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5091" windowHeight="11017" tabRatio="694"/>
  </bookViews>
  <sheets>
    <sheet name="Ejercicio 1 - Trapezoidal V" sheetId="9" r:id="rId1"/>
    <sheet name="Ejercicio 2 - Triangular V" sheetId="10" r:id="rId2"/>
    <sheet name="Ejercicio 3 - TIR" sheetId="5" r:id="rId3"/>
    <sheet name="Ejercicio 3 - Simulacion" sheetId="6" r:id="rId4"/>
    <sheet name="Ejercicio 4 - Camiones V" sheetId="11" r:id="rId5"/>
  </sheets>
  <calcPr calcId="144525"/>
</workbook>
</file>

<file path=xl/sharedStrings.xml><?xml version="1.0" encoding="utf-8"?>
<sst xmlns="http://schemas.openxmlformats.org/spreadsheetml/2006/main" count="209" uniqueCount="181">
  <si>
    <t>Ejercicio 1 — Distribución Trapezoidal  Método de Composición</t>
  </si>
  <si>
    <t>Parámetros</t>
  </si>
  <si>
    <t>a =</t>
  </si>
  <si>
    <t>Debe cumplirse: 0 &lt; a &lt; b &lt; c</t>
  </si>
  <si>
    <t>b =</t>
  </si>
  <si>
    <t>c =</t>
  </si>
  <si>
    <t>N° simulaciones =</t>
  </si>
  <si>
    <t>Áreas (deducidas en la teoría, Paso 1)</t>
  </si>
  <si>
    <t>A1 =</t>
  </si>
  <si>
    <t>A2 =</t>
  </si>
  <si>
    <t>A3 =</t>
  </si>
  <si>
    <t>Suma =</t>
  </si>
  <si>
    <t>Región 1: X = a*√R                        Región 2: X = a + (b−a)*R             Región 3: X = c − (c−b)*√(1−R)</t>
  </si>
  <si>
    <t>i</t>
  </si>
  <si>
    <t>R_region</t>
  </si>
  <si>
    <t>R_valor</t>
  </si>
  <si>
    <t>Región</t>
  </si>
  <si>
    <t>X</t>
  </si>
  <si>
    <t>Fórmula de X según región (Paso 5 de la teoría): Región 1 -&gt; a*SQRT(R_valor) | Región 2 -&gt; a+(b-a)*R_valor | Región 3 -&gt; c-(c-b)*SQRT(1-R_valor)</t>
  </si>
  <si>
    <t>Promedio X =</t>
  </si>
  <si>
    <t>Mínimo X =</t>
  </si>
  <si>
    <t>Máximo X =</t>
  </si>
  <si>
    <t>Histograma vs. densidad teórica (dominio [0, c])</t>
  </si>
  <si>
    <t>h (altura meseta) =</t>
  </si>
  <si>
    <t>Bin</t>
  </si>
  <si>
    <t>Lím. inf.</t>
  </si>
  <si>
    <t>Lím. sup.</t>
  </si>
  <si>
    <t>Punto medio</t>
  </si>
  <si>
    <t>Frecuencia</t>
  </si>
  <si>
    <t>Densidad emp.</t>
  </si>
  <si>
    <t>Densidad teór.</t>
  </si>
  <si>
    <t>Ejercicio 2 — Distribución Triangular Método de Composición</t>
  </si>
  <si>
    <t>a (punto 1) =</t>
  </si>
  <si>
    <t>Debe cumplirse: a &lt; c &lt; b</t>
  </si>
  <si>
    <t>c (vértice) =</t>
  </si>
  <si>
    <t>b (punto 3) =</t>
  </si>
  <si>
    <t>Áreas (Paso 1 de la teoría)</t>
  </si>
  <si>
    <t>iteracion</t>
  </si>
  <si>
    <t>Region</t>
  </si>
  <si>
    <t>Histograma vs. densidad teórica (dominio [a, b])</t>
  </si>
  <si>
    <t>EJERCICIO 3 TIR del proyecto Compañía X</t>
  </si>
  <si>
    <t>Parámetros generales</t>
  </si>
  <si>
    <t>Tasa de impuestos (T)</t>
  </si>
  <si>
    <t>TREMA</t>
  </si>
  <si>
    <t>Vida fiscal del activo (años)</t>
  </si>
  <si>
    <t>Umbral de aceptación Prob(TIR&gt;TREMA)</t>
  </si>
  <si>
    <t>Número de simulaciones</t>
  </si>
  <si>
    <t>Activo fijo y activo circulante inicial (distribución triangular)</t>
  </si>
  <si>
    <t>Variable</t>
  </si>
  <si>
    <t>a (mínimo / optimista)</t>
  </si>
  <si>
    <t>b (moda / más probable)</t>
  </si>
  <si>
    <t>c (máximo / pesimista)</t>
  </si>
  <si>
    <t>Activo fijo inicial (AF)</t>
  </si>
  <si>
    <t>Activo circulante inicial (AC)</t>
  </si>
  <si>
    <t>Flujo de efectivo antes de impuestos, por año (triangular, igual los 5 años)</t>
  </si>
  <si>
    <t>Flujo antes de impuestos (x)</t>
  </si>
  <si>
    <t>Tasas de inflación, por año (triangular)</t>
  </si>
  <si>
    <t>Año</t>
  </si>
  <si>
    <t xml:space="preserve">Extremos teóricos </t>
  </si>
  <si>
    <t>TIR mínima (todo pesimista)</t>
  </si>
  <si>
    <t>TIR máxima (todo optimista)</t>
  </si>
  <si>
    <t>── Resultados de la simulación ──</t>
  </si>
  <si>
    <t>Tabla de frecuencia acumulada de la TIR simulada (Pasos 3, 8 y 9)</t>
  </si>
  <si>
    <t>Intervalo #</t>
  </si>
  <si>
    <t>Límite inferior (%)</t>
  </si>
  <si>
    <t>Límite superior (%)</t>
  </si>
  <si>
    <t>Fracción</t>
  </si>
  <si>
    <t>Fracción acumulada</t>
  </si>
  <si>
    <t>Resultado principal</t>
  </si>
  <si>
    <t>Prob(TIR &gt; TREMA)</t>
  </si>
  <si>
    <t>Umbral requerido por la administración</t>
  </si>
  <si>
    <t>Decisión</t>
  </si>
  <si>
    <t>Comparación y validación de resultados (Teórico / Excel / Java)</t>
  </si>
  <si>
    <t>Método</t>
  </si>
  <si>
    <t>Teórico (libro, Tabla 5.6)</t>
  </si>
  <si>
    <t>Rechazar</t>
  </si>
  <si>
    <t>Excel (esta simulación)</t>
  </si>
  <si>
    <t>Java (completar con tu programa)</t>
  </si>
  <si>
    <t>N° sim</t>
  </si>
  <si>
    <t>R (AF)</t>
  </si>
  <si>
    <t>AF simulado</t>
  </si>
  <si>
    <t>R (AC)</t>
  </si>
  <si>
    <t>AC simulado</t>
  </si>
  <si>
    <t>R (x año 1)</t>
  </si>
  <si>
    <t>x año 1</t>
  </si>
  <si>
    <t>R (x año 2)</t>
  </si>
  <si>
    <t>x año 2</t>
  </si>
  <si>
    <t>R (x año 3)</t>
  </si>
  <si>
    <t>x año 3</t>
  </si>
  <si>
    <t>R (x año 4)</t>
  </si>
  <si>
    <t>x año 4</t>
  </si>
  <si>
    <t>R (x año 5)</t>
  </si>
  <si>
    <t>x año 5</t>
  </si>
  <si>
    <t>R (i año 1)</t>
  </si>
  <si>
    <t>i año 1</t>
  </si>
  <si>
    <t>R (i año 2)</t>
  </si>
  <si>
    <t>i año 2</t>
  </si>
  <si>
    <t>R (i año 3)</t>
  </si>
  <si>
    <t>i año 3</t>
  </si>
  <si>
    <t>R (i año 4)</t>
  </si>
  <si>
    <t>i año 4</t>
  </si>
  <si>
    <t>R (i año 5)</t>
  </si>
  <si>
    <t>i año 5</t>
  </si>
  <si>
    <t>Inflación acum. año 1</t>
  </si>
  <si>
    <t>Inflación acum. año 2</t>
  </si>
  <si>
    <t>Inflación acum. año 3</t>
  </si>
  <si>
    <t>Inflación acum. año 4</t>
  </si>
  <si>
    <t>Inflación acum. año 5</t>
  </si>
  <si>
    <t>Inv. adicional AC año 1</t>
  </si>
  <si>
    <t>Inv. adicional AC año 2</t>
  </si>
  <si>
    <t>Inv. adicional AC año 3</t>
  </si>
  <si>
    <t>Inv. adicional AC año 4</t>
  </si>
  <si>
    <t>Inv. adicional AC año 5</t>
  </si>
  <si>
    <t>Flujo antes imp. año 1 (corriente)</t>
  </si>
  <si>
    <t>Flujo antes imp. año 2 (corriente)</t>
  </si>
  <si>
    <t>Flujo antes imp. año 3 (corriente)</t>
  </si>
  <si>
    <t>Flujo antes imp. año 4 (corriente)</t>
  </si>
  <si>
    <t>Flujo antes imp. año 5 (corriente)</t>
  </si>
  <si>
    <t>Depreciación (fija)</t>
  </si>
  <si>
    <t>Ingreso gravable año 1</t>
  </si>
  <si>
    <t>Ingreso gravable año 2</t>
  </si>
  <si>
    <t>Ingreso gravable año 3</t>
  </si>
  <si>
    <t>Ingreso gravable año 4</t>
  </si>
  <si>
    <t>Ingreso gravable año 5</t>
  </si>
  <si>
    <t>Impuestos año 1</t>
  </si>
  <si>
    <t>Impuestos año 2</t>
  </si>
  <si>
    <t>Impuestos año 3</t>
  </si>
  <si>
    <t>Impuestos año 4</t>
  </si>
  <si>
    <t>Impuestos año 5</t>
  </si>
  <si>
    <t>Flujo desp. imp. año 1 (corriente)</t>
  </si>
  <si>
    <t>Flujo desp. imp. año 2 (corriente)</t>
  </si>
  <si>
    <t>Flujo desp. imp. año 3 (corriente)</t>
  </si>
  <si>
    <t>Flujo desp. imp. año 4 (corriente)</t>
  </si>
  <si>
    <t>Flujo desp. imp. año 5 (corriente)</t>
  </si>
  <si>
    <t>Flujo desp. imp. año 1 (constante)</t>
  </si>
  <si>
    <t>Flujo desp. imp. año 2 (constante)</t>
  </si>
  <si>
    <t>Flujo desp. imp. año 3 (constante)</t>
  </si>
  <si>
    <t>Flujo desp. imp. año 4 (constante)</t>
  </si>
  <si>
    <t>Flujo desp. imp. año 5 (constante)</t>
  </si>
  <si>
    <t>VR: AC recuperado (nominal)</t>
  </si>
  <si>
    <t>VR: 20% AF recuperado (nominal)</t>
  </si>
  <si>
    <t>VR antes de impuestos</t>
  </si>
  <si>
    <t>VR impuestos</t>
  </si>
  <si>
    <t>VR pesos corrientes</t>
  </si>
  <si>
    <t>VR pesos constantes</t>
  </si>
  <si>
    <t>Flujo año 0</t>
  </si>
  <si>
    <t>Flujo año 1</t>
  </si>
  <si>
    <t>Flujo año 2</t>
  </si>
  <si>
    <t>Flujo año 3</t>
  </si>
  <si>
    <t>Flujo año 4</t>
  </si>
  <si>
    <t>Flujo año 5</t>
  </si>
  <si>
    <t>TIR simulada</t>
  </si>
  <si>
    <t>Ejercicio 4 — Número óptimo de camiones (distribución empírica agrupada)</t>
  </si>
  <si>
    <t>Nº camiones a comprar (B1):</t>
  </si>
  <si>
    <t>&lt;- cambia este valor y presiona F9 para recalcular</t>
  </si>
  <si>
    <t>Tabla de Producción Diaria (toneladas)</t>
  </si>
  <si>
    <t>Tabla de Capacidad por Camión (ton/día)</t>
  </si>
  <si>
    <t>Prob. acumulada (F)</t>
  </si>
  <si>
    <t>Lím. inf. ton (G)</t>
  </si>
  <si>
    <t>Lím. sup. ton (H)</t>
  </si>
  <si>
    <t>Prob. acum. (K)</t>
  </si>
  <si>
    <t>Lím. inf. ton (L)</t>
  </si>
  <si>
    <t>Lím. sup. ton (M)</t>
  </si>
  <si>
    <t>Día</t>
  </si>
  <si>
    <t>R_Producción</t>
  </si>
  <si>
    <t>Producción del Día</t>
  </si>
  <si>
    <t>R_Camión</t>
  </si>
  <si>
    <t>Capacidad Prom. x Camión</t>
  </si>
  <si>
    <t>Capacidad Flotilla Total</t>
  </si>
  <si>
    <t>Excedente (Ton)</t>
  </si>
  <si>
    <t>Costo Flete Externo</t>
  </si>
  <si>
    <t>Costo Anual de Camiones =</t>
  </si>
  <si>
    <t>Costo Anual Flete Externo =</t>
  </si>
  <si>
    <t>COSTO TOTAL =</t>
  </si>
  <si>
    <t>Para encontrar el óptimo: cambia B3 (10,11,12,13,14...), presiona F9, y anota el COSTO TOTAL de cada uno.</t>
  </si>
  <si>
    <t>Tabla de referencia (promedio de 500 corridas de 250 días cada una, calculada aparte para validar):</t>
  </si>
  <si>
    <t>N° camiones</t>
  </si>
  <si>
    <t>Costo camiones</t>
  </si>
  <si>
    <t>Flete externo (prom.)</t>
  </si>
  <si>
    <t>Costo total (prom.)</t>
  </si>
  <si>
    <t>Con estos datos, 11 camiones da el menor costo total esperado (muy cerca de 12).</t>
  </si>
</sst>
</file>

<file path=xl/styles.xml><?xml version="1.0" encoding="utf-8"?>
<styleSheet xmlns="http://schemas.openxmlformats.org/spreadsheetml/2006/main">
  <numFmts count="7">
    <numFmt numFmtId="176" formatCode="0.000"/>
    <numFmt numFmtId="44" formatCode="_(&quot;$&quot;* #,##0.00_);_(&quot;$&quot;* \(#,##0.00\);_(&quot;$&quot;* &quot;-&quot;??_);_(@_)"/>
    <numFmt numFmtId="177" formatCode="0.0%"/>
    <numFmt numFmtId="43" formatCode="_(* #,##0.00_);_(* \(#,##0.00\);_(* &quot;-&quot;??_);_(@_)"/>
    <numFmt numFmtId="178" formatCode="0.0000"/>
    <numFmt numFmtId="41" formatCode="_(* #,##0_);_(* \(#,##0\);_(* &quot;-&quot;_);_(@_)"/>
    <numFmt numFmtId="42" formatCode="_(&quot;$&quot;* #,##0_);_(&quot;$&quot;* \(#,##0\);_(&quot;$&quot;* &quot;-&quot;_);_(@_)"/>
  </numFmts>
  <fonts count="41">
    <font>
      <sz val="11"/>
      <color theme="1"/>
      <name val="Calibri"/>
      <charset val="1"/>
    </font>
    <font>
      <b/>
      <sz val="14"/>
      <name val="Arial"/>
      <charset val="1"/>
    </font>
    <font>
      <b/>
      <sz val="11"/>
      <name val="Arial"/>
      <charset val="1"/>
    </font>
    <font>
      <sz val="11"/>
      <color rgb="FF0000FF"/>
      <name val="Arial"/>
      <charset val="1"/>
    </font>
    <font>
      <sz val="9"/>
      <color rgb="FF666666"/>
      <name val="Arial"/>
      <charset val="1"/>
    </font>
    <font>
      <sz val="11"/>
      <color theme="1"/>
      <name val="Arial"/>
      <charset val="1"/>
    </font>
    <font>
      <b/>
      <sz val="12"/>
      <name val="Arial"/>
      <charset val="1"/>
    </font>
    <font>
      <sz val="9"/>
      <name val="Arial"/>
      <charset val="1"/>
    </font>
    <font>
      <b/>
      <sz val="11"/>
      <color rgb="FF008000"/>
      <name val="Arial"/>
      <charset val="1"/>
    </font>
    <font>
      <b/>
      <sz val="9"/>
      <name val="Arial"/>
      <charset val="1"/>
    </font>
    <font>
      <b/>
      <sz val="14"/>
      <color rgb="FF2F5597"/>
      <name val="Arial"/>
      <charset val="1"/>
    </font>
    <font>
      <sz val="11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8"/>
      <name val="Arial"/>
      <charset val="1"/>
    </font>
    <font>
      <sz val="11"/>
      <color rgb="FF000000"/>
      <name val="Arial"/>
      <charset val="1"/>
    </font>
    <font>
      <b/>
      <sz val="11"/>
      <color theme="1"/>
      <name val="Arial"/>
      <charset val="1"/>
    </font>
    <font>
      <sz val="9"/>
      <color theme="1"/>
      <name val="Arial"/>
      <charset val="1"/>
    </font>
    <font>
      <sz val="9"/>
      <color theme="1"/>
      <name val="Calibri"/>
      <charset val="1"/>
    </font>
    <font>
      <b/>
      <sz val="11"/>
      <color theme="1"/>
      <name val="Calibri"/>
      <charset val="1"/>
    </font>
    <font>
      <u/>
      <sz val="11"/>
      <color rgb="FF0000FF"/>
      <name val="Calibri"/>
      <charset val="0"/>
      <scheme val="minor"/>
    </font>
    <font>
      <sz val="10"/>
      <name val="Arial"/>
      <charset val="134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 tint="-0.05"/>
        <bgColor rgb="FFF9F9F9"/>
      </patternFill>
    </fill>
    <fill>
      <patternFill patternType="solid">
        <fgColor theme="2"/>
        <bgColor rgb="FF0066CC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rgb="FFF2F2F2"/>
      </patternFill>
    </fill>
    <fill>
      <patternFill patternType="solid">
        <fgColor theme="0" tint="-0.05"/>
        <bgColor rgb="FF666666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</fills>
  <borders count="29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rgb="FFB0B0B0"/>
      </right>
      <top style="thin">
        <color auto="1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auto="1"/>
      </top>
      <bottom style="thin">
        <color rgb="FFB0B0B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0B0B0"/>
      </left>
      <right style="thin">
        <color auto="1"/>
      </right>
      <top style="thin">
        <color auto="1"/>
      </top>
      <bottom style="thin">
        <color rgb="FFB0B0B0"/>
      </bottom>
      <diagonal/>
    </border>
    <border>
      <left style="thin">
        <color auto="1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auto="1"/>
      </left>
      <right style="thin">
        <color rgb="FFB0B0B0"/>
      </right>
      <top style="thin">
        <color rgb="FFB0B0B0"/>
      </top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auto="1"/>
      </bottom>
      <diagonal/>
    </border>
    <border>
      <left style="thin">
        <color rgb="FFB0B0B0"/>
      </left>
      <right style="thin">
        <color auto="1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auto="1"/>
      </right>
      <top style="thin">
        <color rgb="FFB0B0B0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6" fillId="11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7" fillId="0" borderId="23" applyNumberFormat="0" applyFill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34" fillId="13" borderId="27" applyNumberFormat="0" applyAlignment="0" applyProtection="0">
      <alignment vertical="center"/>
    </xf>
    <xf numFmtId="44" fontId="21" fillId="0" borderId="0" applyBorder="0" applyAlignment="0" applyProtection="0"/>
    <xf numFmtId="0" fontId="30" fillId="16" borderId="0" applyNumberFormat="0" applyBorder="0" applyAlignment="0" applyProtection="0">
      <alignment vertical="center"/>
    </xf>
    <xf numFmtId="0" fontId="33" fillId="15" borderId="26" applyNumberFormat="0" applyFont="0" applyAlignment="0" applyProtection="0">
      <alignment vertical="center"/>
    </xf>
    <xf numFmtId="0" fontId="36" fillId="21" borderId="25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3" borderId="25" applyNumberFormat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8" fillId="0" borderId="22" applyNumberFormat="0" applyFill="0" applyAlignment="0" applyProtection="0">
      <alignment vertical="center"/>
    </xf>
    <xf numFmtId="41" fontId="21" fillId="0" borderId="0" applyBorder="0" applyAlignment="0" applyProtection="0"/>
    <xf numFmtId="0" fontId="30" fillId="23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42" fontId="21" fillId="0" borderId="0" applyBorder="0" applyAlignment="0" applyProtection="0"/>
    <xf numFmtId="0" fontId="24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43" fontId="21" fillId="0" borderId="0" applyBorder="0" applyAlignment="0" applyProtection="0"/>
    <xf numFmtId="0" fontId="22" fillId="9" borderId="21" applyNumberFormat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9" fontId="21" fillId="0" borderId="0" applyBorder="0" applyAlignment="0" applyProtection="0"/>
    <xf numFmtId="0" fontId="20" fillId="0" borderId="0" applyNumberFormat="0" applyFill="0" applyBorder="0" applyAlignment="0" applyProtection="0">
      <alignment vertical="center"/>
    </xf>
  </cellStyleXfs>
  <cellXfs count="77">
    <xf numFmtId="0" fontId="0" fillId="0" borderId="0" xfId="0"/>
    <xf numFmtId="0" fontId="0" fillId="0" borderId="0" xfId="0" applyFont="1" applyFill="1" applyAlignment="1"/>
    <xf numFmtId="0" fontId="1" fillId="0" borderId="0" xfId="0" applyFont="1" applyFill="1" applyBorder="1" applyAlignment="1"/>
    <xf numFmtId="0" fontId="2" fillId="0" borderId="0" xfId="0" applyFont="1" applyFill="1" applyAlignment="1"/>
    <xf numFmtId="0" fontId="3" fillId="2" borderId="1" xfId="0" applyFont="1" applyFill="1" applyBorder="1" applyAlignment="1"/>
    <xf numFmtId="0" fontId="4" fillId="0" borderId="0" xfId="0" applyFont="1" applyFill="1" applyAlignment="1"/>
    <xf numFmtId="0" fontId="2" fillId="3" borderId="2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5" fillId="0" borderId="2" xfId="0" applyFont="1" applyFill="1" applyBorder="1" applyAlignment="1"/>
    <xf numFmtId="0" fontId="5" fillId="0" borderId="0" xfId="0" applyFont="1" applyFill="1" applyAlignment="1"/>
    <xf numFmtId="0" fontId="6" fillId="0" borderId="0" xfId="0" applyFont="1" applyFill="1" applyAlignment="1"/>
    <xf numFmtId="0" fontId="7" fillId="0" borderId="0" xfId="0" applyFont="1" applyFill="1" applyBorder="1" applyAlignment="1"/>
    <xf numFmtId="0" fontId="2" fillId="0" borderId="0" xfId="0" applyFont="1" applyFill="1" applyBorder="1" applyAlignment="1"/>
    <xf numFmtId="0" fontId="8" fillId="0" borderId="2" xfId="0" applyFont="1" applyFill="1" applyBorder="1" applyAlignment="1"/>
    <xf numFmtId="0" fontId="9" fillId="4" borderId="3" xfId="0" applyFont="1" applyFill="1" applyBorder="1" applyAlignment="1">
      <alignment horizontal="center" vertical="center" wrapText="1"/>
    </xf>
    <xf numFmtId="0" fontId="7" fillId="0" borderId="0" xfId="0" applyFont="1" applyFill="1" applyAlignment="1"/>
    <xf numFmtId="178" fontId="7" fillId="0" borderId="0" xfId="0" applyNumberFormat="1" applyFont="1" applyFill="1" applyAlignment="1"/>
    <xf numFmtId="3" fontId="7" fillId="0" borderId="0" xfId="0" applyNumberFormat="1" applyFont="1" applyFill="1" applyAlignment="1"/>
    <xf numFmtId="177" fontId="7" fillId="0" borderId="0" xfId="0" applyNumberFormat="1" applyFont="1" applyFill="1" applyAlignment="1"/>
    <xf numFmtId="2" fontId="7" fillId="0" borderId="0" xfId="0" applyNumberFormat="1" applyFont="1" applyFill="1" applyAlignment="1"/>
    <xf numFmtId="0" fontId="10" fillId="0" borderId="0" xfId="0" applyFont="1" applyFill="1" applyAlignment="1"/>
    <xf numFmtId="0" fontId="2" fillId="0" borderId="2" xfId="0" applyFont="1" applyFill="1" applyBorder="1" applyAlignment="1"/>
    <xf numFmtId="0" fontId="0" fillId="0" borderId="2" xfId="0" applyFont="1" applyFill="1" applyBorder="1" applyAlignment="1"/>
    <xf numFmtId="0" fontId="11" fillId="0" borderId="2" xfId="0" applyFont="1" applyFill="1" applyBorder="1" applyAlignment="1"/>
    <xf numFmtId="177" fontId="3" fillId="0" borderId="2" xfId="0" applyNumberFormat="1" applyFont="1" applyFill="1" applyBorder="1" applyAlignment="1"/>
    <xf numFmtId="1" fontId="3" fillId="0" borderId="2" xfId="0" applyNumberFormat="1" applyFont="1" applyFill="1" applyBorder="1" applyAlignment="1"/>
    <xf numFmtId="3" fontId="3" fillId="0" borderId="2" xfId="0" applyNumberFormat="1" applyFont="1" applyFill="1" applyBorder="1" applyAlignment="1"/>
    <xf numFmtId="0" fontId="2" fillId="5" borderId="4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/>
    <xf numFmtId="3" fontId="3" fillId="0" borderId="4" xfId="0" applyNumberFormat="1" applyFont="1" applyFill="1" applyBorder="1" applyAlignment="1"/>
    <xf numFmtId="177" fontId="3" fillId="0" borderId="4" xfId="0" applyNumberFormat="1" applyFont="1" applyFill="1" applyBorder="1" applyAlignment="1"/>
    <xf numFmtId="177" fontId="0" fillId="0" borderId="2" xfId="0" applyNumberFormat="1" applyFont="1" applyFill="1" applyBorder="1" applyAlignment="1"/>
    <xf numFmtId="0" fontId="12" fillId="5" borderId="4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/>
    <xf numFmtId="2" fontId="13" fillId="0" borderId="4" xfId="0" applyNumberFormat="1" applyFont="1" applyFill="1" applyBorder="1" applyAlignment="1"/>
    <xf numFmtId="0" fontId="13" fillId="0" borderId="2" xfId="0" applyFont="1" applyFill="1" applyBorder="1" applyAlignment="1"/>
    <xf numFmtId="0" fontId="14" fillId="0" borderId="2" xfId="0" applyFont="1" applyFill="1" applyBorder="1" applyAlignment="1"/>
    <xf numFmtId="176" fontId="13" fillId="0" borderId="4" xfId="0" applyNumberFormat="1" applyFont="1" applyFill="1" applyBorder="1" applyAlignment="1"/>
    <xf numFmtId="0" fontId="2" fillId="6" borderId="0" xfId="0" applyFont="1" applyFill="1" applyAlignment="1"/>
    <xf numFmtId="0" fontId="0" fillId="6" borderId="0" xfId="0" applyFont="1" applyFill="1" applyAlignment="1"/>
    <xf numFmtId="0" fontId="12" fillId="6" borderId="4" xfId="0" applyFont="1" applyFill="1" applyBorder="1" applyAlignment="1"/>
    <xf numFmtId="0" fontId="13" fillId="6" borderId="4" xfId="0" applyFont="1" applyFill="1" applyBorder="1" applyAlignment="1"/>
    <xf numFmtId="177" fontId="13" fillId="6" borderId="4" xfId="0" applyNumberFormat="1" applyFont="1" applyFill="1" applyBorder="1" applyAlignment="1"/>
    <xf numFmtId="0" fontId="7" fillId="6" borderId="4" xfId="0" applyFont="1" applyFill="1" applyBorder="1" applyAlignment="1"/>
    <xf numFmtId="0" fontId="15" fillId="0" borderId="1" xfId="0" applyFont="1" applyFill="1" applyBorder="1" applyAlignment="1"/>
    <xf numFmtId="0" fontId="2" fillId="7" borderId="5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15" fillId="0" borderId="7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15" fillId="0" borderId="9" xfId="0" applyFont="1" applyFill="1" applyBorder="1" applyAlignment="1">
      <alignment horizontal="center"/>
    </xf>
    <xf numFmtId="0" fontId="0" fillId="0" borderId="9" xfId="0" applyFont="1" applyFill="1" applyBorder="1" applyAlignment="1">
      <alignment horizontal="center"/>
    </xf>
    <xf numFmtId="0" fontId="0" fillId="0" borderId="10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2" fillId="8" borderId="13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center"/>
    </xf>
    <xf numFmtId="0" fontId="2" fillId="8" borderId="15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7" xfId="0" applyFont="1" applyFill="1" applyBorder="1" applyAlignment="1">
      <alignment horizontal="center"/>
    </xf>
    <xf numFmtId="0" fontId="0" fillId="0" borderId="18" xfId="0" applyFont="1" applyFill="1" applyBorder="1" applyAlignment="1">
      <alignment horizontal="center"/>
    </xf>
    <xf numFmtId="0" fontId="0" fillId="0" borderId="19" xfId="0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0" fontId="16" fillId="7" borderId="5" xfId="0" applyFont="1" applyFill="1" applyBorder="1" applyAlignment="1">
      <alignment horizontal="center"/>
    </xf>
    <xf numFmtId="0" fontId="16" fillId="7" borderId="6" xfId="0" applyFont="1" applyFill="1" applyBorder="1" applyAlignment="1">
      <alignment horizontal="center"/>
    </xf>
    <xf numFmtId="0" fontId="17" fillId="0" borderId="0" xfId="0" applyFont="1" applyFill="1" applyAlignment="1"/>
    <xf numFmtId="0" fontId="18" fillId="0" borderId="0" xfId="0" applyFont="1" applyFill="1" applyAlignment="1">
      <alignment vertical="top" wrapText="1"/>
    </xf>
    <xf numFmtId="0" fontId="16" fillId="7" borderId="8" xfId="0" applyFont="1" applyFill="1" applyBorder="1" applyAlignment="1">
      <alignment horizontal="center"/>
    </xf>
    <xf numFmtId="0" fontId="19" fillId="0" borderId="0" xfId="0" applyFont="1" applyFill="1" applyAlignment="1">
      <alignment horizontal="center" wrapText="1"/>
    </xf>
    <xf numFmtId="0" fontId="0" fillId="0" borderId="0" xfId="0" applyFont="1" applyFill="1" applyAlignment="1">
      <alignment wrapText="1"/>
    </xf>
    <xf numFmtId="0" fontId="2" fillId="8" borderId="1" xfId="0" applyFont="1" applyFill="1" applyBorder="1" applyAlignment="1">
      <alignment horizontal="center"/>
    </xf>
    <xf numFmtId="0" fontId="0" fillId="0" borderId="1" xfId="0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0B0B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472C4"/>
      <rgbColor rgb="0033CCCC"/>
      <rgbColor rgb="0099CC00"/>
      <rgbColor rgb="00FFCC00"/>
      <rgbColor rgb="00FF9900"/>
      <rgbColor rgb="00FF6600"/>
      <rgbColor rgb="00666666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Ejercicio 1 — Histograma (empírico) vs. densidad teórica</a:t>
            </a:r>
            <a:endParaRPr sz="1800" b="1" strike="noStrike" spc="-1">
              <a:solidFill>
                <a:srgbClr val="000000"/>
              </a:solidFill>
              <a:latin typeface="Calibri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'Ejercicio 1 - Trapezoidal V'!$G$1025</c:f>
              <c:strCache>
                <c:ptCount val="1"/>
                <c:pt idx="0">
                  <c:v>Densidad emp.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'Ejercicio 1 - Trapezoidal V'!$E$1026:$E$1045</c:f>
              <c:numCache>
                <c:formatCode>General</c:formatCode>
                <c:ptCount val="20"/>
                <c:pt idx="0">
                  <c:v>0.25</c:v>
                </c:pt>
                <c:pt idx="1">
                  <c:v>0.75</c:v>
                </c:pt>
                <c:pt idx="2">
                  <c:v>1.25</c:v>
                </c:pt>
                <c:pt idx="3">
                  <c:v>1.75</c:v>
                </c:pt>
                <c:pt idx="4">
                  <c:v>2.25</c:v>
                </c:pt>
                <c:pt idx="5">
                  <c:v>2.75</c:v>
                </c:pt>
                <c:pt idx="6">
                  <c:v>3.25</c:v>
                </c:pt>
                <c:pt idx="7">
                  <c:v>3.75</c:v>
                </c:pt>
                <c:pt idx="8">
                  <c:v>4.25</c:v>
                </c:pt>
                <c:pt idx="9">
                  <c:v>4.75</c:v>
                </c:pt>
                <c:pt idx="10">
                  <c:v>5.25</c:v>
                </c:pt>
                <c:pt idx="11">
                  <c:v>5.75</c:v>
                </c:pt>
                <c:pt idx="12">
                  <c:v>6.25</c:v>
                </c:pt>
                <c:pt idx="13">
                  <c:v>6.75</c:v>
                </c:pt>
                <c:pt idx="14">
                  <c:v>7.25</c:v>
                </c:pt>
                <c:pt idx="15">
                  <c:v>7.75</c:v>
                </c:pt>
                <c:pt idx="16">
                  <c:v>8.25</c:v>
                </c:pt>
                <c:pt idx="17">
                  <c:v>8.75</c:v>
                </c:pt>
                <c:pt idx="18">
                  <c:v>9.25</c:v>
                </c:pt>
                <c:pt idx="19">
                  <c:v>9.75</c:v>
                </c:pt>
              </c:numCache>
            </c:numRef>
          </c:cat>
          <c:val>
            <c:numRef>
              <c:f>'Ejercicio 1 - Trapezoidal V'!$G$1026:$G$1045</c:f>
              <c:numCache>
                <c:formatCode>General</c:formatCode>
                <c:ptCount val="20"/>
                <c:pt idx="0">
                  <c:v>0.024</c:v>
                </c:pt>
                <c:pt idx="1">
                  <c:v>0.026</c:v>
                </c:pt>
                <c:pt idx="2">
                  <c:v>0.066</c:v>
                </c:pt>
                <c:pt idx="3">
                  <c:v>0.086</c:v>
                </c:pt>
                <c:pt idx="4">
                  <c:v>0.098</c:v>
                </c:pt>
                <c:pt idx="5">
                  <c:v>0.136</c:v>
                </c:pt>
                <c:pt idx="6">
                  <c:v>0.138</c:v>
                </c:pt>
                <c:pt idx="7">
                  <c:v>0.162</c:v>
                </c:pt>
                <c:pt idx="8">
                  <c:v>0.19</c:v>
                </c:pt>
                <c:pt idx="9">
                  <c:v>0.16</c:v>
                </c:pt>
                <c:pt idx="10">
                  <c:v>0.128</c:v>
                </c:pt>
                <c:pt idx="11">
                  <c:v>0.118</c:v>
                </c:pt>
                <c:pt idx="12">
                  <c:v>0.108</c:v>
                </c:pt>
                <c:pt idx="13">
                  <c:v>0.122</c:v>
                </c:pt>
                <c:pt idx="14">
                  <c:v>0.13</c:v>
                </c:pt>
                <c:pt idx="15">
                  <c:v>0.116</c:v>
                </c:pt>
                <c:pt idx="16">
                  <c:v>0.08</c:v>
                </c:pt>
                <c:pt idx="17">
                  <c:v>0.066</c:v>
                </c:pt>
                <c:pt idx="18">
                  <c:v>0.034</c:v>
                </c:pt>
                <c:pt idx="19">
                  <c:v>0.012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56305985"/>
        <c:axId val="56386561"/>
      </c:barChart>
      <c:lineChart>
        <c:grouping val="standard"/>
        <c:varyColors val="0"/>
        <c:ser>
          <c:idx val="1"/>
          <c:order val="1"/>
          <c:tx>
            <c:strRef>
              <c:f>'Ejercicio 1 - Trapezoidal V'!$H$1025</c:f>
              <c:strCache>
                <c:ptCount val="1"/>
                <c:pt idx="0">
                  <c:v>Densidad teór.</c:v>
                </c:pt>
              </c:strCache>
            </c:strRef>
          </c:tx>
          <c:spPr>
            <a:ln w="24840" cap="rnd" cmpd="sng" algn="ctr">
              <a:solidFill>
                <a:srgbClr val="E06C3C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'Ejercicio 1 - Trapezoidal V'!$E$1026:$E$1045</c:f>
              <c:numCache>
                <c:formatCode>General</c:formatCode>
                <c:ptCount val="20"/>
                <c:pt idx="0">
                  <c:v>0.25</c:v>
                </c:pt>
                <c:pt idx="1">
                  <c:v>0.75</c:v>
                </c:pt>
                <c:pt idx="2">
                  <c:v>1.25</c:v>
                </c:pt>
                <c:pt idx="3">
                  <c:v>1.75</c:v>
                </c:pt>
                <c:pt idx="4">
                  <c:v>2.25</c:v>
                </c:pt>
                <c:pt idx="5">
                  <c:v>2.75</c:v>
                </c:pt>
                <c:pt idx="6">
                  <c:v>3.25</c:v>
                </c:pt>
                <c:pt idx="7">
                  <c:v>3.75</c:v>
                </c:pt>
                <c:pt idx="8">
                  <c:v>4.25</c:v>
                </c:pt>
                <c:pt idx="9">
                  <c:v>4.75</c:v>
                </c:pt>
                <c:pt idx="10">
                  <c:v>5.25</c:v>
                </c:pt>
                <c:pt idx="11">
                  <c:v>5.75</c:v>
                </c:pt>
                <c:pt idx="12">
                  <c:v>6.25</c:v>
                </c:pt>
                <c:pt idx="13">
                  <c:v>6.75</c:v>
                </c:pt>
                <c:pt idx="14">
                  <c:v>7.25</c:v>
                </c:pt>
                <c:pt idx="15">
                  <c:v>7.75</c:v>
                </c:pt>
                <c:pt idx="16">
                  <c:v>8.25</c:v>
                </c:pt>
                <c:pt idx="17">
                  <c:v>8.75</c:v>
                </c:pt>
                <c:pt idx="18">
                  <c:v>9.25</c:v>
                </c:pt>
                <c:pt idx="19">
                  <c:v>9.75</c:v>
                </c:pt>
              </c:numCache>
            </c:numRef>
          </c:cat>
          <c:val>
            <c:numRef>
              <c:f>'Ejercicio 1 - Trapezoidal V'!$H$1026:$H$1045</c:f>
              <c:numCache>
                <c:formatCode>General</c:formatCode>
                <c:ptCount val="20"/>
                <c:pt idx="0">
                  <c:v>0.0119047619047619</c:v>
                </c:pt>
                <c:pt idx="1">
                  <c:v>0.0357142857142857</c:v>
                </c:pt>
                <c:pt idx="2">
                  <c:v>0.0595238095238095</c:v>
                </c:pt>
                <c:pt idx="3">
                  <c:v>0.0833333333333333</c:v>
                </c:pt>
                <c:pt idx="4">
                  <c:v>0.107142857142857</c:v>
                </c:pt>
                <c:pt idx="5">
                  <c:v>0.130952380952381</c:v>
                </c:pt>
                <c:pt idx="6">
                  <c:v>0.142857142857143</c:v>
                </c:pt>
                <c:pt idx="7">
                  <c:v>0.142857142857143</c:v>
                </c:pt>
                <c:pt idx="8">
                  <c:v>0.142857142857143</c:v>
                </c:pt>
                <c:pt idx="9">
                  <c:v>0.142857142857143</c:v>
                </c:pt>
                <c:pt idx="10">
                  <c:v>0.142857142857143</c:v>
                </c:pt>
                <c:pt idx="11">
                  <c:v>0.142857142857143</c:v>
                </c:pt>
                <c:pt idx="12">
                  <c:v>0.142857142857143</c:v>
                </c:pt>
                <c:pt idx="13">
                  <c:v>0.142857142857143</c:v>
                </c:pt>
                <c:pt idx="14">
                  <c:v>0.130952380952381</c:v>
                </c:pt>
                <c:pt idx="15">
                  <c:v>0.107142857142857</c:v>
                </c:pt>
                <c:pt idx="16">
                  <c:v>0.0833333333333333</c:v>
                </c:pt>
                <c:pt idx="17">
                  <c:v>0.0595238095238095</c:v>
                </c:pt>
                <c:pt idx="18">
                  <c:v>0.0357142857142857</c:v>
                </c:pt>
                <c:pt idx="19">
                  <c:v>0.0119047619047619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0"/>
        <c:smooth val="0"/>
        <c:axId val="56305985"/>
        <c:axId val="56386561"/>
      </c:lineChart>
      <c:catAx>
        <c:axId val="563059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</a:p>
        </c:txPr>
        <c:crossAx val="56386561"/>
        <c:crosses val="autoZero"/>
        <c:auto val="1"/>
        <c:lblAlgn val="ctr"/>
        <c:lblOffset val="100"/>
        <c:noMultiLvlLbl val="0"/>
      </c:catAx>
      <c:valAx>
        <c:axId val="56386561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Densidad</a:t>
                </a:r>
                <a:endParaRPr sz="1000" b="1" strike="noStrike" spc="-1">
                  <a:solidFill>
                    <a:srgbClr val="000000"/>
                  </a:solidFill>
                  <a:latin typeface="Calibri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</a:p>
        </c:txPr>
        <c:crossAx val="563059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Ejercicio 2 — Histograma (empírico) vs. densidad teórica</a:t>
            </a:r>
            <a:endParaRPr sz="1800" b="1" strike="noStrike" spc="-1">
              <a:solidFill>
                <a:srgbClr val="000000"/>
              </a:solidFill>
              <a:latin typeface="Calibri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927484333034915"/>
          <c:y val="0.218784735087069"/>
          <c:w val="0.70940017905103"/>
          <c:h val="0.6639496109670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'Ejercicio 2 - Triangular V'!$G$1024</c:f>
              <c:strCache>
                <c:ptCount val="1"/>
                <c:pt idx="0">
                  <c:v>Densidad emp.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'Ejercicio 2 - Triangular V'!$E$1025:$E$1044</c:f>
              <c:numCache>
                <c:formatCode>General</c:formatCode>
                <c:ptCount val="20"/>
                <c:pt idx="0">
                  <c:v>8.05</c:v>
                </c:pt>
                <c:pt idx="1">
                  <c:v>8.15</c:v>
                </c:pt>
                <c:pt idx="2">
                  <c:v>8.25</c:v>
                </c:pt>
                <c:pt idx="3">
                  <c:v>8.35</c:v>
                </c:pt>
                <c:pt idx="4">
                  <c:v>8.45</c:v>
                </c:pt>
                <c:pt idx="5">
                  <c:v>8.55</c:v>
                </c:pt>
                <c:pt idx="6">
                  <c:v>8.65</c:v>
                </c:pt>
                <c:pt idx="7">
                  <c:v>8.75</c:v>
                </c:pt>
                <c:pt idx="8">
                  <c:v>8.85</c:v>
                </c:pt>
                <c:pt idx="9">
                  <c:v>8.95</c:v>
                </c:pt>
                <c:pt idx="10">
                  <c:v>9.05</c:v>
                </c:pt>
                <c:pt idx="11">
                  <c:v>9.15</c:v>
                </c:pt>
                <c:pt idx="12">
                  <c:v>9.25</c:v>
                </c:pt>
                <c:pt idx="13">
                  <c:v>9.35</c:v>
                </c:pt>
                <c:pt idx="14">
                  <c:v>9.45</c:v>
                </c:pt>
                <c:pt idx="15">
                  <c:v>9.55</c:v>
                </c:pt>
                <c:pt idx="16">
                  <c:v>9.65</c:v>
                </c:pt>
                <c:pt idx="17">
                  <c:v>9.75</c:v>
                </c:pt>
                <c:pt idx="18">
                  <c:v>9.85</c:v>
                </c:pt>
                <c:pt idx="19">
                  <c:v>9.95</c:v>
                </c:pt>
              </c:numCache>
            </c:numRef>
          </c:cat>
          <c:val>
            <c:numRef>
              <c:f>'Ejercicio 2 - Triangular V'!$G$1025:$G$1044</c:f>
              <c:numCache>
                <c:formatCode>General</c:formatCode>
                <c:ptCount val="20"/>
                <c:pt idx="0">
                  <c:v>0</c:v>
                </c:pt>
                <c:pt idx="1">
                  <c:v>0.11</c:v>
                </c:pt>
                <c:pt idx="2">
                  <c:v>0.179999999999997</c:v>
                </c:pt>
                <c:pt idx="3">
                  <c:v>0.160000000000001</c:v>
                </c:pt>
                <c:pt idx="4">
                  <c:v>0.240000000000001</c:v>
                </c:pt>
                <c:pt idx="5">
                  <c:v>0.320000000000001</c:v>
                </c:pt>
                <c:pt idx="6">
                  <c:v>0.970000000000003</c:v>
                </c:pt>
                <c:pt idx="7">
                  <c:v>1.09999999999998</c:v>
                </c:pt>
                <c:pt idx="8">
                  <c:v>1.13</c:v>
                </c:pt>
                <c:pt idx="9">
                  <c:v>0.840000000000003</c:v>
                </c:pt>
                <c:pt idx="10">
                  <c:v>1.06</c:v>
                </c:pt>
                <c:pt idx="11">
                  <c:v>0.990000000000004</c:v>
                </c:pt>
                <c:pt idx="12">
                  <c:v>1.01999999999999</c:v>
                </c:pt>
                <c:pt idx="13">
                  <c:v>1.01</c:v>
                </c:pt>
                <c:pt idx="14">
                  <c:v>0.300000000000001</c:v>
                </c:pt>
                <c:pt idx="15">
                  <c:v>0.220000000000001</c:v>
                </c:pt>
                <c:pt idx="16">
                  <c:v>0.230000000000001</c:v>
                </c:pt>
                <c:pt idx="17">
                  <c:v>0.0399999999999994</c:v>
                </c:pt>
                <c:pt idx="18">
                  <c:v>0.0600000000000002</c:v>
                </c:pt>
                <c:pt idx="19">
                  <c:v>0.0200000000000001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50772358"/>
        <c:axId val="9277461"/>
      </c:barChart>
      <c:lineChart>
        <c:grouping val="standard"/>
        <c:varyColors val="0"/>
        <c:ser>
          <c:idx val="1"/>
          <c:order val="1"/>
          <c:tx>
            <c:strRef>
              <c:f>'Ejercicio 2 - Triangular V'!$H$1024</c:f>
              <c:strCache>
                <c:ptCount val="1"/>
                <c:pt idx="0">
                  <c:v>Densidad teór.</c:v>
                </c:pt>
              </c:strCache>
            </c:strRef>
          </c:tx>
          <c:spPr>
            <a:ln w="24840" cap="rnd" cmpd="sng" algn="ctr">
              <a:solidFill>
                <a:srgbClr val="E06C3C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'Ejercicio 2 - Triangular V'!$E$1025:$E$1044</c:f>
              <c:numCache>
                <c:formatCode>General</c:formatCode>
                <c:ptCount val="20"/>
                <c:pt idx="0">
                  <c:v>8.05</c:v>
                </c:pt>
                <c:pt idx="1">
                  <c:v>8.15</c:v>
                </c:pt>
                <c:pt idx="2">
                  <c:v>8.25</c:v>
                </c:pt>
                <c:pt idx="3">
                  <c:v>8.35</c:v>
                </c:pt>
                <c:pt idx="4">
                  <c:v>8.45</c:v>
                </c:pt>
                <c:pt idx="5">
                  <c:v>8.55</c:v>
                </c:pt>
                <c:pt idx="6">
                  <c:v>8.65</c:v>
                </c:pt>
                <c:pt idx="7">
                  <c:v>8.75</c:v>
                </c:pt>
                <c:pt idx="8">
                  <c:v>8.85</c:v>
                </c:pt>
                <c:pt idx="9">
                  <c:v>8.95</c:v>
                </c:pt>
                <c:pt idx="10">
                  <c:v>9.05</c:v>
                </c:pt>
                <c:pt idx="11">
                  <c:v>9.15</c:v>
                </c:pt>
                <c:pt idx="12">
                  <c:v>9.25</c:v>
                </c:pt>
                <c:pt idx="13">
                  <c:v>9.35</c:v>
                </c:pt>
                <c:pt idx="14">
                  <c:v>9.45</c:v>
                </c:pt>
                <c:pt idx="15">
                  <c:v>9.55</c:v>
                </c:pt>
                <c:pt idx="16">
                  <c:v>9.65</c:v>
                </c:pt>
                <c:pt idx="17">
                  <c:v>9.75</c:v>
                </c:pt>
                <c:pt idx="18">
                  <c:v>9.85</c:v>
                </c:pt>
                <c:pt idx="19">
                  <c:v>9.95</c:v>
                </c:pt>
              </c:numCache>
            </c:numRef>
          </c:cat>
          <c:val>
            <c:numRef>
              <c:f>'Ejercicio 2 - Triangular V'!$H$1025:$H$1044</c:f>
              <c:numCache>
                <c:formatCode>General</c:formatCode>
                <c:ptCount val="20"/>
                <c:pt idx="0">
                  <c:v>0.0500000000000007</c:v>
                </c:pt>
                <c:pt idx="1">
                  <c:v>0.149999999999999</c:v>
                </c:pt>
                <c:pt idx="2">
                  <c:v>0.25</c:v>
                </c:pt>
                <c:pt idx="3">
                  <c:v>0.350000000000001</c:v>
                </c:pt>
                <c:pt idx="4">
                  <c:v>0.449999999999999</c:v>
                </c:pt>
                <c:pt idx="5">
                  <c:v>0.550000000000001</c:v>
                </c:pt>
                <c:pt idx="6">
                  <c:v>0.649999999999999</c:v>
                </c:pt>
                <c:pt idx="7">
                  <c:v>0.75</c:v>
                </c:pt>
                <c:pt idx="8">
                  <c:v>0.850000000000001</c:v>
                </c:pt>
                <c:pt idx="9">
                  <c:v>0.949999999999999</c:v>
                </c:pt>
                <c:pt idx="10">
                  <c:v>0.949999999999999</c:v>
                </c:pt>
                <c:pt idx="11">
                  <c:v>0.850000000000001</c:v>
                </c:pt>
                <c:pt idx="12">
                  <c:v>0.75</c:v>
                </c:pt>
                <c:pt idx="13">
                  <c:v>0.649999999999999</c:v>
                </c:pt>
                <c:pt idx="14">
                  <c:v>0.550000000000001</c:v>
                </c:pt>
                <c:pt idx="15">
                  <c:v>0.449999999999999</c:v>
                </c:pt>
                <c:pt idx="16">
                  <c:v>0.350000000000001</c:v>
                </c:pt>
                <c:pt idx="17">
                  <c:v>0.25</c:v>
                </c:pt>
                <c:pt idx="18">
                  <c:v>0.149999999999999</c:v>
                </c:pt>
                <c:pt idx="19">
                  <c:v>0.0500000000000007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0"/>
        <c:smooth val="0"/>
        <c:axId val="50772358"/>
        <c:axId val="9277461"/>
      </c:lineChart>
      <c:catAx>
        <c:axId val="507723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</a:p>
        </c:txPr>
        <c:crossAx val="9277461"/>
        <c:crosses val="autoZero"/>
        <c:auto val="1"/>
        <c:lblAlgn val="ctr"/>
        <c:lblOffset val="100"/>
        <c:noMultiLvlLbl val="0"/>
      </c:catAx>
      <c:valAx>
        <c:axId val="9277461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Densidad</a:t>
                </a:r>
                <a:endParaRPr sz="1000" b="1" strike="noStrike" spc="-1">
                  <a:solidFill>
                    <a:srgbClr val="000000"/>
                  </a:solidFill>
                  <a:latin typeface="Calibri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</a:p>
        </c:txPr>
        <c:crossAx val="507723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Histograma de la TIR simulada (1000 corridas)</a:t>
            </a:r>
            <a:endParaRPr sz="1800" b="1" strike="noStrike" spc="-1">
              <a:solidFill>
                <a:srgbClr val="000000"/>
              </a:solidFill>
              <a:latin typeface="Calibri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'Ejercicio 3 - TIR'!$E$36</c:f>
              <c:strCache>
                <c:ptCount val="1"/>
                <c:pt idx="0">
                  <c:v>Frecuencia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'Ejercicio 3 - TIR'!$D$37:$D$56</c:f>
              <c:numCache>
                <c:formatCode>0.00</c:formatCode>
                <c:ptCount val="20"/>
                <c:pt idx="0" c:formatCode="0.00">
                  <c:v>-1.9495</c:v>
                </c:pt>
                <c:pt idx="1" c:formatCode="0.00">
                  <c:v>-0.799</c:v>
                </c:pt>
                <c:pt idx="2" c:formatCode="0.00">
                  <c:v>0.3515</c:v>
                </c:pt>
                <c:pt idx="3" c:formatCode="0.00">
                  <c:v>1.502</c:v>
                </c:pt>
                <c:pt idx="4" c:formatCode="0.00">
                  <c:v>2.6525</c:v>
                </c:pt>
                <c:pt idx="5" c:formatCode="0.00">
                  <c:v>3.803</c:v>
                </c:pt>
                <c:pt idx="6" c:formatCode="0.00">
                  <c:v>4.9535</c:v>
                </c:pt>
                <c:pt idx="7" c:formatCode="0.00">
                  <c:v>6.104</c:v>
                </c:pt>
                <c:pt idx="8" c:formatCode="0.00">
                  <c:v>7.2545</c:v>
                </c:pt>
                <c:pt idx="9" c:formatCode="0.00">
                  <c:v>8.405</c:v>
                </c:pt>
                <c:pt idx="10" c:formatCode="0.00">
                  <c:v>9.5555</c:v>
                </c:pt>
                <c:pt idx="11" c:formatCode="0.00">
                  <c:v>10.706</c:v>
                </c:pt>
                <c:pt idx="12" c:formatCode="0.00">
                  <c:v>11.8565</c:v>
                </c:pt>
                <c:pt idx="13" c:formatCode="0.00">
                  <c:v>13.007</c:v>
                </c:pt>
                <c:pt idx="14" c:formatCode="0.00">
                  <c:v>14.1575</c:v>
                </c:pt>
                <c:pt idx="15" c:formatCode="0.00">
                  <c:v>15.308</c:v>
                </c:pt>
                <c:pt idx="16" c:formatCode="0.00">
                  <c:v>16.4585</c:v>
                </c:pt>
                <c:pt idx="17" c:formatCode="0.00">
                  <c:v>17.609</c:v>
                </c:pt>
                <c:pt idx="18" c:formatCode="0.00">
                  <c:v>18.7595</c:v>
                </c:pt>
                <c:pt idx="19" c:formatCode="0.00">
                  <c:v>19.91</c:v>
                </c:pt>
              </c:numCache>
            </c:numRef>
          </c:cat>
          <c:val>
            <c:numRef>
              <c:f>'Ejercicio 3 - TIR'!$E$37:$E$56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30</c:v>
                </c:pt>
                <c:pt idx="6">
                  <c:v>74</c:v>
                </c:pt>
                <c:pt idx="7">
                  <c:v>146</c:v>
                </c:pt>
                <c:pt idx="8">
                  <c:v>176</c:v>
                </c:pt>
                <c:pt idx="9">
                  <c:v>193</c:v>
                </c:pt>
                <c:pt idx="10">
                  <c:v>187</c:v>
                </c:pt>
                <c:pt idx="11">
                  <c:v>112</c:v>
                </c:pt>
                <c:pt idx="12">
                  <c:v>52</c:v>
                </c:pt>
                <c:pt idx="13">
                  <c:v>20</c:v>
                </c:pt>
                <c:pt idx="14">
                  <c:v>6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40972614"/>
        <c:axId val="24394153"/>
      </c:barChart>
      <c:catAx>
        <c:axId val="4097261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Intervalo de TIR (%)</a:t>
                </a:r>
                <a:endParaRPr sz="1000" b="1" strike="noStrike" spc="-1">
                  <a:solidFill>
                    <a:srgbClr val="000000"/>
                  </a:solidFill>
                  <a:latin typeface="Calibri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0" cap="flat" cmpd="sng" algn="ctr">
            <a:solidFill>
              <a:srgbClr val="B3B3B3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</a:p>
        </c:txPr>
        <c:crossAx val="24394153"/>
        <c:crosses val="autoZero"/>
        <c:auto val="1"/>
        <c:lblAlgn val="ctr"/>
        <c:lblOffset val="100"/>
        <c:noMultiLvlLbl val="0"/>
      </c:catAx>
      <c:valAx>
        <c:axId val="24394153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rgbClr val="B3B3B3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Frecuencia</a:t>
                </a:r>
                <a:endParaRPr sz="1000" b="1" strike="noStrike" spc="-1">
                  <a:solidFill>
                    <a:srgbClr val="000000"/>
                  </a:solidFill>
                  <a:latin typeface="Calibri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 cap="flat" cmpd="sng" algn="ctr">
            <a:solidFill>
              <a:srgbClr val="B3B3B3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</a:p>
        </c:txPr>
        <c:crossAx val="40972614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Costo total anual vs. número de camiones</a:t>
            </a:r>
            <a:endParaRPr sz="1800" b="1" strike="noStrike" spc="-1">
              <a:solidFill>
                <a:srgbClr val="000000"/>
              </a:solidFill>
              <a:latin typeface="Calibri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'Ejercicio 4 - Camiones V'!$D$274</c:f>
              <c:strCache>
                <c:ptCount val="1"/>
                <c:pt idx="0">
                  <c:v>Costo total (prom.)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'Ejercicio 4 - Camiones V'!$A$275:$A$280</c:f>
              <c:numCache>
                <c:formatCode>General</c:formatCode>
                <c:ptCount val="6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</c:numCache>
            </c:numRef>
          </c:cat>
          <c:val>
            <c:numRef>
              <c:f>'Ejercicio 4 - Camiones V'!$D$275:$D$280</c:f>
              <c:numCache>
                <c:formatCode>General</c:formatCode>
                <c:ptCount val="6"/>
                <c:pt idx="0">
                  <c:v>1404778</c:v>
                </c:pt>
                <c:pt idx="1">
                  <c:v>1393293</c:v>
                </c:pt>
                <c:pt idx="2">
                  <c:v>1394157</c:v>
                </c:pt>
                <c:pt idx="3">
                  <c:v>1416862</c:v>
                </c:pt>
                <c:pt idx="4">
                  <c:v>1463358</c:v>
                </c:pt>
                <c:pt idx="5">
                  <c:v>1530183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67087026"/>
        <c:axId val="24208967"/>
      </c:barChart>
      <c:catAx>
        <c:axId val="6708702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N° de camiones</a:t>
                </a:r>
                <a:endParaRPr sz="1000" b="1" strike="noStrike" spc="-1">
                  <a:solidFill>
                    <a:srgbClr val="000000"/>
                  </a:solidFill>
                  <a:latin typeface="Calibri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</a:p>
        </c:txPr>
        <c:crossAx val="24208967"/>
        <c:crosses val="autoZero"/>
        <c:auto val="1"/>
        <c:lblAlgn val="ctr"/>
        <c:lblOffset val="100"/>
        <c:noMultiLvlLbl val="0"/>
      </c:catAx>
      <c:valAx>
        <c:axId val="24208967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Costo total ($)</a:t>
                </a:r>
                <a:endParaRPr sz="1000" b="1" strike="noStrike" spc="-1">
                  <a:solidFill>
                    <a:srgbClr val="000000"/>
                  </a:solidFill>
                  <a:latin typeface="Calibri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</a:p>
        </c:txPr>
        <c:crossAx val="670870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247650</xdr:colOff>
      <xdr:row>1024</xdr:row>
      <xdr:rowOff>30480</xdr:rowOff>
    </xdr:from>
    <xdr:to>
      <xdr:col>18</xdr:col>
      <xdr:colOff>335915</xdr:colOff>
      <xdr:row>1045</xdr:row>
      <xdr:rowOff>15875</xdr:rowOff>
    </xdr:to>
    <xdr:graphicFrame>
      <xdr:nvGraphicFramePr>
        <xdr:cNvPr id="2" name="Chart 1"/>
        <xdr:cNvGraphicFramePr/>
      </xdr:nvGraphicFramePr>
      <xdr:xfrm>
        <a:off x="12057380" y="176565560"/>
        <a:ext cx="7089140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155575</xdr:colOff>
      <xdr:row>1023</xdr:row>
      <xdr:rowOff>20320</xdr:rowOff>
    </xdr:from>
    <xdr:to>
      <xdr:col>18</xdr:col>
      <xdr:colOff>520065</xdr:colOff>
      <xdr:row>1044</xdr:row>
      <xdr:rowOff>6350</xdr:rowOff>
    </xdr:to>
    <xdr:graphicFrame>
      <xdr:nvGraphicFramePr>
        <xdr:cNvPr id="2" name="Chart 1"/>
        <xdr:cNvGraphicFramePr/>
      </xdr:nvGraphicFramePr>
      <xdr:xfrm>
        <a:off x="9111615" y="176115345"/>
        <a:ext cx="7089140" cy="3599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67310</xdr:colOff>
      <xdr:row>35</xdr:row>
      <xdr:rowOff>11430</xdr:rowOff>
    </xdr:from>
    <xdr:to>
      <xdr:col>19</xdr:col>
      <xdr:colOff>648970</xdr:colOff>
      <xdr:row>52</xdr:row>
      <xdr:rowOff>118110</xdr:rowOff>
    </xdr:to>
    <xdr:graphicFrame>
      <xdr:nvGraphicFramePr>
        <xdr:cNvPr id="2" name="Chart 1"/>
        <xdr:cNvGraphicFramePr/>
      </xdr:nvGraphicFramePr>
      <xdr:xfrm>
        <a:off x="9570085" y="7068820"/>
        <a:ext cx="8651240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256540</xdr:colOff>
      <xdr:row>267</xdr:row>
      <xdr:rowOff>133985</xdr:rowOff>
    </xdr:from>
    <xdr:to>
      <xdr:col>10</xdr:col>
      <xdr:colOff>660400</xdr:colOff>
      <xdr:row>286</xdr:row>
      <xdr:rowOff>78105</xdr:rowOff>
    </xdr:to>
    <xdr:graphicFrame>
      <xdr:nvGraphicFramePr>
        <xdr:cNvPr id="2" name="Chart 1"/>
        <xdr:cNvGraphicFramePr/>
      </xdr:nvGraphicFramePr>
      <xdr:xfrm>
        <a:off x="7017385" y="46132750"/>
        <a:ext cx="6290310" cy="32397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045"/>
  <sheetViews>
    <sheetView tabSelected="1" topLeftCell="A15" workbookViewId="0">
      <selection activeCell="K1019" sqref="K1019"/>
    </sheetView>
  </sheetViews>
  <sheetFormatPr defaultColWidth="8.68032786885246" defaultRowHeight="13.55"/>
  <cols>
    <col min="1" max="1" width="8.68032786885246" style="1"/>
    <col min="2" max="2" width="17.6885245901639" style="1" customWidth="1"/>
    <col min="3" max="3" width="17.2540983606557" style="1" customWidth="1"/>
    <col min="4" max="4" width="14" style="1" customWidth="1"/>
    <col min="5" max="5" width="12" style="1" customWidth="1"/>
    <col min="6" max="6" width="27.2786885245902" style="1" customWidth="1"/>
    <col min="7" max="7" width="19.1475409836066" style="1" customWidth="1"/>
    <col min="8" max="8" width="16.6967213114754" style="1" customWidth="1"/>
    <col min="9" max="9" width="19.6967213114754" style="1" customWidth="1"/>
    <col min="10" max="10" width="20.9262295081967" style="1" customWidth="1"/>
    <col min="11" max="16384" width="8.68032786885246" style="1"/>
  </cols>
  <sheetData>
    <row r="1" ht="17.65" spans="2:6">
      <c r="B1" s="2" t="s">
        <v>0</v>
      </c>
      <c r="C1" s="2"/>
      <c r="D1" s="2"/>
      <c r="E1" s="2"/>
      <c r="F1" s="2"/>
    </row>
    <row r="2" spans="9:10">
      <c r="I2" s="73"/>
      <c r="J2" s="73"/>
    </row>
    <row r="3" spans="2:10">
      <c r="B3" s="3" t="s">
        <v>1</v>
      </c>
      <c r="I3" s="74"/>
      <c r="J3" s="74"/>
    </row>
    <row r="4" spans="2:10">
      <c r="B4" s="1" t="s">
        <v>2</v>
      </c>
      <c r="C4" s="4">
        <v>3</v>
      </c>
      <c r="G4" s="70" t="s">
        <v>3</v>
      </c>
      <c r="I4" s="74"/>
      <c r="J4" s="74"/>
    </row>
    <row r="5" spans="2:10">
      <c r="B5" s="1" t="s">
        <v>4</v>
      </c>
      <c r="C5" s="4">
        <v>7</v>
      </c>
      <c r="I5" s="74"/>
      <c r="J5" s="74"/>
    </row>
    <row r="6" spans="2:10">
      <c r="B6" s="1" t="s">
        <v>5</v>
      </c>
      <c r="C6" s="4">
        <v>10</v>
      </c>
      <c r="I6" s="74"/>
      <c r="J6" s="74"/>
    </row>
    <row r="7" spans="2:10">
      <c r="B7" s="1" t="s">
        <v>6</v>
      </c>
      <c r="C7" s="4">
        <v>1000</v>
      </c>
      <c r="I7" s="74"/>
      <c r="J7" s="74"/>
    </row>
    <row r="8" spans="9:10">
      <c r="I8" s="74"/>
      <c r="J8" s="74"/>
    </row>
    <row r="9" spans="2:10">
      <c r="B9" s="3" t="s">
        <v>7</v>
      </c>
      <c r="I9" s="74"/>
      <c r="J9" s="74"/>
    </row>
    <row r="10" spans="2:10">
      <c r="B10" s="1" t="s">
        <v>8</v>
      </c>
      <c r="C10" s="44">
        <f>C4/(-C4+C5+C6)</f>
        <v>0.214285714285714</v>
      </c>
      <c r="I10" s="74"/>
      <c r="J10" s="74"/>
    </row>
    <row r="11" spans="2:3">
      <c r="B11" s="1" t="s">
        <v>9</v>
      </c>
      <c r="C11" s="44">
        <f>(2*C5-2*C4)/(-C4+C5+C6)</f>
        <v>0.571428571428571</v>
      </c>
    </row>
    <row r="12" spans="2:3">
      <c r="B12" s="1" t="s">
        <v>10</v>
      </c>
      <c r="C12" s="44">
        <f>(C6-C5)/(-C4+C5+C6)</f>
        <v>0.214285714285714</v>
      </c>
    </row>
    <row r="13" ht="34.65" spans="2:6">
      <c r="B13" s="1" t="s">
        <v>11</v>
      </c>
      <c r="C13" s="44">
        <f>C10+C11+C12</f>
        <v>1</v>
      </c>
      <c r="F13" s="71" t="s">
        <v>12</v>
      </c>
    </row>
    <row r="16" spans="2:7">
      <c r="B16" s="68" t="s">
        <v>13</v>
      </c>
      <c r="C16" s="69" t="s">
        <v>14</v>
      </c>
      <c r="D16" s="69" t="s">
        <v>15</v>
      </c>
      <c r="E16" s="69" t="s">
        <v>16</v>
      </c>
      <c r="F16" s="72" t="s">
        <v>17</v>
      </c>
      <c r="G16" s="70" t="s">
        <v>18</v>
      </c>
    </row>
    <row r="17" spans="2:6">
      <c r="B17" s="47">
        <v>1</v>
      </c>
      <c r="C17" s="48">
        <f ca="1" t="shared" ref="C17:C80" si="0">RAND()</f>
        <v>0.509853242283625</v>
      </c>
      <c r="D17" s="48">
        <f ca="1" t="shared" ref="D17:D80" si="1">RAND()</f>
        <v>0.59982610331361</v>
      </c>
      <c r="E17" s="48">
        <f ca="1" t="shared" ref="E17:E80" si="2">IF(C17&lt;=$C$10,1,IF(C17&lt;=$C$10+$C$11,2,3))</f>
        <v>2</v>
      </c>
      <c r="F17" s="54">
        <f ca="1">IF(E17=1,$C$4*SQRT(D17),IF(E17=2,$C$4+($C$5-$C$4)*D17,$C$6-($C$6-$C$5)*SQRT(1-D17)))</f>
        <v>5.39930441325444</v>
      </c>
    </row>
    <row r="18" spans="2:6">
      <c r="B18" s="47">
        <v>2</v>
      </c>
      <c r="C18" s="48">
        <f ca="1" t="shared" si="0"/>
        <v>0.870916363424292</v>
      </c>
      <c r="D18" s="48">
        <f ca="1" t="shared" si="1"/>
        <v>0.257245214551438</v>
      </c>
      <c r="E18" s="48">
        <f ca="1" t="shared" si="2"/>
        <v>3</v>
      </c>
      <c r="F18" s="54">
        <f ca="1">IF(E18=1,$C$4*SQRT(D18),IF(E18=2,$C$4+($C$5-$C$4)*D18,$C$6-($C$6-$C$5)*SQRT(1-D18)))</f>
        <v>7.41450332256314</v>
      </c>
    </row>
    <row r="19" spans="2:6">
      <c r="B19" s="47">
        <v>3</v>
      </c>
      <c r="C19" s="48">
        <f ca="1" t="shared" si="0"/>
        <v>0.533532405414075</v>
      </c>
      <c r="D19" s="48">
        <f ca="1" t="shared" si="1"/>
        <v>0.127181827120701</v>
      </c>
      <c r="E19" s="48">
        <f ca="1" t="shared" si="2"/>
        <v>2</v>
      </c>
      <c r="F19" s="54">
        <f ca="1">IF(E19=1,$C$4*SQRT(D19),IF(E19=2,$C$4+($C$5-$C$4)*D19,$C$6-($C$6-$C$5)*SQRT(1-D19)))</f>
        <v>3.5087273084828</v>
      </c>
    </row>
    <row r="20" spans="2:6">
      <c r="B20" s="47">
        <v>4</v>
      </c>
      <c r="C20" s="48">
        <f ca="1" t="shared" si="0"/>
        <v>0.0395787974616268</v>
      </c>
      <c r="D20" s="48">
        <f ca="1" t="shared" si="1"/>
        <v>0.967767141997045</v>
      </c>
      <c r="E20" s="48">
        <f ca="1" t="shared" si="2"/>
        <v>1</v>
      </c>
      <c r="F20" s="54">
        <f ca="1">IF(E20=1,$C$4*SQRT(D20),IF(E20=2,$C$4+($C$5-$C$4)*D20,$C$6-($C$6-$C$5)*SQRT(1-D20)))</f>
        <v>2.95125469554449</v>
      </c>
    </row>
    <row r="21" spans="2:6">
      <c r="B21" s="47">
        <v>5</v>
      </c>
      <c r="C21" s="48">
        <f ca="1" t="shared" si="0"/>
        <v>0.567434809982639</v>
      </c>
      <c r="D21" s="48">
        <f ca="1" t="shared" si="1"/>
        <v>0.0954707592251098</v>
      </c>
      <c r="E21" s="48">
        <f ca="1" t="shared" si="2"/>
        <v>2</v>
      </c>
      <c r="F21" s="54">
        <f ca="1">IF(E21=1,$C$4*SQRT(D21),IF(E21=2,$C$4+($C$5-$C$4)*D21,$C$6-($C$6-$C$5)*SQRT(1-D21)))</f>
        <v>3.38188303690044</v>
      </c>
    </row>
    <row r="22" spans="2:6">
      <c r="B22" s="47">
        <v>6</v>
      </c>
      <c r="C22" s="48">
        <f ca="1" t="shared" si="0"/>
        <v>0.45703949363687</v>
      </c>
      <c r="D22" s="48">
        <f ca="1" t="shared" si="1"/>
        <v>0.417295927522688</v>
      </c>
      <c r="E22" s="48">
        <f ca="1" t="shared" si="2"/>
        <v>2</v>
      </c>
      <c r="F22" s="54">
        <f ca="1">IF(E22=1,$C$4*SQRT(D22),IF(E22=2,$C$4+($C$5-$C$4)*D22,$C$6-($C$6-$C$5)*SQRT(1-D22)))</f>
        <v>4.66918371009075</v>
      </c>
    </row>
    <row r="23" spans="2:6">
      <c r="B23" s="47">
        <v>7</v>
      </c>
      <c r="C23" s="48">
        <f ca="1" t="shared" si="0"/>
        <v>0.599575415960992</v>
      </c>
      <c r="D23" s="48">
        <f ca="1" t="shared" si="1"/>
        <v>0.684511484699198</v>
      </c>
      <c r="E23" s="48">
        <f ca="1" t="shared" si="2"/>
        <v>2</v>
      </c>
      <c r="F23" s="54">
        <f ca="1">IF(E23=1,$C$4*SQRT(D23),IF(E23=2,$C$4+($C$5-$C$4)*D23,$C$6-($C$6-$C$5)*SQRT(1-D23)))</f>
        <v>5.73804593879679</v>
      </c>
    </row>
    <row r="24" spans="2:6">
      <c r="B24" s="47">
        <v>8</v>
      </c>
      <c r="C24" s="48">
        <f ca="1" t="shared" si="0"/>
        <v>0.125057106663499</v>
      </c>
      <c r="D24" s="48">
        <f ca="1" t="shared" si="1"/>
        <v>0.82649768719387</v>
      </c>
      <c r="E24" s="48">
        <f ca="1" t="shared" si="2"/>
        <v>1</v>
      </c>
      <c r="F24" s="54">
        <f ca="1">IF(E24=1,$C$4*SQRT(D24),IF(E24=2,$C$4+($C$5-$C$4)*D24,$C$6-($C$6-$C$5)*SQRT(1-D24)))</f>
        <v>2.7273575461873</v>
      </c>
    </row>
    <row r="25" spans="2:6">
      <c r="B25" s="47">
        <v>9</v>
      </c>
      <c r="C25" s="48">
        <f ca="1" t="shared" si="0"/>
        <v>0.744958896028037</v>
      </c>
      <c r="D25" s="48">
        <f ca="1" t="shared" si="1"/>
        <v>0.776177660452344</v>
      </c>
      <c r="E25" s="48">
        <f ca="1" t="shared" si="2"/>
        <v>2</v>
      </c>
      <c r="F25" s="54">
        <f ca="1">IF(E25=1,$C$4*SQRT(D25),IF(E25=2,$C$4+($C$5-$C$4)*D25,$C$6-($C$6-$C$5)*SQRT(1-D25)))</f>
        <v>6.10471064180938</v>
      </c>
    </row>
    <row r="26" spans="2:6">
      <c r="B26" s="47">
        <v>10</v>
      </c>
      <c r="C26" s="48">
        <f ca="1" t="shared" si="0"/>
        <v>0.292170484795433</v>
      </c>
      <c r="D26" s="48">
        <f ca="1" t="shared" si="1"/>
        <v>0.312804118388886</v>
      </c>
      <c r="E26" s="48">
        <f ca="1" t="shared" si="2"/>
        <v>2</v>
      </c>
      <c r="F26" s="54">
        <f ca="1">IF(E26=1,$C$4*SQRT(D26),IF(E26=2,$C$4+($C$5-$C$4)*D26,$C$6-($C$6-$C$5)*SQRT(1-D26)))</f>
        <v>4.25121647355555</v>
      </c>
    </row>
    <row r="27" spans="2:6">
      <c r="B27" s="47">
        <v>11</v>
      </c>
      <c r="C27" s="48">
        <f ca="1" t="shared" si="0"/>
        <v>0.0371262402574131</v>
      </c>
      <c r="D27" s="48">
        <f ca="1" t="shared" si="1"/>
        <v>0.211773637395311</v>
      </c>
      <c r="E27" s="48">
        <f ca="1" t="shared" si="2"/>
        <v>1</v>
      </c>
      <c r="F27" s="54">
        <f ca="1">IF(E27=1,$C$4*SQRT(D27),IF(E27=2,$C$4+($C$5-$C$4)*D27,$C$6-($C$6-$C$5)*SQRT(1-D27)))</f>
        <v>1.38056609278868</v>
      </c>
    </row>
    <row r="28" spans="2:6">
      <c r="B28" s="47">
        <v>12</v>
      </c>
      <c r="C28" s="48">
        <f ca="1" t="shared" si="0"/>
        <v>0.941165522234916</v>
      </c>
      <c r="D28" s="48">
        <f ca="1" t="shared" si="1"/>
        <v>0.868846927836973</v>
      </c>
      <c r="E28" s="48">
        <f ca="1" t="shared" si="2"/>
        <v>3</v>
      </c>
      <c r="F28" s="54">
        <f ca="1">IF(E28=1,$C$4*SQRT(D28),IF(E28=2,$C$4+($C$5-$C$4)*D28,$C$6-($C$6-$C$5)*SQRT(1-D28)))</f>
        <v>8.91354813752875</v>
      </c>
    </row>
    <row r="29" spans="2:6">
      <c r="B29" s="47">
        <v>13</v>
      </c>
      <c r="C29" s="48">
        <f ca="1" t="shared" si="0"/>
        <v>0.205748357906147</v>
      </c>
      <c r="D29" s="48">
        <f ca="1" t="shared" si="1"/>
        <v>0.444178754926169</v>
      </c>
      <c r="E29" s="48">
        <f ca="1" t="shared" si="2"/>
        <v>1</v>
      </c>
      <c r="F29" s="54">
        <f ca="1">IF(E29=1,$C$4*SQRT(D29),IF(E29=2,$C$4+($C$5-$C$4)*D29,$C$6-($C$6-$C$5)*SQRT(1-D29)))</f>
        <v>1.99940210921553</v>
      </c>
    </row>
    <row r="30" spans="2:6">
      <c r="B30" s="47">
        <v>14</v>
      </c>
      <c r="C30" s="48">
        <f ca="1" t="shared" si="0"/>
        <v>0.193624520788009</v>
      </c>
      <c r="D30" s="48">
        <f ca="1" t="shared" si="1"/>
        <v>0.412614113844212</v>
      </c>
      <c r="E30" s="48">
        <f ca="1" t="shared" si="2"/>
        <v>1</v>
      </c>
      <c r="F30" s="54">
        <f ca="1">IF(E30=1,$C$4*SQRT(D30),IF(E30=2,$C$4+($C$5-$C$4)*D30,$C$6-($C$6-$C$5)*SQRT(1-D30)))</f>
        <v>1.92705138089204</v>
      </c>
    </row>
    <row r="31" spans="2:6">
      <c r="B31" s="47">
        <v>15</v>
      </c>
      <c r="C31" s="48">
        <f ca="1" t="shared" si="0"/>
        <v>0.348627469720732</v>
      </c>
      <c r="D31" s="48">
        <f ca="1" t="shared" si="1"/>
        <v>0.253358406433668</v>
      </c>
      <c r="E31" s="48">
        <f ca="1" t="shared" si="2"/>
        <v>2</v>
      </c>
      <c r="F31" s="54">
        <f ca="1">IF(E31=1,$C$4*SQRT(D31),IF(E31=2,$C$4+($C$5-$C$4)*D31,$C$6-($C$6-$C$5)*SQRT(1-D31)))</f>
        <v>4.01343362573467</v>
      </c>
    </row>
    <row r="32" spans="2:6">
      <c r="B32" s="47">
        <v>16</v>
      </c>
      <c r="C32" s="48">
        <f ca="1" t="shared" si="0"/>
        <v>0.0583767910360367</v>
      </c>
      <c r="D32" s="48">
        <f ca="1" t="shared" si="1"/>
        <v>0.00291968271556309</v>
      </c>
      <c r="E32" s="48">
        <f ca="1" t="shared" si="2"/>
        <v>1</v>
      </c>
      <c r="F32" s="54">
        <f ca="1">IF(E32=1,$C$4*SQRT(D32),IF(E32=2,$C$4+($C$5-$C$4)*D32,$C$6-($C$6-$C$5)*SQRT(1-D32)))</f>
        <v>0.162102265376113</v>
      </c>
    </row>
    <row r="33" spans="2:6">
      <c r="B33" s="47">
        <v>17</v>
      </c>
      <c r="C33" s="48">
        <f ca="1" t="shared" si="0"/>
        <v>0.932777750217901</v>
      </c>
      <c r="D33" s="48">
        <f ca="1" t="shared" si="1"/>
        <v>0.209798085186062</v>
      </c>
      <c r="E33" s="48">
        <f ca="1" t="shared" si="2"/>
        <v>3</v>
      </c>
      <c r="F33" s="54">
        <f ca="1">IF(E33=1,$C$4*SQRT(D33),IF(E33=2,$C$4+($C$5-$C$4)*D33,$C$6-($C$6-$C$5)*SQRT(1-D33)))</f>
        <v>7.33320093870471</v>
      </c>
    </row>
    <row r="34" spans="2:6">
      <c r="B34" s="47">
        <v>18</v>
      </c>
      <c r="C34" s="48">
        <f ca="1" t="shared" si="0"/>
        <v>0.715055336508722</v>
      </c>
      <c r="D34" s="48">
        <f ca="1" t="shared" si="1"/>
        <v>0.344404357692419</v>
      </c>
      <c r="E34" s="48">
        <f ca="1" t="shared" si="2"/>
        <v>2</v>
      </c>
      <c r="F34" s="54">
        <f ca="1">IF(E34=1,$C$4*SQRT(D34),IF(E34=2,$C$4+($C$5-$C$4)*D34,$C$6-($C$6-$C$5)*SQRT(1-D34)))</f>
        <v>4.37761743076968</v>
      </c>
    </row>
    <row r="35" spans="2:6">
      <c r="B35" s="47">
        <v>19</v>
      </c>
      <c r="C35" s="48">
        <f ca="1" t="shared" si="0"/>
        <v>0.734077754957873</v>
      </c>
      <c r="D35" s="48">
        <f ca="1" t="shared" si="1"/>
        <v>0.841712506950112</v>
      </c>
      <c r="E35" s="48">
        <f ca="1" t="shared" si="2"/>
        <v>2</v>
      </c>
      <c r="F35" s="54">
        <f ca="1">IF(E35=1,$C$4*SQRT(D35),IF(E35=2,$C$4+($C$5-$C$4)*D35,$C$6-($C$6-$C$5)*SQRT(1-D35)))</f>
        <v>6.36685002780045</v>
      </c>
    </row>
    <row r="36" spans="2:6">
      <c r="B36" s="47">
        <v>20</v>
      </c>
      <c r="C36" s="48">
        <f ca="1" t="shared" si="0"/>
        <v>0.601519567834912</v>
      </c>
      <c r="D36" s="48">
        <f ca="1" t="shared" si="1"/>
        <v>0.392347999487814</v>
      </c>
      <c r="E36" s="48">
        <f ca="1" t="shared" si="2"/>
        <v>2</v>
      </c>
      <c r="F36" s="54">
        <f ca="1">IF(E36=1,$C$4*SQRT(D36),IF(E36=2,$C$4+($C$5-$C$4)*D36,$C$6-($C$6-$C$5)*SQRT(1-D36)))</f>
        <v>4.56939199795126</v>
      </c>
    </row>
    <row r="37" spans="2:6">
      <c r="B37" s="47">
        <v>21</v>
      </c>
      <c r="C37" s="48">
        <f ca="1" t="shared" si="0"/>
        <v>0.253971140519374</v>
      </c>
      <c r="D37" s="48">
        <f ca="1" t="shared" si="1"/>
        <v>0.431682890610769</v>
      </c>
      <c r="E37" s="48">
        <f ca="1" t="shared" si="2"/>
        <v>2</v>
      </c>
      <c r="F37" s="54">
        <f ca="1">IF(E37=1,$C$4*SQRT(D37),IF(E37=2,$C$4+($C$5-$C$4)*D37,$C$6-($C$6-$C$5)*SQRT(1-D37)))</f>
        <v>4.72673156244307</v>
      </c>
    </row>
    <row r="38" spans="2:6">
      <c r="B38" s="47">
        <v>22</v>
      </c>
      <c r="C38" s="48">
        <f ca="1" t="shared" si="0"/>
        <v>0.567616330442742</v>
      </c>
      <c r="D38" s="48">
        <f ca="1" t="shared" si="1"/>
        <v>0.0140437067170325</v>
      </c>
      <c r="E38" s="48">
        <f ca="1" t="shared" si="2"/>
        <v>2</v>
      </c>
      <c r="F38" s="54">
        <f ca="1">IF(E38=1,$C$4*SQRT(D38),IF(E38=2,$C$4+($C$5-$C$4)*D38,$C$6-($C$6-$C$5)*SQRT(1-D38)))</f>
        <v>3.05617482686813</v>
      </c>
    </row>
    <row r="39" spans="2:6">
      <c r="B39" s="47">
        <v>23</v>
      </c>
      <c r="C39" s="48">
        <f ca="1" t="shared" si="0"/>
        <v>0.223647895061586</v>
      </c>
      <c r="D39" s="48">
        <f ca="1" t="shared" si="1"/>
        <v>0.46323235574127</v>
      </c>
      <c r="E39" s="48">
        <f ca="1" t="shared" si="2"/>
        <v>2</v>
      </c>
      <c r="F39" s="54">
        <f ca="1">IF(E39=1,$C$4*SQRT(D39),IF(E39=2,$C$4+($C$5-$C$4)*D39,$C$6-($C$6-$C$5)*SQRT(1-D39)))</f>
        <v>4.85292942296508</v>
      </c>
    </row>
    <row r="40" spans="2:6">
      <c r="B40" s="47">
        <v>24</v>
      </c>
      <c r="C40" s="48">
        <f ca="1" t="shared" si="0"/>
        <v>0.353733183777752</v>
      </c>
      <c r="D40" s="48">
        <f ca="1" t="shared" si="1"/>
        <v>0.400734361313527</v>
      </c>
      <c r="E40" s="48">
        <f ca="1" t="shared" si="2"/>
        <v>2</v>
      </c>
      <c r="F40" s="54">
        <f ca="1">IF(E40=1,$C$4*SQRT(D40),IF(E40=2,$C$4+($C$5-$C$4)*D40,$C$6-($C$6-$C$5)*SQRT(1-D40)))</f>
        <v>4.60293744525411</v>
      </c>
    </row>
    <row r="41" spans="2:6">
      <c r="B41" s="47">
        <v>25</v>
      </c>
      <c r="C41" s="48">
        <f ca="1" t="shared" si="0"/>
        <v>0.391414244637463</v>
      </c>
      <c r="D41" s="48">
        <f ca="1" t="shared" si="1"/>
        <v>0.312358501516995</v>
      </c>
      <c r="E41" s="48">
        <f ca="1" t="shared" si="2"/>
        <v>2</v>
      </c>
      <c r="F41" s="54">
        <f ca="1">IF(E41=1,$C$4*SQRT(D41),IF(E41=2,$C$4+($C$5-$C$4)*D41,$C$6-($C$6-$C$5)*SQRT(1-D41)))</f>
        <v>4.24943400606798</v>
      </c>
    </row>
    <row r="42" spans="2:6">
      <c r="B42" s="47">
        <v>26</v>
      </c>
      <c r="C42" s="48">
        <f ca="1" t="shared" si="0"/>
        <v>0.810239403710555</v>
      </c>
      <c r="D42" s="48">
        <f ca="1" t="shared" si="1"/>
        <v>0.415370400012595</v>
      </c>
      <c r="E42" s="48">
        <f ca="1" t="shared" si="2"/>
        <v>3</v>
      </c>
      <c r="F42" s="54">
        <f ca="1">IF(E42=1,$C$4*SQRT(D42),IF(E42=2,$C$4+($C$5-$C$4)*D42,$C$6-($C$6-$C$5)*SQRT(1-D42)))</f>
        <v>7.70616774809346</v>
      </c>
    </row>
    <row r="43" spans="2:6">
      <c r="B43" s="47">
        <v>27</v>
      </c>
      <c r="C43" s="48">
        <f ca="1" t="shared" si="0"/>
        <v>0.549117918103061</v>
      </c>
      <c r="D43" s="48">
        <f ca="1" t="shared" si="1"/>
        <v>0.054623574469542</v>
      </c>
      <c r="E43" s="48">
        <f ca="1" t="shared" si="2"/>
        <v>2</v>
      </c>
      <c r="F43" s="54">
        <f ca="1">IF(E43=1,$C$4*SQRT(D43),IF(E43=2,$C$4+($C$5-$C$4)*D43,$C$6-($C$6-$C$5)*SQRT(1-D43)))</f>
        <v>3.21849429787817</v>
      </c>
    </row>
    <row r="44" spans="2:6">
      <c r="B44" s="47">
        <v>28</v>
      </c>
      <c r="C44" s="48">
        <f ca="1" t="shared" si="0"/>
        <v>0.518644218306506</v>
      </c>
      <c r="D44" s="48">
        <f ca="1" t="shared" si="1"/>
        <v>0.301521374040163</v>
      </c>
      <c r="E44" s="48">
        <f ca="1" t="shared" si="2"/>
        <v>2</v>
      </c>
      <c r="F44" s="54">
        <f ca="1">IF(E44=1,$C$4*SQRT(D44),IF(E44=2,$C$4+($C$5-$C$4)*D44,$C$6-($C$6-$C$5)*SQRT(1-D44)))</f>
        <v>4.20608549616065</v>
      </c>
    </row>
    <row r="45" spans="2:6">
      <c r="B45" s="47">
        <v>29</v>
      </c>
      <c r="C45" s="48">
        <f ca="1" t="shared" si="0"/>
        <v>0.876309999531748</v>
      </c>
      <c r="D45" s="48">
        <f ca="1" t="shared" si="1"/>
        <v>0.461520129991439</v>
      </c>
      <c r="E45" s="48">
        <f ca="1" t="shared" si="2"/>
        <v>3</v>
      </c>
      <c r="F45" s="54">
        <f ca="1">IF(E45=1,$C$4*SQRT(D45),IF(E45=2,$C$4+($C$5-$C$4)*D45,$C$6-($C$6-$C$5)*SQRT(1-D45)))</f>
        <v>7.79856437067148</v>
      </c>
    </row>
    <row r="46" spans="2:6">
      <c r="B46" s="47">
        <v>30</v>
      </c>
      <c r="C46" s="48">
        <f ca="1" t="shared" si="0"/>
        <v>0.751477433565958</v>
      </c>
      <c r="D46" s="48">
        <f ca="1" t="shared" si="1"/>
        <v>0.838722601052429</v>
      </c>
      <c r="E46" s="48">
        <f ca="1" t="shared" si="2"/>
        <v>2</v>
      </c>
      <c r="F46" s="54">
        <f ca="1">IF(E46=1,$C$4*SQRT(D46),IF(E46=2,$C$4+($C$5-$C$4)*D46,$C$6-($C$6-$C$5)*SQRT(1-D46)))</f>
        <v>6.35489040420972</v>
      </c>
    </row>
    <row r="47" spans="2:6">
      <c r="B47" s="49">
        <v>31</v>
      </c>
      <c r="C47" s="50">
        <f ca="1" t="shared" si="0"/>
        <v>0.706454469832202</v>
      </c>
      <c r="D47" s="50">
        <f ca="1" t="shared" si="1"/>
        <v>0.870486518205856</v>
      </c>
      <c r="E47" s="50">
        <f ca="1" t="shared" si="2"/>
        <v>2</v>
      </c>
      <c r="F47" s="55">
        <f ca="1">IF(E47=1,$C$4*SQRT(D47),IF(E47=2,$C$4+($C$5-$C$4)*D47,$C$6-($C$6-$C$5)*SQRT(1-D47)))</f>
        <v>6.48194607282342</v>
      </c>
    </row>
    <row r="48" spans="2:6">
      <c r="B48" s="51">
        <v>32</v>
      </c>
      <c r="C48" s="52">
        <f ca="1" t="shared" si="0"/>
        <v>0.137431474306575</v>
      </c>
      <c r="D48" s="50">
        <f ca="1" t="shared" si="1"/>
        <v>0.144911409987469</v>
      </c>
      <c r="E48" s="50">
        <f ca="1" t="shared" si="2"/>
        <v>1</v>
      </c>
      <c r="F48" s="55">
        <f ca="1">IF(E48=1,$C$4*SQRT(D48),IF(E48=2,$C$4+($C$5-$C$4)*D48,$C$6-($C$6-$C$5)*SQRT(1-D48)))</f>
        <v>1.14201693940468</v>
      </c>
    </row>
    <row r="49" spans="2:6">
      <c r="B49" s="51">
        <v>33</v>
      </c>
      <c r="C49" s="52">
        <f ca="1" t="shared" si="0"/>
        <v>0.520078550675289</v>
      </c>
      <c r="D49" s="50">
        <f ca="1" t="shared" si="1"/>
        <v>0.108928835835096</v>
      </c>
      <c r="E49" s="50">
        <f ca="1" t="shared" si="2"/>
        <v>2</v>
      </c>
      <c r="F49" s="55">
        <f ca="1">IF(E49=1,$C$4*SQRT(D49),IF(E49=2,$C$4+($C$5-$C$4)*D49,$C$6-($C$6-$C$5)*SQRT(1-D49)))</f>
        <v>3.43571534334039</v>
      </c>
    </row>
    <row r="50" spans="2:6">
      <c r="B50" s="51">
        <v>34</v>
      </c>
      <c r="C50" s="52">
        <f ca="1" t="shared" si="0"/>
        <v>0.317368303512893</v>
      </c>
      <c r="D50" s="50">
        <f ca="1" t="shared" si="1"/>
        <v>0.959301428681947</v>
      </c>
      <c r="E50" s="50">
        <f ca="1" t="shared" si="2"/>
        <v>2</v>
      </c>
      <c r="F50" s="55">
        <f ca="1">IF(E50=1,$C$4*SQRT(D50),IF(E50=2,$C$4+($C$5-$C$4)*D50,$C$6-($C$6-$C$5)*SQRT(1-D50)))</f>
        <v>6.83720571472779</v>
      </c>
    </row>
    <row r="51" spans="2:6">
      <c r="B51" s="49">
        <v>35</v>
      </c>
      <c r="C51" s="50">
        <f ca="1" t="shared" si="0"/>
        <v>0.119830157487335</v>
      </c>
      <c r="D51" s="50">
        <f ca="1" t="shared" si="1"/>
        <v>0.235313500113578</v>
      </c>
      <c r="E51" s="50">
        <f ca="1" t="shared" si="2"/>
        <v>1</v>
      </c>
      <c r="F51" s="55">
        <f ca="1">IF(E51=1,$C$4*SQRT(D51),IF(E51=2,$C$4+($C$5-$C$4)*D51,$C$6-($C$6-$C$5)*SQRT(1-D51)))</f>
        <v>1.45527368595127</v>
      </c>
    </row>
    <row r="52" spans="2:6">
      <c r="B52" s="49">
        <v>36</v>
      </c>
      <c r="C52" s="50">
        <f ca="1" t="shared" si="0"/>
        <v>0.595620156859271</v>
      </c>
      <c r="D52" s="50">
        <f ca="1" t="shared" si="1"/>
        <v>0.0894795564641528</v>
      </c>
      <c r="E52" s="50">
        <f ca="1" t="shared" si="2"/>
        <v>2</v>
      </c>
      <c r="F52" s="55">
        <f ca="1">IF(E52=1,$C$4*SQRT(D52),IF(E52=2,$C$4+($C$5-$C$4)*D52,$C$6-($C$6-$C$5)*SQRT(1-D52)))</f>
        <v>3.35791822585661</v>
      </c>
    </row>
    <row r="53" spans="2:6">
      <c r="B53" s="49">
        <v>37</v>
      </c>
      <c r="C53" s="50">
        <f ca="1" t="shared" si="0"/>
        <v>0.283644375407548</v>
      </c>
      <c r="D53" s="50">
        <f ca="1" t="shared" si="1"/>
        <v>0.569793750223308</v>
      </c>
      <c r="E53" s="50">
        <f ca="1" t="shared" si="2"/>
        <v>2</v>
      </c>
      <c r="F53" s="55">
        <f ca="1">IF(E53=1,$C$4*SQRT(D53),IF(E53=2,$C$4+($C$5-$C$4)*D53,$C$6-($C$6-$C$5)*SQRT(1-D53)))</f>
        <v>5.27917500089323</v>
      </c>
    </row>
    <row r="54" spans="2:6">
      <c r="B54" s="49">
        <v>38</v>
      </c>
      <c r="C54" s="50">
        <f ca="1" t="shared" si="0"/>
        <v>0.685957545100365</v>
      </c>
      <c r="D54" s="50">
        <f ca="1" t="shared" si="1"/>
        <v>0.555074762789968</v>
      </c>
      <c r="E54" s="50">
        <f ca="1" t="shared" si="2"/>
        <v>2</v>
      </c>
      <c r="F54" s="55">
        <f ca="1">IF(E54=1,$C$4*SQRT(D54),IF(E54=2,$C$4+($C$5-$C$4)*D54,$C$6-($C$6-$C$5)*SQRT(1-D54)))</f>
        <v>5.22029905115987</v>
      </c>
    </row>
    <row r="55" spans="2:6">
      <c r="B55" s="49">
        <v>39</v>
      </c>
      <c r="C55" s="50">
        <f ca="1" t="shared" si="0"/>
        <v>0.357331836503833</v>
      </c>
      <c r="D55" s="50">
        <f ca="1" t="shared" si="1"/>
        <v>0.471282055406845</v>
      </c>
      <c r="E55" s="50">
        <f ca="1" t="shared" si="2"/>
        <v>2</v>
      </c>
      <c r="F55" s="55">
        <f ca="1">IF(E55=1,$C$4*SQRT(D55),IF(E55=2,$C$4+($C$5-$C$4)*D55,$C$6-($C$6-$C$5)*SQRT(1-D55)))</f>
        <v>4.88512822162738</v>
      </c>
    </row>
    <row r="56" spans="2:6">
      <c r="B56" s="49">
        <v>40</v>
      </c>
      <c r="C56" s="50">
        <f ca="1" t="shared" si="0"/>
        <v>0.0300890017662383</v>
      </c>
      <c r="D56" s="50">
        <f ca="1" t="shared" si="1"/>
        <v>0.219527819887231</v>
      </c>
      <c r="E56" s="50">
        <f ca="1" t="shared" si="2"/>
        <v>1</v>
      </c>
      <c r="F56" s="55">
        <f ca="1">IF(E56=1,$C$4*SQRT(D56),IF(E56=2,$C$4+($C$5-$C$4)*D56,$C$6-($C$6-$C$5)*SQRT(1-D56)))</f>
        <v>1.40561387976396</v>
      </c>
    </row>
    <row r="57" spans="2:6">
      <c r="B57" s="49">
        <v>41</v>
      </c>
      <c r="C57" s="50">
        <f ca="1" t="shared" si="0"/>
        <v>0.123568231972932</v>
      </c>
      <c r="D57" s="50">
        <f ca="1" t="shared" si="1"/>
        <v>0.925233273834362</v>
      </c>
      <c r="E57" s="50">
        <f ca="1" t="shared" si="2"/>
        <v>1</v>
      </c>
      <c r="F57" s="55">
        <f ca="1">IF(E57=1,$C$4*SQRT(D57),IF(E57=2,$C$4+($C$5-$C$4)*D57,$C$6-($C$6-$C$5)*SQRT(1-D57)))</f>
        <v>2.88567140619116</v>
      </c>
    </row>
    <row r="58" spans="2:6">
      <c r="B58" s="49">
        <v>42</v>
      </c>
      <c r="C58" s="50">
        <f ca="1" t="shared" si="0"/>
        <v>0.932537979598647</v>
      </c>
      <c r="D58" s="50">
        <f ca="1" t="shared" si="1"/>
        <v>0.761328756525444</v>
      </c>
      <c r="E58" s="50">
        <f ca="1" t="shared" si="2"/>
        <v>3</v>
      </c>
      <c r="F58" s="55">
        <f ca="1">IF(E58=1,$C$4*SQRT(D58),IF(E58=2,$C$4+($C$5-$C$4)*D58,$C$6-($C$6-$C$5)*SQRT(1-D58)))</f>
        <v>8.534380270578</v>
      </c>
    </row>
    <row r="59" spans="2:6">
      <c r="B59" s="49">
        <v>43</v>
      </c>
      <c r="C59" s="50">
        <f ca="1" t="shared" si="0"/>
        <v>0.396217448706493</v>
      </c>
      <c r="D59" s="50">
        <f ca="1" t="shared" si="1"/>
        <v>0.25921346201163</v>
      </c>
      <c r="E59" s="50">
        <f ca="1" t="shared" si="2"/>
        <v>2</v>
      </c>
      <c r="F59" s="55">
        <f ca="1">IF(E59=1,$C$4*SQRT(D59),IF(E59=2,$C$4+($C$5-$C$4)*D59,$C$6-($C$6-$C$5)*SQRT(1-D59)))</f>
        <v>4.03685384804652</v>
      </c>
    </row>
    <row r="60" spans="2:6">
      <c r="B60" s="49">
        <v>44</v>
      </c>
      <c r="C60" s="50">
        <f ca="1" t="shared" si="0"/>
        <v>0.53492672107557</v>
      </c>
      <c r="D60" s="50">
        <f ca="1" t="shared" si="1"/>
        <v>0.801874308330847</v>
      </c>
      <c r="E60" s="50">
        <f ca="1" t="shared" si="2"/>
        <v>2</v>
      </c>
      <c r="F60" s="55">
        <f ca="1">IF(E60=1,$C$4*SQRT(D60),IF(E60=2,$C$4+($C$5-$C$4)*D60,$C$6-($C$6-$C$5)*SQRT(1-D60)))</f>
        <v>6.20749723332339</v>
      </c>
    </row>
    <row r="61" spans="2:6">
      <c r="B61" s="49">
        <v>45</v>
      </c>
      <c r="C61" s="50">
        <f ca="1" t="shared" si="0"/>
        <v>0.715960619166757</v>
      </c>
      <c r="D61" s="50">
        <f ca="1" t="shared" si="1"/>
        <v>0.995022109613051</v>
      </c>
      <c r="E61" s="50">
        <f ca="1" t="shared" si="2"/>
        <v>2</v>
      </c>
      <c r="F61" s="55">
        <f ca="1">IF(E61=1,$C$4*SQRT(D61),IF(E61=2,$C$4+($C$5-$C$4)*D61,$C$6-($C$6-$C$5)*SQRT(1-D61)))</f>
        <v>6.98008843845221</v>
      </c>
    </row>
    <row r="62" spans="2:6">
      <c r="B62" s="49">
        <v>46</v>
      </c>
      <c r="C62" s="50">
        <f ca="1" t="shared" si="0"/>
        <v>0.237676671864084</v>
      </c>
      <c r="D62" s="50">
        <f ca="1" t="shared" si="1"/>
        <v>0.152149307269231</v>
      </c>
      <c r="E62" s="50">
        <f ca="1" t="shared" si="2"/>
        <v>2</v>
      </c>
      <c r="F62" s="55">
        <f ca="1">IF(E62=1,$C$4*SQRT(D62),IF(E62=2,$C$4+($C$5-$C$4)*D62,$C$6-($C$6-$C$5)*SQRT(1-D62)))</f>
        <v>3.60859722907692</v>
      </c>
    </row>
    <row r="63" spans="2:6">
      <c r="B63" s="49">
        <v>47</v>
      </c>
      <c r="C63" s="50">
        <f ca="1" t="shared" si="0"/>
        <v>0.38158179734468</v>
      </c>
      <c r="D63" s="50">
        <f ca="1" t="shared" si="1"/>
        <v>0.531657871768352</v>
      </c>
      <c r="E63" s="50">
        <f ca="1" t="shared" si="2"/>
        <v>2</v>
      </c>
      <c r="F63" s="55">
        <f ca="1">IF(E63=1,$C$4*SQRT(D63),IF(E63=2,$C$4+($C$5-$C$4)*D63,$C$6-($C$6-$C$5)*SQRT(1-D63)))</f>
        <v>5.12663148707341</v>
      </c>
    </row>
    <row r="64" spans="2:6">
      <c r="B64" s="49">
        <v>48</v>
      </c>
      <c r="C64" s="50">
        <f ca="1" t="shared" si="0"/>
        <v>0.714870939711548</v>
      </c>
      <c r="D64" s="50">
        <f ca="1" t="shared" si="1"/>
        <v>0.409661035930621</v>
      </c>
      <c r="E64" s="50">
        <f ca="1" t="shared" si="2"/>
        <v>2</v>
      </c>
      <c r="F64" s="55">
        <f ca="1">IF(E64=1,$C$4*SQRT(D64),IF(E64=2,$C$4+($C$5-$C$4)*D64,$C$6-($C$6-$C$5)*SQRT(1-D64)))</f>
        <v>4.63864414372249</v>
      </c>
    </row>
    <row r="65" spans="2:6">
      <c r="B65" s="49">
        <v>49</v>
      </c>
      <c r="C65" s="50">
        <f ca="1" t="shared" si="0"/>
        <v>0.117439813064321</v>
      </c>
      <c r="D65" s="50">
        <f ca="1" t="shared" si="1"/>
        <v>0.398481700896061</v>
      </c>
      <c r="E65" s="50">
        <f ca="1" t="shared" si="2"/>
        <v>1</v>
      </c>
      <c r="F65" s="55">
        <f ca="1">IF(E65=1,$C$4*SQRT(D65),IF(E65=2,$C$4+($C$5-$C$4)*D65,$C$6-($C$6-$C$5)*SQRT(1-D65)))</f>
        <v>1.89376221001068</v>
      </c>
    </row>
    <row r="66" spans="2:6">
      <c r="B66" s="49">
        <v>50</v>
      </c>
      <c r="C66" s="50">
        <f ca="1" t="shared" si="0"/>
        <v>0.558341085588582</v>
      </c>
      <c r="D66" s="50">
        <f ca="1" t="shared" si="1"/>
        <v>0.0816530165156906</v>
      </c>
      <c r="E66" s="50">
        <f ca="1" t="shared" si="2"/>
        <v>2</v>
      </c>
      <c r="F66" s="55">
        <f ca="1">IF(E66=1,$C$4*SQRT(D66),IF(E66=2,$C$4+($C$5-$C$4)*D66,$C$6-($C$6-$C$5)*SQRT(1-D66)))</f>
        <v>3.32661206606276</v>
      </c>
    </row>
    <row r="67" spans="2:6">
      <c r="B67" s="49">
        <v>51</v>
      </c>
      <c r="C67" s="50">
        <f ca="1" t="shared" si="0"/>
        <v>0.62675656504246</v>
      </c>
      <c r="D67" s="50">
        <f ca="1" t="shared" si="1"/>
        <v>0.623955634332556</v>
      </c>
      <c r="E67" s="50">
        <f ca="1" t="shared" si="2"/>
        <v>2</v>
      </c>
      <c r="F67" s="55">
        <f ca="1">IF(E67=1,$C$4*SQRT(D67),IF(E67=2,$C$4+($C$5-$C$4)*D67,$C$6-($C$6-$C$5)*SQRT(1-D67)))</f>
        <v>5.49582253733022</v>
      </c>
    </row>
    <row r="68" spans="2:6">
      <c r="B68" s="49">
        <v>52</v>
      </c>
      <c r="C68" s="50">
        <f ca="1" t="shared" si="0"/>
        <v>0.6047631718797</v>
      </c>
      <c r="D68" s="50">
        <f ca="1" t="shared" si="1"/>
        <v>0.712411802111399</v>
      </c>
      <c r="E68" s="50">
        <f ca="1" t="shared" si="2"/>
        <v>2</v>
      </c>
      <c r="F68" s="55">
        <f ca="1">IF(E68=1,$C$4*SQRT(D68),IF(E68=2,$C$4+($C$5-$C$4)*D68,$C$6-($C$6-$C$5)*SQRT(1-D68)))</f>
        <v>5.84964720844559</v>
      </c>
    </row>
    <row r="69" spans="2:6">
      <c r="B69" s="49">
        <v>53</v>
      </c>
      <c r="C69" s="50">
        <f ca="1" t="shared" si="0"/>
        <v>0.585564880102271</v>
      </c>
      <c r="D69" s="50">
        <f ca="1" t="shared" si="1"/>
        <v>0.0562659251905127</v>
      </c>
      <c r="E69" s="50">
        <f ca="1" t="shared" si="2"/>
        <v>2</v>
      </c>
      <c r="F69" s="55">
        <f ca="1">IF(E69=1,$C$4*SQRT(D69),IF(E69=2,$C$4+($C$5-$C$4)*D69,$C$6-($C$6-$C$5)*SQRT(1-D69)))</f>
        <v>3.22506370076205</v>
      </c>
    </row>
    <row r="70" spans="2:6">
      <c r="B70" s="49">
        <v>54</v>
      </c>
      <c r="C70" s="50">
        <f ca="1" t="shared" si="0"/>
        <v>0.181042515330986</v>
      </c>
      <c r="D70" s="50">
        <f ca="1" t="shared" si="1"/>
        <v>0.378252029922593</v>
      </c>
      <c r="E70" s="50">
        <f ca="1" t="shared" si="2"/>
        <v>1</v>
      </c>
      <c r="F70" s="55">
        <f ca="1">IF(E70=1,$C$4*SQRT(D70),IF(E70=2,$C$4+($C$5-$C$4)*D70,$C$6-($C$6-$C$5)*SQRT(1-D70)))</f>
        <v>1.84506592546265</v>
      </c>
    </row>
    <row r="71" spans="2:6">
      <c r="B71" s="49">
        <v>55</v>
      </c>
      <c r="C71" s="50">
        <f ca="1" t="shared" si="0"/>
        <v>0.113363409220332</v>
      </c>
      <c r="D71" s="50">
        <f ca="1" t="shared" si="1"/>
        <v>0.0433721410176398</v>
      </c>
      <c r="E71" s="50">
        <f ca="1" t="shared" si="2"/>
        <v>1</v>
      </c>
      <c r="F71" s="55">
        <f ca="1">IF(E71=1,$C$4*SQRT(D71),IF(E71=2,$C$4+($C$5-$C$4)*D71,$C$6-($C$6-$C$5)*SQRT(1-D71)))</f>
        <v>0.624779376387183</v>
      </c>
    </row>
    <row r="72" spans="2:6">
      <c r="B72" s="49">
        <v>56</v>
      </c>
      <c r="C72" s="50">
        <f ca="1" t="shared" si="0"/>
        <v>0.822956310881613</v>
      </c>
      <c r="D72" s="50">
        <f ca="1" t="shared" si="1"/>
        <v>0.685313717780315</v>
      </c>
      <c r="E72" s="50">
        <f ca="1" t="shared" si="2"/>
        <v>3</v>
      </c>
      <c r="F72" s="55">
        <f ca="1">IF(E72=1,$C$4*SQRT(D72),IF(E72=2,$C$4+($C$5-$C$4)*D72,$C$6-($C$6-$C$5)*SQRT(1-D72)))</f>
        <v>8.31709283084979</v>
      </c>
    </row>
    <row r="73" spans="2:6">
      <c r="B73" s="49">
        <v>57</v>
      </c>
      <c r="C73" s="50">
        <f ca="1" t="shared" si="0"/>
        <v>0.122123555997111</v>
      </c>
      <c r="D73" s="50">
        <f ca="1" t="shared" si="1"/>
        <v>0.550934618480953</v>
      </c>
      <c r="E73" s="50">
        <f ca="1" t="shared" si="2"/>
        <v>1</v>
      </c>
      <c r="F73" s="55">
        <f ca="1">IF(E73=1,$C$4*SQRT(D73),IF(E73=2,$C$4+($C$5-$C$4)*D73,$C$6-($C$6-$C$5)*SQRT(1-D73)))</f>
        <v>2.22674910268952</v>
      </c>
    </row>
    <row r="74" spans="2:6">
      <c r="B74" s="49">
        <v>58</v>
      </c>
      <c r="C74" s="50">
        <f ca="1" t="shared" si="0"/>
        <v>0.668557967406878</v>
      </c>
      <c r="D74" s="50">
        <f ca="1" t="shared" si="1"/>
        <v>0.0482531580357295</v>
      </c>
      <c r="E74" s="50">
        <f ca="1" t="shared" si="2"/>
        <v>2</v>
      </c>
      <c r="F74" s="55">
        <f ca="1">IF(E74=1,$C$4*SQRT(D74),IF(E74=2,$C$4+($C$5-$C$4)*D74,$C$6-($C$6-$C$5)*SQRT(1-D74)))</f>
        <v>3.19301263214292</v>
      </c>
    </row>
    <row r="75" spans="2:6">
      <c r="B75" s="49">
        <v>59</v>
      </c>
      <c r="C75" s="50">
        <f ca="1" t="shared" si="0"/>
        <v>0.0922827065985841</v>
      </c>
      <c r="D75" s="50">
        <f ca="1" t="shared" si="1"/>
        <v>0.849273986158851</v>
      </c>
      <c r="E75" s="50">
        <f ca="1" t="shared" si="2"/>
        <v>1</v>
      </c>
      <c r="F75" s="55">
        <f ca="1">IF(E75=1,$C$4*SQRT(D75),IF(E75=2,$C$4+($C$5-$C$4)*D75,$C$6-($C$6-$C$5)*SQRT(1-D75)))</f>
        <v>2.76468187599038</v>
      </c>
    </row>
    <row r="76" spans="2:6">
      <c r="B76" s="49">
        <v>60</v>
      </c>
      <c r="C76" s="50">
        <f ca="1" t="shared" si="0"/>
        <v>0.902763458064623</v>
      </c>
      <c r="D76" s="50">
        <f ca="1" t="shared" si="1"/>
        <v>0.169036458523651</v>
      </c>
      <c r="E76" s="50">
        <f ca="1" t="shared" si="2"/>
        <v>3</v>
      </c>
      <c r="F76" s="55">
        <f ca="1">IF(E76=1,$C$4*SQRT(D76),IF(E76=2,$C$4+($C$5-$C$4)*D76,$C$6-($C$6-$C$5)*SQRT(1-D76)))</f>
        <v>7.26528395015366</v>
      </c>
    </row>
    <row r="77" spans="2:6">
      <c r="B77" s="49">
        <v>61</v>
      </c>
      <c r="C77" s="50">
        <f ca="1" t="shared" si="0"/>
        <v>0.804140501432697</v>
      </c>
      <c r="D77" s="50">
        <f ca="1" t="shared" si="1"/>
        <v>0.60099550249123</v>
      </c>
      <c r="E77" s="50">
        <f ca="1" t="shared" si="2"/>
        <v>3</v>
      </c>
      <c r="F77" s="55">
        <f ca="1">IF(E77=1,$C$4*SQRT(D77),IF(E77=2,$C$4+($C$5-$C$4)*D77,$C$6-($C$6-$C$5)*SQRT(1-D77)))</f>
        <v>8.10499591621049</v>
      </c>
    </row>
    <row r="78" spans="2:6">
      <c r="B78" s="49">
        <v>62</v>
      </c>
      <c r="C78" s="50">
        <f ca="1" t="shared" si="0"/>
        <v>0.740850718848207</v>
      </c>
      <c r="D78" s="50">
        <f ca="1" t="shared" si="1"/>
        <v>0.82343011450577</v>
      </c>
      <c r="E78" s="50">
        <f ca="1" t="shared" si="2"/>
        <v>2</v>
      </c>
      <c r="F78" s="55">
        <f ca="1">IF(E78=1,$C$4*SQRT(D78),IF(E78=2,$C$4+($C$5-$C$4)*D78,$C$6-($C$6-$C$5)*SQRT(1-D78)))</f>
        <v>6.29372045802308</v>
      </c>
    </row>
    <row r="79" spans="2:6">
      <c r="B79" s="49">
        <v>63</v>
      </c>
      <c r="C79" s="50">
        <f ca="1" t="shared" si="0"/>
        <v>0.995340422849261</v>
      </c>
      <c r="D79" s="50">
        <f ca="1" t="shared" si="1"/>
        <v>0.0513655533874759</v>
      </c>
      <c r="E79" s="50">
        <f ca="1" t="shared" si="2"/>
        <v>3</v>
      </c>
      <c r="F79" s="55">
        <f ca="1">IF(E79=1,$C$4*SQRT(D79),IF(E79=2,$C$4+($C$5-$C$4)*D79,$C$6-($C$6-$C$5)*SQRT(1-D79)))</f>
        <v>7.07806399462399</v>
      </c>
    </row>
    <row r="80" spans="2:6">
      <c r="B80" s="49">
        <v>64</v>
      </c>
      <c r="C80" s="50">
        <f ca="1" t="shared" si="0"/>
        <v>0.208150654069707</v>
      </c>
      <c r="D80" s="50">
        <f ca="1" t="shared" si="1"/>
        <v>0.249718346780138</v>
      </c>
      <c r="E80" s="50">
        <f ca="1" t="shared" si="2"/>
        <v>1</v>
      </c>
      <c r="F80" s="55">
        <f ca="1">IF(E80=1,$C$4*SQRT(D80),IF(E80=2,$C$4+($C$5-$C$4)*D80,$C$6-($C$6-$C$5)*SQRT(1-D80)))</f>
        <v>1.49915480222065</v>
      </c>
    </row>
    <row r="81" spans="2:6">
      <c r="B81" s="49">
        <v>65</v>
      </c>
      <c r="C81" s="50">
        <f ca="1" t="shared" ref="C81:C144" si="3">RAND()</f>
        <v>0.633671696427467</v>
      </c>
      <c r="D81" s="50">
        <f ca="1" t="shared" ref="D81:D144" si="4">RAND()</f>
        <v>0.138517602562285</v>
      </c>
      <c r="E81" s="50">
        <f ca="1" t="shared" ref="E81:E144" si="5">IF(C81&lt;=$C$10,1,IF(C81&lt;=$C$10+$C$11,2,3))</f>
        <v>2</v>
      </c>
      <c r="F81" s="55">
        <f ca="1">IF(E81=1,$C$4*SQRT(D81),IF(E81=2,$C$4+($C$5-$C$4)*D81,$C$6-($C$6-$C$5)*SQRT(1-D81)))</f>
        <v>3.55407041024914</v>
      </c>
    </row>
    <row r="82" spans="2:6">
      <c r="B82" s="49">
        <v>66</v>
      </c>
      <c r="C82" s="50">
        <f ca="1" t="shared" si="3"/>
        <v>0.27387635580343</v>
      </c>
      <c r="D82" s="50">
        <f ca="1" t="shared" si="4"/>
        <v>0.480002303299666</v>
      </c>
      <c r="E82" s="50">
        <f ca="1" t="shared" si="5"/>
        <v>2</v>
      </c>
      <c r="F82" s="55">
        <f ca="1">IF(E82=1,$C$4*SQRT(D82),IF(E82=2,$C$4+($C$5-$C$4)*D82,$C$6-($C$6-$C$5)*SQRT(1-D82)))</f>
        <v>4.92000921319866</v>
      </c>
    </row>
    <row r="83" spans="2:6">
      <c r="B83" s="49">
        <v>67</v>
      </c>
      <c r="C83" s="50">
        <f ca="1" t="shared" si="3"/>
        <v>0.954588136076672</v>
      </c>
      <c r="D83" s="50">
        <f ca="1" t="shared" si="4"/>
        <v>0.660511580112971</v>
      </c>
      <c r="E83" s="50">
        <f ca="1" t="shared" si="5"/>
        <v>3</v>
      </c>
      <c r="F83" s="55">
        <f ca="1">IF(E83=1,$C$4*SQRT(D83),IF(E83=2,$C$4+($C$5-$C$4)*D83,$C$6-($C$6-$C$5)*SQRT(1-D83)))</f>
        <v>8.25203095594251</v>
      </c>
    </row>
    <row r="84" spans="2:6">
      <c r="B84" s="49">
        <v>68</v>
      </c>
      <c r="C84" s="50">
        <f ca="1" t="shared" si="3"/>
        <v>0.532405471668622</v>
      </c>
      <c r="D84" s="50">
        <f ca="1" t="shared" si="4"/>
        <v>0.764688787306247</v>
      </c>
      <c r="E84" s="50">
        <f ca="1" t="shared" si="5"/>
        <v>2</v>
      </c>
      <c r="F84" s="55">
        <f ca="1">IF(E84=1,$C$4*SQRT(D84),IF(E84=2,$C$4+($C$5-$C$4)*D84,$C$6-($C$6-$C$5)*SQRT(1-D84)))</f>
        <v>6.05875514922499</v>
      </c>
    </row>
    <row r="85" spans="2:6">
      <c r="B85" s="49">
        <v>69</v>
      </c>
      <c r="C85" s="50">
        <f ca="1" t="shared" si="3"/>
        <v>0.391953785313616</v>
      </c>
      <c r="D85" s="50">
        <f ca="1" t="shared" si="4"/>
        <v>0.67456564914375</v>
      </c>
      <c r="E85" s="50">
        <f ca="1" t="shared" si="5"/>
        <v>2</v>
      </c>
      <c r="F85" s="55">
        <f ca="1">IF(E85=1,$C$4*SQRT(D85),IF(E85=2,$C$4+($C$5-$C$4)*D85,$C$6-($C$6-$C$5)*SQRT(1-D85)))</f>
        <v>5.698262596575</v>
      </c>
    </row>
    <row r="86" spans="2:6">
      <c r="B86" s="49">
        <v>70</v>
      </c>
      <c r="C86" s="50">
        <f ca="1" t="shared" si="3"/>
        <v>0.3406754177102</v>
      </c>
      <c r="D86" s="50">
        <f ca="1" t="shared" si="4"/>
        <v>0.901665179324084</v>
      </c>
      <c r="E86" s="50">
        <f ca="1" t="shared" si="5"/>
        <v>2</v>
      </c>
      <c r="F86" s="55">
        <f ca="1">IF(E86=1,$C$4*SQRT(D86),IF(E86=2,$C$4+($C$5-$C$4)*D86,$C$6-($C$6-$C$5)*SQRT(1-D86)))</f>
        <v>6.60666071729633</v>
      </c>
    </row>
    <row r="87" spans="2:6">
      <c r="B87" s="49">
        <v>71</v>
      </c>
      <c r="C87" s="50">
        <f ca="1" t="shared" si="3"/>
        <v>0.286570940485716</v>
      </c>
      <c r="D87" s="50">
        <f ca="1" t="shared" si="4"/>
        <v>0.543974136925697</v>
      </c>
      <c r="E87" s="50">
        <f ca="1" t="shared" si="5"/>
        <v>2</v>
      </c>
      <c r="F87" s="55">
        <f ca="1">IF(E87=1,$C$4*SQRT(D87),IF(E87=2,$C$4+($C$5-$C$4)*D87,$C$6-($C$6-$C$5)*SQRT(1-D87)))</f>
        <v>5.17589654770279</v>
      </c>
    </row>
    <row r="88" spans="2:6">
      <c r="B88" s="49">
        <v>72</v>
      </c>
      <c r="C88" s="50">
        <f ca="1" t="shared" si="3"/>
        <v>0.209953730769703</v>
      </c>
      <c r="D88" s="50">
        <f ca="1" t="shared" si="4"/>
        <v>0.144446666544939</v>
      </c>
      <c r="E88" s="50">
        <f ca="1" t="shared" si="5"/>
        <v>1</v>
      </c>
      <c r="F88" s="55">
        <f ca="1">IF(E88=1,$C$4*SQRT(D88),IF(E88=2,$C$4+($C$5-$C$4)*D88,$C$6-($C$6-$C$5)*SQRT(1-D88)))</f>
        <v>1.14018419516517</v>
      </c>
    </row>
    <row r="89" spans="2:6">
      <c r="B89" s="49">
        <v>73</v>
      </c>
      <c r="C89" s="50">
        <f ca="1" t="shared" si="3"/>
        <v>0.845313268609897</v>
      </c>
      <c r="D89" s="50">
        <f ca="1" t="shared" si="4"/>
        <v>0.919416802748494</v>
      </c>
      <c r="E89" s="50">
        <f ca="1" t="shared" si="5"/>
        <v>3</v>
      </c>
      <c r="F89" s="55">
        <f ca="1">IF(E89=1,$C$4*SQRT(D89),IF(E89=2,$C$4+($C$5-$C$4)*D89,$C$6-($C$6-$C$5)*SQRT(1-D89)))</f>
        <v>9.14838460836857</v>
      </c>
    </row>
    <row r="90" spans="2:6">
      <c r="B90" s="49">
        <v>74</v>
      </c>
      <c r="C90" s="50">
        <f ca="1" t="shared" si="3"/>
        <v>0.970862968478535</v>
      </c>
      <c r="D90" s="50">
        <f ca="1" t="shared" si="4"/>
        <v>0.8739850715187</v>
      </c>
      <c r="E90" s="50">
        <f ca="1" t="shared" si="5"/>
        <v>3</v>
      </c>
      <c r="F90" s="55">
        <f ca="1">IF(E90=1,$C$4*SQRT(D90),IF(E90=2,$C$4+($C$5-$C$4)*D90,$C$6-($C$6-$C$5)*SQRT(1-D90)))</f>
        <v>8.93504255656308</v>
      </c>
    </row>
    <row r="91" spans="2:6">
      <c r="B91" s="49">
        <v>75</v>
      </c>
      <c r="C91" s="50">
        <f ca="1" t="shared" si="3"/>
        <v>0.10121309853718</v>
      </c>
      <c r="D91" s="50">
        <f ca="1" t="shared" si="4"/>
        <v>0.214499957071969</v>
      </c>
      <c r="E91" s="50">
        <f ca="1" t="shared" si="5"/>
        <v>1</v>
      </c>
      <c r="F91" s="55">
        <f ca="1">IF(E91=1,$C$4*SQRT(D91),IF(E91=2,$C$4+($C$5-$C$4)*D91,$C$6-($C$6-$C$5)*SQRT(1-D91)))</f>
        <v>1.3894242021959</v>
      </c>
    </row>
    <row r="92" spans="2:6">
      <c r="B92" s="49">
        <v>76</v>
      </c>
      <c r="C92" s="50">
        <f ca="1" t="shared" si="3"/>
        <v>0.373375039076918</v>
      </c>
      <c r="D92" s="50">
        <f ca="1" t="shared" si="4"/>
        <v>0.146624349009705</v>
      </c>
      <c r="E92" s="50">
        <f ca="1" t="shared" si="5"/>
        <v>2</v>
      </c>
      <c r="F92" s="55">
        <f ca="1">IF(E92=1,$C$4*SQRT(D92),IF(E92=2,$C$4+($C$5-$C$4)*D92,$C$6-($C$6-$C$5)*SQRT(1-D92)))</f>
        <v>3.58649739603882</v>
      </c>
    </row>
    <row r="93" spans="2:6">
      <c r="B93" s="49">
        <v>77</v>
      </c>
      <c r="C93" s="50">
        <f ca="1" t="shared" si="3"/>
        <v>0.889234289432109</v>
      </c>
      <c r="D93" s="50">
        <f ca="1" t="shared" si="4"/>
        <v>0.442190782797504</v>
      </c>
      <c r="E93" s="50">
        <f ca="1" t="shared" si="5"/>
        <v>3</v>
      </c>
      <c r="F93" s="55">
        <f ca="1">IF(E93=1,$C$4*SQRT(D93),IF(E93=2,$C$4+($C$5-$C$4)*D93,$C$6-($C$6-$C$5)*SQRT(1-D93)))</f>
        <v>7.75940120619008</v>
      </c>
    </row>
    <row r="94" spans="2:6">
      <c r="B94" s="49">
        <v>78</v>
      </c>
      <c r="C94" s="50">
        <f ca="1" t="shared" si="3"/>
        <v>0.455676235252302</v>
      </c>
      <c r="D94" s="50">
        <f ca="1" t="shared" si="4"/>
        <v>0.204616235254295</v>
      </c>
      <c r="E94" s="50">
        <f ca="1" t="shared" si="5"/>
        <v>2</v>
      </c>
      <c r="F94" s="55">
        <f ca="1">IF(E94=1,$C$4*SQRT(D94),IF(E94=2,$C$4+($C$5-$C$4)*D94,$C$6-($C$6-$C$5)*SQRT(1-D94)))</f>
        <v>3.81846494101718</v>
      </c>
    </row>
    <row r="95" spans="2:6">
      <c r="B95" s="49">
        <v>79</v>
      </c>
      <c r="C95" s="50">
        <f ca="1" t="shared" si="3"/>
        <v>0.982787993525175</v>
      </c>
      <c r="D95" s="50">
        <f ca="1" t="shared" si="4"/>
        <v>0.367520378851539</v>
      </c>
      <c r="E95" s="50">
        <f ca="1" t="shared" si="5"/>
        <v>3</v>
      </c>
      <c r="F95" s="55">
        <f ca="1">IF(E95=1,$C$4*SQRT(D95),IF(E95=2,$C$4+($C$5-$C$4)*D95,$C$6-($C$6-$C$5)*SQRT(1-D95)))</f>
        <v>7.61414237844415</v>
      </c>
    </row>
    <row r="96" spans="2:6">
      <c r="B96" s="49">
        <v>80</v>
      </c>
      <c r="C96" s="50">
        <f ca="1" t="shared" si="3"/>
        <v>0.625799890549305</v>
      </c>
      <c r="D96" s="50">
        <f ca="1" t="shared" si="4"/>
        <v>0.50342097195602</v>
      </c>
      <c r="E96" s="50">
        <f ca="1" t="shared" si="5"/>
        <v>2</v>
      </c>
      <c r="F96" s="55">
        <f ca="1">IF(E96=1,$C$4*SQRT(D96),IF(E96=2,$C$4+($C$5-$C$4)*D96,$C$6-($C$6-$C$5)*SQRT(1-D96)))</f>
        <v>5.01368388782408</v>
      </c>
    </row>
    <row r="97" spans="2:6">
      <c r="B97" s="49">
        <v>81</v>
      </c>
      <c r="C97" s="50">
        <f ca="1" t="shared" si="3"/>
        <v>0.780205460502767</v>
      </c>
      <c r="D97" s="50">
        <f ca="1" t="shared" si="4"/>
        <v>0.578284653898947</v>
      </c>
      <c r="E97" s="50">
        <f ca="1" t="shared" si="5"/>
        <v>2</v>
      </c>
      <c r="F97" s="55">
        <f ca="1">IF(E97=1,$C$4*SQRT(D97),IF(E97=2,$C$4+($C$5-$C$4)*D97,$C$6-($C$6-$C$5)*SQRT(1-D97)))</f>
        <v>5.31313861559579</v>
      </c>
    </row>
    <row r="98" spans="2:6">
      <c r="B98" s="49">
        <v>82</v>
      </c>
      <c r="C98" s="50">
        <f ca="1" t="shared" si="3"/>
        <v>0.271261808605953</v>
      </c>
      <c r="D98" s="50">
        <f ca="1" t="shared" si="4"/>
        <v>0.711283664550008</v>
      </c>
      <c r="E98" s="50">
        <f ca="1" t="shared" si="5"/>
        <v>2</v>
      </c>
      <c r="F98" s="55">
        <f ca="1">IF(E98=1,$C$4*SQRT(D98),IF(E98=2,$C$4+($C$5-$C$4)*D98,$C$6-($C$6-$C$5)*SQRT(1-D98)))</f>
        <v>5.84513465820003</v>
      </c>
    </row>
    <row r="99" spans="2:6">
      <c r="B99" s="49">
        <v>83</v>
      </c>
      <c r="C99" s="50">
        <f ca="1" t="shared" si="3"/>
        <v>0.122926985581455</v>
      </c>
      <c r="D99" s="50">
        <f ca="1" t="shared" si="4"/>
        <v>0.405192258814273</v>
      </c>
      <c r="E99" s="50">
        <f ca="1" t="shared" si="5"/>
        <v>1</v>
      </c>
      <c r="F99" s="55">
        <f ca="1">IF(E99=1,$C$4*SQRT(D99),IF(E99=2,$C$4+($C$5-$C$4)*D99,$C$6-($C$6-$C$5)*SQRT(1-D99)))</f>
        <v>1.90964141380743</v>
      </c>
    </row>
    <row r="100" spans="2:6">
      <c r="B100" s="49">
        <v>84</v>
      </c>
      <c r="C100" s="50">
        <f ca="1" t="shared" si="3"/>
        <v>0.452351630045925</v>
      </c>
      <c r="D100" s="50">
        <f ca="1" t="shared" si="4"/>
        <v>0.718149101031946</v>
      </c>
      <c r="E100" s="50">
        <f ca="1" t="shared" si="5"/>
        <v>2</v>
      </c>
      <c r="F100" s="55">
        <f ca="1">IF(E100=1,$C$4*SQRT(D100),IF(E100=2,$C$4+($C$5-$C$4)*D100,$C$6-($C$6-$C$5)*SQRT(1-D100)))</f>
        <v>5.87259640412778</v>
      </c>
    </row>
    <row r="101" spans="2:6">
      <c r="B101" s="49">
        <v>85</v>
      </c>
      <c r="C101" s="50">
        <f ca="1" t="shared" si="3"/>
        <v>0.597068307364686</v>
      </c>
      <c r="D101" s="50">
        <f ca="1" t="shared" si="4"/>
        <v>0.171023796942944</v>
      </c>
      <c r="E101" s="50">
        <f ca="1" t="shared" si="5"/>
        <v>2</v>
      </c>
      <c r="F101" s="55">
        <f ca="1">IF(E101=1,$C$4*SQRT(D101),IF(E101=2,$C$4+($C$5-$C$4)*D101,$C$6-($C$6-$C$5)*SQRT(1-D101)))</f>
        <v>3.68409518777178</v>
      </c>
    </row>
    <row r="102" spans="2:6">
      <c r="B102" s="49">
        <v>86</v>
      </c>
      <c r="C102" s="50">
        <f ca="1" t="shared" si="3"/>
        <v>0.0223559987806483</v>
      </c>
      <c r="D102" s="50">
        <f ca="1" t="shared" si="4"/>
        <v>0.333847744302495</v>
      </c>
      <c r="E102" s="50">
        <f ca="1" t="shared" si="5"/>
        <v>1</v>
      </c>
      <c r="F102" s="55">
        <f ca="1">IF(E102=1,$C$4*SQRT(D102),IF(E102=2,$C$4+($C$5-$C$4)*D102,$C$6-($C$6-$C$5)*SQRT(1-D102)))</f>
        <v>1.73338677124364</v>
      </c>
    </row>
    <row r="103" spans="2:6">
      <c r="B103" s="49">
        <v>87</v>
      </c>
      <c r="C103" s="50">
        <f ca="1" t="shared" si="3"/>
        <v>0.929102493824054</v>
      </c>
      <c r="D103" s="50">
        <f ca="1" t="shared" si="4"/>
        <v>0.823353657905844</v>
      </c>
      <c r="E103" s="50">
        <f ca="1" t="shared" si="5"/>
        <v>3</v>
      </c>
      <c r="F103" s="55">
        <f ca="1">IF(E103=1,$C$4*SQRT(D103),IF(E103=2,$C$4+($C$5-$C$4)*D103,$C$6-($C$6-$C$5)*SQRT(1-D103)))</f>
        <v>8.73912051374947</v>
      </c>
    </row>
    <row r="104" spans="2:6">
      <c r="B104" s="49">
        <v>88</v>
      </c>
      <c r="C104" s="50">
        <f ca="1" t="shared" si="3"/>
        <v>0.941807768705482</v>
      </c>
      <c r="D104" s="50">
        <f ca="1" t="shared" si="4"/>
        <v>0.883417676878211</v>
      </c>
      <c r="E104" s="50">
        <f ca="1" t="shared" si="5"/>
        <v>3</v>
      </c>
      <c r="F104" s="55">
        <f ca="1">IF(E104=1,$C$4*SQRT(D104),IF(E104=2,$C$4+($C$5-$C$4)*D104,$C$6-($C$6-$C$5)*SQRT(1-D104)))</f>
        <v>8.97567538929493</v>
      </c>
    </row>
    <row r="105" spans="2:6">
      <c r="B105" s="49">
        <v>89</v>
      </c>
      <c r="C105" s="50">
        <f ca="1" t="shared" si="3"/>
        <v>0.47267961187622</v>
      </c>
      <c r="D105" s="50">
        <f ca="1" t="shared" si="4"/>
        <v>0.140759308038017</v>
      </c>
      <c r="E105" s="50">
        <f ca="1" t="shared" si="5"/>
        <v>2</v>
      </c>
      <c r="F105" s="55">
        <f ca="1">IF(E105=1,$C$4*SQRT(D105),IF(E105=2,$C$4+($C$5-$C$4)*D105,$C$6-($C$6-$C$5)*SQRT(1-D105)))</f>
        <v>3.56303723215207</v>
      </c>
    </row>
    <row r="106" spans="2:6">
      <c r="B106" s="49">
        <v>90</v>
      </c>
      <c r="C106" s="50">
        <f ca="1" t="shared" si="3"/>
        <v>0.346317876806186</v>
      </c>
      <c r="D106" s="50">
        <f ca="1" t="shared" si="4"/>
        <v>0.0220407542251568</v>
      </c>
      <c r="E106" s="50">
        <f ca="1" t="shared" si="5"/>
        <v>2</v>
      </c>
      <c r="F106" s="55">
        <f ca="1">IF(E106=1,$C$4*SQRT(D106),IF(E106=2,$C$4+($C$5-$C$4)*D106,$C$6-($C$6-$C$5)*SQRT(1-D106)))</f>
        <v>3.08816301690063</v>
      </c>
    </row>
    <row r="107" spans="2:6">
      <c r="B107" s="49">
        <v>91</v>
      </c>
      <c r="C107" s="50">
        <f ca="1" t="shared" si="3"/>
        <v>0.280557810843173</v>
      </c>
      <c r="D107" s="50">
        <f ca="1" t="shared" si="4"/>
        <v>0.250306820259128</v>
      </c>
      <c r="E107" s="50">
        <f ca="1" t="shared" si="5"/>
        <v>2</v>
      </c>
      <c r="F107" s="55">
        <f ca="1">IF(E107=1,$C$4*SQRT(D107),IF(E107=2,$C$4+($C$5-$C$4)*D107,$C$6-($C$6-$C$5)*SQRT(1-D107)))</f>
        <v>4.00122728103651</v>
      </c>
    </row>
    <row r="108" spans="2:6">
      <c r="B108" s="49">
        <v>92</v>
      </c>
      <c r="C108" s="50">
        <f ca="1" t="shared" si="3"/>
        <v>0.663380983498454</v>
      </c>
      <c r="D108" s="50">
        <f ca="1" t="shared" si="4"/>
        <v>0.126529942610764</v>
      </c>
      <c r="E108" s="50">
        <f ca="1" t="shared" si="5"/>
        <v>2</v>
      </c>
      <c r="F108" s="55">
        <f ca="1">IF(E108=1,$C$4*SQRT(D108),IF(E108=2,$C$4+($C$5-$C$4)*D108,$C$6-($C$6-$C$5)*SQRT(1-D108)))</f>
        <v>3.50611977044305</v>
      </c>
    </row>
    <row r="109" spans="2:6">
      <c r="B109" s="49">
        <v>93</v>
      </c>
      <c r="C109" s="50">
        <f ca="1" t="shared" si="3"/>
        <v>0.13341988506586</v>
      </c>
      <c r="D109" s="50">
        <f ca="1" t="shared" si="4"/>
        <v>0.921273740065323</v>
      </c>
      <c r="E109" s="50">
        <f ca="1" t="shared" si="5"/>
        <v>1</v>
      </c>
      <c r="F109" s="55">
        <f ca="1">IF(E109=1,$C$4*SQRT(D109),IF(E109=2,$C$4+($C$5-$C$4)*D109,$C$6-($C$6-$C$5)*SQRT(1-D109)))</f>
        <v>2.87949017372658</v>
      </c>
    </row>
    <row r="110" spans="2:6">
      <c r="B110" s="49">
        <v>94</v>
      </c>
      <c r="C110" s="50">
        <f ca="1" t="shared" si="3"/>
        <v>0.619800269123292</v>
      </c>
      <c r="D110" s="50">
        <f ca="1" t="shared" si="4"/>
        <v>0.0954671042533037</v>
      </c>
      <c r="E110" s="50">
        <f ca="1" t="shared" si="5"/>
        <v>2</v>
      </c>
      <c r="F110" s="55">
        <f ca="1">IF(E110=1,$C$4*SQRT(D110),IF(E110=2,$C$4+($C$5-$C$4)*D110,$C$6-($C$6-$C$5)*SQRT(1-D110)))</f>
        <v>3.38186841701321</v>
      </c>
    </row>
    <row r="111" spans="2:6">
      <c r="B111" s="49">
        <v>95</v>
      </c>
      <c r="C111" s="50">
        <f ca="1" t="shared" si="3"/>
        <v>0.179824211556144</v>
      </c>
      <c r="D111" s="50">
        <f ca="1" t="shared" si="4"/>
        <v>0.00436139228970212</v>
      </c>
      <c r="E111" s="50">
        <f ca="1" t="shared" si="5"/>
        <v>1</v>
      </c>
      <c r="F111" s="55">
        <f ca="1">IF(E111=1,$C$4*SQRT(D111),IF(E111=2,$C$4+($C$5-$C$4)*D111,$C$6-($C$6-$C$5)*SQRT(1-D111)))</f>
        <v>0.198122514135368</v>
      </c>
    </row>
    <row r="112" spans="2:6">
      <c r="B112" s="49">
        <v>96</v>
      </c>
      <c r="C112" s="50">
        <f ca="1" t="shared" si="3"/>
        <v>0.374982558694402</v>
      </c>
      <c r="D112" s="50">
        <f ca="1" t="shared" si="4"/>
        <v>0.0714008267868391</v>
      </c>
      <c r="E112" s="50">
        <f ca="1" t="shared" si="5"/>
        <v>2</v>
      </c>
      <c r="F112" s="55">
        <f ca="1">IF(E112=1,$C$4*SQRT(D112),IF(E112=2,$C$4+($C$5-$C$4)*D112,$C$6-($C$6-$C$5)*SQRT(1-D112)))</f>
        <v>3.28560330714736</v>
      </c>
    </row>
    <row r="113" spans="2:6">
      <c r="B113" s="49">
        <v>97</v>
      </c>
      <c r="C113" s="50">
        <f ca="1" t="shared" si="3"/>
        <v>0.493986205629796</v>
      </c>
      <c r="D113" s="50">
        <f ca="1" t="shared" si="4"/>
        <v>0.621364843196272</v>
      </c>
      <c r="E113" s="50">
        <f ca="1" t="shared" si="5"/>
        <v>2</v>
      </c>
      <c r="F113" s="55">
        <f ca="1">IF(E113=1,$C$4*SQRT(D113),IF(E113=2,$C$4+($C$5-$C$4)*D113,$C$6-($C$6-$C$5)*SQRT(1-D113)))</f>
        <v>5.48545937278509</v>
      </c>
    </row>
    <row r="114" spans="2:6">
      <c r="B114" s="49">
        <v>98</v>
      </c>
      <c r="C114" s="50">
        <f ca="1" t="shared" si="3"/>
        <v>0.124745834347064</v>
      </c>
      <c r="D114" s="50">
        <f ca="1" t="shared" si="4"/>
        <v>0.91977825233825</v>
      </c>
      <c r="E114" s="50">
        <f ca="1" t="shared" si="5"/>
        <v>1</v>
      </c>
      <c r="F114" s="55">
        <f ca="1">IF(E114=1,$C$4*SQRT(D114),IF(E114=2,$C$4+($C$5-$C$4)*D114,$C$6-($C$6-$C$5)*SQRT(1-D114)))</f>
        <v>2.87715211121071</v>
      </c>
    </row>
    <row r="115" spans="2:6">
      <c r="B115" s="49">
        <v>99</v>
      </c>
      <c r="C115" s="50">
        <f ca="1" t="shared" si="3"/>
        <v>0.112150463645017</v>
      </c>
      <c r="D115" s="50">
        <f ca="1" t="shared" si="4"/>
        <v>0.79122896360098</v>
      </c>
      <c r="E115" s="50">
        <f ca="1" t="shared" si="5"/>
        <v>1</v>
      </c>
      <c r="F115" s="55">
        <f ca="1">IF(E115=1,$C$4*SQRT(D115),IF(E115=2,$C$4+($C$5-$C$4)*D115,$C$6-($C$6-$C$5)*SQRT(1-D115)))</f>
        <v>2.66853155731927</v>
      </c>
    </row>
    <row r="116" spans="2:6">
      <c r="B116" s="49">
        <v>100</v>
      </c>
      <c r="C116" s="50">
        <f ca="1" t="shared" si="3"/>
        <v>0.393954603264592</v>
      </c>
      <c r="D116" s="50">
        <f ca="1" t="shared" si="4"/>
        <v>0.334367542360496</v>
      </c>
      <c r="E116" s="50">
        <f ca="1" t="shared" si="5"/>
        <v>2</v>
      </c>
      <c r="F116" s="55">
        <f ca="1">IF(E116=1,$C$4*SQRT(D116),IF(E116=2,$C$4+($C$5-$C$4)*D116,$C$6-($C$6-$C$5)*SQRT(1-D116)))</f>
        <v>4.33747016944199</v>
      </c>
    </row>
    <row r="117" spans="2:6">
      <c r="B117" s="49">
        <v>101</v>
      </c>
      <c r="C117" s="50">
        <f ca="1" t="shared" si="3"/>
        <v>0.566506075043206</v>
      </c>
      <c r="D117" s="50">
        <f ca="1" t="shared" si="4"/>
        <v>0.148962906186027</v>
      </c>
      <c r="E117" s="50">
        <f ca="1" t="shared" si="5"/>
        <v>2</v>
      </c>
      <c r="F117" s="55">
        <f ca="1">IF(E117=1,$C$4*SQRT(D117),IF(E117=2,$C$4+($C$5-$C$4)*D117,$C$6-($C$6-$C$5)*SQRT(1-D117)))</f>
        <v>3.59585162474411</v>
      </c>
    </row>
    <row r="118" spans="2:6">
      <c r="B118" s="49">
        <v>102</v>
      </c>
      <c r="C118" s="50">
        <f ca="1" t="shared" si="3"/>
        <v>0.306497291111423</v>
      </c>
      <c r="D118" s="50">
        <f ca="1" t="shared" si="4"/>
        <v>0.571949645065844</v>
      </c>
      <c r="E118" s="50">
        <f ca="1" t="shared" si="5"/>
        <v>2</v>
      </c>
      <c r="F118" s="55">
        <f ca="1">IF(E118=1,$C$4*SQRT(D118),IF(E118=2,$C$4+($C$5-$C$4)*D118,$C$6-($C$6-$C$5)*SQRT(1-D118)))</f>
        <v>5.28779858026338</v>
      </c>
    </row>
    <row r="119" spans="2:6">
      <c r="B119" s="49">
        <v>103</v>
      </c>
      <c r="C119" s="50">
        <f ca="1" t="shared" si="3"/>
        <v>0.83598601030619</v>
      </c>
      <c r="D119" s="50">
        <f ca="1" t="shared" si="4"/>
        <v>0.791521182147572</v>
      </c>
      <c r="E119" s="50">
        <f ca="1" t="shared" si="5"/>
        <v>3</v>
      </c>
      <c r="F119" s="55">
        <f ca="1">IF(E119=1,$C$4*SQRT(D119),IF(E119=2,$C$4+($C$5-$C$4)*D119,$C$6-($C$6-$C$5)*SQRT(1-D119)))</f>
        <v>8.63021557875998</v>
      </c>
    </row>
    <row r="120" spans="2:6">
      <c r="B120" s="49">
        <v>104</v>
      </c>
      <c r="C120" s="50">
        <f ca="1" t="shared" si="3"/>
        <v>0.818694686315478</v>
      </c>
      <c r="D120" s="50">
        <f ca="1" t="shared" si="4"/>
        <v>0.371812420694273</v>
      </c>
      <c r="E120" s="50">
        <f ca="1" t="shared" si="5"/>
        <v>3</v>
      </c>
      <c r="F120" s="55">
        <f ca="1">IF(E120=1,$C$4*SQRT(D120),IF(E120=2,$C$4+($C$5-$C$4)*D120,$C$6-($C$6-$C$5)*SQRT(1-D120)))</f>
        <v>7.62225144017465</v>
      </c>
    </row>
    <row r="121" spans="2:6">
      <c r="B121" s="49">
        <v>105</v>
      </c>
      <c r="C121" s="50">
        <f ca="1" t="shared" si="3"/>
        <v>0.47773164917047</v>
      </c>
      <c r="D121" s="50">
        <f ca="1" t="shared" si="4"/>
        <v>0.0269809201886766</v>
      </c>
      <c r="E121" s="50">
        <f ca="1" t="shared" si="5"/>
        <v>2</v>
      </c>
      <c r="F121" s="55">
        <f ca="1">IF(E121=1,$C$4*SQRT(D121),IF(E121=2,$C$4+($C$5-$C$4)*D121,$C$6-($C$6-$C$5)*SQRT(1-D121)))</f>
        <v>3.10792368075471</v>
      </c>
    </row>
    <row r="122" spans="2:6">
      <c r="B122" s="49">
        <v>106</v>
      </c>
      <c r="C122" s="50">
        <f ca="1" t="shared" si="3"/>
        <v>0.739526976908347</v>
      </c>
      <c r="D122" s="50">
        <f ca="1" t="shared" si="4"/>
        <v>0.0811031112323115</v>
      </c>
      <c r="E122" s="50">
        <f ca="1" t="shared" si="5"/>
        <v>2</v>
      </c>
      <c r="F122" s="55">
        <f ca="1">IF(E122=1,$C$4*SQRT(D122),IF(E122=2,$C$4+($C$5-$C$4)*D122,$C$6-($C$6-$C$5)*SQRT(1-D122)))</f>
        <v>3.32441244492925</v>
      </c>
    </row>
    <row r="123" spans="2:6">
      <c r="B123" s="49">
        <v>107</v>
      </c>
      <c r="C123" s="50">
        <f ca="1" t="shared" si="3"/>
        <v>0.663273668596743</v>
      </c>
      <c r="D123" s="50">
        <f ca="1" t="shared" si="4"/>
        <v>0.0414858744696904</v>
      </c>
      <c r="E123" s="50">
        <f ca="1" t="shared" si="5"/>
        <v>2</v>
      </c>
      <c r="F123" s="55">
        <f ca="1">IF(E123=1,$C$4*SQRT(D123),IF(E123=2,$C$4+($C$5-$C$4)*D123,$C$6-($C$6-$C$5)*SQRT(1-D123)))</f>
        <v>3.16594349787876</v>
      </c>
    </row>
    <row r="124" spans="2:6">
      <c r="B124" s="49">
        <v>108</v>
      </c>
      <c r="C124" s="50">
        <f ca="1" t="shared" si="3"/>
        <v>0.998683213525777</v>
      </c>
      <c r="D124" s="50">
        <f ca="1" t="shared" si="4"/>
        <v>0.776975149452997</v>
      </c>
      <c r="E124" s="50">
        <f ca="1" t="shared" si="5"/>
        <v>3</v>
      </c>
      <c r="F124" s="55">
        <f ca="1">IF(E124=1,$C$4*SQRT(D124),IF(E124=2,$C$4+($C$5-$C$4)*D124,$C$6-($C$6-$C$5)*SQRT(1-D124)))</f>
        <v>8.58323479188575</v>
      </c>
    </row>
    <row r="125" spans="2:6">
      <c r="B125" s="49">
        <v>109</v>
      </c>
      <c r="C125" s="50">
        <f ca="1" t="shared" si="3"/>
        <v>0.00559926876475703</v>
      </c>
      <c r="D125" s="50">
        <f ca="1" t="shared" si="4"/>
        <v>0.602892380850045</v>
      </c>
      <c r="E125" s="50">
        <f ca="1" t="shared" si="5"/>
        <v>1</v>
      </c>
      <c r="F125" s="55">
        <f ca="1">IF(E125=1,$C$4*SQRT(D125),IF(E125=2,$C$4+($C$5-$C$4)*D125,$C$6-($C$6-$C$5)*SQRT(1-D125)))</f>
        <v>2.32938434519733</v>
      </c>
    </row>
    <row r="126" spans="2:6">
      <c r="B126" s="49">
        <v>110</v>
      </c>
      <c r="C126" s="50">
        <f ca="1" t="shared" si="3"/>
        <v>0.851096598095353</v>
      </c>
      <c r="D126" s="50">
        <f ca="1" t="shared" si="4"/>
        <v>0.639389434657952</v>
      </c>
      <c r="E126" s="50">
        <f ca="1" t="shared" si="5"/>
        <v>3</v>
      </c>
      <c r="F126" s="55">
        <f ca="1">IF(E126=1,$C$4*SQRT(D126),IF(E126=2,$C$4+($C$5-$C$4)*D126,$C$6-($C$6-$C$5)*SQRT(1-D126)))</f>
        <v>8.19847423330155</v>
      </c>
    </row>
    <row r="127" spans="2:6">
      <c r="B127" s="49">
        <v>111</v>
      </c>
      <c r="C127" s="50">
        <f ca="1" t="shared" si="3"/>
        <v>0.4290867545189</v>
      </c>
      <c r="D127" s="50">
        <f ca="1" t="shared" si="4"/>
        <v>0.292564874114122</v>
      </c>
      <c r="E127" s="50">
        <f ca="1" t="shared" si="5"/>
        <v>2</v>
      </c>
      <c r="F127" s="55">
        <f ca="1">IF(E127=1,$C$4*SQRT(D127),IF(E127=2,$C$4+($C$5-$C$4)*D127,$C$6-($C$6-$C$5)*SQRT(1-D127)))</f>
        <v>4.17025949645649</v>
      </c>
    </row>
    <row r="128" spans="2:6">
      <c r="B128" s="49">
        <v>112</v>
      </c>
      <c r="C128" s="50">
        <f ca="1" t="shared" si="3"/>
        <v>0.234183761926036</v>
      </c>
      <c r="D128" s="50">
        <f ca="1" t="shared" si="4"/>
        <v>0.487320282731979</v>
      </c>
      <c r="E128" s="50">
        <f ca="1" t="shared" si="5"/>
        <v>2</v>
      </c>
      <c r="F128" s="55">
        <f ca="1">IF(E128=1,$C$4*SQRT(D128),IF(E128=2,$C$4+($C$5-$C$4)*D128,$C$6-($C$6-$C$5)*SQRT(1-D128)))</f>
        <v>4.94928113092792</v>
      </c>
    </row>
    <row r="129" spans="2:6">
      <c r="B129" s="49">
        <v>113</v>
      </c>
      <c r="C129" s="50">
        <f ca="1" t="shared" si="3"/>
        <v>0.907973323695517</v>
      </c>
      <c r="D129" s="50">
        <f ca="1" t="shared" si="4"/>
        <v>0.829005125749028</v>
      </c>
      <c r="E129" s="50">
        <f ca="1" t="shared" si="5"/>
        <v>3</v>
      </c>
      <c r="F129" s="55">
        <f ca="1">IF(E129=1,$C$4*SQRT(D129),IF(E129=2,$C$4+($C$5-$C$4)*D129,$C$6-($C$6-$C$5)*SQRT(1-D129)))</f>
        <v>8.75945420549713</v>
      </c>
    </row>
    <row r="130" spans="2:6">
      <c r="B130" s="49">
        <v>114</v>
      </c>
      <c r="C130" s="50">
        <f ca="1" t="shared" si="3"/>
        <v>0.0708437264461599</v>
      </c>
      <c r="D130" s="50">
        <f ca="1" t="shared" si="4"/>
        <v>0.885501125686705</v>
      </c>
      <c r="E130" s="50">
        <f ca="1" t="shared" si="5"/>
        <v>1</v>
      </c>
      <c r="F130" s="55">
        <f ca="1">IF(E130=1,$C$4*SQRT(D130),IF(E130=2,$C$4+($C$5-$C$4)*D130,$C$6-($C$6-$C$5)*SQRT(1-D130)))</f>
        <v>2.82303208114615</v>
      </c>
    </row>
    <row r="131" spans="2:6">
      <c r="B131" s="49">
        <v>115</v>
      </c>
      <c r="C131" s="50">
        <f ca="1" t="shared" si="3"/>
        <v>0.83945966833947</v>
      </c>
      <c r="D131" s="50">
        <f ca="1" t="shared" si="4"/>
        <v>0.135755523497284</v>
      </c>
      <c r="E131" s="50">
        <f ca="1" t="shared" si="5"/>
        <v>3</v>
      </c>
      <c r="F131" s="55">
        <f ca="1">IF(E131=1,$C$4*SQRT(D131),IF(E131=2,$C$4+($C$5-$C$4)*D131,$C$6-($C$6-$C$5)*SQRT(1-D131)))</f>
        <v>7.21105749637529</v>
      </c>
    </row>
    <row r="132" spans="2:6">
      <c r="B132" s="49">
        <v>116</v>
      </c>
      <c r="C132" s="50">
        <f ca="1" t="shared" si="3"/>
        <v>0.359993312654968</v>
      </c>
      <c r="D132" s="50">
        <f ca="1" t="shared" si="4"/>
        <v>0.115349949053517</v>
      </c>
      <c r="E132" s="50">
        <f ca="1" t="shared" si="5"/>
        <v>2</v>
      </c>
      <c r="F132" s="55">
        <f ca="1">IF(E132=1,$C$4*SQRT(D132),IF(E132=2,$C$4+($C$5-$C$4)*D132,$C$6-($C$6-$C$5)*SQRT(1-D132)))</f>
        <v>3.46139979621407</v>
      </c>
    </row>
    <row r="133" spans="2:6">
      <c r="B133" s="49">
        <v>117</v>
      </c>
      <c r="C133" s="50">
        <f ca="1" t="shared" si="3"/>
        <v>0.235353726699313</v>
      </c>
      <c r="D133" s="50">
        <f ca="1" t="shared" si="4"/>
        <v>0.145894187385518</v>
      </c>
      <c r="E133" s="50">
        <f ca="1" t="shared" si="5"/>
        <v>2</v>
      </c>
      <c r="F133" s="55">
        <f ca="1">IF(E133=1,$C$4*SQRT(D133),IF(E133=2,$C$4+($C$5-$C$4)*D133,$C$6-($C$6-$C$5)*SQRT(1-D133)))</f>
        <v>3.58357674954207</v>
      </c>
    </row>
    <row r="134" spans="2:6">
      <c r="B134" s="49">
        <v>118</v>
      </c>
      <c r="C134" s="50">
        <f ca="1" t="shared" si="3"/>
        <v>0.337330831660001</v>
      </c>
      <c r="D134" s="50">
        <f ca="1" t="shared" si="4"/>
        <v>0.511971139616755</v>
      </c>
      <c r="E134" s="50">
        <f ca="1" t="shared" si="5"/>
        <v>2</v>
      </c>
      <c r="F134" s="55">
        <f ca="1">IF(E134=1,$C$4*SQRT(D134),IF(E134=2,$C$4+($C$5-$C$4)*D134,$C$6-($C$6-$C$5)*SQRT(1-D134)))</f>
        <v>5.04788455846702</v>
      </c>
    </row>
    <row r="135" spans="2:6">
      <c r="B135" s="49">
        <v>119</v>
      </c>
      <c r="C135" s="50">
        <f ca="1" t="shared" si="3"/>
        <v>0.766194006226089</v>
      </c>
      <c r="D135" s="50">
        <f ca="1" t="shared" si="4"/>
        <v>0.263453735578999</v>
      </c>
      <c r="E135" s="50">
        <f ca="1" t="shared" si="5"/>
        <v>2</v>
      </c>
      <c r="F135" s="55">
        <f ca="1">IF(E135=1,$C$4*SQRT(D135),IF(E135=2,$C$4+($C$5-$C$4)*D135,$C$6-($C$6-$C$5)*SQRT(1-D135)))</f>
        <v>4.053814942316</v>
      </c>
    </row>
    <row r="136" spans="2:6">
      <c r="B136" s="49">
        <v>120</v>
      </c>
      <c r="C136" s="50">
        <f ca="1" t="shared" si="3"/>
        <v>0.0978029662919633</v>
      </c>
      <c r="D136" s="50">
        <f ca="1" t="shared" si="4"/>
        <v>0.00854497496726192</v>
      </c>
      <c r="E136" s="50">
        <f ca="1" t="shared" si="5"/>
        <v>1</v>
      </c>
      <c r="F136" s="55">
        <f ca="1">IF(E136=1,$C$4*SQRT(D136),IF(E136=2,$C$4+($C$5-$C$4)*D136,$C$6-($C$6-$C$5)*SQRT(1-D136)))</f>
        <v>0.277317101357557</v>
      </c>
    </row>
    <row r="137" spans="2:6">
      <c r="B137" s="49">
        <v>121</v>
      </c>
      <c r="C137" s="50">
        <f ca="1" t="shared" si="3"/>
        <v>0.0155422681849486</v>
      </c>
      <c r="D137" s="50">
        <f ca="1" t="shared" si="4"/>
        <v>0.688404047367539</v>
      </c>
      <c r="E137" s="50">
        <f ca="1" t="shared" si="5"/>
        <v>1</v>
      </c>
      <c r="F137" s="55">
        <f ca="1">IF(E137=1,$C$4*SQRT(D137),IF(E137=2,$C$4+($C$5-$C$4)*D137,$C$6-($C$6-$C$5)*SQRT(1-D137)))</f>
        <v>2.48910353868775</v>
      </c>
    </row>
    <row r="138" spans="2:6">
      <c r="B138" s="49">
        <v>122</v>
      </c>
      <c r="C138" s="50">
        <f ca="1" t="shared" si="3"/>
        <v>0.427484810935644</v>
      </c>
      <c r="D138" s="50">
        <f ca="1" t="shared" si="4"/>
        <v>0.0919559693161576</v>
      </c>
      <c r="E138" s="50">
        <f ca="1" t="shared" si="5"/>
        <v>2</v>
      </c>
      <c r="F138" s="55">
        <f ca="1">IF(E138=1,$C$4*SQRT(D138),IF(E138=2,$C$4+($C$5-$C$4)*D138,$C$6-($C$6-$C$5)*SQRT(1-D138)))</f>
        <v>3.36782387726463</v>
      </c>
    </row>
    <row r="139" spans="2:6">
      <c r="B139" s="49">
        <v>123</v>
      </c>
      <c r="C139" s="50">
        <f ca="1" t="shared" si="3"/>
        <v>0.643584917423907</v>
      </c>
      <c r="D139" s="50">
        <f ca="1" t="shared" si="4"/>
        <v>0.10941855802698</v>
      </c>
      <c r="E139" s="50">
        <f ca="1" t="shared" si="5"/>
        <v>2</v>
      </c>
      <c r="F139" s="55">
        <f ca="1">IF(E139=1,$C$4*SQRT(D139),IF(E139=2,$C$4+($C$5-$C$4)*D139,$C$6-($C$6-$C$5)*SQRT(1-D139)))</f>
        <v>3.43767423210792</v>
      </c>
    </row>
    <row r="140" spans="2:6">
      <c r="B140" s="49">
        <v>124</v>
      </c>
      <c r="C140" s="50">
        <f ca="1" t="shared" si="3"/>
        <v>0.898951537342996</v>
      </c>
      <c r="D140" s="50">
        <f ca="1" t="shared" si="4"/>
        <v>0.917434004376881</v>
      </c>
      <c r="E140" s="50">
        <f ca="1" t="shared" si="5"/>
        <v>3</v>
      </c>
      <c r="F140" s="55">
        <f ca="1">IF(E140=1,$C$4*SQRT(D140),IF(E140=2,$C$4+($C$5-$C$4)*D140,$C$6-($C$6-$C$5)*SQRT(1-D140)))</f>
        <v>9.13797102101607</v>
      </c>
    </row>
    <row r="141" spans="2:6">
      <c r="B141" s="49">
        <v>125</v>
      </c>
      <c r="C141" s="50">
        <f ca="1" t="shared" si="3"/>
        <v>0.109003629969871</v>
      </c>
      <c r="D141" s="50">
        <f ca="1" t="shared" si="4"/>
        <v>0.0289876413162391</v>
      </c>
      <c r="E141" s="50">
        <f ca="1" t="shared" si="5"/>
        <v>1</v>
      </c>
      <c r="F141" s="55">
        <f ca="1">IF(E141=1,$C$4*SQRT(D141),IF(E141=2,$C$4+($C$5-$C$4)*D141,$C$6-($C$6-$C$5)*SQRT(1-D141)))</f>
        <v>0.510772720342573</v>
      </c>
    </row>
    <row r="142" spans="2:6">
      <c r="B142" s="49">
        <v>126</v>
      </c>
      <c r="C142" s="50">
        <f ca="1" t="shared" si="3"/>
        <v>0.171590280523196</v>
      </c>
      <c r="D142" s="50">
        <f ca="1" t="shared" si="4"/>
        <v>0.220159317003237</v>
      </c>
      <c r="E142" s="50">
        <f ca="1" t="shared" si="5"/>
        <v>1</v>
      </c>
      <c r="F142" s="55">
        <f ca="1">IF(E142=1,$C$4*SQRT(D142),IF(E142=2,$C$4+($C$5-$C$4)*D142,$C$6-($C$6-$C$5)*SQRT(1-D142)))</f>
        <v>1.40763413322821</v>
      </c>
    </row>
    <row r="143" spans="2:6">
      <c r="B143" s="49">
        <v>127</v>
      </c>
      <c r="C143" s="50">
        <f ca="1" t="shared" si="3"/>
        <v>0.533651746364155</v>
      </c>
      <c r="D143" s="50">
        <f ca="1" t="shared" si="4"/>
        <v>0.351619809180256</v>
      </c>
      <c r="E143" s="50">
        <f ca="1" t="shared" si="5"/>
        <v>2</v>
      </c>
      <c r="F143" s="55">
        <f ca="1">IF(E143=1,$C$4*SQRT(D143),IF(E143=2,$C$4+($C$5-$C$4)*D143,$C$6-($C$6-$C$5)*SQRT(1-D143)))</f>
        <v>4.40647923672103</v>
      </c>
    </row>
    <row r="144" spans="2:6">
      <c r="B144" s="49">
        <v>128</v>
      </c>
      <c r="C144" s="50">
        <f ca="1" t="shared" si="3"/>
        <v>0.0358629783638713</v>
      </c>
      <c r="D144" s="50">
        <f ca="1" t="shared" si="4"/>
        <v>0.342300518519324</v>
      </c>
      <c r="E144" s="50">
        <f ca="1" t="shared" si="5"/>
        <v>1</v>
      </c>
      <c r="F144" s="55">
        <f ca="1">IF(E144=1,$C$4*SQRT(D144),IF(E144=2,$C$4+($C$5-$C$4)*D144,$C$6-($C$6-$C$5)*SQRT(1-D144)))</f>
        <v>1.75519362654777</v>
      </c>
    </row>
    <row r="145" spans="2:6">
      <c r="B145" s="49">
        <v>129</v>
      </c>
      <c r="C145" s="50">
        <f ca="1" t="shared" ref="C145:C208" si="6">RAND()</f>
        <v>0.609672137523434</v>
      </c>
      <c r="D145" s="50">
        <f ca="1" t="shared" ref="D145:D208" si="7">RAND()</f>
        <v>0.0183619248435118</v>
      </c>
      <c r="E145" s="50">
        <f ca="1" t="shared" ref="E145:E208" si="8">IF(C145&lt;=$C$10,1,IF(C145&lt;=$C$10+$C$11,2,3))</f>
        <v>2</v>
      </c>
      <c r="F145" s="55">
        <f ca="1">IF(E145=1,$C$4*SQRT(D145),IF(E145=2,$C$4+($C$5-$C$4)*D145,$C$6-($C$6-$C$5)*SQRT(1-D145)))</f>
        <v>3.07344769937405</v>
      </c>
    </row>
    <row r="146" spans="2:6">
      <c r="B146" s="49">
        <v>130</v>
      </c>
      <c r="C146" s="50">
        <f ca="1" t="shared" si="6"/>
        <v>0.624374553934567</v>
      </c>
      <c r="D146" s="50">
        <f ca="1" t="shared" si="7"/>
        <v>0.348943343993187</v>
      </c>
      <c r="E146" s="50">
        <f ca="1" t="shared" si="8"/>
        <v>2</v>
      </c>
      <c r="F146" s="55">
        <f ca="1">IF(E146=1,$C$4*SQRT(D146),IF(E146=2,$C$4+($C$5-$C$4)*D146,$C$6-($C$6-$C$5)*SQRT(1-D146)))</f>
        <v>4.39577337597275</v>
      </c>
    </row>
    <row r="147" spans="2:6">
      <c r="B147" s="49">
        <v>131</v>
      </c>
      <c r="C147" s="50">
        <f ca="1" t="shared" si="6"/>
        <v>0.945672923239572</v>
      </c>
      <c r="D147" s="50">
        <f ca="1" t="shared" si="7"/>
        <v>0.705373132787381</v>
      </c>
      <c r="E147" s="50">
        <f ca="1" t="shared" si="8"/>
        <v>3</v>
      </c>
      <c r="F147" s="55">
        <f ca="1">IF(E147=1,$C$4*SQRT(D147),IF(E147=2,$C$4+($C$5-$C$4)*D147,$C$6-($C$6-$C$5)*SQRT(1-D147)))</f>
        <v>8.37161374210122</v>
      </c>
    </row>
    <row r="148" spans="2:6">
      <c r="B148" s="49">
        <v>132</v>
      </c>
      <c r="C148" s="50">
        <f ca="1" t="shared" si="6"/>
        <v>0.854957841781899</v>
      </c>
      <c r="D148" s="50">
        <f ca="1" t="shared" si="7"/>
        <v>0.144496868814813</v>
      </c>
      <c r="E148" s="50">
        <f ca="1" t="shared" si="8"/>
        <v>3</v>
      </c>
      <c r="F148" s="55">
        <f ca="1">IF(E148=1,$C$4*SQRT(D148),IF(E148=2,$C$4+($C$5-$C$4)*D148,$C$6-($C$6-$C$5)*SQRT(1-D148)))</f>
        <v>7.22519763214266</v>
      </c>
    </row>
    <row r="149" spans="2:6">
      <c r="B149" s="49">
        <v>133</v>
      </c>
      <c r="C149" s="50">
        <f ca="1" t="shared" si="6"/>
        <v>0.738296965197167</v>
      </c>
      <c r="D149" s="50">
        <f ca="1" t="shared" si="7"/>
        <v>0.578090829631943</v>
      </c>
      <c r="E149" s="50">
        <f ca="1" t="shared" si="8"/>
        <v>2</v>
      </c>
      <c r="F149" s="55">
        <f ca="1">IF(E149=1,$C$4*SQRT(D149),IF(E149=2,$C$4+($C$5-$C$4)*D149,$C$6-($C$6-$C$5)*SQRT(1-D149)))</f>
        <v>5.31236331852777</v>
      </c>
    </row>
    <row r="150" spans="2:6">
      <c r="B150" s="49">
        <v>134</v>
      </c>
      <c r="C150" s="50">
        <f ca="1" t="shared" si="6"/>
        <v>0.363878748629319</v>
      </c>
      <c r="D150" s="50">
        <f ca="1" t="shared" si="7"/>
        <v>0.347625516075772</v>
      </c>
      <c r="E150" s="50">
        <f ca="1" t="shared" si="8"/>
        <v>2</v>
      </c>
      <c r="F150" s="55">
        <f ca="1">IF(E150=1,$C$4*SQRT(D150),IF(E150=2,$C$4+($C$5-$C$4)*D150,$C$6-($C$6-$C$5)*SQRT(1-D150)))</f>
        <v>4.39050206430309</v>
      </c>
    </row>
    <row r="151" spans="2:6">
      <c r="B151" s="49">
        <v>135</v>
      </c>
      <c r="C151" s="50">
        <f ca="1" t="shared" si="6"/>
        <v>0.811735546823335</v>
      </c>
      <c r="D151" s="50">
        <f ca="1" t="shared" si="7"/>
        <v>0.549339003473615</v>
      </c>
      <c r="E151" s="50">
        <f ca="1" t="shared" si="8"/>
        <v>3</v>
      </c>
      <c r="F151" s="55">
        <f ca="1">IF(E151=1,$C$4*SQRT(D151),IF(E151=2,$C$4+($C$5-$C$4)*D151,$C$6-($C$6-$C$5)*SQRT(1-D151)))</f>
        <v>7.98606132944981</v>
      </c>
    </row>
    <row r="152" spans="2:6">
      <c r="B152" s="49">
        <v>136</v>
      </c>
      <c r="C152" s="50">
        <f ca="1" t="shared" si="6"/>
        <v>0.136084986535443</v>
      </c>
      <c r="D152" s="50">
        <f ca="1" t="shared" si="7"/>
        <v>0.253359461161941</v>
      </c>
      <c r="E152" s="50">
        <f ca="1" t="shared" si="8"/>
        <v>1</v>
      </c>
      <c r="F152" s="55">
        <f ca="1">IF(E152=1,$C$4*SQRT(D152),IF(E152=2,$C$4+($C$5-$C$4)*D152,$C$6-($C$6-$C$5)*SQRT(1-D152)))</f>
        <v>1.51004475114397</v>
      </c>
    </row>
    <row r="153" spans="2:6">
      <c r="B153" s="49">
        <v>137</v>
      </c>
      <c r="C153" s="50">
        <f ca="1" t="shared" si="6"/>
        <v>0.43422112734723</v>
      </c>
      <c r="D153" s="50">
        <f ca="1" t="shared" si="7"/>
        <v>0.839980193975696</v>
      </c>
      <c r="E153" s="50">
        <f ca="1" t="shared" si="8"/>
        <v>2</v>
      </c>
      <c r="F153" s="55">
        <f ca="1">IF(E153=1,$C$4*SQRT(D153),IF(E153=2,$C$4+($C$5-$C$4)*D153,$C$6-($C$6-$C$5)*SQRT(1-D153)))</f>
        <v>6.35992077590278</v>
      </c>
    </row>
    <row r="154" spans="2:6">
      <c r="B154" s="49">
        <v>138</v>
      </c>
      <c r="C154" s="50">
        <f ca="1" t="shared" si="6"/>
        <v>0.89423378716875</v>
      </c>
      <c r="D154" s="50">
        <f ca="1" t="shared" si="7"/>
        <v>0.344407698990417</v>
      </c>
      <c r="E154" s="50">
        <f ca="1" t="shared" si="8"/>
        <v>3</v>
      </c>
      <c r="F154" s="55">
        <f ca="1">IF(E154=1,$C$4*SQRT(D154),IF(E154=2,$C$4+($C$5-$C$4)*D154,$C$6-($C$6-$C$5)*SQRT(1-D154)))</f>
        <v>7.57094036526761</v>
      </c>
    </row>
    <row r="155" spans="2:6">
      <c r="B155" s="49">
        <v>139</v>
      </c>
      <c r="C155" s="50">
        <f ca="1" t="shared" si="6"/>
        <v>0.367231688989812</v>
      </c>
      <c r="D155" s="50">
        <f ca="1" t="shared" si="7"/>
        <v>0.825127851168085</v>
      </c>
      <c r="E155" s="50">
        <f ca="1" t="shared" si="8"/>
        <v>2</v>
      </c>
      <c r="F155" s="55">
        <f ca="1">IF(E155=1,$C$4*SQRT(D155),IF(E155=2,$C$4+($C$5-$C$4)*D155,$C$6-($C$6-$C$5)*SQRT(1-D155)))</f>
        <v>6.30051140467234</v>
      </c>
    </row>
    <row r="156" spans="2:6">
      <c r="B156" s="49">
        <v>140</v>
      </c>
      <c r="C156" s="50">
        <f ca="1" t="shared" si="6"/>
        <v>0.350934586384709</v>
      </c>
      <c r="D156" s="50">
        <f ca="1" t="shared" si="7"/>
        <v>0.766842281207168</v>
      </c>
      <c r="E156" s="50">
        <f ca="1" t="shared" si="8"/>
        <v>2</v>
      </c>
      <c r="F156" s="55">
        <f ca="1">IF(E156=1,$C$4*SQRT(D156),IF(E156=2,$C$4+($C$5-$C$4)*D156,$C$6-($C$6-$C$5)*SQRT(1-D156)))</f>
        <v>6.06736912482867</v>
      </c>
    </row>
    <row r="157" spans="2:6">
      <c r="B157" s="49">
        <v>141</v>
      </c>
      <c r="C157" s="50">
        <f ca="1" t="shared" si="6"/>
        <v>0.224852200361318</v>
      </c>
      <c r="D157" s="50">
        <f ca="1" t="shared" si="7"/>
        <v>0.385287025140036</v>
      </c>
      <c r="E157" s="50">
        <f ca="1" t="shared" si="8"/>
        <v>2</v>
      </c>
      <c r="F157" s="55">
        <f ca="1">IF(E157=1,$C$4*SQRT(D157),IF(E157=2,$C$4+($C$5-$C$4)*D157,$C$6-($C$6-$C$5)*SQRT(1-D157)))</f>
        <v>4.54114810056014</v>
      </c>
    </row>
    <row r="158" spans="2:6">
      <c r="B158" s="49">
        <v>142</v>
      </c>
      <c r="C158" s="50">
        <f ca="1" t="shared" si="6"/>
        <v>0.882427789486896</v>
      </c>
      <c r="D158" s="50">
        <f ca="1" t="shared" si="7"/>
        <v>0.971314971738092</v>
      </c>
      <c r="E158" s="50">
        <f ca="1" t="shared" si="8"/>
        <v>3</v>
      </c>
      <c r="F158" s="55">
        <f ca="1">IF(E158=1,$C$4*SQRT(D158),IF(E158=2,$C$4+($C$5-$C$4)*D158,$C$6-($C$6-$C$5)*SQRT(1-D158)))</f>
        <v>9.49190034997338</v>
      </c>
    </row>
    <row r="159" spans="2:6">
      <c r="B159" s="49">
        <v>143</v>
      </c>
      <c r="C159" s="50">
        <f ca="1" t="shared" si="6"/>
        <v>0.499642049744387</v>
      </c>
      <c r="D159" s="50">
        <f ca="1" t="shared" si="7"/>
        <v>0.183968198689728</v>
      </c>
      <c r="E159" s="50">
        <f ca="1" t="shared" si="8"/>
        <v>2</v>
      </c>
      <c r="F159" s="55">
        <f ca="1">IF(E159=1,$C$4*SQRT(D159),IF(E159=2,$C$4+($C$5-$C$4)*D159,$C$6-($C$6-$C$5)*SQRT(1-D159)))</f>
        <v>3.73587279475891</v>
      </c>
    </row>
    <row r="160" spans="2:6">
      <c r="B160" s="49">
        <v>144</v>
      </c>
      <c r="C160" s="50">
        <f ca="1" t="shared" si="6"/>
        <v>0.678330902747787</v>
      </c>
      <c r="D160" s="50">
        <f ca="1" t="shared" si="7"/>
        <v>0.392353437844125</v>
      </c>
      <c r="E160" s="50">
        <f ca="1" t="shared" si="8"/>
        <v>2</v>
      </c>
      <c r="F160" s="55">
        <f ca="1">IF(E160=1,$C$4*SQRT(D160),IF(E160=2,$C$4+($C$5-$C$4)*D160,$C$6-($C$6-$C$5)*SQRT(1-D160)))</f>
        <v>4.5694137513765</v>
      </c>
    </row>
    <row r="161" spans="2:6">
      <c r="B161" s="49">
        <v>145</v>
      </c>
      <c r="C161" s="50">
        <f ca="1" t="shared" si="6"/>
        <v>0.666929500405492</v>
      </c>
      <c r="D161" s="50">
        <f ca="1" t="shared" si="7"/>
        <v>0.0140604492321046</v>
      </c>
      <c r="E161" s="50">
        <f ca="1" t="shared" si="8"/>
        <v>2</v>
      </c>
      <c r="F161" s="55">
        <f ca="1">IF(E161=1,$C$4*SQRT(D161),IF(E161=2,$C$4+($C$5-$C$4)*D161,$C$6-($C$6-$C$5)*SQRT(1-D161)))</f>
        <v>3.05624179692842</v>
      </c>
    </row>
    <row r="162" spans="2:6">
      <c r="B162" s="49">
        <v>146</v>
      </c>
      <c r="C162" s="50">
        <f ca="1" t="shared" si="6"/>
        <v>0.53791430108943</v>
      </c>
      <c r="D162" s="50">
        <f ca="1" t="shared" si="7"/>
        <v>0.155329276113069</v>
      </c>
      <c r="E162" s="50">
        <f ca="1" t="shared" si="8"/>
        <v>2</v>
      </c>
      <c r="F162" s="55">
        <f ca="1">IF(E162=1,$C$4*SQRT(D162),IF(E162=2,$C$4+($C$5-$C$4)*D162,$C$6-($C$6-$C$5)*SQRT(1-D162)))</f>
        <v>3.62131710445228</v>
      </c>
    </row>
    <row r="163" spans="2:6">
      <c r="B163" s="49">
        <v>147</v>
      </c>
      <c r="C163" s="50">
        <f ca="1" t="shared" si="6"/>
        <v>0.665191250599515</v>
      </c>
      <c r="D163" s="50">
        <f ca="1" t="shared" si="7"/>
        <v>0.301530574628628</v>
      </c>
      <c r="E163" s="50">
        <f ca="1" t="shared" si="8"/>
        <v>2</v>
      </c>
      <c r="F163" s="55">
        <f ca="1">IF(E163=1,$C$4*SQRT(D163),IF(E163=2,$C$4+($C$5-$C$4)*D163,$C$6-($C$6-$C$5)*SQRT(1-D163)))</f>
        <v>4.20612229851451</v>
      </c>
    </row>
    <row r="164" spans="2:6">
      <c r="B164" s="49">
        <v>148</v>
      </c>
      <c r="C164" s="50">
        <f ca="1" t="shared" si="6"/>
        <v>0.399077427953002</v>
      </c>
      <c r="D164" s="50">
        <f ca="1" t="shared" si="7"/>
        <v>0.315733247366844</v>
      </c>
      <c r="E164" s="50">
        <f ca="1" t="shared" si="8"/>
        <v>2</v>
      </c>
      <c r="F164" s="55">
        <f ca="1">IF(E164=1,$C$4*SQRT(D164),IF(E164=2,$C$4+($C$5-$C$4)*D164,$C$6-($C$6-$C$5)*SQRT(1-D164)))</f>
        <v>4.26293298946737</v>
      </c>
    </row>
    <row r="165" spans="2:6">
      <c r="B165" s="49">
        <v>149</v>
      </c>
      <c r="C165" s="50">
        <f ca="1" t="shared" si="6"/>
        <v>0.326158677748339</v>
      </c>
      <c r="D165" s="50">
        <f ca="1" t="shared" si="7"/>
        <v>0.489377185637838</v>
      </c>
      <c r="E165" s="50">
        <f ca="1" t="shared" si="8"/>
        <v>2</v>
      </c>
      <c r="F165" s="55">
        <f ca="1">IF(E165=1,$C$4*SQRT(D165),IF(E165=2,$C$4+($C$5-$C$4)*D165,$C$6-($C$6-$C$5)*SQRT(1-D165)))</f>
        <v>4.95750874255135</v>
      </c>
    </row>
    <row r="166" spans="2:6">
      <c r="B166" s="49">
        <v>150</v>
      </c>
      <c r="C166" s="50">
        <f ca="1" t="shared" si="6"/>
        <v>0.118758554003549</v>
      </c>
      <c r="D166" s="50">
        <f ca="1" t="shared" si="7"/>
        <v>0.65661818152568</v>
      </c>
      <c r="E166" s="50">
        <f ca="1" t="shared" si="8"/>
        <v>1</v>
      </c>
      <c r="F166" s="55">
        <f ca="1">IF(E166=1,$C$4*SQRT(D166),IF(E166=2,$C$4+($C$5-$C$4)*D166,$C$6-($C$6-$C$5)*SQRT(1-D166)))</f>
        <v>2.43095940602288</v>
      </c>
    </row>
    <row r="167" spans="2:6">
      <c r="B167" s="49">
        <v>151</v>
      </c>
      <c r="C167" s="50">
        <f ca="1" t="shared" si="6"/>
        <v>0.886628201039863</v>
      </c>
      <c r="D167" s="50">
        <f ca="1" t="shared" si="7"/>
        <v>0.464818596403209</v>
      </c>
      <c r="E167" s="50">
        <f ca="1" t="shared" si="8"/>
        <v>3</v>
      </c>
      <c r="F167" s="55">
        <f ca="1">IF(E167=1,$C$4*SQRT(D167),IF(E167=2,$C$4+($C$5-$C$4)*D167,$C$6-($C$6-$C$5)*SQRT(1-D167)))</f>
        <v>7.80531719094282</v>
      </c>
    </row>
    <row r="168" spans="2:6">
      <c r="B168" s="49">
        <v>152</v>
      </c>
      <c r="C168" s="50">
        <f ca="1" t="shared" si="6"/>
        <v>0.302271585519599</v>
      </c>
      <c r="D168" s="50">
        <f ca="1" t="shared" si="7"/>
        <v>0.959315491765601</v>
      </c>
      <c r="E168" s="50">
        <f ca="1" t="shared" si="8"/>
        <v>2</v>
      </c>
      <c r="F168" s="55">
        <f ca="1">IF(E168=1,$C$4*SQRT(D168),IF(E168=2,$C$4+($C$5-$C$4)*D168,$C$6-($C$6-$C$5)*SQRT(1-D168)))</f>
        <v>6.83726196706241</v>
      </c>
    </row>
    <row r="169" spans="2:6">
      <c r="B169" s="49">
        <v>153</v>
      </c>
      <c r="C169" s="50">
        <f ca="1" t="shared" si="6"/>
        <v>0.26394254146019</v>
      </c>
      <c r="D169" s="50">
        <f ca="1" t="shared" si="7"/>
        <v>0.907746000384434</v>
      </c>
      <c r="E169" s="50">
        <f ca="1" t="shared" si="8"/>
        <v>2</v>
      </c>
      <c r="F169" s="55">
        <f ca="1">IF(E169=1,$C$4*SQRT(D169),IF(E169=2,$C$4+($C$5-$C$4)*D169,$C$6-($C$6-$C$5)*SQRT(1-D169)))</f>
        <v>6.63098400153774</v>
      </c>
    </row>
    <row r="170" spans="2:6">
      <c r="B170" s="49">
        <v>154</v>
      </c>
      <c r="C170" s="50">
        <f ca="1" t="shared" si="6"/>
        <v>0.34107795197933</v>
      </c>
      <c r="D170" s="50">
        <f ca="1" t="shared" si="7"/>
        <v>0.90466853713972</v>
      </c>
      <c r="E170" s="50">
        <f ca="1" t="shared" si="8"/>
        <v>2</v>
      </c>
      <c r="F170" s="55">
        <f ca="1">IF(E170=1,$C$4*SQRT(D170),IF(E170=2,$C$4+($C$5-$C$4)*D170,$C$6-($C$6-$C$5)*SQRT(1-D170)))</f>
        <v>6.61867414855888</v>
      </c>
    </row>
    <row r="171" spans="2:6">
      <c r="B171" s="49">
        <v>155</v>
      </c>
      <c r="C171" s="50">
        <f ca="1" t="shared" si="6"/>
        <v>0.783936151605253</v>
      </c>
      <c r="D171" s="50">
        <f ca="1" t="shared" si="7"/>
        <v>0.91470567875997</v>
      </c>
      <c r="E171" s="50">
        <f ca="1" t="shared" si="8"/>
        <v>2</v>
      </c>
      <c r="F171" s="55">
        <f ca="1">IF(E171=1,$C$4*SQRT(D171),IF(E171=2,$C$4+($C$5-$C$4)*D171,$C$6-($C$6-$C$5)*SQRT(1-D171)))</f>
        <v>6.65882271503988</v>
      </c>
    </row>
    <row r="172" spans="2:6">
      <c r="B172" s="49">
        <v>156</v>
      </c>
      <c r="C172" s="50">
        <f ca="1" t="shared" si="6"/>
        <v>0.731932543702969</v>
      </c>
      <c r="D172" s="50">
        <f ca="1" t="shared" si="7"/>
        <v>0.610643490201161</v>
      </c>
      <c r="E172" s="50">
        <f ca="1" t="shared" si="8"/>
        <v>2</v>
      </c>
      <c r="F172" s="55">
        <f ca="1">IF(E172=1,$C$4*SQRT(D172),IF(E172=2,$C$4+($C$5-$C$4)*D172,$C$6-($C$6-$C$5)*SQRT(1-D172)))</f>
        <v>5.44257396080464</v>
      </c>
    </row>
    <row r="173" spans="2:6">
      <c r="B173" s="49">
        <v>157</v>
      </c>
      <c r="C173" s="50">
        <f ca="1" t="shared" si="6"/>
        <v>0.783481584144241</v>
      </c>
      <c r="D173" s="50">
        <f ca="1" t="shared" si="7"/>
        <v>0.59468487955122</v>
      </c>
      <c r="E173" s="50">
        <f ca="1" t="shared" si="8"/>
        <v>2</v>
      </c>
      <c r="F173" s="55">
        <f ca="1">IF(E173=1,$C$4*SQRT(D173),IF(E173=2,$C$4+($C$5-$C$4)*D173,$C$6-($C$6-$C$5)*SQRT(1-D173)))</f>
        <v>5.37873951820488</v>
      </c>
    </row>
    <row r="174" spans="2:6">
      <c r="B174" s="49">
        <v>158</v>
      </c>
      <c r="C174" s="50">
        <f ca="1" t="shared" si="6"/>
        <v>0.902222283955625</v>
      </c>
      <c r="D174" s="50">
        <f ca="1" t="shared" si="7"/>
        <v>0.265625251318164</v>
      </c>
      <c r="E174" s="50">
        <f ca="1" t="shared" si="8"/>
        <v>3</v>
      </c>
      <c r="F174" s="55">
        <f ca="1">IF(E174=1,$C$4*SQRT(D174),IF(E174=2,$C$4+($C$5-$C$4)*D174,$C$6-($C$6-$C$5)*SQRT(1-D174)))</f>
        <v>7.42912996475191</v>
      </c>
    </row>
    <row r="175" spans="2:6">
      <c r="B175" s="49">
        <v>159</v>
      </c>
      <c r="C175" s="50">
        <f ca="1" t="shared" si="6"/>
        <v>0.887938463556331</v>
      </c>
      <c r="D175" s="50">
        <f ca="1" t="shared" si="7"/>
        <v>0.753265403577612</v>
      </c>
      <c r="E175" s="50">
        <f ca="1" t="shared" si="8"/>
        <v>3</v>
      </c>
      <c r="F175" s="55">
        <f ca="1">IF(E175=1,$C$4*SQRT(D175),IF(E175=2,$C$4+($C$5-$C$4)*D175,$C$6-($C$6-$C$5)*SQRT(1-D175)))</f>
        <v>8.50982840994686</v>
      </c>
    </row>
    <row r="176" spans="2:6">
      <c r="B176" s="49">
        <v>160</v>
      </c>
      <c r="C176" s="50">
        <f ca="1" t="shared" si="6"/>
        <v>0.878275792939978</v>
      </c>
      <c r="D176" s="50">
        <f ca="1" t="shared" si="7"/>
        <v>0.957725943200719</v>
      </c>
      <c r="E176" s="50">
        <f ca="1" t="shared" si="8"/>
        <v>3</v>
      </c>
      <c r="F176" s="55">
        <f ca="1">IF(E176=1,$C$4*SQRT(D176),IF(E176=2,$C$4+($C$5-$C$4)*D176,$C$6-($C$6-$C$5)*SQRT(1-D176)))</f>
        <v>9.38318032522176</v>
      </c>
    </row>
    <row r="177" spans="2:6">
      <c r="B177" s="49">
        <v>161</v>
      </c>
      <c r="C177" s="50">
        <f ca="1" t="shared" si="6"/>
        <v>0.677034726615794</v>
      </c>
      <c r="D177" s="50">
        <f ca="1" t="shared" si="7"/>
        <v>0.294163157805141</v>
      </c>
      <c r="E177" s="50">
        <f ca="1" t="shared" si="8"/>
        <v>2</v>
      </c>
      <c r="F177" s="55">
        <f ca="1">IF(E177=1,$C$4*SQRT(D177),IF(E177=2,$C$4+($C$5-$C$4)*D177,$C$6-($C$6-$C$5)*SQRT(1-D177)))</f>
        <v>4.17665263122056</v>
      </c>
    </row>
    <row r="178" spans="2:6">
      <c r="B178" s="49">
        <v>162</v>
      </c>
      <c r="C178" s="50">
        <f ca="1" t="shared" si="6"/>
        <v>0.878672975509399</v>
      </c>
      <c r="D178" s="50">
        <f ca="1" t="shared" si="7"/>
        <v>0.0501599853631332</v>
      </c>
      <c r="E178" s="50">
        <f ca="1" t="shared" si="8"/>
        <v>3</v>
      </c>
      <c r="F178" s="55">
        <f ca="1">IF(E178=1,$C$4*SQRT(D178),IF(E178=2,$C$4+($C$5-$C$4)*D178,$C$6-($C$6-$C$5)*SQRT(1-D178)))</f>
        <v>7.07620791920291</v>
      </c>
    </row>
    <row r="179" spans="2:6">
      <c r="B179" s="49">
        <v>163</v>
      </c>
      <c r="C179" s="50">
        <f ca="1" t="shared" si="6"/>
        <v>0.446659527921412</v>
      </c>
      <c r="D179" s="50">
        <f ca="1" t="shared" si="7"/>
        <v>0.281060424984851</v>
      </c>
      <c r="E179" s="50">
        <f ca="1" t="shared" si="8"/>
        <v>2</v>
      </c>
      <c r="F179" s="55">
        <f ca="1">IF(E179=1,$C$4*SQRT(D179),IF(E179=2,$C$4+($C$5-$C$4)*D179,$C$6-($C$6-$C$5)*SQRT(1-D179)))</f>
        <v>4.1242416999394</v>
      </c>
    </row>
    <row r="180" spans="2:6">
      <c r="B180" s="49">
        <v>164</v>
      </c>
      <c r="C180" s="50">
        <f ca="1" t="shared" si="6"/>
        <v>0.908633878547561</v>
      </c>
      <c r="D180" s="50">
        <f ca="1" t="shared" si="7"/>
        <v>0.0504833514807803</v>
      </c>
      <c r="E180" s="50">
        <f ca="1" t="shared" si="8"/>
        <v>3</v>
      </c>
      <c r="F180" s="55">
        <f ca="1">IF(E180=1,$C$4*SQRT(D180),IF(E180=2,$C$4+($C$5-$C$4)*D180,$C$6-($C$6-$C$5)*SQRT(1-D180)))</f>
        <v>7.07670565343259</v>
      </c>
    </row>
    <row r="181" spans="2:6">
      <c r="B181" s="49">
        <v>165</v>
      </c>
      <c r="C181" s="50">
        <f ca="1" t="shared" si="6"/>
        <v>0.858766046971133</v>
      </c>
      <c r="D181" s="50">
        <f ca="1" t="shared" si="7"/>
        <v>0.16334922350424</v>
      </c>
      <c r="E181" s="50">
        <f ca="1" t="shared" si="8"/>
        <v>3</v>
      </c>
      <c r="F181" s="55">
        <f ca="1">IF(E181=1,$C$4*SQRT(D181),IF(E181=2,$C$4+($C$5-$C$4)*D181,$C$6-($C$6-$C$5)*SQRT(1-D181)))</f>
        <v>7.25594151147213</v>
      </c>
    </row>
    <row r="182" spans="2:6">
      <c r="B182" s="49">
        <v>166</v>
      </c>
      <c r="C182" s="50">
        <f ca="1" t="shared" si="6"/>
        <v>0.420213723885717</v>
      </c>
      <c r="D182" s="50">
        <f ca="1" t="shared" si="7"/>
        <v>0.54578379034753</v>
      </c>
      <c r="E182" s="50">
        <f ca="1" t="shared" si="8"/>
        <v>2</v>
      </c>
      <c r="F182" s="55">
        <f ca="1">IF(E182=1,$C$4*SQRT(D182),IF(E182=2,$C$4+($C$5-$C$4)*D182,$C$6-($C$6-$C$5)*SQRT(1-D182)))</f>
        <v>5.18313516139012</v>
      </c>
    </row>
    <row r="183" spans="2:6">
      <c r="B183" s="49">
        <v>167</v>
      </c>
      <c r="C183" s="50">
        <f ca="1" t="shared" si="6"/>
        <v>0.722349601614707</v>
      </c>
      <c r="D183" s="50">
        <f ca="1" t="shared" si="7"/>
        <v>0.401977696823566</v>
      </c>
      <c r="E183" s="50">
        <f ca="1" t="shared" si="8"/>
        <v>2</v>
      </c>
      <c r="F183" s="55">
        <f ca="1">IF(E183=1,$C$4*SQRT(D183),IF(E183=2,$C$4+($C$5-$C$4)*D183,$C$6-($C$6-$C$5)*SQRT(1-D183)))</f>
        <v>4.60791078729427</v>
      </c>
    </row>
    <row r="184" spans="2:6">
      <c r="B184" s="49">
        <v>168</v>
      </c>
      <c r="C184" s="50">
        <f ca="1" t="shared" si="6"/>
        <v>0.119383126095344</v>
      </c>
      <c r="D184" s="50">
        <f ca="1" t="shared" si="7"/>
        <v>0.631862567105154</v>
      </c>
      <c r="E184" s="50">
        <f ca="1" t="shared" si="8"/>
        <v>1</v>
      </c>
      <c r="F184" s="55">
        <f ca="1">IF(E184=1,$C$4*SQRT(D184),IF(E184=2,$C$4+($C$5-$C$4)*D184,$C$6-($C$6-$C$5)*SQRT(1-D184)))</f>
        <v>2.38469350314593</v>
      </c>
    </row>
    <row r="185" spans="2:6">
      <c r="B185" s="49">
        <v>169</v>
      </c>
      <c r="C185" s="50">
        <f ca="1" t="shared" si="6"/>
        <v>0.287803709882456</v>
      </c>
      <c r="D185" s="50">
        <f ca="1" t="shared" si="7"/>
        <v>0.379195766454469</v>
      </c>
      <c r="E185" s="50">
        <f ca="1" t="shared" si="8"/>
        <v>2</v>
      </c>
      <c r="F185" s="55">
        <f ca="1">IF(E185=1,$C$4*SQRT(D185),IF(E185=2,$C$4+($C$5-$C$4)*D185,$C$6-($C$6-$C$5)*SQRT(1-D185)))</f>
        <v>4.51678306581788</v>
      </c>
    </row>
    <row r="186" spans="2:6">
      <c r="B186" s="49">
        <v>170</v>
      </c>
      <c r="C186" s="50">
        <f ca="1" t="shared" si="6"/>
        <v>0.86686128252474</v>
      </c>
      <c r="D186" s="50">
        <f ca="1" t="shared" si="7"/>
        <v>0.569817288542819</v>
      </c>
      <c r="E186" s="50">
        <f ca="1" t="shared" si="8"/>
        <v>3</v>
      </c>
      <c r="F186" s="55">
        <f ca="1">IF(E186=1,$C$4*SQRT(D186),IF(E186=2,$C$4+($C$5-$C$4)*D186,$C$6-($C$6-$C$5)*SQRT(1-D186)))</f>
        <v>8.03235053855758</v>
      </c>
    </row>
    <row r="187" spans="2:6">
      <c r="B187" s="49">
        <v>171</v>
      </c>
      <c r="C187" s="50">
        <f ca="1" t="shared" si="6"/>
        <v>0.865819673967418</v>
      </c>
      <c r="D187" s="50">
        <f ca="1" t="shared" si="7"/>
        <v>0.334577772238368</v>
      </c>
      <c r="E187" s="50">
        <f ca="1" t="shared" si="8"/>
        <v>3</v>
      </c>
      <c r="F187" s="55">
        <f ca="1">IF(E187=1,$C$4*SQRT(D187),IF(E187=2,$C$4+($C$5-$C$4)*D187,$C$6-($C$6-$C$5)*SQRT(1-D187)))</f>
        <v>7.55279750534315</v>
      </c>
    </row>
    <row r="188" spans="2:6">
      <c r="B188" s="49">
        <v>172</v>
      </c>
      <c r="C188" s="50">
        <f ca="1" t="shared" si="6"/>
        <v>0.124957831774963</v>
      </c>
      <c r="D188" s="50">
        <f ca="1" t="shared" si="7"/>
        <v>0.152683790634775</v>
      </c>
      <c r="E188" s="50">
        <f ca="1" t="shared" si="8"/>
        <v>1</v>
      </c>
      <c r="F188" s="55">
        <f ca="1">IF(E188=1,$C$4*SQRT(D188),IF(E188=2,$C$4+($C$5-$C$4)*D188,$C$6-($C$6-$C$5)*SQRT(1-D188)))</f>
        <v>1.17224319819437</v>
      </c>
    </row>
    <row r="189" spans="2:6">
      <c r="B189" s="49">
        <v>173</v>
      </c>
      <c r="C189" s="50">
        <f ca="1" t="shared" si="6"/>
        <v>0.340933982096072</v>
      </c>
      <c r="D189" s="50">
        <f ca="1" t="shared" si="7"/>
        <v>0.282123406111521</v>
      </c>
      <c r="E189" s="50">
        <f ca="1" t="shared" si="8"/>
        <v>2</v>
      </c>
      <c r="F189" s="55">
        <f ca="1">IF(E189=1,$C$4*SQRT(D189),IF(E189=2,$C$4+($C$5-$C$4)*D189,$C$6-($C$6-$C$5)*SQRT(1-D189)))</f>
        <v>4.12849362444608</v>
      </c>
    </row>
    <row r="190" spans="2:6">
      <c r="B190" s="49">
        <v>174</v>
      </c>
      <c r="C190" s="50">
        <f ca="1" t="shared" si="6"/>
        <v>0.152571839543125</v>
      </c>
      <c r="D190" s="50">
        <f ca="1" t="shared" si="7"/>
        <v>0.118851049901147</v>
      </c>
      <c r="E190" s="50">
        <f ca="1" t="shared" si="8"/>
        <v>1</v>
      </c>
      <c r="F190" s="55">
        <f ca="1">IF(E190=1,$C$4*SQRT(D190),IF(E190=2,$C$4+($C$5-$C$4)*D190,$C$6-($C$6-$C$5)*SQRT(1-D190)))</f>
        <v>1.03424341869326</v>
      </c>
    </row>
    <row r="191" spans="2:6">
      <c r="B191" s="49">
        <v>175</v>
      </c>
      <c r="C191" s="50">
        <f ca="1" t="shared" si="6"/>
        <v>0.0166142764428185</v>
      </c>
      <c r="D191" s="50">
        <f ca="1" t="shared" si="7"/>
        <v>0.845125423978291</v>
      </c>
      <c r="E191" s="50">
        <f ca="1" t="shared" si="8"/>
        <v>1</v>
      </c>
      <c r="F191" s="55">
        <f ca="1">IF(E191=1,$C$4*SQRT(D191),IF(E191=2,$C$4+($C$5-$C$4)*D191,$C$6-($C$6-$C$5)*SQRT(1-D191)))</f>
        <v>2.75792110398478</v>
      </c>
    </row>
    <row r="192" spans="2:6">
      <c r="B192" s="49">
        <v>176</v>
      </c>
      <c r="C192" s="50">
        <f ca="1" t="shared" si="6"/>
        <v>0.21681564714771</v>
      </c>
      <c r="D192" s="50">
        <f ca="1" t="shared" si="7"/>
        <v>0.736705727710014</v>
      </c>
      <c r="E192" s="50">
        <f ca="1" t="shared" si="8"/>
        <v>2</v>
      </c>
      <c r="F192" s="55">
        <f ca="1">IF(E192=1,$C$4*SQRT(D192),IF(E192=2,$C$4+($C$5-$C$4)*D192,$C$6-($C$6-$C$5)*SQRT(1-D192)))</f>
        <v>5.94682291084006</v>
      </c>
    </row>
    <row r="193" spans="2:6">
      <c r="B193" s="49">
        <v>177</v>
      </c>
      <c r="C193" s="50">
        <f ca="1" t="shared" si="6"/>
        <v>0.730712881825039</v>
      </c>
      <c r="D193" s="50">
        <f ca="1" t="shared" si="7"/>
        <v>0.324352828101598</v>
      </c>
      <c r="E193" s="50">
        <f ca="1" t="shared" si="8"/>
        <v>2</v>
      </c>
      <c r="F193" s="55">
        <f ca="1">IF(E193=1,$C$4*SQRT(D193),IF(E193=2,$C$4+($C$5-$C$4)*D193,$C$6-($C$6-$C$5)*SQRT(1-D193)))</f>
        <v>4.29741131240639</v>
      </c>
    </row>
    <row r="194" spans="2:6">
      <c r="B194" s="49">
        <v>178</v>
      </c>
      <c r="C194" s="50">
        <f ca="1" t="shared" si="6"/>
        <v>0.0661898324842769</v>
      </c>
      <c r="D194" s="50">
        <f ca="1" t="shared" si="7"/>
        <v>0.915925888852696</v>
      </c>
      <c r="E194" s="50">
        <f ca="1" t="shared" si="8"/>
        <v>1</v>
      </c>
      <c r="F194" s="55">
        <f ca="1">IF(E194=1,$C$4*SQRT(D194),IF(E194=2,$C$4+($C$5-$C$4)*D194,$C$6-($C$6-$C$5)*SQRT(1-D194)))</f>
        <v>2.87112051291378</v>
      </c>
    </row>
    <row r="195" spans="2:6">
      <c r="B195" s="49">
        <v>179</v>
      </c>
      <c r="C195" s="50">
        <f ca="1" t="shared" si="6"/>
        <v>0.929572017866561</v>
      </c>
      <c r="D195" s="50">
        <f ca="1" t="shared" si="7"/>
        <v>0.619945591677056</v>
      </c>
      <c r="E195" s="50">
        <f ca="1" t="shared" si="8"/>
        <v>3</v>
      </c>
      <c r="F195" s="55">
        <f ca="1">IF(E195=1,$C$4*SQRT(D195),IF(E195=2,$C$4+($C$5-$C$4)*D195,$C$6-($C$6-$C$5)*SQRT(1-D195)))</f>
        <v>8.15054341091593</v>
      </c>
    </row>
    <row r="196" spans="2:6">
      <c r="B196" s="49">
        <v>180</v>
      </c>
      <c r="C196" s="50">
        <f ca="1" t="shared" si="6"/>
        <v>0.337431624298741</v>
      </c>
      <c r="D196" s="50">
        <f ca="1" t="shared" si="7"/>
        <v>0.745430961093828</v>
      </c>
      <c r="E196" s="50">
        <f ca="1" t="shared" si="8"/>
        <v>2</v>
      </c>
      <c r="F196" s="55">
        <f ca="1">IF(E196=1,$C$4*SQRT(D196),IF(E196=2,$C$4+($C$5-$C$4)*D196,$C$6-($C$6-$C$5)*SQRT(1-D196)))</f>
        <v>5.98172384437531</v>
      </c>
    </row>
    <row r="197" spans="2:6">
      <c r="B197" s="49">
        <v>181</v>
      </c>
      <c r="C197" s="50">
        <f ca="1" t="shared" si="6"/>
        <v>0.1790102629489</v>
      </c>
      <c r="D197" s="50">
        <f ca="1" t="shared" si="7"/>
        <v>0.383059393180803</v>
      </c>
      <c r="E197" s="50">
        <f ca="1" t="shared" si="8"/>
        <v>1</v>
      </c>
      <c r="F197" s="55">
        <f ca="1">IF(E197=1,$C$4*SQRT(D197),IF(E197=2,$C$4+($C$5-$C$4)*D197,$C$6-($C$6-$C$5)*SQRT(1-D197)))</f>
        <v>1.85675376359582</v>
      </c>
    </row>
    <row r="198" spans="2:6">
      <c r="B198" s="49">
        <v>182</v>
      </c>
      <c r="C198" s="50">
        <f ca="1" t="shared" si="6"/>
        <v>0.702680788950046</v>
      </c>
      <c r="D198" s="50">
        <f ca="1" t="shared" si="7"/>
        <v>0.555574702254489</v>
      </c>
      <c r="E198" s="50">
        <f ca="1" t="shared" si="8"/>
        <v>2</v>
      </c>
      <c r="F198" s="55">
        <f ca="1">IF(E198=1,$C$4*SQRT(D198),IF(E198=2,$C$4+($C$5-$C$4)*D198,$C$6-($C$6-$C$5)*SQRT(1-D198)))</f>
        <v>5.22229880901796</v>
      </c>
    </row>
    <row r="199" spans="2:6">
      <c r="B199" s="49">
        <v>183</v>
      </c>
      <c r="C199" s="50">
        <f ca="1" t="shared" si="6"/>
        <v>0.191159905485254</v>
      </c>
      <c r="D199" s="50">
        <f ca="1" t="shared" si="7"/>
        <v>0.317524303074172</v>
      </c>
      <c r="E199" s="50">
        <f ca="1" t="shared" si="8"/>
        <v>1</v>
      </c>
      <c r="F199" s="55">
        <f ca="1">IF(E199=1,$C$4*SQRT(D199),IF(E199=2,$C$4+($C$5-$C$4)*D199,$C$6-($C$6-$C$5)*SQRT(1-D199)))</f>
        <v>1.69047884567289</v>
      </c>
    </row>
    <row r="200" spans="2:6">
      <c r="B200" s="49">
        <v>184</v>
      </c>
      <c r="C200" s="50">
        <f ca="1" t="shared" si="6"/>
        <v>0.111828920719866</v>
      </c>
      <c r="D200" s="50">
        <f ca="1" t="shared" si="7"/>
        <v>0.6804088328011</v>
      </c>
      <c r="E200" s="50">
        <f ca="1" t="shared" si="8"/>
        <v>1</v>
      </c>
      <c r="F200" s="55">
        <f ca="1">IF(E200=1,$C$4*SQRT(D200),IF(E200=2,$C$4+($C$5-$C$4)*D200,$C$6-($C$6-$C$5)*SQRT(1-D200)))</f>
        <v>2.47460693751753</v>
      </c>
    </row>
    <row r="201" spans="2:6">
      <c r="B201" s="49">
        <v>185</v>
      </c>
      <c r="C201" s="50">
        <f ca="1" t="shared" si="6"/>
        <v>0.373081168813901</v>
      </c>
      <c r="D201" s="50">
        <f ca="1" t="shared" si="7"/>
        <v>0.958136257622102</v>
      </c>
      <c r="E201" s="50">
        <f ca="1" t="shared" si="8"/>
        <v>2</v>
      </c>
      <c r="F201" s="55">
        <f ca="1">IF(E201=1,$C$4*SQRT(D201),IF(E201=2,$C$4+($C$5-$C$4)*D201,$C$6-($C$6-$C$5)*SQRT(1-D201)))</f>
        <v>6.83254503048841</v>
      </c>
    </row>
    <row r="202" spans="2:6">
      <c r="B202" s="49">
        <v>186</v>
      </c>
      <c r="C202" s="50">
        <f ca="1" t="shared" si="6"/>
        <v>0.243883148959128</v>
      </c>
      <c r="D202" s="50">
        <f ca="1" t="shared" si="7"/>
        <v>0.364692215360536</v>
      </c>
      <c r="E202" s="50">
        <f ca="1" t="shared" si="8"/>
        <v>2</v>
      </c>
      <c r="F202" s="55">
        <f ca="1">IF(E202=1,$C$4*SQRT(D202),IF(E202=2,$C$4+($C$5-$C$4)*D202,$C$6-($C$6-$C$5)*SQRT(1-D202)))</f>
        <v>4.45876886144214</v>
      </c>
    </row>
    <row r="203" spans="2:6">
      <c r="B203" s="49">
        <v>187</v>
      </c>
      <c r="C203" s="50">
        <f ca="1" t="shared" si="6"/>
        <v>0.781593594042613</v>
      </c>
      <c r="D203" s="50">
        <f ca="1" t="shared" si="7"/>
        <v>0.562209845247169</v>
      </c>
      <c r="E203" s="50">
        <f ca="1" t="shared" si="8"/>
        <v>2</v>
      </c>
      <c r="F203" s="55">
        <f ca="1">IF(E203=1,$C$4*SQRT(D203),IF(E203=2,$C$4+($C$5-$C$4)*D203,$C$6-($C$6-$C$5)*SQRT(1-D203)))</f>
        <v>5.24883938098868</v>
      </c>
    </row>
    <row r="204" spans="2:6">
      <c r="B204" s="49">
        <v>188</v>
      </c>
      <c r="C204" s="50">
        <f ca="1" t="shared" si="6"/>
        <v>0.232133700702181</v>
      </c>
      <c r="D204" s="50">
        <f ca="1" t="shared" si="7"/>
        <v>0.0223003555408305</v>
      </c>
      <c r="E204" s="50">
        <f ca="1" t="shared" si="8"/>
        <v>2</v>
      </c>
      <c r="F204" s="55">
        <f ca="1">IF(E204=1,$C$4*SQRT(D204),IF(E204=2,$C$4+($C$5-$C$4)*D204,$C$6-($C$6-$C$5)*SQRT(1-D204)))</f>
        <v>3.08920142216332</v>
      </c>
    </row>
    <row r="205" spans="2:6">
      <c r="B205" s="49">
        <v>189</v>
      </c>
      <c r="C205" s="50">
        <f ca="1" t="shared" si="6"/>
        <v>0.535035419216201</v>
      </c>
      <c r="D205" s="50">
        <f ca="1" t="shared" si="7"/>
        <v>0.893452711178551</v>
      </c>
      <c r="E205" s="50">
        <f ca="1" t="shared" si="8"/>
        <v>2</v>
      </c>
      <c r="F205" s="55">
        <f ca="1">IF(E205=1,$C$4*SQRT(D205),IF(E205=2,$C$4+($C$5-$C$4)*D205,$C$6-($C$6-$C$5)*SQRT(1-D205)))</f>
        <v>6.5738108447142</v>
      </c>
    </row>
    <row r="206" spans="2:6">
      <c r="B206" s="49">
        <v>190</v>
      </c>
      <c r="C206" s="50">
        <f ca="1" t="shared" si="6"/>
        <v>0.11391118260156</v>
      </c>
      <c r="D206" s="50">
        <f ca="1" t="shared" si="7"/>
        <v>0.415346233387684</v>
      </c>
      <c r="E206" s="50">
        <f ca="1" t="shared" si="8"/>
        <v>1</v>
      </c>
      <c r="F206" s="55">
        <f ca="1">IF(E206=1,$C$4*SQRT(D206),IF(E206=2,$C$4+($C$5-$C$4)*D206,$C$6-($C$6-$C$5)*SQRT(1-D206)))</f>
        <v>1.93342082860643</v>
      </c>
    </row>
    <row r="207" spans="2:6">
      <c r="B207" s="49">
        <v>191</v>
      </c>
      <c r="C207" s="50">
        <f ca="1" t="shared" si="6"/>
        <v>0.941608795334414</v>
      </c>
      <c r="D207" s="50">
        <f ca="1" t="shared" si="7"/>
        <v>0.367267474127345</v>
      </c>
      <c r="E207" s="50">
        <f ca="1" t="shared" si="8"/>
        <v>3</v>
      </c>
      <c r="F207" s="55">
        <f ca="1">IF(E207=1,$C$4*SQRT(D207),IF(E207=2,$C$4+($C$5-$C$4)*D207,$C$6-($C$6-$C$5)*SQRT(1-D207)))</f>
        <v>7.61366541892091</v>
      </c>
    </row>
    <row r="208" spans="2:6">
      <c r="B208" s="49">
        <v>192</v>
      </c>
      <c r="C208" s="50">
        <f ca="1" t="shared" si="6"/>
        <v>0.982259125012932</v>
      </c>
      <c r="D208" s="50">
        <f ca="1" t="shared" si="7"/>
        <v>0.432615852952824</v>
      </c>
      <c r="E208" s="50">
        <f ca="1" t="shared" si="8"/>
        <v>3</v>
      </c>
      <c r="F208" s="55">
        <f ca="1">IF(E208=1,$C$4*SQRT(D208),IF(E208=2,$C$4+($C$5-$C$4)*D208,$C$6-($C$6-$C$5)*SQRT(1-D208)))</f>
        <v>7.74025281869308</v>
      </c>
    </row>
    <row r="209" spans="2:6">
      <c r="B209" s="49">
        <v>193</v>
      </c>
      <c r="C209" s="50">
        <f ca="1" t="shared" ref="C209:C272" si="9">RAND()</f>
        <v>0.303935874909722</v>
      </c>
      <c r="D209" s="50">
        <f ca="1" t="shared" ref="D209:D272" si="10">RAND()</f>
        <v>0.595857627272063</v>
      </c>
      <c r="E209" s="50">
        <f ca="1" t="shared" ref="E209:E272" si="11">IF(C209&lt;=$C$10,1,IF(C209&lt;=$C$10+$C$11,2,3))</f>
        <v>2</v>
      </c>
      <c r="F209" s="55">
        <f ca="1">IF(E209=1,$C$4*SQRT(D209),IF(E209=2,$C$4+($C$5-$C$4)*D209,$C$6-($C$6-$C$5)*SQRT(1-D209)))</f>
        <v>5.38343050908825</v>
      </c>
    </row>
    <row r="210" spans="2:6">
      <c r="B210" s="49">
        <v>194</v>
      </c>
      <c r="C210" s="50">
        <f ca="1" t="shared" si="9"/>
        <v>0.46077273293084</v>
      </c>
      <c r="D210" s="50">
        <f ca="1" t="shared" si="10"/>
        <v>0.225261253457676</v>
      </c>
      <c r="E210" s="50">
        <f ca="1" t="shared" si="11"/>
        <v>2</v>
      </c>
      <c r="F210" s="55">
        <f ca="1">IF(E210=1,$C$4*SQRT(D210),IF(E210=2,$C$4+($C$5-$C$4)*D210,$C$6-($C$6-$C$5)*SQRT(1-D210)))</f>
        <v>3.90104501383071</v>
      </c>
    </row>
    <row r="211" spans="2:6">
      <c r="B211" s="49">
        <v>195</v>
      </c>
      <c r="C211" s="50">
        <f ca="1" t="shared" si="9"/>
        <v>0.232955004753424</v>
      </c>
      <c r="D211" s="50">
        <f ca="1" t="shared" si="10"/>
        <v>0.470293589936748</v>
      </c>
      <c r="E211" s="50">
        <f ca="1" t="shared" si="11"/>
        <v>2</v>
      </c>
      <c r="F211" s="55">
        <f ca="1">IF(E211=1,$C$4*SQRT(D211),IF(E211=2,$C$4+($C$5-$C$4)*D211,$C$6-($C$6-$C$5)*SQRT(1-D211)))</f>
        <v>4.88117435974699</v>
      </c>
    </row>
    <row r="212" spans="2:6">
      <c r="B212" s="49">
        <v>196</v>
      </c>
      <c r="C212" s="50">
        <f ca="1" t="shared" si="9"/>
        <v>0.724851844408501</v>
      </c>
      <c r="D212" s="50">
        <f ca="1" t="shared" si="10"/>
        <v>0.619748970164443</v>
      </c>
      <c r="E212" s="50">
        <f ca="1" t="shared" si="11"/>
        <v>2</v>
      </c>
      <c r="F212" s="55">
        <f ca="1">IF(E212=1,$C$4*SQRT(D212),IF(E212=2,$C$4+($C$5-$C$4)*D212,$C$6-($C$6-$C$5)*SQRT(1-D212)))</f>
        <v>5.47899588065777</v>
      </c>
    </row>
    <row r="213" spans="2:6">
      <c r="B213" s="49">
        <v>197</v>
      </c>
      <c r="C213" s="50">
        <f ca="1" t="shared" si="9"/>
        <v>0.139814236577784</v>
      </c>
      <c r="D213" s="50">
        <f ca="1" t="shared" si="10"/>
        <v>0.549708830650459</v>
      </c>
      <c r="E213" s="50">
        <f ca="1" t="shared" si="11"/>
        <v>1</v>
      </c>
      <c r="F213" s="55">
        <f ca="1">IF(E213=1,$C$4*SQRT(D213),IF(E213=2,$C$4+($C$5-$C$4)*D213,$C$6-($C$6-$C$5)*SQRT(1-D213)))</f>
        <v>2.22427054915856</v>
      </c>
    </row>
    <row r="214" spans="2:6">
      <c r="B214" s="49">
        <v>198</v>
      </c>
      <c r="C214" s="50">
        <f ca="1" t="shared" si="9"/>
        <v>0.199265150896768</v>
      </c>
      <c r="D214" s="50">
        <f ca="1" t="shared" si="10"/>
        <v>0.743824123925305</v>
      </c>
      <c r="E214" s="50">
        <f ca="1" t="shared" si="11"/>
        <v>1</v>
      </c>
      <c r="F214" s="55">
        <f ca="1">IF(E214=1,$C$4*SQRT(D214),IF(E214=2,$C$4+($C$5-$C$4)*D214,$C$6-($C$6-$C$5)*SQRT(1-D214)))</f>
        <v>2.5873571681018</v>
      </c>
    </row>
    <row r="215" spans="2:6">
      <c r="B215" s="49">
        <v>199</v>
      </c>
      <c r="C215" s="50">
        <f ca="1" t="shared" si="9"/>
        <v>0.994765596849873</v>
      </c>
      <c r="D215" s="50">
        <f ca="1" t="shared" si="10"/>
        <v>0.471266748121706</v>
      </c>
      <c r="E215" s="50">
        <f ca="1" t="shared" si="11"/>
        <v>3</v>
      </c>
      <c r="F215" s="55">
        <f ca="1">IF(E215=1,$C$4*SQRT(D215),IF(E215=2,$C$4+($C$5-$C$4)*D215,$C$6-($C$6-$C$5)*SQRT(1-D215)))</f>
        <v>7.81857861317336</v>
      </c>
    </row>
    <row r="216" spans="2:6">
      <c r="B216" s="49">
        <v>200</v>
      </c>
      <c r="C216" s="50">
        <f ca="1" t="shared" si="9"/>
        <v>0.701743097417117</v>
      </c>
      <c r="D216" s="50">
        <f ca="1" t="shared" si="10"/>
        <v>0.34993853969242</v>
      </c>
      <c r="E216" s="50">
        <f ca="1" t="shared" si="11"/>
        <v>2</v>
      </c>
      <c r="F216" s="55">
        <f ca="1">IF(E216=1,$C$4*SQRT(D216),IF(E216=2,$C$4+($C$5-$C$4)*D216,$C$6-($C$6-$C$5)*SQRT(1-D216)))</f>
        <v>4.39975415876968</v>
      </c>
    </row>
    <row r="217" spans="2:6">
      <c r="B217" s="49">
        <v>201</v>
      </c>
      <c r="C217" s="50">
        <f ca="1" t="shared" si="9"/>
        <v>0.679755459231035</v>
      </c>
      <c r="D217" s="50">
        <f ca="1" t="shared" si="10"/>
        <v>0.643810873193724</v>
      </c>
      <c r="E217" s="50">
        <f ca="1" t="shared" si="11"/>
        <v>2</v>
      </c>
      <c r="F217" s="55">
        <f ca="1">IF(E217=1,$C$4*SQRT(D217),IF(E217=2,$C$4+($C$5-$C$4)*D217,$C$6-($C$6-$C$5)*SQRT(1-D217)))</f>
        <v>5.5752434927749</v>
      </c>
    </row>
    <row r="218" spans="2:6">
      <c r="B218" s="49">
        <v>202</v>
      </c>
      <c r="C218" s="50">
        <f ca="1" t="shared" si="9"/>
        <v>0.371209123915853</v>
      </c>
      <c r="D218" s="50">
        <f ca="1" t="shared" si="10"/>
        <v>0.976761154229986</v>
      </c>
      <c r="E218" s="50">
        <f ca="1" t="shared" si="11"/>
        <v>2</v>
      </c>
      <c r="F218" s="55">
        <f ca="1">IF(E218=1,$C$4*SQRT(D218),IF(E218=2,$C$4+($C$5-$C$4)*D218,$C$6-($C$6-$C$5)*SQRT(1-D218)))</f>
        <v>6.90704461691994</v>
      </c>
    </row>
    <row r="219" spans="2:6">
      <c r="B219" s="49">
        <v>203</v>
      </c>
      <c r="C219" s="50">
        <f ca="1" t="shared" si="9"/>
        <v>0.321790100644817</v>
      </c>
      <c r="D219" s="50">
        <f ca="1" t="shared" si="10"/>
        <v>0.95030138367983</v>
      </c>
      <c r="E219" s="50">
        <f ca="1" t="shared" si="11"/>
        <v>2</v>
      </c>
      <c r="F219" s="55">
        <f ca="1">IF(E219=1,$C$4*SQRT(D219),IF(E219=2,$C$4+($C$5-$C$4)*D219,$C$6-($C$6-$C$5)*SQRT(1-D219)))</f>
        <v>6.80120553471932</v>
      </c>
    </row>
    <row r="220" spans="2:6">
      <c r="B220" s="49">
        <v>204</v>
      </c>
      <c r="C220" s="50">
        <f ca="1" t="shared" si="9"/>
        <v>0.472464111478251</v>
      </c>
      <c r="D220" s="50">
        <f ca="1" t="shared" si="10"/>
        <v>0.0379662149235833</v>
      </c>
      <c r="E220" s="50">
        <f ca="1" t="shared" si="11"/>
        <v>2</v>
      </c>
      <c r="F220" s="55">
        <f ca="1">IF(E220=1,$C$4*SQRT(D220),IF(E220=2,$C$4+($C$5-$C$4)*D220,$C$6-($C$6-$C$5)*SQRT(1-D220)))</f>
        <v>3.15186485969433</v>
      </c>
    </row>
    <row r="221" spans="2:6">
      <c r="B221" s="49">
        <v>205</v>
      </c>
      <c r="C221" s="50">
        <f ca="1" t="shared" si="9"/>
        <v>0.00497115801162273</v>
      </c>
      <c r="D221" s="50">
        <f ca="1" t="shared" si="10"/>
        <v>0.484178629729139</v>
      </c>
      <c r="E221" s="50">
        <f ca="1" t="shared" si="11"/>
        <v>1</v>
      </c>
      <c r="F221" s="55">
        <f ca="1">IF(E221=1,$C$4*SQRT(D221),IF(E221=2,$C$4+($C$5-$C$4)*D221,$C$6-($C$6-$C$5)*SQRT(1-D221)))</f>
        <v>2.08748836345553</v>
      </c>
    </row>
    <row r="222" spans="2:6">
      <c r="B222" s="49">
        <v>206</v>
      </c>
      <c r="C222" s="50">
        <f ca="1" t="shared" si="9"/>
        <v>0.715650400393796</v>
      </c>
      <c r="D222" s="50">
        <f ca="1" t="shared" si="10"/>
        <v>0.761325329873188</v>
      </c>
      <c r="E222" s="50">
        <f ca="1" t="shared" si="11"/>
        <v>2</v>
      </c>
      <c r="F222" s="55">
        <f ca="1">IF(E222=1,$C$4*SQRT(D222),IF(E222=2,$C$4+($C$5-$C$4)*D222,$C$6-($C$6-$C$5)*SQRT(1-D222)))</f>
        <v>6.04530131949275</v>
      </c>
    </row>
    <row r="223" spans="2:6">
      <c r="B223" s="49">
        <v>207</v>
      </c>
      <c r="C223" s="50">
        <f ca="1" t="shared" si="9"/>
        <v>0.432782922111261</v>
      </c>
      <c r="D223" s="50">
        <f ca="1" t="shared" si="10"/>
        <v>0.315576998839072</v>
      </c>
      <c r="E223" s="50">
        <f ca="1" t="shared" si="11"/>
        <v>2</v>
      </c>
      <c r="F223" s="55">
        <f ca="1">IF(E223=1,$C$4*SQRT(D223),IF(E223=2,$C$4+($C$5-$C$4)*D223,$C$6-($C$6-$C$5)*SQRT(1-D223)))</f>
        <v>4.26230799535629</v>
      </c>
    </row>
    <row r="224" spans="2:6">
      <c r="B224" s="49">
        <v>208</v>
      </c>
      <c r="C224" s="50">
        <f ca="1" t="shared" si="9"/>
        <v>0.727463278725213</v>
      </c>
      <c r="D224" s="50">
        <f ca="1" t="shared" si="10"/>
        <v>0.756167733879542</v>
      </c>
      <c r="E224" s="50">
        <f ca="1" t="shared" si="11"/>
        <v>2</v>
      </c>
      <c r="F224" s="55">
        <f ca="1">IF(E224=1,$C$4*SQRT(D224),IF(E224=2,$C$4+($C$5-$C$4)*D224,$C$6-($C$6-$C$5)*SQRT(1-D224)))</f>
        <v>6.02467093551817</v>
      </c>
    </row>
    <row r="225" spans="2:6">
      <c r="B225" s="49">
        <v>209</v>
      </c>
      <c r="C225" s="50">
        <f ca="1" t="shared" si="9"/>
        <v>0.414470261678166</v>
      </c>
      <c r="D225" s="50">
        <f ca="1" t="shared" si="10"/>
        <v>0.397283601088332</v>
      </c>
      <c r="E225" s="50">
        <f ca="1" t="shared" si="11"/>
        <v>2</v>
      </c>
      <c r="F225" s="55">
        <f ca="1">IF(E225=1,$C$4*SQRT(D225),IF(E225=2,$C$4+($C$5-$C$4)*D225,$C$6-($C$6-$C$5)*SQRT(1-D225)))</f>
        <v>4.58913440435333</v>
      </c>
    </row>
    <row r="226" spans="2:6">
      <c r="B226" s="49">
        <v>210</v>
      </c>
      <c r="C226" s="50">
        <f ca="1" t="shared" si="9"/>
        <v>0.927429619096035</v>
      </c>
      <c r="D226" s="50">
        <f ca="1" t="shared" si="10"/>
        <v>0.48136326914549</v>
      </c>
      <c r="E226" s="50">
        <f ca="1" t="shared" si="11"/>
        <v>3</v>
      </c>
      <c r="F226" s="55">
        <f ca="1">IF(E226=1,$C$4*SQRT(D226),IF(E226=2,$C$4+($C$5-$C$4)*D226,$C$6-($C$6-$C$5)*SQRT(1-D226)))</f>
        <v>7.83950686701147</v>
      </c>
    </row>
    <row r="227" spans="2:6">
      <c r="B227" s="49">
        <v>211</v>
      </c>
      <c r="C227" s="50">
        <f ca="1" t="shared" si="9"/>
        <v>0.606160977778958</v>
      </c>
      <c r="D227" s="50">
        <f ca="1" t="shared" si="10"/>
        <v>0.995008752140853</v>
      </c>
      <c r="E227" s="50">
        <f ca="1" t="shared" si="11"/>
        <v>2</v>
      </c>
      <c r="F227" s="55">
        <f ca="1">IF(E227=1,$C$4*SQRT(D227),IF(E227=2,$C$4+($C$5-$C$4)*D227,$C$6-($C$6-$C$5)*SQRT(1-D227)))</f>
        <v>6.98003500856341</v>
      </c>
    </row>
    <row r="228" spans="2:6">
      <c r="B228" s="49">
        <v>212</v>
      </c>
      <c r="C228" s="50">
        <f ca="1" t="shared" si="9"/>
        <v>0.741650353909524</v>
      </c>
      <c r="D228" s="50">
        <f ca="1" t="shared" si="10"/>
        <v>0.604607884251971</v>
      </c>
      <c r="E228" s="50">
        <f ca="1" t="shared" si="11"/>
        <v>2</v>
      </c>
      <c r="F228" s="55">
        <f ca="1">IF(E228=1,$C$4*SQRT(D228),IF(E228=2,$C$4+($C$5-$C$4)*D228,$C$6-($C$6-$C$5)*SQRT(1-D228)))</f>
        <v>5.41843153700789</v>
      </c>
    </row>
    <row r="229" spans="2:6">
      <c r="B229" s="49">
        <v>213</v>
      </c>
      <c r="C229" s="50">
        <f ca="1" t="shared" si="9"/>
        <v>0.633400332839593</v>
      </c>
      <c r="D229" s="50">
        <f ca="1" t="shared" si="10"/>
        <v>0.912078134221534</v>
      </c>
      <c r="E229" s="50">
        <f ca="1" t="shared" si="11"/>
        <v>2</v>
      </c>
      <c r="F229" s="55">
        <f ca="1">IF(E229=1,$C$4*SQRT(D229),IF(E229=2,$C$4+($C$5-$C$4)*D229,$C$6-($C$6-$C$5)*SQRT(1-D229)))</f>
        <v>6.64831253688614</v>
      </c>
    </row>
    <row r="230" spans="2:6">
      <c r="B230" s="49">
        <v>214</v>
      </c>
      <c r="C230" s="50">
        <f ca="1" t="shared" si="9"/>
        <v>0.496053451160652</v>
      </c>
      <c r="D230" s="50">
        <f ca="1" t="shared" si="10"/>
        <v>0.773312443820757</v>
      </c>
      <c r="E230" s="50">
        <f ca="1" t="shared" si="11"/>
        <v>2</v>
      </c>
      <c r="F230" s="55">
        <f ca="1">IF(E230=1,$C$4*SQRT(D230),IF(E230=2,$C$4+($C$5-$C$4)*D230,$C$6-($C$6-$C$5)*SQRT(1-D230)))</f>
        <v>6.09324977528303</v>
      </c>
    </row>
    <row r="231" spans="2:6">
      <c r="B231" s="49">
        <v>215</v>
      </c>
      <c r="C231" s="50">
        <f ca="1" t="shared" si="9"/>
        <v>0.983645275916058</v>
      </c>
      <c r="D231" s="50">
        <f ca="1" t="shared" si="10"/>
        <v>0.446861828702468</v>
      </c>
      <c r="E231" s="50">
        <f ca="1" t="shared" si="11"/>
        <v>3</v>
      </c>
      <c r="F231" s="55">
        <f ca="1">IF(E231=1,$C$4*SQRT(D231),IF(E231=2,$C$4+($C$5-$C$4)*D231,$C$6-($C$6-$C$5)*SQRT(1-D231)))</f>
        <v>7.76880221816223</v>
      </c>
    </row>
    <row r="232" spans="2:6">
      <c r="B232" s="49">
        <v>216</v>
      </c>
      <c r="C232" s="50">
        <f ca="1" t="shared" si="9"/>
        <v>0.35584643695996</v>
      </c>
      <c r="D232" s="50">
        <f ca="1" t="shared" si="10"/>
        <v>0.901664893369854</v>
      </c>
      <c r="E232" s="50">
        <f ca="1" t="shared" si="11"/>
        <v>2</v>
      </c>
      <c r="F232" s="55">
        <f ca="1">IF(E232=1,$C$4*SQRT(D232),IF(E232=2,$C$4+($C$5-$C$4)*D232,$C$6-($C$6-$C$5)*SQRT(1-D232)))</f>
        <v>6.60665957347942</v>
      </c>
    </row>
    <row r="233" spans="2:6">
      <c r="B233" s="49">
        <v>217</v>
      </c>
      <c r="C233" s="50">
        <f ca="1" t="shared" si="9"/>
        <v>0.27965540911377</v>
      </c>
      <c r="D233" s="50">
        <f ca="1" t="shared" si="10"/>
        <v>0.403967977969577</v>
      </c>
      <c r="E233" s="50">
        <f ca="1" t="shared" si="11"/>
        <v>2</v>
      </c>
      <c r="F233" s="55">
        <f ca="1">IF(E233=1,$C$4*SQRT(D233),IF(E233=2,$C$4+($C$5-$C$4)*D233,$C$6-($C$6-$C$5)*SQRT(1-D233)))</f>
        <v>4.61587191187831</v>
      </c>
    </row>
    <row r="234" spans="2:6">
      <c r="B234" s="49">
        <v>218</v>
      </c>
      <c r="C234" s="50">
        <f ca="1" t="shared" si="9"/>
        <v>0.603545454100325</v>
      </c>
      <c r="D234" s="50">
        <f ca="1" t="shared" si="10"/>
        <v>0.656052330831074</v>
      </c>
      <c r="E234" s="50">
        <f ca="1" t="shared" si="11"/>
        <v>2</v>
      </c>
      <c r="F234" s="55">
        <f ca="1">IF(E234=1,$C$4*SQRT(D234),IF(E234=2,$C$4+($C$5-$C$4)*D234,$C$6-($C$6-$C$5)*SQRT(1-D234)))</f>
        <v>5.62420932332429</v>
      </c>
    </row>
    <row r="235" spans="2:6">
      <c r="B235" s="49">
        <v>219</v>
      </c>
      <c r="C235" s="50">
        <f ca="1" t="shared" si="9"/>
        <v>0.469180692352891</v>
      </c>
      <c r="D235" s="50">
        <f ca="1" t="shared" si="10"/>
        <v>0.335391564844337</v>
      </c>
      <c r="E235" s="50">
        <f ca="1" t="shared" si="11"/>
        <v>2</v>
      </c>
      <c r="F235" s="55">
        <f ca="1">IF(E235=1,$C$4*SQRT(D235),IF(E235=2,$C$4+($C$5-$C$4)*D235,$C$6-($C$6-$C$5)*SQRT(1-D235)))</f>
        <v>4.34156625937735</v>
      </c>
    </row>
    <row r="236" spans="2:6">
      <c r="B236" s="49">
        <v>220</v>
      </c>
      <c r="C236" s="50">
        <f ca="1" t="shared" si="9"/>
        <v>0.107499549295115</v>
      </c>
      <c r="D236" s="50">
        <f ca="1" t="shared" si="10"/>
        <v>0.0152893732467672</v>
      </c>
      <c r="E236" s="50">
        <f ca="1" t="shared" si="11"/>
        <v>1</v>
      </c>
      <c r="F236" s="55">
        <f ca="1">IF(E236=1,$C$4*SQRT(D236),IF(E236=2,$C$4+($C$5-$C$4)*D236,$C$6-($C$6-$C$5)*SQRT(1-D236)))</f>
        <v>0.370950615609281</v>
      </c>
    </row>
    <row r="237" spans="2:6">
      <c r="B237" s="49">
        <v>221</v>
      </c>
      <c r="C237" s="50">
        <f ca="1" t="shared" si="9"/>
        <v>0.328731956653001</v>
      </c>
      <c r="D237" s="50">
        <f ca="1" t="shared" si="10"/>
        <v>0.176748935142453</v>
      </c>
      <c r="E237" s="50">
        <f ca="1" t="shared" si="11"/>
        <v>2</v>
      </c>
      <c r="F237" s="55">
        <f ca="1">IF(E237=1,$C$4*SQRT(D237),IF(E237=2,$C$4+($C$5-$C$4)*D237,$C$6-($C$6-$C$5)*SQRT(1-D237)))</f>
        <v>3.70699574056981</v>
      </c>
    </row>
    <row r="238" spans="2:6">
      <c r="B238" s="49">
        <v>222</v>
      </c>
      <c r="C238" s="50">
        <f ca="1" t="shared" si="9"/>
        <v>0.473603929127608</v>
      </c>
      <c r="D238" s="50">
        <f ca="1" t="shared" si="10"/>
        <v>0.310612441364889</v>
      </c>
      <c r="E238" s="50">
        <f ca="1" t="shared" si="11"/>
        <v>2</v>
      </c>
      <c r="F238" s="55">
        <f ca="1">IF(E238=1,$C$4*SQRT(D238),IF(E238=2,$C$4+($C$5-$C$4)*D238,$C$6-($C$6-$C$5)*SQRT(1-D238)))</f>
        <v>4.24244976545956</v>
      </c>
    </row>
    <row r="239" spans="2:6">
      <c r="B239" s="49">
        <v>223</v>
      </c>
      <c r="C239" s="50">
        <f ca="1" t="shared" si="9"/>
        <v>0.571658501976792</v>
      </c>
      <c r="D239" s="50">
        <f ca="1" t="shared" si="10"/>
        <v>0.873974575920738</v>
      </c>
      <c r="E239" s="50">
        <f ca="1" t="shared" si="11"/>
        <v>2</v>
      </c>
      <c r="F239" s="55">
        <f ca="1">IF(E239=1,$C$4*SQRT(D239),IF(E239=2,$C$4+($C$5-$C$4)*D239,$C$6-($C$6-$C$5)*SQRT(1-D239)))</f>
        <v>6.49589830368295</v>
      </c>
    </row>
    <row r="240" spans="2:6">
      <c r="B240" s="49">
        <v>224</v>
      </c>
      <c r="C240" s="50">
        <f ca="1" t="shared" si="9"/>
        <v>0.193922521097251</v>
      </c>
      <c r="D240" s="50">
        <f ca="1" t="shared" si="10"/>
        <v>0.147704218085867</v>
      </c>
      <c r="E240" s="50">
        <f ca="1" t="shared" si="11"/>
        <v>1</v>
      </c>
      <c r="F240" s="55">
        <f ca="1">IF(E240=1,$C$4*SQRT(D240),IF(E240=2,$C$4+($C$5-$C$4)*D240,$C$6-($C$6-$C$5)*SQRT(1-D240)))</f>
        <v>1.1529691941994</v>
      </c>
    </row>
    <row r="241" spans="2:6">
      <c r="B241" s="49">
        <v>225</v>
      </c>
      <c r="C241" s="50">
        <f ca="1" t="shared" si="9"/>
        <v>0.134008914027505</v>
      </c>
      <c r="D241" s="50">
        <f ca="1" t="shared" si="10"/>
        <v>0.21448497002719</v>
      </c>
      <c r="E241" s="50">
        <f ca="1" t="shared" si="11"/>
        <v>1</v>
      </c>
      <c r="F241" s="55">
        <f ca="1">IF(E241=1,$C$4*SQRT(D241),IF(E241=2,$C$4+($C$5-$C$4)*D241,$C$6-($C$6-$C$5)*SQRT(1-D241)))</f>
        <v>1.38937566203123</v>
      </c>
    </row>
    <row r="242" spans="2:6">
      <c r="B242" s="49">
        <v>226</v>
      </c>
      <c r="C242" s="50">
        <f ca="1" t="shared" si="9"/>
        <v>0.00889482729289126</v>
      </c>
      <c r="D242" s="50">
        <f ca="1" t="shared" si="10"/>
        <v>0.372825398093992</v>
      </c>
      <c r="E242" s="50">
        <f ca="1" t="shared" si="11"/>
        <v>1</v>
      </c>
      <c r="F242" s="55">
        <f ca="1">IF(E242=1,$C$4*SQRT(D242),IF(E242=2,$C$4+($C$5-$C$4)*D242,$C$6-($C$6-$C$5)*SQRT(1-D242)))</f>
        <v>1.8317828973014</v>
      </c>
    </row>
    <row r="243" spans="2:6">
      <c r="B243" s="49">
        <v>227</v>
      </c>
      <c r="C243" s="50">
        <f ca="1" t="shared" si="9"/>
        <v>0.77718934445457</v>
      </c>
      <c r="D243" s="50">
        <f ca="1" t="shared" si="10"/>
        <v>0.49925420897798</v>
      </c>
      <c r="E243" s="50">
        <f ca="1" t="shared" si="11"/>
        <v>2</v>
      </c>
      <c r="F243" s="55">
        <f ca="1">IF(E243=1,$C$4*SQRT(D243),IF(E243=2,$C$4+($C$5-$C$4)*D243,$C$6-($C$6-$C$5)*SQRT(1-D243)))</f>
        <v>4.99701683591192</v>
      </c>
    </row>
    <row r="244" spans="2:6">
      <c r="B244" s="49">
        <v>228</v>
      </c>
      <c r="C244" s="50">
        <f ca="1" t="shared" si="9"/>
        <v>0.786010772487694</v>
      </c>
      <c r="D244" s="50">
        <f ca="1" t="shared" si="10"/>
        <v>0.711285653895046</v>
      </c>
      <c r="E244" s="50">
        <f ca="1" t="shared" si="11"/>
        <v>3</v>
      </c>
      <c r="F244" s="55">
        <f ca="1">IF(E244=1,$C$4*SQRT(D244),IF(E244=2,$C$4+($C$5-$C$4)*D244,$C$6-($C$6-$C$5)*SQRT(1-D244)))</f>
        <v>8.38803563471627</v>
      </c>
    </row>
    <row r="245" spans="2:6">
      <c r="B245" s="49">
        <v>229</v>
      </c>
      <c r="C245" s="50">
        <f ca="1" t="shared" si="9"/>
        <v>0.669571577340464</v>
      </c>
      <c r="D245" s="50">
        <f ca="1" t="shared" si="10"/>
        <v>0.17026332293187</v>
      </c>
      <c r="E245" s="50">
        <f ca="1" t="shared" si="11"/>
        <v>2</v>
      </c>
      <c r="F245" s="55">
        <f ca="1">IF(E245=1,$C$4*SQRT(D245),IF(E245=2,$C$4+($C$5-$C$4)*D245,$C$6-($C$6-$C$5)*SQRT(1-D245)))</f>
        <v>3.68105329172748</v>
      </c>
    </row>
    <row r="246" spans="2:6">
      <c r="B246" s="49">
        <v>230</v>
      </c>
      <c r="C246" s="50">
        <f ca="1" t="shared" si="9"/>
        <v>0.544811466102521</v>
      </c>
      <c r="D246" s="50">
        <f ca="1" t="shared" si="10"/>
        <v>0.597500423159803</v>
      </c>
      <c r="E246" s="50">
        <f ca="1" t="shared" si="11"/>
        <v>2</v>
      </c>
      <c r="F246" s="55">
        <f ca="1">IF(E246=1,$C$4*SQRT(D246),IF(E246=2,$C$4+($C$5-$C$4)*D246,$C$6-($C$6-$C$5)*SQRT(1-D246)))</f>
        <v>5.39000169263921</v>
      </c>
    </row>
    <row r="247" spans="2:6">
      <c r="B247" s="49">
        <v>231</v>
      </c>
      <c r="C247" s="50">
        <f ca="1" t="shared" si="9"/>
        <v>0.203356029272011</v>
      </c>
      <c r="D247" s="50">
        <f ca="1" t="shared" si="10"/>
        <v>0.140760551430051</v>
      </c>
      <c r="E247" s="50">
        <f ca="1" t="shared" si="11"/>
        <v>1</v>
      </c>
      <c r="F247" s="55">
        <f ca="1">IF(E247=1,$C$4*SQRT(D247),IF(E247=2,$C$4+($C$5-$C$4)*D247,$C$6-($C$6-$C$5)*SQRT(1-D247)))</f>
        <v>1.12554207512223</v>
      </c>
    </row>
    <row r="248" spans="2:6">
      <c r="B248" s="49">
        <v>232</v>
      </c>
      <c r="C248" s="50">
        <f ca="1" t="shared" si="9"/>
        <v>0.259945181467094</v>
      </c>
      <c r="D248" s="50">
        <f ca="1" t="shared" si="10"/>
        <v>0.00679595033352198</v>
      </c>
      <c r="E248" s="50">
        <f ca="1" t="shared" si="11"/>
        <v>2</v>
      </c>
      <c r="F248" s="55">
        <f ca="1">IF(E248=1,$C$4*SQRT(D248),IF(E248=2,$C$4+($C$5-$C$4)*D248,$C$6-($C$6-$C$5)*SQRT(1-D248)))</f>
        <v>3.02718380133409</v>
      </c>
    </row>
    <row r="249" spans="2:6">
      <c r="B249" s="49">
        <v>233</v>
      </c>
      <c r="C249" s="50">
        <f ca="1" t="shared" si="9"/>
        <v>0.0141977152206103</v>
      </c>
      <c r="D249" s="50">
        <f ca="1" t="shared" si="10"/>
        <v>0.921732117560175</v>
      </c>
      <c r="E249" s="50">
        <f ca="1" t="shared" si="11"/>
        <v>1</v>
      </c>
      <c r="F249" s="55">
        <f ca="1">IF(E249=1,$C$4*SQRT(D249),IF(E249=2,$C$4+($C$5-$C$4)*D249,$C$6-($C$6-$C$5)*SQRT(1-D249)))</f>
        <v>2.88020642628989</v>
      </c>
    </row>
    <row r="250" spans="2:6">
      <c r="B250" s="49">
        <v>234</v>
      </c>
      <c r="C250" s="50">
        <f ca="1" t="shared" si="9"/>
        <v>0.913375447788618</v>
      </c>
      <c r="D250" s="50">
        <f ca="1" t="shared" si="10"/>
        <v>0.765099670971394</v>
      </c>
      <c r="E250" s="50">
        <f ca="1" t="shared" si="11"/>
        <v>3</v>
      </c>
      <c r="F250" s="55">
        <f ca="1">IF(E250=1,$C$4*SQRT(D250),IF(E250=2,$C$4+($C$5-$C$4)*D250,$C$6-($C$6-$C$5)*SQRT(1-D250)))</f>
        <v>8.54600448375607</v>
      </c>
    </row>
    <row r="251" spans="2:6">
      <c r="B251" s="49">
        <v>235</v>
      </c>
      <c r="C251" s="50">
        <f ca="1" t="shared" si="9"/>
        <v>0.499765951039597</v>
      </c>
      <c r="D251" s="50">
        <f ca="1" t="shared" si="10"/>
        <v>0.187714446404601</v>
      </c>
      <c r="E251" s="50">
        <f ca="1" t="shared" si="11"/>
        <v>2</v>
      </c>
      <c r="F251" s="55">
        <f ca="1">IF(E251=1,$C$4*SQRT(D251),IF(E251=2,$C$4+($C$5-$C$4)*D251,$C$6-($C$6-$C$5)*SQRT(1-D251)))</f>
        <v>3.7508577856184</v>
      </c>
    </row>
    <row r="252" spans="2:6">
      <c r="B252" s="49">
        <v>236</v>
      </c>
      <c r="C252" s="50">
        <f ca="1" t="shared" si="9"/>
        <v>0.327980776938956</v>
      </c>
      <c r="D252" s="50">
        <f ca="1" t="shared" si="10"/>
        <v>0.131044138057701</v>
      </c>
      <c r="E252" s="50">
        <f ca="1" t="shared" si="11"/>
        <v>2</v>
      </c>
      <c r="F252" s="55">
        <f ca="1">IF(E252=1,$C$4*SQRT(D252),IF(E252=2,$C$4+($C$5-$C$4)*D252,$C$6-($C$6-$C$5)*SQRT(1-D252)))</f>
        <v>3.52417655223081</v>
      </c>
    </row>
    <row r="253" spans="2:6">
      <c r="B253" s="49">
        <v>237</v>
      </c>
      <c r="C253" s="50">
        <f ca="1" t="shared" si="9"/>
        <v>0.0312402285250728</v>
      </c>
      <c r="D253" s="50">
        <f ca="1" t="shared" si="10"/>
        <v>0.0573800285077979</v>
      </c>
      <c r="E253" s="50">
        <f ca="1" t="shared" si="11"/>
        <v>1</v>
      </c>
      <c r="F253" s="55">
        <f ca="1">IF(E253=1,$C$4*SQRT(D253),IF(E253=2,$C$4+($C$5-$C$4)*D253,$C$6-($C$6-$C$5)*SQRT(1-D253)))</f>
        <v>0.718623863067586</v>
      </c>
    </row>
    <row r="254" spans="2:6">
      <c r="B254" s="49">
        <v>238</v>
      </c>
      <c r="C254" s="50">
        <f ca="1" t="shared" si="9"/>
        <v>0.300721014831117</v>
      </c>
      <c r="D254" s="50">
        <f ca="1" t="shared" si="10"/>
        <v>0.173273468750665</v>
      </c>
      <c r="E254" s="50">
        <f ca="1" t="shared" si="11"/>
        <v>2</v>
      </c>
      <c r="F254" s="55">
        <f ca="1">IF(E254=1,$C$4*SQRT(D254),IF(E254=2,$C$4+($C$5-$C$4)*D254,$C$6-($C$6-$C$5)*SQRT(1-D254)))</f>
        <v>3.69309387500266</v>
      </c>
    </row>
    <row r="255" spans="2:6">
      <c r="B255" s="49">
        <v>239</v>
      </c>
      <c r="C255" s="50">
        <f ca="1" t="shared" si="9"/>
        <v>0.314098316846427</v>
      </c>
      <c r="D255" s="50">
        <f ca="1" t="shared" si="10"/>
        <v>0.492705553642382</v>
      </c>
      <c r="E255" s="50">
        <f ca="1" t="shared" si="11"/>
        <v>2</v>
      </c>
      <c r="F255" s="55">
        <f ca="1">IF(E255=1,$C$4*SQRT(D255),IF(E255=2,$C$4+($C$5-$C$4)*D255,$C$6-($C$6-$C$5)*SQRT(1-D255)))</f>
        <v>4.97082221456953</v>
      </c>
    </row>
    <row r="256" spans="2:6">
      <c r="B256" s="49">
        <v>240</v>
      </c>
      <c r="C256" s="50">
        <f ca="1" t="shared" si="9"/>
        <v>0.555187568025342</v>
      </c>
      <c r="D256" s="50">
        <f ca="1" t="shared" si="10"/>
        <v>0.388391765563485</v>
      </c>
      <c r="E256" s="50">
        <f ca="1" t="shared" si="11"/>
        <v>2</v>
      </c>
      <c r="F256" s="55">
        <f ca="1">IF(E256=1,$C$4*SQRT(D256),IF(E256=2,$C$4+($C$5-$C$4)*D256,$C$6-($C$6-$C$5)*SQRT(1-D256)))</f>
        <v>4.55356706225394</v>
      </c>
    </row>
    <row r="257" spans="2:6">
      <c r="B257" s="49">
        <v>241</v>
      </c>
      <c r="C257" s="50">
        <f ca="1" t="shared" si="9"/>
        <v>0.972086551246103</v>
      </c>
      <c r="D257" s="50">
        <f ca="1" t="shared" si="10"/>
        <v>0.893702952717094</v>
      </c>
      <c r="E257" s="50">
        <f ca="1" t="shared" si="11"/>
        <v>3</v>
      </c>
      <c r="F257" s="55">
        <f ca="1">IF(E257=1,$C$4*SQRT(D257),IF(E257=2,$C$4+($C$5-$C$4)*D257,$C$6-($C$6-$C$5)*SQRT(1-D257)))</f>
        <v>9.02190316146807</v>
      </c>
    </row>
    <row r="258" spans="2:6">
      <c r="B258" s="49">
        <v>242</v>
      </c>
      <c r="C258" s="50">
        <f ca="1" t="shared" si="9"/>
        <v>0.15768634075225</v>
      </c>
      <c r="D258" s="50">
        <f ca="1" t="shared" si="10"/>
        <v>0.580933869669793</v>
      </c>
      <c r="E258" s="50">
        <f ca="1" t="shared" si="11"/>
        <v>1</v>
      </c>
      <c r="F258" s="55">
        <f ca="1">IF(E258=1,$C$4*SQRT(D258),IF(E258=2,$C$4+($C$5-$C$4)*D258,$C$6-($C$6-$C$5)*SQRT(1-D258)))</f>
        <v>2.28657053838891</v>
      </c>
    </row>
    <row r="259" spans="2:6">
      <c r="B259" s="49">
        <v>243</v>
      </c>
      <c r="C259" s="50">
        <f ca="1" t="shared" si="9"/>
        <v>0.84358730083685</v>
      </c>
      <c r="D259" s="50">
        <f ca="1" t="shared" si="10"/>
        <v>0.548495427079204</v>
      </c>
      <c r="E259" s="50">
        <f ca="1" t="shared" si="11"/>
        <v>3</v>
      </c>
      <c r="F259" s="55">
        <f ca="1">IF(E259=1,$C$4*SQRT(D259),IF(E259=2,$C$4+($C$5-$C$4)*D259,$C$6-($C$6-$C$5)*SQRT(1-D259)))</f>
        <v>7.98417730038399</v>
      </c>
    </row>
    <row r="260" spans="2:6">
      <c r="B260" s="49">
        <v>244</v>
      </c>
      <c r="C260" s="50">
        <f ca="1" t="shared" si="9"/>
        <v>0.568461067538021</v>
      </c>
      <c r="D260" s="50">
        <f ca="1" t="shared" si="10"/>
        <v>0.0183626508512955</v>
      </c>
      <c r="E260" s="50">
        <f ca="1" t="shared" si="11"/>
        <v>2</v>
      </c>
      <c r="F260" s="55">
        <f ca="1">IF(E260=1,$C$4*SQRT(D260),IF(E260=2,$C$4+($C$5-$C$4)*D260,$C$6-($C$6-$C$5)*SQRT(1-D260)))</f>
        <v>3.07345060340518</v>
      </c>
    </row>
    <row r="261" spans="2:6">
      <c r="B261" s="49">
        <v>245</v>
      </c>
      <c r="C261" s="50">
        <f ca="1" t="shared" si="9"/>
        <v>0.0863477018974781</v>
      </c>
      <c r="D261" s="50">
        <f ca="1" t="shared" si="10"/>
        <v>0.976137698191715</v>
      </c>
      <c r="E261" s="50">
        <f ca="1" t="shared" si="11"/>
        <v>1</v>
      </c>
      <c r="F261" s="55">
        <f ca="1">IF(E261=1,$C$4*SQRT(D261),IF(E261=2,$C$4+($C$5-$C$4)*D261,$C$6-($C$6-$C$5)*SQRT(1-D261)))</f>
        <v>2.96399043246186</v>
      </c>
    </row>
    <row r="262" spans="2:6">
      <c r="B262" s="49">
        <v>246</v>
      </c>
      <c r="C262" s="50">
        <f ca="1" t="shared" si="9"/>
        <v>0.000398053439292223</v>
      </c>
      <c r="D262" s="50">
        <f ca="1" t="shared" si="10"/>
        <v>0.687278699490228</v>
      </c>
      <c r="E262" s="50">
        <f ca="1" t="shared" si="11"/>
        <v>1</v>
      </c>
      <c r="F262" s="55">
        <f ca="1">IF(E262=1,$C$4*SQRT(D262),IF(E262=2,$C$4+($C$5-$C$4)*D262,$C$6-($C$6-$C$5)*SQRT(1-D262)))</f>
        <v>2.48706821285868</v>
      </c>
    </row>
    <row r="263" spans="2:6">
      <c r="B263" s="49">
        <v>247</v>
      </c>
      <c r="C263" s="50">
        <f ca="1" t="shared" si="9"/>
        <v>0.294100818395984</v>
      </c>
      <c r="D263" s="50">
        <f ca="1" t="shared" si="10"/>
        <v>0.754949630289273</v>
      </c>
      <c r="E263" s="50">
        <f ca="1" t="shared" si="11"/>
        <v>2</v>
      </c>
      <c r="F263" s="55">
        <f ca="1">IF(E263=1,$C$4*SQRT(D263),IF(E263=2,$C$4+($C$5-$C$4)*D263,$C$6-($C$6-$C$5)*SQRT(1-D263)))</f>
        <v>6.01979852115709</v>
      </c>
    </row>
    <row r="264" spans="2:6">
      <c r="B264" s="49">
        <v>248</v>
      </c>
      <c r="C264" s="50">
        <f ca="1" t="shared" si="9"/>
        <v>0.956630873553648</v>
      </c>
      <c r="D264" s="50">
        <f ca="1" t="shared" si="10"/>
        <v>0.596727238218479</v>
      </c>
      <c r="E264" s="50">
        <f ca="1" t="shared" si="11"/>
        <v>3</v>
      </c>
      <c r="F264" s="55">
        <f ca="1">IF(E264=1,$C$4*SQRT(D264),IF(E264=2,$C$4+($C$5-$C$4)*D264,$C$6-($C$6-$C$5)*SQRT(1-D264)))</f>
        <v>8.0948871802348</v>
      </c>
    </row>
    <row r="265" spans="2:6">
      <c r="B265" s="49">
        <v>249</v>
      </c>
      <c r="C265" s="50">
        <f ca="1" t="shared" si="9"/>
        <v>0.0759731789251397</v>
      </c>
      <c r="D265" s="50">
        <f ca="1" t="shared" si="10"/>
        <v>0.67889978130859</v>
      </c>
      <c r="E265" s="50">
        <f ca="1" t="shared" si="11"/>
        <v>1</v>
      </c>
      <c r="F265" s="55">
        <f ca="1">IF(E265=1,$C$4*SQRT(D265),IF(E265=2,$C$4+($C$5-$C$4)*D265,$C$6-($C$6-$C$5)*SQRT(1-D265)))</f>
        <v>2.47186124848813</v>
      </c>
    </row>
    <row r="266" spans="2:6">
      <c r="B266" s="49">
        <v>250</v>
      </c>
      <c r="C266" s="50">
        <f ca="1" t="shared" si="9"/>
        <v>0.00301727368727178</v>
      </c>
      <c r="D266" s="50">
        <f ca="1" t="shared" si="10"/>
        <v>0.995934976882088</v>
      </c>
      <c r="E266" s="50">
        <f ca="1" t="shared" si="11"/>
        <v>1</v>
      </c>
      <c r="F266" s="55">
        <f ca="1">IF(E266=1,$C$4*SQRT(D266),IF(E266=2,$C$4+($C$5-$C$4)*D266,$C$6-($C$6-$C$5)*SQRT(1-D266)))</f>
        <v>2.99389625604141</v>
      </c>
    </row>
    <row r="267" spans="2:6">
      <c r="B267" s="49">
        <v>251</v>
      </c>
      <c r="C267" s="50">
        <f ca="1" t="shared" si="9"/>
        <v>0.813942755352556</v>
      </c>
      <c r="D267" s="50">
        <f ca="1" t="shared" si="10"/>
        <v>0.0629925498633035</v>
      </c>
      <c r="E267" s="50">
        <f ca="1" t="shared" si="11"/>
        <v>3</v>
      </c>
      <c r="F267" s="55">
        <f ca="1">IF(E267=1,$C$4*SQRT(D267),IF(E267=2,$C$4+($C$5-$C$4)*D267,$C$6-($C$6-$C$5)*SQRT(1-D267)))</f>
        <v>7.09602564556257</v>
      </c>
    </row>
    <row r="268" spans="2:6">
      <c r="B268" s="49">
        <v>252</v>
      </c>
      <c r="C268" s="50">
        <f ca="1" t="shared" si="9"/>
        <v>0.0208090751949712</v>
      </c>
      <c r="D268" s="50">
        <f ca="1" t="shared" si="10"/>
        <v>0.242743281846219</v>
      </c>
      <c r="E268" s="50">
        <f ca="1" t="shared" si="11"/>
        <v>1</v>
      </c>
      <c r="F268" s="55">
        <f ca="1">IF(E268=1,$C$4*SQRT(D268),IF(E268=2,$C$4+($C$5-$C$4)*D268,$C$6-($C$6-$C$5)*SQRT(1-D268)))</f>
        <v>1.47806953037263</v>
      </c>
    </row>
    <row r="269" spans="2:6">
      <c r="B269" s="49">
        <v>253</v>
      </c>
      <c r="C269" s="50">
        <f ca="1" t="shared" si="9"/>
        <v>0.286138809901662</v>
      </c>
      <c r="D269" s="50">
        <f ca="1" t="shared" si="10"/>
        <v>0.81991223372691</v>
      </c>
      <c r="E269" s="50">
        <f ca="1" t="shared" si="11"/>
        <v>2</v>
      </c>
      <c r="F269" s="55">
        <f ca="1">IF(E269=1,$C$4*SQRT(D269),IF(E269=2,$C$4+($C$5-$C$4)*D269,$C$6-($C$6-$C$5)*SQRT(1-D269)))</f>
        <v>6.27964893490764</v>
      </c>
    </row>
    <row r="270" spans="2:6">
      <c r="B270" s="49">
        <v>254</v>
      </c>
      <c r="C270" s="50">
        <f ca="1" t="shared" si="9"/>
        <v>0.438902036181829</v>
      </c>
      <c r="D270" s="50">
        <f ca="1" t="shared" si="10"/>
        <v>0.408734596157448</v>
      </c>
      <c r="E270" s="50">
        <f ca="1" t="shared" si="11"/>
        <v>2</v>
      </c>
      <c r="F270" s="55">
        <f ca="1">IF(E270=1,$C$4*SQRT(D270),IF(E270=2,$C$4+($C$5-$C$4)*D270,$C$6-($C$6-$C$5)*SQRT(1-D270)))</f>
        <v>4.63493838462979</v>
      </c>
    </row>
    <row r="271" spans="2:6">
      <c r="B271" s="49">
        <v>255</v>
      </c>
      <c r="C271" s="50">
        <f ca="1" t="shared" si="9"/>
        <v>0.703190026738743</v>
      </c>
      <c r="D271" s="50">
        <f ca="1" t="shared" si="10"/>
        <v>0.720646928748193</v>
      </c>
      <c r="E271" s="50">
        <f ca="1" t="shared" si="11"/>
        <v>2</v>
      </c>
      <c r="F271" s="55">
        <f ca="1">IF(E271=1,$C$4*SQRT(D271),IF(E271=2,$C$4+($C$5-$C$4)*D271,$C$6-($C$6-$C$5)*SQRT(1-D271)))</f>
        <v>5.88258771499277</v>
      </c>
    </row>
    <row r="272" spans="2:6">
      <c r="B272" s="49">
        <v>256</v>
      </c>
      <c r="C272" s="50">
        <f ca="1" t="shared" si="9"/>
        <v>0.729595662101323</v>
      </c>
      <c r="D272" s="50">
        <f ca="1" t="shared" si="10"/>
        <v>0.0986287310813188</v>
      </c>
      <c r="E272" s="50">
        <f ca="1" t="shared" si="11"/>
        <v>2</v>
      </c>
      <c r="F272" s="55">
        <f ca="1">IF(E272=1,$C$4*SQRT(D272),IF(E272=2,$C$4+($C$5-$C$4)*D272,$C$6-($C$6-$C$5)*SQRT(1-D272)))</f>
        <v>3.39451492432527</v>
      </c>
    </row>
    <row r="273" spans="2:6">
      <c r="B273" s="49">
        <v>257</v>
      </c>
      <c r="C273" s="50">
        <f ca="1" t="shared" ref="C273:C336" si="12">RAND()</f>
        <v>0.226953983374454</v>
      </c>
      <c r="D273" s="50">
        <f ca="1" t="shared" ref="D273:D336" si="13">RAND()</f>
        <v>0.0851863858217043</v>
      </c>
      <c r="E273" s="50">
        <f ca="1" t="shared" ref="E273:E336" si="14">IF(C273&lt;=$C$10,1,IF(C273&lt;=$C$10+$C$11,2,3))</f>
        <v>2</v>
      </c>
      <c r="F273" s="55">
        <f ca="1">IF(E273=1,$C$4*SQRT(D273),IF(E273=2,$C$4+($C$5-$C$4)*D273,$C$6-($C$6-$C$5)*SQRT(1-D273)))</f>
        <v>3.34074554328682</v>
      </c>
    </row>
    <row r="274" spans="2:6">
      <c r="B274" s="49">
        <v>258</v>
      </c>
      <c r="C274" s="50">
        <f ca="1" t="shared" si="12"/>
        <v>0.98302697810761</v>
      </c>
      <c r="D274" s="50">
        <f ca="1" t="shared" si="13"/>
        <v>0.0430258912792445</v>
      </c>
      <c r="E274" s="50">
        <f ca="1" t="shared" si="14"/>
        <v>3</v>
      </c>
      <c r="F274" s="55">
        <f ca="1">IF(E274=1,$C$4*SQRT(D274),IF(E274=2,$C$4+($C$5-$C$4)*D274,$C$6-($C$6-$C$5)*SQRT(1-D274)))</f>
        <v>7.06524839577746</v>
      </c>
    </row>
    <row r="275" spans="2:6">
      <c r="B275" s="49">
        <v>259</v>
      </c>
      <c r="C275" s="50">
        <f ca="1" t="shared" si="12"/>
        <v>0.802482970072712</v>
      </c>
      <c r="D275" s="50">
        <f ca="1" t="shared" si="13"/>
        <v>0.729336359707244</v>
      </c>
      <c r="E275" s="50">
        <f ca="1" t="shared" si="14"/>
        <v>3</v>
      </c>
      <c r="F275" s="55">
        <f ca="1">IF(E275=1,$C$4*SQRT(D275),IF(E275=2,$C$4+($C$5-$C$4)*D275,$C$6-($C$6-$C$5)*SQRT(1-D275)))</f>
        <v>8.43923968443749</v>
      </c>
    </row>
    <row r="276" spans="2:6">
      <c r="B276" s="49">
        <v>260</v>
      </c>
      <c r="C276" s="50">
        <f ca="1" t="shared" si="12"/>
        <v>0.240446560957552</v>
      </c>
      <c r="D276" s="50">
        <f ca="1" t="shared" si="13"/>
        <v>0.894115941591783</v>
      </c>
      <c r="E276" s="50">
        <f ca="1" t="shared" si="14"/>
        <v>2</v>
      </c>
      <c r="F276" s="55">
        <f ca="1">IF(E276=1,$C$4*SQRT(D276),IF(E276=2,$C$4+($C$5-$C$4)*D276,$C$6-($C$6-$C$5)*SQRT(1-D276)))</f>
        <v>6.57646376636713</v>
      </c>
    </row>
    <row r="277" spans="2:6">
      <c r="B277" s="49">
        <v>261</v>
      </c>
      <c r="C277" s="50">
        <f ca="1" t="shared" si="12"/>
        <v>0.583629087287039</v>
      </c>
      <c r="D277" s="50">
        <f ca="1" t="shared" si="13"/>
        <v>0.763796562931981</v>
      </c>
      <c r="E277" s="50">
        <f ca="1" t="shared" si="14"/>
        <v>2</v>
      </c>
      <c r="F277" s="55">
        <f ca="1">IF(E277=1,$C$4*SQRT(D277),IF(E277=2,$C$4+($C$5-$C$4)*D277,$C$6-($C$6-$C$5)*SQRT(1-D277)))</f>
        <v>6.05518625172793</v>
      </c>
    </row>
    <row r="278" spans="2:6">
      <c r="B278" s="49">
        <v>262</v>
      </c>
      <c r="C278" s="50">
        <f ca="1" t="shared" si="12"/>
        <v>0.457151047443746</v>
      </c>
      <c r="D278" s="50">
        <f ca="1" t="shared" si="13"/>
        <v>0.7290654559787</v>
      </c>
      <c r="E278" s="50">
        <f ca="1" t="shared" si="14"/>
        <v>2</v>
      </c>
      <c r="F278" s="55">
        <f ca="1">IF(E278=1,$C$4*SQRT(D278),IF(E278=2,$C$4+($C$5-$C$4)*D278,$C$6-($C$6-$C$5)*SQRT(1-D278)))</f>
        <v>5.9162618239148</v>
      </c>
    </row>
    <row r="279" spans="2:6">
      <c r="B279" s="49">
        <v>263</v>
      </c>
      <c r="C279" s="50">
        <f ca="1" t="shared" si="12"/>
        <v>0.83361880308433</v>
      </c>
      <c r="D279" s="50">
        <f ca="1" t="shared" si="13"/>
        <v>0.749039470372825</v>
      </c>
      <c r="E279" s="50">
        <f ca="1" t="shared" si="14"/>
        <v>3</v>
      </c>
      <c r="F279" s="55">
        <f ca="1">IF(E279=1,$C$4*SQRT(D279),IF(E279=2,$C$4+($C$5-$C$4)*D279,$C$6-($C$6-$C$5)*SQRT(1-D279)))</f>
        <v>8.4971211736655</v>
      </c>
    </row>
    <row r="280" spans="2:6">
      <c r="B280" s="49">
        <v>264</v>
      </c>
      <c r="C280" s="50">
        <f ca="1" t="shared" si="12"/>
        <v>0.0956358092335587</v>
      </c>
      <c r="D280" s="50">
        <f ca="1" t="shared" si="13"/>
        <v>0.431305580456588</v>
      </c>
      <c r="E280" s="50">
        <f ca="1" t="shared" si="14"/>
        <v>1</v>
      </c>
      <c r="F280" s="55">
        <f ca="1">IF(E280=1,$C$4*SQRT(D280),IF(E280=2,$C$4+($C$5-$C$4)*D280,$C$6-($C$6-$C$5)*SQRT(1-D280)))</f>
        <v>1.9702157811035</v>
      </c>
    </row>
    <row r="281" spans="2:6">
      <c r="B281" s="49">
        <v>265</v>
      </c>
      <c r="C281" s="50">
        <f ca="1" t="shared" si="12"/>
        <v>0.476576333904472</v>
      </c>
      <c r="D281" s="50">
        <f ca="1" t="shared" si="13"/>
        <v>0.136908644660628</v>
      </c>
      <c r="E281" s="50">
        <f ca="1" t="shared" si="14"/>
        <v>2</v>
      </c>
      <c r="F281" s="55">
        <f ca="1">IF(E281=1,$C$4*SQRT(D281),IF(E281=2,$C$4+($C$5-$C$4)*D281,$C$6-($C$6-$C$5)*SQRT(1-D281)))</f>
        <v>3.54763457864251</v>
      </c>
    </row>
    <row r="282" spans="2:6">
      <c r="B282" s="49">
        <v>266</v>
      </c>
      <c r="C282" s="50">
        <f ca="1" t="shared" si="12"/>
        <v>0.510197405671335</v>
      </c>
      <c r="D282" s="50">
        <f ca="1" t="shared" si="13"/>
        <v>0.527119159216361</v>
      </c>
      <c r="E282" s="50">
        <f ca="1" t="shared" si="14"/>
        <v>2</v>
      </c>
      <c r="F282" s="55">
        <f ca="1">IF(E282=1,$C$4*SQRT(D282),IF(E282=2,$C$4+($C$5-$C$4)*D282,$C$6-($C$6-$C$5)*SQRT(1-D282)))</f>
        <v>5.10847663686544</v>
      </c>
    </row>
    <row r="283" spans="2:6">
      <c r="B283" s="49">
        <v>267</v>
      </c>
      <c r="C283" s="50">
        <f ca="1" t="shared" si="12"/>
        <v>0.108615473533788</v>
      </c>
      <c r="D283" s="50">
        <f ca="1" t="shared" si="13"/>
        <v>0.645581416686627</v>
      </c>
      <c r="E283" s="50">
        <f ca="1" t="shared" si="14"/>
        <v>1</v>
      </c>
      <c r="F283" s="55">
        <f ca="1">IF(E283=1,$C$4*SQRT(D283),IF(E283=2,$C$4+($C$5-$C$4)*D283,$C$6-($C$6-$C$5)*SQRT(1-D283)))</f>
        <v>2.41044243867794</v>
      </c>
    </row>
    <row r="284" spans="2:6">
      <c r="B284" s="49">
        <v>268</v>
      </c>
      <c r="C284" s="50">
        <f ca="1" t="shared" si="12"/>
        <v>0.0938352992674962</v>
      </c>
      <c r="D284" s="50">
        <f ca="1" t="shared" si="13"/>
        <v>0.217263785076188</v>
      </c>
      <c r="E284" s="50">
        <f ca="1" t="shared" si="14"/>
        <v>1</v>
      </c>
      <c r="F284" s="55">
        <f ca="1">IF(E284=1,$C$4*SQRT(D284),IF(E284=2,$C$4+($C$5-$C$4)*D284,$C$6-($C$6-$C$5)*SQRT(1-D284)))</f>
        <v>1.39834690462907</v>
      </c>
    </row>
    <row r="285" spans="2:6">
      <c r="B285" s="49">
        <v>269</v>
      </c>
      <c r="C285" s="50">
        <f ca="1" t="shared" si="12"/>
        <v>0.170132997335246</v>
      </c>
      <c r="D285" s="50">
        <f ca="1" t="shared" si="13"/>
        <v>0.610968722573418</v>
      </c>
      <c r="E285" s="50">
        <f ca="1" t="shared" si="14"/>
        <v>1</v>
      </c>
      <c r="F285" s="55">
        <f ca="1">IF(E285=1,$C$4*SQRT(D285),IF(E285=2,$C$4+($C$5-$C$4)*D285,$C$6-($C$6-$C$5)*SQRT(1-D285)))</f>
        <v>2.34493464795093</v>
      </c>
    </row>
    <row r="286" spans="2:6">
      <c r="B286" s="49">
        <v>270</v>
      </c>
      <c r="C286" s="50">
        <f ca="1" t="shared" si="12"/>
        <v>0.641405447233241</v>
      </c>
      <c r="D286" s="50">
        <f ca="1" t="shared" si="13"/>
        <v>0.576153441576869</v>
      </c>
      <c r="E286" s="50">
        <f ca="1" t="shared" si="14"/>
        <v>2</v>
      </c>
      <c r="F286" s="55">
        <f ca="1">IF(E286=1,$C$4*SQRT(D286),IF(E286=2,$C$4+($C$5-$C$4)*D286,$C$6-($C$6-$C$5)*SQRT(1-D286)))</f>
        <v>5.30461376630748</v>
      </c>
    </row>
    <row r="287" spans="2:6">
      <c r="B287" s="49">
        <v>271</v>
      </c>
      <c r="C287" s="50">
        <f ca="1" t="shared" si="12"/>
        <v>0.423326037826488</v>
      </c>
      <c r="D287" s="50">
        <f ca="1" t="shared" si="13"/>
        <v>0.89789181276106</v>
      </c>
      <c r="E287" s="50">
        <f ca="1" t="shared" si="14"/>
        <v>2</v>
      </c>
      <c r="F287" s="55">
        <f ca="1">IF(E287=1,$C$4*SQRT(D287),IF(E287=2,$C$4+($C$5-$C$4)*D287,$C$6-($C$6-$C$5)*SQRT(1-D287)))</f>
        <v>6.59156725104424</v>
      </c>
    </row>
    <row r="288" spans="2:6">
      <c r="B288" s="49">
        <v>272</v>
      </c>
      <c r="C288" s="50">
        <f ca="1" t="shared" si="12"/>
        <v>0.0758272440899894</v>
      </c>
      <c r="D288" s="50">
        <f ca="1" t="shared" si="13"/>
        <v>0.193731485542306</v>
      </c>
      <c r="E288" s="50">
        <f ca="1" t="shared" si="14"/>
        <v>1</v>
      </c>
      <c r="F288" s="55">
        <f ca="1">IF(E288=1,$C$4*SQRT(D288),IF(E288=2,$C$4+($C$5-$C$4)*D288,$C$6-($C$6-$C$5)*SQRT(1-D288)))</f>
        <v>1.32044817008497</v>
      </c>
    </row>
    <row r="289" spans="2:6">
      <c r="B289" s="49">
        <v>273</v>
      </c>
      <c r="C289" s="50">
        <f ca="1" t="shared" si="12"/>
        <v>0.121684691104951</v>
      </c>
      <c r="D289" s="50">
        <f ca="1" t="shared" si="13"/>
        <v>0.932385408799713</v>
      </c>
      <c r="E289" s="50">
        <f ca="1" t="shared" si="14"/>
        <v>1</v>
      </c>
      <c r="F289" s="55">
        <f ca="1">IF(E289=1,$C$4*SQRT(D289),IF(E289=2,$C$4+($C$5-$C$4)*D289,$C$6-($C$6-$C$5)*SQRT(1-D289)))</f>
        <v>2.89680318268215</v>
      </c>
    </row>
    <row r="290" spans="2:6">
      <c r="B290" s="49">
        <v>274</v>
      </c>
      <c r="C290" s="50">
        <f ca="1" t="shared" si="12"/>
        <v>0.683778667110011</v>
      </c>
      <c r="D290" s="50">
        <f ca="1" t="shared" si="13"/>
        <v>0.375353317223706</v>
      </c>
      <c r="E290" s="50">
        <f ca="1" t="shared" si="14"/>
        <v>2</v>
      </c>
      <c r="F290" s="55">
        <f ca="1">IF(E290=1,$C$4*SQRT(D290),IF(E290=2,$C$4+($C$5-$C$4)*D290,$C$6-($C$6-$C$5)*SQRT(1-D290)))</f>
        <v>4.50141326889482</v>
      </c>
    </row>
    <row r="291" spans="2:6">
      <c r="B291" s="49">
        <v>275</v>
      </c>
      <c r="C291" s="50">
        <f ca="1" t="shared" si="12"/>
        <v>0.0560981480043781</v>
      </c>
      <c r="D291" s="50">
        <f ca="1" t="shared" si="13"/>
        <v>0.353303414525536</v>
      </c>
      <c r="E291" s="50">
        <f ca="1" t="shared" si="14"/>
        <v>1</v>
      </c>
      <c r="F291" s="55">
        <f ca="1">IF(E291=1,$C$4*SQRT(D291),IF(E291=2,$C$4+($C$5-$C$4)*D291,$C$6-($C$6-$C$5)*SQRT(1-D291)))</f>
        <v>1.78317994906006</v>
      </c>
    </row>
    <row r="292" spans="2:6">
      <c r="B292" s="49">
        <v>276</v>
      </c>
      <c r="C292" s="50">
        <f ca="1" t="shared" si="12"/>
        <v>0.693311763436042</v>
      </c>
      <c r="D292" s="50">
        <f ca="1" t="shared" si="13"/>
        <v>0.705375751982965</v>
      </c>
      <c r="E292" s="50">
        <f ca="1" t="shared" si="14"/>
        <v>2</v>
      </c>
      <c r="F292" s="55">
        <f ca="1">IF(E292=1,$C$4*SQRT(D292),IF(E292=2,$C$4+($C$5-$C$4)*D292,$C$6-($C$6-$C$5)*SQRT(1-D292)))</f>
        <v>5.82150300793186</v>
      </c>
    </row>
    <row r="293" spans="2:6">
      <c r="B293" s="49">
        <v>277</v>
      </c>
      <c r="C293" s="50">
        <f ca="1" t="shared" si="12"/>
        <v>0.602400534312789</v>
      </c>
      <c r="D293" s="50">
        <f ca="1" t="shared" si="13"/>
        <v>0.434605312808753</v>
      </c>
      <c r="E293" s="50">
        <f ca="1" t="shared" si="14"/>
        <v>2</v>
      </c>
      <c r="F293" s="55">
        <f ca="1">IF(E293=1,$C$4*SQRT(D293),IF(E293=2,$C$4+($C$5-$C$4)*D293,$C$6-($C$6-$C$5)*SQRT(1-D293)))</f>
        <v>4.73842125123501</v>
      </c>
    </row>
    <row r="294" spans="2:6">
      <c r="B294" s="49">
        <v>278</v>
      </c>
      <c r="C294" s="50">
        <f ca="1" t="shared" si="12"/>
        <v>0.425028056424696</v>
      </c>
      <c r="D294" s="50">
        <f ca="1" t="shared" si="13"/>
        <v>0.830839730632112</v>
      </c>
      <c r="E294" s="50">
        <f ca="1" t="shared" si="14"/>
        <v>2</v>
      </c>
      <c r="F294" s="55">
        <f ca="1">IF(E294=1,$C$4*SQRT(D294),IF(E294=2,$C$4+($C$5-$C$4)*D294,$C$6-($C$6-$C$5)*SQRT(1-D294)))</f>
        <v>6.32335892252845</v>
      </c>
    </row>
    <row r="295" spans="2:6">
      <c r="B295" s="49">
        <v>279</v>
      </c>
      <c r="C295" s="50">
        <f ca="1" t="shared" si="12"/>
        <v>0.0759210793259686</v>
      </c>
      <c r="D295" s="50">
        <f ca="1" t="shared" si="13"/>
        <v>0.60624990153948</v>
      </c>
      <c r="E295" s="50">
        <f ca="1" t="shared" si="14"/>
        <v>1</v>
      </c>
      <c r="F295" s="55">
        <f ca="1">IF(E295=1,$C$4*SQRT(D295),IF(E295=2,$C$4+($C$5-$C$4)*D295,$C$6-($C$6-$C$5)*SQRT(1-D295)))</f>
        <v>2.335861535677</v>
      </c>
    </row>
    <row r="296" spans="2:6">
      <c r="B296" s="49">
        <v>280</v>
      </c>
      <c r="C296" s="50">
        <f ca="1" t="shared" si="12"/>
        <v>0.652755021845038</v>
      </c>
      <c r="D296" s="50">
        <f ca="1" t="shared" si="13"/>
        <v>0.144500070021523</v>
      </c>
      <c r="E296" s="50">
        <f ca="1" t="shared" si="14"/>
        <v>2</v>
      </c>
      <c r="F296" s="55">
        <f ca="1">IF(E296=1,$C$4*SQRT(D296),IF(E296=2,$C$4+($C$5-$C$4)*D296,$C$6-($C$6-$C$5)*SQRT(1-D296)))</f>
        <v>3.57800028008609</v>
      </c>
    </row>
    <row r="297" spans="2:6">
      <c r="B297" s="49">
        <v>281</v>
      </c>
      <c r="C297" s="50">
        <f ca="1" t="shared" si="12"/>
        <v>0.395834403310251</v>
      </c>
      <c r="D297" s="50">
        <f ca="1" t="shared" si="13"/>
        <v>0.804828152612914</v>
      </c>
      <c r="E297" s="50">
        <f ca="1" t="shared" si="14"/>
        <v>2</v>
      </c>
      <c r="F297" s="55">
        <f ca="1">IF(E297=1,$C$4*SQRT(D297),IF(E297=2,$C$4+($C$5-$C$4)*D297,$C$6-($C$6-$C$5)*SQRT(1-D297)))</f>
        <v>6.21931261045165</v>
      </c>
    </row>
    <row r="298" spans="2:6">
      <c r="B298" s="49">
        <v>282</v>
      </c>
      <c r="C298" s="50">
        <f ca="1" t="shared" si="12"/>
        <v>0.401614922706024</v>
      </c>
      <c r="D298" s="50">
        <f ca="1" t="shared" si="13"/>
        <v>0.578074132597063</v>
      </c>
      <c r="E298" s="50">
        <f ca="1" t="shared" si="14"/>
        <v>2</v>
      </c>
      <c r="F298" s="55">
        <f ca="1">IF(E298=1,$C$4*SQRT(D298),IF(E298=2,$C$4+($C$5-$C$4)*D298,$C$6-($C$6-$C$5)*SQRT(1-D298)))</f>
        <v>5.31229653038825</v>
      </c>
    </row>
    <row r="299" spans="2:6">
      <c r="B299" s="49">
        <v>283</v>
      </c>
      <c r="C299" s="50">
        <f ca="1" t="shared" si="12"/>
        <v>0.622837438021464</v>
      </c>
      <c r="D299" s="50">
        <f ca="1" t="shared" si="13"/>
        <v>0.0917817736917135</v>
      </c>
      <c r="E299" s="50">
        <f ca="1" t="shared" si="14"/>
        <v>2</v>
      </c>
      <c r="F299" s="55">
        <f ca="1">IF(E299=1,$C$4*SQRT(D299),IF(E299=2,$C$4+($C$5-$C$4)*D299,$C$6-($C$6-$C$5)*SQRT(1-D299)))</f>
        <v>3.36712709476685</v>
      </c>
    </row>
    <row r="300" spans="2:6">
      <c r="B300" s="49">
        <v>284</v>
      </c>
      <c r="C300" s="50">
        <f ca="1" t="shared" si="12"/>
        <v>0.306407732477353</v>
      </c>
      <c r="D300" s="50">
        <f ca="1" t="shared" si="13"/>
        <v>0.112862915706644</v>
      </c>
      <c r="E300" s="50">
        <f ca="1" t="shared" si="14"/>
        <v>2</v>
      </c>
      <c r="F300" s="55">
        <f ca="1">IF(E300=1,$C$4*SQRT(D300),IF(E300=2,$C$4+($C$5-$C$4)*D300,$C$6-($C$6-$C$5)*SQRT(1-D300)))</f>
        <v>3.45145166282658</v>
      </c>
    </row>
    <row r="301" spans="2:6">
      <c r="B301" s="49">
        <v>285</v>
      </c>
      <c r="C301" s="50">
        <f ca="1" t="shared" si="12"/>
        <v>0.957828984962825</v>
      </c>
      <c r="D301" s="50">
        <f ca="1" t="shared" si="13"/>
        <v>0.476628249478499</v>
      </c>
      <c r="E301" s="50">
        <f ca="1" t="shared" si="14"/>
        <v>3</v>
      </c>
      <c r="F301" s="55">
        <f ca="1">IF(E301=1,$C$4*SQRT(D301),IF(E301=2,$C$4+($C$5-$C$4)*D301,$C$6-($C$6-$C$5)*SQRT(1-D301)))</f>
        <v>7.82966690236418</v>
      </c>
    </row>
    <row r="302" spans="2:6">
      <c r="B302" s="49">
        <v>286</v>
      </c>
      <c r="C302" s="50">
        <f ca="1" t="shared" si="12"/>
        <v>0.673532287011086</v>
      </c>
      <c r="D302" s="50">
        <f ca="1" t="shared" si="13"/>
        <v>0.102903432834364</v>
      </c>
      <c r="E302" s="50">
        <f ca="1" t="shared" si="14"/>
        <v>2</v>
      </c>
      <c r="F302" s="55">
        <f ca="1">IF(E302=1,$C$4*SQRT(D302),IF(E302=2,$C$4+($C$5-$C$4)*D302,$C$6-($C$6-$C$5)*SQRT(1-D302)))</f>
        <v>3.41161373133745</v>
      </c>
    </row>
    <row r="303" spans="2:6">
      <c r="B303" s="49">
        <v>287</v>
      </c>
      <c r="C303" s="50">
        <f ca="1" t="shared" si="12"/>
        <v>0.992030810803052</v>
      </c>
      <c r="D303" s="50">
        <f ca="1" t="shared" si="13"/>
        <v>0.549340896186659</v>
      </c>
      <c r="E303" s="50">
        <f ca="1" t="shared" si="14"/>
        <v>3</v>
      </c>
      <c r="F303" s="55">
        <f ca="1">IF(E303=1,$C$4*SQRT(D303),IF(E303=2,$C$4+($C$5-$C$4)*D303,$C$6-($C$6-$C$5)*SQRT(1-D303)))</f>
        <v>7.98606555858437</v>
      </c>
    </row>
    <row r="304" spans="2:6">
      <c r="B304" s="49">
        <v>288</v>
      </c>
      <c r="C304" s="50">
        <f ca="1" t="shared" si="12"/>
        <v>0.229204290430272</v>
      </c>
      <c r="D304" s="50">
        <f ca="1" t="shared" si="13"/>
        <v>0.296489515960149</v>
      </c>
      <c r="E304" s="50">
        <f ca="1" t="shared" si="14"/>
        <v>2</v>
      </c>
      <c r="F304" s="55">
        <f ca="1">IF(E304=1,$C$4*SQRT(D304),IF(E304=2,$C$4+($C$5-$C$4)*D304,$C$6-($C$6-$C$5)*SQRT(1-D304)))</f>
        <v>4.18595806384059</v>
      </c>
    </row>
    <row r="305" spans="2:6">
      <c r="B305" s="49">
        <v>289</v>
      </c>
      <c r="C305" s="50">
        <f ca="1" t="shared" si="12"/>
        <v>0.843255128043491</v>
      </c>
      <c r="D305" s="50">
        <f ca="1" t="shared" si="13"/>
        <v>0.971313915660129</v>
      </c>
      <c r="E305" s="50">
        <f ca="1" t="shared" si="14"/>
        <v>3</v>
      </c>
      <c r="F305" s="55">
        <f ca="1">IF(E305=1,$C$4*SQRT(D305),IF(E305=2,$C$4+($C$5-$C$4)*D305,$C$6-($C$6-$C$5)*SQRT(1-D305)))</f>
        <v>9.49189099687288</v>
      </c>
    </row>
    <row r="306" spans="2:6">
      <c r="B306" s="49">
        <v>290</v>
      </c>
      <c r="C306" s="50">
        <f ca="1" t="shared" si="12"/>
        <v>0.127137354530866</v>
      </c>
      <c r="D306" s="50">
        <f ca="1" t="shared" si="13"/>
        <v>0.257753040769962</v>
      </c>
      <c r="E306" s="50">
        <f ca="1" t="shared" si="14"/>
        <v>1</v>
      </c>
      <c r="F306" s="55">
        <f ca="1">IF(E306=1,$C$4*SQRT(D306),IF(E306=2,$C$4+($C$5-$C$4)*D306,$C$6-($C$6-$C$5)*SQRT(1-D306)))</f>
        <v>1.52308153653363</v>
      </c>
    </row>
    <row r="307" spans="2:6">
      <c r="B307" s="49">
        <v>291</v>
      </c>
      <c r="C307" s="50">
        <f ca="1" t="shared" si="12"/>
        <v>0.954392995176405</v>
      </c>
      <c r="D307" s="50">
        <f ca="1" t="shared" si="13"/>
        <v>0.873895558988523</v>
      </c>
      <c r="E307" s="50">
        <f ca="1" t="shared" si="14"/>
        <v>3</v>
      </c>
      <c r="F307" s="55">
        <f ca="1">IF(E307=1,$C$4*SQRT(D307),IF(E307=2,$C$4+($C$5-$C$4)*D307,$C$6-($C$6-$C$5)*SQRT(1-D307)))</f>
        <v>8.93466438663523</v>
      </c>
    </row>
    <row r="308" spans="2:6">
      <c r="B308" s="49">
        <v>292</v>
      </c>
      <c r="C308" s="50">
        <f ca="1" t="shared" si="12"/>
        <v>0.581738802451264</v>
      </c>
      <c r="D308" s="50">
        <f ca="1" t="shared" si="13"/>
        <v>0.183972463595966</v>
      </c>
      <c r="E308" s="50">
        <f ca="1" t="shared" si="14"/>
        <v>2</v>
      </c>
      <c r="F308" s="55">
        <f ca="1">IF(E308=1,$C$4*SQRT(D308),IF(E308=2,$C$4+($C$5-$C$4)*D308,$C$6-($C$6-$C$5)*SQRT(1-D308)))</f>
        <v>3.73588985438386</v>
      </c>
    </row>
    <row r="309" spans="2:6">
      <c r="B309" s="49">
        <v>293</v>
      </c>
      <c r="C309" s="50">
        <f ca="1" t="shared" si="12"/>
        <v>0.110558221214894</v>
      </c>
      <c r="D309" s="50">
        <f ca="1" t="shared" si="13"/>
        <v>0.707969262472657</v>
      </c>
      <c r="E309" s="50">
        <f ca="1" t="shared" si="14"/>
        <v>1</v>
      </c>
      <c r="F309" s="55">
        <f ca="1">IF(E309=1,$C$4*SQRT(D309),IF(E309=2,$C$4+($C$5-$C$4)*D309,$C$6-($C$6-$C$5)*SQRT(1-D309)))</f>
        <v>2.52422728022932</v>
      </c>
    </row>
    <row r="310" spans="2:6">
      <c r="B310" s="49">
        <v>294</v>
      </c>
      <c r="C310" s="50">
        <f ca="1" t="shared" si="12"/>
        <v>0.792105538391213</v>
      </c>
      <c r="D310" s="50">
        <f ca="1" t="shared" si="13"/>
        <v>0.079025110169707</v>
      </c>
      <c r="E310" s="50">
        <f ca="1" t="shared" si="14"/>
        <v>3</v>
      </c>
      <c r="F310" s="55">
        <f ca="1">IF(E310=1,$C$4*SQRT(D310),IF(E310=2,$C$4+($C$5-$C$4)*D310,$C$6-($C$6-$C$5)*SQRT(1-D310)))</f>
        <v>7.1209769003232</v>
      </c>
    </row>
    <row r="311" spans="2:6">
      <c r="B311" s="49">
        <v>295</v>
      </c>
      <c r="C311" s="50">
        <f ca="1" t="shared" si="12"/>
        <v>0.140246742441815</v>
      </c>
      <c r="D311" s="50">
        <f ca="1" t="shared" si="13"/>
        <v>0.656621437003757</v>
      </c>
      <c r="E311" s="50">
        <f ca="1" t="shared" si="14"/>
        <v>1</v>
      </c>
      <c r="F311" s="55">
        <f ca="1">IF(E311=1,$C$4*SQRT(D311),IF(E311=2,$C$4+($C$5-$C$4)*D311,$C$6-($C$6-$C$5)*SQRT(1-D311)))</f>
        <v>2.43096543229924</v>
      </c>
    </row>
    <row r="312" spans="2:6">
      <c r="B312" s="49">
        <v>296</v>
      </c>
      <c r="C312" s="50">
        <f ca="1" t="shared" si="12"/>
        <v>0.777388289638781</v>
      </c>
      <c r="D312" s="50">
        <f ca="1" t="shared" si="13"/>
        <v>0.167212147656767</v>
      </c>
      <c r="E312" s="50">
        <f ca="1" t="shared" si="14"/>
        <v>2</v>
      </c>
      <c r="F312" s="55">
        <f ca="1">IF(E312=1,$C$4*SQRT(D312),IF(E312=2,$C$4+($C$5-$C$4)*D312,$C$6-($C$6-$C$5)*SQRT(1-D312)))</f>
        <v>3.66884859062707</v>
      </c>
    </row>
    <row r="313" spans="2:6">
      <c r="B313" s="49">
        <v>297</v>
      </c>
      <c r="C313" s="50">
        <f ca="1" t="shared" si="12"/>
        <v>0.65858589686626</v>
      </c>
      <c r="D313" s="50">
        <f ca="1" t="shared" si="13"/>
        <v>0.49320892426766</v>
      </c>
      <c r="E313" s="50">
        <f ca="1" t="shared" si="14"/>
        <v>2</v>
      </c>
      <c r="F313" s="55">
        <f ca="1">IF(E313=1,$C$4*SQRT(D313),IF(E313=2,$C$4+($C$5-$C$4)*D313,$C$6-($C$6-$C$5)*SQRT(1-D313)))</f>
        <v>4.97283569707064</v>
      </c>
    </row>
    <row r="314" spans="2:6">
      <c r="B314" s="49">
        <v>298</v>
      </c>
      <c r="C314" s="50">
        <f ca="1" t="shared" si="12"/>
        <v>0.586373245731316</v>
      </c>
      <c r="D314" s="50">
        <f ca="1" t="shared" si="13"/>
        <v>0.0564728458266699</v>
      </c>
      <c r="E314" s="50">
        <f ca="1" t="shared" si="14"/>
        <v>2</v>
      </c>
      <c r="F314" s="55">
        <f ca="1">IF(E314=1,$C$4*SQRT(D314),IF(E314=2,$C$4+($C$5-$C$4)*D314,$C$6-($C$6-$C$5)*SQRT(1-D314)))</f>
        <v>3.22589138330668</v>
      </c>
    </row>
    <row r="315" spans="2:6">
      <c r="B315" s="49">
        <v>299</v>
      </c>
      <c r="C315" s="50">
        <f ca="1" t="shared" si="12"/>
        <v>0.0626798505457713</v>
      </c>
      <c r="D315" s="50">
        <f ca="1" t="shared" si="13"/>
        <v>0.924128968466788</v>
      </c>
      <c r="E315" s="50">
        <f ca="1" t="shared" si="14"/>
        <v>1</v>
      </c>
      <c r="F315" s="55">
        <f ca="1">IF(E315=1,$C$4*SQRT(D315),IF(E315=2,$C$4+($C$5-$C$4)*D315,$C$6-($C$6-$C$5)*SQRT(1-D315)))</f>
        <v>2.88394880609922</v>
      </c>
    </row>
    <row r="316" spans="2:6">
      <c r="B316" s="49">
        <v>300</v>
      </c>
      <c r="C316" s="50">
        <f ca="1" t="shared" si="12"/>
        <v>0.855482378259347</v>
      </c>
      <c r="D316" s="50">
        <f ca="1" t="shared" si="13"/>
        <v>0.914708813562653</v>
      </c>
      <c r="E316" s="50">
        <f ca="1" t="shared" si="14"/>
        <v>3</v>
      </c>
      <c r="F316" s="55">
        <f ca="1">IF(E316=1,$C$4*SQRT(D316),IF(E316=2,$C$4+($C$5-$C$4)*D316,$C$6-($C$6-$C$5)*SQRT(1-D316)))</f>
        <v>9.12386035477435</v>
      </c>
    </row>
    <row r="317" spans="2:6">
      <c r="B317" s="49">
        <v>301</v>
      </c>
      <c r="C317" s="50">
        <f ca="1" t="shared" si="12"/>
        <v>0.299931802434475</v>
      </c>
      <c r="D317" s="50">
        <f ca="1" t="shared" si="13"/>
        <v>0.251412943491636</v>
      </c>
      <c r="E317" s="50">
        <f ca="1" t="shared" si="14"/>
        <v>2</v>
      </c>
      <c r="F317" s="55">
        <f ca="1">IF(E317=1,$C$4*SQRT(D317),IF(E317=2,$C$4+($C$5-$C$4)*D317,$C$6-($C$6-$C$5)*SQRT(1-D317)))</f>
        <v>4.00565177396654</v>
      </c>
    </row>
    <row r="318" spans="2:6">
      <c r="B318" s="49">
        <v>302</v>
      </c>
      <c r="C318" s="50">
        <f ca="1" t="shared" si="12"/>
        <v>0.451320286478111</v>
      </c>
      <c r="D318" s="50">
        <f ca="1" t="shared" si="13"/>
        <v>0.610655739273986</v>
      </c>
      <c r="E318" s="50">
        <f ca="1" t="shared" si="14"/>
        <v>2</v>
      </c>
      <c r="F318" s="55">
        <f ca="1">IF(E318=1,$C$4*SQRT(D318),IF(E318=2,$C$4+($C$5-$C$4)*D318,$C$6-($C$6-$C$5)*SQRT(1-D318)))</f>
        <v>5.44262295709594</v>
      </c>
    </row>
    <row r="319" spans="2:6">
      <c r="B319" s="49">
        <v>303</v>
      </c>
      <c r="C319" s="50">
        <f ca="1" t="shared" si="12"/>
        <v>0.484898022563274</v>
      </c>
      <c r="D319" s="50">
        <f ca="1" t="shared" si="13"/>
        <v>0.753265591764799</v>
      </c>
      <c r="E319" s="50">
        <f ca="1" t="shared" si="14"/>
        <v>2</v>
      </c>
      <c r="F319" s="55">
        <f ca="1">IF(E319=1,$C$4*SQRT(D319),IF(E319=2,$C$4+($C$5-$C$4)*D319,$C$6-($C$6-$C$5)*SQRT(1-D319)))</f>
        <v>6.0130623670592</v>
      </c>
    </row>
    <row r="320" spans="2:6">
      <c r="B320" s="49">
        <v>304</v>
      </c>
      <c r="C320" s="50">
        <f ca="1" t="shared" si="12"/>
        <v>0.864456175787129</v>
      </c>
      <c r="D320" s="50">
        <f ca="1" t="shared" si="13"/>
        <v>0.549029830014459</v>
      </c>
      <c r="E320" s="50">
        <f ca="1" t="shared" si="14"/>
        <v>3</v>
      </c>
      <c r="F320" s="55">
        <f ca="1">IF(E320=1,$C$4*SQRT(D320),IF(E320=2,$C$4+($C$5-$C$4)*D320,$C$6-($C$6-$C$5)*SQRT(1-D320)))</f>
        <v>7.98537062220619</v>
      </c>
    </row>
    <row r="321" spans="2:6">
      <c r="B321" s="49">
        <v>305</v>
      </c>
      <c r="C321" s="50">
        <f ca="1" t="shared" si="12"/>
        <v>0.63494691422737</v>
      </c>
      <c r="D321" s="50">
        <f ca="1" t="shared" si="13"/>
        <v>0.630251080273973</v>
      </c>
      <c r="E321" s="50">
        <f ca="1" t="shared" si="14"/>
        <v>2</v>
      </c>
      <c r="F321" s="55">
        <f ca="1">IF(E321=1,$C$4*SQRT(D321),IF(E321=2,$C$4+($C$5-$C$4)*D321,$C$6-($C$6-$C$5)*SQRT(1-D321)))</f>
        <v>5.52100432109589</v>
      </c>
    </row>
    <row r="322" spans="2:6">
      <c r="B322" s="49">
        <v>306</v>
      </c>
      <c r="C322" s="50">
        <f ca="1" t="shared" si="12"/>
        <v>0.685970025096567</v>
      </c>
      <c r="D322" s="50">
        <f ca="1" t="shared" si="13"/>
        <v>0.294512995400505</v>
      </c>
      <c r="E322" s="50">
        <f ca="1" t="shared" si="14"/>
        <v>2</v>
      </c>
      <c r="F322" s="55">
        <f ca="1">IF(E322=1,$C$4*SQRT(D322),IF(E322=2,$C$4+($C$5-$C$4)*D322,$C$6-($C$6-$C$5)*SQRT(1-D322)))</f>
        <v>4.17805198160202</v>
      </c>
    </row>
    <row r="323" spans="2:6">
      <c r="B323" s="49">
        <v>307</v>
      </c>
      <c r="C323" s="50">
        <f ca="1" t="shared" si="12"/>
        <v>0.526211290903011</v>
      </c>
      <c r="D323" s="50">
        <f ca="1" t="shared" si="13"/>
        <v>0.232675582634953</v>
      </c>
      <c r="E323" s="50">
        <f ca="1" t="shared" si="14"/>
        <v>2</v>
      </c>
      <c r="F323" s="55">
        <f ca="1">IF(E323=1,$C$4*SQRT(D323),IF(E323=2,$C$4+($C$5-$C$4)*D323,$C$6-($C$6-$C$5)*SQRT(1-D323)))</f>
        <v>3.93070233053981</v>
      </c>
    </row>
    <row r="324" spans="2:6">
      <c r="B324" s="49">
        <v>308</v>
      </c>
      <c r="C324" s="50">
        <f ca="1" t="shared" si="12"/>
        <v>0.299608424805202</v>
      </c>
      <c r="D324" s="50">
        <f ca="1" t="shared" si="13"/>
        <v>0.458603723688041</v>
      </c>
      <c r="E324" s="50">
        <f ca="1" t="shared" si="14"/>
        <v>2</v>
      </c>
      <c r="F324" s="55">
        <f ca="1">IF(E324=1,$C$4*SQRT(D324),IF(E324=2,$C$4+($C$5-$C$4)*D324,$C$6-($C$6-$C$5)*SQRT(1-D324)))</f>
        <v>4.83441489475216</v>
      </c>
    </row>
    <row r="325" spans="2:6">
      <c r="B325" s="49">
        <v>309</v>
      </c>
      <c r="C325" s="50">
        <f ca="1" t="shared" si="12"/>
        <v>0.355375143433275</v>
      </c>
      <c r="D325" s="50">
        <f ca="1" t="shared" si="13"/>
        <v>0.990277371635177</v>
      </c>
      <c r="E325" s="50">
        <f ca="1" t="shared" si="14"/>
        <v>2</v>
      </c>
      <c r="F325" s="55">
        <f ca="1">IF(E325=1,$C$4*SQRT(D325),IF(E325=2,$C$4+($C$5-$C$4)*D325,$C$6-($C$6-$C$5)*SQRT(1-D325)))</f>
        <v>6.96110948654071</v>
      </c>
    </row>
    <row r="326" spans="2:6">
      <c r="B326" s="49">
        <v>310</v>
      </c>
      <c r="C326" s="50">
        <f ca="1" t="shared" si="12"/>
        <v>0.315847341704419</v>
      </c>
      <c r="D326" s="50">
        <f ca="1" t="shared" si="13"/>
        <v>0.313780128532536</v>
      </c>
      <c r="E326" s="50">
        <f ca="1" t="shared" si="14"/>
        <v>2</v>
      </c>
      <c r="F326" s="55">
        <f ca="1">IF(E326=1,$C$4*SQRT(D326),IF(E326=2,$C$4+($C$5-$C$4)*D326,$C$6-($C$6-$C$5)*SQRT(1-D326)))</f>
        <v>4.25512051413015</v>
      </c>
    </row>
    <row r="327" spans="2:6">
      <c r="B327" s="49">
        <v>311</v>
      </c>
      <c r="C327" s="50">
        <f ca="1" t="shared" si="12"/>
        <v>0.509476797881618</v>
      </c>
      <c r="D327" s="50">
        <f ca="1" t="shared" si="13"/>
        <v>0.744609200158328</v>
      </c>
      <c r="E327" s="50">
        <f ca="1" t="shared" si="14"/>
        <v>2</v>
      </c>
      <c r="F327" s="55">
        <f ca="1">IF(E327=1,$C$4*SQRT(D327),IF(E327=2,$C$4+($C$5-$C$4)*D327,$C$6-($C$6-$C$5)*SQRT(1-D327)))</f>
        <v>5.97843680063331</v>
      </c>
    </row>
    <row r="328" spans="2:6">
      <c r="B328" s="49">
        <v>312</v>
      </c>
      <c r="C328" s="50">
        <f ca="1" t="shared" si="12"/>
        <v>0.659880885382076</v>
      </c>
      <c r="D328" s="50">
        <f ca="1" t="shared" si="13"/>
        <v>0.294181027553404</v>
      </c>
      <c r="E328" s="50">
        <f ca="1" t="shared" si="14"/>
        <v>2</v>
      </c>
      <c r="F328" s="55">
        <f ca="1">IF(E328=1,$C$4*SQRT(D328),IF(E328=2,$C$4+($C$5-$C$4)*D328,$C$6-($C$6-$C$5)*SQRT(1-D328)))</f>
        <v>4.17672411021361</v>
      </c>
    </row>
    <row r="329" spans="2:6">
      <c r="B329" s="49">
        <v>313</v>
      </c>
      <c r="C329" s="50">
        <f ca="1" t="shared" si="12"/>
        <v>0.779365848062484</v>
      </c>
      <c r="D329" s="50">
        <f ca="1" t="shared" si="13"/>
        <v>0.403121541274835</v>
      </c>
      <c r="E329" s="50">
        <f ca="1" t="shared" si="14"/>
        <v>2</v>
      </c>
      <c r="F329" s="55">
        <f ca="1">IF(E329=1,$C$4*SQRT(D329),IF(E329=2,$C$4+($C$5-$C$4)*D329,$C$6-($C$6-$C$5)*SQRT(1-D329)))</f>
        <v>4.61248616509934</v>
      </c>
    </row>
    <row r="330" spans="2:6">
      <c r="B330" s="49">
        <v>314</v>
      </c>
      <c r="C330" s="50">
        <f ca="1" t="shared" si="12"/>
        <v>0.289985135951999</v>
      </c>
      <c r="D330" s="50">
        <f ca="1" t="shared" si="13"/>
        <v>0.755810624208508</v>
      </c>
      <c r="E330" s="50">
        <f ca="1" t="shared" si="14"/>
        <v>2</v>
      </c>
      <c r="F330" s="55">
        <f ca="1">IF(E330=1,$C$4*SQRT(D330),IF(E330=2,$C$4+($C$5-$C$4)*D330,$C$6-($C$6-$C$5)*SQRT(1-D330)))</f>
        <v>6.02324249683403</v>
      </c>
    </row>
    <row r="331" spans="2:6">
      <c r="B331" s="49">
        <v>315</v>
      </c>
      <c r="C331" s="50">
        <f ca="1" t="shared" si="12"/>
        <v>0.412578709957954</v>
      </c>
      <c r="D331" s="50">
        <f ca="1" t="shared" si="13"/>
        <v>0.161487993177792</v>
      </c>
      <c r="E331" s="50">
        <f ca="1" t="shared" si="14"/>
        <v>2</v>
      </c>
      <c r="F331" s="55">
        <f ca="1">IF(E331=1,$C$4*SQRT(D331),IF(E331=2,$C$4+($C$5-$C$4)*D331,$C$6-($C$6-$C$5)*SQRT(1-D331)))</f>
        <v>3.64595197271117</v>
      </c>
    </row>
    <row r="332" spans="2:6">
      <c r="B332" s="49">
        <v>316</v>
      </c>
      <c r="C332" s="50">
        <f ca="1" t="shared" si="12"/>
        <v>0.625702990716749</v>
      </c>
      <c r="D332" s="50">
        <f ca="1" t="shared" si="13"/>
        <v>0.476279827182611</v>
      </c>
      <c r="E332" s="50">
        <f ca="1" t="shared" si="14"/>
        <v>2</v>
      </c>
      <c r="F332" s="55">
        <f ca="1">IF(E332=1,$C$4*SQRT(D332),IF(E332=2,$C$4+($C$5-$C$4)*D332,$C$6-($C$6-$C$5)*SQRT(1-D332)))</f>
        <v>4.90511930873044</v>
      </c>
    </row>
    <row r="333" spans="2:6">
      <c r="B333" s="49">
        <v>317</v>
      </c>
      <c r="C333" s="50">
        <f ca="1" t="shared" si="12"/>
        <v>0.415601122083108</v>
      </c>
      <c r="D333" s="50">
        <f ca="1" t="shared" si="13"/>
        <v>0.379185216663356</v>
      </c>
      <c r="E333" s="50">
        <f ca="1" t="shared" si="14"/>
        <v>2</v>
      </c>
      <c r="F333" s="55">
        <f ca="1">IF(E333=1,$C$4*SQRT(D333),IF(E333=2,$C$4+($C$5-$C$4)*D333,$C$6-($C$6-$C$5)*SQRT(1-D333)))</f>
        <v>4.51674086665342</v>
      </c>
    </row>
    <row r="334" spans="2:6">
      <c r="B334" s="49">
        <v>318</v>
      </c>
      <c r="C334" s="50">
        <f ca="1" t="shared" si="12"/>
        <v>0.317675555185509</v>
      </c>
      <c r="D334" s="50">
        <f ca="1" t="shared" si="13"/>
        <v>0.436138251459735</v>
      </c>
      <c r="E334" s="50">
        <f ca="1" t="shared" si="14"/>
        <v>2</v>
      </c>
      <c r="F334" s="55">
        <f ca="1">IF(E334=1,$C$4*SQRT(D334),IF(E334=2,$C$4+($C$5-$C$4)*D334,$C$6-($C$6-$C$5)*SQRT(1-D334)))</f>
        <v>4.74455300583894</v>
      </c>
    </row>
    <row r="335" spans="2:6">
      <c r="B335" s="49">
        <v>319</v>
      </c>
      <c r="C335" s="50">
        <f ca="1" t="shared" si="12"/>
        <v>0.945717528034994</v>
      </c>
      <c r="D335" s="50">
        <f ca="1" t="shared" si="13"/>
        <v>0.262594438530952</v>
      </c>
      <c r="E335" s="50">
        <f ca="1" t="shared" si="14"/>
        <v>3</v>
      </c>
      <c r="F335" s="55">
        <f ca="1">IF(E335=1,$C$4*SQRT(D335),IF(E335=2,$C$4+($C$5-$C$4)*D335,$C$6-($C$6-$C$5)*SQRT(1-D335)))</f>
        <v>7.42383035239885</v>
      </c>
    </row>
    <row r="336" spans="2:6">
      <c r="B336" s="49">
        <v>320</v>
      </c>
      <c r="C336" s="50">
        <f ca="1" t="shared" si="12"/>
        <v>0.414202337561981</v>
      </c>
      <c r="D336" s="50">
        <f ca="1" t="shared" si="13"/>
        <v>0.218857939909895</v>
      </c>
      <c r="E336" s="50">
        <f ca="1" t="shared" si="14"/>
        <v>2</v>
      </c>
      <c r="F336" s="55">
        <f ca="1">IF(E336=1,$C$4*SQRT(D336),IF(E336=2,$C$4+($C$5-$C$4)*D336,$C$6-($C$6-$C$5)*SQRT(1-D336)))</f>
        <v>3.87543175963958</v>
      </c>
    </row>
    <row r="337" spans="2:6">
      <c r="B337" s="49">
        <v>321</v>
      </c>
      <c r="C337" s="50">
        <f ca="1" t="shared" ref="C337:C400" si="15">RAND()</f>
        <v>0.592324316581508</v>
      </c>
      <c r="D337" s="50">
        <f ca="1" t="shared" ref="D337:D400" si="16">RAND()</f>
        <v>0.349698628097037</v>
      </c>
      <c r="E337" s="50">
        <f ca="1" t="shared" ref="E337:E400" si="17">IF(C337&lt;=$C$10,1,IF(C337&lt;=$C$10+$C$11,2,3))</f>
        <v>2</v>
      </c>
      <c r="F337" s="55">
        <f ca="1">IF(E337=1,$C$4*SQRT(D337),IF(E337=2,$C$4+($C$5-$C$4)*D337,$C$6-($C$6-$C$5)*SQRT(1-D337)))</f>
        <v>4.39879451238815</v>
      </c>
    </row>
    <row r="338" spans="2:6">
      <c r="B338" s="49">
        <v>322</v>
      </c>
      <c r="C338" s="50">
        <f ca="1" t="shared" si="15"/>
        <v>0.464497244680641</v>
      </c>
      <c r="D338" s="50">
        <f ca="1" t="shared" si="16"/>
        <v>0.173339514390499</v>
      </c>
      <c r="E338" s="50">
        <f ca="1" t="shared" si="17"/>
        <v>2</v>
      </c>
      <c r="F338" s="55">
        <f ca="1">IF(E338=1,$C$4*SQRT(D338),IF(E338=2,$C$4+($C$5-$C$4)*D338,$C$6-($C$6-$C$5)*SQRT(1-D338)))</f>
        <v>3.693358057562</v>
      </c>
    </row>
    <row r="339" spans="2:6">
      <c r="B339" s="49">
        <v>323</v>
      </c>
      <c r="C339" s="50">
        <f ca="1" t="shared" si="15"/>
        <v>0.588520126103582</v>
      </c>
      <c r="D339" s="50">
        <f ca="1" t="shared" si="16"/>
        <v>0.506367286913275</v>
      </c>
      <c r="E339" s="50">
        <f ca="1" t="shared" si="17"/>
        <v>2</v>
      </c>
      <c r="F339" s="55">
        <f ca="1">IF(E339=1,$C$4*SQRT(D339),IF(E339=2,$C$4+($C$5-$C$4)*D339,$C$6-($C$6-$C$5)*SQRT(1-D339)))</f>
        <v>5.0254691476531</v>
      </c>
    </row>
    <row r="340" spans="2:6">
      <c r="B340" s="49">
        <v>324</v>
      </c>
      <c r="C340" s="50">
        <f ca="1" t="shared" si="15"/>
        <v>0.564420175917957</v>
      </c>
      <c r="D340" s="50">
        <f ca="1" t="shared" si="16"/>
        <v>0.642263394366655</v>
      </c>
      <c r="E340" s="50">
        <f ca="1" t="shared" si="17"/>
        <v>2</v>
      </c>
      <c r="F340" s="55">
        <f ca="1">IF(E340=1,$C$4*SQRT(D340),IF(E340=2,$C$4+($C$5-$C$4)*D340,$C$6-($C$6-$C$5)*SQRT(1-D340)))</f>
        <v>5.56905357746662</v>
      </c>
    </row>
    <row r="341" spans="2:6">
      <c r="B341" s="49">
        <v>325</v>
      </c>
      <c r="C341" s="50">
        <f ca="1" t="shared" si="15"/>
        <v>0.344937746976643</v>
      </c>
      <c r="D341" s="50">
        <f ca="1" t="shared" si="16"/>
        <v>0.718202200934491</v>
      </c>
      <c r="E341" s="50">
        <f ca="1" t="shared" si="17"/>
        <v>2</v>
      </c>
      <c r="F341" s="55">
        <f ca="1">IF(E341=1,$C$4*SQRT(D341),IF(E341=2,$C$4+($C$5-$C$4)*D341,$C$6-($C$6-$C$5)*SQRT(1-D341)))</f>
        <v>5.87280880373796</v>
      </c>
    </row>
    <row r="342" spans="2:6">
      <c r="B342" s="49">
        <v>326</v>
      </c>
      <c r="C342" s="50">
        <f ca="1" t="shared" si="15"/>
        <v>0.00106427081808569</v>
      </c>
      <c r="D342" s="50">
        <f ca="1" t="shared" si="16"/>
        <v>0.857670037843542</v>
      </c>
      <c r="E342" s="50">
        <f ca="1" t="shared" si="17"/>
        <v>1</v>
      </c>
      <c r="F342" s="55">
        <f ca="1">IF(E342=1,$C$4*SQRT(D342),IF(E342=2,$C$4+($C$5-$C$4)*D342,$C$6-($C$6-$C$5)*SQRT(1-D342)))</f>
        <v>2.77831429838164</v>
      </c>
    </row>
    <row r="343" spans="2:6">
      <c r="B343" s="49">
        <v>327</v>
      </c>
      <c r="C343" s="50">
        <f ca="1" t="shared" si="15"/>
        <v>0.621109912470179</v>
      </c>
      <c r="D343" s="50">
        <f ca="1" t="shared" si="16"/>
        <v>0.143035830787849</v>
      </c>
      <c r="E343" s="50">
        <f ca="1" t="shared" si="17"/>
        <v>2</v>
      </c>
      <c r="F343" s="55">
        <f ca="1">IF(E343=1,$C$4*SQRT(D343),IF(E343=2,$C$4+($C$5-$C$4)*D343,$C$6-($C$6-$C$5)*SQRT(1-D343)))</f>
        <v>3.57214332315139</v>
      </c>
    </row>
    <row r="344" spans="2:6">
      <c r="B344" s="49">
        <v>328</v>
      </c>
      <c r="C344" s="50">
        <f ca="1" t="shared" si="15"/>
        <v>0.472700273409595</v>
      </c>
      <c r="D344" s="50">
        <f ca="1" t="shared" si="16"/>
        <v>0.707602982345689</v>
      </c>
      <c r="E344" s="50">
        <f ca="1" t="shared" si="17"/>
        <v>2</v>
      </c>
      <c r="F344" s="55">
        <f ca="1">IF(E344=1,$C$4*SQRT(D344),IF(E344=2,$C$4+($C$5-$C$4)*D344,$C$6-($C$6-$C$5)*SQRT(1-D344)))</f>
        <v>5.83041192938276</v>
      </c>
    </row>
    <row r="345" spans="2:6">
      <c r="B345" s="49">
        <v>329</v>
      </c>
      <c r="C345" s="50">
        <f ca="1" t="shared" si="15"/>
        <v>0.0215983153160908</v>
      </c>
      <c r="D345" s="50">
        <f ca="1" t="shared" si="16"/>
        <v>0.91739457043251</v>
      </c>
      <c r="E345" s="50">
        <f ca="1" t="shared" si="17"/>
        <v>1</v>
      </c>
      <c r="F345" s="55">
        <f ca="1">IF(E345=1,$C$4*SQRT(D345),IF(E345=2,$C$4+($C$5-$C$4)*D345,$C$6-($C$6-$C$5)*SQRT(1-D345)))</f>
        <v>2.87342150299823</v>
      </c>
    </row>
    <row r="346" spans="2:6">
      <c r="B346" s="49">
        <v>330</v>
      </c>
      <c r="C346" s="50">
        <f ca="1" t="shared" si="15"/>
        <v>0.384184384431102</v>
      </c>
      <c r="D346" s="50">
        <f ca="1" t="shared" si="16"/>
        <v>0.958182838886456</v>
      </c>
      <c r="E346" s="50">
        <f ca="1" t="shared" si="17"/>
        <v>2</v>
      </c>
      <c r="F346" s="55">
        <f ca="1">IF(E346=1,$C$4*SQRT(D346),IF(E346=2,$C$4+($C$5-$C$4)*D346,$C$6-($C$6-$C$5)*SQRT(1-D346)))</f>
        <v>6.83273135554582</v>
      </c>
    </row>
    <row r="347" spans="2:6">
      <c r="B347" s="49">
        <v>331</v>
      </c>
      <c r="C347" s="50">
        <f ca="1" t="shared" si="15"/>
        <v>0.749569840411672</v>
      </c>
      <c r="D347" s="50">
        <f ca="1" t="shared" si="16"/>
        <v>0.150523234862997</v>
      </c>
      <c r="E347" s="50">
        <f ca="1" t="shared" si="17"/>
        <v>2</v>
      </c>
      <c r="F347" s="55">
        <f ca="1">IF(E347=1,$C$4*SQRT(D347),IF(E347=2,$C$4+($C$5-$C$4)*D347,$C$6-($C$6-$C$5)*SQRT(1-D347)))</f>
        <v>3.60209293945199</v>
      </c>
    </row>
    <row r="348" spans="2:6">
      <c r="B348" s="49">
        <v>332</v>
      </c>
      <c r="C348" s="50">
        <f ca="1" t="shared" si="15"/>
        <v>0.410201578934573</v>
      </c>
      <c r="D348" s="50">
        <f ca="1" t="shared" si="16"/>
        <v>0.679537474186364</v>
      </c>
      <c r="E348" s="50">
        <f ca="1" t="shared" si="17"/>
        <v>2</v>
      </c>
      <c r="F348" s="55">
        <f ca="1">IF(E348=1,$C$4*SQRT(D348),IF(E348=2,$C$4+($C$5-$C$4)*D348,$C$6-($C$6-$C$5)*SQRT(1-D348)))</f>
        <v>5.71814989674546</v>
      </c>
    </row>
    <row r="349" spans="2:6">
      <c r="B349" s="49">
        <v>333</v>
      </c>
      <c r="C349" s="50">
        <f ca="1" t="shared" si="15"/>
        <v>0.457912833632179</v>
      </c>
      <c r="D349" s="50">
        <f ca="1" t="shared" si="16"/>
        <v>0.431283924175962</v>
      </c>
      <c r="E349" s="50">
        <f ca="1" t="shared" si="17"/>
        <v>2</v>
      </c>
      <c r="F349" s="55">
        <f ca="1">IF(E349=1,$C$4*SQRT(D349),IF(E349=2,$C$4+($C$5-$C$4)*D349,$C$6-($C$6-$C$5)*SQRT(1-D349)))</f>
        <v>4.72513569670385</v>
      </c>
    </row>
    <row r="350" spans="2:6">
      <c r="B350" s="49">
        <v>334</v>
      </c>
      <c r="C350" s="50">
        <f ca="1" t="shared" si="15"/>
        <v>0.0255004015828764</v>
      </c>
      <c r="D350" s="50">
        <f ca="1" t="shared" si="16"/>
        <v>0.68735032701752</v>
      </c>
      <c r="E350" s="50">
        <f ca="1" t="shared" si="17"/>
        <v>1</v>
      </c>
      <c r="F350" s="55">
        <f ca="1">IF(E350=1,$C$4*SQRT(D350),IF(E350=2,$C$4+($C$5-$C$4)*D350,$C$6-($C$6-$C$5)*SQRT(1-D350)))</f>
        <v>2.48719780941478</v>
      </c>
    </row>
    <row r="351" spans="2:6">
      <c r="B351" s="49">
        <v>335</v>
      </c>
      <c r="C351" s="50">
        <f ca="1" t="shared" si="15"/>
        <v>0.974503585361386</v>
      </c>
      <c r="D351" s="50">
        <f ca="1" t="shared" si="16"/>
        <v>0.93807201917173</v>
      </c>
      <c r="E351" s="50">
        <f ca="1" t="shared" si="17"/>
        <v>3</v>
      </c>
      <c r="F351" s="55">
        <f ca="1">IF(E351=1,$C$4*SQRT(D351),IF(E351=2,$C$4+($C$5-$C$4)*D351,$C$6-($C$6-$C$5)*SQRT(1-D351)))</f>
        <v>9.25344000411593</v>
      </c>
    </row>
    <row r="352" spans="2:6">
      <c r="B352" s="49">
        <v>336</v>
      </c>
      <c r="C352" s="50">
        <f ca="1" t="shared" si="15"/>
        <v>0.827574663229239</v>
      </c>
      <c r="D352" s="50">
        <f ca="1" t="shared" si="16"/>
        <v>0.0452650243819517</v>
      </c>
      <c r="E352" s="50">
        <f ca="1" t="shared" si="17"/>
        <v>3</v>
      </c>
      <c r="F352" s="55">
        <f ca="1">IF(E352=1,$C$4*SQRT(D352),IF(E352=2,$C$4+($C$5-$C$4)*D352,$C$6-($C$6-$C$5)*SQRT(1-D352)))</f>
        <v>7.06868378018296</v>
      </c>
    </row>
    <row r="353" spans="2:6">
      <c r="B353" s="49">
        <v>337</v>
      </c>
      <c r="C353" s="50">
        <f ca="1" t="shared" si="15"/>
        <v>0.776405216571985</v>
      </c>
      <c r="D353" s="50">
        <f ca="1" t="shared" si="16"/>
        <v>0.633595741537372</v>
      </c>
      <c r="E353" s="50">
        <f ca="1" t="shared" si="17"/>
        <v>2</v>
      </c>
      <c r="F353" s="55">
        <f ca="1">IF(E353=1,$C$4*SQRT(D353),IF(E353=2,$C$4+($C$5-$C$4)*D353,$C$6-($C$6-$C$5)*SQRT(1-D353)))</f>
        <v>5.53438296614949</v>
      </c>
    </row>
    <row r="354" spans="2:6">
      <c r="B354" s="49">
        <v>338</v>
      </c>
      <c r="C354" s="50">
        <f ca="1" t="shared" si="15"/>
        <v>0.134760601671973</v>
      </c>
      <c r="D354" s="50">
        <f ca="1" t="shared" si="16"/>
        <v>0.921464932981762</v>
      </c>
      <c r="E354" s="50">
        <f ca="1" t="shared" si="17"/>
        <v>1</v>
      </c>
      <c r="F354" s="55">
        <f ca="1">IF(E354=1,$C$4*SQRT(D354),IF(E354=2,$C$4+($C$5-$C$4)*D354,$C$6-($C$6-$C$5)*SQRT(1-D354)))</f>
        <v>2.879788950051</v>
      </c>
    </row>
    <row r="355" spans="2:6">
      <c r="B355" s="49">
        <v>339</v>
      </c>
      <c r="C355" s="50">
        <f ca="1" t="shared" si="15"/>
        <v>0.500233122565855</v>
      </c>
      <c r="D355" s="50">
        <f ca="1" t="shared" si="16"/>
        <v>0.295578913786817</v>
      </c>
      <c r="E355" s="50">
        <f ca="1" t="shared" si="17"/>
        <v>2</v>
      </c>
      <c r="F355" s="55">
        <f ca="1">IF(E355=1,$C$4*SQRT(D355),IF(E355=2,$C$4+($C$5-$C$4)*D355,$C$6-($C$6-$C$5)*SQRT(1-D355)))</f>
        <v>4.18231565514727</v>
      </c>
    </row>
    <row r="356" spans="2:6">
      <c r="B356" s="49">
        <v>340</v>
      </c>
      <c r="C356" s="50">
        <f ca="1" t="shared" si="15"/>
        <v>0.05415159259253</v>
      </c>
      <c r="D356" s="50">
        <f ca="1" t="shared" si="16"/>
        <v>0.0916604195605339</v>
      </c>
      <c r="E356" s="50">
        <f ca="1" t="shared" si="17"/>
        <v>1</v>
      </c>
      <c r="F356" s="55">
        <f ca="1">IF(E356=1,$C$4*SQRT(D356),IF(E356=2,$C$4+($C$5-$C$4)*D356,$C$6-($C$6-$C$5)*SQRT(1-D356)))</f>
        <v>0.908264155433212</v>
      </c>
    </row>
    <row r="357" spans="2:6">
      <c r="B357" s="49">
        <v>341</v>
      </c>
      <c r="C357" s="50">
        <f ca="1" t="shared" si="15"/>
        <v>0.399270872152353</v>
      </c>
      <c r="D357" s="50">
        <f ca="1" t="shared" si="16"/>
        <v>0.194055515767044</v>
      </c>
      <c r="E357" s="50">
        <f ca="1" t="shared" si="17"/>
        <v>2</v>
      </c>
      <c r="F357" s="55">
        <f ca="1">IF(E357=1,$C$4*SQRT(D357),IF(E357=2,$C$4+($C$5-$C$4)*D357,$C$6-($C$6-$C$5)*SQRT(1-D357)))</f>
        <v>3.77622206306818</v>
      </c>
    </row>
    <row r="358" spans="2:6">
      <c r="B358" s="49">
        <v>342</v>
      </c>
      <c r="C358" s="50">
        <f ca="1" t="shared" si="15"/>
        <v>0.93416506137366</v>
      </c>
      <c r="D358" s="50">
        <f ca="1" t="shared" si="16"/>
        <v>0.854424943782471</v>
      </c>
      <c r="E358" s="50">
        <f ca="1" t="shared" si="17"/>
        <v>3</v>
      </c>
      <c r="F358" s="55">
        <f ca="1">IF(E358=1,$C$4*SQRT(D358),IF(E358=2,$C$4+($C$5-$C$4)*D358,$C$6-($C$6-$C$5)*SQRT(1-D358)))</f>
        <v>8.85537101820819</v>
      </c>
    </row>
    <row r="359" spans="2:6">
      <c r="B359" s="49">
        <v>343</v>
      </c>
      <c r="C359" s="50">
        <f ca="1" t="shared" si="15"/>
        <v>0.252387391748118</v>
      </c>
      <c r="D359" s="50">
        <f ca="1" t="shared" si="16"/>
        <v>0.444052561790508</v>
      </c>
      <c r="E359" s="50">
        <f ca="1" t="shared" si="17"/>
        <v>2</v>
      </c>
      <c r="F359" s="55">
        <f ca="1">IF(E359=1,$C$4*SQRT(D359),IF(E359=2,$C$4+($C$5-$C$4)*D359,$C$6-($C$6-$C$5)*SQRT(1-D359)))</f>
        <v>4.77621024716203</v>
      </c>
    </row>
    <row r="360" spans="2:6">
      <c r="B360" s="49">
        <v>344</v>
      </c>
      <c r="C360" s="50">
        <f ca="1" t="shared" si="15"/>
        <v>0.902805253701351</v>
      </c>
      <c r="D360" s="50">
        <f ca="1" t="shared" si="16"/>
        <v>0.34336411194863</v>
      </c>
      <c r="E360" s="50">
        <f ca="1" t="shared" si="17"/>
        <v>3</v>
      </c>
      <c r="F360" s="55">
        <f ca="1">IF(E360=1,$C$4*SQRT(D360),IF(E360=2,$C$4+($C$5-$C$4)*D360,$C$6-($C$6-$C$5)*SQRT(1-D360)))</f>
        <v>7.56900781727659</v>
      </c>
    </row>
    <row r="361" spans="2:6">
      <c r="B361" s="49">
        <v>345</v>
      </c>
      <c r="C361" s="50">
        <f ca="1" t="shared" si="15"/>
        <v>0.109875380331801</v>
      </c>
      <c r="D361" s="50">
        <f ca="1" t="shared" si="16"/>
        <v>0.0146208595567725</v>
      </c>
      <c r="E361" s="50">
        <f ca="1" t="shared" si="17"/>
        <v>1</v>
      </c>
      <c r="F361" s="55">
        <f ca="1">IF(E361=1,$C$4*SQRT(D361),IF(E361=2,$C$4+($C$5-$C$4)*D361,$C$6-($C$6-$C$5)*SQRT(1-D361)))</f>
        <v>0.362750239160435</v>
      </c>
    </row>
    <row r="362" spans="2:6">
      <c r="B362" s="49">
        <v>346</v>
      </c>
      <c r="C362" s="50">
        <f ca="1" t="shared" si="15"/>
        <v>0.257233450153054</v>
      </c>
      <c r="D362" s="50">
        <f ca="1" t="shared" si="16"/>
        <v>0.531581882523458</v>
      </c>
      <c r="E362" s="50">
        <f ca="1" t="shared" si="17"/>
        <v>2</v>
      </c>
      <c r="F362" s="55">
        <f ca="1">IF(E362=1,$C$4*SQRT(D362),IF(E362=2,$C$4+($C$5-$C$4)*D362,$C$6-($C$6-$C$5)*SQRT(1-D362)))</f>
        <v>5.12632753009383</v>
      </c>
    </row>
    <row r="363" spans="2:6">
      <c r="B363" s="49">
        <v>347</v>
      </c>
      <c r="C363" s="50">
        <f ca="1" t="shared" si="15"/>
        <v>0.00303991887551458</v>
      </c>
      <c r="D363" s="50">
        <f ca="1" t="shared" si="16"/>
        <v>0.0699697115826567</v>
      </c>
      <c r="E363" s="50">
        <f ca="1" t="shared" si="17"/>
        <v>1</v>
      </c>
      <c r="F363" s="55">
        <f ca="1">IF(E363=1,$C$4*SQRT(D363),IF(E363=2,$C$4+($C$5-$C$4)*D363,$C$6-($C$6-$C$5)*SQRT(1-D363)))</f>
        <v>0.7935536555545</v>
      </c>
    </row>
    <row r="364" spans="2:6">
      <c r="B364" s="49">
        <v>348</v>
      </c>
      <c r="C364" s="50">
        <f ca="1" t="shared" si="15"/>
        <v>0.723773341910015</v>
      </c>
      <c r="D364" s="50">
        <f ca="1" t="shared" si="16"/>
        <v>0.7222790267288</v>
      </c>
      <c r="E364" s="50">
        <f ca="1" t="shared" si="17"/>
        <v>2</v>
      </c>
      <c r="F364" s="55">
        <f ca="1">IF(E364=1,$C$4*SQRT(D364),IF(E364=2,$C$4+($C$5-$C$4)*D364,$C$6-($C$6-$C$5)*SQRT(1-D364)))</f>
        <v>5.8891161069152</v>
      </c>
    </row>
    <row r="365" spans="2:6">
      <c r="B365" s="49">
        <v>349</v>
      </c>
      <c r="C365" s="50">
        <f ca="1" t="shared" si="15"/>
        <v>0.107968966661537</v>
      </c>
      <c r="D365" s="50">
        <f ca="1" t="shared" si="16"/>
        <v>0.48655421467688</v>
      </c>
      <c r="E365" s="50">
        <f ca="1" t="shared" si="17"/>
        <v>1</v>
      </c>
      <c r="F365" s="55">
        <f ca="1">IF(E365=1,$C$4*SQRT(D365),IF(E365=2,$C$4+($C$5-$C$4)*D365,$C$6-($C$6-$C$5)*SQRT(1-D365)))</f>
        <v>2.09260314730049</v>
      </c>
    </row>
    <row r="366" spans="2:6">
      <c r="B366" s="49">
        <v>350</v>
      </c>
      <c r="C366" s="50">
        <f ca="1" t="shared" si="15"/>
        <v>0.32457049265134</v>
      </c>
      <c r="D366" s="50">
        <f ca="1" t="shared" si="16"/>
        <v>0.982324594495621</v>
      </c>
      <c r="E366" s="50">
        <f ca="1" t="shared" si="17"/>
        <v>2</v>
      </c>
      <c r="F366" s="55">
        <f ca="1">IF(E366=1,$C$4*SQRT(D366),IF(E366=2,$C$4+($C$5-$C$4)*D366,$C$6-($C$6-$C$5)*SQRT(1-D366)))</f>
        <v>6.92929837798248</v>
      </c>
    </row>
    <row r="367" spans="2:6">
      <c r="B367" s="49">
        <v>351</v>
      </c>
      <c r="C367" s="50">
        <f ca="1" t="shared" si="15"/>
        <v>0.91579557546864</v>
      </c>
      <c r="D367" s="50">
        <f ca="1" t="shared" si="16"/>
        <v>0.500843008692705</v>
      </c>
      <c r="E367" s="50">
        <f ca="1" t="shared" si="17"/>
        <v>3</v>
      </c>
      <c r="F367" s="55">
        <f ca="1">IF(E367=1,$C$4*SQRT(D367),IF(E367=2,$C$4+($C$5-$C$4)*D367,$C$6-($C$6-$C$5)*SQRT(1-D367)))</f>
        <v>7.88046870233873</v>
      </c>
    </row>
    <row r="368" spans="2:6">
      <c r="B368" s="49">
        <v>352</v>
      </c>
      <c r="C368" s="50">
        <f ca="1" t="shared" si="15"/>
        <v>0.0448170662659584</v>
      </c>
      <c r="D368" s="50">
        <f ca="1" t="shared" si="16"/>
        <v>0.434449133277506</v>
      </c>
      <c r="E368" s="50">
        <f ca="1" t="shared" si="17"/>
        <v>1</v>
      </c>
      <c r="F368" s="55">
        <f ca="1">IF(E368=1,$C$4*SQRT(D368),IF(E368=2,$C$4+($C$5-$C$4)*D368,$C$6-($C$6-$C$5)*SQRT(1-D368)))</f>
        <v>1.97738266390134</v>
      </c>
    </row>
    <row r="369" spans="2:6">
      <c r="B369" s="49">
        <v>353</v>
      </c>
      <c r="C369" s="50">
        <f ca="1" t="shared" si="15"/>
        <v>0.232084002763261</v>
      </c>
      <c r="D369" s="50">
        <f ca="1" t="shared" si="16"/>
        <v>0.152690267854133</v>
      </c>
      <c r="E369" s="50">
        <f ca="1" t="shared" si="17"/>
        <v>2</v>
      </c>
      <c r="F369" s="55">
        <f ca="1">IF(E369=1,$C$4*SQRT(D369),IF(E369=2,$C$4+($C$5-$C$4)*D369,$C$6-($C$6-$C$5)*SQRT(1-D369)))</f>
        <v>3.61076107141653</v>
      </c>
    </row>
    <row r="370" spans="2:6">
      <c r="B370" s="49">
        <v>354</v>
      </c>
      <c r="C370" s="50">
        <f ca="1" t="shared" si="15"/>
        <v>0.799245717036274</v>
      </c>
      <c r="D370" s="50">
        <f ca="1" t="shared" si="16"/>
        <v>0.417818641554224</v>
      </c>
      <c r="E370" s="50">
        <f ca="1" t="shared" si="17"/>
        <v>3</v>
      </c>
      <c r="F370" s="55">
        <f ca="1">IF(E370=1,$C$4*SQRT(D370),IF(E370=2,$C$4+($C$5-$C$4)*D370,$C$6-($C$6-$C$5)*SQRT(1-D370)))</f>
        <v>7.71097570436398</v>
      </c>
    </row>
    <row r="371" spans="2:6">
      <c r="B371" s="49">
        <v>355</v>
      </c>
      <c r="C371" s="50">
        <f ca="1" t="shared" si="15"/>
        <v>0.926182451480611</v>
      </c>
      <c r="D371" s="50">
        <f ca="1" t="shared" si="16"/>
        <v>0.514125373845812</v>
      </c>
      <c r="E371" s="50">
        <f ca="1" t="shared" si="17"/>
        <v>3</v>
      </c>
      <c r="F371" s="55">
        <f ca="1">IF(E371=1,$C$4*SQRT(D371),IF(E371=2,$C$4+($C$5-$C$4)*D371,$C$6-($C$6-$C$5)*SQRT(1-D371)))</f>
        <v>7.90885877201283</v>
      </c>
    </row>
    <row r="372" spans="2:6">
      <c r="B372" s="49">
        <v>356</v>
      </c>
      <c r="C372" s="50">
        <f ca="1" t="shared" si="15"/>
        <v>0.882125166567056</v>
      </c>
      <c r="D372" s="50">
        <f ca="1" t="shared" si="16"/>
        <v>0.9092981682361</v>
      </c>
      <c r="E372" s="50">
        <f ca="1" t="shared" si="17"/>
        <v>3</v>
      </c>
      <c r="F372" s="55">
        <f ca="1">IF(E372=1,$C$4*SQRT(D372),IF(E372=2,$C$4+($C$5-$C$4)*D372,$C$6-($C$6-$C$5)*SQRT(1-D372)))</f>
        <v>9.09649765585523</v>
      </c>
    </row>
    <row r="373" spans="2:6">
      <c r="B373" s="49">
        <v>357</v>
      </c>
      <c r="C373" s="50">
        <f ca="1" t="shared" si="15"/>
        <v>0.281081572306287</v>
      </c>
      <c r="D373" s="50">
        <f ca="1" t="shared" si="16"/>
        <v>0.882507027430222</v>
      </c>
      <c r="E373" s="50">
        <f ca="1" t="shared" si="17"/>
        <v>2</v>
      </c>
      <c r="F373" s="55">
        <f ca="1">IF(E373=1,$C$4*SQRT(D373),IF(E373=2,$C$4+($C$5-$C$4)*D373,$C$6-($C$6-$C$5)*SQRT(1-D373)))</f>
        <v>6.53002810972089</v>
      </c>
    </row>
    <row r="374" spans="2:6">
      <c r="B374" s="49">
        <v>358</v>
      </c>
      <c r="C374" s="50">
        <f ca="1" t="shared" si="15"/>
        <v>0.869821387749083</v>
      </c>
      <c r="D374" s="50">
        <f ca="1" t="shared" si="16"/>
        <v>0.364689641002554</v>
      </c>
      <c r="E374" s="50">
        <f ca="1" t="shared" si="17"/>
        <v>3</v>
      </c>
      <c r="F374" s="55">
        <f ca="1">IF(E374=1,$C$4*SQRT(D374),IF(E374=2,$C$4+($C$5-$C$4)*D374,$C$6-($C$6-$C$5)*SQRT(1-D374)))</f>
        <v>7.60880924412605</v>
      </c>
    </row>
    <row r="375" spans="2:6">
      <c r="B375" s="49">
        <v>359</v>
      </c>
      <c r="C375" s="50">
        <f ca="1" t="shared" si="15"/>
        <v>0.932649889241899</v>
      </c>
      <c r="D375" s="50">
        <f ca="1" t="shared" si="16"/>
        <v>0.414590977357868</v>
      </c>
      <c r="E375" s="50">
        <f ca="1" t="shared" si="17"/>
        <v>3</v>
      </c>
      <c r="F375" s="55">
        <f ca="1">IF(E375=1,$C$4*SQRT(D375),IF(E375=2,$C$4+($C$5-$C$4)*D375,$C$6-($C$6-$C$5)*SQRT(1-D375)))</f>
        <v>7.70463919965092</v>
      </c>
    </row>
    <row r="376" spans="2:6">
      <c r="B376" s="49">
        <v>360</v>
      </c>
      <c r="C376" s="50">
        <f ca="1" t="shared" si="15"/>
        <v>0.171668315601633</v>
      </c>
      <c r="D376" s="50">
        <f ca="1" t="shared" si="16"/>
        <v>0.597374108677206</v>
      </c>
      <c r="E376" s="50">
        <f ca="1" t="shared" si="17"/>
        <v>1</v>
      </c>
      <c r="F376" s="55">
        <f ca="1">IF(E376=1,$C$4*SQRT(D376),IF(E376=2,$C$4+($C$5-$C$4)*D376,$C$6-($C$6-$C$5)*SQRT(1-D376)))</f>
        <v>2.31869941520993</v>
      </c>
    </row>
    <row r="377" spans="2:6">
      <c r="B377" s="49">
        <v>361</v>
      </c>
      <c r="C377" s="50">
        <f ca="1" t="shared" si="15"/>
        <v>0.070485401592415</v>
      </c>
      <c r="D377" s="50">
        <f ca="1" t="shared" si="16"/>
        <v>0.77583282369484</v>
      </c>
      <c r="E377" s="50">
        <f ca="1" t="shared" si="17"/>
        <v>1</v>
      </c>
      <c r="F377" s="55">
        <f ca="1">IF(E377=1,$C$4*SQRT(D377),IF(E377=2,$C$4+($C$5-$C$4)*D377,$C$6-($C$6-$C$5)*SQRT(1-D377)))</f>
        <v>2.64244118444547</v>
      </c>
    </row>
    <row r="378" spans="2:6">
      <c r="B378" s="49">
        <v>362</v>
      </c>
      <c r="C378" s="50">
        <f ca="1" t="shared" si="15"/>
        <v>0.529664201255915</v>
      </c>
      <c r="D378" s="50">
        <f ca="1" t="shared" si="16"/>
        <v>0.162105540073645</v>
      </c>
      <c r="E378" s="50">
        <f ca="1" t="shared" si="17"/>
        <v>2</v>
      </c>
      <c r="F378" s="55">
        <f ca="1">IF(E378=1,$C$4*SQRT(D378),IF(E378=2,$C$4+($C$5-$C$4)*D378,$C$6-($C$6-$C$5)*SQRT(1-D378)))</f>
        <v>3.64842216029458</v>
      </c>
    </row>
    <row r="379" spans="2:6">
      <c r="B379" s="49">
        <v>363</v>
      </c>
      <c r="C379" s="50">
        <f ca="1" t="shared" si="15"/>
        <v>0.438557545888505</v>
      </c>
      <c r="D379" s="50">
        <f ca="1" t="shared" si="16"/>
        <v>0.831741833773457</v>
      </c>
      <c r="E379" s="50">
        <f ca="1" t="shared" si="17"/>
        <v>2</v>
      </c>
      <c r="F379" s="55">
        <f ca="1">IF(E379=1,$C$4*SQRT(D379),IF(E379=2,$C$4+($C$5-$C$4)*D379,$C$6-($C$6-$C$5)*SQRT(1-D379)))</f>
        <v>6.32696733509383</v>
      </c>
    </row>
    <row r="380" spans="2:6">
      <c r="B380" s="49">
        <v>364</v>
      </c>
      <c r="C380" s="50">
        <f ca="1" t="shared" si="15"/>
        <v>0.476871139917254</v>
      </c>
      <c r="D380" s="50">
        <f ca="1" t="shared" si="16"/>
        <v>0.191763747914031</v>
      </c>
      <c r="E380" s="50">
        <f ca="1" t="shared" si="17"/>
        <v>2</v>
      </c>
      <c r="F380" s="55">
        <f ca="1">IF(E380=1,$C$4*SQRT(D380),IF(E380=2,$C$4+($C$5-$C$4)*D380,$C$6-($C$6-$C$5)*SQRT(1-D380)))</f>
        <v>3.76705499165612</v>
      </c>
    </row>
    <row r="381" spans="2:6">
      <c r="B381" s="49">
        <v>365</v>
      </c>
      <c r="C381" s="50">
        <f ca="1" t="shared" si="15"/>
        <v>0.171677520258309</v>
      </c>
      <c r="D381" s="50">
        <f ca="1" t="shared" si="16"/>
        <v>0.906040639523165</v>
      </c>
      <c r="E381" s="50">
        <f ca="1" t="shared" si="17"/>
        <v>1</v>
      </c>
      <c r="F381" s="55">
        <f ca="1">IF(E381=1,$C$4*SQRT(D381),IF(E381=2,$C$4+($C$5-$C$4)*D381,$C$6-($C$6-$C$5)*SQRT(1-D381)))</f>
        <v>2.85558501111567</v>
      </c>
    </row>
    <row r="382" spans="2:6">
      <c r="B382" s="49">
        <v>366</v>
      </c>
      <c r="C382" s="50">
        <f ca="1" t="shared" si="15"/>
        <v>0.906125655564077</v>
      </c>
      <c r="D382" s="50">
        <f ca="1" t="shared" si="16"/>
        <v>0.983722439177442</v>
      </c>
      <c r="E382" s="50">
        <f ca="1" t="shared" si="17"/>
        <v>3</v>
      </c>
      <c r="F382" s="55">
        <f ca="1">IF(E382=1,$C$4*SQRT(D382),IF(E382=2,$C$4+($C$5-$C$4)*D382,$C$6-($C$6-$C$5)*SQRT(1-D382)))</f>
        <v>9.61724936655439</v>
      </c>
    </row>
    <row r="383" spans="2:6">
      <c r="B383" s="49">
        <v>367</v>
      </c>
      <c r="C383" s="50">
        <f ca="1" t="shared" si="15"/>
        <v>0.678475907953803</v>
      </c>
      <c r="D383" s="50">
        <f ca="1" t="shared" si="16"/>
        <v>0.417142397520357</v>
      </c>
      <c r="E383" s="50">
        <f ca="1" t="shared" si="17"/>
        <v>2</v>
      </c>
      <c r="F383" s="55">
        <f ca="1">IF(E383=1,$C$4*SQRT(D383),IF(E383=2,$C$4+($C$5-$C$4)*D383,$C$6-($C$6-$C$5)*SQRT(1-D383)))</f>
        <v>4.66856959008143</v>
      </c>
    </row>
    <row r="384" spans="2:6">
      <c r="B384" s="49">
        <v>368</v>
      </c>
      <c r="C384" s="50">
        <f ca="1" t="shared" si="15"/>
        <v>0.751162121968643</v>
      </c>
      <c r="D384" s="50">
        <f ca="1" t="shared" si="16"/>
        <v>0.691649456165619</v>
      </c>
      <c r="E384" s="50">
        <f ca="1" t="shared" si="17"/>
        <v>2</v>
      </c>
      <c r="F384" s="55">
        <f ca="1">IF(E384=1,$C$4*SQRT(D384),IF(E384=2,$C$4+($C$5-$C$4)*D384,$C$6-($C$6-$C$5)*SQRT(1-D384)))</f>
        <v>5.76659782466248</v>
      </c>
    </row>
    <row r="385" spans="2:6">
      <c r="B385" s="49">
        <v>369</v>
      </c>
      <c r="C385" s="50">
        <f ca="1" t="shared" si="15"/>
        <v>0.457545948767165</v>
      </c>
      <c r="D385" s="50">
        <f ca="1" t="shared" si="16"/>
        <v>0.407601166567497</v>
      </c>
      <c r="E385" s="50">
        <f ca="1" t="shared" si="17"/>
        <v>2</v>
      </c>
      <c r="F385" s="55">
        <f ca="1">IF(E385=1,$C$4*SQRT(D385),IF(E385=2,$C$4+($C$5-$C$4)*D385,$C$6-($C$6-$C$5)*SQRT(1-D385)))</f>
        <v>4.63040466626999</v>
      </c>
    </row>
    <row r="386" spans="2:6">
      <c r="B386" s="49">
        <v>370</v>
      </c>
      <c r="C386" s="50">
        <f ca="1" t="shared" si="15"/>
        <v>0.384013807740559</v>
      </c>
      <c r="D386" s="50">
        <f ca="1" t="shared" si="16"/>
        <v>0.0209520968312817</v>
      </c>
      <c r="E386" s="50">
        <f ca="1" t="shared" si="17"/>
        <v>2</v>
      </c>
      <c r="F386" s="55">
        <f ca="1">IF(E386=1,$C$4*SQRT(D386),IF(E386=2,$C$4+($C$5-$C$4)*D386,$C$6-($C$6-$C$5)*SQRT(1-D386)))</f>
        <v>3.08380838732513</v>
      </c>
    </row>
    <row r="387" spans="2:6">
      <c r="B387" s="49">
        <v>371</v>
      </c>
      <c r="C387" s="50">
        <f ca="1" t="shared" si="15"/>
        <v>0.145904396245569</v>
      </c>
      <c r="D387" s="50">
        <f ca="1" t="shared" si="16"/>
        <v>0.735519450990328</v>
      </c>
      <c r="E387" s="50">
        <f ca="1" t="shared" si="17"/>
        <v>1</v>
      </c>
      <c r="F387" s="55">
        <f ca="1">IF(E387=1,$C$4*SQRT(D387),IF(E387=2,$C$4+($C$5-$C$4)*D387,$C$6-($C$6-$C$5)*SQRT(1-D387)))</f>
        <v>2.57287291930887</v>
      </c>
    </row>
    <row r="388" spans="2:6">
      <c r="B388" s="49">
        <v>372</v>
      </c>
      <c r="C388" s="50">
        <f ca="1" t="shared" si="15"/>
        <v>0.216366941345531</v>
      </c>
      <c r="D388" s="50">
        <f ca="1" t="shared" si="16"/>
        <v>0.331381289273649</v>
      </c>
      <c r="E388" s="50">
        <f ca="1" t="shared" si="17"/>
        <v>2</v>
      </c>
      <c r="F388" s="55">
        <f ca="1">IF(E388=1,$C$4*SQRT(D388),IF(E388=2,$C$4+($C$5-$C$4)*D388,$C$6-($C$6-$C$5)*SQRT(1-D388)))</f>
        <v>4.32552515709459</v>
      </c>
    </row>
    <row r="389" spans="2:6">
      <c r="B389" s="49">
        <v>373</v>
      </c>
      <c r="C389" s="50">
        <f ca="1" t="shared" si="15"/>
        <v>0.937351040540848</v>
      </c>
      <c r="D389" s="50">
        <f ca="1" t="shared" si="16"/>
        <v>0.696488655204191</v>
      </c>
      <c r="E389" s="50">
        <f ca="1" t="shared" si="17"/>
        <v>3</v>
      </c>
      <c r="F389" s="55">
        <f ca="1">IF(E389=1,$C$4*SQRT(D389),IF(E389=2,$C$4+($C$5-$C$4)*D389,$C$6-($C$6-$C$5)*SQRT(1-D389)))</f>
        <v>8.34724408845036</v>
      </c>
    </row>
    <row r="390" spans="2:6">
      <c r="B390" s="49">
        <v>374</v>
      </c>
      <c r="C390" s="50">
        <f ca="1" t="shared" si="15"/>
        <v>0.388140618322787</v>
      </c>
      <c r="D390" s="50">
        <f ca="1" t="shared" si="16"/>
        <v>0.361142141459948</v>
      </c>
      <c r="E390" s="50">
        <f ca="1" t="shared" si="17"/>
        <v>2</v>
      </c>
      <c r="F390" s="55">
        <f ca="1">IF(E390=1,$C$4*SQRT(D390),IF(E390=2,$C$4+($C$5-$C$4)*D390,$C$6-($C$6-$C$5)*SQRT(1-D390)))</f>
        <v>4.44456856583979</v>
      </c>
    </row>
    <row r="391" spans="2:6">
      <c r="B391" s="49">
        <v>375</v>
      </c>
      <c r="C391" s="50">
        <f ca="1" t="shared" si="15"/>
        <v>0.408387934877535</v>
      </c>
      <c r="D391" s="50">
        <f ca="1" t="shared" si="16"/>
        <v>0.752681294443616</v>
      </c>
      <c r="E391" s="50">
        <f ca="1" t="shared" si="17"/>
        <v>2</v>
      </c>
      <c r="F391" s="55">
        <f ca="1">IF(E391=1,$C$4*SQRT(D391),IF(E391=2,$C$4+($C$5-$C$4)*D391,$C$6-($C$6-$C$5)*SQRT(1-D391)))</f>
        <v>6.01072517777446</v>
      </c>
    </row>
    <row r="392" spans="2:6">
      <c r="B392" s="49">
        <v>376</v>
      </c>
      <c r="C392" s="50">
        <f ca="1" t="shared" si="15"/>
        <v>0.777265058177407</v>
      </c>
      <c r="D392" s="50">
        <f ca="1" t="shared" si="16"/>
        <v>0.46082796107304</v>
      </c>
      <c r="E392" s="50">
        <f ca="1" t="shared" si="17"/>
        <v>2</v>
      </c>
      <c r="F392" s="55">
        <f ca="1">IF(E392=1,$C$4*SQRT(D392),IF(E392=2,$C$4+($C$5-$C$4)*D392,$C$6-($C$6-$C$5)*SQRT(1-D392)))</f>
        <v>4.84331184429216</v>
      </c>
    </row>
    <row r="393" spans="2:6">
      <c r="B393" s="49">
        <v>377</v>
      </c>
      <c r="C393" s="50">
        <f ca="1" t="shared" si="15"/>
        <v>0.531181809148856</v>
      </c>
      <c r="D393" s="50">
        <f ca="1" t="shared" si="16"/>
        <v>0.552442205815985</v>
      </c>
      <c r="E393" s="50">
        <f ca="1" t="shared" si="17"/>
        <v>2</v>
      </c>
      <c r="F393" s="55">
        <f ca="1">IF(E393=1,$C$4*SQRT(D393),IF(E393=2,$C$4+($C$5-$C$4)*D393,$C$6-($C$6-$C$5)*SQRT(1-D393)))</f>
        <v>5.20976882326394</v>
      </c>
    </row>
    <row r="394" spans="2:6">
      <c r="B394" s="49">
        <v>378</v>
      </c>
      <c r="C394" s="50">
        <f ca="1" t="shared" si="15"/>
        <v>0.282228140544181</v>
      </c>
      <c r="D394" s="50">
        <f ca="1" t="shared" si="16"/>
        <v>0.515583657763246</v>
      </c>
      <c r="E394" s="50">
        <f ca="1" t="shared" si="17"/>
        <v>2</v>
      </c>
      <c r="F394" s="55">
        <f ca="1">IF(E394=1,$C$4*SQRT(D394),IF(E394=2,$C$4+($C$5-$C$4)*D394,$C$6-($C$6-$C$5)*SQRT(1-D394)))</f>
        <v>5.06233463105299</v>
      </c>
    </row>
    <row r="395" spans="2:6">
      <c r="B395" s="49">
        <v>379</v>
      </c>
      <c r="C395" s="50">
        <f ca="1" t="shared" si="15"/>
        <v>0.855456422676878</v>
      </c>
      <c r="D395" s="50">
        <f ca="1" t="shared" si="16"/>
        <v>0.127589476541801</v>
      </c>
      <c r="E395" s="50">
        <f ca="1" t="shared" si="17"/>
        <v>3</v>
      </c>
      <c r="F395" s="55">
        <f ca="1">IF(E395=1,$C$4*SQRT(D395),IF(E395=2,$C$4+($C$5-$C$4)*D395,$C$6-($C$6-$C$5)*SQRT(1-D395)))</f>
        <v>7.19791243692782</v>
      </c>
    </row>
    <row r="396" spans="2:6">
      <c r="B396" s="49">
        <v>380</v>
      </c>
      <c r="C396" s="50">
        <f ca="1" t="shared" si="15"/>
        <v>0.965521318492456</v>
      </c>
      <c r="D396" s="50">
        <f ca="1" t="shared" si="16"/>
        <v>0.570545606549301</v>
      </c>
      <c r="E396" s="50">
        <f ca="1" t="shared" si="17"/>
        <v>3</v>
      </c>
      <c r="F396" s="55">
        <f ca="1">IF(E396=1,$C$4*SQRT(D396),IF(E396=2,$C$4+($C$5-$C$4)*D396,$C$6-($C$6-$C$5)*SQRT(1-D396)))</f>
        <v>8.03401690214379</v>
      </c>
    </row>
    <row r="397" spans="2:6">
      <c r="B397" s="49">
        <v>381</v>
      </c>
      <c r="C397" s="50">
        <f ca="1" t="shared" si="15"/>
        <v>0.155958619224794</v>
      </c>
      <c r="D397" s="50">
        <f ca="1" t="shared" si="16"/>
        <v>0.372699839123381</v>
      </c>
      <c r="E397" s="50">
        <f ca="1" t="shared" si="17"/>
        <v>1</v>
      </c>
      <c r="F397" s="55">
        <f ca="1">IF(E397=1,$C$4*SQRT(D397),IF(E397=2,$C$4+($C$5-$C$4)*D397,$C$6-($C$6-$C$5)*SQRT(1-D397)))</f>
        <v>1.83147442027194</v>
      </c>
    </row>
    <row r="398" spans="2:6">
      <c r="B398" s="49">
        <v>382</v>
      </c>
      <c r="C398" s="50">
        <f ca="1" t="shared" si="15"/>
        <v>0.261346095785067</v>
      </c>
      <c r="D398" s="50">
        <f ca="1" t="shared" si="16"/>
        <v>0.915942026404635</v>
      </c>
      <c r="E398" s="50">
        <f ca="1" t="shared" si="17"/>
        <v>2</v>
      </c>
      <c r="F398" s="55">
        <f ca="1">IF(E398=1,$C$4*SQRT(D398),IF(E398=2,$C$4+($C$5-$C$4)*D398,$C$6-($C$6-$C$5)*SQRT(1-D398)))</f>
        <v>6.66376810561854</v>
      </c>
    </row>
    <row r="399" spans="2:6">
      <c r="B399" s="49">
        <v>383</v>
      </c>
      <c r="C399" s="50">
        <f ca="1" t="shared" si="15"/>
        <v>0.125060697551247</v>
      </c>
      <c r="D399" s="50">
        <f ca="1" t="shared" si="16"/>
        <v>0.578808694906673</v>
      </c>
      <c r="E399" s="50">
        <f ca="1" t="shared" si="17"/>
        <v>1</v>
      </c>
      <c r="F399" s="55">
        <f ca="1">IF(E399=1,$C$4*SQRT(D399),IF(E399=2,$C$4+($C$5-$C$4)*D399,$C$6-($C$6-$C$5)*SQRT(1-D399)))</f>
        <v>2.28238433533006</v>
      </c>
    </row>
    <row r="400" spans="2:6">
      <c r="B400" s="49">
        <v>384</v>
      </c>
      <c r="C400" s="50">
        <f ca="1" t="shared" si="15"/>
        <v>0.785508614094321</v>
      </c>
      <c r="D400" s="50">
        <f ca="1" t="shared" si="16"/>
        <v>0.140244457892485</v>
      </c>
      <c r="E400" s="50">
        <f ca="1" t="shared" si="17"/>
        <v>2</v>
      </c>
      <c r="F400" s="55">
        <f ca="1">IF(E400=1,$C$4*SQRT(D400),IF(E400=2,$C$4+($C$5-$C$4)*D400,$C$6-($C$6-$C$5)*SQRT(1-D400)))</f>
        <v>3.56097783156994</v>
      </c>
    </row>
    <row r="401" spans="2:6">
      <c r="B401" s="49">
        <v>385</v>
      </c>
      <c r="C401" s="50">
        <f ca="1" t="shared" ref="C401:C464" si="18">RAND()</f>
        <v>0.121155423852511</v>
      </c>
      <c r="D401" s="50">
        <f ca="1" t="shared" ref="D401:D464" si="19">RAND()</f>
        <v>0.383065392677155</v>
      </c>
      <c r="E401" s="50">
        <f ca="1" t="shared" ref="E401:E464" si="20">IF(C401&lt;=$C$10,1,IF(C401&lt;=$C$10+$C$11,2,3))</f>
        <v>1</v>
      </c>
      <c r="F401" s="55">
        <f ca="1">IF(E401=1,$C$4*SQRT(D401),IF(E401=2,$C$4+($C$5-$C$4)*D401,$C$6-($C$6-$C$5)*SQRT(1-D401)))</f>
        <v>1.85676830382641</v>
      </c>
    </row>
    <row r="402" spans="2:6">
      <c r="B402" s="49">
        <v>386</v>
      </c>
      <c r="C402" s="50">
        <f ca="1" t="shared" si="18"/>
        <v>0.309024725694657</v>
      </c>
      <c r="D402" s="50">
        <f ca="1" t="shared" si="19"/>
        <v>0.160094000250208</v>
      </c>
      <c r="E402" s="50">
        <f ca="1" t="shared" si="20"/>
        <v>2</v>
      </c>
      <c r="F402" s="55">
        <f ca="1">IF(E402=1,$C$4*SQRT(D402),IF(E402=2,$C$4+($C$5-$C$4)*D402,$C$6-($C$6-$C$5)*SQRT(1-D402)))</f>
        <v>3.64037600100083</v>
      </c>
    </row>
    <row r="403" spans="2:6">
      <c r="B403" s="49">
        <v>387</v>
      </c>
      <c r="C403" s="50">
        <f ca="1" t="shared" si="18"/>
        <v>0.0568845457405687</v>
      </c>
      <c r="D403" s="50">
        <f ca="1" t="shared" si="19"/>
        <v>0.45295310163717</v>
      </c>
      <c r="E403" s="50">
        <f ca="1" t="shared" si="20"/>
        <v>1</v>
      </c>
      <c r="F403" s="55">
        <f ca="1">IF(E403=1,$C$4*SQRT(D403),IF(E403=2,$C$4+($C$5-$C$4)*D403,$C$6-($C$6-$C$5)*SQRT(1-D403)))</f>
        <v>2.01905371764461</v>
      </c>
    </row>
    <row r="404" spans="2:6">
      <c r="B404" s="49">
        <v>388</v>
      </c>
      <c r="C404" s="50">
        <f ca="1" t="shared" si="18"/>
        <v>0.315336779165852</v>
      </c>
      <c r="D404" s="50">
        <f ca="1" t="shared" si="19"/>
        <v>0.329095075015762</v>
      </c>
      <c r="E404" s="50">
        <f ca="1" t="shared" si="20"/>
        <v>2</v>
      </c>
      <c r="F404" s="55">
        <f ca="1">IF(E404=1,$C$4*SQRT(D404),IF(E404=2,$C$4+($C$5-$C$4)*D404,$C$6-($C$6-$C$5)*SQRT(1-D404)))</f>
        <v>4.31638030006305</v>
      </c>
    </row>
    <row r="405" spans="2:6">
      <c r="B405" s="49">
        <v>389</v>
      </c>
      <c r="C405" s="50">
        <f ca="1" t="shared" si="18"/>
        <v>0.855678772475465</v>
      </c>
      <c r="D405" s="50">
        <f ca="1" t="shared" si="19"/>
        <v>0.680407676776945</v>
      </c>
      <c r="E405" s="50">
        <f ca="1" t="shared" si="20"/>
        <v>3</v>
      </c>
      <c r="F405" s="55">
        <f ca="1">IF(E405=1,$C$4*SQRT(D405),IF(E405=2,$C$4+($C$5-$C$4)*D405,$C$6-($C$6-$C$5)*SQRT(1-D405)))</f>
        <v>8.30402508597341</v>
      </c>
    </row>
    <row r="406" spans="2:6">
      <c r="B406" s="49">
        <v>390</v>
      </c>
      <c r="C406" s="50">
        <f ca="1" t="shared" si="18"/>
        <v>0.848281977561566</v>
      </c>
      <c r="D406" s="50">
        <f ca="1" t="shared" si="19"/>
        <v>0.306128239700471</v>
      </c>
      <c r="E406" s="50">
        <f ca="1" t="shared" si="20"/>
        <v>3</v>
      </c>
      <c r="F406" s="55">
        <f ca="1">IF(E406=1,$C$4*SQRT(D406),IF(E406=2,$C$4+($C$5-$C$4)*D406,$C$6-($C$6-$C$5)*SQRT(1-D406)))</f>
        <v>7.50103104407122</v>
      </c>
    </row>
    <row r="407" spans="2:6">
      <c r="B407" s="49">
        <v>391</v>
      </c>
      <c r="C407" s="50">
        <f ca="1" t="shared" si="18"/>
        <v>0.463841581120059</v>
      </c>
      <c r="D407" s="50">
        <f ca="1" t="shared" si="19"/>
        <v>0.718427140847882</v>
      </c>
      <c r="E407" s="50">
        <f ca="1" t="shared" si="20"/>
        <v>2</v>
      </c>
      <c r="F407" s="55">
        <f ca="1">IF(E407=1,$C$4*SQRT(D407),IF(E407=2,$C$4+($C$5-$C$4)*D407,$C$6-($C$6-$C$5)*SQRT(1-D407)))</f>
        <v>5.87370856339153</v>
      </c>
    </row>
    <row r="408" spans="2:6">
      <c r="B408" s="49">
        <v>392</v>
      </c>
      <c r="C408" s="50">
        <f ca="1" t="shared" si="18"/>
        <v>0.519145118096196</v>
      </c>
      <c r="D408" s="50">
        <f ca="1" t="shared" si="19"/>
        <v>0.00913257553507285</v>
      </c>
      <c r="E408" s="50">
        <f ca="1" t="shared" si="20"/>
        <v>2</v>
      </c>
      <c r="F408" s="55">
        <f ca="1">IF(E408=1,$C$4*SQRT(D408),IF(E408=2,$C$4+($C$5-$C$4)*D408,$C$6-($C$6-$C$5)*SQRT(1-D408)))</f>
        <v>3.03653030214029</v>
      </c>
    </row>
    <row r="409" spans="2:6">
      <c r="B409" s="49">
        <v>393</v>
      </c>
      <c r="C409" s="50">
        <f ca="1" t="shared" si="18"/>
        <v>0.927284485987747</v>
      </c>
      <c r="D409" s="50">
        <f ca="1" t="shared" si="19"/>
        <v>0.857767350447124</v>
      </c>
      <c r="E409" s="50">
        <f ca="1" t="shared" si="20"/>
        <v>3</v>
      </c>
      <c r="F409" s="55">
        <f ca="1">IF(E409=1,$C$4*SQRT(D409),IF(E409=2,$C$4+($C$5-$C$4)*D409,$C$6-($C$6-$C$5)*SQRT(1-D409)))</f>
        <v>8.86858767640798</v>
      </c>
    </row>
    <row r="410" spans="2:6">
      <c r="B410" s="49">
        <v>394</v>
      </c>
      <c r="C410" s="50">
        <f ca="1" t="shared" si="18"/>
        <v>0.921598574560127</v>
      </c>
      <c r="D410" s="50">
        <f ca="1" t="shared" si="19"/>
        <v>0.983868227228104</v>
      </c>
      <c r="E410" s="50">
        <f ca="1" t="shared" si="20"/>
        <v>3</v>
      </c>
      <c r="F410" s="55">
        <f ca="1">IF(E410=1,$C$4*SQRT(D410),IF(E410=2,$C$4+($C$5-$C$4)*D410,$C$6-($C$6-$C$5)*SQRT(1-D410)))</f>
        <v>9.61896725213302</v>
      </c>
    </row>
    <row r="411" spans="2:6">
      <c r="B411" s="49">
        <v>395</v>
      </c>
      <c r="C411" s="50">
        <f ca="1" t="shared" si="18"/>
        <v>0.555925666697153</v>
      </c>
      <c r="D411" s="50">
        <f ca="1" t="shared" si="19"/>
        <v>0.893457795392177</v>
      </c>
      <c r="E411" s="50">
        <f ca="1" t="shared" si="20"/>
        <v>2</v>
      </c>
      <c r="F411" s="55">
        <f ca="1">IF(E411=1,$C$4*SQRT(D411),IF(E411=2,$C$4+($C$5-$C$4)*D411,$C$6-($C$6-$C$5)*SQRT(1-D411)))</f>
        <v>6.57383118156871</v>
      </c>
    </row>
    <row r="412" spans="2:6">
      <c r="B412" s="49">
        <v>396</v>
      </c>
      <c r="C412" s="50">
        <f ca="1" t="shared" si="18"/>
        <v>0.9763884949164</v>
      </c>
      <c r="D412" s="50">
        <f ca="1" t="shared" si="19"/>
        <v>0.480836807104025</v>
      </c>
      <c r="E412" s="50">
        <f ca="1" t="shared" si="20"/>
        <v>3</v>
      </c>
      <c r="F412" s="55">
        <f ca="1">IF(E412=1,$C$4*SQRT(D412),IF(E412=2,$C$4+($C$5-$C$4)*D412,$C$6-($C$6-$C$5)*SQRT(1-D412)))</f>
        <v>7.83841059956712</v>
      </c>
    </row>
    <row r="413" spans="2:6">
      <c r="B413" s="49">
        <v>397</v>
      </c>
      <c r="C413" s="50">
        <f ca="1" t="shared" si="18"/>
        <v>0.415633582824199</v>
      </c>
      <c r="D413" s="50">
        <f ca="1" t="shared" si="19"/>
        <v>0.367266739444801</v>
      </c>
      <c r="E413" s="50">
        <f ca="1" t="shared" si="20"/>
        <v>2</v>
      </c>
      <c r="F413" s="55">
        <f ca="1">IF(E413=1,$C$4*SQRT(D413),IF(E413=2,$C$4+($C$5-$C$4)*D413,$C$6-($C$6-$C$5)*SQRT(1-D413)))</f>
        <v>4.4690669577792</v>
      </c>
    </row>
    <row r="414" spans="2:6">
      <c r="B414" s="49">
        <v>398</v>
      </c>
      <c r="C414" s="50">
        <f ca="1" t="shared" si="18"/>
        <v>0.6738473992714</v>
      </c>
      <c r="D414" s="50">
        <f ca="1" t="shared" si="19"/>
        <v>0.889478010809606</v>
      </c>
      <c r="E414" s="50">
        <f ca="1" t="shared" si="20"/>
        <v>2</v>
      </c>
      <c r="F414" s="55">
        <f ca="1">IF(E414=1,$C$4*SQRT(D414),IF(E414=2,$C$4+($C$5-$C$4)*D414,$C$6-($C$6-$C$5)*SQRT(1-D414)))</f>
        <v>6.55791204323842</v>
      </c>
    </row>
    <row r="415" spans="2:6">
      <c r="B415" s="49">
        <v>399</v>
      </c>
      <c r="C415" s="50">
        <f ca="1" t="shared" si="18"/>
        <v>0.823373342439705</v>
      </c>
      <c r="D415" s="50">
        <f ca="1" t="shared" si="19"/>
        <v>0.437975866893042</v>
      </c>
      <c r="E415" s="50">
        <f ca="1" t="shared" si="20"/>
        <v>3</v>
      </c>
      <c r="F415" s="55">
        <f ca="1">IF(E415=1,$C$4*SQRT(D415),IF(E415=2,$C$4+($C$5-$C$4)*D415,$C$6-($C$6-$C$5)*SQRT(1-D415)))</f>
        <v>7.75095193515954</v>
      </c>
    </row>
    <row r="416" spans="2:6">
      <c r="B416" s="49">
        <v>400</v>
      </c>
      <c r="C416" s="50">
        <f ca="1" t="shared" si="18"/>
        <v>0.808941874815901</v>
      </c>
      <c r="D416" s="50">
        <f ca="1" t="shared" si="19"/>
        <v>0.0375126228885001</v>
      </c>
      <c r="E416" s="50">
        <f ca="1" t="shared" si="20"/>
        <v>3</v>
      </c>
      <c r="F416" s="55">
        <f ca="1">IF(E416=1,$C$4*SQRT(D416),IF(E416=2,$C$4+($C$5-$C$4)*D416,$C$6-($C$6-$C$5)*SQRT(1-D416)))</f>
        <v>7.05680676917001</v>
      </c>
    </row>
    <row r="417" spans="2:6">
      <c r="B417" s="49">
        <v>401</v>
      </c>
      <c r="C417" s="50">
        <f ca="1" t="shared" si="18"/>
        <v>0.393784399190764</v>
      </c>
      <c r="D417" s="50">
        <f ca="1" t="shared" si="19"/>
        <v>0.4268159127282</v>
      </c>
      <c r="E417" s="50">
        <f ca="1" t="shared" si="20"/>
        <v>2</v>
      </c>
      <c r="F417" s="55">
        <f ca="1">IF(E417=1,$C$4*SQRT(D417),IF(E417=2,$C$4+($C$5-$C$4)*D417,$C$6-($C$6-$C$5)*SQRT(1-D417)))</f>
        <v>4.7072636509128</v>
      </c>
    </row>
    <row r="418" spans="2:6">
      <c r="B418" s="49">
        <v>402</v>
      </c>
      <c r="C418" s="50">
        <f ca="1" t="shared" si="18"/>
        <v>0.215057189054803</v>
      </c>
      <c r="D418" s="50">
        <f ca="1" t="shared" si="19"/>
        <v>0.992680803784256</v>
      </c>
      <c r="E418" s="50">
        <f ca="1" t="shared" si="20"/>
        <v>2</v>
      </c>
      <c r="F418" s="55">
        <f ca="1">IF(E418=1,$C$4*SQRT(D418),IF(E418=2,$C$4+($C$5-$C$4)*D418,$C$6-($C$6-$C$5)*SQRT(1-D418)))</f>
        <v>6.97072321513702</v>
      </c>
    </row>
    <row r="419" spans="2:6">
      <c r="B419" s="49">
        <v>403</v>
      </c>
      <c r="C419" s="50">
        <f ca="1" t="shared" si="18"/>
        <v>0.90808887608551</v>
      </c>
      <c r="D419" s="50">
        <f ca="1" t="shared" si="19"/>
        <v>0.688034591746594</v>
      </c>
      <c r="E419" s="50">
        <f ca="1" t="shared" si="20"/>
        <v>3</v>
      </c>
      <c r="F419" s="55">
        <f ca="1">IF(E419=1,$C$4*SQRT(D419),IF(E419=2,$C$4+($C$5-$C$4)*D419,$C$6-($C$6-$C$5)*SQRT(1-D419)))</f>
        <v>8.32438409106363</v>
      </c>
    </row>
    <row r="420" spans="2:6">
      <c r="B420" s="49">
        <v>404</v>
      </c>
      <c r="C420" s="50">
        <f ca="1" t="shared" si="18"/>
        <v>0.446244074076199</v>
      </c>
      <c r="D420" s="50">
        <f ca="1" t="shared" si="19"/>
        <v>0.143380214728585</v>
      </c>
      <c r="E420" s="50">
        <f ca="1" t="shared" si="20"/>
        <v>2</v>
      </c>
      <c r="F420" s="55">
        <f ca="1">IF(E420=1,$C$4*SQRT(D420),IF(E420=2,$C$4+($C$5-$C$4)*D420,$C$6-($C$6-$C$5)*SQRT(1-D420)))</f>
        <v>3.57352085891434</v>
      </c>
    </row>
    <row r="421" spans="2:6">
      <c r="B421" s="49">
        <v>405</v>
      </c>
      <c r="C421" s="50">
        <f ca="1" t="shared" si="18"/>
        <v>0.512672720950999</v>
      </c>
      <c r="D421" s="50">
        <f ca="1" t="shared" si="19"/>
        <v>0.735966561261352</v>
      </c>
      <c r="E421" s="50">
        <f ca="1" t="shared" si="20"/>
        <v>2</v>
      </c>
      <c r="F421" s="55">
        <f ca="1">IF(E421=1,$C$4*SQRT(D421),IF(E421=2,$C$4+($C$5-$C$4)*D421,$C$6-($C$6-$C$5)*SQRT(1-D421)))</f>
        <v>5.94386624504541</v>
      </c>
    </row>
    <row r="422" spans="2:6">
      <c r="B422" s="49">
        <v>406</v>
      </c>
      <c r="C422" s="50">
        <f ca="1" t="shared" si="18"/>
        <v>0.84210272577637</v>
      </c>
      <c r="D422" s="50">
        <f ca="1" t="shared" si="19"/>
        <v>0.508528998107294</v>
      </c>
      <c r="E422" s="50">
        <f ca="1" t="shared" si="20"/>
        <v>3</v>
      </c>
      <c r="F422" s="55">
        <f ca="1">IF(E422=1,$C$4*SQRT(D422),IF(E422=2,$C$4+($C$5-$C$4)*D422,$C$6-($C$6-$C$5)*SQRT(1-D422)))</f>
        <v>7.89685021526417</v>
      </c>
    </row>
    <row r="423" spans="2:6">
      <c r="B423" s="49">
        <v>407</v>
      </c>
      <c r="C423" s="50">
        <f ca="1" t="shared" si="18"/>
        <v>0.873657651288571</v>
      </c>
      <c r="D423" s="50">
        <f ca="1" t="shared" si="19"/>
        <v>0.671355135449049</v>
      </c>
      <c r="E423" s="50">
        <f ca="1" t="shared" si="20"/>
        <v>3</v>
      </c>
      <c r="F423" s="55">
        <f ca="1">IF(E423=1,$C$4*SQRT(D423),IF(E423=2,$C$4+($C$5-$C$4)*D423,$C$6-($C$6-$C$5)*SQRT(1-D423)))</f>
        <v>8.28017332822213</v>
      </c>
    </row>
    <row r="424" spans="2:6">
      <c r="B424" s="49">
        <v>408</v>
      </c>
      <c r="C424" s="50">
        <f ca="1" t="shared" si="18"/>
        <v>0.853586980676129</v>
      </c>
      <c r="D424" s="50">
        <f ca="1" t="shared" si="19"/>
        <v>0.924719742234329</v>
      </c>
      <c r="E424" s="50">
        <f ca="1" t="shared" si="20"/>
        <v>3</v>
      </c>
      <c r="F424" s="55">
        <f ca="1">IF(E424=1,$C$4*SQRT(D424),IF(E424=2,$C$4+($C$5-$C$4)*D424,$C$6-($C$6-$C$5)*SQRT(1-D424)))</f>
        <v>9.17688256008572</v>
      </c>
    </row>
    <row r="425" spans="2:6">
      <c r="B425" s="49">
        <v>409</v>
      </c>
      <c r="C425" s="50">
        <f ca="1" t="shared" si="18"/>
        <v>0.303755455174422</v>
      </c>
      <c r="D425" s="50">
        <f ca="1" t="shared" si="19"/>
        <v>0.588313469658468</v>
      </c>
      <c r="E425" s="50">
        <f ca="1" t="shared" si="20"/>
        <v>2</v>
      </c>
      <c r="F425" s="55">
        <f ca="1">IF(E425=1,$C$4*SQRT(D425),IF(E425=2,$C$4+($C$5-$C$4)*D425,$C$6-($C$6-$C$5)*SQRT(1-D425)))</f>
        <v>5.35325387863387</v>
      </c>
    </row>
    <row r="426" spans="2:6">
      <c r="B426" s="49">
        <v>410</v>
      </c>
      <c r="C426" s="50">
        <f ca="1" t="shared" si="18"/>
        <v>0.486148310893131</v>
      </c>
      <c r="D426" s="50">
        <f ca="1" t="shared" si="19"/>
        <v>0.288897613095551</v>
      </c>
      <c r="E426" s="50">
        <f ca="1" t="shared" si="20"/>
        <v>2</v>
      </c>
      <c r="F426" s="55">
        <f ca="1">IF(E426=1,$C$4*SQRT(D426),IF(E426=2,$C$4+($C$5-$C$4)*D426,$C$6-($C$6-$C$5)*SQRT(1-D426)))</f>
        <v>4.15559045238221</v>
      </c>
    </row>
    <row r="427" spans="2:6">
      <c r="B427" s="49">
        <v>411</v>
      </c>
      <c r="C427" s="50">
        <f ca="1" t="shared" si="18"/>
        <v>0.247074370564143</v>
      </c>
      <c r="D427" s="50">
        <f ca="1" t="shared" si="19"/>
        <v>0.41829044861029</v>
      </c>
      <c r="E427" s="50">
        <f ca="1" t="shared" si="20"/>
        <v>2</v>
      </c>
      <c r="F427" s="55">
        <f ca="1">IF(E427=1,$C$4*SQRT(D427),IF(E427=2,$C$4+($C$5-$C$4)*D427,$C$6-($C$6-$C$5)*SQRT(1-D427)))</f>
        <v>4.67316179444116</v>
      </c>
    </row>
    <row r="428" spans="2:6">
      <c r="B428" s="49">
        <v>412</v>
      </c>
      <c r="C428" s="50">
        <f ca="1" t="shared" si="18"/>
        <v>0.0366869161832764</v>
      </c>
      <c r="D428" s="50">
        <f ca="1" t="shared" si="19"/>
        <v>0.522473303215738</v>
      </c>
      <c r="E428" s="50">
        <f ca="1" t="shared" si="20"/>
        <v>1</v>
      </c>
      <c r="F428" s="55">
        <f ca="1">IF(E428=1,$C$4*SQRT(D428),IF(E428=2,$C$4+($C$5-$C$4)*D428,$C$6-($C$6-$C$5)*SQRT(1-D428)))</f>
        <v>2.16846944385704</v>
      </c>
    </row>
    <row r="429" spans="2:6">
      <c r="B429" s="49">
        <v>413</v>
      </c>
      <c r="C429" s="50">
        <f ca="1" t="shared" si="18"/>
        <v>0.102286121162662</v>
      </c>
      <c r="D429" s="50">
        <f ca="1" t="shared" si="19"/>
        <v>0.153363170123652</v>
      </c>
      <c r="E429" s="50">
        <f ca="1" t="shared" si="20"/>
        <v>1</v>
      </c>
      <c r="F429" s="55">
        <f ca="1">IF(E429=1,$C$4*SQRT(D429),IF(E429=2,$C$4+($C$5-$C$4)*D429,$C$6-($C$6-$C$5)*SQRT(1-D429)))</f>
        <v>1.17484830131931</v>
      </c>
    </row>
    <row r="430" spans="2:6">
      <c r="B430" s="49">
        <v>414</v>
      </c>
      <c r="C430" s="50">
        <f ca="1" t="shared" si="18"/>
        <v>0.287574783349192</v>
      </c>
      <c r="D430" s="50">
        <f ca="1" t="shared" si="19"/>
        <v>0.93002645496671</v>
      </c>
      <c r="E430" s="50">
        <f ca="1" t="shared" si="20"/>
        <v>2</v>
      </c>
      <c r="F430" s="55">
        <f ca="1">IF(E430=1,$C$4*SQRT(D430),IF(E430=2,$C$4+($C$5-$C$4)*D430,$C$6-($C$6-$C$5)*SQRT(1-D430)))</f>
        <v>6.72010581986684</v>
      </c>
    </row>
    <row r="431" spans="2:6">
      <c r="B431" s="49">
        <v>415</v>
      </c>
      <c r="C431" s="50">
        <f ca="1" t="shared" si="18"/>
        <v>0.664896163250828</v>
      </c>
      <c r="D431" s="50">
        <f ca="1" t="shared" si="19"/>
        <v>0.879227791527542</v>
      </c>
      <c r="E431" s="50">
        <f ca="1" t="shared" si="20"/>
        <v>2</v>
      </c>
      <c r="F431" s="55">
        <f ca="1">IF(E431=1,$C$4*SQRT(D431),IF(E431=2,$C$4+($C$5-$C$4)*D431,$C$6-($C$6-$C$5)*SQRT(1-D431)))</f>
        <v>6.51691116611017</v>
      </c>
    </row>
    <row r="432" spans="2:6">
      <c r="B432" s="49">
        <v>416</v>
      </c>
      <c r="C432" s="50">
        <f ca="1" t="shared" si="18"/>
        <v>0.507588967707852</v>
      </c>
      <c r="D432" s="50">
        <f ca="1" t="shared" si="19"/>
        <v>0.178949763900325</v>
      </c>
      <c r="E432" s="50">
        <f ca="1" t="shared" si="20"/>
        <v>2</v>
      </c>
      <c r="F432" s="55">
        <f ca="1">IF(E432=1,$C$4*SQRT(D432),IF(E432=2,$C$4+($C$5-$C$4)*D432,$C$6-($C$6-$C$5)*SQRT(1-D432)))</f>
        <v>3.7157990556013</v>
      </c>
    </row>
    <row r="433" spans="2:6">
      <c r="B433" s="49">
        <v>417</v>
      </c>
      <c r="C433" s="50">
        <f ca="1" t="shared" si="18"/>
        <v>0.565452268138684</v>
      </c>
      <c r="D433" s="50">
        <f ca="1" t="shared" si="19"/>
        <v>0.874748554768854</v>
      </c>
      <c r="E433" s="50">
        <f ca="1" t="shared" si="20"/>
        <v>2</v>
      </c>
      <c r="F433" s="55">
        <f ca="1">IF(E433=1,$C$4*SQRT(D433),IF(E433=2,$C$4+($C$5-$C$4)*D433,$C$6-($C$6-$C$5)*SQRT(1-D433)))</f>
        <v>6.49899421907542</v>
      </c>
    </row>
    <row r="434" spans="2:6">
      <c r="B434" s="49">
        <v>418</v>
      </c>
      <c r="C434" s="50">
        <f ca="1" t="shared" si="18"/>
        <v>0.101221357597571</v>
      </c>
      <c r="D434" s="50">
        <f ca="1" t="shared" si="19"/>
        <v>0.390911051524274</v>
      </c>
      <c r="E434" s="50">
        <f ca="1" t="shared" si="20"/>
        <v>1</v>
      </c>
      <c r="F434" s="55">
        <f ca="1">IF(E434=1,$C$4*SQRT(D434),IF(E434=2,$C$4+($C$5-$C$4)*D434,$C$6-($C$6-$C$5)*SQRT(1-D434)))</f>
        <v>1.87568639802033</v>
      </c>
    </row>
    <row r="435" spans="2:6">
      <c r="B435" s="49">
        <v>419</v>
      </c>
      <c r="C435" s="50">
        <f ca="1" t="shared" si="18"/>
        <v>0.549502422178596</v>
      </c>
      <c r="D435" s="50">
        <f ca="1" t="shared" si="19"/>
        <v>0.94355389650485</v>
      </c>
      <c r="E435" s="50">
        <f ca="1" t="shared" si="20"/>
        <v>2</v>
      </c>
      <c r="F435" s="55">
        <f ca="1">IF(E435=1,$C$4*SQRT(D435),IF(E435=2,$C$4+($C$5-$C$4)*D435,$C$6-($C$6-$C$5)*SQRT(1-D435)))</f>
        <v>6.7742155860194</v>
      </c>
    </row>
    <row r="436" spans="2:6">
      <c r="B436" s="49">
        <v>420</v>
      </c>
      <c r="C436" s="50">
        <f ca="1" t="shared" si="18"/>
        <v>0.764851226129832</v>
      </c>
      <c r="D436" s="50">
        <f ca="1" t="shared" si="19"/>
        <v>0.413656631984245</v>
      </c>
      <c r="E436" s="50">
        <f ca="1" t="shared" si="20"/>
        <v>2</v>
      </c>
      <c r="F436" s="55">
        <f ca="1">IF(E436=1,$C$4*SQRT(D436),IF(E436=2,$C$4+($C$5-$C$4)*D436,$C$6-($C$6-$C$5)*SQRT(1-D436)))</f>
        <v>4.65462652793698</v>
      </c>
    </row>
    <row r="437" spans="2:6">
      <c r="B437" s="49">
        <v>421</v>
      </c>
      <c r="C437" s="50">
        <f ca="1" t="shared" si="18"/>
        <v>0.523412126437814</v>
      </c>
      <c r="D437" s="50">
        <f ca="1" t="shared" si="19"/>
        <v>0.776578965791374</v>
      </c>
      <c r="E437" s="50">
        <f ca="1" t="shared" si="20"/>
        <v>2</v>
      </c>
      <c r="F437" s="55">
        <f ca="1">IF(E437=1,$C$4*SQRT(D437),IF(E437=2,$C$4+($C$5-$C$4)*D437,$C$6-($C$6-$C$5)*SQRT(1-D437)))</f>
        <v>6.1063158631655</v>
      </c>
    </row>
    <row r="438" spans="2:6">
      <c r="B438" s="49">
        <v>422</v>
      </c>
      <c r="C438" s="50">
        <f ca="1" t="shared" si="18"/>
        <v>0.682044773124004</v>
      </c>
      <c r="D438" s="50">
        <f ca="1" t="shared" si="19"/>
        <v>0.639270653081832</v>
      </c>
      <c r="E438" s="50">
        <f ca="1" t="shared" si="20"/>
        <v>2</v>
      </c>
      <c r="F438" s="55">
        <f ca="1">IF(E438=1,$C$4*SQRT(D438),IF(E438=2,$C$4+($C$5-$C$4)*D438,$C$6-($C$6-$C$5)*SQRT(1-D438)))</f>
        <v>5.55708261232733</v>
      </c>
    </row>
    <row r="439" spans="2:6">
      <c r="B439" s="49">
        <v>423</v>
      </c>
      <c r="C439" s="50">
        <f ca="1" t="shared" si="18"/>
        <v>0.645312259467739</v>
      </c>
      <c r="D439" s="50">
        <f ca="1" t="shared" si="19"/>
        <v>0.422002869907232</v>
      </c>
      <c r="E439" s="50">
        <f ca="1" t="shared" si="20"/>
        <v>2</v>
      </c>
      <c r="F439" s="55">
        <f ca="1">IF(E439=1,$C$4*SQRT(D439),IF(E439=2,$C$4+($C$5-$C$4)*D439,$C$6-($C$6-$C$5)*SQRT(1-D439)))</f>
        <v>4.68801147962893</v>
      </c>
    </row>
    <row r="440" spans="2:6">
      <c r="B440" s="49">
        <v>424</v>
      </c>
      <c r="C440" s="50">
        <f ca="1" t="shared" si="18"/>
        <v>0.159172114368293</v>
      </c>
      <c r="D440" s="50">
        <f ca="1" t="shared" si="19"/>
        <v>0.281091156115156</v>
      </c>
      <c r="E440" s="50">
        <f ca="1" t="shared" si="20"/>
        <v>1</v>
      </c>
      <c r="F440" s="55">
        <f ca="1">IF(E440=1,$C$4*SQRT(D440),IF(E440=2,$C$4+($C$5-$C$4)*D440,$C$6-($C$6-$C$5)*SQRT(1-D440)))</f>
        <v>1.59054091586366</v>
      </c>
    </row>
    <row r="441" spans="2:6">
      <c r="B441" s="49">
        <v>425</v>
      </c>
      <c r="C441" s="50">
        <f ca="1" t="shared" si="18"/>
        <v>0.300020391840568</v>
      </c>
      <c r="D441" s="50">
        <f ca="1" t="shared" si="19"/>
        <v>0.217517344874003</v>
      </c>
      <c r="E441" s="50">
        <f ca="1" t="shared" si="20"/>
        <v>2</v>
      </c>
      <c r="F441" s="55">
        <f ca="1">IF(E441=1,$C$4*SQRT(D441),IF(E441=2,$C$4+($C$5-$C$4)*D441,$C$6-($C$6-$C$5)*SQRT(1-D441)))</f>
        <v>3.87006937949601</v>
      </c>
    </row>
    <row r="442" spans="2:6">
      <c r="B442" s="49">
        <v>426</v>
      </c>
      <c r="C442" s="50">
        <f ca="1" t="shared" si="18"/>
        <v>0.740168592231531</v>
      </c>
      <c r="D442" s="50">
        <f ca="1" t="shared" si="19"/>
        <v>0.59741589853833</v>
      </c>
      <c r="E442" s="50">
        <f ca="1" t="shared" si="20"/>
        <v>2</v>
      </c>
      <c r="F442" s="55">
        <f ca="1">IF(E442=1,$C$4*SQRT(D442),IF(E442=2,$C$4+($C$5-$C$4)*D442,$C$6-($C$6-$C$5)*SQRT(1-D442)))</f>
        <v>5.38966359415332</v>
      </c>
    </row>
    <row r="443" spans="2:6">
      <c r="B443" s="49">
        <v>427</v>
      </c>
      <c r="C443" s="50">
        <f ca="1" t="shared" si="18"/>
        <v>0.676121423433695</v>
      </c>
      <c r="D443" s="50">
        <f ca="1" t="shared" si="19"/>
        <v>0.601943647081465</v>
      </c>
      <c r="E443" s="50">
        <f ca="1" t="shared" si="20"/>
        <v>2</v>
      </c>
      <c r="F443" s="55">
        <f ca="1">IF(E443=1,$C$4*SQRT(D443),IF(E443=2,$C$4+($C$5-$C$4)*D443,$C$6-($C$6-$C$5)*SQRT(1-D443)))</f>
        <v>5.40777458832586</v>
      </c>
    </row>
    <row r="444" spans="2:6">
      <c r="B444" s="49">
        <v>428</v>
      </c>
      <c r="C444" s="50">
        <f ca="1" t="shared" si="18"/>
        <v>0.57741751564957</v>
      </c>
      <c r="D444" s="50">
        <f ca="1" t="shared" si="19"/>
        <v>0.180095414201942</v>
      </c>
      <c r="E444" s="50">
        <f ca="1" t="shared" si="20"/>
        <v>2</v>
      </c>
      <c r="F444" s="55">
        <f ca="1">IF(E444=1,$C$4*SQRT(D444),IF(E444=2,$C$4+($C$5-$C$4)*D444,$C$6-($C$6-$C$5)*SQRT(1-D444)))</f>
        <v>3.72038165680777</v>
      </c>
    </row>
    <row r="445" spans="2:6">
      <c r="B445" s="49">
        <v>429</v>
      </c>
      <c r="C445" s="50">
        <f ca="1" t="shared" si="18"/>
        <v>0.232836061328735</v>
      </c>
      <c r="D445" s="50">
        <f ca="1" t="shared" si="19"/>
        <v>0.396859534501629</v>
      </c>
      <c r="E445" s="50">
        <f ca="1" t="shared" si="20"/>
        <v>2</v>
      </c>
      <c r="F445" s="55">
        <f ca="1">IF(E445=1,$C$4*SQRT(D445),IF(E445=2,$C$4+($C$5-$C$4)*D445,$C$6-($C$6-$C$5)*SQRT(1-D445)))</f>
        <v>4.58743813800652</v>
      </c>
    </row>
    <row r="446" spans="2:6">
      <c r="B446" s="49">
        <v>430</v>
      </c>
      <c r="C446" s="50">
        <f ca="1" t="shared" si="18"/>
        <v>0.49369353567504</v>
      </c>
      <c r="D446" s="50">
        <f ca="1" t="shared" si="19"/>
        <v>0.339506949861133</v>
      </c>
      <c r="E446" s="50">
        <f ca="1" t="shared" si="20"/>
        <v>2</v>
      </c>
      <c r="F446" s="55">
        <f ca="1">IF(E446=1,$C$4*SQRT(D446),IF(E446=2,$C$4+($C$5-$C$4)*D446,$C$6-($C$6-$C$5)*SQRT(1-D446)))</f>
        <v>4.35802779944453</v>
      </c>
    </row>
    <row r="447" spans="2:6">
      <c r="B447" s="49">
        <v>431</v>
      </c>
      <c r="C447" s="50">
        <f ca="1" t="shared" si="18"/>
        <v>0.0639168876593936</v>
      </c>
      <c r="D447" s="50">
        <f ca="1" t="shared" si="19"/>
        <v>0.762295528939879</v>
      </c>
      <c r="E447" s="50">
        <f ca="1" t="shared" si="20"/>
        <v>1</v>
      </c>
      <c r="F447" s="55">
        <f ca="1">IF(E447=1,$C$4*SQRT(D447),IF(E447=2,$C$4+($C$5-$C$4)*D447,$C$6-($C$6-$C$5)*SQRT(1-D447)))</f>
        <v>2.61928611657049</v>
      </c>
    </row>
    <row r="448" spans="2:6">
      <c r="B448" s="49">
        <v>432</v>
      </c>
      <c r="C448" s="50">
        <f ca="1" t="shared" si="18"/>
        <v>0.969649419995925</v>
      </c>
      <c r="D448" s="50">
        <f ca="1" t="shared" si="19"/>
        <v>0.0131038851269971</v>
      </c>
      <c r="E448" s="50">
        <f ca="1" t="shared" si="20"/>
        <v>3</v>
      </c>
      <c r="F448" s="55">
        <f ca="1">IF(E448=1,$C$4*SQRT(D448),IF(E448=2,$C$4+($C$5-$C$4)*D448,$C$6-($C$6-$C$5)*SQRT(1-D448)))</f>
        <v>7.01972064499701</v>
      </c>
    </row>
    <row r="449" spans="2:6">
      <c r="B449" s="49">
        <v>433</v>
      </c>
      <c r="C449" s="50">
        <f ca="1" t="shared" si="18"/>
        <v>0.932245269559711</v>
      </c>
      <c r="D449" s="50">
        <f ca="1" t="shared" si="19"/>
        <v>0.388387285740011</v>
      </c>
      <c r="E449" s="50">
        <f ca="1" t="shared" si="20"/>
        <v>3</v>
      </c>
      <c r="F449" s="55">
        <f ca="1">IF(E449=1,$C$4*SQRT(D449),IF(E449=2,$C$4+($C$5-$C$4)*D449,$C$6-($C$6-$C$5)*SQRT(1-D449)))</f>
        <v>7.65382983815327</v>
      </c>
    </row>
    <row r="450" spans="2:6">
      <c r="B450" s="49">
        <v>434</v>
      </c>
      <c r="C450" s="50">
        <f ca="1" t="shared" si="18"/>
        <v>0.770289518637151</v>
      </c>
      <c r="D450" s="50">
        <f ca="1" t="shared" si="19"/>
        <v>0.0868945306630833</v>
      </c>
      <c r="E450" s="50">
        <f ca="1" t="shared" si="20"/>
        <v>2</v>
      </c>
      <c r="F450" s="55">
        <f ca="1">IF(E450=1,$C$4*SQRT(D450),IF(E450=2,$C$4+($C$5-$C$4)*D450,$C$6-($C$6-$C$5)*SQRT(1-D450)))</f>
        <v>3.34757812265233</v>
      </c>
    </row>
    <row r="451" spans="2:6">
      <c r="B451" s="49">
        <v>435</v>
      </c>
      <c r="C451" s="50">
        <f ca="1" t="shared" si="18"/>
        <v>0.32507224910609</v>
      </c>
      <c r="D451" s="50">
        <f ca="1" t="shared" si="19"/>
        <v>0.428938015700629</v>
      </c>
      <c r="E451" s="50">
        <f ca="1" t="shared" si="20"/>
        <v>2</v>
      </c>
      <c r="F451" s="55">
        <f ca="1">IF(E451=1,$C$4*SQRT(D451),IF(E451=2,$C$4+($C$5-$C$4)*D451,$C$6-($C$6-$C$5)*SQRT(1-D451)))</f>
        <v>4.71575206280251</v>
      </c>
    </row>
    <row r="452" spans="2:6">
      <c r="B452" s="49">
        <v>436</v>
      </c>
      <c r="C452" s="50">
        <f ca="1" t="shared" si="18"/>
        <v>0.955255579603121</v>
      </c>
      <c r="D452" s="50">
        <f ca="1" t="shared" si="19"/>
        <v>0.687271986222434</v>
      </c>
      <c r="E452" s="50">
        <f ca="1" t="shared" si="20"/>
        <v>3</v>
      </c>
      <c r="F452" s="55">
        <f ca="1">IF(E452=1,$C$4*SQRT(D452),IF(E452=2,$C$4+($C$5-$C$4)*D452,$C$6-($C$6-$C$5)*SQRT(1-D452)))</f>
        <v>8.32233730327038</v>
      </c>
    </row>
    <row r="453" spans="2:6">
      <c r="B453" s="49">
        <v>437</v>
      </c>
      <c r="C453" s="50">
        <f ca="1" t="shared" si="18"/>
        <v>0.884557962488835</v>
      </c>
      <c r="D453" s="50">
        <f ca="1" t="shared" si="19"/>
        <v>0.569735031582012</v>
      </c>
      <c r="E453" s="50">
        <f ca="1" t="shared" si="20"/>
        <v>3</v>
      </c>
      <c r="F453" s="55">
        <f ca="1">IF(E453=1,$C$4*SQRT(D453),IF(E453=2,$C$4+($C$5-$C$4)*D453,$C$6-($C$6-$C$5)*SQRT(1-D453)))</f>
        <v>8.03216242647878</v>
      </c>
    </row>
    <row r="454" spans="2:6">
      <c r="B454" s="49">
        <v>438</v>
      </c>
      <c r="C454" s="50">
        <f ca="1" t="shared" si="18"/>
        <v>0.990682524051131</v>
      </c>
      <c r="D454" s="50">
        <f ca="1" t="shared" si="19"/>
        <v>0.183974885710578</v>
      </c>
      <c r="E454" s="50">
        <f ca="1" t="shared" si="20"/>
        <v>3</v>
      </c>
      <c r="F454" s="55">
        <f ca="1">IF(E454=1,$C$4*SQRT(D454),IF(E454=2,$C$4+($C$5-$C$4)*D454,$C$6-($C$6-$C$5)*SQRT(1-D454)))</f>
        <v>7.28997674758964</v>
      </c>
    </row>
    <row r="455" spans="2:6">
      <c r="B455" s="49">
        <v>439</v>
      </c>
      <c r="C455" s="50">
        <f ca="1" t="shared" si="18"/>
        <v>0.661178807659857</v>
      </c>
      <c r="D455" s="50">
        <f ca="1" t="shared" si="19"/>
        <v>0.596730267778072</v>
      </c>
      <c r="E455" s="50">
        <f ca="1" t="shared" si="20"/>
        <v>2</v>
      </c>
      <c r="F455" s="55">
        <f ca="1">IF(E455=1,$C$4*SQRT(D455),IF(E455=2,$C$4+($C$5-$C$4)*D455,$C$6-($C$6-$C$5)*SQRT(1-D455)))</f>
        <v>5.38692107111229</v>
      </c>
    </row>
    <row r="456" spans="2:6">
      <c r="B456" s="49">
        <v>440</v>
      </c>
      <c r="C456" s="50">
        <f ca="1" t="shared" si="18"/>
        <v>0.684429443282518</v>
      </c>
      <c r="D456" s="50">
        <f ca="1" t="shared" si="19"/>
        <v>0.835370206428129</v>
      </c>
      <c r="E456" s="50">
        <f ca="1" t="shared" si="20"/>
        <v>2</v>
      </c>
      <c r="F456" s="55">
        <f ca="1">IF(E456=1,$C$4*SQRT(D456),IF(E456=2,$C$4+($C$5-$C$4)*D456,$C$6-($C$6-$C$5)*SQRT(1-D456)))</f>
        <v>6.34148082571252</v>
      </c>
    </row>
    <row r="457" spans="2:6">
      <c r="B457" s="49">
        <v>441</v>
      </c>
      <c r="C457" s="50">
        <f ca="1" t="shared" si="18"/>
        <v>0.88943051442474</v>
      </c>
      <c r="D457" s="50">
        <f ca="1" t="shared" si="19"/>
        <v>0.895250137904869</v>
      </c>
      <c r="E457" s="50">
        <f ca="1" t="shared" si="20"/>
        <v>3</v>
      </c>
      <c r="F457" s="55">
        <f ca="1">IF(E457=1,$C$4*SQRT(D457),IF(E457=2,$C$4+($C$5-$C$4)*D457,$C$6-($C$6-$C$5)*SQRT(1-D457)))</f>
        <v>9.0290474991761</v>
      </c>
    </row>
    <row r="458" spans="2:6">
      <c r="B458" s="49">
        <v>442</v>
      </c>
      <c r="C458" s="50">
        <f ca="1" t="shared" si="18"/>
        <v>0.491028786522115</v>
      </c>
      <c r="D458" s="50">
        <f ca="1" t="shared" si="19"/>
        <v>0.133192704556208</v>
      </c>
      <c r="E458" s="50">
        <f ca="1" t="shared" si="20"/>
        <v>2</v>
      </c>
      <c r="F458" s="55">
        <f ca="1">IF(E458=1,$C$4*SQRT(D458),IF(E458=2,$C$4+($C$5-$C$4)*D458,$C$6-($C$6-$C$5)*SQRT(1-D458)))</f>
        <v>3.53277081822483</v>
      </c>
    </row>
    <row r="459" spans="2:6">
      <c r="B459" s="49">
        <v>443</v>
      </c>
      <c r="C459" s="50">
        <f ca="1" t="shared" si="18"/>
        <v>0.51380312015487</v>
      </c>
      <c r="D459" s="50">
        <f ca="1" t="shared" si="19"/>
        <v>0.273571431110099</v>
      </c>
      <c r="E459" s="50">
        <f ca="1" t="shared" si="20"/>
        <v>2</v>
      </c>
      <c r="F459" s="55">
        <f ca="1">IF(E459=1,$C$4*SQRT(D459),IF(E459=2,$C$4+($C$5-$C$4)*D459,$C$6-($C$6-$C$5)*SQRT(1-D459)))</f>
        <v>4.0942857244404</v>
      </c>
    </row>
    <row r="460" spans="2:6">
      <c r="B460" s="49">
        <v>444</v>
      </c>
      <c r="C460" s="50">
        <f ca="1" t="shared" si="18"/>
        <v>0.450108897804448</v>
      </c>
      <c r="D460" s="50">
        <f ca="1" t="shared" si="19"/>
        <v>0.595027543411202</v>
      </c>
      <c r="E460" s="50">
        <f ca="1" t="shared" si="20"/>
        <v>2</v>
      </c>
      <c r="F460" s="55">
        <f ca="1">IF(E460=1,$C$4*SQRT(D460),IF(E460=2,$C$4+($C$5-$C$4)*D460,$C$6-($C$6-$C$5)*SQRT(1-D460)))</f>
        <v>5.38011017364481</v>
      </c>
    </row>
    <row r="461" spans="2:6">
      <c r="B461" s="49">
        <v>445</v>
      </c>
      <c r="C461" s="50">
        <f ca="1" t="shared" si="18"/>
        <v>0.828895592127296</v>
      </c>
      <c r="D461" s="50">
        <f ca="1" t="shared" si="19"/>
        <v>0.50658222891823</v>
      </c>
      <c r="E461" s="50">
        <f ca="1" t="shared" si="20"/>
        <v>3</v>
      </c>
      <c r="F461" s="55">
        <f ca="1">IF(E461=1,$C$4*SQRT(D461),IF(E461=2,$C$4+($C$5-$C$4)*D461,$C$6-($C$6-$C$5)*SQRT(1-D461)))</f>
        <v>7.89268893142566</v>
      </c>
    </row>
    <row r="462" spans="2:6">
      <c r="B462" s="49">
        <v>446</v>
      </c>
      <c r="C462" s="50">
        <f ca="1" t="shared" si="18"/>
        <v>0.94850105111075</v>
      </c>
      <c r="D462" s="50">
        <f ca="1" t="shared" si="19"/>
        <v>0.600357331819116</v>
      </c>
      <c r="E462" s="50">
        <f ca="1" t="shared" si="20"/>
        <v>3</v>
      </c>
      <c r="F462" s="55">
        <f ca="1">IF(E462=1,$C$4*SQRT(D462),IF(E462=2,$C$4+($C$5-$C$4)*D462,$C$6-($C$6-$C$5)*SQRT(1-D462)))</f>
        <v>8.10348108007646</v>
      </c>
    </row>
    <row r="463" spans="2:6">
      <c r="B463" s="49">
        <v>447</v>
      </c>
      <c r="C463" s="50">
        <f ca="1" t="shared" si="18"/>
        <v>0.828882657358852</v>
      </c>
      <c r="D463" s="50">
        <f ca="1" t="shared" si="19"/>
        <v>0.726513994545688</v>
      </c>
      <c r="E463" s="50">
        <f ca="1" t="shared" si="20"/>
        <v>3</v>
      </c>
      <c r="F463" s="55">
        <f ca="1">IF(E463=1,$C$4*SQRT(D463),IF(E463=2,$C$4+($C$5-$C$4)*D463,$C$6-($C$6-$C$5)*SQRT(1-D463)))</f>
        <v>8.43112331616254</v>
      </c>
    </row>
    <row r="464" spans="2:6">
      <c r="B464" s="49">
        <v>448</v>
      </c>
      <c r="C464" s="50">
        <f ca="1" t="shared" si="18"/>
        <v>0.159385771147978</v>
      </c>
      <c r="D464" s="50">
        <f ca="1" t="shared" si="19"/>
        <v>0.0630141795426986</v>
      </c>
      <c r="E464" s="50">
        <f ca="1" t="shared" si="20"/>
        <v>1</v>
      </c>
      <c r="F464" s="55">
        <f ca="1">IF(E464=1,$C$4*SQRT(D464),IF(E464=2,$C$4+($C$5-$C$4)*D464,$C$6-($C$6-$C$5)*SQRT(1-D464)))</f>
        <v>0.753078758088613</v>
      </c>
    </row>
    <row r="465" spans="2:6">
      <c r="B465" s="49">
        <v>449</v>
      </c>
      <c r="C465" s="50">
        <f ca="1" t="shared" ref="C465:C528" si="21">RAND()</f>
        <v>0.591874159838424</v>
      </c>
      <c r="D465" s="50">
        <f ca="1" t="shared" ref="D465:D528" si="22">RAND()</f>
        <v>0.289056547708428</v>
      </c>
      <c r="E465" s="50">
        <f ca="1" t="shared" ref="E465:E528" si="23">IF(C465&lt;=$C$10,1,IF(C465&lt;=$C$10+$C$11,2,3))</f>
        <v>2</v>
      </c>
      <c r="F465" s="55">
        <f ca="1">IF(E465=1,$C$4*SQRT(D465),IF(E465=2,$C$4+($C$5-$C$4)*D465,$C$6-($C$6-$C$5)*SQRT(1-D465)))</f>
        <v>4.15622619083371</v>
      </c>
    </row>
    <row r="466" spans="2:6">
      <c r="B466" s="49">
        <v>450</v>
      </c>
      <c r="C466" s="50">
        <f ca="1" t="shared" si="21"/>
        <v>0.219246608508548</v>
      </c>
      <c r="D466" s="50">
        <f ca="1" t="shared" si="22"/>
        <v>0.937347005022242</v>
      </c>
      <c r="E466" s="50">
        <f ca="1" t="shared" si="23"/>
        <v>2</v>
      </c>
      <c r="F466" s="55">
        <f ca="1">IF(E466=1,$C$4*SQRT(D466),IF(E466=2,$C$4+($C$5-$C$4)*D466,$C$6-($C$6-$C$5)*SQRT(1-D466)))</f>
        <v>6.74938802008897</v>
      </c>
    </row>
    <row r="467" spans="2:6">
      <c r="B467" s="49">
        <v>451</v>
      </c>
      <c r="C467" s="50">
        <f ca="1" t="shared" si="21"/>
        <v>0.57584164479771</v>
      </c>
      <c r="D467" s="50">
        <f ca="1" t="shared" si="22"/>
        <v>0.71434281658434</v>
      </c>
      <c r="E467" s="50">
        <f ca="1" t="shared" si="23"/>
        <v>2</v>
      </c>
      <c r="F467" s="55">
        <f ca="1">IF(E467=1,$C$4*SQRT(D467),IF(E467=2,$C$4+($C$5-$C$4)*D467,$C$6-($C$6-$C$5)*SQRT(1-D467)))</f>
        <v>5.85737126633736</v>
      </c>
    </row>
    <row r="468" spans="2:6">
      <c r="B468" s="49">
        <v>452</v>
      </c>
      <c r="C468" s="50">
        <f ca="1" t="shared" si="21"/>
        <v>0.258638503488987</v>
      </c>
      <c r="D468" s="50">
        <f ca="1" t="shared" si="22"/>
        <v>0.0986216613752751</v>
      </c>
      <c r="E468" s="50">
        <f ca="1" t="shared" si="23"/>
        <v>2</v>
      </c>
      <c r="F468" s="55">
        <f ca="1">IF(E468=1,$C$4*SQRT(D468),IF(E468=2,$C$4+($C$5-$C$4)*D468,$C$6-($C$6-$C$5)*SQRT(1-D468)))</f>
        <v>3.3944866455011</v>
      </c>
    </row>
    <row r="469" spans="2:6">
      <c r="B469" s="49">
        <v>453</v>
      </c>
      <c r="C469" s="50">
        <f ca="1" t="shared" si="21"/>
        <v>0.342206521308896</v>
      </c>
      <c r="D469" s="50">
        <f ca="1" t="shared" si="22"/>
        <v>0.276701702713879</v>
      </c>
      <c r="E469" s="50">
        <f ca="1" t="shared" si="23"/>
        <v>2</v>
      </c>
      <c r="F469" s="55">
        <f ca="1">IF(E469=1,$C$4*SQRT(D469),IF(E469=2,$C$4+($C$5-$C$4)*D469,$C$6-($C$6-$C$5)*SQRT(1-D469)))</f>
        <v>4.10680681085551</v>
      </c>
    </row>
    <row r="470" spans="2:6">
      <c r="B470" s="49">
        <v>454</v>
      </c>
      <c r="C470" s="50">
        <f ca="1" t="shared" si="21"/>
        <v>0.0306075719926227</v>
      </c>
      <c r="D470" s="50">
        <f ca="1" t="shared" si="22"/>
        <v>0.777323430366219</v>
      </c>
      <c r="E470" s="50">
        <f ca="1" t="shared" si="23"/>
        <v>1</v>
      </c>
      <c r="F470" s="55">
        <f ca="1">IF(E470=1,$C$4*SQRT(D470),IF(E470=2,$C$4+($C$5-$C$4)*D470,$C$6-($C$6-$C$5)*SQRT(1-D470)))</f>
        <v>2.64497842586588</v>
      </c>
    </row>
    <row r="471" spans="2:6">
      <c r="B471" s="49">
        <v>455</v>
      </c>
      <c r="C471" s="50">
        <f ca="1" t="shared" si="21"/>
        <v>0.535701086515238</v>
      </c>
      <c r="D471" s="50">
        <f ca="1" t="shared" si="22"/>
        <v>0.67136072220662</v>
      </c>
      <c r="E471" s="50">
        <f ca="1" t="shared" si="23"/>
        <v>2</v>
      </c>
      <c r="F471" s="55">
        <f ca="1">IF(E471=1,$C$4*SQRT(D471),IF(E471=2,$C$4+($C$5-$C$4)*D471,$C$6-($C$6-$C$5)*SQRT(1-D471)))</f>
        <v>5.68544288882648</v>
      </c>
    </row>
    <row r="472" spans="2:6">
      <c r="B472" s="49">
        <v>456</v>
      </c>
      <c r="C472" s="50">
        <f ca="1" t="shared" si="21"/>
        <v>0.749217278553707</v>
      </c>
      <c r="D472" s="50">
        <f ca="1" t="shared" si="22"/>
        <v>0.117255407300435</v>
      </c>
      <c r="E472" s="50">
        <f ca="1" t="shared" si="23"/>
        <v>2</v>
      </c>
      <c r="F472" s="55">
        <f ca="1">IF(E472=1,$C$4*SQRT(D472),IF(E472=2,$C$4+($C$5-$C$4)*D472,$C$6-($C$6-$C$5)*SQRT(1-D472)))</f>
        <v>3.46902162920174</v>
      </c>
    </row>
    <row r="473" spans="2:6">
      <c r="B473" s="49">
        <v>457</v>
      </c>
      <c r="C473" s="50">
        <f ca="1" t="shared" si="21"/>
        <v>0.249766092537864</v>
      </c>
      <c r="D473" s="50">
        <f ca="1" t="shared" si="22"/>
        <v>0.883719346544561</v>
      </c>
      <c r="E473" s="50">
        <f ca="1" t="shared" si="23"/>
        <v>2</v>
      </c>
      <c r="F473" s="55">
        <f ca="1">IF(E473=1,$C$4*SQRT(D473),IF(E473=2,$C$4+($C$5-$C$4)*D473,$C$6-($C$6-$C$5)*SQRT(1-D473)))</f>
        <v>6.53487738617824</v>
      </c>
    </row>
    <row r="474" spans="2:6">
      <c r="B474" s="49">
        <v>458</v>
      </c>
      <c r="C474" s="50">
        <f ca="1" t="shared" si="21"/>
        <v>0.774227995871045</v>
      </c>
      <c r="D474" s="50">
        <f ca="1" t="shared" si="22"/>
        <v>0.270131759139093</v>
      </c>
      <c r="E474" s="50">
        <f ca="1" t="shared" si="23"/>
        <v>2</v>
      </c>
      <c r="F474" s="55">
        <f ca="1">IF(E474=1,$C$4*SQRT(D474),IF(E474=2,$C$4+($C$5-$C$4)*D474,$C$6-($C$6-$C$5)*SQRT(1-D474)))</f>
        <v>4.08052703655637</v>
      </c>
    </row>
    <row r="475" spans="2:6">
      <c r="B475" s="49">
        <v>459</v>
      </c>
      <c r="C475" s="50">
        <f ca="1" t="shared" si="21"/>
        <v>0.580408079676306</v>
      </c>
      <c r="D475" s="50">
        <f ca="1" t="shared" si="22"/>
        <v>0.155450555058549</v>
      </c>
      <c r="E475" s="50">
        <f ca="1" t="shared" si="23"/>
        <v>2</v>
      </c>
      <c r="F475" s="55">
        <f ca="1">IF(E475=1,$C$4*SQRT(D475),IF(E475=2,$C$4+($C$5-$C$4)*D475,$C$6-($C$6-$C$5)*SQRT(1-D475)))</f>
        <v>3.6218022202342</v>
      </c>
    </row>
    <row r="476" spans="2:6">
      <c r="B476" s="49">
        <v>460</v>
      </c>
      <c r="C476" s="50">
        <f ca="1" t="shared" si="21"/>
        <v>0.906880346800235</v>
      </c>
      <c r="D476" s="50">
        <f ca="1" t="shared" si="22"/>
        <v>0.857671365864058</v>
      </c>
      <c r="E476" s="50">
        <f ca="1" t="shared" si="23"/>
        <v>3</v>
      </c>
      <c r="F476" s="55">
        <f ca="1">IF(E476=1,$C$4*SQRT(D476),IF(E476=2,$C$4+($C$5-$C$4)*D476,$C$6-($C$6-$C$5)*SQRT(1-D476)))</f>
        <v>8.86820597844684</v>
      </c>
    </row>
    <row r="477" spans="2:6">
      <c r="B477" s="49">
        <v>461</v>
      </c>
      <c r="C477" s="50">
        <f ca="1" t="shared" si="21"/>
        <v>0.463918058269555</v>
      </c>
      <c r="D477" s="50">
        <f ca="1" t="shared" si="22"/>
        <v>0.689110150979697</v>
      </c>
      <c r="E477" s="50">
        <f ca="1" t="shared" si="23"/>
        <v>2</v>
      </c>
      <c r="F477" s="55">
        <f ca="1">IF(E477=1,$C$4*SQRT(D477),IF(E477=2,$C$4+($C$5-$C$4)*D477,$C$6-($C$6-$C$5)*SQRT(1-D477)))</f>
        <v>5.75644060391879</v>
      </c>
    </row>
    <row r="478" spans="2:6">
      <c r="B478" s="49">
        <v>462</v>
      </c>
      <c r="C478" s="50">
        <f ca="1" t="shared" si="21"/>
        <v>0.0500722068106527</v>
      </c>
      <c r="D478" s="50">
        <f ca="1" t="shared" si="22"/>
        <v>0.964921036892463</v>
      </c>
      <c r="E478" s="50">
        <f ca="1" t="shared" si="23"/>
        <v>1</v>
      </c>
      <c r="F478" s="55">
        <f ca="1">IF(E478=1,$C$4*SQRT(D478),IF(E478=2,$C$4+($C$5-$C$4)*D478,$C$6-($C$6-$C$5)*SQRT(1-D478)))</f>
        <v>2.94691182970108</v>
      </c>
    </row>
    <row r="479" spans="2:6">
      <c r="B479" s="49">
        <v>463</v>
      </c>
      <c r="C479" s="50">
        <f ca="1" t="shared" si="21"/>
        <v>0.185107701109243</v>
      </c>
      <c r="D479" s="50">
        <f ca="1" t="shared" si="22"/>
        <v>0.732832787001611</v>
      </c>
      <c r="E479" s="50">
        <f ca="1" t="shared" si="23"/>
        <v>1</v>
      </c>
      <c r="F479" s="55">
        <f ca="1">IF(E479=1,$C$4*SQRT(D479),IF(E479=2,$C$4+($C$5-$C$4)*D479,$C$6-($C$6-$C$5)*SQRT(1-D479)))</f>
        <v>2.56816959779032</v>
      </c>
    </row>
    <row r="480" spans="2:6">
      <c r="B480" s="49">
        <v>464</v>
      </c>
      <c r="C480" s="50">
        <f ca="1" t="shared" si="21"/>
        <v>0.714049210037699</v>
      </c>
      <c r="D480" s="50">
        <f ca="1" t="shared" si="22"/>
        <v>0.4752512984112</v>
      </c>
      <c r="E480" s="50">
        <f ca="1" t="shared" si="23"/>
        <v>2</v>
      </c>
      <c r="F480" s="55">
        <f ca="1">IF(E480=1,$C$4*SQRT(D480),IF(E480=2,$C$4+($C$5-$C$4)*D480,$C$6-($C$6-$C$5)*SQRT(1-D480)))</f>
        <v>4.9010051936448</v>
      </c>
    </row>
    <row r="481" spans="2:6">
      <c r="B481" s="49">
        <v>465</v>
      </c>
      <c r="C481" s="50">
        <f ca="1" t="shared" si="21"/>
        <v>0.178957871337791</v>
      </c>
      <c r="D481" s="50">
        <f ca="1" t="shared" si="22"/>
        <v>0.917418795489642</v>
      </c>
      <c r="E481" s="50">
        <f ca="1" t="shared" si="23"/>
        <v>1</v>
      </c>
      <c r="F481" s="55">
        <f ca="1">IF(E481=1,$C$4*SQRT(D481),IF(E481=2,$C$4+($C$5-$C$4)*D481,$C$6-($C$6-$C$5)*SQRT(1-D481)))</f>
        <v>2.87345944105825</v>
      </c>
    </row>
    <row r="482" spans="2:6">
      <c r="B482" s="49">
        <v>466</v>
      </c>
      <c r="C482" s="50">
        <f ca="1" t="shared" si="21"/>
        <v>0.781279978695013</v>
      </c>
      <c r="D482" s="50">
        <f ca="1" t="shared" si="22"/>
        <v>0.50055244837962</v>
      </c>
      <c r="E482" s="50">
        <f ca="1" t="shared" si="23"/>
        <v>2</v>
      </c>
      <c r="F482" s="55">
        <f ca="1">IF(E482=1,$C$4*SQRT(D482),IF(E482=2,$C$4+($C$5-$C$4)*D482,$C$6-($C$6-$C$5)*SQRT(1-D482)))</f>
        <v>5.00220979351848</v>
      </c>
    </row>
    <row r="483" spans="2:6">
      <c r="B483" s="49">
        <v>467</v>
      </c>
      <c r="C483" s="50">
        <f ca="1" t="shared" si="21"/>
        <v>0.977901703092385</v>
      </c>
      <c r="D483" s="50">
        <f ca="1" t="shared" si="22"/>
        <v>0.107292679022837</v>
      </c>
      <c r="E483" s="50">
        <f ca="1" t="shared" si="23"/>
        <v>3</v>
      </c>
      <c r="F483" s="55">
        <f ca="1">IF(E483=1,$C$4*SQRT(D483),IF(E483=2,$C$4+($C$5-$C$4)*D483,$C$6-($C$6-$C$5)*SQRT(1-D483)))</f>
        <v>7.16550429727007</v>
      </c>
    </row>
    <row r="484" spans="2:6">
      <c r="B484" s="49">
        <v>468</v>
      </c>
      <c r="C484" s="50">
        <f ca="1" t="shared" si="21"/>
        <v>0.310382894707745</v>
      </c>
      <c r="D484" s="50">
        <f ca="1" t="shared" si="22"/>
        <v>0.050078269733616</v>
      </c>
      <c r="E484" s="50">
        <f ca="1" t="shared" si="23"/>
        <v>2</v>
      </c>
      <c r="F484" s="55">
        <f ca="1">IF(E484=1,$C$4*SQRT(D484),IF(E484=2,$C$4+($C$5-$C$4)*D484,$C$6-($C$6-$C$5)*SQRT(1-D484)))</f>
        <v>3.20031307893446</v>
      </c>
    </row>
    <row r="485" spans="2:6">
      <c r="B485" s="49">
        <v>469</v>
      </c>
      <c r="C485" s="50">
        <f ca="1" t="shared" si="21"/>
        <v>0.728520597021807</v>
      </c>
      <c r="D485" s="50">
        <f ca="1" t="shared" si="22"/>
        <v>0.658986109111825</v>
      </c>
      <c r="E485" s="50">
        <f ca="1" t="shared" si="23"/>
        <v>2</v>
      </c>
      <c r="F485" s="55">
        <f ca="1">IF(E485=1,$C$4*SQRT(D485),IF(E485=2,$C$4+($C$5-$C$4)*D485,$C$6-($C$6-$C$5)*SQRT(1-D485)))</f>
        <v>5.6359444364473</v>
      </c>
    </row>
    <row r="486" spans="2:6">
      <c r="B486" s="49">
        <v>470</v>
      </c>
      <c r="C486" s="50">
        <f ca="1" t="shared" si="21"/>
        <v>0.924416384074755</v>
      </c>
      <c r="D486" s="50">
        <f ca="1" t="shared" si="22"/>
        <v>0.359768523125519</v>
      </c>
      <c r="E486" s="50">
        <f ca="1" t="shared" si="23"/>
        <v>3</v>
      </c>
      <c r="F486" s="55">
        <f ca="1">IF(E486=1,$C$4*SQRT(D486),IF(E486=2,$C$4+($C$5-$C$4)*D486,$C$6-($C$6-$C$5)*SQRT(1-D486)))</f>
        <v>7.59956602009755</v>
      </c>
    </row>
    <row r="487" spans="2:6">
      <c r="B487" s="49">
        <v>471</v>
      </c>
      <c r="C487" s="50">
        <f ca="1" t="shared" si="21"/>
        <v>0.873348851366992</v>
      </c>
      <c r="D487" s="50">
        <f ca="1" t="shared" si="22"/>
        <v>0.962784971531728</v>
      </c>
      <c r="E487" s="50">
        <f ca="1" t="shared" si="23"/>
        <v>3</v>
      </c>
      <c r="F487" s="55">
        <f ca="1">IF(E487=1,$C$4*SQRT(D487),IF(E487=2,$C$4+($C$5-$C$4)*D487,$C$6-($C$6-$C$5)*SQRT(1-D487)))</f>
        <v>9.42126408767517</v>
      </c>
    </row>
    <row r="488" spans="2:6">
      <c r="B488" s="49">
        <v>472</v>
      </c>
      <c r="C488" s="50">
        <f ca="1" t="shared" si="21"/>
        <v>0.0797516639707174</v>
      </c>
      <c r="D488" s="50">
        <f ca="1" t="shared" si="22"/>
        <v>0.565981236709027</v>
      </c>
      <c r="E488" s="50">
        <f ca="1" t="shared" si="23"/>
        <v>1</v>
      </c>
      <c r="F488" s="55">
        <f ca="1">IF(E488=1,$C$4*SQRT(D488),IF(E488=2,$C$4+($C$5-$C$4)*D488,$C$6-($C$6-$C$5)*SQRT(1-D488)))</f>
        <v>2.25695173417183</v>
      </c>
    </row>
    <row r="489" spans="2:6">
      <c r="B489" s="49">
        <v>473</v>
      </c>
      <c r="C489" s="50">
        <f ca="1" t="shared" si="21"/>
        <v>0.900546401156403</v>
      </c>
      <c r="D489" s="50">
        <f ca="1" t="shared" si="22"/>
        <v>0.681767050123802</v>
      </c>
      <c r="E489" s="50">
        <f ca="1" t="shared" si="23"/>
        <v>3</v>
      </c>
      <c r="F489" s="55">
        <f ca="1">IF(E489=1,$C$4*SQRT(D489),IF(E489=2,$C$4+($C$5-$C$4)*D489,$C$6-($C$6-$C$5)*SQRT(1-D489)))</f>
        <v>8.30763581080023</v>
      </c>
    </row>
    <row r="490" spans="2:6">
      <c r="B490" s="49">
        <v>474</v>
      </c>
      <c r="C490" s="50">
        <f ca="1" t="shared" si="21"/>
        <v>0.510075474053583</v>
      </c>
      <c r="D490" s="50">
        <f ca="1" t="shared" si="22"/>
        <v>0.960533506009241</v>
      </c>
      <c r="E490" s="50">
        <f ca="1" t="shared" si="23"/>
        <v>2</v>
      </c>
      <c r="F490" s="55">
        <f ca="1">IF(E490=1,$C$4*SQRT(D490),IF(E490=2,$C$4+($C$5-$C$4)*D490,$C$6-($C$6-$C$5)*SQRT(1-D490)))</f>
        <v>6.84213402403697</v>
      </c>
    </row>
    <row r="491" spans="2:6">
      <c r="B491" s="49">
        <v>475</v>
      </c>
      <c r="C491" s="50">
        <f ca="1" t="shared" si="21"/>
        <v>0.82023923606446</v>
      </c>
      <c r="D491" s="50">
        <f ca="1" t="shared" si="22"/>
        <v>0.118468627904015</v>
      </c>
      <c r="E491" s="50">
        <f ca="1" t="shared" si="23"/>
        <v>3</v>
      </c>
      <c r="F491" s="55">
        <f ca="1">IF(E491=1,$C$4*SQRT(D491),IF(E491=2,$C$4+($C$5-$C$4)*D491,$C$6-($C$6-$C$5)*SQRT(1-D491)))</f>
        <v>7.18330293626314</v>
      </c>
    </row>
    <row r="492" spans="2:6">
      <c r="B492" s="49">
        <v>476</v>
      </c>
      <c r="C492" s="50">
        <f ca="1" t="shared" si="21"/>
        <v>0.561090594221618</v>
      </c>
      <c r="D492" s="50">
        <f ca="1" t="shared" si="22"/>
        <v>0.0574364244438834</v>
      </c>
      <c r="E492" s="50">
        <f ca="1" t="shared" si="23"/>
        <v>2</v>
      </c>
      <c r="F492" s="55">
        <f ca="1">IF(E492=1,$C$4*SQRT(D492),IF(E492=2,$C$4+($C$5-$C$4)*D492,$C$6-($C$6-$C$5)*SQRT(1-D492)))</f>
        <v>3.22974569777553</v>
      </c>
    </row>
    <row r="493" spans="2:6">
      <c r="B493" s="49">
        <v>477</v>
      </c>
      <c r="C493" s="50">
        <f ca="1" t="shared" si="21"/>
        <v>0.0637510407025619</v>
      </c>
      <c r="D493" s="50">
        <f ca="1" t="shared" si="22"/>
        <v>0.431293695743382</v>
      </c>
      <c r="E493" s="50">
        <f ca="1" t="shared" si="23"/>
        <v>1</v>
      </c>
      <c r="F493" s="55">
        <f ca="1">IF(E493=1,$C$4*SQRT(D493),IF(E493=2,$C$4+($C$5-$C$4)*D493,$C$6-($C$6-$C$5)*SQRT(1-D493)))</f>
        <v>1.97018863606773</v>
      </c>
    </row>
    <row r="494" spans="2:6">
      <c r="B494" s="49">
        <v>478</v>
      </c>
      <c r="C494" s="50">
        <f ca="1" t="shared" si="21"/>
        <v>0.202429523935152</v>
      </c>
      <c r="D494" s="50">
        <f ca="1" t="shared" si="22"/>
        <v>0.87960306614801</v>
      </c>
      <c r="E494" s="50">
        <f ca="1" t="shared" si="23"/>
        <v>1</v>
      </c>
      <c r="F494" s="55">
        <f ca="1">IF(E494=1,$C$4*SQRT(D494),IF(E494=2,$C$4+($C$5-$C$4)*D494,$C$6-($C$6-$C$5)*SQRT(1-D494)))</f>
        <v>2.81361468494392</v>
      </c>
    </row>
    <row r="495" spans="2:6">
      <c r="B495" s="49">
        <v>479</v>
      </c>
      <c r="C495" s="50">
        <f ca="1" t="shared" si="21"/>
        <v>0.329966188951878</v>
      </c>
      <c r="D495" s="50">
        <f ca="1" t="shared" si="22"/>
        <v>0.338660804178497</v>
      </c>
      <c r="E495" s="50">
        <f ca="1" t="shared" si="23"/>
        <v>2</v>
      </c>
      <c r="F495" s="55">
        <f ca="1">IF(E495=1,$C$4*SQRT(D495),IF(E495=2,$C$4+($C$5-$C$4)*D495,$C$6-($C$6-$C$5)*SQRT(1-D495)))</f>
        <v>4.35464321671399</v>
      </c>
    </row>
    <row r="496" spans="2:6">
      <c r="B496" s="49">
        <v>480</v>
      </c>
      <c r="C496" s="50">
        <f ca="1" t="shared" si="21"/>
        <v>0.919036406142931</v>
      </c>
      <c r="D496" s="50">
        <f ca="1" t="shared" si="22"/>
        <v>0.382361443748168</v>
      </c>
      <c r="E496" s="50">
        <f ca="1" t="shared" si="23"/>
        <v>3</v>
      </c>
      <c r="F496" s="55">
        <f ca="1">IF(E496=1,$C$4*SQRT(D496),IF(E496=2,$C$4+($C$5-$C$4)*D496,$C$6-($C$6-$C$5)*SQRT(1-D496)))</f>
        <v>7.6423004843139</v>
      </c>
    </row>
    <row r="497" spans="2:6">
      <c r="B497" s="49">
        <v>481</v>
      </c>
      <c r="C497" s="50">
        <f ca="1" t="shared" si="21"/>
        <v>0.159674403481094</v>
      </c>
      <c r="D497" s="50">
        <f ca="1" t="shared" si="22"/>
        <v>0.701879868607306</v>
      </c>
      <c r="E497" s="50">
        <f ca="1" t="shared" si="23"/>
        <v>1</v>
      </c>
      <c r="F497" s="55">
        <f ca="1">IF(E497=1,$C$4*SQRT(D497),IF(E497=2,$C$4+($C$5-$C$4)*D497,$C$6-($C$6-$C$5)*SQRT(1-D497)))</f>
        <v>2.51334812898368</v>
      </c>
    </row>
    <row r="498" spans="2:6">
      <c r="B498" s="49">
        <v>482</v>
      </c>
      <c r="C498" s="50">
        <f ca="1" t="shared" si="21"/>
        <v>0.708705586105862</v>
      </c>
      <c r="D498" s="50">
        <f ca="1" t="shared" si="22"/>
        <v>0.0916704017360042</v>
      </c>
      <c r="E498" s="50">
        <f ca="1" t="shared" si="23"/>
        <v>2</v>
      </c>
      <c r="F498" s="55">
        <f ca="1">IF(E498=1,$C$4*SQRT(D498),IF(E498=2,$C$4+($C$5-$C$4)*D498,$C$6-($C$6-$C$5)*SQRT(1-D498)))</f>
        <v>3.36668160694402</v>
      </c>
    </row>
    <row r="499" spans="2:6">
      <c r="B499" s="49">
        <v>483</v>
      </c>
      <c r="C499" s="50">
        <f ca="1" t="shared" si="21"/>
        <v>0.450005172374105</v>
      </c>
      <c r="D499" s="50">
        <f ca="1" t="shared" si="22"/>
        <v>0.37882277166227</v>
      </c>
      <c r="E499" s="50">
        <f ca="1" t="shared" si="23"/>
        <v>2</v>
      </c>
      <c r="F499" s="55">
        <f ca="1">IF(E499=1,$C$4*SQRT(D499),IF(E499=2,$C$4+($C$5-$C$4)*D499,$C$6-($C$6-$C$5)*SQRT(1-D499)))</f>
        <v>4.51529108664908</v>
      </c>
    </row>
    <row r="500" spans="2:6">
      <c r="B500" s="49">
        <v>484</v>
      </c>
      <c r="C500" s="50">
        <f ca="1" t="shared" si="21"/>
        <v>0.92449876547087</v>
      </c>
      <c r="D500" s="50">
        <f ca="1" t="shared" si="22"/>
        <v>0.432609033571227</v>
      </c>
      <c r="E500" s="50">
        <f ca="1" t="shared" si="23"/>
        <v>3</v>
      </c>
      <c r="F500" s="55">
        <f ca="1">IF(E500=1,$C$4*SQRT(D500),IF(E500=2,$C$4+($C$5-$C$4)*D500,$C$6-($C$6-$C$5)*SQRT(1-D500)))</f>
        <v>7.74023923880005</v>
      </c>
    </row>
    <row r="501" spans="2:6">
      <c r="B501" s="49">
        <v>485</v>
      </c>
      <c r="C501" s="50">
        <f ca="1" t="shared" si="21"/>
        <v>0.558976087165151</v>
      </c>
      <c r="D501" s="50">
        <f ca="1" t="shared" si="22"/>
        <v>0.343378245932853</v>
      </c>
      <c r="E501" s="50">
        <f ca="1" t="shared" si="23"/>
        <v>2</v>
      </c>
      <c r="F501" s="55">
        <f ca="1">IF(E501=1,$C$4*SQRT(D501),IF(E501=2,$C$4+($C$5-$C$4)*D501,$C$6-($C$6-$C$5)*SQRT(1-D501)))</f>
        <v>4.37351298373141</v>
      </c>
    </row>
    <row r="502" spans="2:6">
      <c r="B502" s="49">
        <v>486</v>
      </c>
      <c r="C502" s="50">
        <f ca="1" t="shared" si="21"/>
        <v>0.925002533650559</v>
      </c>
      <c r="D502" s="50">
        <f ca="1" t="shared" si="22"/>
        <v>0.319174252532721</v>
      </c>
      <c r="E502" s="50">
        <f ca="1" t="shared" si="23"/>
        <v>3</v>
      </c>
      <c r="F502" s="55">
        <f ca="1">IF(E502=1,$C$4*SQRT(D502),IF(E502=2,$C$4+($C$5-$C$4)*D502,$C$6-($C$6-$C$5)*SQRT(1-D502)))</f>
        <v>7.52463503151444</v>
      </c>
    </row>
    <row r="503" spans="2:6">
      <c r="B503" s="49">
        <v>487</v>
      </c>
      <c r="C503" s="50">
        <f ca="1" t="shared" si="21"/>
        <v>0.223436216895555</v>
      </c>
      <c r="D503" s="50">
        <f ca="1" t="shared" si="22"/>
        <v>0.404632237614481</v>
      </c>
      <c r="E503" s="50">
        <f ca="1" t="shared" si="23"/>
        <v>2</v>
      </c>
      <c r="F503" s="55">
        <f ca="1">IF(E503=1,$C$4*SQRT(D503),IF(E503=2,$C$4+($C$5-$C$4)*D503,$C$6-($C$6-$C$5)*SQRT(1-D503)))</f>
        <v>4.61852895045792</v>
      </c>
    </row>
    <row r="504" spans="2:6">
      <c r="B504" s="49">
        <v>488</v>
      </c>
      <c r="C504" s="50">
        <f ca="1" t="shared" si="21"/>
        <v>0.477737039369038</v>
      </c>
      <c r="D504" s="50">
        <f ca="1" t="shared" si="22"/>
        <v>0.534145859744571</v>
      </c>
      <c r="E504" s="50">
        <f ca="1" t="shared" si="23"/>
        <v>2</v>
      </c>
      <c r="F504" s="55">
        <f ca="1">IF(E504=1,$C$4*SQRT(D504),IF(E504=2,$C$4+($C$5-$C$4)*D504,$C$6-($C$6-$C$5)*SQRT(1-D504)))</f>
        <v>5.13658343897828</v>
      </c>
    </row>
    <row r="505" spans="2:6">
      <c r="B505" s="49">
        <v>489</v>
      </c>
      <c r="C505" s="50">
        <f ca="1" t="shared" si="21"/>
        <v>0.988224928047789</v>
      </c>
      <c r="D505" s="50">
        <f ca="1" t="shared" si="22"/>
        <v>0.486543833642508</v>
      </c>
      <c r="E505" s="50">
        <f ca="1" t="shared" si="23"/>
        <v>3</v>
      </c>
      <c r="F505" s="55">
        <f ca="1">IF(E505=1,$C$4*SQRT(D505),IF(E505=2,$C$4+($C$5-$C$4)*D505,$C$6-($C$6-$C$5)*SQRT(1-D505)))</f>
        <v>7.85032432743508</v>
      </c>
    </row>
    <row r="506" spans="2:6">
      <c r="B506" s="49">
        <v>490</v>
      </c>
      <c r="C506" s="50">
        <f ca="1" t="shared" si="21"/>
        <v>0.299458085685814</v>
      </c>
      <c r="D506" s="50">
        <f ca="1" t="shared" si="22"/>
        <v>0.893526167263816</v>
      </c>
      <c r="E506" s="50">
        <f ca="1" t="shared" si="23"/>
        <v>2</v>
      </c>
      <c r="F506" s="55">
        <f ca="1">IF(E506=1,$C$4*SQRT(D506),IF(E506=2,$C$4+($C$5-$C$4)*D506,$C$6-($C$6-$C$5)*SQRT(1-D506)))</f>
        <v>6.57410466905526</v>
      </c>
    </row>
    <row r="507" spans="2:6">
      <c r="B507" s="49">
        <v>491</v>
      </c>
      <c r="C507" s="50">
        <f ca="1" t="shared" si="21"/>
        <v>0.160277806825594</v>
      </c>
      <c r="D507" s="50">
        <f ca="1" t="shared" si="22"/>
        <v>0.15503521206462</v>
      </c>
      <c r="E507" s="50">
        <f ca="1" t="shared" si="23"/>
        <v>1</v>
      </c>
      <c r="F507" s="55">
        <f ca="1">IF(E507=1,$C$4*SQRT(D507),IF(E507=2,$C$4+($C$5-$C$4)*D507,$C$6-($C$6-$C$5)*SQRT(1-D507)))</f>
        <v>1.18123533158367</v>
      </c>
    </row>
    <row r="508" spans="2:6">
      <c r="B508" s="49">
        <v>492</v>
      </c>
      <c r="C508" s="50">
        <f ca="1" t="shared" si="21"/>
        <v>0.0370502128010188</v>
      </c>
      <c r="D508" s="50">
        <f ca="1" t="shared" si="22"/>
        <v>0.514099415853847</v>
      </c>
      <c r="E508" s="50">
        <f ca="1" t="shared" si="23"/>
        <v>1</v>
      </c>
      <c r="F508" s="55">
        <f ca="1">IF(E508=1,$C$4*SQRT(D508),IF(E508=2,$C$4+($C$5-$C$4)*D508,$C$6-($C$6-$C$5)*SQRT(1-D508)))</f>
        <v>2.15102179037885</v>
      </c>
    </row>
    <row r="509" spans="2:6">
      <c r="B509" s="49">
        <v>493</v>
      </c>
      <c r="C509" s="50">
        <f ca="1" t="shared" si="21"/>
        <v>0.697032922254073</v>
      </c>
      <c r="D509" s="50">
        <f ca="1" t="shared" si="22"/>
        <v>0.149062330206282</v>
      </c>
      <c r="E509" s="50">
        <f ca="1" t="shared" si="23"/>
        <v>2</v>
      </c>
      <c r="F509" s="55">
        <f ca="1">IF(E509=1,$C$4*SQRT(D509),IF(E509=2,$C$4+($C$5-$C$4)*D509,$C$6-($C$6-$C$5)*SQRT(1-D509)))</f>
        <v>3.59624932082513</v>
      </c>
    </row>
    <row r="510" spans="2:6">
      <c r="B510" s="49">
        <v>494</v>
      </c>
      <c r="C510" s="50">
        <f ca="1" t="shared" si="21"/>
        <v>0.457966402684389</v>
      </c>
      <c r="D510" s="50">
        <f ca="1" t="shared" si="22"/>
        <v>0.364703398266795</v>
      </c>
      <c r="E510" s="50">
        <f ca="1" t="shared" si="23"/>
        <v>2</v>
      </c>
      <c r="F510" s="55">
        <f ca="1">IF(E510=1,$C$4*SQRT(D510),IF(E510=2,$C$4+($C$5-$C$4)*D510,$C$6-($C$6-$C$5)*SQRT(1-D510)))</f>
        <v>4.45881359306718</v>
      </c>
    </row>
    <row r="511" spans="2:6">
      <c r="B511" s="49">
        <v>495</v>
      </c>
      <c r="C511" s="50">
        <f ca="1" t="shared" si="21"/>
        <v>0.408325303872071</v>
      </c>
      <c r="D511" s="50">
        <f ca="1" t="shared" si="22"/>
        <v>0.130326502629066</v>
      </c>
      <c r="E511" s="50">
        <f ca="1" t="shared" si="23"/>
        <v>2</v>
      </c>
      <c r="F511" s="55">
        <f ca="1">IF(E511=1,$C$4*SQRT(D511),IF(E511=2,$C$4+($C$5-$C$4)*D511,$C$6-($C$6-$C$5)*SQRT(1-D511)))</f>
        <v>3.52130601051627</v>
      </c>
    </row>
    <row r="512" spans="2:6">
      <c r="B512" s="49">
        <v>496</v>
      </c>
      <c r="C512" s="50">
        <f ca="1" t="shared" si="21"/>
        <v>0.323762466488615</v>
      </c>
      <c r="D512" s="50">
        <f ca="1" t="shared" si="22"/>
        <v>0.373040241095013</v>
      </c>
      <c r="E512" s="50">
        <f ca="1" t="shared" si="23"/>
        <v>2</v>
      </c>
      <c r="F512" s="55">
        <f ca="1">IF(E512=1,$C$4*SQRT(D512),IF(E512=2,$C$4+($C$5-$C$4)*D512,$C$6-($C$6-$C$5)*SQRT(1-D512)))</f>
        <v>4.49216096438005</v>
      </c>
    </row>
    <row r="513" spans="2:6">
      <c r="B513" s="49">
        <v>497</v>
      </c>
      <c r="C513" s="50">
        <f ca="1" t="shared" si="21"/>
        <v>0.169974810388258</v>
      </c>
      <c r="D513" s="50">
        <f ca="1" t="shared" si="22"/>
        <v>0.878972628303796</v>
      </c>
      <c r="E513" s="50">
        <f ca="1" t="shared" si="23"/>
        <v>1</v>
      </c>
      <c r="F513" s="55">
        <f ca="1">IF(E513=1,$C$4*SQRT(D513),IF(E513=2,$C$4+($C$5-$C$4)*D513,$C$6-($C$6-$C$5)*SQRT(1-D513)))</f>
        <v>2.81260620328089</v>
      </c>
    </row>
    <row r="514" spans="2:6">
      <c r="B514" s="49">
        <v>498</v>
      </c>
      <c r="C514" s="50">
        <f ca="1" t="shared" si="21"/>
        <v>0.285007818248135</v>
      </c>
      <c r="D514" s="50">
        <f ca="1" t="shared" si="22"/>
        <v>0.202933113074326</v>
      </c>
      <c r="E514" s="50">
        <f ca="1" t="shared" si="23"/>
        <v>2</v>
      </c>
      <c r="F514" s="55">
        <f ca="1">IF(E514=1,$C$4*SQRT(D514),IF(E514=2,$C$4+($C$5-$C$4)*D514,$C$6-($C$6-$C$5)*SQRT(1-D514)))</f>
        <v>3.81173245229731</v>
      </c>
    </row>
    <row r="515" spans="2:6">
      <c r="B515" s="49">
        <v>499</v>
      </c>
      <c r="C515" s="50">
        <f ca="1" t="shared" si="21"/>
        <v>0.391197001938764</v>
      </c>
      <c r="D515" s="50">
        <f ca="1" t="shared" si="22"/>
        <v>0.760345332292258</v>
      </c>
      <c r="E515" s="50">
        <f ca="1" t="shared" si="23"/>
        <v>2</v>
      </c>
      <c r="F515" s="55">
        <f ca="1">IF(E515=1,$C$4*SQRT(D515),IF(E515=2,$C$4+($C$5-$C$4)*D515,$C$6-($C$6-$C$5)*SQRT(1-D515)))</f>
        <v>6.04138132916903</v>
      </c>
    </row>
    <row r="516" spans="2:6">
      <c r="B516" s="49">
        <v>500</v>
      </c>
      <c r="C516" s="50">
        <f ca="1" t="shared" si="21"/>
        <v>0.535700531330776</v>
      </c>
      <c r="D516" s="50">
        <f ca="1" t="shared" si="22"/>
        <v>0.162085573268888</v>
      </c>
      <c r="E516" s="50">
        <f ca="1" t="shared" si="23"/>
        <v>2</v>
      </c>
      <c r="F516" s="55">
        <f ca="1">IF(E516=1,$C$4*SQRT(D516),IF(E516=2,$C$4+($C$5-$C$4)*D516,$C$6-($C$6-$C$5)*SQRT(1-D516)))</f>
        <v>3.64834229307555</v>
      </c>
    </row>
    <row r="517" spans="2:6">
      <c r="B517" s="49">
        <v>501</v>
      </c>
      <c r="C517" s="50">
        <f ca="1" t="shared" si="21"/>
        <v>0.992085121603379</v>
      </c>
      <c r="D517" s="50">
        <f ca="1" t="shared" si="22"/>
        <v>0.973231534949445</v>
      </c>
      <c r="E517" s="50">
        <f ca="1" t="shared" si="23"/>
        <v>3</v>
      </c>
      <c r="F517" s="55">
        <f ca="1">IF(E517=1,$C$4*SQRT(D517),IF(E517=2,$C$4+($C$5-$C$4)*D517,$C$6-($C$6-$C$5)*SQRT(1-D517)))</f>
        <v>9.50916786428047</v>
      </c>
    </row>
    <row r="518" spans="2:6">
      <c r="B518" s="49">
        <v>502</v>
      </c>
      <c r="C518" s="50">
        <f ca="1" t="shared" si="21"/>
        <v>0.872980945088849</v>
      </c>
      <c r="D518" s="50">
        <f ca="1" t="shared" si="22"/>
        <v>0.0443560641794802</v>
      </c>
      <c r="E518" s="50">
        <f ca="1" t="shared" si="23"/>
        <v>3</v>
      </c>
      <c r="F518" s="55">
        <f ca="1">IF(E518=1,$C$4*SQRT(D518),IF(E518=2,$C$4+($C$5-$C$4)*D518,$C$6-($C$6-$C$5)*SQRT(1-D518)))</f>
        <v>7.06728872502173</v>
      </c>
    </row>
    <row r="519" spans="2:6">
      <c r="B519" s="49">
        <v>503</v>
      </c>
      <c r="C519" s="50">
        <f ca="1" t="shared" si="21"/>
        <v>0.434528209462657</v>
      </c>
      <c r="D519" s="50">
        <f ca="1" t="shared" si="22"/>
        <v>0.29941946792297</v>
      </c>
      <c r="E519" s="50">
        <f ca="1" t="shared" si="23"/>
        <v>2</v>
      </c>
      <c r="F519" s="55">
        <f ca="1">IF(E519=1,$C$4*SQRT(D519),IF(E519=2,$C$4+($C$5-$C$4)*D519,$C$6-($C$6-$C$5)*SQRT(1-D519)))</f>
        <v>4.19767787169188</v>
      </c>
    </row>
    <row r="520" spans="2:6">
      <c r="B520" s="49">
        <v>504</v>
      </c>
      <c r="C520" s="50">
        <f ca="1" t="shared" si="21"/>
        <v>0.809885137718721</v>
      </c>
      <c r="D520" s="50">
        <f ca="1" t="shared" si="22"/>
        <v>0.614542880587789</v>
      </c>
      <c r="E520" s="50">
        <f ca="1" t="shared" si="23"/>
        <v>3</v>
      </c>
      <c r="F520" s="55">
        <f ca="1">IF(E520=1,$C$4*SQRT(D520),IF(E520=2,$C$4+($C$5-$C$4)*D520,$C$6-($C$6-$C$5)*SQRT(1-D520)))</f>
        <v>8.13744420896718</v>
      </c>
    </row>
    <row r="521" spans="2:6">
      <c r="B521" s="49">
        <v>505</v>
      </c>
      <c r="C521" s="50">
        <f ca="1" t="shared" si="21"/>
        <v>0.645075860749927</v>
      </c>
      <c r="D521" s="50">
        <f ca="1" t="shared" si="22"/>
        <v>0.14337940045434</v>
      </c>
      <c r="E521" s="50">
        <f ca="1" t="shared" si="23"/>
        <v>2</v>
      </c>
      <c r="F521" s="55">
        <f ca="1">IF(E521=1,$C$4*SQRT(D521),IF(E521=2,$C$4+($C$5-$C$4)*D521,$C$6-($C$6-$C$5)*SQRT(1-D521)))</f>
        <v>3.57351760181736</v>
      </c>
    </row>
    <row r="522" spans="2:6">
      <c r="B522" s="49">
        <v>506</v>
      </c>
      <c r="C522" s="50">
        <f ca="1" t="shared" si="21"/>
        <v>0.744218748304904</v>
      </c>
      <c r="D522" s="50">
        <f ca="1" t="shared" si="22"/>
        <v>0.233945554103114</v>
      </c>
      <c r="E522" s="50">
        <f ca="1" t="shared" si="23"/>
        <v>2</v>
      </c>
      <c r="F522" s="55">
        <f ca="1">IF(E522=1,$C$4*SQRT(D522),IF(E522=2,$C$4+($C$5-$C$4)*D522,$C$6-($C$6-$C$5)*SQRT(1-D522)))</f>
        <v>3.93578221641245</v>
      </c>
    </row>
    <row r="523" spans="2:6">
      <c r="B523" s="49">
        <v>507</v>
      </c>
      <c r="C523" s="50">
        <f ca="1" t="shared" si="21"/>
        <v>0.951719280811038</v>
      </c>
      <c r="D523" s="50">
        <f ca="1" t="shared" si="22"/>
        <v>0.013640482403527</v>
      </c>
      <c r="E523" s="50">
        <f ca="1" t="shared" si="23"/>
        <v>3</v>
      </c>
      <c r="F523" s="55">
        <f ca="1">IF(E523=1,$C$4*SQRT(D523),IF(E523=2,$C$4+($C$5-$C$4)*D523,$C$6-($C$6-$C$5)*SQRT(1-D523)))</f>
        <v>7.0205309771088</v>
      </c>
    </row>
    <row r="524" spans="2:6">
      <c r="B524" s="49">
        <v>508</v>
      </c>
      <c r="C524" s="50">
        <f ca="1" t="shared" si="21"/>
        <v>0.842173355551555</v>
      </c>
      <c r="D524" s="50">
        <f ca="1" t="shared" si="22"/>
        <v>0.5224831366961</v>
      </c>
      <c r="E524" s="50">
        <f ca="1" t="shared" si="23"/>
        <v>3</v>
      </c>
      <c r="F524" s="55">
        <f ca="1">IF(E524=1,$C$4*SQRT(D524),IF(E524=2,$C$4+($C$5-$C$4)*D524,$C$6-($C$6-$C$5)*SQRT(1-D524)))</f>
        <v>7.92692215058501</v>
      </c>
    </row>
    <row r="525" spans="2:6">
      <c r="B525" s="49">
        <v>509</v>
      </c>
      <c r="C525" s="50">
        <f ca="1" t="shared" si="21"/>
        <v>0.593877445122036</v>
      </c>
      <c r="D525" s="50">
        <f ca="1" t="shared" si="22"/>
        <v>0.639234641953379</v>
      </c>
      <c r="E525" s="50">
        <f ca="1" t="shared" si="23"/>
        <v>2</v>
      </c>
      <c r="F525" s="55">
        <f ca="1">IF(E525=1,$C$4*SQRT(D525),IF(E525=2,$C$4+($C$5-$C$4)*D525,$C$6-($C$6-$C$5)*SQRT(1-D525)))</f>
        <v>5.55693856781351</v>
      </c>
    </row>
    <row r="526" spans="2:6">
      <c r="B526" s="49">
        <v>510</v>
      </c>
      <c r="C526" s="50">
        <f ca="1" t="shared" si="21"/>
        <v>0.121786905941895</v>
      </c>
      <c r="D526" s="50">
        <f ca="1" t="shared" si="22"/>
        <v>0.0100676659785324</v>
      </c>
      <c r="E526" s="50">
        <f ca="1" t="shared" si="23"/>
        <v>1</v>
      </c>
      <c r="F526" s="55">
        <f ca="1">IF(E526=1,$C$4*SQRT(D526),IF(E526=2,$C$4+($C$5-$C$4)*D526,$C$6-($C$6-$C$5)*SQRT(1-D526)))</f>
        <v>0.301013278455937</v>
      </c>
    </row>
    <row r="527" spans="2:6">
      <c r="B527" s="49">
        <v>511</v>
      </c>
      <c r="C527" s="50">
        <f ca="1" t="shared" si="21"/>
        <v>0.822217839156893</v>
      </c>
      <c r="D527" s="50">
        <f ca="1" t="shared" si="22"/>
        <v>0.402395693239007</v>
      </c>
      <c r="E527" s="50">
        <f ca="1" t="shared" si="23"/>
        <v>3</v>
      </c>
      <c r="F527" s="55">
        <f ca="1">IF(E527=1,$C$4*SQRT(D527),IF(E527=2,$C$4+($C$5-$C$4)*D527,$C$6-($C$6-$C$5)*SQRT(1-D527)))</f>
        <v>7.68085387246751</v>
      </c>
    </row>
    <row r="528" spans="2:6">
      <c r="B528" s="49">
        <v>512</v>
      </c>
      <c r="C528" s="50">
        <f ca="1" t="shared" si="21"/>
        <v>0.440693880050942</v>
      </c>
      <c r="D528" s="50">
        <f ca="1" t="shared" si="22"/>
        <v>0.0215034866683284</v>
      </c>
      <c r="E528" s="50">
        <f ca="1" t="shared" si="23"/>
        <v>2</v>
      </c>
      <c r="F528" s="55">
        <f ca="1">IF(E528=1,$C$4*SQRT(D528),IF(E528=2,$C$4+($C$5-$C$4)*D528,$C$6-($C$6-$C$5)*SQRT(1-D528)))</f>
        <v>3.08601394667331</v>
      </c>
    </row>
    <row r="529" spans="2:6">
      <c r="B529" s="49">
        <v>513</v>
      </c>
      <c r="C529" s="50">
        <f ca="1" t="shared" ref="C529:C592" si="24">RAND()</f>
        <v>0.748104631559883</v>
      </c>
      <c r="D529" s="50">
        <f ca="1" t="shared" ref="D529:D592" si="25">RAND()</f>
        <v>0.250900846527503</v>
      </c>
      <c r="E529" s="50">
        <f ca="1" t="shared" ref="E529:E592" si="26">IF(C529&lt;=$C$10,1,IF(C529&lt;=$C$10+$C$11,2,3))</f>
        <v>2</v>
      </c>
      <c r="F529" s="55">
        <f ca="1">IF(E529=1,$C$4*SQRT(D529),IF(E529=2,$C$4+($C$5-$C$4)*D529,$C$6-($C$6-$C$5)*SQRT(1-D529)))</f>
        <v>4.00360338611001</v>
      </c>
    </row>
    <row r="530" spans="2:6">
      <c r="B530" s="49">
        <v>514</v>
      </c>
      <c r="C530" s="50">
        <f ca="1" t="shared" si="24"/>
        <v>0.814607838504748</v>
      </c>
      <c r="D530" s="50">
        <f ca="1" t="shared" si="25"/>
        <v>0.751121060401031</v>
      </c>
      <c r="E530" s="50">
        <f ca="1" t="shared" si="26"/>
        <v>3</v>
      </c>
      <c r="F530" s="55">
        <f ca="1">IF(E530=1,$C$4*SQRT(D530),IF(E530=2,$C$4+($C$5-$C$4)*D530,$C$6-($C$6-$C$5)*SQRT(1-D530)))</f>
        <v>8.50336696000966</v>
      </c>
    </row>
    <row r="531" spans="2:6">
      <c r="B531" s="49">
        <v>515</v>
      </c>
      <c r="C531" s="50">
        <f ca="1" t="shared" si="24"/>
        <v>0.948369790626133</v>
      </c>
      <c r="D531" s="50">
        <f ca="1" t="shared" si="25"/>
        <v>0.194066946215758</v>
      </c>
      <c r="E531" s="50">
        <f ca="1" t="shared" si="26"/>
        <v>3</v>
      </c>
      <c r="F531" s="55">
        <f ca="1">IF(E531=1,$C$4*SQRT(D531),IF(E531=2,$C$4+($C$5-$C$4)*D531,$C$6-($C$6-$C$5)*SQRT(1-D531)))</f>
        <v>7.3067867733768</v>
      </c>
    </row>
    <row r="532" spans="2:6">
      <c r="B532" s="49">
        <v>516</v>
      </c>
      <c r="C532" s="50">
        <f ca="1" t="shared" si="24"/>
        <v>0.148662125957705</v>
      </c>
      <c r="D532" s="50">
        <f ca="1" t="shared" si="25"/>
        <v>0.874731395068562</v>
      </c>
      <c r="E532" s="50">
        <f ca="1" t="shared" si="26"/>
        <v>1</v>
      </c>
      <c r="F532" s="55">
        <f ca="1">IF(E532=1,$C$4*SQRT(D532),IF(E532=2,$C$4+($C$5-$C$4)*D532,$C$6-($C$6-$C$5)*SQRT(1-D532)))</f>
        <v>2.80581228089426</v>
      </c>
    </row>
    <row r="533" spans="2:6">
      <c r="B533" s="49">
        <v>517</v>
      </c>
      <c r="C533" s="50">
        <f ca="1" t="shared" si="24"/>
        <v>0.425009551513056</v>
      </c>
      <c r="D533" s="50">
        <f ca="1" t="shared" si="25"/>
        <v>0.950122958137971</v>
      </c>
      <c r="E533" s="50">
        <f ca="1" t="shared" si="26"/>
        <v>2</v>
      </c>
      <c r="F533" s="55">
        <f ca="1">IF(E533=1,$C$4*SQRT(D533),IF(E533=2,$C$4+($C$5-$C$4)*D533,$C$6-($C$6-$C$5)*SQRT(1-D533)))</f>
        <v>6.80049183255188</v>
      </c>
    </row>
    <row r="534" spans="2:6">
      <c r="B534" s="49">
        <v>518</v>
      </c>
      <c r="C534" s="50">
        <f ca="1" t="shared" si="24"/>
        <v>0.804655813700557</v>
      </c>
      <c r="D534" s="50">
        <f ca="1" t="shared" si="25"/>
        <v>0.234909653410278</v>
      </c>
      <c r="E534" s="50">
        <f ca="1" t="shared" si="26"/>
        <v>3</v>
      </c>
      <c r="F534" s="55">
        <f ca="1">IF(E534=1,$C$4*SQRT(D534),IF(E534=2,$C$4+($C$5-$C$4)*D534,$C$6-($C$6-$C$5)*SQRT(1-D534)))</f>
        <v>7.37591670877095</v>
      </c>
    </row>
    <row r="535" spans="2:6">
      <c r="B535" s="49">
        <v>519</v>
      </c>
      <c r="C535" s="50">
        <f ca="1" t="shared" si="24"/>
        <v>0.201563990429667</v>
      </c>
      <c r="D535" s="50">
        <f ca="1" t="shared" si="25"/>
        <v>0.830441639548353</v>
      </c>
      <c r="E535" s="50">
        <f ca="1" t="shared" si="26"/>
        <v>1</v>
      </c>
      <c r="F535" s="55">
        <f ca="1">IF(E535=1,$C$4*SQRT(D535),IF(E535=2,$C$4+($C$5-$C$4)*D535,$C$6-($C$6-$C$5)*SQRT(1-D535)))</f>
        <v>2.7338571206146</v>
      </c>
    </row>
    <row r="536" spans="2:6">
      <c r="B536" s="49">
        <v>520</v>
      </c>
      <c r="C536" s="50">
        <f ca="1" t="shared" si="24"/>
        <v>0.980013825248494</v>
      </c>
      <c r="D536" s="50">
        <f ca="1" t="shared" si="25"/>
        <v>0.456740256686794</v>
      </c>
      <c r="E536" s="50">
        <f ca="1" t="shared" si="26"/>
        <v>3</v>
      </c>
      <c r="F536" s="55">
        <f ca="1">IF(E536=1,$C$4*SQRT(D536),IF(E536=2,$C$4+($C$5-$C$4)*D536,$C$6-($C$6-$C$5)*SQRT(1-D536)))</f>
        <v>7.78881531982992</v>
      </c>
    </row>
    <row r="537" spans="2:6">
      <c r="B537" s="49">
        <v>521</v>
      </c>
      <c r="C537" s="50">
        <f ca="1" t="shared" si="24"/>
        <v>0.107090481434687</v>
      </c>
      <c r="D537" s="50">
        <f ca="1" t="shared" si="25"/>
        <v>0.0822223866359233</v>
      </c>
      <c r="E537" s="50">
        <f ca="1" t="shared" si="26"/>
        <v>1</v>
      </c>
      <c r="F537" s="55">
        <f ca="1">IF(E537=1,$C$4*SQRT(D537),IF(E537=2,$C$4+($C$5-$C$4)*D537,$C$6-($C$6-$C$5)*SQRT(1-D537)))</f>
        <v>0.860233386775536</v>
      </c>
    </row>
    <row r="538" spans="2:6">
      <c r="B538" s="49">
        <v>522</v>
      </c>
      <c r="C538" s="50">
        <f ca="1" t="shared" si="24"/>
        <v>0.350721179518974</v>
      </c>
      <c r="D538" s="50">
        <f ca="1" t="shared" si="25"/>
        <v>0.0227486335742784</v>
      </c>
      <c r="E538" s="50">
        <f ca="1" t="shared" si="26"/>
        <v>2</v>
      </c>
      <c r="F538" s="55">
        <f ca="1">IF(E538=1,$C$4*SQRT(D538),IF(E538=2,$C$4+($C$5-$C$4)*D538,$C$6-($C$6-$C$5)*SQRT(1-D538)))</f>
        <v>3.09099453429711</v>
      </c>
    </row>
    <row r="539" spans="2:6">
      <c r="B539" s="49">
        <v>523</v>
      </c>
      <c r="C539" s="50">
        <f ca="1" t="shared" si="24"/>
        <v>0.371982123804257</v>
      </c>
      <c r="D539" s="50">
        <f ca="1" t="shared" si="25"/>
        <v>0.692588592630057</v>
      </c>
      <c r="E539" s="50">
        <f ca="1" t="shared" si="26"/>
        <v>2</v>
      </c>
      <c r="F539" s="55">
        <f ca="1">IF(E539=1,$C$4*SQRT(D539),IF(E539=2,$C$4+($C$5-$C$4)*D539,$C$6-($C$6-$C$5)*SQRT(1-D539)))</f>
        <v>5.77035437052023</v>
      </c>
    </row>
    <row r="540" spans="2:6">
      <c r="B540" s="49">
        <v>524</v>
      </c>
      <c r="C540" s="50">
        <f ca="1" t="shared" si="24"/>
        <v>0.920574905212413</v>
      </c>
      <c r="D540" s="50">
        <f ca="1" t="shared" si="25"/>
        <v>0.856526283418945</v>
      </c>
      <c r="E540" s="50">
        <f ca="1" t="shared" si="26"/>
        <v>3</v>
      </c>
      <c r="F540" s="55">
        <f ca="1">IF(E540=1,$C$4*SQRT(D540),IF(E540=2,$C$4+($C$5-$C$4)*D540,$C$6-($C$6-$C$5)*SQRT(1-D540)))</f>
        <v>8.86366226445238</v>
      </c>
    </row>
    <row r="541" spans="2:6">
      <c r="B541" s="49">
        <v>525</v>
      </c>
      <c r="C541" s="50">
        <f ca="1" t="shared" si="24"/>
        <v>0.615076184693728</v>
      </c>
      <c r="D541" s="50">
        <f ca="1" t="shared" si="25"/>
        <v>0.330291582880811</v>
      </c>
      <c r="E541" s="50">
        <f ca="1" t="shared" si="26"/>
        <v>2</v>
      </c>
      <c r="F541" s="55">
        <f ca="1">IF(E541=1,$C$4*SQRT(D541),IF(E541=2,$C$4+($C$5-$C$4)*D541,$C$6-($C$6-$C$5)*SQRT(1-D541)))</f>
        <v>4.32116633152324</v>
      </c>
    </row>
    <row r="542" spans="2:6">
      <c r="B542" s="49">
        <v>526</v>
      </c>
      <c r="C542" s="50">
        <f ca="1" t="shared" si="24"/>
        <v>0.440600819415907</v>
      </c>
      <c r="D542" s="50">
        <f ca="1" t="shared" si="25"/>
        <v>0.491723432525978</v>
      </c>
      <c r="E542" s="50">
        <f ca="1" t="shared" si="26"/>
        <v>2</v>
      </c>
      <c r="F542" s="55">
        <f ca="1">IF(E542=1,$C$4*SQRT(D542),IF(E542=2,$C$4+($C$5-$C$4)*D542,$C$6-($C$6-$C$5)*SQRT(1-D542)))</f>
        <v>4.96689373010391</v>
      </c>
    </row>
    <row r="543" spans="2:6">
      <c r="B543" s="49">
        <v>527</v>
      </c>
      <c r="C543" s="50">
        <f ca="1" t="shared" si="24"/>
        <v>0.0229600025106942</v>
      </c>
      <c r="D543" s="50">
        <f ca="1" t="shared" si="25"/>
        <v>0.49348724140855</v>
      </c>
      <c r="E543" s="50">
        <f ca="1" t="shared" si="26"/>
        <v>1</v>
      </c>
      <c r="F543" s="55">
        <f ca="1">IF(E543=1,$C$4*SQRT(D543),IF(E543=2,$C$4+($C$5-$C$4)*D543,$C$6-($C$6-$C$5)*SQRT(1-D543)))</f>
        <v>2.10745941186941</v>
      </c>
    </row>
    <row r="544" spans="2:6">
      <c r="B544" s="49">
        <v>528</v>
      </c>
      <c r="C544" s="50">
        <f ca="1" t="shared" si="24"/>
        <v>0.803213052298095</v>
      </c>
      <c r="D544" s="50">
        <f ca="1" t="shared" si="25"/>
        <v>0.97051807203918</v>
      </c>
      <c r="E544" s="50">
        <f ca="1" t="shared" si="26"/>
        <v>3</v>
      </c>
      <c r="F544" s="55">
        <f ca="1">IF(E544=1,$C$4*SQRT(D544),IF(E544=2,$C$4+($C$5-$C$4)*D544,$C$6-($C$6-$C$5)*SQRT(1-D544)))</f>
        <v>9.48489093227998</v>
      </c>
    </row>
    <row r="545" spans="2:6">
      <c r="B545" s="49">
        <v>529</v>
      </c>
      <c r="C545" s="50">
        <f ca="1" t="shared" si="24"/>
        <v>0.556888665906423</v>
      </c>
      <c r="D545" s="50">
        <f ca="1" t="shared" si="25"/>
        <v>0.538906430549949</v>
      </c>
      <c r="E545" s="50">
        <f ca="1" t="shared" si="26"/>
        <v>2</v>
      </c>
      <c r="F545" s="55">
        <f ca="1">IF(E545=1,$C$4*SQRT(D545),IF(E545=2,$C$4+($C$5-$C$4)*D545,$C$6-($C$6-$C$5)*SQRT(1-D545)))</f>
        <v>5.1556257221998</v>
      </c>
    </row>
    <row r="546" spans="2:6">
      <c r="B546" s="49">
        <v>530</v>
      </c>
      <c r="C546" s="50">
        <f ca="1" t="shared" si="24"/>
        <v>0.187333133503297</v>
      </c>
      <c r="D546" s="50">
        <f ca="1" t="shared" si="25"/>
        <v>0.590181467016273</v>
      </c>
      <c r="E546" s="50">
        <f ca="1" t="shared" si="26"/>
        <v>1</v>
      </c>
      <c r="F546" s="55">
        <f ca="1">IF(E546=1,$C$4*SQRT(D546),IF(E546=2,$C$4+($C$5-$C$4)*D546,$C$6-($C$6-$C$5)*SQRT(1-D546)))</f>
        <v>2.30469807201431</v>
      </c>
    </row>
    <row r="547" spans="2:6">
      <c r="B547" s="49">
        <v>531</v>
      </c>
      <c r="C547" s="50">
        <f ca="1" t="shared" si="24"/>
        <v>0.335944740768001</v>
      </c>
      <c r="D547" s="50">
        <f ca="1" t="shared" si="25"/>
        <v>0.908607634820576</v>
      </c>
      <c r="E547" s="50">
        <f ca="1" t="shared" si="26"/>
        <v>2</v>
      </c>
      <c r="F547" s="55">
        <f ca="1">IF(E547=1,$C$4*SQRT(D547),IF(E547=2,$C$4+($C$5-$C$4)*D547,$C$6-($C$6-$C$5)*SQRT(1-D547)))</f>
        <v>6.6344305392823</v>
      </c>
    </row>
    <row r="548" spans="2:6">
      <c r="B548" s="49">
        <v>532</v>
      </c>
      <c r="C548" s="50">
        <f ca="1" t="shared" si="24"/>
        <v>0.632797176343782</v>
      </c>
      <c r="D548" s="50">
        <f ca="1" t="shared" si="25"/>
        <v>0.577914622537587</v>
      </c>
      <c r="E548" s="50">
        <f ca="1" t="shared" si="26"/>
        <v>2</v>
      </c>
      <c r="F548" s="55">
        <f ca="1">IF(E548=1,$C$4*SQRT(D548),IF(E548=2,$C$4+($C$5-$C$4)*D548,$C$6-($C$6-$C$5)*SQRT(1-D548)))</f>
        <v>5.31165849015035</v>
      </c>
    </row>
    <row r="549" spans="2:6">
      <c r="B549" s="49">
        <v>533</v>
      </c>
      <c r="C549" s="50">
        <f ca="1" t="shared" si="24"/>
        <v>0.311876542207298</v>
      </c>
      <c r="D549" s="50">
        <f ca="1" t="shared" si="25"/>
        <v>0.247778773556838</v>
      </c>
      <c r="E549" s="50">
        <f ca="1" t="shared" si="26"/>
        <v>2</v>
      </c>
      <c r="F549" s="55">
        <f ca="1">IF(E549=1,$C$4*SQRT(D549),IF(E549=2,$C$4+($C$5-$C$4)*D549,$C$6-($C$6-$C$5)*SQRT(1-D549)))</f>
        <v>3.99111509422735</v>
      </c>
    </row>
    <row r="550" spans="2:6">
      <c r="B550" s="49">
        <v>534</v>
      </c>
      <c r="C550" s="50">
        <f ca="1" t="shared" si="24"/>
        <v>0.324997575112087</v>
      </c>
      <c r="D550" s="50">
        <f ca="1" t="shared" si="25"/>
        <v>0.0992259329212613</v>
      </c>
      <c r="E550" s="50">
        <f ca="1" t="shared" si="26"/>
        <v>2</v>
      </c>
      <c r="F550" s="55">
        <f ca="1">IF(E550=1,$C$4*SQRT(D550),IF(E550=2,$C$4+($C$5-$C$4)*D550,$C$6-($C$6-$C$5)*SQRT(1-D550)))</f>
        <v>3.39690373168504</v>
      </c>
    </row>
    <row r="551" spans="2:6">
      <c r="B551" s="49">
        <v>535</v>
      </c>
      <c r="C551" s="50">
        <f ca="1" t="shared" si="24"/>
        <v>0.977277696209129</v>
      </c>
      <c r="D551" s="50">
        <f ca="1" t="shared" si="25"/>
        <v>0.0841161941650757</v>
      </c>
      <c r="E551" s="50">
        <f ca="1" t="shared" si="26"/>
        <v>3</v>
      </c>
      <c r="F551" s="55">
        <f ca="1">IF(E551=1,$C$4*SQRT(D551),IF(E551=2,$C$4+($C$5-$C$4)*D551,$C$6-($C$6-$C$5)*SQRT(1-D551)))</f>
        <v>7.12894544591812</v>
      </c>
    </row>
    <row r="552" spans="2:6">
      <c r="B552" s="49">
        <v>536</v>
      </c>
      <c r="C552" s="50">
        <f ca="1" t="shared" si="24"/>
        <v>0.0218906387074644</v>
      </c>
      <c r="D552" s="50">
        <f ca="1" t="shared" si="25"/>
        <v>0.846436329819059</v>
      </c>
      <c r="E552" s="50">
        <f ca="1" t="shared" si="26"/>
        <v>1</v>
      </c>
      <c r="F552" s="55">
        <f ca="1">IF(E552=1,$C$4*SQRT(D552),IF(E552=2,$C$4+($C$5-$C$4)*D552,$C$6-($C$6-$C$5)*SQRT(1-D552)))</f>
        <v>2.76005923276504</v>
      </c>
    </row>
    <row r="553" spans="2:6">
      <c r="B553" s="49">
        <v>537</v>
      </c>
      <c r="C553" s="50">
        <f ca="1" t="shared" si="24"/>
        <v>0.633833295806364</v>
      </c>
      <c r="D553" s="50">
        <f ca="1" t="shared" si="25"/>
        <v>0.943111631169535</v>
      </c>
      <c r="E553" s="50">
        <f ca="1" t="shared" si="26"/>
        <v>2</v>
      </c>
      <c r="F553" s="55">
        <f ca="1">IF(E553=1,$C$4*SQRT(D553),IF(E553=2,$C$4+($C$5-$C$4)*D553,$C$6-($C$6-$C$5)*SQRT(1-D553)))</f>
        <v>6.77244652467814</v>
      </c>
    </row>
    <row r="554" spans="2:6">
      <c r="B554" s="49">
        <v>538</v>
      </c>
      <c r="C554" s="50">
        <f ca="1" t="shared" si="24"/>
        <v>0.617065601676535</v>
      </c>
      <c r="D554" s="50">
        <f ca="1" t="shared" si="25"/>
        <v>0.358643020177111</v>
      </c>
      <c r="E554" s="50">
        <f ca="1" t="shared" si="26"/>
        <v>2</v>
      </c>
      <c r="F554" s="55">
        <f ca="1">IF(E554=1,$C$4*SQRT(D554),IF(E554=2,$C$4+($C$5-$C$4)*D554,$C$6-($C$6-$C$5)*SQRT(1-D554)))</f>
        <v>4.43457208070844</v>
      </c>
    </row>
    <row r="555" spans="2:6">
      <c r="B555" s="49">
        <v>539</v>
      </c>
      <c r="C555" s="50">
        <f ca="1" t="shared" si="24"/>
        <v>0.654104279078548</v>
      </c>
      <c r="D555" s="50">
        <f ca="1" t="shared" si="25"/>
        <v>0.479605630329116</v>
      </c>
      <c r="E555" s="50">
        <f ca="1" t="shared" si="26"/>
        <v>2</v>
      </c>
      <c r="F555" s="55">
        <f ca="1">IF(E555=1,$C$4*SQRT(D555),IF(E555=2,$C$4+($C$5-$C$4)*D555,$C$6-($C$6-$C$5)*SQRT(1-D555)))</f>
        <v>4.91842252131647</v>
      </c>
    </row>
    <row r="556" spans="2:6">
      <c r="B556" s="49">
        <v>540</v>
      </c>
      <c r="C556" s="50">
        <f ca="1" t="shared" si="24"/>
        <v>0.354269264986916</v>
      </c>
      <c r="D556" s="50">
        <f ca="1" t="shared" si="25"/>
        <v>0.625043088602495</v>
      </c>
      <c r="E556" s="50">
        <f ca="1" t="shared" si="26"/>
        <v>2</v>
      </c>
      <c r="F556" s="55">
        <f ca="1">IF(E556=1,$C$4*SQRT(D556),IF(E556=2,$C$4+($C$5-$C$4)*D556,$C$6-($C$6-$C$5)*SQRT(1-D556)))</f>
        <v>5.50017235440998</v>
      </c>
    </row>
    <row r="557" spans="2:6">
      <c r="B557" s="49">
        <v>541</v>
      </c>
      <c r="C557" s="50">
        <f ca="1" t="shared" si="24"/>
        <v>0.904652774164791</v>
      </c>
      <c r="D557" s="50">
        <f ca="1" t="shared" si="25"/>
        <v>0.407612168011257</v>
      </c>
      <c r="E557" s="50">
        <f ca="1" t="shared" si="26"/>
        <v>3</v>
      </c>
      <c r="F557" s="55">
        <f ca="1">IF(E557=1,$C$4*SQRT(D557),IF(E557=2,$C$4+($C$5-$C$4)*D557,$C$6-($C$6-$C$5)*SQRT(1-D557)))</f>
        <v>7.69099794545378</v>
      </c>
    </row>
    <row r="558" spans="2:6">
      <c r="B558" s="49">
        <v>542</v>
      </c>
      <c r="C558" s="50">
        <f ca="1" t="shared" si="24"/>
        <v>0.0298334888846432</v>
      </c>
      <c r="D558" s="50">
        <f ca="1" t="shared" si="25"/>
        <v>0.192249284370682</v>
      </c>
      <c r="E558" s="50">
        <f ca="1" t="shared" si="26"/>
        <v>1</v>
      </c>
      <c r="F558" s="55">
        <f ca="1">IF(E558=1,$C$4*SQRT(D558),IF(E558=2,$C$4+($C$5-$C$4)*D558,$C$6-($C$6-$C$5)*SQRT(1-D558)))</f>
        <v>1.3153872279052</v>
      </c>
    </row>
    <row r="559" spans="2:6">
      <c r="B559" s="49">
        <v>543</v>
      </c>
      <c r="C559" s="50">
        <f ca="1" t="shared" si="24"/>
        <v>0.69533264606371</v>
      </c>
      <c r="D559" s="50">
        <f ca="1" t="shared" si="25"/>
        <v>0.377278349650337</v>
      </c>
      <c r="E559" s="50">
        <f ca="1" t="shared" si="26"/>
        <v>2</v>
      </c>
      <c r="F559" s="55">
        <f ca="1">IF(E559=1,$C$4*SQRT(D559),IF(E559=2,$C$4+($C$5-$C$4)*D559,$C$6-($C$6-$C$5)*SQRT(1-D559)))</f>
        <v>4.50911339860135</v>
      </c>
    </row>
    <row r="560" spans="2:6">
      <c r="B560" s="49">
        <v>544</v>
      </c>
      <c r="C560" s="50">
        <f ca="1" t="shared" si="24"/>
        <v>0.596747954838916</v>
      </c>
      <c r="D560" s="50">
        <f ca="1" t="shared" si="25"/>
        <v>0.715863130681342</v>
      </c>
      <c r="E560" s="50">
        <f ca="1" t="shared" si="26"/>
        <v>2</v>
      </c>
      <c r="F560" s="55">
        <f ca="1">IF(E560=1,$C$4*SQRT(D560),IF(E560=2,$C$4+($C$5-$C$4)*D560,$C$6-($C$6-$C$5)*SQRT(1-D560)))</f>
        <v>5.86345252272537</v>
      </c>
    </row>
    <row r="561" spans="2:6">
      <c r="B561" s="49">
        <v>545</v>
      </c>
      <c r="C561" s="50">
        <f ca="1" t="shared" si="24"/>
        <v>0.577508978592853</v>
      </c>
      <c r="D561" s="50">
        <f ca="1" t="shared" si="25"/>
        <v>0.0876641105411085</v>
      </c>
      <c r="E561" s="50">
        <f ca="1" t="shared" si="26"/>
        <v>2</v>
      </c>
      <c r="F561" s="55">
        <f ca="1">IF(E561=1,$C$4*SQRT(D561),IF(E561=2,$C$4+($C$5-$C$4)*D561,$C$6-($C$6-$C$5)*SQRT(1-D561)))</f>
        <v>3.35065644216443</v>
      </c>
    </row>
    <row r="562" spans="2:6">
      <c r="B562" s="49">
        <v>546</v>
      </c>
      <c r="C562" s="50">
        <f ca="1" t="shared" si="24"/>
        <v>0.602696768736804</v>
      </c>
      <c r="D562" s="50">
        <f ca="1" t="shared" si="25"/>
        <v>0.409903153413159</v>
      </c>
      <c r="E562" s="50">
        <f ca="1" t="shared" si="26"/>
        <v>2</v>
      </c>
      <c r="F562" s="55">
        <f ca="1">IF(E562=1,$C$4*SQRT(D562),IF(E562=2,$C$4+($C$5-$C$4)*D562,$C$6-($C$6-$C$5)*SQRT(1-D562)))</f>
        <v>4.63961261365263</v>
      </c>
    </row>
    <row r="563" spans="2:6">
      <c r="B563" s="49">
        <v>547</v>
      </c>
      <c r="C563" s="50">
        <f ca="1" t="shared" si="24"/>
        <v>0.829944255043086</v>
      </c>
      <c r="D563" s="50">
        <f ca="1" t="shared" si="25"/>
        <v>0.130205159067897</v>
      </c>
      <c r="E563" s="50">
        <f ca="1" t="shared" si="26"/>
        <v>3</v>
      </c>
      <c r="F563" s="55">
        <f ca="1">IF(E563=1,$C$4*SQRT(D563),IF(E563=2,$C$4+($C$5-$C$4)*D563,$C$6-($C$6-$C$5)*SQRT(1-D563)))</f>
        <v>7.20211623393878</v>
      </c>
    </row>
    <row r="564" spans="2:6">
      <c r="B564" s="49">
        <v>548</v>
      </c>
      <c r="C564" s="50">
        <f ca="1" t="shared" si="24"/>
        <v>0.9176636139669</v>
      </c>
      <c r="D564" s="50">
        <f ca="1" t="shared" si="25"/>
        <v>0.889974507023749</v>
      </c>
      <c r="E564" s="50">
        <f ca="1" t="shared" si="26"/>
        <v>3</v>
      </c>
      <c r="F564" s="55">
        <f ca="1">IF(E564=1,$C$4*SQRT(D564),IF(E564=2,$C$4+($C$5-$C$4)*D564,$C$6-($C$6-$C$5)*SQRT(1-D564)))</f>
        <v>9.00489727324951</v>
      </c>
    </row>
    <row r="565" spans="2:6">
      <c r="B565" s="49">
        <v>549</v>
      </c>
      <c r="C565" s="50">
        <f ca="1" t="shared" si="24"/>
        <v>0.503486827788683</v>
      </c>
      <c r="D565" s="50">
        <f ca="1" t="shared" si="25"/>
        <v>0.1796302290187</v>
      </c>
      <c r="E565" s="50">
        <f ca="1" t="shared" si="26"/>
        <v>2</v>
      </c>
      <c r="F565" s="55">
        <f ca="1">IF(E565=1,$C$4*SQRT(D565),IF(E565=2,$C$4+($C$5-$C$4)*D565,$C$6-($C$6-$C$5)*SQRT(1-D565)))</f>
        <v>3.7185209160748</v>
      </c>
    </row>
    <row r="566" spans="2:6">
      <c r="B566" s="49">
        <v>550</v>
      </c>
      <c r="C566" s="50">
        <f ca="1" t="shared" si="24"/>
        <v>0.308267351496037</v>
      </c>
      <c r="D566" s="50">
        <f ca="1" t="shared" si="25"/>
        <v>0.297154573899038</v>
      </c>
      <c r="E566" s="50">
        <f ca="1" t="shared" si="26"/>
        <v>2</v>
      </c>
      <c r="F566" s="55">
        <f ca="1">IF(E566=1,$C$4*SQRT(D566),IF(E566=2,$C$4+($C$5-$C$4)*D566,$C$6-($C$6-$C$5)*SQRT(1-D566)))</f>
        <v>4.18861829559615</v>
      </c>
    </row>
    <row r="567" spans="2:6">
      <c r="B567" s="49">
        <v>551</v>
      </c>
      <c r="C567" s="50">
        <f ca="1" t="shared" si="24"/>
        <v>0.0372009355997531</v>
      </c>
      <c r="D567" s="50">
        <f ca="1" t="shared" si="25"/>
        <v>0.460789037786776</v>
      </c>
      <c r="E567" s="50">
        <f ca="1" t="shared" si="26"/>
        <v>1</v>
      </c>
      <c r="F567" s="55">
        <f ca="1">IF(E567=1,$C$4*SQRT(D567),IF(E567=2,$C$4+($C$5-$C$4)*D567,$C$6-($C$6-$C$5)*SQRT(1-D567)))</f>
        <v>2.03644330637535</v>
      </c>
    </row>
    <row r="568" spans="2:6">
      <c r="B568" s="49">
        <v>552</v>
      </c>
      <c r="C568" s="50">
        <f ca="1" t="shared" si="24"/>
        <v>0.493772130231823</v>
      </c>
      <c r="D568" s="50">
        <f ca="1" t="shared" si="25"/>
        <v>0.346496540146719</v>
      </c>
      <c r="E568" s="50">
        <f ca="1" t="shared" si="26"/>
        <v>2</v>
      </c>
      <c r="F568" s="55">
        <f ca="1">IF(E568=1,$C$4*SQRT(D568),IF(E568=2,$C$4+($C$5-$C$4)*D568,$C$6-($C$6-$C$5)*SQRT(1-D568)))</f>
        <v>4.38598616058687</v>
      </c>
    </row>
    <row r="569" spans="2:6">
      <c r="B569" s="49">
        <v>553</v>
      </c>
      <c r="C569" s="50">
        <f ca="1" t="shared" si="24"/>
        <v>0.866901192582</v>
      </c>
      <c r="D569" s="50">
        <f ca="1" t="shared" si="25"/>
        <v>0.149254820022552</v>
      </c>
      <c r="E569" s="50">
        <f ca="1" t="shared" si="26"/>
        <v>3</v>
      </c>
      <c r="F569" s="55">
        <f ca="1">IF(E569=1,$C$4*SQRT(D569),IF(E569=2,$C$4+($C$5-$C$4)*D569,$C$6-($C$6-$C$5)*SQRT(1-D569)))</f>
        <v>7.23292453666384</v>
      </c>
    </row>
    <row r="570" spans="2:6">
      <c r="B570" s="49">
        <v>554</v>
      </c>
      <c r="C570" s="50">
        <f ca="1" t="shared" si="24"/>
        <v>0.533531411330909</v>
      </c>
      <c r="D570" s="50">
        <f ca="1" t="shared" si="25"/>
        <v>0.71884300083315</v>
      </c>
      <c r="E570" s="50">
        <f ca="1" t="shared" si="26"/>
        <v>2</v>
      </c>
      <c r="F570" s="55">
        <f ca="1">IF(E570=1,$C$4*SQRT(D570),IF(E570=2,$C$4+($C$5-$C$4)*D570,$C$6-($C$6-$C$5)*SQRT(1-D570)))</f>
        <v>5.8753720033326</v>
      </c>
    </row>
    <row r="571" spans="2:6">
      <c r="B571" s="49">
        <v>555</v>
      </c>
      <c r="C571" s="50">
        <f ca="1" t="shared" si="24"/>
        <v>0.1250423775114</v>
      </c>
      <c r="D571" s="50">
        <f ca="1" t="shared" si="25"/>
        <v>0.92160326982479</v>
      </c>
      <c r="E571" s="50">
        <f ca="1" t="shared" si="26"/>
        <v>1</v>
      </c>
      <c r="F571" s="55">
        <f ca="1">IF(E571=1,$C$4*SQRT(D571),IF(E571=2,$C$4+($C$5-$C$4)*D571,$C$6-($C$6-$C$5)*SQRT(1-D571)))</f>
        <v>2.8800051090967</v>
      </c>
    </row>
    <row r="572" spans="2:6">
      <c r="B572" s="49">
        <v>556</v>
      </c>
      <c r="C572" s="50">
        <f ca="1" t="shared" si="24"/>
        <v>0.0300078301249287</v>
      </c>
      <c r="D572" s="50">
        <f ca="1" t="shared" si="25"/>
        <v>0.760206283663452</v>
      </c>
      <c r="E572" s="50">
        <f ca="1" t="shared" si="26"/>
        <v>1</v>
      </c>
      <c r="F572" s="55">
        <f ca="1">IF(E572=1,$C$4*SQRT(D572),IF(E572=2,$C$4+($C$5-$C$4)*D572,$C$6-($C$6-$C$5)*SQRT(1-D572)))</f>
        <v>2.61569427742828</v>
      </c>
    </row>
    <row r="573" spans="2:6">
      <c r="B573" s="49">
        <v>557</v>
      </c>
      <c r="C573" s="50">
        <f ca="1" t="shared" si="24"/>
        <v>0.325252503192458</v>
      </c>
      <c r="D573" s="50">
        <f ca="1" t="shared" si="25"/>
        <v>0.364536682054757</v>
      </c>
      <c r="E573" s="50">
        <f ca="1" t="shared" si="26"/>
        <v>2</v>
      </c>
      <c r="F573" s="55">
        <f ca="1">IF(E573=1,$C$4*SQRT(D573),IF(E573=2,$C$4+($C$5-$C$4)*D573,$C$6-($C$6-$C$5)*SQRT(1-D573)))</f>
        <v>4.45814672821903</v>
      </c>
    </row>
    <row r="574" spans="2:6">
      <c r="B574" s="49">
        <v>558</v>
      </c>
      <c r="C574" s="50">
        <f ca="1" t="shared" si="24"/>
        <v>0.124127500005512</v>
      </c>
      <c r="D574" s="50">
        <f ca="1" t="shared" si="25"/>
        <v>0.825413679360629</v>
      </c>
      <c r="E574" s="50">
        <f ca="1" t="shared" si="26"/>
        <v>1</v>
      </c>
      <c r="F574" s="55">
        <f ca="1">IF(E574=1,$C$4*SQRT(D574),IF(E574=2,$C$4+($C$5-$C$4)*D574,$C$6-($C$6-$C$5)*SQRT(1-D574)))</f>
        <v>2.72556840204858</v>
      </c>
    </row>
    <row r="575" spans="2:6">
      <c r="B575" s="49">
        <v>559</v>
      </c>
      <c r="C575" s="50">
        <f ca="1" t="shared" si="24"/>
        <v>0.606964287313257</v>
      </c>
      <c r="D575" s="50">
        <f ca="1" t="shared" si="25"/>
        <v>0.63926807515548</v>
      </c>
      <c r="E575" s="50">
        <f ca="1" t="shared" si="26"/>
        <v>2</v>
      </c>
      <c r="F575" s="55">
        <f ca="1">IF(E575=1,$C$4*SQRT(D575),IF(E575=2,$C$4+($C$5-$C$4)*D575,$C$6-($C$6-$C$5)*SQRT(1-D575)))</f>
        <v>5.55707230062192</v>
      </c>
    </row>
    <row r="576" spans="2:6">
      <c r="B576" s="49">
        <v>560</v>
      </c>
      <c r="C576" s="50">
        <f ca="1" t="shared" si="24"/>
        <v>0.082745158097183</v>
      </c>
      <c r="D576" s="50">
        <f ca="1" t="shared" si="25"/>
        <v>0.841388647264613</v>
      </c>
      <c r="E576" s="50">
        <f ca="1" t="shared" si="26"/>
        <v>1</v>
      </c>
      <c r="F576" s="55">
        <f ca="1">IF(E576=1,$C$4*SQRT(D576),IF(E576=2,$C$4+($C$5-$C$4)*D576,$C$6-($C$6-$C$5)*SQRT(1-D576)))</f>
        <v>2.75181718603935</v>
      </c>
    </row>
    <row r="577" spans="2:6">
      <c r="B577" s="49">
        <v>561</v>
      </c>
      <c r="C577" s="50">
        <f ca="1" t="shared" si="24"/>
        <v>0.178937305010233</v>
      </c>
      <c r="D577" s="50">
        <f ca="1" t="shared" si="25"/>
        <v>0.234715444805115</v>
      </c>
      <c r="E577" s="50">
        <f ca="1" t="shared" si="26"/>
        <v>1</v>
      </c>
      <c r="F577" s="55">
        <f ca="1">IF(E577=1,$C$4*SQRT(D577),IF(E577=2,$C$4+($C$5-$C$4)*D577,$C$6-($C$6-$C$5)*SQRT(1-D577)))</f>
        <v>1.45342320170212</v>
      </c>
    </row>
    <row r="578" spans="2:6">
      <c r="B578" s="49">
        <v>562</v>
      </c>
      <c r="C578" s="50">
        <f ca="1" t="shared" si="24"/>
        <v>0.297691094994337</v>
      </c>
      <c r="D578" s="50">
        <f ca="1" t="shared" si="25"/>
        <v>0.409939397640144</v>
      </c>
      <c r="E578" s="50">
        <f ca="1" t="shared" si="26"/>
        <v>2</v>
      </c>
      <c r="F578" s="55">
        <f ca="1">IF(E578=1,$C$4*SQRT(D578),IF(E578=2,$C$4+($C$5-$C$4)*D578,$C$6-($C$6-$C$5)*SQRT(1-D578)))</f>
        <v>4.63975759056058</v>
      </c>
    </row>
    <row r="579" spans="2:6">
      <c r="B579" s="49">
        <v>563</v>
      </c>
      <c r="C579" s="50">
        <f ca="1" t="shared" si="24"/>
        <v>0.688341851438016</v>
      </c>
      <c r="D579" s="50">
        <f ca="1" t="shared" si="25"/>
        <v>0.81246493649646</v>
      </c>
      <c r="E579" s="50">
        <f ca="1" t="shared" si="26"/>
        <v>2</v>
      </c>
      <c r="F579" s="55">
        <f ca="1">IF(E579=1,$C$4*SQRT(D579),IF(E579=2,$C$4+($C$5-$C$4)*D579,$C$6-($C$6-$C$5)*SQRT(1-D579)))</f>
        <v>6.24985974598584</v>
      </c>
    </row>
    <row r="580" spans="2:6">
      <c r="B580" s="49">
        <v>564</v>
      </c>
      <c r="C580" s="50">
        <f ca="1" t="shared" si="24"/>
        <v>0.292151487135497</v>
      </c>
      <c r="D580" s="50">
        <f ca="1" t="shared" si="25"/>
        <v>0.422002295919669</v>
      </c>
      <c r="E580" s="50">
        <f ca="1" t="shared" si="26"/>
        <v>2</v>
      </c>
      <c r="F580" s="55">
        <f ca="1">IF(E580=1,$C$4*SQRT(D580),IF(E580=2,$C$4+($C$5-$C$4)*D580,$C$6-($C$6-$C$5)*SQRT(1-D580)))</f>
        <v>4.68800918367867</v>
      </c>
    </row>
    <row r="581" spans="2:6">
      <c r="B581" s="49">
        <v>565</v>
      </c>
      <c r="C581" s="50">
        <f ca="1" t="shared" si="24"/>
        <v>0.930627948781291</v>
      </c>
      <c r="D581" s="50">
        <f ca="1" t="shared" si="25"/>
        <v>0.698337528623326</v>
      </c>
      <c r="E581" s="50">
        <f ca="1" t="shared" si="26"/>
        <v>3</v>
      </c>
      <c r="F581" s="55">
        <f ca="1">IF(E581=1,$C$4*SQRT(D581),IF(E581=2,$C$4+($C$5-$C$4)*D581,$C$6-($C$6-$C$5)*SQRT(1-D581)))</f>
        <v>8.35228575220396</v>
      </c>
    </row>
    <row r="582" spans="2:6">
      <c r="B582" s="49">
        <v>566</v>
      </c>
      <c r="C582" s="50">
        <f ca="1" t="shared" si="24"/>
        <v>0.86192561217836</v>
      </c>
      <c r="D582" s="50">
        <f ca="1" t="shared" si="25"/>
        <v>0.293970179389849</v>
      </c>
      <c r="E582" s="50">
        <f ca="1" t="shared" si="26"/>
        <v>3</v>
      </c>
      <c r="F582" s="55">
        <f ca="1">IF(E582=1,$C$4*SQRT(D582),IF(E582=2,$C$4+($C$5-$C$4)*D582,$C$6-($C$6-$C$5)*SQRT(1-D582)))</f>
        <v>7.47923258004802</v>
      </c>
    </row>
    <row r="583" spans="2:6">
      <c r="B583" s="49">
        <v>567</v>
      </c>
      <c r="C583" s="50">
        <f ca="1" t="shared" si="24"/>
        <v>0.971265208279275</v>
      </c>
      <c r="D583" s="50">
        <f ca="1" t="shared" si="25"/>
        <v>0.154234928899777</v>
      </c>
      <c r="E583" s="50">
        <f ca="1" t="shared" si="26"/>
        <v>3</v>
      </c>
      <c r="F583" s="55">
        <f ca="1">IF(E583=1,$C$4*SQRT(D583),IF(E583=2,$C$4+($C$5-$C$4)*D583,$C$6-($C$6-$C$5)*SQRT(1-D583)))</f>
        <v>7.24103540437685</v>
      </c>
    </row>
    <row r="584" spans="2:6">
      <c r="B584" s="49">
        <v>568</v>
      </c>
      <c r="C584" s="50">
        <f ca="1" t="shared" si="24"/>
        <v>0.941188225123517</v>
      </c>
      <c r="D584" s="50">
        <f ca="1" t="shared" si="25"/>
        <v>0.292592699807615</v>
      </c>
      <c r="E584" s="50">
        <f ca="1" t="shared" si="26"/>
        <v>3</v>
      </c>
      <c r="F584" s="55">
        <f ca="1">IF(E584=1,$C$4*SQRT(D584),IF(E584=2,$C$4+($C$5-$C$4)*D584,$C$6-($C$6-$C$5)*SQRT(1-D584)))</f>
        <v>7.47677474217392</v>
      </c>
    </row>
    <row r="585" spans="2:6">
      <c r="B585" s="49">
        <v>569</v>
      </c>
      <c r="C585" s="50">
        <f ca="1" t="shared" si="24"/>
        <v>0.119537333388393</v>
      </c>
      <c r="D585" s="50">
        <f ca="1" t="shared" si="25"/>
        <v>0.456020707148724</v>
      </c>
      <c r="E585" s="50">
        <f ca="1" t="shared" si="26"/>
        <v>1</v>
      </c>
      <c r="F585" s="55">
        <f ca="1">IF(E585=1,$C$4*SQRT(D585),IF(E585=2,$C$4+($C$5-$C$4)*D585,$C$6-($C$6-$C$5)*SQRT(1-D585)))</f>
        <v>2.02587915837508</v>
      </c>
    </row>
    <row r="586" spans="2:6">
      <c r="B586" s="49">
        <v>570</v>
      </c>
      <c r="C586" s="50">
        <f ca="1" t="shared" si="24"/>
        <v>0.805164156855054</v>
      </c>
      <c r="D586" s="50">
        <f ca="1" t="shared" si="25"/>
        <v>0.432281111103362</v>
      </c>
      <c r="E586" s="50">
        <f ca="1" t="shared" si="26"/>
        <v>3</v>
      </c>
      <c r="F586" s="55">
        <f ca="1">IF(E586=1,$C$4*SQRT(D586),IF(E586=2,$C$4+($C$5-$C$4)*D586,$C$6-($C$6-$C$5)*SQRT(1-D586)))</f>
        <v>7.7395863210311</v>
      </c>
    </row>
    <row r="587" spans="2:6">
      <c r="B587" s="49">
        <v>571</v>
      </c>
      <c r="C587" s="50">
        <f ca="1" t="shared" si="24"/>
        <v>0.984373867876069</v>
      </c>
      <c r="D587" s="50">
        <f ca="1" t="shared" si="25"/>
        <v>0.190154704214728</v>
      </c>
      <c r="E587" s="50">
        <f ca="1" t="shared" si="26"/>
        <v>3</v>
      </c>
      <c r="F587" s="55">
        <f ca="1">IF(E587=1,$C$4*SQRT(D587),IF(E587=2,$C$4+($C$5-$C$4)*D587,$C$6-($C$6-$C$5)*SQRT(1-D587)))</f>
        <v>7.30025785267047</v>
      </c>
    </row>
    <row r="588" spans="2:6">
      <c r="B588" s="49">
        <v>572</v>
      </c>
      <c r="C588" s="50">
        <f ca="1" t="shared" si="24"/>
        <v>0.936637774647822</v>
      </c>
      <c r="D588" s="50">
        <f ca="1" t="shared" si="25"/>
        <v>0.394506506498573</v>
      </c>
      <c r="E588" s="50">
        <f ca="1" t="shared" si="26"/>
        <v>3</v>
      </c>
      <c r="F588" s="55">
        <f ca="1">IF(E588=1,$C$4*SQRT(D588),IF(E588=2,$C$4+($C$5-$C$4)*D588,$C$6-($C$6-$C$5)*SQRT(1-D588)))</f>
        <v>7.66559612716376</v>
      </c>
    </row>
    <row r="589" spans="2:6">
      <c r="B589" s="49">
        <v>573</v>
      </c>
      <c r="C589" s="50">
        <f ca="1" t="shared" si="24"/>
        <v>0.0583697543191848</v>
      </c>
      <c r="D589" s="50">
        <f ca="1" t="shared" si="25"/>
        <v>0.481282700002706</v>
      </c>
      <c r="E589" s="50">
        <f ca="1" t="shared" si="26"/>
        <v>1</v>
      </c>
      <c r="F589" s="55">
        <f ca="1">IF(E589=1,$C$4*SQRT(D589),IF(E589=2,$C$4+($C$5-$C$4)*D589,$C$6-($C$6-$C$5)*SQRT(1-D589)))</f>
        <v>2.08123624320363</v>
      </c>
    </row>
    <row r="590" spans="2:6">
      <c r="B590" s="49">
        <v>574</v>
      </c>
      <c r="C590" s="50">
        <f ca="1" t="shared" si="24"/>
        <v>0.773405438387897</v>
      </c>
      <c r="D590" s="50">
        <f ca="1" t="shared" si="25"/>
        <v>0.290923657805789</v>
      </c>
      <c r="E590" s="50">
        <f ca="1" t="shared" si="26"/>
        <v>2</v>
      </c>
      <c r="F590" s="55">
        <f ca="1">IF(E590=1,$C$4*SQRT(D590),IF(E590=2,$C$4+($C$5-$C$4)*D590,$C$6-($C$6-$C$5)*SQRT(1-D590)))</f>
        <v>4.16369463122316</v>
      </c>
    </row>
    <row r="591" spans="2:6">
      <c r="B591" s="49">
        <v>575</v>
      </c>
      <c r="C591" s="50">
        <f ca="1" t="shared" si="24"/>
        <v>0.465995824146244</v>
      </c>
      <c r="D591" s="50">
        <f ca="1" t="shared" si="25"/>
        <v>0.292358366171954</v>
      </c>
      <c r="E591" s="50">
        <f ca="1" t="shared" si="26"/>
        <v>2</v>
      </c>
      <c r="F591" s="55">
        <f ca="1">IF(E591=1,$C$4*SQRT(D591),IF(E591=2,$C$4+($C$5-$C$4)*D591,$C$6-($C$6-$C$5)*SQRT(1-D591)))</f>
        <v>4.16943346468782</v>
      </c>
    </row>
    <row r="592" spans="2:6">
      <c r="B592" s="49">
        <v>576</v>
      </c>
      <c r="C592" s="50">
        <f ca="1" t="shared" si="24"/>
        <v>0.083190716165674</v>
      </c>
      <c r="D592" s="50">
        <f ca="1" t="shared" si="25"/>
        <v>0.795619891934548</v>
      </c>
      <c r="E592" s="50">
        <f ca="1" t="shared" si="26"/>
        <v>1</v>
      </c>
      <c r="F592" s="55">
        <f ca="1">IF(E592=1,$C$4*SQRT(D592),IF(E592=2,$C$4+($C$5-$C$4)*D592,$C$6-($C$6-$C$5)*SQRT(1-D592)))</f>
        <v>2.67592582621622</v>
      </c>
    </row>
    <row r="593" spans="2:6">
      <c r="B593" s="49">
        <v>577</v>
      </c>
      <c r="C593" s="50">
        <f ca="1" t="shared" ref="C593:C656" si="27">RAND()</f>
        <v>0.253977350993031</v>
      </c>
      <c r="D593" s="50">
        <f ca="1" t="shared" ref="D593:D656" si="28">RAND()</f>
        <v>0.06057827518128</v>
      </c>
      <c r="E593" s="50">
        <f ca="1" t="shared" ref="E593:E656" si="29">IF(C593&lt;=$C$10,1,IF(C593&lt;=$C$10+$C$11,2,3))</f>
        <v>2</v>
      </c>
      <c r="F593" s="55">
        <f ca="1">IF(E593=1,$C$4*SQRT(D593),IF(E593=2,$C$4+($C$5-$C$4)*D593,$C$6-($C$6-$C$5)*SQRT(1-D593)))</f>
        <v>3.24231310072512</v>
      </c>
    </row>
    <row r="594" spans="2:6">
      <c r="B594" s="49">
        <v>578</v>
      </c>
      <c r="C594" s="50">
        <f ca="1" t="shared" si="27"/>
        <v>0.304336498173961</v>
      </c>
      <c r="D594" s="50">
        <f ca="1" t="shared" si="28"/>
        <v>0.705879621523369</v>
      </c>
      <c r="E594" s="50">
        <f ca="1" t="shared" si="29"/>
        <v>2</v>
      </c>
      <c r="F594" s="55">
        <f ca="1">IF(E594=1,$C$4*SQRT(D594),IF(E594=2,$C$4+($C$5-$C$4)*D594,$C$6-($C$6-$C$5)*SQRT(1-D594)))</f>
        <v>5.82351848609348</v>
      </c>
    </row>
    <row r="595" spans="2:6">
      <c r="B595" s="49">
        <v>579</v>
      </c>
      <c r="C595" s="50">
        <f ca="1" t="shared" si="27"/>
        <v>0.391638046565218</v>
      </c>
      <c r="D595" s="50">
        <f ca="1" t="shared" si="28"/>
        <v>0.016617360558874</v>
      </c>
      <c r="E595" s="50">
        <f ca="1" t="shared" si="29"/>
        <v>2</v>
      </c>
      <c r="F595" s="55">
        <f ca="1">IF(E595=1,$C$4*SQRT(D595),IF(E595=2,$C$4+($C$5-$C$4)*D595,$C$6-($C$6-$C$5)*SQRT(1-D595)))</f>
        <v>3.0664694422355</v>
      </c>
    </row>
    <row r="596" spans="2:6">
      <c r="B596" s="49">
        <v>580</v>
      </c>
      <c r="C596" s="50">
        <f ca="1" t="shared" si="27"/>
        <v>0.180093423278054</v>
      </c>
      <c r="D596" s="50">
        <f ca="1" t="shared" si="28"/>
        <v>0.273527655618101</v>
      </c>
      <c r="E596" s="50">
        <f ca="1" t="shared" si="29"/>
        <v>1</v>
      </c>
      <c r="F596" s="55">
        <f ca="1">IF(E596=1,$C$4*SQRT(D596),IF(E596=2,$C$4+($C$5-$C$4)*D596,$C$6-($C$6-$C$5)*SQRT(1-D596)))</f>
        <v>1.56899614421544</v>
      </c>
    </row>
    <row r="597" spans="2:6">
      <c r="B597" s="49">
        <v>581</v>
      </c>
      <c r="C597" s="50">
        <f ca="1" t="shared" si="27"/>
        <v>0.557407497091855</v>
      </c>
      <c r="D597" s="50">
        <f ca="1" t="shared" si="28"/>
        <v>0.189683483982185</v>
      </c>
      <c r="E597" s="50">
        <f ca="1" t="shared" si="29"/>
        <v>2</v>
      </c>
      <c r="F597" s="55">
        <f ca="1">IF(E597=1,$C$4*SQRT(D597),IF(E597=2,$C$4+($C$5-$C$4)*D597,$C$6-($C$6-$C$5)*SQRT(1-D597)))</f>
        <v>3.75873393592874</v>
      </c>
    </row>
    <row r="598" spans="2:6">
      <c r="B598" s="49">
        <v>582</v>
      </c>
      <c r="C598" s="50">
        <f ca="1" t="shared" si="27"/>
        <v>0.187336850522187</v>
      </c>
      <c r="D598" s="50">
        <f ca="1" t="shared" si="28"/>
        <v>0.649010322118708</v>
      </c>
      <c r="E598" s="50">
        <f ca="1" t="shared" si="29"/>
        <v>1</v>
      </c>
      <c r="F598" s="55">
        <f ca="1">IF(E598=1,$C$4*SQRT(D598),IF(E598=2,$C$4+($C$5-$C$4)*D598,$C$6-($C$6-$C$5)*SQRT(1-D598)))</f>
        <v>2.41683530656691</v>
      </c>
    </row>
    <row r="599" spans="2:6">
      <c r="B599" s="49">
        <v>583</v>
      </c>
      <c r="C599" s="50">
        <f ca="1" t="shared" si="27"/>
        <v>0.390554601600507</v>
      </c>
      <c r="D599" s="50">
        <f ca="1" t="shared" si="28"/>
        <v>0.430702527210957</v>
      </c>
      <c r="E599" s="50">
        <f ca="1" t="shared" si="29"/>
        <v>2</v>
      </c>
      <c r="F599" s="55">
        <f ca="1">IF(E599=1,$C$4*SQRT(D599),IF(E599=2,$C$4+($C$5-$C$4)*D599,$C$6-($C$6-$C$5)*SQRT(1-D599)))</f>
        <v>4.72281010884383</v>
      </c>
    </row>
    <row r="600" spans="2:6">
      <c r="B600" s="49">
        <v>584</v>
      </c>
      <c r="C600" s="50">
        <f ca="1" t="shared" si="27"/>
        <v>0.595613441061263</v>
      </c>
      <c r="D600" s="50">
        <f ca="1" t="shared" si="28"/>
        <v>0.015429857558741</v>
      </c>
      <c r="E600" s="50">
        <f ca="1" t="shared" si="29"/>
        <v>2</v>
      </c>
      <c r="F600" s="55">
        <f ca="1">IF(E600=1,$C$4*SQRT(D600),IF(E600=2,$C$4+($C$5-$C$4)*D600,$C$6-($C$6-$C$5)*SQRT(1-D600)))</f>
        <v>3.06171943023496</v>
      </c>
    </row>
    <row r="601" spans="2:6">
      <c r="B601" s="49">
        <v>585</v>
      </c>
      <c r="C601" s="50">
        <f ca="1" t="shared" si="27"/>
        <v>0.122533437292657</v>
      </c>
      <c r="D601" s="50">
        <f ca="1" t="shared" si="28"/>
        <v>0.0515151361551318</v>
      </c>
      <c r="E601" s="50">
        <f ca="1" t="shared" si="29"/>
        <v>1</v>
      </c>
      <c r="F601" s="55">
        <f ca="1">IF(E601=1,$C$4*SQRT(D601),IF(E601=2,$C$4+($C$5-$C$4)*D601,$C$6-($C$6-$C$5)*SQRT(1-D601)))</f>
        <v>0.680908382527478</v>
      </c>
    </row>
    <row r="602" spans="2:6">
      <c r="B602" s="49">
        <v>586</v>
      </c>
      <c r="C602" s="50">
        <f ca="1" t="shared" si="27"/>
        <v>0.0303561415027871</v>
      </c>
      <c r="D602" s="50">
        <f ca="1" t="shared" si="28"/>
        <v>0.771143558533444</v>
      </c>
      <c r="E602" s="50">
        <f ca="1" t="shared" si="29"/>
        <v>1</v>
      </c>
      <c r="F602" s="55">
        <f ca="1">IF(E602=1,$C$4*SQRT(D602),IF(E602=2,$C$4+($C$5-$C$4)*D602,$C$6-($C$6-$C$5)*SQRT(1-D602)))</f>
        <v>2.63444339980972</v>
      </c>
    </row>
    <row r="603" spans="2:6">
      <c r="B603" s="49">
        <v>587</v>
      </c>
      <c r="C603" s="50">
        <f ca="1" t="shared" si="27"/>
        <v>0.932553130046881</v>
      </c>
      <c r="D603" s="50">
        <f ca="1" t="shared" si="28"/>
        <v>0.261558840544243</v>
      </c>
      <c r="E603" s="50">
        <f ca="1" t="shared" si="29"/>
        <v>3</v>
      </c>
      <c r="F603" s="55">
        <f ca="1">IF(E603=1,$C$4*SQRT(D603),IF(E603=2,$C$4+($C$5-$C$4)*D603,$C$6-($C$6-$C$5)*SQRT(1-D603)))</f>
        <v>7.42202202586954</v>
      </c>
    </row>
    <row r="604" spans="2:6">
      <c r="B604" s="49">
        <v>588</v>
      </c>
      <c r="C604" s="50">
        <f ca="1" t="shared" si="27"/>
        <v>0.860509491919132</v>
      </c>
      <c r="D604" s="50">
        <f ca="1" t="shared" si="28"/>
        <v>0.478571338436006</v>
      </c>
      <c r="E604" s="50">
        <f ca="1" t="shared" si="29"/>
        <v>3</v>
      </c>
      <c r="F604" s="55">
        <f ca="1">IF(E604=1,$C$4*SQRT(D604),IF(E604=2,$C$4+($C$5-$C$4)*D604,$C$6-($C$6-$C$5)*SQRT(1-D604)))</f>
        <v>7.83369947743256</v>
      </c>
    </row>
    <row r="605" spans="2:6">
      <c r="B605" s="49">
        <v>589</v>
      </c>
      <c r="C605" s="50">
        <f ca="1" t="shared" si="27"/>
        <v>0.635987188292597</v>
      </c>
      <c r="D605" s="50">
        <f ca="1" t="shared" si="28"/>
        <v>0.335488917057318</v>
      </c>
      <c r="E605" s="50">
        <f ca="1" t="shared" si="29"/>
        <v>2</v>
      </c>
      <c r="F605" s="55">
        <f ca="1">IF(E605=1,$C$4*SQRT(D605),IF(E605=2,$C$4+($C$5-$C$4)*D605,$C$6-($C$6-$C$5)*SQRT(1-D605)))</f>
        <v>4.34195566822927</v>
      </c>
    </row>
    <row r="606" spans="2:6">
      <c r="B606" s="49">
        <v>590</v>
      </c>
      <c r="C606" s="50">
        <f ca="1" t="shared" si="27"/>
        <v>0.507783173342653</v>
      </c>
      <c r="D606" s="50">
        <f ca="1" t="shared" si="28"/>
        <v>0.584406189544155</v>
      </c>
      <c r="E606" s="50">
        <f ca="1" t="shared" si="29"/>
        <v>2</v>
      </c>
      <c r="F606" s="55">
        <f ca="1">IF(E606=1,$C$4*SQRT(D606),IF(E606=2,$C$4+($C$5-$C$4)*D606,$C$6-($C$6-$C$5)*SQRT(1-D606)))</f>
        <v>5.33762475817662</v>
      </c>
    </row>
    <row r="607" spans="2:6">
      <c r="B607" s="49">
        <v>591</v>
      </c>
      <c r="C607" s="50">
        <f ca="1" t="shared" si="27"/>
        <v>0.381589665210541</v>
      </c>
      <c r="D607" s="50">
        <f ca="1" t="shared" si="28"/>
        <v>0.964101038607587</v>
      </c>
      <c r="E607" s="50">
        <f ca="1" t="shared" si="29"/>
        <v>2</v>
      </c>
      <c r="F607" s="55">
        <f ca="1">IF(E607=1,$C$4*SQRT(D607),IF(E607=2,$C$4+($C$5-$C$4)*D607,$C$6-($C$6-$C$5)*SQRT(1-D607)))</f>
        <v>6.85640415443035</v>
      </c>
    </row>
    <row r="608" spans="2:6">
      <c r="B608" s="49">
        <v>592</v>
      </c>
      <c r="C608" s="50">
        <f ca="1" t="shared" si="27"/>
        <v>0.62610943525677</v>
      </c>
      <c r="D608" s="50">
        <f ca="1" t="shared" si="28"/>
        <v>0.380273812598323</v>
      </c>
      <c r="E608" s="50">
        <f ca="1" t="shared" si="29"/>
        <v>2</v>
      </c>
      <c r="F608" s="55">
        <f ca="1">IF(E608=1,$C$4*SQRT(D608),IF(E608=2,$C$4+($C$5-$C$4)*D608,$C$6-($C$6-$C$5)*SQRT(1-D608)))</f>
        <v>4.52109525039329</v>
      </c>
    </row>
    <row r="609" spans="2:6">
      <c r="B609" s="49">
        <v>593</v>
      </c>
      <c r="C609" s="50">
        <f ca="1" t="shared" si="27"/>
        <v>0.324573741064755</v>
      </c>
      <c r="D609" s="50">
        <f ca="1" t="shared" si="28"/>
        <v>0.622916328264694</v>
      </c>
      <c r="E609" s="50">
        <f ca="1" t="shared" si="29"/>
        <v>2</v>
      </c>
      <c r="F609" s="55">
        <f ca="1">IF(E609=1,$C$4*SQRT(D609),IF(E609=2,$C$4+($C$5-$C$4)*D609,$C$6-($C$6-$C$5)*SQRT(1-D609)))</f>
        <v>5.49166531305878</v>
      </c>
    </row>
    <row r="610" spans="2:6">
      <c r="B610" s="49">
        <v>594</v>
      </c>
      <c r="C610" s="50">
        <f ca="1" t="shared" si="27"/>
        <v>0.299318610832818</v>
      </c>
      <c r="D610" s="50">
        <f ca="1" t="shared" si="28"/>
        <v>0.0196571501382383</v>
      </c>
      <c r="E610" s="50">
        <f ca="1" t="shared" si="29"/>
        <v>2</v>
      </c>
      <c r="F610" s="55">
        <f ca="1">IF(E610=1,$C$4*SQRT(D610),IF(E610=2,$C$4+($C$5-$C$4)*D610,$C$6-($C$6-$C$5)*SQRT(1-D610)))</f>
        <v>3.07862860055295</v>
      </c>
    </row>
    <row r="611" spans="2:6">
      <c r="B611" s="49">
        <v>595</v>
      </c>
      <c r="C611" s="50">
        <f ca="1" t="shared" si="27"/>
        <v>0.766093439567533</v>
      </c>
      <c r="D611" s="50">
        <f ca="1" t="shared" si="28"/>
        <v>0.487277166242498</v>
      </c>
      <c r="E611" s="50">
        <f ca="1" t="shared" si="29"/>
        <v>2</v>
      </c>
      <c r="F611" s="55">
        <f ca="1">IF(E611=1,$C$4*SQRT(D611),IF(E611=2,$C$4+($C$5-$C$4)*D611,$C$6-($C$6-$C$5)*SQRT(1-D611)))</f>
        <v>4.94910866496999</v>
      </c>
    </row>
    <row r="612" spans="2:6">
      <c r="B612" s="49">
        <v>596</v>
      </c>
      <c r="C612" s="50">
        <f ca="1" t="shared" si="27"/>
        <v>0.0295468598627133</v>
      </c>
      <c r="D612" s="50">
        <f ca="1" t="shared" si="28"/>
        <v>0.335103657000105</v>
      </c>
      <c r="E612" s="50">
        <f ca="1" t="shared" si="29"/>
        <v>1</v>
      </c>
      <c r="F612" s="55">
        <f ca="1">IF(E612=1,$C$4*SQRT(D612),IF(E612=2,$C$4+($C$5-$C$4)*D612,$C$6-($C$6-$C$5)*SQRT(1-D612)))</f>
        <v>1.73664415266944</v>
      </c>
    </row>
    <row r="613" spans="2:6">
      <c r="B613" s="49">
        <v>597</v>
      </c>
      <c r="C613" s="50">
        <f ca="1" t="shared" si="27"/>
        <v>0.751605109107581</v>
      </c>
      <c r="D613" s="50">
        <f ca="1" t="shared" si="28"/>
        <v>0.841858853141677</v>
      </c>
      <c r="E613" s="50">
        <f ca="1" t="shared" si="29"/>
        <v>2</v>
      </c>
      <c r="F613" s="55">
        <f ca="1">IF(E613=1,$C$4*SQRT(D613),IF(E613=2,$C$4+($C$5-$C$4)*D613,$C$6-($C$6-$C$5)*SQRT(1-D613)))</f>
        <v>6.36743541256671</v>
      </c>
    </row>
    <row r="614" spans="2:6">
      <c r="B614" s="49">
        <v>598</v>
      </c>
      <c r="C614" s="50">
        <f ca="1" t="shared" si="27"/>
        <v>0.166579363913012</v>
      </c>
      <c r="D614" s="50">
        <f ca="1" t="shared" si="28"/>
        <v>0.310748524839605</v>
      </c>
      <c r="E614" s="50">
        <f ca="1" t="shared" si="29"/>
        <v>1</v>
      </c>
      <c r="F614" s="55">
        <f ca="1">IF(E614=1,$C$4*SQRT(D614),IF(E614=2,$C$4+($C$5-$C$4)*D614,$C$6-($C$6-$C$5)*SQRT(1-D614)))</f>
        <v>1.67234467845491</v>
      </c>
    </row>
    <row r="615" spans="2:6">
      <c r="B615" s="49">
        <v>599</v>
      </c>
      <c r="C615" s="50">
        <f ca="1" t="shared" si="27"/>
        <v>0.182559229373407</v>
      </c>
      <c r="D615" s="50">
        <f ca="1" t="shared" si="28"/>
        <v>0.794623016639429</v>
      </c>
      <c r="E615" s="50">
        <f ca="1" t="shared" si="29"/>
        <v>1</v>
      </c>
      <c r="F615" s="55">
        <f ca="1">IF(E615=1,$C$4*SQRT(D615),IF(E615=2,$C$4+($C$5-$C$4)*D615,$C$6-($C$6-$C$5)*SQRT(1-D615)))</f>
        <v>2.67424889450381</v>
      </c>
    </row>
    <row r="616" spans="2:6">
      <c r="B616" s="49">
        <v>600</v>
      </c>
      <c r="C616" s="50">
        <f ca="1" t="shared" si="27"/>
        <v>0.582218246952902</v>
      </c>
      <c r="D616" s="50">
        <f ca="1" t="shared" si="28"/>
        <v>0.614306575442996</v>
      </c>
      <c r="E616" s="50">
        <f ca="1" t="shared" si="29"/>
        <v>2</v>
      </c>
      <c r="F616" s="55">
        <f ca="1">IF(E616=1,$C$4*SQRT(D616),IF(E616=2,$C$4+($C$5-$C$4)*D616,$C$6-($C$6-$C$5)*SQRT(1-D616)))</f>
        <v>5.45722630177199</v>
      </c>
    </row>
    <row r="617" spans="2:6">
      <c r="B617" s="49">
        <v>601</v>
      </c>
      <c r="C617" s="50">
        <f ca="1" t="shared" si="27"/>
        <v>0.385583600079286</v>
      </c>
      <c r="D617" s="50">
        <f ca="1" t="shared" si="28"/>
        <v>0.0793755352644538</v>
      </c>
      <c r="E617" s="50">
        <f ca="1" t="shared" si="29"/>
        <v>2</v>
      </c>
      <c r="F617" s="55">
        <f ca="1">IF(E617=1,$C$4*SQRT(D617),IF(E617=2,$C$4+($C$5-$C$4)*D617,$C$6-($C$6-$C$5)*SQRT(1-D617)))</f>
        <v>3.31750214105782</v>
      </c>
    </row>
    <row r="618" spans="2:6">
      <c r="B618" s="49">
        <v>602</v>
      </c>
      <c r="C618" s="50">
        <f ca="1" t="shared" si="27"/>
        <v>0.181049032962832</v>
      </c>
      <c r="D618" s="50">
        <f ca="1" t="shared" si="28"/>
        <v>0.217525046467862</v>
      </c>
      <c r="E618" s="50">
        <f ca="1" t="shared" si="29"/>
        <v>1</v>
      </c>
      <c r="F618" s="55">
        <f ca="1">IF(E618=1,$C$4*SQRT(D618),IF(E618=2,$C$4+($C$5-$C$4)*D618,$C$6-($C$6-$C$5)*SQRT(1-D618)))</f>
        <v>1.39918741354071</v>
      </c>
    </row>
    <row r="619" spans="2:6">
      <c r="B619" s="49">
        <v>603</v>
      </c>
      <c r="C619" s="50">
        <f ca="1" t="shared" si="27"/>
        <v>0.650087094019542</v>
      </c>
      <c r="D619" s="50">
        <f ca="1" t="shared" si="28"/>
        <v>0.243798298004149</v>
      </c>
      <c r="E619" s="50">
        <f ca="1" t="shared" si="29"/>
        <v>2</v>
      </c>
      <c r="F619" s="55">
        <f ca="1">IF(E619=1,$C$4*SQRT(D619),IF(E619=2,$C$4+($C$5-$C$4)*D619,$C$6-($C$6-$C$5)*SQRT(1-D619)))</f>
        <v>3.9751931920166</v>
      </c>
    </row>
    <row r="620" spans="2:6">
      <c r="B620" s="49">
        <v>604</v>
      </c>
      <c r="C620" s="50">
        <f ca="1" t="shared" si="27"/>
        <v>0.535000600033943</v>
      </c>
      <c r="D620" s="50">
        <f ca="1" t="shared" si="28"/>
        <v>0.0322925415148179</v>
      </c>
      <c r="E620" s="50">
        <f ca="1" t="shared" si="29"/>
        <v>2</v>
      </c>
      <c r="F620" s="55">
        <f ca="1">IF(E620=1,$C$4*SQRT(D620),IF(E620=2,$C$4+($C$5-$C$4)*D620,$C$6-($C$6-$C$5)*SQRT(1-D620)))</f>
        <v>3.12917016605927</v>
      </c>
    </row>
    <row r="621" spans="2:6">
      <c r="B621" s="49">
        <v>605</v>
      </c>
      <c r="C621" s="50">
        <f ca="1" t="shared" si="27"/>
        <v>0.606423794850157</v>
      </c>
      <c r="D621" s="50">
        <f ca="1" t="shared" si="28"/>
        <v>0.554515681647112</v>
      </c>
      <c r="E621" s="50">
        <f ca="1" t="shared" si="29"/>
        <v>2</v>
      </c>
      <c r="F621" s="55">
        <f ca="1">IF(E621=1,$C$4*SQRT(D621),IF(E621=2,$C$4+($C$5-$C$4)*D621,$C$6-($C$6-$C$5)*SQRT(1-D621)))</f>
        <v>5.21806272658845</v>
      </c>
    </row>
    <row r="622" spans="2:6">
      <c r="B622" s="49">
        <v>606</v>
      </c>
      <c r="C622" s="50">
        <f ca="1" t="shared" si="27"/>
        <v>0.563689235585021</v>
      </c>
      <c r="D622" s="50">
        <f ca="1" t="shared" si="28"/>
        <v>0.39686661675688</v>
      </c>
      <c r="E622" s="50">
        <f ca="1" t="shared" si="29"/>
        <v>2</v>
      </c>
      <c r="F622" s="55">
        <f ca="1">IF(E622=1,$C$4*SQRT(D622),IF(E622=2,$C$4+($C$5-$C$4)*D622,$C$6-($C$6-$C$5)*SQRT(1-D622)))</f>
        <v>4.58746646702752</v>
      </c>
    </row>
    <row r="623" spans="2:6">
      <c r="B623" s="49">
        <v>607</v>
      </c>
      <c r="C623" s="50">
        <f ca="1" t="shared" si="27"/>
        <v>0.96463135990454</v>
      </c>
      <c r="D623" s="50">
        <f ca="1" t="shared" si="28"/>
        <v>0.930676595904435</v>
      </c>
      <c r="E623" s="50">
        <f ca="1" t="shared" si="29"/>
        <v>3</v>
      </c>
      <c r="F623" s="55">
        <f ca="1">IF(E623=1,$C$4*SQRT(D623),IF(E623=2,$C$4+($C$5-$C$4)*D623,$C$6-($C$6-$C$5)*SQRT(1-D623)))</f>
        <v>9.2101198591811</v>
      </c>
    </row>
    <row r="624" spans="2:6">
      <c r="B624" s="49">
        <v>608</v>
      </c>
      <c r="C624" s="50">
        <f ca="1" t="shared" si="27"/>
        <v>0.590740968408702</v>
      </c>
      <c r="D624" s="50">
        <f ca="1" t="shared" si="28"/>
        <v>0.895248107508879</v>
      </c>
      <c r="E624" s="50">
        <f ca="1" t="shared" si="29"/>
        <v>2</v>
      </c>
      <c r="F624" s="55">
        <f ca="1">IF(E624=1,$C$4*SQRT(D624),IF(E624=2,$C$4+($C$5-$C$4)*D624,$C$6-($C$6-$C$5)*SQRT(1-D624)))</f>
        <v>6.58099243003551</v>
      </c>
    </row>
    <row r="625" spans="2:6">
      <c r="B625" s="49">
        <v>609</v>
      </c>
      <c r="C625" s="50">
        <f ca="1" t="shared" si="27"/>
        <v>0.752617744882659</v>
      </c>
      <c r="D625" s="50">
        <f ca="1" t="shared" si="28"/>
        <v>0.633464375827707</v>
      </c>
      <c r="E625" s="50">
        <f ca="1" t="shared" si="29"/>
        <v>2</v>
      </c>
      <c r="F625" s="55">
        <f ca="1">IF(E625=1,$C$4*SQRT(D625),IF(E625=2,$C$4+($C$5-$C$4)*D625,$C$6-($C$6-$C$5)*SQRT(1-D625)))</f>
        <v>5.53385750331083</v>
      </c>
    </row>
    <row r="626" spans="2:6">
      <c r="B626" s="49">
        <v>610</v>
      </c>
      <c r="C626" s="50">
        <f ca="1" t="shared" si="27"/>
        <v>0.0922608213657297</v>
      </c>
      <c r="D626" s="50">
        <f ca="1" t="shared" si="28"/>
        <v>0.50657356606305</v>
      </c>
      <c r="E626" s="50">
        <f ca="1" t="shared" si="29"/>
        <v>1</v>
      </c>
      <c r="F626" s="55">
        <f ca="1">IF(E626=1,$C$4*SQRT(D626),IF(E626=2,$C$4+($C$5-$C$4)*D626,$C$6-($C$6-$C$5)*SQRT(1-D626)))</f>
        <v>2.13521944880789</v>
      </c>
    </row>
    <row r="627" spans="2:6">
      <c r="B627" s="49">
        <v>611</v>
      </c>
      <c r="C627" s="50">
        <f ca="1" t="shared" si="27"/>
        <v>0.383202563084769</v>
      </c>
      <c r="D627" s="50">
        <f ca="1" t="shared" si="28"/>
        <v>0.133335639216806</v>
      </c>
      <c r="E627" s="50">
        <f ca="1" t="shared" si="29"/>
        <v>2</v>
      </c>
      <c r="F627" s="55">
        <f ca="1">IF(E627=1,$C$4*SQRT(D627),IF(E627=2,$C$4+($C$5-$C$4)*D627,$C$6-($C$6-$C$5)*SQRT(1-D627)))</f>
        <v>3.53334255686722</v>
      </c>
    </row>
    <row r="628" spans="2:6">
      <c r="B628" s="49">
        <v>612</v>
      </c>
      <c r="C628" s="50">
        <f ca="1" t="shared" si="27"/>
        <v>0.330120944647755</v>
      </c>
      <c r="D628" s="50">
        <f ca="1" t="shared" si="28"/>
        <v>0.937340857863968</v>
      </c>
      <c r="E628" s="50">
        <f ca="1" t="shared" si="29"/>
        <v>2</v>
      </c>
      <c r="F628" s="55">
        <f ca="1">IF(E628=1,$C$4*SQRT(D628),IF(E628=2,$C$4+($C$5-$C$4)*D628,$C$6-($C$6-$C$5)*SQRT(1-D628)))</f>
        <v>6.74936343145587</v>
      </c>
    </row>
    <row r="629" spans="2:6">
      <c r="B629" s="49">
        <v>613</v>
      </c>
      <c r="C629" s="50">
        <f ca="1" t="shared" si="27"/>
        <v>0.444657114731796</v>
      </c>
      <c r="D629" s="50">
        <f ca="1" t="shared" si="28"/>
        <v>0.732821887829927</v>
      </c>
      <c r="E629" s="50">
        <f ca="1" t="shared" si="29"/>
        <v>2</v>
      </c>
      <c r="F629" s="55">
        <f ca="1">IF(E629=1,$C$4*SQRT(D629),IF(E629=2,$C$4+($C$5-$C$4)*D629,$C$6-($C$6-$C$5)*SQRT(1-D629)))</f>
        <v>5.93128755131971</v>
      </c>
    </row>
    <row r="630" spans="2:6">
      <c r="B630" s="49">
        <v>614</v>
      </c>
      <c r="C630" s="50">
        <f ca="1" t="shared" si="27"/>
        <v>0.821205331610577</v>
      </c>
      <c r="D630" s="50">
        <f ca="1" t="shared" si="28"/>
        <v>0.133469006263987</v>
      </c>
      <c r="E630" s="50">
        <f ca="1" t="shared" si="29"/>
        <v>3</v>
      </c>
      <c r="F630" s="55">
        <f ca="1">IF(E630=1,$C$4*SQRT(D630),IF(E630=2,$C$4+($C$5-$C$4)*D630,$C$6-($C$6-$C$5)*SQRT(1-D630)))</f>
        <v>7.20737060396047</v>
      </c>
    </row>
    <row r="631" spans="2:6">
      <c r="B631" s="49">
        <v>615</v>
      </c>
      <c r="C631" s="50">
        <f ca="1" t="shared" si="27"/>
        <v>0.116152585945758</v>
      </c>
      <c r="D631" s="50">
        <f ca="1" t="shared" si="28"/>
        <v>0.116914399103187</v>
      </c>
      <c r="E631" s="50">
        <f ca="1" t="shared" si="29"/>
        <v>1</v>
      </c>
      <c r="F631" s="55">
        <f ca="1">IF(E631=1,$C$4*SQRT(D631),IF(E631=2,$C$4+($C$5-$C$4)*D631,$C$6-($C$6-$C$5)*SQRT(1-D631)))</f>
        <v>1.02578242913821</v>
      </c>
    </row>
    <row r="632" spans="2:6">
      <c r="B632" s="49">
        <v>616</v>
      </c>
      <c r="C632" s="50">
        <f ca="1" t="shared" si="27"/>
        <v>0.16082193269819</v>
      </c>
      <c r="D632" s="50">
        <f ca="1" t="shared" si="28"/>
        <v>0.97287388083075</v>
      </c>
      <c r="E632" s="50">
        <f ca="1" t="shared" si="29"/>
        <v>1</v>
      </c>
      <c r="F632" s="55">
        <f ca="1">IF(E632=1,$C$4*SQRT(D632),IF(E632=2,$C$4+($C$5-$C$4)*D632,$C$6-($C$6-$C$5)*SQRT(1-D632)))</f>
        <v>2.95903107916709</v>
      </c>
    </row>
    <row r="633" spans="2:6">
      <c r="B633" s="49">
        <v>617</v>
      </c>
      <c r="C633" s="50">
        <f ca="1" t="shared" si="27"/>
        <v>0.273865420606661</v>
      </c>
      <c r="D633" s="50">
        <f ca="1" t="shared" si="28"/>
        <v>0.774567158067029</v>
      </c>
      <c r="E633" s="50">
        <f ca="1" t="shared" si="29"/>
        <v>2</v>
      </c>
      <c r="F633" s="55">
        <f ca="1">IF(E633=1,$C$4*SQRT(D633),IF(E633=2,$C$4+($C$5-$C$4)*D633,$C$6-($C$6-$C$5)*SQRT(1-D633)))</f>
        <v>6.09826863226812</v>
      </c>
    </row>
    <row r="634" spans="2:6">
      <c r="B634" s="49">
        <v>618</v>
      </c>
      <c r="C634" s="50">
        <f ca="1" t="shared" si="27"/>
        <v>0.873188964807473</v>
      </c>
      <c r="D634" s="50">
        <f ca="1" t="shared" si="28"/>
        <v>0.250472770632383</v>
      </c>
      <c r="E634" s="50">
        <f ca="1" t="shared" si="29"/>
        <v>3</v>
      </c>
      <c r="F634" s="55">
        <f ca="1">IF(E634=1,$C$4*SQRT(D634),IF(E634=2,$C$4+($C$5-$C$4)*D634,$C$6-($C$6-$C$5)*SQRT(1-D634)))</f>
        <v>7.40274278048774</v>
      </c>
    </row>
    <row r="635" spans="2:6">
      <c r="B635" s="49">
        <v>619</v>
      </c>
      <c r="C635" s="50">
        <f ca="1" t="shared" si="27"/>
        <v>0.127249233362812</v>
      </c>
      <c r="D635" s="50">
        <f ca="1" t="shared" si="28"/>
        <v>0.733251422940754</v>
      </c>
      <c r="E635" s="50">
        <f ca="1" t="shared" si="29"/>
        <v>1</v>
      </c>
      <c r="F635" s="55">
        <f ca="1">IF(E635=1,$C$4*SQRT(D635),IF(E635=2,$C$4+($C$5-$C$4)*D635,$C$6-($C$6-$C$5)*SQRT(1-D635)))</f>
        <v>2.56890303562956</v>
      </c>
    </row>
    <row r="636" spans="2:6">
      <c r="B636" s="49">
        <v>620</v>
      </c>
      <c r="C636" s="50">
        <f ca="1" t="shared" si="27"/>
        <v>0.409711209740667</v>
      </c>
      <c r="D636" s="50">
        <f ca="1" t="shared" si="28"/>
        <v>0.145210638722411</v>
      </c>
      <c r="E636" s="50">
        <f ca="1" t="shared" si="29"/>
        <v>2</v>
      </c>
      <c r="F636" s="55">
        <f ca="1">IF(E636=1,$C$4*SQRT(D636),IF(E636=2,$C$4+($C$5-$C$4)*D636,$C$6-($C$6-$C$5)*SQRT(1-D636)))</f>
        <v>3.58084255488964</v>
      </c>
    </row>
    <row r="637" spans="2:6">
      <c r="B637" s="49">
        <v>621</v>
      </c>
      <c r="C637" s="50">
        <f ca="1" t="shared" si="27"/>
        <v>0.375143807657557</v>
      </c>
      <c r="D637" s="50">
        <f ca="1" t="shared" si="28"/>
        <v>0.0489247580975805</v>
      </c>
      <c r="E637" s="50">
        <f ca="1" t="shared" si="29"/>
        <v>2</v>
      </c>
      <c r="F637" s="55">
        <f ca="1">IF(E637=1,$C$4*SQRT(D637),IF(E637=2,$C$4+($C$5-$C$4)*D637,$C$6-($C$6-$C$5)*SQRT(1-D637)))</f>
        <v>3.19569903239032</v>
      </c>
    </row>
    <row r="638" spans="2:6">
      <c r="B638" s="49">
        <v>622</v>
      </c>
      <c r="C638" s="50">
        <f ca="1" t="shared" si="27"/>
        <v>0.0451651615452648</v>
      </c>
      <c r="D638" s="50">
        <f ca="1" t="shared" si="28"/>
        <v>0.658986356900019</v>
      </c>
      <c r="E638" s="50">
        <f ca="1" t="shared" si="29"/>
        <v>1</v>
      </c>
      <c r="F638" s="55">
        <f ca="1">IF(E638=1,$C$4*SQRT(D638),IF(E638=2,$C$4+($C$5-$C$4)*D638,$C$6-($C$6-$C$5)*SQRT(1-D638)))</f>
        <v>2.43533923963381</v>
      </c>
    </row>
    <row r="639" spans="2:6">
      <c r="B639" s="49">
        <v>623</v>
      </c>
      <c r="C639" s="50">
        <f ca="1" t="shared" si="27"/>
        <v>0.886916037995991</v>
      </c>
      <c r="D639" s="50">
        <f ca="1" t="shared" si="28"/>
        <v>0.706540536002116</v>
      </c>
      <c r="E639" s="50">
        <f ca="1" t="shared" si="29"/>
        <v>3</v>
      </c>
      <c r="F639" s="55">
        <f ca="1">IF(E639=1,$C$4*SQRT(D639),IF(E639=2,$C$4+($C$5-$C$4)*D639,$C$6-($C$6-$C$5)*SQRT(1-D639)))</f>
        <v>8.37484303035647</v>
      </c>
    </row>
    <row r="640" spans="2:6">
      <c r="B640" s="49">
        <v>624</v>
      </c>
      <c r="C640" s="50">
        <f ca="1" t="shared" si="27"/>
        <v>0.550015006087291</v>
      </c>
      <c r="D640" s="50">
        <f ca="1" t="shared" si="28"/>
        <v>0.614540086849258</v>
      </c>
      <c r="E640" s="50">
        <f ca="1" t="shared" si="29"/>
        <v>2</v>
      </c>
      <c r="F640" s="55">
        <f ca="1">IF(E640=1,$C$4*SQRT(D640),IF(E640=2,$C$4+($C$5-$C$4)*D640,$C$6-($C$6-$C$5)*SQRT(1-D640)))</f>
        <v>5.45816034739703</v>
      </c>
    </row>
    <row r="641" spans="2:6">
      <c r="B641" s="49">
        <v>625</v>
      </c>
      <c r="C641" s="50">
        <f ca="1" t="shared" si="27"/>
        <v>0.120273790950187</v>
      </c>
      <c r="D641" s="50">
        <f ca="1" t="shared" si="28"/>
        <v>0.839524997446375</v>
      </c>
      <c r="E641" s="50">
        <f ca="1" t="shared" si="29"/>
        <v>1</v>
      </c>
      <c r="F641" s="55">
        <f ca="1">IF(E641=1,$C$4*SQRT(D641),IF(E641=2,$C$4+($C$5-$C$4)*D641,$C$6-($C$6-$C$5)*SQRT(1-D641)))</f>
        <v>2.74876790162745</v>
      </c>
    </row>
    <row r="642" spans="2:6">
      <c r="B642" s="49">
        <v>626</v>
      </c>
      <c r="C642" s="50">
        <f ca="1" t="shared" si="27"/>
        <v>0.844096327762187</v>
      </c>
      <c r="D642" s="50">
        <f ca="1" t="shared" si="28"/>
        <v>0.305435540150891</v>
      </c>
      <c r="E642" s="50">
        <f ca="1" t="shared" si="29"/>
        <v>3</v>
      </c>
      <c r="F642" s="55">
        <f ca="1">IF(E642=1,$C$4*SQRT(D642),IF(E642=2,$C$4+($C$5-$C$4)*D642,$C$6-($C$6-$C$5)*SQRT(1-D642)))</f>
        <v>7.49978398160439</v>
      </c>
    </row>
    <row r="643" spans="2:6">
      <c r="B643" s="49">
        <v>627</v>
      </c>
      <c r="C643" s="50">
        <f ca="1" t="shared" si="27"/>
        <v>0.230251251311653</v>
      </c>
      <c r="D643" s="50">
        <f ca="1" t="shared" si="28"/>
        <v>0.926070139546412</v>
      </c>
      <c r="E643" s="50">
        <f ca="1" t="shared" si="29"/>
        <v>2</v>
      </c>
      <c r="F643" s="55">
        <f ca="1">IF(E643=1,$C$4*SQRT(D643),IF(E643=2,$C$4+($C$5-$C$4)*D643,$C$6-($C$6-$C$5)*SQRT(1-D643)))</f>
        <v>6.70428055818565</v>
      </c>
    </row>
    <row r="644" spans="2:6">
      <c r="B644" s="49">
        <v>628</v>
      </c>
      <c r="C644" s="50">
        <f ca="1" t="shared" si="27"/>
        <v>0.102175371507656</v>
      </c>
      <c r="D644" s="50">
        <f ca="1" t="shared" si="28"/>
        <v>0.0136264864460389</v>
      </c>
      <c r="E644" s="50">
        <f ca="1" t="shared" si="29"/>
        <v>1</v>
      </c>
      <c r="F644" s="55">
        <f ca="1">IF(E644=1,$C$4*SQRT(D644),IF(E644=2,$C$4+($C$5-$C$4)*D644,$C$6-($C$6-$C$5)*SQRT(1-D644)))</f>
        <v>0.350197627082695</v>
      </c>
    </row>
    <row r="645" spans="2:6">
      <c r="B645" s="49">
        <v>629</v>
      </c>
      <c r="C645" s="50">
        <f ca="1" t="shared" si="27"/>
        <v>0.885676264003903</v>
      </c>
      <c r="D645" s="50">
        <f ca="1" t="shared" si="28"/>
        <v>0.112658293649716</v>
      </c>
      <c r="E645" s="50">
        <f ca="1" t="shared" si="29"/>
        <v>3</v>
      </c>
      <c r="F645" s="55">
        <f ca="1">IF(E645=1,$C$4*SQRT(D645),IF(E645=2,$C$4+($C$5-$C$4)*D645,$C$6-($C$6-$C$5)*SQRT(1-D645)))</f>
        <v>7.17403549966519</v>
      </c>
    </row>
    <row r="646" spans="2:6">
      <c r="B646" s="49">
        <v>630</v>
      </c>
      <c r="C646" s="50">
        <f ca="1" t="shared" si="27"/>
        <v>0.577297643620167</v>
      </c>
      <c r="D646" s="50">
        <f ca="1" t="shared" si="28"/>
        <v>0.0100412359770063</v>
      </c>
      <c r="E646" s="50">
        <f ca="1" t="shared" si="29"/>
        <v>2</v>
      </c>
      <c r="F646" s="55">
        <f ca="1">IF(E646=1,$C$4*SQRT(D646),IF(E646=2,$C$4+($C$5-$C$4)*D646,$C$6-($C$6-$C$5)*SQRT(1-D646)))</f>
        <v>3.04016494390803</v>
      </c>
    </row>
    <row r="647" spans="2:6">
      <c r="B647" s="49">
        <v>631</v>
      </c>
      <c r="C647" s="50">
        <f ca="1" t="shared" si="27"/>
        <v>0.347945366064899</v>
      </c>
      <c r="D647" s="50">
        <f ca="1" t="shared" si="28"/>
        <v>0.382418555846709</v>
      </c>
      <c r="E647" s="50">
        <f ca="1" t="shared" si="29"/>
        <v>2</v>
      </c>
      <c r="F647" s="55">
        <f ca="1">IF(E647=1,$C$4*SQRT(D647),IF(E647=2,$C$4+($C$5-$C$4)*D647,$C$6-($C$6-$C$5)*SQRT(1-D647)))</f>
        <v>4.52967422338684</v>
      </c>
    </row>
    <row r="648" spans="2:6">
      <c r="B648" s="49">
        <v>632</v>
      </c>
      <c r="C648" s="50">
        <f ca="1" t="shared" si="27"/>
        <v>0.445805680108267</v>
      </c>
      <c r="D648" s="50">
        <f ca="1" t="shared" si="28"/>
        <v>0.207218857804611</v>
      </c>
      <c r="E648" s="50">
        <f ca="1" t="shared" si="29"/>
        <v>2</v>
      </c>
      <c r="F648" s="55">
        <f ca="1">IF(E648=1,$C$4*SQRT(D648),IF(E648=2,$C$4+($C$5-$C$4)*D648,$C$6-($C$6-$C$5)*SQRT(1-D648)))</f>
        <v>3.82887543121844</v>
      </c>
    </row>
    <row r="649" spans="2:6">
      <c r="B649" s="49">
        <v>633</v>
      </c>
      <c r="C649" s="50">
        <f ca="1" t="shared" si="27"/>
        <v>0.19211817397394</v>
      </c>
      <c r="D649" s="50">
        <f ca="1" t="shared" si="28"/>
        <v>0.264029026114591</v>
      </c>
      <c r="E649" s="50">
        <f ca="1" t="shared" si="29"/>
        <v>1</v>
      </c>
      <c r="F649" s="55">
        <f ca="1">IF(E649=1,$C$4*SQRT(D649),IF(E649=2,$C$4+($C$5-$C$4)*D649,$C$6-($C$6-$C$5)*SQRT(1-D649)))</f>
        <v>1.54151264510912</v>
      </c>
    </row>
    <row r="650" spans="2:6">
      <c r="B650" s="49">
        <v>634</v>
      </c>
      <c r="C650" s="50">
        <f ca="1" t="shared" si="27"/>
        <v>0.876735385754106</v>
      </c>
      <c r="D650" s="50">
        <f ca="1" t="shared" si="28"/>
        <v>0.25088920118628</v>
      </c>
      <c r="E650" s="50">
        <f ca="1" t="shared" si="29"/>
        <v>3</v>
      </c>
      <c r="F650" s="55">
        <f ca="1">IF(E650=1,$C$4*SQRT(D650),IF(E650=2,$C$4+($C$5-$C$4)*D650,$C$6-($C$6-$C$5)*SQRT(1-D650)))</f>
        <v>7.40346438704887</v>
      </c>
    </row>
    <row r="651" spans="2:6">
      <c r="B651" s="49">
        <v>635</v>
      </c>
      <c r="C651" s="50">
        <f ca="1" t="shared" si="27"/>
        <v>0.330309758032541</v>
      </c>
      <c r="D651" s="50">
        <f ca="1" t="shared" si="28"/>
        <v>0.519596571179475</v>
      </c>
      <c r="E651" s="50">
        <f ca="1" t="shared" si="29"/>
        <v>2</v>
      </c>
      <c r="F651" s="55">
        <f ca="1">IF(E651=1,$C$4*SQRT(D651),IF(E651=2,$C$4+($C$5-$C$4)*D651,$C$6-($C$6-$C$5)*SQRT(1-D651)))</f>
        <v>5.0783862847179</v>
      </c>
    </row>
    <row r="652" spans="2:6">
      <c r="B652" s="49">
        <v>636</v>
      </c>
      <c r="C652" s="50">
        <f ca="1" t="shared" si="27"/>
        <v>0.670385904071078</v>
      </c>
      <c r="D652" s="50">
        <f ca="1" t="shared" si="28"/>
        <v>0.742202650723791</v>
      </c>
      <c r="E652" s="50">
        <f ca="1" t="shared" si="29"/>
        <v>2</v>
      </c>
      <c r="F652" s="55">
        <f ca="1">IF(E652=1,$C$4*SQRT(D652),IF(E652=2,$C$4+($C$5-$C$4)*D652,$C$6-($C$6-$C$5)*SQRT(1-D652)))</f>
        <v>5.96881060289516</v>
      </c>
    </row>
    <row r="653" spans="2:6">
      <c r="B653" s="49">
        <v>637</v>
      </c>
      <c r="C653" s="50">
        <f ca="1" t="shared" si="27"/>
        <v>0.942642274743334</v>
      </c>
      <c r="D653" s="50">
        <f ca="1" t="shared" si="28"/>
        <v>0.554563871049452</v>
      </c>
      <c r="E653" s="50">
        <f ca="1" t="shared" si="29"/>
        <v>3</v>
      </c>
      <c r="F653" s="55">
        <f ca="1">IF(E653=1,$C$4*SQRT(D653),IF(E653=2,$C$4+($C$5-$C$4)*D653,$C$6-($C$6-$C$5)*SQRT(1-D653)))</f>
        <v>7.99776995313852</v>
      </c>
    </row>
    <row r="654" spans="2:6">
      <c r="B654" s="49">
        <v>638</v>
      </c>
      <c r="C654" s="50">
        <f ca="1" t="shared" si="27"/>
        <v>0.198090602500573</v>
      </c>
      <c r="D654" s="50">
        <f ca="1" t="shared" si="28"/>
        <v>0.07573888242725</v>
      </c>
      <c r="E654" s="50">
        <f ca="1" t="shared" si="29"/>
        <v>1</v>
      </c>
      <c r="F654" s="55">
        <f ca="1">IF(E654=1,$C$4*SQRT(D654),IF(E654=2,$C$4+($C$5-$C$4)*D654,$C$6-($C$6-$C$5)*SQRT(1-D654)))</f>
        <v>0.825620943196846</v>
      </c>
    </row>
    <row r="655" spans="2:6">
      <c r="B655" s="49">
        <v>639</v>
      </c>
      <c r="C655" s="50">
        <f ca="1" t="shared" si="27"/>
        <v>0.962883040023225</v>
      </c>
      <c r="D655" s="50">
        <f ca="1" t="shared" si="28"/>
        <v>0.0215006226476846</v>
      </c>
      <c r="E655" s="50">
        <f ca="1" t="shared" si="29"/>
        <v>3</v>
      </c>
      <c r="F655" s="55">
        <f ca="1">IF(E655=1,$C$4*SQRT(D655),IF(E655=2,$C$4+($C$5-$C$4)*D655,$C$6-($C$6-$C$5)*SQRT(1-D655)))</f>
        <v>7.03242617679512</v>
      </c>
    </row>
    <row r="656" spans="2:6">
      <c r="B656" s="49">
        <v>640</v>
      </c>
      <c r="C656" s="50">
        <f ca="1" t="shared" si="27"/>
        <v>0.51681014411287</v>
      </c>
      <c r="D656" s="50">
        <f ca="1" t="shared" si="28"/>
        <v>0.546618372262502</v>
      </c>
      <c r="E656" s="50">
        <f ca="1" t="shared" si="29"/>
        <v>2</v>
      </c>
      <c r="F656" s="55">
        <f ca="1">IF(E656=1,$C$4*SQRT(D656),IF(E656=2,$C$4+($C$5-$C$4)*D656,$C$6-($C$6-$C$5)*SQRT(1-D656)))</f>
        <v>5.18647348905001</v>
      </c>
    </row>
    <row r="657" spans="2:6">
      <c r="B657" s="49">
        <v>641</v>
      </c>
      <c r="C657" s="50">
        <f ca="1" t="shared" ref="C657:C720" si="30">RAND()</f>
        <v>0.970865425256555</v>
      </c>
      <c r="D657" s="50">
        <f ca="1" t="shared" ref="D657:D720" si="31">RAND()</f>
        <v>0.663113643782437</v>
      </c>
      <c r="E657" s="50">
        <f ca="1" t="shared" ref="E657:E720" si="32">IF(C657&lt;=$C$10,1,IF(C657&lt;=$C$10+$C$11,2,3))</f>
        <v>3</v>
      </c>
      <c r="F657" s="55">
        <f ca="1">IF(E657=1,$C$4*SQRT(D657),IF(E657=2,$C$4+($C$5-$C$4)*D657,$C$6-($C$6-$C$5)*SQRT(1-D657)))</f>
        <v>8.25874263649566</v>
      </c>
    </row>
    <row r="658" spans="2:6">
      <c r="B658" s="49">
        <v>642</v>
      </c>
      <c r="C658" s="50">
        <f ca="1" t="shared" si="30"/>
        <v>0.478178067360949</v>
      </c>
      <c r="D658" s="50">
        <f ca="1" t="shared" si="31"/>
        <v>0.958406602047131</v>
      </c>
      <c r="E658" s="50">
        <f ca="1" t="shared" si="32"/>
        <v>2</v>
      </c>
      <c r="F658" s="55">
        <f ca="1">IF(E658=1,$C$4*SQRT(D658),IF(E658=2,$C$4+($C$5-$C$4)*D658,$C$6-($C$6-$C$5)*SQRT(1-D658)))</f>
        <v>6.83362640818852</v>
      </c>
    </row>
    <row r="659" spans="2:6">
      <c r="B659" s="49">
        <v>643</v>
      </c>
      <c r="C659" s="50">
        <f ca="1" t="shared" si="30"/>
        <v>0.494869145528908</v>
      </c>
      <c r="D659" s="50">
        <f ca="1" t="shared" si="31"/>
        <v>0.456747239106813</v>
      </c>
      <c r="E659" s="50">
        <f ca="1" t="shared" si="32"/>
        <v>2</v>
      </c>
      <c r="F659" s="55">
        <f ca="1">IF(E659=1,$C$4*SQRT(D659),IF(E659=2,$C$4+($C$5-$C$4)*D659,$C$6-($C$6-$C$5)*SQRT(1-D659)))</f>
        <v>4.82698895642725</v>
      </c>
    </row>
    <row r="660" spans="2:6">
      <c r="B660" s="49">
        <v>644</v>
      </c>
      <c r="C660" s="50">
        <f ca="1" t="shared" si="30"/>
        <v>0.187453672893398</v>
      </c>
      <c r="D660" s="50">
        <f ca="1" t="shared" si="31"/>
        <v>0.293478265025555</v>
      </c>
      <c r="E660" s="50">
        <f ca="1" t="shared" si="32"/>
        <v>1</v>
      </c>
      <c r="F660" s="55">
        <f ca="1">IF(E660=1,$C$4*SQRT(D660),IF(E660=2,$C$4+($C$5-$C$4)*D660,$C$6-($C$6-$C$5)*SQRT(1-D660)))</f>
        <v>1.6252090281653</v>
      </c>
    </row>
    <row r="661" spans="2:6">
      <c r="B661" s="49">
        <v>645</v>
      </c>
      <c r="C661" s="50">
        <f ca="1" t="shared" si="30"/>
        <v>0.18401531831151</v>
      </c>
      <c r="D661" s="50">
        <f ca="1" t="shared" si="31"/>
        <v>0.883385217108239</v>
      </c>
      <c r="E661" s="50">
        <f ca="1" t="shared" si="32"/>
        <v>1</v>
      </c>
      <c r="F661" s="55">
        <f ca="1">IF(E661=1,$C$4*SQRT(D661),IF(E661=2,$C$4+($C$5-$C$4)*D661,$C$6-($C$6-$C$5)*SQRT(1-D661)))</f>
        <v>2.81965724051243</v>
      </c>
    </row>
    <row r="662" spans="2:6">
      <c r="B662" s="49">
        <v>646</v>
      </c>
      <c r="C662" s="50">
        <f ca="1" t="shared" si="30"/>
        <v>0.296997100884406</v>
      </c>
      <c r="D662" s="50">
        <f ca="1" t="shared" si="31"/>
        <v>0.0227436271824759</v>
      </c>
      <c r="E662" s="50">
        <f ca="1" t="shared" si="32"/>
        <v>2</v>
      </c>
      <c r="F662" s="55">
        <f ca="1">IF(E662=1,$C$4*SQRT(D662),IF(E662=2,$C$4+($C$5-$C$4)*D662,$C$6-($C$6-$C$5)*SQRT(1-D662)))</f>
        <v>3.0909745087299</v>
      </c>
    </row>
    <row r="663" spans="2:6">
      <c r="B663" s="49">
        <v>647</v>
      </c>
      <c r="C663" s="50">
        <f ca="1" t="shared" si="30"/>
        <v>0.702885746734063</v>
      </c>
      <c r="D663" s="50">
        <f ca="1" t="shared" si="31"/>
        <v>0.391306233531307</v>
      </c>
      <c r="E663" s="50">
        <f ca="1" t="shared" si="32"/>
        <v>2</v>
      </c>
      <c r="F663" s="55">
        <f ca="1">IF(E663=1,$C$4*SQRT(D663),IF(E663=2,$C$4+($C$5-$C$4)*D663,$C$6-($C$6-$C$5)*SQRT(1-D663)))</f>
        <v>4.56522493412523</v>
      </c>
    </row>
    <row r="664" spans="2:6">
      <c r="B664" s="49">
        <v>648</v>
      </c>
      <c r="C664" s="50">
        <f ca="1" t="shared" si="30"/>
        <v>0.286304059125143</v>
      </c>
      <c r="D664" s="50">
        <f ca="1" t="shared" si="31"/>
        <v>0.238383937873996</v>
      </c>
      <c r="E664" s="50">
        <f ca="1" t="shared" si="32"/>
        <v>2</v>
      </c>
      <c r="F664" s="55">
        <f ca="1">IF(E664=1,$C$4*SQRT(D664),IF(E664=2,$C$4+($C$5-$C$4)*D664,$C$6-($C$6-$C$5)*SQRT(1-D664)))</f>
        <v>3.95353575149599</v>
      </c>
    </row>
    <row r="665" spans="2:6">
      <c r="B665" s="49">
        <v>649</v>
      </c>
      <c r="C665" s="50">
        <f ca="1" t="shared" si="30"/>
        <v>0.280437866950098</v>
      </c>
      <c r="D665" s="50">
        <f ca="1" t="shared" si="31"/>
        <v>0.976432447328326</v>
      </c>
      <c r="E665" s="50">
        <f ca="1" t="shared" si="32"/>
        <v>2</v>
      </c>
      <c r="F665" s="55">
        <f ca="1">IF(E665=1,$C$4*SQRT(D665),IF(E665=2,$C$4+($C$5-$C$4)*D665,$C$6-($C$6-$C$5)*SQRT(1-D665)))</f>
        <v>6.90572978931331</v>
      </c>
    </row>
    <row r="666" spans="2:6">
      <c r="B666" s="49">
        <v>650</v>
      </c>
      <c r="C666" s="50">
        <f ca="1" t="shared" si="30"/>
        <v>0.000747121497110204</v>
      </c>
      <c r="D666" s="50">
        <f ca="1" t="shared" si="31"/>
        <v>0.628689686209633</v>
      </c>
      <c r="E666" s="50">
        <f ca="1" t="shared" si="32"/>
        <v>1</v>
      </c>
      <c r="F666" s="55">
        <f ca="1">IF(E666=1,$C$4*SQRT(D666),IF(E666=2,$C$4+($C$5-$C$4)*D666,$C$6-($C$6-$C$5)*SQRT(1-D666)))</f>
        <v>2.37869863074049</v>
      </c>
    </row>
    <row r="667" spans="2:6">
      <c r="B667" s="49">
        <v>651</v>
      </c>
      <c r="C667" s="50">
        <f ca="1" t="shared" si="30"/>
        <v>0.0297692637696239</v>
      </c>
      <c r="D667" s="50">
        <f ca="1" t="shared" si="31"/>
        <v>0.427402359281352</v>
      </c>
      <c r="E667" s="50">
        <f ca="1" t="shared" si="32"/>
        <v>1</v>
      </c>
      <c r="F667" s="55">
        <f ca="1">IF(E667=1,$C$4*SQRT(D667),IF(E667=2,$C$4+($C$5-$C$4)*D667,$C$6-($C$6-$C$5)*SQRT(1-D667)))</f>
        <v>1.96128050863005</v>
      </c>
    </row>
    <row r="668" spans="2:6">
      <c r="B668" s="49">
        <v>652</v>
      </c>
      <c r="C668" s="50">
        <f ca="1" t="shared" si="30"/>
        <v>0.697871857204471</v>
      </c>
      <c r="D668" s="50">
        <f ca="1" t="shared" si="31"/>
        <v>0.753278540345771</v>
      </c>
      <c r="E668" s="50">
        <f ca="1" t="shared" si="32"/>
        <v>2</v>
      </c>
      <c r="F668" s="55">
        <f ca="1">IF(E668=1,$C$4*SQRT(D668),IF(E668=2,$C$4+($C$5-$C$4)*D668,$C$6-($C$6-$C$5)*SQRT(1-D668)))</f>
        <v>6.01311416138308</v>
      </c>
    </row>
    <row r="669" spans="2:6">
      <c r="B669" s="49">
        <v>653</v>
      </c>
      <c r="C669" s="50">
        <f ca="1" t="shared" si="30"/>
        <v>0.597063854878804</v>
      </c>
      <c r="D669" s="50">
        <f ca="1" t="shared" si="31"/>
        <v>0.748558849078686</v>
      </c>
      <c r="E669" s="50">
        <f ca="1" t="shared" si="32"/>
        <v>2</v>
      </c>
      <c r="F669" s="55">
        <f ca="1">IF(E669=1,$C$4*SQRT(D669),IF(E669=2,$C$4+($C$5-$C$4)*D669,$C$6-($C$6-$C$5)*SQRT(1-D669)))</f>
        <v>5.99423539631475</v>
      </c>
    </row>
    <row r="670" spans="2:6">
      <c r="B670" s="49">
        <v>654</v>
      </c>
      <c r="C670" s="50">
        <f ca="1" t="shared" si="30"/>
        <v>0.574717203495385</v>
      </c>
      <c r="D670" s="50">
        <f ca="1" t="shared" si="31"/>
        <v>0.3302819873279</v>
      </c>
      <c r="E670" s="50">
        <f ca="1" t="shared" si="32"/>
        <v>2</v>
      </c>
      <c r="F670" s="55">
        <f ca="1">IF(E670=1,$C$4*SQRT(D670),IF(E670=2,$C$4+($C$5-$C$4)*D670,$C$6-($C$6-$C$5)*SQRT(1-D670)))</f>
        <v>4.3211279493116</v>
      </c>
    </row>
    <row r="671" spans="2:6">
      <c r="B671" s="49">
        <v>655</v>
      </c>
      <c r="C671" s="50">
        <f ca="1" t="shared" si="30"/>
        <v>0.079743882800468</v>
      </c>
      <c r="D671" s="50">
        <f ca="1" t="shared" si="31"/>
        <v>0.943814176807442</v>
      </c>
      <c r="E671" s="50">
        <f ca="1" t="shared" si="32"/>
        <v>1</v>
      </c>
      <c r="F671" s="55">
        <f ca="1">IF(E671=1,$C$4*SQRT(D671),IF(E671=2,$C$4+($C$5-$C$4)*D671,$C$6-($C$6-$C$5)*SQRT(1-D671)))</f>
        <v>2.91450297499711</v>
      </c>
    </row>
    <row r="672" spans="2:6">
      <c r="B672" s="49">
        <v>656</v>
      </c>
      <c r="C672" s="50">
        <f ca="1" t="shared" si="30"/>
        <v>0.346314329529467</v>
      </c>
      <c r="D672" s="50">
        <f ca="1" t="shared" si="31"/>
        <v>0.493129188573882</v>
      </c>
      <c r="E672" s="50">
        <f ca="1" t="shared" si="32"/>
        <v>2</v>
      </c>
      <c r="F672" s="55">
        <f ca="1">IF(E672=1,$C$4*SQRT(D672),IF(E672=2,$C$4+($C$5-$C$4)*D672,$C$6-($C$6-$C$5)*SQRT(1-D672)))</f>
        <v>4.97251675429553</v>
      </c>
    </row>
    <row r="673" spans="2:6">
      <c r="B673" s="49">
        <v>657</v>
      </c>
      <c r="C673" s="50">
        <f ca="1" t="shared" si="30"/>
        <v>0.974859852589486</v>
      </c>
      <c r="D673" s="50">
        <f ca="1" t="shared" si="31"/>
        <v>0.293581485756458</v>
      </c>
      <c r="E673" s="50">
        <f ca="1" t="shared" si="32"/>
        <v>3</v>
      </c>
      <c r="F673" s="55">
        <f ca="1">IF(E673=1,$C$4*SQRT(D673),IF(E673=2,$C$4+($C$5-$C$4)*D673,$C$6-($C$6-$C$5)*SQRT(1-D673)))</f>
        <v>7.47853879105946</v>
      </c>
    </row>
    <row r="674" spans="2:6">
      <c r="B674" s="49">
        <v>658</v>
      </c>
      <c r="C674" s="50">
        <f ca="1" t="shared" si="30"/>
        <v>0.281511852311885</v>
      </c>
      <c r="D674" s="50">
        <f ca="1" t="shared" si="31"/>
        <v>0.00936388888231954</v>
      </c>
      <c r="E674" s="50">
        <f ca="1" t="shared" si="32"/>
        <v>2</v>
      </c>
      <c r="F674" s="55">
        <f ca="1">IF(E674=1,$C$4*SQRT(D674),IF(E674=2,$C$4+($C$5-$C$4)*D674,$C$6-($C$6-$C$5)*SQRT(1-D674)))</f>
        <v>3.03745555552928</v>
      </c>
    </row>
    <row r="675" spans="2:6">
      <c r="B675" s="49">
        <v>659</v>
      </c>
      <c r="C675" s="50">
        <f ca="1" t="shared" si="30"/>
        <v>0.619800245963919</v>
      </c>
      <c r="D675" s="50">
        <f ca="1" t="shared" si="31"/>
        <v>0.916362328059794</v>
      </c>
      <c r="E675" s="50">
        <f ca="1" t="shared" si="32"/>
        <v>2</v>
      </c>
      <c r="F675" s="55">
        <f ca="1">IF(E675=1,$C$4*SQRT(D675),IF(E675=2,$C$4+($C$5-$C$4)*D675,$C$6-($C$6-$C$5)*SQRT(1-D675)))</f>
        <v>6.66544931223918</v>
      </c>
    </row>
    <row r="676" spans="2:6">
      <c r="B676" s="49">
        <v>660</v>
      </c>
      <c r="C676" s="50">
        <f ca="1" t="shared" si="30"/>
        <v>0.669965958834821</v>
      </c>
      <c r="D676" s="50">
        <f ca="1" t="shared" si="31"/>
        <v>0.493482531055454</v>
      </c>
      <c r="E676" s="50">
        <f ca="1" t="shared" si="32"/>
        <v>2</v>
      </c>
      <c r="F676" s="55">
        <f ca="1">IF(E676=1,$C$4*SQRT(D676),IF(E676=2,$C$4+($C$5-$C$4)*D676,$C$6-($C$6-$C$5)*SQRT(1-D676)))</f>
        <v>4.97393012422182</v>
      </c>
    </row>
    <row r="677" spans="2:6">
      <c r="B677" s="49">
        <v>661</v>
      </c>
      <c r="C677" s="50">
        <f ca="1" t="shared" si="30"/>
        <v>0.149109517641477</v>
      </c>
      <c r="D677" s="50">
        <f ca="1" t="shared" si="31"/>
        <v>0.475420536936925</v>
      </c>
      <c r="E677" s="50">
        <f ca="1" t="shared" si="32"/>
        <v>1</v>
      </c>
      <c r="F677" s="55">
        <f ca="1">IF(E677=1,$C$4*SQRT(D677),IF(E677=2,$C$4+($C$5-$C$4)*D677,$C$6-($C$6-$C$5)*SQRT(1-D677)))</f>
        <v>2.06852237900206</v>
      </c>
    </row>
    <row r="678" spans="2:6">
      <c r="B678" s="49">
        <v>662</v>
      </c>
      <c r="C678" s="50">
        <f ca="1" t="shared" si="30"/>
        <v>0.739510045947792</v>
      </c>
      <c r="D678" s="50">
        <f ca="1" t="shared" si="31"/>
        <v>0.76280335408988</v>
      </c>
      <c r="E678" s="50">
        <f ca="1" t="shared" si="32"/>
        <v>2</v>
      </c>
      <c r="F678" s="55">
        <f ca="1">IF(E678=1,$C$4*SQRT(D678),IF(E678=2,$C$4+($C$5-$C$4)*D678,$C$6-($C$6-$C$5)*SQRT(1-D678)))</f>
        <v>6.05121341635952</v>
      </c>
    </row>
    <row r="679" spans="2:6">
      <c r="B679" s="49">
        <v>663</v>
      </c>
      <c r="C679" s="50">
        <f ca="1" t="shared" si="30"/>
        <v>0.569021241386938</v>
      </c>
      <c r="D679" s="50">
        <f ca="1" t="shared" si="31"/>
        <v>0.0945434130153961</v>
      </c>
      <c r="E679" s="50">
        <f ca="1" t="shared" si="32"/>
        <v>2</v>
      </c>
      <c r="F679" s="55">
        <f ca="1">IF(E679=1,$C$4*SQRT(D679),IF(E679=2,$C$4+($C$5-$C$4)*D679,$C$6-($C$6-$C$5)*SQRT(1-D679)))</f>
        <v>3.37817365206158</v>
      </c>
    </row>
    <row r="680" spans="2:6">
      <c r="B680" s="49">
        <v>664</v>
      </c>
      <c r="C680" s="50">
        <f ca="1" t="shared" si="30"/>
        <v>0.351534666830674</v>
      </c>
      <c r="D680" s="50">
        <f ca="1" t="shared" si="31"/>
        <v>0.0285809869758031</v>
      </c>
      <c r="E680" s="50">
        <f ca="1" t="shared" si="32"/>
        <v>2</v>
      </c>
      <c r="F680" s="55">
        <f ca="1">IF(E680=1,$C$4*SQRT(D680),IF(E680=2,$C$4+($C$5-$C$4)*D680,$C$6-($C$6-$C$5)*SQRT(1-D680)))</f>
        <v>3.11432394790321</v>
      </c>
    </row>
    <row r="681" spans="2:6">
      <c r="B681" s="49">
        <v>665</v>
      </c>
      <c r="C681" s="50">
        <f ca="1" t="shared" si="30"/>
        <v>0.0316994572966263</v>
      </c>
      <c r="D681" s="50">
        <f ca="1" t="shared" si="31"/>
        <v>0.485187034513477</v>
      </c>
      <c r="E681" s="50">
        <f ca="1" t="shared" si="32"/>
        <v>1</v>
      </c>
      <c r="F681" s="55">
        <f ca="1">IF(E681=1,$C$4*SQRT(D681),IF(E681=2,$C$4+($C$5-$C$4)*D681,$C$6-($C$6-$C$5)*SQRT(1-D681)))</f>
        <v>2.08966105161131</v>
      </c>
    </row>
    <row r="682" spans="2:6">
      <c r="B682" s="49">
        <v>666</v>
      </c>
      <c r="C682" s="50">
        <f ca="1" t="shared" si="30"/>
        <v>0.00560246463818959</v>
      </c>
      <c r="D682" s="50">
        <f ca="1" t="shared" si="31"/>
        <v>0.785068991009227</v>
      </c>
      <c r="E682" s="50">
        <f ca="1" t="shared" si="32"/>
        <v>1</v>
      </c>
      <c r="F682" s="55">
        <f ca="1">IF(E682=1,$C$4*SQRT(D682),IF(E682=2,$C$4+($C$5-$C$4)*D682,$C$6-($C$6-$C$5)*SQRT(1-D682)))</f>
        <v>2.65812357107096</v>
      </c>
    </row>
    <row r="683" spans="2:6">
      <c r="B683" s="49">
        <v>667</v>
      </c>
      <c r="C683" s="50">
        <f ca="1" t="shared" si="30"/>
        <v>0.831230566641312</v>
      </c>
      <c r="D683" s="50">
        <f ca="1" t="shared" si="31"/>
        <v>0.754131506720071</v>
      </c>
      <c r="E683" s="50">
        <f ca="1" t="shared" si="32"/>
        <v>3</v>
      </c>
      <c r="F683" s="55">
        <f ca="1">IF(E683=1,$C$4*SQRT(D683),IF(E683=2,$C$4+($C$5-$C$4)*D683,$C$6-($C$6-$C$5)*SQRT(1-D683)))</f>
        <v>8.51244615575793</v>
      </c>
    </row>
    <row r="684" spans="2:6">
      <c r="B684" s="49">
        <v>668</v>
      </c>
      <c r="C684" s="50">
        <f ca="1" t="shared" si="30"/>
        <v>0.428243340687769</v>
      </c>
      <c r="D684" s="50">
        <f ca="1" t="shared" si="31"/>
        <v>0.500981344414022</v>
      </c>
      <c r="E684" s="50">
        <f ca="1" t="shared" si="32"/>
        <v>2</v>
      </c>
      <c r="F684" s="55">
        <f ca="1">IF(E684=1,$C$4*SQRT(D684),IF(E684=2,$C$4+($C$5-$C$4)*D684,$C$6-($C$6-$C$5)*SQRT(1-D684)))</f>
        <v>5.00392537765609</v>
      </c>
    </row>
    <row r="685" spans="2:6">
      <c r="B685" s="49">
        <v>669</v>
      </c>
      <c r="C685" s="50">
        <f ca="1" t="shared" si="30"/>
        <v>0.638838275187004</v>
      </c>
      <c r="D685" s="50">
        <f ca="1" t="shared" si="31"/>
        <v>0.3224081073461</v>
      </c>
      <c r="E685" s="50">
        <f ca="1" t="shared" si="32"/>
        <v>2</v>
      </c>
      <c r="F685" s="55">
        <f ca="1">IF(E685=1,$C$4*SQRT(D685),IF(E685=2,$C$4+($C$5-$C$4)*D685,$C$6-($C$6-$C$5)*SQRT(1-D685)))</f>
        <v>4.2896324293844</v>
      </c>
    </row>
    <row r="686" spans="2:6">
      <c r="B686" s="49">
        <v>670</v>
      </c>
      <c r="C686" s="50">
        <f ca="1" t="shared" si="30"/>
        <v>0.858805422036467</v>
      </c>
      <c r="D686" s="50">
        <f ca="1" t="shared" si="31"/>
        <v>0.0216697271484698</v>
      </c>
      <c r="E686" s="50">
        <f ca="1" t="shared" si="32"/>
        <v>3</v>
      </c>
      <c r="F686" s="55">
        <f ca="1">IF(E686=1,$C$4*SQRT(D686),IF(E686=2,$C$4+($C$5-$C$4)*D686,$C$6-($C$6-$C$5)*SQRT(1-D686)))</f>
        <v>7.03268261629064</v>
      </c>
    </row>
    <row r="687" spans="2:6">
      <c r="B687" s="49">
        <v>671</v>
      </c>
      <c r="C687" s="50">
        <f ca="1" t="shared" si="30"/>
        <v>0.234180930061487</v>
      </c>
      <c r="D687" s="50">
        <f ca="1" t="shared" si="31"/>
        <v>0.76916395650901</v>
      </c>
      <c r="E687" s="50">
        <f ca="1" t="shared" si="32"/>
        <v>2</v>
      </c>
      <c r="F687" s="55">
        <f ca="1">IF(E687=1,$C$4*SQRT(D687),IF(E687=2,$C$4+($C$5-$C$4)*D687,$C$6-($C$6-$C$5)*SQRT(1-D687)))</f>
        <v>6.07665582603604</v>
      </c>
    </row>
    <row r="688" spans="2:6">
      <c r="B688" s="49">
        <v>672</v>
      </c>
      <c r="C688" s="50">
        <f ca="1" t="shared" si="30"/>
        <v>0.688085204364942</v>
      </c>
      <c r="D688" s="50">
        <f ca="1" t="shared" si="31"/>
        <v>0.711744719894506</v>
      </c>
      <c r="E688" s="50">
        <f ca="1" t="shared" si="32"/>
        <v>2</v>
      </c>
      <c r="F688" s="55">
        <f ca="1">IF(E688=1,$C$4*SQRT(D688),IF(E688=2,$C$4+($C$5-$C$4)*D688,$C$6-($C$6-$C$5)*SQRT(1-D688)))</f>
        <v>5.84697887957803</v>
      </c>
    </row>
    <row r="689" spans="2:6">
      <c r="B689" s="49">
        <v>673</v>
      </c>
      <c r="C689" s="50">
        <f ca="1" t="shared" si="30"/>
        <v>0.473787891369836</v>
      </c>
      <c r="D689" s="50">
        <f ca="1" t="shared" si="31"/>
        <v>0.409516662842503</v>
      </c>
      <c r="E689" s="50">
        <f ca="1" t="shared" si="32"/>
        <v>2</v>
      </c>
      <c r="F689" s="55">
        <f ca="1">IF(E689=1,$C$4*SQRT(D689),IF(E689=2,$C$4+($C$5-$C$4)*D689,$C$6-($C$6-$C$5)*SQRT(1-D689)))</f>
        <v>4.63806665137001</v>
      </c>
    </row>
    <row r="690" spans="2:6">
      <c r="B690" s="49">
        <v>674</v>
      </c>
      <c r="C690" s="50">
        <f ca="1" t="shared" si="30"/>
        <v>0.0510443326118115</v>
      </c>
      <c r="D690" s="50">
        <f ca="1" t="shared" si="31"/>
        <v>0.0841309591985595</v>
      </c>
      <c r="E690" s="50">
        <f ca="1" t="shared" si="32"/>
        <v>1</v>
      </c>
      <c r="F690" s="55">
        <f ca="1">IF(E690=1,$C$4*SQRT(D690),IF(E690=2,$C$4+($C$5-$C$4)*D690,$C$6-($C$6-$C$5)*SQRT(1-D690)))</f>
        <v>0.870160119051106</v>
      </c>
    </row>
    <row r="691" spans="2:6">
      <c r="B691" s="49">
        <v>675</v>
      </c>
      <c r="C691" s="50">
        <f ca="1" t="shared" si="30"/>
        <v>0.83947480580012</v>
      </c>
      <c r="D691" s="50">
        <f ca="1" t="shared" si="31"/>
        <v>0.28370956128105</v>
      </c>
      <c r="E691" s="50">
        <f ca="1" t="shared" si="32"/>
        <v>3</v>
      </c>
      <c r="F691" s="55">
        <f ca="1">IF(E691=1,$C$4*SQRT(D691),IF(E691=2,$C$4+($C$5-$C$4)*D691,$C$6-($C$6-$C$5)*SQRT(1-D691)))</f>
        <v>7.4609816959166</v>
      </c>
    </row>
    <row r="692" spans="2:6">
      <c r="B692" s="49">
        <v>676</v>
      </c>
      <c r="C692" s="50">
        <f ca="1" t="shared" si="30"/>
        <v>0.230908927186438</v>
      </c>
      <c r="D692" s="50">
        <f ca="1" t="shared" si="31"/>
        <v>0.86661810531911</v>
      </c>
      <c r="E692" s="50">
        <f ca="1" t="shared" si="32"/>
        <v>2</v>
      </c>
      <c r="F692" s="55">
        <f ca="1">IF(E692=1,$C$4*SQRT(D692),IF(E692=2,$C$4+($C$5-$C$4)*D692,$C$6-($C$6-$C$5)*SQRT(1-D692)))</f>
        <v>6.46647242127644</v>
      </c>
    </row>
    <row r="693" spans="2:6">
      <c r="B693" s="49">
        <v>677</v>
      </c>
      <c r="C693" s="50">
        <f ca="1" t="shared" si="30"/>
        <v>0.326113689539329</v>
      </c>
      <c r="D693" s="50">
        <f ca="1" t="shared" si="31"/>
        <v>0.685503776144688</v>
      </c>
      <c r="E693" s="50">
        <f ca="1" t="shared" si="32"/>
        <v>2</v>
      </c>
      <c r="F693" s="55">
        <f ca="1">IF(E693=1,$C$4*SQRT(D693),IF(E693=2,$C$4+($C$5-$C$4)*D693,$C$6-($C$6-$C$5)*SQRT(1-D693)))</f>
        <v>5.74201510457875</v>
      </c>
    </row>
    <row r="694" spans="2:6">
      <c r="B694" s="49">
        <v>678</v>
      </c>
      <c r="C694" s="50">
        <f ca="1" t="shared" si="30"/>
        <v>0.621933368838123</v>
      </c>
      <c r="D694" s="50">
        <f ca="1" t="shared" si="31"/>
        <v>0.717660914972035</v>
      </c>
      <c r="E694" s="50">
        <f ca="1" t="shared" si="32"/>
        <v>2</v>
      </c>
      <c r="F694" s="55">
        <f ca="1">IF(E694=1,$C$4*SQRT(D694),IF(E694=2,$C$4+($C$5-$C$4)*D694,$C$6-($C$6-$C$5)*SQRT(1-D694)))</f>
        <v>5.87064365988814</v>
      </c>
    </row>
    <row r="695" spans="2:6">
      <c r="B695" s="49">
        <v>679</v>
      </c>
      <c r="C695" s="50">
        <f ca="1" t="shared" si="30"/>
        <v>0.0824524258452957</v>
      </c>
      <c r="D695" s="50">
        <f ca="1" t="shared" si="31"/>
        <v>0.407620242932682</v>
      </c>
      <c r="E695" s="50">
        <f ca="1" t="shared" si="32"/>
        <v>1</v>
      </c>
      <c r="F695" s="55">
        <f ca="1">IF(E695=1,$C$4*SQRT(D695),IF(E695=2,$C$4+($C$5-$C$4)*D695,$C$6-($C$6-$C$5)*SQRT(1-D695)))</f>
        <v>1.91535432398137</v>
      </c>
    </row>
    <row r="696" spans="2:6">
      <c r="B696" s="49">
        <v>680</v>
      </c>
      <c r="C696" s="50">
        <f ca="1" t="shared" si="30"/>
        <v>0.92091937621658</v>
      </c>
      <c r="D696" s="50">
        <f ca="1" t="shared" si="31"/>
        <v>0.846022817273005</v>
      </c>
      <c r="E696" s="50">
        <f ca="1" t="shared" si="32"/>
        <v>3</v>
      </c>
      <c r="F696" s="55">
        <f ca="1">IF(E696=1,$C$4*SQRT(D696),IF(E696=2,$C$4+($C$5-$C$4)*D696,$C$6-($C$6-$C$5)*SQRT(1-D696)))</f>
        <v>8.82280220670316</v>
      </c>
    </row>
    <row r="697" spans="2:6">
      <c r="B697" s="49">
        <v>681</v>
      </c>
      <c r="C697" s="50">
        <f ca="1" t="shared" si="30"/>
        <v>0.81378304429997</v>
      </c>
      <c r="D697" s="50">
        <f ca="1" t="shared" si="31"/>
        <v>0.671996938826092</v>
      </c>
      <c r="E697" s="50">
        <f ca="1" t="shared" si="32"/>
        <v>3</v>
      </c>
      <c r="F697" s="55">
        <f ca="1">IF(E697=1,$C$4*SQRT(D697),IF(E697=2,$C$4+($C$5-$C$4)*D697,$C$6-($C$6-$C$5)*SQRT(1-D697)))</f>
        <v>8.2818534548633</v>
      </c>
    </row>
    <row r="698" spans="2:6">
      <c r="B698" s="49">
        <v>682</v>
      </c>
      <c r="C698" s="50">
        <f ca="1" t="shared" si="30"/>
        <v>0.643572076752063</v>
      </c>
      <c r="D698" s="50">
        <f ca="1" t="shared" si="31"/>
        <v>0.593416119891345</v>
      </c>
      <c r="E698" s="50">
        <f ca="1" t="shared" si="32"/>
        <v>2</v>
      </c>
      <c r="F698" s="55">
        <f ca="1">IF(E698=1,$C$4*SQRT(D698),IF(E698=2,$C$4+($C$5-$C$4)*D698,$C$6-($C$6-$C$5)*SQRT(1-D698)))</f>
        <v>5.37366447956538</v>
      </c>
    </row>
    <row r="699" spans="2:6">
      <c r="B699" s="49">
        <v>683</v>
      </c>
      <c r="C699" s="50">
        <f ca="1" t="shared" si="30"/>
        <v>0.969037991578831</v>
      </c>
      <c r="D699" s="50">
        <f ca="1" t="shared" si="31"/>
        <v>0.0533337394666256</v>
      </c>
      <c r="E699" s="50">
        <f ca="1" t="shared" si="32"/>
        <v>3</v>
      </c>
      <c r="F699" s="55">
        <f ca="1">IF(E699=1,$C$4*SQRT(D699),IF(E699=2,$C$4+($C$5-$C$4)*D699,$C$6-($C$6-$C$5)*SQRT(1-D699)))</f>
        <v>7.08109672226016</v>
      </c>
    </row>
    <row r="700" spans="2:6">
      <c r="B700" s="49">
        <v>684</v>
      </c>
      <c r="C700" s="50">
        <f ca="1" t="shared" si="30"/>
        <v>0.5988481317558</v>
      </c>
      <c r="D700" s="50">
        <f ca="1" t="shared" si="31"/>
        <v>0.590976753158375</v>
      </c>
      <c r="E700" s="50">
        <f ca="1" t="shared" si="32"/>
        <v>2</v>
      </c>
      <c r="F700" s="55">
        <f ca="1">IF(E700=1,$C$4*SQRT(D700),IF(E700=2,$C$4+($C$5-$C$4)*D700,$C$6-($C$6-$C$5)*SQRT(1-D700)))</f>
        <v>5.3639070126335</v>
      </c>
    </row>
    <row r="701" spans="2:6">
      <c r="B701" s="49">
        <v>685</v>
      </c>
      <c r="C701" s="50">
        <f ca="1" t="shared" si="30"/>
        <v>0.116817008898471</v>
      </c>
      <c r="D701" s="50">
        <f ca="1" t="shared" si="31"/>
        <v>0.130213428204639</v>
      </c>
      <c r="E701" s="50">
        <f ca="1" t="shared" si="32"/>
        <v>1</v>
      </c>
      <c r="F701" s="55">
        <f ca="1">IF(E701=1,$C$4*SQRT(D701),IF(E701=2,$C$4+($C$5-$C$4)*D701,$C$6-($C$6-$C$5)*SQRT(1-D701)))</f>
        <v>1.08255293350568</v>
      </c>
    </row>
    <row r="702" spans="2:6">
      <c r="B702" s="49">
        <v>686</v>
      </c>
      <c r="C702" s="50">
        <f ca="1" t="shared" si="30"/>
        <v>0.905311154800329</v>
      </c>
      <c r="D702" s="50">
        <f ca="1" t="shared" si="31"/>
        <v>0.986465229718041</v>
      </c>
      <c r="E702" s="50">
        <f ca="1" t="shared" si="32"/>
        <v>3</v>
      </c>
      <c r="F702" s="55">
        <f ca="1">IF(E702=1,$C$4*SQRT(D702),IF(E702=2,$C$4+($C$5-$C$4)*D702,$C$6-($C$6-$C$5)*SQRT(1-D702)))</f>
        <v>9.65098290509256</v>
      </c>
    </row>
    <row r="703" spans="2:6">
      <c r="B703" s="49">
        <v>687</v>
      </c>
      <c r="C703" s="50">
        <f ca="1" t="shared" si="30"/>
        <v>0.824161656687213</v>
      </c>
      <c r="D703" s="50">
        <f ca="1" t="shared" si="31"/>
        <v>0.0824856983633833</v>
      </c>
      <c r="E703" s="50">
        <f ca="1" t="shared" si="32"/>
        <v>3</v>
      </c>
      <c r="F703" s="55">
        <f ca="1">IF(E703=1,$C$4*SQRT(D703),IF(E703=2,$C$4+($C$5-$C$4)*D703,$C$6-($C$6-$C$5)*SQRT(1-D703)))</f>
        <v>7.12639099480644</v>
      </c>
    </row>
    <row r="704" spans="2:6">
      <c r="B704" s="49">
        <v>688</v>
      </c>
      <c r="C704" s="50">
        <f ca="1" t="shared" si="30"/>
        <v>0.680622059938689</v>
      </c>
      <c r="D704" s="50">
        <f ca="1" t="shared" si="31"/>
        <v>0.179627908633962</v>
      </c>
      <c r="E704" s="50">
        <f ca="1" t="shared" si="32"/>
        <v>2</v>
      </c>
      <c r="F704" s="55">
        <f ca="1">IF(E704=1,$C$4*SQRT(D704),IF(E704=2,$C$4+($C$5-$C$4)*D704,$C$6-($C$6-$C$5)*SQRT(1-D704)))</f>
        <v>3.71851163453585</v>
      </c>
    </row>
    <row r="705" spans="2:6">
      <c r="B705" s="49">
        <v>689</v>
      </c>
      <c r="C705" s="50">
        <f ca="1" t="shared" si="30"/>
        <v>0.059902341484811</v>
      </c>
      <c r="D705" s="50">
        <f ca="1" t="shared" si="31"/>
        <v>0.00365738858965114</v>
      </c>
      <c r="E705" s="50">
        <f ca="1" t="shared" si="32"/>
        <v>1</v>
      </c>
      <c r="F705" s="55">
        <f ca="1">IF(E705=1,$C$4*SQRT(D705),IF(E705=2,$C$4+($C$5-$C$4)*D705,$C$6-($C$6-$C$5)*SQRT(1-D705)))</f>
        <v>0.181429042071164</v>
      </c>
    </row>
    <row r="706" spans="2:6">
      <c r="B706" s="49">
        <v>690</v>
      </c>
      <c r="C706" s="50">
        <f ca="1" t="shared" si="30"/>
        <v>0.31873142115221</v>
      </c>
      <c r="D706" s="50">
        <f ca="1" t="shared" si="31"/>
        <v>0.297154453920316</v>
      </c>
      <c r="E706" s="50">
        <f ca="1" t="shared" si="32"/>
        <v>2</v>
      </c>
      <c r="F706" s="55">
        <f ca="1">IF(E706=1,$C$4*SQRT(D706),IF(E706=2,$C$4+($C$5-$C$4)*D706,$C$6-($C$6-$C$5)*SQRT(1-D706)))</f>
        <v>4.18861781568126</v>
      </c>
    </row>
    <row r="707" spans="2:6">
      <c r="B707" s="49">
        <v>691</v>
      </c>
      <c r="C707" s="50">
        <f ca="1" t="shared" si="30"/>
        <v>0.880948420668425</v>
      </c>
      <c r="D707" s="50">
        <f ca="1" t="shared" si="31"/>
        <v>0.677488747525476</v>
      </c>
      <c r="E707" s="50">
        <f ca="1" t="shared" si="32"/>
        <v>3</v>
      </c>
      <c r="F707" s="55">
        <f ca="1">IF(E707=1,$C$4*SQRT(D707),IF(E707=2,$C$4+($C$5-$C$4)*D707,$C$6-($C$6-$C$5)*SQRT(1-D707)))</f>
        <v>8.29629777476499</v>
      </c>
    </row>
    <row r="708" spans="2:6">
      <c r="B708" s="49">
        <v>692</v>
      </c>
      <c r="C708" s="50">
        <f ca="1" t="shared" si="30"/>
        <v>0.250982297146769</v>
      </c>
      <c r="D708" s="50">
        <f ca="1" t="shared" si="31"/>
        <v>0.864024741673923</v>
      </c>
      <c r="E708" s="50">
        <f ca="1" t="shared" si="32"/>
        <v>2</v>
      </c>
      <c r="F708" s="55">
        <f ca="1">IF(E708=1,$C$4*SQRT(D708),IF(E708=2,$C$4+($C$5-$C$4)*D708,$C$6-($C$6-$C$5)*SQRT(1-D708)))</f>
        <v>6.45609896669569</v>
      </c>
    </row>
    <row r="709" spans="2:6">
      <c r="B709" s="49">
        <v>693</v>
      </c>
      <c r="C709" s="50">
        <f ca="1" t="shared" si="30"/>
        <v>0.463713622743753</v>
      </c>
      <c r="D709" s="50">
        <f ca="1" t="shared" si="31"/>
        <v>0.149244959199141</v>
      </c>
      <c r="E709" s="50">
        <f ca="1" t="shared" si="32"/>
        <v>2</v>
      </c>
      <c r="F709" s="55">
        <f ca="1">IF(E709=1,$C$4*SQRT(D709),IF(E709=2,$C$4+($C$5-$C$4)*D709,$C$6-($C$6-$C$5)*SQRT(1-D709)))</f>
        <v>3.59697983679656</v>
      </c>
    </row>
    <row r="710" spans="2:6">
      <c r="B710" s="49">
        <v>694</v>
      </c>
      <c r="C710" s="50">
        <f ca="1" t="shared" si="30"/>
        <v>0.968221988142549</v>
      </c>
      <c r="D710" s="50">
        <f ca="1" t="shared" si="31"/>
        <v>0.355248952107135</v>
      </c>
      <c r="E710" s="50">
        <f ca="1" t="shared" si="32"/>
        <v>3</v>
      </c>
      <c r="F710" s="55">
        <f ca="1">IF(E710=1,$C$4*SQRT(D710),IF(E710=2,$C$4+($C$5-$C$4)*D710,$C$6-($C$6-$C$5)*SQRT(1-D710)))</f>
        <v>7.59110825667989</v>
      </c>
    </row>
    <row r="711" spans="2:6">
      <c r="B711" s="49">
        <v>695</v>
      </c>
      <c r="C711" s="50">
        <f ca="1" t="shared" si="30"/>
        <v>0.411125656410563</v>
      </c>
      <c r="D711" s="50">
        <f ca="1" t="shared" si="31"/>
        <v>0.439741743815403</v>
      </c>
      <c r="E711" s="50">
        <f ca="1" t="shared" si="32"/>
        <v>2</v>
      </c>
      <c r="F711" s="55">
        <f ca="1">IF(E711=1,$C$4*SQRT(D711),IF(E711=2,$C$4+($C$5-$C$4)*D711,$C$6-($C$6-$C$5)*SQRT(1-D711)))</f>
        <v>4.75896697526161</v>
      </c>
    </row>
    <row r="712" spans="2:6">
      <c r="B712" s="49">
        <v>696</v>
      </c>
      <c r="C712" s="50">
        <f ca="1" t="shared" si="30"/>
        <v>0.737678031080926</v>
      </c>
      <c r="D712" s="50">
        <f ca="1" t="shared" si="31"/>
        <v>0.234730168736714</v>
      </c>
      <c r="E712" s="50">
        <f ca="1" t="shared" si="32"/>
        <v>2</v>
      </c>
      <c r="F712" s="55">
        <f ca="1">IF(E712=1,$C$4*SQRT(D712),IF(E712=2,$C$4+($C$5-$C$4)*D712,$C$6-($C$6-$C$5)*SQRT(1-D712)))</f>
        <v>3.93892067494686</v>
      </c>
    </row>
    <row r="713" spans="2:6">
      <c r="B713" s="49">
        <v>697</v>
      </c>
      <c r="C713" s="50">
        <f ca="1" t="shared" si="30"/>
        <v>0.586320648815052</v>
      </c>
      <c r="D713" s="50">
        <f ca="1" t="shared" si="31"/>
        <v>0.357652142410108</v>
      </c>
      <c r="E713" s="50">
        <f ca="1" t="shared" si="32"/>
        <v>2</v>
      </c>
      <c r="F713" s="55">
        <f ca="1">IF(E713=1,$C$4*SQRT(D713),IF(E713=2,$C$4+($C$5-$C$4)*D713,$C$6-($C$6-$C$5)*SQRT(1-D713)))</f>
        <v>4.43060856964043</v>
      </c>
    </row>
    <row r="714" spans="2:6">
      <c r="B714" s="49">
        <v>698</v>
      </c>
      <c r="C714" s="50">
        <f ca="1" t="shared" si="30"/>
        <v>0.721027797862468</v>
      </c>
      <c r="D714" s="50">
        <f ca="1" t="shared" si="31"/>
        <v>0.991167173380916</v>
      </c>
      <c r="E714" s="50">
        <f ca="1" t="shared" si="32"/>
        <v>2</v>
      </c>
      <c r="F714" s="55">
        <f ca="1">IF(E714=1,$C$4*SQRT(D714),IF(E714=2,$C$4+($C$5-$C$4)*D714,$C$6-($C$6-$C$5)*SQRT(1-D714)))</f>
        <v>6.96466869352366</v>
      </c>
    </row>
    <row r="715" spans="2:6">
      <c r="B715" s="49">
        <v>699</v>
      </c>
      <c r="C715" s="50">
        <f ca="1" t="shared" si="30"/>
        <v>0.951458142516241</v>
      </c>
      <c r="D715" s="50">
        <f ca="1" t="shared" si="31"/>
        <v>0.34874684117477</v>
      </c>
      <c r="E715" s="50">
        <f ca="1" t="shared" si="32"/>
        <v>3</v>
      </c>
      <c r="F715" s="55">
        <f ca="1">IF(E715=1,$C$4*SQRT(D715),IF(E715=2,$C$4+($C$5-$C$4)*D715,$C$6-($C$6-$C$5)*SQRT(1-D715)))</f>
        <v>7.57899226985392</v>
      </c>
    </row>
    <row r="716" spans="2:6">
      <c r="B716" s="49">
        <v>700</v>
      </c>
      <c r="C716" s="50">
        <f ca="1" t="shared" si="30"/>
        <v>0.512629065830442</v>
      </c>
      <c r="D716" s="50">
        <f ca="1" t="shared" si="31"/>
        <v>0.293945447662313</v>
      </c>
      <c r="E716" s="50">
        <f ca="1" t="shared" si="32"/>
        <v>2</v>
      </c>
      <c r="F716" s="55">
        <f ca="1">IF(E716=1,$C$4*SQRT(D716),IF(E716=2,$C$4+($C$5-$C$4)*D716,$C$6-($C$6-$C$5)*SQRT(1-D716)))</f>
        <v>4.17578179064925</v>
      </c>
    </row>
    <row r="717" spans="2:6">
      <c r="B717" s="49">
        <v>701</v>
      </c>
      <c r="C717" s="50">
        <f ca="1" t="shared" si="30"/>
        <v>0.0958784472761791</v>
      </c>
      <c r="D717" s="50">
        <f ca="1" t="shared" si="31"/>
        <v>0.293005492426541</v>
      </c>
      <c r="E717" s="50">
        <f ca="1" t="shared" si="32"/>
        <v>1</v>
      </c>
      <c r="F717" s="55">
        <f ca="1">IF(E717=1,$C$4*SQRT(D717),IF(E717=2,$C$4+($C$5-$C$4)*D717,$C$6-($C$6-$C$5)*SQRT(1-D717)))</f>
        <v>1.62389945250279</v>
      </c>
    </row>
    <row r="718" spans="2:6">
      <c r="B718" s="49">
        <v>702</v>
      </c>
      <c r="C718" s="50">
        <f ca="1" t="shared" si="30"/>
        <v>0.0439883552677802</v>
      </c>
      <c r="D718" s="50">
        <f ca="1" t="shared" si="31"/>
        <v>0.486338068613199</v>
      </c>
      <c r="E718" s="50">
        <f ca="1" t="shared" si="32"/>
        <v>1</v>
      </c>
      <c r="F718" s="55">
        <f ca="1">IF(E718=1,$C$4*SQRT(D718),IF(E718=2,$C$4+($C$5-$C$4)*D718,$C$6-($C$6-$C$5)*SQRT(1-D718)))</f>
        <v>2.09213828833535</v>
      </c>
    </row>
    <row r="719" spans="2:6">
      <c r="B719" s="49">
        <v>703</v>
      </c>
      <c r="C719" s="50">
        <f ca="1" t="shared" si="30"/>
        <v>0.656095249311444</v>
      </c>
      <c r="D719" s="50">
        <f ca="1" t="shared" si="31"/>
        <v>0.617268453100688</v>
      </c>
      <c r="E719" s="50">
        <f ca="1" t="shared" si="32"/>
        <v>2</v>
      </c>
      <c r="F719" s="55">
        <f ca="1">IF(E719=1,$C$4*SQRT(D719),IF(E719=2,$C$4+($C$5-$C$4)*D719,$C$6-($C$6-$C$5)*SQRT(1-D719)))</f>
        <v>5.46907381240275</v>
      </c>
    </row>
    <row r="720" spans="2:6">
      <c r="B720" s="49">
        <v>704</v>
      </c>
      <c r="C720" s="50">
        <f ca="1" t="shared" si="30"/>
        <v>0.936307448899926</v>
      </c>
      <c r="D720" s="50">
        <f ca="1" t="shared" si="31"/>
        <v>0.432278656042468</v>
      </c>
      <c r="E720" s="50">
        <f ca="1" t="shared" si="32"/>
        <v>3</v>
      </c>
      <c r="F720" s="55">
        <f ca="1">IF(E720=1,$C$4*SQRT(D720),IF(E720=2,$C$4+($C$5-$C$4)*D720,$C$6-($C$6-$C$5)*SQRT(1-D720)))</f>
        <v>7.73958143353542</v>
      </c>
    </row>
    <row r="721" spans="2:6">
      <c r="B721" s="49">
        <v>705</v>
      </c>
      <c r="C721" s="50">
        <f ca="1" t="shared" ref="C721:C784" si="33">RAND()</f>
        <v>0.570971857230981</v>
      </c>
      <c r="D721" s="50">
        <f ca="1" t="shared" ref="D721:D784" si="34">RAND()</f>
        <v>0.621431127322295</v>
      </c>
      <c r="E721" s="50">
        <f ca="1" t="shared" ref="E721:E784" si="35">IF(C721&lt;=$C$10,1,IF(C721&lt;=$C$10+$C$11,2,3))</f>
        <v>2</v>
      </c>
      <c r="F721" s="55">
        <f ca="1">IF(E721=1,$C$4*SQRT(D721),IF(E721=2,$C$4+($C$5-$C$4)*D721,$C$6-($C$6-$C$5)*SQRT(1-D721)))</f>
        <v>5.48572450928918</v>
      </c>
    </row>
    <row r="722" spans="2:6">
      <c r="B722" s="49">
        <v>706</v>
      </c>
      <c r="C722" s="50">
        <f ca="1" t="shared" si="33"/>
        <v>0.505752591755805</v>
      </c>
      <c r="D722" s="50">
        <f ca="1" t="shared" si="34"/>
        <v>0.159455150957789</v>
      </c>
      <c r="E722" s="50">
        <f ca="1" t="shared" si="35"/>
        <v>2</v>
      </c>
      <c r="F722" s="55">
        <f ca="1">IF(E722=1,$C$4*SQRT(D722),IF(E722=2,$C$4+($C$5-$C$4)*D722,$C$6-($C$6-$C$5)*SQRT(1-D722)))</f>
        <v>3.63782060383116</v>
      </c>
    </row>
    <row r="723" spans="2:6">
      <c r="B723" s="49">
        <v>707</v>
      </c>
      <c r="C723" s="50">
        <f ca="1" t="shared" si="33"/>
        <v>0.82580865500458</v>
      </c>
      <c r="D723" s="50">
        <f ca="1" t="shared" si="34"/>
        <v>0.58060335444382</v>
      </c>
      <c r="E723" s="50">
        <f ca="1" t="shared" si="35"/>
        <v>3</v>
      </c>
      <c r="F723" s="55">
        <f ca="1">IF(E723=1,$C$4*SQRT(D723),IF(E723=2,$C$4+($C$5-$C$4)*D723,$C$6-($C$6-$C$5)*SQRT(1-D723)))</f>
        <v>8.05717478655294</v>
      </c>
    </row>
    <row r="724" spans="2:6">
      <c r="B724" s="49">
        <v>708</v>
      </c>
      <c r="C724" s="50">
        <f ca="1" t="shared" si="33"/>
        <v>0.800008441721815</v>
      </c>
      <c r="D724" s="50">
        <f ca="1" t="shared" si="34"/>
        <v>0.73292311453234</v>
      </c>
      <c r="E724" s="50">
        <f ca="1" t="shared" si="35"/>
        <v>3</v>
      </c>
      <c r="F724" s="55">
        <f ca="1">IF(E724=1,$C$4*SQRT(D724),IF(E724=2,$C$4+($C$5-$C$4)*D724,$C$6-($C$6-$C$5)*SQRT(1-D724)))</f>
        <v>8.44961554148368</v>
      </c>
    </row>
    <row r="725" spans="2:6">
      <c r="B725" s="49">
        <v>709</v>
      </c>
      <c r="C725" s="50">
        <f ca="1" t="shared" si="33"/>
        <v>0.370029670827549</v>
      </c>
      <c r="D725" s="50">
        <f ca="1" t="shared" si="34"/>
        <v>0.809169410935838</v>
      </c>
      <c r="E725" s="50">
        <f ca="1" t="shared" si="35"/>
        <v>2</v>
      </c>
      <c r="F725" s="55">
        <f ca="1">IF(E725=1,$C$4*SQRT(D725),IF(E725=2,$C$4+($C$5-$C$4)*D725,$C$6-($C$6-$C$5)*SQRT(1-D725)))</f>
        <v>6.23667764374335</v>
      </c>
    </row>
    <row r="726" spans="2:6">
      <c r="B726" s="49">
        <v>710</v>
      </c>
      <c r="C726" s="50">
        <f ca="1" t="shared" si="33"/>
        <v>0.820971208071239</v>
      </c>
      <c r="D726" s="50">
        <f ca="1" t="shared" si="34"/>
        <v>0.0662745006587344</v>
      </c>
      <c r="E726" s="50">
        <f ca="1" t="shared" si="35"/>
        <v>3</v>
      </c>
      <c r="F726" s="55">
        <f ca="1">IF(E726=1,$C$4*SQRT(D726),IF(E726=2,$C$4+($C$5-$C$4)*D726,$C$6-($C$6-$C$5)*SQRT(1-D726)))</f>
        <v>7.10111581913465</v>
      </c>
    </row>
    <row r="727" spans="2:6">
      <c r="B727" s="49">
        <v>711</v>
      </c>
      <c r="C727" s="50">
        <f ca="1" t="shared" si="33"/>
        <v>0.888425456917962</v>
      </c>
      <c r="D727" s="50">
        <f ca="1" t="shared" si="34"/>
        <v>0.0372486199072084</v>
      </c>
      <c r="E727" s="50">
        <f ca="1" t="shared" si="35"/>
        <v>3</v>
      </c>
      <c r="F727" s="55">
        <f ca="1">IF(E727=1,$C$4*SQRT(D727),IF(E727=2,$C$4+($C$5-$C$4)*D727,$C$6-($C$6-$C$5)*SQRT(1-D727)))</f>
        <v>7.05640314906489</v>
      </c>
    </row>
    <row r="728" spans="2:6">
      <c r="B728" s="49">
        <v>712</v>
      </c>
      <c r="C728" s="50">
        <f ca="1" t="shared" si="33"/>
        <v>0.166054726890765</v>
      </c>
      <c r="D728" s="50">
        <f ca="1" t="shared" si="34"/>
        <v>0.13045155086823</v>
      </c>
      <c r="E728" s="50">
        <f ca="1" t="shared" si="35"/>
        <v>1</v>
      </c>
      <c r="F728" s="55">
        <f ca="1">IF(E728=1,$C$4*SQRT(D728),IF(E728=2,$C$4+($C$5-$C$4)*D728,$C$6-($C$6-$C$5)*SQRT(1-D728)))</f>
        <v>1.08354231934617</v>
      </c>
    </row>
    <row r="729" spans="2:6">
      <c r="B729" s="49">
        <v>713</v>
      </c>
      <c r="C729" s="50">
        <f ca="1" t="shared" si="33"/>
        <v>0.703446799841382</v>
      </c>
      <c r="D729" s="50">
        <f ca="1" t="shared" si="34"/>
        <v>0.548688657221043</v>
      </c>
      <c r="E729" s="50">
        <f ca="1" t="shared" si="35"/>
        <v>2</v>
      </c>
      <c r="F729" s="55">
        <f ca="1">IF(E729=1,$C$4*SQRT(D729),IF(E729=2,$C$4+($C$5-$C$4)*D729,$C$6-($C$6-$C$5)*SQRT(1-D729)))</f>
        <v>5.19475462888417</v>
      </c>
    </row>
    <row r="730" spans="2:6">
      <c r="B730" s="49">
        <v>714</v>
      </c>
      <c r="C730" s="50">
        <f ca="1" t="shared" si="33"/>
        <v>0.73829245040726</v>
      </c>
      <c r="D730" s="50">
        <f ca="1" t="shared" si="34"/>
        <v>0.26078552780692</v>
      </c>
      <c r="E730" s="50">
        <f ca="1" t="shared" si="35"/>
        <v>2</v>
      </c>
      <c r="F730" s="55">
        <f ca="1">IF(E730=1,$C$4*SQRT(D730),IF(E730=2,$C$4+($C$5-$C$4)*D730,$C$6-($C$6-$C$5)*SQRT(1-D730)))</f>
        <v>4.04314211122768</v>
      </c>
    </row>
    <row r="731" spans="2:6">
      <c r="B731" s="49">
        <v>715</v>
      </c>
      <c r="C731" s="50">
        <f ca="1" t="shared" si="33"/>
        <v>0.340745799364208</v>
      </c>
      <c r="D731" s="50">
        <f ca="1" t="shared" si="34"/>
        <v>0.450918602797953</v>
      </c>
      <c r="E731" s="50">
        <f ca="1" t="shared" si="35"/>
        <v>2</v>
      </c>
      <c r="F731" s="55">
        <f ca="1">IF(E731=1,$C$4*SQRT(D731),IF(E731=2,$C$4+($C$5-$C$4)*D731,$C$6-($C$6-$C$5)*SQRT(1-D731)))</f>
        <v>4.80367441119181</v>
      </c>
    </row>
    <row r="732" spans="2:6">
      <c r="B732" s="49">
        <v>716</v>
      </c>
      <c r="C732" s="50">
        <f ca="1" t="shared" si="33"/>
        <v>0.147965788521175</v>
      </c>
      <c r="D732" s="50">
        <f ca="1" t="shared" si="34"/>
        <v>0.000302875294349914</v>
      </c>
      <c r="E732" s="50">
        <f ca="1" t="shared" si="35"/>
        <v>1</v>
      </c>
      <c r="F732" s="55">
        <f ca="1">IF(E732=1,$C$4*SQRT(D732),IF(E732=2,$C$4+($C$5-$C$4)*D732,$C$6-($C$6-$C$5)*SQRT(1-D732)))</f>
        <v>0.0522099382220399</v>
      </c>
    </row>
    <row r="733" spans="2:6">
      <c r="B733" s="49">
        <v>717</v>
      </c>
      <c r="C733" s="50">
        <f ca="1" t="shared" si="33"/>
        <v>0.47887314326271</v>
      </c>
      <c r="D733" s="50">
        <f ca="1" t="shared" si="34"/>
        <v>0.473710679026125</v>
      </c>
      <c r="E733" s="50">
        <f ca="1" t="shared" si="35"/>
        <v>2</v>
      </c>
      <c r="F733" s="55">
        <f ca="1">IF(E733=1,$C$4*SQRT(D733),IF(E733=2,$C$4+($C$5-$C$4)*D733,$C$6-($C$6-$C$5)*SQRT(1-D733)))</f>
        <v>4.8948427161045</v>
      </c>
    </row>
    <row r="734" spans="2:6">
      <c r="B734" s="49">
        <v>718</v>
      </c>
      <c r="C734" s="50">
        <f ca="1" t="shared" si="33"/>
        <v>0.88242740107627</v>
      </c>
      <c r="D734" s="50">
        <f ca="1" t="shared" si="34"/>
        <v>0.963549058797381</v>
      </c>
      <c r="E734" s="50">
        <f ca="1" t="shared" si="35"/>
        <v>3</v>
      </c>
      <c r="F734" s="55">
        <f ca="1">IF(E734=1,$C$4*SQRT(D734),IF(E734=2,$C$4+($C$5-$C$4)*D734,$C$6-($C$6-$C$5)*SQRT(1-D734)))</f>
        <v>9.42723611250047</v>
      </c>
    </row>
    <row r="735" spans="2:6">
      <c r="B735" s="49">
        <v>719</v>
      </c>
      <c r="C735" s="50">
        <f ca="1" t="shared" si="33"/>
        <v>0.822655029650185</v>
      </c>
      <c r="D735" s="50">
        <f ca="1" t="shared" si="34"/>
        <v>0.80423067285886</v>
      </c>
      <c r="E735" s="50">
        <f ca="1" t="shared" si="35"/>
        <v>3</v>
      </c>
      <c r="F735" s="55">
        <f ca="1">IF(E735=1,$C$4*SQRT(D735),IF(E735=2,$C$4+($C$5-$C$4)*D735,$C$6-($C$6-$C$5)*SQRT(1-D735)))</f>
        <v>8.67262516813439</v>
      </c>
    </row>
    <row r="736" spans="2:6">
      <c r="B736" s="49">
        <v>720</v>
      </c>
      <c r="C736" s="50">
        <f ca="1" t="shared" si="33"/>
        <v>0.273706935589576</v>
      </c>
      <c r="D736" s="50">
        <f ca="1" t="shared" si="34"/>
        <v>0.884956449452692</v>
      </c>
      <c r="E736" s="50">
        <f ca="1" t="shared" si="35"/>
        <v>2</v>
      </c>
      <c r="F736" s="55">
        <f ca="1">IF(E736=1,$C$4*SQRT(D736),IF(E736=2,$C$4+($C$5-$C$4)*D736,$C$6-($C$6-$C$5)*SQRT(1-D736)))</f>
        <v>6.53982579781077</v>
      </c>
    </row>
    <row r="737" spans="2:6">
      <c r="B737" s="49">
        <v>721</v>
      </c>
      <c r="C737" s="50">
        <f ca="1" t="shared" si="33"/>
        <v>0.998687461755911</v>
      </c>
      <c r="D737" s="50">
        <f ca="1" t="shared" si="34"/>
        <v>0.803234771856852</v>
      </c>
      <c r="E737" s="50">
        <f ca="1" t="shared" si="35"/>
        <v>3</v>
      </c>
      <c r="F737" s="55">
        <f ca="1">IF(E737=1,$C$4*SQRT(D737),IF(E737=2,$C$4+($C$5-$C$4)*D737,$C$6-($C$6-$C$5)*SQRT(1-D737)))</f>
        <v>8.66925319715269</v>
      </c>
    </row>
    <row r="738" spans="2:6">
      <c r="B738" s="49">
        <v>722</v>
      </c>
      <c r="C738" s="50">
        <f ca="1" t="shared" si="33"/>
        <v>0.866244613151316</v>
      </c>
      <c r="D738" s="50">
        <f ca="1" t="shared" si="34"/>
        <v>0.00281633488507937</v>
      </c>
      <c r="E738" s="50">
        <f ca="1" t="shared" si="35"/>
        <v>3</v>
      </c>
      <c r="F738" s="55">
        <f ca="1">IF(E738=1,$C$4*SQRT(D738),IF(E738=2,$C$4+($C$5-$C$4)*D738,$C$6-($C$6-$C$5)*SQRT(1-D738)))</f>
        <v>7.00422748092678</v>
      </c>
    </row>
    <row r="739" spans="2:6">
      <c r="B739" s="49">
        <v>723</v>
      </c>
      <c r="C739" s="50">
        <f ca="1" t="shared" si="33"/>
        <v>0.263412987053883</v>
      </c>
      <c r="D739" s="50">
        <f ca="1" t="shared" si="34"/>
        <v>0.0646975150077524</v>
      </c>
      <c r="E739" s="50">
        <f ca="1" t="shared" si="35"/>
        <v>2</v>
      </c>
      <c r="F739" s="55">
        <f ca="1">IF(E739=1,$C$4*SQRT(D739),IF(E739=2,$C$4+($C$5-$C$4)*D739,$C$6-($C$6-$C$5)*SQRT(1-D739)))</f>
        <v>3.25879006003101</v>
      </c>
    </row>
    <row r="740" spans="2:6">
      <c r="B740" s="49">
        <v>724</v>
      </c>
      <c r="C740" s="50">
        <f ca="1" t="shared" si="33"/>
        <v>0.895112319085044</v>
      </c>
      <c r="D740" s="50">
        <f ca="1" t="shared" si="34"/>
        <v>0.867105340288863</v>
      </c>
      <c r="E740" s="50">
        <f ca="1" t="shared" si="35"/>
        <v>3</v>
      </c>
      <c r="F740" s="55">
        <f ca="1">IF(E740=1,$C$4*SQRT(D740),IF(E740=2,$C$4+($C$5-$C$4)*D740,$C$6-($C$6-$C$5)*SQRT(1-D740)))</f>
        <v>8.90635840541783</v>
      </c>
    </row>
    <row r="741" spans="2:6">
      <c r="B741" s="49">
        <v>725</v>
      </c>
      <c r="C741" s="50">
        <f ca="1" t="shared" si="33"/>
        <v>0.399072329103787</v>
      </c>
      <c r="D741" s="50">
        <f ca="1" t="shared" si="34"/>
        <v>0.279730460759195</v>
      </c>
      <c r="E741" s="50">
        <f ca="1" t="shared" si="35"/>
        <v>2</v>
      </c>
      <c r="F741" s="55">
        <f ca="1">IF(E741=1,$C$4*SQRT(D741),IF(E741=2,$C$4+($C$5-$C$4)*D741,$C$6-($C$6-$C$5)*SQRT(1-D741)))</f>
        <v>4.11892184303678</v>
      </c>
    </row>
    <row r="742" spans="2:6">
      <c r="B742" s="49">
        <v>726</v>
      </c>
      <c r="C742" s="50">
        <f ca="1" t="shared" si="33"/>
        <v>0.0904703227136625</v>
      </c>
      <c r="D742" s="50">
        <f ca="1" t="shared" si="34"/>
        <v>0.602668838472807</v>
      </c>
      <c r="E742" s="50">
        <f ca="1" t="shared" si="35"/>
        <v>1</v>
      </c>
      <c r="F742" s="55">
        <f ca="1">IF(E742=1,$C$4*SQRT(D742),IF(E742=2,$C$4+($C$5-$C$4)*D742,$C$6-($C$6-$C$5)*SQRT(1-D742)))</f>
        <v>2.32895245684734</v>
      </c>
    </row>
    <row r="743" spans="2:6">
      <c r="B743" s="49">
        <v>727</v>
      </c>
      <c r="C743" s="50">
        <f ca="1" t="shared" si="33"/>
        <v>0.849524995626593</v>
      </c>
      <c r="D743" s="50">
        <f ca="1" t="shared" si="34"/>
        <v>0.015833482940814</v>
      </c>
      <c r="E743" s="50">
        <f ca="1" t="shared" si="35"/>
        <v>3</v>
      </c>
      <c r="F743" s="55">
        <f ca="1">IF(E743=1,$C$4*SQRT(D743),IF(E743=2,$C$4+($C$5-$C$4)*D743,$C$6-($C$6-$C$5)*SQRT(1-D743)))</f>
        <v>7.02384498832257</v>
      </c>
    </row>
    <row r="744" spans="2:6">
      <c r="B744" s="49">
        <v>728</v>
      </c>
      <c r="C744" s="50">
        <f ca="1" t="shared" si="33"/>
        <v>0.333206937662337</v>
      </c>
      <c r="D744" s="50">
        <f ca="1" t="shared" si="34"/>
        <v>0.391825724890003</v>
      </c>
      <c r="E744" s="50">
        <f ca="1" t="shared" si="35"/>
        <v>2</v>
      </c>
      <c r="F744" s="55">
        <f ca="1">IF(E744=1,$C$4*SQRT(D744),IF(E744=2,$C$4+($C$5-$C$4)*D744,$C$6-($C$6-$C$5)*SQRT(1-D744)))</f>
        <v>4.56730289956001</v>
      </c>
    </row>
    <row r="745" spans="2:6">
      <c r="B745" s="49">
        <v>729</v>
      </c>
      <c r="C745" s="50">
        <f ca="1" t="shared" si="33"/>
        <v>0.0687369342112163</v>
      </c>
      <c r="D745" s="50">
        <f ca="1" t="shared" si="34"/>
        <v>0.423371839832305</v>
      </c>
      <c r="E745" s="50">
        <f ca="1" t="shared" si="35"/>
        <v>1</v>
      </c>
      <c r="F745" s="55">
        <f ca="1">IF(E745=1,$C$4*SQRT(D745),IF(E745=2,$C$4+($C$5-$C$4)*D745,$C$6-($C$6-$C$5)*SQRT(1-D745)))</f>
        <v>1.95201090122231</v>
      </c>
    </row>
    <row r="746" spans="2:6">
      <c r="B746" s="49">
        <v>730</v>
      </c>
      <c r="C746" s="50">
        <f ca="1" t="shared" si="33"/>
        <v>0.862000290937515</v>
      </c>
      <c r="D746" s="50">
        <f ca="1" t="shared" si="34"/>
        <v>0.329702680565355</v>
      </c>
      <c r="E746" s="50">
        <f ca="1" t="shared" si="35"/>
        <v>3</v>
      </c>
      <c r="F746" s="55">
        <f ca="1">IF(E746=1,$C$4*SQRT(D746),IF(E746=2,$C$4+($C$5-$C$4)*D746,$C$6-($C$6-$C$5)*SQRT(1-D746)))</f>
        <v>7.54384937861869</v>
      </c>
    </row>
    <row r="747" spans="2:6">
      <c r="B747" s="49">
        <v>731</v>
      </c>
      <c r="C747" s="50">
        <f ca="1" t="shared" si="33"/>
        <v>0.630996626292034</v>
      </c>
      <c r="D747" s="50">
        <f ca="1" t="shared" si="34"/>
        <v>0.362517428840519</v>
      </c>
      <c r="E747" s="50">
        <f ca="1" t="shared" si="35"/>
        <v>2</v>
      </c>
      <c r="F747" s="55">
        <f ca="1">IF(E747=1,$C$4*SQRT(D747),IF(E747=2,$C$4+($C$5-$C$4)*D747,$C$6-($C$6-$C$5)*SQRT(1-D747)))</f>
        <v>4.45006971536208</v>
      </c>
    </row>
    <row r="748" spans="2:6">
      <c r="B748" s="49">
        <v>732</v>
      </c>
      <c r="C748" s="50">
        <f ca="1" t="shared" si="33"/>
        <v>0.747657081171563</v>
      </c>
      <c r="D748" s="50">
        <f ca="1" t="shared" si="34"/>
        <v>0.185443978874339</v>
      </c>
      <c r="E748" s="50">
        <f ca="1" t="shared" si="35"/>
        <v>2</v>
      </c>
      <c r="F748" s="55">
        <f ca="1">IF(E748=1,$C$4*SQRT(D748),IF(E748=2,$C$4+($C$5-$C$4)*D748,$C$6-($C$6-$C$5)*SQRT(1-D748)))</f>
        <v>3.74177591549736</v>
      </c>
    </row>
    <row r="749" spans="2:6">
      <c r="B749" s="49">
        <v>733</v>
      </c>
      <c r="C749" s="50">
        <f ca="1" t="shared" si="33"/>
        <v>0.302247042395799</v>
      </c>
      <c r="D749" s="50">
        <f ca="1" t="shared" si="34"/>
        <v>0.25182836071403</v>
      </c>
      <c r="E749" s="50">
        <f ca="1" t="shared" si="35"/>
        <v>2</v>
      </c>
      <c r="F749" s="55">
        <f ca="1">IF(E749=1,$C$4*SQRT(D749),IF(E749=2,$C$4+($C$5-$C$4)*D749,$C$6-($C$6-$C$5)*SQRT(1-D749)))</f>
        <v>4.00731344285612</v>
      </c>
    </row>
    <row r="750" spans="2:6">
      <c r="B750" s="49">
        <v>734</v>
      </c>
      <c r="C750" s="50">
        <f ca="1" t="shared" si="33"/>
        <v>0.67874327285054</v>
      </c>
      <c r="D750" s="50">
        <f ca="1" t="shared" si="34"/>
        <v>0.448288431699025</v>
      </c>
      <c r="E750" s="50">
        <f ca="1" t="shared" si="35"/>
        <v>2</v>
      </c>
      <c r="F750" s="55">
        <f ca="1">IF(E750=1,$C$4*SQRT(D750),IF(E750=2,$C$4+($C$5-$C$4)*D750,$C$6-($C$6-$C$5)*SQRT(1-D750)))</f>
        <v>4.7931537267961</v>
      </c>
    </row>
    <row r="751" spans="2:6">
      <c r="B751" s="49">
        <v>735</v>
      </c>
      <c r="C751" s="50">
        <f ca="1" t="shared" si="33"/>
        <v>0.234729470686565</v>
      </c>
      <c r="D751" s="50">
        <f ca="1" t="shared" si="34"/>
        <v>0.227052500325676</v>
      </c>
      <c r="E751" s="50">
        <f ca="1" t="shared" si="35"/>
        <v>2</v>
      </c>
      <c r="F751" s="55">
        <f ca="1">IF(E751=1,$C$4*SQRT(D751),IF(E751=2,$C$4+($C$5-$C$4)*D751,$C$6-($C$6-$C$5)*SQRT(1-D751)))</f>
        <v>3.90821000130271</v>
      </c>
    </row>
    <row r="752" spans="2:6">
      <c r="B752" s="49">
        <v>736</v>
      </c>
      <c r="C752" s="50">
        <f ca="1" t="shared" si="33"/>
        <v>0.10364641639712</v>
      </c>
      <c r="D752" s="50">
        <f ca="1" t="shared" si="34"/>
        <v>0.514949999577335</v>
      </c>
      <c r="E752" s="50">
        <f ca="1" t="shared" si="35"/>
        <v>1</v>
      </c>
      <c r="F752" s="55">
        <f ca="1">IF(E752=1,$C$4*SQRT(D752),IF(E752=2,$C$4+($C$5-$C$4)*D752,$C$6-($C$6-$C$5)*SQRT(1-D752)))</f>
        <v>2.15280050078868</v>
      </c>
    </row>
    <row r="753" spans="2:6">
      <c r="B753" s="49">
        <v>737</v>
      </c>
      <c r="C753" s="50">
        <f ca="1" t="shared" si="33"/>
        <v>0.0606321863573402</v>
      </c>
      <c r="D753" s="50">
        <f ca="1" t="shared" si="34"/>
        <v>0.764750754015605</v>
      </c>
      <c r="E753" s="50">
        <f ca="1" t="shared" si="35"/>
        <v>1</v>
      </c>
      <c r="F753" s="55">
        <f ca="1">IF(E753=1,$C$4*SQRT(D753),IF(E753=2,$C$4+($C$5-$C$4)*D753,$C$6-($C$6-$C$5)*SQRT(1-D753)))</f>
        <v>2.62350086452062</v>
      </c>
    </row>
    <row r="754" spans="2:6">
      <c r="B754" s="49">
        <v>738</v>
      </c>
      <c r="C754" s="50">
        <f ca="1" t="shared" si="33"/>
        <v>0.878687916035343</v>
      </c>
      <c r="D754" s="50">
        <f ca="1" t="shared" si="34"/>
        <v>0.636450693074859</v>
      </c>
      <c r="E754" s="50">
        <f ca="1" t="shared" si="35"/>
        <v>3</v>
      </c>
      <c r="F754" s="55">
        <f ca="1">IF(E754=1,$C$4*SQRT(D754),IF(E754=2,$C$4+($C$5-$C$4)*D754,$C$6-($C$6-$C$5)*SQRT(1-D754)))</f>
        <v>8.19114849633081</v>
      </c>
    </row>
    <row r="755" spans="2:6">
      <c r="B755" s="49">
        <v>739</v>
      </c>
      <c r="C755" s="50">
        <f ca="1" t="shared" si="33"/>
        <v>0.711265200424665</v>
      </c>
      <c r="D755" s="50">
        <f ca="1" t="shared" si="34"/>
        <v>0.271547703908533</v>
      </c>
      <c r="E755" s="50">
        <f ca="1" t="shared" si="35"/>
        <v>2</v>
      </c>
      <c r="F755" s="55">
        <f ca="1">IF(E755=1,$C$4*SQRT(D755),IF(E755=2,$C$4+($C$5-$C$4)*D755,$C$6-($C$6-$C$5)*SQRT(1-D755)))</f>
        <v>4.08619081563413</v>
      </c>
    </row>
    <row r="756" spans="2:6">
      <c r="B756" s="49">
        <v>740</v>
      </c>
      <c r="C756" s="50">
        <f ca="1" t="shared" si="33"/>
        <v>0.701500215849824</v>
      </c>
      <c r="D756" s="50">
        <f ca="1" t="shared" si="34"/>
        <v>0.39451112302092</v>
      </c>
      <c r="E756" s="50">
        <f ca="1" t="shared" si="35"/>
        <v>2</v>
      </c>
      <c r="F756" s="55">
        <f ca="1">IF(E756=1,$C$4*SQRT(D756),IF(E756=2,$C$4+($C$5-$C$4)*D756,$C$6-($C$6-$C$5)*SQRT(1-D756)))</f>
        <v>4.57804449208368</v>
      </c>
    </row>
    <row r="757" spans="2:6">
      <c r="B757" s="49">
        <v>741</v>
      </c>
      <c r="C757" s="50">
        <f ca="1" t="shared" si="33"/>
        <v>0.189616063013737</v>
      </c>
      <c r="D757" s="50">
        <f ca="1" t="shared" si="34"/>
        <v>0.141949664440757</v>
      </c>
      <c r="E757" s="50">
        <f ca="1" t="shared" si="35"/>
        <v>1</v>
      </c>
      <c r="F757" s="55">
        <f ca="1">IF(E757=1,$C$4*SQRT(D757),IF(E757=2,$C$4+($C$5-$C$4)*D757,$C$6-($C$6-$C$5)*SQRT(1-D757)))</f>
        <v>1.1302862380684</v>
      </c>
    </row>
    <row r="758" spans="2:6">
      <c r="B758" s="49">
        <v>742</v>
      </c>
      <c r="C758" s="50">
        <f ca="1" t="shared" si="33"/>
        <v>0.537130546152678</v>
      </c>
      <c r="D758" s="50">
        <f ca="1" t="shared" si="34"/>
        <v>0.930624521602891</v>
      </c>
      <c r="E758" s="50">
        <f ca="1" t="shared" si="35"/>
        <v>2</v>
      </c>
      <c r="F758" s="55">
        <f ca="1">IF(E758=1,$C$4*SQRT(D758),IF(E758=2,$C$4+($C$5-$C$4)*D758,$C$6-($C$6-$C$5)*SQRT(1-D758)))</f>
        <v>6.72249808641156</v>
      </c>
    </row>
    <row r="759" spans="2:6">
      <c r="B759" s="49">
        <v>743</v>
      </c>
      <c r="C759" s="50">
        <f ca="1" t="shared" si="33"/>
        <v>0.0174197668769087</v>
      </c>
      <c r="D759" s="50">
        <f ca="1" t="shared" si="34"/>
        <v>0.337199119409948</v>
      </c>
      <c r="E759" s="50">
        <f ca="1" t="shared" si="35"/>
        <v>1</v>
      </c>
      <c r="F759" s="55">
        <f ca="1">IF(E759=1,$C$4*SQRT(D759),IF(E759=2,$C$4+($C$5-$C$4)*D759,$C$6-($C$6-$C$5)*SQRT(1-D759)))</f>
        <v>1.74206546222854</v>
      </c>
    </row>
    <row r="760" spans="2:6">
      <c r="B760" s="49">
        <v>744</v>
      </c>
      <c r="C760" s="50">
        <f ca="1" t="shared" si="33"/>
        <v>0.908654894179789</v>
      </c>
      <c r="D760" s="50">
        <f ca="1" t="shared" si="34"/>
        <v>0.983548832739104</v>
      </c>
      <c r="E760" s="50">
        <f ca="1" t="shared" si="35"/>
        <v>3</v>
      </c>
      <c r="F760" s="55">
        <f ca="1">IF(E760=1,$C$4*SQRT(D760),IF(E760=2,$C$4+($C$5-$C$4)*D760,$C$6-($C$6-$C$5)*SQRT(1-D760)))</f>
        <v>9.61521368872053</v>
      </c>
    </row>
    <row r="761" spans="2:6">
      <c r="B761" s="49">
        <v>745</v>
      </c>
      <c r="C761" s="50">
        <f ca="1" t="shared" si="33"/>
        <v>0.379399353554847</v>
      </c>
      <c r="D761" s="50">
        <f ca="1" t="shared" si="34"/>
        <v>0.29570817874669</v>
      </c>
      <c r="E761" s="50">
        <f ca="1" t="shared" si="35"/>
        <v>2</v>
      </c>
      <c r="F761" s="55">
        <f ca="1">IF(E761=1,$C$4*SQRT(D761),IF(E761=2,$C$4+($C$5-$C$4)*D761,$C$6-($C$6-$C$5)*SQRT(1-D761)))</f>
        <v>4.18283271498676</v>
      </c>
    </row>
    <row r="762" spans="2:6">
      <c r="B762" s="49">
        <v>746</v>
      </c>
      <c r="C762" s="50">
        <f ca="1" t="shared" si="33"/>
        <v>0.708358068032696</v>
      </c>
      <c r="D762" s="50">
        <f ca="1" t="shared" si="34"/>
        <v>0.0166091465265965</v>
      </c>
      <c r="E762" s="50">
        <f ca="1" t="shared" si="35"/>
        <v>2</v>
      </c>
      <c r="F762" s="55">
        <f ca="1">IF(E762=1,$C$4*SQRT(D762),IF(E762=2,$C$4+($C$5-$C$4)*D762,$C$6-($C$6-$C$5)*SQRT(1-D762)))</f>
        <v>3.06643658610639</v>
      </c>
    </row>
    <row r="763" spans="2:6">
      <c r="B763" s="49">
        <v>747</v>
      </c>
      <c r="C763" s="50">
        <f ca="1" t="shared" si="33"/>
        <v>0.804313434779076</v>
      </c>
      <c r="D763" s="50">
        <f ca="1" t="shared" si="34"/>
        <v>0.0867753721336721</v>
      </c>
      <c r="E763" s="50">
        <f ca="1" t="shared" si="35"/>
        <v>3</v>
      </c>
      <c r="F763" s="55">
        <f ca="1">IF(E763=1,$C$4*SQRT(D763),IF(E763=2,$C$4+($C$5-$C$4)*D763,$C$6-($C$6-$C$5)*SQRT(1-D763)))</f>
        <v>7.13311638694611</v>
      </c>
    </row>
    <row r="764" spans="2:6">
      <c r="B764" s="49">
        <v>748</v>
      </c>
      <c r="C764" s="50">
        <f ca="1" t="shared" si="33"/>
        <v>0.541658509290763</v>
      </c>
      <c r="D764" s="50">
        <f ca="1" t="shared" si="34"/>
        <v>0.880655355171501</v>
      </c>
      <c r="E764" s="50">
        <f ca="1" t="shared" si="35"/>
        <v>2</v>
      </c>
      <c r="F764" s="55">
        <f ca="1">IF(E764=1,$C$4*SQRT(D764),IF(E764=2,$C$4+($C$5-$C$4)*D764,$C$6-($C$6-$C$5)*SQRT(1-D764)))</f>
        <v>6.522621420686</v>
      </c>
    </row>
    <row r="765" spans="2:6">
      <c r="B765" s="49">
        <v>749</v>
      </c>
      <c r="C765" s="50">
        <f ca="1" t="shared" si="33"/>
        <v>0.833930632446156</v>
      </c>
      <c r="D765" s="50">
        <f ca="1" t="shared" si="34"/>
        <v>0.0986569951143994</v>
      </c>
      <c r="E765" s="50">
        <f ca="1" t="shared" si="35"/>
        <v>3</v>
      </c>
      <c r="F765" s="55">
        <f ca="1">IF(E765=1,$C$4*SQRT(D765),IF(E765=2,$C$4+($C$5-$C$4)*D765,$C$6-($C$6-$C$5)*SQRT(1-D765)))</f>
        <v>7.15182742026218</v>
      </c>
    </row>
    <row r="766" spans="2:6">
      <c r="B766" s="49">
        <v>750</v>
      </c>
      <c r="C766" s="50">
        <f ca="1" t="shared" si="33"/>
        <v>0.417288113009606</v>
      </c>
      <c r="D766" s="50">
        <f ca="1" t="shared" si="34"/>
        <v>0.261564468983128</v>
      </c>
      <c r="E766" s="50">
        <f ca="1" t="shared" si="35"/>
        <v>2</v>
      </c>
      <c r="F766" s="55">
        <f ca="1">IF(E766=1,$C$4*SQRT(D766),IF(E766=2,$C$4+($C$5-$C$4)*D766,$C$6-($C$6-$C$5)*SQRT(1-D766)))</f>
        <v>4.04625787593251</v>
      </c>
    </row>
    <row r="767" spans="2:6">
      <c r="B767" s="49">
        <v>751</v>
      </c>
      <c r="C767" s="50">
        <f ca="1" t="shared" si="33"/>
        <v>0.663224480884812</v>
      </c>
      <c r="D767" s="50">
        <f ca="1" t="shared" si="34"/>
        <v>0.298846330280155</v>
      </c>
      <c r="E767" s="50">
        <f ca="1" t="shared" si="35"/>
        <v>2</v>
      </c>
      <c r="F767" s="55">
        <f ca="1">IF(E767=1,$C$4*SQRT(D767),IF(E767=2,$C$4+($C$5-$C$4)*D767,$C$6-($C$6-$C$5)*SQRT(1-D767)))</f>
        <v>4.19538532112062</v>
      </c>
    </row>
    <row r="768" spans="2:6">
      <c r="B768" s="49">
        <v>752</v>
      </c>
      <c r="C768" s="50">
        <f ca="1" t="shared" si="33"/>
        <v>0.522023765861805</v>
      </c>
      <c r="D768" s="50">
        <f ca="1" t="shared" si="34"/>
        <v>0.6559190492527</v>
      </c>
      <c r="E768" s="50">
        <f ca="1" t="shared" si="35"/>
        <v>2</v>
      </c>
      <c r="F768" s="55">
        <f ca="1">IF(E768=1,$C$4*SQRT(D768),IF(E768=2,$C$4+($C$5-$C$4)*D768,$C$6-($C$6-$C$5)*SQRT(1-D768)))</f>
        <v>5.6236761970108</v>
      </c>
    </row>
    <row r="769" spans="2:6">
      <c r="B769" s="49">
        <v>753</v>
      </c>
      <c r="C769" s="50">
        <f ca="1" t="shared" si="33"/>
        <v>0.124956415453424</v>
      </c>
      <c r="D769" s="50">
        <f ca="1" t="shared" si="34"/>
        <v>0.788760934593612</v>
      </c>
      <c r="E769" s="50">
        <f ca="1" t="shared" si="35"/>
        <v>1</v>
      </c>
      <c r="F769" s="55">
        <f ca="1">IF(E769=1,$C$4*SQRT(D769),IF(E769=2,$C$4+($C$5-$C$4)*D769,$C$6-($C$6-$C$5)*SQRT(1-D769)))</f>
        <v>2.66436641837089</v>
      </c>
    </row>
    <row r="770" spans="2:6">
      <c r="B770" s="49">
        <v>754</v>
      </c>
      <c r="C770" s="50">
        <f ca="1" t="shared" si="33"/>
        <v>0.724358454243879</v>
      </c>
      <c r="D770" s="50">
        <f ca="1" t="shared" si="34"/>
        <v>0.326188081839403</v>
      </c>
      <c r="E770" s="50">
        <f ca="1" t="shared" si="35"/>
        <v>2</v>
      </c>
      <c r="F770" s="55">
        <f ca="1">IF(E770=1,$C$4*SQRT(D770),IF(E770=2,$C$4+($C$5-$C$4)*D770,$C$6-($C$6-$C$5)*SQRT(1-D770)))</f>
        <v>4.30475232735761</v>
      </c>
    </row>
    <row r="771" spans="2:6">
      <c r="B771" s="49">
        <v>755</v>
      </c>
      <c r="C771" s="50">
        <f ca="1" t="shared" si="33"/>
        <v>0.00744158582648713</v>
      </c>
      <c r="D771" s="50">
        <f ca="1" t="shared" si="34"/>
        <v>0.116394117473481</v>
      </c>
      <c r="E771" s="50">
        <f ca="1" t="shared" si="35"/>
        <v>1</v>
      </c>
      <c r="F771" s="55">
        <f ca="1">IF(E771=1,$C$4*SQRT(D771),IF(E771=2,$C$4+($C$5-$C$4)*D771,$C$6-($C$6-$C$5)*SQRT(1-D771)))</f>
        <v>1.02349746324128</v>
      </c>
    </row>
    <row r="772" spans="2:6">
      <c r="B772" s="49">
        <v>756</v>
      </c>
      <c r="C772" s="50">
        <f ca="1" t="shared" si="33"/>
        <v>0.605791693200737</v>
      </c>
      <c r="D772" s="50">
        <f ca="1" t="shared" si="34"/>
        <v>0.350005086845956</v>
      </c>
      <c r="E772" s="50">
        <f ca="1" t="shared" si="35"/>
        <v>2</v>
      </c>
      <c r="F772" s="55">
        <f ca="1">IF(E772=1,$C$4*SQRT(D772),IF(E772=2,$C$4+($C$5-$C$4)*D772,$C$6-($C$6-$C$5)*SQRT(1-D772)))</f>
        <v>4.40002034738382</v>
      </c>
    </row>
    <row r="773" spans="2:6">
      <c r="B773" s="49">
        <v>757</v>
      </c>
      <c r="C773" s="50">
        <f ca="1" t="shared" si="33"/>
        <v>0.587693174128518</v>
      </c>
      <c r="D773" s="50">
        <f ca="1" t="shared" si="34"/>
        <v>0.865002230327983</v>
      </c>
      <c r="E773" s="50">
        <f ca="1" t="shared" si="35"/>
        <v>2</v>
      </c>
      <c r="F773" s="55">
        <f ca="1">IF(E773=1,$C$4*SQRT(D773),IF(E773=2,$C$4+($C$5-$C$4)*D773,$C$6-($C$6-$C$5)*SQRT(1-D773)))</f>
        <v>6.46000892131193</v>
      </c>
    </row>
    <row r="774" spans="2:6">
      <c r="B774" s="49">
        <v>758</v>
      </c>
      <c r="C774" s="50">
        <f ca="1" t="shared" si="33"/>
        <v>0.730695718186635</v>
      </c>
      <c r="D774" s="50">
        <f ca="1" t="shared" si="34"/>
        <v>0.622903737272793</v>
      </c>
      <c r="E774" s="50">
        <f ca="1" t="shared" si="35"/>
        <v>2</v>
      </c>
      <c r="F774" s="55">
        <f ca="1">IF(E774=1,$C$4*SQRT(D774),IF(E774=2,$C$4+($C$5-$C$4)*D774,$C$6-($C$6-$C$5)*SQRT(1-D774)))</f>
        <v>5.49161494909117</v>
      </c>
    </row>
    <row r="775" spans="2:6">
      <c r="B775" s="49">
        <v>759</v>
      </c>
      <c r="C775" s="50">
        <f ca="1" t="shared" si="33"/>
        <v>0.780602816641286</v>
      </c>
      <c r="D775" s="50">
        <f ca="1" t="shared" si="34"/>
        <v>0.13009355758271</v>
      </c>
      <c r="E775" s="50">
        <f ca="1" t="shared" si="35"/>
        <v>2</v>
      </c>
      <c r="F775" s="55">
        <f ca="1">IF(E775=1,$C$4*SQRT(D775),IF(E775=2,$C$4+($C$5-$C$4)*D775,$C$6-($C$6-$C$5)*SQRT(1-D775)))</f>
        <v>3.52037423033084</v>
      </c>
    </row>
    <row r="776" spans="2:6">
      <c r="B776" s="49">
        <v>760</v>
      </c>
      <c r="C776" s="50">
        <f ca="1" t="shared" si="33"/>
        <v>0.20307099356936</v>
      </c>
      <c r="D776" s="50">
        <f ca="1" t="shared" si="34"/>
        <v>0.619797248190832</v>
      </c>
      <c r="E776" s="50">
        <f ca="1" t="shared" si="35"/>
        <v>1</v>
      </c>
      <c r="F776" s="55">
        <f ca="1">IF(E776=1,$C$4*SQRT(D776),IF(E776=2,$C$4+($C$5-$C$4)*D776,$C$6-($C$6-$C$5)*SQRT(1-D776)))</f>
        <v>2.3618160880385</v>
      </c>
    </row>
    <row r="777" spans="2:6">
      <c r="B777" s="49">
        <v>761</v>
      </c>
      <c r="C777" s="50">
        <f ca="1" t="shared" si="33"/>
        <v>0.11390788754773</v>
      </c>
      <c r="D777" s="50">
        <f ca="1" t="shared" si="34"/>
        <v>0.841880878862359</v>
      </c>
      <c r="E777" s="50">
        <f ca="1" t="shared" si="35"/>
        <v>1</v>
      </c>
      <c r="F777" s="55">
        <f ca="1">IF(E777=1,$C$4*SQRT(D777),IF(E777=2,$C$4+($C$5-$C$4)*D777,$C$6-($C$6-$C$5)*SQRT(1-D777)))</f>
        <v>2.75262200633527</v>
      </c>
    </row>
    <row r="778" spans="2:6">
      <c r="B778" s="49">
        <v>762</v>
      </c>
      <c r="C778" s="50">
        <f ca="1" t="shared" si="33"/>
        <v>0.818316874441791</v>
      </c>
      <c r="D778" s="50">
        <f ca="1" t="shared" si="34"/>
        <v>0.122491136805041</v>
      </c>
      <c r="E778" s="50">
        <f ca="1" t="shared" si="35"/>
        <v>3</v>
      </c>
      <c r="F778" s="55">
        <f ca="1">IF(E778=1,$C$4*SQRT(D778),IF(E778=2,$C$4+($C$5-$C$4)*D778,$C$6-($C$6-$C$5)*SQRT(1-D778)))</f>
        <v>7.1897367082861</v>
      </c>
    </row>
    <row r="779" spans="2:6">
      <c r="B779" s="49">
        <v>763</v>
      </c>
      <c r="C779" s="50">
        <f ca="1" t="shared" si="33"/>
        <v>0.994756427689906</v>
      </c>
      <c r="D779" s="50">
        <f ca="1" t="shared" si="34"/>
        <v>0.834442053561515</v>
      </c>
      <c r="E779" s="50">
        <f ca="1" t="shared" si="35"/>
        <v>3</v>
      </c>
      <c r="F779" s="55">
        <f ca="1">IF(E779=1,$C$4*SQRT(D779),IF(E779=2,$C$4+($C$5-$C$4)*D779,$C$6-($C$6-$C$5)*SQRT(1-D779)))</f>
        <v>8.77933562436419</v>
      </c>
    </row>
    <row r="780" spans="2:6">
      <c r="B780" s="49">
        <v>764</v>
      </c>
      <c r="C780" s="50">
        <f ca="1" t="shared" si="33"/>
        <v>0.980621259440301</v>
      </c>
      <c r="D780" s="50">
        <f ca="1" t="shared" si="34"/>
        <v>0.554531327673553</v>
      </c>
      <c r="E780" s="50">
        <f ca="1" t="shared" si="35"/>
        <v>3</v>
      </c>
      <c r="F780" s="55">
        <f ca="1">IF(E780=1,$C$4*SQRT(D780),IF(E780=2,$C$4+($C$5-$C$4)*D780,$C$6-($C$6-$C$5)*SQRT(1-D780)))</f>
        <v>7.99769681343259</v>
      </c>
    </row>
    <row r="781" spans="2:6">
      <c r="B781" s="49">
        <v>765</v>
      </c>
      <c r="C781" s="50">
        <f ca="1" t="shared" si="33"/>
        <v>0.726854841892141</v>
      </c>
      <c r="D781" s="50">
        <f ca="1" t="shared" si="34"/>
        <v>0.944468087849976</v>
      </c>
      <c r="E781" s="50">
        <f ca="1" t="shared" si="35"/>
        <v>2</v>
      </c>
      <c r="F781" s="55">
        <f ca="1">IF(E781=1,$C$4*SQRT(D781),IF(E781=2,$C$4+($C$5-$C$4)*D781,$C$6-($C$6-$C$5)*SQRT(1-D781)))</f>
        <v>6.77787235139991</v>
      </c>
    </row>
    <row r="782" spans="2:6">
      <c r="B782" s="49">
        <v>766</v>
      </c>
      <c r="C782" s="50">
        <f ca="1" t="shared" si="33"/>
        <v>0.679765072459065</v>
      </c>
      <c r="D782" s="50">
        <f ca="1" t="shared" si="34"/>
        <v>0.116939049516439</v>
      </c>
      <c r="E782" s="50">
        <f ca="1" t="shared" si="35"/>
        <v>2</v>
      </c>
      <c r="F782" s="55">
        <f ca="1">IF(E782=1,$C$4*SQRT(D782),IF(E782=2,$C$4+($C$5-$C$4)*D782,$C$6-($C$6-$C$5)*SQRT(1-D782)))</f>
        <v>3.46775619806576</v>
      </c>
    </row>
    <row r="783" spans="2:6">
      <c r="B783" s="49">
        <v>767</v>
      </c>
      <c r="C783" s="50">
        <f ca="1" t="shared" si="33"/>
        <v>0.111837752204019</v>
      </c>
      <c r="D783" s="50">
        <f ca="1" t="shared" si="34"/>
        <v>0.399402599637977</v>
      </c>
      <c r="E783" s="50">
        <f ca="1" t="shared" si="35"/>
        <v>1</v>
      </c>
      <c r="F783" s="55">
        <f ca="1">IF(E783=1,$C$4*SQRT(D783),IF(E783=2,$C$4+($C$5-$C$4)*D783,$C$6-($C$6-$C$5)*SQRT(1-D783)))</f>
        <v>1.89594920732118</v>
      </c>
    </row>
    <row r="784" spans="2:6">
      <c r="B784" s="49">
        <v>768</v>
      </c>
      <c r="C784" s="50">
        <f ca="1" t="shared" si="33"/>
        <v>0.126345401011409</v>
      </c>
      <c r="D784" s="50">
        <f ca="1" t="shared" si="34"/>
        <v>0.467502256782243</v>
      </c>
      <c r="E784" s="50">
        <f ca="1" t="shared" si="35"/>
        <v>1</v>
      </c>
      <c r="F784" s="55">
        <f ca="1">IF(E784=1,$C$4*SQRT(D784),IF(E784=2,$C$4+($C$5-$C$4)*D784,$C$6-($C$6-$C$5)*SQRT(1-D784)))</f>
        <v>2.05122410063849</v>
      </c>
    </row>
    <row r="785" spans="2:6">
      <c r="B785" s="49">
        <v>769</v>
      </c>
      <c r="C785" s="50">
        <f ca="1" t="shared" ref="C785:C848" si="36">RAND()</f>
        <v>0.0193269924182906</v>
      </c>
      <c r="D785" s="50">
        <f ca="1" t="shared" ref="D785:D848" si="37">RAND()</f>
        <v>0.703926088108439</v>
      </c>
      <c r="E785" s="50">
        <f ca="1" t="shared" ref="E785:E848" si="38">IF(C785&lt;=$C$10,1,IF(C785&lt;=$C$10+$C$11,2,3))</f>
        <v>1</v>
      </c>
      <c r="F785" s="55">
        <f ca="1">IF(E785=1,$C$4*SQRT(D785),IF(E785=2,$C$4+($C$5-$C$4)*D785,$C$6-($C$6-$C$5)*SQRT(1-D785)))</f>
        <v>2.51700909672094</v>
      </c>
    </row>
    <row r="786" spans="2:6">
      <c r="B786" s="49">
        <v>770</v>
      </c>
      <c r="C786" s="50">
        <f ca="1" t="shared" si="36"/>
        <v>0.792522724851836</v>
      </c>
      <c r="D786" s="50">
        <f ca="1" t="shared" si="37"/>
        <v>0.774569469262233</v>
      </c>
      <c r="E786" s="50">
        <f ca="1" t="shared" si="38"/>
        <v>3</v>
      </c>
      <c r="F786" s="55">
        <f ca="1">IF(E786=1,$C$4*SQRT(D786),IF(E786=2,$C$4+($C$5-$C$4)*D786,$C$6-($C$6-$C$5)*SQRT(1-D786)))</f>
        <v>8.57561424584493</v>
      </c>
    </row>
    <row r="787" spans="2:6">
      <c r="B787" s="49">
        <v>771</v>
      </c>
      <c r="C787" s="50">
        <f ca="1" t="shared" si="36"/>
        <v>0.321802562946855</v>
      </c>
      <c r="D787" s="50">
        <f ca="1" t="shared" si="37"/>
        <v>0.303455189334376</v>
      </c>
      <c r="E787" s="50">
        <f ca="1" t="shared" si="38"/>
        <v>2</v>
      </c>
      <c r="F787" s="55">
        <f ca="1">IF(E787=1,$C$4*SQRT(D787),IF(E787=2,$C$4+($C$5-$C$4)*D787,$C$6-($C$6-$C$5)*SQRT(1-D787)))</f>
        <v>4.21382075733751</v>
      </c>
    </row>
    <row r="788" spans="2:6">
      <c r="B788" s="49">
        <v>772</v>
      </c>
      <c r="C788" s="50">
        <f ca="1" t="shared" si="36"/>
        <v>0.929979190858397</v>
      </c>
      <c r="D788" s="50">
        <f ca="1" t="shared" si="37"/>
        <v>0.834800114470849</v>
      </c>
      <c r="E788" s="50">
        <f ca="1" t="shared" si="38"/>
        <v>3</v>
      </c>
      <c r="F788" s="55">
        <f ca="1">IF(E788=1,$C$4*SQRT(D788),IF(E788=2,$C$4+($C$5-$C$4)*D788,$C$6-($C$6-$C$5)*SQRT(1-D788)))</f>
        <v>8.78065633648165</v>
      </c>
    </row>
    <row r="789" spans="2:6">
      <c r="B789" s="49">
        <v>773</v>
      </c>
      <c r="C789" s="50">
        <f ca="1" t="shared" si="36"/>
        <v>0.124443208517069</v>
      </c>
      <c r="D789" s="50">
        <f ca="1" t="shared" si="37"/>
        <v>0.687233358442827</v>
      </c>
      <c r="E789" s="50">
        <f ca="1" t="shared" si="38"/>
        <v>1</v>
      </c>
      <c r="F789" s="55">
        <f ca="1">IF(E789=1,$C$4*SQRT(D789),IF(E789=2,$C$4+($C$5-$C$4)*D789,$C$6-($C$6-$C$5)*SQRT(1-D789)))</f>
        <v>2.4869861732598</v>
      </c>
    </row>
    <row r="790" spans="2:6">
      <c r="B790" s="49">
        <v>774</v>
      </c>
      <c r="C790" s="50">
        <f ca="1" t="shared" si="36"/>
        <v>0.0363201448804291</v>
      </c>
      <c r="D790" s="50">
        <f ca="1" t="shared" si="37"/>
        <v>0.169189539964625</v>
      </c>
      <c r="E790" s="50">
        <f ca="1" t="shared" si="38"/>
        <v>1</v>
      </c>
      <c r="F790" s="55">
        <f ca="1">IF(E790=1,$C$4*SQRT(D790),IF(E790=2,$C$4+($C$5-$C$4)*D790,$C$6-($C$6-$C$5)*SQRT(1-D790)))</f>
        <v>1.23397968365838</v>
      </c>
    </row>
    <row r="791" spans="2:6">
      <c r="B791" s="49">
        <v>775</v>
      </c>
      <c r="C791" s="50">
        <f ca="1" t="shared" si="36"/>
        <v>0.027229831013398</v>
      </c>
      <c r="D791" s="50">
        <f ca="1" t="shared" si="37"/>
        <v>0.361542132212182</v>
      </c>
      <c r="E791" s="50">
        <f ca="1" t="shared" si="38"/>
        <v>1</v>
      </c>
      <c r="F791" s="55">
        <f ca="1">IF(E791=1,$C$4*SQRT(D791),IF(E791=2,$C$4+($C$5-$C$4)*D791,$C$6-($C$6-$C$5)*SQRT(1-D791)))</f>
        <v>1.80385121057964</v>
      </c>
    </row>
    <row r="792" spans="2:6">
      <c r="B792" s="49">
        <v>776</v>
      </c>
      <c r="C792" s="50">
        <f ca="1" t="shared" si="36"/>
        <v>0.472706792926617</v>
      </c>
      <c r="D792" s="50">
        <f ca="1" t="shared" si="37"/>
        <v>0.0501854534416861</v>
      </c>
      <c r="E792" s="50">
        <f ca="1" t="shared" si="38"/>
        <v>2</v>
      </c>
      <c r="F792" s="55">
        <f ca="1">IF(E792=1,$C$4*SQRT(D792),IF(E792=2,$C$4+($C$5-$C$4)*D792,$C$6-($C$6-$C$5)*SQRT(1-D792)))</f>
        <v>3.20074181376674</v>
      </c>
    </row>
    <row r="793" spans="2:6">
      <c r="B793" s="49">
        <v>777</v>
      </c>
      <c r="C793" s="50">
        <f ca="1" t="shared" si="36"/>
        <v>0.946015506353993</v>
      </c>
      <c r="D793" s="50">
        <f ca="1" t="shared" si="37"/>
        <v>0.721815846393655</v>
      </c>
      <c r="E793" s="50">
        <f ca="1" t="shared" si="38"/>
        <v>3</v>
      </c>
      <c r="F793" s="55">
        <f ca="1">IF(E793=1,$C$4*SQRT(D793),IF(E793=2,$C$4+($C$5-$C$4)*D793,$C$6-($C$6-$C$5)*SQRT(1-D793)))</f>
        <v>8.41770502672318</v>
      </c>
    </row>
    <row r="794" spans="2:6">
      <c r="B794" s="49">
        <v>778</v>
      </c>
      <c r="C794" s="50">
        <f ca="1" t="shared" si="36"/>
        <v>0.802484423765387</v>
      </c>
      <c r="D794" s="50">
        <f ca="1" t="shared" si="37"/>
        <v>0.178464360250093</v>
      </c>
      <c r="E794" s="50">
        <f ca="1" t="shared" si="38"/>
        <v>3</v>
      </c>
      <c r="F794" s="55">
        <f ca="1">IF(E794=1,$C$4*SQRT(D794),IF(E794=2,$C$4+($C$5-$C$4)*D794,$C$6-($C$6-$C$5)*SQRT(1-D794)))</f>
        <v>7.28084190276675</v>
      </c>
    </row>
    <row r="795" spans="2:6">
      <c r="B795" s="49">
        <v>779</v>
      </c>
      <c r="C795" s="50">
        <f ca="1" t="shared" si="36"/>
        <v>0.538222517836242</v>
      </c>
      <c r="D795" s="50">
        <f ca="1" t="shared" si="37"/>
        <v>0.305448113018382</v>
      </c>
      <c r="E795" s="50">
        <f ca="1" t="shared" si="38"/>
        <v>2</v>
      </c>
      <c r="F795" s="55">
        <f ca="1">IF(E795=1,$C$4*SQRT(D795),IF(E795=2,$C$4+($C$5-$C$4)*D795,$C$6-($C$6-$C$5)*SQRT(1-D795)))</f>
        <v>4.22179245207353</v>
      </c>
    </row>
    <row r="796" spans="2:6">
      <c r="B796" s="49">
        <v>780</v>
      </c>
      <c r="C796" s="50">
        <f ca="1" t="shared" si="36"/>
        <v>0.765935196008429</v>
      </c>
      <c r="D796" s="50">
        <f ca="1" t="shared" si="37"/>
        <v>0.0166845873391199</v>
      </c>
      <c r="E796" s="50">
        <f ca="1" t="shared" si="38"/>
        <v>2</v>
      </c>
      <c r="F796" s="55">
        <f ca="1">IF(E796=1,$C$4*SQRT(D796),IF(E796=2,$C$4+($C$5-$C$4)*D796,$C$6-($C$6-$C$5)*SQRT(1-D796)))</f>
        <v>3.06673834935648</v>
      </c>
    </row>
    <row r="797" spans="2:6">
      <c r="B797" s="49">
        <v>781</v>
      </c>
      <c r="C797" s="50">
        <f ca="1" t="shared" si="36"/>
        <v>0.301530394976454</v>
      </c>
      <c r="D797" s="50">
        <f ca="1" t="shared" si="37"/>
        <v>0.709340824465394</v>
      </c>
      <c r="E797" s="50">
        <f ca="1" t="shared" si="38"/>
        <v>2</v>
      </c>
      <c r="F797" s="55">
        <f ca="1">IF(E797=1,$C$4*SQRT(D797),IF(E797=2,$C$4+($C$5-$C$4)*D797,$C$6-($C$6-$C$5)*SQRT(1-D797)))</f>
        <v>5.83736329786157</v>
      </c>
    </row>
    <row r="798" spans="2:6">
      <c r="B798" s="49">
        <v>782</v>
      </c>
      <c r="C798" s="50">
        <f ca="1" t="shared" si="36"/>
        <v>0.55808819858155</v>
      </c>
      <c r="D798" s="50">
        <f ca="1" t="shared" si="37"/>
        <v>0.980767594262613</v>
      </c>
      <c r="E798" s="50">
        <f ca="1" t="shared" si="38"/>
        <v>2</v>
      </c>
      <c r="F798" s="55">
        <f ca="1">IF(E798=1,$C$4*SQRT(D798),IF(E798=2,$C$4+($C$5-$C$4)*D798,$C$6-($C$6-$C$5)*SQRT(1-D798)))</f>
        <v>6.92307037705045</v>
      </c>
    </row>
    <row r="799" spans="2:6">
      <c r="B799" s="49">
        <v>783</v>
      </c>
      <c r="C799" s="50">
        <f ca="1" t="shared" si="36"/>
        <v>0.525194686182852</v>
      </c>
      <c r="D799" s="50">
        <f ca="1" t="shared" si="37"/>
        <v>0.901896191609361</v>
      </c>
      <c r="E799" s="50">
        <f ca="1" t="shared" si="38"/>
        <v>2</v>
      </c>
      <c r="F799" s="55">
        <f ca="1">IF(E799=1,$C$4*SQRT(D799),IF(E799=2,$C$4+($C$5-$C$4)*D799,$C$6-($C$6-$C$5)*SQRT(1-D799)))</f>
        <v>6.60758476643745</v>
      </c>
    </row>
    <row r="800" spans="2:6">
      <c r="B800" s="49">
        <v>784</v>
      </c>
      <c r="C800" s="50">
        <f ca="1" t="shared" si="36"/>
        <v>0.935991771347382</v>
      </c>
      <c r="D800" s="50">
        <f ca="1" t="shared" si="37"/>
        <v>0.762864353794741</v>
      </c>
      <c r="E800" s="50">
        <f ca="1" t="shared" si="38"/>
        <v>3</v>
      </c>
      <c r="F800" s="55">
        <f ca="1">IF(E800=1,$C$4*SQRT(D800),IF(E800=2,$C$4+($C$5-$C$4)*D800,$C$6-($C$6-$C$5)*SQRT(1-D800)))</f>
        <v>8.53910273603948</v>
      </c>
    </row>
    <row r="801" spans="2:6">
      <c r="B801" s="49">
        <v>785</v>
      </c>
      <c r="C801" s="50">
        <f ca="1" t="shared" si="36"/>
        <v>0.709475244524626</v>
      </c>
      <c r="D801" s="50">
        <f ca="1" t="shared" si="37"/>
        <v>0.334150658061048</v>
      </c>
      <c r="E801" s="50">
        <f ca="1" t="shared" si="38"/>
        <v>2</v>
      </c>
      <c r="F801" s="55">
        <f ca="1">IF(E801=1,$C$4*SQRT(D801),IF(E801=2,$C$4+($C$5-$C$4)*D801,$C$6-($C$6-$C$5)*SQRT(1-D801)))</f>
        <v>4.33660263224419</v>
      </c>
    </row>
    <row r="802" spans="2:6">
      <c r="B802" s="49">
        <v>786</v>
      </c>
      <c r="C802" s="50">
        <f ca="1" t="shared" si="36"/>
        <v>0.0938239334595463</v>
      </c>
      <c r="D802" s="50">
        <f ca="1" t="shared" si="37"/>
        <v>0.783076959256874</v>
      </c>
      <c r="E802" s="50">
        <f ca="1" t="shared" si="38"/>
        <v>1</v>
      </c>
      <c r="F802" s="55">
        <f ca="1">IF(E802=1,$C$4*SQRT(D802),IF(E802=2,$C$4+($C$5-$C$4)*D802,$C$6-($C$6-$C$5)*SQRT(1-D802)))</f>
        <v>2.6547490716284</v>
      </c>
    </row>
    <row r="803" spans="2:6">
      <c r="B803" s="49">
        <v>787</v>
      </c>
      <c r="C803" s="50">
        <f ca="1" t="shared" si="36"/>
        <v>0.429101764658737</v>
      </c>
      <c r="D803" s="50">
        <f ca="1" t="shared" si="37"/>
        <v>0.51960054596236</v>
      </c>
      <c r="E803" s="50">
        <f ca="1" t="shared" si="38"/>
        <v>2</v>
      </c>
      <c r="F803" s="55">
        <f ca="1">IF(E803=1,$C$4*SQRT(D803),IF(E803=2,$C$4+($C$5-$C$4)*D803,$C$6-($C$6-$C$5)*SQRT(1-D803)))</f>
        <v>5.07840218384944</v>
      </c>
    </row>
    <row r="804" spans="2:6">
      <c r="B804" s="49">
        <v>788</v>
      </c>
      <c r="C804" s="50">
        <f ca="1" t="shared" si="36"/>
        <v>0.846522036119158</v>
      </c>
      <c r="D804" s="50">
        <f ca="1" t="shared" si="37"/>
        <v>0.663108348447805</v>
      </c>
      <c r="E804" s="50">
        <f ca="1" t="shared" si="38"/>
        <v>3</v>
      </c>
      <c r="F804" s="55">
        <f ca="1">IF(E804=1,$C$4*SQRT(D804),IF(E804=2,$C$4+($C$5-$C$4)*D804,$C$6-($C$6-$C$5)*SQRT(1-D804)))</f>
        <v>8.25872895160755</v>
      </c>
    </row>
    <row r="805" spans="2:6">
      <c r="B805" s="49">
        <v>789</v>
      </c>
      <c r="C805" s="50">
        <f ca="1" t="shared" si="36"/>
        <v>0.019722812402295</v>
      </c>
      <c r="D805" s="50">
        <f ca="1" t="shared" si="37"/>
        <v>0.50225538298646</v>
      </c>
      <c r="E805" s="50">
        <f ca="1" t="shared" si="38"/>
        <v>1</v>
      </c>
      <c r="F805" s="55">
        <f ca="1">IF(E805=1,$C$4*SQRT(D805),IF(E805=2,$C$4+($C$5-$C$4)*D805,$C$6-($C$6-$C$5)*SQRT(1-D805)))</f>
        <v>2.12609935018995</v>
      </c>
    </row>
    <row r="806" spans="2:6">
      <c r="B806" s="49">
        <v>790</v>
      </c>
      <c r="C806" s="50">
        <f ca="1" t="shared" si="36"/>
        <v>0.897482702724146</v>
      </c>
      <c r="D806" s="50">
        <f ca="1" t="shared" si="37"/>
        <v>0.290287770861448</v>
      </c>
      <c r="E806" s="50">
        <f ca="1" t="shared" si="38"/>
        <v>3</v>
      </c>
      <c r="F806" s="55">
        <f ca="1">IF(E806=1,$C$4*SQRT(D806),IF(E806=2,$C$4+($C$5-$C$4)*D806,$C$6-($C$6-$C$5)*SQRT(1-D806)))</f>
        <v>7.47266740173618</v>
      </c>
    </row>
    <row r="807" spans="2:6">
      <c r="B807" s="49">
        <v>791</v>
      </c>
      <c r="C807" s="50">
        <f ca="1" t="shared" si="36"/>
        <v>0.444181768267653</v>
      </c>
      <c r="D807" s="50">
        <f ca="1" t="shared" si="37"/>
        <v>0.00934330027240571</v>
      </c>
      <c r="E807" s="50">
        <f ca="1" t="shared" si="38"/>
        <v>2</v>
      </c>
      <c r="F807" s="55">
        <f ca="1">IF(E807=1,$C$4*SQRT(D807),IF(E807=2,$C$4+($C$5-$C$4)*D807,$C$6-($C$6-$C$5)*SQRT(1-D807)))</f>
        <v>3.03737320108962</v>
      </c>
    </row>
    <row r="808" spans="2:6">
      <c r="B808" s="49">
        <v>792</v>
      </c>
      <c r="C808" s="50">
        <f ca="1" t="shared" si="36"/>
        <v>0.423333375171356</v>
      </c>
      <c r="D808" s="50">
        <f ca="1" t="shared" si="37"/>
        <v>0.834012466251405</v>
      </c>
      <c r="E808" s="50">
        <f ca="1" t="shared" si="38"/>
        <v>2</v>
      </c>
      <c r="F808" s="55">
        <f ca="1">IF(E808=1,$C$4*SQRT(D808),IF(E808=2,$C$4+($C$5-$C$4)*D808,$C$6-($C$6-$C$5)*SQRT(1-D808)))</f>
        <v>6.33604986500562</v>
      </c>
    </row>
    <row r="809" spans="2:6">
      <c r="B809" s="49">
        <v>793</v>
      </c>
      <c r="C809" s="50">
        <f ca="1" t="shared" si="36"/>
        <v>0.291741826873673</v>
      </c>
      <c r="D809" s="50">
        <f ca="1" t="shared" si="37"/>
        <v>0.752510784825074</v>
      </c>
      <c r="E809" s="50">
        <f ca="1" t="shared" si="38"/>
        <v>2</v>
      </c>
      <c r="F809" s="55">
        <f ca="1">IF(E809=1,$C$4*SQRT(D809),IF(E809=2,$C$4+($C$5-$C$4)*D809,$C$6-($C$6-$C$5)*SQRT(1-D809)))</f>
        <v>6.01004313930029</v>
      </c>
    </row>
    <row r="810" spans="2:6">
      <c r="B810" s="49">
        <v>794</v>
      </c>
      <c r="C810" s="50">
        <f ca="1" t="shared" si="36"/>
        <v>0.818988080026153</v>
      </c>
      <c r="D810" s="50">
        <f ca="1" t="shared" si="37"/>
        <v>0.0285836418654162</v>
      </c>
      <c r="E810" s="50">
        <f ca="1" t="shared" si="38"/>
        <v>3</v>
      </c>
      <c r="F810" s="55">
        <f ca="1">IF(E810=1,$C$4*SQRT(D810),IF(E810=2,$C$4+($C$5-$C$4)*D810,$C$6-($C$6-$C$5)*SQRT(1-D810)))</f>
        <v>7.04318630563046</v>
      </c>
    </row>
    <row r="811" spans="2:6">
      <c r="B811" s="49">
        <v>795</v>
      </c>
      <c r="C811" s="50">
        <f ca="1" t="shared" si="36"/>
        <v>0.460263251980592</v>
      </c>
      <c r="D811" s="50">
        <f ca="1" t="shared" si="37"/>
        <v>0.701284840155047</v>
      </c>
      <c r="E811" s="50">
        <f ca="1" t="shared" si="38"/>
        <v>2</v>
      </c>
      <c r="F811" s="55">
        <f ca="1">IF(E811=1,$C$4*SQRT(D811),IF(E811=2,$C$4+($C$5-$C$4)*D811,$C$6-($C$6-$C$5)*SQRT(1-D811)))</f>
        <v>5.80513936062019</v>
      </c>
    </row>
    <row r="812" spans="2:6">
      <c r="B812" s="49">
        <v>796</v>
      </c>
      <c r="C812" s="50">
        <f ca="1" t="shared" si="36"/>
        <v>0.720341360296217</v>
      </c>
      <c r="D812" s="50">
        <f ca="1" t="shared" si="37"/>
        <v>0.243717315498192</v>
      </c>
      <c r="E812" s="50">
        <f ca="1" t="shared" si="38"/>
        <v>2</v>
      </c>
      <c r="F812" s="55">
        <f ca="1">IF(E812=1,$C$4*SQRT(D812),IF(E812=2,$C$4+($C$5-$C$4)*D812,$C$6-($C$6-$C$5)*SQRT(1-D812)))</f>
        <v>3.97486926199277</v>
      </c>
    </row>
    <row r="813" spans="2:6">
      <c r="B813" s="49">
        <v>797</v>
      </c>
      <c r="C813" s="50">
        <f ca="1" t="shared" si="36"/>
        <v>0.734514606170567</v>
      </c>
      <c r="D813" s="50">
        <f ca="1" t="shared" si="37"/>
        <v>0.86662211227446</v>
      </c>
      <c r="E813" s="50">
        <f ca="1" t="shared" si="38"/>
        <v>2</v>
      </c>
      <c r="F813" s="55">
        <f ca="1">IF(E813=1,$C$4*SQRT(D813),IF(E813=2,$C$4+($C$5-$C$4)*D813,$C$6-($C$6-$C$5)*SQRT(1-D813)))</f>
        <v>6.46648844909784</v>
      </c>
    </row>
    <row r="814" spans="2:6">
      <c r="B814" s="49">
        <v>798</v>
      </c>
      <c r="C814" s="50">
        <f ca="1" t="shared" si="36"/>
        <v>0.0561076369263107</v>
      </c>
      <c r="D814" s="50">
        <f ca="1" t="shared" si="37"/>
        <v>0.138170793895696</v>
      </c>
      <c r="E814" s="50">
        <f ca="1" t="shared" si="38"/>
        <v>1</v>
      </c>
      <c r="F814" s="55">
        <f ca="1">IF(E814=1,$C$4*SQRT(D814),IF(E814=2,$C$4+($C$5-$C$4)*D814,$C$6-($C$6-$C$5)*SQRT(1-D814)))</f>
        <v>1.11513996657875</v>
      </c>
    </row>
    <row r="815" spans="2:6">
      <c r="B815" s="49">
        <v>799</v>
      </c>
      <c r="C815" s="50">
        <f ca="1" t="shared" si="36"/>
        <v>0.538856732006324</v>
      </c>
      <c r="D815" s="50">
        <f ca="1" t="shared" si="37"/>
        <v>0.0518537724091446</v>
      </c>
      <c r="E815" s="50">
        <f ca="1" t="shared" si="38"/>
        <v>2</v>
      </c>
      <c r="F815" s="55">
        <f ca="1">IF(E815=1,$C$4*SQRT(D815),IF(E815=2,$C$4+($C$5-$C$4)*D815,$C$6-($C$6-$C$5)*SQRT(1-D815)))</f>
        <v>3.20741508963658</v>
      </c>
    </row>
    <row r="816" spans="2:6">
      <c r="B816" s="49">
        <v>800</v>
      </c>
      <c r="C816" s="50">
        <f ca="1" t="shared" si="36"/>
        <v>0.677958015918562</v>
      </c>
      <c r="D816" s="50">
        <f ca="1" t="shared" si="37"/>
        <v>0.823252434681332</v>
      </c>
      <c r="E816" s="50">
        <f ca="1" t="shared" si="38"/>
        <v>2</v>
      </c>
      <c r="F816" s="55">
        <f ca="1">IF(E816=1,$C$4*SQRT(D816),IF(E816=2,$C$4+($C$5-$C$4)*D816,$C$6-($C$6-$C$5)*SQRT(1-D816)))</f>
        <v>6.29300973872533</v>
      </c>
    </row>
    <row r="817" spans="2:6">
      <c r="B817" s="49">
        <v>801</v>
      </c>
      <c r="C817" s="50">
        <f ca="1" t="shared" si="36"/>
        <v>0.00292798309890552</v>
      </c>
      <c r="D817" s="50">
        <f ca="1" t="shared" si="37"/>
        <v>0.181737950036932</v>
      </c>
      <c r="E817" s="50">
        <f ca="1" t="shared" si="38"/>
        <v>1</v>
      </c>
      <c r="F817" s="55">
        <f ca="1">IF(E817=1,$C$4*SQRT(D817),IF(E817=2,$C$4+($C$5-$C$4)*D817,$C$6-($C$6-$C$5)*SQRT(1-D817)))</f>
        <v>1.278922026682</v>
      </c>
    </row>
    <row r="818" spans="2:6">
      <c r="B818" s="49">
        <v>802</v>
      </c>
      <c r="C818" s="50">
        <f ca="1" t="shared" si="36"/>
        <v>0.335581037973691</v>
      </c>
      <c r="D818" s="50">
        <f ca="1" t="shared" si="37"/>
        <v>0.572192526339768</v>
      </c>
      <c r="E818" s="50">
        <f ca="1" t="shared" si="38"/>
        <v>2</v>
      </c>
      <c r="F818" s="55">
        <f ca="1">IF(E818=1,$C$4*SQRT(D818),IF(E818=2,$C$4+($C$5-$C$4)*D818,$C$6-($C$6-$C$5)*SQRT(1-D818)))</f>
        <v>5.28877010535907</v>
      </c>
    </row>
    <row r="819" spans="2:6">
      <c r="B819" s="49">
        <v>803</v>
      </c>
      <c r="C819" s="50">
        <f ca="1" t="shared" si="36"/>
        <v>0.324612792137062</v>
      </c>
      <c r="D819" s="50">
        <f ca="1" t="shared" si="37"/>
        <v>0.0036576250764635</v>
      </c>
      <c r="E819" s="50">
        <f ca="1" t="shared" si="38"/>
        <v>2</v>
      </c>
      <c r="F819" s="55">
        <f ca="1">IF(E819=1,$C$4*SQRT(D819),IF(E819=2,$C$4+($C$5-$C$4)*D819,$C$6-($C$6-$C$5)*SQRT(1-D819)))</f>
        <v>3.01463050030585</v>
      </c>
    </row>
    <row r="820" spans="2:6">
      <c r="B820" s="49">
        <v>804</v>
      </c>
      <c r="C820" s="50">
        <f ca="1" t="shared" si="36"/>
        <v>0.255160616594857</v>
      </c>
      <c r="D820" s="50">
        <f ca="1" t="shared" si="37"/>
        <v>0.23876258535572</v>
      </c>
      <c r="E820" s="50">
        <f ca="1" t="shared" si="38"/>
        <v>2</v>
      </c>
      <c r="F820" s="55">
        <f ca="1">IF(E820=1,$C$4*SQRT(D820),IF(E820=2,$C$4+($C$5-$C$4)*D820,$C$6-($C$6-$C$5)*SQRT(1-D820)))</f>
        <v>3.95505034142288</v>
      </c>
    </row>
    <row r="821" spans="2:6">
      <c r="B821" s="49">
        <v>805</v>
      </c>
      <c r="C821" s="50">
        <f ca="1" t="shared" si="36"/>
        <v>0.393551980192845</v>
      </c>
      <c r="D821" s="50">
        <f ca="1" t="shared" si="37"/>
        <v>0.420571191845082</v>
      </c>
      <c r="E821" s="50">
        <f ca="1" t="shared" si="38"/>
        <v>2</v>
      </c>
      <c r="F821" s="55">
        <f ca="1">IF(E821=1,$C$4*SQRT(D821),IF(E821=2,$C$4+($C$5-$C$4)*D821,$C$6-($C$6-$C$5)*SQRT(1-D821)))</f>
        <v>4.68228476738033</v>
      </c>
    </row>
    <row r="822" spans="2:6">
      <c r="B822" s="49">
        <v>806</v>
      </c>
      <c r="C822" s="50">
        <f ca="1" t="shared" si="36"/>
        <v>0.425032446857573</v>
      </c>
      <c r="D822" s="50">
        <f ca="1" t="shared" si="37"/>
        <v>0.000307283742742026</v>
      </c>
      <c r="E822" s="50">
        <f ca="1" t="shared" si="38"/>
        <v>2</v>
      </c>
      <c r="F822" s="55">
        <f ca="1">IF(E822=1,$C$4*SQRT(D822),IF(E822=2,$C$4+($C$5-$C$4)*D822,$C$6-($C$6-$C$5)*SQRT(1-D822)))</f>
        <v>3.00122913497097</v>
      </c>
    </row>
    <row r="823" spans="2:6">
      <c r="B823" s="49">
        <v>807</v>
      </c>
      <c r="C823" s="50">
        <f ca="1" t="shared" si="36"/>
        <v>0.319163025215838</v>
      </c>
      <c r="D823" s="50">
        <f ca="1" t="shared" si="37"/>
        <v>0.422674605264977</v>
      </c>
      <c r="E823" s="50">
        <f ca="1" t="shared" si="38"/>
        <v>2</v>
      </c>
      <c r="F823" s="55">
        <f ca="1">IF(E823=1,$C$4*SQRT(D823),IF(E823=2,$C$4+($C$5-$C$4)*D823,$C$6-($C$6-$C$5)*SQRT(1-D823)))</f>
        <v>4.69069842105991</v>
      </c>
    </row>
    <row r="824" spans="2:6">
      <c r="B824" s="49">
        <v>808</v>
      </c>
      <c r="C824" s="50">
        <f ca="1" t="shared" si="36"/>
        <v>0.385843009814128</v>
      </c>
      <c r="D824" s="50">
        <f ca="1" t="shared" si="37"/>
        <v>0.535240402698625</v>
      </c>
      <c r="E824" s="50">
        <f ca="1" t="shared" si="38"/>
        <v>2</v>
      </c>
      <c r="F824" s="55">
        <f ca="1">IF(E824=1,$C$4*SQRT(D824),IF(E824=2,$C$4+($C$5-$C$4)*D824,$C$6-($C$6-$C$5)*SQRT(1-D824)))</f>
        <v>5.1409616107945</v>
      </c>
    </row>
    <row r="825" spans="2:6">
      <c r="B825" s="49">
        <v>809</v>
      </c>
      <c r="C825" s="50">
        <f ca="1" t="shared" si="36"/>
        <v>0.57984706660675</v>
      </c>
      <c r="D825" s="50">
        <f ca="1" t="shared" si="37"/>
        <v>0.909572586709588</v>
      </c>
      <c r="E825" s="50">
        <f ca="1" t="shared" si="38"/>
        <v>2</v>
      </c>
      <c r="F825" s="55">
        <f ca="1">IF(E825=1,$C$4*SQRT(D825),IF(E825=2,$C$4+($C$5-$C$4)*D825,$C$6-($C$6-$C$5)*SQRT(1-D825)))</f>
        <v>6.63829034683835</v>
      </c>
    </row>
    <row r="826" spans="2:6">
      <c r="B826" s="49">
        <v>810</v>
      </c>
      <c r="C826" s="50">
        <f ca="1" t="shared" si="36"/>
        <v>0.936175392060648</v>
      </c>
      <c r="D826" s="50">
        <f ca="1" t="shared" si="37"/>
        <v>0.182447832247098</v>
      </c>
      <c r="E826" s="50">
        <f ca="1" t="shared" si="38"/>
        <v>3</v>
      </c>
      <c r="F826" s="55">
        <f ca="1">IF(E826=1,$C$4*SQRT(D826),IF(E826=2,$C$4+($C$5-$C$4)*D826,$C$6-($C$6-$C$5)*SQRT(1-D826)))</f>
        <v>7.28744225687708</v>
      </c>
    </row>
    <row r="827" spans="2:6">
      <c r="B827" s="49">
        <v>811</v>
      </c>
      <c r="C827" s="50">
        <f ca="1" t="shared" si="36"/>
        <v>0.597365615036822</v>
      </c>
      <c r="D827" s="50">
        <f ca="1" t="shared" si="37"/>
        <v>0.156562909652888</v>
      </c>
      <c r="E827" s="50">
        <f ca="1" t="shared" si="38"/>
        <v>2</v>
      </c>
      <c r="F827" s="55">
        <f ca="1">IF(E827=1,$C$4*SQRT(D827),IF(E827=2,$C$4+($C$5-$C$4)*D827,$C$6-($C$6-$C$5)*SQRT(1-D827)))</f>
        <v>3.62625163861155</v>
      </c>
    </row>
    <row r="828" spans="2:6">
      <c r="B828" s="49">
        <v>812</v>
      </c>
      <c r="C828" s="50">
        <f ca="1" t="shared" si="36"/>
        <v>0.924146512048735</v>
      </c>
      <c r="D828" s="50">
        <f ca="1" t="shared" si="37"/>
        <v>0.428894508977005</v>
      </c>
      <c r="E828" s="50">
        <f ca="1" t="shared" si="38"/>
        <v>3</v>
      </c>
      <c r="F828" s="55">
        <f ca="1">IF(E828=1,$C$4*SQRT(D828),IF(E828=2,$C$4+($C$5-$C$4)*D828,$C$6-($C$6-$C$5)*SQRT(1-D828)))</f>
        <v>7.73285434539222</v>
      </c>
    </row>
    <row r="829" spans="2:6">
      <c r="B829" s="49">
        <v>813</v>
      </c>
      <c r="C829" s="50">
        <f ca="1" t="shared" si="36"/>
        <v>0.451174413523606</v>
      </c>
      <c r="D829" s="50">
        <f ca="1" t="shared" si="37"/>
        <v>0.0573780749151918</v>
      </c>
      <c r="E829" s="50">
        <f ca="1" t="shared" si="38"/>
        <v>2</v>
      </c>
      <c r="F829" s="55">
        <f ca="1">IF(E829=1,$C$4*SQRT(D829),IF(E829=2,$C$4+($C$5-$C$4)*D829,$C$6-($C$6-$C$5)*SQRT(1-D829)))</f>
        <v>3.22951229966077</v>
      </c>
    </row>
    <row r="830" spans="2:6">
      <c r="B830" s="49">
        <v>814</v>
      </c>
      <c r="C830" s="50">
        <f ca="1" t="shared" si="36"/>
        <v>0.878404141539543</v>
      </c>
      <c r="D830" s="50">
        <f ca="1" t="shared" si="37"/>
        <v>0.37398532365953</v>
      </c>
      <c r="E830" s="50">
        <f ca="1" t="shared" si="38"/>
        <v>3</v>
      </c>
      <c r="F830" s="55">
        <f ca="1">IF(E830=1,$C$4*SQRT(D830),IF(E830=2,$C$4+($C$5-$C$4)*D830,$C$6-($C$6-$C$5)*SQRT(1-D830)))</f>
        <v>7.62636732263304</v>
      </c>
    </row>
    <row r="831" spans="2:6">
      <c r="B831" s="49">
        <v>815</v>
      </c>
      <c r="C831" s="50">
        <f ca="1" t="shared" si="36"/>
        <v>0.509854104655588</v>
      </c>
      <c r="D831" s="50">
        <f ca="1" t="shared" si="37"/>
        <v>0.0432115852460417</v>
      </c>
      <c r="E831" s="50">
        <f ca="1" t="shared" si="38"/>
        <v>2</v>
      </c>
      <c r="F831" s="55">
        <f ca="1">IF(E831=1,$C$4*SQRT(D831),IF(E831=2,$C$4+($C$5-$C$4)*D831,$C$6-($C$6-$C$5)*SQRT(1-D831)))</f>
        <v>3.17284634098417</v>
      </c>
    </row>
    <row r="832" spans="2:6">
      <c r="B832" s="49">
        <v>816</v>
      </c>
      <c r="C832" s="50">
        <f ca="1" t="shared" si="36"/>
        <v>0.264973180931283</v>
      </c>
      <c r="D832" s="50">
        <f ca="1" t="shared" si="37"/>
        <v>0.736850192352819</v>
      </c>
      <c r="E832" s="50">
        <f ca="1" t="shared" si="38"/>
        <v>2</v>
      </c>
      <c r="F832" s="55">
        <f ca="1">IF(E832=1,$C$4*SQRT(D832),IF(E832=2,$C$4+($C$5-$C$4)*D832,$C$6-($C$6-$C$5)*SQRT(1-D832)))</f>
        <v>5.94740076941128</v>
      </c>
    </row>
    <row r="833" spans="2:6">
      <c r="B833" s="49">
        <v>817</v>
      </c>
      <c r="C833" s="50">
        <f ca="1" t="shared" si="36"/>
        <v>0.744953393181276</v>
      </c>
      <c r="D833" s="50">
        <f ca="1" t="shared" si="37"/>
        <v>0.318131579676842</v>
      </c>
      <c r="E833" s="50">
        <f ca="1" t="shared" si="38"/>
        <v>2</v>
      </c>
      <c r="F833" s="55">
        <f ca="1">IF(E833=1,$C$4*SQRT(D833),IF(E833=2,$C$4+($C$5-$C$4)*D833,$C$6-($C$6-$C$5)*SQRT(1-D833)))</f>
        <v>4.27252631870737</v>
      </c>
    </row>
    <row r="834" spans="2:6">
      <c r="B834" s="49">
        <v>818</v>
      </c>
      <c r="C834" s="50">
        <f ca="1" t="shared" si="36"/>
        <v>0.822028076317056</v>
      </c>
      <c r="D834" s="50">
        <f ca="1" t="shared" si="37"/>
        <v>0.578408992170443</v>
      </c>
      <c r="E834" s="50">
        <f ca="1" t="shared" si="38"/>
        <v>3</v>
      </c>
      <c r="F834" s="55">
        <f ca="1">IF(E834=1,$C$4*SQRT(D834),IF(E834=2,$C$4+($C$5-$C$4)*D834,$C$6-($C$6-$C$5)*SQRT(1-D834)))</f>
        <v>8.05209880372078</v>
      </c>
    </row>
    <row r="835" spans="2:6">
      <c r="B835" s="49">
        <v>819</v>
      </c>
      <c r="C835" s="50">
        <f ca="1" t="shared" si="36"/>
        <v>0.300113980819575</v>
      </c>
      <c r="D835" s="50">
        <f ca="1" t="shared" si="37"/>
        <v>0.351599729896348</v>
      </c>
      <c r="E835" s="50">
        <f ca="1" t="shared" si="38"/>
        <v>2</v>
      </c>
      <c r="F835" s="55">
        <f ca="1">IF(E835=1,$C$4*SQRT(D835),IF(E835=2,$C$4+($C$5-$C$4)*D835,$C$6-($C$6-$C$5)*SQRT(1-D835)))</f>
        <v>4.40639891958539</v>
      </c>
    </row>
    <row r="836" spans="2:6">
      <c r="B836" s="49">
        <v>820</v>
      </c>
      <c r="C836" s="50">
        <f ca="1" t="shared" si="36"/>
        <v>0.316094463394115</v>
      </c>
      <c r="D836" s="50">
        <f ca="1" t="shared" si="37"/>
        <v>0.779906704424973</v>
      </c>
      <c r="E836" s="50">
        <f ca="1" t="shared" si="38"/>
        <v>2</v>
      </c>
      <c r="F836" s="55">
        <f ca="1">IF(E836=1,$C$4*SQRT(D836),IF(E836=2,$C$4+($C$5-$C$4)*D836,$C$6-($C$6-$C$5)*SQRT(1-D836)))</f>
        <v>6.11962681769989</v>
      </c>
    </row>
    <row r="837" spans="2:6">
      <c r="B837" s="49">
        <v>821</v>
      </c>
      <c r="C837" s="50">
        <f ca="1" t="shared" si="36"/>
        <v>0.0561629762293505</v>
      </c>
      <c r="D837" s="50">
        <f ca="1" t="shared" si="37"/>
        <v>0.817903018764452</v>
      </c>
      <c r="E837" s="50">
        <f ca="1" t="shared" si="38"/>
        <v>1</v>
      </c>
      <c r="F837" s="55">
        <f ca="1">IF(E837=1,$C$4*SQRT(D837),IF(E837=2,$C$4+($C$5-$C$4)*D837,$C$6-($C$6-$C$5)*SQRT(1-D837)))</f>
        <v>2.71313972527772</v>
      </c>
    </row>
    <row r="838" spans="2:6">
      <c r="B838" s="49">
        <v>822</v>
      </c>
      <c r="C838" s="50">
        <f ca="1" t="shared" si="36"/>
        <v>0.741631311474398</v>
      </c>
      <c r="D838" s="50">
        <f ca="1" t="shared" si="37"/>
        <v>0.603743421687596</v>
      </c>
      <c r="E838" s="50">
        <f ca="1" t="shared" si="38"/>
        <v>2</v>
      </c>
      <c r="F838" s="55">
        <f ca="1">IF(E838=1,$C$4*SQRT(D838),IF(E838=2,$C$4+($C$5-$C$4)*D838,$C$6-($C$6-$C$5)*SQRT(1-D838)))</f>
        <v>5.41497368675038</v>
      </c>
    </row>
    <row r="839" spans="2:6">
      <c r="B839" s="49">
        <v>823</v>
      </c>
      <c r="C839" s="50">
        <f ca="1" t="shared" si="36"/>
        <v>0.0371150869274344</v>
      </c>
      <c r="D839" s="50">
        <f ca="1" t="shared" si="37"/>
        <v>0.990422236124346</v>
      </c>
      <c r="E839" s="50">
        <f ca="1" t="shared" si="38"/>
        <v>1</v>
      </c>
      <c r="F839" s="55">
        <f ca="1">IF(E839=1,$C$4*SQRT(D839),IF(E839=2,$C$4+($C$5-$C$4)*D839,$C$6-($C$6-$C$5)*SQRT(1-D839)))</f>
        <v>2.98559878837045</v>
      </c>
    </row>
    <row r="840" spans="2:6">
      <c r="B840" s="49">
        <v>824</v>
      </c>
      <c r="C840" s="50">
        <f ca="1" t="shared" si="36"/>
        <v>0.803646977148476</v>
      </c>
      <c r="D840" s="50">
        <f ca="1" t="shared" si="37"/>
        <v>0.864041033872702</v>
      </c>
      <c r="E840" s="50">
        <f ca="1" t="shared" si="38"/>
        <v>3</v>
      </c>
      <c r="F840" s="55">
        <f ca="1">IF(E840=1,$C$4*SQRT(D840),IF(E840=2,$C$4+($C$5-$C$4)*D840,$C$6-($C$6-$C$5)*SQRT(1-D840)))</f>
        <v>8.89382158078108</v>
      </c>
    </row>
    <row r="841" spans="2:6">
      <c r="B841" s="49">
        <v>825</v>
      </c>
      <c r="C841" s="50">
        <f ca="1" t="shared" si="36"/>
        <v>0.151570122781217</v>
      </c>
      <c r="D841" s="50">
        <f ca="1" t="shared" si="37"/>
        <v>0.713201957796767</v>
      </c>
      <c r="E841" s="50">
        <f ca="1" t="shared" si="38"/>
        <v>1</v>
      </c>
      <c r="F841" s="55">
        <f ca="1">IF(E841=1,$C$4*SQRT(D841),IF(E841=2,$C$4+($C$5-$C$4)*D841,$C$6-($C$6-$C$5)*SQRT(1-D841)))</f>
        <v>2.53353855707208</v>
      </c>
    </row>
    <row r="842" spans="2:6">
      <c r="B842" s="49">
        <v>826</v>
      </c>
      <c r="C842" s="50">
        <f ca="1" t="shared" si="36"/>
        <v>0.958110408460826</v>
      </c>
      <c r="D842" s="50">
        <f ca="1" t="shared" si="37"/>
        <v>0.0792526166504235</v>
      </c>
      <c r="E842" s="50">
        <f ca="1" t="shared" si="38"/>
        <v>3</v>
      </c>
      <c r="F842" s="55">
        <f ca="1">IF(E842=1,$C$4*SQRT(D842),IF(E842=2,$C$4+($C$5-$C$4)*D842,$C$6-($C$6-$C$5)*SQRT(1-D842)))</f>
        <v>7.12133252178266</v>
      </c>
    </row>
    <row r="843" spans="2:6">
      <c r="B843" s="49">
        <v>827</v>
      </c>
      <c r="C843" s="50">
        <f ca="1" t="shared" si="36"/>
        <v>0.622510167534925</v>
      </c>
      <c r="D843" s="50">
        <f ca="1" t="shared" si="37"/>
        <v>0.430340301501715</v>
      </c>
      <c r="E843" s="50">
        <f ca="1" t="shared" si="38"/>
        <v>2</v>
      </c>
      <c r="F843" s="55">
        <f ca="1">IF(E843=1,$C$4*SQRT(D843),IF(E843=2,$C$4+($C$5-$C$4)*D843,$C$6-($C$6-$C$5)*SQRT(1-D843)))</f>
        <v>4.72136120600686</v>
      </c>
    </row>
    <row r="844" spans="2:6">
      <c r="B844" s="49">
        <v>828</v>
      </c>
      <c r="C844" s="50">
        <f ca="1" t="shared" si="36"/>
        <v>0.923263727476933</v>
      </c>
      <c r="D844" s="50">
        <f ca="1" t="shared" si="37"/>
        <v>0.799760023657007</v>
      </c>
      <c r="E844" s="50">
        <f ca="1" t="shared" si="38"/>
        <v>3</v>
      </c>
      <c r="F844" s="55">
        <f ca="1">IF(E844=1,$C$4*SQRT(D844),IF(E844=2,$C$4+($C$5-$C$4)*D844,$C$6-($C$6-$C$5)*SQRT(1-D844)))</f>
        <v>8.65755454967923</v>
      </c>
    </row>
    <row r="845" spans="2:6">
      <c r="B845" s="49">
        <v>829</v>
      </c>
      <c r="C845" s="50">
        <f ca="1" t="shared" si="36"/>
        <v>0.317887843111743</v>
      </c>
      <c r="D845" s="50">
        <f ca="1" t="shared" si="37"/>
        <v>0.38795274261816</v>
      </c>
      <c r="E845" s="50">
        <f ca="1" t="shared" si="38"/>
        <v>2</v>
      </c>
      <c r="F845" s="55">
        <f ca="1">IF(E845=1,$C$4*SQRT(D845),IF(E845=2,$C$4+($C$5-$C$4)*D845,$C$6-($C$6-$C$5)*SQRT(1-D845)))</f>
        <v>4.55181097047264</v>
      </c>
    </row>
    <row r="846" spans="2:6">
      <c r="B846" s="49">
        <v>830</v>
      </c>
      <c r="C846" s="50">
        <f ca="1" t="shared" si="36"/>
        <v>0.395817327636356</v>
      </c>
      <c r="D846" s="50">
        <f ca="1" t="shared" si="37"/>
        <v>0.236130744129183</v>
      </c>
      <c r="E846" s="50">
        <f ca="1" t="shared" si="38"/>
        <v>2</v>
      </c>
      <c r="F846" s="55">
        <f ca="1">IF(E846=1,$C$4*SQRT(D846),IF(E846=2,$C$4+($C$5-$C$4)*D846,$C$6-($C$6-$C$5)*SQRT(1-D846)))</f>
        <v>3.94452297651673</v>
      </c>
    </row>
    <row r="847" spans="2:6">
      <c r="B847" s="49">
        <v>831</v>
      </c>
      <c r="C847" s="50">
        <f ca="1" t="shared" si="36"/>
        <v>0.601505592255562</v>
      </c>
      <c r="D847" s="50">
        <f ca="1" t="shared" si="37"/>
        <v>0.33994722960443</v>
      </c>
      <c r="E847" s="50">
        <f ca="1" t="shared" si="38"/>
        <v>2</v>
      </c>
      <c r="F847" s="55">
        <f ca="1">IF(E847=1,$C$4*SQRT(D847),IF(E847=2,$C$4+($C$5-$C$4)*D847,$C$6-($C$6-$C$5)*SQRT(1-D847)))</f>
        <v>4.35978891841772</v>
      </c>
    </row>
    <row r="848" spans="2:6">
      <c r="B848" s="49">
        <v>832</v>
      </c>
      <c r="C848" s="50">
        <f ca="1" t="shared" si="36"/>
        <v>0.220265968872985</v>
      </c>
      <c r="D848" s="50">
        <f ca="1" t="shared" si="37"/>
        <v>0.904949651215484</v>
      </c>
      <c r="E848" s="50">
        <f ca="1" t="shared" si="38"/>
        <v>2</v>
      </c>
      <c r="F848" s="55">
        <f ca="1">IF(E848=1,$C$4*SQRT(D848),IF(E848=2,$C$4+($C$5-$C$4)*D848,$C$6-($C$6-$C$5)*SQRT(1-D848)))</f>
        <v>6.61979860486194</v>
      </c>
    </row>
    <row r="849" spans="2:6">
      <c r="B849" s="49">
        <v>833</v>
      </c>
      <c r="C849" s="50">
        <f ca="1" t="shared" ref="C849:C912" si="39">RAND()</f>
        <v>0.602978679977723</v>
      </c>
      <c r="D849" s="50">
        <f ca="1" t="shared" ref="D849:D912" si="40">RAND()</f>
        <v>0.373655138725012</v>
      </c>
      <c r="E849" s="50">
        <f ca="1" t="shared" ref="E849:E912" si="41">IF(C849&lt;=$C$10,1,IF(C849&lt;=$C$10+$C$11,2,3))</f>
        <v>2</v>
      </c>
      <c r="F849" s="55">
        <f ca="1">IF(E849=1,$C$4*SQRT(D849),IF(E849=2,$C$4+($C$5-$C$4)*D849,$C$6-($C$6-$C$5)*SQRT(1-D849)))</f>
        <v>4.49462055490005</v>
      </c>
    </row>
    <row r="850" spans="2:6">
      <c r="B850" s="49">
        <v>834</v>
      </c>
      <c r="C850" s="50">
        <f ca="1" t="shared" si="39"/>
        <v>0.90416213662973</v>
      </c>
      <c r="D850" s="50">
        <f ca="1" t="shared" si="40"/>
        <v>0.0864002978179657</v>
      </c>
      <c r="E850" s="50">
        <f ca="1" t="shared" si="41"/>
        <v>3</v>
      </c>
      <c r="F850" s="55">
        <f ca="1">IF(E850=1,$C$4*SQRT(D850),IF(E850=2,$C$4+($C$5-$C$4)*D850,$C$6-($C$6-$C$5)*SQRT(1-D850)))</f>
        <v>7.13252771248992</v>
      </c>
    </row>
    <row r="851" spans="2:6">
      <c r="B851" s="49">
        <v>835</v>
      </c>
      <c r="C851" s="50">
        <f ca="1" t="shared" si="39"/>
        <v>0.127161878642589</v>
      </c>
      <c r="D851" s="50">
        <f ca="1" t="shared" si="40"/>
        <v>0.207965024590183</v>
      </c>
      <c r="E851" s="50">
        <f ca="1" t="shared" si="41"/>
        <v>1</v>
      </c>
      <c r="F851" s="55">
        <f ca="1">IF(E851=1,$C$4*SQRT(D851),IF(E851=2,$C$4+($C$5-$C$4)*D851,$C$6-($C$6-$C$5)*SQRT(1-D851)))</f>
        <v>1.36809547229411</v>
      </c>
    </row>
    <row r="852" spans="2:6">
      <c r="B852" s="49">
        <v>836</v>
      </c>
      <c r="C852" s="50">
        <f ca="1" t="shared" si="39"/>
        <v>0.895106471839383</v>
      </c>
      <c r="D852" s="50">
        <f ca="1" t="shared" si="40"/>
        <v>0.452191127000173</v>
      </c>
      <c r="E852" s="50">
        <f ca="1" t="shared" si="41"/>
        <v>3</v>
      </c>
      <c r="F852" s="55">
        <f ca="1">IF(E852=1,$C$4*SQRT(D852),IF(E852=2,$C$4+($C$5-$C$4)*D852,$C$6-($C$6-$C$5)*SQRT(1-D852)))</f>
        <v>7.77957664915034</v>
      </c>
    </row>
    <row r="853" spans="2:6">
      <c r="B853" s="49">
        <v>837</v>
      </c>
      <c r="C853" s="50">
        <f ca="1" t="shared" si="39"/>
        <v>0.706477717740959</v>
      </c>
      <c r="D853" s="50">
        <f ca="1" t="shared" si="40"/>
        <v>0.697605922027168</v>
      </c>
      <c r="E853" s="50">
        <f ca="1" t="shared" si="41"/>
        <v>2</v>
      </c>
      <c r="F853" s="55">
        <f ca="1">IF(E853=1,$C$4*SQRT(D853),IF(E853=2,$C$4+($C$5-$C$4)*D853,$C$6-($C$6-$C$5)*SQRT(1-D853)))</f>
        <v>5.79042368810867</v>
      </c>
    </row>
    <row r="854" spans="2:6">
      <c r="B854" s="49">
        <v>838</v>
      </c>
      <c r="C854" s="50">
        <f ca="1" t="shared" si="39"/>
        <v>0.463235837532552</v>
      </c>
      <c r="D854" s="50">
        <f ca="1" t="shared" si="40"/>
        <v>0.421477284480614</v>
      </c>
      <c r="E854" s="50">
        <f ca="1" t="shared" si="41"/>
        <v>2</v>
      </c>
      <c r="F854" s="55">
        <f ca="1">IF(E854=1,$C$4*SQRT(D854),IF(E854=2,$C$4+($C$5-$C$4)*D854,$C$6-($C$6-$C$5)*SQRT(1-D854)))</f>
        <v>4.68590913792246</v>
      </c>
    </row>
    <row r="855" spans="2:6">
      <c r="B855" s="49">
        <v>839</v>
      </c>
      <c r="C855" s="50">
        <f ca="1" t="shared" si="39"/>
        <v>0.777388174080204</v>
      </c>
      <c r="D855" s="50">
        <f ca="1" t="shared" si="40"/>
        <v>0.223444090059267</v>
      </c>
      <c r="E855" s="50">
        <f ca="1" t="shared" si="41"/>
        <v>2</v>
      </c>
      <c r="F855" s="55">
        <f ca="1">IF(E855=1,$C$4*SQRT(D855),IF(E855=2,$C$4+($C$5-$C$4)*D855,$C$6-($C$6-$C$5)*SQRT(1-D855)))</f>
        <v>3.89377636023707</v>
      </c>
    </row>
    <row r="856" spans="2:6">
      <c r="B856" s="49">
        <v>840</v>
      </c>
      <c r="C856" s="50">
        <f ca="1" t="shared" si="39"/>
        <v>0.364656628221656</v>
      </c>
      <c r="D856" s="50">
        <f ca="1" t="shared" si="40"/>
        <v>0.783332454722059</v>
      </c>
      <c r="E856" s="50">
        <f ca="1" t="shared" si="41"/>
        <v>2</v>
      </c>
      <c r="F856" s="55">
        <f ca="1">IF(E856=1,$C$4*SQRT(D856),IF(E856=2,$C$4+($C$5-$C$4)*D856,$C$6-($C$6-$C$5)*SQRT(1-D856)))</f>
        <v>6.13332981888824</v>
      </c>
    </row>
    <row r="857" spans="2:6">
      <c r="B857" s="49">
        <v>841</v>
      </c>
      <c r="C857" s="50">
        <f ca="1" t="shared" si="39"/>
        <v>0.22498437818597</v>
      </c>
      <c r="D857" s="50">
        <f ca="1" t="shared" si="40"/>
        <v>0.888750835114582</v>
      </c>
      <c r="E857" s="50">
        <f ca="1" t="shared" si="41"/>
        <v>2</v>
      </c>
      <c r="F857" s="55">
        <f ca="1">IF(E857=1,$C$4*SQRT(D857),IF(E857=2,$C$4+($C$5-$C$4)*D857,$C$6-($C$6-$C$5)*SQRT(1-D857)))</f>
        <v>6.55500334045833</v>
      </c>
    </row>
    <row r="858" spans="2:6">
      <c r="B858" s="49">
        <v>842</v>
      </c>
      <c r="C858" s="50">
        <f ca="1" t="shared" si="39"/>
        <v>0.855496921739921</v>
      </c>
      <c r="D858" s="50">
        <f ca="1" t="shared" si="40"/>
        <v>0.763888158892149</v>
      </c>
      <c r="E858" s="50">
        <f ca="1" t="shared" si="41"/>
        <v>3</v>
      </c>
      <c r="F858" s="55">
        <f ca="1">IF(E858=1,$C$4*SQRT(D858),IF(E858=2,$C$4+($C$5-$C$4)*D858,$C$6-($C$6-$C$5)*SQRT(1-D858)))</f>
        <v>8.54225977280907</v>
      </c>
    </row>
    <row r="859" spans="2:6">
      <c r="B859" s="49">
        <v>843</v>
      </c>
      <c r="C859" s="50">
        <f ca="1" t="shared" si="39"/>
        <v>0.241596479966925</v>
      </c>
      <c r="D859" s="50">
        <f ca="1" t="shared" si="40"/>
        <v>0.974048683224374</v>
      </c>
      <c r="E859" s="50">
        <f ca="1" t="shared" si="41"/>
        <v>2</v>
      </c>
      <c r="F859" s="55">
        <f ca="1">IF(E859=1,$C$4*SQRT(D859),IF(E859=2,$C$4+($C$5-$C$4)*D859,$C$6-($C$6-$C$5)*SQRT(1-D859)))</f>
        <v>6.8961947328975</v>
      </c>
    </row>
    <row r="860" spans="2:6">
      <c r="B860" s="49">
        <v>844</v>
      </c>
      <c r="C860" s="50">
        <f ca="1" t="shared" si="39"/>
        <v>0.565813899766261</v>
      </c>
      <c r="D860" s="50">
        <f ca="1" t="shared" si="40"/>
        <v>0.352689916680349</v>
      </c>
      <c r="E860" s="50">
        <f ca="1" t="shared" si="41"/>
        <v>2</v>
      </c>
      <c r="F860" s="55">
        <f ca="1">IF(E860=1,$C$4*SQRT(D860),IF(E860=2,$C$4+($C$5-$C$4)*D860,$C$6-($C$6-$C$5)*SQRT(1-D860)))</f>
        <v>4.4107596667214</v>
      </c>
    </row>
    <row r="861" spans="2:6">
      <c r="B861" s="49">
        <v>845</v>
      </c>
      <c r="C861" s="50">
        <f ca="1" t="shared" si="39"/>
        <v>0.635554059823056</v>
      </c>
      <c r="D861" s="50">
        <f ca="1" t="shared" si="40"/>
        <v>0.494965719072418</v>
      </c>
      <c r="E861" s="50">
        <f ca="1" t="shared" si="41"/>
        <v>2</v>
      </c>
      <c r="F861" s="55">
        <f ca="1">IF(E861=1,$C$4*SQRT(D861),IF(E861=2,$C$4+($C$5-$C$4)*D861,$C$6-($C$6-$C$5)*SQRT(1-D861)))</f>
        <v>4.97986287628967</v>
      </c>
    </row>
    <row r="862" spans="2:6">
      <c r="B862" s="49">
        <v>846</v>
      </c>
      <c r="C862" s="50">
        <f ca="1" t="shared" si="39"/>
        <v>0.864445331032332</v>
      </c>
      <c r="D862" s="50">
        <f ca="1" t="shared" si="40"/>
        <v>0.678596988095207</v>
      </c>
      <c r="E862" s="50">
        <f ca="1" t="shared" si="41"/>
        <v>3</v>
      </c>
      <c r="F862" s="55">
        <f ca="1">IF(E862=1,$C$4*SQRT(D862),IF(E862=2,$C$4+($C$5-$C$4)*D862,$C$6-($C$6-$C$5)*SQRT(1-D862)))</f>
        <v>8.29922749694642</v>
      </c>
    </row>
    <row r="863" spans="2:6">
      <c r="B863" s="49">
        <v>847</v>
      </c>
      <c r="C863" s="50">
        <f ca="1" t="shared" si="39"/>
        <v>0.461522913185288</v>
      </c>
      <c r="D863" s="50">
        <f ca="1" t="shared" si="40"/>
        <v>0.154318882333908</v>
      </c>
      <c r="E863" s="50">
        <f ca="1" t="shared" si="41"/>
        <v>2</v>
      </c>
      <c r="F863" s="55">
        <f ca="1">IF(E863=1,$C$4*SQRT(D863),IF(E863=2,$C$4+($C$5-$C$4)*D863,$C$6-($C$6-$C$5)*SQRT(1-D863)))</f>
        <v>3.61727552933563</v>
      </c>
    </row>
    <row r="864" spans="2:6">
      <c r="B864" s="49">
        <v>848</v>
      </c>
      <c r="C864" s="50">
        <f ca="1" t="shared" si="39"/>
        <v>0.845927492892053</v>
      </c>
      <c r="D864" s="50">
        <f ca="1" t="shared" si="40"/>
        <v>0.359614605358158</v>
      </c>
      <c r="E864" s="50">
        <f ca="1" t="shared" si="41"/>
        <v>3</v>
      </c>
      <c r="F864" s="55">
        <f ca="1">IF(E864=1,$C$4*SQRT(D864),IF(E864=2,$C$4+($C$5-$C$4)*D864,$C$6-($C$6-$C$5)*SQRT(1-D864)))</f>
        <v>7.59927749379971</v>
      </c>
    </row>
    <row r="865" spans="2:6">
      <c r="B865" s="49">
        <v>849</v>
      </c>
      <c r="C865" s="50">
        <f ca="1" t="shared" si="39"/>
        <v>0.711196229479482</v>
      </c>
      <c r="D865" s="50">
        <f ca="1" t="shared" si="40"/>
        <v>0.348821082798475</v>
      </c>
      <c r="E865" s="50">
        <f ca="1" t="shared" si="41"/>
        <v>2</v>
      </c>
      <c r="F865" s="55">
        <f ca="1">IF(E865=1,$C$4*SQRT(D865),IF(E865=2,$C$4+($C$5-$C$4)*D865,$C$6-($C$6-$C$5)*SQRT(1-D865)))</f>
        <v>4.3952843311939</v>
      </c>
    </row>
    <row r="866" spans="2:6">
      <c r="B866" s="49">
        <v>850</v>
      </c>
      <c r="C866" s="50">
        <f ca="1" t="shared" si="39"/>
        <v>0.126775239534382</v>
      </c>
      <c r="D866" s="50">
        <f ca="1" t="shared" si="40"/>
        <v>0.261369443632857</v>
      </c>
      <c r="E866" s="50">
        <f ca="1" t="shared" si="41"/>
        <v>1</v>
      </c>
      <c r="F866" s="55">
        <f ca="1">IF(E866=1,$C$4*SQRT(D866),IF(E866=2,$C$4+($C$5-$C$4)*D866,$C$6-($C$6-$C$5)*SQRT(1-D866)))</f>
        <v>1.53372911320602</v>
      </c>
    </row>
    <row r="867" spans="2:6">
      <c r="B867" s="49">
        <v>851</v>
      </c>
      <c r="C867" s="50">
        <f ca="1" t="shared" si="39"/>
        <v>0.119838672003929</v>
      </c>
      <c r="D867" s="50">
        <f ca="1" t="shared" si="40"/>
        <v>0.870442621558563</v>
      </c>
      <c r="E867" s="50">
        <f ca="1" t="shared" si="41"/>
        <v>1</v>
      </c>
      <c r="F867" s="55">
        <f ca="1">IF(E867=1,$C$4*SQRT(D867),IF(E867=2,$C$4+($C$5-$C$4)*D867,$C$6-($C$6-$C$5)*SQRT(1-D867)))</f>
        <v>2.79892543559614</v>
      </c>
    </row>
    <row r="868" spans="2:6">
      <c r="B868" s="49">
        <v>852</v>
      </c>
      <c r="C868" s="50">
        <f ca="1" t="shared" si="39"/>
        <v>0.526203321643043</v>
      </c>
      <c r="D868" s="50">
        <f ca="1" t="shared" si="40"/>
        <v>0.684523433915257</v>
      </c>
      <c r="E868" s="50">
        <f ca="1" t="shared" si="41"/>
        <v>2</v>
      </c>
      <c r="F868" s="55">
        <f ca="1">IF(E868=1,$C$4*SQRT(D868),IF(E868=2,$C$4+($C$5-$C$4)*D868,$C$6-($C$6-$C$5)*SQRT(1-D868)))</f>
        <v>5.73809373566103</v>
      </c>
    </row>
    <row r="869" spans="2:6">
      <c r="B869" s="49">
        <v>853</v>
      </c>
      <c r="C869" s="50">
        <f ca="1" t="shared" si="39"/>
        <v>0.013618194979788</v>
      </c>
      <c r="D869" s="50">
        <f ca="1" t="shared" si="40"/>
        <v>0.43973388011139</v>
      </c>
      <c r="E869" s="50">
        <f ca="1" t="shared" si="41"/>
        <v>1</v>
      </c>
      <c r="F869" s="55">
        <f ca="1">IF(E869=1,$C$4*SQRT(D869),IF(E869=2,$C$4+($C$5-$C$4)*D869,$C$6-($C$6-$C$5)*SQRT(1-D869)))</f>
        <v>1.98937299695218</v>
      </c>
    </row>
    <row r="870" spans="2:6">
      <c r="B870" s="49">
        <v>854</v>
      </c>
      <c r="C870" s="50">
        <f ca="1" t="shared" si="39"/>
        <v>0.509474118328328</v>
      </c>
      <c r="D870" s="50">
        <f ca="1" t="shared" si="40"/>
        <v>0.0197571897125972</v>
      </c>
      <c r="E870" s="50">
        <f ca="1" t="shared" si="41"/>
        <v>2</v>
      </c>
      <c r="F870" s="55">
        <f ca="1">IF(E870=1,$C$4*SQRT(D870),IF(E870=2,$C$4+($C$5-$C$4)*D870,$C$6-($C$6-$C$5)*SQRT(1-D870)))</f>
        <v>3.07902875885039</v>
      </c>
    </row>
    <row r="871" spans="2:6">
      <c r="B871" s="49">
        <v>855</v>
      </c>
      <c r="C871" s="50">
        <f ca="1" t="shared" si="39"/>
        <v>0.464501525029442</v>
      </c>
      <c r="D871" s="50">
        <f ca="1" t="shared" si="40"/>
        <v>0.493721719660672</v>
      </c>
      <c r="E871" s="50">
        <f ca="1" t="shared" si="41"/>
        <v>2</v>
      </c>
      <c r="F871" s="55">
        <f ca="1">IF(E871=1,$C$4*SQRT(D871),IF(E871=2,$C$4+($C$5-$C$4)*D871,$C$6-($C$6-$C$5)*SQRT(1-D871)))</f>
        <v>4.97488687864269</v>
      </c>
    </row>
    <row r="872" spans="2:6">
      <c r="B872" s="49">
        <v>856</v>
      </c>
      <c r="C872" s="50">
        <f ca="1" t="shared" si="39"/>
        <v>0.263452044773778</v>
      </c>
      <c r="D872" s="50">
        <f ca="1" t="shared" si="40"/>
        <v>0.472961399914764</v>
      </c>
      <c r="E872" s="50">
        <f ca="1" t="shared" si="41"/>
        <v>2</v>
      </c>
      <c r="F872" s="55">
        <f ca="1">IF(E872=1,$C$4*SQRT(D872),IF(E872=2,$C$4+($C$5-$C$4)*D872,$C$6-($C$6-$C$5)*SQRT(1-D872)))</f>
        <v>4.89184559965906</v>
      </c>
    </row>
    <row r="873" spans="2:6">
      <c r="B873" s="49">
        <v>857</v>
      </c>
      <c r="C873" s="50">
        <f ca="1" t="shared" si="39"/>
        <v>0.444722926969555</v>
      </c>
      <c r="D873" s="50">
        <f ca="1" t="shared" si="40"/>
        <v>0.815911280552115</v>
      </c>
      <c r="E873" s="50">
        <f ca="1" t="shared" si="41"/>
        <v>2</v>
      </c>
      <c r="F873" s="55">
        <f ca="1">IF(E873=1,$C$4*SQRT(D873),IF(E873=2,$C$4+($C$5-$C$4)*D873,$C$6-($C$6-$C$5)*SQRT(1-D873)))</f>
        <v>6.26364512220846</v>
      </c>
    </row>
    <row r="874" spans="2:6">
      <c r="B874" s="49">
        <v>858</v>
      </c>
      <c r="C874" s="50">
        <f ca="1" t="shared" si="39"/>
        <v>0.0333940925294567</v>
      </c>
      <c r="D874" s="50">
        <f ca="1" t="shared" si="40"/>
        <v>0.369585739101196</v>
      </c>
      <c r="E874" s="50">
        <f ca="1" t="shared" si="41"/>
        <v>1</v>
      </c>
      <c r="F874" s="55">
        <f ca="1">IF(E874=1,$C$4*SQRT(D874),IF(E874=2,$C$4+($C$5-$C$4)*D874,$C$6-($C$6-$C$5)*SQRT(1-D874)))</f>
        <v>1.82380691190454</v>
      </c>
    </row>
    <row r="875" spans="2:6">
      <c r="B875" s="49">
        <v>859</v>
      </c>
      <c r="C875" s="50">
        <f ca="1" t="shared" si="39"/>
        <v>0.746671499663845</v>
      </c>
      <c r="D875" s="50">
        <f ca="1" t="shared" si="40"/>
        <v>0.868860089082051</v>
      </c>
      <c r="E875" s="50">
        <f ca="1" t="shared" si="41"/>
        <v>2</v>
      </c>
      <c r="F875" s="55">
        <f ca="1">IF(E875=1,$C$4*SQRT(D875),IF(E875=2,$C$4+($C$5-$C$4)*D875,$C$6-($C$6-$C$5)*SQRT(1-D875)))</f>
        <v>6.47544035632821</v>
      </c>
    </row>
    <row r="876" spans="2:6">
      <c r="B876" s="49">
        <v>860</v>
      </c>
      <c r="C876" s="50">
        <f ca="1" t="shared" si="39"/>
        <v>0.950692477558063</v>
      </c>
      <c r="D876" s="50">
        <f ca="1" t="shared" si="40"/>
        <v>0.0803749815079298</v>
      </c>
      <c r="E876" s="50">
        <f ca="1" t="shared" si="41"/>
        <v>3</v>
      </c>
      <c r="F876" s="55">
        <f ca="1">IF(E876=1,$C$4*SQRT(D876),IF(E876=2,$C$4+($C$5-$C$4)*D876,$C$6-($C$6-$C$5)*SQRT(1-D876)))</f>
        <v>7.12308756364942</v>
      </c>
    </row>
    <row r="877" spans="2:6">
      <c r="B877" s="49">
        <v>861</v>
      </c>
      <c r="C877" s="50">
        <f ca="1" t="shared" si="39"/>
        <v>0.318023491757119</v>
      </c>
      <c r="D877" s="50">
        <f ca="1" t="shared" si="40"/>
        <v>0.999670992847924</v>
      </c>
      <c r="E877" s="50">
        <f ca="1" t="shared" si="41"/>
        <v>2</v>
      </c>
      <c r="F877" s="55">
        <f ca="1">IF(E877=1,$C$4*SQRT(D877),IF(E877=2,$C$4+($C$5-$C$4)*D877,$C$6-($C$6-$C$5)*SQRT(1-D877)))</f>
        <v>6.9986839713917</v>
      </c>
    </row>
    <row r="878" spans="2:6">
      <c r="B878" s="49">
        <v>862</v>
      </c>
      <c r="C878" s="50">
        <f ca="1" t="shared" si="39"/>
        <v>0.412591165731639</v>
      </c>
      <c r="D878" s="50">
        <f ca="1" t="shared" si="40"/>
        <v>0.209802016487825</v>
      </c>
      <c r="E878" s="50">
        <f ca="1" t="shared" si="41"/>
        <v>2</v>
      </c>
      <c r="F878" s="55">
        <f ca="1">IF(E878=1,$C$4*SQRT(D878),IF(E878=2,$C$4+($C$5-$C$4)*D878,$C$6-($C$6-$C$5)*SQRT(1-D878)))</f>
        <v>3.8392080659513</v>
      </c>
    </row>
    <row r="879" spans="2:6">
      <c r="B879" s="49">
        <v>863</v>
      </c>
      <c r="C879" s="50">
        <f ca="1" t="shared" si="39"/>
        <v>0.0289862645158836</v>
      </c>
      <c r="D879" s="50">
        <f ca="1" t="shared" si="40"/>
        <v>0.0141164544993917</v>
      </c>
      <c r="E879" s="50">
        <f ca="1" t="shared" si="41"/>
        <v>1</v>
      </c>
      <c r="F879" s="55">
        <f ca="1">IF(E879=1,$C$4*SQRT(D879),IF(E879=2,$C$4+($C$5-$C$4)*D879,$C$6-($C$6-$C$5)*SQRT(1-D879)))</f>
        <v>0.356438059828808</v>
      </c>
    </row>
    <row r="880" spans="2:6">
      <c r="B880" s="49">
        <v>864</v>
      </c>
      <c r="C880" s="50">
        <f ca="1" t="shared" si="39"/>
        <v>0.984884303511091</v>
      </c>
      <c r="D880" s="50">
        <f ca="1" t="shared" si="40"/>
        <v>0.0630158002270169</v>
      </c>
      <c r="E880" s="50">
        <f ca="1" t="shared" si="41"/>
        <v>3</v>
      </c>
      <c r="F880" s="55">
        <f ca="1">IF(E880=1,$C$4*SQRT(D880),IF(E880=2,$C$4+($C$5-$C$4)*D880,$C$6-($C$6-$C$5)*SQRT(1-D880)))</f>
        <v>7.09606167456042</v>
      </c>
    </row>
    <row r="881" spans="2:6">
      <c r="B881" s="49">
        <v>865</v>
      </c>
      <c r="C881" s="50">
        <f ca="1" t="shared" si="39"/>
        <v>0.220155004015652</v>
      </c>
      <c r="D881" s="50">
        <f ca="1" t="shared" si="40"/>
        <v>0.343605776443773</v>
      </c>
      <c r="E881" s="50">
        <f ca="1" t="shared" si="41"/>
        <v>2</v>
      </c>
      <c r="F881" s="55">
        <f ca="1">IF(E881=1,$C$4*SQRT(D881),IF(E881=2,$C$4+($C$5-$C$4)*D881,$C$6-($C$6-$C$5)*SQRT(1-D881)))</f>
        <v>4.37442310577509</v>
      </c>
    </row>
    <row r="882" spans="2:6">
      <c r="B882" s="49">
        <v>866</v>
      </c>
      <c r="C882" s="50">
        <f ca="1" t="shared" si="39"/>
        <v>0.237689264391211</v>
      </c>
      <c r="D882" s="50">
        <f ca="1" t="shared" si="40"/>
        <v>0.841708952222812</v>
      </c>
      <c r="E882" s="50">
        <f ca="1" t="shared" si="41"/>
        <v>2</v>
      </c>
      <c r="F882" s="55">
        <f ca="1">IF(E882=1,$C$4*SQRT(D882),IF(E882=2,$C$4+($C$5-$C$4)*D882,$C$6-($C$6-$C$5)*SQRT(1-D882)))</f>
        <v>6.36683580889125</v>
      </c>
    </row>
    <row r="883" spans="2:6">
      <c r="B883" s="49">
        <v>867</v>
      </c>
      <c r="C883" s="50">
        <f ca="1" t="shared" si="39"/>
        <v>0.984339419320517</v>
      </c>
      <c r="D883" s="50">
        <f ca="1" t="shared" si="40"/>
        <v>0.40072660818588</v>
      </c>
      <c r="E883" s="50">
        <f ca="1" t="shared" si="41"/>
        <v>3</v>
      </c>
      <c r="F883" s="55">
        <f ca="1">IF(E883=1,$C$4*SQRT(D883),IF(E883=2,$C$4+($C$5-$C$4)*D883,$C$6-($C$6-$C$5)*SQRT(1-D883)))</f>
        <v>7.67761748923071</v>
      </c>
    </row>
    <row r="884" spans="2:6">
      <c r="B884" s="49">
        <v>868</v>
      </c>
      <c r="C884" s="50">
        <f ca="1" t="shared" si="39"/>
        <v>0.903616988378531</v>
      </c>
      <c r="D884" s="50">
        <f ca="1" t="shared" si="40"/>
        <v>0.704217094090444</v>
      </c>
      <c r="E884" s="50">
        <f ca="1" t="shared" si="41"/>
        <v>3</v>
      </c>
      <c r="F884" s="55">
        <f ca="1">IF(E884=1,$C$4*SQRT(D884),IF(E884=2,$C$4+($C$5-$C$4)*D884,$C$6-($C$6-$C$5)*SQRT(1-D884)))</f>
        <v>8.36842218904951</v>
      </c>
    </row>
    <row r="885" spans="2:6">
      <c r="B885" s="49">
        <v>869</v>
      </c>
      <c r="C885" s="50">
        <f ca="1" t="shared" si="39"/>
        <v>0.317658601971438</v>
      </c>
      <c r="D885" s="50">
        <f ca="1" t="shared" si="40"/>
        <v>0.694025033399801</v>
      </c>
      <c r="E885" s="50">
        <f ca="1" t="shared" si="41"/>
        <v>2</v>
      </c>
      <c r="F885" s="55">
        <f ca="1">IF(E885=1,$C$4*SQRT(D885),IF(E885=2,$C$4+($C$5-$C$4)*D885,$C$6-($C$6-$C$5)*SQRT(1-D885)))</f>
        <v>5.7761001335992</v>
      </c>
    </row>
    <row r="886" spans="2:6">
      <c r="B886" s="49">
        <v>870</v>
      </c>
      <c r="C886" s="50">
        <f ca="1" t="shared" si="39"/>
        <v>0.31264758689215</v>
      </c>
      <c r="D886" s="50">
        <f ca="1" t="shared" si="40"/>
        <v>0.415345748136876</v>
      </c>
      <c r="E886" s="50">
        <f ca="1" t="shared" si="41"/>
        <v>2</v>
      </c>
      <c r="F886" s="55">
        <f ca="1">IF(E886=1,$C$4*SQRT(D886),IF(E886=2,$C$4+($C$5-$C$4)*D886,$C$6-($C$6-$C$5)*SQRT(1-D886)))</f>
        <v>4.6613829925475</v>
      </c>
    </row>
    <row r="887" spans="2:6">
      <c r="B887" s="49">
        <v>871</v>
      </c>
      <c r="C887" s="50">
        <f ca="1" t="shared" si="39"/>
        <v>0.604762648872953</v>
      </c>
      <c r="D887" s="50">
        <f ca="1" t="shared" si="40"/>
        <v>0.391170342515593</v>
      </c>
      <c r="E887" s="50">
        <f ca="1" t="shared" si="41"/>
        <v>2</v>
      </c>
      <c r="F887" s="55">
        <f ca="1">IF(E887=1,$C$4*SQRT(D887),IF(E887=2,$C$4+($C$5-$C$4)*D887,$C$6-($C$6-$C$5)*SQRT(1-D887)))</f>
        <v>4.56468137006237</v>
      </c>
    </row>
    <row r="888" spans="2:6">
      <c r="B888" s="49">
        <v>872</v>
      </c>
      <c r="C888" s="50">
        <f ca="1" t="shared" si="39"/>
        <v>0.505614617212944</v>
      </c>
      <c r="D888" s="50">
        <f ca="1" t="shared" si="40"/>
        <v>0.158652135830565</v>
      </c>
      <c r="E888" s="50">
        <f ca="1" t="shared" si="41"/>
        <v>2</v>
      </c>
      <c r="F888" s="55">
        <f ca="1">IF(E888=1,$C$4*SQRT(D888),IF(E888=2,$C$4+($C$5-$C$4)*D888,$C$6-($C$6-$C$5)*SQRT(1-D888)))</f>
        <v>3.63460854332226</v>
      </c>
    </row>
    <row r="889" spans="2:6">
      <c r="B889" s="49">
        <v>873</v>
      </c>
      <c r="C889" s="50">
        <f ca="1" t="shared" si="39"/>
        <v>0.696493276077939</v>
      </c>
      <c r="D889" s="50">
        <f ca="1" t="shared" si="40"/>
        <v>0.65102774476183</v>
      </c>
      <c r="E889" s="50">
        <f ca="1" t="shared" si="41"/>
        <v>2</v>
      </c>
      <c r="F889" s="55">
        <f ca="1">IF(E889=1,$C$4*SQRT(D889),IF(E889=2,$C$4+($C$5-$C$4)*D889,$C$6-($C$6-$C$5)*SQRT(1-D889)))</f>
        <v>5.60411097904732</v>
      </c>
    </row>
    <row r="890" spans="2:6">
      <c r="B890" s="49">
        <v>874</v>
      </c>
      <c r="C890" s="50">
        <f ca="1" t="shared" si="39"/>
        <v>0.359165181727842</v>
      </c>
      <c r="D890" s="50">
        <f ca="1" t="shared" si="40"/>
        <v>0.742289267878045</v>
      </c>
      <c r="E890" s="50">
        <f ca="1" t="shared" si="41"/>
        <v>2</v>
      </c>
      <c r="F890" s="55">
        <f ca="1">IF(E890=1,$C$4*SQRT(D890),IF(E890=2,$C$4+($C$5-$C$4)*D890,$C$6-($C$6-$C$5)*SQRT(1-D890)))</f>
        <v>5.96915707151218</v>
      </c>
    </row>
    <row r="891" spans="2:6">
      <c r="B891" s="49">
        <v>875</v>
      </c>
      <c r="C891" s="50">
        <f ca="1" t="shared" si="39"/>
        <v>0.00106726267184776</v>
      </c>
      <c r="D891" s="50">
        <f ca="1" t="shared" si="40"/>
        <v>0.204410778883337</v>
      </c>
      <c r="E891" s="50">
        <f ca="1" t="shared" si="41"/>
        <v>1</v>
      </c>
      <c r="F891" s="55">
        <f ca="1">IF(E891=1,$C$4*SQRT(D891),IF(E891=2,$C$4+($C$5-$C$4)*D891,$C$6-($C$6-$C$5)*SQRT(1-D891)))</f>
        <v>1.35635430841282</v>
      </c>
    </row>
    <row r="892" spans="2:6">
      <c r="B892" s="49">
        <v>876</v>
      </c>
      <c r="C892" s="50">
        <f ca="1" t="shared" si="39"/>
        <v>0.347624216557001</v>
      </c>
      <c r="D892" s="50">
        <f ca="1" t="shared" si="40"/>
        <v>0.201164751970275</v>
      </c>
      <c r="E892" s="50">
        <f ca="1" t="shared" si="41"/>
        <v>2</v>
      </c>
      <c r="F892" s="55">
        <f ca="1">IF(E892=1,$C$4*SQRT(D892),IF(E892=2,$C$4+($C$5-$C$4)*D892,$C$6-($C$6-$C$5)*SQRT(1-D892)))</f>
        <v>3.8046590078811</v>
      </c>
    </row>
    <row r="893" spans="2:6">
      <c r="B893" s="49">
        <v>877</v>
      </c>
      <c r="C893" s="50">
        <f ca="1" t="shared" si="39"/>
        <v>0.208144002625725</v>
      </c>
      <c r="D893" s="50">
        <f ca="1" t="shared" si="40"/>
        <v>0.0174951573416</v>
      </c>
      <c r="E893" s="50">
        <f ca="1" t="shared" si="41"/>
        <v>1</v>
      </c>
      <c r="F893" s="55">
        <f ca="1">IF(E893=1,$C$4*SQRT(D893),IF(E893=2,$C$4+($C$5-$C$4)*D893,$C$6-($C$6-$C$5)*SQRT(1-D893)))</f>
        <v>0.396807782275499</v>
      </c>
    </row>
    <row r="894" spans="2:6">
      <c r="B894" s="49">
        <v>878</v>
      </c>
      <c r="C894" s="50">
        <f ca="1" t="shared" si="39"/>
        <v>0.709100990710885</v>
      </c>
      <c r="D894" s="50">
        <f ca="1" t="shared" si="40"/>
        <v>0.067729148709339</v>
      </c>
      <c r="E894" s="50">
        <f ca="1" t="shared" si="41"/>
        <v>2</v>
      </c>
      <c r="F894" s="55">
        <f ca="1">IF(E894=1,$C$4*SQRT(D894),IF(E894=2,$C$4+($C$5-$C$4)*D894,$C$6-($C$6-$C$5)*SQRT(1-D894)))</f>
        <v>3.27091659483736</v>
      </c>
    </row>
    <row r="895" spans="2:6">
      <c r="B895" s="49">
        <v>879</v>
      </c>
      <c r="C895" s="50">
        <f ca="1" t="shared" si="39"/>
        <v>0.625134713759926</v>
      </c>
      <c r="D895" s="50">
        <f ca="1" t="shared" si="40"/>
        <v>0.463533478383651</v>
      </c>
      <c r="E895" s="50">
        <f ca="1" t="shared" si="41"/>
        <v>2</v>
      </c>
      <c r="F895" s="55">
        <f ca="1">IF(E895=1,$C$4*SQRT(D895),IF(E895=2,$C$4+($C$5-$C$4)*D895,$C$6-($C$6-$C$5)*SQRT(1-D895)))</f>
        <v>4.8541339135346</v>
      </c>
    </row>
    <row r="896" spans="2:6">
      <c r="B896" s="49">
        <v>880</v>
      </c>
      <c r="C896" s="50">
        <f ca="1" t="shared" si="39"/>
        <v>0.391967122469522</v>
      </c>
      <c r="D896" s="50">
        <f ca="1" t="shared" si="40"/>
        <v>0.494017394360041</v>
      </c>
      <c r="E896" s="50">
        <f ca="1" t="shared" si="41"/>
        <v>2</v>
      </c>
      <c r="F896" s="55">
        <f ca="1">IF(E896=1,$C$4*SQRT(D896),IF(E896=2,$C$4+($C$5-$C$4)*D896,$C$6-($C$6-$C$5)*SQRT(1-D896)))</f>
        <v>4.97606957744016</v>
      </c>
    </row>
    <row r="897" spans="2:6">
      <c r="B897" s="49">
        <v>881</v>
      </c>
      <c r="C897" s="50">
        <f ca="1" t="shared" si="39"/>
        <v>0.370771502660627</v>
      </c>
      <c r="D897" s="50">
        <f ca="1" t="shared" si="40"/>
        <v>0.635169312056345</v>
      </c>
      <c r="E897" s="50">
        <f ca="1" t="shared" si="41"/>
        <v>2</v>
      </c>
      <c r="F897" s="55">
        <f ca="1">IF(E897=1,$C$4*SQRT(D897),IF(E897=2,$C$4+($C$5-$C$4)*D897,$C$6-($C$6-$C$5)*SQRT(1-D897)))</f>
        <v>5.54067724822538</v>
      </c>
    </row>
    <row r="898" spans="2:6">
      <c r="B898" s="49">
        <v>882</v>
      </c>
      <c r="C898" s="50">
        <f ca="1" t="shared" si="39"/>
        <v>0.86982264931258</v>
      </c>
      <c r="D898" s="50">
        <f ca="1" t="shared" si="40"/>
        <v>0.0110729813624171</v>
      </c>
      <c r="E898" s="50">
        <f ca="1" t="shared" si="41"/>
        <v>3</v>
      </c>
      <c r="F898" s="55">
        <f ca="1">IF(E898=1,$C$4*SQRT(D898),IF(E898=2,$C$4+($C$5-$C$4)*D898,$C$6-($C$6-$C$5)*SQRT(1-D898)))</f>
        <v>7.01665570747554</v>
      </c>
    </row>
    <row r="899" spans="2:6">
      <c r="B899" s="49">
        <v>883</v>
      </c>
      <c r="C899" s="50">
        <f ca="1" t="shared" si="39"/>
        <v>0.370612111420495</v>
      </c>
      <c r="D899" s="50">
        <f ca="1" t="shared" si="40"/>
        <v>0.260331731713845</v>
      </c>
      <c r="E899" s="50">
        <f ca="1" t="shared" si="41"/>
        <v>2</v>
      </c>
      <c r="F899" s="55">
        <f ca="1">IF(E899=1,$C$4*SQRT(D899),IF(E899=2,$C$4+($C$5-$C$4)*D899,$C$6-($C$6-$C$5)*SQRT(1-D899)))</f>
        <v>4.04132692685538</v>
      </c>
    </row>
    <row r="900" spans="2:6">
      <c r="B900" s="49">
        <v>884</v>
      </c>
      <c r="C900" s="50">
        <f ca="1" t="shared" si="39"/>
        <v>0.209943128873638</v>
      </c>
      <c r="D900" s="50">
        <f ca="1" t="shared" si="40"/>
        <v>0.699421736353929</v>
      </c>
      <c r="E900" s="50">
        <f ca="1" t="shared" si="41"/>
        <v>1</v>
      </c>
      <c r="F900" s="55">
        <f ca="1">IF(E900=1,$C$4*SQRT(D900),IF(E900=2,$C$4+($C$5-$C$4)*D900,$C$6-($C$6-$C$5)*SQRT(1-D900)))</f>
        <v>2.50894312952394</v>
      </c>
    </row>
    <row r="901" spans="2:6">
      <c r="B901" s="49">
        <v>885</v>
      </c>
      <c r="C901" s="50">
        <f ca="1" t="shared" si="39"/>
        <v>0.268510416127264</v>
      </c>
      <c r="D901" s="50">
        <f ca="1" t="shared" si="40"/>
        <v>0.108937888892607</v>
      </c>
      <c r="E901" s="50">
        <f ca="1" t="shared" si="41"/>
        <v>2</v>
      </c>
      <c r="F901" s="55">
        <f ca="1">IF(E901=1,$C$4*SQRT(D901),IF(E901=2,$C$4+($C$5-$C$4)*D901,$C$6-($C$6-$C$5)*SQRT(1-D901)))</f>
        <v>3.43575155557043</v>
      </c>
    </row>
    <row r="902" spans="2:6">
      <c r="B902" s="49">
        <v>886</v>
      </c>
      <c r="C902" s="50">
        <f ca="1" t="shared" si="39"/>
        <v>0.988677049483826</v>
      </c>
      <c r="D902" s="50">
        <f ca="1" t="shared" si="40"/>
        <v>0.219518147123894</v>
      </c>
      <c r="E902" s="50">
        <f ca="1" t="shared" si="41"/>
        <v>3</v>
      </c>
      <c r="F902" s="55">
        <f ca="1">IF(E902=1,$C$4*SQRT(D902),IF(E902=2,$C$4+($C$5-$C$4)*D902,$C$6-($C$6-$C$5)*SQRT(1-D902)))</f>
        <v>7.34965348003606</v>
      </c>
    </row>
    <row r="903" spans="2:6">
      <c r="B903" s="49">
        <v>887</v>
      </c>
      <c r="C903" s="50">
        <f ca="1" t="shared" si="39"/>
        <v>0.427464576601202</v>
      </c>
      <c r="D903" s="50">
        <f ca="1" t="shared" si="40"/>
        <v>0.750526052696654</v>
      </c>
      <c r="E903" s="50">
        <f ca="1" t="shared" si="41"/>
        <v>2</v>
      </c>
      <c r="F903" s="55">
        <f ca="1">IF(E903=1,$C$4*SQRT(D903),IF(E903=2,$C$4+($C$5-$C$4)*D903,$C$6-($C$6-$C$5)*SQRT(1-D903)))</f>
        <v>6.00210421078662</v>
      </c>
    </row>
    <row r="904" spans="2:6">
      <c r="B904" s="49">
        <v>888</v>
      </c>
      <c r="C904" s="50">
        <f ca="1" t="shared" si="39"/>
        <v>0.940816518142538</v>
      </c>
      <c r="D904" s="50">
        <f ca="1" t="shared" si="40"/>
        <v>0.169022203160084</v>
      </c>
      <c r="E904" s="50">
        <f ca="1" t="shared" si="41"/>
        <v>3</v>
      </c>
      <c r="F904" s="55">
        <f ca="1">IF(E904=1,$C$4*SQRT(D904),IF(E904=2,$C$4+($C$5-$C$4)*D904,$C$6-($C$6-$C$5)*SQRT(1-D904)))</f>
        <v>7.26526049292455</v>
      </c>
    </row>
    <row r="905" spans="2:6">
      <c r="B905" s="49">
        <v>889</v>
      </c>
      <c r="C905" s="50">
        <f ca="1" t="shared" si="39"/>
        <v>0.57927436216947</v>
      </c>
      <c r="D905" s="50">
        <f ca="1" t="shared" si="40"/>
        <v>0.890974664559932</v>
      </c>
      <c r="E905" s="50">
        <f ca="1" t="shared" si="41"/>
        <v>2</v>
      </c>
      <c r="F905" s="55">
        <f ca="1">IF(E905=1,$C$4*SQRT(D905),IF(E905=2,$C$4+($C$5-$C$4)*D905,$C$6-($C$6-$C$5)*SQRT(1-D905)))</f>
        <v>6.56389865823973</v>
      </c>
    </row>
    <row r="906" spans="2:6">
      <c r="B906" s="49">
        <v>890</v>
      </c>
      <c r="C906" s="50">
        <f ca="1" t="shared" si="39"/>
        <v>0.48329153480157</v>
      </c>
      <c r="D906" s="50">
        <f ca="1" t="shared" si="40"/>
        <v>0.14163693311124</v>
      </c>
      <c r="E906" s="50">
        <f ca="1" t="shared" si="41"/>
        <v>2</v>
      </c>
      <c r="F906" s="55">
        <f ca="1">IF(E906=1,$C$4*SQRT(D906),IF(E906=2,$C$4+($C$5-$C$4)*D906,$C$6-($C$6-$C$5)*SQRT(1-D906)))</f>
        <v>3.56654773244496</v>
      </c>
    </row>
    <row r="907" spans="2:6">
      <c r="B907" s="49">
        <v>891</v>
      </c>
      <c r="C907" s="50">
        <f ca="1" t="shared" si="39"/>
        <v>0.687687467400436</v>
      </c>
      <c r="D907" s="50">
        <f ca="1" t="shared" si="40"/>
        <v>0.823425511314797</v>
      </c>
      <c r="E907" s="50">
        <f ca="1" t="shared" si="41"/>
        <v>2</v>
      </c>
      <c r="F907" s="55">
        <f ca="1">IF(E907=1,$C$4*SQRT(D907),IF(E907=2,$C$4+($C$5-$C$4)*D907,$C$6-($C$6-$C$5)*SQRT(1-D907)))</f>
        <v>6.29370204525919</v>
      </c>
    </row>
    <row r="908" spans="2:6">
      <c r="B908" s="49">
        <v>892</v>
      </c>
      <c r="C908" s="50">
        <f ca="1" t="shared" si="39"/>
        <v>0.0533603285176385</v>
      </c>
      <c r="D908" s="50">
        <f ca="1" t="shared" si="40"/>
        <v>0.386403293323903</v>
      </c>
      <c r="E908" s="50">
        <f ca="1" t="shared" si="41"/>
        <v>1</v>
      </c>
      <c r="F908" s="55">
        <f ca="1">IF(E908=1,$C$4*SQRT(D908),IF(E908=2,$C$4+($C$5-$C$4)*D908,$C$6-($C$6-$C$5)*SQRT(1-D908)))</f>
        <v>1.86484037920545</v>
      </c>
    </row>
    <row r="909" spans="2:6">
      <c r="B909" s="49">
        <v>893</v>
      </c>
      <c r="C909" s="50">
        <f ca="1" t="shared" si="39"/>
        <v>0.522241530440706</v>
      </c>
      <c r="D909" s="50">
        <f ca="1" t="shared" si="40"/>
        <v>0.89184091186904</v>
      </c>
      <c r="E909" s="50">
        <f ca="1" t="shared" si="41"/>
        <v>2</v>
      </c>
      <c r="F909" s="55">
        <f ca="1">IF(E909=1,$C$4*SQRT(D909),IF(E909=2,$C$4+($C$5-$C$4)*D909,$C$6-($C$6-$C$5)*SQRT(1-D909)))</f>
        <v>6.56736364747616</v>
      </c>
    </row>
    <row r="910" spans="2:6">
      <c r="B910" s="49">
        <v>894</v>
      </c>
      <c r="C910" s="50">
        <f ca="1" t="shared" si="39"/>
        <v>0.0358686015604286</v>
      </c>
      <c r="D910" s="50">
        <f ca="1" t="shared" si="40"/>
        <v>0.249709299634343</v>
      </c>
      <c r="E910" s="50">
        <f ca="1" t="shared" si="41"/>
        <v>1</v>
      </c>
      <c r="F910" s="55">
        <f ca="1">IF(E910=1,$C$4*SQRT(D910),IF(E910=2,$C$4+($C$5-$C$4)*D910,$C$6-($C$6-$C$5)*SQRT(1-D910)))</f>
        <v>1.49912764523542</v>
      </c>
    </row>
    <row r="911" spans="2:6">
      <c r="B911" s="49">
        <v>895</v>
      </c>
      <c r="C911" s="50">
        <f ca="1" t="shared" si="39"/>
        <v>0.941500931203836</v>
      </c>
      <c r="D911" s="50">
        <f ca="1" t="shared" si="40"/>
        <v>0.991158490407713</v>
      </c>
      <c r="E911" s="50">
        <f ca="1" t="shared" si="41"/>
        <v>3</v>
      </c>
      <c r="F911" s="55">
        <f ca="1">IF(E911=1,$C$4*SQRT(D911),IF(E911=2,$C$4+($C$5-$C$4)*D911,$C$6-($C$6-$C$5)*SQRT(1-D911)))</f>
        <v>9.71791209467512</v>
      </c>
    </row>
    <row r="912" spans="2:6">
      <c r="B912" s="49">
        <v>896</v>
      </c>
      <c r="C912" s="50">
        <f ca="1" t="shared" si="39"/>
        <v>0.208517930515874</v>
      </c>
      <c r="D912" s="50">
        <f ca="1" t="shared" si="40"/>
        <v>0.850607855935567</v>
      </c>
      <c r="E912" s="50">
        <f ca="1" t="shared" si="41"/>
        <v>1</v>
      </c>
      <c r="F912" s="55">
        <f ca="1">IF(E912=1,$C$4*SQRT(D912),IF(E912=2,$C$4+($C$5-$C$4)*D912,$C$6-($C$6-$C$5)*SQRT(1-D912)))</f>
        <v>2.76685212894005</v>
      </c>
    </row>
    <row r="913" spans="2:6">
      <c r="B913" s="49">
        <v>897</v>
      </c>
      <c r="C913" s="50">
        <f ca="1" t="shared" ref="C913:C976" si="42">RAND()</f>
        <v>0.29803958301322</v>
      </c>
      <c r="D913" s="50">
        <f ca="1" t="shared" ref="D913:D976" si="43">RAND()</f>
        <v>0.479993094500283</v>
      </c>
      <c r="E913" s="50">
        <f ca="1" t="shared" ref="E913:E976" si="44">IF(C913&lt;=$C$10,1,IF(C913&lt;=$C$10+$C$11,2,3))</f>
        <v>2</v>
      </c>
      <c r="F913" s="55">
        <f ca="1">IF(E913=1,$C$4*SQRT(D913),IF(E913=2,$C$4+($C$5-$C$4)*D913,$C$6-($C$6-$C$5)*SQRT(1-D913)))</f>
        <v>4.91997237800113</v>
      </c>
    </row>
    <row r="914" spans="2:6">
      <c r="B914" s="49">
        <v>898</v>
      </c>
      <c r="C914" s="50">
        <f ca="1" t="shared" si="42"/>
        <v>0.457900643325445</v>
      </c>
      <c r="D914" s="50">
        <f ca="1" t="shared" si="43"/>
        <v>0.297217722916872</v>
      </c>
      <c r="E914" s="50">
        <f ca="1" t="shared" si="44"/>
        <v>2</v>
      </c>
      <c r="F914" s="55">
        <f ca="1">IF(E914=1,$C$4*SQRT(D914),IF(E914=2,$C$4+($C$5-$C$4)*D914,$C$6-($C$6-$C$5)*SQRT(1-D914)))</f>
        <v>4.18887089166749</v>
      </c>
    </row>
    <row r="915" spans="2:6">
      <c r="B915" s="49">
        <v>899</v>
      </c>
      <c r="C915" s="50">
        <f ca="1" t="shared" si="42"/>
        <v>0.382341727085446</v>
      </c>
      <c r="D915" s="50">
        <f ca="1" t="shared" si="43"/>
        <v>0.906719209287771</v>
      </c>
      <c r="E915" s="50">
        <f ca="1" t="shared" si="44"/>
        <v>2</v>
      </c>
      <c r="F915" s="55">
        <f ca="1">IF(E915=1,$C$4*SQRT(D915),IF(E915=2,$C$4+($C$5-$C$4)*D915,$C$6-($C$6-$C$5)*SQRT(1-D915)))</f>
        <v>6.62687683715108</v>
      </c>
    </row>
    <row r="916" spans="2:6">
      <c r="B916" s="49">
        <v>900</v>
      </c>
      <c r="C916" s="50">
        <f ca="1" t="shared" si="42"/>
        <v>0.854963721146734</v>
      </c>
      <c r="D916" s="50">
        <f ca="1" t="shared" si="43"/>
        <v>0.638026398472231</v>
      </c>
      <c r="E916" s="50">
        <f ca="1" t="shared" si="44"/>
        <v>3</v>
      </c>
      <c r="F916" s="55">
        <f ca="1">IF(E916=1,$C$4*SQRT(D916),IF(E916=2,$C$4+($C$5-$C$4)*D916,$C$6-($C$6-$C$5)*SQRT(1-D916)))</f>
        <v>8.19507274003911</v>
      </c>
    </row>
    <row r="917" spans="2:6">
      <c r="B917" s="49">
        <v>901</v>
      </c>
      <c r="C917" s="50">
        <f ca="1" t="shared" si="42"/>
        <v>0.310970364115641</v>
      </c>
      <c r="D917" s="50">
        <f ca="1" t="shared" si="43"/>
        <v>0.075229607754794</v>
      </c>
      <c r="E917" s="50">
        <f ca="1" t="shared" si="44"/>
        <v>2</v>
      </c>
      <c r="F917" s="55">
        <f ca="1">IF(E917=1,$C$4*SQRT(D917),IF(E917=2,$C$4+($C$5-$C$4)*D917,$C$6-($C$6-$C$5)*SQRT(1-D917)))</f>
        <v>3.30091843101918</v>
      </c>
    </row>
    <row r="918" spans="2:6">
      <c r="B918" s="49">
        <v>902</v>
      </c>
      <c r="C918" s="50">
        <f ca="1" t="shared" si="42"/>
        <v>0.296387411415179</v>
      </c>
      <c r="D918" s="50">
        <f ca="1" t="shared" si="43"/>
        <v>0.674573647545748</v>
      </c>
      <c r="E918" s="50">
        <f ca="1" t="shared" si="44"/>
        <v>2</v>
      </c>
      <c r="F918" s="55">
        <f ca="1">IF(E918=1,$C$4*SQRT(D918),IF(E918=2,$C$4+($C$5-$C$4)*D918,$C$6-($C$6-$C$5)*SQRT(1-D918)))</f>
        <v>5.69829459018299</v>
      </c>
    </row>
    <row r="919" spans="2:6">
      <c r="B919" s="49">
        <v>903</v>
      </c>
      <c r="C919" s="50">
        <f ca="1" t="shared" si="42"/>
        <v>0.888488040087742</v>
      </c>
      <c r="D919" s="50">
        <f ca="1" t="shared" si="43"/>
        <v>0.797989047946245</v>
      </c>
      <c r="E919" s="50">
        <f ca="1" t="shared" si="44"/>
        <v>3</v>
      </c>
      <c r="F919" s="55">
        <f ca="1">IF(E919=1,$C$4*SQRT(D919),IF(E919=2,$C$4+($C$5-$C$4)*D919,$C$6-($C$6-$C$5)*SQRT(1-D919)))</f>
        <v>8.65163114524111</v>
      </c>
    </row>
    <row r="920" spans="2:6">
      <c r="B920" s="49">
        <v>904</v>
      </c>
      <c r="C920" s="50">
        <f ca="1" t="shared" si="42"/>
        <v>0.000646534356846251</v>
      </c>
      <c r="D920" s="50">
        <f ca="1" t="shared" si="43"/>
        <v>0.989714635654801</v>
      </c>
      <c r="E920" s="50">
        <f ca="1" t="shared" si="44"/>
        <v>1</v>
      </c>
      <c r="F920" s="55">
        <f ca="1">IF(E920=1,$C$4*SQRT(D920),IF(E920=2,$C$4+($C$5-$C$4)*D920,$C$6-($C$6-$C$5)*SQRT(1-D920)))</f>
        <v>2.98453207737716</v>
      </c>
    </row>
    <row r="921" spans="2:6">
      <c r="B921" s="49">
        <v>905</v>
      </c>
      <c r="C921" s="50">
        <f ca="1" t="shared" si="42"/>
        <v>0.0696545527384262</v>
      </c>
      <c r="D921" s="50">
        <f ca="1" t="shared" si="43"/>
        <v>0.425569143993075</v>
      </c>
      <c r="E921" s="50">
        <f ca="1" t="shared" si="44"/>
        <v>1</v>
      </c>
      <c r="F921" s="55">
        <f ca="1">IF(E921=1,$C$4*SQRT(D921),IF(E921=2,$C$4+($C$5-$C$4)*D921,$C$6-($C$6-$C$5)*SQRT(1-D921)))</f>
        <v>1.95706982398117</v>
      </c>
    </row>
    <row r="922" spans="2:6">
      <c r="B922" s="49">
        <v>906</v>
      </c>
      <c r="C922" s="50">
        <f ca="1" t="shared" si="42"/>
        <v>0.00303897528385644</v>
      </c>
      <c r="D922" s="50">
        <f ca="1" t="shared" si="43"/>
        <v>0.521448802941552</v>
      </c>
      <c r="E922" s="50">
        <f ca="1" t="shared" si="44"/>
        <v>1</v>
      </c>
      <c r="F922" s="55">
        <f ca="1">IF(E922=1,$C$4*SQRT(D922),IF(E922=2,$C$4+($C$5-$C$4)*D922,$C$6-($C$6-$C$5)*SQRT(1-D922)))</f>
        <v>2.16634236132564</v>
      </c>
    </row>
    <row r="923" spans="2:6">
      <c r="B923" s="49">
        <v>907</v>
      </c>
      <c r="C923" s="50">
        <f ca="1" t="shared" si="42"/>
        <v>0.2141642297457</v>
      </c>
      <c r="D923" s="50">
        <f ca="1" t="shared" si="43"/>
        <v>0.905134715688232</v>
      </c>
      <c r="E923" s="50">
        <f ca="1" t="shared" si="44"/>
        <v>1</v>
      </c>
      <c r="F923" s="55">
        <f ca="1">IF(E923=1,$C$4*SQRT(D923),IF(E923=2,$C$4+($C$5-$C$4)*D923,$C$6-($C$6-$C$5)*SQRT(1-D923)))</f>
        <v>2.85415704564309</v>
      </c>
    </row>
    <row r="924" spans="2:6">
      <c r="B924" s="49">
        <v>908</v>
      </c>
      <c r="C924" s="50">
        <f ca="1" t="shared" si="42"/>
        <v>0.282121795858184</v>
      </c>
      <c r="D924" s="50">
        <f ca="1" t="shared" si="43"/>
        <v>0.587364832986818</v>
      </c>
      <c r="E924" s="50">
        <f ca="1" t="shared" si="44"/>
        <v>2</v>
      </c>
      <c r="F924" s="55">
        <f ca="1">IF(E924=1,$C$4*SQRT(D924),IF(E924=2,$C$4+($C$5-$C$4)*D924,$C$6-($C$6-$C$5)*SQRT(1-D924)))</f>
        <v>5.34945933194727</v>
      </c>
    </row>
    <row r="925" spans="2:6">
      <c r="B925" s="49">
        <v>909</v>
      </c>
      <c r="C925" s="50">
        <f ca="1" t="shared" si="42"/>
        <v>0.258774429843728</v>
      </c>
      <c r="D925" s="50">
        <f ca="1" t="shared" si="43"/>
        <v>0.129641801228996</v>
      </c>
      <c r="E925" s="50">
        <f ca="1" t="shared" si="44"/>
        <v>2</v>
      </c>
      <c r="F925" s="55">
        <f ca="1">IF(E925=1,$C$4*SQRT(D925),IF(E925=2,$C$4+($C$5-$C$4)*D925,$C$6-($C$6-$C$5)*SQRT(1-D925)))</f>
        <v>3.51856720491598</v>
      </c>
    </row>
    <row r="926" spans="2:6">
      <c r="B926" s="49">
        <v>910</v>
      </c>
      <c r="C926" s="50">
        <f ca="1" t="shared" si="42"/>
        <v>0.155951672924448</v>
      </c>
      <c r="D926" s="50">
        <f ca="1" t="shared" si="43"/>
        <v>0.69506173090076</v>
      </c>
      <c r="E926" s="50">
        <f ca="1" t="shared" si="44"/>
        <v>1</v>
      </c>
      <c r="F926" s="55">
        <f ca="1">IF(E926=1,$C$4*SQRT(D926),IF(E926=2,$C$4+($C$5-$C$4)*D926,$C$6-($C$6-$C$5)*SQRT(1-D926)))</f>
        <v>2.50111086881546</v>
      </c>
    </row>
    <row r="927" spans="2:6">
      <c r="B927" s="49">
        <v>911</v>
      </c>
      <c r="C927" s="50">
        <f ca="1" t="shared" si="42"/>
        <v>0.0344877575147269</v>
      </c>
      <c r="D927" s="50">
        <f ca="1" t="shared" si="43"/>
        <v>0.909796506236655</v>
      </c>
      <c r="E927" s="50">
        <f ca="1" t="shared" si="44"/>
        <v>1</v>
      </c>
      <c r="F927" s="55">
        <f ca="1">IF(E927=1,$C$4*SQRT(D927),IF(E927=2,$C$4+($C$5-$C$4)*D927,$C$6-($C$6-$C$5)*SQRT(1-D927)))</f>
        <v>2.86149760722072</v>
      </c>
    </row>
    <row r="928" spans="2:6">
      <c r="B928" s="49">
        <v>912</v>
      </c>
      <c r="C928" s="50">
        <f ca="1" t="shared" si="42"/>
        <v>0.105381189538569</v>
      </c>
      <c r="D928" s="50">
        <f ca="1" t="shared" si="43"/>
        <v>0.34139563793816</v>
      </c>
      <c r="E928" s="50">
        <f ca="1" t="shared" si="44"/>
        <v>1</v>
      </c>
      <c r="F928" s="55">
        <f ca="1">IF(E928=1,$C$4*SQRT(D928),IF(E928=2,$C$4+($C$5-$C$4)*D928,$C$6-($C$6-$C$5)*SQRT(1-D928)))</f>
        <v>1.7528721406433</v>
      </c>
    </row>
    <row r="929" spans="2:6">
      <c r="B929" s="49">
        <v>913</v>
      </c>
      <c r="C929" s="50">
        <f ca="1" t="shared" si="42"/>
        <v>0.167388001048697</v>
      </c>
      <c r="D929" s="50">
        <f ca="1" t="shared" si="43"/>
        <v>0.0623498995464957</v>
      </c>
      <c r="E929" s="50">
        <f ca="1" t="shared" si="44"/>
        <v>1</v>
      </c>
      <c r="F929" s="55">
        <f ca="1">IF(E929=1,$C$4*SQRT(D929),IF(E929=2,$C$4+($C$5-$C$4)*D929,$C$6-($C$6-$C$5)*SQRT(1-D929)))</f>
        <v>0.749098855905188</v>
      </c>
    </row>
    <row r="930" spans="2:6">
      <c r="B930" s="49">
        <v>914</v>
      </c>
      <c r="C930" s="50">
        <f ca="1" t="shared" si="42"/>
        <v>0.158450631110994</v>
      </c>
      <c r="D930" s="50">
        <f ca="1" t="shared" si="43"/>
        <v>0.526003692747306</v>
      </c>
      <c r="E930" s="50">
        <f ca="1" t="shared" si="44"/>
        <v>1</v>
      </c>
      <c r="F930" s="55">
        <f ca="1">IF(E930=1,$C$4*SQRT(D930),IF(E930=2,$C$4+($C$5-$C$4)*D930,$C$6-($C$6-$C$5)*SQRT(1-D930)))</f>
        <v>2.17578336116576</v>
      </c>
    </row>
    <row r="931" spans="2:6">
      <c r="B931" s="49">
        <v>915</v>
      </c>
      <c r="C931" s="50">
        <f ca="1" t="shared" si="42"/>
        <v>0.121165987191457</v>
      </c>
      <c r="D931" s="50">
        <f ca="1" t="shared" si="43"/>
        <v>0.486347968508502</v>
      </c>
      <c r="E931" s="50">
        <f ca="1" t="shared" si="44"/>
        <v>1</v>
      </c>
      <c r="F931" s="55">
        <f ca="1">IF(E931=1,$C$4*SQRT(D931),IF(E931=2,$C$4+($C$5-$C$4)*D931,$C$6-($C$6-$C$5)*SQRT(1-D931)))</f>
        <v>2.09215958200528</v>
      </c>
    </row>
    <row r="932" spans="2:6">
      <c r="B932" s="49">
        <v>916</v>
      </c>
      <c r="C932" s="50">
        <f ca="1" t="shared" si="42"/>
        <v>0.384644335763102</v>
      </c>
      <c r="D932" s="50">
        <f ca="1" t="shared" si="43"/>
        <v>0.373406307213875</v>
      </c>
      <c r="E932" s="50">
        <f ca="1" t="shared" si="44"/>
        <v>2</v>
      </c>
      <c r="F932" s="55">
        <f ca="1">IF(E932=1,$C$4*SQRT(D932),IF(E932=2,$C$4+($C$5-$C$4)*D932,$C$6-($C$6-$C$5)*SQRT(1-D932)))</f>
        <v>4.4936252288555</v>
      </c>
    </row>
    <row r="933" spans="2:6">
      <c r="B933" s="49">
        <v>917</v>
      </c>
      <c r="C933" s="50">
        <f ca="1" t="shared" si="42"/>
        <v>0.963040914772829</v>
      </c>
      <c r="D933" s="50">
        <f ca="1" t="shared" si="43"/>
        <v>0.584984153072754</v>
      </c>
      <c r="E933" s="50">
        <f ca="1" t="shared" si="44"/>
        <v>3</v>
      </c>
      <c r="F933" s="55">
        <f ca="1">IF(E933=1,$C$4*SQRT(D933),IF(E933=2,$C$4+($C$5-$C$4)*D933,$C$6-($C$6-$C$5)*SQRT(1-D933)))</f>
        <v>8.06734829254073</v>
      </c>
    </row>
    <row r="934" spans="2:6">
      <c r="B934" s="49">
        <v>918</v>
      </c>
      <c r="C934" s="50">
        <f ca="1" t="shared" si="42"/>
        <v>0.501763931505286</v>
      </c>
      <c r="D934" s="50">
        <f ca="1" t="shared" si="43"/>
        <v>0.838092753127384</v>
      </c>
      <c r="E934" s="50">
        <f ca="1" t="shared" si="44"/>
        <v>2</v>
      </c>
      <c r="F934" s="55">
        <f ca="1">IF(E934=1,$C$4*SQRT(D934),IF(E934=2,$C$4+($C$5-$C$4)*D934,$C$6-($C$6-$C$5)*SQRT(1-D934)))</f>
        <v>6.35237101250954</v>
      </c>
    </row>
    <row r="935" spans="2:6">
      <c r="B935" s="49">
        <v>919</v>
      </c>
      <c r="C935" s="50">
        <f ca="1" t="shared" si="42"/>
        <v>0.92729335912174</v>
      </c>
      <c r="D935" s="50">
        <f ca="1" t="shared" si="43"/>
        <v>0.580620109906458</v>
      </c>
      <c r="E935" s="50">
        <f ca="1" t="shared" si="44"/>
        <v>3</v>
      </c>
      <c r="F935" s="55">
        <f ca="1">IF(E935=1,$C$4*SQRT(D935),IF(E935=2,$C$4+($C$5-$C$4)*D935,$C$6-($C$6-$C$5)*SQRT(1-D935)))</f>
        <v>8.05721359618668</v>
      </c>
    </row>
    <row r="936" spans="2:6">
      <c r="B936" s="49">
        <v>920</v>
      </c>
      <c r="C936" s="50">
        <f ca="1" t="shared" si="42"/>
        <v>0.669683249778507</v>
      </c>
      <c r="D936" s="50">
        <f ca="1" t="shared" si="43"/>
        <v>0.715635718956528</v>
      </c>
      <c r="E936" s="50">
        <f ca="1" t="shared" si="44"/>
        <v>2</v>
      </c>
      <c r="F936" s="55">
        <f ca="1">IF(E936=1,$C$4*SQRT(D936),IF(E936=2,$C$4+($C$5-$C$4)*D936,$C$6-($C$6-$C$5)*SQRT(1-D936)))</f>
        <v>5.86254287582611</v>
      </c>
    </row>
    <row r="937" spans="2:6">
      <c r="B937" s="49">
        <v>921</v>
      </c>
      <c r="C937" s="50">
        <f ca="1" t="shared" si="42"/>
        <v>0.929376775052505</v>
      </c>
      <c r="D937" s="50">
        <f ca="1" t="shared" si="43"/>
        <v>0.130447828357347</v>
      </c>
      <c r="E937" s="50">
        <f ca="1" t="shared" si="44"/>
        <v>3</v>
      </c>
      <c r="F937" s="55">
        <f ca="1">IF(E937=1,$C$4*SQRT(D937),IF(E937=2,$C$4+($C$5-$C$4)*D937,$C$6-($C$6-$C$5)*SQRT(1-D937)))</f>
        <v>7.20250656036804</v>
      </c>
    </row>
    <row r="938" spans="2:6">
      <c r="B938" s="49">
        <v>922</v>
      </c>
      <c r="C938" s="50">
        <f ca="1" t="shared" si="42"/>
        <v>0.929907577118676</v>
      </c>
      <c r="D938" s="50">
        <f ca="1" t="shared" si="43"/>
        <v>0.83074419004791</v>
      </c>
      <c r="E938" s="50">
        <f ca="1" t="shared" si="44"/>
        <v>3</v>
      </c>
      <c r="F938" s="55">
        <f ca="1">IF(E938=1,$C$4*SQRT(D938),IF(E938=2,$C$4+($C$5-$C$4)*D938,$C$6-($C$6-$C$5)*SQRT(1-D938)))</f>
        <v>8.76577867075277</v>
      </c>
    </row>
    <row r="939" spans="2:6">
      <c r="B939" s="49">
        <v>923</v>
      </c>
      <c r="C939" s="50">
        <f ca="1" t="shared" si="42"/>
        <v>0.388825576006006</v>
      </c>
      <c r="D939" s="50">
        <f ca="1" t="shared" si="43"/>
        <v>0.919421836581571</v>
      </c>
      <c r="E939" s="50">
        <f ca="1" t="shared" si="44"/>
        <v>2</v>
      </c>
      <c r="F939" s="55">
        <f ca="1">IF(E939=1,$C$4*SQRT(D939),IF(E939=2,$C$4+($C$5-$C$4)*D939,$C$6-($C$6-$C$5)*SQRT(1-D939)))</f>
        <v>6.67768734632628</v>
      </c>
    </row>
    <row r="940" spans="2:6">
      <c r="B940" s="49">
        <v>924</v>
      </c>
      <c r="C940" s="50">
        <f ca="1" t="shared" si="42"/>
        <v>0.823382391359015</v>
      </c>
      <c r="D940" s="50">
        <f ca="1" t="shared" si="43"/>
        <v>0.640860598344265</v>
      </c>
      <c r="E940" s="50">
        <f ca="1" t="shared" si="44"/>
        <v>3</v>
      </c>
      <c r="F940" s="55">
        <f ca="1">IF(E940=1,$C$4*SQRT(D940),IF(E940=2,$C$4+($C$5-$C$4)*D940,$C$6-($C$6-$C$5)*SQRT(1-D940)))</f>
        <v>8.20215278321499</v>
      </c>
    </row>
    <row r="941" spans="2:6">
      <c r="B941" s="49">
        <v>925</v>
      </c>
      <c r="C941" s="50">
        <f ca="1" t="shared" si="42"/>
        <v>0.741947725008985</v>
      </c>
      <c r="D941" s="50">
        <f ca="1" t="shared" si="43"/>
        <v>0.260782556605963</v>
      </c>
      <c r="E941" s="50">
        <f ca="1" t="shared" si="44"/>
        <v>2</v>
      </c>
      <c r="F941" s="55">
        <f ca="1">IF(E941=1,$C$4*SQRT(D941),IF(E941=2,$C$4+($C$5-$C$4)*D941,$C$6-($C$6-$C$5)*SQRT(1-D941)))</f>
        <v>4.04313022642385</v>
      </c>
    </row>
    <row r="942" spans="2:6">
      <c r="B942" s="49">
        <v>926</v>
      </c>
      <c r="C942" s="50">
        <f ca="1" t="shared" si="42"/>
        <v>0.626745135142418</v>
      </c>
      <c r="D942" s="50">
        <f ca="1" t="shared" si="43"/>
        <v>0.968779031697534</v>
      </c>
      <c r="E942" s="50">
        <f ca="1" t="shared" si="44"/>
        <v>2</v>
      </c>
      <c r="F942" s="55">
        <f ca="1">IF(E942=1,$C$4*SQRT(D942),IF(E942=2,$C$4+($C$5-$C$4)*D942,$C$6-($C$6-$C$5)*SQRT(1-D942)))</f>
        <v>6.87511612679014</v>
      </c>
    </row>
    <row r="943" spans="2:6">
      <c r="B943" s="49">
        <v>927</v>
      </c>
      <c r="C943" s="50">
        <f ca="1" t="shared" si="42"/>
        <v>0.255809527756954</v>
      </c>
      <c r="D943" s="50">
        <f ca="1" t="shared" si="43"/>
        <v>0.804240264335415</v>
      </c>
      <c r="E943" s="50">
        <f ca="1" t="shared" si="44"/>
        <v>2</v>
      </c>
      <c r="F943" s="55">
        <f ca="1">IF(E943=1,$C$4*SQRT(D943),IF(E943=2,$C$4+($C$5-$C$4)*D943,$C$6-($C$6-$C$5)*SQRT(1-D943)))</f>
        <v>6.21696105734166</v>
      </c>
    </row>
    <row r="944" spans="2:6">
      <c r="B944" s="49">
        <v>928</v>
      </c>
      <c r="C944" s="50">
        <f ca="1" t="shared" si="42"/>
        <v>0.968436423158304</v>
      </c>
      <c r="D944" s="50">
        <f ca="1" t="shared" si="43"/>
        <v>0.0274094310952238</v>
      </c>
      <c r="E944" s="50">
        <f ca="1" t="shared" si="44"/>
        <v>3</v>
      </c>
      <c r="F944" s="55">
        <f ca="1">IF(E944=1,$C$4*SQRT(D944),IF(E944=2,$C$4+($C$5-$C$4)*D944,$C$6-($C$6-$C$5)*SQRT(1-D944)))</f>
        <v>7.04139980393717</v>
      </c>
    </row>
    <row r="945" spans="2:6">
      <c r="B945" s="49">
        <v>929</v>
      </c>
      <c r="C945" s="50">
        <f ca="1" t="shared" si="42"/>
        <v>0.393797603536797</v>
      </c>
      <c r="D945" s="50">
        <f ca="1" t="shared" si="43"/>
        <v>0.279745204885214</v>
      </c>
      <c r="E945" s="50">
        <f ca="1" t="shared" si="44"/>
        <v>2</v>
      </c>
      <c r="F945" s="55">
        <f ca="1">IF(E945=1,$C$4*SQRT(D945),IF(E945=2,$C$4+($C$5-$C$4)*D945,$C$6-($C$6-$C$5)*SQRT(1-D945)))</f>
        <v>4.11898081954086</v>
      </c>
    </row>
    <row r="946" spans="2:6">
      <c r="B946" s="49">
        <v>930</v>
      </c>
      <c r="C946" s="50">
        <f ca="1" t="shared" si="42"/>
        <v>0.43159108836362</v>
      </c>
      <c r="D946" s="50">
        <f ca="1" t="shared" si="43"/>
        <v>0.834985131509771</v>
      </c>
      <c r="E946" s="50">
        <f ca="1" t="shared" si="44"/>
        <v>2</v>
      </c>
      <c r="F946" s="55">
        <f ca="1">IF(E946=1,$C$4*SQRT(D946),IF(E946=2,$C$4+($C$5-$C$4)*D946,$C$6-($C$6-$C$5)*SQRT(1-D946)))</f>
        <v>6.33994052603908</v>
      </c>
    </row>
    <row r="947" spans="2:6">
      <c r="B947" s="49">
        <v>931</v>
      </c>
      <c r="C947" s="50">
        <f ca="1" t="shared" si="42"/>
        <v>0.892196698873487</v>
      </c>
      <c r="D947" s="50">
        <f ca="1" t="shared" si="43"/>
        <v>0.503443291987369</v>
      </c>
      <c r="E947" s="50">
        <f ca="1" t="shared" si="44"/>
        <v>3</v>
      </c>
      <c r="F947" s="55">
        <f ca="1">IF(E947=1,$C$4*SQRT(D947),IF(E947=2,$C$4+($C$5-$C$4)*D947,$C$6-($C$6-$C$5)*SQRT(1-D947)))</f>
        <v>7.8859966007327</v>
      </c>
    </row>
    <row r="948" spans="2:6">
      <c r="B948" s="49">
        <v>932</v>
      </c>
      <c r="C948" s="50">
        <f ca="1" t="shared" si="42"/>
        <v>0.226906502471905</v>
      </c>
      <c r="D948" s="50">
        <f ca="1" t="shared" si="43"/>
        <v>0.668484323339661</v>
      </c>
      <c r="E948" s="50">
        <f ca="1" t="shared" si="44"/>
        <v>2</v>
      </c>
      <c r="F948" s="55">
        <f ca="1">IF(E948=1,$C$4*SQRT(D948),IF(E948=2,$C$4+($C$5-$C$4)*D948,$C$6-($C$6-$C$5)*SQRT(1-D948)))</f>
        <v>5.67393729335864</v>
      </c>
    </row>
    <row r="949" spans="2:6">
      <c r="B949" s="49">
        <v>933</v>
      </c>
      <c r="C949" s="50">
        <f ca="1" t="shared" si="42"/>
        <v>0.822967072788719</v>
      </c>
      <c r="D949" s="50">
        <f ca="1" t="shared" si="43"/>
        <v>0.0158108379797504</v>
      </c>
      <c r="E949" s="50">
        <f ca="1" t="shared" si="44"/>
        <v>3</v>
      </c>
      <c r="F949" s="55">
        <f ca="1">IF(E949=1,$C$4*SQRT(D949),IF(E949=2,$C$4+($C$5-$C$4)*D949,$C$6-($C$6-$C$5)*SQRT(1-D949)))</f>
        <v>7.0238107489304</v>
      </c>
    </row>
    <row r="950" spans="2:6">
      <c r="B950" s="49">
        <v>934</v>
      </c>
      <c r="C950" s="50">
        <f ca="1" t="shared" si="42"/>
        <v>0.34988548056152</v>
      </c>
      <c r="D950" s="50">
        <f ca="1" t="shared" si="43"/>
        <v>0.139964687376967</v>
      </c>
      <c r="E950" s="50">
        <f ca="1" t="shared" si="44"/>
        <v>2</v>
      </c>
      <c r="F950" s="55">
        <f ca="1">IF(E950=1,$C$4*SQRT(D950),IF(E950=2,$C$4+($C$5-$C$4)*D950,$C$6-($C$6-$C$5)*SQRT(1-D950)))</f>
        <v>3.55985874950787</v>
      </c>
    </row>
    <row r="951" spans="2:6">
      <c r="B951" s="49">
        <v>935</v>
      </c>
      <c r="C951" s="50">
        <f ca="1" t="shared" si="42"/>
        <v>0.766893462924147</v>
      </c>
      <c r="D951" s="50">
        <f ca="1" t="shared" si="43"/>
        <v>0.251813068504675</v>
      </c>
      <c r="E951" s="50">
        <f ca="1" t="shared" si="44"/>
        <v>2</v>
      </c>
      <c r="F951" s="55">
        <f ca="1">IF(E951=1,$C$4*SQRT(D951),IF(E951=2,$C$4+($C$5-$C$4)*D951,$C$6-($C$6-$C$5)*SQRT(1-D951)))</f>
        <v>4.0072522740187</v>
      </c>
    </row>
    <row r="952" spans="2:6">
      <c r="B952" s="49">
        <v>936</v>
      </c>
      <c r="C952" s="50">
        <f ca="1" t="shared" si="42"/>
        <v>0.887472110254138</v>
      </c>
      <c r="D952" s="50">
        <f ca="1" t="shared" si="43"/>
        <v>0.710387406335862</v>
      </c>
      <c r="E952" s="50">
        <f ca="1" t="shared" si="44"/>
        <v>3</v>
      </c>
      <c r="F952" s="55">
        <f ca="1">IF(E952=1,$C$4*SQRT(D952),IF(E952=2,$C$4+($C$5-$C$4)*D952,$C$6-($C$6-$C$5)*SQRT(1-D952)))</f>
        <v>8.38553001174465</v>
      </c>
    </row>
    <row r="953" spans="2:6">
      <c r="B953" s="49">
        <v>937</v>
      </c>
      <c r="C953" s="50">
        <f ca="1" t="shared" si="42"/>
        <v>0.512689915974246</v>
      </c>
      <c r="D953" s="50">
        <f ca="1" t="shared" si="43"/>
        <v>0.523084154785371</v>
      </c>
      <c r="E953" s="50">
        <f ca="1" t="shared" si="44"/>
        <v>2</v>
      </c>
      <c r="F953" s="55">
        <f ca="1">IF(E953=1,$C$4*SQRT(D953),IF(E953=2,$C$4+($C$5-$C$4)*D953,$C$6-($C$6-$C$5)*SQRT(1-D953)))</f>
        <v>5.09233661914148</v>
      </c>
    </row>
    <row r="954" spans="2:6">
      <c r="B954" s="49">
        <v>938</v>
      </c>
      <c r="C954" s="50">
        <f ca="1" t="shared" si="42"/>
        <v>0.342954050239674</v>
      </c>
      <c r="D954" s="50">
        <f ca="1" t="shared" si="43"/>
        <v>0.335235582838728</v>
      </c>
      <c r="E954" s="50">
        <f ca="1" t="shared" si="44"/>
        <v>2</v>
      </c>
      <c r="F954" s="55">
        <f ca="1">IF(E954=1,$C$4*SQRT(D954),IF(E954=2,$C$4+($C$5-$C$4)*D954,$C$6-($C$6-$C$5)*SQRT(1-D954)))</f>
        <v>4.34094233135491</v>
      </c>
    </row>
    <row r="955" spans="2:6">
      <c r="B955" s="49">
        <v>939</v>
      </c>
      <c r="C955" s="50">
        <f ca="1" t="shared" si="42"/>
        <v>0.73636002730333</v>
      </c>
      <c r="D955" s="50">
        <f ca="1" t="shared" si="43"/>
        <v>0.883416767523571</v>
      </c>
      <c r="E955" s="50">
        <f ca="1" t="shared" si="44"/>
        <v>2</v>
      </c>
      <c r="F955" s="55">
        <f ca="1">IF(E955=1,$C$4*SQRT(D955),IF(E955=2,$C$4+($C$5-$C$4)*D955,$C$6-($C$6-$C$5)*SQRT(1-D955)))</f>
        <v>6.53366707009429</v>
      </c>
    </row>
    <row r="956" spans="2:6">
      <c r="B956" s="49">
        <v>940</v>
      </c>
      <c r="C956" s="50">
        <f ca="1" t="shared" si="42"/>
        <v>0.995350116756748</v>
      </c>
      <c r="D956" s="50">
        <f ca="1" t="shared" si="43"/>
        <v>0.537908297755438</v>
      </c>
      <c r="E956" s="50">
        <f ca="1" t="shared" si="44"/>
        <v>3</v>
      </c>
      <c r="F956" s="55">
        <f ca="1">IF(E956=1,$C$4*SQRT(D956),IF(E956=2,$C$4+($C$5-$C$4)*D956,$C$6-($C$6-$C$5)*SQRT(1-D956)))</f>
        <v>7.96068018197217</v>
      </c>
    </row>
    <row r="957" spans="2:6">
      <c r="B957" s="49">
        <v>941</v>
      </c>
      <c r="C957" s="50">
        <f ca="1" t="shared" si="42"/>
        <v>0.890599082656238</v>
      </c>
      <c r="D957" s="50">
        <f ca="1" t="shared" si="43"/>
        <v>0.513722494110498</v>
      </c>
      <c r="E957" s="50">
        <f ca="1" t="shared" si="44"/>
        <v>3</v>
      </c>
      <c r="F957" s="55">
        <f ca="1">IF(E957=1,$C$4*SQRT(D957),IF(E957=2,$C$4+($C$5-$C$4)*D957,$C$6-($C$6-$C$5)*SQRT(1-D957)))</f>
        <v>7.90799198065459</v>
      </c>
    </row>
    <row r="958" spans="2:6">
      <c r="B958" s="49">
        <v>942</v>
      </c>
      <c r="C958" s="50">
        <f ca="1" t="shared" si="42"/>
        <v>0.392415376848156</v>
      </c>
      <c r="D958" s="50">
        <f ca="1" t="shared" si="43"/>
        <v>0.227064220967527</v>
      </c>
      <c r="E958" s="50">
        <f ca="1" t="shared" si="44"/>
        <v>2</v>
      </c>
      <c r="F958" s="55">
        <f ca="1">IF(E958=1,$C$4*SQRT(D958),IF(E958=2,$C$4+($C$5-$C$4)*D958,$C$6-($C$6-$C$5)*SQRT(1-D958)))</f>
        <v>3.90825688387011</v>
      </c>
    </row>
    <row r="959" spans="2:6">
      <c r="B959" s="49">
        <v>943</v>
      </c>
      <c r="C959" s="50">
        <f ca="1" t="shared" si="42"/>
        <v>0.0366868265398406</v>
      </c>
      <c r="D959" s="50">
        <f ca="1" t="shared" si="43"/>
        <v>0.266086314180791</v>
      </c>
      <c r="E959" s="50">
        <f ca="1" t="shared" si="44"/>
        <v>1</v>
      </c>
      <c r="F959" s="55">
        <f ca="1">IF(E959=1,$C$4*SQRT(D959),IF(E959=2,$C$4+($C$5-$C$4)*D959,$C$6-($C$6-$C$5)*SQRT(1-D959)))</f>
        <v>1.54750664865361</v>
      </c>
    </row>
    <row r="960" spans="2:6">
      <c r="B960" s="49">
        <v>944</v>
      </c>
      <c r="C960" s="50">
        <f ca="1" t="shared" si="42"/>
        <v>0.46964924900239</v>
      </c>
      <c r="D960" s="50">
        <f ca="1" t="shared" si="43"/>
        <v>0.996740644028092</v>
      </c>
      <c r="E960" s="50">
        <f ca="1" t="shared" si="44"/>
        <v>2</v>
      </c>
      <c r="F960" s="55">
        <f ca="1">IF(E960=1,$C$4*SQRT(D960),IF(E960=2,$C$4+($C$5-$C$4)*D960,$C$6-($C$6-$C$5)*SQRT(1-D960)))</f>
        <v>6.98696257611237</v>
      </c>
    </row>
    <row r="961" spans="2:6">
      <c r="B961" s="49">
        <v>945</v>
      </c>
      <c r="C961" s="50">
        <f ca="1" t="shared" si="42"/>
        <v>0.70988774010221</v>
      </c>
      <c r="D961" s="50">
        <f ca="1" t="shared" si="43"/>
        <v>0.73254686178217</v>
      </c>
      <c r="E961" s="50">
        <f ca="1" t="shared" si="44"/>
        <v>2</v>
      </c>
      <c r="F961" s="55">
        <f ca="1">IF(E961=1,$C$4*SQRT(D961),IF(E961=2,$C$4+($C$5-$C$4)*D961,$C$6-($C$6-$C$5)*SQRT(1-D961)))</f>
        <v>5.93018744712868</v>
      </c>
    </row>
    <row r="962" spans="2:6">
      <c r="B962" s="49">
        <v>946</v>
      </c>
      <c r="C962" s="50">
        <f ca="1" t="shared" si="42"/>
        <v>0.954566731429913</v>
      </c>
      <c r="D962" s="50">
        <f ca="1" t="shared" si="43"/>
        <v>0.333177059370618</v>
      </c>
      <c r="E962" s="50">
        <f ca="1" t="shared" si="44"/>
        <v>3</v>
      </c>
      <c r="F962" s="55">
        <f ca="1">IF(E962=1,$C$4*SQRT(D962),IF(E962=2,$C$4+($C$5-$C$4)*D962,$C$6-($C$6-$C$5)*SQRT(1-D962)))</f>
        <v>7.55022318043777</v>
      </c>
    </row>
    <row r="963" spans="2:6">
      <c r="B963" s="49">
        <v>947</v>
      </c>
      <c r="C963" s="50">
        <f ca="1" t="shared" si="42"/>
        <v>0.15735283740978</v>
      </c>
      <c r="D963" s="50">
        <f ca="1" t="shared" si="43"/>
        <v>0.58169378330017</v>
      </c>
      <c r="E963" s="50">
        <f ca="1" t="shared" si="44"/>
        <v>1</v>
      </c>
      <c r="F963" s="55">
        <f ca="1">IF(E963=1,$C$4*SQRT(D963),IF(E963=2,$C$4+($C$5-$C$4)*D963,$C$6-($C$6-$C$5)*SQRT(1-D963)))</f>
        <v>2.28806556936237</v>
      </c>
    </row>
    <row r="964" spans="2:6">
      <c r="B964" s="49">
        <v>948</v>
      </c>
      <c r="C964" s="50">
        <f ca="1" t="shared" si="42"/>
        <v>0.780182430223359</v>
      </c>
      <c r="D964" s="50">
        <f ca="1" t="shared" si="43"/>
        <v>0.597725623901023</v>
      </c>
      <c r="E964" s="50">
        <f ca="1" t="shared" si="44"/>
        <v>2</v>
      </c>
      <c r="F964" s="55">
        <f ca="1">IF(E964=1,$C$4*SQRT(D964),IF(E964=2,$C$4+($C$5-$C$4)*D964,$C$6-($C$6-$C$5)*SQRT(1-D964)))</f>
        <v>5.39090249560409</v>
      </c>
    </row>
    <row r="965" spans="2:6">
      <c r="B965" s="49">
        <v>949</v>
      </c>
      <c r="C965" s="50">
        <f ca="1" t="shared" si="42"/>
        <v>0.059989143677907</v>
      </c>
      <c r="D965" s="50">
        <f ca="1" t="shared" si="43"/>
        <v>0.636449143657866</v>
      </c>
      <c r="E965" s="50">
        <f ca="1" t="shared" si="44"/>
        <v>1</v>
      </c>
      <c r="F965" s="55">
        <f ca="1">IF(E965=1,$C$4*SQRT(D965),IF(E965=2,$C$4+($C$5-$C$4)*D965,$C$6-($C$6-$C$5)*SQRT(1-D965)))</f>
        <v>2.39333288385063</v>
      </c>
    </row>
    <row r="966" spans="2:6">
      <c r="B966" s="49">
        <v>950</v>
      </c>
      <c r="C966" s="50">
        <f ca="1" t="shared" si="42"/>
        <v>0.301044429493291</v>
      </c>
      <c r="D966" s="50">
        <f ca="1" t="shared" si="43"/>
        <v>0.249795674773011</v>
      </c>
      <c r="E966" s="50">
        <f ca="1" t="shared" si="44"/>
        <v>2</v>
      </c>
      <c r="F966" s="55">
        <f ca="1">IF(E966=1,$C$4*SQRT(D966),IF(E966=2,$C$4+($C$5-$C$4)*D966,$C$6-($C$6-$C$5)*SQRT(1-D966)))</f>
        <v>3.99918269909205</v>
      </c>
    </row>
    <row r="967" spans="2:6">
      <c r="B967" s="49">
        <v>951</v>
      </c>
      <c r="C967" s="50">
        <f ca="1" t="shared" si="42"/>
        <v>0.70528465096529</v>
      </c>
      <c r="D967" s="50">
        <f ca="1" t="shared" si="43"/>
        <v>0.126555121598689</v>
      </c>
      <c r="E967" s="50">
        <f ca="1" t="shared" si="44"/>
        <v>2</v>
      </c>
      <c r="F967" s="55">
        <f ca="1">IF(E967=1,$C$4*SQRT(D967),IF(E967=2,$C$4+($C$5-$C$4)*D967,$C$6-($C$6-$C$5)*SQRT(1-D967)))</f>
        <v>3.50622048639476</v>
      </c>
    </row>
    <row r="968" spans="2:6">
      <c r="B968" s="49">
        <v>952</v>
      </c>
      <c r="C968" s="50">
        <f ca="1" t="shared" si="42"/>
        <v>0.583609848176713</v>
      </c>
      <c r="D968" s="50">
        <f ca="1" t="shared" si="43"/>
        <v>0.608981054230119</v>
      </c>
      <c r="E968" s="50">
        <f ca="1" t="shared" si="44"/>
        <v>2</v>
      </c>
      <c r="F968" s="55">
        <f ca="1">IF(E968=1,$C$4*SQRT(D968),IF(E968=2,$C$4+($C$5-$C$4)*D968,$C$6-($C$6-$C$5)*SQRT(1-D968)))</f>
        <v>5.43592421692048</v>
      </c>
    </row>
    <row r="969" spans="2:6">
      <c r="B969" s="49">
        <v>953</v>
      </c>
      <c r="C969" s="50">
        <f ca="1" t="shared" si="42"/>
        <v>0.127171601930156</v>
      </c>
      <c r="D969" s="50">
        <f ca="1" t="shared" si="43"/>
        <v>0.744903441100348</v>
      </c>
      <c r="E969" s="50">
        <f ca="1" t="shared" si="44"/>
        <v>1</v>
      </c>
      <c r="F969" s="55">
        <f ca="1">IF(E969=1,$C$4*SQRT(D969),IF(E969=2,$C$4+($C$5-$C$4)*D969,$C$6-($C$6-$C$5)*SQRT(1-D969)))</f>
        <v>2.589233664601</v>
      </c>
    </row>
    <row r="970" spans="2:6">
      <c r="B970" s="49">
        <v>954</v>
      </c>
      <c r="C970" s="50">
        <f ca="1" t="shared" si="42"/>
        <v>0.744050658030764</v>
      </c>
      <c r="D970" s="50">
        <f ca="1" t="shared" si="43"/>
        <v>0.177119478223646</v>
      </c>
      <c r="E970" s="50">
        <f ca="1" t="shared" si="44"/>
        <v>2</v>
      </c>
      <c r="F970" s="55">
        <f ca="1">IF(E970=1,$C$4*SQRT(D970),IF(E970=2,$C$4+($C$5-$C$4)*D970,$C$6-($C$6-$C$5)*SQRT(1-D970)))</f>
        <v>3.70847791289459</v>
      </c>
    </row>
    <row r="971" spans="2:6">
      <c r="B971" s="49">
        <v>955</v>
      </c>
      <c r="C971" s="50">
        <f ca="1" t="shared" si="42"/>
        <v>0.367236111715209</v>
      </c>
      <c r="D971" s="50">
        <f ca="1" t="shared" si="43"/>
        <v>0.675817265979962</v>
      </c>
      <c r="E971" s="50">
        <f ca="1" t="shared" si="44"/>
        <v>2</v>
      </c>
      <c r="F971" s="55">
        <f ca="1">IF(E971=1,$C$4*SQRT(D971),IF(E971=2,$C$4+($C$5-$C$4)*D971,$C$6-($C$6-$C$5)*SQRT(1-D971)))</f>
        <v>5.70326906391985</v>
      </c>
    </row>
    <row r="972" spans="2:6">
      <c r="B972" s="49">
        <v>956</v>
      </c>
      <c r="C972" s="50">
        <f ca="1" t="shared" si="42"/>
        <v>0.201949566293741</v>
      </c>
      <c r="D972" s="50">
        <f ca="1" t="shared" si="43"/>
        <v>0.0954747249275998</v>
      </c>
      <c r="E972" s="50">
        <f ca="1" t="shared" si="44"/>
        <v>1</v>
      </c>
      <c r="F972" s="55">
        <f ca="1">IF(E972=1,$C$4*SQRT(D972),IF(E972=2,$C$4+($C$5-$C$4)*D972,$C$6-($C$6-$C$5)*SQRT(1-D972)))</f>
        <v>0.92696953798299</v>
      </c>
    </row>
    <row r="973" spans="2:6">
      <c r="B973" s="49">
        <v>957</v>
      </c>
      <c r="C973" s="50">
        <f ca="1" t="shared" si="42"/>
        <v>0.423073603259728</v>
      </c>
      <c r="D973" s="50">
        <f ca="1" t="shared" si="43"/>
        <v>0.349311117253447</v>
      </c>
      <c r="E973" s="50">
        <f ca="1" t="shared" si="44"/>
        <v>2</v>
      </c>
      <c r="F973" s="55">
        <f ca="1">IF(E973=1,$C$4*SQRT(D973),IF(E973=2,$C$4+($C$5-$C$4)*D973,$C$6-($C$6-$C$5)*SQRT(1-D973)))</f>
        <v>4.39724446901379</v>
      </c>
    </row>
    <row r="974" spans="2:6">
      <c r="B974" s="49">
        <v>958</v>
      </c>
      <c r="C974" s="50">
        <f ca="1" t="shared" si="42"/>
        <v>0.0885312988739291</v>
      </c>
      <c r="D974" s="50">
        <f ca="1" t="shared" si="43"/>
        <v>0.72508370230902</v>
      </c>
      <c r="E974" s="50">
        <f ca="1" t="shared" si="44"/>
        <v>1</v>
      </c>
      <c r="F974" s="55">
        <f ca="1">IF(E974=1,$C$4*SQRT(D974),IF(E974=2,$C$4+($C$5-$C$4)*D974,$C$6-($C$6-$C$5)*SQRT(1-D974)))</f>
        <v>2.55455540569806</v>
      </c>
    </row>
    <row r="975" spans="2:6">
      <c r="B975" s="49">
        <v>959</v>
      </c>
      <c r="C975" s="50">
        <f ca="1" t="shared" si="42"/>
        <v>0.452344088308493</v>
      </c>
      <c r="D975" s="50">
        <f ca="1" t="shared" si="43"/>
        <v>0.253365967141341</v>
      </c>
      <c r="E975" s="50">
        <f ca="1" t="shared" si="44"/>
        <v>2</v>
      </c>
      <c r="F975" s="55">
        <f ca="1">IF(E975=1,$C$4*SQRT(D975),IF(E975=2,$C$4+($C$5-$C$4)*D975,$C$6-($C$6-$C$5)*SQRT(1-D975)))</f>
        <v>4.01346386856536</v>
      </c>
    </row>
    <row r="976" spans="2:6">
      <c r="B976" s="49">
        <v>960</v>
      </c>
      <c r="C976" s="50">
        <f ca="1" t="shared" si="42"/>
        <v>0.312451834127394</v>
      </c>
      <c r="D976" s="50">
        <f ca="1" t="shared" si="43"/>
        <v>0.511569019968205</v>
      </c>
      <c r="E976" s="50">
        <f ca="1" t="shared" si="44"/>
        <v>2</v>
      </c>
      <c r="F976" s="55">
        <f ca="1">IF(E976=1,$C$4*SQRT(D976),IF(E976=2,$C$4+($C$5-$C$4)*D976,$C$6-($C$6-$C$5)*SQRT(1-D976)))</f>
        <v>5.04627607987282</v>
      </c>
    </row>
    <row r="977" spans="2:6">
      <c r="B977" s="49">
        <v>961</v>
      </c>
      <c r="C977" s="50">
        <f ca="1" t="shared" ref="C977:C1016" si="45">RAND()</f>
        <v>0.87786269645348</v>
      </c>
      <c r="D977" s="50">
        <f ca="1" t="shared" ref="D977:D1016" si="46">RAND()</f>
        <v>0.930626629982594</v>
      </c>
      <c r="E977" s="50">
        <f ca="1" t="shared" ref="E977:E1016" si="47">IF(C977&lt;=$C$10,1,IF(C977&lt;=$C$10+$C$11,2,3))</f>
        <v>3</v>
      </c>
      <c r="F977" s="55">
        <f ca="1">IF(E977=1,$C$4*SQRT(D977),IF(E977=2,$C$4+($C$5-$C$4)*D977,$C$6-($C$6-$C$5)*SQRT(1-D977)))</f>
        <v>9.20983525125665</v>
      </c>
    </row>
    <row r="978" spans="2:6">
      <c r="B978" s="49">
        <v>962</v>
      </c>
      <c r="C978" s="50">
        <f ca="1" t="shared" si="45"/>
        <v>0.941832408588605</v>
      </c>
      <c r="D978" s="50">
        <f ca="1" t="shared" si="46"/>
        <v>0.315952391230533</v>
      </c>
      <c r="E978" s="50">
        <f ca="1" t="shared" si="47"/>
        <v>3</v>
      </c>
      <c r="F978" s="55">
        <f ca="1">IF(E978=1,$C$4*SQRT(D978),IF(E978=2,$C$4+($C$5-$C$4)*D978,$C$6-($C$6-$C$5)*SQRT(1-D978)))</f>
        <v>7.51878487854737</v>
      </c>
    </row>
    <row r="979" spans="2:6">
      <c r="B979" s="49">
        <v>963</v>
      </c>
      <c r="C979" s="50">
        <f ca="1" t="shared" si="45"/>
        <v>0.74150182254044</v>
      </c>
      <c r="D979" s="50">
        <f ca="1" t="shared" si="46"/>
        <v>0.344410639554134</v>
      </c>
      <c r="E979" s="50">
        <f ca="1" t="shared" si="47"/>
        <v>2</v>
      </c>
      <c r="F979" s="55">
        <f ca="1">IF(E979=1,$C$4*SQRT(D979),IF(E979=2,$C$4+($C$5-$C$4)*D979,$C$6-($C$6-$C$5)*SQRT(1-D979)))</f>
        <v>4.37764255821654</v>
      </c>
    </row>
    <row r="980" spans="2:6">
      <c r="B980" s="49">
        <v>964</v>
      </c>
      <c r="C980" s="50">
        <f ca="1" t="shared" si="45"/>
        <v>0.932233487827101</v>
      </c>
      <c r="D980" s="50">
        <f ca="1" t="shared" si="46"/>
        <v>0.882900891774495</v>
      </c>
      <c r="E980" s="50">
        <f ca="1" t="shared" si="47"/>
        <v>3</v>
      </c>
      <c r="F980" s="55">
        <f ca="1">IF(E980=1,$C$4*SQRT(D980),IF(E980=2,$C$4+($C$5-$C$4)*D980,$C$6-($C$6-$C$5)*SQRT(1-D980)))</f>
        <v>8.97340759109102</v>
      </c>
    </row>
    <row r="981" spans="2:6">
      <c r="B981" s="49">
        <v>965</v>
      </c>
      <c r="C981" s="50">
        <f ca="1" t="shared" si="45"/>
        <v>0.708355754428814</v>
      </c>
      <c r="D981" s="50">
        <f ca="1" t="shared" si="46"/>
        <v>0.297222051393151</v>
      </c>
      <c r="E981" s="50">
        <f ca="1" t="shared" si="47"/>
        <v>2</v>
      </c>
      <c r="F981" s="55">
        <f ca="1">IF(E981=1,$C$4*SQRT(D981),IF(E981=2,$C$4+($C$5-$C$4)*D981,$C$6-($C$6-$C$5)*SQRT(1-D981)))</f>
        <v>4.1888882055726</v>
      </c>
    </row>
    <row r="982" spans="2:6">
      <c r="B982" s="49">
        <v>966</v>
      </c>
      <c r="C982" s="50">
        <f ca="1" t="shared" si="45"/>
        <v>0.299518542826923</v>
      </c>
      <c r="D982" s="50">
        <f ca="1" t="shared" si="46"/>
        <v>0.219311788829709</v>
      </c>
      <c r="E982" s="50">
        <f ca="1" t="shared" si="47"/>
        <v>2</v>
      </c>
      <c r="F982" s="55">
        <f ca="1">IF(E982=1,$C$4*SQRT(D982),IF(E982=2,$C$4+($C$5-$C$4)*D982,$C$6-($C$6-$C$5)*SQRT(1-D982)))</f>
        <v>3.87724715531884</v>
      </c>
    </row>
    <row r="983" spans="2:6">
      <c r="B983" s="49">
        <v>967</v>
      </c>
      <c r="C983" s="50">
        <f ca="1" t="shared" si="45"/>
        <v>0.124725444900119</v>
      </c>
      <c r="D983" s="50">
        <f ca="1" t="shared" si="46"/>
        <v>0.0957487606573457</v>
      </c>
      <c r="E983" s="50">
        <f ca="1" t="shared" si="47"/>
        <v>1</v>
      </c>
      <c r="F983" s="55">
        <f ca="1">IF(E983=1,$C$4*SQRT(D983),IF(E983=2,$C$4+($C$5-$C$4)*D983,$C$6-($C$6-$C$5)*SQRT(1-D983)))</f>
        <v>0.928298899016966</v>
      </c>
    </row>
    <row r="984" spans="2:6">
      <c r="B984" s="49">
        <v>968</v>
      </c>
      <c r="C984" s="50">
        <f ca="1" t="shared" si="45"/>
        <v>0.499653818520335</v>
      </c>
      <c r="D984" s="50">
        <f ca="1" t="shared" si="46"/>
        <v>0.823250441713595</v>
      </c>
      <c r="E984" s="50">
        <f ca="1" t="shared" si="47"/>
        <v>2</v>
      </c>
      <c r="F984" s="55">
        <f ca="1">IF(E984=1,$C$4*SQRT(D984),IF(E984=2,$C$4+($C$5-$C$4)*D984,$C$6-($C$6-$C$5)*SQRT(1-D984)))</f>
        <v>6.29300176685438</v>
      </c>
    </row>
    <row r="985" spans="2:6">
      <c r="B985" s="49">
        <v>969</v>
      </c>
      <c r="C985" s="50">
        <f ca="1" t="shared" si="45"/>
        <v>0.121623346427759</v>
      </c>
      <c r="D985" s="50">
        <f ca="1" t="shared" si="46"/>
        <v>0.392362646499808</v>
      </c>
      <c r="E985" s="50">
        <f ca="1" t="shared" si="47"/>
        <v>1</v>
      </c>
      <c r="F985" s="55">
        <f ca="1">IF(E985=1,$C$4*SQRT(D985),IF(E985=2,$C$4+($C$5-$C$4)*D985,$C$6-($C$6-$C$5)*SQRT(1-D985)))</f>
        <v>1.87916572406435</v>
      </c>
    </row>
    <row r="986" spans="2:6">
      <c r="B986" s="49">
        <v>970</v>
      </c>
      <c r="C986" s="50">
        <f ca="1" t="shared" si="45"/>
        <v>0.352315292115721</v>
      </c>
      <c r="D986" s="50">
        <f ca="1" t="shared" si="46"/>
        <v>0.434785024689626</v>
      </c>
      <c r="E986" s="50">
        <f ca="1" t="shared" si="47"/>
        <v>2</v>
      </c>
      <c r="F986" s="55">
        <f ca="1">IF(E986=1,$C$4*SQRT(D986),IF(E986=2,$C$4+($C$5-$C$4)*D986,$C$6-($C$6-$C$5)*SQRT(1-D986)))</f>
        <v>4.7391400987585</v>
      </c>
    </row>
    <row r="987" spans="2:6">
      <c r="B987" s="49">
        <v>971</v>
      </c>
      <c r="C987" s="50">
        <f ca="1" t="shared" si="45"/>
        <v>0.0731402178356559</v>
      </c>
      <c r="D987" s="50">
        <f ca="1" t="shared" si="46"/>
        <v>0.0140670906152565</v>
      </c>
      <c r="E987" s="50">
        <f ca="1" t="shared" si="47"/>
        <v>1</v>
      </c>
      <c r="F987" s="55">
        <f ca="1">IF(E987=1,$C$4*SQRT(D987),IF(E987=2,$C$4+($C$5-$C$4)*D987,$C$6-($C$6-$C$5)*SQRT(1-D987)))</f>
        <v>0.355814299231085</v>
      </c>
    </row>
    <row r="988" spans="2:6">
      <c r="B988" s="49">
        <v>972</v>
      </c>
      <c r="C988" s="50">
        <f ca="1" t="shared" si="45"/>
        <v>0.990688732462054</v>
      </c>
      <c r="D988" s="50">
        <f ca="1" t="shared" si="46"/>
        <v>0.797775110106917</v>
      </c>
      <c r="E988" s="50">
        <f ca="1" t="shared" si="47"/>
        <v>3</v>
      </c>
      <c r="F988" s="55">
        <f ca="1">IF(E988=1,$C$4*SQRT(D988),IF(E988=2,$C$4+($C$5-$C$4)*D988,$C$6-($C$6-$C$5)*SQRT(1-D988)))</f>
        <v>8.65091734536473</v>
      </c>
    </row>
    <row r="989" spans="2:6">
      <c r="B989" s="49">
        <v>973</v>
      </c>
      <c r="C989" s="50">
        <f ca="1" t="shared" si="45"/>
        <v>0.729699056805557</v>
      </c>
      <c r="D989" s="50">
        <f ca="1" t="shared" si="46"/>
        <v>0.719786943409862</v>
      </c>
      <c r="E989" s="50">
        <f ca="1" t="shared" si="47"/>
        <v>2</v>
      </c>
      <c r="F989" s="55">
        <f ca="1">IF(E989=1,$C$4*SQRT(D989),IF(E989=2,$C$4+($C$5-$C$4)*D989,$C$6-($C$6-$C$5)*SQRT(1-D989)))</f>
        <v>5.87914777363945</v>
      </c>
    </row>
    <row r="990" spans="2:6">
      <c r="B990" s="49">
        <v>974</v>
      </c>
      <c r="C990" s="50">
        <f ca="1" t="shared" si="45"/>
        <v>0.112123584698717</v>
      </c>
      <c r="D990" s="50">
        <f ca="1" t="shared" si="46"/>
        <v>0.996757438830015</v>
      </c>
      <c r="E990" s="50">
        <f ca="1" t="shared" si="47"/>
        <v>1</v>
      </c>
      <c r="F990" s="55">
        <f ca="1">IF(E990=1,$C$4*SQRT(D990),IF(E990=2,$C$4+($C$5-$C$4)*D990,$C$6-($C$6-$C$5)*SQRT(1-D990)))</f>
        <v>2.99513220901351</v>
      </c>
    </row>
    <row r="991" spans="2:6">
      <c r="B991" s="49">
        <v>975</v>
      </c>
      <c r="C991" s="50">
        <f ca="1" t="shared" si="45"/>
        <v>0.537926517431359</v>
      </c>
      <c r="D991" s="50">
        <f ca="1" t="shared" si="46"/>
        <v>0.259915777315047</v>
      </c>
      <c r="E991" s="50">
        <f ca="1" t="shared" si="47"/>
        <v>2</v>
      </c>
      <c r="F991" s="55">
        <f ca="1">IF(E991=1,$C$4*SQRT(D991),IF(E991=2,$C$4+($C$5-$C$4)*D991,$C$6-($C$6-$C$5)*SQRT(1-D991)))</f>
        <v>4.03966310926019</v>
      </c>
    </row>
    <row r="992" spans="2:6">
      <c r="B992" s="49">
        <v>976</v>
      </c>
      <c r="C992" s="50">
        <f ca="1" t="shared" si="45"/>
        <v>0.548779292371862</v>
      </c>
      <c r="D992" s="50">
        <f ca="1" t="shared" si="46"/>
        <v>0.543849748109607</v>
      </c>
      <c r="E992" s="50">
        <f ca="1" t="shared" si="47"/>
        <v>2</v>
      </c>
      <c r="F992" s="55">
        <f ca="1">IF(E992=1,$C$4*SQRT(D992),IF(E992=2,$C$4+($C$5-$C$4)*D992,$C$6-($C$6-$C$5)*SQRT(1-D992)))</f>
        <v>5.17539899243843</v>
      </c>
    </row>
    <row r="993" spans="2:6">
      <c r="B993" s="49">
        <v>977</v>
      </c>
      <c r="C993" s="50">
        <f ca="1" t="shared" si="45"/>
        <v>0.306494768920724</v>
      </c>
      <c r="D993" s="50">
        <f ca="1" t="shared" si="46"/>
        <v>0.798388756931421</v>
      </c>
      <c r="E993" s="50">
        <f ca="1" t="shared" si="47"/>
        <v>2</v>
      </c>
      <c r="F993" s="55">
        <f ca="1">IF(E993=1,$C$4*SQRT(D993),IF(E993=2,$C$4+($C$5-$C$4)*D993,$C$6-($C$6-$C$5)*SQRT(1-D993)))</f>
        <v>6.19355502772568</v>
      </c>
    </row>
    <row r="994" spans="2:6">
      <c r="B994" s="49">
        <v>978</v>
      </c>
      <c r="C994" s="50">
        <f ca="1" t="shared" si="45"/>
        <v>0.259946805677293</v>
      </c>
      <c r="D994" s="50">
        <f ca="1" t="shared" si="46"/>
        <v>0.59774643886234</v>
      </c>
      <c r="E994" s="50">
        <f ca="1" t="shared" si="47"/>
        <v>2</v>
      </c>
      <c r="F994" s="55">
        <f ca="1">IF(E994=1,$C$4*SQRT(D994),IF(E994=2,$C$4+($C$5-$C$4)*D994,$C$6-($C$6-$C$5)*SQRT(1-D994)))</f>
        <v>5.39098575544936</v>
      </c>
    </row>
    <row r="995" spans="2:6">
      <c r="B995" s="49">
        <v>979</v>
      </c>
      <c r="C995" s="50">
        <f ca="1" t="shared" si="45"/>
        <v>0.304250124110155</v>
      </c>
      <c r="D995" s="50">
        <f ca="1" t="shared" si="46"/>
        <v>0.315023386592323</v>
      </c>
      <c r="E995" s="50">
        <f ca="1" t="shared" si="47"/>
        <v>2</v>
      </c>
      <c r="F995" s="55">
        <f ca="1">IF(E995=1,$C$4*SQRT(D995),IF(E995=2,$C$4+($C$5-$C$4)*D995,$C$6-($C$6-$C$5)*SQRT(1-D995)))</f>
        <v>4.26009354636929</v>
      </c>
    </row>
    <row r="996" spans="2:6">
      <c r="B996" s="49">
        <v>980</v>
      </c>
      <c r="C996" s="50">
        <f ca="1" t="shared" si="45"/>
        <v>0.201587521743259</v>
      </c>
      <c r="D996" s="50">
        <f ca="1" t="shared" si="46"/>
        <v>0.574369039389336</v>
      </c>
      <c r="E996" s="50">
        <f ca="1" t="shared" si="47"/>
        <v>1</v>
      </c>
      <c r="F996" s="55">
        <f ca="1">IF(E996=1,$C$4*SQRT(D996),IF(E996=2,$C$4+($C$5-$C$4)*D996,$C$6-($C$6-$C$5)*SQRT(1-D996)))</f>
        <v>2.27361416130882</v>
      </c>
    </row>
    <row r="997" spans="2:6">
      <c r="B997" s="49">
        <v>981</v>
      </c>
      <c r="C997" s="50">
        <f ca="1" t="shared" si="45"/>
        <v>0.513806979484679</v>
      </c>
      <c r="D997" s="50">
        <f ca="1" t="shared" si="46"/>
        <v>0.891111178601148</v>
      </c>
      <c r="E997" s="50">
        <f ca="1" t="shared" si="47"/>
        <v>2</v>
      </c>
      <c r="F997" s="55">
        <f ca="1">IF(E997=1,$C$4*SQRT(D997),IF(E997=2,$C$4+($C$5-$C$4)*D997,$C$6-($C$6-$C$5)*SQRT(1-D997)))</f>
        <v>6.56444471440459</v>
      </c>
    </row>
    <row r="998" spans="2:6">
      <c r="B998" s="49">
        <v>982</v>
      </c>
      <c r="C998" s="50">
        <f ca="1" t="shared" si="45"/>
        <v>0.851094425356166</v>
      </c>
      <c r="D998" s="50">
        <f ca="1" t="shared" si="46"/>
        <v>0.846581312502414</v>
      </c>
      <c r="E998" s="50">
        <f ca="1" t="shared" si="47"/>
        <v>3</v>
      </c>
      <c r="F998" s="55">
        <f ca="1">IF(E998=1,$C$4*SQRT(D998),IF(E998=2,$C$4+($C$5-$C$4)*D998,$C$6-($C$6-$C$5)*SQRT(1-D998)))</f>
        <v>8.82493907073791</v>
      </c>
    </row>
    <row r="999" spans="2:6">
      <c r="B999" s="49">
        <v>983</v>
      </c>
      <c r="C999" s="50">
        <f ca="1" t="shared" si="45"/>
        <v>0.704595872331163</v>
      </c>
      <c r="D999" s="50">
        <f ca="1" t="shared" si="46"/>
        <v>0.776344910302506</v>
      </c>
      <c r="E999" s="50">
        <f ca="1" t="shared" si="47"/>
        <v>2</v>
      </c>
      <c r="F999" s="55">
        <f ca="1">IF(E999=1,$C$4*SQRT(D999),IF(E999=2,$C$4+($C$5-$C$4)*D999,$C$6-($C$6-$C$5)*SQRT(1-D999)))</f>
        <v>6.10537964121002</v>
      </c>
    </row>
    <row r="1000" spans="2:6">
      <c r="B1000" s="49">
        <v>984</v>
      </c>
      <c r="C1000" s="50">
        <f ca="1" t="shared" si="45"/>
        <v>0.726772955583699</v>
      </c>
      <c r="D1000" s="50">
        <f ca="1" t="shared" si="46"/>
        <v>0.0789416172785848</v>
      </c>
      <c r="E1000" s="50">
        <f ca="1" t="shared" si="47"/>
        <v>2</v>
      </c>
      <c r="F1000" s="55">
        <f ca="1">IF(E1000=1,$C$4*SQRT(D1000),IF(E1000=2,$C$4+($C$5-$C$4)*D1000,$C$6-($C$6-$C$5)*SQRT(1-D1000)))</f>
        <v>3.31576646911434</v>
      </c>
    </row>
    <row r="1001" spans="2:6">
      <c r="B1001" s="49">
        <v>985</v>
      </c>
      <c r="C1001" s="50">
        <f ca="1" t="shared" si="45"/>
        <v>0.031226279719428</v>
      </c>
      <c r="D1001" s="50">
        <f ca="1" t="shared" si="46"/>
        <v>0.977539101276437</v>
      </c>
      <c r="E1001" s="50">
        <f ca="1" t="shared" si="47"/>
        <v>1</v>
      </c>
      <c r="F1001" s="55">
        <f ca="1">IF(E1001=1,$C$4*SQRT(D1001),IF(E1001=2,$C$4+($C$5-$C$4)*D1001,$C$6-($C$6-$C$5)*SQRT(1-D1001)))</f>
        <v>2.96611731249591</v>
      </c>
    </row>
    <row r="1002" spans="2:6">
      <c r="B1002" s="49">
        <v>986</v>
      </c>
      <c r="C1002" s="50">
        <f ca="1" t="shared" si="45"/>
        <v>0.494293750624911</v>
      </c>
      <c r="D1002" s="50">
        <f ca="1" t="shared" si="46"/>
        <v>0.698523765036385</v>
      </c>
      <c r="E1002" s="50">
        <f ca="1" t="shared" si="47"/>
        <v>2</v>
      </c>
      <c r="F1002" s="55">
        <f ca="1">IF(E1002=1,$C$4*SQRT(D1002),IF(E1002=2,$C$4+($C$5-$C$4)*D1002,$C$6-($C$6-$C$5)*SQRT(1-D1002)))</f>
        <v>5.79409506014554</v>
      </c>
    </row>
    <row r="1003" spans="2:6">
      <c r="B1003" s="49">
        <v>987</v>
      </c>
      <c r="C1003" s="50">
        <f ca="1" t="shared" si="45"/>
        <v>0.0589780296394051</v>
      </c>
      <c r="D1003" s="50">
        <f ca="1" t="shared" si="46"/>
        <v>0.742943215391425</v>
      </c>
      <c r="E1003" s="50">
        <f ca="1" t="shared" si="47"/>
        <v>1</v>
      </c>
      <c r="F1003" s="55">
        <f ca="1">IF(E1003=1,$C$4*SQRT(D1003),IF(E1003=2,$C$4+($C$5-$C$4)*D1003,$C$6-($C$6-$C$5)*SQRT(1-D1003)))</f>
        <v>2.58582461480334</v>
      </c>
    </row>
    <row r="1004" spans="2:6">
      <c r="B1004" s="49">
        <v>988</v>
      </c>
      <c r="C1004" s="50">
        <f ca="1" t="shared" si="45"/>
        <v>0.766817973131359</v>
      </c>
      <c r="D1004" s="50">
        <f ca="1" t="shared" si="46"/>
        <v>0.177106920366457</v>
      </c>
      <c r="E1004" s="50">
        <f ca="1" t="shared" si="47"/>
        <v>2</v>
      </c>
      <c r="F1004" s="55">
        <f ca="1">IF(E1004=1,$C$4*SQRT(D1004),IF(E1004=2,$C$4+($C$5-$C$4)*D1004,$C$6-($C$6-$C$5)*SQRT(1-D1004)))</f>
        <v>3.70842768146583</v>
      </c>
    </row>
    <row r="1005" spans="2:6">
      <c r="B1005" s="49">
        <v>989</v>
      </c>
      <c r="C1005" s="50">
        <f ca="1" t="shared" si="45"/>
        <v>0.0634366448473087</v>
      </c>
      <c r="D1005" s="50">
        <f ca="1" t="shared" si="46"/>
        <v>0.336354475676784</v>
      </c>
      <c r="E1005" s="50">
        <f ca="1" t="shared" si="47"/>
        <v>1</v>
      </c>
      <c r="F1005" s="55">
        <f ca="1">IF(E1005=1,$C$4*SQRT(D1005),IF(E1005=2,$C$4+($C$5-$C$4)*D1005,$C$6-($C$6-$C$5)*SQRT(1-D1005)))</f>
        <v>1.73988226069785</v>
      </c>
    </row>
    <row r="1006" spans="2:6">
      <c r="B1006" s="49">
        <v>990</v>
      </c>
      <c r="C1006" s="50">
        <f ca="1" t="shared" si="45"/>
        <v>0.0430142953622914</v>
      </c>
      <c r="D1006" s="50">
        <f ca="1" t="shared" si="46"/>
        <v>0.468117282321938</v>
      </c>
      <c r="E1006" s="50">
        <f ca="1" t="shared" si="47"/>
        <v>1</v>
      </c>
      <c r="F1006" s="55">
        <f ca="1">IF(E1006=1,$C$4*SQRT(D1006),IF(E1006=2,$C$4+($C$5-$C$4)*D1006,$C$6-($C$6-$C$5)*SQRT(1-D1006)))</f>
        <v>2.05257290757172</v>
      </c>
    </row>
    <row r="1007" spans="2:6">
      <c r="B1007" s="49">
        <v>991</v>
      </c>
      <c r="C1007" s="50">
        <f ca="1" t="shared" si="45"/>
        <v>0.0305829147708934</v>
      </c>
      <c r="D1007" s="50">
        <f ca="1" t="shared" si="46"/>
        <v>0.54151176780789</v>
      </c>
      <c r="E1007" s="50">
        <f ca="1" t="shared" si="47"/>
        <v>1</v>
      </c>
      <c r="F1007" s="55">
        <f ca="1">IF(E1007=1,$C$4*SQRT(D1007),IF(E1007=2,$C$4+($C$5-$C$4)*D1007,$C$6-($C$6-$C$5)*SQRT(1-D1007)))</f>
        <v>2.2076244948521</v>
      </c>
    </row>
    <row r="1008" spans="2:6">
      <c r="B1008" s="49">
        <v>992</v>
      </c>
      <c r="C1008" s="50">
        <f ca="1" t="shared" si="45"/>
        <v>0.327493047974285</v>
      </c>
      <c r="D1008" s="50">
        <f ca="1" t="shared" si="46"/>
        <v>0.478184603427148</v>
      </c>
      <c r="E1008" s="50">
        <f ca="1" t="shared" si="47"/>
        <v>2</v>
      </c>
      <c r="F1008" s="55">
        <f ca="1">IF(E1008=1,$C$4*SQRT(D1008),IF(E1008=2,$C$4+($C$5-$C$4)*D1008,$C$6-($C$6-$C$5)*SQRT(1-D1008)))</f>
        <v>4.91273841370859</v>
      </c>
    </row>
    <row r="1009" spans="2:6">
      <c r="B1009" s="49">
        <v>993</v>
      </c>
      <c r="C1009" s="50">
        <f ca="1" t="shared" si="45"/>
        <v>0.638199052381692</v>
      </c>
      <c r="D1009" s="50">
        <f ca="1" t="shared" si="46"/>
        <v>0.202482228187354</v>
      </c>
      <c r="E1009" s="50">
        <f ca="1" t="shared" si="47"/>
        <v>2</v>
      </c>
      <c r="F1009" s="55">
        <f ca="1">IF(E1009=1,$C$4*SQRT(D1009),IF(E1009=2,$C$4+($C$5-$C$4)*D1009,$C$6-($C$6-$C$5)*SQRT(1-D1009)))</f>
        <v>3.80992891274941</v>
      </c>
    </row>
    <row r="1010" spans="2:6">
      <c r="B1010" s="49">
        <v>994</v>
      </c>
      <c r="C1010" s="50">
        <f ca="1" t="shared" si="45"/>
        <v>0.0401240419119928</v>
      </c>
      <c r="D1010" s="50">
        <f ca="1" t="shared" si="46"/>
        <v>0.725091135912989</v>
      </c>
      <c r="E1010" s="50">
        <f ca="1" t="shared" si="47"/>
        <v>1</v>
      </c>
      <c r="F1010" s="55">
        <f ca="1">IF(E1010=1,$C$4*SQRT(D1010),IF(E1010=2,$C$4+($C$5-$C$4)*D1010,$C$6-($C$6-$C$5)*SQRT(1-D1010)))</f>
        <v>2.55456850039628</v>
      </c>
    </row>
    <row r="1011" spans="2:6">
      <c r="B1011" s="49">
        <v>995</v>
      </c>
      <c r="C1011" s="50">
        <f ca="1" t="shared" si="45"/>
        <v>0.482116183657395</v>
      </c>
      <c r="D1011" s="50">
        <f ca="1" t="shared" si="46"/>
        <v>0.315268229539981</v>
      </c>
      <c r="E1011" s="50">
        <f ca="1" t="shared" si="47"/>
        <v>2</v>
      </c>
      <c r="F1011" s="55">
        <f ca="1">IF(E1011=1,$C$4*SQRT(D1011),IF(E1011=2,$C$4+($C$5-$C$4)*D1011,$C$6-($C$6-$C$5)*SQRT(1-D1011)))</f>
        <v>4.26107291815992</v>
      </c>
    </row>
    <row r="1012" spans="2:6">
      <c r="B1012" s="49">
        <v>996</v>
      </c>
      <c r="C1012" s="50">
        <f ca="1" t="shared" si="45"/>
        <v>0.315718801395015</v>
      </c>
      <c r="D1012" s="50">
        <f ca="1" t="shared" si="46"/>
        <v>0.315953958428147</v>
      </c>
      <c r="E1012" s="50">
        <f ca="1" t="shared" si="47"/>
        <v>2</v>
      </c>
      <c r="F1012" s="55">
        <f ca="1">IF(E1012=1,$C$4*SQRT(D1012),IF(E1012=2,$C$4+($C$5-$C$4)*D1012,$C$6-($C$6-$C$5)*SQRT(1-D1012)))</f>
        <v>4.26381583371259</v>
      </c>
    </row>
    <row r="1013" spans="2:6">
      <c r="B1013" s="49">
        <v>997</v>
      </c>
      <c r="C1013" s="50">
        <f ca="1" t="shared" si="45"/>
        <v>0.766202181040954</v>
      </c>
      <c r="D1013" s="50">
        <f ca="1" t="shared" si="46"/>
        <v>0.553520184145329</v>
      </c>
      <c r="E1013" s="50">
        <f ca="1" t="shared" si="47"/>
        <v>2</v>
      </c>
      <c r="F1013" s="55">
        <f ca="1">IF(E1013=1,$C$4*SQRT(D1013),IF(E1013=2,$C$4+($C$5-$C$4)*D1013,$C$6-($C$6-$C$5)*SQRT(1-D1013)))</f>
        <v>5.21408073658132</v>
      </c>
    </row>
    <row r="1014" spans="2:6">
      <c r="B1014" s="49">
        <v>998</v>
      </c>
      <c r="C1014" s="50">
        <f ca="1" t="shared" si="45"/>
        <v>0.32486390255559</v>
      </c>
      <c r="D1014" s="50">
        <f ca="1" t="shared" si="46"/>
        <v>0.219322552855938</v>
      </c>
      <c r="E1014" s="50">
        <f ca="1" t="shared" si="47"/>
        <v>2</v>
      </c>
      <c r="F1014" s="55">
        <f ca="1">IF(E1014=1,$C$4*SQRT(D1014),IF(E1014=2,$C$4+($C$5-$C$4)*D1014,$C$6-($C$6-$C$5)*SQRT(1-D1014)))</f>
        <v>3.87729021142375</v>
      </c>
    </row>
    <row r="1015" spans="2:6">
      <c r="B1015" s="49">
        <v>999</v>
      </c>
      <c r="C1015" s="50">
        <f ca="1" t="shared" si="45"/>
        <v>0.0764880613830381</v>
      </c>
      <c r="D1015" s="50">
        <f ca="1" t="shared" si="46"/>
        <v>0.331574857041021</v>
      </c>
      <c r="E1015" s="50">
        <f ca="1" t="shared" si="47"/>
        <v>1</v>
      </c>
      <c r="F1015" s="55">
        <f ca="1">IF(E1015=1,$C$4*SQRT(D1015),IF(E1015=2,$C$4+($C$5-$C$4)*D1015,$C$6-($C$6-$C$5)*SQRT(1-D1015)))</f>
        <v>1.72747611079551</v>
      </c>
    </row>
    <row r="1016" spans="2:6">
      <c r="B1016" s="56">
        <v>1000</v>
      </c>
      <c r="C1016" s="57">
        <f ca="1" t="shared" si="45"/>
        <v>0.0863635336882116</v>
      </c>
      <c r="D1016" s="57">
        <f ca="1" t="shared" si="46"/>
        <v>0.120378652243226</v>
      </c>
      <c r="E1016" s="57">
        <f ca="1" t="shared" si="47"/>
        <v>1</v>
      </c>
      <c r="F1016" s="60">
        <f ca="1">IF(E1016=1,$C$4*SQRT(D1016),IF(E1016=2,$C$4+($C$5-$C$4)*D1016,$C$6-($C$6-$C$5)*SQRT(1-D1016)))</f>
        <v>1.04086880546447</v>
      </c>
    </row>
    <row r="1018" spans="2:3">
      <c r="B1018" s="3" t="s">
        <v>19</v>
      </c>
      <c r="C1018" s="1">
        <f ca="1">AVERAGE(F17:F1016)</f>
        <v>4.91103822599817</v>
      </c>
    </row>
    <row r="1019" spans="2:3">
      <c r="B1019" s="3" t="s">
        <v>20</v>
      </c>
      <c r="C1019" s="1">
        <f ca="1">MIN(F17:F1016)</f>
        <v>0.0522099382220399</v>
      </c>
    </row>
    <row r="1020" spans="2:3">
      <c r="B1020" s="3" t="s">
        <v>21</v>
      </c>
      <c r="C1020" s="1">
        <f ca="1">MAX(F17:F1016)</f>
        <v>9.71791209467512</v>
      </c>
    </row>
    <row r="1023" spans="2:2">
      <c r="B1023" s="3" t="s">
        <v>22</v>
      </c>
    </row>
    <row r="1024" spans="8:9">
      <c r="H1024" s="1" t="s">
        <v>23</v>
      </c>
      <c r="I1024" s="1">
        <f>2/(-C4+C5+C6)</f>
        <v>0.142857142857143</v>
      </c>
    </row>
    <row r="1025" spans="2:8">
      <c r="B1025" s="75" t="s">
        <v>24</v>
      </c>
      <c r="C1025" s="75" t="s">
        <v>25</v>
      </c>
      <c r="D1025" s="75" t="s">
        <v>26</v>
      </c>
      <c r="E1025" s="75" t="s">
        <v>27</v>
      </c>
      <c r="F1025" s="75" t="s">
        <v>28</v>
      </c>
      <c r="G1025" s="75" t="s">
        <v>29</v>
      </c>
      <c r="H1025" s="75" t="s">
        <v>30</v>
      </c>
    </row>
    <row r="1026" spans="2:8">
      <c r="B1026" s="76">
        <v>1</v>
      </c>
      <c r="C1026" s="76">
        <f>($C$6/20)*0</f>
        <v>0</v>
      </c>
      <c r="D1026" s="76">
        <f>($C$6/20)*1</f>
        <v>0.5</v>
      </c>
      <c r="E1026" s="76">
        <f t="shared" ref="E1026:E1045" si="48">(C1026+D1026)/2</f>
        <v>0.25</v>
      </c>
      <c r="F1026" s="76">
        <f ca="1" t="shared" ref="F1026:F1045" si="49">COUNTIFS($F$17:$F$1016,"&gt;="&amp;C1026,$F$17:$F$1016,"&lt;"&amp;D1026)</f>
        <v>12</v>
      </c>
      <c r="G1026" s="76">
        <f ca="1" t="shared" ref="G1026:G1045" si="50">F1026/($C$7*(D1026-C1026))</f>
        <v>0.024</v>
      </c>
      <c r="H1026" s="76">
        <f>IF(E1026&lt;=$C$4,$I$1024*E1026/$C$4,IF(E1026&lt;=$C$5,$I$1024,$I$1024*($C$6-E1026)/($C$6-$C$5)))</f>
        <v>0.0119047619047619</v>
      </c>
    </row>
    <row r="1027" spans="2:8">
      <c r="B1027" s="76">
        <v>2</v>
      </c>
      <c r="C1027" s="76">
        <f>($C$6/20)*1</f>
        <v>0.5</v>
      </c>
      <c r="D1027" s="76">
        <f>($C$6/20)*2</f>
        <v>1</v>
      </c>
      <c r="E1027" s="76">
        <f t="shared" si="48"/>
        <v>0.75</v>
      </c>
      <c r="F1027" s="76">
        <f ca="1" t="shared" si="49"/>
        <v>13</v>
      </c>
      <c r="G1027" s="76">
        <f ca="1" t="shared" si="50"/>
        <v>0.026</v>
      </c>
      <c r="H1027" s="76">
        <f>IF(E1027&lt;=$C$4,$I$1024*E1027/$C$4,IF(E1027&lt;=$C$5,$I$1024,$I$1024*($C$6-E1027)/($C$6-$C$5)))</f>
        <v>0.0357142857142857</v>
      </c>
    </row>
    <row r="1028" spans="2:8">
      <c r="B1028" s="76">
        <v>3</v>
      </c>
      <c r="C1028" s="76">
        <f>($C$6/20)*2</f>
        <v>1</v>
      </c>
      <c r="D1028" s="76">
        <f>($C$6/20)*3</f>
        <v>1.5</v>
      </c>
      <c r="E1028" s="76">
        <f t="shared" si="48"/>
        <v>1.25</v>
      </c>
      <c r="F1028" s="76">
        <f ca="1" t="shared" si="49"/>
        <v>33</v>
      </c>
      <c r="G1028" s="76">
        <f ca="1" t="shared" si="50"/>
        <v>0.066</v>
      </c>
      <c r="H1028" s="76">
        <f>IF(E1028&lt;=$C$4,$I$1024*E1028/$C$4,IF(E1028&lt;=$C$5,$I$1024,$I$1024*($C$6-E1028)/($C$6-$C$5)))</f>
        <v>0.0595238095238095</v>
      </c>
    </row>
    <row r="1029" spans="2:8">
      <c r="B1029" s="76">
        <v>4</v>
      </c>
      <c r="C1029" s="76">
        <f>($C$6/20)*3</f>
        <v>1.5</v>
      </c>
      <c r="D1029" s="76">
        <f>($C$6/20)*4</f>
        <v>2</v>
      </c>
      <c r="E1029" s="76">
        <f t="shared" si="48"/>
        <v>1.75</v>
      </c>
      <c r="F1029" s="76">
        <f ca="1" t="shared" si="49"/>
        <v>43</v>
      </c>
      <c r="G1029" s="76">
        <f ca="1" t="shared" si="50"/>
        <v>0.086</v>
      </c>
      <c r="H1029" s="76">
        <f>IF(E1029&lt;=$C$4,$I$1024*E1029/$C$4,IF(E1029&lt;=$C$5,$I$1024,$I$1024*($C$6-E1029)/($C$6-$C$5)))</f>
        <v>0.0833333333333333</v>
      </c>
    </row>
    <row r="1030" spans="2:8">
      <c r="B1030" s="76">
        <v>5</v>
      </c>
      <c r="C1030" s="76">
        <f>($C$6/20)*4</f>
        <v>2</v>
      </c>
      <c r="D1030" s="76">
        <f>($C$6/20)*5</f>
        <v>2.5</v>
      </c>
      <c r="E1030" s="76">
        <f t="shared" si="48"/>
        <v>2.25</v>
      </c>
      <c r="F1030" s="76">
        <f ca="1" t="shared" si="49"/>
        <v>49</v>
      </c>
      <c r="G1030" s="76">
        <f ca="1" t="shared" si="50"/>
        <v>0.098</v>
      </c>
      <c r="H1030" s="76">
        <f>IF(E1030&lt;=$C$4,$I$1024*E1030/$C$4,IF(E1030&lt;=$C$5,$I$1024,$I$1024*($C$6-E1030)/($C$6-$C$5)))</f>
        <v>0.107142857142857</v>
      </c>
    </row>
    <row r="1031" spans="2:8">
      <c r="B1031" s="76">
        <v>6</v>
      </c>
      <c r="C1031" s="76">
        <f>($C$6/20)*5</f>
        <v>2.5</v>
      </c>
      <c r="D1031" s="76">
        <f>($C$6/20)*6</f>
        <v>3</v>
      </c>
      <c r="E1031" s="76">
        <f t="shared" si="48"/>
        <v>2.75</v>
      </c>
      <c r="F1031" s="76">
        <f ca="1" t="shared" si="49"/>
        <v>68</v>
      </c>
      <c r="G1031" s="76">
        <f ca="1" t="shared" si="50"/>
        <v>0.136</v>
      </c>
      <c r="H1031" s="76">
        <f>IF(E1031&lt;=$C$4,$I$1024*E1031/$C$4,IF(E1031&lt;=$C$5,$I$1024,$I$1024*($C$6-E1031)/($C$6-$C$5)))</f>
        <v>0.130952380952381</v>
      </c>
    </row>
    <row r="1032" spans="2:8">
      <c r="B1032" s="76">
        <v>7</v>
      </c>
      <c r="C1032" s="76">
        <f>($C$6/20)*6</f>
        <v>3</v>
      </c>
      <c r="D1032" s="76">
        <f>($C$6/20)*7</f>
        <v>3.5</v>
      </c>
      <c r="E1032" s="76">
        <f t="shared" si="48"/>
        <v>3.25</v>
      </c>
      <c r="F1032" s="76">
        <f ca="1" t="shared" si="49"/>
        <v>69</v>
      </c>
      <c r="G1032" s="76">
        <f ca="1" t="shared" si="50"/>
        <v>0.138</v>
      </c>
      <c r="H1032" s="76">
        <f>IF(E1032&lt;=$C$4,$I$1024*E1032/$C$4,IF(E1032&lt;=$C$5,$I$1024,$I$1024*($C$6-E1032)/($C$6-$C$5)))</f>
        <v>0.142857142857143</v>
      </c>
    </row>
    <row r="1033" spans="2:8">
      <c r="B1033" s="76">
        <v>8</v>
      </c>
      <c r="C1033" s="76">
        <f>($C$6/20)*7</f>
        <v>3.5</v>
      </c>
      <c r="D1033" s="76">
        <f>($C$6/20)*8</f>
        <v>4</v>
      </c>
      <c r="E1033" s="76">
        <f t="shared" si="48"/>
        <v>3.75</v>
      </c>
      <c r="F1033" s="76">
        <f ca="1" t="shared" si="49"/>
        <v>81</v>
      </c>
      <c r="G1033" s="76">
        <f ca="1" t="shared" si="50"/>
        <v>0.162</v>
      </c>
      <c r="H1033" s="76">
        <f>IF(E1033&lt;=$C$4,$I$1024*E1033/$C$4,IF(E1033&lt;=$C$5,$I$1024,$I$1024*($C$6-E1033)/($C$6-$C$5)))</f>
        <v>0.142857142857143</v>
      </c>
    </row>
    <row r="1034" spans="2:8">
      <c r="B1034" s="76">
        <v>9</v>
      </c>
      <c r="C1034" s="76">
        <f>($C$6/20)*8</f>
        <v>4</v>
      </c>
      <c r="D1034" s="76">
        <f>($C$6/20)*9</f>
        <v>4.5</v>
      </c>
      <c r="E1034" s="76">
        <f t="shared" si="48"/>
        <v>4.25</v>
      </c>
      <c r="F1034" s="76">
        <f ca="1" t="shared" si="49"/>
        <v>95</v>
      </c>
      <c r="G1034" s="76">
        <f ca="1" t="shared" si="50"/>
        <v>0.19</v>
      </c>
      <c r="H1034" s="76">
        <f>IF(E1034&lt;=$C$4,$I$1024*E1034/$C$4,IF(E1034&lt;=$C$5,$I$1024,$I$1024*($C$6-E1034)/($C$6-$C$5)))</f>
        <v>0.142857142857143</v>
      </c>
    </row>
    <row r="1035" spans="2:8">
      <c r="B1035" s="76">
        <v>10</v>
      </c>
      <c r="C1035" s="76">
        <f>($C$6/20)*9</f>
        <v>4.5</v>
      </c>
      <c r="D1035" s="76">
        <f>($C$6/20)*10</f>
        <v>5</v>
      </c>
      <c r="E1035" s="76">
        <f t="shared" si="48"/>
        <v>4.75</v>
      </c>
      <c r="F1035" s="76">
        <f ca="1" t="shared" si="49"/>
        <v>80</v>
      </c>
      <c r="G1035" s="76">
        <f ca="1" t="shared" si="50"/>
        <v>0.16</v>
      </c>
      <c r="H1035" s="76">
        <f>IF(E1035&lt;=$C$4,$I$1024*E1035/$C$4,IF(E1035&lt;=$C$5,$I$1024,$I$1024*($C$6-E1035)/($C$6-$C$5)))</f>
        <v>0.142857142857143</v>
      </c>
    </row>
    <row r="1036" spans="2:8">
      <c r="B1036" s="76">
        <v>11</v>
      </c>
      <c r="C1036" s="76">
        <f>($C$6/20)*10</f>
        <v>5</v>
      </c>
      <c r="D1036" s="76">
        <f>($C$6/20)*11</f>
        <v>5.5</v>
      </c>
      <c r="E1036" s="76">
        <f t="shared" si="48"/>
        <v>5.25</v>
      </c>
      <c r="F1036" s="76">
        <f ca="1" t="shared" si="49"/>
        <v>64</v>
      </c>
      <c r="G1036" s="76">
        <f ca="1" t="shared" si="50"/>
        <v>0.128</v>
      </c>
      <c r="H1036" s="76">
        <f>IF(E1036&lt;=$C$4,$I$1024*E1036/$C$4,IF(E1036&lt;=$C$5,$I$1024,$I$1024*($C$6-E1036)/($C$6-$C$5)))</f>
        <v>0.142857142857143</v>
      </c>
    </row>
    <row r="1037" spans="2:8">
      <c r="B1037" s="76">
        <v>12</v>
      </c>
      <c r="C1037" s="76">
        <f>($C$6/20)*11</f>
        <v>5.5</v>
      </c>
      <c r="D1037" s="76">
        <f>($C$6/20)*12</f>
        <v>6</v>
      </c>
      <c r="E1037" s="76">
        <f t="shared" si="48"/>
        <v>5.75</v>
      </c>
      <c r="F1037" s="76">
        <f ca="1" t="shared" si="49"/>
        <v>59</v>
      </c>
      <c r="G1037" s="76">
        <f ca="1" t="shared" si="50"/>
        <v>0.118</v>
      </c>
      <c r="H1037" s="76">
        <f>IF(E1037&lt;=$C$4,$I$1024*E1037/$C$4,IF(E1037&lt;=$C$5,$I$1024,$I$1024*($C$6-E1037)/($C$6-$C$5)))</f>
        <v>0.142857142857143</v>
      </c>
    </row>
    <row r="1038" spans="2:8">
      <c r="B1038" s="76">
        <v>13</v>
      </c>
      <c r="C1038" s="76">
        <f>($C$6/20)*12</f>
        <v>6</v>
      </c>
      <c r="D1038" s="76">
        <f>($C$6/20)*13</f>
        <v>6.5</v>
      </c>
      <c r="E1038" s="76">
        <f t="shared" si="48"/>
        <v>6.25</v>
      </c>
      <c r="F1038" s="76">
        <f ca="1" t="shared" si="49"/>
        <v>54</v>
      </c>
      <c r="G1038" s="76">
        <f ca="1" t="shared" si="50"/>
        <v>0.108</v>
      </c>
      <c r="H1038" s="76">
        <f>IF(E1038&lt;=$C$4,$I$1024*E1038/$C$4,IF(E1038&lt;=$C$5,$I$1024,$I$1024*($C$6-E1038)/($C$6-$C$5)))</f>
        <v>0.142857142857143</v>
      </c>
    </row>
    <row r="1039" spans="2:8">
      <c r="B1039" s="76">
        <v>14</v>
      </c>
      <c r="C1039" s="76">
        <f>($C$6/20)*13</f>
        <v>6.5</v>
      </c>
      <c r="D1039" s="76">
        <f>($C$6/20)*14</f>
        <v>7</v>
      </c>
      <c r="E1039" s="76">
        <f t="shared" si="48"/>
        <v>6.75</v>
      </c>
      <c r="F1039" s="76">
        <f ca="1" t="shared" si="49"/>
        <v>61</v>
      </c>
      <c r="G1039" s="76">
        <f ca="1" t="shared" si="50"/>
        <v>0.122</v>
      </c>
      <c r="H1039" s="76">
        <f>IF(E1039&lt;=$C$4,$I$1024*E1039/$C$4,IF(E1039&lt;=$C$5,$I$1024,$I$1024*($C$6-E1039)/($C$6-$C$5)))</f>
        <v>0.142857142857143</v>
      </c>
    </row>
    <row r="1040" spans="2:8">
      <c r="B1040" s="76">
        <v>15</v>
      </c>
      <c r="C1040" s="76">
        <f>($C$6/20)*14</f>
        <v>7</v>
      </c>
      <c r="D1040" s="76">
        <f>($C$6/20)*15</f>
        <v>7.5</v>
      </c>
      <c r="E1040" s="76">
        <f t="shared" si="48"/>
        <v>7.25</v>
      </c>
      <c r="F1040" s="76">
        <f ca="1" t="shared" si="49"/>
        <v>65</v>
      </c>
      <c r="G1040" s="76">
        <f ca="1" t="shared" si="50"/>
        <v>0.13</v>
      </c>
      <c r="H1040" s="76">
        <f>IF(E1040&lt;=$C$4,$I$1024*E1040/$C$4,IF(E1040&lt;=$C$5,$I$1024,$I$1024*($C$6-E1040)/($C$6-$C$5)))</f>
        <v>0.130952380952381</v>
      </c>
    </row>
    <row r="1041" spans="2:8">
      <c r="B1041" s="76">
        <v>16</v>
      </c>
      <c r="C1041" s="76">
        <f>($C$6/20)*15</f>
        <v>7.5</v>
      </c>
      <c r="D1041" s="76">
        <f>($C$6/20)*16</f>
        <v>8</v>
      </c>
      <c r="E1041" s="76">
        <f t="shared" si="48"/>
        <v>7.75</v>
      </c>
      <c r="F1041" s="76">
        <f ca="1" t="shared" si="49"/>
        <v>58</v>
      </c>
      <c r="G1041" s="76">
        <f ca="1" t="shared" si="50"/>
        <v>0.116</v>
      </c>
      <c r="H1041" s="76">
        <f>IF(E1041&lt;=$C$4,$I$1024*E1041/$C$4,IF(E1041&lt;=$C$5,$I$1024,$I$1024*($C$6-E1041)/($C$6-$C$5)))</f>
        <v>0.107142857142857</v>
      </c>
    </row>
    <row r="1042" spans="2:8">
      <c r="B1042" s="76">
        <v>17</v>
      </c>
      <c r="C1042" s="76">
        <f>($C$6/20)*16</f>
        <v>8</v>
      </c>
      <c r="D1042" s="76">
        <f>($C$6/20)*17</f>
        <v>8.5</v>
      </c>
      <c r="E1042" s="76">
        <f t="shared" si="48"/>
        <v>8.25</v>
      </c>
      <c r="F1042" s="76">
        <f ca="1" t="shared" si="49"/>
        <v>40</v>
      </c>
      <c r="G1042" s="76">
        <f ca="1" t="shared" si="50"/>
        <v>0.08</v>
      </c>
      <c r="H1042" s="76">
        <f>IF(E1042&lt;=$C$4,$I$1024*E1042/$C$4,IF(E1042&lt;=$C$5,$I$1024,$I$1024*($C$6-E1042)/($C$6-$C$5)))</f>
        <v>0.0833333333333333</v>
      </c>
    </row>
    <row r="1043" spans="2:8">
      <c r="B1043" s="76">
        <v>18</v>
      </c>
      <c r="C1043" s="76">
        <f>($C$6/20)*17</f>
        <v>8.5</v>
      </c>
      <c r="D1043" s="76">
        <f>($C$6/20)*18</f>
        <v>9</v>
      </c>
      <c r="E1043" s="76">
        <f t="shared" si="48"/>
        <v>8.75</v>
      </c>
      <c r="F1043" s="76">
        <f ca="1" t="shared" si="49"/>
        <v>33</v>
      </c>
      <c r="G1043" s="76">
        <f ca="1" t="shared" si="50"/>
        <v>0.066</v>
      </c>
      <c r="H1043" s="76">
        <f>IF(E1043&lt;=$C$4,$I$1024*E1043/$C$4,IF(E1043&lt;=$C$5,$I$1024,$I$1024*($C$6-E1043)/($C$6-$C$5)))</f>
        <v>0.0595238095238095</v>
      </c>
    </row>
    <row r="1044" spans="2:8">
      <c r="B1044" s="76">
        <v>19</v>
      </c>
      <c r="C1044" s="76">
        <f>($C$6/20)*18</f>
        <v>9</v>
      </c>
      <c r="D1044" s="76">
        <f>($C$6/20)*19</f>
        <v>9.5</v>
      </c>
      <c r="E1044" s="76">
        <f t="shared" si="48"/>
        <v>9.25</v>
      </c>
      <c r="F1044" s="76">
        <f ca="1" t="shared" si="49"/>
        <v>17</v>
      </c>
      <c r="G1044" s="76">
        <f ca="1" t="shared" si="50"/>
        <v>0.034</v>
      </c>
      <c r="H1044" s="76">
        <f>IF(E1044&lt;=$C$4,$I$1024*E1044/$C$4,IF(E1044&lt;=$C$5,$I$1024,$I$1024*($C$6-E1044)/($C$6-$C$5)))</f>
        <v>0.0357142857142857</v>
      </c>
    </row>
    <row r="1045" spans="2:8">
      <c r="B1045" s="76">
        <v>20</v>
      </c>
      <c r="C1045" s="76">
        <f>($C$6/20)*19</f>
        <v>9.5</v>
      </c>
      <c r="D1045" s="76">
        <f>($C$6/20)*20</f>
        <v>10</v>
      </c>
      <c r="E1045" s="76">
        <f t="shared" si="48"/>
        <v>9.75</v>
      </c>
      <c r="F1045" s="76">
        <f ca="1" t="shared" si="49"/>
        <v>6</v>
      </c>
      <c r="G1045" s="76">
        <f ca="1" t="shared" si="50"/>
        <v>0.012</v>
      </c>
      <c r="H1045" s="76">
        <f>IF(E1045&lt;=$C$4,$I$1024*E1045/$C$4,IF(E1045&lt;=$C$5,$I$1024,$I$1024*($C$6-E1045)/($C$6-$C$5)))</f>
        <v>0.0119047619047619</v>
      </c>
    </row>
  </sheetData>
  <mergeCells count="1">
    <mergeCell ref="B1:F1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1044"/>
  <sheetViews>
    <sheetView topLeftCell="A1007" workbookViewId="0">
      <selection activeCell="J1016" sqref="J1016"/>
    </sheetView>
  </sheetViews>
  <sheetFormatPr defaultColWidth="8.68032786885246" defaultRowHeight="13.55" outlineLevelCol="7"/>
  <cols>
    <col min="1" max="1" width="8.68032786885246" style="1"/>
    <col min="2" max="2" width="18.0327868852459" style="1" customWidth="1"/>
    <col min="3" max="3" width="14" style="1" customWidth="1"/>
    <col min="4" max="4" width="12.5573770491803" style="1"/>
    <col min="5" max="5" width="11.6967213114754" style="1" customWidth="1"/>
    <col min="6" max="6" width="16.1393442622951" style="1" customWidth="1"/>
    <col min="7" max="7" width="17.9180327868852" style="1" customWidth="1"/>
    <col min="8" max="8" width="16.5819672131148" style="1" customWidth="1"/>
    <col min="9" max="16384" width="8.68032786885246" style="1"/>
  </cols>
  <sheetData>
    <row r="1" ht="17.65" spans="2:6">
      <c r="B1" s="2" t="s">
        <v>31</v>
      </c>
      <c r="C1" s="2"/>
      <c r="D1" s="2"/>
      <c r="E1" s="2"/>
      <c r="F1" s="2"/>
    </row>
    <row r="3" spans="2:2">
      <c r="B3" s="3" t="s">
        <v>1</v>
      </c>
    </row>
    <row r="4" spans="2:7">
      <c r="B4" s="1" t="s">
        <v>32</v>
      </c>
      <c r="C4" s="4">
        <v>8</v>
      </c>
      <c r="G4" s="15" t="s">
        <v>33</v>
      </c>
    </row>
    <row r="5" spans="2:3">
      <c r="B5" s="1" t="s">
        <v>34</v>
      </c>
      <c r="C5" s="4">
        <v>9</v>
      </c>
    </row>
    <row r="6" spans="2:3">
      <c r="B6" s="1" t="s">
        <v>35</v>
      </c>
      <c r="C6" s="4">
        <v>10</v>
      </c>
    </row>
    <row r="7" spans="2:3">
      <c r="B7" s="1" t="s">
        <v>6</v>
      </c>
      <c r="C7" s="4">
        <v>1000</v>
      </c>
    </row>
    <row r="9" spans="2:2">
      <c r="B9" s="3" t="s">
        <v>36</v>
      </c>
    </row>
    <row r="10" spans="2:3">
      <c r="B10" s="1" t="s">
        <v>8</v>
      </c>
      <c r="C10" s="44">
        <f>(C5-C4)/(C6-C4)</f>
        <v>0.5</v>
      </c>
    </row>
    <row r="11" spans="2:3">
      <c r="B11" s="1" t="s">
        <v>9</v>
      </c>
      <c r="C11" s="44">
        <f>(C6-C5)/(C6-C4)</f>
        <v>0.5</v>
      </c>
    </row>
    <row r="12" spans="2:3">
      <c r="B12" s="1" t="s">
        <v>11</v>
      </c>
      <c r="C12" s="44">
        <f>C10+C11</f>
        <v>1</v>
      </c>
    </row>
    <row r="16" spans="2:6">
      <c r="B16" s="45" t="s">
        <v>37</v>
      </c>
      <c r="C16" s="46" t="s">
        <v>14</v>
      </c>
      <c r="D16" s="46" t="s">
        <v>15</v>
      </c>
      <c r="E16" s="46" t="s">
        <v>38</v>
      </c>
      <c r="F16" s="53" t="s">
        <v>17</v>
      </c>
    </row>
    <row r="17" spans="2:6">
      <c r="B17" s="47">
        <v>1</v>
      </c>
      <c r="C17" s="48">
        <f ca="1" t="shared" ref="C17:C80" si="0">RAND()</f>
        <v>0.511937260629365</v>
      </c>
      <c r="D17" s="48">
        <f ca="1" t="shared" ref="D17:D80" si="1">RAND()</f>
        <v>0.682397365502495</v>
      </c>
      <c r="E17" s="48">
        <f ca="1" t="shared" ref="E17:E80" si="2">IF(C17&lt;=$C$10,1,2)</f>
        <v>2</v>
      </c>
      <c r="F17" s="54">
        <f ca="1">IF(E17=1,$C$4+SQRT(D17*($C$6-$C$4)*($C$5-$C$4)),$C$6-SQRT((1-D17)*($C$6-$C$4)*($C$6-$C$5)))</f>
        <v>9.20300234065901</v>
      </c>
    </row>
    <row r="18" spans="2:6">
      <c r="B18" s="47">
        <v>2</v>
      </c>
      <c r="C18" s="48">
        <f ca="1" t="shared" si="0"/>
        <v>0.17642894479225</v>
      </c>
      <c r="D18" s="48">
        <f ca="1" t="shared" si="1"/>
        <v>0.343678268938959</v>
      </c>
      <c r="E18" s="48">
        <f ca="1" t="shared" si="2"/>
        <v>1</v>
      </c>
      <c r="F18" s="54">
        <f ca="1">IF(E18=1,$C$4+SQRT(D18*($C$6-$C$4)*($C$5-$C$4)),$C$6-SQRT((1-D18)*($C$6-$C$4)*($C$6-$C$5)))</f>
        <v>8.82906968216063</v>
      </c>
    </row>
    <row r="19" spans="2:6">
      <c r="B19" s="47">
        <v>3</v>
      </c>
      <c r="C19" s="48">
        <f ca="1" t="shared" si="0"/>
        <v>0.62437813804946</v>
      </c>
      <c r="D19" s="48">
        <f ca="1" t="shared" si="1"/>
        <v>0.434795703077833</v>
      </c>
      <c r="E19" s="48">
        <f ca="1" t="shared" si="2"/>
        <v>2</v>
      </c>
      <c r="F19" s="54">
        <f ca="1">IF(E19=1,$C$4+SQRT(D19*($C$6-$C$4)*($C$5-$C$4)),$C$6-SQRT((1-D19)*($C$6-$C$4)*($C$6-$C$5)))</f>
        <v>8.93679324971841</v>
      </c>
    </row>
    <row r="20" spans="2:6">
      <c r="B20" s="47">
        <v>4</v>
      </c>
      <c r="C20" s="48">
        <f ca="1" t="shared" si="0"/>
        <v>0.897710394329892</v>
      </c>
      <c r="D20" s="48">
        <f ca="1" t="shared" si="1"/>
        <v>0.206285561578774</v>
      </c>
      <c r="E20" s="48">
        <f ca="1" t="shared" si="2"/>
        <v>2</v>
      </c>
      <c r="F20" s="54">
        <f ca="1">IF(E20=1,$C$4+SQRT(D20*($C$6-$C$4)*($C$5-$C$4)),$C$6-SQRT((1-D20)*($C$6-$C$4)*($C$6-$C$5)))</f>
        <v>8.74006790784485</v>
      </c>
    </row>
    <row r="21" spans="2:6">
      <c r="B21" s="47">
        <v>5</v>
      </c>
      <c r="C21" s="48">
        <f ca="1" t="shared" si="0"/>
        <v>0.212593785413199</v>
      </c>
      <c r="D21" s="48">
        <f ca="1" t="shared" si="1"/>
        <v>0.301542550829395</v>
      </c>
      <c r="E21" s="48">
        <f ca="1" t="shared" si="2"/>
        <v>1</v>
      </c>
      <c r="F21" s="54">
        <f ca="1">IF(E21=1,$C$4+SQRT(D21*($C$6-$C$4)*($C$5-$C$4)),$C$6-SQRT((1-D21)*($C$6-$C$4)*($C$6-$C$5)))</f>
        <v>8.77658554046466</v>
      </c>
    </row>
    <row r="22" spans="2:6">
      <c r="B22" s="47">
        <v>6</v>
      </c>
      <c r="C22" s="48">
        <f ca="1" t="shared" si="0"/>
        <v>0.894255871653703</v>
      </c>
      <c r="D22" s="48">
        <f ca="1" t="shared" si="1"/>
        <v>0.202074863235555</v>
      </c>
      <c r="E22" s="48">
        <f ca="1" t="shared" si="2"/>
        <v>2</v>
      </c>
      <c r="F22" s="54">
        <f ca="1">IF(E22=1,$C$4+SQRT(D22*($C$6-$C$4)*($C$5-$C$4)),$C$6-SQRT((1-D22)*($C$6-$C$4)*($C$6-$C$5)))</f>
        <v>8.73673032430566</v>
      </c>
    </row>
    <row r="23" spans="2:6">
      <c r="B23" s="47">
        <v>7</v>
      </c>
      <c r="C23" s="48">
        <f ca="1" t="shared" si="0"/>
        <v>0.798580529157888</v>
      </c>
      <c r="D23" s="48">
        <f ca="1" t="shared" si="1"/>
        <v>0.264355378461719</v>
      </c>
      <c r="E23" s="48">
        <f ca="1" t="shared" si="2"/>
        <v>2</v>
      </c>
      <c r="F23" s="54">
        <f ca="1">IF(E23=1,$C$4+SQRT(D23*($C$6-$C$4)*($C$5-$C$4)),$C$6-SQRT((1-D23)*($C$6-$C$4)*($C$6-$C$5)))</f>
        <v>8.78703287634142</v>
      </c>
    </row>
    <row r="24" spans="2:6">
      <c r="B24" s="47">
        <v>8</v>
      </c>
      <c r="C24" s="48">
        <f ca="1" t="shared" si="0"/>
        <v>0.476718501055039</v>
      </c>
      <c r="D24" s="48">
        <f ca="1" t="shared" si="1"/>
        <v>0.6185351193149</v>
      </c>
      <c r="E24" s="48">
        <f ca="1" t="shared" si="2"/>
        <v>1</v>
      </c>
      <c r="F24" s="54">
        <f ca="1">IF(E24=1,$C$4+SQRT(D24*($C$6-$C$4)*($C$5-$C$4)),$C$6-SQRT((1-D24)*($C$6-$C$4)*($C$6-$C$5)))</f>
        <v>9.11223659291978</v>
      </c>
    </row>
    <row r="25" spans="2:6">
      <c r="B25" s="47">
        <v>9</v>
      </c>
      <c r="C25" s="48">
        <f ca="1" t="shared" si="0"/>
        <v>0.0264383888526405</v>
      </c>
      <c r="D25" s="48">
        <f ca="1" t="shared" si="1"/>
        <v>0.762662906187373</v>
      </c>
      <c r="E25" s="48">
        <f ca="1" t="shared" si="2"/>
        <v>1</v>
      </c>
      <c r="F25" s="54">
        <f ca="1">IF(E25=1,$C$4+SQRT(D25*($C$6-$C$4)*($C$5-$C$4)),$C$6-SQRT((1-D25)*($C$6-$C$4)*($C$6-$C$5)))</f>
        <v>9.23504081405221</v>
      </c>
    </row>
    <row r="26" spans="2:6">
      <c r="B26" s="47">
        <v>10</v>
      </c>
      <c r="C26" s="48">
        <f ca="1" t="shared" si="0"/>
        <v>0.165604347164018</v>
      </c>
      <c r="D26" s="48">
        <f ca="1" t="shared" si="1"/>
        <v>0.574345958585678</v>
      </c>
      <c r="E26" s="48">
        <f ca="1" t="shared" si="2"/>
        <v>1</v>
      </c>
      <c r="F26" s="54">
        <f ca="1">IF(E26=1,$C$4+SQRT(D26*($C$6-$C$4)*($C$5-$C$4)),$C$6-SQRT((1-D26)*($C$6-$C$4)*($C$6-$C$5)))</f>
        <v>9.07177045918021</v>
      </c>
    </row>
    <row r="27" spans="2:6">
      <c r="B27" s="47">
        <v>11</v>
      </c>
      <c r="C27" s="48">
        <f ca="1" t="shared" si="0"/>
        <v>0.482691340976681</v>
      </c>
      <c r="D27" s="48">
        <f ca="1" t="shared" si="1"/>
        <v>0.718789554353377</v>
      </c>
      <c r="E27" s="48">
        <f ca="1" t="shared" si="2"/>
        <v>1</v>
      </c>
      <c r="F27" s="54">
        <f ca="1">IF(E27=1,$C$4+SQRT(D27*($C$6-$C$4)*($C$5-$C$4)),$C$6-SQRT((1-D27)*($C$6-$C$4)*($C$6-$C$5)))</f>
        <v>9.19899087098558</v>
      </c>
    </row>
    <row r="28" spans="2:6">
      <c r="B28" s="47">
        <v>12</v>
      </c>
      <c r="C28" s="48">
        <f ca="1" t="shared" si="0"/>
        <v>0.67832308851301</v>
      </c>
      <c r="D28" s="48">
        <f ca="1" t="shared" si="1"/>
        <v>0.352184073037808</v>
      </c>
      <c r="E28" s="48">
        <f ca="1" t="shared" si="2"/>
        <v>2</v>
      </c>
      <c r="F28" s="54">
        <f ca="1">IF(E28=1,$C$4+SQRT(D28*($C$6-$C$4)*($C$5-$C$4)),$C$6-SQRT((1-D28)*($C$6-$C$4)*($C$6-$C$5)))</f>
        <v>8.86174174550571</v>
      </c>
    </row>
    <row r="29" spans="2:6">
      <c r="B29" s="47">
        <v>13</v>
      </c>
      <c r="C29" s="48">
        <f ca="1" t="shared" si="0"/>
        <v>0.697592205473367</v>
      </c>
      <c r="D29" s="48">
        <f ca="1" t="shared" si="1"/>
        <v>0.507011815523865</v>
      </c>
      <c r="E29" s="48">
        <f ca="1" t="shared" si="2"/>
        <v>2</v>
      </c>
      <c r="F29" s="54">
        <f ca="1">IF(E29=1,$C$4+SQRT(D29*($C$6-$C$4)*($C$5-$C$4)),$C$6-SQRT((1-D29)*($C$6-$C$4)*($C$6-$C$5)))</f>
        <v>9.00703657219801</v>
      </c>
    </row>
    <row r="30" spans="2:6">
      <c r="B30" s="47">
        <v>14</v>
      </c>
      <c r="C30" s="48">
        <f ca="1" t="shared" si="0"/>
        <v>0.580410816693291</v>
      </c>
      <c r="D30" s="48">
        <f ca="1" t="shared" si="1"/>
        <v>0.578754315297975</v>
      </c>
      <c r="E30" s="48">
        <f ca="1" t="shared" si="2"/>
        <v>2</v>
      </c>
      <c r="F30" s="54">
        <f ca="1">IF(E30=1,$C$4+SQRT(D30*($C$6-$C$4)*($C$5-$C$4)),$C$6-SQRT((1-D30)*($C$6-$C$4)*($C$6-$C$5)))</f>
        <v>9.08212671386294</v>
      </c>
    </row>
    <row r="31" spans="2:6">
      <c r="B31" s="47">
        <v>15</v>
      </c>
      <c r="C31" s="48">
        <f ca="1" t="shared" si="0"/>
        <v>0.558971273282454</v>
      </c>
      <c r="D31" s="48">
        <f ca="1" t="shared" si="1"/>
        <v>0.234101016629438</v>
      </c>
      <c r="E31" s="48">
        <f ca="1" t="shared" si="2"/>
        <v>2</v>
      </c>
      <c r="F31" s="54">
        <f ca="1">IF(E31=1,$C$4+SQRT(D31*($C$6-$C$4)*($C$5-$C$4)),$C$6-SQRT((1-D31)*($C$6-$C$4)*($C$6-$C$5)))</f>
        <v>8.76234174072924</v>
      </c>
    </row>
    <row r="32" spans="2:6">
      <c r="B32" s="47">
        <v>16</v>
      </c>
      <c r="C32" s="48">
        <f ca="1" t="shared" si="0"/>
        <v>0.223426194171173</v>
      </c>
      <c r="D32" s="48">
        <f ca="1" t="shared" si="1"/>
        <v>0.365486823287451</v>
      </c>
      <c r="E32" s="48">
        <f ca="1" t="shared" si="2"/>
        <v>1</v>
      </c>
      <c r="F32" s="54">
        <f ca="1">IF(E32=1,$C$4+SQRT(D32*($C$6-$C$4)*($C$5-$C$4)),$C$6-SQRT((1-D32)*($C$6-$C$4)*($C$6-$C$5)))</f>
        <v>8.85496996822982</v>
      </c>
    </row>
    <row r="33" spans="2:6">
      <c r="B33" s="47">
        <v>17</v>
      </c>
      <c r="C33" s="48">
        <f ca="1" t="shared" si="0"/>
        <v>0.351111882581533</v>
      </c>
      <c r="D33" s="48">
        <f ca="1" t="shared" si="1"/>
        <v>0.673173407853273</v>
      </c>
      <c r="E33" s="48">
        <f ca="1" t="shared" si="2"/>
        <v>1</v>
      </c>
      <c r="F33" s="54">
        <f ca="1">IF(E33=1,$C$4+SQRT(D33*($C$6-$C$4)*($C$5-$C$4)),$C$6-SQRT((1-D33)*($C$6-$C$4)*($C$6-$C$5)))</f>
        <v>9.16032185866963</v>
      </c>
    </row>
    <row r="34" spans="2:6">
      <c r="B34" s="47">
        <v>18</v>
      </c>
      <c r="C34" s="48">
        <f ca="1" t="shared" si="0"/>
        <v>0.907757299118969</v>
      </c>
      <c r="D34" s="48">
        <f ca="1" t="shared" si="1"/>
        <v>0.246192844733234</v>
      </c>
      <c r="E34" s="48">
        <f ca="1" t="shared" si="2"/>
        <v>2</v>
      </c>
      <c r="F34" s="54">
        <f ca="1">IF(E34=1,$C$4+SQRT(D34*($C$6-$C$4)*($C$5-$C$4)),$C$6-SQRT((1-D34)*($C$6-$C$4)*($C$6-$C$5)))</f>
        <v>8.77215053425368</v>
      </c>
    </row>
    <row r="35" spans="2:6">
      <c r="B35" s="47">
        <v>19</v>
      </c>
      <c r="C35" s="48">
        <f ca="1" t="shared" si="0"/>
        <v>0.263932435795348</v>
      </c>
      <c r="D35" s="48">
        <f ca="1" t="shared" si="1"/>
        <v>0.959312207778503</v>
      </c>
      <c r="E35" s="48">
        <f ca="1" t="shared" si="2"/>
        <v>1</v>
      </c>
      <c r="F35" s="54">
        <f ca="1">IF(E35=1,$C$4+SQRT(D35*($C$6-$C$4)*($C$5-$C$4)),$C$6-SQRT((1-D35)*($C$6-$C$4)*($C$6-$C$5)))</f>
        <v>9.38514418583662</v>
      </c>
    </row>
    <row r="36" spans="2:6">
      <c r="B36" s="47">
        <v>20</v>
      </c>
      <c r="C36" s="48">
        <f ca="1" t="shared" si="0"/>
        <v>0.555692814333021</v>
      </c>
      <c r="D36" s="48">
        <f ca="1" t="shared" si="1"/>
        <v>0.776343291842132</v>
      </c>
      <c r="E36" s="48">
        <f ca="1" t="shared" si="2"/>
        <v>2</v>
      </c>
      <c r="F36" s="54">
        <f ca="1">IF(E36=1,$C$4+SQRT(D36*($C$6-$C$4)*($C$5-$C$4)),$C$6-SQRT((1-D36)*($C$6-$C$4)*($C$6-$C$5)))</f>
        <v>9.33118506572017</v>
      </c>
    </row>
    <row r="37" spans="2:6">
      <c r="B37" s="47">
        <v>21</v>
      </c>
      <c r="C37" s="48">
        <f ca="1" t="shared" si="0"/>
        <v>0.299438514369371</v>
      </c>
      <c r="D37" s="48">
        <f ca="1" t="shared" si="1"/>
        <v>0.0789296449267993</v>
      </c>
      <c r="E37" s="48">
        <f ca="1" t="shared" si="2"/>
        <v>1</v>
      </c>
      <c r="F37" s="54">
        <f ca="1">IF(E37=1,$C$4+SQRT(D37*($C$6-$C$4)*($C$5-$C$4)),$C$6-SQRT((1-D37)*($C$6-$C$4)*($C$6-$C$5)))</f>
        <v>8.39731510146683</v>
      </c>
    </row>
    <row r="38" spans="2:6">
      <c r="B38" s="47">
        <v>22</v>
      </c>
      <c r="C38" s="48">
        <f ca="1" t="shared" si="0"/>
        <v>0.783957762876476</v>
      </c>
      <c r="D38" s="48">
        <f ca="1" t="shared" si="1"/>
        <v>0.742929037713258</v>
      </c>
      <c r="E38" s="48">
        <f ca="1" t="shared" si="2"/>
        <v>2</v>
      </c>
      <c r="F38" s="54">
        <f ca="1">IF(E38=1,$C$4+SQRT(D38*($C$6-$C$4)*($C$5-$C$4)),$C$6-SQRT((1-D38)*($C$6-$C$4)*($C$6-$C$5)))</f>
        <v>9.28296309399482</v>
      </c>
    </row>
    <row r="39" spans="2:6">
      <c r="B39" s="47">
        <v>23</v>
      </c>
      <c r="C39" s="48">
        <f ca="1" t="shared" si="0"/>
        <v>0.975662429665301</v>
      </c>
      <c r="D39" s="48">
        <f ca="1" t="shared" si="1"/>
        <v>0.423298588245089</v>
      </c>
      <c r="E39" s="48">
        <f ca="1" t="shared" si="2"/>
        <v>2</v>
      </c>
      <c r="F39" s="54">
        <f ca="1">IF(E39=1,$C$4+SQRT(D39*($C$6-$C$4)*($C$5-$C$4)),$C$6-SQRT((1-D39)*($C$6-$C$4)*($C$6-$C$5)))</f>
        <v>8.92603406780763</v>
      </c>
    </row>
    <row r="40" spans="2:6">
      <c r="B40" s="47">
        <v>24</v>
      </c>
      <c r="C40" s="48">
        <f ca="1" t="shared" si="0"/>
        <v>0.265655016425848</v>
      </c>
      <c r="D40" s="48">
        <f ca="1" t="shared" si="1"/>
        <v>0.569823282687704</v>
      </c>
      <c r="E40" s="48">
        <f ca="1" t="shared" si="2"/>
        <v>1</v>
      </c>
      <c r="F40" s="54">
        <f ca="1">IF(E40=1,$C$4+SQRT(D40*($C$6-$C$4)*($C$5-$C$4)),$C$6-SQRT((1-D40)*($C$6-$C$4)*($C$6-$C$5)))</f>
        <v>9.06754230144543</v>
      </c>
    </row>
    <row r="41" spans="2:6">
      <c r="B41" s="47">
        <v>25</v>
      </c>
      <c r="C41" s="48">
        <f ca="1" t="shared" si="0"/>
        <v>0.39470157599927</v>
      </c>
      <c r="D41" s="48">
        <f ca="1" t="shared" si="1"/>
        <v>0.674123742502643</v>
      </c>
      <c r="E41" s="48">
        <f ca="1" t="shared" si="2"/>
        <v>1</v>
      </c>
      <c r="F41" s="54">
        <f ca="1">IF(E41=1,$C$4+SQRT(D41*($C$6-$C$4)*($C$5-$C$4)),$C$6-SQRT((1-D41)*($C$6-$C$4)*($C$6-$C$5)))</f>
        <v>9.16114059657101</v>
      </c>
    </row>
    <row r="42" spans="2:6">
      <c r="B42" s="47">
        <v>26</v>
      </c>
      <c r="C42" s="48">
        <f ca="1" t="shared" si="0"/>
        <v>0.783478647524092</v>
      </c>
      <c r="D42" s="48">
        <f ca="1" t="shared" si="1"/>
        <v>0.598069593690164</v>
      </c>
      <c r="E42" s="48">
        <f ca="1" t="shared" si="2"/>
        <v>2</v>
      </c>
      <c r="F42" s="54">
        <f ca="1">IF(E42=1,$C$4+SQRT(D42*($C$6-$C$4)*($C$5-$C$4)),$C$6-SQRT((1-D42)*($C$6-$C$4)*($C$6-$C$5)))</f>
        <v>9.10341714681817</v>
      </c>
    </row>
    <row r="43" spans="2:6">
      <c r="B43" s="47">
        <v>27</v>
      </c>
      <c r="C43" s="48">
        <f ca="1" t="shared" si="0"/>
        <v>0.452875147173934</v>
      </c>
      <c r="D43" s="48">
        <f ca="1" t="shared" si="1"/>
        <v>0.202457394700094</v>
      </c>
      <c r="E43" s="48">
        <f ca="1" t="shared" si="2"/>
        <v>1</v>
      </c>
      <c r="F43" s="54">
        <f ca="1">IF(E43=1,$C$4+SQRT(D43*($C$6-$C$4)*($C$5-$C$4)),$C$6-SQRT((1-D43)*($C$6-$C$4)*($C$6-$C$5)))</f>
        <v>8.63632915177618</v>
      </c>
    </row>
    <row r="44" spans="2:6">
      <c r="B44" s="47">
        <v>28</v>
      </c>
      <c r="C44" s="48">
        <f ca="1" t="shared" si="0"/>
        <v>0.957720425325467</v>
      </c>
      <c r="D44" s="48">
        <f ca="1" t="shared" si="1"/>
        <v>0.471268671855796</v>
      </c>
      <c r="E44" s="48">
        <f ca="1" t="shared" si="2"/>
        <v>2</v>
      </c>
      <c r="F44" s="54">
        <f ca="1">IF(E44=1,$C$4+SQRT(D44*($C$6-$C$4)*($C$5-$C$4)),$C$6-SQRT((1-D44)*($C$6-$C$4)*($C$6-$C$5)))</f>
        <v>8.97166996723405</v>
      </c>
    </row>
    <row r="45" spans="2:6">
      <c r="B45" s="47">
        <v>29</v>
      </c>
      <c r="C45" s="48">
        <f ca="1" t="shared" si="0"/>
        <v>0.457975132041821</v>
      </c>
      <c r="D45" s="48">
        <f ca="1" t="shared" si="1"/>
        <v>0.492424441520724</v>
      </c>
      <c r="E45" s="48">
        <f ca="1" t="shared" si="2"/>
        <v>1</v>
      </c>
      <c r="F45" s="54">
        <f ca="1">IF(E45=1,$C$4+SQRT(D45*($C$6-$C$4)*($C$5-$C$4)),$C$6-SQRT((1-D45)*($C$6-$C$4)*($C$6-$C$5)))</f>
        <v>8.99239552751987</v>
      </c>
    </row>
    <row r="46" spans="2:6">
      <c r="B46" s="47">
        <v>30</v>
      </c>
      <c r="C46" s="48">
        <f ca="1" t="shared" si="0"/>
        <v>0.878293732210015</v>
      </c>
      <c r="D46" s="48">
        <f ca="1" t="shared" si="1"/>
        <v>0.0922021145092888</v>
      </c>
      <c r="E46" s="48">
        <f ca="1" t="shared" si="2"/>
        <v>2</v>
      </c>
      <c r="F46" s="54">
        <f ca="1">IF(E46=1,$C$4+SQRT(D46*($C$6-$C$4)*($C$5-$C$4)),$C$6-SQRT((1-D46)*($C$6-$C$4)*($C$6-$C$5)))</f>
        <v>8.65255954826144</v>
      </c>
    </row>
    <row r="47" spans="2:6">
      <c r="B47" s="49">
        <v>31</v>
      </c>
      <c r="C47" s="50">
        <f ca="1" t="shared" si="0"/>
        <v>0.153996817278054</v>
      </c>
      <c r="D47" s="50">
        <f ca="1" t="shared" si="1"/>
        <v>0.206294045157996</v>
      </c>
      <c r="E47" s="50">
        <f ca="1" t="shared" si="2"/>
        <v>1</v>
      </c>
      <c r="F47" s="55">
        <f ca="1">IF(E47=1,$C$4+SQRT(D47*($C$6-$C$4)*($C$5-$C$4)),$C$6-SQRT((1-D47)*($C$6-$C$4)*($C$6-$C$5)))</f>
        <v>8.64233020349038</v>
      </c>
    </row>
    <row r="48" spans="2:6">
      <c r="B48" s="51">
        <v>32</v>
      </c>
      <c r="C48" s="52">
        <f ca="1" t="shared" si="0"/>
        <v>0.205660630437242</v>
      </c>
      <c r="D48" s="50">
        <f ca="1" t="shared" si="1"/>
        <v>0.797401408925176</v>
      </c>
      <c r="E48" s="50">
        <f ca="1" t="shared" si="2"/>
        <v>1</v>
      </c>
      <c r="F48" s="55">
        <f ca="1">IF(E48=1,$C$4+SQRT(D48*($C$6-$C$4)*($C$5-$C$4)),$C$6-SQRT((1-D48)*($C$6-$C$4)*($C$6-$C$5)))</f>
        <v>9.26285502645805</v>
      </c>
    </row>
    <row r="49" spans="2:6">
      <c r="B49" s="51">
        <v>33</v>
      </c>
      <c r="C49" s="52">
        <f ca="1" t="shared" si="0"/>
        <v>0.050494106561219</v>
      </c>
      <c r="D49" s="50">
        <f ca="1" t="shared" si="1"/>
        <v>0.905367618167553</v>
      </c>
      <c r="E49" s="50">
        <f ca="1" t="shared" si="2"/>
        <v>1</v>
      </c>
      <c r="F49" s="55">
        <f ca="1">IF(E49=1,$C$4+SQRT(D49*($C$6-$C$4)*($C$5-$C$4)),$C$6-SQRT((1-D49)*($C$6-$C$4)*($C$6-$C$5)))</f>
        <v>9.34563562539608</v>
      </c>
    </row>
    <row r="50" spans="2:6">
      <c r="B50" s="51">
        <v>34</v>
      </c>
      <c r="C50" s="52">
        <f ca="1" t="shared" si="0"/>
        <v>0.718723793720213</v>
      </c>
      <c r="D50" s="50">
        <f ca="1" t="shared" si="1"/>
        <v>0.769053358748802</v>
      </c>
      <c r="E50" s="50">
        <f ca="1" t="shared" si="2"/>
        <v>2</v>
      </c>
      <c r="F50" s="55">
        <f ca="1">IF(E50=1,$C$4+SQRT(D50*($C$6-$C$4)*($C$5-$C$4)),$C$6-SQRT((1-D50)*($C$6-$C$4)*($C$6-$C$5)))</f>
        <v>9.32037268852525</v>
      </c>
    </row>
    <row r="51" spans="2:6">
      <c r="B51" s="49">
        <v>35</v>
      </c>
      <c r="C51" s="50">
        <f ca="1" t="shared" si="0"/>
        <v>0.169982344067567</v>
      </c>
      <c r="D51" s="50">
        <f ca="1" t="shared" si="1"/>
        <v>0.718807197611993</v>
      </c>
      <c r="E51" s="50">
        <f ca="1" t="shared" si="2"/>
        <v>1</v>
      </c>
      <c r="F51" s="55">
        <f ca="1">IF(E51=1,$C$4+SQRT(D51*($C$6-$C$4)*($C$5-$C$4)),$C$6-SQRT((1-D51)*($C$6-$C$4)*($C$6-$C$5)))</f>
        <v>9.19900558598531</v>
      </c>
    </row>
    <row r="52" spans="2:6">
      <c r="B52" s="49">
        <v>36</v>
      </c>
      <c r="C52" s="50">
        <f ca="1" t="shared" si="0"/>
        <v>0.858772115245293</v>
      </c>
      <c r="D52" s="50">
        <f ca="1" t="shared" si="1"/>
        <v>0.80460373359449</v>
      </c>
      <c r="E52" s="50">
        <f ca="1" t="shared" si="2"/>
        <v>2</v>
      </c>
      <c r="F52" s="55">
        <f ca="1">IF(E52=1,$C$4+SQRT(D52*($C$6-$C$4)*($C$5-$C$4)),$C$6-SQRT((1-D52)*($C$6-$C$4)*($C$6-$C$5)))</f>
        <v>9.37486598811853</v>
      </c>
    </row>
    <row r="53" spans="2:6">
      <c r="B53" s="49">
        <v>37</v>
      </c>
      <c r="C53" s="50">
        <f ca="1" t="shared" si="0"/>
        <v>0.66860093174224</v>
      </c>
      <c r="D53" s="50">
        <f ca="1" t="shared" si="1"/>
        <v>0.506996518679726</v>
      </c>
      <c r="E53" s="50">
        <f ca="1" t="shared" si="2"/>
        <v>2</v>
      </c>
      <c r="F53" s="55">
        <f ca="1">IF(E53=1,$C$4+SQRT(D53*($C$6-$C$4)*($C$5-$C$4)),$C$6-SQRT((1-D53)*($C$6-$C$4)*($C$6-$C$5)))</f>
        <v>9.00702116707326</v>
      </c>
    </row>
    <row r="54" spans="2:6">
      <c r="B54" s="49">
        <v>38</v>
      </c>
      <c r="C54" s="50">
        <f ca="1" t="shared" si="0"/>
        <v>0.222199293831105</v>
      </c>
      <c r="D54" s="50">
        <f ca="1" t="shared" si="1"/>
        <v>0.597976061511944</v>
      </c>
      <c r="E54" s="50">
        <f ca="1" t="shared" si="2"/>
        <v>1</v>
      </c>
      <c r="F54" s="55">
        <f ca="1">IF(E54=1,$C$4+SQRT(D54*($C$6-$C$4)*($C$5-$C$4)),$C$6-SQRT((1-D54)*($C$6-$C$4)*($C$6-$C$5)))</f>
        <v>9.09359595967793</v>
      </c>
    </row>
    <row r="55" spans="2:6">
      <c r="B55" s="49">
        <v>39</v>
      </c>
      <c r="C55" s="50">
        <f ca="1" t="shared" si="0"/>
        <v>0.806878462792243</v>
      </c>
      <c r="D55" s="50">
        <f ca="1" t="shared" si="1"/>
        <v>0.324311042545609</v>
      </c>
      <c r="E55" s="50">
        <f ca="1" t="shared" si="2"/>
        <v>2</v>
      </c>
      <c r="F55" s="55">
        <f ca="1">IF(E55=1,$C$4+SQRT(D55*($C$6-$C$4)*($C$5-$C$4)),$C$6-SQRT((1-D55)*($C$6-$C$4)*($C$6-$C$5)))</f>
        <v>8.83751218719989</v>
      </c>
    </row>
    <row r="56" spans="2:6">
      <c r="B56" s="49">
        <v>40</v>
      </c>
      <c r="C56" s="50">
        <f ca="1" t="shared" si="0"/>
        <v>0.918501785391817</v>
      </c>
      <c r="D56" s="50">
        <f ca="1" t="shared" si="1"/>
        <v>0.753585148815169</v>
      </c>
      <c r="E56" s="50">
        <f ca="1" t="shared" si="2"/>
        <v>2</v>
      </c>
      <c r="F56" s="55">
        <f ca="1">IF(E56=1,$C$4+SQRT(D56*($C$6-$C$4)*($C$5-$C$4)),$C$6-SQRT((1-D56)*($C$6-$C$4)*($C$6-$C$5)))</f>
        <v>9.29798169370759</v>
      </c>
    </row>
    <row r="57" spans="2:6">
      <c r="B57" s="49">
        <v>41</v>
      </c>
      <c r="C57" s="50">
        <f ca="1" t="shared" si="0"/>
        <v>0.00299315115929666</v>
      </c>
      <c r="D57" s="50">
        <f ca="1" t="shared" si="1"/>
        <v>0.185633405541429</v>
      </c>
      <c r="E57" s="50">
        <f ca="1" t="shared" si="2"/>
        <v>1</v>
      </c>
      <c r="F57" s="55">
        <f ca="1">IF(E57=1,$C$4+SQRT(D57*($C$6-$C$4)*($C$5-$C$4)),$C$6-SQRT((1-D57)*($C$6-$C$4)*($C$6-$C$5)))</f>
        <v>8.60931667553322</v>
      </c>
    </row>
    <row r="58" spans="2:6">
      <c r="B58" s="49">
        <v>42</v>
      </c>
      <c r="C58" s="50">
        <f ca="1" t="shared" si="0"/>
        <v>0.885762351676738</v>
      </c>
      <c r="D58" s="50">
        <f ca="1" t="shared" si="1"/>
        <v>0.0951774238730587</v>
      </c>
      <c r="E58" s="50">
        <f ca="1" t="shared" si="2"/>
        <v>2</v>
      </c>
      <c r="F58" s="55">
        <f ca="1">IF(E58=1,$C$4+SQRT(D58*($C$6-$C$4)*($C$5-$C$4)),$C$6-SQRT((1-D58)*($C$6-$C$4)*($C$6-$C$5)))</f>
        <v>8.65476947988314</v>
      </c>
    </row>
    <row r="59" spans="2:6">
      <c r="B59" s="49">
        <v>43</v>
      </c>
      <c r="C59" s="50">
        <f ca="1" t="shared" si="0"/>
        <v>0.887177904727175</v>
      </c>
      <c r="D59" s="50">
        <f ca="1" t="shared" si="1"/>
        <v>0.118386353354192</v>
      </c>
      <c r="E59" s="50">
        <f ca="1" t="shared" si="2"/>
        <v>2</v>
      </c>
      <c r="F59" s="55">
        <f ca="1">IF(E59=1,$C$4+SQRT(D59*($C$6-$C$4)*($C$5-$C$4)),$C$6-SQRT((1-D59)*($C$6-$C$4)*($C$6-$C$5)))</f>
        <v>8.6721343090163</v>
      </c>
    </row>
    <row r="60" spans="2:6">
      <c r="B60" s="49">
        <v>44</v>
      </c>
      <c r="C60" s="50">
        <f ca="1" t="shared" si="0"/>
        <v>0.0166302299712369</v>
      </c>
      <c r="D60" s="50">
        <f ca="1" t="shared" si="1"/>
        <v>0.0384328416657969</v>
      </c>
      <c r="E60" s="50">
        <f ca="1" t="shared" si="2"/>
        <v>1</v>
      </c>
      <c r="F60" s="55">
        <f ca="1">IF(E60=1,$C$4+SQRT(D60*($C$6-$C$4)*($C$5-$C$4)),$C$6-SQRT((1-D60)*($C$6-$C$4)*($C$6-$C$5)))</f>
        <v>8.27724661103717</v>
      </c>
    </row>
    <row r="61" spans="2:6">
      <c r="B61" s="49">
        <v>45</v>
      </c>
      <c r="C61" s="50">
        <f ca="1" t="shared" si="0"/>
        <v>0.301874351450131</v>
      </c>
      <c r="D61" s="50">
        <f ca="1" t="shared" si="1"/>
        <v>0.551788180495714</v>
      </c>
      <c r="E61" s="50">
        <f ca="1" t="shared" si="2"/>
        <v>1</v>
      </c>
      <c r="F61" s="55">
        <f ca="1">IF(E61=1,$C$4+SQRT(D61*($C$6-$C$4)*($C$5-$C$4)),$C$6-SQRT((1-D61)*($C$6-$C$4)*($C$6-$C$5)))</f>
        <v>9.05051242781389</v>
      </c>
    </row>
    <row r="62" spans="2:6">
      <c r="B62" s="49">
        <v>46</v>
      </c>
      <c r="C62" s="50">
        <f ca="1" t="shared" si="0"/>
        <v>0.596170292115527</v>
      </c>
      <c r="D62" s="50">
        <f ca="1" t="shared" si="1"/>
        <v>0.664621091892443</v>
      </c>
      <c r="E62" s="50">
        <f ca="1" t="shared" si="2"/>
        <v>2</v>
      </c>
      <c r="F62" s="55">
        <f ca="1">IF(E62=1,$C$4+SQRT(D62*($C$6-$C$4)*($C$5-$C$4)),$C$6-SQRT((1-D62)*($C$6-$C$4)*($C$6-$C$5)))</f>
        <v>9.18100194370492</v>
      </c>
    </row>
    <row r="63" spans="2:6">
      <c r="B63" s="49">
        <v>47</v>
      </c>
      <c r="C63" s="50">
        <f ca="1" t="shared" si="0"/>
        <v>0.179004153052624</v>
      </c>
      <c r="D63" s="50">
        <f ca="1" t="shared" si="1"/>
        <v>0.780561333577488</v>
      </c>
      <c r="E63" s="50">
        <f ca="1" t="shared" si="2"/>
        <v>1</v>
      </c>
      <c r="F63" s="55">
        <f ca="1">IF(E63=1,$C$4+SQRT(D63*($C$6-$C$4)*($C$5-$C$4)),$C$6-SQRT((1-D63)*($C$6-$C$4)*($C$6-$C$5)))</f>
        <v>9.24944894539752</v>
      </c>
    </row>
    <row r="64" spans="2:6">
      <c r="B64" s="49">
        <v>48</v>
      </c>
      <c r="C64" s="50">
        <f ca="1" t="shared" si="0"/>
        <v>0.426455073614284</v>
      </c>
      <c r="D64" s="50">
        <f ca="1" t="shared" si="1"/>
        <v>0.44793234695222</v>
      </c>
      <c r="E64" s="50">
        <f ca="1" t="shared" si="2"/>
        <v>1</v>
      </c>
      <c r="F64" s="55">
        <f ca="1">IF(E64=1,$C$4+SQRT(D64*($C$6-$C$4)*($C$5-$C$4)),$C$6-SQRT((1-D64)*($C$6-$C$4)*($C$6-$C$5)))</f>
        <v>8.94650129102101</v>
      </c>
    </row>
    <row r="65" spans="2:6">
      <c r="B65" s="49">
        <v>49</v>
      </c>
      <c r="C65" s="50">
        <f ca="1" t="shared" si="0"/>
        <v>0.833622085301551</v>
      </c>
      <c r="D65" s="50">
        <f ca="1" t="shared" si="1"/>
        <v>0.0908729482752715</v>
      </c>
      <c r="E65" s="50">
        <f ca="1" t="shared" si="2"/>
        <v>2</v>
      </c>
      <c r="F65" s="55">
        <f ca="1">IF(E65=1,$C$4+SQRT(D65*($C$6-$C$4)*($C$5-$C$4)),$C$6-SQRT((1-D65)*($C$6-$C$4)*($C$6-$C$5)))</f>
        <v>8.6515734712453</v>
      </c>
    </row>
    <row r="66" spans="2:6">
      <c r="B66" s="49">
        <v>50</v>
      </c>
      <c r="C66" s="50">
        <f ca="1" t="shared" si="0"/>
        <v>0.622849890419105</v>
      </c>
      <c r="D66" s="50">
        <f ca="1" t="shared" si="1"/>
        <v>0.913733833473315</v>
      </c>
      <c r="E66" s="50">
        <f ca="1" t="shared" si="2"/>
        <v>2</v>
      </c>
      <c r="F66" s="55">
        <f ca="1">IF(E66=1,$C$4+SQRT(D66*($C$6-$C$4)*($C$5-$C$4)),$C$6-SQRT((1-D66)*($C$6-$C$4)*($C$6-$C$5)))</f>
        <v>9.58462988425578</v>
      </c>
    </row>
    <row r="67" spans="2:6">
      <c r="B67" s="49">
        <v>51</v>
      </c>
      <c r="C67" s="50">
        <f ca="1" t="shared" si="0"/>
        <v>0.643909359312682</v>
      </c>
      <c r="D67" s="50">
        <f ca="1" t="shared" si="1"/>
        <v>0.952385449348404</v>
      </c>
      <c r="E67" s="50">
        <f ca="1" t="shared" si="2"/>
        <v>2</v>
      </c>
      <c r="F67" s="55">
        <f ca="1">IF(E67=1,$C$4+SQRT(D67*($C$6-$C$4)*($C$5-$C$4)),$C$6-SQRT((1-D67)*($C$6-$C$4)*($C$6-$C$5)))</f>
        <v>9.69140787225985</v>
      </c>
    </row>
    <row r="68" spans="2:6">
      <c r="B68" s="49">
        <v>52</v>
      </c>
      <c r="C68" s="50">
        <f ca="1" t="shared" si="0"/>
        <v>0.604471759188816</v>
      </c>
      <c r="D68" s="50">
        <f ca="1" t="shared" si="1"/>
        <v>0.04304016537408</v>
      </c>
      <c r="E68" s="50">
        <f ca="1" t="shared" si="2"/>
        <v>2</v>
      </c>
      <c r="F68" s="55">
        <f ca="1">IF(E68=1,$C$4+SQRT(D68*($C$6-$C$4)*($C$5-$C$4)),$C$6-SQRT((1-D68)*($C$6-$C$4)*($C$6-$C$5)))</f>
        <v>8.61655514412325</v>
      </c>
    </row>
    <row r="69" spans="2:6">
      <c r="B69" s="49">
        <v>53</v>
      </c>
      <c r="C69" s="50">
        <f ca="1" t="shared" si="0"/>
        <v>0.162604822480452</v>
      </c>
      <c r="D69" s="50">
        <f ca="1" t="shared" si="1"/>
        <v>0.0859816971283651</v>
      </c>
      <c r="E69" s="50">
        <f ca="1" t="shared" si="2"/>
        <v>1</v>
      </c>
      <c r="F69" s="55">
        <f ca="1">IF(E69=1,$C$4+SQRT(D69*($C$6-$C$4)*($C$5-$C$4)),$C$6-SQRT((1-D69)*($C$6-$C$4)*($C$6-$C$5)))</f>
        <v>8.41468469257585</v>
      </c>
    </row>
    <row r="70" spans="2:6">
      <c r="B70" s="49">
        <v>54</v>
      </c>
      <c r="C70" s="50">
        <f ca="1" t="shared" si="0"/>
        <v>0.958068421535355</v>
      </c>
      <c r="D70" s="50">
        <f ca="1" t="shared" si="1"/>
        <v>0.580892412248584</v>
      </c>
      <c r="E70" s="50">
        <f ca="1" t="shared" si="2"/>
        <v>2</v>
      </c>
      <c r="F70" s="55">
        <f ca="1">IF(E70=1,$C$4+SQRT(D70*($C$6-$C$4)*($C$5-$C$4)),$C$6-SQRT((1-D70)*($C$6-$C$4)*($C$6-$C$5)))</f>
        <v>9.08445908037771</v>
      </c>
    </row>
    <row r="71" spans="2:6">
      <c r="B71" s="49">
        <v>55</v>
      </c>
      <c r="C71" s="50">
        <f ca="1" t="shared" si="0"/>
        <v>0.992030639996309</v>
      </c>
      <c r="D71" s="50">
        <f ca="1" t="shared" si="1"/>
        <v>0.756673758607864</v>
      </c>
      <c r="E71" s="50">
        <f ca="1" t="shared" si="2"/>
        <v>2</v>
      </c>
      <c r="F71" s="55">
        <f ca="1">IF(E71=1,$C$4+SQRT(D71*($C$6-$C$4)*($C$5-$C$4)),$C$6-SQRT((1-D71)*($C$6-$C$4)*($C$6-$C$5)))</f>
        <v>9.30239518150727</v>
      </c>
    </row>
    <row r="72" spans="2:6">
      <c r="B72" s="49">
        <v>56</v>
      </c>
      <c r="C72" s="50">
        <f ca="1" t="shared" si="0"/>
        <v>0.44240938129898</v>
      </c>
      <c r="D72" s="50">
        <f ca="1" t="shared" si="1"/>
        <v>0.66996770753487</v>
      </c>
      <c r="E72" s="50">
        <f ca="1" t="shared" si="2"/>
        <v>1</v>
      </c>
      <c r="F72" s="55">
        <f ca="1">IF(E72=1,$C$4+SQRT(D72*($C$6-$C$4)*($C$5-$C$4)),$C$6-SQRT((1-D72)*($C$6-$C$4)*($C$6-$C$5)))</f>
        <v>9.15755579350187</v>
      </c>
    </row>
    <row r="73" spans="2:6">
      <c r="B73" s="49">
        <v>57</v>
      </c>
      <c r="C73" s="50">
        <f ca="1" t="shared" si="0"/>
        <v>0.156999165792322</v>
      </c>
      <c r="D73" s="50">
        <f ca="1" t="shared" si="1"/>
        <v>0.607860762497836</v>
      </c>
      <c r="E73" s="50">
        <f ca="1" t="shared" si="2"/>
        <v>1</v>
      </c>
      <c r="F73" s="55">
        <f ca="1">IF(E73=1,$C$4+SQRT(D73*($C$6-$C$4)*($C$5-$C$4)),$C$6-SQRT((1-D73)*($C$6-$C$4)*($C$6-$C$5)))</f>
        <v>9.10259762606114</v>
      </c>
    </row>
    <row r="74" spans="2:6">
      <c r="B74" s="49">
        <v>58</v>
      </c>
      <c r="C74" s="50">
        <f ca="1" t="shared" si="0"/>
        <v>0.199630570189996</v>
      </c>
      <c r="D74" s="50">
        <f ca="1" t="shared" si="1"/>
        <v>0.615740557964104</v>
      </c>
      <c r="E74" s="50">
        <f ca="1" t="shared" si="2"/>
        <v>1</v>
      </c>
      <c r="F74" s="55">
        <f ca="1">IF(E74=1,$C$4+SQRT(D74*($C$6-$C$4)*($C$5-$C$4)),$C$6-SQRT((1-D74)*($C$6-$C$4)*($C$6-$C$5)))</f>
        <v>9.1097211883749</v>
      </c>
    </row>
    <row r="75" spans="2:6">
      <c r="B75" s="49">
        <v>59</v>
      </c>
      <c r="C75" s="50">
        <f ca="1" t="shared" si="0"/>
        <v>0.597453173703615</v>
      </c>
      <c r="D75" s="50">
        <f ca="1" t="shared" si="1"/>
        <v>0.977364941740202</v>
      </c>
      <c r="E75" s="50">
        <f ca="1" t="shared" si="2"/>
        <v>2</v>
      </c>
      <c r="F75" s="55">
        <f ca="1">IF(E75=1,$C$4+SQRT(D75*($C$6-$C$4)*($C$5-$C$4)),$C$6-SQRT((1-D75)*($C$6-$C$4)*($C$6-$C$5)))</f>
        <v>9.78723224746312</v>
      </c>
    </row>
    <row r="76" spans="2:6">
      <c r="B76" s="49">
        <v>60</v>
      </c>
      <c r="C76" s="50">
        <f ca="1" t="shared" si="0"/>
        <v>0.535685601258565</v>
      </c>
      <c r="D76" s="50">
        <f ca="1" t="shared" si="1"/>
        <v>0.740691745219098</v>
      </c>
      <c r="E76" s="50">
        <f ca="1" t="shared" si="2"/>
        <v>2</v>
      </c>
      <c r="F76" s="55">
        <f ca="1">IF(E76=1,$C$4+SQRT(D76*($C$6-$C$4)*($C$5-$C$4)),$C$6-SQRT((1-D76)*($C$6-$C$4)*($C$6-$C$5)))</f>
        <v>9.27984966183317</v>
      </c>
    </row>
    <row r="77" spans="2:6">
      <c r="B77" s="49">
        <v>61</v>
      </c>
      <c r="C77" s="50">
        <f ca="1" t="shared" si="0"/>
        <v>0.266956777175538</v>
      </c>
      <c r="D77" s="50">
        <f ca="1" t="shared" si="1"/>
        <v>0.278242706492639</v>
      </c>
      <c r="E77" s="50">
        <f ca="1" t="shared" si="2"/>
        <v>1</v>
      </c>
      <c r="F77" s="55">
        <f ca="1">IF(E77=1,$C$4+SQRT(D77*($C$6-$C$4)*($C$5-$C$4)),$C$6-SQRT((1-D77)*($C$6-$C$4)*($C$6-$C$5)))</f>
        <v>8.7459794990382</v>
      </c>
    </row>
    <row r="78" spans="2:6">
      <c r="B78" s="49">
        <v>62</v>
      </c>
      <c r="C78" s="50">
        <f ca="1" t="shared" si="0"/>
        <v>0.581754395566941</v>
      </c>
      <c r="D78" s="50">
        <f ca="1" t="shared" si="1"/>
        <v>0.251951570323374</v>
      </c>
      <c r="E78" s="50">
        <f ca="1" t="shared" si="2"/>
        <v>2</v>
      </c>
      <c r="F78" s="55">
        <f ca="1">IF(E78=1,$C$4+SQRT(D78*($C$6-$C$4)*($C$5-$C$4)),$C$6-SQRT((1-D78)*($C$6-$C$4)*($C$6-$C$5)))</f>
        <v>8.77684961703262</v>
      </c>
    </row>
    <row r="79" spans="2:6">
      <c r="B79" s="49">
        <v>63</v>
      </c>
      <c r="C79" s="50">
        <f ca="1" t="shared" si="0"/>
        <v>0.0723093492399638</v>
      </c>
      <c r="D79" s="50">
        <f ca="1" t="shared" si="1"/>
        <v>0.507903773551174</v>
      </c>
      <c r="E79" s="50">
        <f ca="1" t="shared" si="2"/>
        <v>1</v>
      </c>
      <c r="F79" s="55">
        <f ca="1">IF(E79=1,$C$4+SQRT(D79*($C$6-$C$4)*($C$5-$C$4)),$C$6-SQRT((1-D79)*($C$6-$C$4)*($C$6-$C$5)))</f>
        <v>9.00787278319357</v>
      </c>
    </row>
    <row r="80" spans="2:6">
      <c r="B80" s="49">
        <v>64</v>
      </c>
      <c r="C80" s="50">
        <f ca="1" t="shared" si="0"/>
        <v>0.411712330688204</v>
      </c>
      <c r="D80" s="50">
        <f ca="1" t="shared" si="1"/>
        <v>0.685567970848072</v>
      </c>
      <c r="E80" s="50">
        <f ca="1" t="shared" si="2"/>
        <v>1</v>
      </c>
      <c r="F80" s="55">
        <f ca="1">IF(E80=1,$C$4+SQRT(D80*($C$6-$C$4)*($C$5-$C$4)),$C$6-SQRT((1-D80)*($C$6-$C$4)*($C$6-$C$5)))</f>
        <v>9.17095514077019</v>
      </c>
    </row>
    <row r="81" spans="2:6">
      <c r="B81" s="49">
        <v>65</v>
      </c>
      <c r="C81" s="50">
        <f ca="1" t="shared" ref="C81:C144" si="3">RAND()</f>
        <v>0.645059021368212</v>
      </c>
      <c r="D81" s="50">
        <f ca="1" t="shared" ref="D81:D144" si="4">RAND()</f>
        <v>0.0951539370327674</v>
      </c>
      <c r="E81" s="50">
        <f ca="1" t="shared" ref="E81:E144" si="5">IF(C81&lt;=$C$10,1,2)</f>
        <v>2</v>
      </c>
      <c r="F81" s="55">
        <f ca="1">IF(E81=1,$C$4+SQRT(D81*($C$6-$C$4)*($C$5-$C$4)),$C$6-SQRT((1-D81)*($C$6-$C$4)*($C$6-$C$5)))</f>
        <v>8.65475202065401</v>
      </c>
    </row>
    <row r="82" spans="2:6">
      <c r="B82" s="49">
        <v>66</v>
      </c>
      <c r="C82" s="50">
        <f ca="1" t="shared" si="3"/>
        <v>0.776587718199819</v>
      </c>
      <c r="D82" s="50">
        <f ca="1" t="shared" si="4"/>
        <v>0.463281818074577</v>
      </c>
      <c r="E82" s="50">
        <f ca="1" t="shared" si="5"/>
        <v>2</v>
      </c>
      <c r="F82" s="55">
        <f ca="1">IF(E82=1,$C$4+SQRT(D82*($C$6-$C$4)*($C$5-$C$4)),$C$6-SQRT((1-D82)*($C$6-$C$4)*($C$6-$C$5)))</f>
        <v>8.96393225904343</v>
      </c>
    </row>
    <row r="83" spans="2:6">
      <c r="B83" s="49">
        <v>67</v>
      </c>
      <c r="C83" s="50">
        <f ca="1" t="shared" si="3"/>
        <v>0.62131076565345</v>
      </c>
      <c r="D83" s="50">
        <f ca="1" t="shared" si="4"/>
        <v>0.118397278317327</v>
      </c>
      <c r="E83" s="50">
        <f ca="1" t="shared" si="5"/>
        <v>2</v>
      </c>
      <c r="F83" s="55">
        <f ca="1">IF(E83=1,$C$4+SQRT(D83*($C$6-$C$4)*($C$5-$C$4)),$C$6-SQRT((1-D83)*($C$6-$C$4)*($C$6-$C$5)))</f>
        <v>8.67214253650275</v>
      </c>
    </row>
    <row r="84" spans="2:6">
      <c r="B84" s="49">
        <v>68</v>
      </c>
      <c r="C84" s="50">
        <f ca="1" t="shared" si="3"/>
        <v>0.558090257919542</v>
      </c>
      <c r="D84" s="50">
        <f ca="1" t="shared" si="4"/>
        <v>0.810946015837123</v>
      </c>
      <c r="E84" s="50">
        <f ca="1" t="shared" si="5"/>
        <v>2</v>
      </c>
      <c r="F84" s="55">
        <f ca="1">IF(E84=1,$C$4+SQRT(D84*($C$6-$C$4)*($C$5-$C$4)),$C$6-SQRT((1-D84)*($C$6-$C$4)*($C$6-$C$5)))</f>
        <v>9.38509515506401</v>
      </c>
    </row>
    <row r="85" spans="2:6">
      <c r="B85" s="49">
        <v>69</v>
      </c>
      <c r="C85" s="50">
        <f ca="1" t="shared" si="3"/>
        <v>0.938968259009408</v>
      </c>
      <c r="D85" s="50">
        <f ca="1" t="shared" si="4"/>
        <v>0.204559422680941</v>
      </c>
      <c r="E85" s="50">
        <f ca="1" t="shared" si="5"/>
        <v>2</v>
      </c>
      <c r="F85" s="55">
        <f ca="1">IF(E85=1,$C$4+SQRT(D85*($C$6-$C$4)*($C$5-$C$4)),$C$6-SQRT((1-D85)*($C$6-$C$4)*($C$6-$C$5)))</f>
        <v>8.73869862656139</v>
      </c>
    </row>
    <row r="86" spans="2:6">
      <c r="B86" s="49">
        <v>70</v>
      </c>
      <c r="C86" s="50">
        <f ca="1" t="shared" si="3"/>
        <v>0.822205507367344</v>
      </c>
      <c r="D86" s="50">
        <f ca="1" t="shared" si="4"/>
        <v>0.583175069332659</v>
      </c>
      <c r="E86" s="50">
        <f ca="1" t="shared" si="5"/>
        <v>2</v>
      </c>
      <c r="F86" s="55">
        <f ca="1">IF(E86=1,$C$4+SQRT(D86*($C$6-$C$4)*($C$5-$C$4)),$C$6-SQRT((1-D86)*($C$6-$C$4)*($C$6-$C$5)))</f>
        <v>9.08695571775807</v>
      </c>
    </row>
    <row r="87" spans="2:6">
      <c r="B87" s="49">
        <v>71</v>
      </c>
      <c r="C87" s="50">
        <f ca="1" t="shared" si="3"/>
        <v>0.658572819189192</v>
      </c>
      <c r="D87" s="50">
        <f ca="1" t="shared" si="4"/>
        <v>0.913745533638802</v>
      </c>
      <c r="E87" s="50">
        <f ca="1" t="shared" si="5"/>
        <v>2</v>
      </c>
      <c r="F87" s="55">
        <f ca="1">IF(E87=1,$C$4+SQRT(D87*($C$6-$C$4)*($C$5-$C$4)),$C$6-SQRT((1-D87)*($C$6-$C$4)*($C$6-$C$5)))</f>
        <v>9.58465805325925</v>
      </c>
    </row>
    <row r="88" spans="2:6">
      <c r="B88" s="49">
        <v>72</v>
      </c>
      <c r="C88" s="50">
        <f ca="1" t="shared" si="3"/>
        <v>0.286610245242771</v>
      </c>
      <c r="D88" s="50">
        <f ca="1" t="shared" si="4"/>
        <v>0.216170368409585</v>
      </c>
      <c r="E88" s="50">
        <f ca="1" t="shared" si="5"/>
        <v>1</v>
      </c>
      <c r="F88" s="55">
        <f ca="1">IF(E88=1,$C$4+SQRT(D88*($C$6-$C$4)*($C$5-$C$4)),$C$6-SQRT((1-D88)*($C$6-$C$4)*($C$6-$C$5)))</f>
        <v>8.65752622519499</v>
      </c>
    </row>
    <row r="89" spans="2:6">
      <c r="B89" s="49">
        <v>73</v>
      </c>
      <c r="C89" s="50">
        <f ca="1" t="shared" si="3"/>
        <v>0.807371060371783</v>
      </c>
      <c r="D89" s="50">
        <f ca="1" t="shared" si="4"/>
        <v>0.00696004807694095</v>
      </c>
      <c r="E89" s="50">
        <f ca="1" t="shared" si="5"/>
        <v>2</v>
      </c>
      <c r="F89" s="55">
        <f ca="1">IF(E89=1,$C$4+SQRT(D89*($C$6-$C$4)*($C$5-$C$4)),$C$6-SQRT((1-D89)*($C$6-$C$4)*($C$6-$C$5)))</f>
        <v>8.59071652821509</v>
      </c>
    </row>
    <row r="90" spans="2:6">
      <c r="B90" s="49">
        <v>74</v>
      </c>
      <c r="C90" s="50">
        <f ca="1" t="shared" si="3"/>
        <v>0.299943310409179</v>
      </c>
      <c r="D90" s="50">
        <f ca="1" t="shared" si="4"/>
        <v>0.5808787290736</v>
      </c>
      <c r="E90" s="50">
        <f ca="1" t="shared" si="5"/>
        <v>1</v>
      </c>
      <c r="F90" s="55">
        <f ca="1">IF(E90=1,$C$4+SQRT(D90*($C$6-$C$4)*($C$5-$C$4)),$C$6-SQRT((1-D90)*($C$6-$C$4)*($C$6-$C$5)))</f>
        <v>9.07784853209864</v>
      </c>
    </row>
    <row r="91" spans="2:6">
      <c r="B91" s="49">
        <v>75</v>
      </c>
      <c r="C91" s="50">
        <f ca="1" t="shared" si="3"/>
        <v>0.693216184512276</v>
      </c>
      <c r="D91" s="50">
        <f ca="1" t="shared" si="4"/>
        <v>0.854296399286115</v>
      </c>
      <c r="E91" s="50">
        <f ca="1" t="shared" si="5"/>
        <v>2</v>
      </c>
      <c r="F91" s="55">
        <f ca="1">IF(E91=1,$C$4+SQRT(D91*($C$6-$C$4)*($C$5-$C$4)),$C$6-SQRT((1-D91)*($C$6-$C$4)*($C$6-$C$5)))</f>
        <v>9.46017854671404</v>
      </c>
    </row>
    <row r="92" spans="2:6">
      <c r="B92" s="49">
        <v>76</v>
      </c>
      <c r="C92" s="50">
        <f ca="1" t="shared" si="3"/>
        <v>0.476136083811784</v>
      </c>
      <c r="D92" s="50">
        <f ca="1" t="shared" si="4"/>
        <v>0.713733989175583</v>
      </c>
      <c r="E92" s="50">
        <f ca="1" t="shared" si="5"/>
        <v>1</v>
      </c>
      <c r="F92" s="55">
        <f ca="1">IF(E92=1,$C$4+SQRT(D92*($C$6-$C$4)*($C$5-$C$4)),$C$6-SQRT((1-D92)*($C$6-$C$4)*($C$6-$C$5)))</f>
        <v>9.19476691381674</v>
      </c>
    </row>
    <row r="93" spans="2:6">
      <c r="B93" s="49">
        <v>77</v>
      </c>
      <c r="C93" s="50">
        <f ca="1" t="shared" si="3"/>
        <v>0.948364987075295</v>
      </c>
      <c r="D93" s="50">
        <f ca="1" t="shared" si="4"/>
        <v>0.607870056800635</v>
      </c>
      <c r="E93" s="50">
        <f ca="1" t="shared" si="5"/>
        <v>2</v>
      </c>
      <c r="F93" s="55">
        <f ca="1">IF(E93=1,$C$4+SQRT(D93*($C$6-$C$4)*($C$5-$C$4)),$C$6-SQRT((1-D93)*($C$6-$C$4)*($C$6-$C$5)))</f>
        <v>9.11441551142834</v>
      </c>
    </row>
    <row r="94" spans="2:6">
      <c r="B94" s="49">
        <v>78</v>
      </c>
      <c r="C94" s="50">
        <f ca="1" t="shared" si="3"/>
        <v>0.594040701665174</v>
      </c>
      <c r="D94" s="50">
        <f ca="1" t="shared" si="4"/>
        <v>0.0839996526854878</v>
      </c>
      <c r="E94" s="50">
        <f ca="1" t="shared" si="5"/>
        <v>2</v>
      </c>
      <c r="F94" s="55">
        <f ca="1">IF(E94=1,$C$4+SQRT(D94*($C$6-$C$4)*($C$5-$C$4)),$C$6-SQRT((1-D94)*($C$6-$C$4)*($C$6-$C$5)))</f>
        <v>8.64648579814284</v>
      </c>
    </row>
    <row r="95" spans="2:6">
      <c r="B95" s="49">
        <v>79</v>
      </c>
      <c r="C95" s="50">
        <f ca="1" t="shared" si="3"/>
        <v>0.804639101013273</v>
      </c>
      <c r="D95" s="50">
        <f ca="1" t="shared" si="4"/>
        <v>0.182216971571834</v>
      </c>
      <c r="E95" s="50">
        <f ca="1" t="shared" si="5"/>
        <v>2</v>
      </c>
      <c r="F95" s="55">
        <f ca="1">IF(E95=1,$C$4+SQRT(D95*($C$6-$C$4)*($C$5-$C$4)),$C$6-SQRT((1-D95)*($C$6-$C$4)*($C$6-$C$5)))</f>
        <v>8.72110748815378</v>
      </c>
    </row>
    <row r="96" spans="2:6">
      <c r="B96" s="49">
        <v>80</v>
      </c>
      <c r="C96" s="50">
        <f ca="1" t="shared" si="3"/>
        <v>0.384276615061956</v>
      </c>
      <c r="D96" s="50">
        <f ca="1" t="shared" si="4"/>
        <v>0.753609677362258</v>
      </c>
      <c r="E96" s="50">
        <f ca="1" t="shared" si="5"/>
        <v>1</v>
      </c>
      <c r="F96" s="55">
        <f ca="1">IF(E96=1,$C$4+SQRT(D96*($C$6-$C$4)*($C$5-$C$4)),$C$6-SQRT((1-D96)*($C$6-$C$4)*($C$6-$C$5)))</f>
        <v>9.22768862287003</v>
      </c>
    </row>
    <row r="97" spans="2:6">
      <c r="B97" s="49">
        <v>81</v>
      </c>
      <c r="C97" s="50">
        <f ca="1" t="shared" si="3"/>
        <v>0.982250623998696</v>
      </c>
      <c r="D97" s="50">
        <f ca="1" t="shared" si="4"/>
        <v>0.0701306635495147</v>
      </c>
      <c r="E97" s="50">
        <f ca="1" t="shared" si="5"/>
        <v>2</v>
      </c>
      <c r="F97" s="55">
        <f ca="1">IF(E97=1,$C$4+SQRT(D97*($C$6-$C$4)*($C$5-$C$4)),$C$6-SQRT((1-D97)*($C$6-$C$4)*($C$6-$C$5)))</f>
        <v>8.63627764082971</v>
      </c>
    </row>
    <row r="98" spans="2:6">
      <c r="B98" s="49">
        <v>82</v>
      </c>
      <c r="C98" s="50">
        <f ca="1" t="shared" si="3"/>
        <v>0.350730987951852</v>
      </c>
      <c r="D98" s="50">
        <f ca="1" t="shared" si="4"/>
        <v>0.278235877253357</v>
      </c>
      <c r="E98" s="50">
        <f ca="1" t="shared" si="5"/>
        <v>1</v>
      </c>
      <c r="F98" s="55">
        <f ca="1">IF(E98=1,$C$4+SQRT(D98*($C$6-$C$4)*($C$5-$C$4)),$C$6-SQRT((1-D98)*($C$6-$C$4)*($C$6-$C$5)))</f>
        <v>8.74597034425419</v>
      </c>
    </row>
    <row r="99" spans="2:6">
      <c r="B99" s="49">
        <v>83</v>
      </c>
      <c r="C99" s="50">
        <f ca="1" t="shared" si="3"/>
        <v>0.197057645967106</v>
      </c>
      <c r="D99" s="50">
        <f ca="1" t="shared" si="4"/>
        <v>0.736031191055448</v>
      </c>
      <c r="E99" s="50">
        <f ca="1" t="shared" si="5"/>
        <v>1</v>
      </c>
      <c r="F99" s="55">
        <f ca="1">IF(E99=1,$C$4+SQRT(D99*($C$6-$C$4)*($C$5-$C$4)),$C$6-SQRT((1-D99)*($C$6-$C$4)*($C$6-$C$5)))</f>
        <v>9.21328577924201</v>
      </c>
    </row>
    <row r="100" spans="2:6">
      <c r="B100" s="49">
        <v>84</v>
      </c>
      <c r="C100" s="50">
        <f ca="1" t="shared" si="3"/>
        <v>0.803796968919366</v>
      </c>
      <c r="D100" s="50">
        <f ca="1" t="shared" si="4"/>
        <v>0.732450599683452</v>
      </c>
      <c r="E100" s="50">
        <f ca="1" t="shared" si="5"/>
        <v>2</v>
      </c>
      <c r="F100" s="55">
        <f ca="1">IF(E100=1,$C$4+SQRT(D100*($C$6-$C$4)*($C$5-$C$4)),$C$6-SQRT((1-D100)*($C$6-$C$4)*($C$6-$C$5)))</f>
        <v>9.26849552247912</v>
      </c>
    </row>
    <row r="101" spans="2:6">
      <c r="B101" s="49">
        <v>85</v>
      </c>
      <c r="C101" s="50">
        <f ca="1" t="shared" si="3"/>
        <v>0.987968131704678</v>
      </c>
      <c r="D101" s="50">
        <f ca="1" t="shared" si="4"/>
        <v>0.810951648617936</v>
      </c>
      <c r="E101" s="50">
        <f ca="1" t="shared" si="5"/>
        <v>2</v>
      </c>
      <c r="F101" s="55">
        <f ca="1">IF(E101=1,$C$4+SQRT(D101*($C$6-$C$4)*($C$5-$C$4)),$C$6-SQRT((1-D101)*($C$6-$C$4)*($C$6-$C$5)))</f>
        <v>9.38510431554277</v>
      </c>
    </row>
    <row r="102" spans="2:6">
      <c r="B102" s="49">
        <v>86</v>
      </c>
      <c r="C102" s="50">
        <f ca="1" t="shared" si="3"/>
        <v>0.139807668550837</v>
      </c>
      <c r="D102" s="50">
        <f ca="1" t="shared" si="4"/>
        <v>0.717498265200577</v>
      </c>
      <c r="E102" s="50">
        <f ca="1" t="shared" si="5"/>
        <v>1</v>
      </c>
      <c r="F102" s="55">
        <f ca="1">IF(E102=1,$C$4+SQRT(D102*($C$6-$C$4)*($C$5-$C$4)),$C$6-SQRT((1-D102)*($C$6-$C$4)*($C$6-$C$5)))</f>
        <v>9.19791340688764</v>
      </c>
    </row>
    <row r="103" spans="2:6">
      <c r="B103" s="49">
        <v>87</v>
      </c>
      <c r="C103" s="50">
        <f ca="1" t="shared" si="3"/>
        <v>0.715650889900215</v>
      </c>
      <c r="D103" s="50">
        <f ca="1" t="shared" si="4"/>
        <v>0.387825956805481</v>
      </c>
      <c r="E103" s="50">
        <f ca="1" t="shared" si="5"/>
        <v>2</v>
      </c>
      <c r="F103" s="55">
        <f ca="1">IF(E103=1,$C$4+SQRT(D103*($C$6-$C$4)*($C$5-$C$4)),$C$6-SQRT((1-D103)*($C$6-$C$4)*($C$6-$C$5)))</f>
        <v>8.8934973626832</v>
      </c>
    </row>
    <row r="104" spans="2:6">
      <c r="B104" s="49">
        <v>88</v>
      </c>
      <c r="C104" s="50">
        <f ca="1" t="shared" si="3"/>
        <v>0.17226869032857</v>
      </c>
      <c r="D104" s="50">
        <f ca="1" t="shared" si="4"/>
        <v>0.695922713290322</v>
      </c>
      <c r="E104" s="50">
        <f ca="1" t="shared" si="5"/>
        <v>1</v>
      </c>
      <c r="F104" s="55">
        <f ca="1">IF(E104=1,$C$4+SQRT(D104*($C$6-$C$4)*($C$5-$C$4)),$C$6-SQRT((1-D104)*($C$6-$C$4)*($C$6-$C$5)))</f>
        <v>9.17976498786014</v>
      </c>
    </row>
    <row r="105" spans="2:6">
      <c r="B105" s="49">
        <v>89</v>
      </c>
      <c r="C105" s="50">
        <f ca="1" t="shared" si="3"/>
        <v>0.71472863713839</v>
      </c>
      <c r="D105" s="50">
        <f ca="1" t="shared" si="4"/>
        <v>0.318889323281499</v>
      </c>
      <c r="E105" s="50">
        <f ca="1" t="shared" si="5"/>
        <v>2</v>
      </c>
      <c r="F105" s="55">
        <f ca="1">IF(E105=1,$C$4+SQRT(D105*($C$6-$C$4)*($C$5-$C$4)),$C$6-SQRT((1-D105)*($C$6-$C$4)*($C$6-$C$5)))</f>
        <v>8.83285761218393</v>
      </c>
    </row>
    <row r="106" spans="2:6">
      <c r="B106" s="49">
        <v>90</v>
      </c>
      <c r="C106" s="50">
        <f ca="1" t="shared" si="3"/>
        <v>0.0245291288305609</v>
      </c>
      <c r="D106" s="50">
        <f ca="1" t="shared" si="4"/>
        <v>0.204577410061429</v>
      </c>
      <c r="E106" s="50">
        <f ca="1" t="shared" si="5"/>
        <v>1</v>
      </c>
      <c r="F106" s="55">
        <f ca="1">IF(E106=1,$C$4+SQRT(D106*($C$6-$C$4)*($C$5-$C$4)),$C$6-SQRT((1-D106)*($C$6-$C$4)*($C$6-$C$5)))</f>
        <v>8.63965210866756</v>
      </c>
    </row>
    <row r="107" spans="2:6">
      <c r="B107" s="49">
        <v>91</v>
      </c>
      <c r="C107" s="50">
        <f ca="1" t="shared" si="3"/>
        <v>0.335939680517741</v>
      </c>
      <c r="D107" s="50">
        <f ca="1" t="shared" si="4"/>
        <v>0.216165983300889</v>
      </c>
      <c r="E107" s="50">
        <f ca="1" t="shared" si="5"/>
        <v>1</v>
      </c>
      <c r="F107" s="55">
        <f ca="1">IF(E107=1,$C$4+SQRT(D107*($C$6-$C$4)*($C$5-$C$4)),$C$6-SQRT((1-D107)*($C$6-$C$4)*($C$6-$C$5)))</f>
        <v>8.65751955606033</v>
      </c>
    </row>
    <row r="108" spans="2:6">
      <c r="B108" s="49">
        <v>92</v>
      </c>
      <c r="C108" s="50">
        <f ca="1" t="shared" si="3"/>
        <v>0.927457098938209</v>
      </c>
      <c r="D108" s="50">
        <f ca="1" t="shared" si="4"/>
        <v>0.317080304921746</v>
      </c>
      <c r="E108" s="50">
        <f ca="1" t="shared" si="5"/>
        <v>2</v>
      </c>
      <c r="F108" s="55">
        <f ca="1">IF(E108=1,$C$4+SQRT(D108*($C$6-$C$4)*($C$5-$C$4)),$C$6-SQRT((1-D108)*($C$6-$C$4)*($C$6-$C$5)))</f>
        <v>8.83130868482884</v>
      </c>
    </row>
    <row r="109" spans="2:6">
      <c r="B109" s="49">
        <v>93</v>
      </c>
      <c r="C109" s="50">
        <f ca="1" t="shared" si="3"/>
        <v>0.505645661043616</v>
      </c>
      <c r="D109" s="50">
        <f ca="1" t="shared" si="4"/>
        <v>0.854291043899368</v>
      </c>
      <c r="E109" s="50">
        <f ca="1" t="shared" si="5"/>
        <v>2</v>
      </c>
      <c r="F109" s="55">
        <f ca="1">IF(E109=1,$C$4+SQRT(D109*($C$6-$C$4)*($C$5-$C$4)),$C$6-SQRT((1-D109)*($C$6-$C$4)*($C$6-$C$5)))</f>
        <v>9.46016862614214</v>
      </c>
    </row>
    <row r="110" spans="2:6">
      <c r="B110" s="49">
        <v>94</v>
      </c>
      <c r="C110" s="50">
        <f ca="1" t="shared" si="3"/>
        <v>0.72083409932895</v>
      </c>
      <c r="D110" s="50">
        <f ca="1" t="shared" si="4"/>
        <v>0.0509490233446792</v>
      </c>
      <c r="E110" s="50">
        <f ca="1" t="shared" si="5"/>
        <v>2</v>
      </c>
      <c r="F110" s="55">
        <f ca="1">IF(E110=1,$C$4+SQRT(D110*($C$6-$C$4)*($C$5-$C$4)),$C$6-SQRT((1-D110)*($C$6-$C$4)*($C$6-$C$5)))</f>
        <v>8.6222837907208</v>
      </c>
    </row>
    <row r="111" spans="2:6">
      <c r="B111" s="49">
        <v>95</v>
      </c>
      <c r="C111" s="50">
        <f ca="1" t="shared" si="3"/>
        <v>0.246166927656463</v>
      </c>
      <c r="D111" s="50">
        <f ca="1" t="shared" si="4"/>
        <v>0.713726612140366</v>
      </c>
      <c r="E111" s="50">
        <f ca="1" t="shared" si="5"/>
        <v>1</v>
      </c>
      <c r="F111" s="55">
        <f ca="1">IF(E111=1,$C$4+SQRT(D111*($C$6-$C$4)*($C$5-$C$4)),$C$6-SQRT((1-D111)*($C$6-$C$4)*($C$6-$C$5)))</f>
        <v>9.19476073934522</v>
      </c>
    </row>
    <row r="112" spans="2:6">
      <c r="B112" s="49">
        <v>96</v>
      </c>
      <c r="C112" s="50">
        <f ca="1" t="shared" si="3"/>
        <v>0.496045113535321</v>
      </c>
      <c r="D112" s="50">
        <f ca="1" t="shared" si="4"/>
        <v>0.440488209777441</v>
      </c>
      <c r="E112" s="50">
        <f ca="1" t="shared" si="5"/>
        <v>1</v>
      </c>
      <c r="F112" s="55">
        <f ca="1">IF(E112=1,$C$4+SQRT(D112*($C$6-$C$4)*($C$5-$C$4)),$C$6-SQRT((1-D112)*($C$6-$C$4)*($C$6-$C$5)))</f>
        <v>8.93860344105212</v>
      </c>
    </row>
    <row r="113" spans="2:6">
      <c r="B113" s="49">
        <v>97</v>
      </c>
      <c r="C113" s="50">
        <f ca="1" t="shared" si="3"/>
        <v>0.315133062557913</v>
      </c>
      <c r="D113" s="50">
        <f ca="1" t="shared" si="4"/>
        <v>0.0840035007302862</v>
      </c>
      <c r="E113" s="50">
        <f ca="1" t="shared" si="5"/>
        <v>1</v>
      </c>
      <c r="F113" s="55">
        <f ca="1">IF(E113=1,$C$4+SQRT(D113*($C$6-$C$4)*($C$5-$C$4)),$C$6-SQRT((1-D113)*($C$6-$C$4)*($C$6-$C$5)))</f>
        <v>8.40988657145675</v>
      </c>
    </row>
    <row r="114" spans="2:6">
      <c r="B114" s="49">
        <v>98</v>
      </c>
      <c r="C114" s="50">
        <f ca="1" t="shared" si="3"/>
        <v>0.603540968441533</v>
      </c>
      <c r="D114" s="50">
        <f ca="1" t="shared" si="4"/>
        <v>0.434547548556625</v>
      </c>
      <c r="E114" s="50">
        <f ca="1" t="shared" si="5"/>
        <v>2</v>
      </c>
      <c r="F114" s="55">
        <f ca="1">IF(E114=1,$C$4+SQRT(D114*($C$6-$C$4)*($C$5-$C$4)),$C$6-SQRT((1-D114)*($C$6-$C$4)*($C$6-$C$5)))</f>
        <v>8.93655987338884</v>
      </c>
    </row>
    <row r="115" spans="2:6">
      <c r="B115" s="49">
        <v>99</v>
      </c>
      <c r="C115" s="50">
        <f ca="1" t="shared" si="3"/>
        <v>0.876109075960894</v>
      </c>
      <c r="D115" s="50">
        <f ca="1" t="shared" si="4"/>
        <v>0.753604933739846</v>
      </c>
      <c r="E115" s="50">
        <f ca="1" t="shared" si="5"/>
        <v>2</v>
      </c>
      <c r="F115" s="55">
        <f ca="1">IF(E115=1,$C$4+SQRT(D115*($C$6-$C$4)*($C$5-$C$4)),$C$6-SQRT((1-D115)*($C$6-$C$4)*($C$6-$C$5)))</f>
        <v>9.29800987719177</v>
      </c>
    </row>
    <row r="116" spans="2:6">
      <c r="B116" s="49">
        <v>100</v>
      </c>
      <c r="C116" s="50">
        <f ca="1" t="shared" si="3"/>
        <v>0.641291312706742</v>
      </c>
      <c r="D116" s="50">
        <f ca="1" t="shared" si="4"/>
        <v>0.815271439914522</v>
      </c>
      <c r="E116" s="50">
        <f ca="1" t="shared" si="5"/>
        <v>2</v>
      </c>
      <c r="F116" s="55">
        <f ca="1">IF(E116=1,$C$4+SQRT(D116*($C$6-$C$4)*($C$5-$C$4)),$C$6-SQRT((1-D116)*($C$6-$C$4)*($C$6-$C$5)))</f>
        <v>9.39217015524823</v>
      </c>
    </row>
    <row r="117" spans="2:6">
      <c r="B117" s="49">
        <v>101</v>
      </c>
      <c r="C117" s="50">
        <f ca="1" t="shared" si="3"/>
        <v>0.469278219134084</v>
      </c>
      <c r="D117" s="50">
        <f ca="1" t="shared" si="4"/>
        <v>0.251416542566088</v>
      </c>
      <c r="E117" s="50">
        <f ca="1" t="shared" si="5"/>
        <v>1</v>
      </c>
      <c r="F117" s="55">
        <f ca="1">IF(E117=1,$C$4+SQRT(D117*($C$6-$C$4)*($C$5-$C$4)),$C$6-SQRT((1-D117)*($C$6-$C$4)*($C$6-$C$5)))</f>
        <v>8.70910724515561</v>
      </c>
    </row>
    <row r="118" spans="2:6">
      <c r="B118" s="49">
        <v>102</v>
      </c>
      <c r="C118" s="50">
        <f ca="1" t="shared" si="3"/>
        <v>0.63383139087153</v>
      </c>
      <c r="D118" s="50">
        <f ca="1" t="shared" si="4"/>
        <v>0.983322764289869</v>
      </c>
      <c r="E118" s="50">
        <f ca="1" t="shared" si="5"/>
        <v>2</v>
      </c>
      <c r="F118" s="55">
        <f ca="1">IF(E118=1,$C$4+SQRT(D118*($C$6-$C$4)*($C$5-$C$4)),$C$6-SQRT((1-D118)*($C$6-$C$4)*($C$6-$C$5)))</f>
        <v>9.81736793430434</v>
      </c>
    </row>
    <row r="119" spans="2:6">
      <c r="B119" s="49">
        <v>103</v>
      </c>
      <c r="C119" s="50">
        <f ca="1" t="shared" si="3"/>
        <v>0.738753875358308</v>
      </c>
      <c r="D119" s="50">
        <f ca="1" t="shared" si="4"/>
        <v>0.318894784669854</v>
      </c>
      <c r="E119" s="50">
        <f ca="1" t="shared" si="5"/>
        <v>2</v>
      </c>
      <c r="F119" s="55">
        <f ca="1">IF(E119=1,$C$4+SQRT(D119*($C$6-$C$4)*($C$5-$C$4)),$C$6-SQRT((1-D119)*($C$6-$C$4)*($C$6-$C$5)))</f>
        <v>8.8328622914753</v>
      </c>
    </row>
    <row r="120" spans="2:6">
      <c r="B120" s="49">
        <v>104</v>
      </c>
      <c r="C120" s="50">
        <f ca="1" t="shared" si="3"/>
        <v>0.2687296104003</v>
      </c>
      <c r="D120" s="50">
        <f ca="1" t="shared" si="4"/>
        <v>0.816655471257009</v>
      </c>
      <c r="E120" s="50">
        <f ca="1" t="shared" si="5"/>
        <v>1</v>
      </c>
      <c r="F120" s="55">
        <f ca="1">IF(E120=1,$C$4+SQRT(D120*($C$6-$C$4)*($C$5-$C$4)),$C$6-SQRT((1-D120)*($C$6-$C$4)*($C$6-$C$5)))</f>
        <v>9.27801054084621</v>
      </c>
    </row>
    <row r="121" spans="2:6">
      <c r="B121" s="49">
        <v>105</v>
      </c>
      <c r="C121" s="50">
        <f ca="1" t="shared" si="3"/>
        <v>0.904656750988582</v>
      </c>
      <c r="D121" s="50">
        <f ca="1" t="shared" si="4"/>
        <v>0.611468069944771</v>
      </c>
      <c r="E121" s="50">
        <f ca="1" t="shared" si="5"/>
        <v>2</v>
      </c>
      <c r="F121" s="55">
        <f ca="1">IF(E121=1,$C$4+SQRT(D121*($C$6-$C$4)*($C$5-$C$4)),$C$6-SQRT((1-D121)*($C$6-$C$4)*($C$6-$C$5)))</f>
        <v>9.11848774250697</v>
      </c>
    </row>
    <row r="122" spans="2:6">
      <c r="B122" s="49">
        <v>106</v>
      </c>
      <c r="C122" s="50">
        <f ca="1" t="shared" si="3"/>
        <v>0.53400715902754</v>
      </c>
      <c r="D122" s="50">
        <f ca="1" t="shared" si="4"/>
        <v>0.909880953641532</v>
      </c>
      <c r="E122" s="50">
        <f ca="1" t="shared" si="5"/>
        <v>2</v>
      </c>
      <c r="F122" s="55">
        <f ca="1">IF(E122=1,$C$4+SQRT(D122*($C$6-$C$4)*($C$5-$C$4)),$C$6-SQRT((1-D122)*($C$6-$C$4)*($C$6-$C$5)))</f>
        <v>9.57545542905728</v>
      </c>
    </row>
    <row r="123" spans="2:6">
      <c r="B123" s="49">
        <v>107</v>
      </c>
      <c r="C123" s="50">
        <f ca="1" t="shared" si="3"/>
        <v>0.769167341552419</v>
      </c>
      <c r="D123" s="50">
        <f ca="1" t="shared" si="4"/>
        <v>0.920184521435734</v>
      </c>
      <c r="E123" s="50">
        <f ca="1" t="shared" si="5"/>
        <v>2</v>
      </c>
      <c r="F123" s="55">
        <f ca="1">IF(E123=1,$C$4+SQRT(D123*($C$6-$C$4)*($C$5-$C$4)),$C$6-SQRT((1-D123)*($C$6-$C$4)*($C$6-$C$5)))</f>
        <v>9.6004615698978</v>
      </c>
    </row>
    <row r="124" spans="2:6">
      <c r="B124" s="49">
        <v>108</v>
      </c>
      <c r="C124" s="50">
        <f ca="1" t="shared" si="3"/>
        <v>0.2598934297949</v>
      </c>
      <c r="D124" s="50">
        <f ca="1" t="shared" si="4"/>
        <v>0.251410359018931</v>
      </c>
      <c r="E124" s="50">
        <f ca="1" t="shared" si="5"/>
        <v>1</v>
      </c>
      <c r="F124" s="55">
        <f ca="1">IF(E124=1,$C$4+SQRT(D124*($C$6-$C$4)*($C$5-$C$4)),$C$6-SQRT((1-D124)*($C$6-$C$4)*($C$6-$C$5)))</f>
        <v>8.70909852491587</v>
      </c>
    </row>
    <row r="125" spans="2:6">
      <c r="B125" s="49">
        <v>109</v>
      </c>
      <c r="C125" s="50">
        <f ca="1" t="shared" si="3"/>
        <v>0.602693468460656</v>
      </c>
      <c r="D125" s="50">
        <f ca="1" t="shared" si="4"/>
        <v>0.404497989839407</v>
      </c>
      <c r="E125" s="50">
        <f ca="1" t="shared" si="5"/>
        <v>2</v>
      </c>
      <c r="F125" s="55">
        <f ca="1">IF(E125=1,$C$4+SQRT(D125*($C$6-$C$4)*($C$5-$C$4)),$C$6-SQRT((1-D125)*($C$6-$C$4)*($C$6-$C$5)))</f>
        <v>8.90866869360346</v>
      </c>
    </row>
    <row r="126" spans="2:6">
      <c r="B126" s="49">
        <v>110</v>
      </c>
      <c r="C126" s="50">
        <f ca="1" t="shared" si="3"/>
        <v>0.402005622134427</v>
      </c>
      <c r="D126" s="50">
        <f ca="1" t="shared" si="4"/>
        <v>0.560920694994059</v>
      </c>
      <c r="E126" s="50">
        <f ca="1" t="shared" si="5"/>
        <v>1</v>
      </c>
      <c r="F126" s="55">
        <f ca="1">IF(E126=1,$C$4+SQRT(D126*($C$6-$C$4)*($C$5-$C$4)),$C$6-SQRT((1-D126)*($C$6-$C$4)*($C$6-$C$5)))</f>
        <v>9.05917014213398</v>
      </c>
    </row>
    <row r="127" spans="2:6">
      <c r="B127" s="49">
        <v>111</v>
      </c>
      <c r="C127" s="50">
        <f ca="1" t="shared" si="3"/>
        <v>0.00516028805098179</v>
      </c>
      <c r="D127" s="50">
        <f ca="1" t="shared" si="4"/>
        <v>0.301085635393268</v>
      </c>
      <c r="E127" s="50">
        <f ca="1" t="shared" si="5"/>
        <v>1</v>
      </c>
      <c r="F127" s="55">
        <f ca="1">IF(E127=1,$C$4+SQRT(D127*($C$6-$C$4)*($C$5-$C$4)),$C$6-SQRT((1-D127)*($C$6-$C$4)*($C$6-$C$5)))</f>
        <v>8.77599695282039</v>
      </c>
    </row>
    <row r="128" spans="2:6">
      <c r="B128" s="49">
        <v>112</v>
      </c>
      <c r="C128" s="50">
        <f ca="1" t="shared" si="3"/>
        <v>0.63492920938323</v>
      </c>
      <c r="D128" s="50">
        <f ca="1" t="shared" si="4"/>
        <v>0.357268629017306</v>
      </c>
      <c r="E128" s="50">
        <f ca="1" t="shared" si="5"/>
        <v>2</v>
      </c>
      <c r="F128" s="55">
        <f ca="1">IF(E128=1,$C$4+SQRT(D128*($C$6-$C$4)*($C$5-$C$4)),$C$6-SQRT((1-D128)*($C$6-$C$4)*($C$6-$C$5)))</f>
        <v>8.86621750676535</v>
      </c>
    </row>
    <row r="129" spans="2:6">
      <c r="B129" s="49">
        <v>113</v>
      </c>
      <c r="C129" s="50">
        <f ca="1" t="shared" si="3"/>
        <v>0.282131940991702</v>
      </c>
      <c r="D129" s="50">
        <f ca="1" t="shared" si="4"/>
        <v>0.61145454983491</v>
      </c>
      <c r="E129" s="50">
        <f ca="1" t="shared" si="5"/>
        <v>1</v>
      </c>
      <c r="F129" s="55">
        <f ca="1">IF(E129=1,$C$4+SQRT(D129*($C$6-$C$4)*($C$5-$C$4)),$C$6-SQRT((1-D129)*($C$6-$C$4)*($C$6-$C$5)))</f>
        <v>9.10585220516569</v>
      </c>
    </row>
    <row r="130" spans="2:6">
      <c r="B130" s="49">
        <v>114</v>
      </c>
      <c r="C130" s="50">
        <f ca="1" t="shared" si="3"/>
        <v>0.503504461997827</v>
      </c>
      <c r="D130" s="50">
        <f ca="1" t="shared" si="4"/>
        <v>0.725784055116674</v>
      </c>
      <c r="E130" s="50">
        <f ca="1" t="shared" si="5"/>
        <v>2</v>
      </c>
      <c r="F130" s="55">
        <f ca="1">IF(E130=1,$C$4+SQRT(D130*($C$6-$C$4)*($C$5-$C$4)),$C$6-SQRT((1-D130)*($C$6-$C$4)*($C$6-$C$5)))</f>
        <v>9.25943812563253</v>
      </c>
    </row>
    <row r="131" spans="2:6">
      <c r="B131" s="49">
        <v>115</v>
      </c>
      <c r="C131" s="50">
        <f ca="1" t="shared" si="3"/>
        <v>0.81546818706481</v>
      </c>
      <c r="D131" s="50">
        <f ca="1" t="shared" si="4"/>
        <v>0.920170502706317</v>
      </c>
      <c r="E131" s="50">
        <f ca="1" t="shared" si="5"/>
        <v>2</v>
      </c>
      <c r="F131" s="55">
        <f ca="1">IF(E131=1,$C$4+SQRT(D131*($C$6-$C$4)*($C$5-$C$4)),$C$6-SQRT((1-D131)*($C$6-$C$4)*($C$6-$C$5)))</f>
        <v>9.60042648412668</v>
      </c>
    </row>
    <row r="132" spans="2:6">
      <c r="B132" s="49">
        <v>116</v>
      </c>
      <c r="C132" s="50">
        <f ca="1" t="shared" si="3"/>
        <v>0.699895921594244</v>
      </c>
      <c r="D132" s="50">
        <f ca="1" t="shared" si="4"/>
        <v>0.817862767626447</v>
      </c>
      <c r="E132" s="50">
        <f ca="1" t="shared" si="5"/>
        <v>2</v>
      </c>
      <c r="F132" s="55">
        <f ca="1">IF(E132=1,$C$4+SQRT(D132*($C$6-$C$4)*($C$5-$C$4)),$C$6-SQRT((1-D132)*($C$6-$C$4)*($C$6-$C$5)))</f>
        <v>9.39644845725729</v>
      </c>
    </row>
    <row r="133" spans="2:6">
      <c r="B133" s="49">
        <v>117</v>
      </c>
      <c r="C133" s="50">
        <f ca="1" t="shared" si="3"/>
        <v>0.756177162126578</v>
      </c>
      <c r="D133" s="50">
        <f ca="1" t="shared" si="4"/>
        <v>0.718570470121833</v>
      </c>
      <c r="E133" s="50">
        <f ca="1" t="shared" si="5"/>
        <v>2</v>
      </c>
      <c r="F133" s="55">
        <f ca="1">IF(E133=1,$C$4+SQRT(D133*($C$6-$C$4)*($C$5-$C$4)),$C$6-SQRT((1-D133)*($C$6-$C$4)*($C$6-$C$5)))</f>
        <v>9.2497606650166</v>
      </c>
    </row>
    <row r="134" spans="2:6">
      <c r="B134" s="49">
        <v>118</v>
      </c>
      <c r="C134" s="50">
        <f ca="1" t="shared" si="3"/>
        <v>0.493770697770392</v>
      </c>
      <c r="D134" s="50">
        <f ca="1" t="shared" si="4"/>
        <v>0.195160188459965</v>
      </c>
      <c r="E134" s="50">
        <f ca="1" t="shared" si="5"/>
        <v>1</v>
      </c>
      <c r="F134" s="55">
        <f ca="1">IF(E134=1,$C$4+SQRT(D134*($C$6-$C$4)*($C$5-$C$4)),$C$6-SQRT((1-D134)*($C$6-$C$4)*($C$6-$C$5)))</f>
        <v>8.62475625400626</v>
      </c>
    </row>
    <row r="135" spans="2:6">
      <c r="B135" s="49">
        <v>119</v>
      </c>
      <c r="C135" s="50">
        <f ca="1" t="shared" si="3"/>
        <v>0.355357382391458</v>
      </c>
      <c r="D135" s="50">
        <f ca="1" t="shared" si="4"/>
        <v>0.881972439587517</v>
      </c>
      <c r="E135" s="50">
        <f ca="1" t="shared" si="5"/>
        <v>1</v>
      </c>
      <c r="F135" s="55">
        <f ca="1">IF(E135=1,$C$4+SQRT(D135*($C$6-$C$4)*($C$5-$C$4)),$C$6-SQRT((1-D135)*($C$6-$C$4)*($C$6-$C$5)))</f>
        <v>9.32813586623321</v>
      </c>
    </row>
    <row r="136" spans="2:6">
      <c r="B136" s="49">
        <v>120</v>
      </c>
      <c r="C136" s="50">
        <f ca="1" t="shared" si="3"/>
        <v>0.274101735945899</v>
      </c>
      <c r="D136" s="50">
        <f ca="1" t="shared" si="4"/>
        <v>0.709416374882414</v>
      </c>
      <c r="E136" s="50">
        <f ca="1" t="shared" si="5"/>
        <v>1</v>
      </c>
      <c r="F136" s="55">
        <f ca="1">IF(E136=1,$C$4+SQRT(D136*($C$6-$C$4)*($C$5-$C$4)),$C$6-SQRT((1-D136)*($C$6-$C$4)*($C$6-$C$5)))</f>
        <v>9.19114766077293</v>
      </c>
    </row>
    <row r="137" spans="2:6">
      <c r="B137" s="49">
        <v>121</v>
      </c>
      <c r="C137" s="50">
        <f ca="1" t="shared" si="3"/>
        <v>0.0659838436382201</v>
      </c>
      <c r="D137" s="50">
        <f ca="1" t="shared" si="4"/>
        <v>0.761335764971563</v>
      </c>
      <c r="E137" s="50">
        <f ca="1" t="shared" si="5"/>
        <v>1</v>
      </c>
      <c r="F137" s="55">
        <f ca="1">IF(E137=1,$C$4+SQRT(D137*($C$6-$C$4)*($C$5-$C$4)),$C$6-SQRT((1-D137)*($C$6-$C$4)*($C$6-$C$5)))</f>
        <v>9.23396577340829</v>
      </c>
    </row>
    <row r="138" spans="2:6">
      <c r="B138" s="49">
        <v>122</v>
      </c>
      <c r="C138" s="50">
        <f ca="1" t="shared" si="3"/>
        <v>0.193022039711645</v>
      </c>
      <c r="D138" s="50">
        <f ca="1" t="shared" si="4"/>
        <v>0.127485370212119</v>
      </c>
      <c r="E138" s="50">
        <f ca="1" t="shared" si="5"/>
        <v>1</v>
      </c>
      <c r="F138" s="55">
        <f ca="1">IF(E138=1,$C$4+SQRT(D138*($C$6-$C$4)*($C$5-$C$4)),$C$6-SQRT((1-D138)*($C$6-$C$4)*($C$6-$C$5)))</f>
        <v>8.50494627478994</v>
      </c>
    </row>
    <row r="139" spans="2:6">
      <c r="B139" s="49">
        <v>123</v>
      </c>
      <c r="C139" s="50">
        <f ca="1" t="shared" si="3"/>
        <v>0.178952006719239</v>
      </c>
      <c r="D139" s="50">
        <f ca="1" t="shared" si="4"/>
        <v>0.969375234540782</v>
      </c>
      <c r="E139" s="50">
        <f ca="1" t="shared" si="5"/>
        <v>1</v>
      </c>
      <c r="F139" s="55">
        <f ca="1">IF(E139=1,$C$4+SQRT(D139*($C$6-$C$4)*($C$5-$C$4)),$C$6-SQRT((1-D139)*($C$6-$C$4)*($C$6-$C$5)))</f>
        <v>9.39239020000917</v>
      </c>
    </row>
    <row r="140" spans="2:6">
      <c r="B140" s="49">
        <v>124</v>
      </c>
      <c r="C140" s="50">
        <f ca="1" t="shared" si="3"/>
        <v>0.779367125131288</v>
      </c>
      <c r="D140" s="50">
        <f ca="1" t="shared" si="4"/>
        <v>0.922200540257016</v>
      </c>
      <c r="E140" s="50">
        <f ca="1" t="shared" si="5"/>
        <v>2</v>
      </c>
      <c r="F140" s="55">
        <f ca="1">IF(E140=1,$C$4+SQRT(D140*($C$6-$C$4)*($C$5-$C$4)),$C$6-SQRT((1-D140)*($C$6-$C$4)*($C$6-$C$5)))</f>
        <v>9.60553971114196</v>
      </c>
    </row>
    <row r="141" spans="2:6">
      <c r="B141" s="49">
        <v>125</v>
      </c>
      <c r="C141" s="50">
        <f ca="1" t="shared" si="3"/>
        <v>0.059871259095593</v>
      </c>
      <c r="D141" s="50">
        <f ca="1" t="shared" si="4"/>
        <v>0.364204614761442</v>
      </c>
      <c r="E141" s="50">
        <f ca="1" t="shared" si="5"/>
        <v>1</v>
      </c>
      <c r="F141" s="55">
        <f ca="1">IF(E141=1,$C$4+SQRT(D141*($C$6-$C$4)*($C$5-$C$4)),$C$6-SQRT((1-D141)*($C$6-$C$4)*($C$6-$C$5)))</f>
        <v>8.85346893881552</v>
      </c>
    </row>
    <row r="142" spans="2:6">
      <c r="B142" s="49">
        <v>126</v>
      </c>
      <c r="C142" s="50">
        <f ca="1" t="shared" si="3"/>
        <v>0.860507517502541</v>
      </c>
      <c r="D142" s="50">
        <f ca="1" t="shared" si="4"/>
        <v>0.16967489786886</v>
      </c>
      <c r="E142" s="50">
        <f ca="1" t="shared" si="5"/>
        <v>2</v>
      </c>
      <c r="F142" s="55">
        <f ca="1">IF(E142=1,$C$4+SQRT(D142*($C$6-$C$4)*($C$5-$C$4)),$C$6-SQRT((1-D142)*($C$6-$C$4)*($C$6-$C$5)))</f>
        <v>8.71133782384122</v>
      </c>
    </row>
    <row r="143" spans="2:6">
      <c r="B143" s="49">
        <v>127</v>
      </c>
      <c r="C143" s="50">
        <f ca="1" t="shared" si="3"/>
        <v>0.384578261976469</v>
      </c>
      <c r="D143" s="50">
        <f ca="1" t="shared" si="4"/>
        <v>0.780493035397482</v>
      </c>
      <c r="E143" s="50">
        <f ca="1" t="shared" si="5"/>
        <v>1</v>
      </c>
      <c r="F143" s="55">
        <f ca="1">IF(E143=1,$C$4+SQRT(D143*($C$6-$C$4)*($C$5-$C$4)),$C$6-SQRT((1-D143)*($C$6-$C$4)*($C$6-$C$5)))</f>
        <v>9.24939428156005</v>
      </c>
    </row>
    <row r="144" spans="2:6">
      <c r="B144" s="49">
        <v>128</v>
      </c>
      <c r="C144" s="50">
        <f ca="1" t="shared" si="3"/>
        <v>0.0747864711650141</v>
      </c>
      <c r="D144" s="50">
        <f ca="1" t="shared" si="4"/>
        <v>0.36774394529639</v>
      </c>
      <c r="E144" s="50">
        <f ca="1" t="shared" si="5"/>
        <v>1</v>
      </c>
      <c r="F144" s="55">
        <f ca="1">IF(E144=1,$C$4+SQRT(D144*($C$6-$C$4)*($C$5-$C$4)),$C$6-SQRT((1-D144)*($C$6-$C$4)*($C$6-$C$5)))</f>
        <v>8.85760590634206</v>
      </c>
    </row>
    <row r="145" spans="2:6">
      <c r="B145" s="49">
        <v>129</v>
      </c>
      <c r="C145" s="50">
        <f ca="1" t="shared" ref="C145:C208" si="6">RAND()</f>
        <v>0.464486382692738</v>
      </c>
      <c r="D145" s="50">
        <f ca="1" t="shared" ref="D145:D208" si="7">RAND()</f>
        <v>0.239401686673806</v>
      </c>
      <c r="E145" s="50">
        <f ca="1" t="shared" ref="E145:E208" si="8">IF(C145&lt;=$C$10,1,2)</f>
        <v>1</v>
      </c>
      <c r="F145" s="55">
        <f ca="1">IF(E145=1,$C$4+SQRT(D145*($C$6-$C$4)*($C$5-$C$4)),$C$6-SQRT((1-D145)*($C$6-$C$4)*($C$6-$C$5)))</f>
        <v>8.69195619322874</v>
      </c>
    </row>
    <row r="146" spans="2:6">
      <c r="B146" s="49">
        <v>130</v>
      </c>
      <c r="C146" s="50">
        <f ca="1" t="shared" si="6"/>
        <v>0.734162214225065</v>
      </c>
      <c r="D146" s="50">
        <f ca="1" t="shared" si="7"/>
        <v>0.350966101058718</v>
      </c>
      <c r="E146" s="50">
        <f ca="1" t="shared" si="8"/>
        <v>2</v>
      </c>
      <c r="F146" s="55">
        <f ca="1">IF(E146=1,$C$4+SQRT(D146*($C$6-$C$4)*($C$5-$C$4)),$C$6-SQRT((1-D146)*($C$6-$C$4)*($C$6-$C$5)))</f>
        <v>8.86067221666346</v>
      </c>
    </row>
    <row r="147" spans="2:6">
      <c r="B147" s="49">
        <v>131</v>
      </c>
      <c r="C147" s="50">
        <f ca="1" t="shared" si="6"/>
        <v>0.842945884814034</v>
      </c>
      <c r="D147" s="50">
        <f ca="1" t="shared" si="7"/>
        <v>0.428806052713681</v>
      </c>
      <c r="E147" s="50">
        <f ca="1" t="shared" si="8"/>
        <v>2</v>
      </c>
      <c r="F147" s="55">
        <f ca="1">IF(E147=1,$C$4+SQRT(D147*($C$6-$C$4)*($C$5-$C$4)),$C$6-SQRT((1-D147)*($C$6-$C$4)*($C$6-$C$5)))</f>
        <v>8.93117452567192</v>
      </c>
    </row>
    <row r="148" spans="2:6">
      <c r="B148" s="49">
        <v>132</v>
      </c>
      <c r="C148" s="50">
        <f ca="1" t="shared" si="6"/>
        <v>0.70499517671167</v>
      </c>
      <c r="D148" s="50">
        <f ca="1" t="shared" si="7"/>
        <v>0.784029559017114</v>
      </c>
      <c r="E148" s="50">
        <f ca="1" t="shared" si="8"/>
        <v>2</v>
      </c>
      <c r="F148" s="55">
        <f ca="1">IF(E148=1,$C$4+SQRT(D148*($C$6-$C$4)*($C$5-$C$4)),$C$6-SQRT((1-D148)*($C$6-$C$4)*($C$6-$C$5)))</f>
        <v>9.34277790514487</v>
      </c>
    </row>
    <row r="149" spans="2:6">
      <c r="B149" s="49">
        <v>133</v>
      </c>
      <c r="C149" s="50">
        <f ca="1" t="shared" si="6"/>
        <v>0.179695217358262</v>
      </c>
      <c r="D149" s="50">
        <f ca="1" t="shared" si="7"/>
        <v>0.32766107792914</v>
      </c>
      <c r="E149" s="50">
        <f ca="1" t="shared" si="8"/>
        <v>1</v>
      </c>
      <c r="F149" s="55">
        <f ca="1">IF(E149=1,$C$4+SQRT(D149*($C$6-$C$4)*($C$5-$C$4)),$C$6-SQRT((1-D149)*($C$6-$C$4)*($C$6-$C$5)))</f>
        <v>8.80951970689927</v>
      </c>
    </row>
    <row r="150" spans="2:6">
      <c r="B150" s="49">
        <v>134</v>
      </c>
      <c r="C150" s="50">
        <f ca="1" t="shared" si="6"/>
        <v>0.473613995322198</v>
      </c>
      <c r="D150" s="50">
        <f ca="1" t="shared" si="7"/>
        <v>0.360316675356824</v>
      </c>
      <c r="E150" s="50">
        <f ca="1" t="shared" si="8"/>
        <v>1</v>
      </c>
      <c r="F150" s="55">
        <f ca="1">IF(E150=1,$C$4+SQRT(D150*($C$6-$C$4)*($C$5-$C$4)),$C$6-SQRT((1-D150)*($C$6-$C$4)*($C$6-$C$5)))</f>
        <v>8.84890126087411</v>
      </c>
    </row>
    <row r="151" spans="2:6">
      <c r="B151" s="49">
        <v>135</v>
      </c>
      <c r="C151" s="50">
        <f ca="1" t="shared" si="6"/>
        <v>0.203341594839851</v>
      </c>
      <c r="D151" s="50">
        <f ca="1" t="shared" si="7"/>
        <v>0.99500360388061</v>
      </c>
      <c r="E151" s="50">
        <f ca="1" t="shared" si="8"/>
        <v>1</v>
      </c>
      <c r="F151" s="55">
        <f ca="1">IF(E151=1,$C$4+SQRT(D151*($C$6-$C$4)*($C$5-$C$4)),$C$6-SQRT((1-D151)*($C$6-$C$4)*($C$6-$C$5)))</f>
        <v>9.4106761526875</v>
      </c>
    </row>
    <row r="152" spans="2:6">
      <c r="B152" s="49">
        <v>136</v>
      </c>
      <c r="C152" s="50">
        <f ca="1" t="shared" si="6"/>
        <v>0.499767356245291</v>
      </c>
      <c r="D152" s="50">
        <f ca="1" t="shared" si="7"/>
        <v>0.721460054796664</v>
      </c>
      <c r="E152" s="50">
        <f ca="1" t="shared" si="8"/>
        <v>1</v>
      </c>
      <c r="F152" s="55">
        <f ca="1">IF(E152=1,$C$4+SQRT(D152*($C$6-$C$4)*($C$5-$C$4)),$C$6-SQRT((1-D152)*($C$6-$C$4)*($C$6-$C$5)))</f>
        <v>9.20121609612647</v>
      </c>
    </row>
    <row r="153" spans="2:6">
      <c r="B153" s="49">
        <v>137</v>
      </c>
      <c r="C153" s="50">
        <f ca="1" t="shared" si="6"/>
        <v>0.169684816974391</v>
      </c>
      <c r="D153" s="50">
        <f ca="1" t="shared" si="7"/>
        <v>0.444791612443783</v>
      </c>
      <c r="E153" s="50">
        <f ca="1" t="shared" si="8"/>
        <v>1</v>
      </c>
      <c r="F153" s="55">
        <f ca="1">IF(E153=1,$C$4+SQRT(D153*($C$6-$C$4)*($C$5-$C$4)),$C$6-SQRT((1-D153)*($C$6-$C$4)*($C$6-$C$5)))</f>
        <v>8.94317719697179</v>
      </c>
    </row>
    <row r="154" spans="2:6">
      <c r="B154" s="49">
        <v>138</v>
      </c>
      <c r="C154" s="50">
        <f ca="1" t="shared" si="6"/>
        <v>0.972090251035989</v>
      </c>
      <c r="D154" s="50">
        <f ca="1" t="shared" si="7"/>
        <v>0.901656252700888</v>
      </c>
      <c r="E154" s="50">
        <f ca="1" t="shared" si="8"/>
        <v>2</v>
      </c>
      <c r="F154" s="55">
        <f ca="1">IF(E154=1,$C$4+SQRT(D154*($C$6-$C$4)*($C$5-$C$4)),$C$6-SQRT((1-D154)*($C$6-$C$4)*($C$6-$C$5)))</f>
        <v>9.55650536125199</v>
      </c>
    </row>
    <row r="155" spans="2:6">
      <c r="B155" s="49">
        <v>139</v>
      </c>
      <c r="C155" s="50">
        <f ca="1" t="shared" si="6"/>
        <v>0.294112052831062</v>
      </c>
      <c r="D155" s="50">
        <f ca="1" t="shared" si="7"/>
        <v>0.873977178270661</v>
      </c>
      <c r="E155" s="50">
        <f ca="1" t="shared" si="8"/>
        <v>1</v>
      </c>
      <c r="F155" s="55">
        <f ca="1">IF(E155=1,$C$4+SQRT(D155*($C$6-$C$4)*($C$5-$C$4)),$C$6-SQRT((1-D155)*($C$6-$C$4)*($C$6-$C$5)))</f>
        <v>9.32210224889807</v>
      </c>
    </row>
    <row r="156" spans="2:6">
      <c r="B156" s="49">
        <v>140</v>
      </c>
      <c r="C156" s="50">
        <f ca="1" t="shared" si="6"/>
        <v>0.99114553117401</v>
      </c>
      <c r="D156" s="50">
        <f ca="1" t="shared" si="7"/>
        <v>0.214507748860417</v>
      </c>
      <c r="E156" s="50">
        <f ca="1" t="shared" si="8"/>
        <v>2</v>
      </c>
      <c r="F156" s="55">
        <f ca="1">IF(E156=1,$C$4+SQRT(D156*($C$6-$C$4)*($C$5-$C$4)),$C$6-SQRT((1-D156)*($C$6-$C$4)*($C$6-$C$5)))</f>
        <v>8.74661079377587</v>
      </c>
    </row>
    <row r="157" spans="2:6">
      <c r="B157" s="49">
        <v>141</v>
      </c>
      <c r="C157" s="50">
        <f ca="1" t="shared" si="6"/>
        <v>0.813942856954028</v>
      </c>
      <c r="D157" s="50">
        <f ca="1" t="shared" si="7"/>
        <v>0.69330685359148</v>
      </c>
      <c r="E157" s="50">
        <f ca="1" t="shared" si="8"/>
        <v>2</v>
      </c>
      <c r="F157" s="55">
        <f ca="1">IF(E157=1,$C$4+SQRT(D157*($C$6-$C$4)*($C$5-$C$4)),$C$6-SQRT((1-D157)*($C$6-$C$4)*($C$6-$C$5)))</f>
        <v>9.21681018085202</v>
      </c>
    </row>
    <row r="158" spans="2:6">
      <c r="B158" s="49">
        <v>142</v>
      </c>
      <c r="C158" s="50">
        <f ca="1" t="shared" si="6"/>
        <v>0.226945363614771</v>
      </c>
      <c r="D158" s="50">
        <f ca="1" t="shared" si="7"/>
        <v>0.7113017765149</v>
      </c>
      <c r="E158" s="50">
        <f ca="1" t="shared" si="8"/>
        <v>1</v>
      </c>
      <c r="F158" s="55">
        <f ca="1">IF(E158=1,$C$4+SQRT(D158*($C$6-$C$4)*($C$5-$C$4)),$C$6-SQRT((1-D158)*($C$6-$C$4)*($C$6-$C$5)))</f>
        <v>9.19272945508602</v>
      </c>
    </row>
    <row r="159" spans="2:6">
      <c r="B159" s="49">
        <v>143</v>
      </c>
      <c r="C159" s="50">
        <f ca="1" t="shared" si="6"/>
        <v>0.491266814574619</v>
      </c>
      <c r="D159" s="50">
        <f ca="1" t="shared" si="7"/>
        <v>0.140757274520641</v>
      </c>
      <c r="E159" s="50">
        <f ca="1" t="shared" si="8"/>
        <v>1</v>
      </c>
      <c r="F159" s="55">
        <f ca="1">IF(E159=1,$C$4+SQRT(D159*($C$6-$C$4)*($C$5-$C$4)),$C$6-SQRT((1-D159)*($C$6-$C$4)*($C$6-$C$5)))</f>
        <v>8.53057944649344</v>
      </c>
    </row>
    <row r="160" spans="2:6">
      <c r="B160" s="49">
        <v>144</v>
      </c>
      <c r="C160" s="50">
        <f ca="1" t="shared" si="6"/>
        <v>0.457146115654156</v>
      </c>
      <c r="D160" s="50">
        <f ca="1" t="shared" si="7"/>
        <v>0.98117380559142</v>
      </c>
      <c r="E160" s="50">
        <f ca="1" t="shared" si="8"/>
        <v>1</v>
      </c>
      <c r="F160" s="55">
        <f ca="1">IF(E160=1,$C$4+SQRT(D160*($C$6-$C$4)*($C$5-$C$4)),$C$6-SQRT((1-D160)*($C$6-$C$4)*($C$6-$C$5)))</f>
        <v>9.40083818165512</v>
      </c>
    </row>
    <row r="161" spans="2:6">
      <c r="B161" s="49">
        <v>145</v>
      </c>
      <c r="C161" s="50">
        <f ca="1" t="shared" si="6"/>
        <v>0.535439671196022</v>
      </c>
      <c r="D161" s="50">
        <f ca="1" t="shared" si="7"/>
        <v>0.504140604478953</v>
      </c>
      <c r="E161" s="50">
        <f ca="1" t="shared" si="8"/>
        <v>2</v>
      </c>
      <c r="F161" s="55">
        <f ca="1">IF(E161=1,$C$4+SQRT(D161*($C$6-$C$4)*($C$5-$C$4)),$C$6-SQRT((1-D161)*($C$6-$C$4)*($C$6-$C$5)))</f>
        <v>9.00414921246098</v>
      </c>
    </row>
    <row r="162" spans="2:6">
      <c r="B162" s="49">
        <v>146</v>
      </c>
      <c r="C162" s="50">
        <f ca="1" t="shared" si="6"/>
        <v>0.749562059857302</v>
      </c>
      <c r="D162" s="50">
        <f ca="1" t="shared" si="7"/>
        <v>0.0375634185925453</v>
      </c>
      <c r="E162" s="50">
        <f ca="1" t="shared" si="8"/>
        <v>2</v>
      </c>
      <c r="F162" s="55">
        <f ca="1">IF(E162=1,$C$4+SQRT(D162*($C$6-$C$4)*($C$5-$C$4)),$C$6-SQRT((1-D162)*($C$6-$C$4)*($C$6-$C$5)))</f>
        <v>8.61260201715048</v>
      </c>
    </row>
    <row r="163" spans="2:6">
      <c r="B163" s="49">
        <v>147</v>
      </c>
      <c r="C163" s="50">
        <f ca="1" t="shared" si="6"/>
        <v>0.510203806194824</v>
      </c>
      <c r="D163" s="50">
        <f ca="1" t="shared" si="7"/>
        <v>0.881976865401558</v>
      </c>
      <c r="E163" s="50">
        <f ca="1" t="shared" si="8"/>
        <v>2</v>
      </c>
      <c r="F163" s="55">
        <f ca="1">IF(E163=1,$C$4+SQRT(D163*($C$6-$C$4)*($C$5-$C$4)),$C$6-SQRT((1-D163)*($C$6-$C$4)*($C$6-$C$5)))</f>
        <v>9.514154068457</v>
      </c>
    </row>
    <row r="164" spans="2:6">
      <c r="B164" s="49">
        <v>148</v>
      </c>
      <c r="C164" s="50">
        <f ca="1" t="shared" si="6"/>
        <v>0.338071388870472</v>
      </c>
      <c r="D164" s="50">
        <f ca="1" t="shared" si="7"/>
        <v>0.0183472534734304</v>
      </c>
      <c r="E164" s="50">
        <f ca="1" t="shared" si="8"/>
        <v>1</v>
      </c>
      <c r="F164" s="55">
        <f ca="1">IF(E164=1,$C$4+SQRT(D164*($C$6-$C$4)*($C$5-$C$4)),$C$6-SQRT((1-D164)*($C$6-$C$4)*($C$6-$C$5)))</f>
        <v>8.19155810331819</v>
      </c>
    </row>
    <row r="165" spans="2:6">
      <c r="B165" s="49">
        <v>149</v>
      </c>
      <c r="C165" s="50">
        <f ca="1" t="shared" si="6"/>
        <v>0.3855765376492</v>
      </c>
      <c r="D165" s="50">
        <f ca="1" t="shared" si="7"/>
        <v>0.187611796908342</v>
      </c>
      <c r="E165" s="50">
        <f ca="1" t="shared" si="8"/>
        <v>1</v>
      </c>
      <c r="F165" s="55">
        <f ca="1">IF(E165=1,$C$4+SQRT(D165*($C$6-$C$4)*($C$5-$C$4)),$C$6-SQRT((1-D165)*($C$6-$C$4)*($C$6-$C$5)))</f>
        <v>8.61255497207735</v>
      </c>
    </row>
    <row r="166" spans="2:6">
      <c r="B166" s="49">
        <v>150</v>
      </c>
      <c r="C166" s="50">
        <f ca="1" t="shared" si="6"/>
        <v>0.62775827524782</v>
      </c>
      <c r="D166" s="50">
        <f ca="1" t="shared" si="7"/>
        <v>0.534207063501809</v>
      </c>
      <c r="E166" s="50">
        <f ca="1" t="shared" si="8"/>
        <v>2</v>
      </c>
      <c r="F166" s="55">
        <f ca="1">IF(E166=1,$C$4+SQRT(D166*($C$6-$C$4)*($C$5-$C$4)),$C$6-SQRT((1-D166)*($C$6-$C$4)*($C$6-$C$5)))</f>
        <v>9.03481303728429</v>
      </c>
    </row>
    <row r="167" spans="2:6">
      <c r="B167" s="49">
        <v>151</v>
      </c>
      <c r="C167" s="50">
        <f ca="1" t="shared" si="6"/>
        <v>0.500242572079383</v>
      </c>
      <c r="D167" s="50">
        <f ca="1" t="shared" si="7"/>
        <v>0.127495401436638</v>
      </c>
      <c r="E167" s="50">
        <f ca="1" t="shared" si="8"/>
        <v>2</v>
      </c>
      <c r="F167" s="55">
        <f ca="1">IF(E167=1,$C$4+SQRT(D167*($C$6-$C$4)*($C$5-$C$4)),$C$6-SQRT((1-D167)*($C$6-$C$4)*($C$6-$C$5)))</f>
        <v>8.67901203747849</v>
      </c>
    </row>
    <row r="168" spans="2:6">
      <c r="B168" s="49">
        <v>152</v>
      </c>
      <c r="C168" s="50">
        <f ca="1" t="shared" si="6"/>
        <v>0.121679613778019</v>
      </c>
      <c r="D168" s="50">
        <f ca="1" t="shared" si="7"/>
        <v>0.861560846490557</v>
      </c>
      <c r="E168" s="50">
        <f ca="1" t="shared" si="8"/>
        <v>1</v>
      </c>
      <c r="F168" s="55">
        <f ca="1">IF(E168=1,$C$4+SQRT(D168*($C$6-$C$4)*($C$5-$C$4)),$C$6-SQRT((1-D168)*($C$6-$C$4)*($C$6-$C$5)))</f>
        <v>9.31267729963655</v>
      </c>
    </row>
    <row r="169" spans="2:6">
      <c r="B169" s="49">
        <v>153</v>
      </c>
      <c r="C169" s="50">
        <f ca="1" t="shared" si="6"/>
        <v>0.3881494815924</v>
      </c>
      <c r="D169" s="50">
        <f ca="1" t="shared" si="7"/>
        <v>0.716318367977867</v>
      </c>
      <c r="E169" s="50">
        <f ca="1" t="shared" si="8"/>
        <v>1</v>
      </c>
      <c r="F169" s="55">
        <f ca="1">IF(E169=1,$C$4+SQRT(D169*($C$6-$C$4)*($C$5-$C$4)),$C$6-SQRT((1-D169)*($C$6-$C$4)*($C$6-$C$5)))</f>
        <v>9.19692804126052</v>
      </c>
    </row>
    <row r="170" spans="2:6">
      <c r="B170" s="49">
        <v>154</v>
      </c>
      <c r="C170" s="50">
        <f ca="1" t="shared" si="6"/>
        <v>0.590757979175598</v>
      </c>
      <c r="D170" s="50">
        <f ca="1" t="shared" si="7"/>
        <v>0.31786318438949</v>
      </c>
      <c r="E170" s="50">
        <f ca="1" t="shared" si="8"/>
        <v>2</v>
      </c>
      <c r="F170" s="55">
        <f ca="1">IF(E170=1,$C$4+SQRT(D170*($C$6-$C$4)*($C$5-$C$4)),$C$6-SQRT((1-D170)*($C$6-$C$4)*($C$6-$C$5)))</f>
        <v>8.83197875395136</v>
      </c>
    </row>
    <row r="171" spans="2:6">
      <c r="B171" s="49">
        <v>155</v>
      </c>
      <c r="C171" s="50">
        <f ca="1" t="shared" si="6"/>
        <v>0.118842582627346</v>
      </c>
      <c r="D171" s="50">
        <f ca="1" t="shared" si="7"/>
        <v>0.0375369896605851</v>
      </c>
      <c r="E171" s="50">
        <f ca="1" t="shared" si="8"/>
        <v>1</v>
      </c>
      <c r="F171" s="55">
        <f ca="1">IF(E171=1,$C$4+SQRT(D171*($C$6-$C$4)*($C$5-$C$4)),$C$6-SQRT((1-D171)*($C$6-$C$4)*($C$6-$C$5)))</f>
        <v>8.27399631260506</v>
      </c>
    </row>
    <row r="172" spans="2:6">
      <c r="B172" s="49">
        <v>156</v>
      </c>
      <c r="C172" s="50">
        <f ca="1" t="shared" si="6"/>
        <v>0.855439678051778</v>
      </c>
      <c r="D172" s="50">
        <f ca="1" t="shared" si="7"/>
        <v>0.705358044368504</v>
      </c>
      <c r="E172" s="50">
        <f ca="1" t="shared" si="8"/>
        <v>2</v>
      </c>
      <c r="F172" s="55">
        <f ca="1">IF(E172=1,$C$4+SQRT(D172*($C$6-$C$4)*($C$5-$C$4)),$C$6-SQRT((1-D172)*($C$6-$C$4)*($C$6-$C$5)))</f>
        <v>9.23235170080108</v>
      </c>
    </row>
    <row r="173" spans="2:6">
      <c r="B173" s="49">
        <v>157</v>
      </c>
      <c r="C173" s="50">
        <f ca="1" t="shared" si="6"/>
        <v>0.0759266513361641</v>
      </c>
      <c r="D173" s="50">
        <f ca="1" t="shared" si="7"/>
        <v>0.12124534402353</v>
      </c>
      <c r="E173" s="50">
        <f ca="1" t="shared" si="8"/>
        <v>1</v>
      </c>
      <c r="F173" s="55">
        <f ca="1">IF(E173=1,$C$4+SQRT(D173*($C$6-$C$4)*($C$5-$C$4)),$C$6-SQRT((1-D173)*($C$6-$C$4)*($C$6-$C$5)))</f>
        <v>8.49243343514333</v>
      </c>
    </row>
    <row r="174" spans="2:6">
      <c r="B174" s="49">
        <v>158</v>
      </c>
      <c r="C174" s="50">
        <f ca="1" t="shared" si="6"/>
        <v>0.835977594949082</v>
      </c>
      <c r="D174" s="50">
        <f ca="1" t="shared" si="7"/>
        <v>0.534202432820449</v>
      </c>
      <c r="E174" s="50">
        <f ca="1" t="shared" si="8"/>
        <v>2</v>
      </c>
      <c r="F174" s="55">
        <f ca="1">IF(E174=1,$C$4+SQRT(D174*($C$6-$C$4)*($C$5-$C$4)),$C$6-SQRT((1-D174)*($C$6-$C$4)*($C$6-$C$5)))</f>
        <v>9.0348082395922</v>
      </c>
    </row>
    <row r="175" spans="2:6">
      <c r="B175" s="49">
        <v>159</v>
      </c>
      <c r="C175" s="50">
        <f ca="1" t="shared" si="6"/>
        <v>0.736703331420668</v>
      </c>
      <c r="D175" s="50">
        <f ca="1" t="shared" si="7"/>
        <v>0.144481200007349</v>
      </c>
      <c r="E175" s="50">
        <f ca="1" t="shared" si="8"/>
        <v>2</v>
      </c>
      <c r="F175" s="55">
        <f ca="1">IF(E175=1,$C$4+SQRT(D175*($C$6-$C$4)*($C$5-$C$4)),$C$6-SQRT((1-D175)*($C$6-$C$4)*($C$6-$C$5)))</f>
        <v>8.69193364083266</v>
      </c>
    </row>
    <row r="176" spans="2:6">
      <c r="B176" s="49">
        <v>160</v>
      </c>
      <c r="C176" s="50">
        <f ca="1" t="shared" si="6"/>
        <v>0.401613464407668</v>
      </c>
      <c r="D176" s="50">
        <f ca="1" t="shared" si="7"/>
        <v>0.0551103816793699</v>
      </c>
      <c r="E176" s="50">
        <f ca="1" t="shared" si="8"/>
        <v>1</v>
      </c>
      <c r="F176" s="55">
        <f ca="1">IF(E176=1,$C$4+SQRT(D176*($C$6-$C$4)*($C$5-$C$4)),$C$6-SQRT((1-D176)*($C$6-$C$4)*($C$6-$C$5)))</f>
        <v>8.33199512550449</v>
      </c>
    </row>
    <row r="177" spans="2:6">
      <c r="B177" s="49">
        <v>161</v>
      </c>
      <c r="C177" s="50">
        <f ca="1" t="shared" si="6"/>
        <v>0.821213370330474</v>
      </c>
      <c r="D177" s="50">
        <f ca="1" t="shared" si="7"/>
        <v>0.768142442101148</v>
      </c>
      <c r="E177" s="50">
        <f ca="1" t="shared" si="8"/>
        <v>2</v>
      </c>
      <c r="F177" s="55">
        <f ca="1">IF(E177=1,$C$4+SQRT(D177*($C$6-$C$4)*($C$5-$C$4)),$C$6-SQRT((1-D177)*($C$6-$C$4)*($C$6-$C$5)))</f>
        <v>9.31903368967496</v>
      </c>
    </row>
    <row r="178" spans="2:6">
      <c r="B178" s="49">
        <v>162</v>
      </c>
      <c r="C178" s="50">
        <f ca="1" t="shared" si="6"/>
        <v>0.673538340882488</v>
      </c>
      <c r="D178" s="50">
        <f ca="1" t="shared" si="7"/>
        <v>0.317870049672047</v>
      </c>
      <c r="E178" s="50">
        <f ca="1" t="shared" si="8"/>
        <v>2</v>
      </c>
      <c r="F178" s="55">
        <f ca="1">IF(E178=1,$C$4+SQRT(D178*($C$6-$C$4)*($C$5-$C$4)),$C$6-SQRT((1-D178)*($C$6-$C$4)*($C$6-$C$5)))</f>
        <v>8.83198463166964</v>
      </c>
    </row>
    <row r="179" spans="2:6">
      <c r="B179" s="49">
        <v>163</v>
      </c>
      <c r="C179" s="50">
        <f ca="1" t="shared" si="6"/>
        <v>0.619955126399323</v>
      </c>
      <c r="D179" s="50">
        <f ca="1" t="shared" si="7"/>
        <v>0.383565540134831</v>
      </c>
      <c r="E179" s="50">
        <f ca="1" t="shared" si="8"/>
        <v>2</v>
      </c>
      <c r="F179" s="55">
        <f ca="1">IF(E179=1,$C$4+SQRT(D179*($C$6-$C$4)*($C$5-$C$4)),$C$6-SQRT((1-D179)*($C$6-$C$4)*($C$6-$C$5)))</f>
        <v>8.88965369378273</v>
      </c>
    </row>
    <row r="180" spans="2:6">
      <c r="B180" s="49">
        <v>164</v>
      </c>
      <c r="C180" s="50">
        <f ca="1" t="shared" si="6"/>
        <v>0.662455758751834</v>
      </c>
      <c r="D180" s="50">
        <f ca="1" t="shared" si="7"/>
        <v>0.578094365718239</v>
      </c>
      <c r="E180" s="50">
        <f ca="1" t="shared" si="8"/>
        <v>2</v>
      </c>
      <c r="F180" s="55">
        <f ca="1">IF(E180=1,$C$4+SQRT(D180*($C$6-$C$4)*($C$5-$C$4)),$C$6-SQRT((1-D180)*($C$6-$C$4)*($C$6-$C$5)))</f>
        <v>9.08140799667996</v>
      </c>
    </row>
    <row r="181" spans="2:6">
      <c r="B181" s="49">
        <v>165</v>
      </c>
      <c r="C181" s="50">
        <f ca="1" t="shared" si="6"/>
        <v>0.954384818207856</v>
      </c>
      <c r="D181" s="50">
        <f ca="1" t="shared" si="7"/>
        <v>0.391159621822648</v>
      </c>
      <c r="E181" s="50">
        <f ca="1" t="shared" si="8"/>
        <v>2</v>
      </c>
      <c r="F181" s="55">
        <f ca="1">IF(E181=1,$C$4+SQRT(D181*($C$6-$C$4)*($C$5-$C$4)),$C$6-SQRT((1-D181)*($C$6-$C$4)*($C$6-$C$5)))</f>
        <v>8.89651426998139</v>
      </c>
    </row>
    <row r="182" spans="2:6">
      <c r="B182" s="49">
        <v>166</v>
      </c>
      <c r="C182" s="50">
        <f ca="1" t="shared" si="6"/>
        <v>0.243074154349497</v>
      </c>
      <c r="D182" s="50">
        <f ca="1" t="shared" si="7"/>
        <v>0.549328010975041</v>
      </c>
      <c r="E182" s="50">
        <f ca="1" t="shared" si="8"/>
        <v>1</v>
      </c>
      <c r="F182" s="55">
        <f ca="1">IF(E182=1,$C$4+SQRT(D182*($C$6-$C$4)*($C$5-$C$4)),$C$6-SQRT((1-D182)*($C$6-$C$4)*($C$6-$C$5)))</f>
        <v>9.04816793594828</v>
      </c>
    </row>
    <row r="183" spans="2:6">
      <c r="B183" s="49">
        <v>167</v>
      </c>
      <c r="C183" s="50">
        <f ca="1" t="shared" si="6"/>
        <v>0.844109550228992</v>
      </c>
      <c r="D183" s="50">
        <f ca="1" t="shared" si="7"/>
        <v>0.414444240611092</v>
      </c>
      <c r="E183" s="50">
        <f ca="1" t="shared" si="8"/>
        <v>2</v>
      </c>
      <c r="F183" s="55">
        <f ca="1">IF(E183=1,$C$4+SQRT(D183*($C$6-$C$4)*($C$5-$C$4)),$C$6-SQRT((1-D183)*($C$6-$C$4)*($C$6-$C$5)))</f>
        <v>8.91782093959557</v>
      </c>
    </row>
    <row r="184" spans="2:6">
      <c r="B184" s="49">
        <v>168</v>
      </c>
      <c r="C184" s="50">
        <f ca="1" t="shared" si="6"/>
        <v>0.848286949052419</v>
      </c>
      <c r="D184" s="50">
        <f ca="1" t="shared" si="7"/>
        <v>0.768142713947296</v>
      </c>
      <c r="E184" s="50">
        <f ca="1" t="shared" si="8"/>
        <v>2</v>
      </c>
      <c r="F184" s="55">
        <f ca="1">IF(E184=1,$C$4+SQRT(D184*($C$6-$C$4)*($C$5-$C$4)),$C$6-SQRT((1-D184)*($C$6-$C$4)*($C$6-$C$5)))</f>
        <v>9.31903408888153</v>
      </c>
    </row>
    <row r="185" spans="2:6">
      <c r="B185" s="49">
        <v>169</v>
      </c>
      <c r="C185" s="50">
        <f ca="1" t="shared" si="6"/>
        <v>0.904564019359532</v>
      </c>
      <c r="D185" s="50">
        <f ca="1" t="shared" si="7"/>
        <v>0.947885196019369</v>
      </c>
      <c r="E185" s="50">
        <f ca="1" t="shared" si="8"/>
        <v>2</v>
      </c>
      <c r="F185" s="55">
        <f ca="1">IF(E185=1,$C$4+SQRT(D185*($C$6-$C$4)*($C$5-$C$4)),$C$6-SQRT((1-D185)*($C$6-$C$4)*($C$6-$C$5)))</f>
        <v>9.67715389430681</v>
      </c>
    </row>
    <row r="186" spans="2:6">
      <c r="B186" s="49">
        <v>170</v>
      </c>
      <c r="C186" s="50">
        <f ca="1" t="shared" si="6"/>
        <v>0.555601096314604</v>
      </c>
      <c r="D186" s="50">
        <f ca="1" t="shared" si="7"/>
        <v>0.58834067621041</v>
      </c>
      <c r="E186" s="50">
        <f ca="1" t="shared" si="8"/>
        <v>2</v>
      </c>
      <c r="F186" s="55">
        <f ca="1">IF(E186=1,$C$4+SQRT(D186*($C$6-$C$4)*($C$5-$C$4)),$C$6-SQRT((1-D186)*($C$6-$C$4)*($C$6-$C$5)))</f>
        <v>9.09263091986823</v>
      </c>
    </row>
    <row r="187" spans="2:6">
      <c r="B187" s="49">
        <v>171</v>
      </c>
      <c r="C187" s="50">
        <f ca="1" t="shared" si="6"/>
        <v>0.825112961700333</v>
      </c>
      <c r="D187" s="50">
        <f ca="1" t="shared" si="7"/>
        <v>0.82792931935714</v>
      </c>
      <c r="E187" s="50">
        <f ca="1" t="shared" si="8"/>
        <v>2</v>
      </c>
      <c r="F187" s="55">
        <f ca="1">IF(E187=1,$C$4+SQRT(D187*($C$6-$C$4)*($C$5-$C$4)),$C$6-SQRT((1-D187)*($C$6-$C$4)*($C$6-$C$5)))</f>
        <v>9.41336437093736</v>
      </c>
    </row>
    <row r="188" spans="2:6">
      <c r="B188" s="49">
        <v>172</v>
      </c>
      <c r="C188" s="50">
        <f ca="1" t="shared" si="6"/>
        <v>0.976396684774308</v>
      </c>
      <c r="D188" s="50">
        <f ca="1" t="shared" si="7"/>
        <v>0.414434120341584</v>
      </c>
      <c r="E188" s="50">
        <f ca="1" t="shared" si="8"/>
        <v>2</v>
      </c>
      <c r="F188" s="55">
        <f ca="1">IF(E188=1,$C$4+SQRT(D188*($C$6-$C$4)*($C$5-$C$4)),$C$6-SQRT((1-D188)*($C$6-$C$4)*($C$6-$C$5)))</f>
        <v>8.91781158788461</v>
      </c>
    </row>
    <row r="189" spans="2:6">
      <c r="B189" s="49">
        <v>173</v>
      </c>
      <c r="C189" s="50">
        <f ca="1" t="shared" si="6"/>
        <v>0.0626650173565735</v>
      </c>
      <c r="D189" s="50">
        <f ca="1" t="shared" si="7"/>
        <v>0.77210773107947</v>
      </c>
      <c r="E189" s="50">
        <f ca="1" t="shared" si="8"/>
        <v>1</v>
      </c>
      <c r="F189" s="55">
        <f ca="1">IF(E189=1,$C$4+SQRT(D189*($C$6-$C$4)*($C$5-$C$4)),$C$6-SQRT((1-D189)*($C$6-$C$4)*($C$6-$C$5)))</f>
        <v>9.24266466199009</v>
      </c>
    </row>
    <row r="190" spans="2:6">
      <c r="B190" s="49">
        <v>174</v>
      </c>
      <c r="C190" s="50">
        <f ca="1" t="shared" si="6"/>
        <v>0.960387360083731</v>
      </c>
      <c r="D190" s="50">
        <f ca="1" t="shared" si="7"/>
        <v>0.0899881801960309</v>
      </c>
      <c r="E190" s="50">
        <f ca="1" t="shared" si="8"/>
        <v>2</v>
      </c>
      <c r="F190" s="55">
        <f ca="1">IF(E190=1,$C$4+SQRT(D190*($C$6-$C$4)*($C$5-$C$4)),$C$6-SQRT((1-D190)*($C$6-$C$4)*($C$6-$C$5)))</f>
        <v>8.65091748228363</v>
      </c>
    </row>
    <row r="191" spans="2:6">
      <c r="B191" s="49">
        <v>175</v>
      </c>
      <c r="C191" s="50">
        <f ca="1" t="shared" si="6"/>
        <v>0.958146669788477</v>
      </c>
      <c r="D191" s="50">
        <f ca="1" t="shared" si="7"/>
        <v>0.939221365067245</v>
      </c>
      <c r="E191" s="50">
        <f ca="1" t="shared" si="8"/>
        <v>2</v>
      </c>
      <c r="F191" s="55">
        <f ca="1">IF(E191=1,$C$4+SQRT(D191*($C$6-$C$4)*($C$5-$C$4)),$C$6-SQRT((1-D191)*($C$6-$C$4)*($C$6-$C$5)))</f>
        <v>9.65134935843238</v>
      </c>
    </row>
    <row r="192" spans="2:6">
      <c r="B192" s="49">
        <v>176</v>
      </c>
      <c r="C192" s="50">
        <f ca="1" t="shared" si="6"/>
        <v>0.885670717430455</v>
      </c>
      <c r="D192" s="50">
        <f ca="1" t="shared" si="7"/>
        <v>0.596393178620892</v>
      </c>
      <c r="E192" s="50">
        <f ca="1" t="shared" si="8"/>
        <v>2</v>
      </c>
      <c r="F192" s="55">
        <f ca="1">IF(E192=1,$C$4+SQRT(D192*($C$6-$C$4)*($C$5-$C$4)),$C$6-SQRT((1-D192)*($C$6-$C$4)*($C$6-$C$5)))</f>
        <v>9.10154930977921</v>
      </c>
    </row>
    <row r="193" spans="2:6">
      <c r="B193" s="49">
        <v>177</v>
      </c>
      <c r="C193" s="50">
        <f ca="1" t="shared" si="6"/>
        <v>0.814934218062914</v>
      </c>
      <c r="D193" s="50">
        <f ca="1" t="shared" si="7"/>
        <v>0.990627229689445</v>
      </c>
      <c r="E193" s="50">
        <f ca="1" t="shared" si="8"/>
        <v>2</v>
      </c>
      <c r="F193" s="55">
        <f ca="1">IF(E193=1,$C$4+SQRT(D193*($C$6-$C$4)*($C$5-$C$4)),$C$6-SQRT((1-D193)*($C$6-$C$4)*($C$6-$C$5)))</f>
        <v>9.86308564494141</v>
      </c>
    </row>
    <row r="194" spans="2:6">
      <c r="B194" s="49">
        <v>178</v>
      </c>
      <c r="C194" s="50">
        <f ca="1" t="shared" si="6"/>
        <v>0.956830035785545</v>
      </c>
      <c r="D194" s="50">
        <f ca="1" t="shared" si="7"/>
        <v>0.596392931112823</v>
      </c>
      <c r="E194" s="50">
        <f ca="1" t="shared" si="8"/>
        <v>2</v>
      </c>
      <c r="F194" s="55">
        <f ca="1">IF(E194=1,$C$4+SQRT(D194*($C$6-$C$4)*($C$5-$C$4)),$C$6-SQRT((1-D194)*($C$6-$C$4)*($C$6-$C$5)))</f>
        <v>9.10154903429605</v>
      </c>
    </row>
    <row r="195" spans="2:6">
      <c r="B195" s="49">
        <v>179</v>
      </c>
      <c r="C195" s="50">
        <f ca="1" t="shared" si="6"/>
        <v>0.364707842298502</v>
      </c>
      <c r="D195" s="50">
        <f ca="1" t="shared" si="7"/>
        <v>0.574744605277321</v>
      </c>
      <c r="E195" s="50">
        <f ca="1" t="shared" si="8"/>
        <v>1</v>
      </c>
      <c r="F195" s="55">
        <f ca="1">IF(E195=1,$C$4+SQRT(D195*($C$6-$C$4)*($C$5-$C$4)),$C$6-SQRT((1-D195)*($C$6-$C$4)*($C$6-$C$5)))</f>
        <v>9.07214234621837</v>
      </c>
    </row>
    <row r="196" spans="2:6">
      <c r="B196" s="49">
        <v>180</v>
      </c>
      <c r="C196" s="50">
        <f ca="1" t="shared" si="6"/>
        <v>0.489580156131138</v>
      </c>
      <c r="D196" s="50">
        <f ca="1" t="shared" si="7"/>
        <v>0.936552274151391</v>
      </c>
      <c r="E196" s="50">
        <f ca="1" t="shared" si="8"/>
        <v>1</v>
      </c>
      <c r="F196" s="55">
        <f ca="1">IF(E196=1,$C$4+SQRT(D196*($C$6-$C$4)*($C$5-$C$4)),$C$6-SQRT((1-D196)*($C$6-$C$4)*($C$6-$C$5)))</f>
        <v>9.36861409765601</v>
      </c>
    </row>
    <row r="197" spans="2:6">
      <c r="B197" s="49">
        <v>181</v>
      </c>
      <c r="C197" s="50">
        <f ca="1" t="shared" si="6"/>
        <v>0.876713703154852</v>
      </c>
      <c r="D197" s="50">
        <f ca="1" t="shared" si="7"/>
        <v>0.221412749200202</v>
      </c>
      <c r="E197" s="50">
        <f ca="1" t="shared" si="8"/>
        <v>2</v>
      </c>
      <c r="F197" s="55">
        <f ca="1">IF(E197=1,$C$4+SQRT(D197*($C$6-$C$4)*($C$5-$C$4)),$C$6-SQRT((1-D197)*($C$6-$C$4)*($C$6-$C$5)))</f>
        <v>8.75213201755971</v>
      </c>
    </row>
    <row r="198" spans="2:6">
      <c r="B198" s="49">
        <v>182</v>
      </c>
      <c r="C198" s="50">
        <f ca="1" t="shared" si="6"/>
        <v>0.572906993739231</v>
      </c>
      <c r="D198" s="50">
        <f ca="1" t="shared" si="7"/>
        <v>0.917870978082496</v>
      </c>
      <c r="E198" s="50">
        <f ca="1" t="shared" si="8"/>
        <v>2</v>
      </c>
      <c r="F198" s="55">
        <f ca="1">IF(E198=1,$C$4+SQRT(D198*($C$6-$C$4)*($C$5-$C$4)),$C$6-SQRT((1-D198)*($C$6-$C$4)*($C$6-$C$5)))</f>
        <v>9.59471239368196</v>
      </c>
    </row>
    <row r="199" spans="2:6">
      <c r="B199" s="49">
        <v>183</v>
      </c>
      <c r="C199" s="50">
        <f ca="1" t="shared" si="6"/>
        <v>0.504062938169431</v>
      </c>
      <c r="D199" s="50">
        <f ca="1" t="shared" si="7"/>
        <v>0.301254038176817</v>
      </c>
      <c r="E199" s="50">
        <f ca="1" t="shared" si="8"/>
        <v>2</v>
      </c>
      <c r="F199" s="55">
        <f ca="1">IF(E199=1,$C$4+SQRT(D199*($C$6-$C$4)*($C$5-$C$4)),$C$6-SQRT((1-D199)*($C$6-$C$4)*($C$6-$C$5)))</f>
        <v>8.81784437418487</v>
      </c>
    </row>
    <row r="200" spans="2:6">
      <c r="B200" s="49">
        <v>184</v>
      </c>
      <c r="C200" s="50">
        <f ca="1" t="shared" si="6"/>
        <v>0.105337932835738</v>
      </c>
      <c r="D200" s="50">
        <f ca="1" t="shared" si="7"/>
        <v>0.529947515265965</v>
      </c>
      <c r="E200" s="50">
        <f ca="1" t="shared" si="8"/>
        <v>1</v>
      </c>
      <c r="F200" s="55">
        <f ca="1">IF(E200=1,$C$4+SQRT(D200*($C$6-$C$4)*($C$5-$C$4)),$C$6-SQRT((1-D200)*($C$6-$C$4)*($C$6-$C$5)))</f>
        <v>9.02951203515643</v>
      </c>
    </row>
    <row r="201" spans="2:6">
      <c r="B201" s="49">
        <v>185</v>
      </c>
      <c r="C201" s="50">
        <f ca="1" t="shared" si="6"/>
        <v>0.595864927309459</v>
      </c>
      <c r="D201" s="50">
        <f ca="1" t="shared" si="7"/>
        <v>0.705709075087552</v>
      </c>
      <c r="E201" s="50">
        <f ca="1" t="shared" si="8"/>
        <v>2</v>
      </c>
      <c r="F201" s="55">
        <f ca="1">IF(E201=1,$C$4+SQRT(D201*($C$6-$C$4)*($C$5-$C$4)),$C$6-SQRT((1-D201)*($C$6-$C$4)*($C$6-$C$5)))</f>
        <v>9.23280911773868</v>
      </c>
    </row>
    <row r="202" spans="2:6">
      <c r="B202" s="49">
        <v>186</v>
      </c>
      <c r="C202" s="50">
        <f ca="1" t="shared" si="6"/>
        <v>0.140975598270601</v>
      </c>
      <c r="D202" s="50">
        <f ca="1" t="shared" si="7"/>
        <v>0.609341824859288</v>
      </c>
      <c r="E202" s="50">
        <f ca="1" t="shared" si="8"/>
        <v>1</v>
      </c>
      <c r="F202" s="55">
        <f ca="1">IF(E202=1,$C$4+SQRT(D202*($C$6-$C$4)*($C$5-$C$4)),$C$6-SQRT((1-D202)*($C$6-$C$4)*($C$6-$C$5)))</f>
        <v>9.10394005712202</v>
      </c>
    </row>
    <row r="203" spans="2:6">
      <c r="B203" s="49">
        <v>187</v>
      </c>
      <c r="C203" s="50">
        <f ca="1" t="shared" si="6"/>
        <v>0.131584991935184</v>
      </c>
      <c r="D203" s="50">
        <f ca="1" t="shared" si="7"/>
        <v>0.109083112955022</v>
      </c>
      <c r="E203" s="50">
        <f ca="1" t="shared" si="8"/>
        <v>1</v>
      </c>
      <c r="F203" s="55">
        <f ca="1">IF(E203=1,$C$4+SQRT(D203*($C$6-$C$4)*($C$5-$C$4)),$C$6-SQRT((1-D203)*($C$6-$C$4)*($C$6-$C$5)))</f>
        <v>8.46708267566893</v>
      </c>
    </row>
    <row r="204" spans="2:6">
      <c r="B204" s="49">
        <v>188</v>
      </c>
      <c r="C204" s="50">
        <f ca="1" t="shared" si="6"/>
        <v>0.0142943650695992</v>
      </c>
      <c r="D204" s="50">
        <f ca="1" t="shared" si="7"/>
        <v>0.757202273424206</v>
      </c>
      <c r="E204" s="50">
        <f ca="1" t="shared" si="8"/>
        <v>1</v>
      </c>
      <c r="F204" s="55">
        <f ca="1">IF(E204=1,$C$4+SQRT(D204*($C$6-$C$4)*($C$5-$C$4)),$C$6-SQRT((1-D204)*($C$6-$C$4)*($C$6-$C$5)))</f>
        <v>9.23061145242859</v>
      </c>
    </row>
    <row r="205" spans="2:6">
      <c r="B205" s="49">
        <v>189</v>
      </c>
      <c r="C205" s="50">
        <f ca="1" t="shared" si="6"/>
        <v>0.962882033321729</v>
      </c>
      <c r="D205" s="50">
        <f ca="1" t="shared" si="7"/>
        <v>0.221428167099906</v>
      </c>
      <c r="E205" s="50">
        <f ca="1" t="shared" si="8"/>
        <v>2</v>
      </c>
      <c r="F205" s="55">
        <f ca="1">IF(E205=1,$C$4+SQRT(D205*($C$6-$C$4)*($C$5-$C$4)),$C$6-SQRT((1-D205)*($C$6-$C$4)*($C$6-$C$5)))</f>
        <v>8.75214437301417</v>
      </c>
    </row>
    <row r="206" spans="2:6">
      <c r="B206" s="49">
        <v>190</v>
      </c>
      <c r="C206" s="50">
        <f ca="1" t="shared" si="6"/>
        <v>0.779089419662328</v>
      </c>
      <c r="D206" s="50">
        <f ca="1" t="shared" si="7"/>
        <v>0.13585700073796</v>
      </c>
      <c r="E206" s="50">
        <f ca="1" t="shared" si="8"/>
        <v>2</v>
      </c>
      <c r="F206" s="55">
        <f ca="1">IF(E206=1,$C$4+SQRT(D206*($C$6-$C$4)*($C$5-$C$4)),$C$6-SQRT((1-D206)*($C$6-$C$4)*($C$6-$C$5)))</f>
        <v>8.68535708326402</v>
      </c>
    </row>
    <row r="207" spans="2:6">
      <c r="B207" s="49">
        <v>191</v>
      </c>
      <c r="C207" s="50">
        <f ca="1" t="shared" si="6"/>
        <v>0.55250904613201</v>
      </c>
      <c r="D207" s="50">
        <f ca="1" t="shared" si="7"/>
        <v>0.205005501716582</v>
      </c>
      <c r="E207" s="50">
        <f ca="1" t="shared" si="8"/>
        <v>2</v>
      </c>
      <c r="F207" s="55">
        <f ca="1">IF(E207=1,$C$4+SQRT(D207*($C$6-$C$4)*($C$5-$C$4)),$C$6-SQRT((1-D207)*($C$6-$C$4)*($C$6-$C$5)))</f>
        <v>8.73905234186076</v>
      </c>
    </row>
    <row r="208" spans="2:6">
      <c r="B208" s="49">
        <v>192</v>
      </c>
      <c r="C208" s="50">
        <f ca="1" t="shared" si="6"/>
        <v>0.470291500292635</v>
      </c>
      <c r="D208" s="50">
        <f ca="1" t="shared" si="7"/>
        <v>0.523662409083048</v>
      </c>
      <c r="E208" s="50">
        <f ca="1" t="shared" si="8"/>
        <v>1</v>
      </c>
      <c r="F208" s="55">
        <f ca="1">IF(E208=1,$C$4+SQRT(D208*($C$6-$C$4)*($C$5-$C$4)),$C$6-SQRT((1-D208)*($C$6-$C$4)*($C$6-$C$5)))</f>
        <v>9.02338888901829</v>
      </c>
    </row>
    <row r="209" spans="2:6">
      <c r="B209" s="49">
        <v>193</v>
      </c>
      <c r="C209" s="50">
        <f ca="1" t="shared" ref="C209:C272" si="9">RAND()</f>
        <v>0.305622323635143</v>
      </c>
      <c r="D209" s="50">
        <f ca="1" t="shared" ref="D209:D272" si="10">RAND()</f>
        <v>0.301259433588607</v>
      </c>
      <c r="E209" s="50">
        <f ca="1" t="shared" ref="E209:E272" si="11">IF(C209&lt;=$C$10,1,2)</f>
        <v>1</v>
      </c>
      <c r="F209" s="55">
        <f ca="1">IF(E209=1,$C$4+SQRT(D209*($C$6-$C$4)*($C$5-$C$4)),$C$6-SQRT((1-D209)*($C$6-$C$4)*($C$6-$C$5)))</f>
        <v>8.77622088813508</v>
      </c>
    </row>
    <row r="210" spans="2:6">
      <c r="B210" s="49">
        <v>194</v>
      </c>
      <c r="C210" s="50">
        <f ca="1" t="shared" si="9"/>
        <v>0.494855728784939</v>
      </c>
      <c r="D210" s="50">
        <f ca="1" t="shared" si="10"/>
        <v>0.785357141290458</v>
      </c>
      <c r="E210" s="50">
        <f ca="1" t="shared" si="11"/>
        <v>1</v>
      </c>
      <c r="F210" s="55">
        <f ca="1">IF(E210=1,$C$4+SQRT(D210*($C$6-$C$4)*($C$5-$C$4)),$C$6-SQRT((1-D210)*($C$6-$C$4)*($C$6-$C$5)))</f>
        <v>9.25328140598228</v>
      </c>
    </row>
    <row r="211" spans="2:6">
      <c r="B211" s="49">
        <v>195</v>
      </c>
      <c r="C211" s="50">
        <f ca="1" t="shared" si="9"/>
        <v>0.154268051111246</v>
      </c>
      <c r="D211" s="50">
        <f ca="1" t="shared" si="10"/>
        <v>0.705706677073803</v>
      </c>
      <c r="E211" s="50">
        <f ca="1" t="shared" si="11"/>
        <v>1</v>
      </c>
      <c r="F211" s="55">
        <f ca="1">IF(E211=1,$C$4+SQRT(D211*($C$6-$C$4)*($C$5-$C$4)),$C$6-SQRT((1-D211)*($C$6-$C$4)*($C$6-$C$5)))</f>
        <v>9.18802918909748</v>
      </c>
    </row>
    <row r="212" spans="2:6">
      <c r="B212" s="49">
        <v>196</v>
      </c>
      <c r="C212" s="50">
        <f ca="1" t="shared" si="9"/>
        <v>0.484894125023774</v>
      </c>
      <c r="D212" s="50">
        <f ca="1" t="shared" si="10"/>
        <v>0.375607773574677</v>
      </c>
      <c r="E212" s="50">
        <f ca="1" t="shared" si="11"/>
        <v>1</v>
      </c>
      <c r="F212" s="55">
        <f ca="1">IF(E212=1,$C$4+SQRT(D212*($C$6-$C$4)*($C$5-$C$4)),$C$6-SQRT((1-D212)*($C$6-$C$4)*($C$6-$C$5)))</f>
        <v>8.86672691613296</v>
      </c>
    </row>
    <row r="213" spans="2:6">
      <c r="B213" s="49">
        <v>197</v>
      </c>
      <c r="C213" s="50">
        <f ca="1" t="shared" si="9"/>
        <v>0.484169931138093</v>
      </c>
      <c r="D213" s="50">
        <f ca="1" t="shared" si="10"/>
        <v>0.971328719470829</v>
      </c>
      <c r="E213" s="50">
        <f ca="1" t="shared" si="11"/>
        <v>1</v>
      </c>
      <c r="F213" s="55">
        <f ca="1">IF(E213=1,$C$4+SQRT(D213*($C$6-$C$4)*($C$5-$C$4)),$C$6-SQRT((1-D213)*($C$6-$C$4)*($C$6-$C$5)))</f>
        <v>9.39379246623795</v>
      </c>
    </row>
    <row r="214" spans="2:6">
      <c r="B214" s="49">
        <v>198</v>
      </c>
      <c r="C214" s="50">
        <f ca="1" t="shared" si="9"/>
        <v>0.135353238726096</v>
      </c>
      <c r="D214" s="50">
        <f ca="1" t="shared" si="10"/>
        <v>0.205002109141273</v>
      </c>
      <c r="E214" s="50">
        <f ca="1" t="shared" si="11"/>
        <v>1</v>
      </c>
      <c r="F214" s="55">
        <f ca="1">IF(E214=1,$C$4+SQRT(D214*($C$6-$C$4)*($C$5-$C$4)),$C$6-SQRT((1-D214)*($C$6-$C$4)*($C$6-$C$5)))</f>
        <v>8.64031571766008</v>
      </c>
    </row>
    <row r="215" spans="2:6">
      <c r="B215" s="49">
        <v>199</v>
      </c>
      <c r="C215" s="50">
        <f ca="1" t="shared" si="9"/>
        <v>0.481371682113363</v>
      </c>
      <c r="D215" s="50">
        <f ca="1" t="shared" si="10"/>
        <v>0.0181455732845688</v>
      </c>
      <c r="E215" s="50">
        <f ca="1" t="shared" si="11"/>
        <v>1</v>
      </c>
      <c r="F215" s="55">
        <f ca="1">IF(E215=1,$C$4+SQRT(D215*($C$6-$C$4)*($C$5-$C$4)),$C$6-SQRT((1-D215)*($C$6-$C$4)*($C$6-$C$5)))</f>
        <v>8.1905023531853</v>
      </c>
    </row>
    <row r="216" spans="2:6">
      <c r="B216" s="49">
        <v>200</v>
      </c>
      <c r="C216" s="50">
        <f ca="1" t="shared" si="9"/>
        <v>0.446860269772161</v>
      </c>
      <c r="D216" s="50">
        <f ca="1" t="shared" si="10"/>
        <v>0.74271820099351</v>
      </c>
      <c r="E216" s="50">
        <f ca="1" t="shared" si="11"/>
        <v>1</v>
      </c>
      <c r="F216" s="55">
        <f ca="1">IF(E216=1,$C$4+SQRT(D216*($C$6-$C$4)*($C$5-$C$4)),$C$6-SQRT((1-D216)*($C$6-$C$4)*($C$6-$C$5)))</f>
        <v>9.2187848054464</v>
      </c>
    </row>
    <row r="217" spans="2:6">
      <c r="B217" s="49">
        <v>201</v>
      </c>
      <c r="C217" s="50">
        <f ca="1" t="shared" si="9"/>
        <v>0.731901923247804</v>
      </c>
      <c r="D217" s="50">
        <f ca="1" t="shared" si="10"/>
        <v>0.381722044618769</v>
      </c>
      <c r="E217" s="50">
        <f ca="1" t="shared" si="11"/>
        <v>2</v>
      </c>
      <c r="F217" s="55">
        <f ca="1">IF(E217=1,$C$4+SQRT(D217*($C$6-$C$4)*($C$5-$C$4)),$C$6-SQRT((1-D217)*($C$6-$C$4)*($C$6-$C$5)))</f>
        <v>8.88799464445423</v>
      </c>
    </row>
    <row r="218" spans="2:6">
      <c r="B218" s="49">
        <v>202</v>
      </c>
      <c r="C218" s="50">
        <f ca="1" t="shared" si="9"/>
        <v>0.949080541262597</v>
      </c>
      <c r="D218" s="50">
        <f ca="1" t="shared" si="10"/>
        <v>0.184894564663387</v>
      </c>
      <c r="E218" s="50">
        <f ca="1" t="shared" si="11"/>
        <v>2</v>
      </c>
      <c r="F218" s="55">
        <f ca="1">IF(E218=1,$C$4+SQRT(D218*($C$6-$C$4)*($C$5-$C$4)),$C$6-SQRT((1-D218)*($C$6-$C$4)*($C$6-$C$5)))</f>
        <v>8.72320288586118</v>
      </c>
    </row>
    <row r="219" spans="2:6">
      <c r="B219" s="49">
        <v>203</v>
      </c>
      <c r="C219" s="50">
        <f ca="1" t="shared" si="9"/>
        <v>0.299604421254999</v>
      </c>
      <c r="D219" s="50">
        <f ca="1" t="shared" si="10"/>
        <v>0.422417402346748</v>
      </c>
      <c r="E219" s="50">
        <f ca="1" t="shared" si="11"/>
        <v>1</v>
      </c>
      <c r="F219" s="55">
        <f ca="1">IF(E219=1,$C$4+SQRT(D219*($C$6-$C$4)*($C$5-$C$4)),$C$6-SQRT((1-D219)*($C$6-$C$4)*($C$6-$C$5)))</f>
        <v>8.91914895674939</v>
      </c>
    </row>
    <row r="220" spans="2:6">
      <c r="B220" s="49">
        <v>204</v>
      </c>
      <c r="C220" s="50">
        <f ca="1" t="shared" si="9"/>
        <v>0.0153095143743738</v>
      </c>
      <c r="D220" s="50">
        <f ca="1" t="shared" si="10"/>
        <v>0.183979248610159</v>
      </c>
      <c r="E220" s="50">
        <f ca="1" t="shared" si="11"/>
        <v>1</v>
      </c>
      <c r="F220" s="55">
        <f ca="1">IF(E220=1,$C$4+SQRT(D220*($C$6-$C$4)*($C$5-$C$4)),$C$6-SQRT((1-D220)*($C$6-$C$4)*($C$6-$C$5)))</f>
        <v>8.60659582690645</v>
      </c>
    </row>
    <row r="221" spans="2:6">
      <c r="B221" s="49">
        <v>205</v>
      </c>
      <c r="C221" s="50">
        <f ca="1" t="shared" si="9"/>
        <v>0.286312208490528</v>
      </c>
      <c r="D221" s="50">
        <f ca="1" t="shared" si="10"/>
        <v>0.489447111006571</v>
      </c>
      <c r="E221" s="50">
        <f ca="1" t="shared" si="11"/>
        <v>1</v>
      </c>
      <c r="F221" s="55">
        <f ca="1">IF(E221=1,$C$4+SQRT(D221*($C$6-$C$4)*($C$5-$C$4)),$C$6-SQRT((1-D221)*($C$6-$C$4)*($C$6-$C$5)))</f>
        <v>8.98939083380287</v>
      </c>
    </row>
    <row r="222" spans="2:6">
      <c r="B222" s="49">
        <v>206</v>
      </c>
      <c r="C222" s="50">
        <f ca="1" t="shared" si="9"/>
        <v>0.462479061662091</v>
      </c>
      <c r="D222" s="50">
        <f ca="1" t="shared" si="10"/>
        <v>0.0152921277188733</v>
      </c>
      <c r="E222" s="50">
        <f ca="1" t="shared" si="11"/>
        <v>1</v>
      </c>
      <c r="F222" s="55">
        <f ca="1">IF(E222=1,$C$4+SQRT(D222*($C$6-$C$4)*($C$5-$C$4)),$C$6-SQRT((1-D222)*($C$6-$C$4)*($C$6-$C$5)))</f>
        <v>8.17488354821923</v>
      </c>
    </row>
    <row r="223" spans="2:6">
      <c r="B223" s="49">
        <v>207</v>
      </c>
      <c r="C223" s="50">
        <f ca="1" t="shared" si="9"/>
        <v>0.213555037007598</v>
      </c>
      <c r="D223" s="50">
        <f ca="1" t="shared" si="10"/>
        <v>0.0250137093772667</v>
      </c>
      <c r="E223" s="50">
        <f ca="1" t="shared" si="11"/>
        <v>1</v>
      </c>
      <c r="F223" s="55">
        <f ca="1">IF(E223=1,$C$4+SQRT(D223*($C$6-$C$4)*($C$5-$C$4)),$C$6-SQRT((1-D223)*($C$6-$C$4)*($C$6-$C$5)))</f>
        <v>8.22366809954603</v>
      </c>
    </row>
    <row r="224" spans="2:6">
      <c r="B224" s="49">
        <v>208</v>
      </c>
      <c r="C224" s="50">
        <f ca="1" t="shared" si="9"/>
        <v>0.659878799932553</v>
      </c>
      <c r="D224" s="50">
        <f ca="1" t="shared" si="10"/>
        <v>0.166551742794656</v>
      </c>
      <c r="E224" s="50">
        <f ca="1" t="shared" si="11"/>
        <v>2</v>
      </c>
      <c r="F224" s="55">
        <f ca="1">IF(E224=1,$C$4+SQRT(D224*($C$6-$C$4)*($C$5-$C$4)),$C$6-SQRT((1-D224)*($C$6-$C$4)*($C$6-$C$5)))</f>
        <v>8.70891653468465</v>
      </c>
    </row>
    <row r="225" spans="2:6">
      <c r="B225" s="49">
        <v>209</v>
      </c>
      <c r="C225" s="50">
        <f ca="1" t="shared" si="9"/>
        <v>0.197961928249437</v>
      </c>
      <c r="D225" s="50">
        <f ca="1" t="shared" si="10"/>
        <v>0.925643539445643</v>
      </c>
      <c r="E225" s="50">
        <f ca="1" t="shared" si="11"/>
        <v>1</v>
      </c>
      <c r="F225" s="55">
        <f ca="1">IF(E225=1,$C$4+SQRT(D225*($C$6-$C$4)*($C$5-$C$4)),$C$6-SQRT((1-D225)*($C$6-$C$4)*($C$6-$C$5)))</f>
        <v>9.36062010821952</v>
      </c>
    </row>
    <row r="226" spans="2:6">
      <c r="B226" s="49">
        <v>210</v>
      </c>
      <c r="C226" s="50">
        <f ca="1" t="shared" si="9"/>
        <v>0.372809693812597</v>
      </c>
      <c r="D226" s="50">
        <f ca="1" t="shared" si="10"/>
        <v>0.87156803921791</v>
      </c>
      <c r="E226" s="50">
        <f ca="1" t="shared" si="11"/>
        <v>1</v>
      </c>
      <c r="F226" s="55">
        <f ca="1">IF(E226=1,$C$4+SQRT(D226*($C$6-$C$4)*($C$5-$C$4)),$C$6-SQRT((1-D226)*($C$6-$C$4)*($C$6-$C$5)))</f>
        <v>9.32027878814886</v>
      </c>
    </row>
    <row r="227" spans="2:6">
      <c r="B227" s="49">
        <v>211</v>
      </c>
      <c r="C227" s="50">
        <f ca="1" t="shared" si="9"/>
        <v>0.625706404736123</v>
      </c>
      <c r="D227" s="50">
        <f ca="1" t="shared" si="10"/>
        <v>0.290476076008224</v>
      </c>
      <c r="E227" s="50">
        <f ca="1" t="shared" si="11"/>
        <v>2</v>
      </c>
      <c r="F227" s="55">
        <f ca="1">IF(E227=1,$C$4+SQRT(D227*($C$6-$C$4)*($C$5-$C$4)),$C$6-SQRT((1-D227)*($C$6-$C$4)*($C$6-$C$5)))</f>
        <v>8.80876205232391</v>
      </c>
    </row>
    <row r="228" spans="2:6">
      <c r="B228" s="49">
        <v>212</v>
      </c>
      <c r="C228" s="50">
        <f ca="1" t="shared" si="9"/>
        <v>0.0297734031037473</v>
      </c>
      <c r="D228" s="50">
        <f ca="1" t="shared" si="10"/>
        <v>0.842686247959496</v>
      </c>
      <c r="E228" s="50">
        <f ca="1" t="shared" si="11"/>
        <v>1</v>
      </c>
      <c r="F228" s="55">
        <f ca="1">IF(E228=1,$C$4+SQRT(D228*($C$6-$C$4)*($C$5-$C$4)),$C$6-SQRT((1-D228)*($C$6-$C$4)*($C$6-$C$5)))</f>
        <v>9.29821897071295</v>
      </c>
    </row>
    <row r="229" spans="2:6">
      <c r="B229" s="49">
        <v>213</v>
      </c>
      <c r="C229" s="50">
        <f ca="1" t="shared" si="9"/>
        <v>0.615015849105815</v>
      </c>
      <c r="D229" s="50">
        <f ca="1" t="shared" si="10"/>
        <v>0.656639125549752</v>
      </c>
      <c r="E229" s="50">
        <f ca="1" t="shared" si="11"/>
        <v>2</v>
      </c>
      <c r="F229" s="55">
        <f ca="1">IF(E229=1,$C$4+SQRT(D229*($C$6-$C$4)*($C$5-$C$4)),$C$6-SQRT((1-D229)*($C$6-$C$4)*($C$6-$C$5)))</f>
        <v>9.17131323837019</v>
      </c>
    </row>
    <row r="230" spans="2:6">
      <c r="B230" s="49">
        <v>214</v>
      </c>
      <c r="C230" s="50">
        <f ca="1" t="shared" si="9"/>
        <v>0.0797455855764575</v>
      </c>
      <c r="D230" s="50">
        <f ca="1" t="shared" si="10"/>
        <v>0.116248155655453</v>
      </c>
      <c r="E230" s="50">
        <f ca="1" t="shared" si="11"/>
        <v>1</v>
      </c>
      <c r="F230" s="55">
        <f ca="1">IF(E230=1,$C$4+SQRT(D230*($C$6-$C$4)*($C$5-$C$4)),$C$6-SQRT((1-D230)*($C$6-$C$4)*($C$6-$C$5)))</f>
        <v>8.48217871304207</v>
      </c>
    </row>
    <row r="231" spans="2:6">
      <c r="B231" s="49">
        <v>215</v>
      </c>
      <c r="C231" s="50">
        <f ca="1" t="shared" si="9"/>
        <v>0.83576132202096</v>
      </c>
      <c r="D231" s="50">
        <f ca="1" t="shared" si="10"/>
        <v>0.606266360698088</v>
      </c>
      <c r="E231" s="50">
        <f ca="1" t="shared" si="11"/>
        <v>2</v>
      </c>
      <c r="F231" s="55">
        <f ca="1">IF(E231=1,$C$4+SQRT(D231*($C$6-$C$4)*($C$5-$C$4)),$C$6-SQRT((1-D231)*($C$6-$C$4)*($C$6-$C$5)))</f>
        <v>9.11260646914471</v>
      </c>
    </row>
    <row r="232" spans="2:6">
      <c r="B232" s="49">
        <v>216</v>
      </c>
      <c r="C232" s="50">
        <f ca="1" t="shared" si="9"/>
        <v>0.281504606851447</v>
      </c>
      <c r="D232" s="50">
        <f ca="1" t="shared" si="10"/>
        <v>0.0250113653875035</v>
      </c>
      <c r="E232" s="50">
        <f ca="1" t="shared" si="11"/>
        <v>1</v>
      </c>
      <c r="F232" s="55">
        <f ca="1">IF(E232=1,$C$4+SQRT(D232*($C$6-$C$4)*($C$5-$C$4)),$C$6-SQRT((1-D232)*($C$6-$C$4)*($C$6-$C$5)))</f>
        <v>8.22365761953264</v>
      </c>
    </row>
    <row r="233" spans="2:6">
      <c r="B233" s="49">
        <v>217</v>
      </c>
      <c r="C233" s="50">
        <f ca="1" t="shared" si="9"/>
        <v>0.94571828785779</v>
      </c>
      <c r="D233" s="50">
        <f ca="1" t="shared" si="10"/>
        <v>0.461425611241636</v>
      </c>
      <c r="E233" s="50">
        <f ca="1" t="shared" si="11"/>
        <v>2</v>
      </c>
      <c r="F233" s="55">
        <f ca="1">IF(E233=1,$C$4+SQRT(D233*($C$6-$C$4)*($C$5-$C$4)),$C$6-SQRT((1-D233)*($C$6-$C$4)*($C$6-$C$5)))</f>
        <v>8.96214221710452</v>
      </c>
    </row>
    <row r="234" spans="2:6">
      <c r="B234" s="49">
        <v>218</v>
      </c>
      <c r="C234" s="50">
        <f ca="1" t="shared" si="9"/>
        <v>0.237411886772303</v>
      </c>
      <c r="D234" s="50">
        <f ca="1" t="shared" si="10"/>
        <v>0.509440720917921</v>
      </c>
      <c r="E234" s="50">
        <f ca="1" t="shared" si="11"/>
        <v>1</v>
      </c>
      <c r="F234" s="55">
        <f ca="1">IF(E234=1,$C$4+SQRT(D234*($C$6-$C$4)*($C$5-$C$4)),$C$6-SQRT((1-D234)*($C$6-$C$4)*($C$6-$C$5)))</f>
        <v>9.00939657312468</v>
      </c>
    </row>
    <row r="235" spans="2:6">
      <c r="B235" s="49">
        <v>219</v>
      </c>
      <c r="C235" s="50">
        <f ca="1" t="shared" si="9"/>
        <v>0.974517782013432</v>
      </c>
      <c r="D235" s="50">
        <f ca="1" t="shared" si="10"/>
        <v>0.91279210721599</v>
      </c>
      <c r="E235" s="50">
        <f ca="1" t="shared" si="11"/>
        <v>2</v>
      </c>
      <c r="F235" s="55">
        <f ca="1">IF(E235=1,$C$4+SQRT(D235*($C$6-$C$4)*($C$5-$C$4)),$C$6-SQRT((1-D235)*($C$6-$C$4)*($C$6-$C$5)))</f>
        <v>9.58236884028126</v>
      </c>
    </row>
    <row r="236" spans="2:6">
      <c r="B236" s="49">
        <v>220</v>
      </c>
      <c r="C236" s="50">
        <f ca="1" t="shared" si="9"/>
        <v>0.880092257881305</v>
      </c>
      <c r="D236" s="50">
        <f ca="1" t="shared" si="10"/>
        <v>0.914705132451969</v>
      </c>
      <c r="E236" s="50">
        <f ca="1" t="shared" si="11"/>
        <v>2</v>
      </c>
      <c r="F236" s="55">
        <f ca="1">IF(E236=1,$C$4+SQRT(D236*($C$6-$C$4)*($C$5-$C$4)),$C$6-SQRT((1-D236)*($C$6-$C$4)*($C$6-$C$5)))</f>
        <v>9.58697489774099</v>
      </c>
    </row>
    <row r="237" spans="2:6">
      <c r="B237" s="49">
        <v>221</v>
      </c>
      <c r="C237" s="50">
        <f ca="1" t="shared" si="9"/>
        <v>0.0541653814162377</v>
      </c>
      <c r="D237" s="50">
        <f ca="1" t="shared" si="10"/>
        <v>0.871553876424533</v>
      </c>
      <c r="E237" s="50">
        <f ca="1" t="shared" si="11"/>
        <v>1</v>
      </c>
      <c r="F237" s="55">
        <f ca="1">IF(E237=1,$C$4+SQRT(D237*($C$6-$C$4)*($C$5-$C$4)),$C$6-SQRT((1-D237)*($C$6-$C$4)*($C$6-$C$5)))</f>
        <v>9.32026806098196</v>
      </c>
    </row>
    <row r="238" spans="2:6">
      <c r="B238" s="49">
        <v>222</v>
      </c>
      <c r="C238" s="50">
        <f ca="1" t="shared" si="9"/>
        <v>0.569005523885128</v>
      </c>
      <c r="D238" s="50">
        <f ca="1" t="shared" si="10"/>
        <v>0.764887982046327</v>
      </c>
      <c r="E238" s="50">
        <f ca="1" t="shared" si="11"/>
        <v>2</v>
      </c>
      <c r="F238" s="55">
        <f ca="1">IF(E238=1,$C$4+SQRT(D238*($C$6-$C$4)*($C$5-$C$4)),$C$6-SQRT((1-D238)*($C$6-$C$4)*($C$6-$C$5)))</f>
        <v>9.31427116444811</v>
      </c>
    </row>
    <row r="239" spans="2:6">
      <c r="B239" s="49">
        <v>223</v>
      </c>
      <c r="C239" s="50">
        <f ca="1" t="shared" si="9"/>
        <v>0.415573926026768</v>
      </c>
      <c r="D239" s="50">
        <f ca="1" t="shared" si="10"/>
        <v>0.610635516019007</v>
      </c>
      <c r="E239" s="50">
        <f ca="1" t="shared" si="11"/>
        <v>1</v>
      </c>
      <c r="F239" s="55">
        <f ca="1">IF(E239=1,$C$4+SQRT(D239*($C$6-$C$4)*($C$5-$C$4)),$C$6-SQRT((1-D239)*($C$6-$C$4)*($C$6-$C$5)))</f>
        <v>9.10511132110662</v>
      </c>
    </row>
    <row r="240" spans="2:6">
      <c r="B240" s="49">
        <v>224</v>
      </c>
      <c r="C240" s="50">
        <f ca="1" t="shared" si="9"/>
        <v>0.252391641249334</v>
      </c>
      <c r="D240" s="50">
        <f ca="1" t="shared" si="10"/>
        <v>0.447472107886274</v>
      </c>
      <c r="E240" s="50">
        <f ca="1" t="shared" si="11"/>
        <v>1</v>
      </c>
      <c r="F240" s="55">
        <f ca="1">IF(E240=1,$C$4+SQRT(D240*($C$6-$C$4)*($C$5-$C$4)),$C$6-SQRT((1-D240)*($C$6-$C$4)*($C$6-$C$5)))</f>
        <v>8.94601491308147</v>
      </c>
    </row>
    <row r="241" spans="2:6">
      <c r="B241" s="49">
        <v>225</v>
      </c>
      <c r="C241" s="50">
        <f ca="1" t="shared" si="9"/>
        <v>0.4282372850283</v>
      </c>
      <c r="D241" s="50">
        <f ca="1" t="shared" si="10"/>
        <v>0.290466750949952</v>
      </c>
      <c r="E241" s="50">
        <f ca="1" t="shared" si="11"/>
        <v>1</v>
      </c>
      <c r="F241" s="55">
        <f ca="1">IF(E241=1,$C$4+SQRT(D241*($C$6-$C$4)*($C$5-$C$4)),$C$6-SQRT((1-D241)*($C$6-$C$4)*($C$6-$C$5)))</f>
        <v>8.76218993820432</v>
      </c>
    </row>
    <row r="242" spans="2:6">
      <c r="B242" s="49">
        <v>226</v>
      </c>
      <c r="C242" s="50">
        <f ca="1" t="shared" si="9"/>
        <v>0.329818078218415</v>
      </c>
      <c r="D242" s="50">
        <f ca="1" t="shared" si="10"/>
        <v>0.753288981794836</v>
      </c>
      <c r="E242" s="50">
        <f ca="1" t="shared" si="11"/>
        <v>1</v>
      </c>
      <c r="F242" s="55">
        <f ca="1">IF(E242=1,$C$4+SQRT(D242*($C$6-$C$4)*($C$5-$C$4)),$C$6-SQRT((1-D242)*($C$6-$C$4)*($C$6-$C$5)))</f>
        <v>9.2274273760959</v>
      </c>
    </row>
    <row r="243" spans="2:6">
      <c r="B243" s="49">
        <v>227</v>
      </c>
      <c r="C243" s="50">
        <f ca="1" t="shared" si="9"/>
        <v>0.846168735293493</v>
      </c>
      <c r="D243" s="50">
        <f ca="1" t="shared" si="10"/>
        <v>0.946460250207306</v>
      </c>
      <c r="E243" s="50">
        <f ca="1" t="shared" si="11"/>
        <v>2</v>
      </c>
      <c r="F243" s="55">
        <f ca="1">IF(E243=1,$C$4+SQRT(D243*($C$6-$C$4)*($C$5-$C$4)),$C$6-SQRT((1-D243)*($C$6-$C$4)*($C$6-$C$5)))</f>
        <v>9.67276995922534</v>
      </c>
    </row>
    <row r="244" spans="2:6">
      <c r="B244" s="49">
        <v>228</v>
      </c>
      <c r="C244" s="50">
        <f ca="1" t="shared" si="9"/>
        <v>0.257252345518483</v>
      </c>
      <c r="D244" s="50">
        <f ca="1" t="shared" si="10"/>
        <v>0.249879142927241</v>
      </c>
      <c r="E244" s="50">
        <f ca="1" t="shared" si="11"/>
        <v>1</v>
      </c>
      <c r="F244" s="55">
        <f ca="1">IF(E244=1,$C$4+SQRT(D244*($C$6-$C$4)*($C$5-$C$4)),$C$6-SQRT((1-D244)*($C$6-$C$4)*($C$6-$C$5)))</f>
        <v>8.70693584281353</v>
      </c>
    </row>
    <row r="245" spans="2:6">
      <c r="B245" s="49">
        <v>229</v>
      </c>
      <c r="C245" s="50">
        <f ca="1" t="shared" si="9"/>
        <v>0.374233771284148</v>
      </c>
      <c r="D245" s="50">
        <f ca="1" t="shared" si="10"/>
        <v>0.0739274049314875</v>
      </c>
      <c r="E245" s="50">
        <f ca="1" t="shared" si="11"/>
        <v>1</v>
      </c>
      <c r="F245" s="55">
        <f ca="1">IF(E245=1,$C$4+SQRT(D245*($C$6-$C$4)*($C$5-$C$4)),$C$6-SQRT((1-D245)*($C$6-$C$4)*($C$6-$C$5)))</f>
        <v>8.38451893303578</v>
      </c>
    </row>
    <row r="246" spans="2:6">
      <c r="B246" s="49">
        <v>230</v>
      </c>
      <c r="C246" s="50">
        <f ca="1" t="shared" si="9"/>
        <v>0.688107339299567</v>
      </c>
      <c r="D246" s="50">
        <f ca="1" t="shared" si="10"/>
        <v>0.432117285203719</v>
      </c>
      <c r="E246" s="50">
        <f ca="1" t="shared" si="11"/>
        <v>2</v>
      </c>
      <c r="F246" s="55">
        <f ca="1">IF(E246=1,$C$4+SQRT(D246*($C$6-$C$4)*($C$5-$C$4)),$C$6-SQRT((1-D246)*($C$6-$C$4)*($C$6-$C$5)))</f>
        <v>8.93427703900471</v>
      </c>
    </row>
    <row r="247" spans="2:6">
      <c r="B247" s="49">
        <v>231</v>
      </c>
      <c r="C247" s="50">
        <f ca="1" t="shared" si="9"/>
        <v>0.0836212151664251</v>
      </c>
      <c r="D247" s="50">
        <f ca="1" t="shared" si="10"/>
        <v>0.618779789759297</v>
      </c>
      <c r="E247" s="50">
        <f ca="1" t="shared" si="11"/>
        <v>1</v>
      </c>
      <c r="F247" s="55">
        <f ca="1">IF(E247=1,$C$4+SQRT(D247*($C$6-$C$4)*($C$5-$C$4)),$C$6-SQRT((1-D247)*($C$6-$C$4)*($C$6-$C$5)))</f>
        <v>9.1124565517442</v>
      </c>
    </row>
    <row r="248" spans="2:6">
      <c r="B248" s="49">
        <v>232</v>
      </c>
      <c r="C248" s="50">
        <f ca="1" t="shared" si="9"/>
        <v>0.597473544637326</v>
      </c>
      <c r="D248" s="50">
        <f ca="1" t="shared" si="10"/>
        <v>0.29416688471434</v>
      </c>
      <c r="E248" s="50">
        <f ca="1" t="shared" si="11"/>
        <v>2</v>
      </c>
      <c r="F248" s="55">
        <f ca="1">IF(E248=1,$C$4+SQRT(D248*($C$6-$C$4)*($C$5-$C$4)),$C$6-SQRT((1-D248)*($C$6-$C$4)*($C$6-$C$5)))</f>
        <v>8.81186438881274</v>
      </c>
    </row>
    <row r="249" spans="2:6">
      <c r="B249" s="49">
        <v>233</v>
      </c>
      <c r="C249" s="50">
        <f ca="1" t="shared" si="9"/>
        <v>0.326132546838766</v>
      </c>
      <c r="D249" s="50">
        <f ca="1" t="shared" si="10"/>
        <v>0.517309297222374</v>
      </c>
      <c r="E249" s="50">
        <f ca="1" t="shared" si="11"/>
        <v>1</v>
      </c>
      <c r="F249" s="55">
        <f ca="1">IF(E249=1,$C$4+SQRT(D249*($C$6-$C$4)*($C$5-$C$4)),$C$6-SQRT((1-D249)*($C$6-$C$4)*($C$6-$C$5)))</f>
        <v>9.01716202959251</v>
      </c>
    </row>
    <row r="250" spans="2:6">
      <c r="B250" s="49">
        <v>234</v>
      </c>
      <c r="C250" s="50">
        <f ca="1" t="shared" si="9"/>
        <v>0.902738771450611</v>
      </c>
      <c r="D250" s="50">
        <f ca="1" t="shared" si="10"/>
        <v>0.390759394913003</v>
      </c>
      <c r="E250" s="50">
        <f ca="1" t="shared" si="11"/>
        <v>2</v>
      </c>
      <c r="F250" s="55">
        <f ca="1">IF(E250=1,$C$4+SQRT(D250*($C$6-$C$4)*($C$5-$C$4)),$C$6-SQRT((1-D250)*($C$6-$C$4)*($C$6-$C$5)))</f>
        <v>8.89615163624074</v>
      </c>
    </row>
    <row r="251" spans="2:6">
      <c r="B251" s="49">
        <v>235</v>
      </c>
      <c r="C251" s="50">
        <f ca="1" t="shared" si="9"/>
        <v>0.194522031590596</v>
      </c>
      <c r="D251" s="50">
        <f ca="1" t="shared" si="10"/>
        <v>0.688990449760303</v>
      </c>
      <c r="E251" s="50">
        <f ca="1" t="shared" si="11"/>
        <v>1</v>
      </c>
      <c r="F251" s="55">
        <f ca="1">IF(E251=1,$C$4+SQRT(D251*($C$6-$C$4)*($C$5-$C$4)),$C$6-SQRT((1-D251)*($C$6-$C$4)*($C$6-$C$5)))</f>
        <v>9.17387431163673</v>
      </c>
    </row>
    <row r="252" spans="2:6">
      <c r="B252" s="49">
        <v>236</v>
      </c>
      <c r="C252" s="50">
        <f ca="1" t="shared" si="9"/>
        <v>0.492704697707823</v>
      </c>
      <c r="D252" s="50">
        <f ca="1" t="shared" si="10"/>
        <v>0.932406584834393</v>
      </c>
      <c r="E252" s="50">
        <f ca="1" t="shared" si="11"/>
        <v>1</v>
      </c>
      <c r="F252" s="55">
        <f ca="1">IF(E252=1,$C$4+SQRT(D252*($C$6-$C$4)*($C$5-$C$4)),$C$6-SQRT((1-D252)*($C$6-$C$4)*($C$6-$C$5)))</f>
        <v>9.3655816232173</v>
      </c>
    </row>
    <row r="253" spans="2:6">
      <c r="B253" s="49">
        <v>237</v>
      </c>
      <c r="C253" s="50">
        <f ca="1" t="shared" si="9"/>
        <v>0.32458039752158</v>
      </c>
      <c r="D253" s="50">
        <f ca="1" t="shared" si="10"/>
        <v>0.268421549996829</v>
      </c>
      <c r="E253" s="50">
        <f ca="1" t="shared" si="11"/>
        <v>1</v>
      </c>
      <c r="F253" s="55">
        <f ca="1">IF(E253=1,$C$4+SQRT(D253*($C$6-$C$4)*($C$5-$C$4)),$C$6-SQRT((1-D253)*($C$6-$C$4)*($C$6-$C$5)))</f>
        <v>8.73269577588086</v>
      </c>
    </row>
    <row r="254" spans="2:6">
      <c r="B254" s="49">
        <v>238</v>
      </c>
      <c r="C254" s="50">
        <f ca="1" t="shared" si="9"/>
        <v>0.961703904572137</v>
      </c>
      <c r="D254" s="50">
        <f ca="1" t="shared" si="10"/>
        <v>0.379205689996635</v>
      </c>
      <c r="E254" s="50">
        <f ca="1" t="shared" si="11"/>
        <v>2</v>
      </c>
      <c r="F254" s="55">
        <f ca="1">IF(E254=1,$C$4+SQRT(D254*($C$6-$C$4)*($C$5-$C$4)),$C$6-SQRT((1-D254)*($C$6-$C$4)*($C$6-$C$5)))</f>
        <v>8.88573404431136</v>
      </c>
    </row>
    <row r="255" spans="2:6">
      <c r="B255" s="49">
        <v>239</v>
      </c>
      <c r="C255" s="50">
        <f ca="1" t="shared" si="9"/>
        <v>0.948451610273713</v>
      </c>
      <c r="D255" s="50">
        <f ca="1" t="shared" si="10"/>
        <v>0.550338202533785</v>
      </c>
      <c r="E255" s="50">
        <f ca="1" t="shared" si="11"/>
        <v>2</v>
      </c>
      <c r="F255" s="55">
        <f ca="1">IF(E255=1,$C$4+SQRT(D255*($C$6-$C$4)*($C$5-$C$4)),$C$6-SQRT((1-D255)*($C$6-$C$4)*($C$6-$C$5)))</f>
        <v>9.05167326572935</v>
      </c>
    </row>
    <row r="256" spans="2:6">
      <c r="B256" s="49">
        <v>240</v>
      </c>
      <c r="C256" s="50">
        <f ca="1" t="shared" si="9"/>
        <v>0.882115513943353</v>
      </c>
      <c r="D256" s="50">
        <f ca="1" t="shared" si="10"/>
        <v>0.602801527778481</v>
      </c>
      <c r="E256" s="50">
        <f ca="1" t="shared" si="11"/>
        <v>2</v>
      </c>
      <c r="F256" s="55">
        <f ca="1">IF(E256=1,$C$4+SQRT(D256*($C$6-$C$4)*($C$5-$C$4)),$C$6-SQRT((1-D256)*($C$6-$C$4)*($C$6-$C$5)))</f>
        <v>9.10871051591358</v>
      </c>
    </row>
    <row r="257" spans="2:6">
      <c r="B257" s="49">
        <v>241</v>
      </c>
      <c r="C257" s="50">
        <f ca="1" t="shared" si="9"/>
        <v>0.439709939957335</v>
      </c>
      <c r="D257" s="50">
        <f ca="1" t="shared" si="10"/>
        <v>0.64874976579219</v>
      </c>
      <c r="E257" s="50">
        <f ca="1" t="shared" si="11"/>
        <v>1</v>
      </c>
      <c r="F257" s="55">
        <f ca="1">IF(E257=1,$C$4+SQRT(D257*($C$6-$C$4)*($C$5-$C$4)),$C$6-SQRT((1-D257)*($C$6-$C$4)*($C$6-$C$5)))</f>
        <v>9.1390783693778</v>
      </c>
    </row>
    <row r="258" spans="2:6">
      <c r="B258" s="49">
        <v>242</v>
      </c>
      <c r="C258" s="50">
        <f ca="1" t="shared" si="9"/>
        <v>0.548513091261655</v>
      </c>
      <c r="D258" s="50">
        <f ca="1" t="shared" si="10"/>
        <v>0.152709948300845</v>
      </c>
      <c r="E258" s="50">
        <f ca="1" t="shared" si="11"/>
        <v>2</v>
      </c>
      <c r="F258" s="55">
        <f ca="1">IF(E258=1,$C$4+SQRT(D258*($C$6-$C$4)*($C$5-$C$4)),$C$6-SQRT((1-D258)*($C$6-$C$4)*($C$6-$C$5)))</f>
        <v>8.69823961367758</v>
      </c>
    </row>
    <row r="259" spans="2:6">
      <c r="B259" s="49">
        <v>243</v>
      </c>
      <c r="C259" s="50">
        <f ca="1" t="shared" si="9"/>
        <v>0.227156162426758</v>
      </c>
      <c r="D259" s="50">
        <f ca="1" t="shared" si="10"/>
        <v>0.939058877747433</v>
      </c>
      <c r="E259" s="50">
        <f ca="1" t="shared" si="11"/>
        <v>1</v>
      </c>
      <c r="F259" s="55">
        <f ca="1">IF(E259=1,$C$4+SQRT(D259*($C$6-$C$4)*($C$5-$C$4)),$C$6-SQRT((1-D259)*($C$6-$C$4)*($C$6-$C$5)))</f>
        <v>9.37044436424645</v>
      </c>
    </row>
    <row r="260" spans="2:6">
      <c r="B260" s="49">
        <v>244</v>
      </c>
      <c r="C260" s="50">
        <f ca="1" t="shared" si="9"/>
        <v>0.171674870630082</v>
      </c>
      <c r="D260" s="50">
        <f ca="1" t="shared" si="10"/>
        <v>0.398838867229603</v>
      </c>
      <c r="E260" s="50">
        <f ca="1" t="shared" si="11"/>
        <v>1</v>
      </c>
      <c r="F260" s="55">
        <f ca="1">IF(E260=1,$C$4+SQRT(D260*($C$6-$C$4)*($C$5-$C$4)),$C$6-SQRT((1-D260)*($C$6-$C$4)*($C$6-$C$5)))</f>
        <v>8.89312806162342</v>
      </c>
    </row>
    <row r="261" spans="2:6">
      <c r="B261" s="49">
        <v>245</v>
      </c>
      <c r="C261" s="50">
        <f ca="1" t="shared" si="9"/>
        <v>0.228676829820434</v>
      </c>
      <c r="D261" s="50">
        <f ca="1" t="shared" si="10"/>
        <v>0.915953121301398</v>
      </c>
      <c r="E261" s="50">
        <f ca="1" t="shared" si="11"/>
        <v>1</v>
      </c>
      <c r="F261" s="55">
        <f ca="1">IF(E261=1,$C$4+SQRT(D261*($C$6-$C$4)*($C$5-$C$4)),$C$6-SQRT((1-D261)*($C$6-$C$4)*($C$6-$C$5)))</f>
        <v>9.35347931000174</v>
      </c>
    </row>
    <row r="262" spans="2:6">
      <c r="B262" s="49">
        <v>246</v>
      </c>
      <c r="C262" s="50">
        <f ca="1" t="shared" si="9"/>
        <v>0.729090131801415</v>
      </c>
      <c r="D262" s="50">
        <f ca="1" t="shared" si="10"/>
        <v>0.483350528562904</v>
      </c>
      <c r="E262" s="50">
        <f ca="1" t="shared" si="11"/>
        <v>2</v>
      </c>
      <c r="F262" s="55">
        <f ca="1">IF(E262=1,$C$4+SQRT(D262*($C$6-$C$4)*($C$5-$C$4)),$C$6-SQRT((1-D262)*($C$6-$C$4)*($C$6-$C$5)))</f>
        <v>8.98348687028932</v>
      </c>
    </row>
    <row r="263" spans="2:6">
      <c r="B263" s="49">
        <v>247</v>
      </c>
      <c r="C263" s="50">
        <f ca="1" t="shared" si="9"/>
        <v>0.298201499694275</v>
      </c>
      <c r="D263" s="50">
        <f ca="1" t="shared" si="10"/>
        <v>0.920836561353532</v>
      </c>
      <c r="E263" s="50">
        <f ca="1" t="shared" si="11"/>
        <v>1</v>
      </c>
      <c r="F263" s="55">
        <f ca="1">IF(E263=1,$C$4+SQRT(D263*($C$6-$C$4)*($C$5-$C$4)),$C$6-SQRT((1-D263)*($C$6-$C$4)*($C$6-$C$5)))</f>
        <v>9.35708257770375</v>
      </c>
    </row>
    <row r="264" spans="2:6">
      <c r="B264" s="49">
        <v>248</v>
      </c>
      <c r="C264" s="50">
        <f ca="1" t="shared" si="9"/>
        <v>0.584385791151063</v>
      </c>
      <c r="D264" s="50">
        <f ca="1" t="shared" si="10"/>
        <v>0.217835896172916</v>
      </c>
      <c r="E264" s="50">
        <f ca="1" t="shared" si="11"/>
        <v>2</v>
      </c>
      <c r="F264" s="55">
        <f ca="1">IF(E264=1,$C$4+SQRT(D264*($C$6-$C$4)*($C$5-$C$4)),$C$6-SQRT((1-D264)*($C$6-$C$4)*($C$6-$C$5)))</f>
        <v>8.74926893072325</v>
      </c>
    </row>
    <row r="265" spans="2:6">
      <c r="B265" s="49">
        <v>249</v>
      </c>
      <c r="C265" s="50">
        <f ca="1" t="shared" si="9"/>
        <v>0.486171177900051</v>
      </c>
      <c r="D265" s="50">
        <f ca="1" t="shared" si="10"/>
        <v>0.0351553812043837</v>
      </c>
      <c r="E265" s="50">
        <f ca="1" t="shared" si="11"/>
        <v>1</v>
      </c>
      <c r="F265" s="55">
        <f ca="1">IF(E265=1,$C$4+SQRT(D265*($C$6-$C$4)*($C$5-$C$4)),$C$6-SQRT((1-D265)*($C$6-$C$4)*($C$6-$C$5)))</f>
        <v>8.26516176649126</v>
      </c>
    </row>
    <row r="266" spans="2:6">
      <c r="B266" s="49">
        <v>250</v>
      </c>
      <c r="C266" s="50">
        <f ca="1" t="shared" si="9"/>
        <v>0.0690752968465862</v>
      </c>
      <c r="D266" s="50">
        <f ca="1" t="shared" si="10"/>
        <v>0.68222234821195</v>
      </c>
      <c r="E266" s="50">
        <f ca="1" t="shared" si="11"/>
        <v>1</v>
      </c>
      <c r="F266" s="55">
        <f ca="1">IF(E266=1,$C$4+SQRT(D266*($C$6-$C$4)*($C$5-$C$4)),$C$6-SQRT((1-D266)*($C$6-$C$4)*($C$6-$C$5)))</f>
        <v>9.16809447238821</v>
      </c>
    </row>
    <row r="267" spans="2:6">
      <c r="B267" s="49">
        <v>251</v>
      </c>
      <c r="C267" s="50">
        <f ca="1" t="shared" si="9"/>
        <v>0.0500505604365729</v>
      </c>
      <c r="D267" s="50">
        <f ca="1" t="shared" si="10"/>
        <v>0.00843622513624709</v>
      </c>
      <c r="E267" s="50">
        <f ca="1" t="shared" si="11"/>
        <v>1</v>
      </c>
      <c r="F267" s="55">
        <f ca="1">IF(E267=1,$C$4+SQRT(D267*($C$6-$C$4)*($C$5-$C$4)),$C$6-SQRT((1-D267)*($C$6-$C$4)*($C$6-$C$5)))</f>
        <v>8.12989399629118</v>
      </c>
    </row>
    <row r="268" spans="2:6">
      <c r="B268" s="49">
        <v>252</v>
      </c>
      <c r="C268" s="50">
        <f ca="1" t="shared" si="9"/>
        <v>0.251918469039395</v>
      </c>
      <c r="D268" s="50">
        <f ca="1" t="shared" si="10"/>
        <v>0.812724807241222</v>
      </c>
      <c r="E268" s="50">
        <f ca="1" t="shared" si="11"/>
        <v>1</v>
      </c>
      <c r="F268" s="55">
        <f ca="1">IF(E268=1,$C$4+SQRT(D268*($C$6-$C$4)*($C$5-$C$4)),$C$6-SQRT((1-D268)*($C$6-$C$4)*($C$6-$C$5)))</f>
        <v>9.27493121951047</v>
      </c>
    </row>
    <row r="269" spans="2:6">
      <c r="B269" s="49">
        <v>253</v>
      </c>
      <c r="C269" s="50">
        <f ca="1" t="shared" si="9"/>
        <v>0.645581415507922</v>
      </c>
      <c r="D269" s="50">
        <f ca="1" t="shared" si="10"/>
        <v>0.304016546087973</v>
      </c>
      <c r="E269" s="50">
        <f ca="1" t="shared" si="11"/>
        <v>2</v>
      </c>
      <c r="F269" s="55">
        <f ca="1">IF(E269=1,$C$4+SQRT(D269*($C$6-$C$4)*($C$5-$C$4)),$C$6-SQRT((1-D269)*($C$6-$C$4)*($C$6-$C$5)))</f>
        <v>8.82018352790612</v>
      </c>
    </row>
    <row r="270" spans="2:6">
      <c r="B270" s="49">
        <v>254</v>
      </c>
      <c r="C270" s="50">
        <f ca="1" t="shared" si="9"/>
        <v>0.969032776392511</v>
      </c>
      <c r="D270" s="50">
        <f ca="1" t="shared" si="10"/>
        <v>0.543668591044458</v>
      </c>
      <c r="E270" s="50">
        <f ca="1" t="shared" si="11"/>
        <v>2</v>
      </c>
      <c r="F270" s="55">
        <f ca="1">IF(E270=1,$C$4+SQRT(D270*($C$6-$C$4)*($C$5-$C$4)),$C$6-SQRT((1-D270)*($C$6-$C$4)*($C$6-$C$5)))</f>
        <v>9.04466612228442</v>
      </c>
    </row>
    <row r="271" spans="2:6">
      <c r="B271" s="49">
        <v>255</v>
      </c>
      <c r="C271" s="50">
        <f ca="1" t="shared" si="9"/>
        <v>0.185090313895214</v>
      </c>
      <c r="D271" s="50">
        <f ca="1" t="shared" si="10"/>
        <v>0.567637282213661</v>
      </c>
      <c r="E271" s="50">
        <f ca="1" t="shared" si="11"/>
        <v>1</v>
      </c>
      <c r="F271" s="55">
        <f ca="1">IF(E271=1,$C$4+SQRT(D271*($C$6-$C$4)*($C$5-$C$4)),$C$6-SQRT((1-D271)*($C$6-$C$4)*($C$6-$C$5)))</f>
        <v>9.06549263931166</v>
      </c>
    </row>
    <row r="272" spans="2:6">
      <c r="B272" s="49">
        <v>256</v>
      </c>
      <c r="C272" s="50">
        <f ca="1" t="shared" si="9"/>
        <v>0.102946677330783</v>
      </c>
      <c r="D272" s="50">
        <f ca="1" t="shared" si="10"/>
        <v>0.481682934233854</v>
      </c>
      <c r="E272" s="50">
        <f ca="1" t="shared" si="11"/>
        <v>1</v>
      </c>
      <c r="F272" s="55">
        <f ca="1">IF(E272=1,$C$4+SQRT(D272*($C$6-$C$4)*($C$5-$C$4)),$C$6-SQRT((1-D272)*($C$6-$C$4)*($C$6-$C$5)))</f>
        <v>8.98151203174882</v>
      </c>
    </row>
    <row r="273" spans="2:6">
      <c r="B273" s="49">
        <v>257</v>
      </c>
      <c r="C273" s="50">
        <f ca="1" t="shared" ref="C273:C336" si="12">RAND()</f>
        <v>0.581475751807116</v>
      </c>
      <c r="D273" s="50">
        <f ca="1" t="shared" ref="D273:D336" si="13">RAND()</f>
        <v>0.272891873186371</v>
      </c>
      <c r="E273" s="50">
        <f ca="1" t="shared" ref="E273:E336" si="14">IF(C273&lt;=$C$10,1,2)</f>
        <v>2</v>
      </c>
      <c r="F273" s="55">
        <f ca="1">IF(E273=1,$C$4+SQRT(D273*($C$6-$C$4)*($C$5-$C$4)),$C$6-SQRT((1-D273)*($C$6-$C$4)*($C$6-$C$5)))</f>
        <v>8.79409110890281</v>
      </c>
    </row>
    <row r="274" spans="2:6">
      <c r="B274" s="49">
        <v>258</v>
      </c>
      <c r="C274" s="50">
        <f ca="1" t="shared" si="12"/>
        <v>0.434624983743969</v>
      </c>
      <c r="D274" s="50">
        <f ca="1" t="shared" si="13"/>
        <v>0.277538625046244</v>
      </c>
      <c r="E274" s="50">
        <f ca="1" t="shared" si="14"/>
        <v>1</v>
      </c>
      <c r="F274" s="55">
        <f ca="1">IF(E274=1,$C$4+SQRT(D274*($C$6-$C$4)*($C$5-$C$4)),$C$6-SQRT((1-D274)*($C$6-$C$4)*($C$6-$C$5)))</f>
        <v>8.7450350663509</v>
      </c>
    </row>
    <row r="275" spans="2:6">
      <c r="B275" s="49">
        <v>259</v>
      </c>
      <c r="C275" s="50">
        <f ca="1" t="shared" si="12"/>
        <v>0.116795669800815</v>
      </c>
      <c r="D275" s="50">
        <f ca="1" t="shared" si="13"/>
        <v>0.290012159656524</v>
      </c>
      <c r="E275" s="50">
        <f ca="1" t="shared" si="14"/>
        <v>1</v>
      </c>
      <c r="F275" s="55">
        <f ca="1">IF(E275=1,$C$4+SQRT(D275*($C$6-$C$4)*($C$5-$C$4)),$C$6-SQRT((1-D275)*($C$6-$C$4)*($C$6-$C$5)))</f>
        <v>8.76159327683026</v>
      </c>
    </row>
    <row r="276" spans="2:6">
      <c r="B276" s="49">
        <v>260</v>
      </c>
      <c r="C276" s="50">
        <f ca="1" t="shared" si="12"/>
        <v>0.873351813272913</v>
      </c>
      <c r="D276" s="50">
        <f ca="1" t="shared" si="13"/>
        <v>0.105580530246925</v>
      </c>
      <c r="E276" s="50">
        <f ca="1" t="shared" si="14"/>
        <v>2</v>
      </c>
      <c r="F276" s="55">
        <f ca="1">IF(E276=1,$C$4+SQRT(D276*($C$6-$C$4)*($C$5-$C$4)),$C$6-SQRT((1-D276)*($C$6-$C$4)*($C$6-$C$5)))</f>
        <v>8.66252516303814</v>
      </c>
    </row>
    <row r="277" spans="2:6">
      <c r="B277" s="49">
        <v>261</v>
      </c>
      <c r="C277" s="50">
        <f ca="1" t="shared" si="12"/>
        <v>0.550160036317173</v>
      </c>
      <c r="D277" s="50">
        <f ca="1" t="shared" si="13"/>
        <v>0.542492208791727</v>
      </c>
      <c r="E277" s="50">
        <f ca="1" t="shared" si="14"/>
        <v>2</v>
      </c>
      <c r="F277" s="55">
        <f ca="1">IF(E277=1,$C$4+SQRT(D277*($C$6-$C$4)*($C$5-$C$4)),$C$6-SQRT((1-D277)*($C$6-$C$4)*($C$6-$C$5)))</f>
        <v>9.04343553148962</v>
      </c>
    </row>
    <row r="278" spans="2:6">
      <c r="B278" s="49">
        <v>262</v>
      </c>
      <c r="C278" s="50">
        <f ca="1" t="shared" si="12"/>
        <v>0.636256905987903</v>
      </c>
      <c r="D278" s="50">
        <f ca="1" t="shared" si="13"/>
        <v>0.108880897468284</v>
      </c>
      <c r="E278" s="50">
        <f ca="1" t="shared" si="14"/>
        <v>2</v>
      </c>
      <c r="F278" s="55">
        <f ca="1">IF(E278=1,$C$4+SQRT(D278*($C$6-$C$4)*($C$5-$C$4)),$C$6-SQRT((1-D278)*($C$6-$C$4)*($C$6-$C$5)))</f>
        <v>8.66499505429252</v>
      </c>
    </row>
    <row r="279" spans="2:6">
      <c r="B279" s="49">
        <v>263</v>
      </c>
      <c r="C279" s="50">
        <f ca="1" t="shared" si="12"/>
        <v>0.820227775088804</v>
      </c>
      <c r="D279" s="50">
        <f ca="1" t="shared" si="13"/>
        <v>0.811345861456172</v>
      </c>
      <c r="E279" s="50">
        <f ca="1" t="shared" si="14"/>
        <v>2</v>
      </c>
      <c r="F279" s="55">
        <f ca="1">IF(E279=1,$C$4+SQRT(D279*($C$6-$C$4)*($C$5-$C$4)),$C$6-SQRT((1-D279)*($C$6-$C$4)*($C$6-$C$5)))</f>
        <v>9.38574575533607</v>
      </c>
    </row>
    <row r="280" spans="2:6">
      <c r="B280" s="49">
        <v>264</v>
      </c>
      <c r="C280" s="50">
        <f ca="1" t="shared" si="12"/>
        <v>0.577914409248784</v>
      </c>
      <c r="D280" s="50">
        <f ca="1" t="shared" si="13"/>
        <v>0.645032178672932</v>
      </c>
      <c r="E280" s="50">
        <f ca="1" t="shared" si="14"/>
        <v>2</v>
      </c>
      <c r="F280" s="55">
        <f ca="1">IF(E280=1,$C$4+SQRT(D280*($C$6-$C$4)*($C$5-$C$4)),$C$6-SQRT((1-D280)*($C$6-$C$4)*($C$6-$C$5)))</f>
        <v>9.15742321260663</v>
      </c>
    </row>
    <row r="281" spans="2:6">
      <c r="B281" s="49">
        <v>265</v>
      </c>
      <c r="C281" s="50">
        <f ca="1" t="shared" si="12"/>
        <v>0.680625491915127</v>
      </c>
      <c r="D281" s="50">
        <f ca="1" t="shared" si="13"/>
        <v>0.0481238449708834</v>
      </c>
      <c r="E281" s="50">
        <f ca="1" t="shared" si="14"/>
        <v>2</v>
      </c>
      <c r="F281" s="55">
        <f ca="1">IF(E281=1,$C$4+SQRT(D281*($C$6-$C$4)*($C$5-$C$4)),$C$6-SQRT((1-D281)*($C$6-$C$4)*($C$6-$C$5)))</f>
        <v>8.6202346902251</v>
      </c>
    </row>
    <row r="282" spans="2:6">
      <c r="B282" s="49">
        <v>266</v>
      </c>
      <c r="C282" s="50">
        <f ca="1" t="shared" si="12"/>
        <v>0.534727576434136</v>
      </c>
      <c r="D282" s="50">
        <f ca="1" t="shared" si="13"/>
        <v>0.626426004189254</v>
      </c>
      <c r="E282" s="50">
        <f ca="1" t="shared" si="14"/>
        <v>2</v>
      </c>
      <c r="F282" s="55">
        <f ca="1">IF(E282=1,$C$4+SQRT(D282*($C$6-$C$4)*($C$5-$C$4)),$C$6-SQRT((1-D282)*($C$6-$C$4)*($C$6-$C$5)))</f>
        <v>9.13562277238379</v>
      </c>
    </row>
    <row r="283" spans="2:6">
      <c r="B283" s="49">
        <v>267</v>
      </c>
      <c r="C283" s="50">
        <f ca="1" t="shared" si="12"/>
        <v>0.0917799273538042</v>
      </c>
      <c r="D283" s="50">
        <f ca="1" t="shared" si="13"/>
        <v>0.487188500087915</v>
      </c>
      <c r="E283" s="50">
        <f ca="1" t="shared" si="14"/>
        <v>1</v>
      </c>
      <c r="F283" s="55">
        <f ca="1">IF(E283=1,$C$4+SQRT(D283*($C$6-$C$4)*($C$5-$C$4)),$C$6-SQRT((1-D283)*($C$6-$C$4)*($C$6-$C$5)))</f>
        <v>8.98710536427264</v>
      </c>
    </row>
    <row r="284" spans="2:6">
      <c r="B284" s="49">
        <v>268</v>
      </c>
      <c r="C284" s="50">
        <f ca="1" t="shared" si="12"/>
        <v>0.645256178967762</v>
      </c>
      <c r="D284" s="50">
        <f ca="1" t="shared" si="13"/>
        <v>0.509459857430413</v>
      </c>
      <c r="E284" s="50">
        <f ca="1" t="shared" si="14"/>
        <v>2</v>
      </c>
      <c r="F284" s="55">
        <f ca="1">IF(E284=1,$C$4+SQRT(D284*($C$6-$C$4)*($C$5-$C$4)),$C$6-SQRT((1-D284)*($C$6-$C$4)*($C$6-$C$5)))</f>
        <v>9.00950503023025</v>
      </c>
    </row>
    <row r="285" spans="2:6">
      <c r="B285" s="49">
        <v>269</v>
      </c>
      <c r="C285" s="50">
        <f ca="1" t="shared" si="12"/>
        <v>0.15966868637739</v>
      </c>
      <c r="D285" s="50">
        <f ca="1" t="shared" si="13"/>
        <v>0.274392489636213</v>
      </c>
      <c r="E285" s="50">
        <f ca="1" t="shared" si="14"/>
        <v>1</v>
      </c>
      <c r="F285" s="55">
        <f ca="1">IF(E285=1,$C$4+SQRT(D285*($C$6-$C$4)*($C$5-$C$4)),$C$6-SQRT((1-D285)*($C$6-$C$4)*($C$6-$C$5)))</f>
        <v>8.74080022899053</v>
      </c>
    </row>
    <row r="286" spans="2:6">
      <c r="B286" s="49">
        <v>270</v>
      </c>
      <c r="C286" s="50">
        <f ca="1" t="shared" si="12"/>
        <v>0.0452894757771207</v>
      </c>
      <c r="D286" s="50">
        <f ca="1" t="shared" si="13"/>
        <v>0.946464214325456</v>
      </c>
      <c r="E286" s="50">
        <f ca="1" t="shared" si="14"/>
        <v>1</v>
      </c>
      <c r="F286" s="55">
        <f ca="1">IF(E286=1,$C$4+SQRT(D286*($C$6-$C$4)*($C$5-$C$4)),$C$6-SQRT((1-D286)*($C$6-$C$4)*($C$6-$C$5)))</f>
        <v>9.37583735544973</v>
      </c>
    </row>
    <row r="287" spans="2:6">
      <c r="B287" s="49">
        <v>271</v>
      </c>
      <c r="C287" s="50">
        <f ca="1" t="shared" si="12"/>
        <v>0.880948518057118</v>
      </c>
      <c r="D287" s="50">
        <f ca="1" t="shared" si="13"/>
        <v>0.882115054418852</v>
      </c>
      <c r="E287" s="50">
        <f ca="1" t="shared" si="14"/>
        <v>2</v>
      </c>
      <c r="F287" s="55">
        <f ca="1">IF(E287=1,$C$4+SQRT(D287*($C$6-$C$4)*($C$5-$C$4)),$C$6-SQRT((1-D287)*($C$6-$C$4)*($C$6-$C$5)))</f>
        <v>9.51443858147265</v>
      </c>
    </row>
    <row r="288" spans="2:6">
      <c r="B288" s="49">
        <v>272</v>
      </c>
      <c r="C288" s="50">
        <f ca="1" t="shared" si="12"/>
        <v>0.615383748364436</v>
      </c>
      <c r="D288" s="50">
        <f ca="1" t="shared" si="13"/>
        <v>0.290254874436275</v>
      </c>
      <c r="E288" s="50">
        <f ca="1" t="shared" si="14"/>
        <v>2</v>
      </c>
      <c r="F288" s="55">
        <f ca="1">IF(E288=1,$C$4+SQRT(D288*($C$6-$C$4)*($C$5-$C$4)),$C$6-SQRT((1-D288)*($C$6-$C$4)*($C$6-$C$5)))</f>
        <v>8.80857637629286</v>
      </c>
    </row>
    <row r="289" spans="2:6">
      <c r="B289" s="49">
        <v>273</v>
      </c>
      <c r="C289" s="50">
        <f ca="1" t="shared" si="12"/>
        <v>0.477724790660011</v>
      </c>
      <c r="D289" s="50">
        <f ca="1" t="shared" si="13"/>
        <v>0.249880361955731</v>
      </c>
      <c r="E289" s="50">
        <f ca="1" t="shared" si="14"/>
        <v>1</v>
      </c>
      <c r="F289" s="55">
        <f ca="1">IF(E289=1,$C$4+SQRT(D289*($C$6-$C$4)*($C$5-$C$4)),$C$6-SQRT((1-D289)*($C$6-$C$4)*($C$6-$C$5)))</f>
        <v>8.70693756719491</v>
      </c>
    </row>
    <row r="290" spans="2:6">
      <c r="B290" s="49">
        <v>274</v>
      </c>
      <c r="C290" s="50">
        <f ca="1" t="shared" si="12"/>
        <v>0.100869798106871</v>
      </c>
      <c r="D290" s="50">
        <f ca="1" t="shared" si="13"/>
        <v>0.32844903351055</v>
      </c>
      <c r="E290" s="50">
        <f ca="1" t="shared" si="14"/>
        <v>1</v>
      </c>
      <c r="F290" s="55">
        <f ca="1">IF(E290=1,$C$4+SQRT(D290*($C$6-$C$4)*($C$5-$C$4)),$C$6-SQRT((1-D290)*($C$6-$C$4)*($C$6-$C$5)))</f>
        <v>8.81049248424714</v>
      </c>
    </row>
    <row r="291" spans="2:6">
      <c r="B291" s="49">
        <v>275</v>
      </c>
      <c r="C291" s="50">
        <f ca="1" t="shared" si="12"/>
        <v>0.0274090017901327</v>
      </c>
      <c r="D291" s="50">
        <f ca="1" t="shared" si="13"/>
        <v>0.723660561614982</v>
      </c>
      <c r="E291" s="50">
        <f ca="1" t="shared" si="14"/>
        <v>1</v>
      </c>
      <c r="F291" s="55">
        <f ca="1">IF(E291=1,$C$4+SQRT(D291*($C$6-$C$4)*($C$5-$C$4)),$C$6-SQRT((1-D291)*($C$6-$C$4)*($C$6-$C$5)))</f>
        <v>9.20304660060613</v>
      </c>
    </row>
    <row r="292" spans="2:6">
      <c r="B292" s="49">
        <v>276</v>
      </c>
      <c r="C292" s="50">
        <f ca="1" t="shared" si="12"/>
        <v>0.171573672168671</v>
      </c>
      <c r="D292" s="50">
        <f ca="1" t="shared" si="13"/>
        <v>0.670366175503285</v>
      </c>
      <c r="E292" s="50">
        <f ca="1" t="shared" si="14"/>
        <v>1</v>
      </c>
      <c r="F292" s="55">
        <f ca="1">IF(E292=1,$C$4+SQRT(D292*($C$6-$C$4)*($C$5-$C$4)),$C$6-SQRT((1-D292)*($C$6-$C$4)*($C$6-$C$5)))</f>
        <v>9.15789997452568</v>
      </c>
    </row>
    <row r="293" spans="2:6">
      <c r="B293" s="49">
        <v>277</v>
      </c>
      <c r="C293" s="50">
        <f ca="1" t="shared" si="12"/>
        <v>0.0370514844401399</v>
      </c>
      <c r="D293" s="50">
        <f ca="1" t="shared" si="13"/>
        <v>0.898221758625954</v>
      </c>
      <c r="E293" s="50">
        <f ca="1" t="shared" si="14"/>
        <v>1</v>
      </c>
      <c r="F293" s="55">
        <f ca="1">IF(E293=1,$C$4+SQRT(D293*($C$6-$C$4)*($C$5-$C$4)),$C$6-SQRT((1-D293)*($C$6-$C$4)*($C$6-$C$5)))</f>
        <v>9.34031470828754</v>
      </c>
    </row>
    <row r="294" spans="2:6">
      <c r="B294" s="49">
        <v>278</v>
      </c>
      <c r="C294" s="50">
        <f ca="1" t="shared" si="12"/>
        <v>0.0147800916553806</v>
      </c>
      <c r="D294" s="50">
        <f ca="1" t="shared" si="13"/>
        <v>0.383064898954318</v>
      </c>
      <c r="E294" s="50">
        <f ca="1" t="shared" si="14"/>
        <v>1</v>
      </c>
      <c r="F294" s="55">
        <f ca="1">IF(E294=1,$C$4+SQRT(D294*($C$6-$C$4)*($C$5-$C$4)),$C$6-SQRT((1-D294)*($C$6-$C$4)*($C$6-$C$5)))</f>
        <v>8.8752884084167</v>
      </c>
    </row>
    <row r="295" spans="2:6">
      <c r="B295" s="49">
        <v>279</v>
      </c>
      <c r="C295" s="50">
        <f ca="1" t="shared" si="12"/>
        <v>0.944959421453994</v>
      </c>
      <c r="D295" s="50">
        <f ca="1" t="shared" si="13"/>
        <v>0.297176103131841</v>
      </c>
      <c r="E295" s="50">
        <f ca="1" t="shared" si="14"/>
        <v>2</v>
      </c>
      <c r="F295" s="55">
        <f ca="1">IF(E295=1,$C$4+SQRT(D295*($C$6-$C$4)*($C$5-$C$4)),$C$6-SQRT((1-D295)*($C$6-$C$4)*($C$6-$C$5)))</f>
        <v>8.81439981708153</v>
      </c>
    </row>
    <row r="296" spans="2:6">
      <c r="B296" s="49">
        <v>280</v>
      </c>
      <c r="C296" s="50">
        <f ca="1" t="shared" si="12"/>
        <v>0.992080709690055</v>
      </c>
      <c r="D296" s="50">
        <f ca="1" t="shared" si="13"/>
        <v>0.162344069569764</v>
      </c>
      <c r="E296" s="50">
        <f ca="1" t="shared" si="14"/>
        <v>2</v>
      </c>
      <c r="F296" s="55">
        <f ca="1">IF(E296=1,$C$4+SQRT(D296*($C$6-$C$4)*($C$5-$C$4)),$C$6-SQRT((1-D296)*($C$6-$C$4)*($C$6-$C$5)))</f>
        <v>8.70566161269146</v>
      </c>
    </row>
    <row r="297" spans="2:6">
      <c r="B297" s="49">
        <v>281</v>
      </c>
      <c r="C297" s="50">
        <f ca="1" t="shared" si="12"/>
        <v>0.295751032687815</v>
      </c>
      <c r="D297" s="50">
        <f ca="1" t="shared" si="13"/>
        <v>0.625897179508786</v>
      </c>
      <c r="E297" s="50">
        <f ca="1" t="shared" si="14"/>
        <v>1</v>
      </c>
      <c r="F297" s="55">
        <f ca="1">IF(E297=1,$C$4+SQRT(D297*($C$6-$C$4)*($C$5-$C$4)),$C$6-SQRT((1-D297)*($C$6-$C$4)*($C$6-$C$5)))</f>
        <v>9.11883616272338</v>
      </c>
    </row>
    <row r="298" spans="2:6">
      <c r="B298" s="49">
        <v>282</v>
      </c>
      <c r="C298" s="50">
        <f ca="1" t="shared" si="12"/>
        <v>0.591371089712363</v>
      </c>
      <c r="D298" s="50">
        <f ca="1" t="shared" si="13"/>
        <v>0.383511528350877</v>
      </c>
      <c r="E298" s="50">
        <f ca="1" t="shared" si="14"/>
        <v>2</v>
      </c>
      <c r="F298" s="55">
        <f ca="1">IF(E298=1,$C$4+SQRT(D298*($C$6-$C$4)*($C$5-$C$4)),$C$6-SQRT((1-D298)*($C$6-$C$4)*($C$6-$C$5)))</f>
        <v>8.88960505075976</v>
      </c>
    </row>
    <row r="299" spans="2:6">
      <c r="B299" s="49">
        <v>283</v>
      </c>
      <c r="C299" s="50">
        <f ca="1" t="shared" si="12"/>
        <v>0.842167971601217</v>
      </c>
      <c r="D299" s="50">
        <f ca="1" t="shared" si="13"/>
        <v>0.0188990867342178</v>
      </c>
      <c r="E299" s="50">
        <f ca="1" t="shared" si="14"/>
        <v>2</v>
      </c>
      <c r="F299" s="55">
        <f ca="1">IF(E299=1,$C$4+SQRT(D299*($C$6-$C$4)*($C$5-$C$4)),$C$6-SQRT((1-D299)*($C$6-$C$4)*($C$6-$C$5)))</f>
        <v>8.59921385410493</v>
      </c>
    </row>
    <row r="300" spans="2:6">
      <c r="B300" s="49">
        <v>284</v>
      </c>
      <c r="C300" s="50">
        <f ca="1" t="shared" si="12"/>
        <v>0.668387056598351</v>
      </c>
      <c r="D300" s="50">
        <f ca="1" t="shared" si="13"/>
        <v>0.680409109794987</v>
      </c>
      <c r="E300" s="50">
        <f ca="1" t="shared" si="14"/>
        <v>2</v>
      </c>
      <c r="F300" s="55">
        <f ca="1">IF(E300=1,$C$4+SQRT(D300*($C$6-$C$4)*($C$5-$C$4)),$C$6-SQRT((1-D300)*($C$6-$C$4)*($C$6-$C$5)))</f>
        <v>9.20051155079637</v>
      </c>
    </row>
    <row r="301" spans="2:6">
      <c r="B301" s="49">
        <v>285</v>
      </c>
      <c r="C301" s="50">
        <f ca="1" t="shared" si="12"/>
        <v>0.215039685683748</v>
      </c>
      <c r="D301" s="50">
        <f ca="1" t="shared" si="13"/>
        <v>0.109547965976344</v>
      </c>
      <c r="E301" s="50">
        <f ca="1" t="shared" si="14"/>
        <v>1</v>
      </c>
      <c r="F301" s="55">
        <f ca="1">IF(E301=1,$C$4+SQRT(D301*($C$6-$C$4)*($C$5-$C$4)),$C$6-SQRT((1-D301)*($C$6-$C$4)*($C$6-$C$5)))</f>
        <v>8.46807684406803</v>
      </c>
    </row>
    <row r="302" spans="2:6">
      <c r="B302" s="49">
        <v>286</v>
      </c>
      <c r="C302" s="50">
        <f ca="1" t="shared" si="12"/>
        <v>0.748087311650281</v>
      </c>
      <c r="D302" s="50">
        <f ca="1" t="shared" si="13"/>
        <v>0.631947377008566</v>
      </c>
      <c r="E302" s="50">
        <f ca="1" t="shared" si="14"/>
        <v>2</v>
      </c>
      <c r="F302" s="55">
        <f ca="1">IF(E302=1,$C$4+SQRT(D302*($C$6-$C$4)*($C$5-$C$4)),$C$6-SQRT((1-D302)*($C$6-$C$4)*($C$6-$C$5)))</f>
        <v>9.14203423962091</v>
      </c>
    </row>
    <row r="303" spans="2:6">
      <c r="B303" s="49">
        <v>287</v>
      </c>
      <c r="C303" s="50">
        <f ca="1" t="shared" si="12"/>
        <v>0.485599195134867</v>
      </c>
      <c r="D303" s="50">
        <f ca="1" t="shared" si="13"/>
        <v>0.391664467458905</v>
      </c>
      <c r="E303" s="50">
        <f ca="1" t="shared" si="14"/>
        <v>1</v>
      </c>
      <c r="F303" s="55">
        <f ca="1">IF(E303=1,$C$4+SQRT(D303*($C$6-$C$4)*($C$5-$C$4)),$C$6-SQRT((1-D303)*($C$6-$C$4)*($C$6-$C$5)))</f>
        <v>8.88505871834461</v>
      </c>
    </row>
    <row r="304" spans="2:6">
      <c r="B304" s="49">
        <v>288</v>
      </c>
      <c r="C304" s="50">
        <f ca="1" t="shared" si="12"/>
        <v>0.87366290335672</v>
      </c>
      <c r="D304" s="50">
        <f ca="1" t="shared" si="13"/>
        <v>0.914187189452343</v>
      </c>
      <c r="E304" s="50">
        <f ca="1" t="shared" si="14"/>
        <v>2</v>
      </c>
      <c r="F304" s="55">
        <f ca="1">IF(E304=1,$C$4+SQRT(D304*($C$6-$C$4)*($C$5-$C$4)),$C$6-SQRT((1-D304)*($C$6-$C$4)*($C$6-$C$5)))</f>
        <v>9.58572277265662</v>
      </c>
    </row>
    <row r="305" spans="2:6">
      <c r="B305" s="49">
        <v>289</v>
      </c>
      <c r="C305" s="50">
        <f ca="1" t="shared" si="12"/>
        <v>0.623354723950177</v>
      </c>
      <c r="D305" s="50">
        <f ca="1" t="shared" si="13"/>
        <v>0.00204842941436412</v>
      </c>
      <c r="E305" s="50">
        <f ca="1" t="shared" si="14"/>
        <v>2</v>
      </c>
      <c r="F305" s="55">
        <f ca="1">IF(E305=1,$C$4+SQRT(D305*($C$6-$C$4)*($C$5-$C$4)),$C$6-SQRT((1-D305)*($C$6-$C$4)*($C$6-$C$5)))</f>
        <v>8.58723563848345</v>
      </c>
    </row>
    <row r="306" spans="2:6">
      <c r="B306" s="49">
        <v>290</v>
      </c>
      <c r="C306" s="50">
        <f ca="1" t="shared" si="12"/>
        <v>0.980034416681479</v>
      </c>
      <c r="D306" s="50">
        <f ca="1" t="shared" si="13"/>
        <v>0.752751182056181</v>
      </c>
      <c r="E306" s="50">
        <f ca="1" t="shared" si="14"/>
        <v>2</v>
      </c>
      <c r="F306" s="55">
        <f ca="1">IF(E306=1,$C$4+SQRT(D306*($C$6-$C$4)*($C$5-$C$4)),$C$6-SQRT((1-D306)*($C$6-$C$4)*($C$6-$C$5)))</f>
        <v>9.29679474128272</v>
      </c>
    </row>
    <row r="307" spans="2:6">
      <c r="B307" s="49">
        <v>291</v>
      </c>
      <c r="C307" s="50">
        <f ca="1" t="shared" si="12"/>
        <v>0.377458182838508</v>
      </c>
      <c r="D307" s="50">
        <f ca="1" t="shared" si="13"/>
        <v>0.893453444804262</v>
      </c>
      <c r="E307" s="50">
        <f ca="1" t="shared" si="14"/>
        <v>1</v>
      </c>
      <c r="F307" s="55">
        <f ca="1">IF(E307=1,$C$4+SQRT(D307*($C$6-$C$4)*($C$5-$C$4)),$C$6-SQRT((1-D307)*($C$6-$C$4)*($C$6-$C$5)))</f>
        <v>9.33675236659919</v>
      </c>
    </row>
    <row r="308" spans="2:6">
      <c r="B308" s="49">
        <v>292</v>
      </c>
      <c r="C308" s="50">
        <f ca="1" t="shared" si="12"/>
        <v>0.509837227392153</v>
      </c>
      <c r="D308" s="50">
        <f ca="1" t="shared" si="13"/>
        <v>0.541732740205391</v>
      </c>
      <c r="E308" s="50">
        <f ca="1" t="shared" si="14"/>
        <v>2</v>
      </c>
      <c r="F308" s="55">
        <f ca="1">IF(E308=1,$C$4+SQRT(D308*($C$6-$C$4)*($C$5-$C$4)),$C$6-SQRT((1-D308)*($C$6-$C$4)*($C$6-$C$5)))</f>
        <v>9.04264190629148</v>
      </c>
    </row>
    <row r="309" spans="2:6">
      <c r="B309" s="49">
        <v>293</v>
      </c>
      <c r="C309" s="50">
        <f ca="1" t="shared" si="12"/>
        <v>0.102276807805949</v>
      </c>
      <c r="D309" s="50">
        <f ca="1" t="shared" si="13"/>
        <v>0.584927149769653</v>
      </c>
      <c r="E309" s="50">
        <f ca="1" t="shared" si="14"/>
        <v>1</v>
      </c>
      <c r="F309" s="55">
        <f ca="1">IF(E309=1,$C$4+SQRT(D309*($C$6-$C$4)*($C$5-$C$4)),$C$6-SQRT((1-D309)*($C$6-$C$4)*($C$6-$C$5)))</f>
        <v>9.0815980304805</v>
      </c>
    </row>
    <row r="310" spans="2:6">
      <c r="B310" s="49">
        <v>294</v>
      </c>
      <c r="C310" s="50">
        <f ca="1" t="shared" si="12"/>
        <v>0.724528635046612</v>
      </c>
      <c r="D310" s="50">
        <f ca="1" t="shared" si="13"/>
        <v>0.31198527432638</v>
      </c>
      <c r="E310" s="50">
        <f ca="1" t="shared" si="14"/>
        <v>2</v>
      </c>
      <c r="F310" s="55">
        <f ca="1">IF(E310=1,$C$4+SQRT(D310*($C$6-$C$4)*($C$5-$C$4)),$C$6-SQRT((1-D310)*($C$6-$C$4)*($C$6-$C$5)))</f>
        <v>8.82695718264539</v>
      </c>
    </row>
    <row r="311" spans="2:6">
      <c r="B311" s="49">
        <v>295</v>
      </c>
      <c r="C311" s="50">
        <f ca="1" t="shared" si="12"/>
        <v>0.803845757563151</v>
      </c>
      <c r="D311" s="50">
        <f ca="1" t="shared" si="13"/>
        <v>0.12636135335994</v>
      </c>
      <c r="E311" s="50">
        <f ca="1" t="shared" si="14"/>
        <v>2</v>
      </c>
      <c r="F311" s="55">
        <f ca="1">IF(E311=1,$C$4+SQRT(D311*($C$6-$C$4)*($C$5-$C$4)),$C$6-SQRT((1-D311)*($C$6-$C$4)*($C$6-$C$5)))</f>
        <v>8.67815383146142</v>
      </c>
    </row>
    <row r="312" spans="2:6">
      <c r="B312" s="49">
        <v>296</v>
      </c>
      <c r="C312" s="50">
        <f ca="1" t="shared" si="12"/>
        <v>0.102897743623043</v>
      </c>
      <c r="D312" s="50">
        <f ca="1" t="shared" si="13"/>
        <v>0.804828736529386</v>
      </c>
      <c r="E312" s="50">
        <f ca="1" t="shared" si="14"/>
        <v>1</v>
      </c>
      <c r="F312" s="55">
        <f ca="1">IF(E312=1,$C$4+SQRT(D312*($C$6-$C$4)*($C$5-$C$4)),$C$6-SQRT((1-D312)*($C$6-$C$4)*($C$6-$C$5)))</f>
        <v>9.26872277234184</v>
      </c>
    </row>
    <row r="313" spans="2:6">
      <c r="B313" s="49">
        <v>297</v>
      </c>
      <c r="C313" s="50">
        <f ca="1" t="shared" si="12"/>
        <v>0.308271661613981</v>
      </c>
      <c r="D313" s="50">
        <f ca="1" t="shared" si="13"/>
        <v>0.565634315013699</v>
      </c>
      <c r="E313" s="50">
        <f ca="1" t="shared" si="14"/>
        <v>1</v>
      </c>
      <c r="F313" s="55">
        <f ca="1">IF(E313=1,$C$4+SQRT(D313*($C$6-$C$4)*($C$5-$C$4)),$C$6-SQRT((1-D313)*($C$6-$C$4)*($C$6-$C$5)))</f>
        <v>9.06361112725817</v>
      </c>
    </row>
    <row r="314" spans="2:6">
      <c r="B314" s="49">
        <v>298</v>
      </c>
      <c r="C314" s="50">
        <f ca="1" t="shared" si="12"/>
        <v>0.0790195659372988</v>
      </c>
      <c r="D314" s="50">
        <f ca="1" t="shared" si="13"/>
        <v>0.561057677071597</v>
      </c>
      <c r="E314" s="50">
        <f ca="1" t="shared" si="14"/>
        <v>1</v>
      </c>
      <c r="F314" s="55">
        <f ca="1">IF(E314=1,$C$4+SQRT(D314*($C$6-$C$4)*($C$5-$C$4)),$C$6-SQRT((1-D314)*($C$6-$C$4)*($C$6-$C$5)))</f>
        <v>9.0592994638643</v>
      </c>
    </row>
    <row r="315" spans="2:6">
      <c r="B315" s="49">
        <v>299</v>
      </c>
      <c r="C315" s="50">
        <f ca="1" t="shared" si="12"/>
        <v>0.654915077995131</v>
      </c>
      <c r="D315" s="50">
        <f ca="1" t="shared" si="13"/>
        <v>0.750340755496521</v>
      </c>
      <c r="E315" s="50">
        <f ca="1" t="shared" si="14"/>
        <v>2</v>
      </c>
      <c r="F315" s="55">
        <f ca="1">IF(E315=1,$C$4+SQRT(D315*($C$6-$C$4)*($C$5-$C$4)),$C$6-SQRT((1-D315)*($C$6-$C$4)*($C$6-$C$5)))</f>
        <v>9.29337528418052</v>
      </c>
    </row>
    <row r="316" spans="2:6">
      <c r="B316" s="49">
        <v>300</v>
      </c>
      <c r="C316" s="50">
        <f ca="1" t="shared" si="12"/>
        <v>0.5495246632367</v>
      </c>
      <c r="D316" s="50">
        <f ca="1" t="shared" si="13"/>
        <v>0.710358745806509</v>
      </c>
      <c r="E316" s="50">
        <f ca="1" t="shared" si="14"/>
        <v>2</v>
      </c>
      <c r="F316" s="55">
        <f ca="1">IF(E316=1,$C$4+SQRT(D316*($C$6-$C$4)*($C$5-$C$4)),$C$6-SQRT((1-D316)*($C$6-$C$4)*($C$6-$C$5)))</f>
        <v>9.23889389150593</v>
      </c>
    </row>
    <row r="317" spans="2:6">
      <c r="B317" s="49">
        <v>301</v>
      </c>
      <c r="C317" s="50">
        <f ca="1" t="shared" si="12"/>
        <v>0.447782882193297</v>
      </c>
      <c r="D317" s="50">
        <f ca="1" t="shared" si="13"/>
        <v>0.325955052347497</v>
      </c>
      <c r="E317" s="50">
        <f ca="1" t="shared" si="14"/>
        <v>1</v>
      </c>
      <c r="F317" s="55">
        <f ca="1">IF(E317=1,$C$4+SQRT(D317*($C$6-$C$4)*($C$5-$C$4)),$C$6-SQRT((1-D317)*($C$6-$C$4)*($C$6-$C$5)))</f>
        <v>8.80740950248</v>
      </c>
    </row>
    <row r="318" spans="2:6">
      <c r="B318" s="49">
        <v>302</v>
      </c>
      <c r="C318" s="50">
        <f ca="1" t="shared" si="12"/>
        <v>0.577408978630258</v>
      </c>
      <c r="D318" s="50">
        <f ca="1" t="shared" si="13"/>
        <v>0.585922269970853</v>
      </c>
      <c r="E318" s="50">
        <f ca="1" t="shared" si="14"/>
        <v>2</v>
      </c>
      <c r="F318" s="55">
        <f ca="1">IF(E318=1,$C$4+SQRT(D318*($C$6-$C$4)*($C$5-$C$4)),$C$6-SQRT((1-D318)*($C$6-$C$4)*($C$6-$C$5)))</f>
        <v>9.08996952795069</v>
      </c>
    </row>
    <row r="319" spans="2:6">
      <c r="B319" s="49">
        <v>303</v>
      </c>
      <c r="C319" s="50">
        <f ca="1" t="shared" si="12"/>
        <v>0.996450383040169</v>
      </c>
      <c r="D319" s="50">
        <f ca="1" t="shared" si="13"/>
        <v>0.932933044823445</v>
      </c>
      <c r="E319" s="50">
        <f ca="1" t="shared" si="14"/>
        <v>2</v>
      </c>
      <c r="F319" s="55">
        <f ca="1">IF(E319=1,$C$4+SQRT(D319*($C$6-$C$4)*($C$5-$C$4)),$C$6-SQRT((1-D319)*($C$6-$C$4)*($C$6-$C$5)))</f>
        <v>9.63375703371517</v>
      </c>
    </row>
    <row r="320" spans="2:6">
      <c r="B320" s="49">
        <v>304</v>
      </c>
      <c r="C320" s="50">
        <f ca="1" t="shared" si="12"/>
        <v>0.00110890200539093</v>
      </c>
      <c r="D320" s="50">
        <f ca="1" t="shared" si="13"/>
        <v>0.808873238499285</v>
      </c>
      <c r="E320" s="50">
        <f ca="1" t="shared" si="14"/>
        <v>1</v>
      </c>
      <c r="F320" s="55">
        <f ca="1">IF(E320=1,$C$4+SQRT(D320*($C$6-$C$4)*($C$5-$C$4)),$C$6-SQRT((1-D320)*($C$6-$C$4)*($C$6-$C$5)))</f>
        <v>9.27190663061349</v>
      </c>
    </row>
    <row r="321" spans="2:6">
      <c r="B321" s="49">
        <v>305</v>
      </c>
      <c r="C321" s="50">
        <f ca="1" t="shared" si="12"/>
        <v>0.543144996466977</v>
      </c>
      <c r="D321" s="50">
        <f ca="1" t="shared" si="13"/>
        <v>0.527100703471809</v>
      </c>
      <c r="E321" s="50">
        <f ca="1" t="shared" si="14"/>
        <v>2</v>
      </c>
      <c r="F321" s="55">
        <f ca="1">IF(E321=1,$C$4+SQRT(D321*($C$6-$C$4)*($C$5-$C$4)),$C$6-SQRT((1-D321)*($C$6-$C$4)*($C$6-$C$5)))</f>
        <v>9.02747823003473</v>
      </c>
    </row>
    <row r="322" spans="2:6">
      <c r="B322" s="49">
        <v>306</v>
      </c>
      <c r="C322" s="50">
        <f ca="1" t="shared" si="12"/>
        <v>0.924111279686143</v>
      </c>
      <c r="D322" s="50">
        <f ca="1" t="shared" si="13"/>
        <v>0.989602374901199</v>
      </c>
      <c r="E322" s="50">
        <f ca="1" t="shared" si="14"/>
        <v>2</v>
      </c>
      <c r="F322" s="55">
        <f ca="1">IF(E322=1,$C$4+SQRT(D322*($C$6-$C$4)*($C$5-$C$4)),$C$6-SQRT((1-D322)*($C$6-$C$4)*($C$6-$C$5)))</f>
        <v>9.85579441689864</v>
      </c>
    </row>
    <row r="323" spans="2:6">
      <c r="B323" s="49">
        <v>307</v>
      </c>
      <c r="C323" s="50">
        <f ca="1" t="shared" si="12"/>
        <v>0.268661152642948</v>
      </c>
      <c r="D323" s="50">
        <f ca="1" t="shared" si="13"/>
        <v>0.0139283958127769</v>
      </c>
      <c r="E323" s="50">
        <f ca="1" t="shared" si="14"/>
        <v>1</v>
      </c>
      <c r="F323" s="55">
        <f ca="1">IF(E323=1,$C$4+SQRT(D323*($C$6-$C$4)*($C$5-$C$4)),$C$6-SQRT((1-D323)*($C$6-$C$4)*($C$6-$C$5)))</f>
        <v>8.16690353988323</v>
      </c>
    </row>
    <row r="324" spans="2:6">
      <c r="B324" s="49">
        <v>308</v>
      </c>
      <c r="C324" s="50">
        <f ca="1" t="shared" si="12"/>
        <v>0.325070255160829</v>
      </c>
      <c r="D324" s="50">
        <f ca="1" t="shared" si="13"/>
        <v>0.0409214055572045</v>
      </c>
      <c r="E324" s="50">
        <f ca="1" t="shared" si="14"/>
        <v>1</v>
      </c>
      <c r="F324" s="55">
        <f ca="1">IF(E324=1,$C$4+SQRT(D324*($C$6-$C$4)*($C$5-$C$4)),$C$6-SQRT((1-D324)*($C$6-$C$4)*($C$6-$C$5)))</f>
        <v>8.28608182590722</v>
      </c>
    </row>
    <row r="325" spans="2:6">
      <c r="B325" s="49">
        <v>309</v>
      </c>
      <c r="C325" s="50">
        <f ca="1" t="shared" si="12"/>
        <v>0.191409073853849</v>
      </c>
      <c r="D325" s="50">
        <f ca="1" t="shared" si="13"/>
        <v>0.595281759123494</v>
      </c>
      <c r="E325" s="50">
        <f ca="1" t="shared" si="14"/>
        <v>1</v>
      </c>
      <c r="F325" s="55">
        <f ca="1">IF(E325=1,$C$4+SQRT(D325*($C$6-$C$4)*($C$5-$C$4)),$C$6-SQRT((1-D325)*($C$6-$C$4)*($C$6-$C$5)))</f>
        <v>9.09112946905809</v>
      </c>
    </row>
    <row r="326" spans="2:6">
      <c r="B326" s="49">
        <v>310</v>
      </c>
      <c r="C326" s="50">
        <f ca="1" t="shared" si="12"/>
        <v>0.589017303456303</v>
      </c>
      <c r="D326" s="50">
        <f ca="1" t="shared" si="13"/>
        <v>0.363872410943414</v>
      </c>
      <c r="E326" s="50">
        <f ca="1" t="shared" si="14"/>
        <v>2</v>
      </c>
      <c r="F326" s="55">
        <f ca="1">IF(E326=1,$C$4+SQRT(D326*($C$6-$C$4)*($C$5-$C$4)),$C$6-SQRT((1-D326)*($C$6-$C$4)*($C$6-$C$5)))</f>
        <v>8.87205710334558</v>
      </c>
    </row>
    <row r="327" spans="2:6">
      <c r="B327" s="49">
        <v>311</v>
      </c>
      <c r="C327" s="50">
        <f ca="1" t="shared" si="12"/>
        <v>0.9485081109415</v>
      </c>
      <c r="D327" s="50">
        <f ca="1" t="shared" si="13"/>
        <v>0.620108500640403</v>
      </c>
      <c r="E327" s="50">
        <f ca="1" t="shared" si="14"/>
        <v>2</v>
      </c>
      <c r="F327" s="55">
        <f ca="1">IF(E327=1,$C$4+SQRT(D327*($C$6-$C$4)*($C$5-$C$4)),$C$6-SQRT((1-D327)*($C$6-$C$4)*($C$6-$C$5)))</f>
        <v>9.12834467894747</v>
      </c>
    </row>
    <row r="328" spans="2:6">
      <c r="B328" s="49">
        <v>312</v>
      </c>
      <c r="C328" s="50">
        <f ca="1" t="shared" si="12"/>
        <v>0.630265149460336</v>
      </c>
      <c r="D328" s="50">
        <f ca="1" t="shared" si="13"/>
        <v>0.0603015261665107</v>
      </c>
      <c r="E328" s="50">
        <f ca="1" t="shared" si="14"/>
        <v>2</v>
      </c>
      <c r="F328" s="55">
        <f ca="1">IF(E328=1,$C$4+SQRT(D328*($C$6-$C$4)*($C$5-$C$4)),$C$6-SQRT((1-D328)*($C$6-$C$4)*($C$6-$C$5)))</f>
        <v>8.62908900811651</v>
      </c>
    </row>
    <row r="329" spans="2:6">
      <c r="B329" s="49">
        <v>313</v>
      </c>
      <c r="C329" s="50">
        <f ca="1" t="shared" si="12"/>
        <v>0.125675182649436</v>
      </c>
      <c r="D329" s="50">
        <f ca="1" t="shared" si="13"/>
        <v>0.484790559694747</v>
      </c>
      <c r="E329" s="50">
        <f ca="1" t="shared" si="14"/>
        <v>1</v>
      </c>
      <c r="F329" s="55">
        <f ca="1">IF(E329=1,$C$4+SQRT(D329*($C$6-$C$4)*($C$5-$C$4)),$C$6-SQRT((1-D329)*($C$6-$C$4)*($C$6-$C$5)))</f>
        <v>8.98467310280595</v>
      </c>
    </row>
    <row r="330" spans="2:6">
      <c r="B330" s="49">
        <v>314</v>
      </c>
      <c r="C330" s="50">
        <f ca="1" t="shared" si="12"/>
        <v>0.870719401557092</v>
      </c>
      <c r="D330" s="50">
        <f ca="1" t="shared" si="13"/>
        <v>0.230597460306779</v>
      </c>
      <c r="E330" s="50">
        <f ca="1" t="shared" si="14"/>
        <v>2</v>
      </c>
      <c r="F330" s="55">
        <f ca="1">IF(E330=1,$C$4+SQRT(D330*($C$6-$C$4)*($C$5-$C$4)),$C$6-SQRT((1-D330)*($C$6-$C$4)*($C$6-$C$5)))</f>
        <v>8.75951417606389</v>
      </c>
    </row>
    <row r="331" spans="2:6">
      <c r="B331" s="49">
        <v>315</v>
      </c>
      <c r="C331" s="50">
        <f ca="1" t="shared" si="12"/>
        <v>0.144121570430651</v>
      </c>
      <c r="D331" s="50">
        <f ca="1" t="shared" si="13"/>
        <v>0.701995304797262</v>
      </c>
      <c r="E331" s="50">
        <f ca="1" t="shared" si="14"/>
        <v>1</v>
      </c>
      <c r="F331" s="55">
        <f ca="1">IF(E331=1,$C$4+SQRT(D331*($C$6-$C$4)*($C$5-$C$4)),$C$6-SQRT((1-D331)*($C$6-$C$4)*($C$6-$C$5)))</f>
        <v>9.18490109696739</v>
      </c>
    </row>
    <row r="332" spans="2:6">
      <c r="B332" s="49">
        <v>316</v>
      </c>
      <c r="C332" s="50">
        <f ca="1" t="shared" si="12"/>
        <v>0.14332749021241</v>
      </c>
      <c r="D332" s="50">
        <f ca="1" t="shared" si="13"/>
        <v>0.033894392058835</v>
      </c>
      <c r="E332" s="50">
        <f ca="1" t="shared" si="14"/>
        <v>1</v>
      </c>
      <c r="F332" s="55">
        <f ca="1">IF(E332=1,$C$4+SQRT(D332*($C$6-$C$4)*($C$5-$C$4)),$C$6-SQRT((1-D332)*($C$6-$C$4)*($C$6-$C$5)))</f>
        <v>8.26036279326676</v>
      </c>
    </row>
    <row r="333" spans="2:6">
      <c r="B333" s="49">
        <v>317</v>
      </c>
      <c r="C333" s="50">
        <f ca="1" t="shared" si="12"/>
        <v>0.575864983494048</v>
      </c>
      <c r="D333" s="50">
        <f ca="1" t="shared" si="13"/>
        <v>0.157435578890453</v>
      </c>
      <c r="E333" s="50">
        <f ca="1" t="shared" si="14"/>
        <v>2</v>
      </c>
      <c r="F333" s="55">
        <f ca="1">IF(E333=1,$C$4+SQRT(D333*($C$6-$C$4)*($C$5-$C$4)),$C$6-SQRT((1-D333)*($C$6-$C$4)*($C$6-$C$5)))</f>
        <v>8.70187487420546</v>
      </c>
    </row>
    <row r="334" spans="2:6">
      <c r="B334" s="49">
        <v>318</v>
      </c>
      <c r="C334" s="50">
        <f ca="1" t="shared" si="12"/>
        <v>0.0152825995377601</v>
      </c>
      <c r="D334" s="50">
        <f ca="1" t="shared" si="13"/>
        <v>0.157528790198472</v>
      </c>
      <c r="E334" s="50">
        <f ca="1" t="shared" si="14"/>
        <v>1</v>
      </c>
      <c r="F334" s="55">
        <f ca="1">IF(E334=1,$C$4+SQRT(D334*($C$6-$C$4)*($C$5-$C$4)),$C$6-SQRT((1-D334)*($C$6-$C$4)*($C$6-$C$5)))</f>
        <v>8.56129990236677</v>
      </c>
    </row>
    <row r="335" spans="2:6">
      <c r="B335" s="49">
        <v>319</v>
      </c>
      <c r="C335" s="50">
        <f ca="1" t="shared" si="12"/>
        <v>0.990269654914603</v>
      </c>
      <c r="D335" s="50">
        <f ca="1" t="shared" si="13"/>
        <v>0.176647003173837</v>
      </c>
      <c r="E335" s="50">
        <f ca="1" t="shared" si="14"/>
        <v>2</v>
      </c>
      <c r="F335" s="55">
        <f ca="1">IF(E335=1,$C$4+SQRT(D335*($C$6-$C$4)*($C$5-$C$4)),$C$6-SQRT((1-D335)*($C$6-$C$4)*($C$6-$C$5)))</f>
        <v>8.71675957293564</v>
      </c>
    </row>
    <row r="336" spans="2:6">
      <c r="B336" s="49">
        <v>320</v>
      </c>
      <c r="C336" s="50">
        <f ca="1" t="shared" si="12"/>
        <v>0.685668825715003</v>
      </c>
      <c r="D336" s="50">
        <f ca="1" t="shared" si="13"/>
        <v>0.748974337541275</v>
      </c>
      <c r="E336" s="50">
        <f ca="1" t="shared" si="14"/>
        <v>2</v>
      </c>
      <c r="F336" s="55">
        <f ca="1">IF(E336=1,$C$4+SQRT(D336*($C$6-$C$4)*($C$5-$C$4)),$C$6-SQRT((1-D336)*($C$6-$C$4)*($C$6-$C$5)))</f>
        <v>9.2914441977392</v>
      </c>
    </row>
    <row r="337" spans="2:6">
      <c r="B337" s="49">
        <v>321</v>
      </c>
      <c r="C337" s="50">
        <f ca="1" t="shared" ref="C337:C400" si="15">RAND()</f>
        <v>0.553125372971781</v>
      </c>
      <c r="D337" s="50">
        <f ca="1" t="shared" ref="D337:D400" si="16">RAND()</f>
        <v>0.928363946549712</v>
      </c>
      <c r="E337" s="50">
        <f ca="1" t="shared" ref="E337:E400" si="17">IF(C337&lt;=$C$10,1,2)</f>
        <v>2</v>
      </c>
      <c r="F337" s="55">
        <f ca="1">IF(E337=1,$C$4+SQRT(D337*($C$6-$C$4)*($C$5-$C$4)),$C$6-SQRT((1-D337)*($C$6-$C$4)*($C$6-$C$5)))</f>
        <v>9.62148697921924</v>
      </c>
    </row>
    <row r="338" spans="2:6">
      <c r="B338" s="49">
        <v>322</v>
      </c>
      <c r="C338" s="50">
        <f ca="1" t="shared" si="15"/>
        <v>0.968203830399151</v>
      </c>
      <c r="D338" s="50">
        <f ca="1" t="shared" si="16"/>
        <v>0.231032753006966</v>
      </c>
      <c r="E338" s="50">
        <f ca="1" t="shared" si="17"/>
        <v>2</v>
      </c>
      <c r="F338" s="55">
        <f ca="1">IF(E338=1,$C$4+SQRT(D338*($C$6-$C$4)*($C$5-$C$4)),$C$6-SQRT((1-D338)*($C$6-$C$4)*($C$6-$C$5)))</f>
        <v>8.75986513072728</v>
      </c>
    </row>
    <row r="339" spans="2:6">
      <c r="B339" s="49">
        <v>323</v>
      </c>
      <c r="C339" s="50">
        <f ca="1" t="shared" si="15"/>
        <v>0.543194268698035</v>
      </c>
      <c r="D339" s="50">
        <f ca="1" t="shared" si="16"/>
        <v>0.742374457482096</v>
      </c>
      <c r="E339" s="50">
        <f ca="1" t="shared" si="17"/>
        <v>2</v>
      </c>
      <c r="F339" s="55">
        <f ca="1">IF(E339=1,$C$4+SQRT(D339*($C$6-$C$4)*($C$5-$C$4)),$C$6-SQRT((1-D339)*($C$6-$C$4)*($C$6-$C$5)))</f>
        <v>9.28219007736323</v>
      </c>
    </row>
    <row r="340" spans="2:6">
      <c r="B340" s="49">
        <v>324</v>
      </c>
      <c r="C340" s="50">
        <f ca="1" t="shared" si="15"/>
        <v>0.463917308391174</v>
      </c>
      <c r="D340" s="50">
        <f ca="1" t="shared" si="16"/>
        <v>0.0739152295204579</v>
      </c>
      <c r="E340" s="50">
        <f ca="1" t="shared" si="17"/>
        <v>1</v>
      </c>
      <c r="F340" s="55">
        <f ca="1">IF(E340=1,$C$4+SQRT(D340*($C$6-$C$4)*($C$5-$C$4)),$C$6-SQRT((1-D340)*($C$6-$C$4)*($C$6-$C$5)))</f>
        <v>8.38448726772276</v>
      </c>
    </row>
    <row r="341" spans="2:6">
      <c r="B341" s="49">
        <v>325</v>
      </c>
      <c r="C341" s="50">
        <f ca="1" t="shared" si="15"/>
        <v>0.313330452240355</v>
      </c>
      <c r="D341" s="50">
        <f ca="1" t="shared" si="16"/>
        <v>0.249331490800732</v>
      </c>
      <c r="E341" s="50">
        <f ca="1" t="shared" si="17"/>
        <v>1</v>
      </c>
      <c r="F341" s="55">
        <f ca="1">IF(E341=1,$C$4+SQRT(D341*($C$6-$C$4)*($C$5-$C$4)),$C$6-SQRT((1-D341)*($C$6-$C$4)*($C$6-$C$5)))</f>
        <v>8.70616073354546</v>
      </c>
    </row>
    <row r="342" spans="2:6">
      <c r="B342" s="49">
        <v>326</v>
      </c>
      <c r="C342" s="50">
        <f ca="1" t="shared" si="15"/>
        <v>0.755825844200345</v>
      </c>
      <c r="D342" s="50">
        <f ca="1" t="shared" si="16"/>
        <v>0.36694654797486</v>
      </c>
      <c r="E342" s="50">
        <f ca="1" t="shared" si="17"/>
        <v>2</v>
      </c>
      <c r="F342" s="55">
        <f ca="1">IF(E342=1,$C$4+SQRT(D342*($C$6-$C$4)*($C$5-$C$4)),$C$6-SQRT((1-D342)*($C$6-$C$4)*($C$6-$C$5)))</f>
        <v>8.87478584080617</v>
      </c>
    </row>
    <row r="343" spans="2:6">
      <c r="B343" s="49">
        <v>327</v>
      </c>
      <c r="C343" s="50">
        <f ca="1" t="shared" si="15"/>
        <v>0.198606204698752</v>
      </c>
      <c r="D343" s="50">
        <f ca="1" t="shared" si="16"/>
        <v>0.549302384883643</v>
      </c>
      <c r="E343" s="50">
        <f ca="1" t="shared" si="17"/>
        <v>1</v>
      </c>
      <c r="F343" s="55">
        <f ca="1">IF(E343=1,$C$4+SQRT(D343*($C$6-$C$4)*($C$5-$C$4)),$C$6-SQRT((1-D343)*($C$6-$C$4)*($C$6-$C$5)))</f>
        <v>9.04814348720358</v>
      </c>
    </row>
    <row r="344" spans="2:6">
      <c r="B344" s="49">
        <v>328</v>
      </c>
      <c r="C344" s="50">
        <f ca="1" t="shared" si="15"/>
        <v>0.178985162399788</v>
      </c>
      <c r="D344" s="50">
        <f ca="1" t="shared" si="16"/>
        <v>0.183878571443837</v>
      </c>
      <c r="E344" s="50">
        <f ca="1" t="shared" si="17"/>
        <v>1</v>
      </c>
      <c r="F344" s="55">
        <f ca="1">IF(E344=1,$C$4+SQRT(D344*($C$6-$C$4)*($C$5-$C$4)),$C$6-SQRT((1-D344)*($C$6-$C$4)*($C$6-$C$5)))</f>
        <v>8.60642983344133</v>
      </c>
    </row>
    <row r="345" spans="2:6">
      <c r="B345" s="49">
        <v>329</v>
      </c>
      <c r="C345" s="50">
        <f ca="1" t="shared" si="15"/>
        <v>0.217902499269937</v>
      </c>
      <c r="D345" s="50">
        <f ca="1" t="shared" si="16"/>
        <v>0.597611739638745</v>
      </c>
      <c r="E345" s="50">
        <f ca="1" t="shared" si="17"/>
        <v>1</v>
      </c>
      <c r="F345" s="55">
        <f ca="1">IF(E345=1,$C$4+SQRT(D345*($C$6-$C$4)*($C$5-$C$4)),$C$6-SQRT((1-D345)*($C$6-$C$4)*($C$6-$C$5)))</f>
        <v>9.09326276771757</v>
      </c>
    </row>
    <row r="346" spans="2:6">
      <c r="B346" s="49">
        <v>330</v>
      </c>
      <c r="C346" s="50">
        <f ca="1" t="shared" si="15"/>
        <v>0.233865613169294</v>
      </c>
      <c r="D346" s="50">
        <f ca="1" t="shared" si="16"/>
        <v>0.618785465810229</v>
      </c>
      <c r="E346" s="50">
        <f ca="1" t="shared" si="17"/>
        <v>1</v>
      </c>
      <c r="F346" s="55">
        <f ca="1">IF(E346=1,$C$4+SQRT(D346*($C$6-$C$4)*($C$5-$C$4)),$C$6-SQRT((1-D346)*($C$6-$C$4)*($C$6-$C$5)))</f>
        <v>9.11246165400002</v>
      </c>
    </row>
    <row r="347" spans="2:6">
      <c r="B347" s="49">
        <v>331</v>
      </c>
      <c r="C347" s="50">
        <f ca="1" t="shared" si="15"/>
        <v>0.951473151474385</v>
      </c>
      <c r="D347" s="50">
        <f ca="1" t="shared" si="16"/>
        <v>0.799291958489877</v>
      </c>
      <c r="E347" s="50">
        <f ca="1" t="shared" si="17"/>
        <v>2</v>
      </c>
      <c r="F347" s="55">
        <f ca="1">IF(E347=1,$C$4+SQRT(D347*($C$6-$C$4)*($C$5-$C$4)),$C$6-SQRT((1-D347)*($C$6-$C$4)*($C$6-$C$5)))</f>
        <v>9.36642594511751</v>
      </c>
    </row>
    <row r="348" spans="2:6">
      <c r="B348" s="49">
        <v>332</v>
      </c>
      <c r="C348" s="50">
        <f ca="1" t="shared" si="15"/>
        <v>0.977893517621879</v>
      </c>
      <c r="D348" s="50">
        <f ca="1" t="shared" si="16"/>
        <v>0.118813230256453</v>
      </c>
      <c r="E348" s="50">
        <f ca="1" t="shared" si="17"/>
        <v>2</v>
      </c>
      <c r="F348" s="55">
        <f ca="1">IF(E348=1,$C$4+SQRT(D348*($C$6-$C$4)*($C$5-$C$4)),$C$6-SQRT((1-D348)*($C$6-$C$4)*($C$6-$C$5)))</f>
        <v>8.67245582390374</v>
      </c>
    </row>
    <row r="349" spans="2:6">
      <c r="B349" s="49">
        <v>333</v>
      </c>
      <c r="C349" s="50">
        <f ca="1" t="shared" si="15"/>
        <v>0.0797643047920138</v>
      </c>
      <c r="D349" s="50">
        <f ca="1" t="shared" si="16"/>
        <v>0.517329372719024</v>
      </c>
      <c r="E349" s="50">
        <f ca="1" t="shared" si="17"/>
        <v>1</v>
      </c>
      <c r="F349" s="55">
        <f ca="1">IF(E349=1,$C$4+SQRT(D349*($C$6-$C$4)*($C$5-$C$4)),$C$6-SQRT((1-D349)*($C$6-$C$4)*($C$6-$C$5)))</f>
        <v>9.01718176617459</v>
      </c>
    </row>
    <row r="350" spans="2:6">
      <c r="B350" s="49">
        <v>334</v>
      </c>
      <c r="C350" s="50">
        <f ca="1" t="shared" si="15"/>
        <v>0.329964222018609</v>
      </c>
      <c r="D350" s="50">
        <f ca="1" t="shared" si="16"/>
        <v>0.648771525323782</v>
      </c>
      <c r="E350" s="50">
        <f ca="1" t="shared" si="17"/>
        <v>1</v>
      </c>
      <c r="F350" s="55">
        <f ca="1">IF(E350=1,$C$4+SQRT(D350*($C$6-$C$4)*($C$5-$C$4)),$C$6-SQRT((1-D350)*($C$6-$C$4)*($C$6-$C$5)))</f>
        <v>9.13909747196961</v>
      </c>
    </row>
    <row r="351" spans="2:6">
      <c r="B351" s="49">
        <v>335</v>
      </c>
      <c r="C351" s="50">
        <f ca="1" t="shared" si="15"/>
        <v>0.755076584769187</v>
      </c>
      <c r="D351" s="50">
        <f ca="1" t="shared" si="16"/>
        <v>0.871196873516191</v>
      </c>
      <c r="E351" s="50">
        <f ca="1" t="shared" si="17"/>
        <v>2</v>
      </c>
      <c r="F351" s="55">
        <f ca="1">IF(E351=1,$C$4+SQRT(D351*($C$6-$C$4)*($C$5-$C$4)),$C$6-SQRT((1-D351)*($C$6-$C$4)*($C$6-$C$5)))</f>
        <v>9.49245073838334</v>
      </c>
    </row>
    <row r="352" spans="2:6">
      <c r="B352" s="49">
        <v>336</v>
      </c>
      <c r="C352" s="50">
        <f ca="1" t="shared" si="15"/>
        <v>0.367525296639796</v>
      </c>
      <c r="D352" s="50">
        <f ca="1" t="shared" si="16"/>
        <v>0.509123907618376</v>
      </c>
      <c r="E352" s="50">
        <f ca="1" t="shared" si="17"/>
        <v>1</v>
      </c>
      <c r="F352" s="55">
        <f ca="1">IF(E352=1,$C$4+SQRT(D352*($C$6-$C$4)*($C$5-$C$4)),$C$6-SQRT((1-D352)*($C$6-$C$4)*($C$6-$C$5)))</f>
        <v>9.00908266025968</v>
      </c>
    </row>
    <row r="353" spans="2:6">
      <c r="B353" s="49">
        <v>337</v>
      </c>
      <c r="C353" s="50">
        <f ca="1" t="shared" si="15"/>
        <v>0.0687326407450257</v>
      </c>
      <c r="D353" s="50">
        <f ca="1" t="shared" si="16"/>
        <v>0.566476749005651</v>
      </c>
      <c r="E353" s="50">
        <f ca="1" t="shared" si="17"/>
        <v>1</v>
      </c>
      <c r="F353" s="55">
        <f ca="1">IF(E353=1,$C$4+SQRT(D353*($C$6-$C$4)*($C$5-$C$4)),$C$6-SQRT((1-D353)*($C$6-$C$4)*($C$6-$C$5)))</f>
        <v>9.06440288331595</v>
      </c>
    </row>
    <row r="354" spans="2:6">
      <c r="B354" s="49">
        <v>338</v>
      </c>
      <c r="C354" s="50">
        <f ca="1" t="shared" si="15"/>
        <v>0.478416598779645</v>
      </c>
      <c r="D354" s="50">
        <f ca="1" t="shared" si="16"/>
        <v>0.75556357448865</v>
      </c>
      <c r="E354" s="50">
        <f ca="1" t="shared" si="17"/>
        <v>1</v>
      </c>
      <c r="F354" s="55">
        <f ca="1">IF(E354=1,$C$4+SQRT(D354*($C$6-$C$4)*($C$5-$C$4)),$C$6-SQRT((1-D354)*($C$6-$C$4)*($C$6-$C$5)))</f>
        <v>9.22927911760401</v>
      </c>
    </row>
    <row r="355" spans="2:6">
      <c r="B355" s="49">
        <v>339</v>
      </c>
      <c r="C355" s="50">
        <f ca="1" t="shared" si="15"/>
        <v>0.842682816440144</v>
      </c>
      <c r="D355" s="50">
        <f ca="1" t="shared" si="16"/>
        <v>0.0351449773253241</v>
      </c>
      <c r="E355" s="50">
        <f ca="1" t="shared" si="17"/>
        <v>2</v>
      </c>
      <c r="F355" s="55">
        <f ca="1">IF(E355=1,$C$4+SQRT(D355*($C$6-$C$4)*($C$5-$C$4)),$C$6-SQRT((1-D355)*($C$6-$C$4)*($C$6-$C$5)))</f>
        <v>8.61085996193712</v>
      </c>
    </row>
    <row r="356" spans="2:6">
      <c r="B356" s="49">
        <v>340</v>
      </c>
      <c r="C356" s="50">
        <f ca="1" t="shared" si="15"/>
        <v>0.187322026288337</v>
      </c>
      <c r="D356" s="50">
        <f ca="1" t="shared" si="16"/>
        <v>0.0596968836414671</v>
      </c>
      <c r="E356" s="50">
        <f ca="1" t="shared" si="17"/>
        <v>1</v>
      </c>
      <c r="F356" s="55">
        <f ca="1">IF(E356=1,$C$4+SQRT(D356*($C$6-$C$4)*($C$5-$C$4)),$C$6-SQRT((1-D356)*($C$6-$C$4)*($C$6-$C$5)))</f>
        <v>8.34553403201846</v>
      </c>
    </row>
    <row r="357" spans="2:6">
      <c r="B357" s="49">
        <v>341</v>
      </c>
      <c r="C357" s="50">
        <f ca="1" t="shared" si="15"/>
        <v>0.90760017810988</v>
      </c>
      <c r="D357" s="50">
        <f ca="1" t="shared" si="16"/>
        <v>0.103818879182839</v>
      </c>
      <c r="E357" s="50">
        <f ca="1" t="shared" si="17"/>
        <v>2</v>
      </c>
      <c r="F357" s="55">
        <f ca="1">IF(E357=1,$C$4+SQRT(D357*($C$6-$C$4)*($C$5-$C$4)),$C$6-SQRT((1-D357)*($C$6-$C$4)*($C$6-$C$5)))</f>
        <v>8.66120866389332</v>
      </c>
    </row>
    <row r="358" spans="2:6">
      <c r="B358" s="49">
        <v>342</v>
      </c>
      <c r="C358" s="50">
        <f ca="1" t="shared" si="15"/>
        <v>0.137276361437234</v>
      </c>
      <c r="D358" s="50">
        <f ca="1" t="shared" si="16"/>
        <v>0.346398435906258</v>
      </c>
      <c r="E358" s="50">
        <f ca="1" t="shared" si="17"/>
        <v>1</v>
      </c>
      <c r="F358" s="55">
        <f ca="1">IF(E358=1,$C$4+SQRT(D358*($C$6-$C$4)*($C$5-$C$4)),$C$6-SQRT((1-D358)*($C$6-$C$4)*($C$6-$C$5)))</f>
        <v>8.83234420272656</v>
      </c>
    </row>
    <row r="359" spans="2:6">
      <c r="B359" s="49">
        <v>343</v>
      </c>
      <c r="C359" s="50">
        <f ca="1" t="shared" si="15"/>
        <v>0.415792813230256</v>
      </c>
      <c r="D359" s="50">
        <f ca="1" t="shared" si="16"/>
        <v>0.681671331535902</v>
      </c>
      <c r="E359" s="50">
        <f ca="1" t="shared" si="17"/>
        <v>1</v>
      </c>
      <c r="F359" s="55">
        <f ca="1">IF(E359=1,$C$4+SQRT(D359*($C$6-$C$4)*($C$5-$C$4)),$C$6-SQRT((1-D359)*($C$6-$C$4)*($C$6-$C$5)))</f>
        <v>9.16762265440159</v>
      </c>
    </row>
    <row r="360" spans="2:6">
      <c r="B360" s="49">
        <v>344</v>
      </c>
      <c r="C360" s="50">
        <f ca="1" t="shared" si="15"/>
        <v>0.27923938889771</v>
      </c>
      <c r="D360" s="50">
        <f ca="1" t="shared" si="16"/>
        <v>0.304041581091973</v>
      </c>
      <c r="E360" s="50">
        <f ca="1" t="shared" si="17"/>
        <v>1</v>
      </c>
      <c r="F360" s="55">
        <f ca="1">IF(E360=1,$C$4+SQRT(D360*($C$6-$C$4)*($C$5-$C$4)),$C$6-SQRT((1-D360)*($C$6-$C$4)*($C$6-$C$5)))</f>
        <v>8.77979687238662</v>
      </c>
    </row>
    <row r="361" spans="2:6">
      <c r="B361" s="49">
        <v>345</v>
      </c>
      <c r="C361" s="50">
        <f ca="1" t="shared" si="15"/>
        <v>0.846444945325566</v>
      </c>
      <c r="D361" s="50">
        <f ca="1" t="shared" si="16"/>
        <v>0.367256987828057</v>
      </c>
      <c r="E361" s="50">
        <f ca="1" t="shared" si="17"/>
        <v>2</v>
      </c>
      <c r="F361" s="55">
        <f ca="1">IF(E361=1,$C$4+SQRT(D361*($C$6-$C$4)*($C$5-$C$4)),$C$6-SQRT((1-D361)*($C$6-$C$4)*($C$6-$C$5)))</f>
        <v>8.87506176865399</v>
      </c>
    </row>
    <row r="362" spans="2:6">
      <c r="B362" s="49">
        <v>346</v>
      </c>
      <c r="C362" s="50">
        <f ca="1" t="shared" si="15"/>
        <v>0.630981500156411</v>
      </c>
      <c r="D362" s="50">
        <f ca="1" t="shared" si="16"/>
        <v>0.388379771474776</v>
      </c>
      <c r="E362" s="50">
        <f ca="1" t="shared" si="17"/>
        <v>2</v>
      </c>
      <c r="F362" s="55">
        <f ca="1">IF(E362=1,$C$4+SQRT(D362*($C$6-$C$4)*($C$5-$C$4)),$C$6-SQRT((1-D362)*($C$6-$C$4)*($C$6-$C$5)))</f>
        <v>8.8939979850604</v>
      </c>
    </row>
    <row r="363" spans="2:6">
      <c r="B363" s="49">
        <v>347</v>
      </c>
      <c r="C363" s="50">
        <f ca="1" t="shared" si="15"/>
        <v>0.321405259414894</v>
      </c>
      <c r="D363" s="50">
        <f ca="1" t="shared" si="16"/>
        <v>0.720685252178568</v>
      </c>
      <c r="E363" s="50">
        <f ca="1" t="shared" si="17"/>
        <v>1</v>
      </c>
      <c r="F363" s="55">
        <f ca="1">IF(E363=1,$C$4+SQRT(D363*($C$6-$C$4)*($C$5-$C$4)),$C$6-SQRT((1-D363)*($C$6-$C$4)*($C$6-$C$5)))</f>
        <v>9.20057090767565</v>
      </c>
    </row>
    <row r="364" spans="2:6">
      <c r="B364" s="49">
        <v>348</v>
      </c>
      <c r="C364" s="50">
        <f ca="1" t="shared" si="15"/>
        <v>0.556896103750456</v>
      </c>
      <c r="D364" s="50">
        <f ca="1" t="shared" si="16"/>
        <v>0.174872057561786</v>
      </c>
      <c r="E364" s="50">
        <f ca="1" t="shared" si="17"/>
        <v>2</v>
      </c>
      <c r="F364" s="55">
        <f ca="1">IF(E364=1,$C$4+SQRT(D364*($C$6-$C$4)*($C$5-$C$4)),$C$6-SQRT((1-D364)*($C$6-$C$4)*($C$6-$C$5)))</f>
        <v>8.71537714294178</v>
      </c>
    </row>
    <row r="365" spans="2:6">
      <c r="B365" s="49">
        <v>349</v>
      </c>
      <c r="C365" s="50">
        <f ca="1" t="shared" si="15"/>
        <v>0.507784057235079</v>
      </c>
      <c r="D365" s="50">
        <f ca="1" t="shared" si="16"/>
        <v>0.277551857290117</v>
      </c>
      <c r="E365" s="50">
        <f ca="1" t="shared" si="17"/>
        <v>2</v>
      </c>
      <c r="F365" s="55">
        <f ca="1">IF(E365=1,$C$4+SQRT(D365*($C$6-$C$4)*($C$5-$C$4)),$C$6-SQRT((1-D365)*($C$6-$C$4)*($C$6-$C$5)))</f>
        <v>8.79796161233521</v>
      </c>
    </row>
    <row r="366" spans="2:6">
      <c r="B366" s="49">
        <v>350</v>
      </c>
      <c r="C366" s="50">
        <f ca="1" t="shared" si="15"/>
        <v>0.103659737056611</v>
      </c>
      <c r="D366" s="50">
        <f ca="1" t="shared" si="16"/>
        <v>0.37914157045477</v>
      </c>
      <c r="E366" s="50">
        <f ca="1" t="shared" si="17"/>
        <v>1</v>
      </c>
      <c r="F366" s="55">
        <f ca="1">IF(E366=1,$C$4+SQRT(D366*($C$6-$C$4)*($C$5-$C$4)),$C$6-SQRT((1-D366)*($C$6-$C$4)*($C$6-$C$5)))</f>
        <v>8.87079454575091</v>
      </c>
    </row>
    <row r="367" spans="2:6">
      <c r="B367" s="49">
        <v>351</v>
      </c>
      <c r="C367" s="50">
        <f ca="1" t="shared" si="15"/>
        <v>0.638738664696618</v>
      </c>
      <c r="D367" s="50">
        <f ca="1" t="shared" si="16"/>
        <v>0.566048163423493</v>
      </c>
      <c r="E367" s="50">
        <f ca="1" t="shared" si="17"/>
        <v>2</v>
      </c>
      <c r="F367" s="55">
        <f ca="1">IF(E367=1,$C$4+SQRT(D367*($C$6-$C$4)*($C$5-$C$4)),$C$6-SQRT((1-D367)*($C$6-$C$4)*($C$6-$C$5)))</f>
        <v>9.06838652159116</v>
      </c>
    </row>
    <row r="368" spans="2:6">
      <c r="B368" s="49">
        <v>352</v>
      </c>
      <c r="C368" s="50">
        <f ca="1" t="shared" si="15"/>
        <v>0.484809906869675</v>
      </c>
      <c r="D368" s="50">
        <f ca="1" t="shared" si="16"/>
        <v>0.66299441684644</v>
      </c>
      <c r="E368" s="50">
        <f ca="1" t="shared" si="17"/>
        <v>1</v>
      </c>
      <c r="F368" s="55">
        <f ca="1">IF(E368=1,$C$4+SQRT(D368*($C$6-$C$4)*($C$5-$C$4)),$C$6-SQRT((1-D368)*($C$6-$C$4)*($C$6-$C$5)))</f>
        <v>9.15151588512399</v>
      </c>
    </row>
    <row r="369" spans="2:6">
      <c r="B369" s="49">
        <v>353</v>
      </c>
      <c r="C369" s="50">
        <f ca="1" t="shared" si="15"/>
        <v>0.711261556652377</v>
      </c>
      <c r="D369" s="50">
        <f ca="1" t="shared" si="16"/>
        <v>0.687261751405706</v>
      </c>
      <c r="E369" s="50">
        <f ca="1" t="shared" si="17"/>
        <v>2</v>
      </c>
      <c r="F369" s="55">
        <f ca="1">IF(E369=1,$C$4+SQRT(D369*($C$6-$C$4)*($C$5-$C$4)),$C$6-SQRT((1-D369)*($C$6-$C$4)*($C$6-$C$5)))</f>
        <v>9.2091292790926</v>
      </c>
    </row>
    <row r="370" spans="2:6">
      <c r="B370" s="49">
        <v>354</v>
      </c>
      <c r="C370" s="50">
        <f ca="1" t="shared" si="15"/>
        <v>0.902428278212675</v>
      </c>
      <c r="D370" s="50">
        <f ca="1" t="shared" si="16"/>
        <v>0.51493761409581</v>
      </c>
      <c r="E370" s="50">
        <f ca="1" t="shared" si="17"/>
        <v>2</v>
      </c>
      <c r="F370" s="55">
        <f ca="1">IF(E370=1,$C$4+SQRT(D370*($C$6-$C$4)*($C$5-$C$4)),$C$6-SQRT((1-D370)*($C$6-$C$4)*($C$6-$C$5)))</f>
        <v>9.01505087856865</v>
      </c>
    </row>
    <row r="371" spans="2:6">
      <c r="B371" s="49">
        <v>355</v>
      </c>
      <c r="C371" s="50">
        <f ca="1" t="shared" si="15"/>
        <v>0.817221299770586</v>
      </c>
      <c r="D371" s="50">
        <f ca="1" t="shared" si="16"/>
        <v>0.781720342499102</v>
      </c>
      <c r="E371" s="50">
        <f ca="1" t="shared" si="17"/>
        <v>2</v>
      </c>
      <c r="F371" s="55">
        <f ca="1">IF(E371=1,$C$4+SQRT(D371*($C$6-$C$4)*($C$5-$C$4)),$C$6-SQRT((1-D371)*($C$6-$C$4)*($C$6-$C$5)))</f>
        <v>9.33927364590036</v>
      </c>
    </row>
    <row r="372" spans="2:6">
      <c r="B372" s="49">
        <v>356</v>
      </c>
      <c r="C372" s="50">
        <f ca="1" t="shared" si="15"/>
        <v>0.996623528468571</v>
      </c>
      <c r="D372" s="50">
        <f ca="1" t="shared" si="16"/>
        <v>0.161804046250173</v>
      </c>
      <c r="E372" s="50">
        <f ca="1" t="shared" si="17"/>
        <v>2</v>
      </c>
      <c r="F372" s="55">
        <f ca="1">IF(E372=1,$C$4+SQRT(D372*($C$6-$C$4)*($C$5-$C$4)),$C$6-SQRT((1-D372)*($C$6-$C$4)*($C$6-$C$5)))</f>
        <v>8.70524446033251</v>
      </c>
    </row>
    <row r="373" spans="2:6">
      <c r="B373" s="49">
        <v>357</v>
      </c>
      <c r="C373" s="50">
        <f ca="1" t="shared" si="15"/>
        <v>0.252694086256307</v>
      </c>
      <c r="D373" s="50">
        <f ca="1" t="shared" si="16"/>
        <v>0.108857814725583</v>
      </c>
      <c r="E373" s="50">
        <f ca="1" t="shared" si="17"/>
        <v>1</v>
      </c>
      <c r="F373" s="55">
        <f ca="1">IF(E373=1,$C$4+SQRT(D373*($C$6-$C$4)*($C$5-$C$4)),$C$6-SQRT((1-D373)*($C$6-$C$4)*($C$6-$C$5)))</f>
        <v>8.46660007442259</v>
      </c>
    </row>
    <row r="374" spans="2:6">
      <c r="B374" s="49">
        <v>358</v>
      </c>
      <c r="C374" s="50">
        <f ca="1" t="shared" si="15"/>
        <v>0.76609656325619</v>
      </c>
      <c r="D374" s="50">
        <f ca="1" t="shared" si="16"/>
        <v>0.0413807172609975</v>
      </c>
      <c r="E374" s="50">
        <f ca="1" t="shared" si="17"/>
        <v>2</v>
      </c>
      <c r="F374" s="55">
        <f ca="1">IF(E374=1,$C$4+SQRT(D374*($C$6-$C$4)*($C$5-$C$4)),$C$6-SQRT((1-D374)*($C$6-$C$4)*($C$6-$C$5)))</f>
        <v>8.61535615933988</v>
      </c>
    </row>
    <row r="375" spans="2:6">
      <c r="B375" s="49">
        <v>359</v>
      </c>
      <c r="C375" s="50">
        <f ca="1" t="shared" si="15"/>
        <v>0.00742502848271731</v>
      </c>
      <c r="D375" s="50">
        <f ca="1" t="shared" si="16"/>
        <v>0.968283182150161</v>
      </c>
      <c r="E375" s="50">
        <f ca="1" t="shared" si="17"/>
        <v>1</v>
      </c>
      <c r="F375" s="55">
        <f ca="1">IF(E375=1,$C$4+SQRT(D375*($C$6-$C$4)*($C$5-$C$4)),$C$6-SQRT((1-D375)*($C$6-$C$4)*($C$6-$C$5)))</f>
        <v>9.39160567845217</v>
      </c>
    </row>
    <row r="376" spans="2:6">
      <c r="B376" s="49">
        <v>360</v>
      </c>
      <c r="C376" s="50">
        <f ca="1" t="shared" si="15"/>
        <v>0.182568659109063</v>
      </c>
      <c r="D376" s="50">
        <f ca="1" t="shared" si="16"/>
        <v>0.383474509575276</v>
      </c>
      <c r="E376" s="50">
        <f ca="1" t="shared" si="17"/>
        <v>1</v>
      </c>
      <c r="F376" s="55">
        <f ca="1">IF(E376=1,$C$4+SQRT(D376*($C$6-$C$4)*($C$5-$C$4)),$C$6-SQRT((1-D376)*($C$6-$C$4)*($C$6-$C$5)))</f>
        <v>8.8757562555589</v>
      </c>
    </row>
    <row r="377" spans="2:6">
      <c r="B377" s="49">
        <v>361</v>
      </c>
      <c r="C377" s="50">
        <f ca="1" t="shared" si="15"/>
        <v>0.632801277679216</v>
      </c>
      <c r="D377" s="50">
        <f ca="1" t="shared" si="16"/>
        <v>0.0943259895371213</v>
      </c>
      <c r="E377" s="50">
        <f ca="1" t="shared" si="17"/>
        <v>2</v>
      </c>
      <c r="F377" s="55">
        <f ca="1">IF(E377=1,$C$4+SQRT(D377*($C$6-$C$4)*($C$5-$C$4)),$C$6-SQRT((1-D377)*($C$6-$C$4)*($C$6-$C$5)))</f>
        <v>8.65413670050567</v>
      </c>
    </row>
    <row r="378" spans="2:6">
      <c r="B378" s="49">
        <v>362</v>
      </c>
      <c r="C378" s="50">
        <f ca="1" t="shared" si="15"/>
        <v>0.55810518536689</v>
      </c>
      <c r="D378" s="50">
        <f ca="1" t="shared" si="16"/>
        <v>0.487188235859696</v>
      </c>
      <c r="E378" s="50">
        <f ca="1" t="shared" si="17"/>
        <v>2</v>
      </c>
      <c r="F378" s="55">
        <f ca="1">IF(E378=1,$C$4+SQRT(D378*($C$6-$C$4)*($C$5-$C$4)),$C$6-SQRT((1-D378)*($C$6-$C$4)*($C$6-$C$5)))</f>
        <v>8.98726927158271</v>
      </c>
    </row>
    <row r="379" spans="2:6">
      <c r="B379" s="49">
        <v>363</v>
      </c>
      <c r="C379" s="50">
        <f ca="1" t="shared" si="15"/>
        <v>0.740696310465205</v>
      </c>
      <c r="D379" s="50">
        <f ca="1" t="shared" si="16"/>
        <v>0.79409881389133</v>
      </c>
      <c r="E379" s="50">
        <f ca="1" t="shared" si="17"/>
        <v>2</v>
      </c>
      <c r="F379" s="55">
        <f ca="1">IF(E379=1,$C$4+SQRT(D379*($C$6-$C$4)*($C$5-$C$4)),$C$6-SQRT((1-D379)*($C$6-$C$4)*($C$6-$C$5)))</f>
        <v>9.35828170337964</v>
      </c>
    </row>
    <row r="380" spans="2:6">
      <c r="B380" s="49">
        <v>364</v>
      </c>
      <c r="C380" s="50">
        <f ca="1" t="shared" si="15"/>
        <v>0.0300055069480423</v>
      </c>
      <c r="D380" s="50">
        <f ca="1" t="shared" si="16"/>
        <v>0.329631324616422</v>
      </c>
      <c r="E380" s="50">
        <f ca="1" t="shared" si="17"/>
        <v>1</v>
      </c>
      <c r="F380" s="55">
        <f ca="1">IF(E380=1,$C$4+SQRT(D380*($C$6-$C$4)*($C$5-$C$4)),$C$6-SQRT((1-D380)*($C$6-$C$4)*($C$6-$C$5)))</f>
        <v>8.81194990561785</v>
      </c>
    </row>
    <row r="381" spans="2:6">
      <c r="B381" s="49">
        <v>365</v>
      </c>
      <c r="C381" s="50">
        <f ca="1" t="shared" si="15"/>
        <v>0.967759303014916</v>
      </c>
      <c r="D381" s="50">
        <f ca="1" t="shared" si="16"/>
        <v>0.723640319930004</v>
      </c>
      <c r="E381" s="50">
        <f ca="1" t="shared" si="17"/>
        <v>2</v>
      </c>
      <c r="F381" s="55">
        <f ca="1">IF(E381=1,$C$4+SQRT(D381*($C$6-$C$4)*($C$5-$C$4)),$C$6-SQRT((1-D381)*($C$6-$C$4)*($C$6-$C$5)))</f>
        <v>9.25654901967918</v>
      </c>
    </row>
    <row r="382" spans="2:6">
      <c r="B382" s="49">
        <v>366</v>
      </c>
      <c r="C382" s="50">
        <f ca="1" t="shared" si="15"/>
        <v>0.42908385119834</v>
      </c>
      <c r="D382" s="50">
        <f ca="1" t="shared" si="16"/>
        <v>0.978351624739738</v>
      </c>
      <c r="E382" s="50">
        <f ca="1" t="shared" si="17"/>
        <v>1</v>
      </c>
      <c r="F382" s="55">
        <f ca="1">IF(E382=1,$C$4+SQRT(D382*($C$6-$C$4)*($C$5-$C$4)),$C$6-SQRT((1-D382)*($C$6-$C$4)*($C$6-$C$5)))</f>
        <v>9.39882209357712</v>
      </c>
    </row>
    <row r="383" spans="2:6">
      <c r="B383" s="49">
        <v>367</v>
      </c>
      <c r="C383" s="50">
        <f ca="1" t="shared" si="15"/>
        <v>0.971280345110555</v>
      </c>
      <c r="D383" s="50">
        <f ca="1" t="shared" si="16"/>
        <v>0.741892062134016</v>
      </c>
      <c r="E383" s="50">
        <f ca="1" t="shared" si="17"/>
        <v>2</v>
      </c>
      <c r="F383" s="55">
        <f ca="1">IF(E383=1,$C$4+SQRT(D383*($C$6-$C$4)*($C$5-$C$4)),$C$6-SQRT((1-D383)*($C$6-$C$4)*($C$6-$C$5)))</f>
        <v>9.28151835393521</v>
      </c>
    </row>
    <row r="384" spans="2:6">
      <c r="B384" s="49">
        <v>368</v>
      </c>
      <c r="C384" s="50">
        <f ca="1" t="shared" si="15"/>
        <v>0.450383236394185</v>
      </c>
      <c r="D384" s="50">
        <f ca="1" t="shared" si="16"/>
        <v>0.883015793796833</v>
      </c>
      <c r="E384" s="50">
        <f ca="1" t="shared" si="17"/>
        <v>1</v>
      </c>
      <c r="F384" s="55">
        <f ca="1">IF(E384=1,$C$4+SQRT(D384*($C$6-$C$4)*($C$5-$C$4)),$C$6-SQRT((1-D384)*($C$6-$C$4)*($C$6-$C$5)))</f>
        <v>9.32892121195866</v>
      </c>
    </row>
    <row r="385" spans="2:6">
      <c r="B385" s="49">
        <v>369</v>
      </c>
      <c r="C385" s="50">
        <f ca="1" t="shared" si="15"/>
        <v>0.218857366180628</v>
      </c>
      <c r="D385" s="50">
        <f ca="1" t="shared" si="16"/>
        <v>0.670375292460074</v>
      </c>
      <c r="E385" s="50">
        <f ca="1" t="shared" si="17"/>
        <v>1</v>
      </c>
      <c r="F385" s="55">
        <f ca="1">IF(E385=1,$C$4+SQRT(D385*($C$6-$C$4)*($C$5-$C$4)),$C$6-SQRT((1-D385)*($C$6-$C$4)*($C$6-$C$5)))</f>
        <v>9.1579078481987</v>
      </c>
    </row>
    <row r="386" spans="2:6">
      <c r="B386" s="49">
        <v>370</v>
      </c>
      <c r="C386" s="50">
        <f ca="1" t="shared" si="15"/>
        <v>0.936643469938205</v>
      </c>
      <c r="D386" s="50">
        <f ca="1" t="shared" si="16"/>
        <v>0.114957191279646</v>
      </c>
      <c r="E386" s="50">
        <f ca="1" t="shared" si="17"/>
        <v>2</v>
      </c>
      <c r="F386" s="55">
        <f ca="1">IF(E386=1,$C$4+SQRT(D386*($C$6-$C$4)*($C$5-$C$4)),$C$6-SQRT((1-D386)*($C$6-$C$4)*($C$6-$C$5)))</f>
        <v>8.66955435381948</v>
      </c>
    </row>
    <row r="387" spans="2:6">
      <c r="B387" s="49">
        <v>371</v>
      </c>
      <c r="C387" s="50">
        <f ca="1" t="shared" si="15"/>
        <v>0.343626694238018</v>
      </c>
      <c r="D387" s="50">
        <f ca="1" t="shared" si="16"/>
        <v>0.404790181402673</v>
      </c>
      <c r="E387" s="50">
        <f ca="1" t="shared" si="17"/>
        <v>1</v>
      </c>
      <c r="F387" s="55">
        <f ca="1">IF(E387=1,$C$4+SQRT(D387*($C$6-$C$4)*($C$5-$C$4)),$C$6-SQRT((1-D387)*($C$6-$C$4)*($C$6-$C$5)))</f>
        <v>8.89976683802269</v>
      </c>
    </row>
    <row r="388" spans="2:6">
      <c r="B388" s="49">
        <v>372</v>
      </c>
      <c r="C388" s="50">
        <f ca="1" t="shared" si="15"/>
        <v>0.818986037717601</v>
      </c>
      <c r="D388" s="50">
        <f ca="1" t="shared" si="16"/>
        <v>0.162340057675858</v>
      </c>
      <c r="E388" s="50">
        <f ca="1" t="shared" si="17"/>
        <v>2</v>
      </c>
      <c r="F388" s="55">
        <f ca="1">IF(E388=1,$C$4+SQRT(D388*($C$6-$C$4)*($C$5-$C$4)),$C$6-SQRT((1-D388)*($C$6-$C$4)*($C$6-$C$5)))</f>
        <v>8.70565851312404</v>
      </c>
    </row>
    <row r="389" spans="2:6">
      <c r="B389" s="49">
        <v>373</v>
      </c>
      <c r="C389" s="50">
        <f ca="1" t="shared" si="15"/>
        <v>0.335600114412239</v>
      </c>
      <c r="D389" s="50">
        <f ca="1" t="shared" si="16"/>
        <v>0.0508019626955125</v>
      </c>
      <c r="E389" s="50">
        <f ca="1" t="shared" si="17"/>
        <v>1</v>
      </c>
      <c r="F389" s="55">
        <f ca="1">IF(E389=1,$C$4+SQRT(D389*($C$6-$C$4)*($C$5-$C$4)),$C$6-SQRT((1-D389)*($C$6-$C$4)*($C$6-$C$5)))</f>
        <v>8.31875370647418</v>
      </c>
    </row>
    <row r="390" spans="2:6">
      <c r="B390" s="49">
        <v>374</v>
      </c>
      <c r="C390" s="50">
        <f ca="1" t="shared" si="15"/>
        <v>0.0185252303179211</v>
      </c>
      <c r="D390" s="50">
        <f ca="1" t="shared" si="16"/>
        <v>0.934347555210986</v>
      </c>
      <c r="E390" s="50">
        <f ca="1" t="shared" si="17"/>
        <v>1</v>
      </c>
      <c r="F390" s="55">
        <f ca="1">IF(E390=1,$C$4+SQRT(D390*($C$6-$C$4)*($C$5-$C$4)),$C$6-SQRT((1-D390)*($C$6-$C$4)*($C$6-$C$5)))</f>
        <v>9.36700223497329</v>
      </c>
    </row>
    <row r="391" spans="2:6">
      <c r="B391" s="49">
        <v>375</v>
      </c>
      <c r="C391" s="50">
        <f ca="1" t="shared" si="15"/>
        <v>0.304340406243591</v>
      </c>
      <c r="D391" s="50">
        <f ca="1" t="shared" si="16"/>
        <v>0.972328979490332</v>
      </c>
      <c r="E391" s="50">
        <f ca="1" t="shared" si="17"/>
        <v>1</v>
      </c>
      <c r="F391" s="55">
        <f ca="1">IF(E391=1,$C$4+SQRT(D391*($C$6-$C$4)*($C$5-$C$4)),$C$6-SQRT((1-D391)*($C$6-$C$4)*($C$6-$C$5)))</f>
        <v>9.39450993505986</v>
      </c>
    </row>
    <row r="392" spans="2:6">
      <c r="B392" s="49">
        <v>376</v>
      </c>
      <c r="C392" s="50">
        <f ca="1" t="shared" si="15"/>
        <v>0.393553249552772</v>
      </c>
      <c r="D392" s="50">
        <f ca="1" t="shared" si="16"/>
        <v>0.313900450416018</v>
      </c>
      <c r="E392" s="50">
        <f ca="1" t="shared" si="17"/>
        <v>1</v>
      </c>
      <c r="F392" s="55">
        <f ca="1">IF(E392=1,$C$4+SQRT(D392*($C$6-$C$4)*($C$5-$C$4)),$C$6-SQRT((1-D392)*($C$6-$C$4)*($C$6-$C$5)))</f>
        <v>8.79233888004568</v>
      </c>
    </row>
    <row r="393" spans="2:6">
      <c r="B393" s="49">
        <v>377</v>
      </c>
      <c r="C393" s="50">
        <f ca="1" t="shared" si="15"/>
        <v>0.868730340811437</v>
      </c>
      <c r="D393" s="50">
        <f ca="1" t="shared" si="16"/>
        <v>0.0874985563697606</v>
      </c>
      <c r="E393" s="50">
        <f ca="1" t="shared" si="17"/>
        <v>2</v>
      </c>
      <c r="F393" s="55">
        <f ca="1">IF(E393=1,$C$4+SQRT(D393*($C$6-$C$4)*($C$5-$C$4)),$C$6-SQRT((1-D393)*($C$6-$C$4)*($C$6-$C$5)))</f>
        <v>8.64907332276675</v>
      </c>
    </row>
    <row r="394" spans="2:6">
      <c r="B394" s="49">
        <v>378</v>
      </c>
      <c r="C394" s="50">
        <f ca="1" t="shared" si="15"/>
        <v>0.506357679285913</v>
      </c>
      <c r="D394" s="50">
        <f ca="1" t="shared" si="16"/>
        <v>0.383509020164578</v>
      </c>
      <c r="E394" s="50">
        <f ca="1" t="shared" si="17"/>
        <v>2</v>
      </c>
      <c r="F394" s="55">
        <f ca="1">IF(E394=1,$C$4+SQRT(D394*($C$6-$C$4)*($C$5-$C$4)),$C$6-SQRT((1-D394)*($C$6-$C$4)*($C$6-$C$5)))</f>
        <v>8.88960279193847</v>
      </c>
    </row>
    <row r="395" spans="2:6">
      <c r="B395" s="49">
        <v>379</v>
      </c>
      <c r="C395" s="50">
        <f ca="1" t="shared" si="15"/>
        <v>0.534977535679407</v>
      </c>
      <c r="D395" s="50">
        <f ca="1" t="shared" si="16"/>
        <v>0.0589342378357469</v>
      </c>
      <c r="E395" s="50">
        <f ca="1" t="shared" si="17"/>
        <v>2</v>
      </c>
      <c r="F395" s="55">
        <f ca="1">IF(E395=1,$C$4+SQRT(D395*($C$6-$C$4)*($C$5-$C$4)),$C$6-SQRT((1-D395)*($C$6-$C$4)*($C$6-$C$5)))</f>
        <v>8.62809201316979</v>
      </c>
    </row>
    <row r="396" spans="2:6">
      <c r="B396" s="49">
        <v>380</v>
      </c>
      <c r="C396" s="50">
        <f ca="1" t="shared" si="15"/>
        <v>0.651028460135801</v>
      </c>
      <c r="D396" s="50">
        <f ca="1" t="shared" si="16"/>
        <v>0.816969845899516</v>
      </c>
      <c r="E396" s="50">
        <f ca="1" t="shared" si="17"/>
        <v>2</v>
      </c>
      <c r="F396" s="55">
        <f ca="1">IF(E396=1,$C$4+SQRT(D396*($C$6-$C$4)*($C$5-$C$4)),$C$6-SQRT((1-D396)*($C$6-$C$4)*($C$6-$C$5)))</f>
        <v>9.3949708203723</v>
      </c>
    </row>
    <row r="397" spans="2:6">
      <c r="B397" s="49">
        <v>381</v>
      </c>
      <c r="C397" s="50">
        <f ca="1" t="shared" si="15"/>
        <v>0.030355231034926</v>
      </c>
      <c r="D397" s="50">
        <f ca="1" t="shared" si="16"/>
        <v>0.626249560655042</v>
      </c>
      <c r="E397" s="50">
        <f ca="1" t="shared" si="17"/>
        <v>1</v>
      </c>
      <c r="F397" s="55">
        <f ca="1">IF(E397=1,$C$4+SQRT(D397*($C$6-$C$4)*($C$5-$C$4)),$C$6-SQRT((1-D397)*($C$6-$C$4)*($C$6-$C$5)))</f>
        <v>9.1191510717102</v>
      </c>
    </row>
    <row r="398" spans="2:6">
      <c r="B398" s="49">
        <v>382</v>
      </c>
      <c r="C398" s="50">
        <f ca="1" t="shared" si="15"/>
        <v>0.0295633230064789</v>
      </c>
      <c r="D398" s="50">
        <f ca="1" t="shared" si="16"/>
        <v>0.655200280545673</v>
      </c>
      <c r="E398" s="50">
        <f ca="1" t="shared" si="17"/>
        <v>1</v>
      </c>
      <c r="F398" s="55">
        <f ca="1">IF(E398=1,$C$4+SQRT(D398*($C$6-$C$4)*($C$5-$C$4)),$C$6-SQRT((1-D398)*($C$6-$C$4)*($C$6-$C$5)))</f>
        <v>9.14472728677679</v>
      </c>
    </row>
    <row r="399" spans="2:6">
      <c r="B399" s="49">
        <v>383</v>
      </c>
      <c r="C399" s="50">
        <f ca="1" t="shared" si="15"/>
        <v>0.319172282935122</v>
      </c>
      <c r="D399" s="50">
        <f ca="1" t="shared" si="16"/>
        <v>0.953515731045385</v>
      </c>
      <c r="E399" s="50">
        <f ca="1" t="shared" si="17"/>
        <v>1</v>
      </c>
      <c r="F399" s="55">
        <f ca="1">IF(E399=1,$C$4+SQRT(D399*($C$6-$C$4)*($C$5-$C$4)),$C$6-SQRT((1-D399)*($C$6-$C$4)*($C$6-$C$5)))</f>
        <v>9.38095309916404</v>
      </c>
    </row>
    <row r="400" spans="2:6">
      <c r="B400" s="49">
        <v>384</v>
      </c>
      <c r="C400" s="50">
        <f ca="1" t="shared" si="15"/>
        <v>0.67955835438028</v>
      </c>
      <c r="D400" s="50">
        <f ca="1" t="shared" si="16"/>
        <v>0.39166284993713</v>
      </c>
      <c r="E400" s="50">
        <f ca="1" t="shared" si="17"/>
        <v>2</v>
      </c>
      <c r="F400" s="55">
        <f ca="1">IF(E400=1,$C$4+SQRT(D400*($C$6-$C$4)*($C$5-$C$4)),$C$6-SQRT((1-D400)*($C$6-$C$4)*($C$6-$C$5)))</f>
        <v>8.89697039925225</v>
      </c>
    </row>
    <row r="401" spans="2:6">
      <c r="B401" s="49">
        <v>385</v>
      </c>
      <c r="C401" s="50">
        <f ca="1" t="shared" ref="C401:C464" si="18">RAND()</f>
        <v>0.810083053477506</v>
      </c>
      <c r="D401" s="50">
        <f ca="1" t="shared" ref="D401:D464" si="19">RAND()</f>
        <v>0.845284189441709</v>
      </c>
      <c r="E401" s="50">
        <f ca="1" t="shared" ref="E401:E464" si="20">IF(C401&lt;=$C$10,1,2)</f>
        <v>2</v>
      </c>
      <c r="F401" s="55">
        <f ca="1">IF(E401=1,$C$4+SQRT(D401*($C$6-$C$4)*($C$5-$C$4)),$C$6-SQRT((1-D401)*($C$6-$C$4)*($C$6-$C$5)))</f>
        <v>9.44373421719776</v>
      </c>
    </row>
    <row r="402" spans="2:6">
      <c r="B402" s="49">
        <v>386</v>
      </c>
      <c r="C402" s="50">
        <f ca="1" t="shared" si="18"/>
        <v>0.330116240850297</v>
      </c>
      <c r="D402" s="50">
        <f ca="1" t="shared" si="19"/>
        <v>0.34195530943122</v>
      </c>
      <c r="E402" s="50">
        <f ca="1" t="shared" si="20"/>
        <v>1</v>
      </c>
      <c r="F402" s="55">
        <f ca="1">IF(E402=1,$C$4+SQRT(D402*($C$6-$C$4)*($C$5-$C$4)),$C$6-SQRT((1-D402)*($C$6-$C$4)*($C$6-$C$5)))</f>
        <v>8.82698888678291</v>
      </c>
    </row>
    <row r="403" spans="2:6">
      <c r="B403" s="49">
        <v>387</v>
      </c>
      <c r="C403" s="50">
        <f ca="1" t="shared" si="18"/>
        <v>0.742281418060197</v>
      </c>
      <c r="D403" s="50">
        <f ca="1" t="shared" si="19"/>
        <v>0.133065746490318</v>
      </c>
      <c r="E403" s="50">
        <f ca="1" t="shared" si="20"/>
        <v>2</v>
      </c>
      <c r="F403" s="55">
        <f ca="1">IF(E403=1,$C$4+SQRT(D403*($C$6-$C$4)*($C$5-$C$4)),$C$6-SQRT((1-D403)*($C$6-$C$4)*($C$6-$C$5)))</f>
        <v>8.6832355916796</v>
      </c>
    </row>
    <row r="404" spans="2:6">
      <c r="B404" s="49">
        <v>388</v>
      </c>
      <c r="C404" s="50">
        <f ca="1" t="shared" si="18"/>
        <v>0.563672378417228</v>
      </c>
      <c r="D404" s="50">
        <f ca="1" t="shared" si="19"/>
        <v>0.189563043920928</v>
      </c>
      <c r="E404" s="50">
        <f ca="1" t="shared" si="20"/>
        <v>2</v>
      </c>
      <c r="F404" s="55">
        <f ca="1">IF(E404=1,$C$4+SQRT(D404*($C$6-$C$4)*($C$5-$C$4)),$C$6-SQRT((1-D404)*($C$6-$C$4)*($C$6-$C$5)))</f>
        <v>8.72686453503245</v>
      </c>
    </row>
    <row r="405" spans="2:6">
      <c r="B405" s="49">
        <v>389</v>
      </c>
      <c r="C405" s="50">
        <f ca="1" t="shared" si="18"/>
        <v>0.295587512135176</v>
      </c>
      <c r="D405" s="50">
        <f ca="1" t="shared" si="19"/>
        <v>0.122578408198972</v>
      </c>
      <c r="E405" s="50">
        <f ca="1" t="shared" si="20"/>
        <v>1</v>
      </c>
      <c r="F405" s="55">
        <f ca="1">IF(E405=1,$C$4+SQRT(D405*($C$6-$C$4)*($C$5-$C$4)),$C$6-SQRT((1-D405)*($C$6-$C$4)*($C$6-$C$5)))</f>
        <v>8.4951331299741</v>
      </c>
    </row>
    <row r="406" spans="2:6">
      <c r="B406" s="49">
        <v>390</v>
      </c>
      <c r="C406" s="50">
        <f ca="1" t="shared" si="18"/>
        <v>0.873174476213085</v>
      </c>
      <c r="D406" s="50">
        <f ca="1" t="shared" si="19"/>
        <v>0.369446854331231</v>
      </c>
      <c r="E406" s="50">
        <f ca="1" t="shared" si="20"/>
        <v>2</v>
      </c>
      <c r="F406" s="55">
        <f ca="1">IF(E406=1,$C$4+SQRT(D406*($C$6-$C$4)*($C$5-$C$4)),$C$6-SQRT((1-D406)*($C$6-$C$4)*($C$6-$C$5)))</f>
        <v>8.87701011075899</v>
      </c>
    </row>
    <row r="407" spans="2:6">
      <c r="B407" s="49">
        <v>391</v>
      </c>
      <c r="C407" s="50">
        <f ca="1" t="shared" si="18"/>
        <v>0.375132299437289</v>
      </c>
      <c r="D407" s="50">
        <f ca="1" t="shared" si="19"/>
        <v>0.76117675526914</v>
      </c>
      <c r="E407" s="50">
        <f ca="1" t="shared" si="20"/>
        <v>1</v>
      </c>
      <c r="F407" s="55">
        <f ca="1">IF(E407=1,$C$4+SQRT(D407*($C$6-$C$4)*($C$5-$C$4)),$C$6-SQRT((1-D407)*($C$6-$C$4)*($C$6-$C$5)))</f>
        <v>9.23383690597189</v>
      </c>
    </row>
    <row r="408" spans="2:6">
      <c r="B408" s="49">
        <v>392</v>
      </c>
      <c r="C408" s="50">
        <f ca="1" t="shared" si="18"/>
        <v>0.444666241783977</v>
      </c>
      <c r="D408" s="50">
        <f ca="1" t="shared" si="19"/>
        <v>0.977621072866887</v>
      </c>
      <c r="E408" s="50">
        <f ca="1" t="shared" si="20"/>
        <v>1</v>
      </c>
      <c r="F408" s="55">
        <f ca="1">IF(E408=1,$C$4+SQRT(D408*($C$6-$C$4)*($C$5-$C$4)),$C$6-SQRT((1-D408)*($C$6-$C$4)*($C$6-$C$5)))</f>
        <v>9.39829973386745</v>
      </c>
    </row>
    <row r="409" spans="2:6">
      <c r="B409" s="49">
        <v>393</v>
      </c>
      <c r="C409" s="50">
        <f ca="1" t="shared" si="18"/>
        <v>0.924145805820642</v>
      </c>
      <c r="D409" s="50">
        <f ca="1" t="shared" si="19"/>
        <v>0.301577691541145</v>
      </c>
      <c r="E409" s="50">
        <f ca="1" t="shared" si="20"/>
        <v>2</v>
      </c>
      <c r="F409" s="55">
        <f ca="1">IF(E409=1,$C$4+SQRT(D409*($C$6-$C$4)*($C$5-$C$4)),$C$6-SQRT((1-D409)*($C$6-$C$4)*($C$6-$C$5)))</f>
        <v>8.81811818826174</v>
      </c>
    </row>
    <row r="410" spans="2:6">
      <c r="B410" s="49">
        <v>394</v>
      </c>
      <c r="C410" s="50">
        <f ca="1" t="shared" si="18"/>
        <v>0.198105026917377</v>
      </c>
      <c r="D410" s="50">
        <f ca="1" t="shared" si="19"/>
        <v>0.830786950137665</v>
      </c>
      <c r="E410" s="50">
        <f ca="1" t="shared" si="20"/>
        <v>1</v>
      </c>
      <c r="F410" s="55">
        <f ca="1">IF(E410=1,$C$4+SQRT(D410*($C$6-$C$4)*($C$5-$C$4)),$C$6-SQRT((1-D410)*($C$6-$C$4)*($C$6-$C$5)))</f>
        <v>9.28902051972625</v>
      </c>
    </row>
    <row r="411" spans="2:6">
      <c r="B411" s="49">
        <v>395</v>
      </c>
      <c r="C411" s="50">
        <f ca="1" t="shared" si="18"/>
        <v>0.0167147895353386</v>
      </c>
      <c r="D411" s="50">
        <f ca="1" t="shared" si="19"/>
        <v>0.930145305377601</v>
      </c>
      <c r="E411" s="50">
        <f ca="1" t="shared" si="20"/>
        <v>1</v>
      </c>
      <c r="F411" s="55">
        <f ca="1">IF(E411=1,$C$4+SQRT(D411*($C$6-$C$4)*($C$5-$C$4)),$C$6-SQRT((1-D411)*($C$6-$C$4)*($C$6-$C$5)))</f>
        <v>9.36392470860939</v>
      </c>
    </row>
    <row r="412" spans="2:6">
      <c r="B412" s="49">
        <v>396</v>
      </c>
      <c r="C412" s="50">
        <f ca="1" t="shared" si="18"/>
        <v>0.44404817670364</v>
      </c>
      <c r="D412" s="50">
        <f ca="1" t="shared" si="19"/>
        <v>0.596715667033892</v>
      </c>
      <c r="E412" s="50">
        <f ca="1" t="shared" si="20"/>
        <v>1</v>
      </c>
      <c r="F412" s="55">
        <f ca="1">IF(E412=1,$C$4+SQRT(D412*($C$6-$C$4)*($C$5-$C$4)),$C$6-SQRT((1-D412)*($C$6-$C$4)*($C$6-$C$5)))</f>
        <v>9.09244282874107</v>
      </c>
    </row>
    <row r="413" spans="2:6">
      <c r="B413" s="49">
        <v>397</v>
      </c>
      <c r="C413" s="50">
        <f ca="1" t="shared" si="18"/>
        <v>0.120274503959473</v>
      </c>
      <c r="D413" s="50">
        <f ca="1" t="shared" si="19"/>
        <v>0.773859572228758</v>
      </c>
      <c r="E413" s="50">
        <f ca="1" t="shared" si="20"/>
        <v>1</v>
      </c>
      <c r="F413" s="55">
        <f ca="1">IF(E413=1,$C$4+SQRT(D413*($C$6-$C$4)*($C$5-$C$4)),$C$6-SQRT((1-D413)*($C$6-$C$4)*($C$6-$C$5)))</f>
        <v>9.2440736089386</v>
      </c>
    </row>
    <row r="414" spans="2:6">
      <c r="B414" s="49">
        <v>398</v>
      </c>
      <c r="C414" s="50">
        <f ca="1" t="shared" si="18"/>
        <v>0.126783989697415</v>
      </c>
      <c r="D414" s="50">
        <f ca="1" t="shared" si="19"/>
        <v>0.432560625689992</v>
      </c>
      <c r="E414" s="50">
        <f ca="1" t="shared" si="20"/>
        <v>1</v>
      </c>
      <c r="F414" s="55">
        <f ca="1">IF(E414=1,$C$4+SQRT(D414*($C$6-$C$4)*($C$5-$C$4)),$C$6-SQRT((1-D414)*($C$6-$C$4)*($C$6-$C$5)))</f>
        <v>8.93011894474846</v>
      </c>
    </row>
    <row r="415" spans="2:6">
      <c r="B415" s="49">
        <v>399</v>
      </c>
      <c r="C415" s="50">
        <f ca="1" t="shared" si="18"/>
        <v>0.432140736611154</v>
      </c>
      <c r="D415" s="50">
        <f ca="1" t="shared" si="19"/>
        <v>0.599526104698507</v>
      </c>
      <c r="E415" s="50">
        <f ca="1" t="shared" si="20"/>
        <v>1</v>
      </c>
      <c r="F415" s="55">
        <f ca="1">IF(E415=1,$C$4+SQRT(D415*($C$6-$C$4)*($C$5-$C$4)),$C$6-SQRT((1-D415)*($C$6-$C$4)*($C$6-$C$5)))</f>
        <v>9.09501242431171</v>
      </c>
    </row>
    <row r="416" spans="2:6">
      <c r="B416" s="49">
        <v>400</v>
      </c>
      <c r="C416" s="50">
        <f ca="1" t="shared" si="18"/>
        <v>0.102178393913164</v>
      </c>
      <c r="D416" s="50">
        <f ca="1" t="shared" si="19"/>
        <v>0.191544751803735</v>
      </c>
      <c r="E416" s="50">
        <f ca="1" t="shared" si="20"/>
        <v>1</v>
      </c>
      <c r="F416" s="55">
        <f ca="1">IF(E416=1,$C$4+SQRT(D416*($C$6-$C$4)*($C$5-$C$4)),$C$6-SQRT((1-D416)*($C$6-$C$4)*($C$6-$C$5)))</f>
        <v>8.61894224577699</v>
      </c>
    </row>
    <row r="417" spans="2:6">
      <c r="B417" s="49">
        <v>401</v>
      </c>
      <c r="C417" s="50">
        <f ca="1" t="shared" si="18"/>
        <v>0.888482476244808</v>
      </c>
      <c r="D417" s="50">
        <f ca="1" t="shared" si="19"/>
        <v>0.172939182654163</v>
      </c>
      <c r="E417" s="50">
        <f ca="1" t="shared" si="20"/>
        <v>2</v>
      </c>
      <c r="F417" s="55">
        <f ca="1">IF(E417=1,$C$4+SQRT(D417*($C$6-$C$4)*($C$5-$C$4)),$C$6-SQRT((1-D417)*($C$6-$C$4)*($C$6-$C$5)))</f>
        <v>8.71387339865328</v>
      </c>
    </row>
    <row r="418" spans="2:6">
      <c r="B418" s="49">
        <v>402</v>
      </c>
      <c r="C418" s="50">
        <f ca="1" t="shared" si="18"/>
        <v>0.44203857611884</v>
      </c>
      <c r="D418" s="50">
        <f ca="1" t="shared" si="19"/>
        <v>0.0462416440367297</v>
      </c>
      <c r="E418" s="50">
        <f ca="1" t="shared" si="20"/>
        <v>1</v>
      </c>
      <c r="F418" s="55">
        <f ca="1">IF(E418=1,$C$4+SQRT(D418*($C$6-$C$4)*($C$5-$C$4)),$C$6-SQRT((1-D418)*($C$6-$C$4)*($C$6-$C$5)))</f>
        <v>8.30411065103587</v>
      </c>
    </row>
    <row r="419" spans="2:6">
      <c r="B419" s="49">
        <v>403</v>
      </c>
      <c r="C419" s="50">
        <f ca="1" t="shared" si="18"/>
        <v>0.0696445914267645</v>
      </c>
      <c r="D419" s="50">
        <f ca="1" t="shared" si="19"/>
        <v>0.236314601514065</v>
      </c>
      <c r="E419" s="50">
        <f ca="1" t="shared" si="20"/>
        <v>1</v>
      </c>
      <c r="F419" s="55">
        <f ca="1">IF(E419=1,$C$4+SQRT(D419*($C$6-$C$4)*($C$5-$C$4)),$C$6-SQRT((1-D419)*($C$6-$C$4)*($C$6-$C$5)))</f>
        <v>8.68748032919359</v>
      </c>
    </row>
    <row r="420" spans="2:6">
      <c r="B420" s="49">
        <v>404</v>
      </c>
      <c r="C420" s="50">
        <f ca="1" t="shared" si="18"/>
        <v>0.231156190271569</v>
      </c>
      <c r="D420" s="50">
        <f ca="1" t="shared" si="19"/>
        <v>0.539338477510499</v>
      </c>
      <c r="E420" s="50">
        <f ca="1" t="shared" si="20"/>
        <v>1</v>
      </c>
      <c r="F420" s="55">
        <f ca="1">IF(E420=1,$C$4+SQRT(D420*($C$6-$C$4)*($C$5-$C$4)),$C$6-SQRT((1-D420)*($C$6-$C$4)*($C$6-$C$5)))</f>
        <v>9.03859373915935</v>
      </c>
    </row>
    <row r="421" spans="2:6">
      <c r="B421" s="49">
        <v>405</v>
      </c>
      <c r="C421" s="50">
        <f ca="1" t="shared" si="18"/>
        <v>0.817036713930269</v>
      </c>
      <c r="D421" s="50">
        <f ca="1" t="shared" si="19"/>
        <v>0.812324594054826</v>
      </c>
      <c r="E421" s="50">
        <f ca="1" t="shared" si="20"/>
        <v>2</v>
      </c>
      <c r="F421" s="55">
        <f ca="1">IF(E421=1,$C$4+SQRT(D421*($C$6-$C$4)*($C$5-$C$4)),$C$6-SQRT((1-D421)*($C$6-$C$4)*($C$6-$C$5)))</f>
        <v>9.38734119455414</v>
      </c>
    </row>
    <row r="422" spans="2:6">
      <c r="B422" s="49">
        <v>406</v>
      </c>
      <c r="C422" s="50">
        <f ca="1" t="shared" si="18"/>
        <v>0.445824329207996</v>
      </c>
      <c r="D422" s="50">
        <f ca="1" t="shared" si="19"/>
        <v>0.610292899261053</v>
      </c>
      <c r="E422" s="50">
        <f ca="1" t="shared" si="20"/>
        <v>1</v>
      </c>
      <c r="F422" s="55">
        <f ca="1">IF(E422=1,$C$4+SQRT(D422*($C$6-$C$4)*($C$5-$C$4)),$C$6-SQRT((1-D422)*($C$6-$C$4)*($C$6-$C$5)))</f>
        <v>9.1048012484253</v>
      </c>
    </row>
    <row r="423" spans="2:6">
      <c r="B423" s="49">
        <v>407</v>
      </c>
      <c r="C423" s="50">
        <f ca="1" t="shared" si="18"/>
        <v>0.876957924804554</v>
      </c>
      <c r="D423" s="50">
        <f ca="1" t="shared" si="19"/>
        <v>0.276630177472661</v>
      </c>
      <c r="E423" s="50">
        <f ca="1" t="shared" si="20"/>
        <v>2</v>
      </c>
      <c r="F423" s="55">
        <f ca="1">IF(E423=1,$C$4+SQRT(D423*($C$6-$C$4)*($C$5-$C$4)),$C$6-SQRT((1-D423)*($C$6-$C$4)*($C$6-$C$5)))</f>
        <v>8.79719509268765</v>
      </c>
    </row>
    <row r="424" spans="2:6">
      <c r="B424" s="49">
        <v>408</v>
      </c>
      <c r="C424" s="50">
        <f ca="1" t="shared" si="18"/>
        <v>0.282123597829122</v>
      </c>
      <c r="D424" s="50">
        <f ca="1" t="shared" si="19"/>
        <v>0.725534455213389</v>
      </c>
      <c r="E424" s="50">
        <f ca="1" t="shared" si="20"/>
        <v>1</v>
      </c>
      <c r="F424" s="55">
        <f ca="1">IF(E424=1,$C$4+SQRT(D424*($C$6-$C$4)*($C$5-$C$4)),$C$6-SQRT((1-D424)*($C$6-$C$4)*($C$6-$C$5)))</f>
        <v>9.20460321700831</v>
      </c>
    </row>
    <row r="425" spans="2:6">
      <c r="B425" s="49">
        <v>409</v>
      </c>
      <c r="C425" s="50">
        <f ca="1" t="shared" si="18"/>
        <v>0.110112482679479</v>
      </c>
      <c r="D425" s="50">
        <f ca="1" t="shared" si="19"/>
        <v>0.179004693928882</v>
      </c>
      <c r="E425" s="50">
        <f ca="1" t="shared" si="20"/>
        <v>1</v>
      </c>
      <c r="F425" s="55">
        <f ca="1">IF(E425=1,$C$4+SQRT(D425*($C$6-$C$4)*($C$5-$C$4)),$C$6-SQRT((1-D425)*($C$6-$C$4)*($C$6-$C$5)))</f>
        <v>8.59833885705156</v>
      </c>
    </row>
    <row r="426" spans="2:6">
      <c r="B426" s="49">
        <v>410</v>
      </c>
      <c r="C426" s="50">
        <f ca="1" t="shared" si="18"/>
        <v>0.589733588194344</v>
      </c>
      <c r="D426" s="50">
        <f ca="1" t="shared" si="19"/>
        <v>0.0883788300946606</v>
      </c>
      <c r="E426" s="50">
        <f ca="1" t="shared" si="20"/>
        <v>2</v>
      </c>
      <c r="F426" s="55">
        <f ca="1">IF(E426=1,$C$4+SQRT(D426*($C$6-$C$4)*($C$5-$C$4)),$C$6-SQRT((1-D426)*($C$6-$C$4)*($C$6-$C$5)))</f>
        <v>8.64972508732085</v>
      </c>
    </row>
    <row r="427" spans="2:6">
      <c r="B427" s="49">
        <v>411</v>
      </c>
      <c r="C427" s="50">
        <f ca="1" t="shared" si="18"/>
        <v>0.0345006326818851</v>
      </c>
      <c r="D427" s="50">
        <f ca="1" t="shared" si="19"/>
        <v>0.441878585907553</v>
      </c>
      <c r="E427" s="50">
        <f ca="1" t="shared" si="20"/>
        <v>1</v>
      </c>
      <c r="F427" s="55">
        <f ca="1">IF(E427=1,$C$4+SQRT(D427*($C$6-$C$4)*($C$5-$C$4)),$C$6-SQRT((1-D427)*($C$6-$C$4)*($C$6-$C$5)))</f>
        <v>8.94008359831193</v>
      </c>
    </row>
    <row r="428" spans="2:6">
      <c r="B428" s="49">
        <v>412</v>
      </c>
      <c r="C428" s="50">
        <f ca="1" t="shared" si="18"/>
        <v>0.0699753579258542</v>
      </c>
      <c r="D428" s="50">
        <f ca="1" t="shared" si="19"/>
        <v>0.867139439977937</v>
      </c>
      <c r="E428" s="50">
        <f ca="1" t="shared" si="20"/>
        <v>1</v>
      </c>
      <c r="F428" s="55">
        <f ca="1">IF(E428=1,$C$4+SQRT(D428*($C$6-$C$4)*($C$5-$C$4)),$C$6-SQRT((1-D428)*($C$6-$C$4)*($C$6-$C$5)))</f>
        <v>9.31692022535758</v>
      </c>
    </row>
    <row r="429" spans="2:6">
      <c r="B429" s="49">
        <v>413</v>
      </c>
      <c r="C429" s="50">
        <f ca="1" t="shared" si="18"/>
        <v>0.330319356746855</v>
      </c>
      <c r="D429" s="50">
        <f ca="1" t="shared" si="19"/>
        <v>0.161849748671677</v>
      </c>
      <c r="E429" s="50">
        <f ca="1" t="shared" si="20"/>
        <v>1</v>
      </c>
      <c r="F429" s="55">
        <f ca="1">IF(E429=1,$C$4+SQRT(D429*($C$6-$C$4)*($C$5-$C$4)),$C$6-SQRT((1-D429)*($C$6-$C$4)*($C$6-$C$5)))</f>
        <v>8.56894595291939</v>
      </c>
    </row>
    <row r="430" spans="2:6">
      <c r="B430" s="49">
        <v>414</v>
      </c>
      <c r="C430" s="50">
        <f ca="1" t="shared" si="18"/>
        <v>0.978514859599502</v>
      </c>
      <c r="D430" s="50">
        <f ca="1" t="shared" si="19"/>
        <v>0.377995708877447</v>
      </c>
      <c r="E430" s="50">
        <f ca="1" t="shared" si="20"/>
        <v>2</v>
      </c>
      <c r="F430" s="55">
        <f ca="1">IF(E430=1,$C$4+SQRT(D430*($C$6-$C$4)*($C$5-$C$4)),$C$6-SQRT((1-D430)*($C$6-$C$4)*($C$6-$C$5)))</f>
        <v>8.88464867317732</v>
      </c>
    </row>
    <row r="431" spans="2:6">
      <c r="B431" s="49">
        <v>415</v>
      </c>
      <c r="C431" s="50">
        <f ca="1" t="shared" si="18"/>
        <v>0.598424968233925</v>
      </c>
      <c r="D431" s="50">
        <f ca="1" t="shared" si="19"/>
        <v>0.0970711021467658</v>
      </c>
      <c r="E431" s="50">
        <f ca="1" t="shared" si="20"/>
        <v>2</v>
      </c>
      <c r="F431" s="55">
        <f ca="1">IF(E431=1,$C$4+SQRT(D431*($C$6-$C$4)*($C$5-$C$4)),$C$6-SQRT((1-D431)*($C$6-$C$4)*($C$6-$C$5)))</f>
        <v>8.65617791515898</v>
      </c>
    </row>
    <row r="432" spans="2:6">
      <c r="B432" s="49">
        <v>416</v>
      </c>
      <c r="C432" s="50">
        <f ca="1" t="shared" si="18"/>
        <v>0.428215235105053</v>
      </c>
      <c r="D432" s="50">
        <f ca="1" t="shared" si="19"/>
        <v>0.633090093181649</v>
      </c>
      <c r="E432" s="50">
        <f ca="1" t="shared" si="20"/>
        <v>1</v>
      </c>
      <c r="F432" s="55">
        <f ca="1">IF(E432=1,$C$4+SQRT(D432*($C$6-$C$4)*($C$5-$C$4)),$C$6-SQRT((1-D432)*($C$6-$C$4)*($C$6-$C$5)))</f>
        <v>9.12524672244059</v>
      </c>
    </row>
    <row r="433" spans="2:6">
      <c r="B433" s="49">
        <v>417</v>
      </c>
      <c r="C433" s="50">
        <f ca="1" t="shared" si="18"/>
        <v>0.297013200410371</v>
      </c>
      <c r="D433" s="50">
        <f ca="1" t="shared" si="19"/>
        <v>0.0976890901228284</v>
      </c>
      <c r="E433" s="50">
        <f ca="1" t="shared" si="20"/>
        <v>1</v>
      </c>
      <c r="F433" s="55">
        <f ca="1">IF(E433=1,$C$4+SQRT(D433*($C$6-$C$4)*($C$5-$C$4)),$C$6-SQRT((1-D433)*($C$6-$C$4)*($C$6-$C$5)))</f>
        <v>8.44201604071081</v>
      </c>
    </row>
    <row r="434" spans="2:6">
      <c r="B434" s="49">
        <v>418</v>
      </c>
      <c r="C434" s="50">
        <f ca="1" t="shared" si="18"/>
        <v>0.201676452400155</v>
      </c>
      <c r="D434" s="50">
        <f ca="1" t="shared" si="19"/>
        <v>0.849446371320319</v>
      </c>
      <c r="E434" s="50">
        <f ca="1" t="shared" si="20"/>
        <v>1</v>
      </c>
      <c r="F434" s="55">
        <f ca="1">IF(E434=1,$C$4+SQRT(D434*($C$6-$C$4)*($C$5-$C$4)),$C$6-SQRT((1-D434)*($C$6-$C$4)*($C$6-$C$5)))</f>
        <v>9.30341579806317</v>
      </c>
    </row>
    <row r="435" spans="2:6">
      <c r="B435" s="49">
        <v>419</v>
      </c>
      <c r="C435" s="50">
        <f ca="1" t="shared" si="18"/>
        <v>0.158466514615596</v>
      </c>
      <c r="D435" s="50">
        <f ca="1" t="shared" si="19"/>
        <v>0.194916603100042</v>
      </c>
      <c r="E435" s="50">
        <f ca="1" t="shared" si="20"/>
        <v>1</v>
      </c>
      <c r="F435" s="55">
        <f ca="1">IF(E435=1,$C$4+SQRT(D435*($C$6-$C$4)*($C$5-$C$4)),$C$6-SQRT((1-D435)*($C$6-$C$4)*($C$6-$C$5)))</f>
        <v>8.62436624364237</v>
      </c>
    </row>
    <row r="436" spans="2:6">
      <c r="B436" s="49">
        <v>420</v>
      </c>
      <c r="C436" s="50">
        <f ca="1" t="shared" si="18"/>
        <v>0.260301759680948</v>
      </c>
      <c r="D436" s="50">
        <f ca="1" t="shared" si="19"/>
        <v>0.0395821782098826</v>
      </c>
      <c r="E436" s="50">
        <f ca="1" t="shared" si="20"/>
        <v>1</v>
      </c>
      <c r="F436" s="55">
        <f ca="1">IF(E436=1,$C$4+SQRT(D436*($C$6-$C$4)*($C$5-$C$4)),$C$6-SQRT((1-D436)*($C$6-$C$4)*($C$6-$C$5)))</f>
        <v>8.28136161148914</v>
      </c>
    </row>
    <row r="437" spans="2:6">
      <c r="B437" s="49">
        <v>421</v>
      </c>
      <c r="C437" s="50">
        <f ca="1" t="shared" si="18"/>
        <v>0.434465434009165</v>
      </c>
      <c r="D437" s="50">
        <f ca="1" t="shared" si="19"/>
        <v>0.383353630091584</v>
      </c>
      <c r="E437" s="50">
        <f ca="1" t="shared" si="20"/>
        <v>1</v>
      </c>
      <c r="F437" s="55">
        <f ca="1">IF(E437=1,$C$4+SQRT(D437*($C$6-$C$4)*($C$5-$C$4)),$C$6-SQRT((1-D437)*($C$6-$C$4)*($C$6-$C$5)))</f>
        <v>8.87561821599552</v>
      </c>
    </row>
    <row r="438" spans="2:6">
      <c r="B438" s="49">
        <v>422</v>
      </c>
      <c r="C438" s="50">
        <f ca="1" t="shared" si="18"/>
        <v>0.960701529699454</v>
      </c>
      <c r="D438" s="50">
        <f ca="1" t="shared" si="19"/>
        <v>0.375008771836368</v>
      </c>
      <c r="E438" s="50">
        <f ca="1" t="shared" si="20"/>
        <v>2</v>
      </c>
      <c r="F438" s="55">
        <f ca="1">IF(E438=1,$C$4+SQRT(D438*($C$6-$C$4)*($C$5-$C$4)),$C$6-SQRT((1-D438)*($C$6-$C$4)*($C$6-$C$5)))</f>
        <v>8.8819738570466</v>
      </c>
    </row>
    <row r="439" spans="2:6">
      <c r="B439" s="49">
        <v>423</v>
      </c>
      <c r="C439" s="50">
        <f ca="1" t="shared" si="18"/>
        <v>0.352125720591549</v>
      </c>
      <c r="D439" s="50">
        <f ca="1" t="shared" si="19"/>
        <v>0.866616260136295</v>
      </c>
      <c r="E439" s="50">
        <f ca="1" t="shared" si="20"/>
        <v>1</v>
      </c>
      <c r="F439" s="55">
        <f ca="1">IF(E439=1,$C$4+SQRT(D439*($C$6-$C$4)*($C$5-$C$4)),$C$6-SQRT((1-D439)*($C$6-$C$4)*($C$6-$C$5)))</f>
        <v>9.3165228901438</v>
      </c>
    </row>
    <row r="440" spans="2:6">
      <c r="B440" s="49">
        <v>424</v>
      </c>
      <c r="C440" s="50">
        <f ca="1" t="shared" si="18"/>
        <v>0.669974274788712</v>
      </c>
      <c r="D440" s="50">
        <f ca="1" t="shared" si="19"/>
        <v>0.0438696324348968</v>
      </c>
      <c r="E440" s="50">
        <f ca="1" t="shared" si="20"/>
        <v>2</v>
      </c>
      <c r="F440" s="55">
        <f ca="1">IF(E440=1,$C$4+SQRT(D440*($C$6-$C$4)*($C$5-$C$4)),$C$6-SQRT((1-D440)*($C$6-$C$4)*($C$6-$C$5)))</f>
        <v>8.61715484050809</v>
      </c>
    </row>
    <row r="441" spans="2:6">
      <c r="B441" s="49">
        <v>425</v>
      </c>
      <c r="C441" s="50">
        <f ca="1" t="shared" si="18"/>
        <v>0.105174619445847</v>
      </c>
      <c r="D441" s="50">
        <f ca="1" t="shared" si="19"/>
        <v>0.0538107811479345</v>
      </c>
      <c r="E441" s="50">
        <f ca="1" t="shared" si="20"/>
        <v>1</v>
      </c>
      <c r="F441" s="55">
        <f ca="1">IF(E441=1,$C$4+SQRT(D441*($C$6-$C$4)*($C$5-$C$4)),$C$6-SQRT((1-D441)*($C$6-$C$4)*($C$6-$C$5)))</f>
        <v>8.32805725460027</v>
      </c>
    </row>
    <row r="442" spans="2:6">
      <c r="B442" s="49">
        <v>426</v>
      </c>
      <c r="C442" s="50">
        <f ca="1" t="shared" si="18"/>
        <v>0.501746630576838</v>
      </c>
      <c r="D442" s="50">
        <f ca="1" t="shared" si="19"/>
        <v>0.914214800505498</v>
      </c>
      <c r="E442" s="50">
        <f ca="1" t="shared" si="20"/>
        <v>2</v>
      </c>
      <c r="F442" s="55">
        <f ca="1">IF(E442=1,$C$4+SQRT(D442*($C$6-$C$4)*($C$5-$C$4)),$C$6-SQRT((1-D442)*($C$6-$C$4)*($C$6-$C$5)))</f>
        <v>9.58578942675373</v>
      </c>
    </row>
    <row r="443" spans="2:6">
      <c r="B443" s="49">
        <v>427</v>
      </c>
      <c r="C443" s="50">
        <f ca="1" t="shared" si="18"/>
        <v>0.562146701334703</v>
      </c>
      <c r="D443" s="50">
        <f ca="1" t="shared" si="19"/>
        <v>0.360734972499551</v>
      </c>
      <c r="E443" s="50">
        <f ca="1" t="shared" si="20"/>
        <v>2</v>
      </c>
      <c r="F443" s="55">
        <f ca="1">IF(E443=1,$C$4+SQRT(D443*($C$6-$C$4)*($C$5-$C$4)),$C$6-SQRT((1-D443)*($C$6-$C$4)*($C$6-$C$5)))</f>
        <v>8.86927896676461</v>
      </c>
    </row>
    <row r="444" spans="2:6">
      <c r="B444" s="49">
        <v>428</v>
      </c>
      <c r="C444" s="50">
        <f ca="1" t="shared" si="18"/>
        <v>0.88250614156783</v>
      </c>
      <c r="D444" s="50">
        <f ca="1" t="shared" si="19"/>
        <v>0.311998262843863</v>
      </c>
      <c r="E444" s="50">
        <f ca="1" t="shared" si="20"/>
        <v>2</v>
      </c>
      <c r="F444" s="55">
        <f ca="1">IF(E444=1,$C$4+SQRT(D444*($C$6-$C$4)*($C$5-$C$4)),$C$6-SQRT((1-D444)*($C$6-$C$4)*($C$6-$C$5)))</f>
        <v>8.82696825519841</v>
      </c>
    </row>
    <row r="445" spans="2:6">
      <c r="B445" s="49">
        <v>429</v>
      </c>
      <c r="C445" s="50">
        <f ca="1" t="shared" si="18"/>
        <v>0.921540169354752</v>
      </c>
      <c r="D445" s="50">
        <f ca="1" t="shared" si="19"/>
        <v>0.898131184102924</v>
      </c>
      <c r="E445" s="50">
        <f ca="1" t="shared" si="20"/>
        <v>2</v>
      </c>
      <c r="F445" s="55">
        <f ca="1">IF(E445=1,$C$4+SQRT(D445*($C$6-$C$4)*($C$5-$C$4)),$C$6-SQRT((1-D445)*($C$6-$C$4)*($C$6-$C$5)))</f>
        <v>9.54862694830755</v>
      </c>
    </row>
    <row r="446" spans="2:6">
      <c r="B446" s="49">
        <v>430</v>
      </c>
      <c r="C446" s="50">
        <f ca="1" t="shared" si="18"/>
        <v>0.598852329092038</v>
      </c>
      <c r="D446" s="50">
        <f ca="1" t="shared" si="19"/>
        <v>0.696571880883294</v>
      </c>
      <c r="E446" s="50">
        <f ca="1" t="shared" si="20"/>
        <v>2</v>
      </c>
      <c r="F446" s="55">
        <f ca="1">IF(E446=1,$C$4+SQRT(D446*($C$6-$C$4)*($C$5-$C$4)),$C$6-SQRT((1-D446)*($C$6-$C$4)*($C$6-$C$5)))</f>
        <v>9.22099021942378</v>
      </c>
    </row>
    <row r="447" spans="2:6">
      <c r="B447" s="49">
        <v>431</v>
      </c>
      <c r="C447" s="50">
        <f ca="1" t="shared" si="18"/>
        <v>0.488909704926394</v>
      </c>
      <c r="D447" s="50">
        <f ca="1" t="shared" si="19"/>
        <v>0.0630110129040637</v>
      </c>
      <c r="E447" s="50">
        <f ca="1" t="shared" si="20"/>
        <v>1</v>
      </c>
      <c r="F447" s="55">
        <f ca="1">IF(E447=1,$C$4+SQRT(D447*($C$6-$C$4)*($C$5-$C$4)),$C$6-SQRT((1-D447)*($C$6-$C$4)*($C$6-$C$5)))</f>
        <v>8.35499581097265</v>
      </c>
    </row>
    <row r="448" spans="2:6">
      <c r="B448" s="49">
        <v>432</v>
      </c>
      <c r="C448" s="50">
        <f ca="1" t="shared" si="18"/>
        <v>0.0443174353578675</v>
      </c>
      <c r="D448" s="50">
        <f ca="1" t="shared" si="19"/>
        <v>0.565625111907753</v>
      </c>
      <c r="E448" s="50">
        <f ca="1" t="shared" si="20"/>
        <v>1</v>
      </c>
      <c r="F448" s="55">
        <f ca="1">IF(E448=1,$C$4+SQRT(D448*($C$6-$C$4)*($C$5-$C$4)),$C$6-SQRT((1-D448)*($C$6-$C$4)*($C$6-$C$5)))</f>
        <v>9.06360247452491</v>
      </c>
    </row>
    <row r="449" spans="2:6">
      <c r="B449" s="49">
        <v>433</v>
      </c>
      <c r="C449" s="50">
        <f ca="1" t="shared" si="18"/>
        <v>0.167513423291414</v>
      </c>
      <c r="D449" s="50">
        <f ca="1" t="shared" si="19"/>
        <v>0.3239675175021</v>
      </c>
      <c r="E449" s="50">
        <f ca="1" t="shared" si="20"/>
        <v>1</v>
      </c>
      <c r="F449" s="55">
        <f ca="1">IF(E449=1,$C$4+SQRT(D449*($C$6-$C$4)*($C$5-$C$4)),$C$6-SQRT((1-D449)*($C$6-$C$4)*($C$6-$C$5)))</f>
        <v>8.80494411918108</v>
      </c>
    </row>
    <row r="450" spans="2:6">
      <c r="B450" s="49">
        <v>434</v>
      </c>
      <c r="C450" s="50">
        <f ca="1" t="shared" si="18"/>
        <v>0.628968093186614</v>
      </c>
      <c r="D450" s="50">
        <f ca="1" t="shared" si="19"/>
        <v>0.288306321054771</v>
      </c>
      <c r="E450" s="50">
        <f ca="1" t="shared" si="20"/>
        <v>2</v>
      </c>
      <c r="F450" s="55">
        <f ca="1">IF(E450=1,$C$4+SQRT(D450*($C$6-$C$4)*($C$5-$C$4)),$C$6-SQRT((1-D450)*($C$6-$C$4)*($C$6-$C$5)))</f>
        <v>8.80694201402846</v>
      </c>
    </row>
    <row r="451" spans="2:6">
      <c r="B451" s="49">
        <v>435</v>
      </c>
      <c r="C451" s="50">
        <f ca="1" t="shared" si="18"/>
        <v>0.0174958046071514</v>
      </c>
      <c r="D451" s="50">
        <f ca="1" t="shared" si="19"/>
        <v>0.507904457327236</v>
      </c>
      <c r="E451" s="50">
        <f ca="1" t="shared" si="20"/>
        <v>1</v>
      </c>
      <c r="F451" s="55">
        <f ca="1">IF(E451=1,$C$4+SQRT(D451*($C$6-$C$4)*($C$5-$C$4)),$C$6-SQRT((1-D451)*($C$6-$C$4)*($C$6-$C$5)))</f>
        <v>9.00787346162823</v>
      </c>
    </row>
    <row r="452" spans="2:6">
      <c r="B452" s="49">
        <v>436</v>
      </c>
      <c r="C452" s="50">
        <f ca="1" t="shared" si="18"/>
        <v>0.267030313550807</v>
      </c>
      <c r="D452" s="50">
        <f ca="1" t="shared" si="19"/>
        <v>0.464243733201957</v>
      </c>
      <c r="E452" s="50">
        <f ca="1" t="shared" si="20"/>
        <v>1</v>
      </c>
      <c r="F452" s="55">
        <f ca="1">IF(E452=1,$C$4+SQRT(D452*($C$6-$C$4)*($C$5-$C$4)),$C$6-SQRT((1-D452)*($C$6-$C$4)*($C$6-$C$5)))</f>
        <v>8.96358054484507</v>
      </c>
    </row>
    <row r="453" spans="2:6">
      <c r="B453" s="49">
        <v>437</v>
      </c>
      <c r="C453" s="50">
        <f ca="1" t="shared" si="18"/>
        <v>0.905304944623167</v>
      </c>
      <c r="D453" s="50">
        <f ca="1" t="shared" si="19"/>
        <v>0.851914589322377</v>
      </c>
      <c r="E453" s="50">
        <f ca="1" t="shared" si="20"/>
        <v>2</v>
      </c>
      <c r="F453" s="55">
        <f ca="1">IF(E453=1,$C$4+SQRT(D453*($C$6-$C$4)*($C$5-$C$4)),$C$6-SQRT((1-D453)*($C$6-$C$4)*($C$6-$C$5)))</f>
        <v>9.45578421434577</v>
      </c>
    </row>
    <row r="454" spans="2:6">
      <c r="B454" s="49">
        <v>438</v>
      </c>
      <c r="C454" s="50">
        <f ca="1" t="shared" si="18"/>
        <v>0.462592898359639</v>
      </c>
      <c r="D454" s="50">
        <f ca="1" t="shared" si="19"/>
        <v>0.741820270590501</v>
      </c>
      <c r="E454" s="50">
        <f ca="1" t="shared" si="20"/>
        <v>1</v>
      </c>
      <c r="F454" s="55">
        <f ca="1">IF(E454=1,$C$4+SQRT(D454*($C$6-$C$4)*($C$5-$C$4)),$C$6-SQRT((1-D454)*($C$6-$C$4)*($C$6-$C$5)))</f>
        <v>9.21804784026778</v>
      </c>
    </row>
    <row r="455" spans="2:6">
      <c r="B455" s="49">
        <v>439</v>
      </c>
      <c r="C455" s="50">
        <f ca="1" t="shared" si="18"/>
        <v>0.393585382889517</v>
      </c>
      <c r="D455" s="50">
        <f ca="1" t="shared" si="19"/>
        <v>0.593183738669375</v>
      </c>
      <c r="E455" s="50">
        <f ca="1" t="shared" si="20"/>
        <v>1</v>
      </c>
      <c r="F455" s="55">
        <f ca="1">IF(E455=1,$C$4+SQRT(D455*($C$6-$C$4)*($C$5-$C$4)),$C$6-SQRT((1-D455)*($C$6-$C$4)*($C$6-$C$5)))</f>
        <v>9.08920497489625</v>
      </c>
    </row>
    <row r="456" spans="2:6">
      <c r="B456" s="49">
        <v>440</v>
      </c>
      <c r="C456" s="50">
        <f ca="1" t="shared" si="18"/>
        <v>0.493993303915401</v>
      </c>
      <c r="D456" s="50">
        <f ca="1" t="shared" si="19"/>
        <v>0.958970954402336</v>
      </c>
      <c r="E456" s="50">
        <f ca="1" t="shared" si="20"/>
        <v>1</v>
      </c>
      <c r="F456" s="55">
        <f ca="1">IF(E456=1,$C$4+SQRT(D456*($C$6-$C$4)*($C$5-$C$4)),$C$6-SQRT((1-D456)*($C$6-$C$4)*($C$6-$C$5)))</f>
        <v>9.38489779724161</v>
      </c>
    </row>
    <row r="457" spans="2:6">
      <c r="B457" s="49">
        <v>441</v>
      </c>
      <c r="C457" s="50">
        <f ca="1" t="shared" si="18"/>
        <v>0.775825348514231</v>
      </c>
      <c r="D457" s="50">
        <f ca="1" t="shared" si="19"/>
        <v>0.738880993316618</v>
      </c>
      <c r="E457" s="50">
        <f ca="1" t="shared" si="20"/>
        <v>2</v>
      </c>
      <c r="F457" s="55">
        <f ca="1">IF(E457=1,$C$4+SQRT(D457*($C$6-$C$4)*($C$5-$C$4)),$C$6-SQRT((1-D457)*($C$6-$C$4)*($C$6-$C$5)))</f>
        <v>9.27733962792556</v>
      </c>
    </row>
    <row r="458" spans="2:6">
      <c r="B458" s="49">
        <v>442</v>
      </c>
      <c r="C458" s="50">
        <f ca="1" t="shared" si="18"/>
        <v>0.318752939454884</v>
      </c>
      <c r="D458" s="50">
        <f ca="1" t="shared" si="19"/>
        <v>0.355367071052963</v>
      </c>
      <c r="E458" s="50">
        <f ca="1" t="shared" si="20"/>
        <v>1</v>
      </c>
      <c r="F458" s="55">
        <f ca="1">IF(E458=1,$C$4+SQRT(D458*($C$6-$C$4)*($C$5-$C$4)),$C$6-SQRT((1-D458)*($C$6-$C$4)*($C$6-$C$5)))</f>
        <v>8.84305049795723</v>
      </c>
    </row>
    <row r="459" spans="2:6">
      <c r="B459" s="49">
        <v>443</v>
      </c>
      <c r="C459" s="50">
        <f ca="1" t="shared" si="18"/>
        <v>0.728798452730446</v>
      </c>
      <c r="D459" s="50">
        <f ca="1" t="shared" si="19"/>
        <v>0.234136845251999</v>
      </c>
      <c r="E459" s="50">
        <f ca="1" t="shared" si="20"/>
        <v>2</v>
      </c>
      <c r="F459" s="55">
        <f ca="1">IF(E459=1,$C$4+SQRT(D459*($C$6-$C$4)*($C$5-$C$4)),$C$6-SQRT((1-D459)*($C$6-$C$4)*($C$6-$C$5)))</f>
        <v>8.76237068978793</v>
      </c>
    </row>
    <row r="460" spans="2:6">
      <c r="B460" s="49">
        <v>444</v>
      </c>
      <c r="C460" s="50">
        <f ca="1" t="shared" si="18"/>
        <v>0.568901270003128</v>
      </c>
      <c r="D460" s="50">
        <f ca="1" t="shared" si="19"/>
        <v>0.716589323993083</v>
      </c>
      <c r="E460" s="50">
        <f ca="1" t="shared" si="20"/>
        <v>2</v>
      </c>
      <c r="F460" s="55">
        <f ca="1">IF(E460=1,$C$4+SQRT(D460*($C$6-$C$4)*($C$5-$C$4)),$C$6-SQRT((1-D460)*($C$6-$C$4)*($C$6-$C$5)))</f>
        <v>9.24712461056704</v>
      </c>
    </row>
    <row r="461" spans="2:6">
      <c r="B461" s="49">
        <v>445</v>
      </c>
      <c r="C461" s="50">
        <f ca="1" t="shared" si="18"/>
        <v>0.00805522622392596</v>
      </c>
      <c r="D461" s="50">
        <f ca="1" t="shared" si="19"/>
        <v>0.0837918506274202</v>
      </c>
      <c r="E461" s="50">
        <f ca="1" t="shared" si="20"/>
        <v>1</v>
      </c>
      <c r="F461" s="55">
        <f ca="1">IF(E461=1,$C$4+SQRT(D461*($C$6-$C$4)*($C$5-$C$4)),$C$6-SQRT((1-D461)*($C$6-$C$4)*($C$6-$C$5)))</f>
        <v>8.40936988318004</v>
      </c>
    </row>
    <row r="462" spans="2:6">
      <c r="B462" s="49">
        <v>446</v>
      </c>
      <c r="C462" s="50">
        <f ca="1" t="shared" si="18"/>
        <v>0.260331312220328</v>
      </c>
      <c r="D462" s="50">
        <f ca="1" t="shared" si="19"/>
        <v>0.0971711670616417</v>
      </c>
      <c r="E462" s="50">
        <f ca="1" t="shared" si="20"/>
        <v>1</v>
      </c>
      <c r="F462" s="55">
        <f ca="1">IF(E462=1,$C$4+SQRT(D462*($C$6-$C$4)*($C$5-$C$4)),$C$6-SQRT((1-D462)*($C$6-$C$4)*($C$6-$C$5)))</f>
        <v>8.44084275441849</v>
      </c>
    </row>
    <row r="463" spans="2:6">
      <c r="B463" s="49">
        <v>447</v>
      </c>
      <c r="C463" s="50">
        <f ca="1" t="shared" si="18"/>
        <v>0.735506888063615</v>
      </c>
      <c r="D463" s="50">
        <f ca="1" t="shared" si="19"/>
        <v>0.843163290261553</v>
      </c>
      <c r="E463" s="50">
        <f ca="1" t="shared" si="20"/>
        <v>2</v>
      </c>
      <c r="F463" s="55">
        <f ca="1">IF(E463=1,$C$4+SQRT(D463*($C$6-$C$4)*($C$5-$C$4)),$C$6-SQRT((1-D463)*($C$6-$C$4)*($C$6-$C$5)))</f>
        <v>9.43993445073198</v>
      </c>
    </row>
    <row r="464" spans="2:6">
      <c r="B464" s="49">
        <v>448</v>
      </c>
      <c r="C464" s="50">
        <f ca="1" t="shared" si="18"/>
        <v>0.755415901590103</v>
      </c>
      <c r="D464" s="50">
        <f ca="1" t="shared" si="19"/>
        <v>0.741506190053778</v>
      </c>
      <c r="E464" s="50">
        <f ca="1" t="shared" si="20"/>
        <v>2</v>
      </c>
      <c r="F464" s="55">
        <f ca="1">IF(E464=1,$C$4+SQRT(D464*($C$6-$C$4)*($C$5-$C$4)),$C$6-SQRT((1-D464)*($C$6-$C$4)*($C$6-$C$5)))</f>
        <v>9.28098148849112</v>
      </c>
    </row>
    <row r="465" spans="2:6">
      <c r="B465" s="49">
        <v>449</v>
      </c>
      <c r="C465" s="50">
        <f ca="1" t="shared" ref="C465:C528" si="21">RAND()</f>
        <v>0.76542337481746</v>
      </c>
      <c r="D465" s="50">
        <f ca="1" t="shared" ref="D465:D528" si="22">RAND()</f>
        <v>0.323564547672977</v>
      </c>
      <c r="E465" s="50">
        <f ca="1" t="shared" ref="E465:E528" si="23">IF(C465&lt;=$C$10,1,2)</f>
        <v>2</v>
      </c>
      <c r="F465" s="55">
        <f ca="1">IF(E465=1,$C$4+SQRT(D465*($C$6-$C$4)*($C$5-$C$4)),$C$6-SQRT((1-D465)*($C$6-$C$4)*($C$6-$C$5)))</f>
        <v>8.83687021160403</v>
      </c>
    </row>
    <row r="466" spans="2:6">
      <c r="B466" s="49">
        <v>450</v>
      </c>
      <c r="C466" s="50">
        <f ca="1" t="shared" si="21"/>
        <v>0.822901094709982</v>
      </c>
      <c r="D466" s="50">
        <f ca="1" t="shared" si="22"/>
        <v>0.0487323198107017</v>
      </c>
      <c r="E466" s="50">
        <f ca="1" t="shared" si="23"/>
        <v>2</v>
      </c>
      <c r="F466" s="55">
        <f ca="1">IF(E466=1,$C$4+SQRT(D466*($C$6-$C$4)*($C$5-$C$4)),$C$6-SQRT((1-D466)*($C$6-$C$4)*($C$6-$C$5)))</f>
        <v>8.62067575951896</v>
      </c>
    </row>
    <row r="467" spans="2:6">
      <c r="B467" s="49">
        <v>451</v>
      </c>
      <c r="C467" s="50">
        <f ca="1" t="shared" si="21"/>
        <v>0.696500542210813</v>
      </c>
      <c r="D467" s="50">
        <f ca="1" t="shared" si="22"/>
        <v>0.0986298266058858</v>
      </c>
      <c r="E467" s="50">
        <f ca="1" t="shared" si="23"/>
        <v>2</v>
      </c>
      <c r="F467" s="55">
        <f ca="1">IF(E467=1,$C$4+SQRT(D467*($C$6-$C$4)*($C$5-$C$4)),$C$6-SQRT((1-D467)*($C$6-$C$4)*($C$6-$C$5)))</f>
        <v>8.65733833495246</v>
      </c>
    </row>
    <row r="468" spans="2:6">
      <c r="B468" s="49">
        <v>452</v>
      </c>
      <c r="C468" s="50">
        <f ca="1" t="shared" si="21"/>
        <v>0.089264594482515</v>
      </c>
      <c r="D468" s="50">
        <f ca="1" t="shared" si="22"/>
        <v>0.321866003338171</v>
      </c>
      <c r="E468" s="50">
        <f ca="1" t="shared" si="23"/>
        <v>1</v>
      </c>
      <c r="F468" s="55">
        <f ca="1">IF(E468=1,$C$4+SQRT(D468*($C$6-$C$4)*($C$5-$C$4)),$C$6-SQRT((1-D468)*($C$6-$C$4)*($C$6-$C$5)))</f>
        <v>8.8023291136911</v>
      </c>
    </row>
    <row r="469" spans="2:6">
      <c r="B469" s="49">
        <v>453</v>
      </c>
      <c r="C469" s="50">
        <f ca="1" t="shared" si="21"/>
        <v>0.752662276500129</v>
      </c>
      <c r="D469" s="50">
        <f ca="1" t="shared" si="22"/>
        <v>0.857690868417245</v>
      </c>
      <c r="E469" s="50">
        <f ca="1" t="shared" si="23"/>
        <v>2</v>
      </c>
      <c r="F469" s="55">
        <f ca="1">IF(E469=1,$C$4+SQRT(D469*($C$6-$C$4)*($C$5-$C$4)),$C$6-SQRT((1-D469)*($C$6-$C$4)*($C$6-$C$5)))</f>
        <v>9.46650373650277</v>
      </c>
    </row>
    <row r="470" spans="2:6">
      <c r="B470" s="49">
        <v>454</v>
      </c>
      <c r="C470" s="50">
        <f ca="1" t="shared" si="21"/>
        <v>0.18401667345134</v>
      </c>
      <c r="D470" s="50">
        <f ca="1" t="shared" si="22"/>
        <v>0.634276631947175</v>
      </c>
      <c r="E470" s="50">
        <f ca="1" t="shared" si="23"/>
        <v>1</v>
      </c>
      <c r="F470" s="55">
        <f ca="1">IF(E470=1,$C$4+SQRT(D470*($C$6-$C$4)*($C$5-$C$4)),$C$6-SQRT((1-D470)*($C$6-$C$4)*($C$6-$C$5)))</f>
        <v>9.126300698701</v>
      </c>
    </row>
    <row r="471" spans="2:6">
      <c r="B471" s="49">
        <v>455</v>
      </c>
      <c r="C471" s="50">
        <f ca="1" t="shared" si="21"/>
        <v>0.573312387283226</v>
      </c>
      <c r="D471" s="50">
        <f ca="1" t="shared" si="22"/>
        <v>0.239195451747601</v>
      </c>
      <c r="E471" s="50">
        <f ca="1" t="shared" si="23"/>
        <v>2</v>
      </c>
      <c r="F471" s="55">
        <f ca="1">IF(E471=1,$C$4+SQRT(D471*($C$6-$C$4)*($C$5-$C$4)),$C$6-SQRT((1-D471)*($C$6-$C$4)*($C$6-$C$5)))</f>
        <v>8.76646479721704</v>
      </c>
    </row>
    <row r="472" spans="2:6">
      <c r="B472" s="49">
        <v>456</v>
      </c>
      <c r="C472" s="50">
        <f ca="1" t="shared" si="21"/>
        <v>0.547536451393094</v>
      </c>
      <c r="D472" s="50">
        <f ca="1" t="shared" si="22"/>
        <v>0.988923453361426</v>
      </c>
      <c r="E472" s="50">
        <f ca="1" t="shared" si="23"/>
        <v>2</v>
      </c>
      <c r="F472" s="55">
        <f ca="1">IF(E472=1,$C$4+SQRT(D472*($C$6-$C$4)*($C$5-$C$4)),$C$6-SQRT((1-D472)*($C$6-$C$4)*($C$6-$C$5)))</f>
        <v>9.8511608476336</v>
      </c>
    </row>
    <row r="473" spans="2:6">
      <c r="B473" s="49">
        <v>457</v>
      </c>
      <c r="C473" s="50">
        <f ca="1" t="shared" si="21"/>
        <v>0.460817512850657</v>
      </c>
      <c r="D473" s="50">
        <f ca="1" t="shared" si="22"/>
        <v>0.246975848245316</v>
      </c>
      <c r="E473" s="50">
        <f ca="1" t="shared" si="23"/>
        <v>1</v>
      </c>
      <c r="F473" s="55">
        <f ca="1">IF(E473=1,$C$4+SQRT(D473*($C$6-$C$4)*($C$5-$C$4)),$C$6-SQRT((1-D473)*($C$6-$C$4)*($C$6-$C$5)))</f>
        <v>8.70281697225567</v>
      </c>
    </row>
    <row r="474" spans="2:6">
      <c r="B474" s="49">
        <v>458</v>
      </c>
      <c r="C474" s="50">
        <f ca="1" t="shared" si="21"/>
        <v>0.000750917169565657</v>
      </c>
      <c r="D474" s="50">
        <f ca="1" t="shared" si="22"/>
        <v>0.917411035337057</v>
      </c>
      <c r="E474" s="50">
        <f ca="1" t="shared" si="23"/>
        <v>1</v>
      </c>
      <c r="F474" s="55">
        <f ca="1">IF(E474=1,$C$4+SQRT(D474*($C$6-$C$4)*($C$5-$C$4)),$C$6-SQRT((1-D474)*($C$6-$C$4)*($C$6-$C$5)))</f>
        <v>9.35455604190972</v>
      </c>
    </row>
    <row r="475" spans="2:6">
      <c r="B475" s="49">
        <v>459</v>
      </c>
      <c r="C475" s="50">
        <f ca="1" t="shared" si="21"/>
        <v>0.552447264441887</v>
      </c>
      <c r="D475" s="50">
        <f ca="1" t="shared" si="22"/>
        <v>0.411522960978308</v>
      </c>
      <c r="E475" s="50">
        <f ca="1" t="shared" si="23"/>
        <v>2</v>
      </c>
      <c r="F475" s="55">
        <f ca="1">IF(E475=1,$C$4+SQRT(D475*($C$6-$C$4)*($C$5-$C$4)),$C$6-SQRT((1-D475)*($C$6-$C$4)*($C$6-$C$5)))</f>
        <v>8.91512485601181</v>
      </c>
    </row>
    <row r="476" spans="2:6">
      <c r="B476" s="49">
        <v>460</v>
      </c>
      <c r="C476" s="50">
        <f ca="1" t="shared" si="21"/>
        <v>0.858816911522964</v>
      </c>
      <c r="D476" s="50">
        <f ca="1" t="shared" si="22"/>
        <v>0.673499743940804</v>
      </c>
      <c r="E476" s="50">
        <f ca="1" t="shared" si="23"/>
        <v>2</v>
      </c>
      <c r="F476" s="55">
        <f ca="1">IF(E476=1,$C$4+SQRT(D476*($C$6-$C$4)*($C$5-$C$4)),$C$6-SQRT((1-D476)*($C$6-$C$4)*($C$6-$C$5)))</f>
        <v>9.19191552909464</v>
      </c>
    </row>
    <row r="477" spans="2:6">
      <c r="B477" s="49">
        <v>461</v>
      </c>
      <c r="C477" s="50">
        <f ca="1" t="shared" si="21"/>
        <v>0.219526516219561</v>
      </c>
      <c r="D477" s="50">
        <f ca="1" t="shared" si="22"/>
        <v>0.652166919598265</v>
      </c>
      <c r="E477" s="50">
        <f ca="1" t="shared" si="23"/>
        <v>1</v>
      </c>
      <c r="F477" s="55">
        <f ca="1">IF(E477=1,$C$4+SQRT(D477*($C$6-$C$4)*($C$5-$C$4)),$C$6-SQRT((1-D477)*($C$6-$C$4)*($C$6-$C$5)))</f>
        <v>9.14207435799799</v>
      </c>
    </row>
    <row r="478" spans="2:6">
      <c r="B478" s="49">
        <v>462</v>
      </c>
      <c r="C478" s="50">
        <f ca="1" t="shared" si="21"/>
        <v>0.285103869970983</v>
      </c>
      <c r="D478" s="50">
        <f ca="1" t="shared" si="22"/>
        <v>0.470342514429835</v>
      </c>
      <c r="E478" s="50">
        <f ca="1" t="shared" si="23"/>
        <v>1</v>
      </c>
      <c r="F478" s="55">
        <f ca="1">IF(E478=1,$C$4+SQRT(D478*($C$6-$C$4)*($C$5-$C$4)),$C$6-SQRT((1-D478)*($C$6-$C$4)*($C$6-$C$5)))</f>
        <v>8.96988918380383</v>
      </c>
    </row>
    <row r="479" spans="2:6">
      <c r="B479" s="49">
        <v>463</v>
      </c>
      <c r="C479" s="50">
        <f ca="1" t="shared" si="21"/>
        <v>0.621945922564388</v>
      </c>
      <c r="D479" s="50">
        <f ca="1" t="shared" si="22"/>
        <v>0.431302097264354</v>
      </c>
      <c r="E479" s="50">
        <f ca="1" t="shared" si="23"/>
        <v>2</v>
      </c>
      <c r="F479" s="55">
        <f ca="1">IF(E479=1,$C$4+SQRT(D479*($C$6-$C$4)*($C$5-$C$4)),$C$6-SQRT((1-D479)*($C$6-$C$4)*($C$6-$C$5)))</f>
        <v>8.93351239788205</v>
      </c>
    </row>
    <row r="480" spans="2:6">
      <c r="B480" s="49">
        <v>464</v>
      </c>
      <c r="C480" s="50">
        <f ca="1" t="shared" si="21"/>
        <v>0.401550738958465</v>
      </c>
      <c r="D480" s="50">
        <f ca="1" t="shared" si="22"/>
        <v>0.366179107708193</v>
      </c>
      <c r="E480" s="50">
        <f ca="1" t="shared" si="23"/>
        <v>1</v>
      </c>
      <c r="F480" s="55">
        <f ca="1">IF(E480=1,$C$4+SQRT(D480*($C$6-$C$4)*($C$5-$C$4)),$C$6-SQRT((1-D480)*($C$6-$C$4)*($C$6-$C$5)))</f>
        <v>8.85577930298435</v>
      </c>
    </row>
    <row r="481" spans="2:6">
      <c r="B481" s="49">
        <v>465</v>
      </c>
      <c r="C481" s="50">
        <f ca="1" t="shared" si="21"/>
        <v>0.929908058083121</v>
      </c>
      <c r="D481" s="50">
        <f ca="1" t="shared" si="22"/>
        <v>0.604693579099827</v>
      </c>
      <c r="E481" s="50">
        <f ca="1" t="shared" si="23"/>
        <v>2</v>
      </c>
      <c r="F481" s="55">
        <f ca="1">IF(E481=1,$C$4+SQRT(D481*($C$6-$C$4)*($C$5-$C$4)),$C$6-SQRT((1-D481)*($C$6-$C$4)*($C$6-$C$5)))</f>
        <v>9.11083587465511</v>
      </c>
    </row>
    <row r="482" spans="2:6">
      <c r="B482" s="49">
        <v>466</v>
      </c>
      <c r="C482" s="50">
        <f ca="1" t="shared" si="21"/>
        <v>0.890972514039701</v>
      </c>
      <c r="D482" s="50">
        <f ca="1" t="shared" si="22"/>
        <v>0.211090355027675</v>
      </c>
      <c r="E482" s="50">
        <f ca="1" t="shared" si="23"/>
        <v>2</v>
      </c>
      <c r="F482" s="55">
        <f ca="1">IF(E482=1,$C$4+SQRT(D482*($C$6-$C$4)*($C$5-$C$4)),$C$6-SQRT((1-D482)*($C$6-$C$4)*($C$6-$C$5)))</f>
        <v>8.743887230403</v>
      </c>
    </row>
    <row r="483" spans="2:6">
      <c r="B483" s="49">
        <v>467</v>
      </c>
      <c r="C483" s="50">
        <f ca="1" t="shared" si="21"/>
        <v>0.127574000554489</v>
      </c>
      <c r="D483" s="50">
        <f ca="1" t="shared" si="22"/>
        <v>0.932742665055709</v>
      </c>
      <c r="E483" s="50">
        <f ca="1" t="shared" si="23"/>
        <v>1</v>
      </c>
      <c r="F483" s="55">
        <f ca="1">IF(E483=1,$C$4+SQRT(D483*($C$6-$C$4)*($C$5-$C$4)),$C$6-SQRT((1-D483)*($C$6-$C$4)*($C$6-$C$5)))</f>
        <v>9.36582770879471</v>
      </c>
    </row>
    <row r="484" spans="2:6">
      <c r="B484" s="49">
        <v>468</v>
      </c>
      <c r="C484" s="50">
        <f ca="1" t="shared" si="21"/>
        <v>0.264314483773022</v>
      </c>
      <c r="D484" s="50">
        <f ca="1" t="shared" si="22"/>
        <v>0.342437225248131</v>
      </c>
      <c r="E484" s="50">
        <f ca="1" t="shared" si="23"/>
        <v>1</v>
      </c>
      <c r="F484" s="55">
        <f ca="1">IF(E484=1,$C$4+SQRT(D484*($C$6-$C$4)*($C$5-$C$4)),$C$6-SQRT((1-D484)*($C$6-$C$4)*($C$6-$C$5)))</f>
        <v>8.82757141715761</v>
      </c>
    </row>
    <row r="485" spans="2:6">
      <c r="B485" s="49">
        <v>469</v>
      </c>
      <c r="C485" s="50">
        <f ca="1" t="shared" si="21"/>
        <v>0.626744041178544</v>
      </c>
      <c r="D485" s="50">
        <f ca="1" t="shared" si="22"/>
        <v>0.398335587556425</v>
      </c>
      <c r="E485" s="50">
        <f ca="1" t="shared" si="23"/>
        <v>2</v>
      </c>
      <c r="F485" s="55">
        <f ca="1">IF(E485=1,$C$4+SQRT(D485*($C$6-$C$4)*($C$5-$C$4)),$C$6-SQRT((1-D485)*($C$6-$C$4)*($C$6-$C$5)))</f>
        <v>8.90303654350423</v>
      </c>
    </row>
    <row r="486" spans="2:6">
      <c r="B486" s="49">
        <v>470</v>
      </c>
      <c r="C486" s="50">
        <f ca="1" t="shared" si="21"/>
        <v>0.386409112130943</v>
      </c>
      <c r="D486" s="50">
        <f ca="1" t="shared" si="22"/>
        <v>0.921025127882418</v>
      </c>
      <c r="E486" s="50">
        <f ca="1" t="shared" si="23"/>
        <v>1</v>
      </c>
      <c r="F486" s="55">
        <f ca="1">IF(E486=1,$C$4+SQRT(D486*($C$6-$C$4)*($C$5-$C$4)),$C$6-SQRT((1-D486)*($C$6-$C$4)*($C$6-$C$5)))</f>
        <v>9.35722152052082</v>
      </c>
    </row>
    <row r="487" spans="2:6">
      <c r="B487" s="49">
        <v>471</v>
      </c>
      <c r="C487" s="50">
        <f ca="1" t="shared" si="21"/>
        <v>0.920928748033794</v>
      </c>
      <c r="D487" s="50">
        <f ca="1" t="shared" si="22"/>
        <v>0.205957697793706</v>
      </c>
      <c r="E487" s="50">
        <f ca="1" t="shared" si="23"/>
        <v>2</v>
      </c>
      <c r="F487" s="55">
        <f ca="1">IF(E487=1,$C$4+SQRT(D487*($C$6-$C$4)*($C$5-$C$4)),$C$6-SQRT((1-D487)*($C$6-$C$4)*($C$6-$C$5)))</f>
        <v>8.73980771133426</v>
      </c>
    </row>
    <row r="488" spans="2:6">
      <c r="B488" s="49">
        <v>472</v>
      </c>
      <c r="C488" s="50">
        <f ca="1" t="shared" si="21"/>
        <v>0.372695403612308</v>
      </c>
      <c r="D488" s="50">
        <f ca="1" t="shared" si="22"/>
        <v>0.120387240741954</v>
      </c>
      <c r="E488" s="50">
        <f ca="1" t="shared" si="23"/>
        <v>1</v>
      </c>
      <c r="F488" s="55">
        <f ca="1">IF(E488=1,$C$4+SQRT(D488*($C$6-$C$4)*($C$5-$C$4)),$C$6-SQRT((1-D488)*($C$6-$C$4)*($C$6-$C$5)))</f>
        <v>8.49068776373974</v>
      </c>
    </row>
    <row r="489" spans="2:6">
      <c r="B489" s="49">
        <v>473</v>
      </c>
      <c r="C489" s="50">
        <f ca="1" t="shared" si="21"/>
        <v>0.824169060728966</v>
      </c>
      <c r="D489" s="50">
        <f ca="1" t="shared" si="22"/>
        <v>0.377703480733673</v>
      </c>
      <c r="E489" s="50">
        <f ca="1" t="shared" si="23"/>
        <v>2</v>
      </c>
      <c r="F489" s="55">
        <f ca="1">IF(E489=1,$C$4+SQRT(D489*($C$6-$C$4)*($C$5-$C$4)),$C$6-SQRT((1-D489)*($C$6-$C$4)*($C$6-$C$5)))</f>
        <v>8.88438669847807</v>
      </c>
    </row>
    <row r="490" spans="2:6">
      <c r="B490" s="49">
        <v>474</v>
      </c>
      <c r="C490" s="50">
        <f ca="1" t="shared" si="21"/>
        <v>0.347073744268394</v>
      </c>
      <c r="D490" s="50">
        <f ca="1" t="shared" si="22"/>
        <v>0.727641786693352</v>
      </c>
      <c r="E490" s="50">
        <f ca="1" t="shared" si="23"/>
        <v>1</v>
      </c>
      <c r="F490" s="55">
        <f ca="1">IF(E490=1,$C$4+SQRT(D490*($C$6-$C$4)*($C$5-$C$4)),$C$6-SQRT((1-D490)*($C$6-$C$4)*($C$6-$C$5)))</f>
        <v>9.20635134740535</v>
      </c>
    </row>
    <row r="491" spans="2:6">
      <c r="B491" s="49">
        <v>475</v>
      </c>
      <c r="C491" s="50">
        <f ca="1" t="shared" si="21"/>
        <v>0.822945603636958</v>
      </c>
      <c r="D491" s="50">
        <f ca="1" t="shared" si="22"/>
        <v>0.0916622005530678</v>
      </c>
      <c r="E491" s="50">
        <f ca="1" t="shared" si="23"/>
        <v>2</v>
      </c>
      <c r="F491" s="55">
        <f ca="1">IF(E491=1,$C$4+SQRT(D491*($C$6-$C$4)*($C$5-$C$4)),$C$6-SQRT((1-D491)*($C$6-$C$4)*($C$6-$C$5)))</f>
        <v>8.65215891185427</v>
      </c>
    </row>
    <row r="492" spans="2:6">
      <c r="B492" s="49">
        <v>476</v>
      </c>
      <c r="C492" s="50">
        <f ca="1" t="shared" si="21"/>
        <v>0.90672105793034</v>
      </c>
      <c r="D492" s="50">
        <f ca="1" t="shared" si="22"/>
        <v>0.891103096610936</v>
      </c>
      <c r="E492" s="50">
        <f ca="1" t="shared" si="23"/>
        <v>2</v>
      </c>
      <c r="F492" s="55">
        <f ca="1">IF(E492=1,$C$4+SQRT(D492*($C$6-$C$4)*($C$5-$C$4)),$C$6-SQRT((1-D492)*($C$6-$C$4)*($C$6-$C$5)))</f>
        <v>9.53331615972039</v>
      </c>
    </row>
    <row r="493" spans="2:6">
      <c r="B493" s="49">
        <v>477</v>
      </c>
      <c r="C493" s="50">
        <f ca="1" t="shared" si="21"/>
        <v>0.708165538900233</v>
      </c>
      <c r="D493" s="50">
        <f ca="1" t="shared" si="22"/>
        <v>0.343363120233788</v>
      </c>
      <c r="E493" s="50">
        <f ca="1" t="shared" si="23"/>
        <v>2</v>
      </c>
      <c r="F493" s="55">
        <f ca="1">IF(E493=1,$C$4+SQRT(D493*($C$6-$C$4)*($C$5-$C$4)),$C$6-SQRT((1-D493)*($C$6-$C$4)*($C$6-$C$5)))</f>
        <v>8.85401842967157</v>
      </c>
    </row>
    <row r="494" spans="2:6">
      <c r="B494" s="49">
        <v>478</v>
      </c>
      <c r="C494" s="50">
        <f ca="1" t="shared" si="21"/>
        <v>0.250982178932466</v>
      </c>
      <c r="D494" s="50">
        <f ca="1" t="shared" si="22"/>
        <v>0.502642224709505</v>
      </c>
      <c r="E494" s="50">
        <f ca="1" t="shared" si="23"/>
        <v>1</v>
      </c>
      <c r="F494" s="55">
        <f ca="1">IF(E494=1,$C$4+SQRT(D494*($C$6-$C$4)*($C$5-$C$4)),$C$6-SQRT((1-D494)*($C$6-$C$4)*($C$6-$C$5)))</f>
        <v>9.0026387432266</v>
      </c>
    </row>
    <row r="495" spans="2:6">
      <c r="B495" s="49">
        <v>479</v>
      </c>
      <c r="C495" s="50">
        <f ca="1" t="shared" si="21"/>
        <v>0.684733007242317</v>
      </c>
      <c r="D495" s="50">
        <f ca="1" t="shared" si="22"/>
        <v>0.288181106237681</v>
      </c>
      <c r="E495" s="50">
        <f ca="1" t="shared" si="23"/>
        <v>2</v>
      </c>
      <c r="F495" s="55">
        <f ca="1">IF(E495=1,$C$4+SQRT(D495*($C$6-$C$4)*($C$5-$C$4)),$C$6-SQRT((1-D495)*($C$6-$C$4)*($C$6-$C$5)))</f>
        <v>8.80683706581011</v>
      </c>
    </row>
    <row r="496" spans="2:6">
      <c r="B496" s="49">
        <v>480</v>
      </c>
      <c r="C496" s="50">
        <f ca="1" t="shared" si="21"/>
        <v>0.429883614382366</v>
      </c>
      <c r="D496" s="50">
        <f ca="1" t="shared" si="22"/>
        <v>0.735907730443762</v>
      </c>
      <c r="E496" s="50">
        <f ca="1" t="shared" si="23"/>
        <v>1</v>
      </c>
      <c r="F496" s="55">
        <f ca="1">IF(E496=1,$C$4+SQRT(D496*($C$6-$C$4)*($C$5-$C$4)),$C$6-SQRT((1-D496)*($C$6-$C$4)*($C$6-$C$5)))</f>
        <v>9.21318401773495</v>
      </c>
    </row>
    <row r="497" spans="2:6">
      <c r="B497" s="49">
        <v>481</v>
      </c>
      <c r="C497" s="50">
        <f ca="1" t="shared" si="21"/>
        <v>0.463711132516337</v>
      </c>
      <c r="D497" s="50">
        <f ca="1" t="shared" si="22"/>
        <v>0.486547516697692</v>
      </c>
      <c r="E497" s="50">
        <f ca="1" t="shared" si="23"/>
        <v>1</v>
      </c>
      <c r="F497" s="55">
        <f ca="1">IF(E497=1,$C$4+SQRT(D497*($C$6-$C$4)*($C$5-$C$4)),$C$6-SQRT((1-D497)*($C$6-$C$4)*($C$6-$C$5)))</f>
        <v>8.98645579393878</v>
      </c>
    </row>
    <row r="498" spans="2:6">
      <c r="B498" s="49">
        <v>482</v>
      </c>
      <c r="C498" s="50">
        <f ca="1" t="shared" si="21"/>
        <v>0.98474712124674</v>
      </c>
      <c r="D498" s="50">
        <f ca="1" t="shared" si="22"/>
        <v>0.76059760082302</v>
      </c>
      <c r="E498" s="50">
        <f ca="1" t="shared" si="23"/>
        <v>2</v>
      </c>
      <c r="F498" s="55">
        <f ca="1">IF(E498=1,$C$4+SQRT(D498*($C$6-$C$4)*($C$5-$C$4)),$C$6-SQRT((1-D498)*($C$6-$C$4)*($C$6-$C$5)))</f>
        <v>9.30804277707798</v>
      </c>
    </row>
    <row r="499" spans="2:6">
      <c r="B499" s="49">
        <v>483</v>
      </c>
      <c r="C499" s="50">
        <f ca="1" t="shared" si="21"/>
        <v>0.140256437227371</v>
      </c>
      <c r="D499" s="50">
        <f ca="1" t="shared" si="22"/>
        <v>0.514123367873393</v>
      </c>
      <c r="E499" s="50">
        <f ca="1" t="shared" si="23"/>
        <v>1</v>
      </c>
      <c r="F499" s="55">
        <f ca="1">IF(E499=1,$C$4+SQRT(D499*($C$6-$C$4)*($C$5-$C$4)),$C$6-SQRT((1-D499)*($C$6-$C$4)*($C$6-$C$5)))</f>
        <v>9.01402501731801</v>
      </c>
    </row>
    <row r="500" spans="2:6">
      <c r="B500" s="49">
        <v>484</v>
      </c>
      <c r="C500" s="50">
        <f ca="1" t="shared" si="21"/>
        <v>0.721025218946585</v>
      </c>
      <c r="D500" s="50">
        <f ca="1" t="shared" si="22"/>
        <v>0.882688140439019</v>
      </c>
      <c r="E500" s="50">
        <f ca="1" t="shared" si="23"/>
        <v>2</v>
      </c>
      <c r="F500" s="55">
        <f ca="1">IF(E500=1,$C$4+SQRT(D500*($C$6-$C$4)*($C$5-$C$4)),$C$6-SQRT((1-D500)*($C$6-$C$4)*($C$6-$C$5)))</f>
        <v>9.51562027383265</v>
      </c>
    </row>
    <row r="501" spans="2:6">
      <c r="B501" s="49">
        <v>485</v>
      </c>
      <c r="C501" s="50">
        <f ca="1" t="shared" si="21"/>
        <v>0.848662076825204</v>
      </c>
      <c r="D501" s="50">
        <f ca="1" t="shared" si="22"/>
        <v>0.364695258323775</v>
      </c>
      <c r="E501" s="50">
        <f ca="1" t="shared" si="23"/>
        <v>2</v>
      </c>
      <c r="F501" s="55">
        <f ca="1">IF(E501=1,$C$4+SQRT(D501*($C$6-$C$4)*($C$5-$C$4)),$C$6-SQRT((1-D501)*($C$6-$C$4)*($C$6-$C$5)))</f>
        <v>8.8727868509672</v>
      </c>
    </row>
    <row r="502" spans="2:6">
      <c r="B502" s="49">
        <v>486</v>
      </c>
      <c r="C502" s="50">
        <f ca="1" t="shared" si="21"/>
        <v>0.237756752670478</v>
      </c>
      <c r="D502" s="50">
        <f ca="1" t="shared" si="22"/>
        <v>0.162099818156895</v>
      </c>
      <c r="E502" s="50">
        <f ca="1" t="shared" si="23"/>
        <v>1</v>
      </c>
      <c r="F502" s="55">
        <f ca="1">IF(E502=1,$C$4+SQRT(D502*($C$6-$C$4)*($C$5-$C$4)),$C$6-SQRT((1-D502)*($C$6-$C$4)*($C$6-$C$5)))</f>
        <v>8.56938531445216</v>
      </c>
    </row>
    <row r="503" spans="2:6">
      <c r="B503" s="49">
        <v>487</v>
      </c>
      <c r="C503" s="50">
        <f ca="1" t="shared" si="21"/>
        <v>0.656088146061417</v>
      </c>
      <c r="D503" s="50">
        <f ca="1" t="shared" si="22"/>
        <v>0.756958341068348</v>
      </c>
      <c r="E503" s="50">
        <f ca="1" t="shared" si="23"/>
        <v>2</v>
      </c>
      <c r="F503" s="55">
        <f ca="1">IF(E503=1,$C$4+SQRT(D503*($C$6-$C$4)*($C$5-$C$4)),$C$6-SQRT((1-D503)*($C$6-$C$4)*($C$6-$C$5)))</f>
        <v>9.30280324307746</v>
      </c>
    </row>
    <row r="504" spans="2:6">
      <c r="B504" s="49">
        <v>488</v>
      </c>
      <c r="C504" s="50">
        <f ca="1" t="shared" si="21"/>
        <v>0.586326525071234</v>
      </c>
      <c r="D504" s="50">
        <f ca="1" t="shared" si="22"/>
        <v>0.0300150986768579</v>
      </c>
      <c r="E504" s="50">
        <f ca="1" t="shared" si="23"/>
        <v>2</v>
      </c>
      <c r="F504" s="55">
        <f ca="1">IF(E504=1,$C$4+SQRT(D504*($C$6-$C$4)*($C$5-$C$4)),$C$6-SQRT((1-D504)*($C$6-$C$4)*($C$6-$C$5)))</f>
        <v>8.60717201254201</v>
      </c>
    </row>
    <row r="505" spans="2:6">
      <c r="B505" s="49">
        <v>489</v>
      </c>
      <c r="C505" s="50">
        <f ca="1" t="shared" si="21"/>
        <v>0.105513056042896</v>
      </c>
      <c r="D505" s="50">
        <f ca="1" t="shared" si="22"/>
        <v>0.143398542634803</v>
      </c>
      <c r="E505" s="50">
        <f ca="1" t="shared" si="23"/>
        <v>1</v>
      </c>
      <c r="F505" s="55">
        <f ca="1">IF(E505=1,$C$4+SQRT(D505*($C$6-$C$4)*($C$5-$C$4)),$C$6-SQRT((1-D505)*($C$6-$C$4)*($C$6-$C$5)))</f>
        <v>8.53553439223789</v>
      </c>
    </row>
    <row r="506" spans="2:6">
      <c r="B506" s="49">
        <v>490</v>
      </c>
      <c r="C506" s="50">
        <f ca="1" t="shared" si="21"/>
        <v>0.915592802611482</v>
      </c>
      <c r="D506" s="50">
        <f ca="1" t="shared" si="22"/>
        <v>0.522469567275257</v>
      </c>
      <c r="E506" s="50">
        <f ca="1" t="shared" si="23"/>
        <v>2</v>
      </c>
      <c r="F506" s="55">
        <f ca="1">IF(E506=1,$C$4+SQRT(D506*($C$6-$C$4)*($C$5-$C$4)),$C$6-SQRT((1-D506)*($C$6-$C$4)*($C$6-$C$5)))</f>
        <v>9.02272784473849</v>
      </c>
    </row>
    <row r="507" spans="2:6">
      <c r="B507" s="49">
        <v>491</v>
      </c>
      <c r="C507" s="50">
        <f ca="1" t="shared" si="21"/>
        <v>0.0683751586084824</v>
      </c>
      <c r="D507" s="50">
        <f ca="1" t="shared" si="22"/>
        <v>0.759218206662859</v>
      </c>
      <c r="E507" s="50">
        <f ca="1" t="shared" si="23"/>
        <v>1</v>
      </c>
      <c r="F507" s="55">
        <f ca="1">IF(E507=1,$C$4+SQRT(D507*($C$6-$C$4)*($C$5-$C$4)),$C$6-SQRT((1-D507)*($C$6-$C$4)*($C$6-$C$5)))</f>
        <v>9.23224851930352</v>
      </c>
    </row>
    <row r="508" spans="2:6">
      <c r="B508" s="49">
        <v>492</v>
      </c>
      <c r="C508" s="50">
        <f ca="1" t="shared" si="21"/>
        <v>0.56993120859509</v>
      </c>
      <c r="D508" s="50">
        <f ca="1" t="shared" si="22"/>
        <v>0.769377926768027</v>
      </c>
      <c r="E508" s="50">
        <f ca="1" t="shared" si="23"/>
        <v>2</v>
      </c>
      <c r="F508" s="55">
        <f ca="1">IF(E508=1,$C$4+SQRT(D508*($C$6-$C$4)*($C$5-$C$4)),$C$6-SQRT((1-D508)*($C$6-$C$4)*($C$6-$C$5)))</f>
        <v>9.32085042408616</v>
      </c>
    </row>
    <row r="509" spans="2:6">
      <c r="B509" s="49">
        <v>493</v>
      </c>
      <c r="C509" s="50">
        <f ca="1" t="shared" si="21"/>
        <v>0.80762044830884</v>
      </c>
      <c r="D509" s="50">
        <f ca="1" t="shared" si="22"/>
        <v>0.874737773575003</v>
      </c>
      <c r="E509" s="50">
        <f ca="1" t="shared" si="23"/>
        <v>2</v>
      </c>
      <c r="F509" s="55">
        <f ca="1">IF(E509=1,$C$4+SQRT(D509*($C$6-$C$4)*($C$5-$C$4)),$C$6-SQRT((1-D509)*($C$6-$C$4)*($C$6-$C$5)))</f>
        <v>9.49947582191267</v>
      </c>
    </row>
    <row r="510" spans="2:6">
      <c r="B510" s="49">
        <v>494</v>
      </c>
      <c r="C510" s="50">
        <f ca="1" t="shared" si="21"/>
        <v>0.717633451541355</v>
      </c>
      <c r="D510" s="50">
        <f ca="1" t="shared" si="22"/>
        <v>0.912583975083557</v>
      </c>
      <c r="E510" s="50">
        <f ca="1" t="shared" si="23"/>
        <v>2</v>
      </c>
      <c r="F510" s="55">
        <f ca="1">IF(E510=1,$C$4+SQRT(D510*($C$6-$C$4)*($C$5-$C$4)),$C$6-SQRT((1-D510)*($C$6-$C$4)*($C$6-$C$5)))</f>
        <v>9.5818707737638</v>
      </c>
    </row>
    <row r="511" spans="2:6">
      <c r="B511" s="49">
        <v>495</v>
      </c>
      <c r="C511" s="50">
        <f ca="1" t="shared" si="21"/>
        <v>0.101020506872342</v>
      </c>
      <c r="D511" s="50">
        <f ca="1" t="shared" si="22"/>
        <v>0.918131156947767</v>
      </c>
      <c r="E511" s="50">
        <f ca="1" t="shared" si="23"/>
        <v>1</v>
      </c>
      <c r="F511" s="55">
        <f ca="1">IF(E511=1,$C$4+SQRT(D511*($C$6-$C$4)*($C$5-$C$4)),$C$6-SQRT((1-D511)*($C$6-$C$4)*($C$6-$C$5)))</f>
        <v>9.35508756687364</v>
      </c>
    </row>
    <row r="512" spans="2:6">
      <c r="B512" s="49">
        <v>496</v>
      </c>
      <c r="C512" s="50">
        <f ca="1" t="shared" si="21"/>
        <v>0.144782462396862</v>
      </c>
      <c r="D512" s="50">
        <f ca="1" t="shared" si="22"/>
        <v>0.8647820510842</v>
      </c>
      <c r="E512" s="50">
        <f ca="1" t="shared" si="23"/>
        <v>1</v>
      </c>
      <c r="F512" s="55">
        <f ca="1">IF(E512=1,$C$4+SQRT(D512*($C$6-$C$4)*($C$5-$C$4)),$C$6-SQRT((1-D512)*($C$6-$C$4)*($C$6-$C$5)))</f>
        <v>9.3151289298652</v>
      </c>
    </row>
    <row r="513" spans="2:6">
      <c r="B513" s="49">
        <v>497</v>
      </c>
      <c r="C513" s="50">
        <f ca="1" t="shared" si="21"/>
        <v>0.936298649411357</v>
      </c>
      <c r="D513" s="50">
        <f ca="1" t="shared" si="22"/>
        <v>0.639270826353306</v>
      </c>
      <c r="E513" s="50">
        <f ca="1" t="shared" si="23"/>
        <v>2</v>
      </c>
      <c r="F513" s="55">
        <f ca="1">IF(E513=1,$C$4+SQRT(D513*($C$6-$C$4)*($C$5-$C$4)),$C$6-SQRT((1-D513)*($C$6-$C$4)*($C$6-$C$5)))</f>
        <v>9.15061295789647</v>
      </c>
    </row>
    <row r="514" spans="2:6">
      <c r="B514" s="49">
        <v>498</v>
      </c>
      <c r="C514" s="50">
        <f ca="1" t="shared" si="21"/>
        <v>0.50576025003225</v>
      </c>
      <c r="D514" s="50">
        <f ca="1" t="shared" si="22"/>
        <v>0.882654970357561</v>
      </c>
      <c r="E514" s="50">
        <f ca="1" t="shared" si="23"/>
        <v>2</v>
      </c>
      <c r="F514" s="55">
        <f ca="1">IF(E514=1,$C$4+SQRT(D514*($C$6-$C$4)*($C$5-$C$4)),$C$6-SQRT((1-D514)*($C$6-$C$4)*($C$6-$C$5)))</f>
        <v>9.51555179917263</v>
      </c>
    </row>
    <row r="515" spans="2:6">
      <c r="B515" s="49">
        <v>499</v>
      </c>
      <c r="C515" s="50">
        <f ca="1" t="shared" si="21"/>
        <v>0.44854426621641</v>
      </c>
      <c r="D515" s="50">
        <f ca="1" t="shared" si="22"/>
        <v>0.422022822121875</v>
      </c>
      <c r="E515" s="50">
        <f ca="1" t="shared" si="23"/>
        <v>1</v>
      </c>
      <c r="F515" s="55">
        <f ca="1">IF(E515=1,$C$4+SQRT(D515*($C$6-$C$4)*($C$5-$C$4)),$C$6-SQRT((1-D515)*($C$6-$C$4)*($C$6-$C$5)))</f>
        <v>8.91871956779191</v>
      </c>
    </row>
    <row r="516" spans="2:6">
      <c r="B516" s="49">
        <v>500</v>
      </c>
      <c r="C516" s="50">
        <f ca="1" t="shared" si="21"/>
        <v>0.797982551834863</v>
      </c>
      <c r="D516" s="50">
        <f ca="1" t="shared" si="22"/>
        <v>0.750349509192032</v>
      </c>
      <c r="E516" s="50">
        <f ca="1" t="shared" si="23"/>
        <v>2</v>
      </c>
      <c r="F516" s="55">
        <f ca="1">IF(E516=1,$C$4+SQRT(D516*($C$6-$C$4)*($C$5-$C$4)),$C$6-SQRT((1-D516)*($C$6-$C$4)*($C$6-$C$5)))</f>
        <v>9.29338767232949</v>
      </c>
    </row>
    <row r="517" spans="2:6">
      <c r="B517" s="49">
        <v>501</v>
      </c>
      <c r="C517" s="50">
        <f ca="1" t="shared" si="21"/>
        <v>0.800013545098494</v>
      </c>
      <c r="D517" s="50">
        <f ca="1" t="shared" si="22"/>
        <v>0.217511398086507</v>
      </c>
      <c r="E517" s="50">
        <f ca="1" t="shared" si="23"/>
        <v>2</v>
      </c>
      <c r="F517" s="55">
        <f ca="1">IF(E517=1,$C$4+SQRT(D517*($C$6-$C$4)*($C$5-$C$4)),$C$6-SQRT((1-D517)*($C$6-$C$4)*($C$6-$C$5)))</f>
        <v>8.74900951089667</v>
      </c>
    </row>
    <row r="518" spans="2:6">
      <c r="B518" s="49">
        <v>502</v>
      </c>
      <c r="C518" s="50">
        <f ca="1" t="shared" si="21"/>
        <v>0.820965745569663</v>
      </c>
      <c r="D518" s="50">
        <f ca="1" t="shared" si="22"/>
        <v>0.240714340674945</v>
      </c>
      <c r="E518" s="50">
        <f ca="1" t="shared" si="23"/>
        <v>2</v>
      </c>
      <c r="F518" s="55">
        <f ca="1">IF(E518=1,$C$4+SQRT(D518*($C$6-$C$4)*($C$5-$C$4)),$C$6-SQRT((1-D518)*($C$6-$C$4)*($C$6-$C$5)))</f>
        <v>8.76769674241682</v>
      </c>
    </row>
    <row r="519" spans="2:6">
      <c r="B519" s="49">
        <v>503</v>
      </c>
      <c r="C519" s="50">
        <f ca="1" t="shared" si="21"/>
        <v>0.319566413448611</v>
      </c>
      <c r="D519" s="50">
        <f ca="1" t="shared" si="22"/>
        <v>0.850974564820847</v>
      </c>
      <c r="E519" s="50">
        <f ca="1" t="shared" si="23"/>
        <v>1</v>
      </c>
      <c r="F519" s="55">
        <f ca="1">IF(E519=1,$C$4+SQRT(D519*($C$6-$C$4)*($C$5-$C$4)),$C$6-SQRT((1-D519)*($C$6-$C$4)*($C$6-$C$5)))</f>
        <v>9.30458772401157</v>
      </c>
    </row>
    <row r="520" spans="2:6">
      <c r="B520" s="49">
        <v>504</v>
      </c>
      <c r="C520" s="50">
        <f ca="1" t="shared" si="21"/>
        <v>0.703456459628265</v>
      </c>
      <c r="D520" s="50">
        <f ca="1" t="shared" si="22"/>
        <v>0.0657404321626367</v>
      </c>
      <c r="E520" s="50">
        <f ca="1" t="shared" si="23"/>
        <v>2</v>
      </c>
      <c r="F520" s="55">
        <f ca="1">IF(E520=1,$C$4+SQRT(D520*($C$6-$C$4)*($C$5-$C$4)),$C$6-SQRT((1-D520)*($C$6-$C$4)*($C$6-$C$5)))</f>
        <v>8.6330621317431</v>
      </c>
    </row>
    <row r="521" spans="2:6">
      <c r="B521" s="49">
        <v>505</v>
      </c>
      <c r="C521" s="50">
        <f ca="1" t="shared" si="21"/>
        <v>0.521425458338956</v>
      </c>
      <c r="D521" s="50">
        <f ca="1" t="shared" si="22"/>
        <v>0.937993142961415</v>
      </c>
      <c r="E521" s="50">
        <f ca="1" t="shared" si="23"/>
        <v>2</v>
      </c>
      <c r="F521" s="55">
        <f ca="1">IF(E521=1,$C$4+SQRT(D521*($C$6-$C$4)*($C$5-$C$4)),$C$6-SQRT((1-D521)*($C$6-$C$4)*($C$6-$C$5)))</f>
        <v>9.64784419062414</v>
      </c>
    </row>
    <row r="522" spans="2:6">
      <c r="B522" s="49">
        <v>506</v>
      </c>
      <c r="C522" s="50">
        <f ca="1" t="shared" si="21"/>
        <v>0.825562391827008</v>
      </c>
      <c r="D522" s="50">
        <f ca="1" t="shared" si="22"/>
        <v>0.939657073505688</v>
      </c>
      <c r="E522" s="50">
        <f ca="1" t="shared" si="23"/>
        <v>2</v>
      </c>
      <c r="F522" s="55">
        <f ca="1">IF(E522=1,$C$4+SQRT(D522*($C$6-$C$4)*($C$5-$C$4)),$C$6-SQRT((1-D522)*($C$6-$C$4)*($C$6-$C$5)))</f>
        <v>9.65260130543045</v>
      </c>
    </row>
    <row r="523" spans="2:6">
      <c r="B523" s="49">
        <v>507</v>
      </c>
      <c r="C523" s="50">
        <f ca="1" t="shared" si="21"/>
        <v>0.478873578143059</v>
      </c>
      <c r="D523" s="50">
        <f ca="1" t="shared" si="22"/>
        <v>0.396869645537946</v>
      </c>
      <c r="E523" s="50">
        <f ca="1" t="shared" si="23"/>
        <v>1</v>
      </c>
      <c r="F523" s="55">
        <f ca="1">IF(E523=1,$C$4+SQRT(D523*($C$6-$C$4)*($C$5-$C$4)),$C$6-SQRT((1-D523)*($C$6-$C$4)*($C$6-$C$5)))</f>
        <v>8.89092047404687</v>
      </c>
    </row>
    <row r="524" spans="2:6">
      <c r="B524" s="49">
        <v>508</v>
      </c>
      <c r="C524" s="50">
        <f ca="1" t="shared" si="21"/>
        <v>0.90513309870124</v>
      </c>
      <c r="D524" s="50">
        <f ca="1" t="shared" si="22"/>
        <v>0.636478645536562</v>
      </c>
      <c r="E524" s="50">
        <f ca="1" t="shared" si="23"/>
        <v>2</v>
      </c>
      <c r="F524" s="55">
        <f ca="1">IF(E524=1,$C$4+SQRT(D524*($C$6-$C$4)*($C$5-$C$4)),$C$6-SQRT((1-D524)*($C$6-$C$4)*($C$6-$C$5)))</f>
        <v>9.14733200545179</v>
      </c>
    </row>
    <row r="525" spans="2:6">
      <c r="B525" s="49">
        <v>509</v>
      </c>
      <c r="C525" s="50">
        <f ca="1" t="shared" si="21"/>
        <v>0.615161511750817</v>
      </c>
      <c r="D525" s="50">
        <f ca="1" t="shared" si="22"/>
        <v>0.261437506183258</v>
      </c>
      <c r="E525" s="50">
        <f ca="1" t="shared" si="23"/>
        <v>2</v>
      </c>
      <c r="F525" s="55">
        <f ca="1">IF(E525=1,$C$4+SQRT(D525*($C$6-$C$4)*($C$5-$C$4)),$C$6-SQRT((1-D525)*($C$6-$C$4)*($C$6-$C$5)))</f>
        <v>8.78462969115027</v>
      </c>
    </row>
    <row r="526" spans="2:6">
      <c r="B526" s="49">
        <v>510</v>
      </c>
      <c r="C526" s="50">
        <f ca="1" t="shared" si="21"/>
        <v>0.273687386233792</v>
      </c>
      <c r="D526" s="50">
        <f ca="1" t="shared" si="22"/>
        <v>0.932936575612845</v>
      </c>
      <c r="E526" s="50">
        <f ca="1" t="shared" si="23"/>
        <v>1</v>
      </c>
      <c r="F526" s="55">
        <f ca="1">IF(E526=1,$C$4+SQRT(D526*($C$6-$C$4)*($C$5-$C$4)),$C$6-SQRT((1-D526)*($C$6-$C$4)*($C$6-$C$5)))</f>
        <v>9.36596967434335</v>
      </c>
    </row>
    <row r="527" spans="2:6">
      <c r="B527" s="49">
        <v>511</v>
      </c>
      <c r="C527" s="50">
        <f ca="1" t="shared" si="21"/>
        <v>0.930185646478876</v>
      </c>
      <c r="D527" s="50">
        <f ca="1" t="shared" si="22"/>
        <v>0.403131702130123</v>
      </c>
      <c r="E527" s="50">
        <f ca="1" t="shared" si="23"/>
        <v>2</v>
      </c>
      <c r="F527" s="55">
        <f ca="1">IF(E527=1,$C$4+SQRT(D527*($C$6-$C$4)*($C$5-$C$4)),$C$6-SQRT((1-D527)*($C$6-$C$4)*($C$6-$C$5)))</f>
        <v>8.90741746502163</v>
      </c>
    </row>
    <row r="528" spans="2:6">
      <c r="B528" s="49">
        <v>512</v>
      </c>
      <c r="C528" s="50">
        <f ca="1" t="shared" si="21"/>
        <v>0.396421900387359</v>
      </c>
      <c r="D528" s="50">
        <f ca="1" t="shared" si="22"/>
        <v>0.142170556269426</v>
      </c>
      <c r="E528" s="50">
        <f ca="1" t="shared" si="23"/>
        <v>1</v>
      </c>
      <c r="F528" s="55">
        <f ca="1">IF(E528=1,$C$4+SQRT(D528*($C$6-$C$4)*($C$5-$C$4)),$C$6-SQRT((1-D528)*($C$6-$C$4)*($C$6-$C$5)))</f>
        <v>8.53323645087227</v>
      </c>
    </row>
    <row r="529" spans="2:6">
      <c r="B529" s="49">
        <v>513</v>
      </c>
      <c r="C529" s="50">
        <f ca="1" t="shared" ref="C529:C592" si="24">RAND()</f>
        <v>0.129662526099406</v>
      </c>
      <c r="D529" s="50">
        <f ca="1" t="shared" ref="D529:D592" si="25">RAND()</f>
        <v>0.274451486908034</v>
      </c>
      <c r="E529" s="50">
        <f ca="1" t="shared" ref="E529:E592" si="26">IF(C529&lt;=$C$10,1,2)</f>
        <v>1</v>
      </c>
      <c r="F529" s="55">
        <f ca="1">IF(E529=1,$C$4+SQRT(D529*($C$6-$C$4)*($C$5-$C$4)),$C$6-SQRT((1-D529)*($C$6-$C$4)*($C$6-$C$5)))</f>
        <v>8.74087986463128</v>
      </c>
    </row>
    <row r="530" spans="2:6">
      <c r="B530" s="49">
        <v>514</v>
      </c>
      <c r="C530" s="50">
        <f ca="1" t="shared" si="24"/>
        <v>0.895129290423526</v>
      </c>
      <c r="D530" s="50">
        <f ca="1" t="shared" si="25"/>
        <v>0.77703261406474</v>
      </c>
      <c r="E530" s="50">
        <f ca="1" t="shared" si="26"/>
        <v>2</v>
      </c>
      <c r="F530" s="55">
        <f ca="1">IF(E530=1,$C$4+SQRT(D530*($C$6-$C$4)*($C$5-$C$4)),$C$6-SQRT((1-D530)*($C$6-$C$4)*($C$6-$C$5)))</f>
        <v>9.33221652321241</v>
      </c>
    </row>
    <row r="531" spans="2:6">
      <c r="B531" s="49">
        <v>515</v>
      </c>
      <c r="C531" s="50">
        <f ca="1" t="shared" si="24"/>
        <v>0.822643467629667</v>
      </c>
      <c r="D531" s="50">
        <f ca="1" t="shared" si="25"/>
        <v>0.25480828677025</v>
      </c>
      <c r="E531" s="50">
        <f ca="1" t="shared" si="26"/>
        <v>2</v>
      </c>
      <c r="F531" s="55">
        <f ca="1">IF(E531=1,$C$4+SQRT(D531*($C$6-$C$4)*($C$5-$C$4)),$C$6-SQRT((1-D531)*($C$6-$C$4)*($C$6-$C$5)))</f>
        <v>8.77918739093197</v>
      </c>
    </row>
    <row r="532" spans="2:6">
      <c r="B532" s="49">
        <v>516</v>
      </c>
      <c r="C532" s="50">
        <f ca="1" t="shared" si="24"/>
        <v>0.194747671643005</v>
      </c>
      <c r="D532" s="50">
        <f ca="1" t="shared" si="25"/>
        <v>0.317778429838422</v>
      </c>
      <c r="E532" s="50">
        <f ca="1" t="shared" si="26"/>
        <v>1</v>
      </c>
      <c r="F532" s="55">
        <f ca="1">IF(E532=1,$C$4+SQRT(D532*($C$6-$C$4)*($C$5-$C$4)),$C$6-SQRT((1-D532)*($C$6-$C$4)*($C$6-$C$5)))</f>
        <v>8.79721820079376</v>
      </c>
    </row>
    <row r="533" spans="2:6">
      <c r="B533" s="49">
        <v>517</v>
      </c>
      <c r="C533" s="50">
        <f ca="1" t="shared" si="24"/>
        <v>0.264533995762241</v>
      </c>
      <c r="D533" s="50">
        <f ca="1" t="shared" si="25"/>
        <v>0.953342651303529</v>
      </c>
      <c r="E533" s="50">
        <f ca="1" t="shared" si="26"/>
        <v>1</v>
      </c>
      <c r="F533" s="55">
        <f ca="1">IF(E533=1,$C$4+SQRT(D533*($C$6-$C$4)*($C$5-$C$4)),$C$6-SQRT((1-D533)*($C$6-$C$4)*($C$6-$C$5)))</f>
        <v>9.38082775993498</v>
      </c>
    </row>
    <row r="534" spans="2:6">
      <c r="B534" s="49">
        <v>518</v>
      </c>
      <c r="C534" s="50">
        <f ca="1" t="shared" si="24"/>
        <v>0.946339908274193</v>
      </c>
      <c r="D534" s="50">
        <f ca="1" t="shared" si="25"/>
        <v>0.856513010330984</v>
      </c>
      <c r="E534" s="50">
        <f ca="1" t="shared" si="26"/>
        <v>2</v>
      </c>
      <c r="F534" s="55">
        <f ca="1">IF(E534=1,$C$4+SQRT(D534*($C$6-$C$4)*($C$5-$C$4)),$C$6-SQRT((1-D534)*($C$6-$C$4)*($C$6-$C$5)))</f>
        <v>9.46430047663076</v>
      </c>
    </row>
    <row r="535" spans="2:6">
      <c r="B535" s="49">
        <v>519</v>
      </c>
      <c r="C535" s="50">
        <f ca="1" t="shared" si="24"/>
        <v>0.333202083951048</v>
      </c>
      <c r="D535" s="50">
        <f ca="1" t="shared" si="25"/>
        <v>0.892489635059792</v>
      </c>
      <c r="E535" s="50">
        <f ca="1" t="shared" si="26"/>
        <v>1</v>
      </c>
      <c r="F535" s="55">
        <f ca="1">IF(E535=1,$C$4+SQRT(D535*($C$6-$C$4)*($C$5-$C$4)),$C$6-SQRT((1-D535)*($C$6-$C$4)*($C$6-$C$5)))</f>
        <v>9.33603116360345</v>
      </c>
    </row>
    <row r="536" spans="2:6">
      <c r="B536" s="49">
        <v>520</v>
      </c>
      <c r="C536" s="50">
        <f ca="1" t="shared" si="24"/>
        <v>0.263408316593044</v>
      </c>
      <c r="D536" s="50">
        <f ca="1" t="shared" si="25"/>
        <v>0.895236671271478</v>
      </c>
      <c r="E536" s="50">
        <f ca="1" t="shared" si="26"/>
        <v>1</v>
      </c>
      <c r="F536" s="55">
        <f ca="1">IF(E536=1,$C$4+SQRT(D536*($C$6-$C$4)*($C$5-$C$4)),$C$6-SQRT((1-D536)*($C$6-$C$4)*($C$6-$C$5)))</f>
        <v>9.33808570074676</v>
      </c>
    </row>
    <row r="537" spans="2:6">
      <c r="B537" s="49">
        <v>521</v>
      </c>
      <c r="C537" s="50">
        <f ca="1" t="shared" si="24"/>
        <v>0.0473153425984225</v>
      </c>
      <c r="D537" s="50">
        <f ca="1" t="shared" si="25"/>
        <v>0.245608031356996</v>
      </c>
      <c r="E537" s="50">
        <f ca="1" t="shared" si="26"/>
        <v>1</v>
      </c>
      <c r="F537" s="55">
        <f ca="1">IF(E537=1,$C$4+SQRT(D537*($C$6-$C$4)*($C$5-$C$4)),$C$6-SQRT((1-D537)*($C$6-$C$4)*($C$6-$C$5)))</f>
        <v>8.70086807796759</v>
      </c>
    </row>
    <row r="538" spans="2:6">
      <c r="B538" s="49">
        <v>522</v>
      </c>
      <c r="C538" s="50">
        <f ca="1" t="shared" si="24"/>
        <v>0.701506335967002</v>
      </c>
      <c r="D538" s="50">
        <f ca="1" t="shared" si="25"/>
        <v>0.657329670490819</v>
      </c>
      <c r="E538" s="50">
        <f ca="1" t="shared" si="26"/>
        <v>2</v>
      </c>
      <c r="F538" s="55">
        <f ca="1">IF(E538=1,$C$4+SQRT(D538*($C$6-$C$4)*($C$5-$C$4)),$C$6-SQRT((1-D538)*($C$6-$C$4)*($C$6-$C$5)))</f>
        <v>9.17214695807869</v>
      </c>
    </row>
    <row r="539" spans="2:6">
      <c r="B539" s="49">
        <v>523</v>
      </c>
      <c r="C539" s="50">
        <f ca="1" t="shared" si="24"/>
        <v>0.461227435653909</v>
      </c>
      <c r="D539" s="50">
        <f ca="1" t="shared" si="25"/>
        <v>0.506571879956279</v>
      </c>
      <c r="E539" s="50">
        <f ca="1" t="shared" si="26"/>
        <v>1</v>
      </c>
      <c r="F539" s="55">
        <f ca="1">IF(E539=1,$C$4+SQRT(D539*($C$6-$C$4)*($C$5-$C$4)),$C$6-SQRT((1-D539)*($C$6-$C$4)*($C$6-$C$5)))</f>
        <v>9.00655042591644</v>
      </c>
    </row>
    <row r="540" spans="2:6">
      <c r="B540" s="49">
        <v>524</v>
      </c>
      <c r="C540" s="50">
        <f ca="1" t="shared" si="24"/>
        <v>0.452950391004626</v>
      </c>
      <c r="D540" s="50">
        <f ca="1" t="shared" si="25"/>
        <v>0.931734758249122</v>
      </c>
      <c r="E540" s="50">
        <f ca="1" t="shared" si="26"/>
        <v>1</v>
      </c>
      <c r="F540" s="55">
        <f ca="1">IF(E540=1,$C$4+SQRT(D540*($C$6-$C$4)*($C$5-$C$4)),$C$6-SQRT((1-D540)*($C$6-$C$4)*($C$6-$C$5)))</f>
        <v>9.36508956354455</v>
      </c>
    </row>
    <row r="541" spans="2:6">
      <c r="B541" s="49">
        <v>525</v>
      </c>
      <c r="C541" s="50">
        <f ca="1" t="shared" si="24"/>
        <v>0.988581813617597</v>
      </c>
      <c r="D541" s="50">
        <f ca="1" t="shared" si="25"/>
        <v>0.897074398831953</v>
      </c>
      <c r="E541" s="50">
        <f ca="1" t="shared" si="26"/>
        <v>2</v>
      </c>
      <c r="F541" s="55">
        <f ca="1">IF(E541=1,$C$4+SQRT(D541*($C$6-$C$4)*($C$5-$C$4)),$C$6-SQRT((1-D541)*($C$6-$C$4)*($C$6-$C$5)))</f>
        <v>9.54629172110695</v>
      </c>
    </row>
    <row r="542" spans="2:6">
      <c r="B542" s="49">
        <v>526</v>
      </c>
      <c r="C542" s="50">
        <f ca="1" t="shared" si="24"/>
        <v>0.379420591245664</v>
      </c>
      <c r="D542" s="50">
        <f ca="1" t="shared" si="25"/>
        <v>0.621207731318899</v>
      </c>
      <c r="E542" s="50">
        <f ca="1" t="shared" si="26"/>
        <v>1</v>
      </c>
      <c r="F542" s="55">
        <f ca="1">IF(E542=1,$C$4+SQRT(D542*($C$6-$C$4)*($C$5-$C$4)),$C$6-SQRT((1-D542)*($C$6-$C$4)*($C$6-$C$5)))</f>
        <v>9.11463691964594</v>
      </c>
    </row>
    <row r="543" spans="2:6">
      <c r="B543" s="49">
        <v>527</v>
      </c>
      <c r="C543" s="50">
        <f ca="1" t="shared" si="24"/>
        <v>0.621212461239936</v>
      </c>
      <c r="D543" s="50">
        <f ca="1" t="shared" si="25"/>
        <v>0.937332821656095</v>
      </c>
      <c r="E543" s="50">
        <f ca="1" t="shared" si="26"/>
        <v>2</v>
      </c>
      <c r="F543" s="55">
        <f ca="1">IF(E543=1,$C$4+SQRT(D543*($C$6-$C$4)*($C$5-$C$4)),$C$6-SQRT((1-D543)*($C$6-$C$4)*($C$6-$C$5)))</f>
        <v>9.64597407342426</v>
      </c>
    </row>
    <row r="544" spans="2:6">
      <c r="B544" s="49">
        <v>528</v>
      </c>
      <c r="C544" s="50">
        <f ca="1" t="shared" si="24"/>
        <v>0.417279059266336</v>
      </c>
      <c r="D544" s="50">
        <f ca="1" t="shared" si="25"/>
        <v>0.522346066235494</v>
      </c>
      <c r="E544" s="50">
        <f ca="1" t="shared" si="26"/>
        <v>1</v>
      </c>
      <c r="F544" s="55">
        <f ca="1">IF(E544=1,$C$4+SQRT(D544*($C$6-$C$4)*($C$5-$C$4)),$C$6-SQRT((1-D544)*($C$6-$C$4)*($C$6-$C$5)))</f>
        <v>9.02210182098996</v>
      </c>
    </row>
    <row r="545" spans="2:6">
      <c r="B545" s="49">
        <v>529</v>
      </c>
      <c r="C545" s="50">
        <f ca="1" t="shared" si="24"/>
        <v>0.341386896620872</v>
      </c>
      <c r="D545" s="50">
        <f ca="1" t="shared" si="25"/>
        <v>0.797653026671003</v>
      </c>
      <c r="E545" s="50">
        <f ca="1" t="shared" si="26"/>
        <v>1</v>
      </c>
      <c r="F545" s="55">
        <f ca="1">IF(E545=1,$C$4+SQRT(D545*($C$6-$C$4)*($C$5-$C$4)),$C$6-SQRT((1-D545)*($C$6-$C$4)*($C$6-$C$5)))</f>
        <v>9.26305425589798</v>
      </c>
    </row>
    <row r="546" spans="2:6">
      <c r="B546" s="49">
        <v>530</v>
      </c>
      <c r="C546" s="50">
        <f ca="1" t="shared" si="24"/>
        <v>0.444159792632844</v>
      </c>
      <c r="D546" s="50">
        <f ca="1" t="shared" si="25"/>
        <v>0.608891808238281</v>
      </c>
      <c r="E546" s="50">
        <f ca="1" t="shared" si="26"/>
        <v>1</v>
      </c>
      <c r="F546" s="55">
        <f ca="1">IF(E546=1,$C$4+SQRT(D546*($C$6-$C$4)*($C$5-$C$4)),$C$6-SQRT((1-D546)*($C$6-$C$4)*($C$6-$C$5)))</f>
        <v>9.10353233594515</v>
      </c>
    </row>
    <row r="547" spans="2:6">
      <c r="B547" s="49">
        <v>531</v>
      </c>
      <c r="C547" s="50">
        <f ca="1" t="shared" si="24"/>
        <v>0.444480789262993</v>
      </c>
      <c r="D547" s="50">
        <f ca="1" t="shared" si="25"/>
        <v>0.294061565430647</v>
      </c>
      <c r="E547" s="50">
        <f ca="1" t="shared" si="26"/>
        <v>1</v>
      </c>
      <c r="F547" s="55">
        <f ca="1">IF(E547=1,$C$4+SQRT(D547*($C$6-$C$4)*($C$5-$C$4)),$C$6-SQRT((1-D547)*($C$6-$C$4)*($C$6-$C$5)))</f>
        <v>8.76689186386432</v>
      </c>
    </row>
    <row r="548" spans="2:6">
      <c r="B548" s="49">
        <v>532</v>
      </c>
      <c r="C548" s="50">
        <f ca="1" t="shared" si="24"/>
        <v>0.526025781896149</v>
      </c>
      <c r="D548" s="50">
        <f ca="1" t="shared" si="25"/>
        <v>0.463305319915807</v>
      </c>
      <c r="E548" s="50">
        <f ca="1" t="shared" si="26"/>
        <v>2</v>
      </c>
      <c r="F548" s="55">
        <f ca="1">IF(E548=1,$C$4+SQRT(D548*($C$6-$C$4)*($C$5-$C$4)),$C$6-SQRT((1-D548)*($C$6-$C$4)*($C$6-$C$5)))</f>
        <v>8.96395494298347</v>
      </c>
    </row>
    <row r="549" spans="2:6">
      <c r="B549" s="49">
        <v>533</v>
      </c>
      <c r="C549" s="50">
        <f ca="1" t="shared" si="24"/>
        <v>0.00290192671052703</v>
      </c>
      <c r="D549" s="50">
        <f ca="1" t="shared" si="25"/>
        <v>0.732848971658099</v>
      </c>
      <c r="E549" s="50">
        <f ca="1" t="shared" si="26"/>
        <v>1</v>
      </c>
      <c r="F549" s="55">
        <f ca="1">IF(E549=1,$C$4+SQRT(D549*($C$6-$C$4)*($C$5-$C$4)),$C$6-SQRT((1-D549)*($C$6-$C$4)*($C$6-$C$5)))</f>
        <v>9.21066012708613</v>
      </c>
    </row>
    <row r="550" spans="2:6">
      <c r="B550" s="49">
        <v>534</v>
      </c>
      <c r="C550" s="50">
        <f ca="1" t="shared" si="24"/>
        <v>0.671384318914019</v>
      </c>
      <c r="D550" s="50">
        <f ca="1" t="shared" si="25"/>
        <v>0.877485232328598</v>
      </c>
      <c r="E550" s="50">
        <f ca="1" t="shared" si="26"/>
        <v>2</v>
      </c>
      <c r="F550" s="55">
        <f ca="1">IF(E550=1,$C$4+SQRT(D550*($C$6-$C$4)*($C$5-$C$4)),$C$6-SQRT((1-D550)*($C$6-$C$4)*($C$6-$C$5)))</f>
        <v>9.50499541886685</v>
      </c>
    </row>
    <row r="551" spans="2:6">
      <c r="B551" s="49">
        <v>535</v>
      </c>
      <c r="C551" s="50">
        <f ca="1" t="shared" si="24"/>
        <v>0.838081382420895</v>
      </c>
      <c r="D551" s="50">
        <f ca="1" t="shared" si="25"/>
        <v>0.206620002305234</v>
      </c>
      <c r="E551" s="50">
        <f ca="1" t="shared" si="26"/>
        <v>2</v>
      </c>
      <c r="F551" s="55">
        <f ca="1">IF(E551=1,$C$4+SQRT(D551*($C$6-$C$4)*($C$5-$C$4)),$C$6-SQRT((1-D551)*($C$6-$C$4)*($C$6-$C$5)))</f>
        <v>8.74033337926675</v>
      </c>
    </row>
    <row r="552" spans="2:6">
      <c r="B552" s="49">
        <v>536</v>
      </c>
      <c r="C552" s="50">
        <f ca="1" t="shared" si="24"/>
        <v>0.940101670624257</v>
      </c>
      <c r="D552" s="50">
        <f ca="1" t="shared" si="25"/>
        <v>0.364479098417881</v>
      </c>
      <c r="E552" s="50">
        <f ca="1" t="shared" si="26"/>
        <v>2</v>
      </c>
      <c r="F552" s="55">
        <f ca="1">IF(E552=1,$C$4+SQRT(D552*($C$6-$C$4)*($C$5-$C$4)),$C$6-SQRT((1-D552)*($C$6-$C$4)*($C$6-$C$5)))</f>
        <v>8.87259510238591</v>
      </c>
    </row>
    <row r="553" spans="2:6">
      <c r="B553" s="49">
        <v>537</v>
      </c>
      <c r="C553" s="50">
        <f ca="1" t="shared" si="24"/>
        <v>0.826360052505416</v>
      </c>
      <c r="D553" s="50">
        <f ca="1" t="shared" si="25"/>
        <v>0.927486112094054</v>
      </c>
      <c r="E553" s="50">
        <f ca="1" t="shared" si="26"/>
        <v>2</v>
      </c>
      <c r="F553" s="55">
        <f ca="1">IF(E553=1,$C$4+SQRT(D553*($C$6-$C$4)*($C$5-$C$4)),$C$6-SQRT((1-D553)*($C$6-$C$4)*($C$6-$C$5)))</f>
        <v>9.61917487502544</v>
      </c>
    </row>
    <row r="554" spans="2:6">
      <c r="B554" s="49">
        <v>538</v>
      </c>
      <c r="C554" s="50">
        <f ca="1" t="shared" si="24"/>
        <v>0.732551957739192</v>
      </c>
      <c r="D554" s="50">
        <f ca="1" t="shared" si="25"/>
        <v>0.135103474787457</v>
      </c>
      <c r="E554" s="50">
        <f ca="1" t="shared" si="26"/>
        <v>2</v>
      </c>
      <c r="F554" s="55">
        <f ca="1">IF(E554=1,$C$4+SQRT(D554*($C$6-$C$4)*($C$5-$C$4)),$C$6-SQRT((1-D554)*($C$6-$C$4)*($C$6-$C$5)))</f>
        <v>8.68478402898038</v>
      </c>
    </row>
    <row r="555" spans="2:6">
      <c r="B555" s="49">
        <v>539</v>
      </c>
      <c r="C555" s="50">
        <f ca="1" t="shared" si="24"/>
        <v>0.463246829396298</v>
      </c>
      <c r="D555" s="50">
        <f ca="1" t="shared" si="25"/>
        <v>0.278145684872353</v>
      </c>
      <c r="E555" s="50">
        <f ca="1" t="shared" si="26"/>
        <v>1</v>
      </c>
      <c r="F555" s="55">
        <f ca="1">IF(E555=1,$C$4+SQRT(D555*($C$6-$C$4)*($C$5-$C$4)),$C$6-SQRT((1-D555)*($C$6-$C$4)*($C$6-$C$5)))</f>
        <v>8.74584942833303</v>
      </c>
    </row>
    <row r="556" spans="2:6">
      <c r="B556" s="49">
        <v>540</v>
      </c>
      <c r="C556" s="50">
        <f ca="1" t="shared" si="24"/>
        <v>0.306283939741691</v>
      </c>
      <c r="D556" s="50">
        <f ca="1" t="shared" si="25"/>
        <v>0.453883745361392</v>
      </c>
      <c r="E556" s="50">
        <f ca="1" t="shared" si="26"/>
        <v>1</v>
      </c>
      <c r="F556" s="55">
        <f ca="1">IF(E556=1,$C$4+SQRT(D556*($C$6-$C$4)*($C$5-$C$4)),$C$6-SQRT((1-D556)*($C$6-$C$4)*($C$6-$C$5)))</f>
        <v>8.95276833003768</v>
      </c>
    </row>
    <row r="557" spans="2:6">
      <c r="B557" s="49">
        <v>541</v>
      </c>
      <c r="C557" s="50">
        <f ca="1" t="shared" si="24"/>
        <v>0.158871062004553</v>
      </c>
      <c r="D557" s="50">
        <f ca="1" t="shared" si="25"/>
        <v>0.851434599541147</v>
      </c>
      <c r="E557" s="50">
        <f ca="1" t="shared" si="26"/>
        <v>1</v>
      </c>
      <c r="F557" s="55">
        <f ca="1">IF(E557=1,$C$4+SQRT(D557*($C$6-$C$4)*($C$5-$C$4)),$C$6-SQRT((1-D557)*($C$6-$C$4)*($C$6-$C$5)))</f>
        <v>9.30494030479647</v>
      </c>
    </row>
    <row r="558" spans="2:6">
      <c r="B558" s="49">
        <v>542</v>
      </c>
      <c r="C558" s="50">
        <f ca="1" t="shared" si="24"/>
        <v>0.718439182013856</v>
      </c>
      <c r="D558" s="50">
        <f ca="1" t="shared" si="25"/>
        <v>0.421263408330761</v>
      </c>
      <c r="E558" s="50">
        <f ca="1" t="shared" si="26"/>
        <v>2</v>
      </c>
      <c r="F558" s="55">
        <f ca="1">IF(E558=1,$C$4+SQRT(D558*($C$6-$C$4)*($C$5-$C$4)),$C$6-SQRT((1-D558)*($C$6-$C$4)*($C$6-$C$5)))</f>
        <v>8.9241407232642</v>
      </c>
    </row>
    <row r="559" spans="2:6">
      <c r="B559" s="49">
        <v>543</v>
      </c>
      <c r="C559" s="50">
        <f ca="1" t="shared" si="24"/>
        <v>0.461522078059968</v>
      </c>
      <c r="D559" s="50">
        <f ca="1" t="shared" si="25"/>
        <v>0.989599312154144</v>
      </c>
      <c r="E559" s="50">
        <f ca="1" t="shared" si="26"/>
        <v>1</v>
      </c>
      <c r="F559" s="55">
        <f ca="1">IF(E559=1,$C$4+SQRT(D559*($C$6-$C$4)*($C$5-$C$4)),$C$6-SQRT((1-D559)*($C$6-$C$4)*($C$6-$C$5)))</f>
        <v>9.40683994267589</v>
      </c>
    </row>
    <row r="560" spans="2:6">
      <c r="B560" s="49">
        <v>544</v>
      </c>
      <c r="C560" s="50">
        <f ca="1" t="shared" si="24"/>
        <v>0.711592099440188</v>
      </c>
      <c r="D560" s="50">
        <f ca="1" t="shared" si="25"/>
        <v>0.715398372595739</v>
      </c>
      <c r="E560" s="50">
        <f ca="1" t="shared" si="26"/>
        <v>2</v>
      </c>
      <c r="F560" s="55">
        <f ca="1">IF(E560=1,$C$4+SQRT(D560*($C$6-$C$4)*($C$5-$C$4)),$C$6-SQRT((1-D560)*($C$6-$C$4)*($C$6-$C$5)))</f>
        <v>9.24554439838482</v>
      </c>
    </row>
    <row r="561" spans="2:6">
      <c r="B561" s="49">
        <v>545</v>
      </c>
      <c r="C561" s="50">
        <f ca="1" t="shared" si="24"/>
        <v>0.938205242244146</v>
      </c>
      <c r="D561" s="50">
        <f ca="1" t="shared" si="25"/>
        <v>0.0294901947500712</v>
      </c>
      <c r="E561" s="50">
        <f ca="1" t="shared" si="26"/>
        <v>2</v>
      </c>
      <c r="F561" s="55">
        <f ca="1">IF(E561=1,$C$4+SQRT(D561*($C$6-$C$4)*($C$5-$C$4)),$C$6-SQRT((1-D561)*($C$6-$C$4)*($C$6-$C$5)))</f>
        <v>8.60679520152281</v>
      </c>
    </row>
    <row r="562" spans="2:6">
      <c r="B562" s="49">
        <v>546</v>
      </c>
      <c r="C562" s="50">
        <f ca="1" t="shared" si="24"/>
        <v>0.0884434354436476</v>
      </c>
      <c r="D562" s="50">
        <f ca="1" t="shared" si="25"/>
        <v>0.54742319955894</v>
      </c>
      <c r="E562" s="50">
        <f ca="1" t="shared" si="26"/>
        <v>1</v>
      </c>
      <c r="F562" s="55">
        <f ca="1">IF(E562=1,$C$4+SQRT(D562*($C$6-$C$4)*($C$5-$C$4)),$C$6-SQRT((1-D562)*($C$6-$C$4)*($C$6-$C$5)))</f>
        <v>9.04634908090841</v>
      </c>
    </row>
    <row r="563" spans="2:6">
      <c r="B563" s="49">
        <v>547</v>
      </c>
      <c r="C563" s="50">
        <f ca="1" t="shared" si="24"/>
        <v>0.414260074417558</v>
      </c>
      <c r="D563" s="50">
        <f ca="1" t="shared" si="25"/>
        <v>0.865065606442279</v>
      </c>
      <c r="E563" s="50">
        <f ca="1" t="shared" si="26"/>
        <v>1</v>
      </c>
      <c r="F563" s="55">
        <f ca="1">IF(E563=1,$C$4+SQRT(D563*($C$6-$C$4)*($C$5-$C$4)),$C$6-SQRT((1-D563)*($C$6-$C$4)*($C$6-$C$5)))</f>
        <v>9.31534452250525</v>
      </c>
    </row>
    <row r="564" spans="2:6">
      <c r="B564" s="49">
        <v>548</v>
      </c>
      <c r="C564" s="50">
        <f ca="1" t="shared" si="24"/>
        <v>0.344717929916886</v>
      </c>
      <c r="D564" s="50">
        <f ca="1" t="shared" si="25"/>
        <v>0.399446936494438</v>
      </c>
      <c r="E564" s="50">
        <f ca="1" t="shared" si="26"/>
        <v>1</v>
      </c>
      <c r="F564" s="55">
        <f ca="1">IF(E564=1,$C$4+SQRT(D564*($C$6-$C$4)*($C$5-$C$4)),$C$6-SQRT((1-D564)*($C$6-$C$4)*($C$6-$C$5)))</f>
        <v>8.89380863331525</v>
      </c>
    </row>
    <row r="565" spans="2:6">
      <c r="B565" s="49">
        <v>549</v>
      </c>
      <c r="C565" s="50">
        <f ca="1" t="shared" si="24"/>
        <v>0.685524734963012</v>
      </c>
      <c r="D565" s="50">
        <f ca="1" t="shared" si="25"/>
        <v>0.110010291879681</v>
      </c>
      <c r="E565" s="50">
        <f ca="1" t="shared" si="26"/>
        <v>2</v>
      </c>
      <c r="F565" s="55">
        <f ca="1">IF(E565=1,$C$4+SQRT(D565*($C$6-$C$4)*($C$5-$C$4)),$C$6-SQRT((1-D565)*($C$6-$C$4)*($C$6-$C$5)))</f>
        <v>8.66584130769963</v>
      </c>
    </row>
    <row r="566" spans="2:6">
      <c r="B566" s="49">
        <v>550</v>
      </c>
      <c r="C566" s="50">
        <f ca="1" t="shared" si="24"/>
        <v>0.99533962044938</v>
      </c>
      <c r="D566" s="50">
        <f ca="1" t="shared" si="25"/>
        <v>0.0408964770714044</v>
      </c>
      <c r="E566" s="50">
        <f ca="1" t="shared" si="26"/>
        <v>2</v>
      </c>
      <c r="F566" s="55">
        <f ca="1">IF(E566=1,$C$4+SQRT(D566*($C$6-$C$4)*($C$5-$C$4)),$C$6-SQRT((1-D566)*($C$6-$C$4)*($C$6-$C$5)))</f>
        <v>8.61500648165517</v>
      </c>
    </row>
    <row r="567" spans="2:6">
      <c r="B567" s="49">
        <v>551</v>
      </c>
      <c r="C567" s="50">
        <f ca="1" t="shared" si="24"/>
        <v>0.723568600562786</v>
      </c>
      <c r="D567" s="50">
        <f ca="1" t="shared" si="25"/>
        <v>0.626510118630684</v>
      </c>
      <c r="E567" s="50">
        <f ca="1" t="shared" si="26"/>
        <v>2</v>
      </c>
      <c r="F567" s="55">
        <f ca="1">IF(E567=1,$C$4+SQRT(D567*($C$6-$C$4)*($C$5-$C$4)),$C$6-SQRT((1-D567)*($C$6-$C$4)*($C$6-$C$5)))</f>
        <v>9.13572009005263</v>
      </c>
    </row>
    <row r="568" spans="2:6">
      <c r="B568" s="49">
        <v>552</v>
      </c>
      <c r="C568" s="50">
        <f ca="1" t="shared" si="24"/>
        <v>0.263431031382545</v>
      </c>
      <c r="D568" s="50">
        <f ca="1" t="shared" si="25"/>
        <v>0.274575521359561</v>
      </c>
      <c r="E568" s="50">
        <f ca="1" t="shared" si="26"/>
        <v>1</v>
      </c>
      <c r="F568" s="55">
        <f ca="1">IF(E568=1,$C$4+SQRT(D568*($C$6-$C$4)*($C$5-$C$4)),$C$6-SQRT((1-D568)*($C$6-$C$4)*($C$6-$C$5)))</f>
        <v>8.74104726078646</v>
      </c>
    </row>
    <row r="569" spans="2:6">
      <c r="B569" s="49">
        <v>553</v>
      </c>
      <c r="C569" s="50">
        <f ca="1" t="shared" si="24"/>
        <v>0.983366145276711</v>
      </c>
      <c r="D569" s="50">
        <f ca="1" t="shared" si="25"/>
        <v>0.333421693688444</v>
      </c>
      <c r="E569" s="50">
        <f ca="1" t="shared" si="26"/>
        <v>2</v>
      </c>
      <c r="F569" s="55">
        <f ca="1">IF(E569=1,$C$4+SQRT(D569*($C$6-$C$4)*($C$5-$C$4)),$C$6-SQRT((1-D569)*($C$6-$C$4)*($C$6-$C$5)))</f>
        <v>8.84537598646871</v>
      </c>
    </row>
    <row r="570" spans="2:6">
      <c r="B570" s="49">
        <v>554</v>
      </c>
      <c r="C570" s="50">
        <f ca="1" t="shared" si="24"/>
        <v>0.954587513385668</v>
      </c>
      <c r="D570" s="50">
        <f ca="1" t="shared" si="25"/>
        <v>0.658986459671101</v>
      </c>
      <c r="E570" s="50">
        <f ca="1" t="shared" si="26"/>
        <v>2</v>
      </c>
      <c r="F570" s="55">
        <f ca="1">IF(E570=1,$C$4+SQRT(D570*($C$6-$C$4)*($C$5-$C$4)),$C$6-SQRT((1-D570)*($C$6-$C$4)*($C$6-$C$5)))</f>
        <v>9.1741506913136</v>
      </c>
    </row>
    <row r="571" spans="2:6">
      <c r="B571" s="49">
        <v>555</v>
      </c>
      <c r="C571" s="50">
        <f ca="1" t="shared" si="24"/>
        <v>0.267574331022043</v>
      </c>
      <c r="D571" s="50">
        <f ca="1" t="shared" si="25"/>
        <v>0.826489308874108</v>
      </c>
      <c r="E571" s="50">
        <f ca="1" t="shared" si="26"/>
        <v>1</v>
      </c>
      <c r="F571" s="55">
        <f ca="1">IF(E571=1,$C$4+SQRT(D571*($C$6-$C$4)*($C$5-$C$4)),$C$6-SQRT((1-D571)*($C$6-$C$4)*($C$6-$C$5)))</f>
        <v>9.28568216046899</v>
      </c>
    </row>
    <row r="572" spans="2:6">
      <c r="B572" s="49">
        <v>556</v>
      </c>
      <c r="C572" s="50">
        <f ca="1" t="shared" si="24"/>
        <v>0.117343987419862</v>
      </c>
      <c r="D572" s="50">
        <f ca="1" t="shared" si="25"/>
        <v>0.614551880867322</v>
      </c>
      <c r="E572" s="50">
        <f ca="1" t="shared" si="26"/>
        <v>1</v>
      </c>
      <c r="F572" s="55">
        <f ca="1">IF(E572=1,$C$4+SQRT(D572*($C$6-$C$4)*($C$5-$C$4)),$C$6-SQRT((1-D572)*($C$6-$C$4)*($C$6-$C$5)))</f>
        <v>9.10864952159582</v>
      </c>
    </row>
    <row r="573" spans="2:6">
      <c r="B573" s="49">
        <v>557</v>
      </c>
      <c r="C573" s="50">
        <f ca="1" t="shared" si="24"/>
        <v>0.0289699152153888</v>
      </c>
      <c r="D573" s="50">
        <f ca="1" t="shared" si="25"/>
        <v>0.34307536857044</v>
      </c>
      <c r="E573" s="50">
        <f ca="1" t="shared" si="26"/>
        <v>1</v>
      </c>
      <c r="F573" s="55">
        <f ca="1">IF(E573=1,$C$4+SQRT(D573*($C$6-$C$4)*($C$5-$C$4)),$C$6-SQRT((1-D573)*($C$6-$C$4)*($C$6-$C$5)))</f>
        <v>8.82834216187568</v>
      </c>
    </row>
    <row r="574" spans="2:6">
      <c r="B574" s="49">
        <v>558</v>
      </c>
      <c r="C574" s="50">
        <f ca="1" t="shared" si="24"/>
        <v>0.889471938519117</v>
      </c>
      <c r="D574" s="50">
        <f ca="1" t="shared" si="25"/>
        <v>0.536444898290808</v>
      </c>
      <c r="E574" s="50">
        <f ca="1" t="shared" si="26"/>
        <v>2</v>
      </c>
      <c r="F574" s="55">
        <f ca="1">IF(E574=1,$C$4+SQRT(D574*($C$6-$C$4)*($C$5-$C$4)),$C$6-SQRT((1-D574)*($C$6-$C$4)*($C$6-$C$5)))</f>
        <v>9.03713437935588</v>
      </c>
    </row>
    <row r="575" spans="2:6">
      <c r="B575" s="49">
        <v>559</v>
      </c>
      <c r="C575" s="50">
        <f ca="1" t="shared" si="24"/>
        <v>0.404397290399823</v>
      </c>
      <c r="D575" s="50">
        <f ca="1" t="shared" si="25"/>
        <v>0.737529387007575</v>
      </c>
      <c r="E575" s="50">
        <f ca="1" t="shared" si="26"/>
        <v>1</v>
      </c>
      <c r="F575" s="55">
        <f ca="1">IF(E575=1,$C$4+SQRT(D575*($C$6-$C$4)*($C$5-$C$4)),$C$6-SQRT((1-D575)*($C$6-$C$4)*($C$6-$C$5)))</f>
        <v>9.21451997678719</v>
      </c>
    </row>
    <row r="576" spans="2:6">
      <c r="B576" s="49">
        <v>560</v>
      </c>
      <c r="C576" s="50">
        <f ca="1" t="shared" si="24"/>
        <v>0.49804372882034</v>
      </c>
      <c r="D576" s="50">
        <f ca="1" t="shared" si="25"/>
        <v>0.976197013673456</v>
      </c>
      <c r="E576" s="50">
        <f ca="1" t="shared" si="26"/>
        <v>1</v>
      </c>
      <c r="F576" s="55">
        <f ca="1">IF(E576=1,$C$4+SQRT(D576*($C$6-$C$4)*($C$5-$C$4)),$C$6-SQRT((1-D576)*($C$6-$C$4)*($C$6-$C$5)))</f>
        <v>9.39728094073701</v>
      </c>
    </row>
    <row r="577" spans="2:6">
      <c r="B577" s="49">
        <v>561</v>
      </c>
      <c r="C577" s="50">
        <f ca="1" t="shared" si="24"/>
        <v>0.330554669213477</v>
      </c>
      <c r="D577" s="50">
        <f ca="1" t="shared" si="25"/>
        <v>0.0136351336797378</v>
      </c>
      <c r="E577" s="50">
        <f ca="1" t="shared" si="26"/>
        <v>1</v>
      </c>
      <c r="F577" s="55">
        <f ca="1">IF(E577=1,$C$4+SQRT(D577*($C$6-$C$4)*($C$5-$C$4)),$C$6-SQRT((1-D577)*($C$6-$C$4)*($C$6-$C$5)))</f>
        <v>8.16513711684378</v>
      </c>
    </row>
    <row r="578" spans="2:6">
      <c r="B578" s="49">
        <v>562</v>
      </c>
      <c r="C578" s="50">
        <f ca="1" t="shared" si="24"/>
        <v>0.75577917201568</v>
      </c>
      <c r="D578" s="50">
        <f ca="1" t="shared" si="25"/>
        <v>0.801665622672729</v>
      </c>
      <c r="E578" s="50">
        <f ca="1" t="shared" si="26"/>
        <v>2</v>
      </c>
      <c r="F578" s="55">
        <f ca="1">IF(E578=1,$C$4+SQRT(D578*($C$6-$C$4)*($C$5-$C$4)),$C$6-SQRT((1-D578)*($C$6-$C$4)*($C$6-$C$5)))</f>
        <v>9.37018355479192</v>
      </c>
    </row>
    <row r="579" spans="2:6">
      <c r="B579" s="49">
        <v>563</v>
      </c>
      <c r="C579" s="50">
        <f ca="1" t="shared" si="24"/>
        <v>0.689314828888239</v>
      </c>
      <c r="D579" s="50">
        <f ca="1" t="shared" si="25"/>
        <v>0.0100693785406849</v>
      </c>
      <c r="E579" s="50">
        <f ca="1" t="shared" si="26"/>
        <v>2</v>
      </c>
      <c r="F579" s="55">
        <f ca="1">IF(E579=1,$C$4+SQRT(D579*($C$6-$C$4)*($C$5-$C$4)),$C$6-SQRT((1-D579)*($C$6-$C$4)*($C$6-$C$5)))</f>
        <v>8.59292457809873</v>
      </c>
    </row>
    <row r="580" spans="2:6">
      <c r="B580" s="49">
        <v>564</v>
      </c>
      <c r="C580" s="50">
        <f ca="1" t="shared" si="24"/>
        <v>0.176716830410015</v>
      </c>
      <c r="D580" s="50">
        <f ca="1" t="shared" si="25"/>
        <v>0.0215030100640008</v>
      </c>
      <c r="E580" s="50">
        <f ca="1" t="shared" si="26"/>
        <v>1</v>
      </c>
      <c r="F580" s="55">
        <f ca="1">IF(E580=1,$C$4+SQRT(D580*($C$6-$C$4)*($C$5-$C$4)),$C$6-SQRT((1-D580)*($C$6-$C$4)*($C$6-$C$5)))</f>
        <v>8.20737892884283</v>
      </c>
    </row>
    <row r="581" spans="2:6">
      <c r="B581" s="49">
        <v>565</v>
      </c>
      <c r="C581" s="50">
        <f ca="1" t="shared" si="24"/>
        <v>0.220163958540326</v>
      </c>
      <c r="D581" s="50">
        <f ca="1" t="shared" si="25"/>
        <v>0.412610593986939</v>
      </c>
      <c r="E581" s="50">
        <f ca="1" t="shared" si="26"/>
        <v>1</v>
      </c>
      <c r="F581" s="55">
        <f ca="1">IF(E581=1,$C$4+SQRT(D581*($C$6-$C$4)*($C$5-$C$4)),$C$6-SQRT((1-D581)*($C$6-$C$4)*($C$6-$C$5)))</f>
        <v>8.90841685804144</v>
      </c>
    </row>
    <row r="582" spans="2:6">
      <c r="B582" s="49">
        <v>566</v>
      </c>
      <c r="C582" s="50">
        <f ca="1" t="shared" si="24"/>
        <v>0.930049245987166</v>
      </c>
      <c r="D582" s="50">
        <f ca="1" t="shared" si="25"/>
        <v>0.842298359217494</v>
      </c>
      <c r="E582" s="50">
        <f ca="1" t="shared" si="26"/>
        <v>2</v>
      </c>
      <c r="F582" s="55">
        <f ca="1">IF(E582=1,$C$4+SQRT(D582*($C$6-$C$4)*($C$5-$C$4)),$C$6-SQRT((1-D582)*($C$6-$C$4)*($C$6-$C$5)))</f>
        <v>9.43839223512757</v>
      </c>
    </row>
    <row r="583" spans="2:6">
      <c r="B583" s="49">
        <v>567</v>
      </c>
      <c r="C583" s="50">
        <f ca="1" t="shared" si="24"/>
        <v>0.533314777126373</v>
      </c>
      <c r="D583" s="50">
        <f ca="1" t="shared" si="25"/>
        <v>0.0199128200390275</v>
      </c>
      <c r="E583" s="50">
        <f ca="1" t="shared" si="26"/>
        <v>2</v>
      </c>
      <c r="F583" s="55">
        <f ca="1">IF(E583=1,$C$4+SQRT(D583*($C$6-$C$4)*($C$5-$C$4)),$C$6-SQRT((1-D583)*($C$6-$C$4)*($C$6-$C$5)))</f>
        <v>8.59993772998415</v>
      </c>
    </row>
    <row r="584" spans="2:6">
      <c r="B584" s="49">
        <v>568</v>
      </c>
      <c r="C584" s="50">
        <f ca="1" t="shared" si="24"/>
        <v>0.780209058838519</v>
      </c>
      <c r="D584" s="50">
        <f ca="1" t="shared" si="25"/>
        <v>0.456752980997885</v>
      </c>
      <c r="E584" s="50">
        <f ca="1" t="shared" si="26"/>
        <v>2</v>
      </c>
      <c r="F584" s="55">
        <f ca="1">IF(E584=1,$C$4+SQRT(D584*($C$6-$C$4)*($C$5-$C$4)),$C$6-SQRT((1-D584)*($C$6-$C$4)*($C$6-$C$5)))</f>
        <v>8.95764975272021</v>
      </c>
    </row>
    <row r="585" spans="2:6">
      <c r="B585" s="49">
        <v>569</v>
      </c>
      <c r="C585" s="50">
        <f ca="1" t="shared" si="24"/>
        <v>0.747664755345975</v>
      </c>
      <c r="D585" s="50">
        <f ca="1" t="shared" si="25"/>
        <v>0.363874740124785</v>
      </c>
      <c r="E585" s="50">
        <f ca="1" t="shared" si="26"/>
        <v>2</v>
      </c>
      <c r="F585" s="55">
        <f ca="1">IF(E585=1,$C$4+SQRT(D585*($C$6-$C$4)*($C$5-$C$4)),$C$6-SQRT((1-D585)*($C$6-$C$4)*($C$6-$C$5)))</f>
        <v>8.87205916832911</v>
      </c>
    </row>
    <row r="586" spans="2:6">
      <c r="B586" s="49">
        <v>570</v>
      </c>
      <c r="C586" s="50">
        <f ca="1" t="shared" si="24"/>
        <v>0.339009798429126</v>
      </c>
      <c r="D586" s="50">
        <f ca="1" t="shared" si="25"/>
        <v>0.0546139264151404</v>
      </c>
      <c r="E586" s="50">
        <f ca="1" t="shared" si="26"/>
        <v>1</v>
      </c>
      <c r="F586" s="55">
        <f ca="1">IF(E586=1,$C$4+SQRT(D586*($C$6-$C$4)*($C$5-$C$4)),$C$6-SQRT((1-D586)*($C$6-$C$4)*($C$6-$C$5)))</f>
        <v>8.33049637339959</v>
      </c>
    </row>
    <row r="587" spans="2:6">
      <c r="B587" s="49">
        <v>571</v>
      </c>
      <c r="C587" s="50">
        <f ca="1" t="shared" si="24"/>
        <v>0.923251164753723</v>
      </c>
      <c r="D587" s="50">
        <f ca="1" t="shared" si="25"/>
        <v>0.238249344613448</v>
      </c>
      <c r="E587" s="50">
        <f ca="1" t="shared" si="26"/>
        <v>2</v>
      </c>
      <c r="F587" s="55">
        <f ca="1">IF(E587=1,$C$4+SQRT(D587*($C$6-$C$4)*($C$5-$C$4)),$C$6-SQRT((1-D587)*($C$6-$C$4)*($C$6-$C$5)))</f>
        <v>8.76569804716467</v>
      </c>
    </row>
    <row r="588" spans="2:6">
      <c r="B588" s="49">
        <v>572</v>
      </c>
      <c r="C588" s="50">
        <f ca="1" t="shared" si="24"/>
        <v>0.597412496122289</v>
      </c>
      <c r="D588" s="50">
        <f ca="1" t="shared" si="25"/>
        <v>0.583875318865574</v>
      </c>
      <c r="E588" s="50">
        <f ca="1" t="shared" si="26"/>
        <v>2</v>
      </c>
      <c r="F588" s="55">
        <f ca="1">IF(E588=1,$C$4+SQRT(D588*($C$6-$C$4)*($C$5-$C$4)),$C$6-SQRT((1-D588)*($C$6-$C$4)*($C$6-$C$5)))</f>
        <v>9.08772297942519</v>
      </c>
    </row>
    <row r="589" spans="2:6">
      <c r="B589" s="49">
        <v>573</v>
      </c>
      <c r="C589" s="50">
        <f ca="1" t="shared" si="24"/>
        <v>0.339505415570856</v>
      </c>
      <c r="D589" s="50">
        <f ca="1" t="shared" si="25"/>
        <v>0.310764060641778</v>
      </c>
      <c r="E589" s="50">
        <f ca="1" t="shared" si="26"/>
        <v>1</v>
      </c>
      <c r="F589" s="55">
        <f ca="1">IF(E589=1,$C$4+SQRT(D589*($C$6-$C$4)*($C$5-$C$4)),$C$6-SQRT((1-D589)*($C$6-$C$4)*($C$6-$C$5)))</f>
        <v>8.78837054820912</v>
      </c>
    </row>
    <row r="590" spans="2:6">
      <c r="B590" s="49">
        <v>574</v>
      </c>
      <c r="C590" s="50">
        <f ca="1" t="shared" si="24"/>
        <v>0.42384298956841</v>
      </c>
      <c r="D590" s="50">
        <f ca="1" t="shared" si="25"/>
        <v>0.0227363706571255</v>
      </c>
      <c r="E590" s="50">
        <f ca="1" t="shared" si="26"/>
        <v>1</v>
      </c>
      <c r="F590" s="55">
        <f ca="1">IF(E590=1,$C$4+SQRT(D590*($C$6-$C$4)*($C$5-$C$4)),$C$6-SQRT((1-D590)*($C$6-$C$4)*($C$6-$C$5)))</f>
        <v>8.21324338515942</v>
      </c>
    </row>
    <row r="591" spans="2:6">
      <c r="B591" s="49">
        <v>575</v>
      </c>
      <c r="C591" s="50">
        <f ca="1" t="shared" si="24"/>
        <v>0.188948021619618</v>
      </c>
      <c r="D591" s="50">
        <f ca="1" t="shared" si="25"/>
        <v>0.702961882631536</v>
      </c>
      <c r="E591" s="50">
        <f ca="1" t="shared" si="26"/>
        <v>1</v>
      </c>
      <c r="F591" s="55">
        <f ca="1">IF(E591=1,$C$4+SQRT(D591*($C$6-$C$4)*($C$5-$C$4)),$C$6-SQRT((1-D591)*($C$6-$C$4)*($C$6-$C$5)))</f>
        <v>9.1857165619418</v>
      </c>
    </row>
    <row r="592" spans="2:6">
      <c r="B592" s="49">
        <v>576</v>
      </c>
      <c r="C592" s="50">
        <f ca="1" t="shared" si="24"/>
        <v>0.34762144972678</v>
      </c>
      <c r="D592" s="50">
        <f ca="1" t="shared" si="25"/>
        <v>0.0602904605300112</v>
      </c>
      <c r="E592" s="50">
        <f ca="1" t="shared" si="26"/>
        <v>1</v>
      </c>
      <c r="F592" s="55">
        <f ca="1">IF(E592=1,$C$4+SQRT(D592*($C$6-$C$4)*($C$5-$C$4)),$C$6-SQRT((1-D592)*($C$6-$C$4)*($C$6-$C$5)))</f>
        <v>8.34724763650747</v>
      </c>
    </row>
    <row r="593" spans="2:6">
      <c r="B593" s="49">
        <v>577</v>
      </c>
      <c r="C593" s="50">
        <f ca="1" t="shared" ref="C593:C656" si="27">RAND()</f>
        <v>0.189606023565566</v>
      </c>
      <c r="D593" s="50">
        <f ca="1" t="shared" ref="D593:D656" si="28">RAND()</f>
        <v>0.330278453007842</v>
      </c>
      <c r="E593" s="50">
        <f ca="1" t="shared" ref="E593:E656" si="29">IF(C593&lt;=$C$10,1,2)</f>
        <v>1</v>
      </c>
      <c r="F593" s="55">
        <f ca="1">IF(E593=1,$C$4+SQRT(D593*($C$6-$C$4)*($C$5-$C$4)),$C$6-SQRT((1-D593)*($C$6-$C$4)*($C$6-$C$5)))</f>
        <v>8.81274652014985</v>
      </c>
    </row>
    <row r="594" spans="2:6">
      <c r="B594" s="49">
        <v>578</v>
      </c>
      <c r="C594" s="50">
        <f ca="1" t="shared" si="27"/>
        <v>0.452358841716816</v>
      </c>
      <c r="D594" s="50">
        <f ca="1" t="shared" si="28"/>
        <v>0.896100084973867</v>
      </c>
      <c r="E594" s="50">
        <f ca="1" t="shared" si="29"/>
        <v>1</v>
      </c>
      <c r="F594" s="55">
        <f ca="1">IF(E594=1,$C$4+SQRT(D594*($C$6-$C$4)*($C$5-$C$4)),$C$6-SQRT((1-D594)*($C$6-$C$4)*($C$6-$C$5)))</f>
        <v>9.33873080563186</v>
      </c>
    </row>
    <row r="595" spans="2:6">
      <c r="B595" s="49">
        <v>579</v>
      </c>
      <c r="C595" s="50">
        <f ca="1" t="shared" si="27"/>
        <v>0.766845506651911</v>
      </c>
      <c r="D595" s="50">
        <f ca="1" t="shared" si="28"/>
        <v>0.247095110528434</v>
      </c>
      <c r="E595" s="50">
        <f ca="1" t="shared" si="29"/>
        <v>2</v>
      </c>
      <c r="F595" s="55">
        <f ca="1">IF(E595=1,$C$4+SQRT(D595*($C$6-$C$4)*($C$5-$C$4)),$C$6-SQRT((1-D595)*($C$6-$C$4)*($C$6-$C$5)))</f>
        <v>8.7728855884869</v>
      </c>
    </row>
    <row r="596" spans="2:6">
      <c r="B596" s="49">
        <v>580</v>
      </c>
      <c r="C596" s="50">
        <f ca="1" t="shared" si="27"/>
        <v>0.725444744203956</v>
      </c>
      <c r="D596" s="50">
        <f ca="1" t="shared" si="28"/>
        <v>0.493470029024868</v>
      </c>
      <c r="E596" s="50">
        <f ca="1" t="shared" si="29"/>
        <v>2</v>
      </c>
      <c r="F596" s="55">
        <f ca="1">IF(E596=1,$C$4+SQRT(D596*($C$6-$C$4)*($C$5-$C$4)),$C$6-SQRT((1-D596)*($C$6-$C$4)*($C$6-$C$5)))</f>
        <v>8.99349121119075</v>
      </c>
    </row>
    <row r="597" spans="2:6">
      <c r="B597" s="49">
        <v>581</v>
      </c>
      <c r="C597" s="50">
        <f ca="1" t="shared" si="27"/>
        <v>0.24740738630033</v>
      </c>
      <c r="D597" s="50">
        <f ca="1" t="shared" si="28"/>
        <v>0.230611375015467</v>
      </c>
      <c r="E597" s="50">
        <f ca="1" t="shared" si="29"/>
        <v>1</v>
      </c>
      <c r="F597" s="55">
        <f ca="1">IF(E597=1,$C$4+SQRT(D597*($C$6-$C$4)*($C$5-$C$4)),$C$6-SQRT((1-D597)*($C$6-$C$4)*($C$6-$C$5)))</f>
        <v>8.67913382335953</v>
      </c>
    </row>
    <row r="598" spans="2:6">
      <c r="B598" s="49">
        <v>582</v>
      </c>
      <c r="C598" s="50">
        <f ca="1" t="shared" si="27"/>
        <v>0.315705342017573</v>
      </c>
      <c r="D598" s="50">
        <f ca="1" t="shared" si="28"/>
        <v>0.127069048755533</v>
      </c>
      <c r="E598" s="50">
        <f ca="1" t="shared" si="29"/>
        <v>1</v>
      </c>
      <c r="F598" s="55">
        <f ca="1">IF(E598=1,$C$4+SQRT(D598*($C$6-$C$4)*($C$5-$C$4)),$C$6-SQRT((1-D598)*($C$6-$C$4)*($C$6-$C$5)))</f>
        <v>8.50412111393103</v>
      </c>
    </row>
    <row r="599" spans="2:6">
      <c r="B599" s="49">
        <v>583</v>
      </c>
      <c r="C599" s="50">
        <f ca="1" t="shared" si="27"/>
        <v>0.333160537800913</v>
      </c>
      <c r="D599" s="50">
        <f ca="1" t="shared" si="28"/>
        <v>0.0629129789309988</v>
      </c>
      <c r="E599" s="50">
        <f ca="1" t="shared" si="29"/>
        <v>1</v>
      </c>
      <c r="F599" s="55">
        <f ca="1">IF(E599=1,$C$4+SQRT(D599*($C$6-$C$4)*($C$5-$C$4)),$C$6-SQRT((1-D599)*($C$6-$C$4)*($C$6-$C$5)))</f>
        <v>8.35471954818137</v>
      </c>
    </row>
    <row r="600" spans="2:6">
      <c r="B600" s="49">
        <v>584</v>
      </c>
      <c r="C600" s="50">
        <f ca="1" t="shared" si="27"/>
        <v>0.507628203179118</v>
      </c>
      <c r="D600" s="50">
        <f ca="1" t="shared" si="28"/>
        <v>0.0841331007093362</v>
      </c>
      <c r="E600" s="50">
        <f ca="1" t="shared" si="29"/>
        <v>2</v>
      </c>
      <c r="F600" s="55">
        <f ca="1">IF(E600=1,$C$4+SQRT(D600*($C$6-$C$4)*($C$5-$C$4)),$C$6-SQRT((1-D600)*($C$6-$C$4)*($C$6-$C$5)))</f>
        <v>8.64658439547147</v>
      </c>
    </row>
    <row r="601" spans="2:6">
      <c r="B601" s="49">
        <v>585</v>
      </c>
      <c r="C601" s="50">
        <f ca="1" t="shared" si="27"/>
        <v>0.0869032609627522</v>
      </c>
      <c r="D601" s="50">
        <f ca="1" t="shared" si="28"/>
        <v>0.157518925595201</v>
      </c>
      <c r="E601" s="50">
        <f ca="1" t="shared" si="29"/>
        <v>1</v>
      </c>
      <c r="F601" s="55">
        <f ca="1">IF(E601=1,$C$4+SQRT(D601*($C$6-$C$4)*($C$5-$C$4)),$C$6-SQRT((1-D601)*($C$6-$C$4)*($C$6-$C$5)))</f>
        <v>8.56128232752368</v>
      </c>
    </row>
    <row r="602" spans="2:6">
      <c r="B602" s="49">
        <v>586</v>
      </c>
      <c r="C602" s="50">
        <f ca="1" t="shared" si="27"/>
        <v>0.757757652520071</v>
      </c>
      <c r="D602" s="50">
        <f ca="1" t="shared" si="28"/>
        <v>0.778615923331568</v>
      </c>
      <c r="E602" s="50">
        <f ca="1" t="shared" si="29"/>
        <v>2</v>
      </c>
      <c r="F602" s="55">
        <f ca="1">IF(E602=1,$C$4+SQRT(D602*($C$6-$C$4)*($C$5-$C$4)),$C$6-SQRT((1-D602)*($C$6-$C$4)*($C$6-$C$5)))</f>
        <v>9.3345917393533</v>
      </c>
    </row>
    <row r="603" spans="2:6">
      <c r="B603" s="49">
        <v>587</v>
      </c>
      <c r="C603" s="50">
        <f ca="1" t="shared" si="27"/>
        <v>0.651565001849856</v>
      </c>
      <c r="D603" s="50">
        <f ca="1" t="shared" si="28"/>
        <v>0.521795766691395</v>
      </c>
      <c r="E603" s="50">
        <f ca="1" t="shared" si="29"/>
        <v>2</v>
      </c>
      <c r="F603" s="55">
        <f ca="1">IF(E603=1,$C$4+SQRT(D603*($C$6-$C$4)*($C$5-$C$4)),$C$6-SQRT((1-D603)*($C$6-$C$4)*($C$6-$C$5)))</f>
        <v>9.02203861701128</v>
      </c>
    </row>
    <row r="604" spans="2:6">
      <c r="B604" s="49">
        <v>588</v>
      </c>
      <c r="C604" s="50">
        <f ca="1" t="shared" si="27"/>
        <v>0.24979888795049</v>
      </c>
      <c r="D604" s="50">
        <f ca="1" t="shared" si="28"/>
        <v>0.407607255948607</v>
      </c>
      <c r="E604" s="50">
        <f ca="1" t="shared" si="29"/>
        <v>1</v>
      </c>
      <c r="F604" s="55">
        <f ca="1">IF(E604=1,$C$4+SQRT(D604*($C$6-$C$4)*($C$5-$C$4)),$C$6-SQRT((1-D604)*($C$6-$C$4)*($C$6-$C$5)))</f>
        <v>8.90289230359839</v>
      </c>
    </row>
    <row r="605" spans="2:6">
      <c r="B605" s="49">
        <v>589</v>
      </c>
      <c r="C605" s="50">
        <f ca="1" t="shared" si="27"/>
        <v>0.120797901953142</v>
      </c>
      <c r="D605" s="50">
        <f ca="1" t="shared" si="28"/>
        <v>0.144920139377644</v>
      </c>
      <c r="E605" s="50">
        <f ca="1" t="shared" si="29"/>
        <v>1</v>
      </c>
      <c r="F605" s="55">
        <f ca="1">IF(E605=1,$C$4+SQRT(D605*($C$6-$C$4)*($C$5-$C$4)),$C$6-SQRT((1-D605)*($C$6-$C$4)*($C$6-$C$5)))</f>
        <v>8.53836816283589</v>
      </c>
    </row>
    <row r="606" spans="2:6">
      <c r="B606" s="49">
        <v>590</v>
      </c>
      <c r="C606" s="50">
        <f ca="1" t="shared" si="27"/>
        <v>0.350509302252679</v>
      </c>
      <c r="D606" s="50">
        <f ca="1" t="shared" si="28"/>
        <v>0.149035576029761</v>
      </c>
      <c r="E606" s="50">
        <f ca="1" t="shared" si="29"/>
        <v>1</v>
      </c>
      <c r="F606" s="55">
        <f ca="1">IF(E606=1,$C$4+SQRT(D606*($C$6-$C$4)*($C$5-$C$4)),$C$6-SQRT((1-D606)*($C$6-$C$4)*($C$6-$C$5)))</f>
        <v>8.54595892891272</v>
      </c>
    </row>
    <row r="607" spans="2:6">
      <c r="B607" s="49">
        <v>591</v>
      </c>
      <c r="C607" s="50">
        <f ca="1" t="shared" si="27"/>
        <v>0.70835554103077</v>
      </c>
      <c r="D607" s="50">
        <f ca="1" t="shared" si="28"/>
        <v>0.13020107398877</v>
      </c>
      <c r="E607" s="50">
        <f ca="1" t="shared" si="29"/>
        <v>2</v>
      </c>
      <c r="F607" s="55">
        <f ca="1">IF(E607=1,$C$4+SQRT(D607*($C$6-$C$4)*($C$5-$C$4)),$C$6-SQRT((1-D607)*($C$6-$C$4)*($C$6-$C$5)))</f>
        <v>8.68106184677883</v>
      </c>
    </row>
    <row r="608" spans="2:6">
      <c r="B608" s="49">
        <v>592</v>
      </c>
      <c r="C608" s="50">
        <f ca="1" t="shared" si="27"/>
        <v>0.94181611393419</v>
      </c>
      <c r="D608" s="50">
        <f ca="1" t="shared" si="28"/>
        <v>0.748991401399015</v>
      </c>
      <c r="E608" s="50">
        <f ca="1" t="shared" si="29"/>
        <v>2</v>
      </c>
      <c r="F608" s="55">
        <f ca="1">IF(E608=1,$C$4+SQRT(D608*($C$6-$C$4)*($C$5-$C$4)),$C$6-SQRT((1-D608)*($C$6-$C$4)*($C$6-$C$5)))</f>
        <v>9.29146828073687</v>
      </c>
    </row>
    <row r="609" spans="2:6">
      <c r="B609" s="49">
        <v>593</v>
      </c>
      <c r="C609" s="50">
        <f ca="1" t="shared" si="27"/>
        <v>0.907772847523886</v>
      </c>
      <c r="D609" s="50">
        <f ca="1" t="shared" si="28"/>
        <v>0.555073407048053</v>
      </c>
      <c r="E609" s="50">
        <f ca="1" t="shared" si="29"/>
        <v>2</v>
      </c>
      <c r="F609" s="55">
        <f ca="1">IF(E609=1,$C$4+SQRT(D609*($C$6-$C$4)*($C$5-$C$4)),$C$6-SQRT((1-D609)*($C$6-$C$4)*($C$6-$C$5)))</f>
        <v>9.05667970131885</v>
      </c>
    </row>
    <row r="610" spans="2:6">
      <c r="B610" s="49">
        <v>594</v>
      </c>
      <c r="C610" s="50">
        <f ca="1" t="shared" si="27"/>
        <v>0.569760662783436</v>
      </c>
      <c r="D610" s="50">
        <f ca="1" t="shared" si="28"/>
        <v>0.0470960995564402</v>
      </c>
      <c r="E610" s="50">
        <f ca="1" t="shared" si="29"/>
        <v>2</v>
      </c>
      <c r="F610" s="55">
        <f ca="1">IF(E610=1,$C$4+SQRT(D610*($C$6-$C$4)*($C$5-$C$4)),$C$6-SQRT((1-D610)*($C$6-$C$4)*($C$6-$C$5)))</f>
        <v>8.61949002144602</v>
      </c>
    </row>
    <row r="611" spans="2:6">
      <c r="B611" s="49">
        <v>595</v>
      </c>
      <c r="C611" s="50">
        <f ca="1" t="shared" si="27"/>
        <v>0.0761346267132523</v>
      </c>
      <c r="D611" s="50">
        <f ca="1" t="shared" si="28"/>
        <v>0.13819782216606</v>
      </c>
      <c r="E611" s="50">
        <f ca="1" t="shared" si="29"/>
        <v>1</v>
      </c>
      <c r="F611" s="55">
        <f ca="1">IF(E611=1,$C$4+SQRT(D611*($C$6-$C$4)*($C$5-$C$4)),$C$6-SQRT((1-D611)*($C$6-$C$4)*($C$6-$C$5)))</f>
        <v>8.5257334346721</v>
      </c>
    </row>
    <row r="612" spans="2:6">
      <c r="B612" s="49">
        <v>596</v>
      </c>
      <c r="C612" s="50">
        <f ca="1" t="shared" si="27"/>
        <v>0.892257407140793</v>
      </c>
      <c r="D612" s="50">
        <f ca="1" t="shared" si="28"/>
        <v>0.179630027423743</v>
      </c>
      <c r="E612" s="50">
        <f ca="1" t="shared" si="29"/>
        <v>2</v>
      </c>
      <c r="F612" s="55">
        <f ca="1">IF(E612=1,$C$4+SQRT(D612*($C$6-$C$4)*($C$5-$C$4)),$C$6-SQRT((1-D612)*($C$6-$C$4)*($C$6-$C$5)))</f>
        <v>8.71908628504785</v>
      </c>
    </row>
    <row r="613" spans="2:6">
      <c r="B613" s="49">
        <v>597</v>
      </c>
      <c r="C613" s="50">
        <f ca="1" t="shared" si="27"/>
        <v>0.744901420965277</v>
      </c>
      <c r="D613" s="50">
        <f ca="1" t="shared" si="28"/>
        <v>0.219513702757764</v>
      </c>
      <c r="E613" s="50">
        <f ca="1" t="shared" si="29"/>
        <v>2</v>
      </c>
      <c r="F613" s="55">
        <f ca="1">IF(E613=1,$C$4+SQRT(D613*($C$6-$C$4)*($C$5-$C$4)),$C$6-SQRT((1-D613)*($C$6-$C$4)*($C$6-$C$5)))</f>
        <v>8.75061111158916</v>
      </c>
    </row>
    <row r="614" spans="2:6">
      <c r="B614" s="49">
        <v>598</v>
      </c>
      <c r="C614" s="50">
        <f ca="1" t="shared" si="27"/>
        <v>0.411242311802734</v>
      </c>
      <c r="D614" s="50">
        <f ca="1" t="shared" si="28"/>
        <v>0.674958103578348</v>
      </c>
      <c r="E614" s="50">
        <f ca="1" t="shared" si="29"/>
        <v>1</v>
      </c>
      <c r="F614" s="55">
        <f ca="1">IF(E614=1,$C$4+SQRT(D614*($C$6-$C$4)*($C$5-$C$4)),$C$6-SQRT((1-D614)*($C$6-$C$4)*($C$6-$C$5)))</f>
        <v>9.16185894460416</v>
      </c>
    </row>
    <row r="615" spans="2:6">
      <c r="B615" s="49">
        <v>599</v>
      </c>
      <c r="C615" s="50">
        <f ca="1" t="shared" si="27"/>
        <v>0.293483381052707</v>
      </c>
      <c r="D615" s="50">
        <f ca="1" t="shared" si="28"/>
        <v>0.591145326448877</v>
      </c>
      <c r="E615" s="50">
        <f ca="1" t="shared" si="29"/>
        <v>1</v>
      </c>
      <c r="F615" s="55">
        <f ca="1">IF(E615=1,$C$4+SQRT(D615*($C$6-$C$4)*($C$5-$C$4)),$C$6-SQRT((1-D615)*($C$6-$C$4)*($C$6-$C$5)))</f>
        <v>9.08733189638571</v>
      </c>
    </row>
    <row r="616" spans="2:6">
      <c r="B616" s="49">
        <v>600</v>
      </c>
      <c r="C616" s="50">
        <f ca="1" t="shared" si="27"/>
        <v>0.26563959212512</v>
      </c>
      <c r="D616" s="50">
        <f ca="1" t="shared" si="28"/>
        <v>0.646993833879367</v>
      </c>
      <c r="E616" s="50">
        <f ca="1" t="shared" si="29"/>
        <v>1</v>
      </c>
      <c r="F616" s="55">
        <f ca="1">IF(E616=1,$C$4+SQRT(D616*($C$6-$C$4)*($C$5-$C$4)),$C$6-SQRT((1-D616)*($C$6-$C$4)*($C$6-$C$5)))</f>
        <v>9.13753578746285</v>
      </c>
    </row>
    <row r="617" spans="2:6">
      <c r="B617" s="49">
        <v>601</v>
      </c>
      <c r="C617" s="50">
        <f ca="1" t="shared" si="27"/>
        <v>0.217931512336485</v>
      </c>
      <c r="D617" s="50">
        <f ca="1" t="shared" si="28"/>
        <v>0.23102371264782</v>
      </c>
      <c r="E617" s="50">
        <f ca="1" t="shared" si="29"/>
        <v>1</v>
      </c>
      <c r="F617" s="55">
        <f ca="1">IF(E617=1,$C$4+SQRT(D617*($C$6-$C$4)*($C$5-$C$4)),$C$6-SQRT((1-D617)*($C$6-$C$4)*($C$6-$C$5)))</f>
        <v>8.67974070445696</v>
      </c>
    </row>
    <row r="618" spans="2:6">
      <c r="B618" s="49">
        <v>602</v>
      </c>
      <c r="C618" s="50">
        <f ca="1" t="shared" si="27"/>
        <v>0.675823783642731</v>
      </c>
      <c r="D618" s="50">
        <f ca="1" t="shared" si="28"/>
        <v>0.297171703367726</v>
      </c>
      <c r="E618" s="50">
        <f ca="1" t="shared" si="29"/>
        <v>2</v>
      </c>
      <c r="F618" s="55">
        <f ca="1">IF(E618=1,$C$4+SQRT(D618*($C$6-$C$4)*($C$5-$C$4)),$C$6-SQRT((1-D618)*($C$6-$C$4)*($C$6-$C$5)))</f>
        <v>8.81439610608579</v>
      </c>
    </row>
    <row r="619" spans="2:6">
      <c r="B619" s="49">
        <v>603</v>
      </c>
      <c r="C619" s="50">
        <f ca="1" t="shared" si="27"/>
        <v>0.533753593782406</v>
      </c>
      <c r="D619" s="50">
        <f ca="1" t="shared" si="28"/>
        <v>0.149239575441616</v>
      </c>
      <c r="E619" s="50">
        <f ca="1" t="shared" si="29"/>
        <v>2</v>
      </c>
      <c r="F619" s="55">
        <f ca="1">IF(E619=1,$C$4+SQRT(D619*($C$6-$C$4)*($C$5-$C$4)),$C$6-SQRT((1-D619)*($C$6-$C$4)*($C$6-$C$5)))</f>
        <v>8.69557643032764</v>
      </c>
    </row>
    <row r="620" spans="2:6">
      <c r="B620" s="49">
        <v>604</v>
      </c>
      <c r="C620" s="50">
        <f ca="1" t="shared" si="27"/>
        <v>0.957727399556395</v>
      </c>
      <c r="D620" s="50">
        <f ca="1" t="shared" si="28"/>
        <v>0.259186808585455</v>
      </c>
      <c r="E620" s="50">
        <f ca="1" t="shared" si="29"/>
        <v>2</v>
      </c>
      <c r="F620" s="55">
        <f ca="1">IF(E620=1,$C$4+SQRT(D620*($C$6-$C$4)*($C$5-$C$4)),$C$6-SQRT((1-D620)*($C$6-$C$4)*($C$6-$C$5)))</f>
        <v>8.78277923825253</v>
      </c>
    </row>
    <row r="621" spans="2:6">
      <c r="B621" s="49">
        <v>605</v>
      </c>
      <c r="C621" s="50">
        <f ca="1" t="shared" si="27"/>
        <v>0.511581509227667</v>
      </c>
      <c r="D621" s="50">
        <f ca="1" t="shared" si="28"/>
        <v>0.378594761177889</v>
      </c>
      <c r="E621" s="50">
        <f ca="1" t="shared" si="29"/>
        <v>2</v>
      </c>
      <c r="F621" s="55">
        <f ca="1">IF(E621=1,$C$4+SQRT(D621*($C$6-$C$4)*($C$5-$C$4)),$C$6-SQRT((1-D621)*($C$6-$C$4)*($C$6-$C$5)))</f>
        <v>8.88518589996169</v>
      </c>
    </row>
    <row r="622" spans="2:6">
      <c r="B622" s="49">
        <v>606</v>
      </c>
      <c r="C622" s="50">
        <f ca="1" t="shared" si="27"/>
        <v>0.0505051601523707</v>
      </c>
      <c r="D622" s="50">
        <f ca="1" t="shared" si="28"/>
        <v>0.366972005715636</v>
      </c>
      <c r="E622" s="50">
        <f ca="1" t="shared" si="29"/>
        <v>1</v>
      </c>
      <c r="F622" s="55">
        <f ca="1">IF(E622=1,$C$4+SQRT(D622*($C$6-$C$4)*($C$5-$C$4)),$C$6-SQRT((1-D622)*($C$6-$C$4)*($C$6-$C$5)))</f>
        <v>8.85670532356889</v>
      </c>
    </row>
    <row r="623" spans="2:6">
      <c r="B623" s="49">
        <v>607</v>
      </c>
      <c r="C623" s="50">
        <f ca="1" t="shared" si="27"/>
        <v>0.828896435317261</v>
      </c>
      <c r="D623" s="50">
        <f ca="1" t="shared" si="28"/>
        <v>0.679029514508154</v>
      </c>
      <c r="E623" s="50">
        <f ca="1" t="shared" si="29"/>
        <v>2</v>
      </c>
      <c r="F623" s="55">
        <f ca="1">IF(E623=1,$C$4+SQRT(D623*($C$6-$C$4)*($C$5-$C$4)),$C$6-SQRT((1-D623)*($C$6-$C$4)*($C$6-$C$5)))</f>
        <v>9.19878781151078</v>
      </c>
    </row>
    <row r="624" spans="2:6">
      <c r="B624" s="49">
        <v>608</v>
      </c>
      <c r="C624" s="50">
        <f ca="1" t="shared" si="27"/>
        <v>0.790577779226496</v>
      </c>
      <c r="D624" s="50">
        <f ca="1" t="shared" si="28"/>
        <v>0.531649434740707</v>
      </c>
      <c r="E624" s="50">
        <f ca="1" t="shared" si="29"/>
        <v>2</v>
      </c>
      <c r="F624" s="55">
        <f ca="1">IF(E624=1,$C$4+SQRT(D624*($C$6-$C$4)*($C$5-$C$4)),$C$6-SQRT((1-D624)*($C$6-$C$4)*($C$6-$C$5)))</f>
        <v>9.03216678579489</v>
      </c>
    </row>
    <row r="625" spans="2:6">
      <c r="B625" s="49">
        <v>609</v>
      </c>
      <c r="C625" s="50">
        <f ca="1" t="shared" si="27"/>
        <v>0.882880649662054</v>
      </c>
      <c r="D625" s="50">
        <f ca="1" t="shared" si="28"/>
        <v>0.600101351808363</v>
      </c>
      <c r="E625" s="50">
        <f ca="1" t="shared" si="29"/>
        <v>2</v>
      </c>
      <c r="F625" s="55">
        <f ca="1">IF(E625=1,$C$4+SQRT(D625*($C$6-$C$4)*($C$5-$C$4)),$C$6-SQRT((1-D625)*($C$6-$C$4)*($C$6-$C$5)))</f>
        <v>9.10568613094548</v>
      </c>
    </row>
    <row r="626" spans="2:6">
      <c r="B626" s="49">
        <v>610</v>
      </c>
      <c r="C626" s="50">
        <f ca="1" t="shared" si="27"/>
        <v>0.833951685062077</v>
      </c>
      <c r="D626" s="50">
        <f ca="1" t="shared" si="28"/>
        <v>0.234719640380571</v>
      </c>
      <c r="E626" s="50">
        <f ca="1" t="shared" si="29"/>
        <v>2</v>
      </c>
      <c r="F626" s="55">
        <f ca="1">IF(E626=1,$C$4+SQRT(D626*($C$6-$C$4)*($C$5-$C$4)),$C$6-SQRT((1-D626)*($C$6-$C$4)*($C$6-$C$5)))</f>
        <v>8.76284167575898</v>
      </c>
    </row>
    <row r="627" spans="2:6">
      <c r="B627" s="49">
        <v>611</v>
      </c>
      <c r="C627" s="50">
        <f ca="1" t="shared" si="27"/>
        <v>0.133179717508469</v>
      </c>
      <c r="D627" s="50">
        <f ca="1" t="shared" si="28"/>
        <v>0.126557402996611</v>
      </c>
      <c r="E627" s="50">
        <f ca="1" t="shared" si="29"/>
        <v>1</v>
      </c>
      <c r="F627" s="55">
        <f ca="1">IF(E627=1,$C$4+SQRT(D627*($C$6-$C$4)*($C$5-$C$4)),$C$6-SQRT((1-D627)*($C$6-$C$4)*($C$6-$C$5)))</f>
        <v>8.50310516395007</v>
      </c>
    </row>
    <row r="628" spans="2:6">
      <c r="B628" s="49">
        <v>612</v>
      </c>
      <c r="C628" s="50">
        <f ca="1" t="shared" si="27"/>
        <v>0.522027707810113</v>
      </c>
      <c r="D628" s="50">
        <f ca="1" t="shared" si="28"/>
        <v>0.549298720689561</v>
      </c>
      <c r="E628" s="50">
        <f ca="1" t="shared" si="29"/>
        <v>2</v>
      </c>
      <c r="F628" s="55">
        <f ca="1">IF(E628=1,$C$4+SQRT(D628*($C$6-$C$4)*($C$5-$C$4)),$C$6-SQRT((1-D628)*($C$6-$C$4)*($C$6-$C$5)))</f>
        <v>9.05057777642354</v>
      </c>
    </row>
    <row r="629" spans="2:6">
      <c r="B629" s="49">
        <v>613</v>
      </c>
      <c r="C629" s="50">
        <f ca="1" t="shared" si="27"/>
        <v>0.726515480090687</v>
      </c>
      <c r="D629" s="50">
        <f ca="1" t="shared" si="28"/>
        <v>0.409664160274115</v>
      </c>
      <c r="E629" s="50">
        <f ca="1" t="shared" si="29"/>
        <v>2</v>
      </c>
      <c r="F629" s="55">
        <f ca="1">IF(E629=1,$C$4+SQRT(D629*($C$6-$C$4)*($C$5-$C$4)),$C$6-SQRT((1-D629)*($C$6-$C$4)*($C$6-$C$5)))</f>
        <v>8.91341282933592</v>
      </c>
    </row>
    <row r="630" spans="2:6">
      <c r="B630" s="49">
        <v>614</v>
      </c>
      <c r="C630" s="50">
        <f ca="1" t="shared" si="27"/>
        <v>0.401990115040578</v>
      </c>
      <c r="D630" s="50">
        <f ca="1" t="shared" si="28"/>
        <v>0.91833794684524</v>
      </c>
      <c r="E630" s="50">
        <f ca="1" t="shared" si="29"/>
        <v>1</v>
      </c>
      <c r="F630" s="55">
        <f ca="1">IF(E630=1,$C$4+SQRT(D630*($C$6-$C$4)*($C$5-$C$4)),$C$6-SQRT((1-D630)*($C$6-$C$4)*($C$6-$C$5)))</f>
        <v>9.35524016089049</v>
      </c>
    </row>
    <row r="631" spans="2:6">
      <c r="B631" s="49">
        <v>615</v>
      </c>
      <c r="C631" s="50">
        <f ca="1" t="shared" si="27"/>
        <v>0.670334369003992</v>
      </c>
      <c r="D631" s="50">
        <f ca="1" t="shared" si="28"/>
        <v>0.293968827620606</v>
      </c>
      <c r="E631" s="50">
        <f ca="1" t="shared" si="29"/>
        <v>2</v>
      </c>
      <c r="F631" s="55">
        <f ca="1">IF(E631=1,$C$4+SQRT(D631*($C$6-$C$4)*($C$5-$C$4)),$C$6-SQRT((1-D631)*($C$6-$C$4)*($C$6-$C$5)))</f>
        <v>8.81169770480791</v>
      </c>
    </row>
    <row r="632" spans="2:6">
      <c r="B632" s="49">
        <v>616</v>
      </c>
      <c r="C632" s="50">
        <f ca="1" t="shared" si="27"/>
        <v>0.187274284031191</v>
      </c>
      <c r="D632" s="50">
        <f ca="1" t="shared" si="28"/>
        <v>0.394608262427086</v>
      </c>
      <c r="E632" s="50">
        <f ca="1" t="shared" si="29"/>
        <v>1</v>
      </c>
      <c r="F632" s="55">
        <f ca="1">IF(E632=1,$C$4+SQRT(D632*($C$6-$C$4)*($C$5-$C$4)),$C$6-SQRT((1-D632)*($C$6-$C$4)*($C$6-$C$5)))</f>
        <v>8.88837859319896</v>
      </c>
    </row>
    <row r="633" spans="2:6">
      <c r="B633" s="49">
        <v>617</v>
      </c>
      <c r="C633" s="50">
        <f ca="1" t="shared" si="27"/>
        <v>0.587700428138206</v>
      </c>
      <c r="D633" s="50">
        <f ca="1" t="shared" si="28"/>
        <v>0.597604656428524</v>
      </c>
      <c r="E633" s="50">
        <f ca="1" t="shared" si="29"/>
        <v>2</v>
      </c>
      <c r="F633" s="55">
        <f ca="1">IF(E633=1,$C$4+SQRT(D633*($C$6-$C$4)*($C$5-$C$4)),$C$6-SQRT((1-D633)*($C$6-$C$4)*($C$6-$C$5)))</f>
        <v>9.10289873083194</v>
      </c>
    </row>
    <row r="634" spans="2:6">
      <c r="B634" s="49">
        <v>618</v>
      </c>
      <c r="C634" s="50">
        <f ca="1" t="shared" si="27"/>
        <v>0.714334868066308</v>
      </c>
      <c r="D634" s="50">
        <f ca="1" t="shared" si="28"/>
        <v>0.432268748576531</v>
      </c>
      <c r="E634" s="50">
        <f ca="1" t="shared" si="29"/>
        <v>2</v>
      </c>
      <c r="F634" s="55">
        <f ca="1">IF(E634=1,$C$4+SQRT(D634*($C$6-$C$4)*($C$5-$C$4)),$C$6-SQRT((1-D634)*($C$6-$C$4)*($C$6-$C$5)))</f>
        <v>8.93441917113391</v>
      </c>
    </row>
    <row r="635" spans="2:6">
      <c r="B635" s="49">
        <v>619</v>
      </c>
      <c r="C635" s="50">
        <f ca="1" t="shared" si="27"/>
        <v>0.94432751720585</v>
      </c>
      <c r="D635" s="50">
        <f ca="1" t="shared" si="28"/>
        <v>0.39452724231748</v>
      </c>
      <c r="E635" s="50">
        <f ca="1" t="shared" si="29"/>
        <v>2</v>
      </c>
      <c r="F635" s="55">
        <f ca="1">IF(E635=1,$C$4+SQRT(D635*($C$6-$C$4)*($C$5-$C$4)),$C$6-SQRT((1-D635)*($C$6-$C$4)*($C$6-$C$5)))</f>
        <v>8.89957030421519</v>
      </c>
    </row>
    <row r="636" spans="2:6">
      <c r="B636" s="49">
        <v>620</v>
      </c>
      <c r="C636" s="50">
        <f ca="1" t="shared" si="27"/>
        <v>0.155426433234523</v>
      </c>
      <c r="D636" s="50">
        <f ca="1" t="shared" si="28"/>
        <v>0.0166266746795629</v>
      </c>
      <c r="E636" s="50">
        <f ca="1" t="shared" si="29"/>
        <v>1</v>
      </c>
      <c r="F636" s="55">
        <f ca="1">IF(E636=1,$C$4+SQRT(D636*($C$6-$C$4)*($C$5-$C$4)),$C$6-SQRT((1-D636)*($C$6-$C$4)*($C$6-$C$5)))</f>
        <v>8.18235500914185</v>
      </c>
    </row>
    <row r="637" spans="2:6">
      <c r="B637" s="49">
        <v>621</v>
      </c>
      <c r="C637" s="50">
        <f ca="1" t="shared" si="27"/>
        <v>0.635448761549087</v>
      </c>
      <c r="D637" s="50">
        <f ca="1" t="shared" si="28"/>
        <v>0.509121112104511</v>
      </c>
      <c r="E637" s="50">
        <f ca="1" t="shared" si="29"/>
        <v>2</v>
      </c>
      <c r="F637" s="55">
        <f ca="1">IF(E637=1,$C$4+SQRT(D637*($C$6-$C$4)*($C$5-$C$4)),$C$6-SQRT((1-D637)*($C$6-$C$4)*($C$6-$C$5)))</f>
        <v>9.00916309324341</v>
      </c>
    </row>
    <row r="638" spans="2:6">
      <c r="B638" s="49">
        <v>622</v>
      </c>
      <c r="C638" s="50">
        <f ca="1" t="shared" si="27"/>
        <v>0.256365597909069</v>
      </c>
      <c r="D638" s="50">
        <f ca="1" t="shared" si="28"/>
        <v>0.261553188540351</v>
      </c>
      <c r="E638" s="50">
        <f ca="1" t="shared" si="29"/>
        <v>1</v>
      </c>
      <c r="F638" s="55">
        <f ca="1">IF(E638=1,$C$4+SQRT(D638*($C$6-$C$4)*($C$5-$C$4)),$C$6-SQRT((1-D638)*($C$6-$C$4)*($C$6-$C$5)))</f>
        <v>8.72326093291474</v>
      </c>
    </row>
    <row r="639" spans="2:6">
      <c r="B639" s="49">
        <v>623</v>
      </c>
      <c r="C639" s="50">
        <f ca="1" t="shared" si="27"/>
        <v>0.475279926002946</v>
      </c>
      <c r="D639" s="50">
        <f ca="1" t="shared" si="28"/>
        <v>0.0597077721720634</v>
      </c>
      <c r="E639" s="50">
        <f ca="1" t="shared" si="29"/>
        <v>1</v>
      </c>
      <c r="F639" s="55">
        <f ca="1">IF(E639=1,$C$4+SQRT(D639*($C$6-$C$4)*($C$5-$C$4)),$C$6-SQRT((1-D639)*($C$6-$C$4)*($C$6-$C$5)))</f>
        <v>8.34556554276161</v>
      </c>
    </row>
    <row r="640" spans="2:6">
      <c r="B640" s="49">
        <v>624</v>
      </c>
      <c r="C640" s="50">
        <f ca="1" t="shared" si="27"/>
        <v>0.98059815472239</v>
      </c>
      <c r="D640" s="50">
        <f ca="1" t="shared" si="28"/>
        <v>0.144173703256766</v>
      </c>
      <c r="E640" s="50">
        <f ca="1" t="shared" si="29"/>
        <v>2</v>
      </c>
      <c r="F640" s="55">
        <f ca="1">IF(E640=1,$C$4+SQRT(D640*($C$6-$C$4)*($C$5-$C$4)),$C$6-SQRT((1-D640)*($C$6-$C$4)*($C$6-$C$5)))</f>
        <v>8.69169858461956</v>
      </c>
    </row>
    <row r="641" spans="2:6">
      <c r="B641" s="49">
        <v>625</v>
      </c>
      <c r="C641" s="50">
        <f ca="1" t="shared" si="27"/>
        <v>0.829508667257356</v>
      </c>
      <c r="D641" s="50">
        <f ca="1" t="shared" si="28"/>
        <v>0.622896619860115</v>
      </c>
      <c r="E641" s="50">
        <f ca="1" t="shared" si="29"/>
        <v>2</v>
      </c>
      <c r="F641" s="55">
        <f ca="1">IF(E641=1,$C$4+SQRT(D641*($C$6-$C$4)*($C$5-$C$4)),$C$6-SQRT((1-D641)*($C$6-$C$4)*($C$6-$C$5)))</f>
        <v>9.13154921827442</v>
      </c>
    </row>
    <row r="642" spans="2:6">
      <c r="B642" s="49">
        <v>626</v>
      </c>
      <c r="C642" s="50">
        <f ca="1" t="shared" si="27"/>
        <v>0.861548842750586</v>
      </c>
      <c r="D642" s="50">
        <f ca="1" t="shared" si="28"/>
        <v>0.681680110475348</v>
      </c>
      <c r="E642" s="50">
        <f ca="1" t="shared" si="29"/>
        <v>2</v>
      </c>
      <c r="F642" s="55">
        <f ca="1">IF(E642=1,$C$4+SQRT(D642*($C$6-$C$4)*($C$5-$C$4)),$C$6-SQRT((1-D642)*($C$6-$C$4)*($C$6-$C$5)))</f>
        <v>9.20210290196711</v>
      </c>
    </row>
    <row r="643" spans="2:6">
      <c r="B643" s="49">
        <v>627</v>
      </c>
      <c r="C643" s="50">
        <f ca="1" t="shared" si="27"/>
        <v>0.111824492009555</v>
      </c>
      <c r="D643" s="50">
        <f ca="1" t="shared" si="28"/>
        <v>0.172756527875606</v>
      </c>
      <c r="E643" s="50">
        <f ca="1" t="shared" si="29"/>
        <v>1</v>
      </c>
      <c r="F643" s="55">
        <f ca="1">IF(E643=1,$C$4+SQRT(D643*($C$6-$C$4)*($C$5-$C$4)),$C$6-SQRT((1-D643)*($C$6-$C$4)*($C$6-$C$5)))</f>
        <v>8.58780358603126</v>
      </c>
    </row>
    <row r="644" spans="2:6">
      <c r="B644" s="49">
        <v>628</v>
      </c>
      <c r="C644" s="50">
        <f ca="1" t="shared" si="27"/>
        <v>0.653191409371474</v>
      </c>
      <c r="D644" s="50">
        <f ca="1" t="shared" si="28"/>
        <v>0.171391595249822</v>
      </c>
      <c r="E644" s="50">
        <f ca="1" t="shared" si="29"/>
        <v>2</v>
      </c>
      <c r="F644" s="55">
        <f ca="1">IF(E644=1,$C$4+SQRT(D644*($C$6-$C$4)*($C$5-$C$4)),$C$6-SQRT((1-D644)*($C$6-$C$4)*($C$6-$C$5)))</f>
        <v>8.71267066781637</v>
      </c>
    </row>
    <row r="645" spans="2:6">
      <c r="B645" s="49">
        <v>629</v>
      </c>
      <c r="C645" s="50">
        <f ca="1" t="shared" si="27"/>
        <v>0.929984635755794</v>
      </c>
      <c r="D645" s="50">
        <f ca="1" t="shared" si="28"/>
        <v>0.841875914092672</v>
      </c>
      <c r="E645" s="50">
        <f ca="1" t="shared" si="29"/>
        <v>2</v>
      </c>
      <c r="F645" s="55">
        <f ca="1">IF(E645=1,$C$4+SQRT(D645*($C$6-$C$4)*($C$5-$C$4)),$C$6-SQRT((1-D645)*($C$6-$C$4)*($C$6-$C$5)))</f>
        <v>9.43764053149729</v>
      </c>
    </row>
    <row r="646" spans="2:6">
      <c r="B646" s="49">
        <v>630</v>
      </c>
      <c r="C646" s="50">
        <f ca="1" t="shared" si="27"/>
        <v>0.773084109163453</v>
      </c>
      <c r="D646" s="50">
        <f ca="1" t="shared" si="28"/>
        <v>0.174869368817142</v>
      </c>
      <c r="E646" s="50">
        <f ca="1" t="shared" si="29"/>
        <v>2</v>
      </c>
      <c r="F646" s="55">
        <f ca="1">IF(E646=1,$C$4+SQRT(D646*($C$6-$C$4)*($C$5-$C$4)),$C$6-SQRT((1-D646)*($C$6-$C$4)*($C$6-$C$5)))</f>
        <v>8.7153750499209</v>
      </c>
    </row>
    <row r="647" spans="2:6">
      <c r="B647" s="49">
        <v>631</v>
      </c>
      <c r="C647" s="50">
        <f ca="1" t="shared" si="27"/>
        <v>0.565982664557501</v>
      </c>
      <c r="D647" s="50">
        <f ca="1" t="shared" si="28"/>
        <v>0.045629182276343</v>
      </c>
      <c r="E647" s="50">
        <f ca="1" t="shared" si="29"/>
        <v>2</v>
      </c>
      <c r="F647" s="55">
        <f ca="1">IF(E647=1,$C$4+SQRT(D647*($C$6-$C$4)*($C$5-$C$4)),$C$6-SQRT((1-D647)*($C$6-$C$4)*($C$6-$C$5)))</f>
        <v>8.61842783921819</v>
      </c>
    </row>
    <row r="648" spans="2:6">
      <c r="B648" s="49">
        <v>632</v>
      </c>
      <c r="C648" s="50">
        <f ca="1" t="shared" si="27"/>
        <v>0.797788600372618</v>
      </c>
      <c r="D648" s="50">
        <f ca="1" t="shared" si="28"/>
        <v>0.801876717317303</v>
      </c>
      <c r="E648" s="50">
        <f ca="1" t="shared" si="29"/>
        <v>2</v>
      </c>
      <c r="F648" s="55">
        <f ca="1">IF(E648=1,$C$4+SQRT(D648*($C$6-$C$4)*($C$5-$C$4)),$C$6-SQRT((1-D648)*($C$6-$C$4)*($C$6-$C$5)))</f>
        <v>9.37051881254052</v>
      </c>
    </row>
    <row r="649" spans="2:6">
      <c r="B649" s="49">
        <v>633</v>
      </c>
      <c r="C649" s="50">
        <f ca="1" t="shared" si="27"/>
        <v>0.938956496860785</v>
      </c>
      <c r="D649" s="50">
        <f ca="1" t="shared" si="28"/>
        <v>0.732155606792094</v>
      </c>
      <c r="E649" s="50">
        <f ca="1" t="shared" si="29"/>
        <v>2</v>
      </c>
      <c r="F649" s="55">
        <f ca="1">IF(E649=1,$C$4+SQRT(D649*($C$6-$C$4)*($C$5-$C$4)),$C$6-SQRT((1-D649)*($C$6-$C$4)*($C$6-$C$5)))</f>
        <v>9.26809236483296</v>
      </c>
    </row>
    <row r="650" spans="2:6">
      <c r="B650" s="49">
        <v>634</v>
      </c>
      <c r="C650" s="50">
        <f ca="1" t="shared" si="27"/>
        <v>0.946032683651188</v>
      </c>
      <c r="D650" s="50">
        <f ca="1" t="shared" si="28"/>
        <v>0.554521454810251</v>
      </c>
      <c r="E650" s="50">
        <f ca="1" t="shared" si="29"/>
        <v>2</v>
      </c>
      <c r="F650" s="55">
        <f ca="1">IF(E650=1,$C$4+SQRT(D650*($C$6-$C$4)*($C$5-$C$4)),$C$6-SQRT((1-D650)*($C$6-$C$4)*($C$6-$C$5)))</f>
        <v>9.05609476620823</v>
      </c>
    </row>
    <row r="651" spans="2:6">
      <c r="B651" s="49">
        <v>635</v>
      </c>
      <c r="C651" s="50">
        <f ca="1" t="shared" si="27"/>
        <v>0.0888588948000844</v>
      </c>
      <c r="D651" s="50">
        <f ca="1" t="shared" si="28"/>
        <v>0.541691232091294</v>
      </c>
      <c r="E651" s="50">
        <f ca="1" t="shared" si="29"/>
        <v>1</v>
      </c>
      <c r="F651" s="55">
        <f ca="1">IF(E651=1,$C$4+SQRT(D651*($C$6-$C$4)*($C$5-$C$4)),$C$6-SQRT((1-D651)*($C$6-$C$4)*($C$6-$C$5)))</f>
        <v>9.04085660116204</v>
      </c>
    </row>
    <row r="652" spans="2:6">
      <c r="B652" s="49">
        <v>636</v>
      </c>
      <c r="C652" s="50">
        <f ca="1" t="shared" si="27"/>
        <v>0.359071396259627</v>
      </c>
      <c r="D652" s="50">
        <f ca="1" t="shared" si="28"/>
        <v>0.0816388786442872</v>
      </c>
      <c r="E652" s="50">
        <f ca="1" t="shared" si="29"/>
        <v>1</v>
      </c>
      <c r="F652" s="55">
        <f ca="1">IF(E652=1,$C$4+SQRT(D652*($C$6-$C$4)*($C$5-$C$4)),$C$6-SQRT((1-D652)*($C$6-$C$4)*($C$6-$C$5)))</f>
        <v>8.40407642505914</v>
      </c>
    </row>
    <row r="653" spans="2:6">
      <c r="B653" s="49">
        <v>637</v>
      </c>
      <c r="C653" s="50">
        <f ca="1" t="shared" si="27"/>
        <v>0.292402638287774</v>
      </c>
      <c r="D653" s="50">
        <f ca="1" t="shared" si="28"/>
        <v>0.371973244620804</v>
      </c>
      <c r="E653" s="50">
        <f ca="1" t="shared" si="29"/>
        <v>1</v>
      </c>
      <c r="F653" s="55">
        <f ca="1">IF(E653=1,$C$4+SQRT(D653*($C$6-$C$4)*($C$5-$C$4)),$C$6-SQRT((1-D653)*($C$6-$C$4)*($C$6-$C$5)))</f>
        <v>8.86252332678114</v>
      </c>
    </row>
    <row r="654" spans="2:6">
      <c r="B654" s="49">
        <v>638</v>
      </c>
      <c r="C654" s="50">
        <f ca="1" t="shared" si="27"/>
        <v>0.124754467370818</v>
      </c>
      <c r="D654" s="50">
        <f ca="1" t="shared" si="28"/>
        <v>0.999525945282294</v>
      </c>
      <c r="E654" s="50">
        <f ca="1" t="shared" si="29"/>
        <v>1</v>
      </c>
      <c r="F654" s="55">
        <f ca="1">IF(E654=1,$C$4+SQRT(D654*($C$6-$C$4)*($C$5-$C$4)),$C$6-SQRT((1-D654)*($C$6-$C$4)*($C$6-$C$5)))</f>
        <v>9.41387831533148</v>
      </c>
    </row>
    <row r="655" spans="2:6">
      <c r="B655" s="49">
        <v>639</v>
      </c>
      <c r="C655" s="50">
        <f ca="1" t="shared" si="27"/>
        <v>0.327621305298256</v>
      </c>
      <c r="D655" s="50">
        <f ca="1" t="shared" si="28"/>
        <v>0.116918159476334</v>
      </c>
      <c r="E655" s="50">
        <f ca="1" t="shared" si="29"/>
        <v>1</v>
      </c>
      <c r="F655" s="55">
        <f ca="1">IF(E655=1,$C$4+SQRT(D655*($C$6-$C$4)*($C$5-$C$4)),$C$6-SQRT((1-D655)*($C$6-$C$4)*($C$6-$C$5)))</f>
        <v>8.48356625084126</v>
      </c>
    </row>
    <row r="656" spans="2:6">
      <c r="B656" s="49">
        <v>640</v>
      </c>
      <c r="C656" s="50">
        <f ca="1" t="shared" si="27"/>
        <v>0.259896350748324</v>
      </c>
      <c r="D656" s="50">
        <f ca="1" t="shared" si="28"/>
        <v>0.712408337169415</v>
      </c>
      <c r="E656" s="50">
        <f ca="1" t="shared" si="29"/>
        <v>1</v>
      </c>
      <c r="F656" s="55">
        <f ca="1">IF(E656=1,$C$4+SQRT(D656*($C$6-$C$4)*($C$5-$C$4)),$C$6-SQRT((1-D656)*($C$6-$C$4)*($C$6-$C$5)))</f>
        <v>9.19365684949186</v>
      </c>
    </row>
    <row r="657" spans="2:6">
      <c r="B657" s="49">
        <v>641</v>
      </c>
      <c r="C657" s="50">
        <f ca="1" t="shared" ref="C657:C720" si="30">RAND()</f>
        <v>0.112127008933536</v>
      </c>
      <c r="D657" s="50">
        <f ca="1" t="shared" ref="D657:D720" si="31">RAND()</f>
        <v>0.191542803580591</v>
      </c>
      <c r="E657" s="50">
        <f ca="1" t="shared" ref="E657:E720" si="32">IF(C657&lt;=$C$10,1,2)</f>
        <v>1</v>
      </c>
      <c r="F657" s="55">
        <f ca="1">IF(E657=1,$C$4+SQRT(D657*($C$6-$C$4)*($C$5-$C$4)),$C$6-SQRT((1-D657)*($C$6-$C$4)*($C$6-$C$5)))</f>
        <v>8.61893909810351</v>
      </c>
    </row>
    <row r="658" spans="2:6">
      <c r="B658" s="49">
        <v>642</v>
      </c>
      <c r="C658" s="50">
        <f ca="1" t="shared" si="30"/>
        <v>0.45306090888143</v>
      </c>
      <c r="D658" s="50">
        <f ca="1" t="shared" si="31"/>
        <v>0.722471278119924</v>
      </c>
      <c r="E658" s="50">
        <f ca="1" t="shared" si="32"/>
        <v>1</v>
      </c>
      <c r="F658" s="55">
        <f ca="1">IF(E658=1,$C$4+SQRT(D658*($C$6-$C$4)*($C$5-$C$4)),$C$6-SQRT((1-D658)*($C$6-$C$4)*($C$6-$C$5)))</f>
        <v>9.20205763432535</v>
      </c>
    </row>
    <row r="659" spans="2:6">
      <c r="B659" s="49">
        <v>643</v>
      </c>
      <c r="C659" s="50">
        <f ca="1" t="shared" si="30"/>
        <v>0.31501899985927</v>
      </c>
      <c r="D659" s="50">
        <f ca="1" t="shared" si="31"/>
        <v>0.774589465400013</v>
      </c>
      <c r="E659" s="50">
        <f ca="1" t="shared" si="32"/>
        <v>1</v>
      </c>
      <c r="F659" s="55">
        <f ca="1">IF(E659=1,$C$4+SQRT(D659*($C$6-$C$4)*($C$5-$C$4)),$C$6-SQRT((1-D659)*($C$6-$C$4)*($C$6-$C$5)))</f>
        <v>9.24466016679254</v>
      </c>
    </row>
    <row r="660" spans="2:6">
      <c r="B660" s="49">
        <v>644</v>
      </c>
      <c r="C660" s="50">
        <f ca="1" t="shared" si="30"/>
        <v>0.519029490100403</v>
      </c>
      <c r="D660" s="50">
        <f ca="1" t="shared" si="31"/>
        <v>0.796464024609596</v>
      </c>
      <c r="E660" s="50">
        <f ca="1" t="shared" si="32"/>
        <v>2</v>
      </c>
      <c r="F660" s="55">
        <f ca="1">IF(E660=1,$C$4+SQRT(D660*($C$6-$C$4)*($C$5-$C$4)),$C$6-SQRT((1-D660)*($C$6-$C$4)*($C$6-$C$5)))</f>
        <v>9.3619780953754</v>
      </c>
    </row>
    <row r="661" spans="2:6">
      <c r="B661" s="49">
        <v>645</v>
      </c>
      <c r="C661" s="50">
        <f ca="1" t="shared" si="30"/>
        <v>0.846562531664196</v>
      </c>
      <c r="D661" s="50">
        <f ca="1" t="shared" si="31"/>
        <v>0.378244773735575</v>
      </c>
      <c r="E661" s="50">
        <f ca="1" t="shared" si="32"/>
        <v>2</v>
      </c>
      <c r="F661" s="55">
        <f ca="1">IF(E661=1,$C$4+SQRT(D661*($C$6-$C$4)*($C$5-$C$4)),$C$6-SQRT((1-D661)*($C$6-$C$4)*($C$6-$C$5)))</f>
        <v>8.88487200172857</v>
      </c>
    </row>
    <row r="662" spans="2:6">
      <c r="B662" s="49">
        <v>646</v>
      </c>
      <c r="C662" s="50">
        <f ca="1" t="shared" si="30"/>
        <v>0.344280430002709</v>
      </c>
      <c r="D662" s="50">
        <f ca="1" t="shared" si="31"/>
        <v>0.382229512267015</v>
      </c>
      <c r="E662" s="50">
        <f ca="1" t="shared" si="32"/>
        <v>1</v>
      </c>
      <c r="F662" s="55">
        <f ca="1">IF(E662=1,$C$4+SQRT(D662*($C$6-$C$4)*($C$5-$C$4)),$C$6-SQRT((1-D662)*($C$6-$C$4)*($C$6-$C$5)))</f>
        <v>8.87433347444441</v>
      </c>
    </row>
    <row r="663" spans="2:6">
      <c r="B663" s="49">
        <v>647</v>
      </c>
      <c r="C663" s="50">
        <f ca="1" t="shared" si="30"/>
        <v>0.282130738461445</v>
      </c>
      <c r="D663" s="50">
        <f ca="1" t="shared" si="31"/>
        <v>0.476077691977754</v>
      </c>
      <c r="E663" s="50">
        <f ca="1" t="shared" si="32"/>
        <v>1</v>
      </c>
      <c r="F663" s="55">
        <f ca="1">IF(E663=1,$C$4+SQRT(D663*($C$6-$C$4)*($C$5-$C$4)),$C$6-SQRT((1-D663)*($C$6-$C$4)*($C$6-$C$5)))</f>
        <v>8.97578449667716</v>
      </c>
    </row>
    <row r="664" spans="2:6">
      <c r="B664" s="49">
        <v>648</v>
      </c>
      <c r="C664" s="50">
        <f ca="1" t="shared" si="30"/>
        <v>0.46812565468451</v>
      </c>
      <c r="D664" s="50">
        <f ca="1" t="shared" si="31"/>
        <v>0.28755151511872</v>
      </c>
      <c r="E664" s="50">
        <f ca="1" t="shared" si="32"/>
        <v>1</v>
      </c>
      <c r="F664" s="55">
        <f ca="1">IF(E664=1,$C$4+SQRT(D664*($C$6-$C$4)*($C$5-$C$4)),$C$6-SQRT((1-D664)*($C$6-$C$4)*($C$6-$C$5)))</f>
        <v>8.75835547748892</v>
      </c>
    </row>
    <row r="665" spans="2:6">
      <c r="B665" s="49">
        <v>649</v>
      </c>
      <c r="C665" s="50">
        <f ca="1" t="shared" si="30"/>
        <v>0.0574354717554593</v>
      </c>
      <c r="D665" s="50">
        <f ca="1" t="shared" si="31"/>
        <v>0.377991264411489</v>
      </c>
      <c r="E665" s="50">
        <f ca="1" t="shared" si="32"/>
        <v>1</v>
      </c>
      <c r="F665" s="55">
        <f ca="1">IF(E665=1,$C$4+SQRT(D665*($C$6-$C$4)*($C$5-$C$4)),$C$6-SQRT((1-D665)*($C$6-$C$4)*($C$6-$C$5)))</f>
        <v>8.86947255783203</v>
      </c>
    </row>
    <row r="666" spans="2:6">
      <c r="B666" s="49">
        <v>650</v>
      </c>
      <c r="C666" s="50">
        <f ca="1" t="shared" si="30"/>
        <v>0.118863074256021</v>
      </c>
      <c r="D666" s="50">
        <f ca="1" t="shared" si="31"/>
        <v>0.685332797904135</v>
      </c>
      <c r="E666" s="50">
        <f ca="1" t="shared" si="32"/>
        <v>1</v>
      </c>
      <c r="F666" s="55">
        <f ca="1">IF(E666=1,$C$4+SQRT(D666*($C$6-$C$4)*($C$5-$C$4)),$C$6-SQRT((1-D666)*($C$6-$C$4)*($C$6-$C$5)))</f>
        <v>9.17075428498395</v>
      </c>
    </row>
    <row r="667" spans="2:6">
      <c r="B667" s="49">
        <v>651</v>
      </c>
      <c r="C667" s="50">
        <f ca="1" t="shared" si="30"/>
        <v>0.541504471423025</v>
      </c>
      <c r="D667" s="50">
        <f ca="1" t="shared" si="31"/>
        <v>0.849440989758314</v>
      </c>
      <c r="E667" s="50">
        <f ca="1" t="shared" si="32"/>
        <v>2</v>
      </c>
      <c r="F667" s="55">
        <f ca="1">IF(E667=1,$C$4+SQRT(D667*($C$6-$C$4)*($C$5-$C$4)),$C$6-SQRT((1-D667)*($C$6-$C$4)*($C$6-$C$5)))</f>
        <v>9.45125778321386</v>
      </c>
    </row>
    <row r="668" spans="2:6">
      <c r="B668" s="49">
        <v>652</v>
      </c>
      <c r="C668" s="50">
        <f ca="1" t="shared" si="30"/>
        <v>0.304731253952813</v>
      </c>
      <c r="D668" s="50">
        <f ca="1" t="shared" si="31"/>
        <v>0.305449743496818</v>
      </c>
      <c r="E668" s="50">
        <f ca="1" t="shared" si="32"/>
        <v>1</v>
      </c>
      <c r="F668" s="55">
        <f ca="1">IF(E668=1,$C$4+SQRT(D668*($C$6-$C$4)*($C$5-$C$4)),$C$6-SQRT((1-D668)*($C$6-$C$4)*($C$6-$C$5)))</f>
        <v>8.78160059301003</v>
      </c>
    </row>
    <row r="669" spans="2:6">
      <c r="B669" s="49">
        <v>653</v>
      </c>
      <c r="C669" s="50">
        <f ca="1" t="shared" si="30"/>
        <v>0.73669799439298</v>
      </c>
      <c r="D669" s="50">
        <f ca="1" t="shared" si="31"/>
        <v>0.0482551437646157</v>
      </c>
      <c r="E669" s="50">
        <f ca="1" t="shared" si="32"/>
        <v>2</v>
      </c>
      <c r="F669" s="55">
        <f ca="1">IF(E669=1,$C$4+SQRT(D669*($C$6-$C$4)*($C$5-$C$4)),$C$6-SQRT((1-D669)*($C$6-$C$4)*($C$6-$C$5)))</f>
        <v>8.62032985374374</v>
      </c>
    </row>
    <row r="670" spans="2:6">
      <c r="B670" s="49">
        <v>654</v>
      </c>
      <c r="C670" s="50">
        <f ca="1" t="shared" si="30"/>
        <v>0.264371345845379</v>
      </c>
      <c r="D670" s="50">
        <f ca="1" t="shared" si="31"/>
        <v>0.763373028014429</v>
      </c>
      <c r="E670" s="50">
        <f ca="1" t="shared" si="32"/>
        <v>1</v>
      </c>
      <c r="F670" s="55">
        <f ca="1">IF(E670=1,$C$4+SQRT(D670*($C$6-$C$4)*($C$5-$C$4)),$C$6-SQRT((1-D670)*($C$6-$C$4)*($C$6-$C$5)))</f>
        <v>9.23561565870171</v>
      </c>
    </row>
    <row r="671" spans="2:6">
      <c r="B671" s="49">
        <v>655</v>
      </c>
      <c r="C671" s="50">
        <f ca="1" t="shared" si="30"/>
        <v>0.338671727462704</v>
      </c>
      <c r="D671" s="50">
        <f ca="1" t="shared" si="31"/>
        <v>0.269522690786177</v>
      </c>
      <c r="E671" s="50">
        <f ca="1" t="shared" si="32"/>
        <v>1</v>
      </c>
      <c r="F671" s="55">
        <f ca="1">IF(E671=1,$C$4+SQRT(D671*($C$6-$C$4)*($C$5-$C$4)),$C$6-SQRT((1-D671)*($C$6-$C$4)*($C$6-$C$5)))</f>
        <v>8.7341970999482</v>
      </c>
    </row>
    <row r="672" spans="2:6">
      <c r="B672" s="49">
        <v>656</v>
      </c>
      <c r="C672" s="50">
        <f ca="1" t="shared" si="30"/>
        <v>0.135499676470893</v>
      </c>
      <c r="D672" s="50">
        <f ca="1" t="shared" si="31"/>
        <v>0.519596887052442</v>
      </c>
      <c r="E672" s="50">
        <f ca="1" t="shared" si="32"/>
        <v>1</v>
      </c>
      <c r="F672" s="55">
        <f ca="1">IF(E672=1,$C$4+SQRT(D672*($C$6-$C$4)*($C$5-$C$4)),$C$6-SQRT((1-D672)*($C$6-$C$4)*($C$6-$C$5)))</f>
        <v>9.01940854131446</v>
      </c>
    </row>
    <row r="673" spans="2:6">
      <c r="B673" s="49">
        <v>657</v>
      </c>
      <c r="C673" s="50">
        <f ca="1" t="shared" si="30"/>
        <v>0.619938175820967</v>
      </c>
      <c r="D673" s="50">
        <f ca="1" t="shared" si="31"/>
        <v>0.383339551488313</v>
      </c>
      <c r="E673" s="50">
        <f ca="1" t="shared" si="32"/>
        <v>2</v>
      </c>
      <c r="F673" s="55">
        <f ca="1">IF(E673=1,$C$4+SQRT(D673*($C$6-$C$4)*($C$5-$C$4)),$C$6-SQRT((1-D673)*($C$6-$C$4)*($C$6-$C$5)))</f>
        <v>8.88945018255669</v>
      </c>
    </row>
    <row r="674" spans="2:6">
      <c r="B674" s="49">
        <v>658</v>
      </c>
      <c r="C674" s="50">
        <f ca="1" t="shared" si="30"/>
        <v>0.234108630184209</v>
      </c>
      <c r="D674" s="50">
        <f ca="1" t="shared" si="31"/>
        <v>0.28327199577091</v>
      </c>
      <c r="E674" s="50">
        <f ca="1" t="shared" si="32"/>
        <v>1</v>
      </c>
      <c r="F674" s="55">
        <f ca="1">IF(E674=1,$C$4+SQRT(D674*($C$6-$C$4)*($C$5-$C$4)),$C$6-SQRT((1-D674)*($C$6-$C$4)*($C$6-$C$5)))</f>
        <v>8.75269116611119</v>
      </c>
    </row>
    <row r="675" spans="2:6">
      <c r="B675" s="49">
        <v>659</v>
      </c>
      <c r="C675" s="50">
        <f ca="1" t="shared" si="30"/>
        <v>0.701881032258483</v>
      </c>
      <c r="D675" s="50">
        <f ca="1" t="shared" si="31"/>
        <v>0.0993595432964309</v>
      </c>
      <c r="E675" s="50">
        <f ca="1" t="shared" si="32"/>
        <v>2</v>
      </c>
      <c r="F675" s="55">
        <f ca="1">IF(E675=1,$C$4+SQRT(D675*($C$6-$C$4)*($C$5-$C$4)),$C$6-SQRT((1-D675)*($C$6-$C$4)*($C$6-$C$5)))</f>
        <v>8.65788193015401</v>
      </c>
    </row>
    <row r="676" spans="2:6">
      <c r="B676" s="49">
        <v>660</v>
      </c>
      <c r="C676" s="50">
        <f ca="1" t="shared" si="30"/>
        <v>0.555590802016923</v>
      </c>
      <c r="D676" s="50">
        <f ca="1" t="shared" si="31"/>
        <v>0.97353649817756</v>
      </c>
      <c r="E676" s="50">
        <f ca="1" t="shared" si="32"/>
        <v>2</v>
      </c>
      <c r="F676" s="55">
        <f ca="1">IF(E676=1,$C$4+SQRT(D676*($C$6-$C$4)*($C$5-$C$4)),$C$6-SQRT((1-D676)*($C$6-$C$4)*($C$6-$C$5)))</f>
        <v>9.7699413039138</v>
      </c>
    </row>
    <row r="677" spans="2:6">
      <c r="B677" s="49">
        <v>661</v>
      </c>
      <c r="C677" s="50">
        <f ca="1" t="shared" si="30"/>
        <v>0.116163222982644</v>
      </c>
      <c r="D677" s="50">
        <f ca="1" t="shared" si="31"/>
        <v>0.520148858217066</v>
      </c>
      <c r="E677" s="50">
        <f ca="1" t="shared" si="32"/>
        <v>1</v>
      </c>
      <c r="F677" s="55">
        <f ca="1">IF(E677=1,$C$4+SQRT(D677*($C$6-$C$4)*($C$5-$C$4)),$C$6-SQRT((1-D677)*($C$6-$C$4)*($C$6-$C$5)))</f>
        <v>9.01994985976475</v>
      </c>
    </row>
    <row r="678" spans="2:6">
      <c r="B678" s="49">
        <v>662</v>
      </c>
      <c r="C678" s="50">
        <f ca="1" t="shared" si="30"/>
        <v>0.674129320284492</v>
      </c>
      <c r="D678" s="50">
        <f ca="1" t="shared" si="31"/>
        <v>0.264787572133609</v>
      </c>
      <c r="E678" s="50">
        <f ca="1" t="shared" si="32"/>
        <v>2</v>
      </c>
      <c r="F678" s="55">
        <f ca="1">IF(E678=1,$C$4+SQRT(D678*($C$6-$C$4)*($C$5-$C$4)),$C$6-SQRT((1-D678)*($C$6-$C$4)*($C$6-$C$5)))</f>
        <v>8.78738923980826</v>
      </c>
    </row>
    <row r="679" spans="2:6">
      <c r="B679" s="49">
        <v>663</v>
      </c>
      <c r="C679" s="50">
        <f ca="1" t="shared" si="30"/>
        <v>0.958143908182394</v>
      </c>
      <c r="D679" s="50">
        <f ca="1" t="shared" si="31"/>
        <v>0.663099113562295</v>
      </c>
      <c r="E679" s="50">
        <f ca="1" t="shared" si="32"/>
        <v>2</v>
      </c>
      <c r="F679" s="55">
        <f ca="1">IF(E679=1,$C$4+SQRT(D679*($C$6-$C$4)*($C$5-$C$4)),$C$6-SQRT((1-D679)*($C$6-$C$4)*($C$6-$C$5)))</f>
        <v>9.17914570545351</v>
      </c>
    </row>
    <row r="680" spans="2:6">
      <c r="B680" s="49">
        <v>664</v>
      </c>
      <c r="C680" s="50">
        <f ca="1" t="shared" si="30"/>
        <v>0.306512229972991</v>
      </c>
      <c r="D680" s="50">
        <f ca="1" t="shared" si="31"/>
        <v>0.258432380997423</v>
      </c>
      <c r="E680" s="50">
        <f ca="1" t="shared" si="32"/>
        <v>1</v>
      </c>
      <c r="F680" s="55">
        <f ca="1">IF(E680=1,$C$4+SQRT(D680*($C$6-$C$4)*($C$5-$C$4)),$C$6-SQRT((1-D680)*($C$6-$C$4)*($C$6-$C$5)))</f>
        <v>8.71893307198574</v>
      </c>
    </row>
    <row r="681" spans="2:6">
      <c r="B681" s="49">
        <v>665</v>
      </c>
      <c r="C681" s="50">
        <f ca="1" t="shared" si="30"/>
        <v>0.432600792095856</v>
      </c>
      <c r="D681" s="50">
        <f ca="1" t="shared" si="31"/>
        <v>0.930795585019662</v>
      </c>
      <c r="E681" s="50">
        <f ca="1" t="shared" si="32"/>
        <v>1</v>
      </c>
      <c r="F681" s="55">
        <f ca="1">IF(E681=1,$C$4+SQRT(D681*($C$6-$C$4)*($C$5-$C$4)),$C$6-SQRT((1-D681)*($C$6-$C$4)*($C$6-$C$5)))</f>
        <v>9.36440139623181</v>
      </c>
    </row>
    <row r="682" spans="2:6">
      <c r="B682" s="49">
        <v>666</v>
      </c>
      <c r="C682" s="50">
        <f ca="1" t="shared" si="30"/>
        <v>0.290532243881806</v>
      </c>
      <c r="D682" s="50">
        <f ca="1" t="shared" si="31"/>
        <v>0.086429254276563</v>
      </c>
      <c r="E682" s="50">
        <f ca="1" t="shared" si="32"/>
        <v>1</v>
      </c>
      <c r="F682" s="55">
        <f ca="1">IF(E682=1,$C$4+SQRT(D682*($C$6-$C$4)*($C$5-$C$4)),$C$6-SQRT((1-D682)*($C$6-$C$4)*($C$6-$C$5)))</f>
        <v>8.41576256271233</v>
      </c>
    </row>
    <row r="683" spans="2:6">
      <c r="B683" s="49">
        <v>667</v>
      </c>
      <c r="C683" s="50">
        <f ca="1" t="shared" si="30"/>
        <v>0.492429514272898</v>
      </c>
      <c r="D683" s="50">
        <f ca="1" t="shared" si="31"/>
        <v>0.0538613293887549</v>
      </c>
      <c r="E683" s="50">
        <f ca="1" t="shared" si="32"/>
        <v>1</v>
      </c>
      <c r="F683" s="55">
        <f ca="1">IF(E683=1,$C$4+SQRT(D683*($C$6-$C$4)*($C$5-$C$4)),$C$6-SQRT((1-D683)*($C$6-$C$4)*($C$6-$C$5)))</f>
        <v>8.32821130202586</v>
      </c>
    </row>
    <row r="684" spans="2:6">
      <c r="B684" s="49">
        <v>668</v>
      </c>
      <c r="C684" s="50">
        <f ca="1" t="shared" si="30"/>
        <v>0.364692236036988</v>
      </c>
      <c r="D684" s="50">
        <f ca="1" t="shared" si="31"/>
        <v>0.138512071155571</v>
      </c>
      <c r="E684" s="50">
        <f ca="1" t="shared" si="32"/>
        <v>1</v>
      </c>
      <c r="F684" s="55">
        <f ca="1">IF(E684=1,$C$4+SQRT(D684*($C$6-$C$4)*($C$5-$C$4)),$C$6-SQRT((1-D684)*($C$6-$C$4)*($C$6-$C$5)))</f>
        <v>8.52633082971753</v>
      </c>
    </row>
    <row r="685" spans="2:6">
      <c r="B685" s="49">
        <v>669</v>
      </c>
      <c r="C685" s="50">
        <f ca="1" t="shared" si="30"/>
        <v>0.595881719221007</v>
      </c>
      <c r="D685" s="50">
        <f ca="1" t="shared" si="31"/>
        <v>0.00935214099382642</v>
      </c>
      <c r="E685" s="50">
        <f ca="1" t="shared" si="32"/>
        <v>2</v>
      </c>
      <c r="F685" s="55">
        <f ca="1">IF(E685=1,$C$4+SQRT(D685*($C$6-$C$4)*($C$5-$C$4)),$C$6-SQRT((1-D685)*($C$6-$C$4)*($C$6-$C$5)))</f>
        <v>8.59241493400493</v>
      </c>
    </row>
    <row r="686" spans="2:6">
      <c r="B686" s="49">
        <v>670</v>
      </c>
      <c r="C686" s="50">
        <f ca="1" t="shared" si="30"/>
        <v>0.797398344531935</v>
      </c>
      <c r="D686" s="50">
        <f ca="1" t="shared" si="31"/>
        <v>0.945947918337603</v>
      </c>
      <c r="E686" s="50">
        <f ca="1" t="shared" si="32"/>
        <v>2</v>
      </c>
      <c r="F686" s="55">
        <f ca="1">IF(E686=1,$C$4+SQRT(D686*($C$6-$C$4)*($C$5-$C$4)),$C$6-SQRT((1-D686)*($C$6-$C$4)*($C$6-$C$5)))</f>
        <v>9.67120802423904</v>
      </c>
    </row>
    <row r="687" spans="2:6">
      <c r="B687" s="49">
        <v>671</v>
      </c>
      <c r="C687" s="50">
        <f ca="1" t="shared" si="30"/>
        <v>0.470302747899016</v>
      </c>
      <c r="D687" s="50">
        <f ca="1" t="shared" si="31"/>
        <v>0.935137654833251</v>
      </c>
      <c r="E687" s="50">
        <f ca="1" t="shared" si="32"/>
        <v>1</v>
      </c>
      <c r="F687" s="55">
        <f ca="1">IF(E687=1,$C$4+SQRT(D687*($C$6-$C$4)*($C$5-$C$4)),$C$6-SQRT((1-D687)*($C$6-$C$4)*($C$6-$C$5)))</f>
        <v>9.36758009259659</v>
      </c>
    </row>
    <row r="688" spans="2:6">
      <c r="B688" s="49">
        <v>672</v>
      </c>
      <c r="C688" s="50">
        <f ca="1" t="shared" si="30"/>
        <v>0.743080974630716</v>
      </c>
      <c r="D688" s="50">
        <f ca="1" t="shared" si="31"/>
        <v>0.76467923471059</v>
      </c>
      <c r="E688" s="50">
        <f ca="1" t="shared" si="32"/>
        <v>2</v>
      </c>
      <c r="F688" s="55">
        <f ca="1">IF(E688=1,$C$4+SQRT(D688*($C$6-$C$4)*($C$5-$C$4)),$C$6-SQRT((1-D688)*($C$6-$C$4)*($C$6-$C$5)))</f>
        <v>9.31396681524957</v>
      </c>
    </row>
    <row r="689" spans="2:6">
      <c r="B689" s="49">
        <v>673</v>
      </c>
      <c r="C689" s="50">
        <f ca="1" t="shared" si="30"/>
        <v>0.765930842588348</v>
      </c>
      <c r="D689" s="50">
        <f ca="1" t="shared" si="31"/>
        <v>0.673332427680958</v>
      </c>
      <c r="E689" s="50">
        <f ca="1" t="shared" si="32"/>
        <v>2</v>
      </c>
      <c r="F689" s="55">
        <f ca="1">IF(E689=1,$C$4+SQRT(D689*($C$6-$C$4)*($C$5-$C$4)),$C$6-SQRT((1-D689)*($C$6-$C$4)*($C$6-$C$5)))</f>
        <v>9.19170850268107</v>
      </c>
    </row>
    <row r="690" spans="2:6">
      <c r="B690" s="49">
        <v>674</v>
      </c>
      <c r="C690" s="50">
        <f ca="1" t="shared" si="30"/>
        <v>0.484171240859576</v>
      </c>
      <c r="D690" s="50">
        <f ca="1" t="shared" si="31"/>
        <v>0.900528353773482</v>
      </c>
      <c r="E690" s="50">
        <f ca="1" t="shared" si="32"/>
        <v>1</v>
      </c>
      <c r="F690" s="55">
        <f ca="1">IF(E690=1,$C$4+SQRT(D690*($C$6-$C$4)*($C$5-$C$4)),$C$6-SQRT((1-D690)*($C$6-$C$4)*($C$6-$C$5)))</f>
        <v>9.34203454037032</v>
      </c>
    </row>
    <row r="691" spans="2:6">
      <c r="B691" s="49">
        <v>675</v>
      </c>
      <c r="C691" s="50">
        <f ca="1" t="shared" si="30"/>
        <v>0.742068341979244</v>
      </c>
      <c r="D691" s="50">
        <f ca="1" t="shared" si="31"/>
        <v>0.570667092498742</v>
      </c>
      <c r="E691" s="50">
        <f ca="1" t="shared" si="32"/>
        <v>2</v>
      </c>
      <c r="F691" s="55">
        <f ca="1">IF(E691=1,$C$4+SQRT(D691*($C$6-$C$4)*($C$5-$C$4)),$C$6-SQRT((1-D691)*($C$6-$C$4)*($C$6-$C$5)))</f>
        <v>9.07335777400201</v>
      </c>
    </row>
    <row r="692" spans="2:6">
      <c r="B692" s="49">
        <v>676</v>
      </c>
      <c r="C692" s="50">
        <f ca="1" t="shared" si="30"/>
        <v>0.597962740579605</v>
      </c>
      <c r="D692" s="50">
        <f ca="1" t="shared" si="31"/>
        <v>0.217618276560785</v>
      </c>
      <c r="E692" s="50">
        <f ca="1" t="shared" si="32"/>
        <v>2</v>
      </c>
      <c r="F692" s="55">
        <f ca="1">IF(E692=1,$C$4+SQRT(D692*($C$6-$C$4)*($C$5-$C$4)),$C$6-SQRT((1-D692)*($C$6-$C$4)*($C$6-$C$5)))</f>
        <v>8.74909494889563</v>
      </c>
    </row>
    <row r="693" spans="2:6">
      <c r="B693" s="49">
        <v>677</v>
      </c>
      <c r="C693" s="50">
        <f ca="1" t="shared" si="30"/>
        <v>0.662627713239682</v>
      </c>
      <c r="D693" s="50">
        <f ca="1" t="shared" si="31"/>
        <v>0.333495288216319</v>
      </c>
      <c r="E693" s="50">
        <f ca="1" t="shared" si="32"/>
        <v>2</v>
      </c>
      <c r="F693" s="55">
        <f ca="1">IF(E693=1,$C$4+SQRT(D693*($C$6-$C$4)*($C$5-$C$4)),$C$6-SQRT((1-D693)*($C$6-$C$4)*($C$6-$C$5)))</f>
        <v>8.84543972718296</v>
      </c>
    </row>
    <row r="694" spans="2:6">
      <c r="B694" s="49">
        <v>678</v>
      </c>
      <c r="C694" s="50">
        <f ca="1" t="shared" si="30"/>
        <v>0.846497653281066</v>
      </c>
      <c r="D694" s="50">
        <f ca="1" t="shared" si="31"/>
        <v>0.496938926835183</v>
      </c>
      <c r="E694" s="50">
        <f ca="1" t="shared" si="32"/>
        <v>2</v>
      </c>
      <c r="F694" s="55">
        <f ca="1">IF(E694=1,$C$4+SQRT(D694*($C$6-$C$4)*($C$5-$C$4)),$C$6-SQRT((1-D694)*($C$6-$C$4)*($C$6-$C$5)))</f>
        <v>8.9969435976329</v>
      </c>
    </row>
    <row r="695" spans="2:6">
      <c r="B695" s="49">
        <v>679</v>
      </c>
      <c r="C695" s="50">
        <f ca="1" t="shared" si="30"/>
        <v>0.481379531167235</v>
      </c>
      <c r="D695" s="50">
        <f ca="1" t="shared" si="31"/>
        <v>0.0285738531740298</v>
      </c>
      <c r="E695" s="50">
        <f ca="1" t="shared" si="32"/>
        <v>1</v>
      </c>
      <c r="F695" s="55">
        <f ca="1">IF(E695=1,$C$4+SQRT(D695*($C$6-$C$4)*($C$5-$C$4)),$C$6-SQRT((1-D695)*($C$6-$C$4)*($C$6-$C$5)))</f>
        <v>8.23905586449209</v>
      </c>
    </row>
    <row r="696" spans="2:6">
      <c r="B696" s="49">
        <v>680</v>
      </c>
      <c r="C696" s="50">
        <f ca="1" t="shared" si="30"/>
        <v>0.838327326843813</v>
      </c>
      <c r="D696" s="50">
        <f ca="1" t="shared" si="31"/>
        <v>0.908157342100705</v>
      </c>
      <c r="E696" s="50">
        <f ca="1" t="shared" si="32"/>
        <v>2</v>
      </c>
      <c r="F696" s="55">
        <f ca="1">IF(E696=1,$C$4+SQRT(D696*($C$6-$C$4)*($C$5-$C$4)),$C$6-SQRT((1-D696)*($C$6-$C$4)*($C$6-$C$5)))</f>
        <v>9.57141475083877</v>
      </c>
    </row>
    <row r="697" spans="2:6">
      <c r="B697" s="49">
        <v>681</v>
      </c>
      <c r="C697" s="50">
        <f ca="1" t="shared" si="30"/>
        <v>0.753583863522713</v>
      </c>
      <c r="D697" s="50">
        <f ca="1" t="shared" si="31"/>
        <v>0.211222384507512</v>
      </c>
      <c r="E697" s="50">
        <f ca="1" t="shared" si="32"/>
        <v>2</v>
      </c>
      <c r="F697" s="55">
        <f ca="1">IF(E697=1,$C$4+SQRT(D697*($C$6-$C$4)*($C$5-$C$4)),$C$6-SQRT((1-D697)*($C$6-$C$4)*($C$6-$C$5)))</f>
        <v>8.74399234437645</v>
      </c>
    </row>
    <row r="698" spans="2:6">
      <c r="B698" s="49">
        <v>682</v>
      </c>
      <c r="C698" s="50">
        <f ca="1" t="shared" si="30"/>
        <v>0.851103886951421</v>
      </c>
      <c r="D698" s="50">
        <f ca="1" t="shared" si="31"/>
        <v>0.144441903859518</v>
      </c>
      <c r="E698" s="50">
        <f ca="1" t="shared" si="32"/>
        <v>2</v>
      </c>
      <c r="F698" s="55">
        <f ca="1">IF(E698=1,$C$4+SQRT(D698*($C$6-$C$4)*($C$5-$C$4)),$C$6-SQRT((1-D698)*($C$6-$C$4)*($C$6-$C$5)))</f>
        <v>8.69190359977524</v>
      </c>
    </row>
    <row r="699" spans="2:6">
      <c r="B699" s="49">
        <v>683</v>
      </c>
      <c r="C699" s="50">
        <f ca="1" t="shared" si="30"/>
        <v>0.76620211270698</v>
      </c>
      <c r="D699" s="50">
        <f ca="1" t="shared" si="31"/>
        <v>0.87604694207914</v>
      </c>
      <c r="E699" s="50">
        <f ca="1" t="shared" si="32"/>
        <v>2</v>
      </c>
      <c r="F699" s="55">
        <f ca="1">IF(E699=1,$C$4+SQRT(D699*($C$6-$C$4)*($C$5-$C$4)),$C$6-SQRT((1-D699)*($C$6-$C$4)*($C$6-$C$5)))</f>
        <v>9.50209828696647</v>
      </c>
    </row>
    <row r="700" spans="2:6">
      <c r="B700" s="49">
        <v>684</v>
      </c>
      <c r="C700" s="50">
        <f ca="1" t="shared" si="30"/>
        <v>0.528473721533721</v>
      </c>
      <c r="D700" s="50">
        <f ca="1" t="shared" si="31"/>
        <v>0.367508823683154</v>
      </c>
      <c r="E700" s="50">
        <f ca="1" t="shared" si="32"/>
        <v>2</v>
      </c>
      <c r="F700" s="55">
        <f ca="1">IF(E700=1,$C$4+SQRT(D700*($C$6-$C$4)*($C$5-$C$4)),$C$6-SQRT((1-D700)*($C$6-$C$4)*($C$6-$C$5)))</f>
        <v>8.87528565731841</v>
      </c>
    </row>
    <row r="701" spans="2:6">
      <c r="B701" s="49">
        <v>685</v>
      </c>
      <c r="C701" s="50">
        <f ca="1" t="shared" si="30"/>
        <v>0.185614314701942</v>
      </c>
      <c r="D701" s="50">
        <f ca="1" t="shared" si="31"/>
        <v>0.566710877920057</v>
      </c>
      <c r="E701" s="50">
        <f ca="1" t="shared" si="32"/>
        <v>1</v>
      </c>
      <c r="F701" s="55">
        <f ca="1">IF(E701=1,$C$4+SQRT(D701*($C$6-$C$4)*($C$5-$C$4)),$C$6-SQRT((1-D701)*($C$6-$C$4)*($C$6-$C$5)))</f>
        <v>9.06462282327598</v>
      </c>
    </row>
    <row r="702" spans="2:6">
      <c r="B702" s="49">
        <v>686</v>
      </c>
      <c r="C702" s="50">
        <f ca="1" t="shared" si="30"/>
        <v>0.624368423862061</v>
      </c>
      <c r="D702" s="50">
        <f ca="1" t="shared" si="31"/>
        <v>0.444044101278689</v>
      </c>
      <c r="E702" s="50">
        <f ca="1" t="shared" si="32"/>
        <v>2</v>
      </c>
      <c r="F702" s="55">
        <f ca="1">IF(E702=1,$C$4+SQRT(D702*($C$6-$C$4)*($C$5-$C$4)),$C$6-SQRT((1-D702)*($C$6-$C$4)*($C$6-$C$5)))</f>
        <v>8.9455277161335</v>
      </c>
    </row>
    <row r="703" spans="2:6">
      <c r="B703" s="49">
        <v>687</v>
      </c>
      <c r="C703" s="50">
        <f ca="1" t="shared" si="30"/>
        <v>0.889261498701776</v>
      </c>
      <c r="D703" s="50">
        <f ca="1" t="shared" si="31"/>
        <v>0.578280974465372</v>
      </c>
      <c r="E703" s="50">
        <f ca="1" t="shared" si="32"/>
        <v>2</v>
      </c>
      <c r="F703" s="55">
        <f ca="1">IF(E703=1,$C$4+SQRT(D703*($C$6-$C$4)*($C$5-$C$4)),$C$6-SQRT((1-D703)*($C$6-$C$4)*($C$6-$C$5)))</f>
        <v>9.08161116564428</v>
      </c>
    </row>
    <row r="704" spans="2:6">
      <c r="B704" s="49">
        <v>688</v>
      </c>
      <c r="C704" s="50">
        <f ca="1" t="shared" si="30"/>
        <v>0.780489964608675</v>
      </c>
      <c r="D704" s="50">
        <f ca="1" t="shared" si="31"/>
        <v>0.72643253797209</v>
      </c>
      <c r="E704" s="50">
        <f ca="1" t="shared" si="32"/>
        <v>2</v>
      </c>
      <c r="F704" s="55">
        <f ca="1">IF(E704=1,$C$4+SQRT(D704*($C$6-$C$4)*($C$5-$C$4)),$C$6-SQRT((1-D704)*($C$6-$C$4)*($C$6-$C$5)))</f>
        <v>9.26031430725218</v>
      </c>
    </row>
    <row r="705" spans="2:6">
      <c r="B705" s="49">
        <v>689</v>
      </c>
      <c r="C705" s="50">
        <f ca="1" t="shared" si="30"/>
        <v>0.935464249572532</v>
      </c>
      <c r="D705" s="50">
        <f ca="1" t="shared" si="31"/>
        <v>0.718167582078882</v>
      </c>
      <c r="E705" s="50">
        <f ca="1" t="shared" si="32"/>
        <v>2</v>
      </c>
      <c r="F705" s="55">
        <f ca="1">IF(E705=1,$C$4+SQRT(D705*($C$6-$C$4)*($C$5-$C$4)),$C$6-SQRT((1-D705)*($C$6-$C$4)*($C$6-$C$5)))</f>
        <v>9.24922384438354</v>
      </c>
    </row>
    <row r="706" spans="2:6">
      <c r="B706" s="49">
        <v>690</v>
      </c>
      <c r="C706" s="50">
        <f ca="1" t="shared" si="30"/>
        <v>0.446857903125066</v>
      </c>
      <c r="D706" s="50">
        <f ca="1" t="shared" si="31"/>
        <v>0.666093853189084</v>
      </c>
      <c r="E706" s="50">
        <f ca="1" t="shared" si="32"/>
        <v>1</v>
      </c>
      <c r="F706" s="55">
        <f ca="1">IF(E706=1,$C$4+SQRT(D706*($C$6-$C$4)*($C$5-$C$4)),$C$6-SQRT((1-D706)*($C$6-$C$4)*($C$6-$C$5)))</f>
        <v>9.15420436075167</v>
      </c>
    </row>
    <row r="707" spans="2:6">
      <c r="B707" s="49">
        <v>691</v>
      </c>
      <c r="C707" s="50">
        <f ca="1" t="shared" si="30"/>
        <v>0.894243458639002</v>
      </c>
      <c r="D707" s="50">
        <f ca="1" t="shared" si="31"/>
        <v>0.81580388313928</v>
      </c>
      <c r="E707" s="50">
        <f ca="1" t="shared" si="32"/>
        <v>2</v>
      </c>
      <c r="F707" s="55">
        <f ca="1">IF(E707=1,$C$4+SQRT(D707*($C$6-$C$4)*($C$5-$C$4)),$C$6-SQRT((1-D707)*($C$6-$C$4)*($C$6-$C$5)))</f>
        <v>9.39304676150346</v>
      </c>
    </row>
    <row r="708" spans="2:6">
      <c r="B708" s="49">
        <v>692</v>
      </c>
      <c r="C708" s="50">
        <f ca="1" t="shared" si="30"/>
        <v>0.58860154541174</v>
      </c>
      <c r="D708" s="50">
        <f ca="1" t="shared" si="31"/>
        <v>0.820971642113871</v>
      </c>
      <c r="E708" s="50">
        <f ca="1" t="shared" si="32"/>
        <v>2</v>
      </c>
      <c r="F708" s="55">
        <f ca="1">IF(E708=1,$C$4+SQRT(D708*($C$6-$C$4)*($C$5-$C$4)),$C$6-SQRT((1-D708)*($C$6-$C$4)*($C$6-$C$5)))</f>
        <v>9.40162159483128</v>
      </c>
    </row>
    <row r="709" spans="2:6">
      <c r="B709" s="49">
        <v>693</v>
      </c>
      <c r="C709" s="50">
        <f ca="1" t="shared" si="30"/>
        <v>0.350965840961423</v>
      </c>
      <c r="D709" s="50">
        <f ca="1" t="shared" si="31"/>
        <v>0.51197646091746</v>
      </c>
      <c r="E709" s="50">
        <f ca="1" t="shared" si="32"/>
        <v>1</v>
      </c>
      <c r="F709" s="55">
        <f ca="1">IF(E709=1,$C$4+SQRT(D709*($C$6-$C$4)*($C$5-$C$4)),$C$6-SQRT((1-D709)*($C$6-$C$4)*($C$6-$C$5)))</f>
        <v>9.01190558938812</v>
      </c>
    </row>
    <row r="710" spans="2:6">
      <c r="B710" s="49">
        <v>694</v>
      </c>
      <c r="C710" s="50">
        <f ca="1" t="shared" si="30"/>
        <v>0.0153129225002229</v>
      </c>
      <c r="D710" s="50">
        <f ca="1" t="shared" si="31"/>
        <v>0.607952589958284</v>
      </c>
      <c r="E710" s="50">
        <f ca="1" t="shared" si="32"/>
        <v>1</v>
      </c>
      <c r="F710" s="55">
        <f ca="1">IF(E710=1,$C$4+SQRT(D710*($C$6-$C$4)*($C$5-$C$4)),$C$6-SQRT((1-D710)*($C$6-$C$4)*($C$6-$C$5)))</f>
        <v>9.10268090575495</v>
      </c>
    </row>
    <row r="711" spans="2:6">
      <c r="B711" s="49">
        <v>695</v>
      </c>
      <c r="C711" s="50">
        <f ca="1" t="shared" si="30"/>
        <v>0.483553617212608</v>
      </c>
      <c r="D711" s="50">
        <f ca="1" t="shared" si="31"/>
        <v>0.688391194044625</v>
      </c>
      <c r="E711" s="50">
        <f ca="1" t="shared" si="32"/>
        <v>1</v>
      </c>
      <c r="F711" s="55">
        <f ca="1">IF(E711=1,$C$4+SQRT(D711*($C$6-$C$4)*($C$5-$C$4)),$C$6-SQRT((1-D711)*($C$6-$C$4)*($C$6-$C$5)))</f>
        <v>9.17336370665248</v>
      </c>
    </row>
    <row r="712" spans="2:6">
      <c r="B712" s="49">
        <v>696</v>
      </c>
      <c r="C712" s="50">
        <f ca="1" t="shared" si="30"/>
        <v>0.661391403960619</v>
      </c>
      <c r="D712" s="50">
        <f ca="1" t="shared" si="31"/>
        <v>0.995472140386633</v>
      </c>
      <c r="E712" s="50">
        <f ca="1" t="shared" si="32"/>
        <v>2</v>
      </c>
      <c r="F712" s="55">
        <f ca="1">IF(E712=1,$C$4+SQRT(D712*($C$6-$C$4)*($C$5-$C$4)),$C$6-SQRT((1-D712)*($C$6-$C$4)*($C$6-$C$5)))</f>
        <v>9.90483845720705</v>
      </c>
    </row>
    <row r="713" spans="2:6">
      <c r="B713" s="49">
        <v>697</v>
      </c>
      <c r="C713" s="50">
        <f ca="1" t="shared" si="30"/>
        <v>0.678319383773654</v>
      </c>
      <c r="D713" s="50">
        <f ca="1" t="shared" si="31"/>
        <v>0.521976373009777</v>
      </c>
      <c r="E713" s="50">
        <f ca="1" t="shared" si="32"/>
        <v>2</v>
      </c>
      <c r="F713" s="55">
        <f ca="1">IF(E713=1,$C$4+SQRT(D713*($C$6-$C$4)*($C$5-$C$4)),$C$6-SQRT((1-D713)*($C$6-$C$4)*($C$6-$C$5)))</f>
        <v>9.02222331078081</v>
      </c>
    </row>
    <row r="714" spans="2:6">
      <c r="B714" s="49">
        <v>698</v>
      </c>
      <c r="C714" s="50">
        <f ca="1" t="shared" si="30"/>
        <v>0.460259824071414</v>
      </c>
      <c r="D714" s="50">
        <f ca="1" t="shared" si="31"/>
        <v>0.109433426750136</v>
      </c>
      <c r="E714" s="50">
        <f ca="1" t="shared" si="32"/>
        <v>1</v>
      </c>
      <c r="F714" s="55">
        <f ca="1">IF(E714=1,$C$4+SQRT(D714*($C$6-$C$4)*($C$5-$C$4)),$C$6-SQRT((1-D714)*($C$6-$C$4)*($C$6-$C$5)))</f>
        <v>8.46783207831472</v>
      </c>
    </row>
    <row r="715" spans="2:6">
      <c r="B715" s="49">
        <v>699</v>
      </c>
      <c r="C715" s="50">
        <f ca="1" t="shared" si="30"/>
        <v>0.263936044944992</v>
      </c>
      <c r="D715" s="50">
        <f ca="1" t="shared" si="31"/>
        <v>0.415405407628407</v>
      </c>
      <c r="E715" s="50">
        <f ca="1" t="shared" si="32"/>
        <v>1</v>
      </c>
      <c r="F715" s="55">
        <f ca="1">IF(E715=1,$C$4+SQRT(D715*($C$6-$C$4)*($C$5-$C$4)),$C$6-SQRT((1-D715)*($C$6-$C$4)*($C$6-$C$5)))</f>
        <v>8.91148824197398</v>
      </c>
    </row>
    <row r="716" spans="2:6">
      <c r="B716" s="49">
        <v>700</v>
      </c>
      <c r="C716" s="50">
        <f ca="1" t="shared" si="30"/>
        <v>0.372811758605676</v>
      </c>
      <c r="D716" s="50">
        <f ca="1" t="shared" si="31"/>
        <v>0.205764562226719</v>
      </c>
      <c r="E716" s="50">
        <f ca="1" t="shared" si="32"/>
        <v>1</v>
      </c>
      <c r="F716" s="55">
        <f ca="1">IF(E716=1,$C$4+SQRT(D716*($C$6-$C$4)*($C$5-$C$4)),$C$6-SQRT((1-D716)*($C$6-$C$4)*($C$6-$C$5)))</f>
        <v>8.6415053580863</v>
      </c>
    </row>
    <row r="717" spans="2:6">
      <c r="B717" s="49">
        <v>701</v>
      </c>
      <c r="C717" s="50">
        <f ca="1" t="shared" si="30"/>
        <v>0.677969683214911</v>
      </c>
      <c r="D717" s="50">
        <f ca="1" t="shared" si="31"/>
        <v>0.928304517063361</v>
      </c>
      <c r="E717" s="50">
        <f ca="1" t="shared" si="32"/>
        <v>2</v>
      </c>
      <c r="F717" s="55">
        <f ca="1">IF(E717=1,$C$4+SQRT(D717*($C$6-$C$4)*($C$5-$C$4)),$C$6-SQRT((1-D717)*($C$6-$C$4)*($C$6-$C$5)))</f>
        <v>9.62133000399652</v>
      </c>
    </row>
    <row r="718" spans="2:6">
      <c r="B718" s="49">
        <v>702</v>
      </c>
      <c r="C718" s="50">
        <f ca="1" t="shared" si="30"/>
        <v>0.783964834299645</v>
      </c>
      <c r="D718" s="50">
        <f ca="1" t="shared" si="31"/>
        <v>0.135468070841268</v>
      </c>
      <c r="E718" s="50">
        <f ca="1" t="shared" si="32"/>
        <v>2</v>
      </c>
      <c r="F718" s="55">
        <f ca="1">IF(E718=1,$C$4+SQRT(D718*($C$6-$C$4)*($C$5-$C$4)),$C$6-SQRT((1-D718)*($C$6-$C$4)*($C$6-$C$5)))</f>
        <v>8.6850612720292</v>
      </c>
    </row>
    <row r="719" spans="2:6">
      <c r="B719" s="49">
        <v>703</v>
      </c>
      <c r="C719" s="50">
        <f ca="1" t="shared" si="30"/>
        <v>0.597480408220948</v>
      </c>
      <c r="D719" s="50">
        <f ca="1" t="shared" si="31"/>
        <v>0.513256884123912</v>
      </c>
      <c r="E719" s="50">
        <f ca="1" t="shared" si="32"/>
        <v>2</v>
      </c>
      <c r="F719" s="55">
        <f ca="1">IF(E719=1,$C$4+SQRT(D719*($C$6-$C$4)*($C$5-$C$4)),$C$6-SQRT((1-D719)*($C$6-$C$4)*($C$6-$C$5)))</f>
        <v>9.01334594119713</v>
      </c>
    </row>
    <row r="720" spans="2:6">
      <c r="B720" s="49">
        <v>704</v>
      </c>
      <c r="C720" s="50">
        <f ca="1" t="shared" si="30"/>
        <v>0.784050801722884</v>
      </c>
      <c r="D720" s="50">
        <f ca="1" t="shared" si="31"/>
        <v>0.360729987240767</v>
      </c>
      <c r="E720" s="50">
        <f ca="1" t="shared" si="32"/>
        <v>2</v>
      </c>
      <c r="F720" s="55">
        <f ca="1">IF(E720=1,$C$4+SQRT(D720*($C$6-$C$4)*($C$5-$C$4)),$C$6-SQRT((1-D720)*($C$6-$C$4)*($C$6-$C$5)))</f>
        <v>8.86927455785303</v>
      </c>
    </row>
    <row r="721" spans="2:6">
      <c r="B721" s="49">
        <v>705</v>
      </c>
      <c r="C721" s="50">
        <f ca="1" t="shared" ref="C721:C784" si="33">RAND()</f>
        <v>0.635143251156009</v>
      </c>
      <c r="D721" s="50">
        <f ca="1" t="shared" ref="D721:D784" si="34">RAND()</f>
        <v>0.929973070132336</v>
      </c>
      <c r="E721" s="50">
        <f ca="1" t="shared" ref="E721:E784" si="35">IF(C721&lt;=$C$10,1,2)</f>
        <v>2</v>
      </c>
      <c r="F721" s="55">
        <f ca="1">IF(E721=1,$C$4+SQRT(D721*($C$6-$C$4)*($C$5-$C$4)),$C$6-SQRT((1-D721)*($C$6-$C$4)*($C$6-$C$5)))</f>
        <v>9.62576229514475</v>
      </c>
    </row>
    <row r="722" spans="2:6">
      <c r="B722" s="49">
        <v>706</v>
      </c>
      <c r="C722" s="50">
        <f ca="1" t="shared" si="33"/>
        <v>0.385860086541218</v>
      </c>
      <c r="D722" s="50">
        <f ca="1" t="shared" si="34"/>
        <v>0.855876292479057</v>
      </c>
      <c r="E722" s="50">
        <f ca="1" t="shared" si="35"/>
        <v>1</v>
      </c>
      <c r="F722" s="55">
        <f ca="1">IF(E722=1,$C$4+SQRT(D722*($C$6-$C$4)*($C$5-$C$4)),$C$6-SQRT((1-D722)*($C$6-$C$4)*($C$6-$C$5)))</f>
        <v>9.30833962905589</v>
      </c>
    </row>
    <row r="723" spans="2:6">
      <c r="B723" s="49">
        <v>707</v>
      </c>
      <c r="C723" s="50">
        <f ca="1" t="shared" si="33"/>
        <v>0.492695114047465</v>
      </c>
      <c r="D723" s="50">
        <f ca="1" t="shared" si="34"/>
        <v>0.917431525401734</v>
      </c>
      <c r="E723" s="50">
        <f ca="1" t="shared" si="35"/>
        <v>1</v>
      </c>
      <c r="F723" s="55">
        <f ca="1">IF(E723=1,$C$4+SQRT(D723*($C$6-$C$4)*($C$5-$C$4)),$C$6-SQRT((1-D723)*($C$6-$C$4)*($C$6-$C$5)))</f>
        <v>9.3545711686004</v>
      </c>
    </row>
    <row r="724" spans="2:6">
      <c r="B724" s="49">
        <v>708</v>
      </c>
      <c r="C724" s="50">
        <f ca="1" t="shared" si="33"/>
        <v>0.44479356570189</v>
      </c>
      <c r="D724" s="50">
        <f ca="1" t="shared" si="34"/>
        <v>0.696593779469349</v>
      </c>
      <c r="E724" s="50">
        <f ca="1" t="shared" si="35"/>
        <v>1</v>
      </c>
      <c r="F724" s="55">
        <f ca="1">IF(E724=1,$C$4+SQRT(D724*($C$6-$C$4)*($C$5-$C$4)),$C$6-SQRT((1-D724)*($C$6-$C$4)*($C$6-$C$5)))</f>
        <v>9.1803336642402</v>
      </c>
    </row>
    <row r="725" spans="2:6">
      <c r="B725" s="49">
        <v>709</v>
      </c>
      <c r="C725" s="50">
        <f ca="1" t="shared" si="33"/>
        <v>0.783489039683403</v>
      </c>
      <c r="D725" s="50">
        <f ca="1" t="shared" si="34"/>
        <v>0.562223691409061</v>
      </c>
      <c r="E725" s="50">
        <f ca="1" t="shared" si="35"/>
        <v>2</v>
      </c>
      <c r="F725" s="55">
        <f ca="1">IF(E725=1,$C$4+SQRT(D725*($C$6-$C$4)*($C$5-$C$4)),$C$6-SQRT((1-D725)*($C$6-$C$4)*($C$6-$C$5)))</f>
        <v>9.06429031362186</v>
      </c>
    </row>
    <row r="726" spans="2:6">
      <c r="B726" s="49">
        <v>710</v>
      </c>
      <c r="C726" s="50">
        <f ca="1" t="shared" si="33"/>
        <v>0.0714638464283688</v>
      </c>
      <c r="D726" s="50">
        <f ca="1" t="shared" si="34"/>
        <v>0.931543425448465</v>
      </c>
      <c r="E726" s="50">
        <f ca="1" t="shared" si="35"/>
        <v>1</v>
      </c>
      <c r="F726" s="55">
        <f ca="1">IF(E726=1,$C$4+SQRT(D726*($C$6-$C$4)*($C$5-$C$4)),$C$6-SQRT((1-D726)*($C$6-$C$4)*($C$6-$C$5)))</f>
        <v>9.36494939499489</v>
      </c>
    </row>
    <row r="727" spans="2:6">
      <c r="B727" s="49">
        <v>711</v>
      </c>
      <c r="C727" s="50">
        <f ca="1" t="shared" si="33"/>
        <v>0.548510392858177</v>
      </c>
      <c r="D727" s="50">
        <f ca="1" t="shared" si="34"/>
        <v>0.619743453344205</v>
      </c>
      <c r="E727" s="50">
        <f ca="1" t="shared" si="35"/>
        <v>2</v>
      </c>
      <c r="F727" s="55">
        <f ca="1">IF(E727=1,$C$4+SQRT(D727*($C$6-$C$4)*($C$5-$C$4)),$C$6-SQRT((1-D727)*($C$6-$C$4)*($C$6-$C$5)))</f>
        <v>9.1279259817472</v>
      </c>
    </row>
    <row r="728" spans="2:6">
      <c r="B728" s="49">
        <v>712</v>
      </c>
      <c r="C728" s="50">
        <f ca="1" t="shared" si="33"/>
        <v>0.151567973126824</v>
      </c>
      <c r="D728" s="50">
        <f ca="1" t="shared" si="34"/>
        <v>0.141122143027912</v>
      </c>
      <c r="E728" s="50">
        <f ca="1" t="shared" si="35"/>
        <v>1</v>
      </c>
      <c r="F728" s="55">
        <f ca="1">IF(E728=1,$C$4+SQRT(D728*($C$6-$C$4)*($C$5-$C$4)),$C$6-SQRT((1-D728)*($C$6-$C$4)*($C$6-$C$5)))</f>
        <v>8.53126668073184</v>
      </c>
    </row>
    <row r="729" spans="2:6">
      <c r="B729" s="49">
        <v>713</v>
      </c>
      <c r="C729" s="50">
        <f ca="1" t="shared" si="33"/>
        <v>0.904168325397387</v>
      </c>
      <c r="D729" s="50">
        <f ca="1" t="shared" si="34"/>
        <v>0.507922816532805</v>
      </c>
      <c r="E729" s="50">
        <f ca="1" t="shared" si="35"/>
        <v>2</v>
      </c>
      <c r="F729" s="55">
        <f ca="1">IF(E729=1,$C$4+SQRT(D729*($C$6-$C$4)*($C$5-$C$4)),$C$6-SQRT((1-D729)*($C$6-$C$4)*($C$6-$C$5)))</f>
        <v>9.00795445319563</v>
      </c>
    </row>
    <row r="730" spans="2:6">
      <c r="B730" s="49">
        <v>714</v>
      </c>
      <c r="C730" s="50">
        <f ca="1" t="shared" si="33"/>
        <v>0.878270310696909</v>
      </c>
      <c r="D730" s="50">
        <f ca="1" t="shared" si="34"/>
        <v>0.743818094095486</v>
      </c>
      <c r="E730" s="50">
        <f ca="1" t="shared" si="35"/>
        <v>2</v>
      </c>
      <c r="F730" s="55">
        <f ca="1">IF(E730=1,$C$4+SQRT(D730*($C$6-$C$4)*($C$5-$C$4)),$C$6-SQRT((1-D730)*($C$6-$C$4)*($C$6-$C$5)))</f>
        <v>9.28420407111452</v>
      </c>
    </row>
    <row r="731" spans="2:6">
      <c r="B731" s="49">
        <v>715</v>
      </c>
      <c r="C731" s="50">
        <f ca="1" t="shared" si="33"/>
        <v>0.730285465101135</v>
      </c>
      <c r="D731" s="50">
        <f ca="1" t="shared" si="34"/>
        <v>0.958490688803685</v>
      </c>
      <c r="E731" s="50">
        <f ca="1" t="shared" si="35"/>
        <v>2</v>
      </c>
      <c r="F731" s="55">
        <f ca="1">IF(E731=1,$C$4+SQRT(D731*($C$6-$C$4)*($C$5-$C$4)),$C$6-SQRT((1-D731)*($C$6-$C$4)*($C$6-$C$5)))</f>
        <v>9.71187047636067</v>
      </c>
    </row>
    <row r="732" spans="2:6">
      <c r="B732" s="49">
        <v>716</v>
      </c>
      <c r="C732" s="50">
        <f ca="1" t="shared" si="33"/>
        <v>0.716311966217466</v>
      </c>
      <c r="D732" s="50">
        <f ca="1" t="shared" si="34"/>
        <v>0.738886203209679</v>
      </c>
      <c r="E732" s="50">
        <f ca="1" t="shared" si="35"/>
        <v>2</v>
      </c>
      <c r="F732" s="55">
        <f ca="1">IF(E732=1,$C$4+SQRT(D732*($C$6-$C$4)*($C$5-$C$4)),$C$6-SQRT((1-D732)*($C$6-$C$4)*($C$6-$C$5)))</f>
        <v>9.27734683728593</v>
      </c>
    </row>
    <row r="733" spans="2:6">
      <c r="B733" s="49">
        <v>717</v>
      </c>
      <c r="C733" s="50">
        <f ca="1" t="shared" si="33"/>
        <v>0.696478687071698</v>
      </c>
      <c r="D733" s="50">
        <f ca="1" t="shared" si="34"/>
        <v>0.48231671258872</v>
      </c>
      <c r="E733" s="50">
        <f ca="1" t="shared" si="35"/>
        <v>2</v>
      </c>
      <c r="F733" s="55">
        <f ca="1">IF(E733=1,$C$4+SQRT(D733*($C$6-$C$4)*($C$5-$C$4)),$C$6-SQRT((1-D733)*($C$6-$C$4)*($C$6-$C$5)))</f>
        <v>8.98247035678435</v>
      </c>
    </row>
    <row r="734" spans="2:6">
      <c r="B734" s="49">
        <v>718</v>
      </c>
      <c r="C734" s="50">
        <f ca="1" t="shared" si="33"/>
        <v>0.729087266909476</v>
      </c>
      <c r="D734" s="50">
        <f ca="1" t="shared" si="34"/>
        <v>0.707136347857373</v>
      </c>
      <c r="E734" s="50">
        <f ca="1" t="shared" si="35"/>
        <v>2</v>
      </c>
      <c r="F734" s="55">
        <f ca="1">IF(E734=1,$C$4+SQRT(D734*($C$6-$C$4)*($C$5-$C$4)),$C$6-SQRT((1-D734)*($C$6-$C$4)*($C$6-$C$5)))</f>
        <v>9.23467176696188</v>
      </c>
    </row>
    <row r="735" spans="2:6">
      <c r="B735" s="49">
        <v>719</v>
      </c>
      <c r="C735" s="50">
        <f ca="1" t="shared" si="33"/>
        <v>0.858777972622184</v>
      </c>
      <c r="D735" s="50">
        <f ca="1" t="shared" si="34"/>
        <v>0.643814853437216</v>
      </c>
      <c r="E735" s="50">
        <f ca="1" t="shared" si="35"/>
        <v>2</v>
      </c>
      <c r="F735" s="55">
        <f ca="1">IF(E735=1,$C$4+SQRT(D735*($C$6-$C$4)*($C$5-$C$4)),$C$6-SQRT((1-D735)*($C$6-$C$4)*($C$6-$C$5)))</f>
        <v>9.15597968441182</v>
      </c>
    </row>
    <row r="736" spans="2:6">
      <c r="B736" s="49">
        <v>720</v>
      </c>
      <c r="C736" s="50">
        <f ca="1" t="shared" si="33"/>
        <v>0.534121154095887</v>
      </c>
      <c r="D736" s="50">
        <f ca="1" t="shared" si="34"/>
        <v>0.866615072523534</v>
      </c>
      <c r="E736" s="50">
        <f ca="1" t="shared" si="35"/>
        <v>2</v>
      </c>
      <c r="F736" s="55">
        <f ca="1">IF(E736=1,$C$4+SQRT(D736*($C$6-$C$4)*($C$5-$C$4)),$C$6-SQRT((1-D736)*($C$6-$C$4)*($C$6-$C$5)))</f>
        <v>9.4835023185406</v>
      </c>
    </row>
    <row r="737" spans="2:6">
      <c r="B737" s="49">
        <v>721</v>
      </c>
      <c r="C737" s="50">
        <f ca="1" t="shared" si="33"/>
        <v>0.383561101551485</v>
      </c>
      <c r="D737" s="50">
        <f ca="1" t="shared" si="34"/>
        <v>0.558464058301418</v>
      </c>
      <c r="E737" s="50">
        <f ca="1" t="shared" si="35"/>
        <v>1</v>
      </c>
      <c r="F737" s="55">
        <f ca="1">IF(E737=1,$C$4+SQRT(D737*($C$6-$C$4)*($C$5-$C$4)),$C$6-SQRT((1-D737)*($C$6-$C$4)*($C$6-$C$5)))</f>
        <v>9.05684819941316</v>
      </c>
    </row>
    <row r="738" spans="2:6">
      <c r="B738" s="49">
        <v>722</v>
      </c>
      <c r="C738" s="50">
        <f ca="1" t="shared" si="33"/>
        <v>0.580194821503603</v>
      </c>
      <c r="D738" s="50">
        <f ca="1" t="shared" si="34"/>
        <v>0.323569907208839</v>
      </c>
      <c r="E738" s="50">
        <f ca="1" t="shared" si="35"/>
        <v>2</v>
      </c>
      <c r="F738" s="55">
        <f ca="1">IF(E738=1,$C$4+SQRT(D738*($C$6-$C$4)*($C$5-$C$4)),$C$6-SQRT((1-D738)*($C$6-$C$4)*($C$6-$C$5)))</f>
        <v>8.83687481947027</v>
      </c>
    </row>
    <row r="739" spans="2:6">
      <c r="B739" s="49">
        <v>723</v>
      </c>
      <c r="C739" s="50">
        <f ca="1" t="shared" si="33"/>
        <v>0.709100996216965</v>
      </c>
      <c r="D739" s="50">
        <f ca="1" t="shared" si="34"/>
        <v>0.00364544275509315</v>
      </c>
      <c r="E739" s="50">
        <f ca="1" t="shared" si="35"/>
        <v>2</v>
      </c>
      <c r="F739" s="55">
        <f ca="1">IF(E739=1,$C$4+SQRT(D739*($C$6-$C$4)*($C$5-$C$4)),$C$6-SQRT((1-D739)*($C$6-$C$4)*($C$6-$C$5)))</f>
        <v>8.58836650844144</v>
      </c>
    </row>
    <row r="740" spans="2:6">
      <c r="B740" s="49">
        <v>724</v>
      </c>
      <c r="C740" s="50">
        <f ca="1" t="shared" si="33"/>
        <v>0.645584156621271</v>
      </c>
      <c r="D740" s="50">
        <f ca="1" t="shared" si="34"/>
        <v>0.418862796442798</v>
      </c>
      <c r="E740" s="50">
        <f ca="1" t="shared" si="35"/>
        <v>2</v>
      </c>
      <c r="F740" s="55">
        <f ca="1">IF(E740=1,$C$4+SQRT(D740*($C$6-$C$4)*($C$5-$C$4)),$C$6-SQRT((1-D740)*($C$6-$C$4)*($C$6-$C$5)))</f>
        <v>8.92191168862917</v>
      </c>
    </row>
    <row r="741" spans="2:6">
      <c r="B741" s="49">
        <v>725</v>
      </c>
      <c r="C741" s="50">
        <f ca="1" t="shared" si="33"/>
        <v>0.0166132500434868</v>
      </c>
      <c r="D741" s="50">
        <f ca="1" t="shared" si="34"/>
        <v>0.218097727751029</v>
      </c>
      <c r="E741" s="50">
        <f ca="1" t="shared" si="35"/>
        <v>1</v>
      </c>
      <c r="F741" s="55">
        <f ca="1">IF(E741=1,$C$4+SQRT(D741*($C$6-$C$4)*($C$5-$C$4)),$C$6-SQRT((1-D741)*($C$6-$C$4)*($C$6-$C$5)))</f>
        <v>8.66045094859653</v>
      </c>
    </row>
    <row r="742" spans="2:6">
      <c r="B742" s="49">
        <v>726</v>
      </c>
      <c r="C742" s="50">
        <f ca="1" t="shared" si="33"/>
        <v>0.391158445525856</v>
      </c>
      <c r="D742" s="50">
        <f ca="1" t="shared" si="34"/>
        <v>0.687423879930021</v>
      </c>
      <c r="E742" s="50">
        <f ca="1" t="shared" si="35"/>
        <v>1</v>
      </c>
      <c r="F742" s="55">
        <f ca="1">IF(E742=1,$C$4+SQRT(D742*($C$6-$C$4)*($C$5-$C$4)),$C$6-SQRT((1-D742)*($C$6-$C$4)*($C$6-$C$5)))</f>
        <v>9.1725390227451</v>
      </c>
    </row>
    <row r="743" spans="2:6">
      <c r="B743" s="49">
        <v>727</v>
      </c>
      <c r="C743" s="50">
        <f ca="1" t="shared" si="33"/>
        <v>0.155031145948458</v>
      </c>
      <c r="D743" s="50">
        <f ca="1" t="shared" si="34"/>
        <v>0.266038649163864</v>
      </c>
      <c r="E743" s="50">
        <f ca="1" t="shared" si="35"/>
        <v>1</v>
      </c>
      <c r="F743" s="55">
        <f ca="1">IF(E743=1,$C$4+SQRT(D743*($C$6-$C$4)*($C$5-$C$4)),$C$6-SQRT((1-D743)*($C$6-$C$4)*($C$6-$C$5)))</f>
        <v>8.72943628805244</v>
      </c>
    </row>
    <row r="744" spans="2:6">
      <c r="B744" s="49">
        <v>728</v>
      </c>
      <c r="C744" s="50">
        <f ca="1" t="shared" si="33"/>
        <v>0.434602268122443</v>
      </c>
      <c r="D744" s="50">
        <f ca="1" t="shared" si="34"/>
        <v>0.735914696640214</v>
      </c>
      <c r="E744" s="50">
        <f ca="1" t="shared" si="35"/>
        <v>1</v>
      </c>
      <c r="F744" s="55">
        <f ca="1">IF(E744=1,$C$4+SQRT(D744*($C$6-$C$4)*($C$5-$C$4)),$C$6-SQRT((1-D744)*($C$6-$C$4)*($C$6-$C$5)))</f>
        <v>9.2131897597987</v>
      </c>
    </row>
    <row r="745" spans="2:6">
      <c r="B745" s="49">
        <v>729</v>
      </c>
      <c r="C745" s="50">
        <f ca="1" t="shared" si="33"/>
        <v>0.179015246266822</v>
      </c>
      <c r="D745" s="50">
        <f ca="1" t="shared" si="34"/>
        <v>0.317209663873007</v>
      </c>
      <c r="E745" s="50">
        <f ca="1" t="shared" si="35"/>
        <v>1</v>
      </c>
      <c r="F745" s="55">
        <f ca="1">IF(E745=1,$C$4+SQRT(D745*($C$6-$C$4)*($C$5-$C$4)),$C$6-SQRT((1-D745)*($C$6-$C$4)*($C$6-$C$5)))</f>
        <v>8.79650444301712</v>
      </c>
    </row>
    <row r="746" spans="2:6">
      <c r="B746" s="49">
        <v>730</v>
      </c>
      <c r="C746" s="50">
        <f ca="1" t="shared" si="33"/>
        <v>0.0829075711284286</v>
      </c>
      <c r="D746" s="50">
        <f ca="1" t="shared" si="34"/>
        <v>0.864030613684584</v>
      </c>
      <c r="E746" s="50">
        <f ca="1" t="shared" si="35"/>
        <v>1</v>
      </c>
      <c r="F746" s="55">
        <f ca="1">IF(E746=1,$C$4+SQRT(D746*($C$6-$C$4)*($C$5-$C$4)),$C$6-SQRT((1-D746)*($C$6-$C$4)*($C$6-$C$5)))</f>
        <v>9.31455742642502</v>
      </c>
    </row>
    <row r="747" spans="2:6">
      <c r="B747" s="49">
        <v>731</v>
      </c>
      <c r="C747" s="50">
        <f ca="1" t="shared" si="33"/>
        <v>0.982259212304414</v>
      </c>
      <c r="D747" s="50">
        <f ca="1" t="shared" si="34"/>
        <v>0.950302131379062</v>
      </c>
      <c r="E747" s="50">
        <f ca="1" t="shared" si="35"/>
        <v>2</v>
      </c>
      <c r="F747" s="55">
        <f ca="1">IF(E747=1,$C$4+SQRT(D747*($C$6-$C$4)*($C$5-$C$4)),$C$6-SQRT((1-D747)*($C$6-$C$4)*($C$6-$C$5)))</f>
        <v>9.68472910498767</v>
      </c>
    </row>
    <row r="748" spans="2:6">
      <c r="B748" s="49">
        <v>732</v>
      </c>
      <c r="C748" s="50">
        <f ca="1" t="shared" si="33"/>
        <v>0.250898366002576</v>
      </c>
      <c r="D748" s="50">
        <f ca="1" t="shared" si="34"/>
        <v>0.998299415835621</v>
      </c>
      <c r="E748" s="50">
        <f ca="1" t="shared" si="35"/>
        <v>1</v>
      </c>
      <c r="F748" s="55">
        <f ca="1">IF(E748=1,$C$4+SQRT(D748*($C$6-$C$4)*($C$5-$C$4)),$C$6-SQRT((1-D748)*($C$6-$C$4)*($C$6-$C$5)))</f>
        <v>9.4130105561075</v>
      </c>
    </row>
    <row r="749" spans="2:6">
      <c r="B749" s="49">
        <v>733</v>
      </c>
      <c r="C749" s="50">
        <f ca="1" t="shared" si="33"/>
        <v>0.804669434060203</v>
      </c>
      <c r="D749" s="50">
        <f ca="1" t="shared" si="34"/>
        <v>0.832315755941749</v>
      </c>
      <c r="E749" s="50">
        <f ca="1" t="shared" si="35"/>
        <v>2</v>
      </c>
      <c r="F749" s="55">
        <f ca="1">IF(E749=1,$C$4+SQRT(D749*($C$6-$C$4)*($C$5-$C$4)),$C$6-SQRT((1-D749)*($C$6-$C$4)*($C$6-$C$5)))</f>
        <v>9.42088991709995</v>
      </c>
    </row>
    <row r="750" spans="2:6">
      <c r="B750" s="49">
        <v>734</v>
      </c>
      <c r="C750" s="50">
        <f ca="1" t="shared" si="33"/>
        <v>0.199918539342732</v>
      </c>
      <c r="D750" s="50">
        <f ca="1" t="shared" si="34"/>
        <v>0.680818133399236</v>
      </c>
      <c r="E750" s="50">
        <f ca="1" t="shared" si="35"/>
        <v>1</v>
      </c>
      <c r="F750" s="55">
        <f ca="1">IF(E750=1,$C$4+SQRT(D750*($C$6-$C$4)*($C$5-$C$4)),$C$6-SQRT((1-D750)*($C$6-$C$4)*($C$6-$C$5)))</f>
        <v>9.16689171168471</v>
      </c>
    </row>
    <row r="751" spans="2:6">
      <c r="B751" s="49">
        <v>735</v>
      </c>
      <c r="C751" s="50">
        <f ca="1" t="shared" si="33"/>
        <v>0.0917952231465682</v>
      </c>
      <c r="D751" s="50">
        <f ca="1" t="shared" si="34"/>
        <v>0.606331093848294</v>
      </c>
      <c r="E751" s="50">
        <f ca="1" t="shared" si="35"/>
        <v>1</v>
      </c>
      <c r="F751" s="55">
        <f ca="1">IF(E751=1,$C$4+SQRT(D751*($C$6-$C$4)*($C$5-$C$4)),$C$6-SQRT((1-D751)*($C$6-$C$4)*($C$6-$C$5)))</f>
        <v>9.10120942045398</v>
      </c>
    </row>
    <row r="752" spans="2:6">
      <c r="B752" s="49">
        <v>736</v>
      </c>
      <c r="C752" s="50">
        <f ca="1" t="shared" si="33"/>
        <v>0.947885029563649</v>
      </c>
      <c r="D752" s="50">
        <f ca="1" t="shared" si="34"/>
        <v>0.760597711492154</v>
      </c>
      <c r="E752" s="50">
        <f ca="1" t="shared" si="35"/>
        <v>2</v>
      </c>
      <c r="F752" s="55">
        <f ca="1">IF(E752=1,$C$4+SQRT(D752*($C$6-$C$4)*($C$5-$C$4)),$C$6-SQRT((1-D752)*($C$6-$C$4)*($C$6-$C$5)))</f>
        <v>9.30804293701438</v>
      </c>
    </row>
    <row r="753" spans="2:6">
      <c r="B753" s="49">
        <v>737</v>
      </c>
      <c r="C753" s="50">
        <f ca="1" t="shared" si="33"/>
        <v>0.47228344551061</v>
      </c>
      <c r="D753" s="50">
        <f ca="1" t="shared" si="34"/>
        <v>0.19460427095541</v>
      </c>
      <c r="E753" s="50">
        <f ca="1" t="shared" si="35"/>
        <v>1</v>
      </c>
      <c r="F753" s="55">
        <f ca="1">IF(E753=1,$C$4+SQRT(D753*($C$6-$C$4)*($C$5-$C$4)),$C$6-SQRT((1-D753)*($C$6-$C$4)*($C$6-$C$5)))</f>
        <v>8.62386580440895</v>
      </c>
    </row>
    <row r="754" spans="2:6">
      <c r="B754" s="49">
        <v>738</v>
      </c>
      <c r="C754" s="50">
        <f ca="1" t="shared" si="33"/>
        <v>0.139806326813321</v>
      </c>
      <c r="D754" s="50">
        <f ca="1" t="shared" si="34"/>
        <v>0.0368802259872161</v>
      </c>
      <c r="E754" s="50">
        <f ca="1" t="shared" si="35"/>
        <v>1</v>
      </c>
      <c r="F754" s="55">
        <f ca="1">IF(E754=1,$C$4+SQRT(D754*($C$6-$C$4)*($C$5-$C$4)),$C$6-SQRT((1-D754)*($C$6-$C$4)*($C$6-$C$5)))</f>
        <v>8.27158875524298</v>
      </c>
    </row>
    <row r="755" spans="2:6">
      <c r="B755" s="49">
        <v>739</v>
      </c>
      <c r="C755" s="50">
        <f ca="1" t="shared" si="33"/>
        <v>0.102876164411509</v>
      </c>
      <c r="D755" s="50">
        <f ca="1" t="shared" si="34"/>
        <v>0.439744141065176</v>
      </c>
      <c r="E755" s="50">
        <f ca="1" t="shared" si="35"/>
        <v>1</v>
      </c>
      <c r="F755" s="55">
        <f ca="1">IF(E755=1,$C$4+SQRT(D755*($C$6-$C$4)*($C$5-$C$4)),$C$6-SQRT((1-D755)*($C$6-$C$4)*($C$6-$C$5)))</f>
        <v>8.93781036576184</v>
      </c>
    </row>
    <row r="756" spans="2:6">
      <c r="B756" s="49">
        <v>740</v>
      </c>
      <c r="C756" s="50">
        <f ca="1" t="shared" si="33"/>
        <v>0.370785328446199</v>
      </c>
      <c r="D756" s="50">
        <f ca="1" t="shared" si="34"/>
        <v>0.315575929615273</v>
      </c>
      <c r="E756" s="50">
        <f ca="1" t="shared" si="35"/>
        <v>1</v>
      </c>
      <c r="F756" s="55">
        <f ca="1">IF(E756=1,$C$4+SQRT(D756*($C$6-$C$4)*($C$5-$C$4)),$C$6-SQRT((1-D756)*($C$6-$C$4)*($C$6-$C$5)))</f>
        <v>8.79445066507024</v>
      </c>
    </row>
    <row r="757" spans="2:6">
      <c r="B757" s="49">
        <v>741</v>
      </c>
      <c r="C757" s="50">
        <f ca="1" t="shared" si="33"/>
        <v>0.87446235445229</v>
      </c>
      <c r="D757" s="50">
        <f ca="1" t="shared" si="34"/>
        <v>0.604584100247019</v>
      </c>
      <c r="E757" s="50">
        <f ca="1" t="shared" si="35"/>
        <v>2</v>
      </c>
      <c r="F757" s="55">
        <f ca="1">IF(E757=1,$C$4+SQRT(D757*($C$6-$C$4)*($C$5-$C$4)),$C$6-SQRT((1-D757)*($C$6-$C$4)*($C$6-$C$5)))</f>
        <v>9.11071275759406</v>
      </c>
    </row>
    <row r="758" spans="2:6">
      <c r="B758" s="49">
        <v>742</v>
      </c>
      <c r="C758" s="50">
        <f ca="1" t="shared" si="33"/>
        <v>0.0790223006350719</v>
      </c>
      <c r="D758" s="50">
        <f ca="1" t="shared" si="34"/>
        <v>0.030003496147446</v>
      </c>
      <c r="E758" s="50">
        <f ca="1" t="shared" si="35"/>
        <v>1</v>
      </c>
      <c r="F758" s="55">
        <f ca="1">IF(E758=1,$C$4+SQRT(D758*($C$6-$C$4)*($C$5-$C$4)),$C$6-SQRT((1-D758)*($C$6-$C$4)*($C$6-$C$5)))</f>
        <v>8.24496324682469</v>
      </c>
    </row>
    <row r="759" spans="2:6">
      <c r="B759" s="49">
        <v>743</v>
      </c>
      <c r="C759" s="50">
        <f ca="1" t="shared" si="33"/>
        <v>0.715656748028349</v>
      </c>
      <c r="D759" s="50">
        <f ca="1" t="shared" si="34"/>
        <v>0.991158407285355</v>
      </c>
      <c r="E759" s="50">
        <f ca="1" t="shared" si="35"/>
        <v>2</v>
      </c>
      <c r="F759" s="55">
        <f ca="1">IF(E759=1,$C$4+SQRT(D759*($C$6-$C$4)*($C$5-$C$4)),$C$6-SQRT((1-D759)*($C$6-$C$4)*($C$6-$C$5)))</f>
        <v>9.86702186108502</v>
      </c>
    </row>
    <row r="760" spans="2:6">
      <c r="B760" s="49">
        <v>744</v>
      </c>
      <c r="C760" s="50">
        <f ca="1" t="shared" si="33"/>
        <v>0.359003292772138</v>
      </c>
      <c r="D760" s="50">
        <f ca="1" t="shared" si="34"/>
        <v>0.073546711271407</v>
      </c>
      <c r="E760" s="50">
        <f ca="1" t="shared" si="35"/>
        <v>1</v>
      </c>
      <c r="F760" s="55">
        <f ca="1">IF(E760=1,$C$4+SQRT(D760*($C$6-$C$4)*($C$5-$C$4)),$C$6-SQRT((1-D760)*($C$6-$C$4)*($C$6-$C$5)))</f>
        <v>8.38352760336489</v>
      </c>
    </row>
    <row r="761" spans="2:6">
      <c r="B761" s="49">
        <v>745</v>
      </c>
      <c r="C761" s="50">
        <f ca="1" t="shared" si="33"/>
        <v>0.583034673637732</v>
      </c>
      <c r="D761" s="50">
        <f ca="1" t="shared" si="34"/>
        <v>0.00784431895926341</v>
      </c>
      <c r="E761" s="50">
        <f ca="1" t="shared" si="35"/>
        <v>2</v>
      </c>
      <c r="F761" s="55">
        <f ca="1">IF(E761=1,$C$4+SQRT(D761*($C$6-$C$4)*($C$5-$C$4)),$C$6-SQRT((1-D761)*($C$6-$C$4)*($C$6-$C$5)))</f>
        <v>8.59134412929152</v>
      </c>
    </row>
    <row r="762" spans="2:6">
      <c r="B762" s="49">
        <v>746</v>
      </c>
      <c r="C762" s="50">
        <f ca="1" t="shared" si="33"/>
        <v>0.927438936754658</v>
      </c>
      <c r="D762" s="50">
        <f ca="1" t="shared" si="34"/>
        <v>0.261436626863771</v>
      </c>
      <c r="E762" s="50">
        <f ca="1" t="shared" si="35"/>
        <v>2</v>
      </c>
      <c r="F762" s="55">
        <f ca="1">IF(E762=1,$C$4+SQRT(D762*($C$6-$C$4)*($C$5-$C$4)),$C$6-SQRT((1-D762)*($C$6-$C$4)*($C$6-$C$5)))</f>
        <v>8.78462896765125</v>
      </c>
    </row>
    <row r="763" spans="2:6">
      <c r="B763" s="49">
        <v>747</v>
      </c>
      <c r="C763" s="50">
        <f ca="1" t="shared" si="33"/>
        <v>0.155793604260511</v>
      </c>
      <c r="D763" s="50">
        <f ca="1" t="shared" si="34"/>
        <v>0.596901269698307</v>
      </c>
      <c r="E763" s="50">
        <f ca="1" t="shared" si="35"/>
        <v>1</v>
      </c>
      <c r="F763" s="55">
        <f ca="1">IF(E763=1,$C$4+SQRT(D763*($C$6-$C$4)*($C$5-$C$4)),$C$6-SQRT((1-D763)*($C$6-$C$4)*($C$6-$C$5)))</f>
        <v>9.09261271244509</v>
      </c>
    </row>
    <row r="764" spans="2:6">
      <c r="B764" s="49">
        <v>748</v>
      </c>
      <c r="C764" s="50">
        <f ca="1" t="shared" si="33"/>
        <v>0.772111261408665</v>
      </c>
      <c r="D764" s="50">
        <f ca="1" t="shared" si="34"/>
        <v>0.421263671089237</v>
      </c>
      <c r="E764" s="50">
        <f ca="1" t="shared" si="35"/>
        <v>2</v>
      </c>
      <c r="F764" s="55">
        <f ca="1">IF(E764=1,$C$4+SQRT(D764*($C$6-$C$4)*($C$5-$C$4)),$C$6-SQRT((1-D764)*($C$6-$C$4)*($C$6-$C$5)))</f>
        <v>8.9241409674955</v>
      </c>
    </row>
    <row r="765" spans="2:6">
      <c r="B765" s="49">
        <v>749</v>
      </c>
      <c r="C765" s="50">
        <f ca="1" t="shared" si="33"/>
        <v>0.337510033320796</v>
      </c>
      <c r="D765" s="50">
        <f ca="1" t="shared" si="34"/>
        <v>0.399474704675537</v>
      </c>
      <c r="E765" s="50">
        <f ca="1" t="shared" si="35"/>
        <v>1</v>
      </c>
      <c r="F765" s="55">
        <f ca="1">IF(E765=1,$C$4+SQRT(D765*($C$6-$C$4)*($C$5-$C$4)),$C$6-SQRT((1-D765)*($C$6-$C$4)*($C$6-$C$5)))</f>
        <v>8.89383970003076</v>
      </c>
    </row>
    <row r="766" spans="2:6">
      <c r="B766" s="49">
        <v>750</v>
      </c>
      <c r="C766" s="50">
        <f ca="1" t="shared" si="33"/>
        <v>0.268497303923959</v>
      </c>
      <c r="D766" s="50">
        <f ca="1" t="shared" si="34"/>
        <v>0.403966856653559</v>
      </c>
      <c r="E766" s="50">
        <f ca="1" t="shared" si="35"/>
        <v>1</v>
      </c>
      <c r="F766" s="55">
        <f ca="1">IF(E766=1,$C$4+SQRT(D766*($C$6-$C$4)*($C$5-$C$4)),$C$6-SQRT((1-D766)*($C$6-$C$4)*($C$6-$C$5)))</f>
        <v>8.89885132992454</v>
      </c>
    </row>
    <row r="767" spans="2:6">
      <c r="B767" s="49">
        <v>751</v>
      </c>
      <c r="C767" s="50">
        <f ca="1" t="shared" si="33"/>
        <v>0.496033016311731</v>
      </c>
      <c r="D767" s="50">
        <f ca="1" t="shared" si="34"/>
        <v>0.62650154594099</v>
      </c>
      <c r="E767" s="50">
        <f ca="1" t="shared" si="35"/>
        <v>1</v>
      </c>
      <c r="F767" s="55">
        <f ca="1">IF(E767=1,$C$4+SQRT(D767*($C$6-$C$4)*($C$5-$C$4)),$C$6-SQRT((1-D767)*($C$6-$C$4)*($C$6-$C$5)))</f>
        <v>9.11937620659097</v>
      </c>
    </row>
    <row r="768" spans="2:6">
      <c r="B768" s="49">
        <v>752</v>
      </c>
      <c r="C768" s="50">
        <f ca="1" t="shared" si="33"/>
        <v>0.0216333899850958</v>
      </c>
      <c r="D768" s="50">
        <f ca="1" t="shared" si="34"/>
        <v>0.201675507595134</v>
      </c>
      <c r="E768" s="50">
        <f ca="1" t="shared" si="35"/>
        <v>1</v>
      </c>
      <c r="F768" s="55">
        <f ca="1">IF(E768=1,$C$4+SQRT(D768*($C$6-$C$4)*($C$5-$C$4)),$C$6-SQRT((1-D768)*($C$6-$C$4)*($C$6-$C$5)))</f>
        <v>8.6350992168081</v>
      </c>
    </row>
    <row r="769" spans="2:6">
      <c r="B769" s="49">
        <v>753</v>
      </c>
      <c r="C769" s="50">
        <f ca="1" t="shared" si="33"/>
        <v>0.940807728716619</v>
      </c>
      <c r="D769" s="50">
        <f ca="1" t="shared" si="34"/>
        <v>0.343075283232553</v>
      </c>
      <c r="E769" s="50">
        <f ca="1" t="shared" si="35"/>
        <v>2</v>
      </c>
      <c r="F769" s="55">
        <f ca="1">IF(E769=1,$C$4+SQRT(D769*($C$6-$C$4)*($C$5-$C$4)),$C$6-SQRT((1-D769)*($C$6-$C$4)*($C$6-$C$5)))</f>
        <v>8.85376728648372</v>
      </c>
    </row>
    <row r="770" spans="2:6">
      <c r="B770" s="49">
        <v>754</v>
      </c>
      <c r="C770" s="50">
        <f ca="1" t="shared" si="33"/>
        <v>0.26134468888161</v>
      </c>
      <c r="D770" s="50">
        <f ca="1" t="shared" si="34"/>
        <v>0.147697770714306</v>
      </c>
      <c r="E770" s="50">
        <f ca="1" t="shared" si="35"/>
        <v>1</v>
      </c>
      <c r="F770" s="55">
        <f ca="1">IF(E770=1,$C$4+SQRT(D770*($C$6-$C$4)*($C$5-$C$4)),$C$6-SQRT((1-D770)*($C$6-$C$4)*($C$6-$C$5)))</f>
        <v>8.54350302798477</v>
      </c>
    </row>
    <row r="771" spans="2:6">
      <c r="B771" s="49">
        <v>755</v>
      </c>
      <c r="C771" s="50">
        <f ca="1" t="shared" si="33"/>
        <v>0.208520967662472</v>
      </c>
      <c r="D771" s="50">
        <f ca="1" t="shared" si="34"/>
        <v>0.499257142795066</v>
      </c>
      <c r="E771" s="50">
        <f ca="1" t="shared" si="35"/>
        <v>1</v>
      </c>
      <c r="F771" s="55">
        <f ca="1">IF(E771=1,$C$4+SQRT(D771*($C$6-$C$4)*($C$5-$C$4)),$C$6-SQRT((1-D771)*($C$6-$C$4)*($C$6-$C$5)))</f>
        <v>8.99925686667149</v>
      </c>
    </row>
    <row r="772" spans="2:6">
      <c r="B772" s="49">
        <v>756</v>
      </c>
      <c r="C772" s="50">
        <f ca="1" t="shared" si="33"/>
        <v>0.0561313893981503</v>
      </c>
      <c r="D772" s="50">
        <f ca="1" t="shared" si="34"/>
        <v>0.536441153604626</v>
      </c>
      <c r="E772" s="50">
        <f ca="1" t="shared" si="35"/>
        <v>1</v>
      </c>
      <c r="F772" s="55">
        <f ca="1">IF(E772=1,$C$4+SQRT(D772*($C$6-$C$4)*($C$5-$C$4)),$C$6-SQRT((1-D772)*($C$6-$C$4)*($C$6-$C$5)))</f>
        <v>9.03580032207431</v>
      </c>
    </row>
    <row r="773" spans="2:6">
      <c r="B773" s="49">
        <v>757</v>
      </c>
      <c r="C773" s="50">
        <f ca="1" t="shared" si="33"/>
        <v>0.476643340786101</v>
      </c>
      <c r="D773" s="50">
        <f ca="1" t="shared" si="34"/>
        <v>0.976216194582022</v>
      </c>
      <c r="E773" s="50">
        <f ca="1" t="shared" si="35"/>
        <v>1</v>
      </c>
      <c r="F773" s="55">
        <f ca="1">IF(E773=1,$C$4+SQRT(D773*($C$6-$C$4)*($C$5-$C$4)),$C$6-SQRT((1-D773)*($C$6-$C$4)*($C$6-$C$5)))</f>
        <v>9.39729466797954</v>
      </c>
    </row>
    <row r="774" spans="2:6">
      <c r="B774" s="49">
        <v>758</v>
      </c>
      <c r="C774" s="50">
        <f ca="1" t="shared" si="33"/>
        <v>0.310961484747972</v>
      </c>
      <c r="D774" s="50">
        <f ca="1" t="shared" si="34"/>
        <v>0.00680089724800892</v>
      </c>
      <c r="E774" s="50">
        <f ca="1" t="shared" si="35"/>
        <v>1</v>
      </c>
      <c r="F774" s="55">
        <f ca="1">IF(E774=1,$C$4+SQRT(D774*($C$6-$C$4)*($C$5-$C$4)),$C$6-SQRT((1-D774)*($C$6-$C$4)*($C$6-$C$5)))</f>
        <v>8.11662673148133</v>
      </c>
    </row>
    <row r="775" spans="2:6">
      <c r="B775" s="49">
        <v>759</v>
      </c>
      <c r="C775" s="50">
        <f ca="1" t="shared" si="33"/>
        <v>0.603519020040633</v>
      </c>
      <c r="D775" s="50">
        <f ca="1" t="shared" si="34"/>
        <v>0.0199009824670808</v>
      </c>
      <c r="E775" s="50">
        <f ca="1" t="shared" si="35"/>
        <v>2</v>
      </c>
      <c r="F775" s="55">
        <f ca="1">IF(E775=1,$C$4+SQRT(D775*($C$6-$C$4)*($C$5-$C$4)),$C$6-SQRT((1-D775)*($C$6-$C$4)*($C$6-$C$5)))</f>
        <v>8.59992927497721</v>
      </c>
    </row>
    <row r="776" spans="2:6">
      <c r="B776" s="49">
        <v>760</v>
      </c>
      <c r="C776" s="50">
        <f ca="1" t="shared" si="33"/>
        <v>0.990610704365346</v>
      </c>
      <c r="D776" s="50">
        <f ca="1" t="shared" si="34"/>
        <v>0.94387879246623</v>
      </c>
      <c r="E776" s="50">
        <f ca="1" t="shared" si="35"/>
        <v>2</v>
      </c>
      <c r="F776" s="55">
        <f ca="1">IF(E776=1,$C$4+SQRT(D776*($C$6-$C$4)*($C$5-$C$4)),$C$6-SQRT((1-D776)*($C$6-$C$4)*($C$6-$C$5)))</f>
        <v>9.66497400837019</v>
      </c>
    </row>
    <row r="777" spans="2:6">
      <c r="B777" s="49">
        <v>761</v>
      </c>
      <c r="C777" s="50">
        <f ca="1" t="shared" si="33"/>
        <v>0.303041582811099</v>
      </c>
      <c r="D777" s="50">
        <f ca="1" t="shared" si="34"/>
        <v>0.580938537693186</v>
      </c>
      <c r="E777" s="50">
        <f ca="1" t="shared" si="35"/>
        <v>1</v>
      </c>
      <c r="F777" s="55">
        <f ca="1">IF(E777=1,$C$4+SQRT(D777*($C$6-$C$4)*($C$5-$C$4)),$C$6-SQRT((1-D777)*($C$6-$C$4)*($C$6-$C$5)))</f>
        <v>9.07790401956128</v>
      </c>
    </row>
    <row r="778" spans="2:6">
      <c r="B778" s="49">
        <v>762</v>
      </c>
      <c r="C778" s="50">
        <f ca="1" t="shared" si="33"/>
        <v>0.0558896921277983</v>
      </c>
      <c r="D778" s="50">
        <f ca="1" t="shared" si="34"/>
        <v>0.760857166495388</v>
      </c>
      <c r="E778" s="50">
        <f ca="1" t="shared" si="35"/>
        <v>1</v>
      </c>
      <c r="F778" s="55">
        <f ca="1">IF(E778=1,$C$4+SQRT(D778*($C$6-$C$4)*($C$5-$C$4)),$C$6-SQRT((1-D778)*($C$6-$C$4)*($C$6-$C$5)))</f>
        <v>9.23357785850378</v>
      </c>
    </row>
    <row r="779" spans="2:6">
      <c r="B779" s="49">
        <v>763</v>
      </c>
      <c r="C779" s="50">
        <f ca="1" t="shared" si="33"/>
        <v>0.950121158611754</v>
      </c>
      <c r="D779" s="50">
        <f ca="1" t="shared" si="34"/>
        <v>0.310789624720675</v>
      </c>
      <c r="E779" s="50">
        <f ca="1" t="shared" si="35"/>
        <v>2</v>
      </c>
      <c r="F779" s="55">
        <f ca="1">IF(E779=1,$C$4+SQRT(D779*($C$6-$C$4)*($C$5-$C$4)),$C$6-SQRT((1-D779)*($C$6-$C$4)*($C$6-$C$5)))</f>
        <v>8.82593835316937</v>
      </c>
    </row>
    <row r="780" spans="2:6">
      <c r="B780" s="49">
        <v>764</v>
      </c>
      <c r="C780" s="50">
        <f ca="1" t="shared" si="33"/>
        <v>0.296398522895668</v>
      </c>
      <c r="D780" s="50">
        <f ca="1" t="shared" si="34"/>
        <v>0.45804096981081</v>
      </c>
      <c r="E780" s="50">
        <f ca="1" t="shared" si="35"/>
        <v>1</v>
      </c>
      <c r="F780" s="55">
        <f ca="1">IF(E780=1,$C$4+SQRT(D780*($C$6-$C$4)*($C$5-$C$4)),$C$6-SQRT((1-D780)*($C$6-$C$4)*($C$6-$C$5)))</f>
        <v>8.95712169530401</v>
      </c>
    </row>
    <row r="781" spans="2:6">
      <c r="B781" s="49">
        <v>765</v>
      </c>
      <c r="C781" s="50">
        <f ca="1" t="shared" si="33"/>
        <v>0.130715815131727</v>
      </c>
      <c r="D781" s="50">
        <f ca="1" t="shared" si="34"/>
        <v>0.998287057578931</v>
      </c>
      <c r="E781" s="50">
        <f ca="1" t="shared" si="35"/>
        <v>1</v>
      </c>
      <c r="F781" s="55">
        <f ca="1">IF(E781=1,$C$4+SQRT(D781*($C$6-$C$4)*($C$5-$C$4)),$C$6-SQRT((1-D781)*($C$6-$C$4)*($C$6-$C$5)))</f>
        <v>9.41300181003347</v>
      </c>
    </row>
    <row r="782" spans="2:6">
      <c r="B782" s="49">
        <v>766</v>
      </c>
      <c r="C782" s="50">
        <f ca="1" t="shared" si="33"/>
        <v>0.0703831311935212</v>
      </c>
      <c r="D782" s="50">
        <f ca="1" t="shared" si="34"/>
        <v>0.242745424848567</v>
      </c>
      <c r="E782" s="50">
        <f ca="1" t="shared" si="35"/>
        <v>1</v>
      </c>
      <c r="F782" s="55">
        <f ca="1">IF(E782=1,$C$4+SQRT(D782*($C$6-$C$4)*($C$5-$C$4)),$C$6-SQRT((1-D782)*($C$6-$C$4)*($C$6-$C$5)))</f>
        <v>8.696771734284</v>
      </c>
    </row>
    <row r="783" spans="2:6">
      <c r="B783" s="49">
        <v>767</v>
      </c>
      <c r="C783" s="50">
        <f ca="1" t="shared" si="33"/>
        <v>0.234915920479972</v>
      </c>
      <c r="D783" s="50">
        <f ca="1" t="shared" si="34"/>
        <v>0.586361198382827</v>
      </c>
      <c r="E783" s="50">
        <f ca="1" t="shared" si="35"/>
        <v>1</v>
      </c>
      <c r="F783" s="55">
        <f ca="1">IF(E783=1,$C$4+SQRT(D783*($C$6-$C$4)*($C$5-$C$4)),$C$6-SQRT((1-D783)*($C$6-$C$4)*($C$6-$C$5)))</f>
        <v>9.08292307980099</v>
      </c>
    </row>
    <row r="784" spans="2:6">
      <c r="B784" s="49">
        <v>768</v>
      </c>
      <c r="C784" s="50">
        <f ca="1" t="shared" si="33"/>
        <v>0.917871164248786</v>
      </c>
      <c r="D784" s="50">
        <f ca="1" t="shared" si="34"/>
        <v>0.92481438852123</v>
      </c>
      <c r="E784" s="50">
        <f ca="1" t="shared" si="35"/>
        <v>2</v>
      </c>
      <c r="F784" s="55">
        <f ca="1">IF(E784=1,$C$4+SQRT(D784*($C$6-$C$4)*($C$5-$C$4)),$C$6-SQRT((1-D784)*($C$6-$C$4)*($C$6-$C$5)))</f>
        <v>9.61222271474783</v>
      </c>
    </row>
    <row r="785" spans="2:6">
      <c r="B785" s="49">
        <v>769</v>
      </c>
      <c r="C785" s="50">
        <f ca="1" t="shared" ref="C785:C848" si="36">RAND()</f>
        <v>0.473627193107136</v>
      </c>
      <c r="D785" s="50">
        <f ca="1" t="shared" ref="D785:D848" si="37">RAND()</f>
        <v>0.467593550686501</v>
      </c>
      <c r="E785" s="50">
        <f ca="1" t="shared" ref="E785:E848" si="38">IF(C785&lt;=$C$10,1,2)</f>
        <v>1</v>
      </c>
      <c r="F785" s="55">
        <f ca="1">IF(E785=1,$C$4+SQRT(D785*($C$6-$C$4)*($C$5-$C$4)),$C$6-SQRT((1-D785)*($C$6-$C$4)*($C$6-$C$5)))</f>
        <v>8.96705072326792</v>
      </c>
    </row>
    <row r="786" spans="2:6">
      <c r="B786" s="49">
        <v>770</v>
      </c>
      <c r="C786" s="50">
        <f ca="1" t="shared" si="36"/>
        <v>0.91273822014022</v>
      </c>
      <c r="D786" s="50">
        <f ca="1" t="shared" si="37"/>
        <v>0.468896093074976</v>
      </c>
      <c r="E786" s="50">
        <f ca="1" t="shared" si="38"/>
        <v>2</v>
      </c>
      <c r="F786" s="55">
        <f ca="1">IF(E786=1,$C$4+SQRT(D786*($C$6-$C$4)*($C$5-$C$4)),$C$6-SQRT((1-D786)*($C$6-$C$4)*($C$6-$C$5)))</f>
        <v>8.9693653344419</v>
      </c>
    </row>
    <row r="787" spans="2:6">
      <c r="B787" s="49">
        <v>771</v>
      </c>
      <c r="C787" s="50">
        <f ca="1" t="shared" si="36"/>
        <v>0.856536756668804</v>
      </c>
      <c r="D787" s="50">
        <f ca="1" t="shared" si="37"/>
        <v>0.345141229095205</v>
      </c>
      <c r="E787" s="50">
        <f ca="1" t="shared" si="38"/>
        <v>2</v>
      </c>
      <c r="F787" s="55">
        <f ca="1">IF(E787=1,$C$4+SQRT(D787*($C$6-$C$4)*($C$5-$C$4)),$C$6-SQRT((1-D787)*($C$6-$C$4)*($C$6-$C$5)))</f>
        <v>8.85557108485953</v>
      </c>
    </row>
    <row r="788" spans="2:6">
      <c r="B788" s="49">
        <v>772</v>
      </c>
      <c r="C788" s="50">
        <f ca="1" t="shared" si="36"/>
        <v>0.105403755209884</v>
      </c>
      <c r="D788" s="50">
        <f ca="1" t="shared" si="37"/>
        <v>0.706820341595494</v>
      </c>
      <c r="E788" s="50">
        <f ca="1" t="shared" si="38"/>
        <v>1</v>
      </c>
      <c r="F788" s="55">
        <f ca="1">IF(E788=1,$C$4+SQRT(D788*($C$6-$C$4)*($C$5-$C$4)),$C$6-SQRT((1-D788)*($C$6-$C$4)*($C$6-$C$5)))</f>
        <v>9.18896622457957</v>
      </c>
    </row>
    <row r="789" spans="2:6">
      <c r="B789" s="49">
        <v>773</v>
      </c>
      <c r="C789" s="50">
        <f ca="1" t="shared" si="36"/>
        <v>0.806351362272403</v>
      </c>
      <c r="D789" s="50">
        <f ca="1" t="shared" si="37"/>
        <v>0.120409069549577</v>
      </c>
      <c r="E789" s="50">
        <f ca="1" t="shared" si="38"/>
        <v>2</v>
      </c>
      <c r="F789" s="55">
        <f ca="1">IF(E789=1,$C$4+SQRT(D789*($C$6-$C$4)*($C$5-$C$4)),$C$6-SQRT((1-D789)*($C$6-$C$4)*($C$6-$C$5)))</f>
        <v>8.67365846747497</v>
      </c>
    </row>
    <row r="790" spans="2:6">
      <c r="B790" s="49">
        <v>774</v>
      </c>
      <c r="C790" s="50">
        <f ca="1" t="shared" si="36"/>
        <v>0.924129287010031</v>
      </c>
      <c r="D790" s="50">
        <f ca="1" t="shared" si="37"/>
        <v>0.720646833176671</v>
      </c>
      <c r="E790" s="50">
        <f ca="1" t="shared" si="38"/>
        <v>2</v>
      </c>
      <c r="F790" s="55">
        <f ca="1">IF(E790=1,$C$4+SQRT(D790*($C$6-$C$4)*($C$5-$C$4)),$C$6-SQRT((1-D790)*($C$6-$C$4)*($C$6-$C$5)))</f>
        <v>9.25253338961084</v>
      </c>
    </row>
    <row r="791" spans="2:6">
      <c r="B791" s="49">
        <v>775</v>
      </c>
      <c r="C791" s="50">
        <f ca="1" t="shared" si="36"/>
        <v>0.93997137656674</v>
      </c>
      <c r="D791" s="50">
        <f ca="1" t="shared" si="37"/>
        <v>0.742831417927892</v>
      </c>
      <c r="E791" s="50">
        <f ca="1" t="shared" si="38"/>
        <v>2</v>
      </c>
      <c r="F791" s="55">
        <f ca="1">IF(E791=1,$C$4+SQRT(D791*($C$6-$C$4)*($C$5-$C$4)),$C$6-SQRT((1-D791)*($C$6-$C$4)*($C$6-$C$5)))</f>
        <v>9.2828269635965</v>
      </c>
    </row>
    <row r="792" spans="2:6">
      <c r="B792" s="49">
        <v>776</v>
      </c>
      <c r="C792" s="50">
        <f ca="1" t="shared" si="36"/>
        <v>0.384655923129418</v>
      </c>
      <c r="D792" s="50">
        <f ca="1" t="shared" si="37"/>
        <v>0.674970593849168</v>
      </c>
      <c r="E792" s="50">
        <f ca="1" t="shared" si="38"/>
        <v>1</v>
      </c>
      <c r="F792" s="55">
        <f ca="1">IF(E792=1,$C$4+SQRT(D792*($C$6-$C$4)*($C$5-$C$4)),$C$6-SQRT((1-D792)*($C$6-$C$4)*($C$6-$C$5)))</f>
        <v>9.16186969480159</v>
      </c>
    </row>
    <row r="793" spans="2:6">
      <c r="B793" s="49">
        <v>777</v>
      </c>
      <c r="C793" s="50">
        <f ca="1" t="shared" si="36"/>
        <v>0.203347902629442</v>
      </c>
      <c r="D793" s="50">
        <f ca="1" t="shared" si="37"/>
        <v>0.733080185596729</v>
      </c>
      <c r="E793" s="50">
        <f ca="1" t="shared" si="38"/>
        <v>1</v>
      </c>
      <c r="F793" s="55">
        <f ca="1">IF(E793=1,$C$4+SQRT(D793*($C$6-$C$4)*($C$5-$C$4)),$C$6-SQRT((1-D793)*($C$6-$C$4)*($C$6-$C$5)))</f>
        <v>9.21085109373261</v>
      </c>
    </row>
    <row r="794" spans="2:6">
      <c r="B794" s="49">
        <v>778</v>
      </c>
      <c r="C794" s="50">
        <f ca="1" t="shared" si="36"/>
        <v>0.306946040519011</v>
      </c>
      <c r="D794" s="50">
        <f ca="1" t="shared" si="37"/>
        <v>0.259645113926987</v>
      </c>
      <c r="E794" s="50">
        <f ca="1" t="shared" si="38"/>
        <v>1</v>
      </c>
      <c r="F794" s="55">
        <f ca="1">IF(E794=1,$C$4+SQRT(D794*($C$6-$C$4)*($C$5-$C$4)),$C$6-SQRT((1-D794)*($C$6-$C$4)*($C$6-$C$5)))</f>
        <v>8.72061794860659</v>
      </c>
    </row>
    <row r="795" spans="2:6">
      <c r="B795" s="49">
        <v>779</v>
      </c>
      <c r="C795" s="50">
        <f ca="1" t="shared" si="36"/>
        <v>0.630270537232371</v>
      </c>
      <c r="D795" s="50">
        <f ca="1" t="shared" si="37"/>
        <v>0.476080817880121</v>
      </c>
      <c r="E795" s="50">
        <f ca="1" t="shared" si="38"/>
        <v>2</v>
      </c>
      <c r="F795" s="55">
        <f ca="1">IF(E795=1,$C$4+SQRT(D795*($C$6-$C$4)*($C$5-$C$4)),$C$6-SQRT((1-D795)*($C$6-$C$4)*($C$6-$C$5)))</f>
        <v>8.97636023707568</v>
      </c>
    </row>
    <row r="796" spans="2:6">
      <c r="B796" s="49">
        <v>780</v>
      </c>
      <c r="C796" s="50">
        <f ca="1" t="shared" si="36"/>
        <v>0.669688716489225</v>
      </c>
      <c r="D796" s="50">
        <f ca="1" t="shared" si="37"/>
        <v>0.896418646129025</v>
      </c>
      <c r="E796" s="50">
        <f ca="1" t="shared" si="38"/>
        <v>2</v>
      </c>
      <c r="F796" s="55">
        <f ca="1">IF(E796=1,$C$4+SQRT(D796*($C$6-$C$4)*($C$5-$C$4)),$C$6-SQRT((1-D796)*($C$6-$C$4)*($C$6-$C$5)))</f>
        <v>9.54484869796742</v>
      </c>
    </row>
    <row r="797" spans="2:6">
      <c r="B797" s="49">
        <v>781</v>
      </c>
      <c r="C797" s="50">
        <f ca="1" t="shared" si="36"/>
        <v>0.49977122338584</v>
      </c>
      <c r="D797" s="50">
        <f ca="1" t="shared" si="37"/>
        <v>0.986999561282527</v>
      </c>
      <c r="E797" s="50">
        <f ca="1" t="shared" si="38"/>
        <v>1</v>
      </c>
      <c r="F797" s="55">
        <f ca="1">IF(E797=1,$C$4+SQRT(D797*($C$6-$C$4)*($C$5-$C$4)),$C$6-SQRT((1-D797)*($C$6-$C$4)*($C$6-$C$5)))</f>
        <v>9.40499079091824</v>
      </c>
    </row>
    <row r="798" spans="2:6">
      <c r="B798" s="49">
        <v>782</v>
      </c>
      <c r="C798" s="50">
        <f ca="1" t="shared" si="36"/>
        <v>0.236087227526849</v>
      </c>
      <c r="D798" s="50">
        <f ca="1" t="shared" si="37"/>
        <v>0.456104630443309</v>
      </c>
      <c r="E798" s="50">
        <f ca="1" t="shared" si="38"/>
        <v>1</v>
      </c>
      <c r="F798" s="55">
        <f ca="1">IF(E798=1,$C$4+SQRT(D798*($C$6-$C$4)*($C$5-$C$4)),$C$6-SQRT((1-D798)*($C$6-$C$4)*($C$6-$C$5)))</f>
        <v>8.95509646679622</v>
      </c>
    </row>
    <row r="799" spans="2:6">
      <c r="B799" s="49">
        <v>783</v>
      </c>
      <c r="C799" s="50">
        <f ca="1" t="shared" si="36"/>
        <v>0.990283971277979</v>
      </c>
      <c r="D799" s="50">
        <f ca="1" t="shared" si="37"/>
        <v>0.932400565023239</v>
      </c>
      <c r="E799" s="50">
        <f ca="1" t="shared" si="38"/>
        <v>2</v>
      </c>
      <c r="F799" s="55">
        <f ca="1">IF(E799=1,$C$4+SQRT(D799*($C$6-$C$4)*($C$5-$C$4)),$C$6-SQRT((1-D799)*($C$6-$C$4)*($C$6-$C$5)))</f>
        <v>9.63230601044683</v>
      </c>
    </row>
    <row r="800" spans="2:6">
      <c r="B800" s="49">
        <v>784</v>
      </c>
      <c r="C800" s="50">
        <f ca="1" t="shared" si="36"/>
        <v>0.388846085866412</v>
      </c>
      <c r="D800" s="50">
        <f ca="1" t="shared" si="37"/>
        <v>0.726890010247255</v>
      </c>
      <c r="E800" s="50">
        <f ca="1" t="shared" si="38"/>
        <v>1</v>
      </c>
      <c r="F800" s="55">
        <f ca="1">IF(E800=1,$C$4+SQRT(D800*($C$6-$C$4)*($C$5-$C$4)),$C$6-SQRT((1-D800)*($C$6-$C$4)*($C$6-$C$5)))</f>
        <v>9.20572800435857</v>
      </c>
    </row>
    <row r="801" spans="2:6">
      <c r="B801" s="49">
        <v>785</v>
      </c>
      <c r="C801" s="50">
        <f ca="1" t="shared" si="36"/>
        <v>0.259837317379404</v>
      </c>
      <c r="D801" s="50">
        <f ca="1" t="shared" si="37"/>
        <v>0.283267171001561</v>
      </c>
      <c r="E801" s="50">
        <f ca="1" t="shared" si="38"/>
        <v>1</v>
      </c>
      <c r="F801" s="55">
        <f ca="1">IF(E801=1,$C$4+SQRT(D801*($C$6-$C$4)*($C$5-$C$4)),$C$6-SQRT((1-D801)*($C$6-$C$4)*($C$6-$C$5)))</f>
        <v>8.75268475605868</v>
      </c>
    </row>
    <row r="802" spans="2:6">
      <c r="B802" s="49">
        <v>786</v>
      </c>
      <c r="C802" s="50">
        <f ca="1" t="shared" si="36"/>
        <v>0.755819366315237</v>
      </c>
      <c r="D802" s="50">
        <f ca="1" t="shared" si="37"/>
        <v>0.486329755807978</v>
      </c>
      <c r="E802" s="50">
        <f ca="1" t="shared" si="38"/>
        <v>2</v>
      </c>
      <c r="F802" s="55">
        <f ca="1">IF(E802=1,$C$4+SQRT(D802*($C$6-$C$4)*($C$5-$C$4)),$C$6-SQRT((1-D802)*($C$6-$C$4)*($C$6-$C$5)))</f>
        <v>8.98642193769594</v>
      </c>
    </row>
    <row r="803" spans="2:6">
      <c r="B803" s="49">
        <v>787</v>
      </c>
      <c r="C803" s="50">
        <f ca="1" t="shared" si="36"/>
        <v>0.972100443937744</v>
      </c>
      <c r="D803" s="50">
        <f ca="1" t="shared" si="37"/>
        <v>0.52984512804208</v>
      </c>
      <c r="E803" s="50">
        <f ca="1" t="shared" si="38"/>
        <v>2</v>
      </c>
      <c r="F803" s="55">
        <f ca="1">IF(E803=1,$C$4+SQRT(D803*($C$6-$C$4)*($C$5-$C$4)),$C$6-SQRT((1-D803)*($C$6-$C$4)*($C$6-$C$5)))</f>
        <v>9.03030430344575</v>
      </c>
    </row>
    <row r="804" spans="2:6">
      <c r="B804" s="49">
        <v>788</v>
      </c>
      <c r="C804" s="50">
        <f ca="1" t="shared" si="36"/>
        <v>0.280025754488027</v>
      </c>
      <c r="D804" s="50">
        <f ca="1" t="shared" si="37"/>
        <v>0.580598962632148</v>
      </c>
      <c r="E804" s="50">
        <f ca="1" t="shared" si="38"/>
        <v>1</v>
      </c>
      <c r="F804" s="55">
        <f ca="1">IF(E804=1,$C$4+SQRT(D804*($C$6-$C$4)*($C$5-$C$4)),$C$6-SQRT((1-D804)*($C$6-$C$4)*($C$6-$C$5)))</f>
        <v>9.07758894076744</v>
      </c>
    </row>
    <row r="805" spans="2:6">
      <c r="B805" s="49">
        <v>789</v>
      </c>
      <c r="C805" s="50">
        <f ca="1" t="shared" si="36"/>
        <v>0.224469214619715</v>
      </c>
      <c r="D805" s="50">
        <f ca="1" t="shared" si="37"/>
        <v>0.719692447767782</v>
      </c>
      <c r="E805" s="50">
        <f ca="1" t="shared" si="38"/>
        <v>1</v>
      </c>
      <c r="F805" s="55">
        <f ca="1">IF(E805=1,$C$4+SQRT(D805*($C$6-$C$4)*($C$5-$C$4)),$C$6-SQRT((1-D805)*($C$6-$C$4)*($C$6-$C$5)))</f>
        <v>9.19974367909798</v>
      </c>
    </row>
    <row r="806" spans="2:6">
      <c r="B806" s="49">
        <v>790</v>
      </c>
      <c r="C806" s="50">
        <f ca="1" t="shared" si="36"/>
        <v>0.218852062667821</v>
      </c>
      <c r="D806" s="50">
        <f ca="1" t="shared" si="37"/>
        <v>0.274376552233524</v>
      </c>
      <c r="E806" s="50">
        <f ca="1" t="shared" si="38"/>
        <v>1</v>
      </c>
      <c r="F806" s="55">
        <f ca="1">IF(E806=1,$C$4+SQRT(D806*($C$6-$C$4)*($C$5-$C$4)),$C$6-SQRT((1-D806)*($C$6-$C$4)*($C$6-$C$5)))</f>
        <v>8.74077871491225</v>
      </c>
    </row>
    <row r="807" spans="2:6">
      <c r="B807" s="49">
        <v>791</v>
      </c>
      <c r="C807" s="50">
        <f ca="1" t="shared" si="36"/>
        <v>0.294102936871079</v>
      </c>
      <c r="D807" s="50">
        <f ca="1" t="shared" si="37"/>
        <v>0.349367003505556</v>
      </c>
      <c r="E807" s="50">
        <f ca="1" t="shared" si="38"/>
        <v>1</v>
      </c>
      <c r="F807" s="55">
        <f ca="1">IF(E807=1,$C$4+SQRT(D807*($C$6-$C$4)*($C$5-$C$4)),$C$6-SQRT((1-D807)*($C$6-$C$4)*($C$6-$C$5)))</f>
        <v>8.8359031086263</v>
      </c>
    </row>
    <row r="808" spans="2:6">
      <c r="B808" s="49">
        <v>792</v>
      </c>
      <c r="C808" s="50">
        <f ca="1" t="shared" si="36"/>
        <v>0.968432516318311</v>
      </c>
      <c r="D808" s="50">
        <f ca="1" t="shared" si="37"/>
        <v>0.0822060916084626</v>
      </c>
      <c r="E808" s="50">
        <f ca="1" t="shared" si="38"/>
        <v>2</v>
      </c>
      <c r="F808" s="55">
        <f ca="1">IF(E808=1,$C$4+SQRT(D808*($C$6-$C$4)*($C$5-$C$4)),$C$6-SQRT((1-D808)*($C$6-$C$4)*($C$6-$C$5)))</f>
        <v>8.64516133182468</v>
      </c>
    </row>
    <row r="809" spans="2:6">
      <c r="B809" s="49">
        <v>793</v>
      </c>
      <c r="C809" s="50">
        <f ca="1" t="shared" si="36"/>
        <v>0.0758269564847163</v>
      </c>
      <c r="D809" s="50">
        <f ca="1" t="shared" si="37"/>
        <v>0.751343697728463</v>
      </c>
      <c r="E809" s="50">
        <f ca="1" t="shared" si="38"/>
        <v>1</v>
      </c>
      <c r="F809" s="55">
        <f ca="1">IF(E809=1,$C$4+SQRT(D809*($C$6-$C$4)*($C$5-$C$4)),$C$6-SQRT((1-D809)*($C$6-$C$4)*($C$6-$C$5)))</f>
        <v>9.22584150503111</v>
      </c>
    </row>
    <row r="810" spans="2:6">
      <c r="B810" s="49">
        <v>794</v>
      </c>
      <c r="C810" s="50">
        <f ca="1" t="shared" si="36"/>
        <v>0.506362805927467</v>
      </c>
      <c r="D810" s="50">
        <f ca="1" t="shared" si="37"/>
        <v>0.477029937221364</v>
      </c>
      <c r="E810" s="50">
        <f ca="1" t="shared" si="38"/>
        <v>2</v>
      </c>
      <c r="F810" s="55">
        <f ca="1">IF(E810=1,$C$4+SQRT(D810*($C$6-$C$4)*($C$5-$C$4)),$C$6-SQRT((1-D810)*($C$6-$C$4)*($C$6-$C$5)))</f>
        <v>8.97728785792029</v>
      </c>
    </row>
    <row r="811" spans="2:6">
      <c r="B811" s="49">
        <v>795</v>
      </c>
      <c r="C811" s="50">
        <f ca="1" t="shared" si="36"/>
        <v>0.891116922383497</v>
      </c>
      <c r="D811" s="50">
        <f ca="1" t="shared" si="37"/>
        <v>0.258428082032428</v>
      </c>
      <c r="E811" s="50">
        <f ca="1" t="shared" si="38"/>
        <v>2</v>
      </c>
      <c r="F811" s="55">
        <f ca="1">IF(E811=1,$C$4+SQRT(D811*($C$6-$C$4)*($C$5-$C$4)),$C$6-SQRT((1-D811)*($C$6-$C$4)*($C$6-$C$5)))</f>
        <v>8.78215607078118</v>
      </c>
    </row>
    <row r="812" spans="2:6">
      <c r="B812" s="49">
        <v>796</v>
      </c>
      <c r="C812" s="50">
        <f ca="1" t="shared" si="36"/>
        <v>0.342927995604802</v>
      </c>
      <c r="D812" s="50">
        <f ca="1" t="shared" si="37"/>
        <v>0.422619915400685</v>
      </c>
      <c r="E812" s="50">
        <f ca="1" t="shared" si="38"/>
        <v>1</v>
      </c>
      <c r="F812" s="55">
        <f ca="1">IF(E812=1,$C$4+SQRT(D812*($C$6-$C$4)*($C$5-$C$4)),$C$6-SQRT((1-D812)*($C$6-$C$4)*($C$6-$C$5)))</f>
        <v>8.91936925704603</v>
      </c>
    </row>
    <row r="813" spans="2:6">
      <c r="B813" s="49">
        <v>797</v>
      </c>
      <c r="C813" s="50">
        <f ca="1" t="shared" si="36"/>
        <v>0.0706522580295652</v>
      </c>
      <c r="D813" s="50">
        <f ca="1" t="shared" si="37"/>
        <v>0.130459642269699</v>
      </c>
      <c r="E813" s="50">
        <f ca="1" t="shared" si="38"/>
        <v>1</v>
      </c>
      <c r="F813" s="55">
        <f ca="1">IF(E813=1,$C$4+SQRT(D813*($C$6-$C$4)*($C$5-$C$4)),$C$6-SQRT((1-D813)*($C$6-$C$4)*($C$6-$C$5)))</f>
        <v>8.51080258861854</v>
      </c>
    </row>
    <row r="814" spans="2:6">
      <c r="B814" s="49">
        <v>798</v>
      </c>
      <c r="C814" s="50">
        <f ca="1" t="shared" si="36"/>
        <v>0.884794881128166</v>
      </c>
      <c r="D814" s="50">
        <f ca="1" t="shared" si="37"/>
        <v>0.260799893574049</v>
      </c>
      <c r="E814" s="50">
        <f ca="1" t="shared" si="38"/>
        <v>2</v>
      </c>
      <c r="F814" s="55">
        <f ca="1">IF(E814=1,$C$4+SQRT(D814*($C$6-$C$4)*($C$5-$C$4)),$C$6-SQRT((1-D814)*($C$6-$C$4)*($C$6-$C$5)))</f>
        <v>8.78410518018543</v>
      </c>
    </row>
    <row r="815" spans="2:6">
      <c r="B815" s="49">
        <v>799</v>
      </c>
      <c r="C815" s="50">
        <f ca="1" t="shared" si="36"/>
        <v>0.67954392239648</v>
      </c>
      <c r="D815" s="50">
        <f ca="1" t="shared" si="37"/>
        <v>0.375350133437458</v>
      </c>
      <c r="E815" s="50">
        <f ca="1" t="shared" si="38"/>
        <v>2</v>
      </c>
      <c r="F815" s="55">
        <f ca="1">IF(E815=1,$C$4+SQRT(D815*($C$6-$C$4)*($C$5-$C$4)),$C$6-SQRT((1-D815)*($C$6-$C$4)*($C$6-$C$5)))</f>
        <v>8.88227922398969</v>
      </c>
    </row>
    <row r="816" spans="2:6">
      <c r="B816" s="49">
        <v>800</v>
      </c>
      <c r="C816" s="50">
        <f ca="1" t="shared" si="36"/>
        <v>0.469656885276339</v>
      </c>
      <c r="D816" s="50">
        <f ca="1" t="shared" si="37"/>
        <v>0.630962171256646</v>
      </c>
      <c r="E816" s="50">
        <f ca="1" t="shared" si="38"/>
        <v>1</v>
      </c>
      <c r="F816" s="55">
        <f ca="1">IF(E816=1,$C$4+SQRT(D816*($C$6-$C$4)*($C$5-$C$4)),$C$6-SQRT((1-D816)*($C$6-$C$4)*($C$6-$C$5)))</f>
        <v>9.12335405928554</v>
      </c>
    </row>
    <row r="817" spans="2:6">
      <c r="B817" s="49">
        <v>801</v>
      </c>
      <c r="C817" s="50">
        <f ca="1" t="shared" si="36"/>
        <v>0.91671187161145</v>
      </c>
      <c r="D817" s="50">
        <f ca="1" t="shared" si="37"/>
        <v>0.759368587345579</v>
      </c>
      <c r="E817" s="50">
        <f ca="1" t="shared" si="38"/>
        <v>2</v>
      </c>
      <c r="F817" s="55">
        <f ca="1">IF(E817=1,$C$4+SQRT(D817*($C$6-$C$4)*($C$5-$C$4)),$C$6-SQRT((1-D817)*($C$6-$C$4)*($C$6-$C$5)))</f>
        <v>9.30626890994504</v>
      </c>
    </row>
    <row r="818" spans="2:6">
      <c r="B818" s="49">
        <v>802</v>
      </c>
      <c r="C818" s="50">
        <f ca="1" t="shared" si="36"/>
        <v>0.0760335997424377</v>
      </c>
      <c r="D818" s="50">
        <f ca="1" t="shared" si="37"/>
        <v>0.830815254947344</v>
      </c>
      <c r="E818" s="50">
        <f ca="1" t="shared" si="38"/>
        <v>1</v>
      </c>
      <c r="F818" s="55">
        <f ca="1">IF(E818=1,$C$4+SQRT(D818*($C$6-$C$4)*($C$5-$C$4)),$C$6-SQRT((1-D818)*($C$6-$C$4)*($C$6-$C$5)))</f>
        <v>9.28904247792487</v>
      </c>
    </row>
    <row r="819" spans="2:6">
      <c r="B819" s="49">
        <v>803</v>
      </c>
      <c r="C819" s="50">
        <f ca="1" t="shared" si="36"/>
        <v>0.813938710975136</v>
      </c>
      <c r="D819" s="50">
        <f ca="1" t="shared" si="37"/>
        <v>0.449209947432208</v>
      </c>
      <c r="E819" s="50">
        <f ca="1" t="shared" si="38"/>
        <v>2</v>
      </c>
      <c r="F819" s="55">
        <f ca="1">IF(E819=1,$C$4+SQRT(D819*($C$6-$C$4)*($C$5-$C$4)),$C$6-SQRT((1-D819)*($C$6-$C$4)*($C$6-$C$5)))</f>
        <v>8.9504381365848</v>
      </c>
    </row>
    <row r="820" spans="2:6">
      <c r="B820" s="49">
        <v>804</v>
      </c>
      <c r="C820" s="50">
        <f ca="1" t="shared" si="36"/>
        <v>0.780466171345277</v>
      </c>
      <c r="D820" s="50">
        <f ca="1" t="shared" si="37"/>
        <v>0.476627823231075</v>
      </c>
      <c r="E820" s="50">
        <f ca="1" t="shared" si="38"/>
        <v>2</v>
      </c>
      <c r="F820" s="55">
        <f ca="1">IF(E820=1,$C$4+SQRT(D820*($C$6-$C$4)*($C$5-$C$4)),$C$6-SQRT((1-D820)*($C$6-$C$4)*($C$6-$C$5)))</f>
        <v>8.9768947495307</v>
      </c>
    </row>
    <row r="821" spans="2:6">
      <c r="B821" s="49">
        <v>805</v>
      </c>
      <c r="C821" s="50">
        <f ca="1" t="shared" si="36"/>
        <v>0.18567194083287</v>
      </c>
      <c r="D821" s="50">
        <f ca="1" t="shared" si="37"/>
        <v>0.88816149204977</v>
      </c>
      <c r="E821" s="50">
        <f ca="1" t="shared" si="38"/>
        <v>1</v>
      </c>
      <c r="F821" s="55">
        <f ca="1">IF(E821=1,$C$4+SQRT(D821*($C$6-$C$4)*($C$5-$C$4)),$C$6-SQRT((1-D821)*($C$6-$C$4)*($C$6-$C$5)))</f>
        <v>9.33278767404997</v>
      </c>
    </row>
    <row r="822" spans="2:6">
      <c r="B822" s="49">
        <v>806</v>
      </c>
      <c r="C822" s="50">
        <f ca="1" t="shared" si="36"/>
        <v>0.295588965558641</v>
      </c>
      <c r="D822" s="50">
        <f ca="1" t="shared" si="37"/>
        <v>0.463765453463206</v>
      </c>
      <c r="E822" s="50">
        <f ca="1" t="shared" si="38"/>
        <v>1</v>
      </c>
      <c r="F822" s="55">
        <f ca="1">IF(E822=1,$C$4+SQRT(D822*($C$6-$C$4)*($C$5-$C$4)),$C$6-SQRT((1-D822)*($C$6-$C$4)*($C$6-$C$5)))</f>
        <v>8.96308406015592</v>
      </c>
    </row>
    <row r="823" spans="2:6">
      <c r="B823" s="49">
        <v>807</v>
      </c>
      <c r="C823" s="50">
        <f ca="1" t="shared" si="36"/>
        <v>0.908617699501768</v>
      </c>
      <c r="D823" s="50">
        <f ca="1" t="shared" si="37"/>
        <v>0.873889566400692</v>
      </c>
      <c r="E823" s="50">
        <f ca="1" t="shared" si="38"/>
        <v>2</v>
      </c>
      <c r="F823" s="55">
        <f ca="1">IF(E823=1,$C$4+SQRT(D823*($C$6-$C$4)*($C$5-$C$4)),$C$6-SQRT((1-D823)*($C$6-$C$4)*($C$6-$C$5)))</f>
        <v>9.49778404326563</v>
      </c>
    </row>
    <row r="824" spans="2:6">
      <c r="B824" s="49">
        <v>808</v>
      </c>
      <c r="C824" s="50">
        <f ca="1" t="shared" si="36"/>
        <v>0.618408478240329</v>
      </c>
      <c r="D824" s="50">
        <f ca="1" t="shared" si="37"/>
        <v>0.239063966363066</v>
      </c>
      <c r="E824" s="50">
        <f ca="1" t="shared" si="38"/>
        <v>2</v>
      </c>
      <c r="F824" s="55">
        <f ca="1">IF(E824=1,$C$4+SQRT(D824*($C$6-$C$4)*($C$5-$C$4)),$C$6-SQRT((1-D824)*($C$6-$C$4)*($C$6-$C$5)))</f>
        <v>8.76635820949764</v>
      </c>
    </row>
    <row r="825" spans="2:6">
      <c r="B825" s="49">
        <v>809</v>
      </c>
      <c r="C825" s="50">
        <f ca="1" t="shared" si="36"/>
        <v>0.60934214617649</v>
      </c>
      <c r="D825" s="50">
        <f ca="1" t="shared" si="37"/>
        <v>0.167232497578891</v>
      </c>
      <c r="E825" s="50">
        <f ca="1" t="shared" si="38"/>
        <v>2</v>
      </c>
      <c r="F825" s="55">
        <f ca="1">IF(E825=1,$C$4+SQRT(D825*($C$6-$C$4)*($C$5-$C$4)),$C$6-SQRT((1-D825)*($C$6-$C$4)*($C$6-$C$5)))</f>
        <v>8.70944391642896</v>
      </c>
    </row>
    <row r="826" spans="2:6">
      <c r="B826" s="49">
        <v>810</v>
      </c>
      <c r="C826" s="50">
        <f ca="1" t="shared" si="36"/>
        <v>0.883105551108455</v>
      </c>
      <c r="D826" s="50">
        <f ca="1" t="shared" si="37"/>
        <v>0.907754271109209</v>
      </c>
      <c r="E826" s="50">
        <f ca="1" t="shared" si="38"/>
        <v>2</v>
      </c>
      <c r="F826" s="55">
        <f ca="1">IF(E826=1,$C$4+SQRT(D826*($C$6-$C$4)*($C$5-$C$4)),$C$6-SQRT((1-D826)*($C$6-$C$4)*($C$6-$C$5)))</f>
        <v>9.57047531179037</v>
      </c>
    </row>
    <row r="827" spans="2:6">
      <c r="B827" s="49">
        <v>811</v>
      </c>
      <c r="C827" s="50">
        <f ca="1" t="shared" si="36"/>
        <v>0.444050834578214</v>
      </c>
      <c r="D827" s="50">
        <f ca="1" t="shared" si="37"/>
        <v>0.0400467321661782</v>
      </c>
      <c r="E827" s="50">
        <f ca="1" t="shared" si="38"/>
        <v>1</v>
      </c>
      <c r="F827" s="55">
        <f ca="1">IF(E827=1,$C$4+SQRT(D827*($C$6-$C$4)*($C$5-$C$4)),$C$6-SQRT((1-D827)*($C$6-$C$4)*($C$6-$C$5)))</f>
        <v>8.28300788740308</v>
      </c>
    </row>
    <row r="828" spans="2:6">
      <c r="B828" s="49">
        <v>812</v>
      </c>
      <c r="C828" s="50">
        <f ca="1" t="shared" si="36"/>
        <v>0.226940085564177</v>
      </c>
      <c r="D828" s="50">
        <f ca="1" t="shared" si="37"/>
        <v>0.251413796850506</v>
      </c>
      <c r="E828" s="50">
        <f ca="1" t="shared" si="38"/>
        <v>1</v>
      </c>
      <c r="F828" s="55">
        <f ca="1">IF(E828=1,$C$4+SQRT(D828*($C$6-$C$4)*($C$5-$C$4)),$C$6-SQRT((1-D828)*($C$6-$C$4)*($C$6-$C$5)))</f>
        <v>8.70910337307124</v>
      </c>
    </row>
    <row r="829" spans="2:6">
      <c r="B829" s="49">
        <v>813</v>
      </c>
      <c r="C829" s="50">
        <f ca="1" t="shared" si="36"/>
        <v>0.846436611646001</v>
      </c>
      <c r="D829" s="50">
        <f ca="1" t="shared" si="37"/>
        <v>0.525389577696691</v>
      </c>
      <c r="E829" s="50">
        <f ca="1" t="shared" si="38"/>
        <v>2</v>
      </c>
      <c r="F829" s="55">
        <f ca="1">IF(E829=1,$C$4+SQRT(D829*($C$6-$C$4)*($C$5-$C$4)),$C$6-SQRT((1-D829)*($C$6-$C$4)*($C$6-$C$5)))</f>
        <v>9.02572034579048</v>
      </c>
    </row>
    <row r="830" spans="2:6">
      <c r="B830" s="49">
        <v>814</v>
      </c>
      <c r="C830" s="50">
        <f ca="1" t="shared" si="36"/>
        <v>0.890744908643305</v>
      </c>
      <c r="D830" s="50">
        <f ca="1" t="shared" si="37"/>
        <v>0.294513225433543</v>
      </c>
      <c r="E830" s="50">
        <f ca="1" t="shared" si="38"/>
        <v>2</v>
      </c>
      <c r="F830" s="55">
        <f ca="1">IF(E830=1,$C$4+SQRT(D830*($C$6-$C$4)*($C$5-$C$4)),$C$6-SQRT((1-D830)*($C$6-$C$4)*($C$6-$C$5)))</f>
        <v>8.81215592389703</v>
      </c>
    </row>
    <row r="831" spans="2:6">
      <c r="B831" s="49">
        <v>815</v>
      </c>
      <c r="C831" s="50">
        <f ca="1" t="shared" si="36"/>
        <v>0.135858875523045</v>
      </c>
      <c r="D831" s="50">
        <f ca="1" t="shared" si="37"/>
        <v>0.0184396894976511</v>
      </c>
      <c r="E831" s="50">
        <f ca="1" t="shared" si="38"/>
        <v>1</v>
      </c>
      <c r="F831" s="55">
        <f ca="1">IF(E831=1,$C$4+SQRT(D831*($C$6-$C$4)*($C$5-$C$4)),$C$6-SQRT((1-D831)*($C$6-$C$4)*($C$6-$C$5)))</f>
        <v>8.19204004529083</v>
      </c>
    </row>
    <row r="832" spans="2:6">
      <c r="B832" s="49">
        <v>816</v>
      </c>
      <c r="C832" s="50">
        <f ca="1" t="shared" si="36"/>
        <v>0.358650960455121</v>
      </c>
      <c r="D832" s="50">
        <f ca="1" t="shared" si="37"/>
        <v>0.0986292982341466</v>
      </c>
      <c r="E832" s="50">
        <f ca="1" t="shared" si="38"/>
        <v>1</v>
      </c>
      <c r="F832" s="55">
        <f ca="1">IF(E832=1,$C$4+SQRT(D832*($C$6-$C$4)*($C$5-$C$4)),$C$6-SQRT((1-D832)*($C$6-$C$4)*($C$6-$C$5)))</f>
        <v>8.44413803762827</v>
      </c>
    </row>
    <row r="833" spans="2:6">
      <c r="B833" s="49">
        <v>817</v>
      </c>
      <c r="C833" s="50">
        <f ca="1" t="shared" si="36"/>
        <v>0.657086222963492</v>
      </c>
      <c r="D833" s="50">
        <f ca="1" t="shared" si="37"/>
        <v>0.503056123933155</v>
      </c>
      <c r="E833" s="50">
        <f ca="1" t="shared" si="38"/>
        <v>2</v>
      </c>
      <c r="F833" s="55">
        <f ca="1">IF(E833=1,$C$4+SQRT(D833*($C$6-$C$4)*($C$5-$C$4)),$C$6-SQRT((1-D833)*($C$6-$C$4)*($C$6-$C$5)))</f>
        <v>9.00306080820659</v>
      </c>
    </row>
    <row r="834" spans="2:6">
      <c r="B834" s="49">
        <v>818</v>
      </c>
      <c r="C834" s="50">
        <f ca="1" t="shared" si="36"/>
        <v>0.0699676967317502</v>
      </c>
      <c r="D834" s="50">
        <f ca="1" t="shared" si="37"/>
        <v>0.804248021419364</v>
      </c>
      <c r="E834" s="50">
        <f ca="1" t="shared" si="38"/>
        <v>1</v>
      </c>
      <c r="F834" s="55">
        <f ca="1">IF(E834=1,$C$4+SQRT(D834*($C$6-$C$4)*($C$5-$C$4)),$C$6-SQRT((1-D834)*($C$6-$C$4)*($C$6-$C$5)))</f>
        <v>9.26826497343368</v>
      </c>
    </row>
    <row r="835" spans="2:6">
      <c r="B835" s="49">
        <v>819</v>
      </c>
      <c r="C835" s="50">
        <f ca="1" t="shared" si="36"/>
        <v>0.112711182731575</v>
      </c>
      <c r="D835" s="50">
        <f ca="1" t="shared" si="37"/>
        <v>0.279746066897017</v>
      </c>
      <c r="E835" s="50">
        <f ca="1" t="shared" si="38"/>
        <v>1</v>
      </c>
      <c r="F835" s="55">
        <f ca="1">IF(E835=1,$C$4+SQRT(D835*($C$6-$C$4)*($C$5-$C$4)),$C$6-SQRT((1-D835)*($C$6-$C$4)*($C$6-$C$5)))</f>
        <v>8.74799206800208</v>
      </c>
    </row>
    <row r="836" spans="2:6">
      <c r="B836" s="49">
        <v>820</v>
      </c>
      <c r="C836" s="50">
        <f ca="1" t="shared" si="36"/>
        <v>0.785358464972685</v>
      </c>
      <c r="D836" s="50">
        <f ca="1" t="shared" si="37"/>
        <v>0.351291457550718</v>
      </c>
      <c r="E836" s="50">
        <f ca="1" t="shared" si="38"/>
        <v>2</v>
      </c>
      <c r="F836" s="55">
        <f ca="1">IF(E836=1,$C$4+SQRT(D836*($C$6-$C$4)*($C$5-$C$4)),$C$6-SQRT((1-D836)*($C$6-$C$4)*($C$6-$C$5)))</f>
        <v>8.86095782128204</v>
      </c>
    </row>
    <row r="837" spans="2:6">
      <c r="B837" s="49">
        <v>821</v>
      </c>
      <c r="C837" s="50">
        <f ca="1" t="shared" si="36"/>
        <v>0.192249423947195</v>
      </c>
      <c r="D837" s="50">
        <f ca="1" t="shared" si="37"/>
        <v>0.365691795672348</v>
      </c>
      <c r="E837" s="50">
        <f ca="1" t="shared" si="38"/>
        <v>1</v>
      </c>
      <c r="F837" s="55">
        <f ca="1">IF(E837=1,$C$4+SQRT(D837*($C$6-$C$4)*($C$5-$C$4)),$C$6-SQRT((1-D837)*($C$6-$C$4)*($C$6-$C$5)))</f>
        <v>8.8552096768306</v>
      </c>
    </row>
    <row r="838" spans="2:6">
      <c r="B838" s="49">
        <v>822</v>
      </c>
      <c r="C838" s="50">
        <f ca="1" t="shared" si="36"/>
        <v>0.434460963617151</v>
      </c>
      <c r="D838" s="50">
        <f ca="1" t="shared" si="37"/>
        <v>0.458592685341839</v>
      </c>
      <c r="E838" s="50">
        <f ca="1" t="shared" si="38"/>
        <v>1</v>
      </c>
      <c r="F838" s="55">
        <f ca="1">IF(E838=1,$C$4+SQRT(D838*($C$6-$C$4)*($C$5-$C$4)),$C$6-SQRT((1-D838)*($C$6-$C$4)*($C$6-$C$5)))</f>
        <v>8.95769795378484</v>
      </c>
    </row>
    <row r="839" spans="2:6">
      <c r="B839" s="49">
        <v>823</v>
      </c>
      <c r="C839" s="50">
        <f ca="1" t="shared" si="36"/>
        <v>0.322417386222079</v>
      </c>
      <c r="D839" s="50">
        <f ca="1" t="shared" si="37"/>
        <v>0.0158262864584848</v>
      </c>
      <c r="E839" s="50">
        <f ca="1" t="shared" si="38"/>
        <v>1</v>
      </c>
      <c r="F839" s="55">
        <f ca="1">IF(E839=1,$C$4+SQRT(D839*($C$6-$C$4)*($C$5-$C$4)),$C$6-SQRT((1-D839)*($C$6-$C$4)*($C$6-$C$5)))</f>
        <v>8.17791169977539</v>
      </c>
    </row>
    <row r="840" spans="2:6">
      <c r="B840" s="49">
        <v>824</v>
      </c>
      <c r="C840" s="50">
        <f ca="1" t="shared" si="36"/>
        <v>0.882490040010054</v>
      </c>
      <c r="D840" s="50">
        <f ca="1" t="shared" si="37"/>
        <v>0.555288154365901</v>
      </c>
      <c r="E840" s="50">
        <f ca="1" t="shared" si="38"/>
        <v>2</v>
      </c>
      <c r="F840" s="55">
        <f ca="1">IF(E840=1,$C$4+SQRT(D840*($C$6-$C$4)*($C$5-$C$4)),$C$6-SQRT((1-D840)*($C$6-$C$4)*($C$6-$C$5)))</f>
        <v>9.05690737927381</v>
      </c>
    </row>
    <row r="841" spans="2:6">
      <c r="B841" s="49">
        <v>825</v>
      </c>
      <c r="C841" s="50">
        <f ca="1" t="shared" si="36"/>
        <v>0.775838214524596</v>
      </c>
      <c r="D841" s="50">
        <f ca="1" t="shared" si="37"/>
        <v>0.171737861829893</v>
      </c>
      <c r="E841" s="50">
        <f ca="1" t="shared" si="38"/>
        <v>2</v>
      </c>
      <c r="F841" s="55">
        <f ca="1">IF(E841=1,$C$4+SQRT(D841*($C$6-$C$4)*($C$5-$C$4)),$C$6-SQRT((1-D841)*($C$6-$C$4)*($C$6-$C$5)))</f>
        <v>8.71293967649522</v>
      </c>
    </row>
    <row r="842" spans="2:6">
      <c r="B842" s="49">
        <v>826</v>
      </c>
      <c r="C842" s="50">
        <f ca="1" t="shared" si="36"/>
        <v>0.553331877378871</v>
      </c>
      <c r="D842" s="50">
        <f ca="1" t="shared" si="37"/>
        <v>0.403113008464665</v>
      </c>
      <c r="E842" s="50">
        <f ca="1" t="shared" si="38"/>
        <v>2</v>
      </c>
      <c r="F842" s="55">
        <f ca="1">IF(E842=1,$C$4+SQRT(D842*($C$6-$C$4)*($C$5-$C$4)),$C$6-SQRT((1-D842)*($C$6-$C$4)*($C$6-$C$5)))</f>
        <v>8.90740035554158</v>
      </c>
    </row>
    <row r="843" spans="2:6">
      <c r="B843" s="49">
        <v>827</v>
      </c>
      <c r="C843" s="50">
        <f ca="1" t="shared" si="36"/>
        <v>0.735532307842082</v>
      </c>
      <c r="D843" s="50">
        <f ca="1" t="shared" si="37"/>
        <v>0.352089968881394</v>
      </c>
      <c r="E843" s="50">
        <f ca="1" t="shared" si="38"/>
        <v>2</v>
      </c>
      <c r="F843" s="55">
        <f ca="1">IF(E843=1,$C$4+SQRT(D843*($C$6-$C$4)*($C$5-$C$4)),$C$6-SQRT((1-D843)*($C$6-$C$4)*($C$6-$C$5)))</f>
        <v>8.8616590746893</v>
      </c>
    </row>
    <row r="844" spans="2:6">
      <c r="B844" s="49">
        <v>828</v>
      </c>
      <c r="C844" s="50">
        <f ca="1" t="shared" si="36"/>
        <v>0.644323545597014</v>
      </c>
      <c r="D844" s="50">
        <f ca="1" t="shared" si="37"/>
        <v>0.538959466540072</v>
      </c>
      <c r="E844" s="50">
        <f ca="1" t="shared" si="38"/>
        <v>2</v>
      </c>
      <c r="F844" s="55">
        <f ca="1">IF(E844=1,$C$4+SQRT(D844*($C$6-$C$4)*($C$5-$C$4)),$C$6-SQRT((1-D844)*($C$6-$C$4)*($C$6-$C$5)))</f>
        <v>9.039749477001</v>
      </c>
    </row>
    <row r="845" spans="2:6">
      <c r="B845" s="49">
        <v>829</v>
      </c>
      <c r="C845" s="50">
        <f ca="1" t="shared" si="36"/>
        <v>0.199451961875163</v>
      </c>
      <c r="D845" s="50">
        <f ca="1" t="shared" si="37"/>
        <v>0.544228461472796</v>
      </c>
      <c r="E845" s="50">
        <f ca="1" t="shared" si="38"/>
        <v>1</v>
      </c>
      <c r="F845" s="55">
        <f ca="1">IF(E845=1,$C$4+SQRT(D845*($C$6-$C$4)*($C$5-$C$4)),$C$6-SQRT((1-D845)*($C$6-$C$4)*($C$6-$C$5)))</f>
        <v>9.0432913892799</v>
      </c>
    </row>
    <row r="846" spans="2:6">
      <c r="B846" s="49">
        <v>830</v>
      </c>
      <c r="C846" s="50">
        <f ca="1" t="shared" si="36"/>
        <v>0.457144694092109</v>
      </c>
      <c r="D846" s="50">
        <f ca="1" t="shared" si="37"/>
        <v>0.251826761820525</v>
      </c>
      <c r="E846" s="50">
        <f ca="1" t="shared" si="38"/>
        <v>1</v>
      </c>
      <c r="F846" s="55">
        <f ca="1">IF(E846=1,$C$4+SQRT(D846*($C$6-$C$4)*($C$5-$C$4)),$C$6-SQRT((1-D846)*($C$6-$C$4)*($C$6-$C$5)))</f>
        <v>8.7096855103784</v>
      </c>
    </row>
    <row r="847" spans="2:6">
      <c r="B847" s="49">
        <v>831</v>
      </c>
      <c r="C847" s="50">
        <f ca="1" t="shared" si="36"/>
        <v>0.522153444660753</v>
      </c>
      <c r="D847" s="50">
        <f ca="1" t="shared" si="37"/>
        <v>0.436136087207952</v>
      </c>
      <c r="E847" s="50">
        <f ca="1" t="shared" si="38"/>
        <v>2</v>
      </c>
      <c r="F847" s="55">
        <f ca="1">IF(E847=1,$C$4+SQRT(D847*($C$6-$C$4)*($C$5-$C$4)),$C$6-SQRT((1-D847)*($C$6-$C$4)*($C$6-$C$5)))</f>
        <v>8.93805469746126</v>
      </c>
    </row>
    <row r="848" spans="2:6">
      <c r="B848" s="49">
        <v>832</v>
      </c>
      <c r="C848" s="50">
        <f ca="1" t="shared" si="36"/>
        <v>0.696484911711265</v>
      </c>
      <c r="D848" s="50">
        <f ca="1" t="shared" si="37"/>
        <v>0.587857279696228</v>
      </c>
      <c r="E848" s="50">
        <f ca="1" t="shared" si="38"/>
        <v>2</v>
      </c>
      <c r="F848" s="55">
        <f ca="1">IF(E848=1,$C$4+SQRT(D848*($C$6-$C$4)*($C$5-$C$4)),$C$6-SQRT((1-D848)*($C$6-$C$4)*($C$6-$C$5)))</f>
        <v>9.09209833098097</v>
      </c>
    </row>
    <row r="849" spans="2:6">
      <c r="B849" s="49">
        <v>833</v>
      </c>
      <c r="C849" s="50">
        <f ca="1" t="shared" ref="C849:C912" si="39">RAND()</f>
        <v>0.510218186512049</v>
      </c>
      <c r="D849" s="50">
        <f ca="1" t="shared" ref="D849:D912" si="40">RAND()</f>
        <v>0.446760538177088</v>
      </c>
      <c r="E849" s="50">
        <f ca="1" t="shared" ref="E849:E912" si="41">IF(C849&lt;=$C$10,1,2)</f>
        <v>2</v>
      </c>
      <c r="F849" s="55">
        <f ca="1">IF(E849=1,$C$4+SQRT(D849*($C$6-$C$4)*($C$5-$C$4)),$C$6-SQRT((1-D849)*($C$6-$C$4)*($C$6-$C$5)))</f>
        <v>8.9481069808931</v>
      </c>
    </row>
    <row r="850" spans="2:6">
      <c r="B850" s="49">
        <v>834</v>
      </c>
      <c r="C850" s="50">
        <f ca="1" t="shared" si="39"/>
        <v>0.135377239356089</v>
      </c>
      <c r="D850" s="50">
        <f ca="1" t="shared" si="40"/>
        <v>0.760429099612629</v>
      </c>
      <c r="E850" s="50">
        <f ca="1" t="shared" si="41"/>
        <v>1</v>
      </c>
      <c r="F850" s="55">
        <f ca="1">IF(E850=1,$C$4+SQRT(D850*($C$6-$C$4)*($C$5-$C$4)),$C$6-SQRT((1-D850)*($C$6-$C$4)*($C$6-$C$5)))</f>
        <v>9.23323079722542</v>
      </c>
    </row>
    <row r="851" spans="2:6">
      <c r="B851" s="49">
        <v>835</v>
      </c>
      <c r="C851" s="50">
        <f ca="1" t="shared" si="39"/>
        <v>0.752681129564959</v>
      </c>
      <c r="D851" s="50">
        <f ca="1" t="shared" si="40"/>
        <v>0.514362615088578</v>
      </c>
      <c r="E851" s="50">
        <f ca="1" t="shared" si="41"/>
        <v>2</v>
      </c>
      <c r="F851" s="55">
        <f ca="1">IF(E851=1,$C$4+SQRT(D851*($C$6-$C$4)*($C$5-$C$4)),$C$6-SQRT((1-D851)*($C$6-$C$4)*($C$6-$C$5)))</f>
        <v>9.01446726598106</v>
      </c>
    </row>
    <row r="852" spans="2:6">
      <c r="B852" s="49">
        <v>836</v>
      </c>
      <c r="C852" s="50">
        <f ca="1" t="shared" si="39"/>
        <v>0.680057797926957</v>
      </c>
      <c r="D852" s="50">
        <f ca="1" t="shared" si="40"/>
        <v>0.548408326673052</v>
      </c>
      <c r="E852" s="50">
        <f ca="1" t="shared" si="41"/>
        <v>2</v>
      </c>
      <c r="F852" s="55">
        <f ca="1">IF(E852=1,$C$4+SQRT(D852*($C$6-$C$4)*($C$5-$C$4)),$C$6-SQRT((1-D852)*($C$6-$C$4)*($C$6-$C$5)))</f>
        <v>9.04964041192089</v>
      </c>
    </row>
    <row r="853" spans="2:6">
      <c r="B853" s="49">
        <v>837</v>
      </c>
      <c r="C853" s="50">
        <f ca="1" t="shared" si="39"/>
        <v>0.256611879481876</v>
      </c>
      <c r="D853" s="50">
        <f ca="1" t="shared" si="40"/>
        <v>0.227078423669532</v>
      </c>
      <c r="E853" s="50">
        <f ca="1" t="shared" si="41"/>
        <v>1</v>
      </c>
      <c r="F853" s="55">
        <f ca="1">IF(E853=1,$C$4+SQRT(D853*($C$6-$C$4)*($C$5-$C$4)),$C$6-SQRT((1-D853)*($C$6-$C$4)*($C$6-$C$5)))</f>
        <v>8.67391160202141</v>
      </c>
    </row>
    <row r="854" spans="2:6">
      <c r="B854" s="49">
        <v>838</v>
      </c>
      <c r="C854" s="50">
        <f ca="1" t="shared" si="39"/>
        <v>0.742719826262361</v>
      </c>
      <c r="D854" s="50">
        <f ca="1" t="shared" si="40"/>
        <v>0.392007268205014</v>
      </c>
      <c r="E854" s="50">
        <f ca="1" t="shared" si="41"/>
        <v>2</v>
      </c>
      <c r="F854" s="55">
        <f ca="1">IF(E854=1,$C$4+SQRT(D854*($C$6-$C$4)*($C$5-$C$4)),$C$6-SQRT((1-D854)*($C$6-$C$4)*($C$6-$C$5)))</f>
        <v>8.89728269099013</v>
      </c>
    </row>
    <row r="855" spans="2:6">
      <c r="B855" s="49">
        <v>839</v>
      </c>
      <c r="C855" s="50">
        <f ca="1" t="shared" si="39"/>
        <v>0.12167469766266</v>
      </c>
      <c r="D855" s="50">
        <f ca="1" t="shared" si="40"/>
        <v>0.0277147352683496</v>
      </c>
      <c r="E855" s="50">
        <f ca="1" t="shared" si="41"/>
        <v>1</v>
      </c>
      <c r="F855" s="55">
        <f ca="1">IF(E855=1,$C$4+SQRT(D855*($C$6-$C$4)*($C$5-$C$4)),$C$6-SQRT((1-D855)*($C$6-$C$4)*($C$6-$C$5)))</f>
        <v>8.23543464175159</v>
      </c>
    </row>
    <row r="856" spans="2:6">
      <c r="B856" s="49">
        <v>840</v>
      </c>
      <c r="C856" s="50">
        <f ca="1" t="shared" si="39"/>
        <v>0.370121981264351</v>
      </c>
      <c r="D856" s="50">
        <f ca="1" t="shared" si="40"/>
        <v>0.154079645418204</v>
      </c>
      <c r="E856" s="50">
        <f ca="1" t="shared" si="41"/>
        <v>1</v>
      </c>
      <c r="F856" s="55">
        <f ca="1">IF(E856=1,$C$4+SQRT(D856*($C$6-$C$4)*($C$5-$C$4)),$C$6-SQRT((1-D856)*($C$6-$C$4)*($C$6-$C$5)))</f>
        <v>8.55512096955205</v>
      </c>
    </row>
    <row r="857" spans="2:6">
      <c r="B857" s="49">
        <v>841</v>
      </c>
      <c r="C857" s="50">
        <f ca="1" t="shared" si="39"/>
        <v>0.972090947778152</v>
      </c>
      <c r="D857" s="50">
        <f ca="1" t="shared" si="40"/>
        <v>0.636447050408516</v>
      </c>
      <c r="E857" s="50">
        <f ca="1" t="shared" si="41"/>
        <v>2</v>
      </c>
      <c r="F857" s="55">
        <f ca="1">IF(E857=1,$C$4+SQRT(D857*($C$6-$C$4)*($C$5-$C$4)),$C$6-SQRT((1-D857)*($C$6-$C$4)*($C$6-$C$5)))</f>
        <v>9.14729495182509</v>
      </c>
    </row>
    <row r="858" spans="2:6">
      <c r="B858" s="49">
        <v>842</v>
      </c>
      <c r="C858" s="50">
        <f ca="1" t="shared" si="39"/>
        <v>0.828346052018842</v>
      </c>
      <c r="D858" s="50">
        <f ca="1" t="shared" si="40"/>
        <v>0.718200698081807</v>
      </c>
      <c r="E858" s="50">
        <f ca="1" t="shared" si="41"/>
        <v>2</v>
      </c>
      <c r="F858" s="55">
        <f ca="1">IF(E858=1,$C$4+SQRT(D858*($C$6-$C$4)*($C$5-$C$4)),$C$6-SQRT((1-D858)*($C$6-$C$4)*($C$6-$C$5)))</f>
        <v>9.24926795470262</v>
      </c>
    </row>
    <row r="859" spans="2:6">
      <c r="B859" s="49">
        <v>843</v>
      </c>
      <c r="C859" s="50">
        <f ca="1" t="shared" si="39"/>
        <v>0.0152973139559771</v>
      </c>
      <c r="D859" s="50">
        <f ca="1" t="shared" si="40"/>
        <v>0.612650147131496</v>
      </c>
      <c r="E859" s="50">
        <f ca="1" t="shared" si="41"/>
        <v>1</v>
      </c>
      <c r="F859" s="55">
        <f ca="1">IF(E859=1,$C$4+SQRT(D859*($C$6-$C$4)*($C$5-$C$4)),$C$6-SQRT((1-D859)*($C$6-$C$4)*($C$6-$C$5)))</f>
        <v>9.10693283186605</v>
      </c>
    </row>
    <row r="860" spans="2:6">
      <c r="B860" s="49">
        <v>844</v>
      </c>
      <c r="C860" s="50">
        <f ca="1" t="shared" si="39"/>
        <v>0.301043493645071</v>
      </c>
      <c r="D860" s="50">
        <f ca="1" t="shared" si="40"/>
        <v>0.85863147775022</v>
      </c>
      <c r="E860" s="50">
        <f ca="1" t="shared" si="41"/>
        <v>1</v>
      </c>
      <c r="F860" s="55">
        <f ca="1">IF(E860=1,$C$4+SQRT(D860*($C$6-$C$4)*($C$5-$C$4)),$C$6-SQRT((1-D860)*($C$6-$C$4)*($C$6-$C$5)))</f>
        <v>9.3104438009699</v>
      </c>
    </row>
    <row r="861" spans="2:6">
      <c r="B861" s="49">
        <v>845</v>
      </c>
      <c r="C861" s="50">
        <f ca="1" t="shared" si="39"/>
        <v>0.0250569748929375</v>
      </c>
      <c r="D861" s="50">
        <f ca="1" t="shared" si="40"/>
        <v>0.00848023364036044</v>
      </c>
      <c r="E861" s="50">
        <f ca="1" t="shared" si="41"/>
        <v>1</v>
      </c>
      <c r="F861" s="55">
        <f ca="1">IF(E861=1,$C$4+SQRT(D861*($C$6-$C$4)*($C$5-$C$4)),$C$6-SQRT((1-D861)*($C$6-$C$4)*($C$6-$C$5)))</f>
        <v>8.1302323588081</v>
      </c>
    </row>
    <row r="862" spans="2:6">
      <c r="B862" s="49">
        <v>846</v>
      </c>
      <c r="C862" s="50">
        <f ca="1" t="shared" si="39"/>
        <v>0.075914632218161</v>
      </c>
      <c r="D862" s="50">
        <f ca="1" t="shared" si="40"/>
        <v>0.53119378979204</v>
      </c>
      <c r="E862" s="50">
        <f ca="1" t="shared" si="41"/>
        <v>1</v>
      </c>
      <c r="F862" s="55">
        <f ca="1">IF(E862=1,$C$4+SQRT(D862*($C$6-$C$4)*($C$5-$C$4)),$C$6-SQRT((1-D862)*($C$6-$C$4)*($C$6-$C$5)))</f>
        <v>9.03072187305018</v>
      </c>
    </row>
    <row r="863" spans="2:6">
      <c r="B863" s="49">
        <v>847</v>
      </c>
      <c r="C863" s="50">
        <f ca="1" t="shared" si="39"/>
        <v>0.528450551759141</v>
      </c>
      <c r="D863" s="50">
        <f ca="1" t="shared" si="40"/>
        <v>0.930629050129806</v>
      </c>
      <c r="E863" s="50">
        <f ca="1" t="shared" si="41"/>
        <v>2</v>
      </c>
      <c r="F863" s="55">
        <f ca="1">IF(E863=1,$C$4+SQRT(D863*($C$6-$C$4)*($C$5-$C$4)),$C$6-SQRT((1-D863)*($C$6-$C$4)*($C$6-$C$5)))</f>
        <v>9.62751926259149</v>
      </c>
    </row>
    <row r="864" spans="2:6">
      <c r="B864" s="49">
        <v>848</v>
      </c>
      <c r="C864" s="50">
        <f ca="1" t="shared" si="39"/>
        <v>0.744058809115095</v>
      </c>
      <c r="D864" s="50">
        <f ca="1" t="shared" si="40"/>
        <v>0.368944667960694</v>
      </c>
      <c r="E864" s="50">
        <f ca="1" t="shared" si="41"/>
        <v>2</v>
      </c>
      <c r="F864" s="55">
        <f ca="1">IF(E864=1,$C$4+SQRT(D864*($C$6-$C$4)*($C$5-$C$4)),$C$6-SQRT((1-D864)*($C$6-$C$4)*($C$6-$C$5)))</f>
        <v>8.87656301285804</v>
      </c>
    </row>
    <row r="865" spans="2:6">
      <c r="B865" s="49">
        <v>849</v>
      </c>
      <c r="C865" s="50">
        <f ca="1" t="shared" si="39"/>
        <v>0.231085537141708</v>
      </c>
      <c r="D865" s="50">
        <f ca="1" t="shared" si="40"/>
        <v>0.183211013982925</v>
      </c>
      <c r="E865" s="50">
        <f ca="1" t="shared" si="41"/>
        <v>1</v>
      </c>
      <c r="F865" s="55">
        <f ca="1">IF(E865=1,$C$4+SQRT(D865*($C$6-$C$4)*($C$5-$C$4)),$C$6-SQRT((1-D865)*($C$6-$C$4)*($C$6-$C$5)))</f>
        <v>8.60532803335535</v>
      </c>
    </row>
    <row r="866" spans="2:6">
      <c r="B866" s="49">
        <v>850</v>
      </c>
      <c r="C866" s="50">
        <f ca="1" t="shared" si="39"/>
        <v>0.81570431923836</v>
      </c>
      <c r="D866" s="50">
        <f ca="1" t="shared" si="40"/>
        <v>0.297211186047394</v>
      </c>
      <c r="E866" s="50">
        <f ca="1" t="shared" si="41"/>
        <v>2</v>
      </c>
      <c r="F866" s="55">
        <f ca="1">IF(E866=1,$C$4+SQRT(D866*($C$6-$C$4)*($C$5-$C$4)),$C$6-SQRT((1-D866)*($C$6-$C$4)*($C$6-$C$5)))</f>
        <v>8.81442940829944</v>
      </c>
    </row>
    <row r="867" spans="2:6">
      <c r="B867" s="49">
        <v>851</v>
      </c>
      <c r="C867" s="50">
        <f ca="1" t="shared" si="39"/>
        <v>0.166537647342086</v>
      </c>
      <c r="D867" s="50">
        <f ca="1" t="shared" si="40"/>
        <v>0.909637906675061</v>
      </c>
      <c r="E867" s="50">
        <f ca="1" t="shared" si="41"/>
        <v>1</v>
      </c>
      <c r="F867" s="55">
        <f ca="1">IF(E867=1,$C$4+SQRT(D867*($C$6-$C$4)*($C$5-$C$4)),$C$6-SQRT((1-D867)*($C$6-$C$4)*($C$6-$C$5)))</f>
        <v>9.34880532818866</v>
      </c>
    </row>
    <row r="868" spans="2:6">
      <c r="B868" s="49">
        <v>852</v>
      </c>
      <c r="C868" s="50">
        <f ca="1" t="shared" si="39"/>
        <v>0.409900498610857</v>
      </c>
      <c r="D868" s="50">
        <f ca="1" t="shared" si="40"/>
        <v>0.849036335324678</v>
      </c>
      <c r="E868" s="50">
        <f ca="1" t="shared" si="41"/>
        <v>1</v>
      </c>
      <c r="F868" s="55">
        <f ca="1">IF(E868=1,$C$4+SQRT(D868*($C$6-$C$4)*($C$5-$C$4)),$C$6-SQRT((1-D868)*($C$6-$C$4)*($C$6-$C$5)))</f>
        <v>9.30310117437187</v>
      </c>
    </row>
    <row r="869" spans="2:6">
      <c r="B869" s="49">
        <v>853</v>
      </c>
      <c r="C869" s="50">
        <f ca="1" t="shared" si="39"/>
        <v>0.401641327731007</v>
      </c>
      <c r="D869" s="50">
        <f ca="1" t="shared" si="40"/>
        <v>0.996764741677749</v>
      </c>
      <c r="E869" s="50">
        <f ca="1" t="shared" si="41"/>
        <v>1</v>
      </c>
      <c r="F869" s="55">
        <f ca="1">IF(E869=1,$C$4+SQRT(D869*($C$6-$C$4)*($C$5-$C$4)),$C$6-SQRT((1-D869)*($C$6-$C$4)*($C$6-$C$5)))</f>
        <v>9.41192403597201</v>
      </c>
    </row>
    <row r="870" spans="2:6">
      <c r="B870" s="49">
        <v>854</v>
      </c>
      <c r="C870" s="50">
        <f ca="1" t="shared" si="39"/>
        <v>0.116268023316193</v>
      </c>
      <c r="D870" s="50">
        <f ca="1" t="shared" si="40"/>
        <v>0.635862602170582</v>
      </c>
      <c r="E870" s="50">
        <f ca="1" t="shared" si="41"/>
        <v>1</v>
      </c>
      <c r="F870" s="55">
        <f ca="1">IF(E870=1,$C$4+SQRT(D870*($C$6-$C$4)*($C$5-$C$4)),$C$6-SQRT((1-D870)*($C$6-$C$4)*($C$6-$C$5)))</f>
        <v>9.12770794283855</v>
      </c>
    </row>
    <row r="871" spans="2:6">
      <c r="B871" s="49">
        <v>855</v>
      </c>
      <c r="C871" s="50">
        <f ca="1" t="shared" si="39"/>
        <v>0.673524428876818</v>
      </c>
      <c r="D871" s="50">
        <f ca="1" t="shared" si="40"/>
        <v>0.945953217332041</v>
      </c>
      <c r="E871" s="50">
        <f ca="1" t="shared" si="41"/>
        <v>2</v>
      </c>
      <c r="F871" s="55">
        <f ca="1">IF(E871=1,$C$4+SQRT(D871*($C$6-$C$4)*($C$5-$C$4)),$C$6-SQRT((1-D871)*($C$6-$C$4)*($C$6-$C$5)))</f>
        <v>9.67122414119051</v>
      </c>
    </row>
    <row r="872" spans="2:6">
      <c r="B872" s="49">
        <v>856</v>
      </c>
      <c r="C872" s="50">
        <f ca="1" t="shared" si="39"/>
        <v>0.889982559440637</v>
      </c>
      <c r="D872" s="50">
        <f ca="1" t="shared" si="40"/>
        <v>0.396980649649635</v>
      </c>
      <c r="E872" s="50">
        <f ca="1" t="shared" si="41"/>
        <v>2</v>
      </c>
      <c r="F872" s="55">
        <f ca="1">IF(E872=1,$C$4+SQRT(D872*($C$6-$C$4)*($C$5-$C$4)),$C$6-SQRT((1-D872)*($C$6-$C$4)*($C$6-$C$5)))</f>
        <v>8.90180206670167</v>
      </c>
    </row>
    <row r="873" spans="2:6">
      <c r="B873" s="49">
        <v>857</v>
      </c>
      <c r="C873" s="50">
        <f ca="1" t="shared" si="39"/>
        <v>0.886392129795782</v>
      </c>
      <c r="D873" s="50">
        <f ca="1" t="shared" si="40"/>
        <v>0.921549397858933</v>
      </c>
      <c r="E873" s="50">
        <f ca="1" t="shared" si="41"/>
        <v>2</v>
      </c>
      <c r="F873" s="55">
        <f ca="1">IF(E873=1,$C$4+SQRT(D873*($C$6-$C$4)*($C$5-$C$4)),$C$6-SQRT((1-D873)*($C$6-$C$4)*($C$6-$C$5)))</f>
        <v>9.60389243344499</v>
      </c>
    </row>
    <row r="874" spans="2:6">
      <c r="B874" s="49">
        <v>858</v>
      </c>
      <c r="C874" s="50">
        <f ca="1" t="shared" si="39"/>
        <v>0.440591906996737</v>
      </c>
      <c r="D874" s="50">
        <f ca="1" t="shared" si="40"/>
        <v>0.776224838781501</v>
      </c>
      <c r="E874" s="50">
        <f ca="1" t="shared" si="41"/>
        <v>1</v>
      </c>
      <c r="F874" s="55">
        <f ca="1">IF(E874=1,$C$4+SQRT(D874*($C$6-$C$4)*($C$5-$C$4)),$C$6-SQRT((1-D874)*($C$6-$C$4)*($C$6-$C$5)))</f>
        <v>9.24597338557571</v>
      </c>
    </row>
    <row r="875" spans="2:6">
      <c r="B875" s="49">
        <v>859</v>
      </c>
      <c r="C875" s="50">
        <f ca="1" t="shared" si="39"/>
        <v>0.912796152544741</v>
      </c>
      <c r="D875" s="50">
        <f ca="1" t="shared" si="40"/>
        <v>0.722259809002069</v>
      </c>
      <c r="E875" s="50">
        <f ca="1" t="shared" si="41"/>
        <v>2</v>
      </c>
      <c r="F875" s="55">
        <f ca="1">IF(E875=1,$C$4+SQRT(D875*($C$6-$C$4)*($C$5-$C$4)),$C$6-SQRT((1-D875)*($C$6-$C$4)*($C$6-$C$5)))</f>
        <v>9.25469443716294</v>
      </c>
    </row>
    <row r="876" spans="2:6">
      <c r="B876" s="49">
        <v>860</v>
      </c>
      <c r="C876" s="50">
        <f ca="1" t="shared" si="39"/>
        <v>0.954397484336752</v>
      </c>
      <c r="D876" s="50">
        <f ca="1" t="shared" si="40"/>
        <v>0.597729666030172</v>
      </c>
      <c r="E876" s="50">
        <f ca="1" t="shared" si="41"/>
        <v>2</v>
      </c>
      <c r="F876" s="55">
        <f ca="1">IF(E876=1,$C$4+SQRT(D876*($C$6-$C$4)*($C$5-$C$4)),$C$6-SQRT((1-D876)*($C$6-$C$4)*($C$6-$C$5)))</f>
        <v>9.10303809002854</v>
      </c>
    </row>
    <row r="877" spans="2:6">
      <c r="B877" s="49">
        <v>861</v>
      </c>
      <c r="C877" s="50">
        <f ca="1" t="shared" si="39"/>
        <v>0.447478464977753</v>
      </c>
      <c r="D877" s="50">
        <f ca="1" t="shared" si="40"/>
        <v>0.190264785229843</v>
      </c>
      <c r="E877" s="50">
        <f ca="1" t="shared" si="41"/>
        <v>1</v>
      </c>
      <c r="F877" s="55">
        <f ca="1">IF(E877=1,$C$4+SQRT(D877*($C$6-$C$4)*($C$5-$C$4)),$C$6-SQRT((1-D877)*($C$6-$C$4)*($C$6-$C$5)))</f>
        <v>8.61687078911202</v>
      </c>
    </row>
    <row r="878" spans="2:6">
      <c r="B878" s="49">
        <v>862</v>
      </c>
      <c r="C878" s="50">
        <f ca="1" t="shared" si="39"/>
        <v>0.460839355080783</v>
      </c>
      <c r="D878" s="50">
        <f ca="1" t="shared" si="40"/>
        <v>0.591103546794809</v>
      </c>
      <c r="E878" s="50">
        <f ca="1" t="shared" si="41"/>
        <v>1</v>
      </c>
      <c r="F878" s="55">
        <f ca="1">IF(E878=1,$C$4+SQRT(D878*($C$6-$C$4)*($C$5-$C$4)),$C$6-SQRT((1-D878)*($C$6-$C$4)*($C$6-$C$5)))</f>
        <v>9.08729347169457</v>
      </c>
    </row>
    <row r="879" spans="2:6">
      <c r="B879" s="49">
        <v>863</v>
      </c>
      <c r="C879" s="50">
        <f ca="1" t="shared" si="39"/>
        <v>0.669858088143745</v>
      </c>
      <c r="D879" s="50">
        <f ca="1" t="shared" si="40"/>
        <v>0.484115752901946</v>
      </c>
      <c r="E879" s="50">
        <f ca="1" t="shared" si="41"/>
        <v>2</v>
      </c>
      <c r="F879" s="55">
        <f ca="1">IF(E879=1,$C$4+SQRT(D879*($C$6-$C$4)*($C$5-$C$4)),$C$6-SQRT((1-D879)*($C$6-$C$4)*($C$6-$C$5)))</f>
        <v>8.98423994260647</v>
      </c>
    </row>
    <row r="880" spans="2:6">
      <c r="B880" s="49">
        <v>864</v>
      </c>
      <c r="C880" s="50">
        <f ca="1" t="shared" si="39"/>
        <v>0.550344183505549</v>
      </c>
      <c r="D880" s="50">
        <f ca="1" t="shared" si="40"/>
        <v>0.50083801632713</v>
      </c>
      <c r="E880" s="50">
        <f ca="1" t="shared" si="41"/>
        <v>2</v>
      </c>
      <c r="F880" s="55">
        <f ca="1">IF(E880=1,$C$4+SQRT(D880*($C$6-$C$4)*($C$5-$C$4)),$C$6-SQRT((1-D880)*($C$6-$C$4)*($C$6-$C$5)))</f>
        <v>9.00083836775738</v>
      </c>
    </row>
    <row r="881" spans="2:6">
      <c r="B881" s="49">
        <v>865</v>
      </c>
      <c r="C881" s="50">
        <f ca="1" t="shared" si="39"/>
        <v>0.552436368924553</v>
      </c>
      <c r="D881" s="50">
        <f ca="1" t="shared" si="40"/>
        <v>0.414592615752547</v>
      </c>
      <c r="E881" s="50">
        <f ca="1" t="shared" si="41"/>
        <v>2</v>
      </c>
      <c r="F881" s="55">
        <f ca="1">IF(E881=1,$C$4+SQRT(D881*($C$6-$C$4)*($C$5-$C$4)),$C$6-SQRT((1-D881)*($C$6-$C$4)*($C$6-$C$5)))</f>
        <v>8.91795805603715</v>
      </c>
    </row>
    <row r="882" spans="2:6">
      <c r="B882" s="49">
        <v>866</v>
      </c>
      <c r="C882" s="50">
        <f ca="1" t="shared" si="39"/>
        <v>0.886848795287764</v>
      </c>
      <c r="D882" s="50">
        <f ca="1" t="shared" si="40"/>
        <v>0.159868936201921</v>
      </c>
      <c r="E882" s="50">
        <f ca="1" t="shared" si="41"/>
        <v>2</v>
      </c>
      <c r="F882" s="55">
        <f ca="1">IF(E882=1,$C$4+SQRT(D882*($C$6-$C$4)*($C$5-$C$4)),$C$6-SQRT((1-D882)*($C$6-$C$4)*($C$6-$C$5)))</f>
        <v>8.70375074634692</v>
      </c>
    </row>
    <row r="883" spans="2:6">
      <c r="B883" s="49">
        <v>867</v>
      </c>
      <c r="C883" s="50">
        <f ca="1" t="shared" si="39"/>
        <v>0.459409768884873</v>
      </c>
      <c r="D883" s="50">
        <f ca="1" t="shared" si="40"/>
        <v>0.817926004119399</v>
      </c>
      <c r="E883" s="50">
        <f ca="1" t="shared" si="41"/>
        <v>1</v>
      </c>
      <c r="F883" s="55">
        <f ca="1">IF(E883=1,$C$4+SQRT(D883*($C$6-$C$4)*($C$5-$C$4)),$C$6-SQRT((1-D883)*($C$6-$C$4)*($C$6-$C$5)))</f>
        <v>9.27900430344812</v>
      </c>
    </row>
    <row r="884" spans="2:6">
      <c r="B884" s="49">
        <v>868</v>
      </c>
      <c r="C884" s="50">
        <f ca="1" t="shared" si="39"/>
        <v>0.939071516873431</v>
      </c>
      <c r="D884" s="50">
        <f ca="1" t="shared" si="40"/>
        <v>0.225533163979662</v>
      </c>
      <c r="E884" s="50">
        <f ca="1" t="shared" si="41"/>
        <v>2</v>
      </c>
      <c r="F884" s="55">
        <f ca="1">IF(E884=1,$C$4+SQRT(D884*($C$6-$C$4)*($C$5-$C$4)),$C$6-SQRT((1-D884)*($C$6-$C$4)*($C$6-$C$5)))</f>
        <v>8.75543836149403</v>
      </c>
    </row>
    <row r="885" spans="2:6">
      <c r="B885" s="49">
        <v>869</v>
      </c>
      <c r="C885" s="50">
        <f ca="1" t="shared" si="39"/>
        <v>0.12757467181433</v>
      </c>
      <c r="D885" s="50">
        <f ca="1" t="shared" si="40"/>
        <v>0.831748035534155</v>
      </c>
      <c r="E885" s="50">
        <f ca="1" t="shared" si="41"/>
        <v>1</v>
      </c>
      <c r="F885" s="55">
        <f ca="1">IF(E885=1,$C$4+SQRT(D885*($C$6-$C$4)*($C$5-$C$4)),$C$6-SQRT((1-D885)*($C$6-$C$4)*($C$6-$C$5)))</f>
        <v>9.28976589777692</v>
      </c>
    </row>
    <row r="886" spans="2:6">
      <c r="B886" s="49">
        <v>870</v>
      </c>
      <c r="C886" s="50">
        <f ca="1" t="shared" si="39"/>
        <v>0.0626607093712095</v>
      </c>
      <c r="D886" s="50">
        <f ca="1" t="shared" si="40"/>
        <v>0.634431898676669</v>
      </c>
      <c r="E886" s="50">
        <f ca="1" t="shared" si="41"/>
        <v>1</v>
      </c>
      <c r="F886" s="55">
        <f ca="1">IF(E886=1,$C$4+SQRT(D886*($C$6-$C$4)*($C$5-$C$4)),$C$6-SQRT((1-D886)*($C$6-$C$4)*($C$6-$C$5)))</f>
        <v>9.12643854575087</v>
      </c>
    </row>
    <row r="887" spans="2:6">
      <c r="B887" s="49">
        <v>871</v>
      </c>
      <c r="C887" s="50">
        <f ca="1" t="shared" si="39"/>
        <v>0.750048032072549</v>
      </c>
      <c r="D887" s="50">
        <f ca="1" t="shared" si="40"/>
        <v>0.137828794434838</v>
      </c>
      <c r="E887" s="50">
        <f ca="1" t="shared" si="41"/>
        <v>2</v>
      </c>
      <c r="F887" s="55">
        <f ca="1">IF(E887=1,$C$4+SQRT(D887*($C$6-$C$4)*($C$5-$C$4)),$C$6-SQRT((1-D887)*($C$6-$C$4)*($C$6-$C$5)))</f>
        <v>8.68685781001054</v>
      </c>
    </row>
    <row r="888" spans="2:6">
      <c r="B888" s="49">
        <v>872</v>
      </c>
      <c r="C888" s="50">
        <f ca="1" t="shared" si="39"/>
        <v>0.372707845625339</v>
      </c>
      <c r="D888" s="50">
        <f ca="1" t="shared" si="40"/>
        <v>0.445322322068155</v>
      </c>
      <c r="E888" s="50">
        <f ca="1" t="shared" si="41"/>
        <v>1</v>
      </c>
      <c r="F888" s="55">
        <f ca="1">IF(E888=1,$C$4+SQRT(D888*($C$6-$C$4)*($C$5-$C$4)),$C$6-SQRT((1-D888)*($C$6-$C$4)*($C$6-$C$5)))</f>
        <v>8.94373971206912</v>
      </c>
    </row>
    <row r="889" spans="2:6">
      <c r="B889" s="49">
        <v>873</v>
      </c>
      <c r="C889" s="50">
        <f ca="1" t="shared" si="39"/>
        <v>0.484909038630493</v>
      </c>
      <c r="D889" s="50">
        <f ca="1" t="shared" si="40"/>
        <v>0.191760739742115</v>
      </c>
      <c r="E889" s="50">
        <f ca="1" t="shared" si="41"/>
        <v>1</v>
      </c>
      <c r="F889" s="55">
        <f ca="1">IF(E889=1,$C$4+SQRT(D889*($C$6-$C$4)*($C$5-$C$4)),$C$6-SQRT((1-D889)*($C$6-$C$4)*($C$6-$C$5)))</f>
        <v>8.61929111045148</v>
      </c>
    </row>
    <row r="890" spans="2:6">
      <c r="B890" s="49">
        <v>874</v>
      </c>
      <c r="C890" s="50">
        <f ca="1" t="shared" si="39"/>
        <v>0.14024811898519</v>
      </c>
      <c r="D890" s="50">
        <f ca="1" t="shared" si="40"/>
        <v>0.591408672064108</v>
      </c>
      <c r="E890" s="50">
        <f ca="1" t="shared" si="41"/>
        <v>1</v>
      </c>
      <c r="F890" s="55">
        <f ca="1">IF(E890=1,$C$4+SQRT(D890*($C$6-$C$4)*($C$5-$C$4)),$C$6-SQRT((1-D890)*($C$6-$C$4)*($C$6-$C$5)))</f>
        <v>9.08757406374381</v>
      </c>
    </row>
    <row r="891" spans="2:6">
      <c r="B891" s="49">
        <v>875</v>
      </c>
      <c r="C891" s="50">
        <f ca="1" t="shared" si="39"/>
        <v>0.0968577438069305</v>
      </c>
      <c r="D891" s="50">
        <f ca="1" t="shared" si="40"/>
        <v>0.570671249777196</v>
      </c>
      <c r="E891" s="50">
        <f ca="1" t="shared" si="41"/>
        <v>1</v>
      </c>
      <c r="F891" s="55">
        <f ca="1">IF(E891=1,$C$4+SQRT(D891*($C$6-$C$4)*($C$5-$C$4)),$C$6-SQRT((1-D891)*($C$6-$C$4)*($C$6-$C$5)))</f>
        <v>9.0683363232402</v>
      </c>
    </row>
    <row r="892" spans="2:6">
      <c r="B892" s="49">
        <v>876</v>
      </c>
      <c r="C892" s="50">
        <f ca="1" t="shared" si="39"/>
        <v>0.280969299644831</v>
      </c>
      <c r="D892" s="50">
        <f ca="1" t="shared" si="40"/>
        <v>0.252654825828935</v>
      </c>
      <c r="E892" s="50">
        <f ca="1" t="shared" si="41"/>
        <v>1</v>
      </c>
      <c r="F892" s="55">
        <f ca="1">IF(E892=1,$C$4+SQRT(D892*($C$6-$C$4)*($C$5-$C$4)),$C$6-SQRT((1-D892)*($C$6-$C$4)*($C$6-$C$5)))</f>
        <v>8.71085135693608</v>
      </c>
    </row>
    <row r="893" spans="2:6">
      <c r="B893" s="49">
        <v>877</v>
      </c>
      <c r="C893" s="50">
        <f ca="1" t="shared" si="39"/>
        <v>0.452950885420498</v>
      </c>
      <c r="D893" s="50">
        <f ca="1" t="shared" si="40"/>
        <v>0.8760550404437</v>
      </c>
      <c r="E893" s="50">
        <f ca="1" t="shared" si="41"/>
        <v>1</v>
      </c>
      <c r="F893" s="55">
        <f ca="1">IF(E893=1,$C$4+SQRT(D893*($C$6-$C$4)*($C$5-$C$4)),$C$6-SQRT((1-D893)*($C$6-$C$4)*($C$6-$C$5)))</f>
        <v>9.3236729508785</v>
      </c>
    </row>
    <row r="894" spans="2:6">
      <c r="B894" s="49">
        <v>878</v>
      </c>
      <c r="C894" s="50">
        <f ca="1" t="shared" si="39"/>
        <v>0.878670789880803</v>
      </c>
      <c r="D894" s="50">
        <f ca="1" t="shared" si="40"/>
        <v>0.710494077299878</v>
      </c>
      <c r="E894" s="50">
        <f ca="1" t="shared" si="41"/>
        <v>2</v>
      </c>
      <c r="F894" s="55">
        <f ca="1">IF(E894=1,$C$4+SQRT(D894*($C$6-$C$4)*($C$5-$C$4)),$C$6-SQRT((1-D894)*($C$6-$C$4)*($C$6-$C$5)))</f>
        <v>9.23907172125078</v>
      </c>
    </row>
    <row r="895" spans="2:6">
      <c r="B895" s="49">
        <v>879</v>
      </c>
      <c r="C895" s="50">
        <f ca="1" t="shared" si="39"/>
        <v>0.483348083768386</v>
      </c>
      <c r="D895" s="50">
        <f ca="1" t="shared" si="40"/>
        <v>0.817511560276574</v>
      </c>
      <c r="E895" s="50">
        <f ca="1" t="shared" si="41"/>
        <v>1</v>
      </c>
      <c r="F895" s="55">
        <f ca="1">IF(E895=1,$C$4+SQRT(D895*($C$6-$C$4)*($C$5-$C$4)),$C$6-SQRT((1-D895)*($C$6-$C$4)*($C$6-$C$5)))</f>
        <v>9.27868022607419</v>
      </c>
    </row>
    <row r="896" spans="2:6">
      <c r="B896" s="49">
        <v>880</v>
      </c>
      <c r="C896" s="50">
        <f ca="1" t="shared" si="39"/>
        <v>0.462541727858773</v>
      </c>
      <c r="D896" s="50">
        <f ca="1" t="shared" si="40"/>
        <v>0.735718577171515</v>
      </c>
      <c r="E896" s="50">
        <f ca="1" t="shared" si="41"/>
        <v>1</v>
      </c>
      <c r="F896" s="55">
        <f ca="1">IF(E896=1,$C$4+SQRT(D896*($C$6-$C$4)*($C$5-$C$4)),$C$6-SQRT((1-D896)*($C$6-$C$4)*($C$6-$C$5)))</f>
        <v>9.21302809297354</v>
      </c>
    </row>
    <row r="897" spans="2:6">
      <c r="B897" s="49">
        <v>881</v>
      </c>
      <c r="C897" s="50">
        <f ca="1" t="shared" si="39"/>
        <v>0.718443562551431</v>
      </c>
      <c r="D897" s="50">
        <f ca="1" t="shared" si="40"/>
        <v>0.0783988770599275</v>
      </c>
      <c r="E897" s="50">
        <f ca="1" t="shared" si="41"/>
        <v>2</v>
      </c>
      <c r="F897" s="55">
        <f ca="1">IF(E897=1,$C$4+SQRT(D897*($C$6-$C$4)*($C$5-$C$4)),$C$6-SQRT((1-D897)*($C$6-$C$4)*($C$6-$C$5)))</f>
        <v>8.6423541529986</v>
      </c>
    </row>
    <row r="898" spans="2:6">
      <c r="B898" s="49">
        <v>882</v>
      </c>
      <c r="C898" s="50">
        <f ca="1" t="shared" si="39"/>
        <v>0.29090149690691</v>
      </c>
      <c r="D898" s="50">
        <f ca="1" t="shared" si="40"/>
        <v>0.566706799338361</v>
      </c>
      <c r="E898" s="50">
        <f ca="1" t="shared" si="41"/>
        <v>1</v>
      </c>
      <c r="F898" s="55">
        <f ca="1">IF(E898=1,$C$4+SQRT(D898*($C$6-$C$4)*($C$5-$C$4)),$C$6-SQRT((1-D898)*($C$6-$C$4)*($C$6-$C$5)))</f>
        <v>9.06461899225813</v>
      </c>
    </row>
    <row r="899" spans="2:6">
      <c r="B899" s="49">
        <v>883</v>
      </c>
      <c r="C899" s="50">
        <f ca="1" t="shared" si="39"/>
        <v>0.299606830071726</v>
      </c>
      <c r="D899" s="50">
        <f ca="1" t="shared" si="40"/>
        <v>0.455637238705651</v>
      </c>
      <c r="E899" s="50">
        <f ca="1" t="shared" si="41"/>
        <v>1</v>
      </c>
      <c r="F899" s="55">
        <f ca="1">IF(E899=1,$C$4+SQRT(D899*($C$6-$C$4)*($C$5-$C$4)),$C$6-SQRT((1-D899)*($C$6-$C$4)*($C$6-$C$5)))</f>
        <v>8.95460697536279</v>
      </c>
    </row>
    <row r="900" spans="2:6">
      <c r="B900" s="49">
        <v>884</v>
      </c>
      <c r="C900" s="50">
        <f ca="1" t="shared" si="39"/>
        <v>0.148040861768147</v>
      </c>
      <c r="D900" s="50">
        <f ca="1" t="shared" si="40"/>
        <v>0.726439208806499</v>
      </c>
      <c r="E900" s="50">
        <f ca="1" t="shared" si="41"/>
        <v>1</v>
      </c>
      <c r="F900" s="55">
        <f ca="1">IF(E900=1,$C$4+SQRT(D900*($C$6-$C$4)*($C$5-$C$4)),$C$6-SQRT((1-D900)*($C$6-$C$4)*($C$6-$C$5)))</f>
        <v>9.20535406317521</v>
      </c>
    </row>
    <row r="901" spans="2:6">
      <c r="B901" s="49">
        <v>885</v>
      </c>
      <c r="C901" s="50">
        <f ca="1" t="shared" si="39"/>
        <v>0.81272334762046</v>
      </c>
      <c r="D901" s="50">
        <f ca="1" t="shared" si="40"/>
        <v>0.606886741289703</v>
      </c>
      <c r="E901" s="50">
        <f ca="1" t="shared" si="41"/>
        <v>2</v>
      </c>
      <c r="F901" s="55">
        <f ca="1">IF(E901=1,$C$4+SQRT(D901*($C$6-$C$4)*($C$5-$C$4)),$C$6-SQRT((1-D901)*($C$6-$C$4)*($C$6-$C$5)))</f>
        <v>9.11330584899832</v>
      </c>
    </row>
    <row r="902" spans="2:6">
      <c r="B902" s="49">
        <v>886</v>
      </c>
      <c r="C902" s="50">
        <f ca="1" t="shared" si="39"/>
        <v>0.493046091842154</v>
      </c>
      <c r="D902" s="50">
        <f ca="1" t="shared" si="40"/>
        <v>0.983717569841035</v>
      </c>
      <c r="E902" s="50">
        <f ca="1" t="shared" si="41"/>
        <v>1</v>
      </c>
      <c r="F902" s="55">
        <f ca="1">IF(E902=1,$C$4+SQRT(D902*($C$6-$C$4)*($C$5-$C$4)),$C$6-SQRT((1-D902)*($C$6-$C$4)*($C$6-$C$5)))</f>
        <v>9.4026528935136</v>
      </c>
    </row>
    <row r="903" spans="2:6">
      <c r="B903" s="49">
        <v>887</v>
      </c>
      <c r="C903" s="50">
        <f ca="1" t="shared" si="39"/>
        <v>0.889469671923715</v>
      </c>
      <c r="D903" s="50">
        <f ca="1" t="shared" si="40"/>
        <v>0.177101173993394</v>
      </c>
      <c r="E903" s="50">
        <f ca="1" t="shared" si="41"/>
        <v>2</v>
      </c>
      <c r="F903" s="55">
        <f ca="1">IF(E903=1,$C$4+SQRT(D903*($C$6-$C$4)*($C$5-$C$4)),$C$6-SQRT((1-D903)*($C$6-$C$4)*($C$6-$C$5)))</f>
        <v>8.71711354671849</v>
      </c>
    </row>
    <row r="904" spans="2:6">
      <c r="B904" s="49">
        <v>888</v>
      </c>
      <c r="C904" s="50">
        <f ca="1" t="shared" si="39"/>
        <v>0.0606017865815662</v>
      </c>
      <c r="D904" s="50">
        <f ca="1" t="shared" si="40"/>
        <v>0.820976827601551</v>
      </c>
      <c r="E904" s="50">
        <f ca="1" t="shared" si="41"/>
        <v>1</v>
      </c>
      <c r="F904" s="55">
        <f ca="1">IF(E904=1,$C$4+SQRT(D904*($C$6-$C$4)*($C$5-$C$4)),$C$6-SQRT((1-D904)*($C$6-$C$4)*($C$6-$C$5)))</f>
        <v>9.28138739466373</v>
      </c>
    </row>
    <row r="905" spans="2:6">
      <c r="B905" s="49">
        <v>889</v>
      </c>
      <c r="C905" s="50">
        <f ca="1" t="shared" si="39"/>
        <v>0.659881479795071</v>
      </c>
      <c r="D905" s="50">
        <f ca="1" t="shared" si="40"/>
        <v>0.0209418691977434</v>
      </c>
      <c r="E905" s="50">
        <f ca="1" t="shared" si="41"/>
        <v>2</v>
      </c>
      <c r="F905" s="55">
        <f ca="1">IF(E905=1,$C$4+SQRT(D905*($C$6-$C$4)*($C$5-$C$4)),$C$6-SQRT((1-D905)*($C$6-$C$4)*($C$6-$C$5)))</f>
        <v>8.60067292543719</v>
      </c>
    </row>
    <row r="906" spans="2:6">
      <c r="B906" s="49">
        <v>890</v>
      </c>
      <c r="C906" s="50">
        <f ca="1" t="shared" si="39"/>
        <v>0.625716375028136</v>
      </c>
      <c r="D906" s="50">
        <f ca="1" t="shared" si="40"/>
        <v>0.521978989413212</v>
      </c>
      <c r="E906" s="50">
        <f ca="1" t="shared" si="41"/>
        <v>2</v>
      </c>
      <c r="F906" s="55">
        <f ca="1">IF(E906=1,$C$4+SQRT(D906*($C$6-$C$4)*($C$5-$C$4)),$C$6-SQRT((1-D906)*($C$6-$C$4)*($C$6-$C$5)))</f>
        <v>9.0222259866546</v>
      </c>
    </row>
    <row r="907" spans="2:6">
      <c r="B907" s="49">
        <v>891</v>
      </c>
      <c r="C907" s="50">
        <f ca="1" t="shared" si="39"/>
        <v>0.189668013410005</v>
      </c>
      <c r="D907" s="50">
        <f ca="1" t="shared" si="40"/>
        <v>0.218082288667374</v>
      </c>
      <c r="E907" s="50">
        <f ca="1" t="shared" si="41"/>
        <v>1</v>
      </c>
      <c r="F907" s="55">
        <f ca="1">IF(E907=1,$C$4+SQRT(D907*($C$6-$C$4)*($C$5-$C$4)),$C$6-SQRT((1-D907)*($C$6-$C$4)*($C$6-$C$5)))</f>
        <v>8.66042757160399</v>
      </c>
    </row>
    <row r="908" spans="2:6">
      <c r="B908" s="49">
        <v>892</v>
      </c>
      <c r="C908" s="50">
        <f ca="1" t="shared" si="39"/>
        <v>0.938411573463358</v>
      </c>
      <c r="D908" s="50">
        <f ca="1" t="shared" si="40"/>
        <v>0.331387796841026</v>
      </c>
      <c r="E908" s="50">
        <f ca="1" t="shared" si="41"/>
        <v>2</v>
      </c>
      <c r="F908" s="55">
        <f ca="1">IF(E908=1,$C$4+SQRT(D908*($C$6-$C$4)*($C$5-$C$4)),$C$6-SQRT((1-D908)*($C$6-$C$4)*($C$6-$C$5)))</f>
        <v>8.84361580505528</v>
      </c>
    </row>
    <row r="909" spans="2:6">
      <c r="B909" s="49">
        <v>893</v>
      </c>
      <c r="C909" s="50">
        <f ca="1" t="shared" si="39"/>
        <v>0.667602561269649</v>
      </c>
      <c r="D909" s="50">
        <f ca="1" t="shared" si="40"/>
        <v>0.981047946185911</v>
      </c>
      <c r="E909" s="50">
        <f ca="1" t="shared" si="41"/>
        <v>2</v>
      </c>
      <c r="F909" s="55">
        <f ca="1">IF(E909=1,$C$4+SQRT(D909*($C$6-$C$4)*($C$5-$C$4)),$C$6-SQRT((1-D909)*($C$6-$C$4)*($C$6-$C$5)))</f>
        <v>9.80531022721216</v>
      </c>
    </row>
    <row r="910" spans="2:6">
      <c r="B910" s="49">
        <v>894</v>
      </c>
      <c r="C910" s="50">
        <f ca="1" t="shared" si="39"/>
        <v>0.238613709045647</v>
      </c>
      <c r="D910" s="50">
        <f ca="1" t="shared" si="40"/>
        <v>0.515585993405667</v>
      </c>
      <c r="E910" s="50">
        <f ca="1" t="shared" si="41"/>
        <v>1</v>
      </c>
      <c r="F910" s="55">
        <f ca="1">IF(E910=1,$C$4+SQRT(D910*($C$6-$C$4)*($C$5-$C$4)),$C$6-SQRT((1-D910)*($C$6-$C$4)*($C$6-$C$5)))</f>
        <v>9.01546638881419</v>
      </c>
    </row>
    <row r="911" spans="2:6">
      <c r="B911" s="49">
        <v>895</v>
      </c>
      <c r="C911" s="50">
        <f ca="1" t="shared" si="39"/>
        <v>0.930043933132029</v>
      </c>
      <c r="D911" s="50">
        <f ca="1" t="shared" si="40"/>
        <v>0.826024231259316</v>
      </c>
      <c r="E911" s="50">
        <f ca="1" t="shared" si="41"/>
        <v>2</v>
      </c>
      <c r="F911" s="55">
        <f ca="1">IF(E911=1,$C$4+SQRT(D911*($C$6-$C$4)*($C$5-$C$4)),$C$6-SQRT((1-D911)*($C$6-$C$4)*($C$6-$C$5)))</f>
        <v>9.41012582911152</v>
      </c>
    </row>
    <row r="912" spans="2:6">
      <c r="B912" s="49">
        <v>896</v>
      </c>
      <c r="C912" s="50">
        <f ca="1" t="shared" si="39"/>
        <v>0.567636081053103</v>
      </c>
      <c r="D912" s="50">
        <f ca="1" t="shared" si="40"/>
        <v>0.72508082775279</v>
      </c>
      <c r="E912" s="50">
        <f ca="1" t="shared" si="41"/>
        <v>2</v>
      </c>
      <c r="F912" s="55">
        <f ca="1">IF(E912=1,$C$4+SQRT(D912*($C$6-$C$4)*($C$5-$C$4)),$C$6-SQRT((1-D912)*($C$6-$C$4)*($C$6-$C$5)))</f>
        <v>9.25848914741966</v>
      </c>
    </row>
    <row r="913" spans="2:6">
      <c r="B913" s="49">
        <v>897</v>
      </c>
      <c r="C913" s="50">
        <f ca="1" t="shared" ref="C913:C976" si="42">RAND()</f>
        <v>0.694776945584542</v>
      </c>
      <c r="D913" s="50">
        <f ca="1" t="shared" ref="D913:D976" si="43">RAND()</f>
        <v>0.998311703729318</v>
      </c>
      <c r="E913" s="50">
        <f ca="1" t="shared" ref="E913:E976" si="44">IF(C913&lt;=$C$10,1,2)</f>
        <v>2</v>
      </c>
      <c r="F913" s="55">
        <f ca="1">IF(E913=1,$C$4+SQRT(D913*($C$6-$C$4)*($C$5-$C$4)),$C$6-SQRT((1-D913)*($C$6-$C$4)*($C$6-$C$5)))</f>
        <v>9.94189154500966</v>
      </c>
    </row>
    <row r="914" spans="2:6">
      <c r="B914" s="49">
        <v>898</v>
      </c>
      <c r="C914" s="50">
        <f ca="1" t="shared" si="42"/>
        <v>0.299528190450224</v>
      </c>
      <c r="D914" s="50">
        <f ca="1" t="shared" si="43"/>
        <v>0.989741818854406</v>
      </c>
      <c r="E914" s="50">
        <f ca="1" t="shared" si="44"/>
        <v>1</v>
      </c>
      <c r="F914" s="55">
        <f ca="1">IF(E914=1,$C$4+SQRT(D914*($C$6-$C$4)*($C$5-$C$4)),$C$6-SQRT((1-D914)*($C$6-$C$4)*($C$6-$C$5)))</f>
        <v>9.40694123463235</v>
      </c>
    </row>
    <row r="915" spans="2:6">
      <c r="B915" s="49">
        <v>899</v>
      </c>
      <c r="C915" s="50">
        <f ca="1" t="shared" si="42"/>
        <v>0.597413817552607</v>
      </c>
      <c r="D915" s="50">
        <f ca="1" t="shared" si="43"/>
        <v>0.570529894691815</v>
      </c>
      <c r="E915" s="50">
        <f ca="1" t="shared" si="44"/>
        <v>2</v>
      </c>
      <c r="F915" s="55">
        <f ca="1">IF(E915=1,$C$4+SQRT(D915*($C$6-$C$4)*($C$5-$C$4)),$C$6-SQRT((1-D915)*($C$6-$C$4)*($C$6-$C$5)))</f>
        <v>9.07320972673621</v>
      </c>
    </row>
    <row r="916" spans="2:6">
      <c r="B916" s="49">
        <v>900</v>
      </c>
      <c r="C916" s="50">
        <f ca="1" t="shared" si="42"/>
        <v>0.945711313192124</v>
      </c>
      <c r="D916" s="50">
        <f ca="1" t="shared" si="43"/>
        <v>0.463456080922493</v>
      </c>
      <c r="E916" s="50">
        <f ca="1" t="shared" si="44"/>
        <v>2</v>
      </c>
      <c r="F916" s="55">
        <f ca="1">IF(E916=1,$C$4+SQRT(D916*($C$6-$C$4)*($C$5-$C$4)),$C$6-SQRT((1-D916)*($C$6-$C$4)*($C$6-$C$5)))</f>
        <v>8.96410046908254</v>
      </c>
    </row>
    <row r="917" spans="2:6">
      <c r="B917" s="49">
        <v>901</v>
      </c>
      <c r="C917" s="50">
        <f ca="1" t="shared" si="42"/>
        <v>0.542490886120859</v>
      </c>
      <c r="D917" s="50">
        <f ca="1" t="shared" si="43"/>
        <v>0.817530200784645</v>
      </c>
      <c r="E917" s="50">
        <f ca="1" t="shared" si="44"/>
        <v>2</v>
      </c>
      <c r="F917" s="55">
        <f ca="1">IF(E917=1,$C$4+SQRT(D917*($C$6-$C$4)*($C$5-$C$4)),$C$6-SQRT((1-D917)*($C$6-$C$4)*($C$6-$C$5)))</f>
        <v>9.39589769208295</v>
      </c>
    </row>
    <row r="918" spans="2:6">
      <c r="B918" s="49">
        <v>902</v>
      </c>
      <c r="C918" s="50">
        <f ca="1" t="shared" si="42"/>
        <v>0.178751421172835</v>
      </c>
      <c r="D918" s="50">
        <f ca="1" t="shared" si="43"/>
        <v>0.315971441504737</v>
      </c>
      <c r="E918" s="50">
        <f ca="1" t="shared" si="44"/>
        <v>1</v>
      </c>
      <c r="F918" s="55">
        <f ca="1">IF(E918=1,$C$4+SQRT(D918*($C$6-$C$4)*($C$5-$C$4)),$C$6-SQRT((1-D918)*($C$6-$C$4)*($C$6-$C$5)))</f>
        <v>8.79494835241635</v>
      </c>
    </row>
    <row r="919" spans="2:6">
      <c r="B919" s="49">
        <v>903</v>
      </c>
      <c r="C919" s="50">
        <f ca="1" t="shared" si="42"/>
        <v>0.339504685741375</v>
      </c>
      <c r="D919" s="50">
        <f ca="1" t="shared" si="43"/>
        <v>0.578824139785627</v>
      </c>
      <c r="E919" s="50">
        <f ca="1" t="shared" si="44"/>
        <v>1</v>
      </c>
      <c r="F919" s="55">
        <f ca="1">IF(E919=1,$C$4+SQRT(D919*($C$6-$C$4)*($C$5-$C$4)),$C$6-SQRT((1-D919)*($C$6-$C$4)*($C$6-$C$5)))</f>
        <v>9.07594064872151</v>
      </c>
    </row>
    <row r="920" spans="2:6">
      <c r="B920" s="49">
        <v>904</v>
      </c>
      <c r="C920" s="50">
        <f ca="1" t="shared" si="42"/>
        <v>0.729698304846252</v>
      </c>
      <c r="D920" s="50">
        <f ca="1" t="shared" si="43"/>
        <v>0.237634208742983</v>
      </c>
      <c r="E920" s="50">
        <f ca="1" t="shared" si="44"/>
        <v>2</v>
      </c>
      <c r="F920" s="55">
        <f ca="1">IF(E920=1,$C$4+SQRT(D920*($C$6-$C$4)*($C$5-$C$4)),$C$6-SQRT((1-D920)*($C$6-$C$4)*($C$6-$C$5)))</f>
        <v>8.76519978032313</v>
      </c>
    </row>
    <row r="921" spans="2:6">
      <c r="B921" s="49">
        <v>905</v>
      </c>
      <c r="C921" s="50">
        <f ca="1" t="shared" si="42"/>
        <v>0.125514025402697</v>
      </c>
      <c r="D921" s="50">
        <f ca="1" t="shared" si="43"/>
        <v>0.160068837800534</v>
      </c>
      <c r="E921" s="50">
        <f ca="1" t="shared" si="44"/>
        <v>1</v>
      </c>
      <c r="F921" s="55">
        <f ca="1">IF(E921=1,$C$4+SQRT(D921*($C$6-$C$4)*($C$5-$C$4)),$C$6-SQRT((1-D921)*($C$6-$C$4)*($C$6-$C$5)))</f>
        <v>8.56580710105218</v>
      </c>
    </row>
    <row r="922" spans="2:6">
      <c r="B922" s="49">
        <v>906</v>
      </c>
      <c r="C922" s="50">
        <f ca="1" t="shared" si="42"/>
        <v>0.0154187539417427</v>
      </c>
      <c r="D922" s="50">
        <f ca="1" t="shared" si="43"/>
        <v>0.65421820349233</v>
      </c>
      <c r="E922" s="50">
        <f ca="1" t="shared" si="44"/>
        <v>1</v>
      </c>
      <c r="F922" s="55">
        <f ca="1">IF(E922=1,$C$4+SQRT(D922*($C$6-$C$4)*($C$5-$C$4)),$C$6-SQRT((1-D922)*($C$6-$C$4)*($C$6-$C$5)))</f>
        <v>9.14386905150225</v>
      </c>
    </row>
    <row r="923" spans="2:6">
      <c r="B923" s="49">
        <v>907</v>
      </c>
      <c r="C923" s="50">
        <f ca="1" t="shared" si="42"/>
        <v>0.0589715300210114</v>
      </c>
      <c r="D923" s="50">
        <f ca="1" t="shared" si="43"/>
        <v>0.800929904430431</v>
      </c>
      <c r="E923" s="50">
        <f ca="1" t="shared" si="44"/>
        <v>1</v>
      </c>
      <c r="F923" s="55">
        <f ca="1">IF(E923=1,$C$4+SQRT(D923*($C$6-$C$4)*($C$5-$C$4)),$C$6-SQRT((1-D923)*($C$6-$C$4)*($C$6-$C$5)))</f>
        <v>9.26564600456086</v>
      </c>
    </row>
    <row r="924" spans="2:6">
      <c r="B924" s="49">
        <v>908</v>
      </c>
      <c r="C924" s="50">
        <f ca="1" t="shared" si="42"/>
        <v>0.638197939111065</v>
      </c>
      <c r="D924" s="50">
        <f ca="1" t="shared" si="43"/>
        <v>0.700977783662997</v>
      </c>
      <c r="E924" s="50">
        <f ca="1" t="shared" si="44"/>
        <v>2</v>
      </c>
      <c r="F924" s="55">
        <f ca="1">IF(E924=1,$C$4+SQRT(D924*($C$6-$C$4)*($C$5-$C$4)),$C$6-SQRT((1-D924)*($C$6-$C$4)*($C$6-$C$5)))</f>
        <v>9.22666667427686</v>
      </c>
    </row>
    <row r="925" spans="2:6">
      <c r="B925" s="49">
        <v>909</v>
      </c>
      <c r="C925" s="50">
        <f ca="1" t="shared" si="42"/>
        <v>0.771120155175671</v>
      </c>
      <c r="D925" s="50">
        <f ca="1" t="shared" si="43"/>
        <v>0.458055920586759</v>
      </c>
      <c r="E925" s="50">
        <f ca="1" t="shared" si="44"/>
        <v>2</v>
      </c>
      <c r="F925" s="55">
        <f ca="1">IF(E925=1,$C$4+SQRT(D925*($C$6-$C$4)*($C$5-$C$4)),$C$6-SQRT((1-D925)*($C$6-$C$4)*($C$6-$C$5)))</f>
        <v>8.95890050483804</v>
      </c>
    </row>
    <row r="926" spans="2:6">
      <c r="B926" s="49">
        <v>910</v>
      </c>
      <c r="C926" s="50">
        <f ca="1" t="shared" si="42"/>
        <v>0.974497893365192</v>
      </c>
      <c r="D926" s="50">
        <f ca="1" t="shared" si="43"/>
        <v>0.342992690920593</v>
      </c>
      <c r="E926" s="50">
        <f ca="1" t="shared" si="44"/>
        <v>2</v>
      </c>
      <c r="F926" s="55">
        <f ca="1">IF(E926=1,$C$4+SQRT(D926*($C$6-$C$4)*($C$5-$C$4)),$C$6-SQRT((1-D926)*($C$6-$C$4)*($C$6-$C$5)))</f>
        <v>8.85369523330014</v>
      </c>
    </row>
    <row r="927" spans="2:6">
      <c r="B927" s="49">
        <v>911</v>
      </c>
      <c r="C927" s="50">
        <f ca="1" t="shared" si="42"/>
        <v>0.92607596487271</v>
      </c>
      <c r="D927" s="50">
        <f ca="1" t="shared" si="43"/>
        <v>0.329101133199988</v>
      </c>
      <c r="E927" s="50">
        <f ca="1" t="shared" si="44"/>
        <v>2</v>
      </c>
      <c r="F927" s="55">
        <f ca="1">IF(E927=1,$C$4+SQRT(D927*($C$6-$C$4)*($C$5-$C$4)),$C$6-SQRT((1-D927)*($C$6-$C$4)*($C$6-$C$5)))</f>
        <v>8.84164006733657</v>
      </c>
    </row>
    <row r="928" spans="2:6">
      <c r="B928" s="49">
        <v>912</v>
      </c>
      <c r="C928" s="50">
        <f ca="1" t="shared" si="42"/>
        <v>0.324885790002155</v>
      </c>
      <c r="D928" s="50">
        <f ca="1" t="shared" si="43"/>
        <v>0.369840227814934</v>
      </c>
      <c r="E928" s="50">
        <f ca="1" t="shared" si="44"/>
        <v>1</v>
      </c>
      <c r="F928" s="55">
        <f ca="1">IF(E928=1,$C$4+SQRT(D928*($C$6-$C$4)*($C$5-$C$4)),$C$6-SQRT((1-D928)*($C$6-$C$4)*($C$6-$C$5)))</f>
        <v>8.86004677525694</v>
      </c>
    </row>
    <row r="929" spans="2:6">
      <c r="B929" s="49">
        <v>913</v>
      </c>
      <c r="C929" s="50">
        <f ca="1" t="shared" si="42"/>
        <v>0.112653676541654</v>
      </c>
      <c r="D929" s="50">
        <f ca="1" t="shared" si="43"/>
        <v>0.219317954761773</v>
      </c>
      <c r="E929" s="50">
        <f ca="1" t="shared" si="44"/>
        <v>1</v>
      </c>
      <c r="F929" s="55">
        <f ca="1">IF(E929=1,$C$4+SQRT(D929*($C$6-$C$4)*($C$5-$C$4)),$C$6-SQRT((1-D929)*($C$6-$C$4)*($C$6-$C$5)))</f>
        <v>8.66229593802434</v>
      </c>
    </row>
    <row r="930" spans="2:6">
      <c r="B930" s="49">
        <v>914</v>
      </c>
      <c r="C930" s="50">
        <f ca="1" t="shared" si="42"/>
        <v>0.0541620484728587</v>
      </c>
      <c r="D930" s="50">
        <f ca="1" t="shared" si="43"/>
        <v>0.625060825970796</v>
      </c>
      <c r="E930" s="50">
        <f ca="1" t="shared" si="44"/>
        <v>1</v>
      </c>
      <c r="F930" s="55">
        <f ca="1">IF(E930=1,$C$4+SQRT(D930*($C$6-$C$4)*($C$5-$C$4)),$C$6-SQRT((1-D930)*($C$6-$C$4)*($C$6-$C$5)))</f>
        <v>9.11808839182848</v>
      </c>
    </row>
    <row r="931" spans="2:6">
      <c r="B931" s="49">
        <v>915</v>
      </c>
      <c r="C931" s="50">
        <f ca="1" t="shared" si="42"/>
        <v>0.761160014474983</v>
      </c>
      <c r="D931" s="50">
        <f ca="1" t="shared" si="43"/>
        <v>0.00912520611414513</v>
      </c>
      <c r="E931" s="50">
        <f ca="1" t="shared" si="44"/>
        <v>2</v>
      </c>
      <c r="F931" s="55">
        <f ca="1">IF(E931=1,$C$4+SQRT(D931*($C$6-$C$4)*($C$5-$C$4)),$C$6-SQRT((1-D931)*($C$6-$C$4)*($C$6-$C$5)))</f>
        <v>8.59225372038435</v>
      </c>
    </row>
    <row r="932" spans="2:6">
      <c r="B932" s="49">
        <v>916</v>
      </c>
      <c r="C932" s="50">
        <f ca="1" t="shared" si="42"/>
        <v>0.25239013953352</v>
      </c>
      <c r="D932" s="50">
        <f ca="1" t="shared" si="43"/>
        <v>0.478044835204685</v>
      </c>
      <c r="E932" s="50">
        <f ca="1" t="shared" si="44"/>
        <v>1</v>
      </c>
      <c r="F932" s="55">
        <f ca="1">IF(E932=1,$C$4+SQRT(D932*($C$6-$C$4)*($C$5-$C$4)),$C$6-SQRT((1-D932)*($C$6-$C$4)*($C$6-$C$5)))</f>
        <v>8.9777983792221</v>
      </c>
    </row>
    <row r="933" spans="2:6">
      <c r="B933" s="49">
        <v>917</v>
      </c>
      <c r="C933" s="50">
        <f ca="1" t="shared" si="42"/>
        <v>0.55454460868654</v>
      </c>
      <c r="D933" s="50">
        <f ca="1" t="shared" si="43"/>
        <v>0.496647498365579</v>
      </c>
      <c r="E933" s="50">
        <f ca="1" t="shared" si="44"/>
        <v>2</v>
      </c>
      <c r="F933" s="55">
        <f ca="1">IF(E933=1,$C$4+SQRT(D933*($C$6-$C$4)*($C$5-$C$4)),$C$6-SQRT((1-D933)*($C$6-$C$4)*($C$6-$C$5)))</f>
        <v>8.99665309923793</v>
      </c>
    </row>
    <row r="934" spans="2:6">
      <c r="B934" s="49">
        <v>918</v>
      </c>
      <c r="C934" s="50">
        <f ca="1" t="shared" si="42"/>
        <v>0.602055033572932</v>
      </c>
      <c r="D934" s="50">
        <f ca="1" t="shared" si="43"/>
        <v>0.48085893265994</v>
      </c>
      <c r="E934" s="50">
        <f ca="1" t="shared" si="44"/>
        <v>2</v>
      </c>
      <c r="F934" s="55">
        <f ca="1">IF(E934=1,$C$4+SQRT(D934*($C$6-$C$4)*($C$5-$C$4)),$C$6-SQRT((1-D934)*($C$6-$C$4)*($C$6-$C$5)))</f>
        <v>8.98103869814398</v>
      </c>
    </row>
    <row r="935" spans="2:6">
      <c r="B935" s="49">
        <v>919</v>
      </c>
      <c r="C935" s="50">
        <f ca="1" t="shared" si="42"/>
        <v>0.511933876010316</v>
      </c>
      <c r="D935" s="50">
        <f ca="1" t="shared" si="43"/>
        <v>0.736426379135547</v>
      </c>
      <c r="E935" s="50">
        <f ca="1" t="shared" si="44"/>
        <v>2</v>
      </c>
      <c r="F935" s="55">
        <f ca="1">IF(E935=1,$C$4+SQRT(D935*($C$6-$C$4)*($C$5-$C$4)),$C$6-SQRT((1-D935)*($C$6-$C$4)*($C$6-$C$5)))</f>
        <v>9.27395093710624</v>
      </c>
    </row>
    <row r="936" spans="2:6">
      <c r="B936" s="49">
        <v>920</v>
      </c>
      <c r="C936" s="50">
        <f ca="1" t="shared" si="42"/>
        <v>0.257259562824602</v>
      </c>
      <c r="D936" s="50">
        <f ca="1" t="shared" si="43"/>
        <v>0.656043194050813</v>
      </c>
      <c r="E936" s="50">
        <f ca="1" t="shared" si="44"/>
        <v>1</v>
      </c>
      <c r="F936" s="55">
        <f ca="1">IF(E936=1,$C$4+SQRT(D936*($C$6-$C$4)*($C$5-$C$4)),$C$6-SQRT((1-D936)*($C$6-$C$4)*($C$6-$C$5)))</f>
        <v>9.14546339448348</v>
      </c>
    </row>
    <row r="937" spans="2:6">
      <c r="B937" s="49">
        <v>921</v>
      </c>
      <c r="C937" s="50">
        <f ca="1" t="shared" si="42"/>
        <v>0.530780541677193</v>
      </c>
      <c r="D937" s="50">
        <f ca="1" t="shared" si="43"/>
        <v>0.96014589310782</v>
      </c>
      <c r="E937" s="50">
        <f ca="1" t="shared" si="44"/>
        <v>2</v>
      </c>
      <c r="F937" s="55">
        <f ca="1">IF(E937=1,$C$4+SQRT(D937*($C$6-$C$4)*($C$5-$C$4)),$C$6-SQRT((1-D937)*($C$6-$C$4)*($C$6-$C$5)))</f>
        <v>9.71767356874646</v>
      </c>
    </row>
    <row r="938" spans="2:6">
      <c r="B938" s="49">
        <v>922</v>
      </c>
      <c r="C938" s="50">
        <f ca="1" t="shared" si="42"/>
        <v>0.897730711033631</v>
      </c>
      <c r="D938" s="50">
        <f ca="1" t="shared" si="43"/>
        <v>0.434792697326992</v>
      </c>
      <c r="E938" s="50">
        <f ca="1" t="shared" si="44"/>
        <v>2</v>
      </c>
      <c r="F938" s="55">
        <f ca="1">IF(E938=1,$C$4+SQRT(D938*($C$6-$C$4)*($C$5-$C$4)),$C$6-SQRT((1-D938)*($C$6-$C$4)*($C$6-$C$5)))</f>
        <v>8.9367904226607</v>
      </c>
    </row>
    <row r="939" spans="2:6">
      <c r="B939" s="49">
        <v>923</v>
      </c>
      <c r="C939" s="50">
        <f ca="1" t="shared" si="42"/>
        <v>0.0869048746701067</v>
      </c>
      <c r="D939" s="50">
        <f ca="1" t="shared" si="43"/>
        <v>0.094302149177439</v>
      </c>
      <c r="E939" s="50">
        <f ca="1" t="shared" si="44"/>
        <v>1</v>
      </c>
      <c r="F939" s="55">
        <f ca="1">IF(E939=1,$C$4+SQRT(D939*($C$6-$C$4)*($C$5-$C$4)),$C$6-SQRT((1-D939)*($C$6-$C$4)*($C$6-$C$5)))</f>
        <v>8.43428596380136</v>
      </c>
    </row>
    <row r="940" spans="2:6">
      <c r="B940" s="49">
        <v>924</v>
      </c>
      <c r="C940" s="50">
        <f ca="1" t="shared" si="42"/>
        <v>0.569736199542375</v>
      </c>
      <c r="D940" s="50">
        <f ca="1" t="shared" si="43"/>
        <v>0.104946858046472</v>
      </c>
      <c r="E940" s="50">
        <f ca="1" t="shared" si="44"/>
        <v>2</v>
      </c>
      <c r="F940" s="55">
        <f ca="1">IF(E940=1,$C$4+SQRT(D940*($C$6-$C$4)*($C$5-$C$4)),$C$6-SQRT((1-D940)*($C$6-$C$4)*($C$6-$C$5)))</f>
        <v>8.66205146440266</v>
      </c>
    </row>
    <row r="941" spans="2:6">
      <c r="B941" s="49">
        <v>925</v>
      </c>
      <c r="C941" s="50">
        <f ca="1" t="shared" si="42"/>
        <v>0.691110153423771</v>
      </c>
      <c r="D941" s="50">
        <f ca="1" t="shared" si="43"/>
        <v>0.418427612774744</v>
      </c>
      <c r="E941" s="50">
        <f ca="1" t="shared" si="44"/>
        <v>2</v>
      </c>
      <c r="F941" s="55">
        <f ca="1">IF(E941=1,$C$4+SQRT(D941*($C$6-$C$4)*($C$5-$C$4)),$C$6-SQRT((1-D941)*($C$6-$C$4)*($C$6-$C$5)))</f>
        <v>8.92150810181508</v>
      </c>
    </row>
    <row r="942" spans="2:6">
      <c r="B942" s="49">
        <v>926</v>
      </c>
      <c r="C942" s="50">
        <f ca="1" t="shared" si="42"/>
        <v>0.406757456909719</v>
      </c>
      <c r="D942" s="50">
        <f ca="1" t="shared" si="43"/>
        <v>0.481245714592169</v>
      </c>
      <c r="E942" s="50">
        <f ca="1" t="shared" si="44"/>
        <v>1</v>
      </c>
      <c r="F942" s="55">
        <f ca="1">IF(E942=1,$C$4+SQRT(D942*($C$6-$C$4)*($C$5-$C$4)),$C$6-SQRT((1-D942)*($C$6-$C$4)*($C$6-$C$5)))</f>
        <v>8.98106647541557</v>
      </c>
    </row>
    <row r="943" spans="2:6">
      <c r="B943" s="49">
        <v>927</v>
      </c>
      <c r="C943" s="50">
        <f ca="1" t="shared" si="42"/>
        <v>0.133198714280738</v>
      </c>
      <c r="D943" s="50">
        <f ca="1" t="shared" si="43"/>
        <v>0.174497762084609</v>
      </c>
      <c r="E943" s="50">
        <f ca="1" t="shared" si="44"/>
        <v>1</v>
      </c>
      <c r="F943" s="55">
        <f ca="1">IF(E943=1,$C$4+SQRT(D943*($C$6-$C$4)*($C$5-$C$4)),$C$6-SQRT((1-D943)*($C$6-$C$4)*($C$6-$C$5)))</f>
        <v>8.59075843131454</v>
      </c>
    </row>
    <row r="944" spans="2:6">
      <c r="B944" s="49">
        <v>928</v>
      </c>
      <c r="C944" s="50">
        <f ca="1" t="shared" si="42"/>
        <v>0.342529193042911</v>
      </c>
      <c r="D944" s="50">
        <f ca="1" t="shared" si="43"/>
        <v>0.0375078365362078</v>
      </c>
      <c r="E944" s="50">
        <f ca="1" t="shared" si="44"/>
        <v>1</v>
      </c>
      <c r="F944" s="55">
        <f ca="1">IF(E944=1,$C$4+SQRT(D944*($C$6-$C$4)*($C$5-$C$4)),$C$6-SQRT((1-D944)*($C$6-$C$4)*($C$6-$C$5)))</f>
        <v>8.27388989224215</v>
      </c>
    </row>
    <row r="945" spans="2:6">
      <c r="B945" s="49">
        <v>929</v>
      </c>
      <c r="C945" s="50">
        <f ca="1" t="shared" si="42"/>
        <v>0.726529443182674</v>
      </c>
      <c r="D945" s="50">
        <f ca="1" t="shared" si="43"/>
        <v>0.491021116163306</v>
      </c>
      <c r="E945" s="50">
        <f ca="1" t="shared" si="44"/>
        <v>2</v>
      </c>
      <c r="F945" s="55">
        <f ca="1">IF(E945=1,$C$4+SQRT(D945*($C$6-$C$4)*($C$5-$C$4)),$C$6-SQRT((1-D945)*($C$6-$C$4)*($C$6-$C$5)))</f>
        <v>8.99106106841227</v>
      </c>
    </row>
    <row r="946" spans="2:6">
      <c r="B946" s="49">
        <v>930</v>
      </c>
      <c r="C946" s="50">
        <f ca="1" t="shared" si="42"/>
        <v>0.476738577339311</v>
      </c>
      <c r="D946" s="50">
        <f ca="1" t="shared" si="43"/>
        <v>0.291308496653089</v>
      </c>
      <c r="E946" s="50">
        <f ca="1" t="shared" si="44"/>
        <v>1</v>
      </c>
      <c r="F946" s="55">
        <f ca="1">IF(E946=1,$C$4+SQRT(D946*($C$6-$C$4)*($C$5-$C$4)),$C$6-SQRT((1-D946)*($C$6-$C$4)*($C$6-$C$5)))</f>
        <v>8.76329351713884</v>
      </c>
    </row>
    <row r="947" spans="2:6">
      <c r="B947" s="49">
        <v>931</v>
      </c>
      <c r="C947" s="50">
        <f ca="1" t="shared" si="42"/>
        <v>0.585107343833687</v>
      </c>
      <c r="D947" s="50">
        <f ca="1" t="shared" si="43"/>
        <v>0.508523988919705</v>
      </c>
      <c r="E947" s="50">
        <f ca="1" t="shared" si="44"/>
        <v>2</v>
      </c>
      <c r="F947" s="55">
        <f ca="1">IF(E947=1,$C$4+SQRT(D947*($C$6-$C$4)*($C$5-$C$4)),$C$6-SQRT((1-D947)*($C$6-$C$4)*($C$6-$C$5)))</f>
        <v>9.00856063112231</v>
      </c>
    </row>
    <row r="948" spans="2:6">
      <c r="B948" s="49">
        <v>932</v>
      </c>
      <c r="C948" s="50">
        <f ca="1" t="shared" si="42"/>
        <v>0.0802801917231244</v>
      </c>
      <c r="D948" s="50">
        <f ca="1" t="shared" si="43"/>
        <v>0.0987460983620334</v>
      </c>
      <c r="E948" s="50">
        <f ca="1" t="shared" si="44"/>
        <v>1</v>
      </c>
      <c r="F948" s="55">
        <f ca="1">IF(E948=1,$C$4+SQRT(D948*($C$6-$C$4)*($C$5-$C$4)),$C$6-SQRT((1-D948)*($C$6-$C$4)*($C$6-$C$5)))</f>
        <v>8.44440094140772</v>
      </c>
    </row>
    <row r="949" spans="2:6">
      <c r="B949" s="49">
        <v>933</v>
      </c>
      <c r="C949" s="50">
        <f ca="1" t="shared" si="42"/>
        <v>0.71433519237029</v>
      </c>
      <c r="D949" s="50">
        <f ca="1" t="shared" si="43"/>
        <v>0.077247041877349</v>
      </c>
      <c r="E949" s="50">
        <f ca="1" t="shared" si="44"/>
        <v>2</v>
      </c>
      <c r="F949" s="55">
        <f ca="1">IF(E949=1,$C$4+SQRT(D949*($C$6-$C$4)*($C$5-$C$4)),$C$6-SQRT((1-D949)*($C$6-$C$4)*($C$6-$C$5)))</f>
        <v>8.64150601170071</v>
      </c>
    </row>
    <row r="950" spans="2:6">
      <c r="B950" s="49">
        <v>934</v>
      </c>
      <c r="C950" s="50">
        <f ca="1" t="shared" si="42"/>
        <v>0.482676921098255</v>
      </c>
      <c r="D950" s="50">
        <f ca="1" t="shared" si="43"/>
        <v>0.92472421283007</v>
      </c>
      <c r="E950" s="50">
        <f ca="1" t="shared" si="44"/>
        <v>1</v>
      </c>
      <c r="F950" s="55">
        <f ca="1">IF(E950=1,$C$4+SQRT(D950*($C$6-$C$4)*($C$5-$C$4)),$C$6-SQRT((1-D950)*($C$6-$C$4)*($C$6-$C$5)))</f>
        <v>9.35994427299803</v>
      </c>
    </row>
    <row r="951" spans="2:6">
      <c r="B951" s="49">
        <v>935</v>
      </c>
      <c r="C951" s="50">
        <f ca="1" t="shared" si="42"/>
        <v>0.0914456058361843</v>
      </c>
      <c r="D951" s="50">
        <f ca="1" t="shared" si="43"/>
        <v>0.373300954455335</v>
      </c>
      <c r="E951" s="50">
        <f ca="1" t="shared" si="44"/>
        <v>1</v>
      </c>
      <c r="F951" s="55">
        <f ca="1">IF(E951=1,$C$4+SQRT(D951*($C$6-$C$4)*($C$5-$C$4)),$C$6-SQRT((1-D951)*($C$6-$C$4)*($C$6-$C$5)))</f>
        <v>8.86406128770514</v>
      </c>
    </row>
    <row r="952" spans="2:6">
      <c r="B952" s="49">
        <v>936</v>
      </c>
      <c r="C952" s="50">
        <f ca="1" t="shared" si="42"/>
        <v>0.2397959721688</v>
      </c>
      <c r="D952" s="50">
        <f ca="1" t="shared" si="43"/>
        <v>0.288888279104222</v>
      </c>
      <c r="E952" s="50">
        <f ca="1" t="shared" si="44"/>
        <v>1</v>
      </c>
      <c r="F952" s="55">
        <f ca="1">IF(E952=1,$C$4+SQRT(D952*($C$6-$C$4)*($C$5-$C$4)),$C$6-SQRT((1-D952)*($C$6-$C$4)*($C$6-$C$5)))</f>
        <v>8.76011614784087</v>
      </c>
    </row>
    <row r="953" spans="2:6">
      <c r="B953" s="49">
        <v>937</v>
      </c>
      <c r="C953" s="50">
        <f ca="1" t="shared" si="42"/>
        <v>0.32457437260667</v>
      </c>
      <c r="D953" s="50">
        <f ca="1" t="shared" si="43"/>
        <v>0.574351298525568</v>
      </c>
      <c r="E953" s="50">
        <f ca="1" t="shared" si="44"/>
        <v>1</v>
      </c>
      <c r="F953" s="55">
        <f ca="1">IF(E953=1,$C$4+SQRT(D953*($C$6-$C$4)*($C$5-$C$4)),$C$6-SQRT((1-D953)*($C$6-$C$4)*($C$6-$C$5)))</f>
        <v>9.07177544152268</v>
      </c>
    </row>
    <row r="954" spans="2:6">
      <c r="B954" s="49">
        <v>938</v>
      </c>
      <c r="C954" s="50">
        <f ca="1" t="shared" si="42"/>
        <v>0.155427300083018</v>
      </c>
      <c r="D954" s="50">
        <f ca="1" t="shared" si="43"/>
        <v>0.258335364542847</v>
      </c>
      <c r="E954" s="50">
        <f ca="1" t="shared" si="44"/>
        <v>1</v>
      </c>
      <c r="F954" s="55">
        <f ca="1">IF(E954=1,$C$4+SQRT(D954*($C$6-$C$4)*($C$5-$C$4)),$C$6-SQRT((1-D954)*($C$6-$C$4)*($C$6-$C$5)))</f>
        <v>8.71879811427528</v>
      </c>
    </row>
    <row r="955" spans="2:6">
      <c r="B955" s="49">
        <v>939</v>
      </c>
      <c r="C955" s="50">
        <f ca="1" t="shared" si="42"/>
        <v>0.739846688416555</v>
      </c>
      <c r="D955" s="50">
        <f ca="1" t="shared" si="43"/>
        <v>0.798933787710283</v>
      </c>
      <c r="E955" s="50">
        <f ca="1" t="shared" si="44"/>
        <v>2</v>
      </c>
      <c r="F955" s="55">
        <f ca="1">IF(E955=1,$C$4+SQRT(D955*($C$6-$C$4)*($C$5-$C$4)),$C$6-SQRT((1-D955)*($C$6-$C$4)*($C$6-$C$5)))</f>
        <v>9.36586087916023</v>
      </c>
    </row>
    <row r="956" spans="2:6">
      <c r="B956" s="49">
        <v>940</v>
      </c>
      <c r="C956" s="50">
        <f ca="1" t="shared" si="42"/>
        <v>0.274413742561066</v>
      </c>
      <c r="D956" s="50">
        <f ca="1" t="shared" si="43"/>
        <v>0.87923212409291</v>
      </c>
      <c r="E956" s="50">
        <f ca="1" t="shared" si="44"/>
        <v>1</v>
      </c>
      <c r="F956" s="55">
        <f ca="1">IF(E956=1,$C$4+SQRT(D956*($C$6-$C$4)*($C$5-$C$4)),$C$6-SQRT((1-D956)*($C$6-$C$4)*($C$6-$C$5)))</f>
        <v>9.32607098157897</v>
      </c>
    </row>
    <row r="957" spans="2:6">
      <c r="B957" s="49">
        <v>941</v>
      </c>
      <c r="C957" s="50">
        <f ca="1" t="shared" si="42"/>
        <v>0.543577919421418</v>
      </c>
      <c r="D957" s="50">
        <f ca="1" t="shared" si="43"/>
        <v>0.506011973606952</v>
      </c>
      <c r="E957" s="50">
        <f ca="1" t="shared" si="44"/>
        <v>2</v>
      </c>
      <c r="F957" s="55">
        <f ca="1">IF(E957=1,$C$4+SQRT(D957*($C$6-$C$4)*($C$5-$C$4)),$C$6-SQRT((1-D957)*($C$6-$C$4)*($C$6-$C$5)))</f>
        <v>9.00603015499156</v>
      </c>
    </row>
    <row r="958" spans="2:6">
      <c r="B958" s="49">
        <v>942</v>
      </c>
      <c r="C958" s="50">
        <f ca="1" t="shared" si="42"/>
        <v>0.0426954395325314</v>
      </c>
      <c r="D958" s="50">
        <f ca="1" t="shared" si="43"/>
        <v>0.506816710340235</v>
      </c>
      <c r="E958" s="50">
        <f ca="1" t="shared" si="44"/>
        <v>1</v>
      </c>
      <c r="F958" s="55">
        <f ca="1">IF(E958=1,$C$4+SQRT(D958*($C$6-$C$4)*($C$5-$C$4)),$C$6-SQRT((1-D958)*($C$6-$C$4)*($C$6-$C$5)))</f>
        <v>9.00679363361141</v>
      </c>
    </row>
    <row r="959" spans="2:6">
      <c r="B959" s="49">
        <v>943</v>
      </c>
      <c r="C959" s="50">
        <f ca="1" t="shared" si="42"/>
        <v>0.882139374622347</v>
      </c>
      <c r="D959" s="50">
        <f ca="1" t="shared" si="43"/>
        <v>0.776363461105867</v>
      </c>
      <c r="E959" s="50">
        <f ca="1" t="shared" si="44"/>
        <v>2</v>
      </c>
      <c r="F959" s="55">
        <f ca="1">IF(E959=1,$C$4+SQRT(D959*($C$6-$C$4)*($C$5-$C$4)),$C$6-SQRT((1-D959)*($C$6-$C$4)*($C$6-$C$5)))</f>
        <v>9.33121522311863</v>
      </c>
    </row>
    <row r="960" spans="2:6">
      <c r="B960" s="49">
        <v>944</v>
      </c>
      <c r="C960" s="50">
        <f ca="1" t="shared" si="42"/>
        <v>0.389455801966181</v>
      </c>
      <c r="D960" s="50">
        <f ca="1" t="shared" si="43"/>
        <v>0.76694951510454</v>
      </c>
      <c r="E960" s="50">
        <f ca="1" t="shared" si="44"/>
        <v>1</v>
      </c>
      <c r="F960" s="55">
        <f ca="1">IF(E960=1,$C$4+SQRT(D960*($C$6-$C$4)*($C$5-$C$4)),$C$6-SQRT((1-D960)*($C$6-$C$4)*($C$6-$C$5)))</f>
        <v>9.23850677438966</v>
      </c>
    </row>
    <row r="961" spans="2:6">
      <c r="B961" s="49">
        <v>945</v>
      </c>
      <c r="C961" s="50">
        <f ca="1" t="shared" si="42"/>
        <v>0.95779544682851</v>
      </c>
      <c r="D961" s="50">
        <f ca="1" t="shared" si="43"/>
        <v>0.0789426705061913</v>
      </c>
      <c r="E961" s="50">
        <f ca="1" t="shared" si="44"/>
        <v>2</v>
      </c>
      <c r="F961" s="55">
        <f ca="1">IF(E961=1,$C$4+SQRT(D961*($C$6-$C$4)*($C$5-$C$4)),$C$6-SQRT((1-D961)*($C$6-$C$4)*($C$6-$C$5)))</f>
        <v>8.64275475355866</v>
      </c>
    </row>
    <row r="962" spans="2:6">
      <c r="B962" s="49">
        <v>946</v>
      </c>
      <c r="C962" s="50">
        <f ca="1" t="shared" si="42"/>
        <v>0.475270456485992</v>
      </c>
      <c r="D962" s="50">
        <f ca="1" t="shared" si="43"/>
        <v>0.211507528030485</v>
      </c>
      <c r="E962" s="50">
        <f ca="1" t="shared" si="44"/>
        <v>1</v>
      </c>
      <c r="F962" s="55">
        <f ca="1">IF(E962=1,$C$4+SQRT(D962*($C$6-$C$4)*($C$5-$C$4)),$C$6-SQRT((1-D962)*($C$6-$C$4)*($C$6-$C$5)))</f>
        <v>8.6503960762958</v>
      </c>
    </row>
    <row r="963" spans="2:6">
      <c r="B963" s="49">
        <v>947</v>
      </c>
      <c r="C963" s="50">
        <f ca="1" t="shared" si="42"/>
        <v>0.171674329802695</v>
      </c>
      <c r="D963" s="50">
        <f ca="1" t="shared" si="43"/>
        <v>0.0911160825077526</v>
      </c>
      <c r="E963" s="50">
        <f ca="1" t="shared" si="44"/>
        <v>1</v>
      </c>
      <c r="F963" s="55">
        <f ca="1">IF(E963=1,$C$4+SQRT(D963*($C$6-$C$4)*($C$5-$C$4)),$C$6-SQRT((1-D963)*($C$6-$C$4)*($C$6-$C$5)))</f>
        <v>8.42688659502906</v>
      </c>
    </row>
    <row r="964" spans="2:6">
      <c r="B964" s="49">
        <v>948</v>
      </c>
      <c r="C964" s="50">
        <f ca="1" t="shared" si="42"/>
        <v>0.790952664712675</v>
      </c>
      <c r="D964" s="50">
        <f ca="1" t="shared" si="43"/>
        <v>0.742931572542294</v>
      </c>
      <c r="E964" s="50">
        <f ca="1" t="shared" si="44"/>
        <v>2</v>
      </c>
      <c r="F964" s="55">
        <f ca="1">IF(E964=1,$C$4+SQRT(D964*($C$6-$C$4)*($C$5-$C$4)),$C$6-SQRT((1-D964)*($C$6-$C$4)*($C$6-$C$5)))</f>
        <v>9.28296662914798</v>
      </c>
    </row>
    <row r="965" spans="2:6">
      <c r="B965" s="49">
        <v>949</v>
      </c>
      <c r="C965" s="50">
        <f ca="1" t="shared" si="42"/>
        <v>0.565995369921998</v>
      </c>
      <c r="D965" s="50">
        <f ca="1" t="shared" si="43"/>
        <v>0.621113917727166</v>
      </c>
      <c r="E965" s="50">
        <f ca="1" t="shared" si="44"/>
        <v>2</v>
      </c>
      <c r="F965" s="55">
        <f ca="1">IF(E965=1,$C$4+SQRT(D965*($C$6-$C$4)*($C$5-$C$4)),$C$6-SQRT((1-D965)*($C$6-$C$4)*($C$6-$C$5)))</f>
        <v>9.12949890031909</v>
      </c>
    </row>
    <row r="966" spans="2:6">
      <c r="B966" s="49">
        <v>950</v>
      </c>
      <c r="C966" s="50">
        <f ca="1" t="shared" si="42"/>
        <v>0.479382427453017</v>
      </c>
      <c r="D966" s="50">
        <f ca="1" t="shared" si="43"/>
        <v>0.807019459523577</v>
      </c>
      <c r="E966" s="50">
        <f ca="1" t="shared" si="44"/>
        <v>1</v>
      </c>
      <c r="F966" s="55">
        <f ca="1">IF(E966=1,$C$4+SQRT(D966*($C$6-$C$4)*($C$5-$C$4)),$C$6-SQRT((1-D966)*($C$6-$C$4)*($C$6-$C$5)))</f>
        <v>9.27044831419745</v>
      </c>
    </row>
    <row r="967" spans="2:6">
      <c r="B967" s="49">
        <v>951</v>
      </c>
      <c r="C967" s="50">
        <f ca="1" t="shared" si="42"/>
        <v>0.441676498416903</v>
      </c>
      <c r="D967" s="50">
        <f ca="1" t="shared" si="43"/>
        <v>0.0971031447165194</v>
      </c>
      <c r="E967" s="50">
        <f ca="1" t="shared" si="44"/>
        <v>1</v>
      </c>
      <c r="F967" s="55">
        <f ca="1">IF(E967=1,$C$4+SQRT(D967*($C$6-$C$4)*($C$5-$C$4)),$C$6-SQRT((1-D967)*($C$6-$C$4)*($C$6-$C$5)))</f>
        <v>8.44068842670649</v>
      </c>
    </row>
    <row r="968" spans="2:6">
      <c r="B968" s="49">
        <v>952</v>
      </c>
      <c r="C968" s="50">
        <f ca="1" t="shared" si="42"/>
        <v>0.215048469101546</v>
      </c>
      <c r="D968" s="50">
        <f ca="1" t="shared" si="43"/>
        <v>0.0230156321804904</v>
      </c>
      <c r="E968" s="50">
        <f ca="1" t="shared" si="44"/>
        <v>1</v>
      </c>
      <c r="F968" s="55">
        <f ca="1">IF(E968=1,$C$4+SQRT(D968*($C$6-$C$4)*($C$5-$C$4)),$C$6-SQRT((1-D968)*($C$6-$C$4)*($C$6-$C$5)))</f>
        <v>8.21454897893251</v>
      </c>
    </row>
    <row r="969" spans="2:6">
      <c r="B969" s="49">
        <v>953</v>
      </c>
      <c r="C969" s="50">
        <f ca="1" t="shared" si="42"/>
        <v>0.307156536508887</v>
      </c>
      <c r="D969" s="50">
        <f ca="1" t="shared" si="43"/>
        <v>0.20245362262175</v>
      </c>
      <c r="E969" s="50">
        <f ca="1" t="shared" si="44"/>
        <v>1</v>
      </c>
      <c r="F969" s="55">
        <f ca="1">IF(E969=1,$C$4+SQRT(D969*($C$6-$C$4)*($C$5-$C$4)),$C$6-SQRT((1-D969)*($C$6-$C$4)*($C$6-$C$5)))</f>
        <v>8.63632322387565</v>
      </c>
    </row>
    <row r="970" spans="2:6">
      <c r="B970" s="49">
        <v>954</v>
      </c>
      <c r="C970" s="50">
        <f ca="1" t="shared" si="42"/>
        <v>0.0574595136458151</v>
      </c>
      <c r="D970" s="50">
        <f ca="1" t="shared" si="43"/>
        <v>0.20629099699196</v>
      </c>
      <c r="E970" s="50">
        <f ca="1" t="shared" si="44"/>
        <v>1</v>
      </c>
      <c r="F970" s="55">
        <f ca="1">IF(E970=1,$C$4+SQRT(D970*($C$6-$C$4)*($C$5-$C$4)),$C$6-SQRT((1-D970)*($C$6-$C$4)*($C$6-$C$5)))</f>
        <v>8.64232545799145</v>
      </c>
    </row>
    <row r="971" spans="2:6">
      <c r="B971" s="49">
        <v>955</v>
      </c>
      <c r="C971" s="50">
        <f ca="1" t="shared" si="42"/>
        <v>0.873658589119489</v>
      </c>
      <c r="D971" s="50">
        <f ca="1" t="shared" si="43"/>
        <v>0.52340928808411</v>
      </c>
      <c r="E971" s="50">
        <f ca="1" t="shared" si="44"/>
        <v>2</v>
      </c>
      <c r="F971" s="55">
        <f ca="1">IF(E971=1,$C$4+SQRT(D971*($C$6-$C$4)*($C$5-$C$4)),$C$6-SQRT((1-D971)*($C$6-$C$4)*($C$6-$C$5)))</f>
        <v>9.02368989361383</v>
      </c>
    </row>
    <row r="972" spans="2:6">
      <c r="B972" s="49">
        <v>956</v>
      </c>
      <c r="C972" s="50">
        <f ca="1" t="shared" si="42"/>
        <v>0.1022757425239</v>
      </c>
      <c r="D972" s="50">
        <f ca="1" t="shared" si="43"/>
        <v>0.774127641350126</v>
      </c>
      <c r="E972" s="50">
        <f ca="1" t="shared" si="44"/>
        <v>1</v>
      </c>
      <c r="F972" s="55">
        <f ca="1">IF(E972=1,$C$4+SQRT(D972*($C$6-$C$4)*($C$5-$C$4)),$C$6-SQRT((1-D972)*($C$6-$C$4)*($C$6-$C$5)))</f>
        <v>9.24428906717862</v>
      </c>
    </row>
    <row r="973" spans="2:6">
      <c r="B973" s="49">
        <v>957</v>
      </c>
      <c r="C973" s="50">
        <f ca="1" t="shared" si="42"/>
        <v>0.338676144030822</v>
      </c>
      <c r="D973" s="50">
        <f ca="1" t="shared" si="43"/>
        <v>0.462444569435001</v>
      </c>
      <c r="E973" s="50">
        <f ca="1" t="shared" si="44"/>
        <v>1</v>
      </c>
      <c r="F973" s="55">
        <f ca="1">IF(E973=1,$C$4+SQRT(D973*($C$6-$C$4)*($C$5-$C$4)),$C$6-SQRT((1-D973)*($C$6-$C$4)*($C$6-$C$5)))</f>
        <v>8.9617115673995</v>
      </c>
    </row>
    <row r="974" spans="2:6">
      <c r="B974" s="49">
        <v>958</v>
      </c>
      <c r="C974" s="50">
        <f ca="1" t="shared" si="42"/>
        <v>0.701900833762578</v>
      </c>
      <c r="D974" s="50">
        <f ca="1" t="shared" si="43"/>
        <v>0.718787202547416</v>
      </c>
      <c r="E974" s="50">
        <f ca="1" t="shared" si="44"/>
        <v>2</v>
      </c>
      <c r="F974" s="55">
        <f ca="1">IF(E974=1,$C$4+SQRT(D974*($C$6-$C$4)*($C$5-$C$4)),$C$6-SQRT((1-D974)*($C$6-$C$4)*($C$6-$C$5)))</f>
        <v>9.250049605037</v>
      </c>
    </row>
    <row r="975" spans="2:6">
      <c r="B975" s="49">
        <v>959</v>
      </c>
      <c r="C975" s="50">
        <f ca="1" t="shared" si="42"/>
        <v>0.432588056874467</v>
      </c>
      <c r="D975" s="50">
        <f ca="1" t="shared" si="43"/>
        <v>0.636253029369225</v>
      </c>
      <c r="E975" s="50">
        <f ca="1" t="shared" si="44"/>
        <v>1</v>
      </c>
      <c r="F975" s="55">
        <f ca="1">IF(E975=1,$C$4+SQRT(D975*($C$6-$C$4)*($C$5-$C$4)),$C$6-SQRT((1-D975)*($C$6-$C$4)*($C$6-$C$5)))</f>
        <v>9.12805410275325</v>
      </c>
    </row>
    <row r="976" spans="2:6">
      <c r="B976" s="49">
        <v>960</v>
      </c>
      <c r="C976" s="50">
        <f ca="1" t="shared" si="42"/>
        <v>0.77000999134513</v>
      </c>
      <c r="D976" s="50">
        <f ca="1" t="shared" si="43"/>
        <v>0.460457578305891</v>
      </c>
      <c r="E976" s="50">
        <f ca="1" t="shared" si="44"/>
        <v>2</v>
      </c>
      <c r="F976" s="55">
        <f ca="1">IF(E976=1,$C$4+SQRT(D976*($C$6-$C$4)*($C$5-$C$4)),$C$6-SQRT((1-D976)*($C$6-$C$4)*($C$6-$C$5)))</f>
        <v>8.96120991370334</v>
      </c>
    </row>
    <row r="977" spans="2:6">
      <c r="B977" s="49">
        <v>961</v>
      </c>
      <c r="C977" s="50">
        <f ca="1" t="shared" ref="C977:C1016" si="45">RAND()</f>
        <v>0.549505666378939</v>
      </c>
      <c r="D977" s="50">
        <f ca="1" t="shared" ref="D977:D1016" si="46">RAND()</f>
        <v>0.348460042516012</v>
      </c>
      <c r="E977" s="50">
        <f ca="1" t="shared" ref="E977:E1016" si="47">IF(C977&lt;=$C$10,1,2)</f>
        <v>2</v>
      </c>
      <c r="F977" s="55">
        <f ca="1">IF(E977=1,$C$4+SQRT(D977*($C$6-$C$4)*($C$5-$C$4)),$C$6-SQRT((1-D977)*($C$6-$C$4)*($C$6-$C$5)))</f>
        <v>8.85847474186158</v>
      </c>
    </row>
    <row r="978" spans="2:6">
      <c r="B978" s="49">
        <v>962</v>
      </c>
      <c r="C978" s="50">
        <f ca="1" t="shared" si="45"/>
        <v>0.53412147694104</v>
      </c>
      <c r="D978" s="50">
        <f ca="1" t="shared" si="46"/>
        <v>0.0606741182057959</v>
      </c>
      <c r="E978" s="50">
        <f ca="1" t="shared" si="47"/>
        <v>2</v>
      </c>
      <c r="F978" s="55">
        <f ca="1">IF(E978=1,$C$4+SQRT(D978*($C$6-$C$4)*($C$5-$C$4)),$C$6-SQRT((1-D978)*($C$6-$C$4)*($C$6-$C$5)))</f>
        <v>8.62936081932975</v>
      </c>
    </row>
    <row r="979" spans="2:6">
      <c r="B979" s="49">
        <v>963</v>
      </c>
      <c r="C979" s="50">
        <f ca="1" t="shared" si="45"/>
        <v>0.290279685517223</v>
      </c>
      <c r="D979" s="50">
        <f ca="1" t="shared" si="46"/>
        <v>0.0307565893837776</v>
      </c>
      <c r="E979" s="50">
        <f ca="1" t="shared" si="47"/>
        <v>1</v>
      </c>
      <c r="F979" s="55">
        <f ca="1">IF(E979=1,$C$4+SQRT(D979*($C$6-$C$4)*($C$5-$C$4)),$C$6-SQRT((1-D979)*($C$6-$C$4)*($C$6-$C$5)))</f>
        <v>8.24801850488936</v>
      </c>
    </row>
    <row r="980" spans="2:6">
      <c r="B980" s="49">
        <v>964</v>
      </c>
      <c r="C980" s="50">
        <f ca="1" t="shared" si="45"/>
        <v>0.150265563100981</v>
      </c>
      <c r="D980" s="50">
        <f ca="1" t="shared" si="46"/>
        <v>0.507015395007611</v>
      </c>
      <c r="E980" s="50">
        <f ca="1" t="shared" si="47"/>
        <v>1</v>
      </c>
      <c r="F980" s="55">
        <f ca="1">IF(E980=1,$C$4+SQRT(D980*($C$6-$C$4)*($C$5-$C$4)),$C$6-SQRT((1-D980)*($C$6-$C$4)*($C$6-$C$5)))</f>
        <v>9.00699095825892</v>
      </c>
    </row>
    <row r="981" spans="2:6">
      <c r="B981" s="49">
        <v>965</v>
      </c>
      <c r="C981" s="50">
        <f ca="1" t="shared" si="45"/>
        <v>0.907745726015175</v>
      </c>
      <c r="D981" s="50">
        <f ca="1" t="shared" si="46"/>
        <v>0.689361837811406</v>
      </c>
      <c r="E981" s="50">
        <f ca="1" t="shared" si="47"/>
        <v>2</v>
      </c>
      <c r="F981" s="55">
        <f ca="1">IF(E981=1,$C$4+SQRT(D981*($C$6-$C$4)*($C$5-$C$4)),$C$6-SQRT((1-D981)*($C$6-$C$4)*($C$6-$C$5)))</f>
        <v>9.21178916248431</v>
      </c>
    </row>
    <row r="982" spans="2:6">
      <c r="B982" s="49">
        <v>966</v>
      </c>
      <c r="C982" s="50">
        <f ca="1" t="shared" si="45"/>
        <v>0.105027921760666</v>
      </c>
      <c r="D982" s="50">
        <f ca="1" t="shared" si="46"/>
        <v>0.456286911170928</v>
      </c>
      <c r="E982" s="50">
        <f ca="1" t="shared" si="47"/>
        <v>1</v>
      </c>
      <c r="F982" s="55">
        <f ca="1">IF(E982=1,$C$4+SQRT(D982*($C$6-$C$4)*($C$5-$C$4)),$C$6-SQRT((1-D982)*($C$6-$C$4)*($C$6-$C$5)))</f>
        <v>8.95528729832541</v>
      </c>
    </row>
    <row r="983" spans="2:6">
      <c r="B983" s="49">
        <v>967</v>
      </c>
      <c r="C983" s="50">
        <f ca="1" t="shared" si="45"/>
        <v>0.577394455635142</v>
      </c>
      <c r="D983" s="50">
        <f ca="1" t="shared" si="46"/>
        <v>0.30942403528833</v>
      </c>
      <c r="E983" s="50">
        <f ca="1" t="shared" si="47"/>
        <v>2</v>
      </c>
      <c r="F983" s="55">
        <f ca="1">IF(E983=1,$C$4+SQRT(D983*($C$6-$C$4)*($C$5-$C$4)),$C$6-SQRT((1-D983)*($C$6-$C$4)*($C$6-$C$5)))</f>
        <v>8.82477579610385</v>
      </c>
    </row>
    <row r="984" spans="2:6">
      <c r="B984" s="49">
        <v>968</v>
      </c>
      <c r="C984" s="50">
        <f ca="1" t="shared" si="45"/>
        <v>0.246040198662757</v>
      </c>
      <c r="D984" s="50">
        <f ca="1" t="shared" si="46"/>
        <v>0.0951785923900326</v>
      </c>
      <c r="E984" s="50">
        <f ca="1" t="shared" si="47"/>
        <v>1</v>
      </c>
      <c r="F984" s="55">
        <f ca="1">IF(E984=1,$C$4+SQRT(D984*($C$6-$C$4)*($C$5-$C$4)),$C$6-SQRT((1-D984)*($C$6-$C$4)*($C$6-$C$5)))</f>
        <v>8.43629942101734</v>
      </c>
    </row>
    <row r="985" spans="2:6">
      <c r="B985" s="49">
        <v>969</v>
      </c>
      <c r="C985" s="50">
        <f ca="1" t="shared" si="45"/>
        <v>0.325070421234562</v>
      </c>
      <c r="D985" s="50">
        <f ca="1" t="shared" si="46"/>
        <v>0.323695629481979</v>
      </c>
      <c r="E985" s="50">
        <f ca="1" t="shared" si="47"/>
        <v>1</v>
      </c>
      <c r="F985" s="55">
        <f ca="1">IF(E985=1,$C$4+SQRT(D985*($C$6-$C$4)*($C$5-$C$4)),$C$6-SQRT((1-D985)*($C$6-$C$4)*($C$6-$C$5)))</f>
        <v>8.80460627574234</v>
      </c>
    </row>
    <row r="986" spans="2:6">
      <c r="B986" s="49">
        <v>970</v>
      </c>
      <c r="C986" s="50">
        <f ca="1" t="shared" si="45"/>
        <v>0.15453679873576</v>
      </c>
      <c r="D986" s="50">
        <f ca="1" t="shared" si="46"/>
        <v>0.960528059974976</v>
      </c>
      <c r="E986" s="50">
        <f ca="1" t="shared" si="47"/>
        <v>1</v>
      </c>
      <c r="F986" s="55">
        <f ca="1">IF(E986=1,$C$4+SQRT(D986*($C$6-$C$4)*($C$5-$C$4)),$C$6-SQRT((1-D986)*($C$6-$C$4)*($C$6-$C$5)))</f>
        <v>9.38602168812395</v>
      </c>
    </row>
    <row r="987" spans="2:6">
      <c r="B987" s="49">
        <v>971</v>
      </c>
      <c r="C987" s="50">
        <f ca="1" t="shared" si="45"/>
        <v>0.319431693879633</v>
      </c>
      <c r="D987" s="50">
        <f ca="1" t="shared" si="46"/>
        <v>0.924817020995437</v>
      </c>
      <c r="E987" s="50">
        <f ca="1" t="shared" si="47"/>
        <v>1</v>
      </c>
      <c r="F987" s="55">
        <f ca="1">IF(E987=1,$C$4+SQRT(D987*($C$6-$C$4)*($C$5-$C$4)),$C$6-SQRT((1-D987)*($C$6-$C$4)*($C$6-$C$5)))</f>
        <v>9.36001251538023</v>
      </c>
    </row>
    <row r="988" spans="2:6">
      <c r="B988" s="49">
        <v>972</v>
      </c>
      <c r="C988" s="50">
        <f ca="1" t="shared" si="45"/>
        <v>0.351117801063735</v>
      </c>
      <c r="D988" s="50">
        <f ca="1" t="shared" si="46"/>
        <v>0.118385769969729</v>
      </c>
      <c r="E988" s="50">
        <f ca="1" t="shared" si="47"/>
        <v>1</v>
      </c>
      <c r="F988" s="55">
        <f ca="1">IF(E988=1,$C$4+SQRT(D988*($C$6-$C$4)*($C$5-$C$4)),$C$6-SQRT((1-D988)*($C$6-$C$4)*($C$6-$C$5)))</f>
        <v>8.48659175901309</v>
      </c>
    </row>
    <row r="989" spans="2:6">
      <c r="B989" s="49">
        <v>973</v>
      </c>
      <c r="C989" s="50">
        <f ca="1" t="shared" si="45"/>
        <v>0.948509086936636</v>
      </c>
      <c r="D989" s="50">
        <f ca="1" t="shared" si="46"/>
        <v>0.407888151492032</v>
      </c>
      <c r="E989" s="50">
        <f ca="1" t="shared" si="47"/>
        <v>2</v>
      </c>
      <c r="F989" s="55">
        <f ca="1">IF(E989=1,$C$4+SQRT(D989*($C$6-$C$4)*($C$5-$C$4)),$C$6-SQRT((1-D989)*($C$6-$C$4)*($C$6-$C$5)))</f>
        <v>8.91177957333271</v>
      </c>
    </row>
    <row r="990" spans="2:6">
      <c r="B990" s="49">
        <v>974</v>
      </c>
      <c r="C990" s="50">
        <f ca="1" t="shared" si="45"/>
        <v>0.0144257506846583</v>
      </c>
      <c r="D990" s="50">
        <f ca="1" t="shared" si="46"/>
        <v>0.913741659760716</v>
      </c>
      <c r="E990" s="50">
        <f ca="1" t="shared" si="47"/>
        <v>1</v>
      </c>
      <c r="F990" s="55">
        <f ca="1">IF(E990=1,$C$4+SQRT(D990*($C$6-$C$4)*($C$5-$C$4)),$C$6-SQRT((1-D990)*($C$6-$C$4)*($C$6-$C$5)))</f>
        <v>9.35184441394764</v>
      </c>
    </row>
    <row r="991" spans="2:6">
      <c r="B991" s="49">
        <v>975</v>
      </c>
      <c r="C991" s="50">
        <f ca="1" t="shared" si="45"/>
        <v>0.854025547572215</v>
      </c>
      <c r="D991" s="50">
        <f ca="1" t="shared" si="46"/>
        <v>0.798326370307056</v>
      </c>
      <c r="E991" s="50">
        <f ca="1" t="shared" si="47"/>
        <v>2</v>
      </c>
      <c r="F991" s="55">
        <f ca="1">IF(E991=1,$C$4+SQRT(D991*($C$6-$C$4)*($C$5-$C$4)),$C$6-SQRT((1-D991)*($C$6-$C$4)*($C$6-$C$5)))</f>
        <v>9.36490374006306</v>
      </c>
    </row>
    <row r="992" spans="2:6">
      <c r="B992" s="49">
        <v>976</v>
      </c>
      <c r="C992" s="50">
        <f ca="1" t="shared" si="45"/>
        <v>0.155048275742745</v>
      </c>
      <c r="D992" s="50">
        <f ca="1" t="shared" si="46"/>
        <v>0.345124374481273</v>
      </c>
      <c r="E992" s="50">
        <f ca="1" t="shared" si="47"/>
        <v>1</v>
      </c>
      <c r="F992" s="55">
        <f ca="1">IF(E992=1,$C$4+SQRT(D992*($C$6-$C$4)*($C$5-$C$4)),$C$6-SQRT((1-D992)*($C$6-$C$4)*($C$6-$C$5)))</f>
        <v>8.83081210207997</v>
      </c>
    </row>
    <row r="993" spans="2:6">
      <c r="B993" s="49">
        <v>977</v>
      </c>
      <c r="C993" s="50">
        <f ca="1" t="shared" si="45"/>
        <v>0.975668742042383</v>
      </c>
      <c r="D993" s="50">
        <f ca="1" t="shared" si="46"/>
        <v>0.829264604816689</v>
      </c>
      <c r="E993" s="50">
        <f ca="1" t="shared" si="47"/>
        <v>2</v>
      </c>
      <c r="F993" s="55">
        <f ca="1">IF(E993=1,$C$4+SQRT(D993*($C$6-$C$4)*($C$5-$C$4)),$C$6-SQRT((1-D993)*($C$6-$C$4)*($C$6-$C$5)))</f>
        <v>9.41564497917223</v>
      </c>
    </row>
    <row r="994" spans="2:6">
      <c r="B994" s="49">
        <v>978</v>
      </c>
      <c r="C994" s="50">
        <f ca="1" t="shared" si="45"/>
        <v>0.716272569556238</v>
      </c>
      <c r="D994" s="50">
        <f ca="1" t="shared" si="46"/>
        <v>0.58089026925715</v>
      </c>
      <c r="E994" s="50">
        <f ca="1" t="shared" si="47"/>
        <v>2</v>
      </c>
      <c r="F994" s="55">
        <f ca="1">IF(E994=1,$C$4+SQRT(D994*($C$6-$C$4)*($C$5-$C$4)),$C$6-SQRT((1-D994)*($C$6-$C$4)*($C$6-$C$5)))</f>
        <v>9.0844567396973</v>
      </c>
    </row>
    <row r="995" spans="2:6">
      <c r="B995" s="49">
        <v>979</v>
      </c>
      <c r="C995" s="50">
        <f ca="1" t="shared" si="45"/>
        <v>0.45285592191113</v>
      </c>
      <c r="D995" s="50">
        <f ca="1" t="shared" si="46"/>
        <v>0.37303786053083</v>
      </c>
      <c r="E995" s="50">
        <f ca="1" t="shared" si="47"/>
        <v>1</v>
      </c>
      <c r="F995" s="55">
        <f ca="1">IF(E995=1,$C$4+SQRT(D995*($C$6-$C$4)*($C$5-$C$4)),$C$6-SQRT((1-D995)*($C$6-$C$4)*($C$6-$C$5)))</f>
        <v>8.86375674877923</v>
      </c>
    </row>
    <row r="996" spans="2:6">
      <c r="B996" s="49">
        <v>980</v>
      </c>
      <c r="C996" s="50">
        <f ca="1" t="shared" si="45"/>
        <v>0.595222362870255</v>
      </c>
      <c r="D996" s="50">
        <f ca="1" t="shared" si="46"/>
        <v>0.607868506279516</v>
      </c>
      <c r="E996" s="50">
        <f ca="1" t="shared" si="47"/>
        <v>2</v>
      </c>
      <c r="F996" s="55">
        <f ca="1">IF(E996=1,$C$4+SQRT(D996*($C$6-$C$4)*($C$5-$C$4)),$C$6-SQRT((1-D996)*($C$6-$C$4)*($C$6-$C$5)))</f>
        <v>9.11441376058513</v>
      </c>
    </row>
    <row r="997" spans="2:6">
      <c r="B997" s="49">
        <v>981</v>
      </c>
      <c r="C997" s="50">
        <f ca="1" t="shared" si="45"/>
        <v>0.57586352613247</v>
      </c>
      <c r="D997" s="50">
        <f ca="1" t="shared" si="46"/>
        <v>0.202914881474502</v>
      </c>
      <c r="E997" s="50">
        <f ca="1" t="shared" si="47"/>
        <v>2</v>
      </c>
      <c r="F997" s="55">
        <f ca="1">IF(E997=1,$C$4+SQRT(D997*($C$6-$C$4)*($C$5-$C$4)),$C$6-SQRT((1-D997)*($C$6-$C$4)*($C$6-$C$5)))</f>
        <v>8.73739545500145</v>
      </c>
    </row>
    <row r="998" spans="2:6">
      <c r="B998" s="49">
        <v>982</v>
      </c>
      <c r="C998" s="50">
        <f ca="1" t="shared" si="45"/>
        <v>0.154002265373235</v>
      </c>
      <c r="D998" s="50">
        <f ca="1" t="shared" si="46"/>
        <v>0.852798999080622</v>
      </c>
      <c r="E998" s="50">
        <f ca="1" t="shared" si="47"/>
        <v>1</v>
      </c>
      <c r="F998" s="55">
        <f ca="1">IF(E998=1,$C$4+SQRT(D998*($C$6-$C$4)*($C$5-$C$4)),$C$6-SQRT((1-D998)*($C$6-$C$4)*($C$6-$C$5)))</f>
        <v>9.3059854509761</v>
      </c>
    </row>
    <row r="999" spans="2:6">
      <c r="B999" s="49">
        <v>983</v>
      </c>
      <c r="C999" s="50">
        <f ca="1" t="shared" si="45"/>
        <v>0.494988591060813</v>
      </c>
      <c r="D999" s="50">
        <f ca="1" t="shared" si="46"/>
        <v>0.278235674474237</v>
      </c>
      <c r="E999" s="50">
        <f ca="1" t="shared" si="47"/>
        <v>1</v>
      </c>
      <c r="F999" s="55">
        <f ca="1">IF(E999=1,$C$4+SQRT(D999*($C$6-$C$4)*($C$5-$C$4)),$C$6-SQRT((1-D999)*($C$6-$C$4)*($C$6-$C$5)))</f>
        <v>8.74597007242146</v>
      </c>
    </row>
    <row r="1000" spans="2:6">
      <c r="B1000" s="49">
        <v>984</v>
      </c>
      <c r="C1000" s="50">
        <f ca="1" t="shared" si="45"/>
        <v>0.463922749990743</v>
      </c>
      <c r="D1000" s="50">
        <f ca="1" t="shared" si="46"/>
        <v>0.973235926111738</v>
      </c>
      <c r="E1000" s="50">
        <f ca="1" t="shared" si="47"/>
        <v>1</v>
      </c>
      <c r="F1000" s="55">
        <f ca="1">IF(E1000=1,$C$4+SQRT(D1000*($C$6-$C$4)*($C$5-$C$4)),$C$6-SQRT((1-D1000)*($C$6-$C$4)*($C$6-$C$5)))</f>
        <v>9.3951601528941</v>
      </c>
    </row>
    <row r="1001" spans="2:6">
      <c r="B1001" s="49">
        <v>985</v>
      </c>
      <c r="C1001" s="50">
        <f ca="1" t="shared" si="45"/>
        <v>0.540449376312763</v>
      </c>
      <c r="D1001" s="50">
        <f ca="1" t="shared" si="46"/>
        <v>0.299415544766642</v>
      </c>
      <c r="E1001" s="50">
        <f ca="1" t="shared" si="47"/>
        <v>2</v>
      </c>
      <c r="F1001" s="55">
        <f ca="1">IF(E1001=1,$C$4+SQRT(D1001*($C$6-$C$4)*($C$5-$C$4)),$C$6-SQRT((1-D1001)*($C$6-$C$4)*($C$6-$C$5)))</f>
        <v>8.81629019161506</v>
      </c>
    </row>
    <row r="1002" spans="2:6">
      <c r="B1002" s="49">
        <v>986</v>
      </c>
      <c r="C1002" s="50">
        <f ca="1" t="shared" si="45"/>
        <v>0.517042159095871</v>
      </c>
      <c r="D1002" s="50">
        <f ca="1" t="shared" si="46"/>
        <v>0.218730828734902</v>
      </c>
      <c r="E1002" s="50">
        <f ca="1" t="shared" si="47"/>
        <v>2</v>
      </c>
      <c r="F1002" s="55">
        <f ca="1">IF(E1002=1,$C$4+SQRT(D1002*($C$6-$C$4)*($C$5-$C$4)),$C$6-SQRT((1-D1002)*($C$6-$C$4)*($C$6-$C$5)))</f>
        <v>8.74998466308201</v>
      </c>
    </row>
    <row r="1003" spans="2:6">
      <c r="B1003" s="49">
        <v>987</v>
      </c>
      <c r="C1003" s="50">
        <f ca="1" t="shared" si="45"/>
        <v>0.958407005164287</v>
      </c>
      <c r="D1003" s="50">
        <f ca="1" t="shared" si="46"/>
        <v>0.201503472158809</v>
      </c>
      <c r="E1003" s="50">
        <f ca="1" t="shared" si="47"/>
        <v>2</v>
      </c>
      <c r="F1003" s="55">
        <f ca="1">IF(E1003=1,$C$4+SQRT(D1003*($C$6-$C$4)*($C$5-$C$4)),$C$6-SQRT((1-D1003)*($C$6-$C$4)*($C$6-$C$5)))</f>
        <v>8.73627809400866</v>
      </c>
    </row>
    <row r="1004" spans="2:6">
      <c r="B1004" s="49">
        <v>988</v>
      </c>
      <c r="C1004" s="50">
        <f ca="1" t="shared" si="45"/>
        <v>0.178972882558758</v>
      </c>
      <c r="D1004" s="50">
        <f ca="1" t="shared" si="46"/>
        <v>0.23393830172324</v>
      </c>
      <c r="E1004" s="50">
        <f ca="1" t="shared" si="47"/>
        <v>1</v>
      </c>
      <c r="F1004" s="55">
        <f ca="1">IF(E1004=1,$C$4+SQRT(D1004*($C$6-$C$4)*($C$5-$C$4)),$C$6-SQRT((1-D1004)*($C$6-$C$4)*($C$6-$C$5)))</f>
        <v>8.68401506083308</v>
      </c>
    </row>
    <row r="1005" spans="2:6">
      <c r="B1005" s="49">
        <v>989</v>
      </c>
      <c r="C1005" s="50">
        <f ca="1" t="shared" si="45"/>
        <v>0.846978393678185</v>
      </c>
      <c r="D1005" s="50">
        <f ca="1" t="shared" si="46"/>
        <v>0.111343177290249</v>
      </c>
      <c r="E1005" s="50">
        <f ca="1" t="shared" si="47"/>
        <v>2</v>
      </c>
      <c r="F1005" s="55">
        <f ca="1">IF(E1005=1,$C$4+SQRT(D1005*($C$6-$C$4)*($C$5-$C$4)),$C$6-SQRT((1-D1005)*($C$6-$C$4)*($C$6-$C$5)))</f>
        <v>8.66684072766248</v>
      </c>
    </row>
    <row r="1006" spans="2:6">
      <c r="B1006" s="49">
        <v>990</v>
      </c>
      <c r="C1006" s="50">
        <f ca="1" t="shared" si="45"/>
        <v>0.668599852392127</v>
      </c>
      <c r="D1006" s="50">
        <f ca="1" t="shared" si="46"/>
        <v>0.810961952812738</v>
      </c>
      <c r="E1006" s="50">
        <f ca="1" t="shared" si="47"/>
        <v>2</v>
      </c>
      <c r="F1006" s="55">
        <f ca="1">IF(E1006=1,$C$4+SQRT(D1006*($C$6-$C$4)*($C$5-$C$4)),$C$6-SQRT((1-D1006)*($C$6-$C$4)*($C$6-$C$5)))</f>
        <v>9.38512107340182</v>
      </c>
    </row>
    <row r="1007" spans="2:6">
      <c r="B1007" s="49">
        <v>991</v>
      </c>
      <c r="C1007" s="50">
        <f ca="1" t="shared" si="45"/>
        <v>0.333849111104185</v>
      </c>
      <c r="D1007" s="50">
        <f ca="1" t="shared" si="46"/>
        <v>0.339035884063867</v>
      </c>
      <c r="E1007" s="50">
        <f ca="1" t="shared" si="47"/>
        <v>1</v>
      </c>
      <c r="F1007" s="55">
        <f ca="1">IF(E1007=1,$C$4+SQRT(D1007*($C$6-$C$4)*($C$5-$C$4)),$C$6-SQRT((1-D1007)*($C$6-$C$4)*($C$6-$C$5)))</f>
        <v>8.82345113281101</v>
      </c>
    </row>
    <row r="1008" spans="2:6">
      <c r="B1008" s="49">
        <v>992</v>
      </c>
      <c r="C1008" s="50">
        <f ca="1" t="shared" si="45"/>
        <v>0.783570052960914</v>
      </c>
      <c r="D1008" s="50">
        <f ca="1" t="shared" si="46"/>
        <v>0.194086068230905</v>
      </c>
      <c r="E1008" s="50">
        <f ca="1" t="shared" si="47"/>
        <v>2</v>
      </c>
      <c r="F1008" s="55">
        <f ca="1">IF(E1008=1,$C$4+SQRT(D1008*($C$6-$C$4)*($C$5-$C$4)),$C$6-SQRT((1-D1008)*($C$6-$C$4)*($C$6-$C$5)))</f>
        <v>8.7304221711379</v>
      </c>
    </row>
    <row r="1009" spans="2:6">
      <c r="B1009" s="49">
        <v>993</v>
      </c>
      <c r="C1009" s="50">
        <f ca="1" t="shared" si="45"/>
        <v>0.977876087234136</v>
      </c>
      <c r="D1009" s="50">
        <f ca="1" t="shared" si="46"/>
        <v>0.204583865794885</v>
      </c>
      <c r="E1009" s="50">
        <f ca="1" t="shared" si="47"/>
        <v>2</v>
      </c>
      <c r="F1009" s="55">
        <f ca="1">IF(E1009=1,$C$4+SQRT(D1009*($C$6-$C$4)*($C$5-$C$4)),$C$6-SQRT((1-D1009)*($C$6-$C$4)*($C$6-$C$5)))</f>
        <v>8.73871800599143</v>
      </c>
    </row>
    <row r="1010" spans="2:6">
      <c r="B1010" s="49">
        <v>994</v>
      </c>
      <c r="C1010" s="50">
        <f ca="1" t="shared" si="45"/>
        <v>0.274655698729808</v>
      </c>
      <c r="D1010" s="50">
        <f ca="1" t="shared" si="46"/>
        <v>0.0526878668704749</v>
      </c>
      <c r="E1010" s="50">
        <f ca="1" t="shared" si="47"/>
        <v>1</v>
      </c>
      <c r="F1010" s="55">
        <f ca="1">IF(E1010=1,$C$4+SQRT(D1010*($C$6-$C$4)*($C$5-$C$4)),$C$6-SQRT((1-D1010)*($C$6-$C$4)*($C$6-$C$5)))</f>
        <v>8.32461628693112</v>
      </c>
    </row>
    <row r="1011" spans="2:6">
      <c r="B1011" s="49">
        <v>995</v>
      </c>
      <c r="C1011" s="50">
        <f ca="1" t="shared" si="45"/>
        <v>0.293476875450437</v>
      </c>
      <c r="D1011" s="50">
        <f ca="1" t="shared" si="46"/>
        <v>0.24278181389906</v>
      </c>
      <c r="E1011" s="50">
        <f ca="1" t="shared" si="47"/>
        <v>1</v>
      </c>
      <c r="F1011" s="55">
        <f ca="1">IF(E1011=1,$C$4+SQRT(D1011*($C$6-$C$4)*($C$5-$C$4)),$C$6-SQRT((1-D1011)*($C$6-$C$4)*($C$6-$C$5)))</f>
        <v>8.69682395753743</v>
      </c>
    </row>
    <row r="1012" spans="2:6">
      <c r="B1012" s="49">
        <v>996</v>
      </c>
      <c r="C1012" s="50">
        <f ca="1" t="shared" si="45"/>
        <v>0.839866651909692</v>
      </c>
      <c r="D1012" s="50">
        <f ca="1" t="shared" si="46"/>
        <v>0.830439748241388</v>
      </c>
      <c r="E1012" s="50">
        <f ca="1" t="shared" si="47"/>
        <v>2</v>
      </c>
      <c r="F1012" s="55">
        <f ca="1">IF(E1012=1,$C$4+SQRT(D1012*($C$6-$C$4)*($C$5-$C$4)),$C$6-SQRT((1-D1012)*($C$6-$C$4)*($C$6-$C$5)))</f>
        <v>9.41765946086742</v>
      </c>
    </row>
    <row r="1013" spans="2:6">
      <c r="B1013" s="49">
        <v>997</v>
      </c>
      <c r="C1013" s="50">
        <f ca="1" t="shared" si="45"/>
        <v>0.0797458747477213</v>
      </c>
      <c r="D1013" s="50">
        <f ca="1" t="shared" si="46"/>
        <v>0.731643501052597</v>
      </c>
      <c r="E1013" s="50">
        <f ca="1" t="shared" si="47"/>
        <v>1</v>
      </c>
      <c r="F1013" s="55">
        <f ca="1">IF(E1013=1,$C$4+SQRT(D1013*($C$6-$C$4)*($C$5-$C$4)),$C$6-SQRT((1-D1013)*($C$6-$C$4)*($C$6-$C$5)))</f>
        <v>9.20966400380651</v>
      </c>
    </row>
    <row r="1014" spans="2:6">
      <c r="B1014" s="49">
        <v>998</v>
      </c>
      <c r="C1014" s="50">
        <f ca="1" t="shared" si="45"/>
        <v>0.898195907616032</v>
      </c>
      <c r="D1014" s="50">
        <f ca="1" t="shared" si="46"/>
        <v>0.0463149270059124</v>
      </c>
      <c r="E1014" s="50">
        <f ca="1" t="shared" si="47"/>
        <v>2</v>
      </c>
      <c r="F1014" s="55">
        <f ca="1">IF(E1014=1,$C$4+SQRT(D1014*($C$6-$C$4)*($C$5-$C$4)),$C$6-SQRT((1-D1014)*($C$6-$C$4)*($C$6-$C$5)))</f>
        <v>8.61892427941543</v>
      </c>
    </row>
    <row r="1015" spans="2:6">
      <c r="B1015" s="49">
        <v>999</v>
      </c>
      <c r="C1015" s="50">
        <f ca="1" t="shared" si="45"/>
        <v>0.250889712789859</v>
      </c>
      <c r="D1015" s="50">
        <f ca="1" t="shared" si="46"/>
        <v>0.0898165859931546</v>
      </c>
      <c r="E1015" s="50">
        <f ca="1" t="shared" si="47"/>
        <v>1</v>
      </c>
      <c r="F1015" s="55">
        <f ca="1">IF(E1015=1,$C$4+SQRT(D1015*($C$6-$C$4)*($C$5-$C$4)),$C$6-SQRT((1-D1015)*($C$6-$C$4)*($C$6-$C$5)))</f>
        <v>8.42383153727195</v>
      </c>
    </row>
    <row r="1016" spans="2:6">
      <c r="B1016" s="56">
        <v>1000</v>
      </c>
      <c r="C1016" s="57">
        <f ca="1" t="shared" si="45"/>
        <v>0.329976435750289</v>
      </c>
      <c r="D1016" s="57">
        <f ca="1" t="shared" si="46"/>
        <v>0.742831377353514</v>
      </c>
      <c r="E1016" s="57">
        <f ca="1" t="shared" si="47"/>
        <v>1</v>
      </c>
      <c r="F1016" s="60">
        <f ca="1">IF(E1016=1,$C$4+SQRT(D1016*($C$6-$C$4)*($C$5-$C$4)),$C$6-SQRT((1-D1016)*($C$6-$C$4)*($C$6-$C$5)))</f>
        <v>9.21887766191158</v>
      </c>
    </row>
    <row r="1018" spans="2:3">
      <c r="B1018" s="3" t="s">
        <v>19</v>
      </c>
      <c r="C1018" s="1">
        <f ca="1">AVERAGE(F17:F1016)</f>
        <v>8.98694686914793</v>
      </c>
    </row>
    <row r="1019" spans="2:3">
      <c r="B1019" s="3" t="s">
        <v>20</v>
      </c>
      <c r="C1019" s="1">
        <f ca="1">MIN(F17:F1016)</f>
        <v>8.11662673148133</v>
      </c>
    </row>
    <row r="1020" spans="2:3">
      <c r="B1020" s="3" t="s">
        <v>21</v>
      </c>
      <c r="C1020" s="1">
        <f ca="1">MAX(F17:F1016)</f>
        <v>9.94189154500966</v>
      </c>
    </row>
    <row r="1023" spans="2:2">
      <c r="B1023" s="3" t="s">
        <v>39</v>
      </c>
    </row>
    <row r="1024" spans="2:8">
      <c r="B1024" s="58" t="s">
        <v>24</v>
      </c>
      <c r="C1024" s="59" t="s">
        <v>25</v>
      </c>
      <c r="D1024" s="59" t="s">
        <v>26</v>
      </c>
      <c r="E1024" s="59" t="s">
        <v>27</v>
      </c>
      <c r="F1024" s="59" t="s">
        <v>28</v>
      </c>
      <c r="G1024" s="59" t="s">
        <v>29</v>
      </c>
      <c r="H1024" s="61" t="s">
        <v>30</v>
      </c>
    </row>
    <row r="1025" spans="2:8">
      <c r="B1025" s="62">
        <v>1</v>
      </c>
      <c r="C1025" s="63">
        <f>$C$4+(($C$6-$C$4)/20)*0</f>
        <v>8</v>
      </c>
      <c r="D1025" s="63">
        <f>$C$4+(($C$6-$C$4)/20)*1</f>
        <v>8.1</v>
      </c>
      <c r="E1025" s="63">
        <f t="shared" ref="E1025:E1044" si="48">(C1025+D1025)/2</f>
        <v>8.05</v>
      </c>
      <c r="F1025" s="63">
        <f ca="1" t="shared" ref="F1025:F1044" si="49">COUNTIFS($F$17:$F$1016,"&gt;="&amp;C1025,$F$17:$F$1016,"&lt;"&amp;D1025)</f>
        <v>0</v>
      </c>
      <c r="G1025" s="63">
        <f ca="1" t="shared" ref="G1025:G1044" si="50">F1025/($C$7*(D1025-C1025))</f>
        <v>0</v>
      </c>
      <c r="H1025" s="66">
        <f>IF(E1025&lt;=$C$5,2*(E1025-$C$4)/(($C$6-$C$4)*($C$5-$C$4)),2*($C$6-E1025)/(($C$6-$C$4)*($C$6-$C$5)))</f>
        <v>0.0500000000000007</v>
      </c>
    </row>
    <row r="1026" spans="2:8">
      <c r="B1026" s="62">
        <v>2</v>
      </c>
      <c r="C1026" s="63">
        <f>$C$4+(($C$6-$C$4)/20)*1</f>
        <v>8.1</v>
      </c>
      <c r="D1026" s="63">
        <f>$C$4+(($C$6-$C$4)/20)*2</f>
        <v>8.2</v>
      </c>
      <c r="E1026" s="63">
        <f t="shared" si="48"/>
        <v>8.15</v>
      </c>
      <c r="F1026" s="63">
        <f ca="1" t="shared" si="49"/>
        <v>11</v>
      </c>
      <c r="G1026" s="63">
        <f ca="1" t="shared" si="50"/>
        <v>0.11</v>
      </c>
      <c r="H1026" s="66">
        <f>IF(E1026&lt;=$C$5,2*(E1026-$C$4)/(($C$6-$C$4)*($C$5-$C$4)),2*($C$6-E1026)/(($C$6-$C$4)*($C$6-$C$5)))</f>
        <v>0.149999999999999</v>
      </c>
    </row>
    <row r="1027" spans="2:8">
      <c r="B1027" s="62">
        <v>3</v>
      </c>
      <c r="C1027" s="63">
        <f>$C$4+(($C$6-$C$4)/20)*2</f>
        <v>8.2</v>
      </c>
      <c r="D1027" s="63">
        <f>$C$4+(($C$6-$C$4)/20)*3</f>
        <v>8.3</v>
      </c>
      <c r="E1027" s="63">
        <f t="shared" si="48"/>
        <v>8.25</v>
      </c>
      <c r="F1027" s="63">
        <f ca="1" t="shared" si="49"/>
        <v>18</v>
      </c>
      <c r="G1027" s="63">
        <f ca="1" t="shared" si="50"/>
        <v>0.179999999999997</v>
      </c>
      <c r="H1027" s="66">
        <f>IF(E1027&lt;=$C$5,2*(E1027-$C$4)/(($C$6-$C$4)*($C$5-$C$4)),2*($C$6-E1027)/(($C$6-$C$4)*($C$6-$C$5)))</f>
        <v>0.25</v>
      </c>
    </row>
    <row r="1028" spans="2:8">
      <c r="B1028" s="62">
        <v>4</v>
      </c>
      <c r="C1028" s="63">
        <f>$C$4+(($C$6-$C$4)/20)*3</f>
        <v>8.3</v>
      </c>
      <c r="D1028" s="63">
        <f>$C$4+(($C$6-$C$4)/20)*4</f>
        <v>8.4</v>
      </c>
      <c r="E1028" s="63">
        <f t="shared" si="48"/>
        <v>8.35</v>
      </c>
      <c r="F1028" s="63">
        <f ca="1" t="shared" si="49"/>
        <v>16</v>
      </c>
      <c r="G1028" s="63">
        <f ca="1" t="shared" si="50"/>
        <v>0.160000000000001</v>
      </c>
      <c r="H1028" s="66">
        <f>IF(E1028&lt;=$C$5,2*(E1028-$C$4)/(($C$6-$C$4)*($C$5-$C$4)),2*($C$6-E1028)/(($C$6-$C$4)*($C$6-$C$5)))</f>
        <v>0.350000000000001</v>
      </c>
    </row>
    <row r="1029" spans="2:8">
      <c r="B1029" s="62">
        <v>5</v>
      </c>
      <c r="C1029" s="63">
        <f>$C$4+(($C$6-$C$4)/20)*4</f>
        <v>8.4</v>
      </c>
      <c r="D1029" s="63">
        <f>$C$4+(($C$6-$C$4)/20)*5</f>
        <v>8.5</v>
      </c>
      <c r="E1029" s="63">
        <f t="shared" si="48"/>
        <v>8.45</v>
      </c>
      <c r="F1029" s="63">
        <f ca="1" t="shared" si="49"/>
        <v>24</v>
      </c>
      <c r="G1029" s="63">
        <f ca="1" t="shared" si="50"/>
        <v>0.240000000000001</v>
      </c>
      <c r="H1029" s="66">
        <f>IF(E1029&lt;=$C$5,2*(E1029-$C$4)/(($C$6-$C$4)*($C$5-$C$4)),2*($C$6-E1029)/(($C$6-$C$4)*($C$6-$C$5)))</f>
        <v>0.449999999999999</v>
      </c>
    </row>
    <row r="1030" spans="2:8">
      <c r="B1030" s="62">
        <v>6</v>
      </c>
      <c r="C1030" s="63">
        <f>$C$4+(($C$6-$C$4)/20)*5</f>
        <v>8.5</v>
      </c>
      <c r="D1030" s="63">
        <f>$C$4+(($C$6-$C$4)/20)*6</f>
        <v>8.6</v>
      </c>
      <c r="E1030" s="63">
        <f t="shared" si="48"/>
        <v>8.55</v>
      </c>
      <c r="F1030" s="63">
        <f ca="1" t="shared" si="49"/>
        <v>32</v>
      </c>
      <c r="G1030" s="63">
        <f ca="1" t="shared" si="50"/>
        <v>0.320000000000001</v>
      </c>
      <c r="H1030" s="66">
        <f>IF(E1030&lt;=$C$5,2*(E1030-$C$4)/(($C$6-$C$4)*($C$5-$C$4)),2*($C$6-E1030)/(($C$6-$C$4)*($C$6-$C$5)))</f>
        <v>0.550000000000001</v>
      </c>
    </row>
    <row r="1031" spans="2:8">
      <c r="B1031" s="62">
        <v>7</v>
      </c>
      <c r="C1031" s="63">
        <f>$C$4+(($C$6-$C$4)/20)*6</f>
        <v>8.6</v>
      </c>
      <c r="D1031" s="63">
        <f>$C$4+(($C$6-$C$4)/20)*7</f>
        <v>8.7</v>
      </c>
      <c r="E1031" s="63">
        <f t="shared" si="48"/>
        <v>8.65</v>
      </c>
      <c r="F1031" s="63">
        <f ca="1" t="shared" si="49"/>
        <v>97</v>
      </c>
      <c r="G1031" s="63">
        <f ca="1" t="shared" si="50"/>
        <v>0.970000000000003</v>
      </c>
      <c r="H1031" s="66">
        <f>IF(E1031&lt;=$C$5,2*(E1031-$C$4)/(($C$6-$C$4)*($C$5-$C$4)),2*($C$6-E1031)/(($C$6-$C$4)*($C$6-$C$5)))</f>
        <v>0.649999999999999</v>
      </c>
    </row>
    <row r="1032" spans="2:8">
      <c r="B1032" s="62">
        <v>8</v>
      </c>
      <c r="C1032" s="63">
        <f>$C$4+(($C$6-$C$4)/20)*7</f>
        <v>8.7</v>
      </c>
      <c r="D1032" s="63">
        <f>$C$4+(($C$6-$C$4)/20)*8</f>
        <v>8.8</v>
      </c>
      <c r="E1032" s="63">
        <f t="shared" si="48"/>
        <v>8.75</v>
      </c>
      <c r="F1032" s="63">
        <f ca="1" t="shared" si="49"/>
        <v>110</v>
      </c>
      <c r="G1032" s="63">
        <f ca="1" t="shared" si="50"/>
        <v>1.09999999999998</v>
      </c>
      <c r="H1032" s="66">
        <f>IF(E1032&lt;=$C$5,2*(E1032-$C$4)/(($C$6-$C$4)*($C$5-$C$4)),2*($C$6-E1032)/(($C$6-$C$4)*($C$6-$C$5)))</f>
        <v>0.75</v>
      </c>
    </row>
    <row r="1033" spans="2:8">
      <c r="B1033" s="62">
        <v>9</v>
      </c>
      <c r="C1033" s="63">
        <f>$C$4+(($C$6-$C$4)/20)*8</f>
        <v>8.8</v>
      </c>
      <c r="D1033" s="63">
        <f>$C$4+(($C$6-$C$4)/20)*9</f>
        <v>8.9</v>
      </c>
      <c r="E1033" s="63">
        <f t="shared" si="48"/>
        <v>8.85</v>
      </c>
      <c r="F1033" s="63">
        <f ca="1" t="shared" si="49"/>
        <v>113</v>
      </c>
      <c r="G1033" s="63">
        <f ca="1" t="shared" si="50"/>
        <v>1.13</v>
      </c>
      <c r="H1033" s="66">
        <f>IF(E1033&lt;=$C$5,2*(E1033-$C$4)/(($C$6-$C$4)*($C$5-$C$4)),2*($C$6-E1033)/(($C$6-$C$4)*($C$6-$C$5)))</f>
        <v>0.850000000000001</v>
      </c>
    </row>
    <row r="1034" spans="2:8">
      <c r="B1034" s="62">
        <v>10</v>
      </c>
      <c r="C1034" s="63">
        <f>$C$4+(($C$6-$C$4)/20)*9</f>
        <v>8.9</v>
      </c>
      <c r="D1034" s="63">
        <f>$C$4+(($C$6-$C$4)/20)*10</f>
        <v>9</v>
      </c>
      <c r="E1034" s="63">
        <f t="shared" si="48"/>
        <v>8.95</v>
      </c>
      <c r="F1034" s="63">
        <f ca="1" t="shared" si="49"/>
        <v>84</v>
      </c>
      <c r="G1034" s="63">
        <f ca="1" t="shared" si="50"/>
        <v>0.840000000000003</v>
      </c>
      <c r="H1034" s="66">
        <f>IF(E1034&lt;=$C$5,2*(E1034-$C$4)/(($C$6-$C$4)*($C$5-$C$4)),2*($C$6-E1034)/(($C$6-$C$4)*($C$6-$C$5)))</f>
        <v>0.949999999999999</v>
      </c>
    </row>
    <row r="1035" spans="2:8">
      <c r="B1035" s="62">
        <v>11</v>
      </c>
      <c r="C1035" s="63">
        <f>$C$4+(($C$6-$C$4)/20)*10</f>
        <v>9</v>
      </c>
      <c r="D1035" s="63">
        <f>$C$4+(($C$6-$C$4)/20)*11</f>
        <v>9.1</v>
      </c>
      <c r="E1035" s="63">
        <f t="shared" si="48"/>
        <v>9.05</v>
      </c>
      <c r="F1035" s="63">
        <f ca="1" t="shared" si="49"/>
        <v>106</v>
      </c>
      <c r="G1035" s="63">
        <f ca="1" t="shared" si="50"/>
        <v>1.06</v>
      </c>
      <c r="H1035" s="66">
        <f>IF(E1035&lt;=$C$5,2*(E1035-$C$4)/(($C$6-$C$4)*($C$5-$C$4)),2*($C$6-E1035)/(($C$6-$C$4)*($C$6-$C$5)))</f>
        <v>0.949999999999999</v>
      </c>
    </row>
    <row r="1036" spans="2:8">
      <c r="B1036" s="62">
        <v>12</v>
      </c>
      <c r="C1036" s="63">
        <f>$C$4+(($C$6-$C$4)/20)*11</f>
        <v>9.1</v>
      </c>
      <c r="D1036" s="63">
        <f>$C$4+(($C$6-$C$4)/20)*12</f>
        <v>9.2</v>
      </c>
      <c r="E1036" s="63">
        <f t="shared" si="48"/>
        <v>9.15</v>
      </c>
      <c r="F1036" s="63">
        <f ca="1" t="shared" si="49"/>
        <v>99</v>
      </c>
      <c r="G1036" s="63">
        <f ca="1" t="shared" si="50"/>
        <v>0.990000000000004</v>
      </c>
      <c r="H1036" s="66">
        <f>IF(E1036&lt;=$C$5,2*(E1036-$C$4)/(($C$6-$C$4)*($C$5-$C$4)),2*($C$6-E1036)/(($C$6-$C$4)*($C$6-$C$5)))</f>
        <v>0.850000000000001</v>
      </c>
    </row>
    <row r="1037" spans="2:8">
      <c r="B1037" s="62">
        <v>13</v>
      </c>
      <c r="C1037" s="63">
        <f>$C$4+(($C$6-$C$4)/20)*12</f>
        <v>9.2</v>
      </c>
      <c r="D1037" s="63">
        <f>$C$4+(($C$6-$C$4)/20)*13</f>
        <v>9.3</v>
      </c>
      <c r="E1037" s="63">
        <f t="shared" si="48"/>
        <v>9.25</v>
      </c>
      <c r="F1037" s="63">
        <f ca="1" t="shared" si="49"/>
        <v>102</v>
      </c>
      <c r="G1037" s="63">
        <f ca="1" t="shared" si="50"/>
        <v>1.01999999999999</v>
      </c>
      <c r="H1037" s="66">
        <f>IF(E1037&lt;=$C$5,2*(E1037-$C$4)/(($C$6-$C$4)*($C$5-$C$4)),2*($C$6-E1037)/(($C$6-$C$4)*($C$6-$C$5)))</f>
        <v>0.75</v>
      </c>
    </row>
    <row r="1038" spans="2:8">
      <c r="B1038" s="62">
        <v>14</v>
      </c>
      <c r="C1038" s="63">
        <f>$C$4+(($C$6-$C$4)/20)*13</f>
        <v>9.3</v>
      </c>
      <c r="D1038" s="63">
        <f>$C$4+(($C$6-$C$4)/20)*14</f>
        <v>9.4</v>
      </c>
      <c r="E1038" s="63">
        <f t="shared" si="48"/>
        <v>9.35</v>
      </c>
      <c r="F1038" s="63">
        <f ca="1" t="shared" si="49"/>
        <v>101</v>
      </c>
      <c r="G1038" s="63">
        <f ca="1" t="shared" si="50"/>
        <v>1.01</v>
      </c>
      <c r="H1038" s="66">
        <f>IF(E1038&lt;=$C$5,2*(E1038-$C$4)/(($C$6-$C$4)*($C$5-$C$4)),2*($C$6-E1038)/(($C$6-$C$4)*($C$6-$C$5)))</f>
        <v>0.649999999999999</v>
      </c>
    </row>
    <row r="1039" spans="2:8">
      <c r="B1039" s="62">
        <v>15</v>
      </c>
      <c r="C1039" s="63">
        <f>$C$4+(($C$6-$C$4)/20)*14</f>
        <v>9.4</v>
      </c>
      <c r="D1039" s="63">
        <f>$C$4+(($C$6-$C$4)/20)*15</f>
        <v>9.5</v>
      </c>
      <c r="E1039" s="63">
        <f t="shared" si="48"/>
        <v>9.45</v>
      </c>
      <c r="F1039" s="63">
        <f ca="1" t="shared" si="49"/>
        <v>30</v>
      </c>
      <c r="G1039" s="63">
        <f ca="1" t="shared" si="50"/>
        <v>0.300000000000001</v>
      </c>
      <c r="H1039" s="66">
        <f>IF(E1039&lt;=$C$5,2*(E1039-$C$4)/(($C$6-$C$4)*($C$5-$C$4)),2*($C$6-E1039)/(($C$6-$C$4)*($C$6-$C$5)))</f>
        <v>0.550000000000001</v>
      </c>
    </row>
    <row r="1040" spans="2:8">
      <c r="B1040" s="62">
        <v>16</v>
      </c>
      <c r="C1040" s="63">
        <f>$C$4+(($C$6-$C$4)/20)*15</f>
        <v>9.5</v>
      </c>
      <c r="D1040" s="63">
        <f>$C$4+(($C$6-$C$4)/20)*16</f>
        <v>9.6</v>
      </c>
      <c r="E1040" s="63">
        <f t="shared" si="48"/>
        <v>9.55</v>
      </c>
      <c r="F1040" s="63">
        <f ca="1" t="shared" si="49"/>
        <v>22</v>
      </c>
      <c r="G1040" s="63">
        <f ca="1" t="shared" si="50"/>
        <v>0.220000000000001</v>
      </c>
      <c r="H1040" s="66">
        <f>IF(E1040&lt;=$C$5,2*(E1040-$C$4)/(($C$6-$C$4)*($C$5-$C$4)),2*($C$6-E1040)/(($C$6-$C$4)*($C$6-$C$5)))</f>
        <v>0.449999999999999</v>
      </c>
    </row>
    <row r="1041" spans="2:8">
      <c r="B1041" s="62">
        <v>17</v>
      </c>
      <c r="C1041" s="63">
        <f>$C$4+(($C$6-$C$4)/20)*16</f>
        <v>9.6</v>
      </c>
      <c r="D1041" s="63">
        <f>$C$4+(($C$6-$C$4)/20)*17</f>
        <v>9.7</v>
      </c>
      <c r="E1041" s="63">
        <f t="shared" si="48"/>
        <v>9.65</v>
      </c>
      <c r="F1041" s="63">
        <f ca="1" t="shared" si="49"/>
        <v>23</v>
      </c>
      <c r="G1041" s="63">
        <f ca="1" t="shared" si="50"/>
        <v>0.230000000000001</v>
      </c>
      <c r="H1041" s="66">
        <f>IF(E1041&lt;=$C$5,2*(E1041-$C$4)/(($C$6-$C$4)*($C$5-$C$4)),2*($C$6-E1041)/(($C$6-$C$4)*($C$6-$C$5)))</f>
        <v>0.350000000000001</v>
      </c>
    </row>
    <row r="1042" spans="2:8">
      <c r="B1042" s="62">
        <v>18</v>
      </c>
      <c r="C1042" s="63">
        <f>$C$4+(($C$6-$C$4)/20)*17</f>
        <v>9.7</v>
      </c>
      <c r="D1042" s="63">
        <f>$C$4+(($C$6-$C$4)/20)*18</f>
        <v>9.8</v>
      </c>
      <c r="E1042" s="63">
        <f t="shared" si="48"/>
        <v>9.75</v>
      </c>
      <c r="F1042" s="63">
        <f ca="1" t="shared" si="49"/>
        <v>4</v>
      </c>
      <c r="G1042" s="63">
        <f ca="1" t="shared" si="50"/>
        <v>0.0399999999999994</v>
      </c>
      <c r="H1042" s="66">
        <f>IF(E1042&lt;=$C$5,2*(E1042-$C$4)/(($C$6-$C$4)*($C$5-$C$4)),2*($C$6-E1042)/(($C$6-$C$4)*($C$6-$C$5)))</f>
        <v>0.25</v>
      </c>
    </row>
    <row r="1043" spans="2:8">
      <c r="B1043" s="62">
        <v>19</v>
      </c>
      <c r="C1043" s="63">
        <f>$C$4+(($C$6-$C$4)/20)*18</f>
        <v>9.8</v>
      </c>
      <c r="D1043" s="63">
        <f>$C$4+(($C$6-$C$4)/20)*19</f>
        <v>9.9</v>
      </c>
      <c r="E1043" s="63">
        <f t="shared" si="48"/>
        <v>9.85</v>
      </c>
      <c r="F1043" s="63">
        <f ca="1" t="shared" si="49"/>
        <v>6</v>
      </c>
      <c r="G1043" s="63">
        <f ca="1" t="shared" si="50"/>
        <v>0.0600000000000002</v>
      </c>
      <c r="H1043" s="66">
        <f>IF(E1043&lt;=$C$5,2*(E1043-$C$4)/(($C$6-$C$4)*($C$5-$C$4)),2*($C$6-E1043)/(($C$6-$C$4)*($C$6-$C$5)))</f>
        <v>0.149999999999999</v>
      </c>
    </row>
    <row r="1044" spans="2:8">
      <c r="B1044" s="64">
        <v>20</v>
      </c>
      <c r="C1044" s="65">
        <f>$C$4+(($C$6-$C$4)/20)*19</f>
        <v>9.9</v>
      </c>
      <c r="D1044" s="65">
        <f>$C$4+(($C$6-$C$4)/20)*20</f>
        <v>10</v>
      </c>
      <c r="E1044" s="65">
        <f t="shared" si="48"/>
        <v>9.95</v>
      </c>
      <c r="F1044" s="65">
        <f ca="1" t="shared" si="49"/>
        <v>2</v>
      </c>
      <c r="G1044" s="65">
        <f ca="1" t="shared" si="50"/>
        <v>0.0200000000000001</v>
      </c>
      <c r="H1044" s="67">
        <f>IF(E1044&lt;=$C$5,2*(E1044-$C$4)/(($C$6-$C$4)*($C$5-$C$4)),2*($C$6-E1044)/(($C$6-$C$4)*($C$6-$C$5)))</f>
        <v>0.0500000000000007</v>
      </c>
    </row>
  </sheetData>
  <mergeCells count="1">
    <mergeCell ref="B1:F1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B2:I69"/>
  <sheetViews>
    <sheetView showGridLines="0" topLeftCell="A20" workbookViewId="0">
      <selection activeCell="I64" sqref="I64"/>
    </sheetView>
  </sheetViews>
  <sheetFormatPr defaultColWidth="8.68032786885246" defaultRowHeight="13.55"/>
  <cols>
    <col min="1" max="1" width="2" style="1" customWidth="1"/>
    <col min="2" max="2" width="37.7377049180328" style="1" customWidth="1"/>
    <col min="3" max="3" width="16" style="1" customWidth="1"/>
    <col min="4" max="4" width="18.9262295081967" style="1" customWidth="1"/>
    <col min="5" max="7" width="16" style="1" customWidth="1"/>
    <col min="8" max="16384" width="8.68032786885246" style="1"/>
  </cols>
  <sheetData>
    <row r="2" ht="17.25" customHeight="1" spans="2:2">
      <c r="B2" s="20" t="s">
        <v>40</v>
      </c>
    </row>
    <row r="4" ht="15" customHeight="1" spans="2:4">
      <c r="B4" s="21" t="s">
        <v>41</v>
      </c>
      <c r="C4" s="22"/>
      <c r="D4" s="22"/>
    </row>
    <row r="5" ht="15" customHeight="1" spans="2:4">
      <c r="B5" s="23" t="s">
        <v>42</v>
      </c>
      <c r="C5" s="22"/>
      <c r="D5" s="24">
        <v>0.5</v>
      </c>
    </row>
    <row r="6" ht="15" customHeight="1" spans="2:4">
      <c r="B6" s="23" t="s">
        <v>43</v>
      </c>
      <c r="C6" s="22"/>
      <c r="D6" s="24">
        <v>0.15</v>
      </c>
    </row>
    <row r="7" ht="15" customHeight="1" spans="2:4">
      <c r="B7" s="23" t="s">
        <v>44</v>
      </c>
      <c r="C7" s="22"/>
      <c r="D7" s="25">
        <v>5</v>
      </c>
    </row>
    <row r="8" ht="15" customHeight="1" spans="2:4">
      <c r="B8" s="23" t="s">
        <v>45</v>
      </c>
      <c r="C8" s="22"/>
      <c r="D8" s="24">
        <v>0.9</v>
      </c>
    </row>
    <row r="9" ht="15" customHeight="1" spans="2:4">
      <c r="B9" s="23" t="s">
        <v>46</v>
      </c>
      <c r="C9" s="22"/>
      <c r="D9" s="26">
        <v>1000</v>
      </c>
    </row>
    <row r="11" ht="15" customHeight="1" spans="2:2">
      <c r="B11" s="3" t="s">
        <v>47</v>
      </c>
    </row>
    <row r="12" ht="27" customHeight="1" spans="2:5">
      <c r="B12" s="27" t="s">
        <v>48</v>
      </c>
      <c r="C12" s="27" t="s">
        <v>49</v>
      </c>
      <c r="D12" s="27" t="s">
        <v>50</v>
      </c>
      <c r="E12" s="27" t="s">
        <v>51</v>
      </c>
    </row>
    <row r="13" ht="15" customHeight="1" spans="2:5">
      <c r="B13" s="28" t="s">
        <v>52</v>
      </c>
      <c r="C13" s="29">
        <v>60000</v>
      </c>
      <c r="D13" s="29">
        <v>70000</v>
      </c>
      <c r="E13" s="29">
        <v>100000</v>
      </c>
    </row>
    <row r="14" ht="15" customHeight="1" spans="2:5">
      <c r="B14" s="28" t="s">
        <v>53</v>
      </c>
      <c r="C14" s="29">
        <v>25000</v>
      </c>
      <c r="D14" s="29">
        <v>30000</v>
      </c>
      <c r="E14" s="29">
        <v>40000</v>
      </c>
    </row>
    <row r="16" ht="15" customHeight="1" spans="2:2">
      <c r="B16" s="3" t="s">
        <v>54</v>
      </c>
    </row>
    <row r="17" ht="26.25" customHeight="1" spans="2:5">
      <c r="B17" s="27" t="s">
        <v>48</v>
      </c>
      <c r="C17" s="27" t="s">
        <v>49</v>
      </c>
      <c r="D17" s="27" t="s">
        <v>50</v>
      </c>
      <c r="E17" s="27" t="s">
        <v>51</v>
      </c>
    </row>
    <row r="18" ht="15" customHeight="1" spans="2:5">
      <c r="B18" s="28" t="s">
        <v>55</v>
      </c>
      <c r="C18" s="29">
        <v>30000</v>
      </c>
      <c r="D18" s="29">
        <v>40000</v>
      </c>
      <c r="E18" s="29">
        <v>45000</v>
      </c>
    </row>
    <row r="20" ht="15" customHeight="1" spans="2:2">
      <c r="B20" s="3" t="s">
        <v>56</v>
      </c>
    </row>
    <row r="21" ht="31" customHeight="1" spans="2:5">
      <c r="B21" s="27" t="s">
        <v>57</v>
      </c>
      <c r="C21" s="27" t="s">
        <v>49</v>
      </c>
      <c r="D21" s="27" t="s">
        <v>50</v>
      </c>
      <c r="E21" s="27" t="s">
        <v>51</v>
      </c>
    </row>
    <row r="22" ht="15" customHeight="1" spans="2:5">
      <c r="B22" s="28">
        <v>1</v>
      </c>
      <c r="C22" s="30">
        <v>0.12</v>
      </c>
      <c r="D22" s="30">
        <v>0.15</v>
      </c>
      <c r="E22" s="30">
        <v>0.18</v>
      </c>
    </row>
    <row r="23" ht="15" customHeight="1" spans="2:5">
      <c r="B23" s="28">
        <v>2</v>
      </c>
      <c r="C23" s="30">
        <v>0.12</v>
      </c>
      <c r="D23" s="30">
        <v>0.15</v>
      </c>
      <c r="E23" s="30">
        <v>0.18</v>
      </c>
    </row>
    <row r="24" ht="15" customHeight="1" spans="2:5">
      <c r="B24" s="28">
        <v>3</v>
      </c>
      <c r="C24" s="30">
        <v>0.15</v>
      </c>
      <c r="D24" s="30">
        <v>0.18</v>
      </c>
      <c r="E24" s="30">
        <v>0.22</v>
      </c>
    </row>
    <row r="25" ht="15" customHeight="1" spans="2:5">
      <c r="B25" s="28">
        <v>4</v>
      </c>
      <c r="C25" s="30">
        <v>0.18</v>
      </c>
      <c r="D25" s="30">
        <v>0.2</v>
      </c>
      <c r="E25" s="30">
        <v>0.25</v>
      </c>
    </row>
    <row r="26" ht="15" customHeight="1" spans="2:5">
      <c r="B26" s="28">
        <v>5</v>
      </c>
      <c r="C26" s="30">
        <v>0.19</v>
      </c>
      <c r="D26" s="30">
        <v>0.22</v>
      </c>
      <c r="E26" s="30">
        <v>0.28</v>
      </c>
    </row>
    <row r="29" ht="15" customHeight="1" spans="2:4">
      <c r="B29" s="21" t="s">
        <v>58</v>
      </c>
      <c r="C29" s="22"/>
      <c r="D29" s="22"/>
    </row>
    <row r="30" ht="15" customHeight="1" spans="2:4">
      <c r="B30" s="23" t="s">
        <v>59</v>
      </c>
      <c r="C30" s="22"/>
      <c r="D30" s="31">
        <v>-0.031</v>
      </c>
    </row>
    <row r="31" ht="15" customHeight="1" spans="2:4">
      <c r="B31" s="23" t="s">
        <v>60</v>
      </c>
      <c r="C31" s="22"/>
      <c r="D31" s="31">
        <v>0.1991</v>
      </c>
    </row>
    <row r="34" ht="17.25" customHeight="1" spans="2:2">
      <c r="B34" s="20" t="s">
        <v>61</v>
      </c>
    </row>
    <row r="35" ht="15" customHeight="1" spans="2:2">
      <c r="B35" s="3" t="s">
        <v>62</v>
      </c>
    </row>
    <row r="36" ht="35" customHeight="1" spans="2:7">
      <c r="B36" s="32" t="s">
        <v>63</v>
      </c>
      <c r="C36" s="32" t="s">
        <v>64</v>
      </c>
      <c r="D36" s="32" t="s">
        <v>65</v>
      </c>
      <c r="E36" s="32" t="s">
        <v>28</v>
      </c>
      <c r="F36" s="32" t="s">
        <v>66</v>
      </c>
      <c r="G36" s="32" t="s">
        <v>67</v>
      </c>
    </row>
    <row r="37" ht="15" customHeight="1" spans="2:7">
      <c r="B37" s="33">
        <v>1</v>
      </c>
      <c r="C37" s="34">
        <f>$D$30*100</f>
        <v>-3.1</v>
      </c>
      <c r="D37" s="34">
        <f>$D$30*100+($D$31*100-$D$30*100)/20*1</f>
        <v>-1.9495</v>
      </c>
      <c r="E37" s="33">
        <f ca="1">COUNTIFS('Ejercicio 3 - Simulacion'!$BV$2:$BV$1001,"&gt;="&amp;C37,'Ejercicio 3 - Simulacion'!$BV$2:$BV$1001,"&lt;="&amp;D37)</f>
        <v>0</v>
      </c>
      <c r="F37" s="37">
        <f ca="1" t="shared" ref="F37:F56" si="0">E37/$D$9</f>
        <v>0</v>
      </c>
      <c r="G37" s="37">
        <f ca="1">F37</f>
        <v>0</v>
      </c>
    </row>
    <row r="38" ht="15" customHeight="1" spans="2:7">
      <c r="B38" s="33">
        <v>2</v>
      </c>
      <c r="C38" s="34">
        <f t="shared" ref="C38:C56" si="1">D37</f>
        <v>-1.9495</v>
      </c>
      <c r="D38" s="34">
        <f>$D$30*100+($D$31*100-$D$30*100)/20*2</f>
        <v>-0.799</v>
      </c>
      <c r="E38" s="33">
        <f ca="1">COUNTIFS('Ejercicio 3 - Simulacion'!$BV$2:$BV$1001,"&gt;"&amp;C38,'Ejercicio 3 - Simulacion'!$BV$2:$BV$1001,"&lt;="&amp;D38)</f>
        <v>0</v>
      </c>
      <c r="F38" s="37">
        <f ca="1" t="shared" si="0"/>
        <v>0</v>
      </c>
      <c r="G38" s="37">
        <f ca="1" t="shared" ref="G38:G56" si="2">G37+F38</f>
        <v>0</v>
      </c>
    </row>
    <row r="39" ht="15" customHeight="1" spans="2:7">
      <c r="B39" s="33">
        <v>3</v>
      </c>
      <c r="C39" s="34">
        <f t="shared" si="1"/>
        <v>-0.799</v>
      </c>
      <c r="D39" s="34">
        <f>$D$30*100+($D$31*100-$D$30*100)/20*3</f>
        <v>0.3515</v>
      </c>
      <c r="E39" s="33">
        <f ca="1">COUNTIFS('Ejercicio 3 - Simulacion'!$BV$2:$BV$1001,"&gt;"&amp;C39,'Ejercicio 3 - Simulacion'!$BV$2:$BV$1001,"&lt;="&amp;D39)</f>
        <v>0</v>
      </c>
      <c r="F39" s="37">
        <f ca="1" t="shared" si="0"/>
        <v>0</v>
      </c>
      <c r="G39" s="37">
        <f ca="1" t="shared" si="2"/>
        <v>0</v>
      </c>
    </row>
    <row r="40" ht="15" customHeight="1" spans="2:7">
      <c r="B40" s="33">
        <v>4</v>
      </c>
      <c r="C40" s="34">
        <f t="shared" si="1"/>
        <v>0.3515</v>
      </c>
      <c r="D40" s="34">
        <f>$D$30*100+($D$31*100-$D$30*100)/20*4</f>
        <v>1.502</v>
      </c>
      <c r="E40" s="33">
        <f ca="1">COUNTIFS('Ejercicio 3 - Simulacion'!$BV$2:$BV$1001,"&gt;"&amp;C40,'Ejercicio 3 - Simulacion'!$BV$2:$BV$1001,"&lt;="&amp;D40)</f>
        <v>0</v>
      </c>
      <c r="F40" s="37">
        <f ca="1" t="shared" si="0"/>
        <v>0</v>
      </c>
      <c r="G40" s="37">
        <f ca="1" t="shared" si="2"/>
        <v>0</v>
      </c>
    </row>
    <row r="41" ht="15" customHeight="1" spans="2:7">
      <c r="B41" s="33">
        <v>5</v>
      </c>
      <c r="C41" s="34">
        <f t="shared" si="1"/>
        <v>1.502</v>
      </c>
      <c r="D41" s="34">
        <f>$D$30*100+($D$31*100-$D$30*100)/20*5</f>
        <v>2.6525</v>
      </c>
      <c r="E41" s="33">
        <f ca="1">COUNTIFS('Ejercicio 3 - Simulacion'!$BV$2:$BV$1001,"&gt;"&amp;C41,'Ejercicio 3 - Simulacion'!$BV$2:$BV$1001,"&lt;="&amp;D41)</f>
        <v>3</v>
      </c>
      <c r="F41" s="37">
        <f ca="1" t="shared" si="0"/>
        <v>0.003</v>
      </c>
      <c r="G41" s="37">
        <f ca="1" t="shared" si="2"/>
        <v>0.003</v>
      </c>
    </row>
    <row r="42" ht="15" customHeight="1" spans="2:7">
      <c r="B42" s="33">
        <v>6</v>
      </c>
      <c r="C42" s="34">
        <f t="shared" si="1"/>
        <v>2.6525</v>
      </c>
      <c r="D42" s="34">
        <f>$D$30*100+($D$31*100-$D$30*100)/20*6</f>
        <v>3.803</v>
      </c>
      <c r="E42" s="33">
        <f ca="1">COUNTIFS('Ejercicio 3 - Simulacion'!$BV$2:$BV$1001,"&gt;"&amp;C42,'Ejercicio 3 - Simulacion'!$BV$2:$BV$1001,"&lt;="&amp;D42)</f>
        <v>30</v>
      </c>
      <c r="F42" s="37">
        <f ca="1" t="shared" si="0"/>
        <v>0.03</v>
      </c>
      <c r="G42" s="37">
        <f ca="1" t="shared" si="2"/>
        <v>0.033</v>
      </c>
    </row>
    <row r="43" ht="15" customHeight="1" spans="2:7">
      <c r="B43" s="33">
        <v>7</v>
      </c>
      <c r="C43" s="34">
        <f t="shared" si="1"/>
        <v>3.803</v>
      </c>
      <c r="D43" s="34">
        <f>$D$30*100+($D$31*100-$D$30*100)/20*7</f>
        <v>4.9535</v>
      </c>
      <c r="E43" s="33">
        <f ca="1">COUNTIFS('Ejercicio 3 - Simulacion'!$BV$2:$BV$1001,"&gt;"&amp;C43,'Ejercicio 3 - Simulacion'!$BV$2:$BV$1001,"&lt;="&amp;D43)</f>
        <v>74</v>
      </c>
      <c r="F43" s="37">
        <f ca="1" t="shared" si="0"/>
        <v>0.074</v>
      </c>
      <c r="G43" s="37">
        <f ca="1" t="shared" si="2"/>
        <v>0.107</v>
      </c>
    </row>
    <row r="44" ht="15" customHeight="1" spans="2:7">
      <c r="B44" s="33">
        <v>8</v>
      </c>
      <c r="C44" s="34">
        <f t="shared" si="1"/>
        <v>4.9535</v>
      </c>
      <c r="D44" s="34">
        <f>$D$30*100+($D$31*100-$D$30*100)/20*8</f>
        <v>6.104</v>
      </c>
      <c r="E44" s="33">
        <f ca="1">COUNTIFS('Ejercicio 3 - Simulacion'!$BV$2:$BV$1001,"&gt;"&amp;C44,'Ejercicio 3 - Simulacion'!$BV$2:$BV$1001,"&lt;="&amp;D44)</f>
        <v>146</v>
      </c>
      <c r="F44" s="37">
        <f ca="1" t="shared" si="0"/>
        <v>0.146</v>
      </c>
      <c r="G44" s="37">
        <f ca="1" t="shared" si="2"/>
        <v>0.253</v>
      </c>
    </row>
    <row r="45" ht="15" customHeight="1" spans="2:7">
      <c r="B45" s="33">
        <v>9</v>
      </c>
      <c r="C45" s="34">
        <f t="shared" si="1"/>
        <v>6.104</v>
      </c>
      <c r="D45" s="34">
        <f>$D$30*100+($D$31*100-$D$30*100)/20*9</f>
        <v>7.2545</v>
      </c>
      <c r="E45" s="33">
        <f ca="1">COUNTIFS('Ejercicio 3 - Simulacion'!$BV$2:$BV$1001,"&gt;"&amp;C45,'Ejercicio 3 - Simulacion'!$BV$2:$BV$1001,"&lt;="&amp;D45)</f>
        <v>176</v>
      </c>
      <c r="F45" s="37">
        <f ca="1" t="shared" si="0"/>
        <v>0.176</v>
      </c>
      <c r="G45" s="37">
        <f ca="1" t="shared" si="2"/>
        <v>0.429</v>
      </c>
    </row>
    <row r="46" ht="15" customHeight="1" spans="2:7">
      <c r="B46" s="33">
        <v>10</v>
      </c>
      <c r="C46" s="34">
        <f t="shared" si="1"/>
        <v>7.2545</v>
      </c>
      <c r="D46" s="34">
        <f>$D$30*100+($D$31*100-$D$30*100)/20*10</f>
        <v>8.405</v>
      </c>
      <c r="E46" s="33">
        <f ca="1">COUNTIFS('Ejercicio 3 - Simulacion'!$BV$2:$BV$1001,"&gt;"&amp;C46,'Ejercicio 3 - Simulacion'!$BV$2:$BV$1001,"&lt;="&amp;D46)</f>
        <v>193</v>
      </c>
      <c r="F46" s="37">
        <f ca="1" t="shared" si="0"/>
        <v>0.193</v>
      </c>
      <c r="G46" s="37">
        <f ca="1" t="shared" si="2"/>
        <v>0.622</v>
      </c>
    </row>
    <row r="47" ht="15" customHeight="1" spans="2:7">
      <c r="B47" s="33">
        <v>11</v>
      </c>
      <c r="C47" s="34">
        <f t="shared" si="1"/>
        <v>8.405</v>
      </c>
      <c r="D47" s="34">
        <f>$D$30*100+($D$31*100-$D$30*100)/20*11</f>
        <v>9.5555</v>
      </c>
      <c r="E47" s="33">
        <f ca="1">COUNTIFS('Ejercicio 3 - Simulacion'!$BV$2:$BV$1001,"&gt;"&amp;C47,'Ejercicio 3 - Simulacion'!$BV$2:$BV$1001,"&lt;="&amp;D47)</f>
        <v>187</v>
      </c>
      <c r="F47" s="37">
        <f ca="1" t="shared" si="0"/>
        <v>0.187</v>
      </c>
      <c r="G47" s="37">
        <f ca="1" t="shared" si="2"/>
        <v>0.809</v>
      </c>
    </row>
    <row r="48" ht="15" customHeight="1" spans="2:7">
      <c r="B48" s="33">
        <v>12</v>
      </c>
      <c r="C48" s="34">
        <f t="shared" si="1"/>
        <v>9.5555</v>
      </c>
      <c r="D48" s="34">
        <f>$D$30*100+($D$31*100-$D$30*100)/20*12</f>
        <v>10.706</v>
      </c>
      <c r="E48" s="33">
        <f ca="1">COUNTIFS('Ejercicio 3 - Simulacion'!$BV$2:$BV$1001,"&gt;"&amp;C48,'Ejercicio 3 - Simulacion'!$BV$2:$BV$1001,"&lt;="&amp;D48)</f>
        <v>112</v>
      </c>
      <c r="F48" s="37">
        <f ca="1" t="shared" si="0"/>
        <v>0.112</v>
      </c>
      <c r="G48" s="37">
        <f ca="1" t="shared" si="2"/>
        <v>0.921</v>
      </c>
    </row>
    <row r="49" ht="15" customHeight="1" spans="2:7">
      <c r="B49" s="33">
        <v>13</v>
      </c>
      <c r="C49" s="34">
        <f t="shared" si="1"/>
        <v>10.706</v>
      </c>
      <c r="D49" s="34">
        <f>$D$30*100+($D$31*100-$D$30*100)/20*13</f>
        <v>11.8565</v>
      </c>
      <c r="E49" s="33">
        <f ca="1">COUNTIFS('Ejercicio 3 - Simulacion'!$BV$2:$BV$1001,"&gt;"&amp;C49,'Ejercicio 3 - Simulacion'!$BV$2:$BV$1001,"&lt;="&amp;D49)</f>
        <v>52</v>
      </c>
      <c r="F49" s="37">
        <f ca="1" t="shared" si="0"/>
        <v>0.052</v>
      </c>
      <c r="G49" s="37">
        <f ca="1" t="shared" si="2"/>
        <v>0.973</v>
      </c>
    </row>
    <row r="50" ht="15" customHeight="1" spans="2:7">
      <c r="B50" s="33">
        <v>14</v>
      </c>
      <c r="C50" s="34">
        <f t="shared" si="1"/>
        <v>11.8565</v>
      </c>
      <c r="D50" s="34">
        <f>$D$30*100+($D$31*100-$D$30*100)/20*14</f>
        <v>13.007</v>
      </c>
      <c r="E50" s="33">
        <f ca="1">COUNTIFS('Ejercicio 3 - Simulacion'!$BV$2:$BV$1001,"&gt;"&amp;C50,'Ejercicio 3 - Simulacion'!$BV$2:$BV$1001,"&lt;="&amp;D50)</f>
        <v>20</v>
      </c>
      <c r="F50" s="37">
        <f ca="1" t="shared" si="0"/>
        <v>0.02</v>
      </c>
      <c r="G50" s="37">
        <f ca="1" t="shared" si="2"/>
        <v>0.993</v>
      </c>
    </row>
    <row r="51" ht="15" customHeight="1" spans="2:7">
      <c r="B51" s="33">
        <v>15</v>
      </c>
      <c r="C51" s="34">
        <f t="shared" si="1"/>
        <v>13.007</v>
      </c>
      <c r="D51" s="34">
        <f>$D$30*100+($D$31*100-$D$30*100)/20*15</f>
        <v>14.1575</v>
      </c>
      <c r="E51" s="33">
        <f ca="1">COUNTIFS('Ejercicio 3 - Simulacion'!$BV$2:$BV$1001,"&gt;"&amp;C51,'Ejercicio 3 - Simulacion'!$BV$2:$BV$1001,"&lt;="&amp;D51)</f>
        <v>6</v>
      </c>
      <c r="F51" s="37">
        <f ca="1" t="shared" si="0"/>
        <v>0.006</v>
      </c>
      <c r="G51" s="37">
        <f ca="1" t="shared" si="2"/>
        <v>0.999</v>
      </c>
    </row>
    <row r="52" ht="15" customHeight="1" spans="2:7">
      <c r="B52" s="33">
        <v>16</v>
      </c>
      <c r="C52" s="34">
        <f t="shared" si="1"/>
        <v>14.1575</v>
      </c>
      <c r="D52" s="34">
        <f>$D$30*100+($D$31*100-$D$30*100)/20*16</f>
        <v>15.308</v>
      </c>
      <c r="E52" s="33">
        <f ca="1">COUNTIFS('Ejercicio 3 - Simulacion'!$BV$2:$BV$1001,"&gt;"&amp;C52,'Ejercicio 3 - Simulacion'!$BV$2:$BV$1001,"&lt;="&amp;D52)</f>
        <v>1</v>
      </c>
      <c r="F52" s="37">
        <f ca="1" t="shared" si="0"/>
        <v>0.001</v>
      </c>
      <c r="G52" s="37">
        <f ca="1" t="shared" si="2"/>
        <v>1</v>
      </c>
    </row>
    <row r="53" ht="15" customHeight="1" spans="2:7">
      <c r="B53" s="33">
        <v>17</v>
      </c>
      <c r="C53" s="34">
        <f t="shared" si="1"/>
        <v>15.308</v>
      </c>
      <c r="D53" s="34">
        <f>$D$30*100+($D$31*100-$D$30*100)/20*17</f>
        <v>16.4585</v>
      </c>
      <c r="E53" s="33">
        <f ca="1">COUNTIFS('Ejercicio 3 - Simulacion'!$BV$2:$BV$1001,"&gt;"&amp;C53,'Ejercicio 3 - Simulacion'!$BV$2:$BV$1001,"&lt;="&amp;D53)</f>
        <v>0</v>
      </c>
      <c r="F53" s="37">
        <f ca="1" t="shared" si="0"/>
        <v>0</v>
      </c>
      <c r="G53" s="37">
        <f ca="1" t="shared" si="2"/>
        <v>1</v>
      </c>
    </row>
    <row r="54" ht="15" customHeight="1" spans="2:7">
      <c r="B54" s="33">
        <v>18</v>
      </c>
      <c r="C54" s="34">
        <f t="shared" si="1"/>
        <v>16.4585</v>
      </c>
      <c r="D54" s="34">
        <f>$D$30*100+($D$31*100-$D$30*100)/20*18</f>
        <v>17.609</v>
      </c>
      <c r="E54" s="33">
        <f ca="1">COUNTIFS('Ejercicio 3 - Simulacion'!$BV$2:$BV$1001,"&gt;"&amp;C54,'Ejercicio 3 - Simulacion'!$BV$2:$BV$1001,"&lt;="&amp;D54)</f>
        <v>0</v>
      </c>
      <c r="F54" s="37">
        <f ca="1" t="shared" si="0"/>
        <v>0</v>
      </c>
      <c r="G54" s="37">
        <f ca="1" t="shared" si="2"/>
        <v>1</v>
      </c>
    </row>
    <row r="55" ht="15" customHeight="1" spans="2:7">
      <c r="B55" s="33">
        <v>19</v>
      </c>
      <c r="C55" s="34">
        <f t="shared" si="1"/>
        <v>17.609</v>
      </c>
      <c r="D55" s="34">
        <f>$D$30*100+($D$31*100-$D$30*100)/20*19</f>
        <v>18.7595</v>
      </c>
      <c r="E55" s="33">
        <f ca="1">COUNTIFS('Ejercicio 3 - Simulacion'!$BV$2:$BV$1001,"&gt;"&amp;C55,'Ejercicio 3 - Simulacion'!$BV$2:$BV$1001,"&lt;="&amp;D55)</f>
        <v>0</v>
      </c>
      <c r="F55" s="37">
        <f ca="1" t="shared" si="0"/>
        <v>0</v>
      </c>
      <c r="G55" s="37">
        <f ca="1" t="shared" si="2"/>
        <v>1</v>
      </c>
    </row>
    <row r="56" ht="15" customHeight="1" spans="2:7">
      <c r="B56" s="33">
        <v>20</v>
      </c>
      <c r="C56" s="34">
        <f t="shared" si="1"/>
        <v>18.7595</v>
      </c>
      <c r="D56" s="34">
        <f>$D$30*100+($D$31*100-$D$30*100)/20*20</f>
        <v>19.91</v>
      </c>
      <c r="E56" s="33">
        <f ca="1">COUNTIFS('Ejercicio 3 - Simulacion'!$BV$2:$BV$1001,"&gt;"&amp;C56,'Ejercicio 3 - Simulacion'!$BV$2:$BV$1001,"&lt;="&amp;D56)</f>
        <v>0</v>
      </c>
      <c r="F56" s="37">
        <f ca="1" t="shared" si="0"/>
        <v>0</v>
      </c>
      <c r="G56" s="37">
        <f ca="1" t="shared" si="2"/>
        <v>1</v>
      </c>
    </row>
    <row r="59" ht="15" customHeight="1" spans="2:4">
      <c r="B59" s="21" t="s">
        <v>68</v>
      </c>
      <c r="C59" s="22"/>
      <c r="D59" s="22"/>
    </row>
    <row r="60" ht="15" customHeight="1" spans="2:4">
      <c r="B60" s="35" t="s">
        <v>69</v>
      </c>
      <c r="C60" s="22"/>
      <c r="D60" s="31">
        <f ca="1">COUNTIF('Ejercicio 3 - Simulacion'!$BV$2:$BV$1001,"&gt;"&amp;($D$6*100))/$D$9</f>
        <v>0</v>
      </c>
    </row>
    <row r="61" ht="15" customHeight="1" spans="2:4">
      <c r="B61" s="35" t="s">
        <v>70</v>
      </c>
      <c r="C61" s="22"/>
      <c r="D61" s="31">
        <f>$D$8</f>
        <v>0.9</v>
      </c>
    </row>
    <row r="62" ht="19.5" customHeight="1" spans="2:4">
      <c r="B62" s="35" t="s">
        <v>71</v>
      </c>
      <c r="C62" s="22"/>
      <c r="D62" s="36" t="str">
        <f ca="1">IF(D60&gt;=D61,"ACEPTAR el proyecto","RECHAZAR el proyecto")</f>
        <v>RECHAZAR el proyecto</v>
      </c>
    </row>
    <row r="65" ht="15" customHeight="1" spans="2:9">
      <c r="B65" s="38" t="s">
        <v>72</v>
      </c>
      <c r="C65" s="39"/>
      <c r="D65" s="39"/>
      <c r="E65" s="39"/>
      <c r="F65" s="39"/>
      <c r="G65" s="39"/>
      <c r="H65" s="39"/>
      <c r="I65" s="39"/>
    </row>
    <row r="66" ht="15" customHeight="1" spans="2:9">
      <c r="B66" s="40" t="s">
        <v>73</v>
      </c>
      <c r="C66" s="40" t="s">
        <v>69</v>
      </c>
      <c r="D66" s="40" t="s">
        <v>71</v>
      </c>
      <c r="E66" s="39"/>
      <c r="F66" s="39"/>
      <c r="G66" s="39"/>
      <c r="H66" s="39"/>
      <c r="I66" s="39"/>
    </row>
    <row r="67" ht="15" customHeight="1" spans="2:9">
      <c r="B67" s="41" t="s">
        <v>74</v>
      </c>
      <c r="C67" s="42">
        <v>0</v>
      </c>
      <c r="D67" s="41" t="s">
        <v>75</v>
      </c>
      <c r="E67" s="39"/>
      <c r="F67" s="39"/>
      <c r="G67" s="39"/>
      <c r="H67" s="39"/>
      <c r="I67" s="39"/>
    </row>
    <row r="68" ht="15" customHeight="1" spans="2:9">
      <c r="B68" s="41" t="s">
        <v>76</v>
      </c>
      <c r="C68" s="42">
        <f ca="1">D60</f>
        <v>0</v>
      </c>
      <c r="D68" s="43" t="str">
        <f ca="1">D62</f>
        <v>RECHAZAR el proyecto</v>
      </c>
      <c r="E68" s="39"/>
      <c r="F68" s="39"/>
      <c r="G68" s="39"/>
      <c r="H68" s="39"/>
      <c r="I68" s="39"/>
    </row>
    <row r="69" ht="15" customHeight="1" spans="2:9">
      <c r="B69" s="41" t="s">
        <v>77</v>
      </c>
      <c r="C69" s="41"/>
      <c r="D69" s="41"/>
      <c r="E69" s="39"/>
      <c r="F69" s="39"/>
      <c r="G69" s="39"/>
      <c r="H69" s="39"/>
      <c r="I69" s="39"/>
    </row>
  </sheetData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BV1001"/>
  <sheetViews>
    <sheetView showGridLines="0" zoomScale="115" zoomScaleNormal="115" workbookViewId="0">
      <pane xSplit="1" ySplit="1" topLeftCell="B2" activePane="bottomRight" state="frozen"/>
      <selection/>
      <selection pane="topRight"/>
      <selection pane="bottomLeft"/>
      <selection pane="bottomRight" activeCell="G7" sqref="G7"/>
    </sheetView>
  </sheetViews>
  <sheetFormatPr defaultColWidth="8.68032786885246" defaultRowHeight="13.55"/>
  <cols>
    <col min="1" max="74" width="13" style="1" customWidth="1"/>
    <col min="75" max="16384" width="8.68032786885246" style="1"/>
  </cols>
  <sheetData>
    <row r="1" ht="45" customHeight="1" spans="1:74">
      <c r="A1" s="14" t="s">
        <v>78</v>
      </c>
      <c r="B1" s="14" t="s">
        <v>79</v>
      </c>
      <c r="C1" s="14" t="s">
        <v>80</v>
      </c>
      <c r="D1" s="14" t="s">
        <v>81</v>
      </c>
      <c r="E1" s="14" t="s">
        <v>82</v>
      </c>
      <c r="F1" s="14" t="s">
        <v>83</v>
      </c>
      <c r="G1" s="14" t="s">
        <v>84</v>
      </c>
      <c r="H1" s="14" t="s">
        <v>85</v>
      </c>
      <c r="I1" s="14" t="s">
        <v>86</v>
      </c>
      <c r="J1" s="14" t="s">
        <v>87</v>
      </c>
      <c r="K1" s="14" t="s">
        <v>88</v>
      </c>
      <c r="L1" s="14" t="s">
        <v>89</v>
      </c>
      <c r="M1" s="14" t="s">
        <v>90</v>
      </c>
      <c r="N1" s="14" t="s">
        <v>91</v>
      </c>
      <c r="O1" s="14" t="s">
        <v>92</v>
      </c>
      <c r="P1" s="14" t="s">
        <v>93</v>
      </c>
      <c r="Q1" s="14" t="s">
        <v>94</v>
      </c>
      <c r="R1" s="14" t="s">
        <v>95</v>
      </c>
      <c r="S1" s="14" t="s">
        <v>96</v>
      </c>
      <c r="T1" s="14" t="s">
        <v>97</v>
      </c>
      <c r="U1" s="14" t="s">
        <v>98</v>
      </c>
      <c r="V1" s="14" t="s">
        <v>99</v>
      </c>
      <c r="W1" s="14" t="s">
        <v>100</v>
      </c>
      <c r="X1" s="14" t="s">
        <v>101</v>
      </c>
      <c r="Y1" s="14" t="s">
        <v>102</v>
      </c>
      <c r="Z1" s="14" t="s">
        <v>103</v>
      </c>
      <c r="AA1" s="14" t="s">
        <v>104</v>
      </c>
      <c r="AB1" s="14" t="s">
        <v>105</v>
      </c>
      <c r="AC1" s="14" t="s">
        <v>106</v>
      </c>
      <c r="AD1" s="14" t="s">
        <v>107</v>
      </c>
      <c r="AE1" s="14" t="s">
        <v>108</v>
      </c>
      <c r="AF1" s="14" t="s">
        <v>109</v>
      </c>
      <c r="AG1" s="14" t="s">
        <v>110</v>
      </c>
      <c r="AH1" s="14" t="s">
        <v>111</v>
      </c>
      <c r="AI1" s="14" t="s">
        <v>112</v>
      </c>
      <c r="AJ1" s="14" t="s">
        <v>113</v>
      </c>
      <c r="AK1" s="14" t="s">
        <v>114</v>
      </c>
      <c r="AL1" s="14" t="s">
        <v>115</v>
      </c>
      <c r="AM1" s="14" t="s">
        <v>116</v>
      </c>
      <c r="AN1" s="14" t="s">
        <v>117</v>
      </c>
      <c r="AO1" s="14" t="s">
        <v>118</v>
      </c>
      <c r="AP1" s="14" t="s">
        <v>119</v>
      </c>
      <c r="AQ1" s="14" t="s">
        <v>120</v>
      </c>
      <c r="AR1" s="14" t="s">
        <v>121</v>
      </c>
      <c r="AS1" s="14" t="s">
        <v>122</v>
      </c>
      <c r="AT1" s="14" t="s">
        <v>123</v>
      </c>
      <c r="AU1" s="14" t="s">
        <v>124</v>
      </c>
      <c r="AV1" s="14" t="s">
        <v>125</v>
      </c>
      <c r="AW1" s="14" t="s">
        <v>126</v>
      </c>
      <c r="AX1" s="14" t="s">
        <v>127</v>
      </c>
      <c r="AY1" s="14" t="s">
        <v>128</v>
      </c>
      <c r="AZ1" s="14" t="s">
        <v>129</v>
      </c>
      <c r="BA1" s="14" t="s">
        <v>130</v>
      </c>
      <c r="BB1" s="14" t="s">
        <v>131</v>
      </c>
      <c r="BC1" s="14" t="s">
        <v>132</v>
      </c>
      <c r="BD1" s="14" t="s">
        <v>133</v>
      </c>
      <c r="BE1" s="14" t="s">
        <v>134</v>
      </c>
      <c r="BF1" s="14" t="s">
        <v>135</v>
      </c>
      <c r="BG1" s="14" t="s">
        <v>136</v>
      </c>
      <c r="BH1" s="14" t="s">
        <v>137</v>
      </c>
      <c r="BI1" s="14" t="s">
        <v>138</v>
      </c>
      <c r="BJ1" s="14" t="s">
        <v>139</v>
      </c>
      <c r="BK1" s="14" t="s">
        <v>140</v>
      </c>
      <c r="BL1" s="14" t="s">
        <v>141</v>
      </c>
      <c r="BM1" s="14" t="s">
        <v>142</v>
      </c>
      <c r="BN1" s="14" t="s">
        <v>143</v>
      </c>
      <c r="BO1" s="14" t="s">
        <v>144</v>
      </c>
      <c r="BP1" s="14" t="s">
        <v>145</v>
      </c>
      <c r="BQ1" s="14" t="s">
        <v>146</v>
      </c>
      <c r="BR1" s="14" t="s">
        <v>147</v>
      </c>
      <c r="BS1" s="14" t="s">
        <v>148</v>
      </c>
      <c r="BT1" s="14" t="s">
        <v>149</v>
      </c>
      <c r="BU1" s="14" t="s">
        <v>150</v>
      </c>
      <c r="BV1" s="14" t="s">
        <v>151</v>
      </c>
    </row>
    <row r="2" ht="15" customHeight="1" spans="1:74">
      <c r="A2" s="15">
        <v>1</v>
      </c>
      <c r="B2" s="16">
        <f ca="1" t="shared" ref="B2:F2" si="0">RAND()</f>
        <v>0.776411669093105</v>
      </c>
      <c r="C2" s="17">
        <f ca="1">IF(B2&lt;=('Ejercicio 3 - TIR'!$D$13-'Ejercicio 3 - TIR'!$C$13)/('Ejercicio 3 - TIR'!$E$13-'Ejercicio 3 - TIR'!$C$13),'Ejercicio 3 - TIR'!$C$13+SQRT(('Ejercicio 3 - TIR'!$E$13-'Ejercicio 3 - TIR'!$C$13)*('Ejercicio 3 - TIR'!$D$13-'Ejercicio 3 - TIR'!$C$13)*B2),'Ejercicio 3 - TIR'!$E$13-SQRT(('Ejercicio 3 - TIR'!$E$13-'Ejercicio 3 - TIR'!$C$13)*('Ejercicio 3 - TIR'!$E$13-'Ejercicio 3 - TIR'!$D$13)*(1-B2)))</f>
        <v>83619.9512489042</v>
      </c>
      <c r="D2" s="16">
        <f ca="1" t="shared" si="0"/>
        <v>0.930808420094475</v>
      </c>
      <c r="E2" s="17">
        <f ca="1">IF(D2&lt;=('Ejercicio 3 - TIR'!$D$14-'Ejercicio 3 - TIR'!$C$14)/('Ejercicio 3 - TIR'!$E$14-'Ejercicio 3 - TIR'!$C$14),'Ejercicio 3 - TIR'!$C$14+SQRT(('Ejercicio 3 - TIR'!$E$14-'Ejercicio 3 - TIR'!$C$14)*('Ejercicio 3 - TIR'!$D$14-'Ejercicio 3 - TIR'!$C$14)*D2),'Ejercicio 3 - TIR'!$E$14-SQRT(('Ejercicio 3 - TIR'!$E$14-'Ejercicio 3 - TIR'!$C$14)*('Ejercicio 3 - TIR'!$E$14-'Ejercicio 3 - TIR'!$D$14)*(1-D2)))</f>
        <v>36778.3952778423</v>
      </c>
      <c r="F2" s="16">
        <f ca="1" t="shared" si="0"/>
        <v>0.219996429521939</v>
      </c>
      <c r="G2" s="17">
        <f ca="1">IF(F2&lt;=('Ejercicio 3 - TIR'!$D$18-'Ejercicio 3 - TIR'!$C$18)/('Ejercicio 3 - TIR'!$E$18-'Ejercicio 3 - TIR'!$C$18),'Ejercicio 3 - TIR'!$C$18+SQRT(('Ejercicio 3 - TIR'!$E$18-'Ejercicio 3 - TIR'!$C$18)*('Ejercicio 3 - TIR'!$D$18-'Ejercicio 3 - TIR'!$C$18)*F2),'Ejercicio 3 - TIR'!$E$18-SQRT(('Ejercicio 3 - TIR'!$E$18-'Ejercicio 3 - TIR'!$C$18)*('Ejercicio 3 - TIR'!$E$18-'Ejercicio 3 - TIR'!$D$18)*(1-F2)))</f>
        <v>35744.516030815</v>
      </c>
      <c r="H2" s="16">
        <f ca="1" t="shared" ref="H2:L2" si="1">RAND()</f>
        <v>0.0448230285949001</v>
      </c>
      <c r="I2" s="17">
        <f ca="1">IF(H2&lt;=('Ejercicio 3 - TIR'!$D$18-'Ejercicio 3 - TIR'!$C$18)/('Ejercicio 3 - TIR'!$E$18-'Ejercicio 3 - TIR'!$C$18),'Ejercicio 3 - TIR'!$C$18+SQRT(('Ejercicio 3 - TIR'!$E$18-'Ejercicio 3 - TIR'!$C$18)*('Ejercicio 3 - TIR'!$D$18-'Ejercicio 3 - TIR'!$C$18)*H2),'Ejercicio 3 - TIR'!$E$18-SQRT(('Ejercicio 3 - TIR'!$E$18-'Ejercicio 3 - TIR'!$C$18)*('Ejercicio 3 - TIR'!$E$18-'Ejercicio 3 - TIR'!$D$18)*(1-H2)))</f>
        <v>32592.9624542664</v>
      </c>
      <c r="J2" s="16">
        <f ca="1" t="shared" si="1"/>
        <v>0.253782433804524</v>
      </c>
      <c r="K2" s="17">
        <f ca="1">IF(J2&lt;=('Ejercicio 3 - TIR'!$D$18-'Ejercicio 3 - TIR'!$C$18)/('Ejercicio 3 - TIR'!$E$18-'Ejercicio 3 - TIR'!$C$18),'Ejercicio 3 - TIR'!$C$18+SQRT(('Ejercicio 3 - TIR'!$E$18-'Ejercicio 3 - TIR'!$C$18)*('Ejercicio 3 - TIR'!$D$18-'Ejercicio 3 - TIR'!$C$18)*J2),'Ejercicio 3 - TIR'!$E$18-SQRT(('Ejercicio 3 - TIR'!$E$18-'Ejercicio 3 - TIR'!$C$18)*('Ejercicio 3 - TIR'!$E$18-'Ejercicio 3 - TIR'!$D$18)*(1-J2)))</f>
        <v>36169.8756122533</v>
      </c>
      <c r="L2" s="16">
        <f ca="1" t="shared" si="1"/>
        <v>0.396219097469411</v>
      </c>
      <c r="M2" s="17">
        <f ca="1">IF(L2&lt;=('Ejercicio 3 - TIR'!$D$18-'Ejercicio 3 - TIR'!$C$18)/('Ejercicio 3 - TIR'!$E$18-'Ejercicio 3 - TIR'!$C$18),'Ejercicio 3 - TIR'!$C$18+SQRT(('Ejercicio 3 - TIR'!$E$18-'Ejercicio 3 - TIR'!$C$18)*('Ejercicio 3 - TIR'!$D$18-'Ejercicio 3 - TIR'!$C$18)*L2),'Ejercicio 3 - TIR'!$E$18-SQRT(('Ejercicio 3 - TIR'!$E$18-'Ejercicio 3 - TIR'!$C$18)*('Ejercicio 3 - TIR'!$E$18-'Ejercicio 3 - TIR'!$D$18)*(1-L2)))</f>
        <v>37709.2713417295</v>
      </c>
      <c r="N2" s="16">
        <f ca="1" t="shared" ref="N2:R2" si="2">RAND()</f>
        <v>0.934150730973142</v>
      </c>
      <c r="O2" s="17">
        <f ca="1">IF(N2&lt;=('Ejercicio 3 - TIR'!$D$18-'Ejercicio 3 - TIR'!$C$18)/('Ejercicio 3 - TIR'!$E$18-'Ejercicio 3 - TIR'!$C$18),'Ejercicio 3 - TIR'!$C$18+SQRT(('Ejercicio 3 - TIR'!$E$18-'Ejercicio 3 - TIR'!$C$18)*('Ejercicio 3 - TIR'!$D$18-'Ejercicio 3 - TIR'!$C$18)*N2),'Ejercicio 3 - TIR'!$E$18-SQRT(('Ejercicio 3 - TIR'!$E$18-'Ejercicio 3 - TIR'!$C$18)*('Ejercicio 3 - TIR'!$E$18-'Ejercicio 3 - TIR'!$D$18)*(1-N2)))</f>
        <v>42777.6824761042</v>
      </c>
      <c r="P2" s="16">
        <f ca="1" t="shared" si="2"/>
        <v>0.874525739808193</v>
      </c>
      <c r="Q2" s="18">
        <f ca="1">IF(P2&lt;=('Ejercicio 3 - TIR'!$D$22-'Ejercicio 3 - TIR'!$C$22)/('Ejercicio 3 - TIR'!$E$22-'Ejercicio 3 - TIR'!$C$22),'Ejercicio 3 - TIR'!$C$22+SQRT(('Ejercicio 3 - TIR'!$E$22-'Ejercicio 3 - TIR'!$C$22)*('Ejercicio 3 - TIR'!$D$22-'Ejercicio 3 - TIR'!$C$22)*P2),'Ejercicio 3 - TIR'!$E$22-SQRT(('Ejercicio 3 - TIR'!$E$22-'Ejercicio 3 - TIR'!$C$22)*('Ejercicio 3 - TIR'!$E$22-'Ejercicio 3 - TIR'!$D$22)*(1-P2)))</f>
        <v>0.164971571328138</v>
      </c>
      <c r="R2" s="16">
        <f ca="1" t="shared" si="2"/>
        <v>0.738754897908658</v>
      </c>
      <c r="S2" s="18">
        <f ca="1">IF(R2&lt;=('Ejercicio 3 - TIR'!$D$23-'Ejercicio 3 - TIR'!$C$23)/('Ejercicio 3 - TIR'!$E$23-'Ejercicio 3 - TIR'!$C$23),'Ejercicio 3 - TIR'!$C$23+SQRT(('Ejercicio 3 - TIR'!$E$23-'Ejercicio 3 - TIR'!$C$23)*('Ejercicio 3 - TIR'!$D$23-'Ejercicio 3 - TIR'!$C$23)*R2),'Ejercicio 3 - TIR'!$E$23-SQRT(('Ejercicio 3 - TIR'!$E$23-'Ejercicio 3 - TIR'!$C$23)*('Ejercicio 3 - TIR'!$E$23-'Ejercicio 3 - TIR'!$D$23)*(1-R2)))</f>
        <v>0.158314954836007</v>
      </c>
      <c r="T2" s="16">
        <f ca="1" t="shared" ref="T2:X2" si="3">RAND()</f>
        <v>0.135025679027791</v>
      </c>
      <c r="U2" s="18">
        <f ca="1">IF(T2&lt;=('Ejercicio 3 - TIR'!$D$24-'Ejercicio 3 - TIR'!$C$24)/('Ejercicio 3 - TIR'!$E$24-'Ejercicio 3 - TIR'!$C$24),'Ejercicio 3 - TIR'!$C$24+SQRT(('Ejercicio 3 - TIR'!$E$24-'Ejercicio 3 - TIR'!$C$24)*('Ejercicio 3 - TIR'!$D$24-'Ejercicio 3 - TIR'!$C$24)*T2),'Ejercicio 3 - TIR'!$E$24-SQRT(('Ejercicio 3 - TIR'!$E$24-'Ejercicio 3 - TIR'!$C$24)*('Ejercicio 3 - TIR'!$E$24-'Ejercicio 3 - TIR'!$D$24)*(1-T2)))</f>
        <v>0.166839059533073</v>
      </c>
      <c r="V2" s="16">
        <f ca="1" t="shared" si="3"/>
        <v>0.324442655544381</v>
      </c>
      <c r="W2" s="18">
        <f ca="1">IF(V2&lt;=('Ejercicio 3 - TIR'!$D$25-'Ejercicio 3 - TIR'!$C$25)/('Ejercicio 3 - TIR'!$E$25-'Ejercicio 3 - TIR'!$C$25),'Ejercicio 3 - TIR'!$C$25+SQRT(('Ejercicio 3 - TIR'!$E$25-'Ejercicio 3 - TIR'!$C$25)*('Ejercicio 3 - TIR'!$D$25-'Ejercicio 3 - TIR'!$C$25)*V2),'Ejercicio 3 - TIR'!$E$25-SQRT(('Ejercicio 3 - TIR'!$E$25-'Ejercicio 3 - TIR'!$C$25)*('Ejercicio 3 - TIR'!$E$25-'Ejercicio 3 - TIR'!$D$25)*(1-V2)))</f>
        <v>0.201374382208607</v>
      </c>
      <c r="X2" s="16">
        <f ca="1" t="shared" si="3"/>
        <v>0.8336750269209</v>
      </c>
      <c r="Y2" s="18">
        <f ca="1">IF(X2&lt;=('Ejercicio 3 - TIR'!$D$26-'Ejercicio 3 - TIR'!$C$26)/('Ejercicio 3 - TIR'!$E$26-'Ejercicio 3 - TIR'!$C$26),'Ejercicio 3 - TIR'!$C$26+SQRT(('Ejercicio 3 - TIR'!$E$26-'Ejercicio 3 - TIR'!$C$26)*('Ejercicio 3 - TIR'!$D$26-'Ejercicio 3 - TIR'!$C$26)*X2),'Ejercicio 3 - TIR'!$E$26-SQRT(('Ejercicio 3 - TIR'!$E$26-'Ejercicio 3 - TIR'!$C$26)*('Ejercicio 3 - TIR'!$E$26-'Ejercicio 3 - TIR'!$D$26)*(1-X2)))</f>
        <v>0.250030768200918</v>
      </c>
      <c r="Z2" s="16">
        <f ca="1" t="shared" ref="Z2:Z65" si="4">(1+Q2)</f>
        <v>1.16497157132814</v>
      </c>
      <c r="AA2" s="16">
        <f ca="1" t="shared" ref="AA2:AA65" si="5">Z2*(1+S2)</f>
        <v>1.34940399302818</v>
      </c>
      <c r="AB2" s="16">
        <f ca="1" t="shared" ref="AB2:AB65" si="6">AA2*(1+U2)</f>
        <v>1.57453728615518</v>
      </c>
      <c r="AC2" s="16">
        <f ca="1" t="shared" ref="AC2:AC65" si="7">AB2*(1+W2)</f>
        <v>1.89160875941909</v>
      </c>
      <c r="AD2" s="16">
        <f ca="1" t="shared" ref="AD2:AD65" si="8">AC2*(1+Y2)</f>
        <v>2.36456915067223</v>
      </c>
      <c r="AE2" s="15">
        <f ca="1" t="shared" ref="AE2:AE65" si="9">E2*Q2</f>
        <v>6067.389659913</v>
      </c>
      <c r="AF2" s="15">
        <f ca="1" t="shared" ref="AF2:AF65" si="10">AE2*(1+S2)</f>
        <v>7027.94817989459</v>
      </c>
      <c r="AG2" s="15">
        <f ca="1" t="shared" ref="AG2:AG65" si="11">AF2*(1+U2)</f>
        <v>8200.48444467537</v>
      </c>
      <c r="AH2" s="15">
        <f ca="1" t="shared" ref="AH2:AH65" si="12">AG2*(1+W2)</f>
        <v>9851.85193353316</v>
      </c>
      <c r="AI2" s="15">
        <f ca="1" t="shared" ref="AI2:AI65" si="13">AH2*(1+Y2)</f>
        <v>12315.1180406762</v>
      </c>
      <c r="AJ2" s="17">
        <f ca="1" t="shared" ref="AJ2:AJ65" si="14">G2*Z2</f>
        <v>41641.3450067824</v>
      </c>
      <c r="AK2" s="17">
        <f ca="1" t="shared" ref="AK2:AK65" si="15">I2*AA2</f>
        <v>43981.0736804047</v>
      </c>
      <c r="AL2" s="17">
        <f ca="1" t="shared" ref="AL2:AL65" si="16">K2*AB2</f>
        <v>56950.8177870877</v>
      </c>
      <c r="AM2" s="17">
        <f ca="1" t="shared" ref="AM2:AM65" si="17">M2*AC2</f>
        <v>71331.1879813269</v>
      </c>
      <c r="AN2" s="17">
        <f ca="1" t="shared" ref="AN2:AN65" si="18">O2*AD2</f>
        <v>101150.788320248</v>
      </c>
      <c r="AO2" s="17">
        <f ca="1">C2/'Ejercicio 3 - TIR'!$D$7</f>
        <v>16723.9902497808</v>
      </c>
      <c r="AP2" s="17">
        <f ca="1" t="shared" ref="AP2:AP65" si="19">AJ2-AO2</f>
        <v>24917.3547570015</v>
      </c>
      <c r="AQ2" s="17">
        <f ca="1" t="shared" ref="AQ2:AQ65" si="20">AK2-AO2</f>
        <v>27257.0834306239</v>
      </c>
      <c r="AR2" s="17">
        <f ca="1" t="shared" ref="AR2:AR65" si="21">AL2-AO2</f>
        <v>40226.8275373069</v>
      </c>
      <c r="AS2" s="17">
        <f ca="1" t="shared" ref="AS2:AS65" si="22">AM2-AO2</f>
        <v>54607.1977315461</v>
      </c>
      <c r="AT2" s="17">
        <f ca="1" t="shared" ref="AT2:AT65" si="23">AN2-AO2</f>
        <v>84426.7980704674</v>
      </c>
      <c r="AU2" s="17">
        <f ca="1">AP2*'Ejercicio 3 - TIR'!$D$5</f>
        <v>12458.6773785008</v>
      </c>
      <c r="AV2" s="17">
        <f ca="1">AQ2*'Ejercicio 3 - TIR'!$D$5</f>
        <v>13628.5417153119</v>
      </c>
      <c r="AW2" s="17">
        <f ca="1">AR2*'Ejercicio 3 - TIR'!$D$5</f>
        <v>20113.4137686535</v>
      </c>
      <c r="AX2" s="17">
        <f ca="1">AS2*'Ejercicio 3 - TIR'!$D$5</f>
        <v>27303.598865773</v>
      </c>
      <c r="AY2" s="17">
        <f ca="1">AT2*'Ejercicio 3 - TIR'!$D$5</f>
        <v>42213.3990352337</v>
      </c>
      <c r="AZ2" s="17">
        <f ca="1" t="shared" ref="AZ2:BD2" si="24">AJ2-AU2-AE2</f>
        <v>23115.2779683686</v>
      </c>
      <c r="BA2" s="17">
        <f ca="1" t="shared" si="24"/>
        <v>23324.5837851982</v>
      </c>
      <c r="BB2" s="17">
        <f ca="1" t="shared" si="24"/>
        <v>28636.9195737589</v>
      </c>
      <c r="BC2" s="17">
        <f ca="1" t="shared" si="24"/>
        <v>34175.7371820207</v>
      </c>
      <c r="BD2" s="17">
        <f ca="1" t="shared" si="24"/>
        <v>46622.2712443384</v>
      </c>
      <c r="BE2" s="17">
        <f ca="1" t="shared" ref="BE2:BI2" si="25">AZ2/Z2</f>
        <v>19841.9245046605</v>
      </c>
      <c r="BF2" s="17">
        <f ca="1" t="shared" si="25"/>
        <v>17285.1006116083</v>
      </c>
      <c r="BG2" s="17">
        <f ca="1" t="shared" si="25"/>
        <v>18187.5144053823</v>
      </c>
      <c r="BH2" s="17">
        <f ca="1" t="shared" si="25"/>
        <v>18067.022058259</v>
      </c>
      <c r="BI2" s="17">
        <f ca="1" t="shared" si="25"/>
        <v>19717.0259246104</v>
      </c>
      <c r="BJ2" s="17">
        <f ca="1" t="shared" ref="BJ2:BJ65" si="26">E2*AD2</f>
        <v>86965.0588852153</v>
      </c>
      <c r="BK2" s="17">
        <f ca="1" t="shared" ref="BK2:BK65" si="27">0.2*C2*AD2</f>
        <v>39545.031420775</v>
      </c>
      <c r="BL2" s="17">
        <f ca="1" t="shared" ref="BL2:BL65" si="28">BJ2+BK2</f>
        <v>126510.09030599</v>
      </c>
      <c r="BM2" s="17">
        <f ca="1">BK2*'Ejercicio 3 - TIR'!$D$5</f>
        <v>19772.5157103875</v>
      </c>
      <c r="BN2" s="17">
        <f ca="1" t="shared" ref="BN2:BN65" si="29">BL2-BM2</f>
        <v>106737.574595603</v>
      </c>
      <c r="BO2" s="17">
        <f ca="1" t="shared" ref="BO2:BO65" si="30">BN2/AD2</f>
        <v>45140.3904027327</v>
      </c>
      <c r="BP2" s="17">
        <f ca="1" t="shared" ref="BP2:BP65" si="31">-(C2+E2)</f>
        <v>-120398.346526747</v>
      </c>
      <c r="BQ2" s="17">
        <f ca="1" t="shared" ref="BQ2:BT2" si="32">BE2</f>
        <v>19841.9245046605</v>
      </c>
      <c r="BR2" s="17">
        <f ca="1" t="shared" si="32"/>
        <v>17285.1006116083</v>
      </c>
      <c r="BS2" s="17">
        <f ca="1" t="shared" si="32"/>
        <v>18187.5144053823</v>
      </c>
      <c r="BT2" s="17">
        <f ca="1" t="shared" si="32"/>
        <v>18067.022058259</v>
      </c>
      <c r="BU2" s="17">
        <f ca="1" t="shared" ref="BU2:BU65" si="33">BI2+BO2</f>
        <v>64857.4163273431</v>
      </c>
      <c r="BV2" s="19">
        <f ca="1" t="shared" ref="BV2:BV65" si="34">IFERROR(IRR(BP2:BU2,0.1),NA())*100</f>
        <v>3.89864202165699</v>
      </c>
    </row>
    <row r="3" ht="15" customHeight="1" spans="1:74">
      <c r="A3" s="15">
        <v>2</v>
      </c>
      <c r="B3" s="16">
        <f ca="1" t="shared" ref="B3:F3" si="35">RAND()</f>
        <v>0.209916365835375</v>
      </c>
      <c r="C3" s="17">
        <f ca="1">IF(B3&lt;=('Ejercicio 3 - TIR'!$D$13-'Ejercicio 3 - TIR'!$C$13)/('Ejercicio 3 - TIR'!$E$13-'Ejercicio 3 - TIR'!$C$13),'Ejercicio 3 - TIR'!$C$13+SQRT(('Ejercicio 3 - TIR'!$E$13-'Ejercicio 3 - TIR'!$C$13)*('Ejercicio 3 - TIR'!$D$13-'Ejercicio 3 - TIR'!$C$13)*B3),'Ejercicio 3 - TIR'!$E$13-SQRT(('Ejercicio 3 - TIR'!$E$13-'Ejercicio 3 - TIR'!$C$13)*('Ejercicio 3 - TIR'!$E$13-'Ejercicio 3 - TIR'!$D$13)*(1-B3)))</f>
        <v>69163.32616107</v>
      </c>
      <c r="D3" s="16">
        <f ca="1" t="shared" si="35"/>
        <v>0.451817364782071</v>
      </c>
      <c r="E3" s="17">
        <f ca="1">IF(D3&lt;=('Ejercicio 3 - TIR'!$D$14-'Ejercicio 3 - TIR'!$C$14)/('Ejercicio 3 - TIR'!$E$14-'Ejercicio 3 - TIR'!$C$14),'Ejercicio 3 - TIR'!$C$14+SQRT(('Ejercicio 3 - TIR'!$E$14-'Ejercicio 3 - TIR'!$C$14)*('Ejercicio 3 - TIR'!$D$14-'Ejercicio 3 - TIR'!$C$14)*D3),'Ejercicio 3 - TIR'!$E$14-SQRT(('Ejercicio 3 - TIR'!$E$14-'Ejercicio 3 - TIR'!$C$14)*('Ejercicio 3 - TIR'!$E$14-'Ejercicio 3 - TIR'!$D$14)*(1-D3)))</f>
        <v>30932.0677504356</v>
      </c>
      <c r="F3" s="16">
        <f ca="1" t="shared" si="35"/>
        <v>0.529663317401688</v>
      </c>
      <c r="G3" s="17">
        <f ca="1">IF(F3&lt;=('Ejercicio 3 - TIR'!$D$18-'Ejercicio 3 - TIR'!$C$18)/('Ejercicio 3 - TIR'!$E$18-'Ejercicio 3 - TIR'!$C$18),'Ejercicio 3 - TIR'!$C$18+SQRT(('Ejercicio 3 - TIR'!$E$18-'Ejercicio 3 - TIR'!$C$18)*('Ejercicio 3 - TIR'!$D$18-'Ejercicio 3 - TIR'!$C$18)*F3),'Ejercicio 3 - TIR'!$E$18-SQRT(('Ejercicio 3 - TIR'!$E$18-'Ejercicio 3 - TIR'!$C$18)*('Ejercicio 3 - TIR'!$E$18-'Ejercicio 3 - TIR'!$D$18)*(1-F3)))</f>
        <v>38913.4447667696</v>
      </c>
      <c r="H3" s="16">
        <f ca="1" t="shared" ref="H3:L3" si="36">RAND()</f>
        <v>0.548469661470956</v>
      </c>
      <c r="I3" s="17">
        <f ca="1">IF(H3&lt;=('Ejercicio 3 - TIR'!$D$18-'Ejercicio 3 - TIR'!$C$18)/('Ejercicio 3 - TIR'!$E$18-'Ejercicio 3 - TIR'!$C$18),'Ejercicio 3 - TIR'!$C$18+SQRT(('Ejercicio 3 - TIR'!$E$18-'Ejercicio 3 - TIR'!$C$18)*('Ejercicio 3 - TIR'!$D$18-'Ejercicio 3 - TIR'!$C$18)*H3),'Ejercicio 3 - TIR'!$E$18-SQRT(('Ejercicio 3 - TIR'!$E$18-'Ejercicio 3 - TIR'!$C$18)*('Ejercicio 3 - TIR'!$E$18-'Ejercicio 3 - TIR'!$D$18)*(1-H3)))</f>
        <v>39070.3059055714</v>
      </c>
      <c r="J3" s="16">
        <f ca="1" t="shared" si="36"/>
        <v>0.457519908424092</v>
      </c>
      <c r="K3" s="17">
        <f ca="1">IF(J3&lt;=('Ejercicio 3 - TIR'!$D$18-'Ejercicio 3 - TIR'!$C$18)/('Ejercicio 3 - TIR'!$E$18-'Ejercicio 3 - TIR'!$C$18),'Ejercicio 3 - TIR'!$C$18+SQRT(('Ejercicio 3 - TIR'!$E$18-'Ejercicio 3 - TIR'!$C$18)*('Ejercicio 3 - TIR'!$D$18-'Ejercicio 3 - TIR'!$C$18)*J3),'Ejercicio 3 - TIR'!$E$18-SQRT(('Ejercicio 3 - TIR'!$E$18-'Ejercicio 3 - TIR'!$C$18)*('Ejercicio 3 - TIR'!$E$18-'Ejercicio 3 - TIR'!$D$18)*(1-J3)))</f>
        <v>38284.2010033324</v>
      </c>
      <c r="L3" s="16">
        <f ca="1" t="shared" si="36"/>
        <v>0.872881806269453</v>
      </c>
      <c r="M3" s="17">
        <f ca="1">IF(L3&lt;=('Ejercicio 3 - TIR'!$D$18-'Ejercicio 3 - TIR'!$C$18)/('Ejercicio 3 - TIR'!$E$18-'Ejercicio 3 - TIR'!$C$18),'Ejercicio 3 - TIR'!$C$18+SQRT(('Ejercicio 3 - TIR'!$E$18-'Ejercicio 3 - TIR'!$C$18)*('Ejercicio 3 - TIR'!$D$18-'Ejercicio 3 - TIR'!$C$18)*L3),'Ejercicio 3 - TIR'!$E$18-SQRT(('Ejercicio 3 - TIR'!$E$18-'Ejercicio 3 - TIR'!$C$18)*('Ejercicio 3 - TIR'!$E$18-'Ejercicio 3 - TIR'!$D$18)*(1-L3)))</f>
        <v>41912.3043333594</v>
      </c>
      <c r="N3" s="16">
        <f ca="1" t="shared" ref="N3:R3" si="37">RAND()</f>
        <v>0.216342289819058</v>
      </c>
      <c r="O3" s="17">
        <f ca="1">IF(N3&lt;=('Ejercicio 3 - TIR'!$D$18-'Ejercicio 3 - TIR'!$C$18)/('Ejercicio 3 - TIR'!$E$18-'Ejercicio 3 - TIR'!$C$18),'Ejercicio 3 - TIR'!$C$18+SQRT(('Ejercicio 3 - TIR'!$E$18-'Ejercicio 3 - TIR'!$C$18)*('Ejercicio 3 - TIR'!$D$18-'Ejercicio 3 - TIR'!$C$18)*N3),'Ejercicio 3 - TIR'!$E$18-SQRT(('Ejercicio 3 - TIR'!$E$18-'Ejercicio 3 - TIR'!$C$18)*('Ejercicio 3 - TIR'!$E$18-'Ejercicio 3 - TIR'!$D$18)*(1-N3)))</f>
        <v>35696.6080673378</v>
      </c>
      <c r="P3" s="16">
        <f ca="1" t="shared" si="37"/>
        <v>0.139612791155407</v>
      </c>
      <c r="Q3" s="18">
        <f ca="1">IF(P3&lt;=('Ejercicio 3 - TIR'!$D$22-'Ejercicio 3 - TIR'!$C$22)/('Ejercicio 3 - TIR'!$E$22-'Ejercicio 3 - TIR'!$C$22),'Ejercicio 3 - TIR'!$C$22+SQRT(('Ejercicio 3 - TIR'!$E$22-'Ejercicio 3 - TIR'!$C$22)*('Ejercicio 3 - TIR'!$D$22-'Ejercicio 3 - TIR'!$C$22)*P3),'Ejercicio 3 - TIR'!$E$22-SQRT(('Ejercicio 3 - TIR'!$E$22-'Ejercicio 3 - TIR'!$C$22)*('Ejercicio 3 - TIR'!$E$22-'Ejercicio 3 - TIR'!$D$22)*(1-P3)))</f>
        <v>0.135852539988271</v>
      </c>
      <c r="R3" s="16">
        <f ca="1" t="shared" si="37"/>
        <v>0.159441880107375</v>
      </c>
      <c r="S3" s="18">
        <f ca="1">IF(R3&lt;=('Ejercicio 3 - TIR'!$D$23-'Ejercicio 3 - TIR'!$C$23)/('Ejercicio 3 - TIR'!$E$23-'Ejercicio 3 - TIR'!$C$23),'Ejercicio 3 - TIR'!$C$23+SQRT(('Ejercicio 3 - TIR'!$E$23-'Ejercicio 3 - TIR'!$C$23)*('Ejercicio 3 - TIR'!$D$23-'Ejercicio 3 - TIR'!$C$23)*R3),'Ejercicio 3 - TIR'!$E$23-SQRT(('Ejercicio 3 - TIR'!$E$23-'Ejercicio 3 - TIR'!$C$23)*('Ejercicio 3 - TIR'!$E$23-'Ejercicio 3 - TIR'!$D$23)*(1-R3)))</f>
        <v>0.136940938114322</v>
      </c>
      <c r="T3" s="16">
        <f ca="1" t="shared" ref="T3:X3" si="38">RAND()</f>
        <v>0.223469109696341</v>
      </c>
      <c r="U3" s="18">
        <f ca="1">IF(T3&lt;=('Ejercicio 3 - TIR'!$D$24-'Ejercicio 3 - TIR'!$C$24)/('Ejercicio 3 - TIR'!$E$24-'Ejercicio 3 - TIR'!$C$24),'Ejercicio 3 - TIR'!$C$24+SQRT(('Ejercicio 3 - TIR'!$E$24-'Ejercicio 3 - TIR'!$C$24)*('Ejercicio 3 - TIR'!$D$24-'Ejercicio 3 - TIR'!$C$24)*T3),'Ejercicio 3 - TIR'!$E$24-SQRT(('Ejercicio 3 - TIR'!$E$24-'Ejercicio 3 - TIR'!$C$24)*('Ejercicio 3 - TIR'!$E$24-'Ejercicio 3 - TIR'!$D$24)*(1-T3)))</f>
        <v>0.171662989875876</v>
      </c>
      <c r="V3" s="16">
        <f ca="1" t="shared" si="38"/>
        <v>0.0374697361335921</v>
      </c>
      <c r="W3" s="18">
        <f ca="1">IF(V3&lt;=('Ejercicio 3 - TIR'!$D$25-'Ejercicio 3 - TIR'!$C$25)/('Ejercicio 3 - TIR'!$E$25-'Ejercicio 3 - TIR'!$C$25),'Ejercicio 3 - TIR'!$C$25+SQRT(('Ejercicio 3 - TIR'!$E$25-'Ejercicio 3 - TIR'!$C$25)*('Ejercicio 3 - TIR'!$D$25-'Ejercicio 3 - TIR'!$C$25)*V3),'Ejercicio 3 - TIR'!$E$25-SQRT(('Ejercicio 3 - TIR'!$E$25-'Ejercicio 3 - TIR'!$C$25)*('Ejercicio 3 - TIR'!$E$25-'Ejercicio 3 - TIR'!$D$25)*(1-V3)))</f>
        <v>0.187242764015694</v>
      </c>
      <c r="X3" s="16">
        <f ca="1" t="shared" si="38"/>
        <v>0.000973663955587067</v>
      </c>
      <c r="Y3" s="18">
        <f ca="1">IF(X3&lt;=('Ejercicio 3 - TIR'!$D$26-'Ejercicio 3 - TIR'!$C$26)/('Ejercicio 3 - TIR'!$E$26-'Ejercicio 3 - TIR'!$C$26),'Ejercicio 3 - TIR'!$C$26+SQRT(('Ejercicio 3 - TIR'!$E$26-'Ejercicio 3 - TIR'!$C$26)*('Ejercicio 3 - TIR'!$D$26-'Ejercicio 3 - TIR'!$C$26)*X3),'Ejercicio 3 - TIR'!$E$26-SQRT(('Ejercicio 3 - TIR'!$E$26-'Ejercicio 3 - TIR'!$C$26)*('Ejercicio 3 - TIR'!$E$26-'Ejercicio 3 - TIR'!$D$26)*(1-X3)))</f>
        <v>0.191621386036724</v>
      </c>
      <c r="Z3" s="16">
        <f ca="1" t="shared" si="4"/>
        <v>1.13585253998827</v>
      </c>
      <c r="AA3" s="16">
        <f ca="1" t="shared" si="5"/>
        <v>1.2913972523738</v>
      </c>
      <c r="AB3" s="16">
        <f ca="1" t="shared" si="6"/>
        <v>1.51308236583378</v>
      </c>
      <c r="AC3" s="16">
        <f ca="1" t="shared" si="7"/>
        <v>1.7963960901959</v>
      </c>
      <c r="AD3" s="16">
        <f ca="1" t="shared" si="8"/>
        <v>2.14062399887019</v>
      </c>
      <c r="AE3" s="15">
        <f ca="1" t="shared" si="9"/>
        <v>4202.19997098597</v>
      </c>
      <c r="AF3" s="15">
        <f ca="1" t="shared" si="10"/>
        <v>4777.65317715676</v>
      </c>
      <c r="AG3" s="15">
        <f ca="1" t="shared" si="11"/>
        <v>5597.79940613747</v>
      </c>
      <c r="AH3" s="15">
        <f ca="1" t="shared" si="12"/>
        <v>6645.94683934806</v>
      </c>
      <c r="AI3" s="15">
        <f ca="1" t="shared" si="13"/>
        <v>7919.45238423032</v>
      </c>
      <c r="AJ3" s="17">
        <f ca="1" t="shared" si="14"/>
        <v>44199.9350780286</v>
      </c>
      <c r="AK3" s="17">
        <f ca="1" t="shared" si="15"/>
        <v>50455.2856958588</v>
      </c>
      <c r="AL3" s="17">
        <f ca="1" t="shared" si="16"/>
        <v>57927.1494281781</v>
      </c>
      <c r="AM3" s="17">
        <f ca="1" t="shared" si="17"/>
        <v>75291.0996355475</v>
      </c>
      <c r="AN3" s="17">
        <f ca="1" t="shared" si="18"/>
        <v>76413.0159072066</v>
      </c>
      <c r="AO3" s="17">
        <f ca="1">C3/'Ejercicio 3 - TIR'!$D$7</f>
        <v>13832.665232214</v>
      </c>
      <c r="AP3" s="17">
        <f ca="1" t="shared" si="19"/>
        <v>30367.2698458146</v>
      </c>
      <c r="AQ3" s="17">
        <f ca="1" t="shared" si="20"/>
        <v>36622.6204636448</v>
      </c>
      <c r="AR3" s="17">
        <f ca="1" t="shared" si="21"/>
        <v>44094.4841959641</v>
      </c>
      <c r="AS3" s="17">
        <f ca="1" t="shared" si="22"/>
        <v>61458.4344033335</v>
      </c>
      <c r="AT3" s="17">
        <f ca="1" t="shared" si="23"/>
        <v>62580.3506749926</v>
      </c>
      <c r="AU3" s="17">
        <f ca="1">AP3*'Ejercicio 3 - TIR'!$D$5</f>
        <v>15183.6349229073</v>
      </c>
      <c r="AV3" s="17">
        <f ca="1">AQ3*'Ejercicio 3 - TIR'!$D$5</f>
        <v>18311.3102318224</v>
      </c>
      <c r="AW3" s="17">
        <f ca="1">AR3*'Ejercicio 3 - TIR'!$D$5</f>
        <v>22047.2420979821</v>
      </c>
      <c r="AX3" s="17">
        <f ca="1">AS3*'Ejercicio 3 - TIR'!$D$5</f>
        <v>30729.2172016668</v>
      </c>
      <c r="AY3" s="17">
        <f ca="1">AT3*'Ejercicio 3 - TIR'!$D$5</f>
        <v>31290.1753374963</v>
      </c>
      <c r="AZ3" s="17">
        <f ca="1" t="shared" ref="AZ3:BD3" si="39">AJ3-AU3-AE3</f>
        <v>24814.1001841353</v>
      </c>
      <c r="BA3" s="17">
        <f ca="1" t="shared" si="39"/>
        <v>27366.3222868796</v>
      </c>
      <c r="BB3" s="17">
        <f ca="1" t="shared" si="39"/>
        <v>30282.1079240586</v>
      </c>
      <c r="BC3" s="17">
        <f ca="1" t="shared" si="39"/>
        <v>37915.9355945327</v>
      </c>
      <c r="BD3" s="17">
        <f ca="1" t="shared" si="39"/>
        <v>37203.38818548</v>
      </c>
      <c r="BE3" s="17">
        <f ca="1" t="shared" ref="BE3:BI3" si="40">AZ3/Z3</f>
        <v>21846.2338292535</v>
      </c>
      <c r="BF3" s="17">
        <f ca="1" t="shared" si="40"/>
        <v>21191.2502032785</v>
      </c>
      <c r="BG3" s="17">
        <f ca="1" t="shared" si="40"/>
        <v>20013.5224676759</v>
      </c>
      <c r="BH3" s="17">
        <f ca="1" t="shared" si="40"/>
        <v>21106.6678453959</v>
      </c>
      <c r="BI3" s="17">
        <f ca="1" t="shared" si="40"/>
        <v>17379.6931199107</v>
      </c>
      <c r="BJ3" s="17">
        <f ca="1" t="shared" si="26"/>
        <v>66213.9265612612</v>
      </c>
      <c r="BK3" s="17">
        <f ca="1" t="shared" si="27"/>
        <v>29610.5351644146</v>
      </c>
      <c r="BL3" s="17">
        <f ca="1" t="shared" si="28"/>
        <v>95824.4617256758</v>
      </c>
      <c r="BM3" s="17">
        <f ca="1">BK3*'Ejercicio 3 - TIR'!$D$5</f>
        <v>14805.2675822073</v>
      </c>
      <c r="BN3" s="17">
        <f ca="1" t="shared" si="29"/>
        <v>81019.1941434685</v>
      </c>
      <c r="BO3" s="17">
        <f ca="1" t="shared" si="30"/>
        <v>37848.4003665426</v>
      </c>
      <c r="BP3" s="17">
        <f ca="1" t="shared" si="31"/>
        <v>-100095.393911506</v>
      </c>
      <c r="BQ3" s="17">
        <f ca="1" t="shared" ref="BQ3:BT3" si="41">BE3</f>
        <v>21846.2338292535</v>
      </c>
      <c r="BR3" s="17">
        <f ca="1" t="shared" si="41"/>
        <v>21191.2502032785</v>
      </c>
      <c r="BS3" s="17">
        <f ca="1" t="shared" si="41"/>
        <v>20013.5224676759</v>
      </c>
      <c r="BT3" s="17">
        <f ca="1" t="shared" si="41"/>
        <v>21106.6678453959</v>
      </c>
      <c r="BU3" s="17">
        <f ca="1" t="shared" si="33"/>
        <v>55228.0934864533</v>
      </c>
      <c r="BV3" s="19">
        <f ca="1" t="shared" si="34"/>
        <v>10.3446333634366</v>
      </c>
    </row>
    <row r="4" ht="15" customHeight="1" spans="1:74">
      <c r="A4" s="15">
        <v>3</v>
      </c>
      <c r="B4" s="16">
        <f ca="1" t="shared" ref="B4:F4" si="42">RAND()</f>
        <v>0.91224234917194</v>
      </c>
      <c r="C4" s="17">
        <f ca="1">IF(B4&lt;=('Ejercicio 3 - TIR'!$D$13-'Ejercicio 3 - TIR'!$C$13)/('Ejercicio 3 - TIR'!$E$13-'Ejercicio 3 - TIR'!$C$13),'Ejercicio 3 - TIR'!$C$13+SQRT(('Ejercicio 3 - TIR'!$E$13-'Ejercicio 3 - TIR'!$C$13)*('Ejercicio 3 - TIR'!$D$13-'Ejercicio 3 - TIR'!$C$13)*B4),'Ejercicio 3 - TIR'!$E$13-SQRT(('Ejercicio 3 - TIR'!$E$13-'Ejercicio 3 - TIR'!$C$13)*('Ejercicio 3 - TIR'!$E$13-'Ejercicio 3 - TIR'!$D$13)*(1-B4)))</f>
        <v>89737.9738358513</v>
      </c>
      <c r="D4" s="16">
        <f ca="1" t="shared" si="42"/>
        <v>0.707152248655107</v>
      </c>
      <c r="E4" s="17">
        <f ca="1">IF(D4&lt;=('Ejercicio 3 - TIR'!$D$14-'Ejercicio 3 - TIR'!$C$14)/('Ejercicio 3 - TIR'!$E$14-'Ejercicio 3 - TIR'!$C$14),'Ejercicio 3 - TIR'!$C$14+SQRT(('Ejercicio 3 - TIR'!$E$14-'Ejercicio 3 - TIR'!$C$14)*('Ejercicio 3 - TIR'!$D$14-'Ejercicio 3 - TIR'!$C$14)*D4),'Ejercicio 3 - TIR'!$E$14-SQRT(('Ejercicio 3 - TIR'!$E$14-'Ejercicio 3 - TIR'!$C$14)*('Ejercicio 3 - TIR'!$E$14-'Ejercicio 3 - TIR'!$D$14)*(1-D4)))</f>
        <v>33372.2430112644</v>
      </c>
      <c r="F4" s="16">
        <f ca="1" t="shared" si="42"/>
        <v>0.113360182689652</v>
      </c>
      <c r="G4" s="17">
        <f ca="1">IF(F4&lt;=('Ejercicio 3 - TIR'!$D$18-'Ejercicio 3 - TIR'!$C$18)/('Ejercicio 3 - TIR'!$E$18-'Ejercicio 3 - TIR'!$C$18),'Ejercicio 3 - TIR'!$C$18+SQRT(('Ejercicio 3 - TIR'!$E$18-'Ejercicio 3 - TIR'!$C$18)*('Ejercicio 3 - TIR'!$D$18-'Ejercicio 3 - TIR'!$C$18)*F4),'Ejercicio 3 - TIR'!$E$18-SQRT(('Ejercicio 3 - TIR'!$E$18-'Ejercicio 3 - TIR'!$C$18)*('Ejercicio 3 - TIR'!$E$18-'Ejercicio 3 - TIR'!$D$18)*(1-F4)))</f>
        <v>34123.5939911014</v>
      </c>
      <c r="H4" s="16">
        <f ca="1" t="shared" ref="H4:L4" si="43">RAND()</f>
        <v>0.443653943665781</v>
      </c>
      <c r="I4" s="17">
        <f ca="1">IF(H4&lt;=('Ejercicio 3 - TIR'!$D$18-'Ejercicio 3 - TIR'!$C$18)/('Ejercicio 3 - TIR'!$E$18-'Ejercicio 3 - TIR'!$C$18),'Ejercicio 3 - TIR'!$C$18+SQRT(('Ejercicio 3 - TIR'!$E$18-'Ejercicio 3 - TIR'!$C$18)*('Ejercicio 3 - TIR'!$D$18-'Ejercicio 3 - TIR'!$C$18)*H4),'Ejercicio 3 - TIR'!$E$18-SQRT(('Ejercicio 3 - TIR'!$E$18-'Ejercicio 3 - TIR'!$C$18)*('Ejercicio 3 - TIR'!$E$18-'Ejercicio 3 - TIR'!$D$18)*(1-H4)))</f>
        <v>38157.7013643469</v>
      </c>
      <c r="J4" s="16">
        <f ca="1" t="shared" si="43"/>
        <v>0.66856364910941</v>
      </c>
      <c r="K4" s="17">
        <f ca="1">IF(J4&lt;=('Ejercicio 3 - TIR'!$D$18-'Ejercicio 3 - TIR'!$C$18)/('Ejercicio 3 - TIR'!$E$18-'Ejercicio 3 - TIR'!$C$18),'Ejercicio 3 - TIR'!$C$18+SQRT(('Ejercicio 3 - TIR'!$E$18-'Ejercicio 3 - TIR'!$C$18)*('Ejercicio 3 - TIR'!$D$18-'Ejercicio 3 - TIR'!$C$18)*J4),'Ejercicio 3 - TIR'!$E$18-SQRT(('Ejercicio 3 - TIR'!$E$18-'Ejercicio 3 - TIR'!$C$18)*('Ejercicio 3 - TIR'!$E$18-'Ejercicio 3 - TIR'!$D$18)*(1-J4)))</f>
        <v>40014.2476679247</v>
      </c>
      <c r="L4" s="16">
        <f ca="1" t="shared" si="43"/>
        <v>0.551239018821778</v>
      </c>
      <c r="M4" s="17">
        <f ca="1">IF(L4&lt;=('Ejercicio 3 - TIR'!$D$18-'Ejercicio 3 - TIR'!$C$18)/('Ejercicio 3 - TIR'!$E$18-'Ejercicio 3 - TIR'!$C$18),'Ejercicio 3 - TIR'!$C$18+SQRT(('Ejercicio 3 - TIR'!$E$18-'Ejercicio 3 - TIR'!$C$18)*('Ejercicio 3 - TIR'!$D$18-'Ejercicio 3 - TIR'!$C$18)*L4),'Ejercicio 3 - TIR'!$E$18-SQRT(('Ejercicio 3 - TIR'!$E$18-'Ejercicio 3 - TIR'!$C$18)*('Ejercicio 3 - TIR'!$E$18-'Ejercicio 3 - TIR'!$D$18)*(1-L4)))</f>
        <v>39093.1761680541</v>
      </c>
      <c r="N4" s="16">
        <f ca="1" t="shared" ref="N4:R4" si="44">RAND()</f>
        <v>0.988304062367394</v>
      </c>
      <c r="O4" s="17">
        <f ca="1">IF(N4&lt;=('Ejercicio 3 - TIR'!$D$18-'Ejercicio 3 - TIR'!$C$18)/('Ejercicio 3 - TIR'!$E$18-'Ejercicio 3 - TIR'!$C$18),'Ejercicio 3 - TIR'!$C$18+SQRT(('Ejercicio 3 - TIR'!$E$18-'Ejercicio 3 - TIR'!$C$18)*('Ejercicio 3 - TIR'!$D$18-'Ejercicio 3 - TIR'!$C$18)*N4),'Ejercicio 3 - TIR'!$E$18-SQRT(('Ejercicio 3 - TIR'!$E$18-'Ejercicio 3 - TIR'!$C$18)*('Ejercicio 3 - TIR'!$E$18-'Ejercicio 3 - TIR'!$D$18)*(1-N4)))</f>
        <v>44063.4129392067</v>
      </c>
      <c r="P4" s="16">
        <f ca="1" t="shared" si="44"/>
        <v>0.641085107155736</v>
      </c>
      <c r="Q4" s="18">
        <f ca="1">IF(P4&lt;=('Ejercicio 3 - TIR'!$D$22-'Ejercicio 3 - TIR'!$C$22)/('Ejercicio 3 - TIR'!$E$22-'Ejercicio 3 - TIR'!$C$22),'Ejercicio 3 - TIR'!$C$22+SQRT(('Ejercicio 3 - TIR'!$E$22-'Ejercicio 3 - TIR'!$C$22)*('Ejercicio 3 - TIR'!$D$22-'Ejercicio 3 - TIR'!$C$22)*P4),'Ejercicio 3 - TIR'!$E$22-SQRT(('Ejercicio 3 - TIR'!$E$22-'Ejercicio 3 - TIR'!$C$22)*('Ejercicio 3 - TIR'!$E$22-'Ejercicio 3 - TIR'!$D$22)*(1-P4)))</f>
        <v>0.154582549161655</v>
      </c>
      <c r="R4" s="16">
        <f ca="1" t="shared" si="44"/>
        <v>0.0391689527907795</v>
      </c>
      <c r="S4" s="18">
        <f ca="1">IF(R4&lt;=('Ejercicio 3 - TIR'!$D$23-'Ejercicio 3 - TIR'!$C$23)/('Ejercicio 3 - TIR'!$E$23-'Ejercicio 3 - TIR'!$C$23),'Ejercicio 3 - TIR'!$C$23+SQRT(('Ejercicio 3 - TIR'!$E$23-'Ejercicio 3 - TIR'!$C$23)*('Ejercicio 3 - TIR'!$D$23-'Ejercicio 3 - TIR'!$C$23)*R4),'Ejercicio 3 - TIR'!$E$23-SQRT(('Ejercicio 3 - TIR'!$E$23-'Ejercicio 3 - TIR'!$C$23)*('Ejercicio 3 - TIR'!$E$23-'Ejercicio 3 - TIR'!$D$23)*(1-R4)))</f>
        <v>0.128396672854375</v>
      </c>
      <c r="T4" s="16">
        <f ca="1" t="shared" ref="T4:X4" si="45">RAND()</f>
        <v>0.505517136854597</v>
      </c>
      <c r="U4" s="18">
        <f ca="1">IF(T4&lt;=('Ejercicio 3 - TIR'!$D$24-'Ejercicio 3 - TIR'!$C$24)/('Ejercicio 3 - TIR'!$E$24-'Ejercicio 3 - TIR'!$C$24),'Ejercicio 3 - TIR'!$C$24+SQRT(('Ejercicio 3 - TIR'!$E$24-'Ejercicio 3 - TIR'!$C$24)*('Ejercicio 3 - TIR'!$D$24-'Ejercicio 3 - TIR'!$C$24)*T4),'Ejercicio 3 - TIR'!$E$24-SQRT(('Ejercicio 3 - TIR'!$E$24-'Ejercicio 3 - TIR'!$C$24)*('Ejercicio 3 - TIR'!$E$24-'Ejercicio 3 - TIR'!$D$24)*(1-T4)))</f>
        <v>0.182790431112318</v>
      </c>
      <c r="V4" s="16">
        <f ca="1" t="shared" si="45"/>
        <v>0.534829724075078</v>
      </c>
      <c r="W4" s="18">
        <f ca="1">IF(V4&lt;=('Ejercicio 3 - TIR'!$D$25-'Ejercicio 3 - TIR'!$C$25)/('Ejercicio 3 - TIR'!$E$25-'Ejercicio 3 - TIR'!$C$25),'Ejercicio 3 - TIR'!$C$25+SQRT(('Ejercicio 3 - TIR'!$E$25-'Ejercicio 3 - TIR'!$C$25)*('Ejercicio 3 - TIR'!$D$25-'Ejercicio 3 - TIR'!$C$25)*V4),'Ejercicio 3 - TIR'!$E$25-SQRT(('Ejercicio 3 - TIR'!$E$25-'Ejercicio 3 - TIR'!$C$25)*('Ejercicio 3 - TIR'!$E$25-'Ejercicio 3 - TIR'!$D$25)*(1-V4)))</f>
        <v>0.209650328802613</v>
      </c>
      <c r="X4" s="16">
        <f ca="1" t="shared" si="45"/>
        <v>0.631121444667691</v>
      </c>
      <c r="Y4" s="18">
        <f ca="1">IF(X4&lt;=('Ejercicio 3 - TIR'!$D$26-'Ejercicio 3 - TIR'!$C$26)/('Ejercicio 3 - TIR'!$E$26-'Ejercicio 3 - TIR'!$C$26),'Ejercicio 3 - TIR'!$C$26+SQRT(('Ejercicio 3 - TIR'!$E$26-'Ejercicio 3 - TIR'!$C$26)*('Ejercicio 3 - TIR'!$D$26-'Ejercicio 3 - TIR'!$C$26)*X4),'Ejercicio 3 - TIR'!$E$26-SQRT(('Ejercicio 3 - TIR'!$E$26-'Ejercicio 3 - TIR'!$C$26)*('Ejercicio 3 - TIR'!$E$26-'Ejercicio 3 - TIR'!$D$26)*(1-X4)))</f>
        <v>0.235368797923488</v>
      </c>
      <c r="Z4" s="16">
        <f ca="1" t="shared" si="4"/>
        <v>1.15458254916166</v>
      </c>
      <c r="AA4" s="16">
        <f ca="1" t="shared" si="5"/>
        <v>1.30282710700974</v>
      </c>
      <c r="AB4" s="16">
        <f ca="1" t="shared" si="6"/>
        <v>1.54097143556486</v>
      </c>
      <c r="AC4" s="16">
        <f ca="1" t="shared" si="7"/>
        <v>1.86403660370647</v>
      </c>
      <c r="AD4" s="16">
        <f ca="1" t="shared" si="8"/>
        <v>2.30277265840624</v>
      </c>
      <c r="AE4" s="15">
        <f ca="1" t="shared" si="9"/>
        <v>5158.76639592348</v>
      </c>
      <c r="AF4" s="15">
        <f ca="1" t="shared" si="10"/>
        <v>5821.13483719301</v>
      </c>
      <c r="AG4" s="15">
        <f ca="1" t="shared" si="11"/>
        <v>6885.18258364645</v>
      </c>
      <c r="AH4" s="15">
        <f ca="1" t="shared" si="12"/>
        <v>8328.66337617396</v>
      </c>
      <c r="AI4" s="15">
        <f ca="1" t="shared" si="13"/>
        <v>10288.9708633334</v>
      </c>
      <c r="AJ4" s="17">
        <f ca="1" t="shared" si="14"/>
        <v>39398.5061368032</v>
      </c>
      <c r="AK4" s="17">
        <f ca="1" t="shared" si="15"/>
        <v>49712.8876786535</v>
      </c>
      <c r="AL4" s="17">
        <f ca="1" t="shared" si="16"/>
        <v>61660.8126718897</v>
      </c>
      <c r="AM4" s="17">
        <f ca="1" t="shared" si="17"/>
        <v>72871.1113323981</v>
      </c>
      <c r="AN4" s="17">
        <f ca="1" t="shared" si="18"/>
        <v>101468.022552469</v>
      </c>
      <c r="AO4" s="17">
        <f ca="1">C4/'Ejercicio 3 - TIR'!$D$7</f>
        <v>17947.5947671703</v>
      </c>
      <c r="AP4" s="17">
        <f ca="1" t="shared" si="19"/>
        <v>21450.911369633</v>
      </c>
      <c r="AQ4" s="17">
        <f ca="1" t="shared" si="20"/>
        <v>31765.2929114832</v>
      </c>
      <c r="AR4" s="17">
        <f ca="1" t="shared" si="21"/>
        <v>43713.2179047195</v>
      </c>
      <c r="AS4" s="17">
        <f ca="1" t="shared" si="22"/>
        <v>54923.5165652278</v>
      </c>
      <c r="AT4" s="17">
        <f ca="1" t="shared" si="23"/>
        <v>83520.4277852986</v>
      </c>
      <c r="AU4" s="17">
        <f ca="1">AP4*'Ejercicio 3 - TIR'!$D$5</f>
        <v>10725.4556848165</v>
      </c>
      <c r="AV4" s="17">
        <f ca="1">AQ4*'Ejercicio 3 - TIR'!$D$5</f>
        <v>15882.6464557416</v>
      </c>
      <c r="AW4" s="17">
        <f ca="1">AR4*'Ejercicio 3 - TIR'!$D$5</f>
        <v>21856.6089523597</v>
      </c>
      <c r="AX4" s="17">
        <f ca="1">AS4*'Ejercicio 3 - TIR'!$D$5</f>
        <v>27461.7582826139</v>
      </c>
      <c r="AY4" s="17">
        <f ca="1">AT4*'Ejercicio 3 - TIR'!$D$5</f>
        <v>41760.2138926493</v>
      </c>
      <c r="AZ4" s="17">
        <f ca="1" t="shared" ref="AZ4:BD4" si="46">AJ4-AU4-AE4</f>
        <v>23514.2840560633</v>
      </c>
      <c r="BA4" s="17">
        <f ca="1" t="shared" si="46"/>
        <v>28009.1063857189</v>
      </c>
      <c r="BB4" s="17">
        <f ca="1" t="shared" si="46"/>
        <v>32919.0211358836</v>
      </c>
      <c r="BC4" s="17">
        <f ca="1" t="shared" si="46"/>
        <v>37080.6896736102</v>
      </c>
      <c r="BD4" s="17">
        <f ca="1" t="shared" si="46"/>
        <v>49418.8377964861</v>
      </c>
      <c r="BE4" s="17">
        <f ca="1" t="shared" ref="BE4:BI4" si="47">AZ4/Z4</f>
        <v>20366.0483809815</v>
      </c>
      <c r="BF4" s="17">
        <f ca="1" t="shared" si="47"/>
        <v>21498.7132483033</v>
      </c>
      <c r="BG4" s="17">
        <f ca="1" t="shared" si="47"/>
        <v>21362.5122284092</v>
      </c>
      <c r="BH4" s="17">
        <f ca="1" t="shared" si="47"/>
        <v>19892.6832230004</v>
      </c>
      <c r="BI4" s="17">
        <f ca="1" t="shared" si="47"/>
        <v>21460.580407746</v>
      </c>
      <c r="BJ4" s="17">
        <f ca="1" t="shared" si="26"/>
        <v>76848.6887560283</v>
      </c>
      <c r="BK4" s="17">
        <f ca="1" t="shared" si="27"/>
        <v>41329.2305139946</v>
      </c>
      <c r="BL4" s="17">
        <f ca="1" t="shared" si="28"/>
        <v>118177.919270023</v>
      </c>
      <c r="BM4" s="17">
        <f ca="1">BK4*'Ejercicio 3 - TIR'!$D$5</f>
        <v>20664.6152569973</v>
      </c>
      <c r="BN4" s="17">
        <f ca="1" t="shared" si="29"/>
        <v>97513.3040130256</v>
      </c>
      <c r="BO4" s="17">
        <f ca="1" t="shared" si="30"/>
        <v>42346.0403948495</v>
      </c>
      <c r="BP4" s="17">
        <f ca="1" t="shared" si="31"/>
        <v>-123110.216847116</v>
      </c>
      <c r="BQ4" s="17">
        <f ca="1" t="shared" ref="BQ4:BT4" si="48">BE4</f>
        <v>20366.0483809815</v>
      </c>
      <c r="BR4" s="17">
        <f ca="1" t="shared" si="48"/>
        <v>21498.7132483033</v>
      </c>
      <c r="BS4" s="17">
        <f ca="1" t="shared" si="48"/>
        <v>21362.5122284092</v>
      </c>
      <c r="BT4" s="17">
        <f ca="1" t="shared" si="48"/>
        <v>19892.6832230004</v>
      </c>
      <c r="BU4" s="17">
        <f ca="1" t="shared" si="33"/>
        <v>63806.6208025955</v>
      </c>
      <c r="BV4" s="19">
        <f ca="1" t="shared" si="34"/>
        <v>5.14722927917504</v>
      </c>
    </row>
    <row r="5" ht="15" customHeight="1" spans="1:74">
      <c r="A5" s="15">
        <v>4</v>
      </c>
      <c r="B5" s="16">
        <f ca="1" t="shared" ref="B5:F5" si="49">RAND()</f>
        <v>0.548107994517108</v>
      </c>
      <c r="C5" s="17">
        <f ca="1">IF(B5&lt;=('Ejercicio 3 - TIR'!$D$13-'Ejercicio 3 - TIR'!$C$13)/('Ejercicio 3 - TIR'!$E$13-'Ejercicio 3 - TIR'!$C$13),'Ejercicio 3 - TIR'!$C$13+SQRT(('Ejercicio 3 - TIR'!$E$13-'Ejercicio 3 - TIR'!$C$13)*('Ejercicio 3 - TIR'!$D$13-'Ejercicio 3 - TIR'!$C$13)*B5),'Ejercicio 3 - TIR'!$E$13-SQRT(('Ejercicio 3 - TIR'!$E$13-'Ejercicio 3 - TIR'!$C$13)*('Ejercicio 3 - TIR'!$E$13-'Ejercicio 3 - TIR'!$D$13)*(1-B5)))</f>
        <v>76713.2997919527</v>
      </c>
      <c r="D5" s="16">
        <f ca="1" t="shared" si="49"/>
        <v>0.558455875945022</v>
      </c>
      <c r="E5" s="17">
        <f ca="1">IF(D5&lt;=('Ejercicio 3 - TIR'!$D$14-'Ejercicio 3 - TIR'!$C$14)/('Ejercicio 3 - TIR'!$E$14-'Ejercicio 3 - TIR'!$C$14),'Ejercicio 3 - TIR'!$C$14+SQRT(('Ejercicio 3 - TIR'!$E$14-'Ejercicio 3 - TIR'!$C$14)*('Ejercicio 3 - TIR'!$D$14-'Ejercicio 3 - TIR'!$C$14)*D5),'Ejercicio 3 - TIR'!$E$14-SQRT(('Ejercicio 3 - TIR'!$E$14-'Ejercicio 3 - TIR'!$C$14)*('Ejercicio 3 - TIR'!$E$14-'Ejercicio 3 - TIR'!$D$14)*(1-D5)))</f>
        <v>31861.7189402032</v>
      </c>
      <c r="F5" s="16">
        <f ca="1" t="shared" si="49"/>
        <v>0.0211066075473141</v>
      </c>
      <c r="G5" s="17">
        <f ca="1">IF(F5&lt;=('Ejercicio 3 - TIR'!$D$18-'Ejercicio 3 - TIR'!$C$18)/('Ejercicio 3 - TIR'!$E$18-'Ejercicio 3 - TIR'!$C$18),'Ejercicio 3 - TIR'!$C$18+SQRT(('Ejercicio 3 - TIR'!$E$18-'Ejercicio 3 - TIR'!$C$18)*('Ejercicio 3 - TIR'!$D$18-'Ejercicio 3 - TIR'!$C$18)*F5),'Ejercicio 3 - TIR'!$E$18-SQRT(('Ejercicio 3 - TIR'!$E$18-'Ejercicio 3 - TIR'!$C$18)*('Ejercicio 3 - TIR'!$E$18-'Ejercicio 3 - TIR'!$D$18)*(1-F5)))</f>
        <v>31779.3232230534</v>
      </c>
      <c r="H5" s="16">
        <f ca="1" t="shared" ref="H5:L5" si="50">RAND()</f>
        <v>0.282240303693403</v>
      </c>
      <c r="I5" s="17">
        <f ca="1">IF(H5&lt;=('Ejercicio 3 - TIR'!$D$18-'Ejercicio 3 - TIR'!$C$18)/('Ejercicio 3 - TIR'!$E$18-'Ejercicio 3 - TIR'!$C$18),'Ejercicio 3 - TIR'!$C$18+SQRT(('Ejercicio 3 - TIR'!$E$18-'Ejercicio 3 - TIR'!$C$18)*('Ejercicio 3 - TIR'!$D$18-'Ejercicio 3 - TIR'!$C$18)*H5),'Ejercicio 3 - TIR'!$E$18-SQRT(('Ejercicio 3 - TIR'!$E$18-'Ejercicio 3 - TIR'!$C$18)*('Ejercicio 3 - TIR'!$E$18-'Ejercicio 3 - TIR'!$D$18)*(1-H5)))</f>
        <v>36506.6155222212</v>
      </c>
      <c r="J5" s="16">
        <f ca="1" t="shared" si="50"/>
        <v>0.174180705072685</v>
      </c>
      <c r="K5" s="17">
        <f ca="1">IF(J5&lt;=('Ejercicio 3 - TIR'!$D$18-'Ejercicio 3 - TIR'!$C$18)/('Ejercicio 3 - TIR'!$E$18-'Ejercicio 3 - TIR'!$C$18),'Ejercicio 3 - TIR'!$C$18+SQRT(('Ejercicio 3 - TIR'!$E$18-'Ejercicio 3 - TIR'!$C$18)*('Ejercicio 3 - TIR'!$D$18-'Ejercicio 3 - TIR'!$C$18)*J5),'Ejercicio 3 - TIR'!$E$18-SQRT(('Ejercicio 3 - TIR'!$E$18-'Ejercicio 3 - TIR'!$C$18)*('Ejercicio 3 - TIR'!$E$18-'Ejercicio 3 - TIR'!$D$18)*(1-J5)))</f>
        <v>35111.4680631794</v>
      </c>
      <c r="L5" s="16">
        <f ca="1" t="shared" si="50"/>
        <v>0.604460732477587</v>
      </c>
      <c r="M5" s="17">
        <f ca="1">IF(L5&lt;=('Ejercicio 3 - TIR'!$D$18-'Ejercicio 3 - TIR'!$C$18)/('Ejercicio 3 - TIR'!$E$18-'Ejercicio 3 - TIR'!$C$18),'Ejercicio 3 - TIR'!$C$18+SQRT(('Ejercicio 3 - TIR'!$E$18-'Ejercicio 3 - TIR'!$C$18)*('Ejercicio 3 - TIR'!$D$18-'Ejercicio 3 - TIR'!$C$18)*L5),'Ejercicio 3 - TIR'!$E$18-SQRT(('Ejercicio 3 - TIR'!$E$18-'Ejercicio 3 - TIR'!$C$18)*('Ejercicio 3 - TIR'!$E$18-'Ejercicio 3 - TIR'!$D$18)*(1-L5)))</f>
        <v>39522.0328644485</v>
      </c>
      <c r="N5" s="16">
        <f ca="1" t="shared" ref="N5:R5" si="51">RAND()</f>
        <v>0.862057150291974</v>
      </c>
      <c r="O5" s="17">
        <f ca="1">IF(N5&lt;=('Ejercicio 3 - TIR'!$D$18-'Ejercicio 3 - TIR'!$C$18)/('Ejercicio 3 - TIR'!$E$18-'Ejercicio 3 - TIR'!$C$18),'Ejercicio 3 - TIR'!$C$18+SQRT(('Ejercicio 3 - TIR'!$E$18-'Ejercicio 3 - TIR'!$C$18)*('Ejercicio 3 - TIR'!$D$18-'Ejercicio 3 - TIR'!$C$18)*N5),'Ejercicio 3 - TIR'!$E$18-SQRT(('Ejercicio 3 - TIR'!$E$18-'Ejercicio 3 - TIR'!$C$18)*('Ejercicio 3 - TIR'!$E$18-'Ejercicio 3 - TIR'!$D$18)*(1-N5)))</f>
        <v>41783.5246420807</v>
      </c>
      <c r="P5" s="16">
        <f ca="1" t="shared" si="51"/>
        <v>0.286590775955263</v>
      </c>
      <c r="Q5" s="18">
        <f ca="1">IF(P5&lt;=('Ejercicio 3 - TIR'!$D$22-'Ejercicio 3 - TIR'!$C$22)/('Ejercicio 3 - TIR'!$E$22-'Ejercicio 3 - TIR'!$C$22),'Ejercicio 3 - TIR'!$C$22+SQRT(('Ejercicio 3 - TIR'!$E$22-'Ejercicio 3 - TIR'!$C$22)*('Ejercicio 3 - TIR'!$D$22-'Ejercicio 3 - TIR'!$C$22)*P5),'Ejercicio 3 - TIR'!$E$22-SQRT(('Ejercicio 3 - TIR'!$E$22-'Ejercicio 3 - TIR'!$C$22)*('Ejercicio 3 - TIR'!$E$22-'Ejercicio 3 - TIR'!$D$22)*(1-P5)))</f>
        <v>0.142712626372119</v>
      </c>
      <c r="R5" s="16">
        <f ca="1" t="shared" si="51"/>
        <v>0.534013040409634</v>
      </c>
      <c r="S5" s="18">
        <f ca="1">IF(R5&lt;=('Ejercicio 3 - TIR'!$D$23-'Ejercicio 3 - TIR'!$C$23)/('Ejercicio 3 - TIR'!$E$23-'Ejercicio 3 - TIR'!$C$23),'Ejercicio 3 - TIR'!$C$23+SQRT(('Ejercicio 3 - TIR'!$E$23-'Ejercicio 3 - TIR'!$C$23)*('Ejercicio 3 - TIR'!$D$23-'Ejercicio 3 - TIR'!$C$23)*R5),'Ejercicio 3 - TIR'!$E$23-SQRT(('Ejercicio 3 - TIR'!$E$23-'Ejercicio 3 - TIR'!$C$23)*('Ejercicio 3 - TIR'!$E$23-'Ejercicio 3 - TIR'!$D$23)*(1-R5)))</f>
        <v>0.151038361108828</v>
      </c>
      <c r="T5" s="16">
        <f ca="1" t="shared" ref="T5:X5" si="52">RAND()</f>
        <v>0.342058460928096</v>
      </c>
      <c r="U5" s="18">
        <f ca="1">IF(T5&lt;=('Ejercicio 3 - TIR'!$D$24-'Ejercicio 3 - TIR'!$C$24)/('Ejercicio 3 - TIR'!$E$24-'Ejercicio 3 - TIR'!$C$24),'Ejercicio 3 - TIR'!$C$24+SQRT(('Ejercicio 3 - TIR'!$E$24-'Ejercicio 3 - TIR'!$C$24)*('Ejercicio 3 - TIR'!$D$24-'Ejercicio 3 - TIR'!$C$24)*T5),'Ejercicio 3 - TIR'!$E$24-SQRT(('Ejercicio 3 - TIR'!$E$24-'Ejercicio 3 - TIR'!$C$24)*('Ejercicio 3 - TIR'!$E$24-'Ejercicio 3 - TIR'!$D$24)*(1-T5)))</f>
        <v>0.176801544133669</v>
      </c>
      <c r="V5" s="16">
        <f ca="1" t="shared" si="52"/>
        <v>0.168983225515772</v>
      </c>
      <c r="W5" s="18">
        <f ca="1">IF(V5&lt;=('Ejercicio 3 - TIR'!$D$25-'Ejercicio 3 - TIR'!$C$25)/('Ejercicio 3 - TIR'!$E$25-'Ejercicio 3 - TIR'!$C$25),'Ejercicio 3 - TIR'!$C$25+SQRT(('Ejercicio 3 - TIR'!$E$25-'Ejercicio 3 - TIR'!$C$25)*('Ejercicio 3 - TIR'!$D$25-'Ejercicio 3 - TIR'!$C$25)*V5),'Ejercicio 3 - TIR'!$E$25-SQRT(('Ejercicio 3 - TIR'!$E$25-'Ejercicio 3 - TIR'!$C$25)*('Ejercicio 3 - TIR'!$E$25-'Ejercicio 3 - TIR'!$D$25)*(1-V5)))</f>
        <v>0.195381044038754</v>
      </c>
      <c r="X5" s="16">
        <f ca="1" t="shared" si="52"/>
        <v>0.506625362164101</v>
      </c>
      <c r="Y5" s="18">
        <f ca="1">IF(X5&lt;=('Ejercicio 3 - TIR'!$D$26-'Ejercicio 3 - TIR'!$C$26)/('Ejercicio 3 - TIR'!$E$26-'Ejercicio 3 - TIR'!$C$26),'Ejercicio 3 - TIR'!$C$26+SQRT(('Ejercicio 3 - TIR'!$E$26-'Ejercicio 3 - TIR'!$C$26)*('Ejercicio 3 - TIR'!$D$26-'Ejercicio 3 - TIR'!$C$26)*X5),'Ejercicio 3 - TIR'!$E$26-SQRT(('Ejercicio 3 - TIR'!$E$26-'Ejercicio 3 - TIR'!$C$26)*('Ejercicio 3 - TIR'!$E$26-'Ejercicio 3 - TIR'!$D$26)*(1-X5)))</f>
        <v>0.228383887745067</v>
      </c>
      <c r="Z5" s="16">
        <f ca="1" t="shared" si="4"/>
        <v>1.14271262637212</v>
      </c>
      <c r="AA5" s="16">
        <f ca="1" t="shared" si="5"/>
        <v>1.31530606867773</v>
      </c>
      <c r="AB5" s="16">
        <f ca="1" t="shared" si="6"/>
        <v>1.54785421262834</v>
      </c>
      <c r="AC5" s="16">
        <f ca="1" t="shared" si="7"/>
        <v>1.85027558471144</v>
      </c>
      <c r="AD5" s="16">
        <f ca="1" t="shared" si="8"/>
        <v>2.27284871614762</v>
      </c>
      <c r="AE5" s="15">
        <f ca="1" t="shared" si="9"/>
        <v>4547.06959068669</v>
      </c>
      <c r="AF5" s="15">
        <f ca="1" t="shared" si="10"/>
        <v>5233.8515295118</v>
      </c>
      <c r="AG5" s="15">
        <f ca="1" t="shared" si="11"/>
        <v>6159.20456169585</v>
      </c>
      <c r="AH5" s="15">
        <f ca="1" t="shared" si="12"/>
        <v>7362.59637940824</v>
      </c>
      <c r="AI5" s="15">
        <f ca="1" t="shared" si="13"/>
        <v>9044.09476443524</v>
      </c>
      <c r="AJ5" s="17">
        <f ca="1" t="shared" si="14"/>
        <v>36314.6339045438</v>
      </c>
      <c r="AK5" s="17">
        <f ca="1" t="shared" si="15"/>
        <v>48017.3729432621</v>
      </c>
      <c r="AL5" s="17">
        <f ca="1" t="shared" si="16"/>
        <v>54347.4337531575</v>
      </c>
      <c r="AM5" s="17">
        <f ca="1" t="shared" si="17"/>
        <v>73126.6524672524</v>
      </c>
      <c r="AN5" s="17">
        <f ca="1" t="shared" si="18"/>
        <v>94967.6303388756</v>
      </c>
      <c r="AO5" s="17">
        <f ca="1">C5/'Ejercicio 3 - TIR'!$D$7</f>
        <v>15342.6599583905</v>
      </c>
      <c r="AP5" s="17">
        <f ca="1" t="shared" si="19"/>
        <v>20971.9739461533</v>
      </c>
      <c r="AQ5" s="17">
        <f ca="1" t="shared" si="20"/>
        <v>32674.7129848716</v>
      </c>
      <c r="AR5" s="17">
        <f ca="1" t="shared" si="21"/>
        <v>39004.773794767</v>
      </c>
      <c r="AS5" s="17">
        <f ca="1" t="shared" si="22"/>
        <v>57783.9925088619</v>
      </c>
      <c r="AT5" s="17">
        <f ca="1" t="shared" si="23"/>
        <v>79624.9703804851</v>
      </c>
      <c r="AU5" s="17">
        <f ca="1">AP5*'Ejercicio 3 - TIR'!$D$5</f>
        <v>10485.9869730766</v>
      </c>
      <c r="AV5" s="17">
        <f ca="1">AQ5*'Ejercicio 3 - TIR'!$D$5</f>
        <v>16337.3564924358</v>
      </c>
      <c r="AW5" s="17">
        <f ca="1">AR5*'Ejercicio 3 - TIR'!$D$5</f>
        <v>19502.3868973835</v>
      </c>
      <c r="AX5" s="17">
        <f ca="1">AS5*'Ejercicio 3 - TIR'!$D$5</f>
        <v>28891.9962544309</v>
      </c>
      <c r="AY5" s="17">
        <f ca="1">AT5*'Ejercicio 3 - TIR'!$D$5</f>
        <v>39812.4851902425</v>
      </c>
      <c r="AZ5" s="17">
        <f ca="1" t="shared" ref="AZ5:BD5" si="53">AJ5-AU5-AE5</f>
        <v>21281.5773407805</v>
      </c>
      <c r="BA5" s="17">
        <f ca="1" t="shared" si="53"/>
        <v>26446.1649213145</v>
      </c>
      <c r="BB5" s="17">
        <f ca="1" t="shared" si="53"/>
        <v>28685.8422940782</v>
      </c>
      <c r="BC5" s="17">
        <f ca="1" t="shared" si="53"/>
        <v>36872.0598334132</v>
      </c>
      <c r="BD5" s="17">
        <f ca="1" t="shared" si="53"/>
        <v>46111.0503841978</v>
      </c>
      <c r="BE5" s="17">
        <f ca="1" t="shared" ref="BE5:BI5" si="54">AZ5/Z5</f>
        <v>18623.7351803359</v>
      </c>
      <c r="BF5" s="17">
        <f ca="1" t="shared" si="54"/>
        <v>20106.4722128902</v>
      </c>
      <c r="BG5" s="17">
        <f ca="1" t="shared" si="54"/>
        <v>18532.6512406928</v>
      </c>
      <c r="BH5" s="17">
        <f ca="1" t="shared" si="54"/>
        <v>19927.8746031573</v>
      </c>
      <c r="BI5" s="17">
        <f ca="1" t="shared" si="54"/>
        <v>20287.7780894956</v>
      </c>
      <c r="BJ5" s="17">
        <f ca="1" t="shared" si="26"/>
        <v>72416.8669874972</v>
      </c>
      <c r="BK5" s="17">
        <f ca="1" t="shared" si="27"/>
        <v>34871.5449887174</v>
      </c>
      <c r="BL5" s="17">
        <f ca="1" t="shared" si="28"/>
        <v>107288.411976215</v>
      </c>
      <c r="BM5" s="17">
        <f ca="1">BK5*'Ejercicio 3 - TIR'!$D$5</f>
        <v>17435.7724943587</v>
      </c>
      <c r="BN5" s="17">
        <f ca="1" t="shared" si="29"/>
        <v>89852.6394818559</v>
      </c>
      <c r="BO5" s="17">
        <f ca="1" t="shared" si="30"/>
        <v>39533.0489193985</v>
      </c>
      <c r="BP5" s="17">
        <f ca="1" t="shared" si="31"/>
        <v>-108575.018732156</v>
      </c>
      <c r="BQ5" s="17">
        <f ca="1" t="shared" ref="BQ5:BT5" si="55">BE5</f>
        <v>18623.7351803359</v>
      </c>
      <c r="BR5" s="17">
        <f ca="1" t="shared" si="55"/>
        <v>20106.4722128902</v>
      </c>
      <c r="BS5" s="17">
        <f ca="1" t="shared" si="55"/>
        <v>18532.6512406928</v>
      </c>
      <c r="BT5" s="17">
        <f ca="1" t="shared" si="55"/>
        <v>19927.8746031573</v>
      </c>
      <c r="BU5" s="17">
        <f ca="1" t="shared" si="33"/>
        <v>59820.8270088941</v>
      </c>
      <c r="BV5" s="19">
        <f ca="1" t="shared" si="34"/>
        <v>6.82086967046043</v>
      </c>
    </row>
    <row r="6" ht="15" customHeight="1" spans="1:74">
      <c r="A6" s="15">
        <v>5</v>
      </c>
      <c r="B6" s="16">
        <f ca="1" t="shared" ref="B6:F6" si="56">RAND()</f>
        <v>0.0916277137292996</v>
      </c>
      <c r="C6" s="17">
        <f ca="1">IF(B6&lt;=('Ejercicio 3 - TIR'!$D$13-'Ejercicio 3 - TIR'!$C$13)/('Ejercicio 3 - TIR'!$E$13-'Ejercicio 3 - TIR'!$C$13),'Ejercicio 3 - TIR'!$C$13+SQRT(('Ejercicio 3 - TIR'!$E$13-'Ejercicio 3 - TIR'!$C$13)*('Ejercicio 3 - TIR'!$D$13-'Ejercicio 3 - TIR'!$C$13)*B6),'Ejercicio 3 - TIR'!$E$13-SQRT(('Ejercicio 3 - TIR'!$E$13-'Ejercicio 3 - TIR'!$C$13)*('Ejercicio 3 - TIR'!$E$13-'Ejercicio 3 - TIR'!$D$13)*(1-B6)))</f>
        <v>66054.0139983089</v>
      </c>
      <c r="D6" s="16">
        <f ca="1" t="shared" si="56"/>
        <v>0.266048772758485</v>
      </c>
      <c r="E6" s="17">
        <f ca="1">IF(D6&lt;=('Ejercicio 3 - TIR'!$D$14-'Ejercicio 3 - TIR'!$C$14)/('Ejercicio 3 - TIR'!$E$14-'Ejercicio 3 - TIR'!$C$14),'Ejercicio 3 - TIR'!$C$14+SQRT(('Ejercicio 3 - TIR'!$E$14-'Ejercicio 3 - TIR'!$C$14)*('Ejercicio 3 - TIR'!$D$14-'Ejercicio 3 - TIR'!$C$14)*D6),'Ejercicio 3 - TIR'!$E$14-SQRT(('Ejercicio 3 - TIR'!$E$14-'Ejercicio 3 - TIR'!$C$14)*('Ejercicio 3 - TIR'!$E$14-'Ejercicio 3 - TIR'!$D$14)*(1-D6)))</f>
        <v>29466.9517522452</v>
      </c>
      <c r="F6" s="16">
        <f ca="1" t="shared" si="56"/>
        <v>0.855678681544185</v>
      </c>
      <c r="G6" s="17">
        <f ca="1">IF(F6&lt;=('Ejercicio 3 - TIR'!$D$18-'Ejercicio 3 - TIR'!$C$18)/('Ejercicio 3 - TIR'!$E$18-'Ejercicio 3 - TIR'!$C$18),'Ejercicio 3 - TIR'!$C$18+SQRT(('Ejercicio 3 - TIR'!$E$18-'Ejercicio 3 - TIR'!$C$18)*('Ejercicio 3 - TIR'!$D$18-'Ejercicio 3 - TIR'!$C$18)*F6),'Ejercicio 3 - TIR'!$E$18-SQRT(('Ejercicio 3 - TIR'!$E$18-'Ejercicio 3 - TIR'!$C$18)*('Ejercicio 3 - TIR'!$E$18-'Ejercicio 3 - TIR'!$D$18)*(1-F6)))</f>
        <v>41710.0001695766</v>
      </c>
      <c r="H6" s="16">
        <f ca="1" t="shared" ref="H6:L6" si="57">RAND()</f>
        <v>0.836341173372311</v>
      </c>
      <c r="I6" s="17">
        <f ca="1">IF(H6&lt;=('Ejercicio 3 - TIR'!$D$18-'Ejercicio 3 - TIR'!$C$18)/('Ejercicio 3 - TIR'!$E$18-'Ejercicio 3 - TIR'!$C$18),'Ejercicio 3 - TIR'!$C$18+SQRT(('Ejercicio 3 - TIR'!$E$18-'Ejercicio 3 - TIR'!$C$18)*('Ejercicio 3 - TIR'!$D$18-'Ejercicio 3 - TIR'!$C$18)*H6),'Ejercicio 3 - TIR'!$E$18-SQRT(('Ejercicio 3 - TIR'!$E$18-'Ejercicio 3 - TIR'!$C$18)*('Ejercicio 3 - TIR'!$E$18-'Ejercicio 3 - TIR'!$D$18)*(1-H6)))</f>
        <v>41496.5143075679</v>
      </c>
      <c r="J6" s="16">
        <f ca="1" t="shared" si="57"/>
        <v>0.431908976032834</v>
      </c>
      <c r="K6" s="17">
        <f ca="1">IF(J6&lt;=('Ejercicio 3 - TIR'!$D$18-'Ejercicio 3 - TIR'!$C$18)/('Ejercicio 3 - TIR'!$E$18-'Ejercicio 3 - TIR'!$C$18),'Ejercicio 3 - TIR'!$C$18+SQRT(('Ejercicio 3 - TIR'!$E$18-'Ejercicio 3 - TIR'!$C$18)*('Ejercicio 3 - TIR'!$D$18-'Ejercicio 3 - TIR'!$C$18)*J6),'Ejercicio 3 - TIR'!$E$18-SQRT(('Ejercicio 3 - TIR'!$E$18-'Ejercicio 3 - TIR'!$C$18)*('Ejercicio 3 - TIR'!$E$18-'Ejercicio 3 - TIR'!$D$18)*(1-J6)))</f>
        <v>38048.9966085796</v>
      </c>
      <c r="L6" s="16">
        <f ca="1" t="shared" si="57"/>
        <v>0.622232744842099</v>
      </c>
      <c r="M6" s="17">
        <f ca="1">IF(L6&lt;=('Ejercicio 3 - TIR'!$D$18-'Ejercicio 3 - TIR'!$C$18)/('Ejercicio 3 - TIR'!$E$18-'Ejercicio 3 - TIR'!$C$18),'Ejercicio 3 - TIR'!$C$18+SQRT(('Ejercicio 3 - TIR'!$E$18-'Ejercicio 3 - TIR'!$C$18)*('Ejercicio 3 - TIR'!$D$18-'Ejercicio 3 - TIR'!$C$18)*L6),'Ejercicio 3 - TIR'!$E$18-SQRT(('Ejercicio 3 - TIR'!$E$18-'Ejercicio 3 - TIR'!$C$18)*('Ejercicio 3 - TIR'!$E$18-'Ejercicio 3 - TIR'!$D$18)*(1-L6)))</f>
        <v>39660.9995200453</v>
      </c>
      <c r="N6" s="16">
        <f ca="1" t="shared" ref="N6:R6" si="58">RAND()</f>
        <v>0.415636807464949</v>
      </c>
      <c r="O6" s="17">
        <f ca="1">IF(N6&lt;=('Ejercicio 3 - TIR'!$D$18-'Ejercicio 3 - TIR'!$C$18)/('Ejercicio 3 - TIR'!$E$18-'Ejercicio 3 - TIR'!$C$18),'Ejercicio 3 - TIR'!$C$18+SQRT(('Ejercicio 3 - TIR'!$E$18-'Ejercicio 3 - TIR'!$C$18)*('Ejercicio 3 - TIR'!$D$18-'Ejercicio 3 - TIR'!$C$18)*N6),'Ejercicio 3 - TIR'!$E$18-SQRT(('Ejercicio 3 - TIR'!$E$18-'Ejercicio 3 - TIR'!$C$18)*('Ejercicio 3 - TIR'!$E$18-'Ejercicio 3 - TIR'!$D$18)*(1-N6)))</f>
        <v>37895.9180036106</v>
      </c>
      <c r="P6" s="16">
        <f ca="1" t="shared" si="58"/>
        <v>0.126788526682631</v>
      </c>
      <c r="Q6" s="18">
        <f ca="1">IF(P6&lt;=('Ejercicio 3 - TIR'!$D$22-'Ejercicio 3 - TIR'!$C$22)/('Ejercicio 3 - TIR'!$E$22-'Ejercicio 3 - TIR'!$C$22),'Ejercicio 3 - TIR'!$C$22+SQRT(('Ejercicio 3 - TIR'!$E$22-'Ejercicio 3 - TIR'!$C$22)*('Ejercicio 3 - TIR'!$D$22-'Ejercicio 3 - TIR'!$C$22)*P6),'Ejercicio 3 - TIR'!$E$22-SQRT(('Ejercicio 3 - TIR'!$E$22-'Ejercicio 3 - TIR'!$C$22)*('Ejercicio 3 - TIR'!$E$22-'Ejercicio 3 - TIR'!$D$22)*(1-P6)))</f>
        <v>0.13510693046349</v>
      </c>
      <c r="R6" s="16">
        <f ca="1" t="shared" si="58"/>
        <v>0.00516925505937982</v>
      </c>
      <c r="S6" s="18">
        <f ca="1">IF(R6&lt;=('Ejercicio 3 - TIR'!$D$23-'Ejercicio 3 - TIR'!$C$23)/('Ejercicio 3 - TIR'!$E$23-'Ejercicio 3 - TIR'!$C$23),'Ejercicio 3 - TIR'!$C$23+SQRT(('Ejercicio 3 - TIR'!$E$23-'Ejercicio 3 - TIR'!$C$23)*('Ejercicio 3 - TIR'!$D$23-'Ejercicio 3 - TIR'!$C$23)*R6),'Ejercicio 3 - TIR'!$E$23-SQRT(('Ejercicio 3 - TIR'!$E$23-'Ejercicio 3 - TIR'!$C$23)*('Ejercicio 3 - TIR'!$E$23-'Ejercicio 3 - TIR'!$D$23)*(1-R6)))</f>
        <v>0.123050353931412</v>
      </c>
      <c r="T6" s="16">
        <f ca="1" t="shared" ref="T6:X6" si="59">RAND()</f>
        <v>0.297727185045968</v>
      </c>
      <c r="U6" s="18">
        <f ca="1">IF(T6&lt;=('Ejercicio 3 - TIR'!$D$24-'Ejercicio 3 - TIR'!$C$24)/('Ejercicio 3 - TIR'!$E$24-'Ejercicio 3 - TIR'!$C$24),'Ejercicio 3 - TIR'!$C$24+SQRT(('Ejercicio 3 - TIR'!$E$24-'Ejercicio 3 - TIR'!$C$24)*('Ejercicio 3 - TIR'!$D$24-'Ejercicio 3 - TIR'!$C$24)*T6),'Ejercicio 3 - TIR'!$E$24-SQRT(('Ejercicio 3 - TIR'!$E$24-'Ejercicio 3 - TIR'!$C$24)*('Ejercicio 3 - TIR'!$E$24-'Ejercicio 3 - TIR'!$D$24)*(1-T6)))</f>
        <v>0.175004541359452</v>
      </c>
      <c r="V6" s="16">
        <f ca="1" t="shared" si="59"/>
        <v>0.194584833198264</v>
      </c>
      <c r="W6" s="18">
        <f ca="1">IF(V6&lt;=('Ejercicio 3 - TIR'!$D$25-'Ejercicio 3 - TIR'!$C$25)/('Ejercicio 3 - TIR'!$E$25-'Ejercicio 3 - TIR'!$C$25),'Ejercicio 3 - TIR'!$C$25+SQRT(('Ejercicio 3 - TIR'!$E$25-'Ejercicio 3 - TIR'!$C$25)*('Ejercicio 3 - TIR'!$D$25-'Ejercicio 3 - TIR'!$C$25)*V6),'Ejercicio 3 - TIR'!$E$25-SQRT(('Ejercicio 3 - TIR'!$E$25-'Ejercicio 3 - TIR'!$C$25)*('Ejercicio 3 - TIR'!$E$25-'Ejercicio 3 - TIR'!$D$25)*(1-V6)))</f>
        <v>0.196505113343372</v>
      </c>
      <c r="X6" s="16">
        <f ca="1" t="shared" si="59"/>
        <v>0.823616111301527</v>
      </c>
      <c r="Y6" s="18">
        <f ca="1">IF(X6&lt;=('Ejercicio 3 - TIR'!$D$26-'Ejercicio 3 - TIR'!$C$26)/('Ejercicio 3 - TIR'!$E$26-'Ejercicio 3 - TIR'!$C$26),'Ejercicio 3 - TIR'!$C$26+SQRT(('Ejercicio 3 - TIR'!$E$26-'Ejercicio 3 - TIR'!$C$26)*('Ejercicio 3 - TIR'!$D$26-'Ejercicio 3 - TIR'!$C$26)*X6),'Ejercicio 3 - TIR'!$E$26-SQRT(('Ejercicio 3 - TIR'!$E$26-'Ejercicio 3 - TIR'!$C$26)*('Ejercicio 3 - TIR'!$E$26-'Ejercicio 3 - TIR'!$D$26)*(1-X6)))</f>
        <v>0.249137838718396</v>
      </c>
      <c r="Z6" s="16">
        <f ca="1" t="shared" si="4"/>
        <v>1.13510693046349</v>
      </c>
      <c r="AA6" s="16">
        <f ca="1" t="shared" si="5"/>
        <v>1.27478224000702</v>
      </c>
      <c r="AB6" s="16">
        <f ca="1" t="shared" si="6"/>
        <v>1.49787492125263</v>
      </c>
      <c r="AC6" s="16">
        <f ca="1" t="shared" si="7"/>
        <v>1.79221500242757</v>
      </c>
      <c r="AD6" s="16">
        <f ca="1" t="shared" si="8"/>
        <v>2.23872357465106</v>
      </c>
      <c r="AE6" s="15">
        <f ca="1" t="shared" si="9"/>
        <v>3981.18940136162</v>
      </c>
      <c r="AF6" s="15">
        <f ca="1" t="shared" si="10"/>
        <v>4471.07616626715</v>
      </c>
      <c r="AG6" s="15">
        <f ca="1" t="shared" si="11"/>
        <v>5253.53480012791</v>
      </c>
      <c r="AH6" s="15">
        <f ca="1" t="shared" si="12"/>
        <v>6285.8812514804</v>
      </c>
      <c r="AI6" s="15">
        <f ca="1" t="shared" si="13"/>
        <v>7851.93212091471</v>
      </c>
      <c r="AJ6" s="17">
        <f ca="1" t="shared" si="14"/>
        <v>47345.3102621197</v>
      </c>
      <c r="AK6" s="17">
        <f ca="1" t="shared" si="15"/>
        <v>52899.0194614848</v>
      </c>
      <c r="AL6" s="17">
        <f ca="1" t="shared" si="16"/>
        <v>56992.6377988175</v>
      </c>
      <c r="AM6" s="17">
        <f ca="1" t="shared" si="17"/>
        <v>71081.0383510977</v>
      </c>
      <c r="AN6" s="17">
        <f ca="1" t="shared" si="18"/>
        <v>84838.4850177265</v>
      </c>
      <c r="AO6" s="17">
        <f ca="1">C6/'Ejercicio 3 - TIR'!$D$7</f>
        <v>13210.8027996618</v>
      </c>
      <c r="AP6" s="17">
        <f ca="1" t="shared" si="19"/>
        <v>34134.507462458</v>
      </c>
      <c r="AQ6" s="17">
        <f ca="1" t="shared" si="20"/>
        <v>39688.216661823</v>
      </c>
      <c r="AR6" s="17">
        <f ca="1" t="shared" si="21"/>
        <v>43781.8349991557</v>
      </c>
      <c r="AS6" s="17">
        <f ca="1" t="shared" si="22"/>
        <v>57870.2355514359</v>
      </c>
      <c r="AT6" s="17">
        <f ca="1" t="shared" si="23"/>
        <v>71627.6822180647</v>
      </c>
      <c r="AU6" s="17">
        <f ca="1">AP6*'Ejercicio 3 - TIR'!$D$5</f>
        <v>17067.253731229</v>
      </c>
      <c r="AV6" s="17">
        <f ca="1">AQ6*'Ejercicio 3 - TIR'!$D$5</f>
        <v>19844.1083309115</v>
      </c>
      <c r="AW6" s="17">
        <f ca="1">AR6*'Ejercicio 3 - TIR'!$D$5</f>
        <v>21890.9174995779</v>
      </c>
      <c r="AX6" s="17">
        <f ca="1">AS6*'Ejercicio 3 - TIR'!$D$5</f>
        <v>28935.117775718</v>
      </c>
      <c r="AY6" s="17">
        <f ca="1">AT6*'Ejercicio 3 - TIR'!$D$5</f>
        <v>35813.8411090324</v>
      </c>
      <c r="AZ6" s="17">
        <f ca="1" t="shared" ref="AZ6:BD6" si="60">AJ6-AU6-AE6</f>
        <v>26296.8671295291</v>
      </c>
      <c r="BA6" s="17">
        <f ca="1" t="shared" si="60"/>
        <v>28583.8349643061</v>
      </c>
      <c r="BB6" s="17">
        <f ca="1" t="shared" si="60"/>
        <v>29848.1854991117</v>
      </c>
      <c r="BC6" s="17">
        <f ca="1" t="shared" si="60"/>
        <v>35860.0393238993</v>
      </c>
      <c r="BD6" s="17">
        <f ca="1" t="shared" si="60"/>
        <v>41172.7117877794</v>
      </c>
      <c r="BE6" s="17">
        <f ca="1" t="shared" ref="BE6:BI6" si="61">AZ6/Z6</f>
        <v>23166.8633357665</v>
      </c>
      <c r="BF6" s="17">
        <f ca="1" t="shared" si="61"/>
        <v>22422.5236807101</v>
      </c>
      <c r="BG6" s="17">
        <f ca="1" t="shared" si="61"/>
        <v>19927.021325753</v>
      </c>
      <c r="BH6" s="17">
        <f ca="1" t="shared" si="61"/>
        <v>20008.7820241024</v>
      </c>
      <c r="BI6" s="17">
        <f ca="1" t="shared" si="61"/>
        <v>18391.1547874761</v>
      </c>
      <c r="BJ6" s="17">
        <f ca="1" t="shared" si="26"/>
        <v>65968.3595608566</v>
      </c>
      <c r="BK6" s="17">
        <f ca="1" t="shared" si="27"/>
        <v>29575.335667669</v>
      </c>
      <c r="BL6" s="17">
        <f ca="1" t="shared" si="28"/>
        <v>95543.6952285255</v>
      </c>
      <c r="BM6" s="17">
        <f ca="1">BK6*'Ejercicio 3 - TIR'!$D$5</f>
        <v>14787.6678338345</v>
      </c>
      <c r="BN6" s="17">
        <f ca="1" t="shared" si="29"/>
        <v>80756.027394691</v>
      </c>
      <c r="BO6" s="17">
        <f ca="1" t="shared" si="30"/>
        <v>36072.3531520761</v>
      </c>
      <c r="BP6" s="17">
        <f ca="1" t="shared" si="31"/>
        <v>-95520.9657505541</v>
      </c>
      <c r="BQ6" s="17">
        <f ca="1" t="shared" ref="BQ6:BT6" si="62">BE6</f>
        <v>23166.8633357665</v>
      </c>
      <c r="BR6" s="17">
        <f ca="1" t="shared" si="62"/>
        <v>22422.5236807101</v>
      </c>
      <c r="BS6" s="17">
        <f ca="1" t="shared" si="62"/>
        <v>19927.021325753</v>
      </c>
      <c r="BT6" s="17">
        <f ca="1" t="shared" si="62"/>
        <v>20008.7820241024</v>
      </c>
      <c r="BU6" s="17">
        <f ca="1" t="shared" si="33"/>
        <v>54463.5079395522</v>
      </c>
      <c r="BV6" s="19">
        <f ca="1" t="shared" si="34"/>
        <v>12.312146214264</v>
      </c>
    </row>
    <row r="7" ht="15" customHeight="1" spans="1:74">
      <c r="A7" s="15">
        <v>6</v>
      </c>
      <c r="B7" s="16">
        <f ca="1" t="shared" ref="B7:F7" si="63">RAND()</f>
        <v>0.778626197453771</v>
      </c>
      <c r="C7" s="17">
        <f ca="1">IF(B7&lt;=('Ejercicio 3 - TIR'!$D$13-'Ejercicio 3 - TIR'!$C$13)/('Ejercicio 3 - TIR'!$E$13-'Ejercicio 3 - TIR'!$C$13),'Ejercicio 3 - TIR'!$C$13+SQRT(('Ejercicio 3 - TIR'!$E$13-'Ejercicio 3 - TIR'!$C$13)*('Ejercicio 3 - TIR'!$D$13-'Ejercicio 3 - TIR'!$C$13)*B7),'Ejercicio 3 - TIR'!$E$13-SQRT(('Ejercicio 3 - TIR'!$E$13-'Ejercicio 3 - TIR'!$C$13)*('Ejercicio 3 - TIR'!$E$13-'Ejercicio 3 - TIR'!$D$13)*(1-B7)))</f>
        <v>83701.2711214808</v>
      </c>
      <c r="D7" s="16">
        <f ca="1" t="shared" si="63"/>
        <v>0.361557473368722</v>
      </c>
      <c r="E7" s="17">
        <f ca="1">IF(D7&lt;=('Ejercicio 3 - TIR'!$D$14-'Ejercicio 3 - TIR'!$C$14)/('Ejercicio 3 - TIR'!$E$14-'Ejercicio 3 - TIR'!$C$14),'Ejercicio 3 - TIR'!$C$14+SQRT(('Ejercicio 3 - TIR'!$E$14-'Ejercicio 3 - TIR'!$C$14)*('Ejercicio 3 - TIR'!$D$14-'Ejercicio 3 - TIR'!$C$14)*D7),'Ejercicio 3 - TIR'!$E$14-SQRT(('Ejercicio 3 - TIR'!$E$14-'Ejercicio 3 - TIR'!$C$14)*('Ejercicio 3 - TIR'!$E$14-'Ejercicio 3 - TIR'!$D$14)*(1-D7)))</f>
        <v>30213.9702128651</v>
      </c>
      <c r="F7" s="16">
        <f ca="1" t="shared" si="63"/>
        <v>0.808952682856216</v>
      </c>
      <c r="G7" s="17">
        <f ca="1">IF(F7&lt;=('Ejercicio 3 - TIR'!$D$18-'Ejercicio 3 - TIR'!$C$18)/('Ejercicio 3 - TIR'!$E$18-'Ejercicio 3 - TIR'!$C$18),'Ejercicio 3 - TIR'!$C$18+SQRT(('Ejercicio 3 - TIR'!$E$18-'Ejercicio 3 - TIR'!$C$18)*('Ejercicio 3 - TIR'!$D$18-'Ejercicio 3 - TIR'!$C$18)*F7),'Ejercicio 3 - TIR'!$E$18-SQRT(('Ejercicio 3 - TIR'!$E$18-'Ejercicio 3 - TIR'!$C$18)*('Ejercicio 3 - TIR'!$E$18-'Ejercicio 3 - TIR'!$D$18)*(1-F7)))</f>
        <v>41214.6930394242</v>
      </c>
      <c r="H7" s="16">
        <f ca="1" t="shared" ref="H7:L7" si="64">RAND()</f>
        <v>0.196051528806383</v>
      </c>
      <c r="I7" s="17">
        <f ca="1">IF(H7&lt;=('Ejercicio 3 - TIR'!$D$18-'Ejercicio 3 - TIR'!$C$18)/('Ejercicio 3 - TIR'!$E$18-'Ejercicio 3 - TIR'!$C$18),'Ejercicio 3 - TIR'!$C$18+SQRT(('Ejercicio 3 - TIR'!$E$18-'Ejercicio 3 - TIR'!$C$18)*('Ejercicio 3 - TIR'!$D$18-'Ejercicio 3 - TIR'!$C$18)*H7),'Ejercicio 3 - TIR'!$E$18-SQRT(('Ejercicio 3 - TIR'!$E$18-'Ejercicio 3 - TIR'!$C$18)*('Ejercicio 3 - TIR'!$E$18-'Ejercicio 3 - TIR'!$D$18)*(1-H7)))</f>
        <v>35422.889388597</v>
      </c>
      <c r="J7" s="16">
        <f ca="1" t="shared" si="64"/>
        <v>0.908083165877595</v>
      </c>
      <c r="K7" s="17">
        <f ca="1">IF(J7&lt;=('Ejercicio 3 - TIR'!$D$18-'Ejercicio 3 - TIR'!$C$18)/('Ejercicio 3 - TIR'!$E$18-'Ejercicio 3 - TIR'!$C$18),'Ejercicio 3 - TIR'!$C$18+SQRT(('Ejercicio 3 - TIR'!$E$18-'Ejercicio 3 - TIR'!$C$18)*('Ejercicio 3 - TIR'!$D$18-'Ejercicio 3 - TIR'!$C$18)*J7),'Ejercicio 3 - TIR'!$E$18-SQRT(('Ejercicio 3 - TIR'!$E$18-'Ejercicio 3 - TIR'!$C$18)*('Ejercicio 3 - TIR'!$E$18-'Ejercicio 3 - TIR'!$D$18)*(1-J7)))</f>
        <v>42374.4024376953</v>
      </c>
      <c r="L7" s="16">
        <f ca="1" t="shared" si="64"/>
        <v>0.227233670120917</v>
      </c>
      <c r="M7" s="17">
        <f ca="1">IF(L7&lt;=('Ejercicio 3 - TIR'!$D$18-'Ejercicio 3 - TIR'!$C$18)/('Ejercicio 3 - TIR'!$E$18-'Ejercicio 3 - TIR'!$C$18),'Ejercicio 3 - TIR'!$C$18+SQRT(('Ejercicio 3 - TIR'!$E$18-'Ejercicio 3 - TIR'!$C$18)*('Ejercicio 3 - TIR'!$D$18-'Ejercicio 3 - TIR'!$C$18)*L7),'Ejercicio 3 - TIR'!$E$18-SQRT(('Ejercicio 3 - TIR'!$E$18-'Ejercicio 3 - TIR'!$C$18)*('Ejercicio 3 - TIR'!$E$18-'Ejercicio 3 - TIR'!$D$18)*(1-L7)))</f>
        <v>35838.2403614563</v>
      </c>
      <c r="N7" s="16">
        <f ca="1" t="shared" ref="N7:R7" si="65">RAND()</f>
        <v>0.863054066615568</v>
      </c>
      <c r="O7" s="17">
        <f ca="1">IF(N7&lt;=('Ejercicio 3 - TIR'!$D$18-'Ejercicio 3 - TIR'!$C$18)/('Ejercicio 3 - TIR'!$E$18-'Ejercicio 3 - TIR'!$C$18),'Ejercicio 3 - TIR'!$C$18+SQRT(('Ejercicio 3 - TIR'!$E$18-'Ejercicio 3 - TIR'!$C$18)*('Ejercicio 3 - TIR'!$D$18-'Ejercicio 3 - TIR'!$C$18)*N7),'Ejercicio 3 - TIR'!$E$18-SQRT(('Ejercicio 3 - TIR'!$E$18-'Ejercicio 3 - TIR'!$C$18)*('Ejercicio 3 - TIR'!$E$18-'Ejercicio 3 - TIR'!$D$18)*(1-N7)))</f>
        <v>41795.1684905705</v>
      </c>
      <c r="P7" s="16">
        <f ca="1" t="shared" si="65"/>
        <v>0.823723406868811</v>
      </c>
      <c r="Q7" s="18">
        <f ca="1">IF(P7&lt;=('Ejercicio 3 - TIR'!$D$22-'Ejercicio 3 - TIR'!$C$22)/('Ejercicio 3 - TIR'!$E$22-'Ejercicio 3 - TIR'!$C$22),'Ejercicio 3 - TIR'!$C$22+SQRT(('Ejercicio 3 - TIR'!$E$22-'Ejercicio 3 - TIR'!$C$22)*('Ejercicio 3 - TIR'!$D$22-'Ejercicio 3 - TIR'!$C$22)*P7),'Ejercicio 3 - TIR'!$E$22-SQRT(('Ejercicio 3 - TIR'!$E$22-'Ejercicio 3 - TIR'!$C$22)*('Ejercicio 3 - TIR'!$E$22-'Ejercicio 3 - TIR'!$D$22)*(1-P7)))</f>
        <v>0.162187143192735</v>
      </c>
      <c r="R7" s="16">
        <f ca="1" t="shared" si="65"/>
        <v>0.893434615786711</v>
      </c>
      <c r="S7" s="18">
        <f ca="1">IF(R7&lt;=('Ejercicio 3 - TIR'!$D$23-'Ejercicio 3 - TIR'!$C$23)/('Ejercicio 3 - TIR'!$E$23-'Ejercicio 3 - TIR'!$C$23),'Ejercicio 3 - TIR'!$C$23+SQRT(('Ejercicio 3 - TIR'!$E$23-'Ejercicio 3 - TIR'!$C$23)*('Ejercicio 3 - TIR'!$D$23-'Ejercicio 3 - TIR'!$C$23)*R7),'Ejercicio 3 - TIR'!$E$23-SQRT(('Ejercicio 3 - TIR'!$E$23-'Ejercicio 3 - TIR'!$C$23)*('Ejercicio 3 - TIR'!$E$23-'Ejercicio 3 - TIR'!$D$23)*(1-R7)))</f>
        <v>0.166150173590116</v>
      </c>
      <c r="T7" s="16">
        <f ca="1" t="shared" ref="T7:X7" si="66">RAND()</f>
        <v>0.38027780837547</v>
      </c>
      <c r="U7" s="18">
        <f ca="1">IF(T7&lt;=('Ejercicio 3 - TIR'!$D$24-'Ejercicio 3 - TIR'!$C$24)/('Ejercicio 3 - TIR'!$E$24-'Ejercicio 3 - TIR'!$C$24),'Ejercicio 3 - TIR'!$C$24+SQRT(('Ejercicio 3 - TIR'!$E$24-'Ejercicio 3 - TIR'!$C$24)*('Ejercicio 3 - TIR'!$D$24-'Ejercicio 3 - TIR'!$C$24)*T7),'Ejercicio 3 - TIR'!$E$24-SQRT(('Ejercicio 3 - TIR'!$E$24-'Ejercicio 3 - TIR'!$C$24)*('Ejercicio 3 - TIR'!$E$24-'Ejercicio 3 - TIR'!$D$24)*(1-T7)))</f>
        <v>0.178259217922449</v>
      </c>
      <c r="V7" s="16">
        <f ca="1" t="shared" si="66"/>
        <v>0.70934986311287</v>
      </c>
      <c r="W7" s="18">
        <f ca="1">IF(V7&lt;=('Ejercicio 3 - TIR'!$D$25-'Ejercicio 3 - TIR'!$C$25)/('Ejercicio 3 - TIR'!$E$25-'Ejercicio 3 - TIR'!$C$25),'Ejercicio 3 - TIR'!$C$25+SQRT(('Ejercicio 3 - TIR'!$E$25-'Ejercicio 3 - TIR'!$C$25)*('Ejercicio 3 - TIR'!$D$25-'Ejercicio 3 - TIR'!$C$25)*V7),'Ejercicio 3 - TIR'!$E$25-SQRT(('Ejercicio 3 - TIR'!$E$25-'Ejercicio 3 - TIR'!$C$25)*('Ejercicio 3 - TIR'!$E$25-'Ejercicio 3 - TIR'!$D$25)*(1-V7)))</f>
        <v>0.218105243705196</v>
      </c>
      <c r="X7" s="16">
        <f ca="1" t="shared" si="66"/>
        <v>0.226954117946308</v>
      </c>
      <c r="Y7" s="18">
        <f ca="1">IF(X7&lt;=('Ejercicio 3 - TIR'!$D$26-'Ejercicio 3 - TIR'!$C$26)/('Ejercicio 3 - TIR'!$E$26-'Ejercicio 3 - TIR'!$C$26),'Ejercicio 3 - TIR'!$C$26+SQRT(('Ejercicio 3 - TIR'!$E$26-'Ejercicio 3 - TIR'!$C$26)*('Ejercicio 3 - TIR'!$D$26-'Ejercicio 3 - TIR'!$C$26)*X7),'Ejercicio 3 - TIR'!$E$26-SQRT(('Ejercicio 3 - TIR'!$E$26-'Ejercicio 3 - TIR'!$C$26)*('Ejercicio 3 - TIR'!$E$26-'Ejercicio 3 - TIR'!$D$26)*(1-X7)))</f>
        <v>0.214754315148172</v>
      </c>
      <c r="Z7" s="16">
        <f ca="1" t="shared" si="4"/>
        <v>1.16218714319273</v>
      </c>
      <c r="AA7" s="16">
        <f ca="1" t="shared" si="5"/>
        <v>1.35528473877841</v>
      </c>
      <c r="AB7" s="16">
        <f ca="1" t="shared" si="6"/>
        <v>1.59687673637528</v>
      </c>
      <c r="AC7" s="16">
        <f ca="1" t="shared" si="7"/>
        <v>1.94516392612957</v>
      </c>
      <c r="AD7" s="16">
        <f ca="1" t="shared" si="8"/>
        <v>2.36289627293645</v>
      </c>
      <c r="AE7" s="15">
        <f ca="1" t="shared" si="9"/>
        <v>4900.31751333497</v>
      </c>
      <c r="AF7" s="15">
        <f ca="1" t="shared" si="10"/>
        <v>5714.50611882226</v>
      </c>
      <c r="AG7" s="15">
        <f ca="1" t="shared" si="11"/>
        <v>6733.16951037657</v>
      </c>
      <c r="AH7" s="15">
        <f ca="1" t="shared" si="12"/>
        <v>8201.70908734564</v>
      </c>
      <c r="AI7" s="15">
        <f ca="1" t="shared" si="13"/>
        <v>9963.0615054431</v>
      </c>
      <c r="AJ7" s="17">
        <f ca="1" t="shared" si="14"/>
        <v>47899.1863610539</v>
      </c>
      <c r="AK7" s="17">
        <f ca="1" t="shared" si="15"/>
        <v>48008.1013918011</v>
      </c>
      <c r="AL7" s="17">
        <f ca="1" t="shared" si="16"/>
        <v>67666.6974705595</v>
      </c>
      <c r="AM7" s="17">
        <f ca="1" t="shared" si="17"/>
        <v>69711.2523270654</v>
      </c>
      <c r="AN7" s="17">
        <f ca="1" t="shared" si="18"/>
        <v>98757.64785312</v>
      </c>
      <c r="AO7" s="17">
        <f ca="1">C7/'Ejercicio 3 - TIR'!$D$7</f>
        <v>16740.2542242962</v>
      </c>
      <c r="AP7" s="17">
        <f ca="1" t="shared" si="19"/>
        <v>31158.9321367577</v>
      </c>
      <c r="AQ7" s="17">
        <f ca="1" t="shared" si="20"/>
        <v>31267.8471675049</v>
      </c>
      <c r="AR7" s="17">
        <f ca="1" t="shared" si="21"/>
        <v>50926.4432462634</v>
      </c>
      <c r="AS7" s="17">
        <f ca="1" t="shared" si="22"/>
        <v>52970.9981027693</v>
      </c>
      <c r="AT7" s="17">
        <f ca="1" t="shared" si="23"/>
        <v>82017.3936288238</v>
      </c>
      <c r="AU7" s="17">
        <f ca="1">AP7*'Ejercicio 3 - TIR'!$D$5</f>
        <v>15579.4660683788</v>
      </c>
      <c r="AV7" s="17">
        <f ca="1">AQ7*'Ejercicio 3 - TIR'!$D$5</f>
        <v>15633.9235837525</v>
      </c>
      <c r="AW7" s="17">
        <f ca="1">AR7*'Ejercicio 3 - TIR'!$D$5</f>
        <v>25463.2216231317</v>
      </c>
      <c r="AX7" s="17">
        <f ca="1">AS7*'Ejercicio 3 - TIR'!$D$5</f>
        <v>26485.4990513846</v>
      </c>
      <c r="AY7" s="17">
        <f ca="1">AT7*'Ejercicio 3 - TIR'!$D$5</f>
        <v>41008.6968144119</v>
      </c>
      <c r="AZ7" s="17">
        <f ca="1" t="shared" ref="AZ7:BD7" si="67">AJ7-AU7-AE7</f>
        <v>27419.40277934</v>
      </c>
      <c r="BA7" s="17">
        <f ca="1" t="shared" si="67"/>
        <v>26659.6716892264</v>
      </c>
      <c r="BB7" s="17">
        <f ca="1" t="shared" si="67"/>
        <v>35470.3063370513</v>
      </c>
      <c r="BC7" s="17">
        <f ca="1" t="shared" si="67"/>
        <v>35024.0441883352</v>
      </c>
      <c r="BD7" s="17">
        <f ca="1" t="shared" si="67"/>
        <v>47785.889533265</v>
      </c>
      <c r="BE7" s="17">
        <f ca="1" t="shared" ref="BE7:BI7" si="68">AZ7/Z7</f>
        <v>23592.9324635395</v>
      </c>
      <c r="BF7" s="17">
        <f ca="1" t="shared" si="68"/>
        <v>19670.9008272728</v>
      </c>
      <c r="BG7" s="17">
        <f ca="1" t="shared" si="68"/>
        <v>22212.300755013</v>
      </c>
      <c r="BH7" s="17">
        <f ca="1" t="shared" si="68"/>
        <v>18005.7031275637</v>
      </c>
      <c r="BI7" s="17">
        <f ca="1" t="shared" si="68"/>
        <v>20223.439378437</v>
      </c>
      <c r="BJ7" s="17">
        <f ca="1" t="shared" si="26"/>
        <v>71392.4776065919</v>
      </c>
      <c r="BK7" s="17">
        <f ca="1" t="shared" si="27"/>
        <v>39555.4843145981</v>
      </c>
      <c r="BL7" s="17">
        <f ca="1" t="shared" si="28"/>
        <v>110947.96192119</v>
      </c>
      <c r="BM7" s="17">
        <f ca="1">BK7*'Ejercicio 3 - TIR'!$D$5</f>
        <v>19777.742157299</v>
      </c>
      <c r="BN7" s="17">
        <f ca="1" t="shared" si="29"/>
        <v>91170.219763891</v>
      </c>
      <c r="BO7" s="17">
        <f ca="1" t="shared" si="30"/>
        <v>38584.0973250132</v>
      </c>
      <c r="BP7" s="17">
        <f ca="1" t="shared" si="31"/>
        <v>-113915.241334346</v>
      </c>
      <c r="BQ7" s="17">
        <f ca="1" t="shared" ref="BQ7:BT7" si="69">BE7</f>
        <v>23592.9324635395</v>
      </c>
      <c r="BR7" s="17">
        <f ca="1" t="shared" si="69"/>
        <v>19670.9008272728</v>
      </c>
      <c r="BS7" s="17">
        <f ca="1" t="shared" si="69"/>
        <v>22212.300755013</v>
      </c>
      <c r="BT7" s="17">
        <f ca="1" t="shared" si="69"/>
        <v>18005.7031275637</v>
      </c>
      <c r="BU7" s="17">
        <f ca="1" t="shared" si="33"/>
        <v>58807.5367034501</v>
      </c>
      <c r="BV7" s="19">
        <f ca="1" t="shared" si="34"/>
        <v>6.74863053051307</v>
      </c>
    </row>
    <row r="8" ht="15" customHeight="1" spans="1:74">
      <c r="A8" s="15">
        <v>7</v>
      </c>
      <c r="B8" s="16">
        <f ca="1" t="shared" ref="B8:F8" si="70">RAND()</f>
        <v>0.422503470821465</v>
      </c>
      <c r="C8" s="17">
        <f ca="1">IF(B8&lt;=('Ejercicio 3 - TIR'!$D$13-'Ejercicio 3 - TIR'!$C$13)/('Ejercicio 3 - TIR'!$E$13-'Ejercicio 3 - TIR'!$C$13),'Ejercicio 3 - TIR'!$C$13+SQRT(('Ejercicio 3 - TIR'!$E$13-'Ejercicio 3 - TIR'!$C$13)*('Ejercicio 3 - TIR'!$D$13-'Ejercicio 3 - TIR'!$C$13)*B8),'Ejercicio 3 - TIR'!$E$13-SQRT(('Ejercicio 3 - TIR'!$E$13-'Ejercicio 3 - TIR'!$C$13)*('Ejercicio 3 - TIR'!$E$13-'Ejercicio 3 - TIR'!$D$13)*(1-B8)))</f>
        <v>73675.1859453055</v>
      </c>
      <c r="D8" s="16">
        <f ca="1" t="shared" si="70"/>
        <v>0.334161189738665</v>
      </c>
      <c r="E8" s="17">
        <f ca="1">IF(D8&lt;=('Ejercicio 3 - TIR'!$D$14-'Ejercicio 3 - TIR'!$C$14)/('Ejercicio 3 - TIR'!$E$14-'Ejercicio 3 - TIR'!$C$14),'Ejercicio 3 - TIR'!$C$14+SQRT(('Ejercicio 3 - TIR'!$E$14-'Ejercicio 3 - TIR'!$C$14)*('Ejercicio 3 - TIR'!$D$14-'Ejercicio 3 - TIR'!$C$14)*D8),'Ejercicio 3 - TIR'!$E$14-SQRT(('Ejercicio 3 - TIR'!$E$14-'Ejercicio 3 - TIR'!$C$14)*('Ejercicio 3 - TIR'!$E$14-'Ejercicio 3 - TIR'!$D$14)*(1-D8)))</f>
        <v>30006.210851774</v>
      </c>
      <c r="F8" s="16">
        <f ca="1" t="shared" si="70"/>
        <v>0.842112162840734</v>
      </c>
      <c r="G8" s="17">
        <f ca="1">IF(F8&lt;=('Ejercicio 3 - TIR'!$D$18-'Ejercicio 3 - TIR'!$C$18)/('Ejercicio 3 - TIR'!$E$18-'Ejercicio 3 - TIR'!$C$18),'Ejercicio 3 - TIR'!$C$18+SQRT(('Ejercicio 3 - TIR'!$E$18-'Ejercicio 3 - TIR'!$C$18)*('Ejercicio 3 - TIR'!$D$18-'Ejercicio 3 - TIR'!$C$18)*F8),'Ejercicio 3 - TIR'!$E$18-SQRT(('Ejercicio 3 - TIR'!$E$18-'Ejercicio 3 - TIR'!$C$18)*('Ejercicio 3 - TIR'!$E$18-'Ejercicio 3 - TIR'!$D$18)*(1-F8)))</f>
        <v>41558.8391803136</v>
      </c>
      <c r="H8" s="16">
        <f ca="1" t="shared" ref="H8:L8" si="71">RAND()</f>
        <v>0.579208402409354</v>
      </c>
      <c r="I8" s="17">
        <f ca="1">IF(H8&lt;=('Ejercicio 3 - TIR'!$D$18-'Ejercicio 3 - TIR'!$C$18)/('Ejercicio 3 - TIR'!$E$18-'Ejercicio 3 - TIR'!$C$18),'Ejercicio 3 - TIR'!$C$18+SQRT(('Ejercicio 3 - TIR'!$E$18-'Ejercicio 3 - TIR'!$C$18)*('Ejercicio 3 - TIR'!$D$18-'Ejercicio 3 - TIR'!$C$18)*H8),'Ejercicio 3 - TIR'!$E$18-SQRT(('Ejercicio 3 - TIR'!$E$18-'Ejercicio 3 - TIR'!$C$18)*('Ejercicio 3 - TIR'!$E$18-'Ejercicio 3 - TIR'!$D$18)*(1-H8)))</f>
        <v>39321.0117670456</v>
      </c>
      <c r="J8" s="16">
        <f ca="1" t="shared" si="71"/>
        <v>0.232080035581932</v>
      </c>
      <c r="K8" s="17">
        <f ca="1">IF(J8&lt;=('Ejercicio 3 - TIR'!$D$18-'Ejercicio 3 - TIR'!$C$18)/('Ejercicio 3 - TIR'!$E$18-'Ejercicio 3 - TIR'!$C$18),'Ejercicio 3 - TIR'!$C$18+SQRT(('Ejercicio 3 - TIR'!$E$18-'Ejercicio 3 - TIR'!$C$18)*('Ejercicio 3 - TIR'!$D$18-'Ejercicio 3 - TIR'!$C$18)*J8),'Ejercicio 3 - TIR'!$E$18-SQRT(('Ejercicio 3 - TIR'!$E$18-'Ejercicio 3 - TIR'!$C$18)*('Ejercicio 3 - TIR'!$E$18-'Ejercicio 3 - TIR'!$D$18)*(1-J8)))</f>
        <v>35900.1699413907</v>
      </c>
      <c r="L8" s="16">
        <f ca="1" t="shared" si="71"/>
        <v>0.507582248577455</v>
      </c>
      <c r="M8" s="17">
        <f ca="1">IF(L8&lt;=('Ejercicio 3 - TIR'!$D$18-'Ejercicio 3 - TIR'!$C$18)/('Ejercicio 3 - TIR'!$E$18-'Ejercicio 3 - TIR'!$C$18),'Ejercicio 3 - TIR'!$C$18+SQRT(('Ejercicio 3 - TIR'!$E$18-'Ejercicio 3 - TIR'!$C$18)*('Ejercicio 3 - TIR'!$D$18-'Ejercicio 3 - TIR'!$C$18)*L8),'Ejercicio 3 - TIR'!$E$18-SQRT(('Ejercicio 3 - TIR'!$E$18-'Ejercicio 3 - TIR'!$C$18)*('Ejercicio 3 - TIR'!$E$18-'Ejercicio 3 - TIR'!$D$18)*(1-L8)))</f>
        <v>38725.6711653957</v>
      </c>
      <c r="N8" s="16">
        <f ca="1" t="shared" ref="N8:R8" si="72">RAND()</f>
        <v>0.87569885333874</v>
      </c>
      <c r="O8" s="17">
        <f ca="1">IF(N8&lt;=('Ejercicio 3 - TIR'!$D$18-'Ejercicio 3 - TIR'!$C$18)/('Ejercicio 3 - TIR'!$E$18-'Ejercicio 3 - TIR'!$C$18),'Ejercicio 3 - TIR'!$C$18+SQRT(('Ejercicio 3 - TIR'!$E$18-'Ejercicio 3 - TIR'!$C$18)*('Ejercicio 3 - TIR'!$D$18-'Ejercicio 3 - TIR'!$C$18)*N8),'Ejercicio 3 - TIR'!$E$18-SQRT(('Ejercicio 3 - TIR'!$E$18-'Ejercicio 3 - TIR'!$C$18)*('Ejercicio 3 - TIR'!$E$18-'Ejercicio 3 - TIR'!$D$18)*(1-N8)))</f>
        <v>41946.7089887149</v>
      </c>
      <c r="P8" s="16">
        <f ca="1" t="shared" si="72"/>
        <v>0.35375177198863</v>
      </c>
      <c r="Q8" s="18">
        <f ca="1">IF(P8&lt;=('Ejercicio 3 - TIR'!$D$22-'Ejercicio 3 - TIR'!$C$22)/('Ejercicio 3 - TIR'!$E$22-'Ejercicio 3 - TIR'!$C$22),'Ejercicio 3 - TIR'!$C$22+SQRT(('Ejercicio 3 - TIR'!$E$22-'Ejercicio 3 - TIR'!$C$22)*('Ejercicio 3 - TIR'!$D$22-'Ejercicio 3 - TIR'!$C$22)*P8),'Ejercicio 3 - TIR'!$E$22-SQRT(('Ejercicio 3 - TIR'!$E$22-'Ejercicio 3 - TIR'!$C$22)*('Ejercicio 3 - TIR'!$E$22-'Ejercicio 3 - TIR'!$D$22)*(1-P8)))</f>
        <v>0.145233968962086</v>
      </c>
      <c r="R8" s="16">
        <f ca="1" t="shared" si="72"/>
        <v>0.897189186825151</v>
      </c>
      <c r="S8" s="18">
        <f ca="1">IF(R8&lt;=('Ejercicio 3 - TIR'!$D$23-'Ejercicio 3 - TIR'!$C$23)/('Ejercicio 3 - TIR'!$E$23-'Ejercicio 3 - TIR'!$C$23),'Ejercicio 3 - TIR'!$C$23+SQRT(('Ejercicio 3 - TIR'!$E$23-'Ejercicio 3 - TIR'!$C$23)*('Ejercicio 3 - TIR'!$D$23-'Ejercicio 3 - TIR'!$C$23)*R8),'Ejercicio 3 - TIR'!$E$23-SQRT(('Ejercicio 3 - TIR'!$E$23-'Ejercicio 3 - TIR'!$C$23)*('Ejercicio 3 - TIR'!$E$23-'Ejercicio 3 - TIR'!$D$23)*(1-R8)))</f>
        <v>0.166396343737262</v>
      </c>
      <c r="T8" s="16">
        <f ca="1" t="shared" ref="T8:X8" si="73">RAND()</f>
        <v>0.095471585564711</v>
      </c>
      <c r="U8" s="18">
        <f ca="1">IF(T8&lt;=('Ejercicio 3 - TIR'!$D$24-'Ejercicio 3 - TIR'!$C$24)/('Ejercicio 3 - TIR'!$E$24-'Ejercicio 3 - TIR'!$C$24),'Ejercicio 3 - TIR'!$C$24+SQRT(('Ejercicio 3 - TIR'!$E$24-'Ejercicio 3 - TIR'!$C$24)*('Ejercicio 3 - TIR'!$D$24-'Ejercicio 3 - TIR'!$C$24)*T8),'Ejercicio 3 - TIR'!$E$24-SQRT(('Ejercicio 3 - TIR'!$E$24-'Ejercicio 3 - TIR'!$C$24)*('Ejercicio 3 - TIR'!$E$24-'Ejercicio 3 - TIR'!$D$24)*(1-T8)))</f>
        <v>0.164159460783727</v>
      </c>
      <c r="V8" s="16">
        <f ca="1" t="shared" si="73"/>
        <v>0.0368708288805926</v>
      </c>
      <c r="W8" s="18">
        <f ca="1">IF(V8&lt;=('Ejercicio 3 - TIR'!$D$25-'Ejercicio 3 - TIR'!$C$25)/('Ejercicio 3 - TIR'!$E$25-'Ejercicio 3 - TIR'!$C$25),'Ejercicio 3 - TIR'!$C$25+SQRT(('Ejercicio 3 - TIR'!$E$25-'Ejercicio 3 - TIR'!$C$25)*('Ejercicio 3 - TIR'!$D$25-'Ejercicio 3 - TIR'!$C$25)*V8),'Ejercicio 3 - TIR'!$E$25-SQRT(('Ejercicio 3 - TIR'!$E$25-'Ejercicio 3 - TIR'!$C$25)*('Ejercicio 3 - TIR'!$E$25-'Ejercicio 3 - TIR'!$D$25)*(1-V8)))</f>
        <v>0.187184647551051</v>
      </c>
      <c r="X8" s="16">
        <f ca="1" t="shared" si="73"/>
        <v>0.783603945827209</v>
      </c>
      <c r="Y8" s="18">
        <f ca="1">IF(X8&lt;=('Ejercicio 3 - TIR'!$D$26-'Ejercicio 3 - TIR'!$C$26)/('Ejercicio 3 - TIR'!$E$26-'Ejercicio 3 - TIR'!$C$26),'Ejercicio 3 - TIR'!$C$26+SQRT(('Ejercicio 3 - TIR'!$E$26-'Ejercicio 3 - TIR'!$C$26)*('Ejercicio 3 - TIR'!$D$26-'Ejercicio 3 - TIR'!$C$26)*X8),'Ejercicio 3 - TIR'!$E$26-SQRT(('Ejercicio 3 - TIR'!$E$26-'Ejercicio 3 - TIR'!$C$26)*('Ejercicio 3 - TIR'!$E$26-'Ejercicio 3 - TIR'!$D$26)*(1-X8)))</f>
        <v>0.245816104778228</v>
      </c>
      <c r="Z8" s="16">
        <f ca="1" t="shared" si="4"/>
        <v>1.14523396896209</v>
      </c>
      <c r="AA8" s="16">
        <f ca="1" t="shared" si="5"/>
        <v>1.33579671412109</v>
      </c>
      <c r="AB8" s="16">
        <f ca="1" t="shared" si="6"/>
        <v>1.55508038242788</v>
      </c>
      <c r="AC8" s="16">
        <f ca="1" t="shared" si="7"/>
        <v>1.8461675557262</v>
      </c>
      <c r="AD8" s="16">
        <f ca="1" t="shared" si="8"/>
        <v>2.29998527304276</v>
      </c>
      <c r="AE8" s="15">
        <f ca="1" t="shared" si="9"/>
        <v>4357.92109551636</v>
      </c>
      <c r="AF8" s="15">
        <f ca="1" t="shared" si="10"/>
        <v>5083.06323210576</v>
      </c>
      <c r="AG8" s="15">
        <f ca="1" t="shared" si="11"/>
        <v>5917.49615141783</v>
      </c>
      <c r="AH8" s="15">
        <f ca="1" t="shared" si="12"/>
        <v>7025.16058290568</v>
      </c>
      <c r="AI8" s="15">
        <f ca="1" t="shared" si="13"/>
        <v>8752.05819283711</v>
      </c>
      <c r="AJ8" s="17">
        <f ca="1" t="shared" si="14"/>
        <v>47594.5943399276</v>
      </c>
      <c r="AK8" s="17">
        <f ca="1" t="shared" si="15"/>
        <v>52524.8783143363</v>
      </c>
      <c r="AL8" s="17">
        <f ca="1" t="shared" si="16"/>
        <v>55827.6500016838</v>
      </c>
      <c r="AM8" s="17">
        <f ca="1" t="shared" si="17"/>
        <v>71494.0776792752</v>
      </c>
      <c r="AN8" s="17">
        <f ca="1" t="shared" si="18"/>
        <v>96476.8129266545</v>
      </c>
      <c r="AO8" s="17">
        <f ca="1">C8/'Ejercicio 3 - TIR'!$D$7</f>
        <v>14735.0371890611</v>
      </c>
      <c r="AP8" s="17">
        <f ca="1" t="shared" si="19"/>
        <v>32859.5571508665</v>
      </c>
      <c r="AQ8" s="17">
        <f ca="1" t="shared" si="20"/>
        <v>37789.8411252752</v>
      </c>
      <c r="AR8" s="17">
        <f ca="1" t="shared" si="21"/>
        <v>41092.6128126227</v>
      </c>
      <c r="AS8" s="17">
        <f ca="1" t="shared" si="22"/>
        <v>56759.0404902141</v>
      </c>
      <c r="AT8" s="17">
        <f ca="1" t="shared" si="23"/>
        <v>81741.7757375934</v>
      </c>
      <c r="AU8" s="17">
        <f ca="1">AP8*'Ejercicio 3 - TIR'!$D$5</f>
        <v>16429.7785754332</v>
      </c>
      <c r="AV8" s="17">
        <f ca="1">AQ8*'Ejercicio 3 - TIR'!$D$5</f>
        <v>18894.9205626376</v>
      </c>
      <c r="AW8" s="17">
        <f ca="1">AR8*'Ejercicio 3 - TIR'!$D$5</f>
        <v>20546.3064063113</v>
      </c>
      <c r="AX8" s="17">
        <f ca="1">AS8*'Ejercicio 3 - TIR'!$D$5</f>
        <v>28379.5202451071</v>
      </c>
      <c r="AY8" s="17">
        <f ca="1">AT8*'Ejercicio 3 - TIR'!$D$5</f>
        <v>40870.8878687967</v>
      </c>
      <c r="AZ8" s="17">
        <f ca="1" t="shared" ref="AZ8:BD8" si="74">AJ8-AU8-AE8</f>
        <v>26806.894668978</v>
      </c>
      <c r="BA8" s="17">
        <f ca="1" t="shared" si="74"/>
        <v>28546.8945195929</v>
      </c>
      <c r="BB8" s="17">
        <f ca="1" t="shared" si="74"/>
        <v>29363.8474439546</v>
      </c>
      <c r="BC8" s="17">
        <f ca="1" t="shared" si="74"/>
        <v>36089.3968512625</v>
      </c>
      <c r="BD8" s="17">
        <f ca="1" t="shared" si="74"/>
        <v>46853.8668650207</v>
      </c>
      <c r="BE8" s="17">
        <f ca="1" t="shared" ref="BE8:BI8" si="75">AZ8/Z8</f>
        <v>23407.3520306709</v>
      </c>
      <c r="BF8" s="17">
        <f ca="1" t="shared" si="75"/>
        <v>21370.6877834146</v>
      </c>
      <c r="BG8" s="17">
        <f ca="1" t="shared" si="75"/>
        <v>18882.5270871915</v>
      </c>
      <c r="BH8" s="17">
        <f ca="1" t="shared" si="75"/>
        <v>19548.2781285616</v>
      </c>
      <c r="BI8" s="17">
        <f ca="1" t="shared" si="75"/>
        <v>20371.3769014858</v>
      </c>
      <c r="BJ8" s="17">
        <f ca="1" t="shared" si="26"/>
        <v>69013.8430588959</v>
      </c>
      <c r="BK8" s="17">
        <f ca="1" t="shared" si="27"/>
        <v>33890.3685325779</v>
      </c>
      <c r="BL8" s="17">
        <f ca="1" t="shared" si="28"/>
        <v>102904.211591474</v>
      </c>
      <c r="BM8" s="17">
        <f ca="1">BK8*'Ejercicio 3 - TIR'!$D$5</f>
        <v>16945.1842662889</v>
      </c>
      <c r="BN8" s="17">
        <f ca="1" t="shared" si="29"/>
        <v>85959.0273251848</v>
      </c>
      <c r="BO8" s="17">
        <f ca="1" t="shared" si="30"/>
        <v>37373.7294463045</v>
      </c>
      <c r="BP8" s="17">
        <f ca="1" t="shared" si="31"/>
        <v>-103681.396797079</v>
      </c>
      <c r="BQ8" s="17">
        <f ca="1" t="shared" ref="BQ8:BT8" si="76">BE8</f>
        <v>23407.3520306709</v>
      </c>
      <c r="BR8" s="17">
        <f ca="1" t="shared" si="76"/>
        <v>21370.6877834146</v>
      </c>
      <c r="BS8" s="17">
        <f ca="1" t="shared" si="76"/>
        <v>18882.5270871915</v>
      </c>
      <c r="BT8" s="17">
        <f ca="1" t="shared" si="76"/>
        <v>19548.2781285616</v>
      </c>
      <c r="BU8" s="17">
        <f ca="1" t="shared" si="33"/>
        <v>57745.1063477903</v>
      </c>
      <c r="BV8" s="19">
        <f ca="1" t="shared" si="34"/>
        <v>9.55810098754948</v>
      </c>
    </row>
    <row r="9" ht="15" customHeight="1" spans="1:74">
      <c r="A9" s="15">
        <v>8</v>
      </c>
      <c r="B9" s="16">
        <f ca="1" t="shared" ref="B9:F9" si="77">RAND()</f>
        <v>0.281077602689332</v>
      </c>
      <c r="C9" s="17">
        <f ca="1">IF(B9&lt;=('Ejercicio 3 - TIR'!$D$13-'Ejercicio 3 - TIR'!$C$13)/('Ejercicio 3 - TIR'!$E$13-'Ejercicio 3 - TIR'!$C$13),'Ejercicio 3 - TIR'!$C$13+SQRT(('Ejercicio 3 - TIR'!$E$13-'Ejercicio 3 - TIR'!$C$13)*('Ejercicio 3 - TIR'!$D$13-'Ejercicio 3 - TIR'!$C$13)*B9),'Ejercicio 3 - TIR'!$E$13-SQRT(('Ejercicio 3 - TIR'!$E$13-'Ejercicio 3 - TIR'!$C$13)*('Ejercicio 3 - TIR'!$E$13-'Ejercicio 3 - TIR'!$D$13)*(1-B9)))</f>
        <v>70628.1277959201</v>
      </c>
      <c r="D9" s="16">
        <f ca="1" t="shared" si="77"/>
        <v>0.596894505213228</v>
      </c>
      <c r="E9" s="17">
        <f ca="1">IF(D9&lt;=('Ejercicio 3 - TIR'!$D$14-'Ejercicio 3 - TIR'!$C$14)/('Ejercicio 3 - TIR'!$E$14-'Ejercicio 3 - TIR'!$C$14),'Ejercicio 3 - TIR'!$C$14+SQRT(('Ejercicio 3 - TIR'!$E$14-'Ejercicio 3 - TIR'!$C$14)*('Ejercicio 3 - TIR'!$D$14-'Ejercicio 3 - TIR'!$C$14)*D9),'Ejercicio 3 - TIR'!$E$14-SQRT(('Ejercicio 3 - TIR'!$E$14-'Ejercicio 3 - TIR'!$C$14)*('Ejercicio 3 - TIR'!$E$14-'Ejercicio 3 - TIR'!$D$14)*(1-D9)))</f>
        <v>32224.0226197592</v>
      </c>
      <c r="F9" s="16">
        <f ca="1" t="shared" si="77"/>
        <v>0.733250325338386</v>
      </c>
      <c r="G9" s="17">
        <f ca="1">IF(F9&lt;=('Ejercicio 3 - TIR'!$D$18-'Ejercicio 3 - TIR'!$C$18)/('Ejercicio 3 - TIR'!$E$18-'Ejercicio 3 - TIR'!$C$18),'Ejercicio 3 - TIR'!$C$18+SQRT(('Ejercicio 3 - TIR'!$E$18-'Ejercicio 3 - TIR'!$C$18)*('Ejercicio 3 - TIR'!$D$18-'Ejercicio 3 - TIR'!$C$18)*F9),'Ejercicio 3 - TIR'!$E$18-SQRT(('Ejercicio 3 - TIR'!$E$18-'Ejercicio 3 - TIR'!$C$18)*('Ejercicio 3 - TIR'!$E$18-'Ejercicio 3 - TIR'!$D$18)*(1-F9)))</f>
        <v>40527.1680559604</v>
      </c>
      <c r="H9" s="16">
        <f ca="1" t="shared" ref="H9:L9" si="78">RAND()</f>
        <v>0.476891695221471</v>
      </c>
      <c r="I9" s="17">
        <f ca="1">IF(H9&lt;=('Ejercicio 3 - TIR'!$D$18-'Ejercicio 3 - TIR'!$C$18)/('Ejercicio 3 - TIR'!$E$18-'Ejercicio 3 - TIR'!$C$18),'Ejercicio 3 - TIR'!$C$18+SQRT(('Ejercicio 3 - TIR'!$E$18-'Ejercicio 3 - TIR'!$C$18)*('Ejercicio 3 - TIR'!$D$18-'Ejercicio 3 - TIR'!$C$18)*H9),'Ejercicio 3 - TIR'!$E$18-SQRT(('Ejercicio 3 - TIR'!$E$18-'Ejercicio 3 - TIR'!$C$18)*('Ejercicio 3 - TIR'!$E$18-'Ejercicio 3 - TIR'!$D$18)*(1-H9)))</f>
        <v>38457.7629597442</v>
      </c>
      <c r="J9" s="16">
        <f ca="1" t="shared" si="78"/>
        <v>0.0234587289020045</v>
      </c>
      <c r="K9" s="17">
        <f ca="1">IF(J9&lt;=('Ejercicio 3 - TIR'!$D$18-'Ejercicio 3 - TIR'!$C$18)/('Ejercicio 3 - TIR'!$E$18-'Ejercicio 3 - TIR'!$C$18),'Ejercicio 3 - TIR'!$C$18+SQRT(('Ejercicio 3 - TIR'!$E$18-'Ejercicio 3 - TIR'!$C$18)*('Ejercicio 3 - TIR'!$D$18-'Ejercicio 3 - TIR'!$C$18)*J9),'Ejercicio 3 - TIR'!$E$18-SQRT(('Ejercicio 3 - TIR'!$E$18-'Ejercicio 3 - TIR'!$C$18)*('Ejercicio 3 - TIR'!$E$18-'Ejercicio 3 - TIR'!$D$18)*(1-J9)))</f>
        <v>31875.8489638829</v>
      </c>
      <c r="L9" s="16">
        <f ca="1" t="shared" si="78"/>
        <v>0.965834071793148</v>
      </c>
      <c r="M9" s="17">
        <f ca="1">IF(L9&lt;=('Ejercicio 3 - TIR'!$D$18-'Ejercicio 3 - TIR'!$C$18)/('Ejercicio 3 - TIR'!$E$18-'Ejercicio 3 - TIR'!$C$18),'Ejercicio 3 - TIR'!$C$18+SQRT(('Ejercicio 3 - TIR'!$E$18-'Ejercicio 3 - TIR'!$C$18)*('Ejercicio 3 - TIR'!$D$18-'Ejercicio 3 - TIR'!$C$18)*L9),'Ejercicio 3 - TIR'!$E$18-SQRT(('Ejercicio 3 - TIR'!$E$18-'Ejercicio 3 - TIR'!$C$18)*('Ejercicio 3 - TIR'!$E$18-'Ejercicio 3 - TIR'!$D$18)*(1-L9)))</f>
        <v>43399.2362399423</v>
      </c>
      <c r="N9" s="16">
        <f ca="1" t="shared" ref="N9:R9" si="79">RAND()</f>
        <v>0.931920381446552</v>
      </c>
      <c r="O9" s="17">
        <f ca="1">IF(N9&lt;=('Ejercicio 3 - TIR'!$D$18-'Ejercicio 3 - TIR'!$C$18)/('Ejercicio 3 - TIR'!$E$18-'Ejercicio 3 - TIR'!$C$18),'Ejercicio 3 - TIR'!$C$18+SQRT(('Ejercicio 3 - TIR'!$E$18-'Ejercicio 3 - TIR'!$C$18)*('Ejercicio 3 - TIR'!$D$18-'Ejercicio 3 - TIR'!$C$18)*N9),'Ejercicio 3 - TIR'!$E$18-SQRT(('Ejercicio 3 - TIR'!$E$18-'Ejercicio 3 - TIR'!$C$18)*('Ejercicio 3 - TIR'!$E$18-'Ejercicio 3 - TIR'!$D$18)*(1-N9)))</f>
        <v>42740.3603403399</v>
      </c>
      <c r="P9" s="16">
        <f ca="1" t="shared" si="79"/>
        <v>0.407344537785076</v>
      </c>
      <c r="Q9" s="18">
        <f ca="1">IF(P9&lt;=('Ejercicio 3 - TIR'!$D$22-'Ejercicio 3 - TIR'!$C$22)/('Ejercicio 3 - TIR'!$E$22-'Ejercicio 3 - TIR'!$C$22),'Ejercicio 3 - TIR'!$C$22+SQRT(('Ejercicio 3 - TIR'!$E$22-'Ejercicio 3 - TIR'!$C$22)*('Ejercicio 3 - TIR'!$D$22-'Ejercicio 3 - TIR'!$C$22)*P9),'Ejercicio 3 - TIR'!$E$22-SQRT(('Ejercicio 3 - TIR'!$E$22-'Ejercicio 3 - TIR'!$C$22)*('Ejercicio 3 - TIR'!$E$22-'Ejercicio 3 - TIR'!$D$22)*(1-P9)))</f>
        <v>0.147078038481639</v>
      </c>
      <c r="R9" s="16">
        <f ca="1" t="shared" si="79"/>
        <v>0.694325015707676</v>
      </c>
      <c r="S9" s="18">
        <f ca="1">IF(R9&lt;=('Ejercicio 3 - TIR'!$D$23-'Ejercicio 3 - TIR'!$C$23)/('Ejercicio 3 - TIR'!$E$23-'Ejercicio 3 - TIR'!$C$23),'Ejercicio 3 - TIR'!$C$23+SQRT(('Ejercicio 3 - TIR'!$E$23-'Ejercicio 3 - TIR'!$C$23)*('Ejercicio 3 - TIR'!$D$23-'Ejercicio 3 - TIR'!$C$23)*R9),'Ejercicio 3 - TIR'!$E$23-SQRT(('Ejercicio 3 - TIR'!$E$23-'Ejercicio 3 - TIR'!$C$23)*('Ejercicio 3 - TIR'!$E$23-'Ejercicio 3 - TIR'!$D$23)*(1-R9)))</f>
        <v>0.156543338436039</v>
      </c>
      <c r="T9" s="16">
        <f ca="1" t="shared" ref="T9:X9" si="80">RAND()</f>
        <v>0.0867643815923311</v>
      </c>
      <c r="U9" s="18">
        <f ca="1">IF(T9&lt;=('Ejercicio 3 - TIR'!$D$24-'Ejercicio 3 - TIR'!$C$24)/('Ejercicio 3 - TIR'!$E$24-'Ejercicio 3 - TIR'!$C$24),'Ejercicio 3 - TIR'!$C$24+SQRT(('Ejercicio 3 - TIR'!$E$24-'Ejercicio 3 - TIR'!$C$24)*('Ejercicio 3 - TIR'!$D$24-'Ejercicio 3 - TIR'!$C$24)*T9),'Ejercicio 3 - TIR'!$E$24-SQRT(('Ejercicio 3 - TIR'!$E$24-'Ejercicio 3 - TIR'!$C$24)*('Ejercicio 3 - TIR'!$E$24-'Ejercicio 3 - TIR'!$D$24)*(1-T9)))</f>
        <v>0.16349834068854</v>
      </c>
      <c r="V9" s="16">
        <f ca="1" t="shared" si="80"/>
        <v>0.754136473460744</v>
      </c>
      <c r="W9" s="18">
        <f ca="1">IF(V9&lt;=('Ejercicio 3 - TIR'!$D$25-'Ejercicio 3 - TIR'!$C$25)/('Ejercicio 3 - TIR'!$E$25-'Ejercicio 3 - TIR'!$C$25),'Ejercicio 3 - TIR'!$C$25+SQRT(('Ejercicio 3 - TIR'!$E$25-'Ejercicio 3 - TIR'!$C$25)*('Ejercicio 3 - TIR'!$D$25-'Ejercicio 3 - TIR'!$C$25)*V9),'Ejercicio 3 - TIR'!$E$25-SQRT(('Ejercicio 3 - TIR'!$E$25-'Ejercicio 3 - TIR'!$C$25)*('Ejercicio 3 - TIR'!$E$25-'Ejercicio 3 - TIR'!$D$25)*(1-V9)))</f>
        <v>0.22066533888235</v>
      </c>
      <c r="X9" s="16">
        <f ca="1" t="shared" si="80"/>
        <v>0.0161224291035846</v>
      </c>
      <c r="Y9" s="18">
        <f ca="1">IF(X9&lt;=('Ejercicio 3 - TIR'!$D$26-'Ejercicio 3 - TIR'!$C$26)/('Ejercicio 3 - TIR'!$E$26-'Ejercicio 3 - TIR'!$C$26),'Ejercicio 3 - TIR'!$C$26+SQRT(('Ejercicio 3 - TIR'!$E$26-'Ejercicio 3 - TIR'!$C$26)*('Ejercicio 3 - TIR'!$D$26-'Ejercicio 3 - TIR'!$C$26)*X9),'Ejercicio 3 - TIR'!$E$26-SQRT(('Ejercicio 3 - TIR'!$E$26-'Ejercicio 3 - TIR'!$C$26)*('Ejercicio 3 - TIR'!$E$26-'Ejercicio 3 - TIR'!$D$26)*(1-X9)))</f>
        <v>0.196597769212369</v>
      </c>
      <c r="Z9" s="16">
        <f ca="1" t="shared" si="4"/>
        <v>1.14707803848164</v>
      </c>
      <c r="AA9" s="16">
        <f ca="1" t="shared" si="5"/>
        <v>1.32664546407222</v>
      </c>
      <c r="AB9" s="16">
        <f ca="1" t="shared" si="6"/>
        <v>1.54354979613</v>
      </c>
      <c r="AC9" s="16">
        <f ca="1" t="shared" si="7"/>
        <v>1.88415773497481</v>
      </c>
      <c r="AD9" s="16">
        <f ca="1" t="shared" si="8"/>
        <v>2.25457894251509</v>
      </c>
      <c r="AE9" s="15">
        <f ca="1" t="shared" si="9"/>
        <v>4739.44603890216</v>
      </c>
      <c r="AF9" s="15">
        <f ca="1" t="shared" si="10"/>
        <v>5481.37474416937</v>
      </c>
      <c r="AG9" s="15">
        <f ca="1" t="shared" si="11"/>
        <v>6377.57041953313</v>
      </c>
      <c r="AH9" s="15">
        <f ca="1" t="shared" si="12"/>
        <v>7784.87915740546</v>
      </c>
      <c r="AI9" s="15">
        <f ca="1" t="shared" si="13"/>
        <v>9315.36903333924</v>
      </c>
      <c r="AJ9" s="17">
        <f ca="1" t="shared" si="14"/>
        <v>46487.8244388468</v>
      </c>
      <c r="AK9" s="17">
        <f ca="1" t="shared" si="15"/>
        <v>51019.8167889092</v>
      </c>
      <c r="AL9" s="17">
        <f ca="1" t="shared" si="16"/>
        <v>49201.9601696723</v>
      </c>
      <c r="AM9" s="17">
        <f ca="1" t="shared" si="17"/>
        <v>81771.0066534866</v>
      </c>
      <c r="AN9" s="17">
        <f ca="1" t="shared" si="18"/>
        <v>96361.5164188376</v>
      </c>
      <c r="AO9" s="17">
        <f ca="1">C9/'Ejercicio 3 - TIR'!$D$7</f>
        <v>14125.625559184</v>
      </c>
      <c r="AP9" s="17">
        <f ca="1" t="shared" si="19"/>
        <v>32362.1988796628</v>
      </c>
      <c r="AQ9" s="17">
        <f ca="1" t="shared" si="20"/>
        <v>36894.1912297252</v>
      </c>
      <c r="AR9" s="17">
        <f ca="1" t="shared" si="21"/>
        <v>35076.3346104883</v>
      </c>
      <c r="AS9" s="17">
        <f ca="1" t="shared" si="22"/>
        <v>67645.3810943026</v>
      </c>
      <c r="AT9" s="17">
        <f ca="1" t="shared" si="23"/>
        <v>82235.8908596536</v>
      </c>
      <c r="AU9" s="17">
        <f ca="1">AP9*'Ejercicio 3 - TIR'!$D$5</f>
        <v>16181.0994398314</v>
      </c>
      <c r="AV9" s="17">
        <f ca="1">AQ9*'Ejercicio 3 - TIR'!$D$5</f>
        <v>18447.0956148626</v>
      </c>
      <c r="AW9" s="17">
        <f ca="1">AR9*'Ejercicio 3 - TIR'!$D$5</f>
        <v>17538.1673052442</v>
      </c>
      <c r="AX9" s="17">
        <f ca="1">AS9*'Ejercicio 3 - TIR'!$D$5</f>
        <v>33822.6905471513</v>
      </c>
      <c r="AY9" s="17">
        <f ca="1">AT9*'Ejercicio 3 - TIR'!$D$5</f>
        <v>41117.9454298268</v>
      </c>
      <c r="AZ9" s="17">
        <f ca="1" t="shared" ref="AZ9:BD9" si="81">AJ9-AU9-AE9</f>
        <v>25567.2789601133</v>
      </c>
      <c r="BA9" s="17">
        <f ca="1" t="shared" si="81"/>
        <v>27091.3464298772</v>
      </c>
      <c r="BB9" s="17">
        <f ca="1" t="shared" si="81"/>
        <v>25286.222444895</v>
      </c>
      <c r="BC9" s="17">
        <f ca="1" t="shared" si="81"/>
        <v>40163.4369489299</v>
      </c>
      <c r="BD9" s="17">
        <f ca="1" t="shared" si="81"/>
        <v>45928.2019556716</v>
      </c>
      <c r="BE9" s="17">
        <f ca="1" t="shared" ref="BE9:BI9" si="82">AZ9/Z9</f>
        <v>22289.0493082372</v>
      </c>
      <c r="BF9" s="17">
        <f ca="1" t="shared" si="82"/>
        <v>20420.9392513345</v>
      </c>
      <c r="BG9" s="17">
        <f ca="1" t="shared" si="82"/>
        <v>16381.8637456937</v>
      </c>
      <c r="BH9" s="17">
        <f ca="1" t="shared" si="82"/>
        <v>21316.3877967291</v>
      </c>
      <c r="BI9" s="17">
        <f ca="1" t="shared" si="82"/>
        <v>20371.0773171848</v>
      </c>
      <c r="BJ9" s="17">
        <f ca="1" t="shared" si="26"/>
        <v>72651.6028416392</v>
      </c>
      <c r="BK9" s="17">
        <f ca="1" t="shared" si="27"/>
        <v>31847.3379355893</v>
      </c>
      <c r="BL9" s="17">
        <f ca="1" t="shared" si="28"/>
        <v>104498.940777228</v>
      </c>
      <c r="BM9" s="17">
        <f ca="1">BK9*'Ejercicio 3 - TIR'!$D$5</f>
        <v>15923.6689677946</v>
      </c>
      <c r="BN9" s="17">
        <f ca="1" t="shared" si="29"/>
        <v>88575.2718094338</v>
      </c>
      <c r="BO9" s="17">
        <f ca="1" t="shared" si="30"/>
        <v>39286.8353993513</v>
      </c>
      <c r="BP9" s="17">
        <f ca="1" t="shared" si="31"/>
        <v>-102852.150415679</v>
      </c>
      <c r="BQ9" s="17">
        <f ca="1" t="shared" ref="BQ9:BT9" si="83">BE9</f>
        <v>22289.0493082372</v>
      </c>
      <c r="BR9" s="17">
        <f ca="1" t="shared" si="83"/>
        <v>20420.9392513345</v>
      </c>
      <c r="BS9" s="17">
        <f ca="1" t="shared" si="83"/>
        <v>16381.8637456937</v>
      </c>
      <c r="BT9" s="17">
        <f ca="1" t="shared" si="83"/>
        <v>21316.3877967291</v>
      </c>
      <c r="BU9" s="17">
        <f ca="1" t="shared" si="33"/>
        <v>59657.912716536</v>
      </c>
      <c r="BV9" s="19">
        <f ca="1" t="shared" si="34"/>
        <v>9.41505615719196</v>
      </c>
    </row>
    <row r="10" ht="15" customHeight="1" spans="1:74">
      <c r="A10" s="15">
        <v>9</v>
      </c>
      <c r="B10" s="16">
        <f ca="1" t="shared" ref="B10:F10" si="84">RAND()</f>
        <v>0.485009813583549</v>
      </c>
      <c r="C10" s="17">
        <f ca="1">IF(B10&lt;=('Ejercicio 3 - TIR'!$D$13-'Ejercicio 3 - TIR'!$C$13)/('Ejercicio 3 - TIR'!$E$13-'Ejercicio 3 - TIR'!$C$13),'Ejercicio 3 - TIR'!$C$13+SQRT(('Ejercicio 3 - TIR'!$E$13-'Ejercicio 3 - TIR'!$C$13)*('Ejercicio 3 - TIR'!$D$13-'Ejercicio 3 - TIR'!$C$13)*B10),'Ejercicio 3 - TIR'!$E$13-SQRT(('Ejercicio 3 - TIR'!$E$13-'Ejercicio 3 - TIR'!$C$13)*('Ejercicio 3 - TIR'!$E$13-'Ejercicio 3 - TIR'!$D$13)*(1-B10)))</f>
        <v>75140.6310679506</v>
      </c>
      <c r="D10" s="16">
        <f ca="1" t="shared" si="84"/>
        <v>0.71968374494031</v>
      </c>
      <c r="E10" s="17">
        <f ca="1">IF(D10&lt;=('Ejercicio 3 - TIR'!$D$14-'Ejercicio 3 - TIR'!$C$14)/('Ejercicio 3 - TIR'!$E$14-'Ejercicio 3 - TIR'!$C$14),'Ejercicio 3 - TIR'!$C$14+SQRT(('Ejercicio 3 - TIR'!$E$14-'Ejercicio 3 - TIR'!$C$14)*('Ejercicio 3 - TIR'!$D$14-'Ejercicio 3 - TIR'!$C$14)*D10),'Ejercicio 3 - TIR'!$E$14-SQRT(('Ejercicio 3 - TIR'!$E$14-'Ejercicio 3 - TIR'!$C$14)*('Ejercicio 3 - TIR'!$E$14-'Ejercicio 3 - TIR'!$D$14)*(1-D10)))</f>
        <v>33515.6003933322</v>
      </c>
      <c r="F10" s="16">
        <f ca="1" t="shared" si="84"/>
        <v>0.222095004512046</v>
      </c>
      <c r="G10" s="17">
        <f ca="1">IF(F10&lt;=('Ejercicio 3 - TIR'!$D$18-'Ejercicio 3 - TIR'!$C$18)/('Ejercicio 3 - TIR'!$E$18-'Ejercicio 3 - TIR'!$C$18),'Ejercicio 3 - TIR'!$C$18+SQRT(('Ejercicio 3 - TIR'!$E$18-'Ejercicio 3 - TIR'!$C$18)*('Ejercicio 3 - TIR'!$D$18-'Ejercicio 3 - TIR'!$C$18)*F10),'Ejercicio 3 - TIR'!$E$18-SQRT(('Ejercicio 3 - TIR'!$E$18-'Ejercicio 3 - TIR'!$C$18)*('Ejercicio 3 - TIR'!$E$18-'Ejercicio 3 - TIR'!$D$18)*(1-F10)))</f>
        <v>35771.8498487752</v>
      </c>
      <c r="H10" s="16">
        <f ca="1" t="shared" ref="H10:L10" si="85">RAND()</f>
        <v>0.637417069972279</v>
      </c>
      <c r="I10" s="17">
        <f ca="1">IF(H10&lt;=('Ejercicio 3 - TIR'!$D$18-'Ejercicio 3 - TIR'!$C$18)/('Ejercicio 3 - TIR'!$E$18-'Ejercicio 3 - TIR'!$C$18),'Ejercicio 3 - TIR'!$C$18+SQRT(('Ejercicio 3 - TIR'!$E$18-'Ejercicio 3 - TIR'!$C$18)*('Ejercicio 3 - TIR'!$D$18-'Ejercicio 3 - TIR'!$C$18)*H10),'Ejercicio 3 - TIR'!$E$18-SQRT(('Ejercicio 3 - TIR'!$E$18-'Ejercicio 3 - TIR'!$C$18)*('Ejercicio 3 - TIR'!$E$18-'Ejercicio 3 - TIR'!$D$18)*(1-H10)))</f>
        <v>39778.1675428396</v>
      </c>
      <c r="J10" s="16">
        <f ca="1" t="shared" si="85"/>
        <v>0.581524105639113</v>
      </c>
      <c r="K10" s="17">
        <f ca="1">IF(J10&lt;=('Ejercicio 3 - TIR'!$D$18-'Ejercicio 3 - TIR'!$C$18)/('Ejercicio 3 - TIR'!$E$18-'Ejercicio 3 - TIR'!$C$18),'Ejercicio 3 - TIR'!$C$18+SQRT(('Ejercicio 3 - TIR'!$E$18-'Ejercicio 3 - TIR'!$C$18)*('Ejercicio 3 - TIR'!$D$18-'Ejercicio 3 - TIR'!$C$18)*J10),'Ejercicio 3 - TIR'!$E$18-SQRT(('Ejercicio 3 - TIR'!$E$18-'Ejercicio 3 - TIR'!$C$18)*('Ejercicio 3 - TIR'!$E$18-'Ejercicio 3 - TIR'!$D$18)*(1-J10)))</f>
        <v>39339.6261084621</v>
      </c>
      <c r="L10" s="16">
        <f ca="1" t="shared" si="85"/>
        <v>0.906114688467691</v>
      </c>
      <c r="M10" s="17">
        <f ca="1">IF(L10&lt;=('Ejercicio 3 - TIR'!$D$18-'Ejercicio 3 - TIR'!$C$18)/('Ejercicio 3 - TIR'!$E$18-'Ejercicio 3 - TIR'!$C$18),'Ejercicio 3 - TIR'!$C$18+SQRT(('Ejercicio 3 - TIR'!$E$18-'Ejercicio 3 - TIR'!$C$18)*('Ejercicio 3 - TIR'!$D$18-'Ejercicio 3 - TIR'!$C$18)*L10),'Ejercicio 3 - TIR'!$E$18-SQRT(('Ejercicio 3 - TIR'!$E$18-'Ejercicio 3 - TIR'!$C$18)*('Ejercicio 3 - TIR'!$E$18-'Ejercicio 3 - TIR'!$D$18)*(1-L10)))</f>
        <v>42346.4366664948</v>
      </c>
      <c r="N10" s="16">
        <f ca="1" t="shared" ref="N10:R10" si="86">RAND()</f>
        <v>0.751447169399623</v>
      </c>
      <c r="O10" s="17">
        <f ca="1">IF(N10&lt;=('Ejercicio 3 - TIR'!$D$18-'Ejercicio 3 - TIR'!$C$18)/('Ejercicio 3 - TIR'!$E$18-'Ejercicio 3 - TIR'!$C$18),'Ejercicio 3 - TIR'!$C$18+SQRT(('Ejercicio 3 - TIR'!$E$18-'Ejercicio 3 - TIR'!$C$18)*('Ejercicio 3 - TIR'!$D$18-'Ejercicio 3 - TIR'!$C$18)*N10),'Ejercicio 3 - TIR'!$E$18-SQRT(('Ejercicio 3 - TIR'!$E$18-'Ejercicio 3 - TIR'!$C$18)*('Ejercicio 3 - TIR'!$E$18-'Ejercicio 3 - TIR'!$D$18)*(1-N10)))</f>
        <v>40682.4240255638</v>
      </c>
      <c r="P10" s="16">
        <f ca="1" t="shared" si="86"/>
        <v>0.257040065689771</v>
      </c>
      <c r="Q10" s="18">
        <f ca="1">IF(P10&lt;=('Ejercicio 3 - TIR'!$D$22-'Ejercicio 3 - TIR'!$C$22)/('Ejercicio 3 - TIR'!$E$22-'Ejercicio 3 - TIR'!$C$22),'Ejercicio 3 - TIR'!$C$22+SQRT(('Ejercicio 3 - TIR'!$E$22-'Ejercicio 3 - TIR'!$C$22)*('Ejercicio 3 - TIR'!$D$22-'Ejercicio 3 - TIR'!$C$22)*P10),'Ejercicio 3 - TIR'!$E$22-SQRT(('Ejercicio 3 - TIR'!$E$22-'Ejercicio 3 - TIR'!$C$22)*('Ejercicio 3 - TIR'!$E$22-'Ejercicio 3 - TIR'!$D$22)*(1-P10)))</f>
        <v>0.141509814463207</v>
      </c>
      <c r="R10" s="16">
        <f ca="1" t="shared" si="86"/>
        <v>0.1544564667224</v>
      </c>
      <c r="S10" s="18">
        <f ca="1">IF(R10&lt;=('Ejercicio 3 - TIR'!$D$23-'Ejercicio 3 - TIR'!$C$23)/('Ejercicio 3 - TIR'!$E$23-'Ejercicio 3 - TIR'!$C$23),'Ejercicio 3 - TIR'!$C$23+SQRT(('Ejercicio 3 - TIR'!$E$23-'Ejercicio 3 - TIR'!$C$23)*('Ejercicio 3 - TIR'!$D$23-'Ejercicio 3 - TIR'!$C$23)*R10),'Ejercicio 3 - TIR'!$E$23-SQRT(('Ejercicio 3 - TIR'!$E$23-'Ejercicio 3 - TIR'!$C$23)*('Ejercicio 3 - TIR'!$E$23-'Ejercicio 3 - TIR'!$D$23)*(1-R10)))</f>
        <v>0.136673980931389</v>
      </c>
      <c r="T10" s="16">
        <f ca="1" t="shared" ref="T10:X10" si="87">RAND()</f>
        <v>0.226089980273604</v>
      </c>
      <c r="U10" s="18">
        <f ca="1">IF(T10&lt;=('Ejercicio 3 - TIR'!$D$24-'Ejercicio 3 - TIR'!$C$24)/('Ejercicio 3 - TIR'!$E$24-'Ejercicio 3 - TIR'!$C$24),'Ejercicio 3 - TIR'!$C$24+SQRT(('Ejercicio 3 - TIR'!$E$24-'Ejercicio 3 - TIR'!$C$24)*('Ejercicio 3 - TIR'!$D$24-'Ejercicio 3 - TIR'!$C$24)*T10),'Ejercicio 3 - TIR'!$E$24-SQRT(('Ejercicio 3 - TIR'!$E$24-'Ejercicio 3 - TIR'!$C$24)*('Ejercicio 3 - TIR'!$E$24-'Ejercicio 3 - TIR'!$D$24)*(1-T10)))</f>
        <v>0.171789652557454</v>
      </c>
      <c r="V10" s="16">
        <f ca="1" t="shared" si="87"/>
        <v>0.904627264898704</v>
      </c>
      <c r="W10" s="18">
        <f ca="1">IF(V10&lt;=('Ejercicio 3 - TIR'!$D$25-'Ejercicio 3 - TIR'!$C$25)/('Ejercicio 3 - TIR'!$E$25-'Ejercicio 3 - TIR'!$C$25),'Ejercicio 3 - TIR'!$C$25+SQRT(('Ejercicio 3 - TIR'!$E$25-'Ejercicio 3 - TIR'!$C$25)*('Ejercicio 3 - TIR'!$D$25-'Ejercicio 3 - TIR'!$C$25)*V10),'Ejercicio 3 - TIR'!$E$25-SQRT(('Ejercicio 3 - TIR'!$E$25-'Ejercicio 3 - TIR'!$C$25)*('Ejercicio 3 - TIR'!$E$25-'Ejercicio 3 - TIR'!$D$25)*(1-V10)))</f>
        <v>0.231729680548646</v>
      </c>
      <c r="X10" s="16">
        <f ca="1" t="shared" si="87"/>
        <v>0.963177784331365</v>
      </c>
      <c r="Y10" s="18">
        <f ca="1">IF(X10&lt;=('Ejercicio 3 - TIR'!$D$26-'Ejercicio 3 - TIR'!$C$26)/('Ejercicio 3 - TIR'!$E$26-'Ejercicio 3 - TIR'!$C$26),'Ejercicio 3 - TIR'!$C$26+SQRT(('Ejercicio 3 - TIR'!$E$26-'Ejercicio 3 - TIR'!$C$26)*('Ejercicio 3 - TIR'!$D$26-'Ejercicio 3 - TIR'!$C$26)*X10),'Ejercicio 3 - TIR'!$E$26-SQRT(('Ejercicio 3 - TIR'!$E$26-'Ejercicio 3 - TIR'!$C$26)*('Ejercicio 3 - TIR'!$E$26-'Ejercicio 3 - TIR'!$D$26)*(1-X10)))</f>
        <v>0.26589893746519</v>
      </c>
      <c r="Z10" s="16">
        <f ca="1" t="shared" si="4"/>
        <v>1.14150981446321</v>
      </c>
      <c r="AA10" s="16">
        <f ca="1" t="shared" si="5"/>
        <v>1.29752450507814</v>
      </c>
      <c r="AB10" s="16">
        <f ca="1" t="shared" si="6"/>
        <v>1.5204257889903</v>
      </c>
      <c r="AC10" s="16">
        <f ca="1" t="shared" si="7"/>
        <v>1.87275357137095</v>
      </c>
      <c r="AD10" s="16">
        <f ca="1" t="shared" si="8"/>
        <v>2.37071675613262</v>
      </c>
      <c r="AE10" s="15">
        <f ca="1" t="shared" si="9"/>
        <v>4742.78639328343</v>
      </c>
      <c r="AF10" s="15">
        <f ca="1" t="shared" si="10"/>
        <v>5391.0018903607</v>
      </c>
      <c r="AG10" s="15">
        <f ca="1" t="shared" si="11"/>
        <v>6317.12023204234</v>
      </c>
      <c r="AH10" s="15">
        <f ca="1" t="shared" si="12"/>
        <v>7780.9844854009</v>
      </c>
      <c r="AI10" s="15">
        <f ca="1" t="shared" si="13"/>
        <v>9849.93999250212</v>
      </c>
      <c r="AJ10" s="17">
        <f ca="1" t="shared" si="14"/>
        <v>40833.9176838811</v>
      </c>
      <c r="AK10" s="17">
        <f ca="1" t="shared" si="15"/>
        <v>51613.1471539385</v>
      </c>
      <c r="AL10" s="17">
        <f ca="1" t="shared" si="16"/>
        <v>59812.982064542</v>
      </c>
      <c r="AM10" s="17">
        <f ca="1" t="shared" si="17"/>
        <v>79304.4405020118</v>
      </c>
      <c r="AN10" s="17">
        <f ca="1" t="shared" si="18"/>
        <v>96446.5043174965</v>
      </c>
      <c r="AO10" s="17">
        <f ca="1">C10/'Ejercicio 3 - TIR'!$D$7</f>
        <v>15028.1262135901</v>
      </c>
      <c r="AP10" s="17">
        <f ca="1" t="shared" si="19"/>
        <v>25805.791470291</v>
      </c>
      <c r="AQ10" s="17">
        <f ca="1" t="shared" si="20"/>
        <v>36585.0209403483</v>
      </c>
      <c r="AR10" s="17">
        <f ca="1" t="shared" si="21"/>
        <v>44784.8558509518</v>
      </c>
      <c r="AS10" s="17">
        <f ca="1" t="shared" si="22"/>
        <v>64276.3142884216</v>
      </c>
      <c r="AT10" s="17">
        <f ca="1" t="shared" si="23"/>
        <v>81418.3781039064</v>
      </c>
      <c r="AU10" s="17">
        <f ca="1">AP10*'Ejercicio 3 - TIR'!$D$5</f>
        <v>12902.8957351455</v>
      </c>
      <c r="AV10" s="17">
        <f ca="1">AQ10*'Ejercicio 3 - TIR'!$D$5</f>
        <v>18292.5104701742</v>
      </c>
      <c r="AW10" s="17">
        <f ca="1">AR10*'Ejercicio 3 - TIR'!$D$5</f>
        <v>22392.4279254759</v>
      </c>
      <c r="AX10" s="17">
        <f ca="1">AS10*'Ejercicio 3 - TIR'!$D$5</f>
        <v>32138.1571442108</v>
      </c>
      <c r="AY10" s="17">
        <f ca="1">AT10*'Ejercicio 3 - TIR'!$D$5</f>
        <v>40709.1890519532</v>
      </c>
      <c r="AZ10" s="17">
        <f ca="1" t="shared" ref="AZ10:BD10" si="88">AJ10-AU10-AE10</f>
        <v>23188.2355554522</v>
      </c>
      <c r="BA10" s="17">
        <f ca="1" t="shared" si="88"/>
        <v>27929.6347934036</v>
      </c>
      <c r="BB10" s="17">
        <f ca="1" t="shared" si="88"/>
        <v>31103.4339070237</v>
      </c>
      <c r="BC10" s="17">
        <f ca="1" t="shared" si="88"/>
        <v>39385.2988724</v>
      </c>
      <c r="BD10" s="17">
        <f ca="1" t="shared" si="88"/>
        <v>45887.3752730412</v>
      </c>
      <c r="BE10" s="17">
        <f ca="1" t="shared" ref="BE10:BI10" si="89">AZ10/Z10</f>
        <v>20313.6541286388</v>
      </c>
      <c r="BF10" s="17">
        <f ca="1" t="shared" si="89"/>
        <v>21525.3235558133</v>
      </c>
      <c r="BG10" s="17">
        <f ca="1" t="shared" si="89"/>
        <v>20457.0549462195</v>
      </c>
      <c r="BH10" s="17">
        <f ca="1" t="shared" si="89"/>
        <v>21030.6895015387</v>
      </c>
      <c r="BI10" s="17">
        <f ca="1" t="shared" si="89"/>
        <v>19355.9079355806</v>
      </c>
      <c r="BJ10" s="17">
        <f ca="1" t="shared" si="26"/>
        <v>79455.9954443177</v>
      </c>
      <c r="BK10" s="17">
        <f ca="1" t="shared" si="27"/>
        <v>35627.430627834</v>
      </c>
      <c r="BL10" s="17">
        <f ca="1" t="shared" si="28"/>
        <v>115083.426072152</v>
      </c>
      <c r="BM10" s="17">
        <f ca="1">BK10*'Ejercicio 3 - TIR'!$D$5</f>
        <v>17813.715313917</v>
      </c>
      <c r="BN10" s="17">
        <f ca="1" t="shared" si="29"/>
        <v>97269.7107582347</v>
      </c>
      <c r="BO10" s="17">
        <f ca="1" t="shared" si="30"/>
        <v>41029.6635001273</v>
      </c>
      <c r="BP10" s="17">
        <f ca="1" t="shared" si="31"/>
        <v>-108656.231461283</v>
      </c>
      <c r="BQ10" s="17">
        <f ca="1" t="shared" ref="BQ10:BT10" si="90">BE10</f>
        <v>20313.6541286388</v>
      </c>
      <c r="BR10" s="17">
        <f ca="1" t="shared" si="90"/>
        <v>21525.3235558133</v>
      </c>
      <c r="BS10" s="17">
        <f ca="1" t="shared" si="90"/>
        <v>20457.0549462195</v>
      </c>
      <c r="BT10" s="17">
        <f ca="1" t="shared" si="90"/>
        <v>21030.6895015387</v>
      </c>
      <c r="BU10" s="17">
        <f ca="1" t="shared" si="33"/>
        <v>60385.5714357078</v>
      </c>
      <c r="BV10" s="19">
        <f ca="1" t="shared" si="34"/>
        <v>8.41131580711147</v>
      </c>
    </row>
    <row r="11" ht="15" customHeight="1" spans="1:74">
      <c r="A11" s="15">
        <v>10</v>
      </c>
      <c r="B11" s="16">
        <f ca="1" t="shared" ref="B11:F11" si="91">RAND()</f>
        <v>0.633029081686222</v>
      </c>
      <c r="C11" s="17">
        <f ca="1">IF(B11&lt;=('Ejercicio 3 - TIR'!$D$13-'Ejercicio 3 - TIR'!$C$13)/('Ejercicio 3 - TIR'!$E$13-'Ejercicio 3 - TIR'!$C$13),'Ejercicio 3 - TIR'!$C$13+SQRT(('Ejercicio 3 - TIR'!$E$13-'Ejercicio 3 - TIR'!$C$13)*('Ejercicio 3 - TIR'!$D$13-'Ejercicio 3 - TIR'!$C$13)*B11),'Ejercicio 3 - TIR'!$E$13-SQRT(('Ejercicio 3 - TIR'!$E$13-'Ejercicio 3 - TIR'!$C$13)*('Ejercicio 3 - TIR'!$E$13-'Ejercicio 3 - TIR'!$D$13)*(1-B11)))</f>
        <v>79015.1220642927</v>
      </c>
      <c r="D11" s="16">
        <f ca="1" t="shared" si="91"/>
        <v>0.80985979155397</v>
      </c>
      <c r="E11" s="17">
        <f ca="1">IF(D11&lt;=('Ejercicio 3 - TIR'!$D$14-'Ejercicio 3 - TIR'!$C$14)/('Ejercicio 3 - TIR'!$E$14-'Ejercicio 3 - TIR'!$C$14),'Ejercicio 3 - TIR'!$C$14+SQRT(('Ejercicio 3 - TIR'!$E$14-'Ejercicio 3 - TIR'!$C$14)*('Ejercicio 3 - TIR'!$D$14-'Ejercicio 3 - TIR'!$C$14)*D11),'Ejercicio 3 - TIR'!$E$14-SQRT(('Ejercicio 3 - TIR'!$E$14-'Ejercicio 3 - TIR'!$C$14)*('Ejercicio 3 - TIR'!$E$14-'Ejercicio 3 - TIR'!$D$14)*(1-D11)))</f>
        <v>34659.4914786226</v>
      </c>
      <c r="F11" s="16">
        <f ca="1" t="shared" si="91"/>
        <v>0.562941601516155</v>
      </c>
      <c r="G11" s="17">
        <f ca="1">IF(F11&lt;=('Ejercicio 3 - TIR'!$D$18-'Ejercicio 3 - TIR'!$C$18)/('Ejercicio 3 - TIR'!$E$18-'Ejercicio 3 - TIR'!$C$18),'Ejercicio 3 - TIR'!$C$18+SQRT(('Ejercicio 3 - TIR'!$E$18-'Ejercicio 3 - TIR'!$C$18)*('Ejercicio 3 - TIR'!$D$18-'Ejercicio 3 - TIR'!$C$18)*F11),'Ejercicio 3 - TIR'!$E$18-SQRT(('Ejercicio 3 - TIR'!$E$18-'Ejercicio 3 - TIR'!$C$18)*('Ejercicio 3 - TIR'!$E$18-'Ejercicio 3 - TIR'!$D$18)*(1-F11)))</f>
        <v>39189.1914893217</v>
      </c>
      <c r="H11" s="16">
        <f ca="1" t="shared" ref="H11:L11" si="92">RAND()</f>
        <v>0.629058476773541</v>
      </c>
      <c r="I11" s="17">
        <f ca="1">IF(H11&lt;=('Ejercicio 3 - TIR'!$D$18-'Ejercicio 3 - TIR'!$C$18)/('Ejercicio 3 - TIR'!$E$18-'Ejercicio 3 - TIR'!$C$18),'Ejercicio 3 - TIR'!$C$18+SQRT(('Ejercicio 3 - TIR'!$E$18-'Ejercicio 3 - TIR'!$C$18)*('Ejercicio 3 - TIR'!$D$18-'Ejercicio 3 - TIR'!$C$18)*H11),'Ejercicio 3 - TIR'!$E$18-SQRT(('Ejercicio 3 - TIR'!$E$18-'Ejercicio 3 - TIR'!$C$18)*('Ejercicio 3 - TIR'!$E$18-'Ejercicio 3 - TIR'!$D$18)*(1-H11)))</f>
        <v>39713.8443222048</v>
      </c>
      <c r="J11" s="16">
        <f ca="1" t="shared" si="92"/>
        <v>0.0952525080000324</v>
      </c>
      <c r="K11" s="17">
        <f ca="1">IF(J11&lt;=('Ejercicio 3 - TIR'!$D$18-'Ejercicio 3 - TIR'!$C$18)/('Ejercicio 3 - TIR'!$E$18-'Ejercicio 3 - TIR'!$C$18),'Ejercicio 3 - TIR'!$C$18+SQRT(('Ejercicio 3 - TIR'!$E$18-'Ejercicio 3 - TIR'!$C$18)*('Ejercicio 3 - TIR'!$D$18-'Ejercicio 3 - TIR'!$C$18)*J11),'Ejercicio 3 - TIR'!$E$18-SQRT(('Ejercicio 3 - TIR'!$E$18-'Ejercicio 3 - TIR'!$C$18)*('Ejercicio 3 - TIR'!$E$18-'Ejercicio 3 - TIR'!$D$18)*(1-J11)))</f>
        <v>33779.9307136514</v>
      </c>
      <c r="L11" s="16">
        <f ca="1" t="shared" si="92"/>
        <v>0.73917194641024</v>
      </c>
      <c r="M11" s="17">
        <f ca="1">IF(L11&lt;=('Ejercicio 3 - TIR'!$D$18-'Ejercicio 3 - TIR'!$C$18)/('Ejercicio 3 - TIR'!$E$18-'Ejercicio 3 - TIR'!$C$18),'Ejercicio 3 - TIR'!$C$18+SQRT(('Ejercicio 3 - TIR'!$E$18-'Ejercicio 3 - TIR'!$C$18)*('Ejercicio 3 - TIR'!$D$18-'Ejercicio 3 - TIR'!$C$18)*L11),'Ejercicio 3 - TIR'!$E$18-SQRT(('Ejercicio 3 - TIR'!$E$18-'Ejercicio 3 - TIR'!$C$18)*('Ejercicio 3 - TIR'!$E$18-'Ejercicio 3 - TIR'!$D$18)*(1-L11)))</f>
        <v>40577.0932613007</v>
      </c>
      <c r="N11" s="16">
        <f ca="1" t="shared" ref="N11:R11" si="93">RAND()</f>
        <v>0.98924697375807</v>
      </c>
      <c r="O11" s="17">
        <f ca="1">IF(N11&lt;=('Ejercicio 3 - TIR'!$D$18-'Ejercicio 3 - TIR'!$C$18)/('Ejercicio 3 - TIR'!$E$18-'Ejercicio 3 - TIR'!$C$18),'Ejercicio 3 - TIR'!$C$18+SQRT(('Ejercicio 3 - TIR'!$E$18-'Ejercicio 3 - TIR'!$C$18)*('Ejercicio 3 - TIR'!$D$18-'Ejercicio 3 - TIR'!$C$18)*N11),'Ejercicio 3 - TIR'!$E$18-SQRT(('Ejercicio 3 - TIR'!$E$18-'Ejercicio 3 - TIR'!$C$18)*('Ejercicio 3 - TIR'!$E$18-'Ejercicio 3 - TIR'!$D$18)*(1-N11)))</f>
        <v>44101.9593727761</v>
      </c>
      <c r="P11" s="16">
        <f ca="1" t="shared" si="93"/>
        <v>0.534502126342968</v>
      </c>
      <c r="Q11" s="18">
        <f ca="1">IF(P11&lt;=('Ejercicio 3 - TIR'!$D$22-'Ejercicio 3 - TIR'!$C$22)/('Ejercicio 3 - TIR'!$E$22-'Ejercicio 3 - TIR'!$C$22),'Ejercicio 3 - TIR'!$C$22+SQRT(('Ejercicio 3 - TIR'!$E$22-'Ejercicio 3 - TIR'!$C$22)*('Ejercicio 3 - TIR'!$D$22-'Ejercicio 3 - TIR'!$C$22)*P11),'Ejercicio 3 - TIR'!$E$22-SQRT(('Ejercicio 3 - TIR'!$E$22-'Ejercicio 3 - TIR'!$C$22)*('Ejercicio 3 - TIR'!$E$22-'Ejercicio 3 - TIR'!$D$22)*(1-P11)))</f>
        <v>0.1510535637326</v>
      </c>
      <c r="R11" s="16">
        <f ca="1" t="shared" si="93"/>
        <v>0.23109700305774</v>
      </c>
      <c r="S11" s="18">
        <f ca="1">IF(R11&lt;=('Ejercicio 3 - TIR'!$D$23-'Ejercicio 3 - TIR'!$C$23)/('Ejercicio 3 - TIR'!$E$23-'Ejercicio 3 - TIR'!$C$23),'Ejercicio 3 - TIR'!$C$23+SQRT(('Ejercicio 3 - TIR'!$E$23-'Ejercicio 3 - TIR'!$C$23)*('Ejercicio 3 - TIR'!$D$23-'Ejercicio 3 - TIR'!$C$23)*R11),'Ejercicio 3 - TIR'!$E$23-SQRT(('Ejercicio 3 - TIR'!$E$23-'Ejercicio 3 - TIR'!$C$23)*('Ejercicio 3 - TIR'!$E$23-'Ejercicio 3 - TIR'!$D$23)*(1-R11)))</f>
        <v>0.140395455511067</v>
      </c>
      <c r="T11" s="16">
        <f ca="1" t="shared" ref="T11:X11" si="94">RAND()</f>
        <v>0.861395700694913</v>
      </c>
      <c r="U11" s="18">
        <f ca="1">IF(T11&lt;=('Ejercicio 3 - TIR'!$D$24-'Ejercicio 3 - TIR'!$C$24)/('Ejercicio 3 - TIR'!$E$24-'Ejercicio 3 - TIR'!$C$24),'Ejercicio 3 - TIR'!$C$24+SQRT(('Ejercicio 3 - TIR'!$E$24-'Ejercicio 3 - TIR'!$C$24)*('Ejercicio 3 - TIR'!$D$24-'Ejercicio 3 - TIR'!$C$24)*T11),'Ejercicio 3 - TIR'!$E$24-SQRT(('Ejercicio 3 - TIR'!$E$24-'Ejercicio 3 - TIR'!$C$24)*('Ejercicio 3 - TIR'!$E$24-'Ejercicio 3 - TIR'!$D$24)*(1-T11)))</f>
        <v>0.200299948272803</v>
      </c>
      <c r="V11" s="16">
        <f ca="1" t="shared" si="94"/>
        <v>0.723253846071349</v>
      </c>
      <c r="W11" s="18">
        <f ca="1">IF(V11&lt;=('Ejercicio 3 - TIR'!$D$25-'Ejercicio 3 - TIR'!$C$25)/('Ejercicio 3 - TIR'!$E$25-'Ejercicio 3 - TIR'!$C$25),'Ejercicio 3 - TIR'!$C$25+SQRT(('Ejercicio 3 - TIR'!$E$25-'Ejercicio 3 - TIR'!$C$25)*('Ejercicio 3 - TIR'!$D$25-'Ejercicio 3 - TIR'!$C$25)*V11),'Ejercicio 3 - TIR'!$E$25-SQRT(('Ejercicio 3 - TIR'!$E$25-'Ejercicio 3 - TIR'!$C$25)*('Ejercicio 3 - TIR'!$E$25-'Ejercicio 3 - TIR'!$D$25)*(1-V11)))</f>
        <v>0.218877475379554</v>
      </c>
      <c r="X11" s="16">
        <f ca="1" t="shared" si="94"/>
        <v>0.115829403011572</v>
      </c>
      <c r="Y11" s="18">
        <f ca="1">IF(X11&lt;=('Ejercicio 3 - TIR'!$D$26-'Ejercicio 3 - TIR'!$C$26)/('Ejercicio 3 - TIR'!$E$26-'Ejercicio 3 - TIR'!$C$26),'Ejercicio 3 - TIR'!$C$26+SQRT(('Ejercicio 3 - TIR'!$E$26-'Ejercicio 3 - TIR'!$C$26)*('Ejercicio 3 - TIR'!$D$26-'Ejercicio 3 - TIR'!$C$26)*X11),'Ejercicio 3 - TIR'!$E$26-SQRT(('Ejercicio 3 - TIR'!$E$26-'Ejercicio 3 - TIR'!$C$26)*('Ejercicio 3 - TIR'!$E$26-'Ejercicio 3 - TIR'!$D$26)*(1-X11)))</f>
        <v>0.207684439152296</v>
      </c>
      <c r="Z11" s="16">
        <f ca="1" t="shared" si="4"/>
        <v>1.1510535637326</v>
      </c>
      <c r="AA11" s="16">
        <f ca="1" t="shared" si="5"/>
        <v>1.31265625313048</v>
      </c>
      <c r="AB11" s="16">
        <f ca="1" t="shared" si="6"/>
        <v>1.57558123273248</v>
      </c>
      <c r="AC11" s="16">
        <f ca="1" t="shared" si="7"/>
        <v>1.92044047520837</v>
      </c>
      <c r="AD11" s="16">
        <f ca="1" t="shared" si="8"/>
        <v>2.31928607822739</v>
      </c>
      <c r="AE11" s="15">
        <f ca="1" t="shared" si="9"/>
        <v>5235.43970500562</v>
      </c>
      <c r="AF11" s="15">
        <f ca="1" t="shared" si="10"/>
        <v>5970.47164719061</v>
      </c>
      <c r="AG11" s="15">
        <f ca="1" t="shared" si="11"/>
        <v>7166.35680928713</v>
      </c>
      <c r="AH11" s="15">
        <f ca="1" t="shared" si="12"/>
        <v>8734.91089537298</v>
      </c>
      <c r="AI11" s="15">
        <f ca="1" t="shared" si="13"/>
        <v>10549.0159657238</v>
      </c>
      <c r="AJ11" s="17">
        <f ca="1" t="shared" si="14"/>
        <v>45108.8585235831</v>
      </c>
      <c r="AK11" s="17">
        <f ca="1" t="shared" si="15"/>
        <v>52130.6260853924</v>
      </c>
      <c r="AL11" s="17">
        <f ca="1" t="shared" si="16"/>
        <v>53223.0248754326</v>
      </c>
      <c r="AM11" s="17">
        <f ca="1" t="shared" si="17"/>
        <v>77925.8922653067</v>
      </c>
      <c r="AN11" s="17">
        <f ca="1" t="shared" si="18"/>
        <v>102285.06039583</v>
      </c>
      <c r="AO11" s="17">
        <f ca="1">C11/'Ejercicio 3 - TIR'!$D$7</f>
        <v>15803.0244128585</v>
      </c>
      <c r="AP11" s="17">
        <f ca="1" t="shared" si="19"/>
        <v>29305.8341107245</v>
      </c>
      <c r="AQ11" s="17">
        <f ca="1" t="shared" si="20"/>
        <v>36327.6016725339</v>
      </c>
      <c r="AR11" s="17">
        <f ca="1" t="shared" si="21"/>
        <v>37420.0004625741</v>
      </c>
      <c r="AS11" s="17">
        <f ca="1" t="shared" si="22"/>
        <v>62122.8678524481</v>
      </c>
      <c r="AT11" s="17">
        <f ca="1" t="shared" si="23"/>
        <v>86482.035982971</v>
      </c>
      <c r="AU11" s="17">
        <f ca="1">AP11*'Ejercicio 3 - TIR'!$D$5</f>
        <v>14652.9170553623</v>
      </c>
      <c r="AV11" s="17">
        <f ca="1">AQ11*'Ejercicio 3 - TIR'!$D$5</f>
        <v>18163.8008362669</v>
      </c>
      <c r="AW11" s="17">
        <f ca="1">AR11*'Ejercicio 3 - TIR'!$D$5</f>
        <v>18710.000231287</v>
      </c>
      <c r="AX11" s="17">
        <f ca="1">AS11*'Ejercicio 3 - TIR'!$D$5</f>
        <v>31061.4339262241</v>
      </c>
      <c r="AY11" s="17">
        <f ca="1">AT11*'Ejercicio 3 - TIR'!$D$5</f>
        <v>43241.0179914855</v>
      </c>
      <c r="AZ11" s="17">
        <f ca="1" t="shared" ref="AZ11:BD11" si="95">AJ11-AU11-AE11</f>
        <v>25220.5017632152</v>
      </c>
      <c r="BA11" s="17">
        <f ca="1" t="shared" si="95"/>
        <v>27996.3536019349</v>
      </c>
      <c r="BB11" s="17">
        <f ca="1" t="shared" si="95"/>
        <v>27346.6678348584</v>
      </c>
      <c r="BC11" s="17">
        <f ca="1" t="shared" si="95"/>
        <v>38129.5474437096</v>
      </c>
      <c r="BD11" s="17">
        <f ca="1" t="shared" si="95"/>
        <v>48495.0264386203</v>
      </c>
      <c r="BE11" s="17">
        <f ca="1" t="shared" ref="BE11:BI11" si="96">AZ11/Z11</f>
        <v>21910.7976881901</v>
      </c>
      <c r="BF11" s="17">
        <f ca="1" t="shared" si="96"/>
        <v>21328.016024887</v>
      </c>
      <c r="BG11" s="17">
        <f ca="1" t="shared" si="96"/>
        <v>17356.558498372</v>
      </c>
      <c r="BH11" s="17">
        <f ca="1" t="shared" si="96"/>
        <v>19854.5843705843</v>
      </c>
      <c r="BI11" s="17">
        <f ca="1" t="shared" si="96"/>
        <v>20909.4629997885</v>
      </c>
      <c r="BJ11" s="17">
        <f ca="1" t="shared" si="26"/>
        <v>80385.2760648103</v>
      </c>
      <c r="BK11" s="17">
        <f ca="1" t="shared" si="27"/>
        <v>36651.7345146304</v>
      </c>
      <c r="BL11" s="17">
        <f ca="1" t="shared" si="28"/>
        <v>117037.010579441</v>
      </c>
      <c r="BM11" s="17">
        <f ca="1">BK11*'Ejercicio 3 - TIR'!$D$5</f>
        <v>18325.8672573152</v>
      </c>
      <c r="BN11" s="17">
        <f ca="1" t="shared" si="29"/>
        <v>98711.1433221255</v>
      </c>
      <c r="BO11" s="17">
        <f ca="1" t="shared" si="30"/>
        <v>42561.0036850519</v>
      </c>
      <c r="BP11" s="17">
        <f ca="1" t="shared" si="31"/>
        <v>-113674.613542915</v>
      </c>
      <c r="BQ11" s="17">
        <f ca="1" t="shared" ref="BQ11:BT11" si="97">BE11</f>
        <v>21910.7976881901</v>
      </c>
      <c r="BR11" s="17">
        <f ca="1" t="shared" si="97"/>
        <v>21328.016024887</v>
      </c>
      <c r="BS11" s="17">
        <f ca="1" t="shared" si="97"/>
        <v>17356.558498372</v>
      </c>
      <c r="BT11" s="17">
        <f ca="1" t="shared" si="97"/>
        <v>19854.5843705843</v>
      </c>
      <c r="BU11" s="17">
        <f ca="1" t="shared" si="33"/>
        <v>63470.4666848404</v>
      </c>
      <c r="BV11" s="19">
        <f ca="1" t="shared" si="34"/>
        <v>7.00003798677806</v>
      </c>
    </row>
    <row r="12" ht="15" customHeight="1" spans="1:74">
      <c r="A12" s="15">
        <v>11</v>
      </c>
      <c r="B12" s="16">
        <f ca="1" t="shared" ref="B12:F12" si="98">RAND()</f>
        <v>0.851976016524794</v>
      </c>
      <c r="C12" s="17">
        <f ca="1">IF(B12&lt;=('Ejercicio 3 - TIR'!$D$13-'Ejercicio 3 - TIR'!$C$13)/('Ejercicio 3 - TIR'!$E$13-'Ejercicio 3 - TIR'!$C$13),'Ejercicio 3 - TIR'!$C$13+SQRT(('Ejercicio 3 - TIR'!$E$13-'Ejercicio 3 - TIR'!$C$13)*('Ejercicio 3 - TIR'!$D$13-'Ejercicio 3 - TIR'!$C$13)*B12),'Ejercicio 3 - TIR'!$E$13-SQRT(('Ejercicio 3 - TIR'!$E$13-'Ejercicio 3 - TIR'!$C$13)*('Ejercicio 3 - TIR'!$E$13-'Ejercicio 3 - TIR'!$D$13)*(1-B12)))</f>
        <v>86672.2552481582</v>
      </c>
      <c r="D12" s="16">
        <f ca="1" t="shared" si="98"/>
        <v>0.4997150648407</v>
      </c>
      <c r="E12" s="17">
        <f ca="1">IF(D12&lt;=('Ejercicio 3 - TIR'!$D$14-'Ejercicio 3 - TIR'!$C$14)/('Ejercicio 3 - TIR'!$E$14-'Ejercicio 3 - TIR'!$C$14),'Ejercicio 3 - TIR'!$C$14+SQRT(('Ejercicio 3 - TIR'!$E$14-'Ejercicio 3 - TIR'!$C$14)*('Ejercicio 3 - TIR'!$D$14-'Ejercicio 3 - TIR'!$C$14)*D12),'Ejercicio 3 - TIR'!$E$14-SQRT(('Ejercicio 3 - TIR'!$E$14-'Ejercicio 3 - TIR'!$C$14)*('Ejercicio 3 - TIR'!$E$14-'Ejercicio 3 - TIR'!$D$14)*(1-D12)))</f>
        <v>31337.2787027462</v>
      </c>
      <c r="F12" s="16">
        <f ca="1">RAND()</f>
        <v>0.345703013182501</v>
      </c>
      <c r="G12" s="17">
        <f ca="1">IF(F12&lt;=('Ejercicio 3 - TIR'!$D$18-'Ejercicio 3 - TIR'!$C$18)/('Ejercicio 3 - TIR'!$E$18-'Ejercicio 3 - TIR'!$C$18),'Ejercicio 3 - TIR'!$C$18+SQRT(('Ejercicio 3 - TIR'!$E$18-'Ejercicio 3 - TIR'!$C$18)*('Ejercicio 3 - TIR'!$D$18-'Ejercicio 3 - TIR'!$C$18)*F12),'Ejercicio 3 - TIR'!$E$18-SQRT(('Ejercicio 3 - TIR'!$E$18-'Ejercicio 3 - TIR'!$C$18)*('Ejercicio 3 - TIR'!$E$18-'Ejercicio 3 - TIR'!$D$18)*(1-F12)))</f>
        <v>37201.0729740349</v>
      </c>
      <c r="H12" s="16">
        <f ca="1">RAND()</f>
        <v>0.327929504004394</v>
      </c>
      <c r="I12" s="17">
        <f ca="1">IF(H12&lt;=('Ejercicio 3 - TIR'!$D$18-'Ejercicio 3 - TIR'!$C$18)/('Ejercicio 3 - TIR'!$E$18-'Ejercicio 3 - TIR'!$C$18),'Ejercicio 3 - TIR'!$C$18+SQRT(('Ejercicio 3 - TIR'!$E$18-'Ejercicio 3 - TIR'!$C$18)*('Ejercicio 3 - TIR'!$D$18-'Ejercicio 3 - TIR'!$C$18)*H12),'Ejercicio 3 - TIR'!$E$18-SQRT(('Ejercicio 3 - TIR'!$E$18-'Ejercicio 3 - TIR'!$C$18)*('Ejercicio 3 - TIR'!$E$18-'Ejercicio 3 - TIR'!$D$18)*(1-H12)))</f>
        <v>37013.5173487102</v>
      </c>
      <c r="J12" s="16">
        <f ca="1" t="shared" ref="H12:L12" si="99">RAND()</f>
        <v>0.60006250168893</v>
      </c>
      <c r="K12" s="17">
        <f ca="1">IF(J12&lt;=('Ejercicio 3 - TIR'!$D$18-'Ejercicio 3 - TIR'!$C$18)/('Ejercicio 3 - TIR'!$E$18-'Ejercicio 3 - TIR'!$C$18),'Ejercicio 3 - TIR'!$C$18+SQRT(('Ejercicio 3 - TIR'!$E$18-'Ejercicio 3 - TIR'!$C$18)*('Ejercicio 3 - TIR'!$D$18-'Ejercicio 3 - TIR'!$C$18)*J12),'Ejercicio 3 - TIR'!$E$18-SQRT(('Ejercicio 3 - TIR'!$E$18-'Ejercicio 3 - TIR'!$C$18)*('Ejercicio 3 - TIR'!$E$18-'Ejercicio 3 - TIR'!$D$18)*(1-J12)))</f>
        <v>39487.3270868743</v>
      </c>
      <c r="L12" s="16">
        <f ca="1" t="shared" si="99"/>
        <v>0.730461284167754</v>
      </c>
      <c r="M12" s="17">
        <f ca="1">IF(L12&lt;=('Ejercicio 3 - TIR'!$D$18-'Ejercicio 3 - TIR'!$C$18)/('Ejercicio 3 - TIR'!$E$18-'Ejercicio 3 - TIR'!$C$18),'Ejercicio 3 - TIR'!$C$18+SQRT(('Ejercicio 3 - TIR'!$E$18-'Ejercicio 3 - TIR'!$C$18)*('Ejercicio 3 - TIR'!$D$18-'Ejercicio 3 - TIR'!$C$18)*L12),'Ejercicio 3 - TIR'!$E$18-SQRT(('Ejercicio 3 - TIR'!$E$18-'Ejercicio 3 - TIR'!$C$18)*('Ejercicio 3 - TIR'!$E$18-'Ejercicio 3 - TIR'!$D$18)*(1-L12)))</f>
        <v>40503.8456779801</v>
      </c>
      <c r="N12" s="16">
        <f ca="1" t="shared" ref="N12:R12" si="100">RAND()</f>
        <v>0.764860502821176</v>
      </c>
      <c r="O12" s="17">
        <f ca="1">IF(N12&lt;=('Ejercicio 3 - TIR'!$D$18-'Ejercicio 3 - TIR'!$C$18)/('Ejercicio 3 - TIR'!$E$18-'Ejercicio 3 - TIR'!$C$18),'Ejercicio 3 - TIR'!$C$18+SQRT(('Ejercicio 3 - TIR'!$E$18-'Ejercicio 3 - TIR'!$C$18)*('Ejercicio 3 - TIR'!$D$18-'Ejercicio 3 - TIR'!$C$18)*N12),'Ejercicio 3 - TIR'!$E$18-SQRT(('Ejercicio 3 - TIR'!$E$18-'Ejercicio 3 - TIR'!$C$18)*('Ejercicio 3 - TIR'!$E$18-'Ejercicio 3 - TIR'!$D$18)*(1-N12)))</f>
        <v>40800.5402385055</v>
      </c>
      <c r="P12" s="16">
        <f ca="1" t="shared" si="100"/>
        <v>0.748011860675292</v>
      </c>
      <c r="Q12" s="18">
        <f ca="1">IF(P12&lt;=('Ejercicio 3 - TIR'!$D$22-'Ejercicio 3 - TIR'!$C$22)/('Ejercicio 3 - TIR'!$E$22-'Ejercicio 3 - TIR'!$C$22),'Ejercicio 3 - TIR'!$C$22+SQRT(('Ejercicio 3 - TIR'!$E$22-'Ejercicio 3 - TIR'!$C$22)*('Ejercicio 3 - TIR'!$D$22-'Ejercicio 3 - TIR'!$C$22)*P12),'Ejercicio 3 - TIR'!$E$22-SQRT(('Ejercicio 3 - TIR'!$E$22-'Ejercicio 3 - TIR'!$C$22)*('Ejercicio 3 - TIR'!$E$22-'Ejercicio 3 - TIR'!$D$22)*(1-P12)))</f>
        <v>0.158702613991748</v>
      </c>
      <c r="R12" s="16">
        <f ca="1" t="shared" si="100"/>
        <v>0.619962305799523</v>
      </c>
      <c r="S12" s="18">
        <f ca="1">IF(R12&lt;=('Ejercicio 3 - TIR'!$D$23-'Ejercicio 3 - TIR'!$C$23)/('Ejercicio 3 - TIR'!$E$23-'Ejercicio 3 - TIR'!$C$23),'Ejercicio 3 - TIR'!$C$23+SQRT(('Ejercicio 3 - TIR'!$E$23-'Ejercicio 3 - TIR'!$C$23)*('Ejercicio 3 - TIR'!$D$23-'Ejercicio 3 - TIR'!$C$23)*R12),'Ejercicio 3 - TIR'!$E$23-SQRT(('Ejercicio 3 - TIR'!$E$23-'Ejercicio 3 - TIR'!$C$23)*('Ejercicio 3 - TIR'!$E$23-'Ejercicio 3 - TIR'!$D$23)*(1-R12)))</f>
        <v>0.153845309224522</v>
      </c>
      <c r="T12" s="16">
        <f ca="1" t="shared" ref="T12:X12" si="101">RAND()</f>
        <v>0.709899938487468</v>
      </c>
      <c r="U12" s="18">
        <f ca="1">IF(T12&lt;=('Ejercicio 3 - TIR'!$D$24-'Ejercicio 3 - TIR'!$C$24)/('Ejercicio 3 - TIR'!$E$24-'Ejercicio 3 - TIR'!$C$24),'Ejercicio 3 - TIR'!$C$24+SQRT(('Ejercicio 3 - TIR'!$E$24-'Ejercicio 3 - TIR'!$C$24)*('Ejercicio 3 - TIR'!$D$24-'Ejercicio 3 - TIR'!$C$24)*T12),'Ejercicio 3 - TIR'!$E$24-SQRT(('Ejercicio 3 - TIR'!$E$24-'Ejercicio 3 - TIR'!$C$24)*('Ejercicio 3 - TIR'!$E$24-'Ejercicio 3 - TIR'!$D$24)*(1-T12)))</f>
        <v>0.191499470667458</v>
      </c>
      <c r="V12" s="16">
        <f ca="1" t="shared" si="101"/>
        <v>0.636460897432608</v>
      </c>
      <c r="W12" s="18">
        <f ca="1">IF(V12&lt;=('Ejercicio 3 - TIR'!$D$25-'Ejercicio 3 - TIR'!$C$25)/('Ejercicio 3 - TIR'!$E$25-'Ejercicio 3 - TIR'!$C$25),'Ejercicio 3 - TIR'!$C$25+SQRT(('Ejercicio 3 - TIR'!$E$25-'Ejercicio 3 - TIR'!$C$25)*('Ejercicio 3 - TIR'!$D$25-'Ejercicio 3 - TIR'!$C$25)*V12),'Ejercicio 3 - TIR'!$E$25-SQRT(('Ejercicio 3 - TIR'!$E$25-'Ejercicio 3 - TIR'!$C$25)*('Ejercicio 3 - TIR'!$E$25-'Ejercicio 3 - TIR'!$D$25)*(1-V12)))</f>
        <v>0.21432946791838</v>
      </c>
      <c r="X12" s="16">
        <f ca="1" t="shared" si="101"/>
        <v>0.484860154738511</v>
      </c>
      <c r="Y12" s="18">
        <f ca="1">IF(X12&lt;=('Ejercicio 3 - TIR'!$D$26-'Ejercicio 3 - TIR'!$C$26)/('Ejercicio 3 - TIR'!$E$26-'Ejercicio 3 - TIR'!$C$26),'Ejercicio 3 - TIR'!$C$26+SQRT(('Ejercicio 3 - TIR'!$E$26-'Ejercicio 3 - TIR'!$C$26)*('Ejercicio 3 - TIR'!$D$26-'Ejercicio 3 - TIR'!$C$26)*X12),'Ejercicio 3 - TIR'!$E$26-SQRT(('Ejercicio 3 - TIR'!$E$26-'Ejercicio 3 - TIR'!$C$26)*('Ejercicio 3 - TIR'!$E$26-'Ejercicio 3 - TIR'!$D$26)*(1-X12)))</f>
        <v>0.227257653025183</v>
      </c>
      <c r="Z12" s="16">
        <f ca="1" t="shared" si="4"/>
        <v>1.15870261399175</v>
      </c>
      <c r="AA12" s="16">
        <f ca="1" t="shared" si="5"/>
        <v>1.33696357594057</v>
      </c>
      <c r="AB12" s="16">
        <f ca="1" t="shared" si="6"/>
        <v>1.59299139303486</v>
      </c>
      <c r="AC12" s="16">
        <f ca="1" t="shared" si="7"/>
        <v>1.93441639070258</v>
      </c>
      <c r="AD12" s="16">
        <f ca="1" t="shared" si="8"/>
        <v>2.3740273196271</v>
      </c>
      <c r="AE12" s="15">
        <f ca="1" t="shared" si="9"/>
        <v>4973.30804551376</v>
      </c>
      <c r="AF12" s="15">
        <f ca="1" t="shared" si="10"/>
        <v>5738.42815964463</v>
      </c>
      <c r="AG12" s="15">
        <f ca="1" t="shared" si="11"/>
        <v>6837.33411467981</v>
      </c>
      <c r="AH12" s="15">
        <f ca="1" t="shared" si="12"/>
        <v>8302.77629745932</v>
      </c>
      <c r="AI12" s="15">
        <f ca="1" t="shared" si="13"/>
        <v>10189.645752413</v>
      </c>
      <c r="AJ12" s="17">
        <f ca="1" t="shared" si="14"/>
        <v>43104.980498312</v>
      </c>
      <c r="AK12" s="17">
        <f ca="1" t="shared" si="15"/>
        <v>49485.72451267</v>
      </c>
      <c r="AL12" s="17">
        <f ca="1" t="shared" si="16"/>
        <v>62902.9721833432</v>
      </c>
      <c r="AM12" s="17">
        <f ca="1" t="shared" si="17"/>
        <v>78351.3029659726</v>
      </c>
      <c r="AN12" s="17">
        <f ca="1" t="shared" si="18"/>
        <v>96861.5971817566</v>
      </c>
      <c r="AO12" s="17">
        <f ca="1">C12/'Ejercicio 3 - TIR'!$D$7</f>
        <v>17334.4510496316</v>
      </c>
      <c r="AP12" s="17">
        <f ca="1" t="shared" si="19"/>
        <v>25770.5294486803</v>
      </c>
      <c r="AQ12" s="17">
        <f ca="1" t="shared" si="20"/>
        <v>32151.2734630383</v>
      </c>
      <c r="AR12" s="17">
        <f ca="1" t="shared" si="21"/>
        <v>45568.5211337115</v>
      </c>
      <c r="AS12" s="17">
        <f ca="1" t="shared" si="22"/>
        <v>61016.851916341</v>
      </c>
      <c r="AT12" s="17">
        <f ca="1" t="shared" si="23"/>
        <v>79527.146132125</v>
      </c>
      <c r="AU12" s="17">
        <f ca="1">AP12*'Ejercicio 3 - TIR'!$D$5</f>
        <v>12885.2647243402</v>
      </c>
      <c r="AV12" s="17">
        <f ca="1">AQ12*'Ejercicio 3 - TIR'!$D$5</f>
        <v>16075.6367315192</v>
      </c>
      <c r="AW12" s="17">
        <f ca="1">AR12*'Ejercicio 3 - TIR'!$D$5</f>
        <v>22784.2605668558</v>
      </c>
      <c r="AX12" s="17">
        <f ca="1">AS12*'Ejercicio 3 - TIR'!$D$5</f>
        <v>30508.4259581705</v>
      </c>
      <c r="AY12" s="17">
        <f ca="1">AT12*'Ejercicio 3 - TIR'!$D$5</f>
        <v>39763.5730660625</v>
      </c>
      <c r="AZ12" s="17">
        <f ca="1" t="shared" ref="AZ12:BD12" si="102">AJ12-AU12-AE12</f>
        <v>25246.407728458</v>
      </c>
      <c r="BA12" s="17">
        <f ca="1" t="shared" si="102"/>
        <v>27671.6596215062</v>
      </c>
      <c r="BB12" s="17">
        <f ca="1" t="shared" si="102"/>
        <v>33281.3775018076</v>
      </c>
      <c r="BC12" s="17">
        <f ca="1" t="shared" si="102"/>
        <v>39540.1007103428</v>
      </c>
      <c r="BD12" s="17">
        <f ca="1" t="shared" si="102"/>
        <v>46908.3783632811</v>
      </c>
      <c r="BE12" s="17">
        <f ca="1" t="shared" ref="BE12:BI12" si="103">AZ12/Z12</f>
        <v>21788.5136562209</v>
      </c>
      <c r="BF12" s="17">
        <f ca="1" t="shared" si="103"/>
        <v>20697.3922995911</v>
      </c>
      <c r="BG12" s="17">
        <f ca="1" t="shared" si="103"/>
        <v>20892.377477572</v>
      </c>
      <c r="BH12" s="17">
        <f ca="1" t="shared" si="103"/>
        <v>20440.3255164633</v>
      </c>
      <c r="BI12" s="17">
        <f ca="1" t="shared" si="103"/>
        <v>19758.9884393787</v>
      </c>
      <c r="BJ12" s="17">
        <f ca="1" t="shared" si="26"/>
        <v>74395.5557630878</v>
      </c>
      <c r="BK12" s="17">
        <f ca="1" t="shared" si="27"/>
        <v>41152.4603625641</v>
      </c>
      <c r="BL12" s="17">
        <f ca="1" t="shared" si="28"/>
        <v>115548.016125652</v>
      </c>
      <c r="BM12" s="17">
        <f ca="1">BK12*'Ejercicio 3 - TIR'!$D$5</f>
        <v>20576.2301812821</v>
      </c>
      <c r="BN12" s="17">
        <f ca="1" t="shared" si="29"/>
        <v>94971.7859443699</v>
      </c>
      <c r="BO12" s="17">
        <f ca="1" t="shared" si="30"/>
        <v>40004.504227562</v>
      </c>
      <c r="BP12" s="17">
        <f ca="1" t="shared" si="31"/>
        <v>-118009.533950904</v>
      </c>
      <c r="BQ12" s="17">
        <f ca="1" t="shared" ref="BQ12:BT12" si="104">BE12</f>
        <v>21788.5136562209</v>
      </c>
      <c r="BR12" s="17">
        <f ca="1" t="shared" si="104"/>
        <v>20697.3922995911</v>
      </c>
      <c r="BS12" s="17">
        <f ca="1" t="shared" si="104"/>
        <v>20892.377477572</v>
      </c>
      <c r="BT12" s="17">
        <f ca="1" t="shared" si="104"/>
        <v>20440.3255164633</v>
      </c>
      <c r="BU12" s="17">
        <f ca="1" t="shared" si="33"/>
        <v>59763.4926669407</v>
      </c>
      <c r="BV12" s="19">
        <f ca="1" t="shared" si="34"/>
        <v>5.82956880525227</v>
      </c>
    </row>
    <row r="13" ht="15" customHeight="1" spans="1:74">
      <c r="A13" s="15">
        <v>12</v>
      </c>
      <c r="B13" s="16">
        <f ca="1" t="shared" ref="B13:F13" si="105">RAND()</f>
        <v>0.804148576372312</v>
      </c>
      <c r="C13" s="17">
        <f ca="1">IF(B13&lt;=('Ejercicio 3 - TIR'!$D$13-'Ejercicio 3 - TIR'!$C$13)/('Ejercicio 3 - TIR'!$E$13-'Ejercicio 3 - TIR'!$C$13),'Ejercicio 3 - TIR'!$C$13+SQRT(('Ejercicio 3 - TIR'!$E$13-'Ejercicio 3 - TIR'!$C$13)*('Ejercicio 3 - TIR'!$D$13-'Ejercicio 3 - TIR'!$C$13)*B13),'Ejercicio 3 - TIR'!$E$13-SQRT(('Ejercicio 3 - TIR'!$E$13-'Ejercicio 3 - TIR'!$C$13)*('Ejercicio 3 - TIR'!$E$13-'Ejercicio 3 - TIR'!$D$13)*(1-B13)))</f>
        <v>84669.5822511836</v>
      </c>
      <c r="D13" s="16">
        <f ca="1" t="shared" si="105"/>
        <v>0.590482174254925</v>
      </c>
      <c r="E13" s="17">
        <f ca="1">IF(D13&lt;=('Ejercicio 3 - TIR'!$D$14-'Ejercicio 3 - TIR'!$C$14)/('Ejercicio 3 - TIR'!$E$14-'Ejercicio 3 - TIR'!$C$14),'Ejercicio 3 - TIR'!$C$14+SQRT(('Ejercicio 3 - TIR'!$E$14-'Ejercicio 3 - TIR'!$C$14)*('Ejercicio 3 - TIR'!$D$14-'Ejercicio 3 - TIR'!$C$14)*D13),'Ejercicio 3 - TIR'!$E$14-SQRT(('Ejercicio 3 - TIR'!$E$14-'Ejercicio 3 - TIR'!$C$14)*('Ejercicio 3 - TIR'!$E$14-'Ejercicio 3 - TIR'!$D$14)*(1-D13)))</f>
        <v>32162.4191320433</v>
      </c>
      <c r="F13" s="16">
        <f ca="1">RAND()</f>
        <v>0.159156527760961</v>
      </c>
      <c r="G13" s="17">
        <f ca="1">IF(F13&lt;=('Ejercicio 3 - TIR'!$D$18-'Ejercicio 3 - TIR'!$C$18)/('Ejercicio 3 - TIR'!$E$18-'Ejercicio 3 - TIR'!$C$18),'Ejercicio 3 - TIR'!$C$18+SQRT(('Ejercicio 3 - TIR'!$E$18-'Ejercicio 3 - TIR'!$C$18)*('Ejercicio 3 - TIR'!$D$18-'Ejercicio 3 - TIR'!$C$18)*F13),'Ejercicio 3 - TIR'!$E$18-SQRT(('Ejercicio 3 - TIR'!$E$18-'Ejercicio 3 - TIR'!$C$18)*('Ejercicio 3 - TIR'!$E$18-'Ejercicio 3 - TIR'!$D$18)*(1-F13)))</f>
        <v>34886.0494434813</v>
      </c>
      <c r="H13" s="16">
        <f ca="1" t="shared" ref="H13:L13" si="106">RAND()</f>
        <v>0.516218547387535</v>
      </c>
      <c r="I13" s="17">
        <f ca="1">IF(H13&lt;=('Ejercicio 3 - TIR'!$D$18-'Ejercicio 3 - TIR'!$C$18)/('Ejercicio 3 - TIR'!$E$18-'Ejercicio 3 - TIR'!$C$18),'Ejercicio 3 - TIR'!$C$18+SQRT(('Ejercicio 3 - TIR'!$E$18-'Ejercicio 3 - TIR'!$C$18)*('Ejercicio 3 - TIR'!$D$18-'Ejercicio 3 - TIR'!$C$18)*H13),'Ejercicio 3 - TIR'!$E$18-SQRT(('Ejercicio 3 - TIR'!$E$18-'Ejercicio 3 - TIR'!$C$18)*('Ejercicio 3 - TIR'!$E$18-'Ejercicio 3 - TIR'!$D$18)*(1-H13)))</f>
        <v>38799.5898829508</v>
      </c>
      <c r="J13" s="16">
        <f ca="1" t="shared" si="106"/>
        <v>0.532385420155347</v>
      </c>
      <c r="K13" s="17">
        <f ca="1">IF(J13&lt;=('Ejercicio 3 - TIR'!$D$18-'Ejercicio 3 - TIR'!$C$18)/('Ejercicio 3 - TIR'!$E$18-'Ejercicio 3 - TIR'!$C$18),'Ejercicio 3 - TIR'!$C$18+SQRT(('Ejercicio 3 - TIR'!$E$18-'Ejercicio 3 - TIR'!$C$18)*('Ejercicio 3 - TIR'!$D$18-'Ejercicio 3 - TIR'!$C$18)*J13),'Ejercicio 3 - TIR'!$E$18-SQRT(('Ejercicio 3 - TIR'!$E$18-'Ejercicio 3 - TIR'!$C$18)*('Ejercicio 3 - TIR'!$E$18-'Ejercicio 3 - TIR'!$D$18)*(1-J13)))</f>
        <v>38936.3198814334</v>
      </c>
      <c r="L13" s="16">
        <f ca="1" t="shared" si="106"/>
        <v>0.315611778710236</v>
      </c>
      <c r="M13" s="17">
        <f ca="1">IF(L13&lt;=('Ejercicio 3 - TIR'!$D$18-'Ejercicio 3 - TIR'!$C$18)/('Ejercicio 3 - TIR'!$E$18-'Ejercicio 3 - TIR'!$C$18),'Ejercicio 3 - TIR'!$C$18+SQRT(('Ejercicio 3 - TIR'!$E$18-'Ejercicio 3 - TIR'!$C$18)*('Ejercicio 3 - TIR'!$D$18-'Ejercicio 3 - TIR'!$C$18)*L13),'Ejercicio 3 - TIR'!$E$18-SQRT(('Ejercicio 3 - TIR'!$E$18-'Ejercicio 3 - TIR'!$C$18)*('Ejercicio 3 - TIR'!$E$18-'Ejercicio 3 - TIR'!$D$18)*(1-L13)))</f>
        <v>36880.5353575529</v>
      </c>
      <c r="N13" s="16">
        <f ca="1" t="shared" ref="N13:R13" si="107">RAND()</f>
        <v>0.419800151759399</v>
      </c>
      <c r="O13" s="17">
        <f ca="1">IF(N13&lt;=('Ejercicio 3 - TIR'!$D$18-'Ejercicio 3 - TIR'!$C$18)/('Ejercicio 3 - TIR'!$E$18-'Ejercicio 3 - TIR'!$C$18),'Ejercicio 3 - TIR'!$C$18+SQRT(('Ejercicio 3 - TIR'!$E$18-'Ejercicio 3 - TIR'!$C$18)*('Ejercicio 3 - TIR'!$D$18-'Ejercicio 3 - TIR'!$C$18)*N13),'Ejercicio 3 - TIR'!$E$18-SQRT(('Ejercicio 3 - TIR'!$E$18-'Ejercicio 3 - TIR'!$C$18)*('Ejercicio 3 - TIR'!$E$18-'Ejercicio 3 - TIR'!$D$18)*(1-N13)))</f>
        <v>37935.3653201292</v>
      </c>
      <c r="P13" s="16">
        <f ca="1" t="shared" si="107"/>
        <v>0.888467721988837</v>
      </c>
      <c r="Q13" s="18">
        <f ca="1">IF(P13&lt;=('Ejercicio 3 - TIR'!$D$22-'Ejercicio 3 - TIR'!$C$22)/('Ejercicio 3 - TIR'!$E$22-'Ejercicio 3 - TIR'!$C$22),'Ejercicio 3 - TIR'!$C$22+SQRT(('Ejercicio 3 - TIR'!$E$22-'Ejercicio 3 - TIR'!$C$22)*('Ejercicio 3 - TIR'!$D$22-'Ejercicio 3 - TIR'!$C$22)*P13),'Ejercicio 3 - TIR'!$E$22-SQRT(('Ejercicio 3 - TIR'!$E$22-'Ejercicio 3 - TIR'!$C$22)*('Ejercicio 3 - TIR'!$E$22-'Ejercicio 3 - TIR'!$D$22)*(1-P13)))</f>
        <v>0.165831086829961</v>
      </c>
      <c r="R13" s="16">
        <f ca="1" t="shared" si="107"/>
        <v>0.699897591757573</v>
      </c>
      <c r="S13" s="18">
        <f ca="1">IF(R13&lt;=('Ejercicio 3 - TIR'!$D$23-'Ejercicio 3 - TIR'!$C$23)/('Ejercicio 3 - TIR'!$E$23-'Ejercicio 3 - TIR'!$C$23),'Ejercicio 3 - TIR'!$C$23+SQRT(('Ejercicio 3 - TIR'!$E$23-'Ejercicio 3 - TIR'!$C$23)*('Ejercicio 3 - TIR'!$D$23-'Ejercicio 3 - TIR'!$C$23)*R13),'Ejercicio 3 - TIR'!$E$23-SQRT(('Ejercicio 3 - TIR'!$E$23-'Ejercicio 3 - TIR'!$C$23)*('Ejercicio 3 - TIR'!$E$23-'Ejercicio 3 - TIR'!$D$23)*(1-R13)))</f>
        <v>0.156758134007004</v>
      </c>
      <c r="T13" s="16">
        <f ca="1" t="shared" ref="T13:X13" si="108">RAND()</f>
        <v>0.875184910897473</v>
      </c>
      <c r="U13" s="18">
        <f ca="1">IF(T13&lt;=('Ejercicio 3 - TIR'!$D$24-'Ejercicio 3 - TIR'!$C$24)/('Ejercicio 3 - TIR'!$E$24-'Ejercicio 3 - TIR'!$C$24),'Ejercicio 3 - TIR'!$C$24+SQRT(('Ejercicio 3 - TIR'!$E$24-'Ejercicio 3 - TIR'!$C$24)*('Ejercicio 3 - TIR'!$D$24-'Ejercicio 3 - TIR'!$C$24)*T13),'Ejercicio 3 - TIR'!$E$24-SQRT(('Ejercicio 3 - TIR'!$E$24-'Ejercicio 3 - TIR'!$C$24)*('Ejercicio 3 - TIR'!$E$24-'Ejercicio 3 - TIR'!$D$24)*(1-T13)))</f>
        <v>0.201305555651823</v>
      </c>
      <c r="V13" s="16">
        <f ca="1" t="shared" si="108"/>
        <v>0.281691585676715</v>
      </c>
      <c r="W13" s="18">
        <f ca="1">IF(V13&lt;=('Ejercicio 3 - TIR'!$D$25-'Ejercicio 3 - TIR'!$C$25)/('Ejercicio 3 - TIR'!$E$25-'Ejercicio 3 - TIR'!$C$25),'Ejercicio 3 - TIR'!$C$25+SQRT(('Ejercicio 3 - TIR'!$E$25-'Ejercicio 3 - TIR'!$C$25)*('Ejercicio 3 - TIR'!$D$25-'Ejercicio 3 - TIR'!$C$25)*V13),'Ejercicio 3 - TIR'!$E$25-SQRT(('Ejercicio 3 - TIR'!$E$25-'Ejercicio 3 - TIR'!$C$25)*('Ejercicio 3 - TIR'!$E$25-'Ejercicio 3 - TIR'!$D$25)*(1-V13)))</f>
        <v>0.199858706401662</v>
      </c>
      <c r="X13" s="16">
        <f ca="1" t="shared" si="108"/>
        <v>0.636071746226754</v>
      </c>
      <c r="Y13" s="18">
        <f ca="1">IF(X13&lt;=('Ejercicio 3 - TIR'!$D$26-'Ejercicio 3 - TIR'!$C$26)/('Ejercicio 3 - TIR'!$E$26-'Ejercicio 3 - TIR'!$C$26),'Ejercicio 3 - TIR'!$C$26+SQRT(('Ejercicio 3 - TIR'!$E$26-'Ejercicio 3 - TIR'!$C$26)*('Ejercicio 3 - TIR'!$D$26-'Ejercicio 3 - TIR'!$C$26)*X13),'Ejercicio 3 - TIR'!$E$26-SQRT(('Ejercicio 3 - TIR'!$E$26-'Ejercicio 3 - TIR'!$C$26)*('Ejercicio 3 - TIR'!$E$26-'Ejercicio 3 - TIR'!$D$26)*(1-X13)))</f>
        <v>0.235669281864879</v>
      </c>
      <c r="Z13" s="16">
        <f ca="1" t="shared" si="4"/>
        <v>1.16583108682996</v>
      </c>
      <c r="AA13" s="16">
        <f ca="1" t="shared" si="5"/>
        <v>1.34858459256878</v>
      </c>
      <c r="AB13" s="16">
        <f ca="1" t="shared" si="6"/>
        <v>1.62006216331933</v>
      </c>
      <c r="AC13" s="16">
        <f ca="1" t="shared" si="7"/>
        <v>1.94384569157061</v>
      </c>
      <c r="AD13" s="16">
        <f ca="1" t="shared" si="8"/>
        <v>2.40195040975919</v>
      </c>
      <c r="AE13" s="15">
        <f ca="1" t="shared" si="9"/>
        <v>5333.52891974748</v>
      </c>
      <c r="AF13" s="15">
        <f ca="1" t="shared" si="10"/>
        <v>6169.60296087949</v>
      </c>
      <c r="AG13" s="15">
        <f ca="1" t="shared" si="11"/>
        <v>7411.57831307047</v>
      </c>
      <c r="AH13" s="15">
        <f ca="1" t="shared" si="12"/>
        <v>8892.84676711534</v>
      </c>
      <c r="AI13" s="15">
        <f ca="1" t="shared" si="13"/>
        <v>10988.6175784558</v>
      </c>
      <c r="AJ13" s="17">
        <f ca="1" t="shared" si="14"/>
        <v>40671.2409378976</v>
      </c>
      <c r="AK13" s="17">
        <f ca="1" t="shared" si="15"/>
        <v>52324.5291141351</v>
      </c>
      <c r="AL13" s="17">
        <f ca="1" t="shared" si="16"/>
        <v>63079.2586188085</v>
      </c>
      <c r="AM13" s="17">
        <f ca="1" t="shared" si="17"/>
        <v>71690.0697575967</v>
      </c>
      <c r="AN13" s="17">
        <f ca="1" t="shared" si="18"/>
        <v>91118.8662750492</v>
      </c>
      <c r="AO13" s="17">
        <f ca="1">C13/'Ejercicio 3 - TIR'!$D$7</f>
        <v>16933.9164502367</v>
      </c>
      <c r="AP13" s="17">
        <f ca="1" t="shared" si="19"/>
        <v>23737.3244876609</v>
      </c>
      <c r="AQ13" s="17">
        <f ca="1" t="shared" si="20"/>
        <v>35390.6126638984</v>
      </c>
      <c r="AR13" s="17">
        <f ca="1" t="shared" si="21"/>
        <v>46145.3421685718</v>
      </c>
      <c r="AS13" s="17">
        <f ca="1" t="shared" si="22"/>
        <v>54756.15330736</v>
      </c>
      <c r="AT13" s="17">
        <f ca="1" t="shared" si="23"/>
        <v>74184.9498248125</v>
      </c>
      <c r="AU13" s="17">
        <f ca="1">AP13*'Ejercicio 3 - TIR'!$D$5</f>
        <v>11868.6622438304</v>
      </c>
      <c r="AV13" s="17">
        <f ca="1">AQ13*'Ejercicio 3 - TIR'!$D$5</f>
        <v>17695.3063319492</v>
      </c>
      <c r="AW13" s="17">
        <f ca="1">AR13*'Ejercicio 3 - TIR'!$D$5</f>
        <v>23072.6710842859</v>
      </c>
      <c r="AX13" s="17">
        <f ca="1">AS13*'Ejercicio 3 - TIR'!$D$5</f>
        <v>27378.07665368</v>
      </c>
      <c r="AY13" s="17">
        <f ca="1">AT13*'Ejercicio 3 - TIR'!$D$5</f>
        <v>37092.4749124062</v>
      </c>
      <c r="AZ13" s="17">
        <f ca="1" t="shared" ref="AZ13:BD13" si="109">AJ13-AU13-AE13</f>
        <v>23469.0497743197</v>
      </c>
      <c r="BA13" s="17">
        <f ca="1" t="shared" si="109"/>
        <v>28459.6198213064</v>
      </c>
      <c r="BB13" s="17">
        <f ca="1" t="shared" si="109"/>
        <v>32595.0092214521</v>
      </c>
      <c r="BC13" s="17">
        <f ca="1" t="shared" si="109"/>
        <v>35419.1463368014</v>
      </c>
      <c r="BD13" s="17">
        <f ca="1" t="shared" si="109"/>
        <v>43037.7737841871</v>
      </c>
      <c r="BE13" s="17">
        <f ca="1" t="shared" ref="BE13:BI13" si="110">AZ13/Z13</f>
        <v>20130.7462456975</v>
      </c>
      <c r="BF13" s="17">
        <f ca="1" t="shared" si="110"/>
        <v>21103.3256483352</v>
      </c>
      <c r="BG13" s="17">
        <f ca="1" t="shared" si="110"/>
        <v>20119.6040247422</v>
      </c>
      <c r="BH13" s="17">
        <f ca="1" t="shared" si="110"/>
        <v>18221.1718195507</v>
      </c>
      <c r="BI13" s="17">
        <f ca="1" t="shared" si="110"/>
        <v>17917.84443564</v>
      </c>
      <c r="BJ13" s="17">
        <f ca="1" t="shared" si="26"/>
        <v>77252.5358130583</v>
      </c>
      <c r="BK13" s="17">
        <f ca="1" t="shared" si="27"/>
        <v>40674.4275564741</v>
      </c>
      <c r="BL13" s="17">
        <f ca="1" t="shared" si="28"/>
        <v>117926.963369532</v>
      </c>
      <c r="BM13" s="17">
        <f ca="1">BK13*'Ejercicio 3 - TIR'!$D$5</f>
        <v>20337.213778237</v>
      </c>
      <c r="BN13" s="17">
        <f ca="1" t="shared" si="29"/>
        <v>97589.7495912953</v>
      </c>
      <c r="BO13" s="17">
        <f ca="1" t="shared" si="30"/>
        <v>40629.3773571616</v>
      </c>
      <c r="BP13" s="17">
        <f ca="1" t="shared" si="31"/>
        <v>-116832.001383227</v>
      </c>
      <c r="BQ13" s="17">
        <f ca="1" t="shared" ref="BQ13:BT13" si="111">BE13</f>
        <v>20130.7462456975</v>
      </c>
      <c r="BR13" s="17">
        <f ca="1" t="shared" si="111"/>
        <v>21103.3256483352</v>
      </c>
      <c r="BS13" s="17">
        <f ca="1" t="shared" si="111"/>
        <v>20119.6040247422</v>
      </c>
      <c r="BT13" s="17">
        <f ca="1" t="shared" si="111"/>
        <v>18221.1718195507</v>
      </c>
      <c r="BU13" s="17">
        <f ca="1" t="shared" si="33"/>
        <v>58547.2217928017</v>
      </c>
      <c r="BV13" s="19">
        <f ca="1" t="shared" si="34"/>
        <v>4.92785777220528</v>
      </c>
    </row>
    <row r="14" ht="15" customHeight="1" spans="1:74">
      <c r="A14" s="15">
        <v>13</v>
      </c>
      <c r="B14" s="16">
        <f ca="1" t="shared" ref="B14:F14" si="112">RAND()</f>
        <v>0.969646046796492</v>
      </c>
      <c r="C14" s="17">
        <f ca="1">IF(B14&lt;=('Ejercicio 3 - TIR'!$D$13-'Ejercicio 3 - TIR'!$C$13)/('Ejercicio 3 - TIR'!$E$13-'Ejercicio 3 - TIR'!$C$13),'Ejercicio 3 - TIR'!$C$13+SQRT(('Ejercicio 3 - TIR'!$E$13-'Ejercicio 3 - TIR'!$C$13)*('Ejercicio 3 - TIR'!$D$13-'Ejercicio 3 - TIR'!$C$13)*B14),'Ejercicio 3 - TIR'!$E$13-SQRT(('Ejercicio 3 - TIR'!$E$13-'Ejercicio 3 - TIR'!$C$13)*('Ejercicio 3 - TIR'!$E$13-'Ejercicio 3 - TIR'!$D$13)*(1-B14)))</f>
        <v>93964.7084706528</v>
      </c>
      <c r="D14" s="16">
        <f ca="1" t="shared" si="112"/>
        <v>0.902672745407459</v>
      </c>
      <c r="E14" s="17">
        <f ca="1">IF(D14&lt;=('Ejercicio 3 - TIR'!$D$14-'Ejercicio 3 - TIR'!$C$14)/('Ejercicio 3 - TIR'!$E$14-'Ejercicio 3 - TIR'!$C$14),'Ejercicio 3 - TIR'!$C$14+SQRT(('Ejercicio 3 - TIR'!$E$14-'Ejercicio 3 - TIR'!$C$14)*('Ejercicio 3 - TIR'!$D$14-'Ejercicio 3 - TIR'!$C$14)*D14),'Ejercicio 3 - TIR'!$E$14-SQRT(('Ejercicio 3 - TIR'!$E$14-'Ejercicio 3 - TIR'!$C$14)*('Ejercicio 3 - TIR'!$E$14-'Ejercicio 3 - TIR'!$D$14)*(1-D14)))</f>
        <v>36179.1246828925</v>
      </c>
      <c r="F14" s="16">
        <f ca="1" t="shared" si="112"/>
        <v>0.294518052773087</v>
      </c>
      <c r="G14" s="17">
        <f ca="1">IF(F14&lt;=('Ejercicio 3 - TIR'!$D$18-'Ejercicio 3 - TIR'!$C$18)/('Ejercicio 3 - TIR'!$E$18-'Ejercicio 3 - TIR'!$C$18),'Ejercicio 3 - TIR'!$C$18+SQRT(('Ejercicio 3 - TIR'!$E$18-'Ejercicio 3 - TIR'!$C$18)*('Ejercicio 3 - TIR'!$D$18-'Ejercicio 3 - TIR'!$C$18)*F14),'Ejercicio 3 - TIR'!$E$18-SQRT(('Ejercicio 3 - TIR'!$E$18-'Ejercicio 3 - TIR'!$C$18)*('Ejercicio 3 - TIR'!$E$18-'Ejercicio 3 - TIR'!$D$18)*(1-F14)))</f>
        <v>36646.6313208996</v>
      </c>
      <c r="H14" s="16">
        <f ca="1" t="shared" ref="H14:L14" si="113">RAND()</f>
        <v>0.884552008721877</v>
      </c>
      <c r="I14" s="17">
        <f ca="1">IF(H14&lt;=('Ejercicio 3 - TIR'!$D$18-'Ejercicio 3 - TIR'!$C$18)/('Ejercicio 3 - TIR'!$E$18-'Ejercicio 3 - TIR'!$C$18),'Ejercicio 3 - TIR'!$C$18+SQRT(('Ejercicio 3 - TIR'!$E$18-'Ejercicio 3 - TIR'!$C$18)*('Ejercicio 3 - TIR'!$D$18-'Ejercicio 3 - TIR'!$C$18)*H14),'Ejercicio 3 - TIR'!$E$18-SQRT(('Ejercicio 3 - TIR'!$E$18-'Ejercicio 3 - TIR'!$C$18)*('Ejercicio 3 - TIR'!$E$18-'Ejercicio 3 - TIR'!$D$18)*(1-H14)))</f>
        <v>42057.4501965372</v>
      </c>
      <c r="J14" s="16">
        <f ca="1" t="shared" si="113"/>
        <v>0.0139966552595192</v>
      </c>
      <c r="K14" s="17">
        <f ca="1">IF(J14&lt;=('Ejercicio 3 - TIR'!$D$18-'Ejercicio 3 - TIR'!$C$18)/('Ejercicio 3 - TIR'!$E$18-'Ejercicio 3 - TIR'!$C$18),'Ejercicio 3 - TIR'!$C$18+SQRT(('Ejercicio 3 - TIR'!$E$18-'Ejercicio 3 - TIR'!$C$18)*('Ejercicio 3 - TIR'!$D$18-'Ejercicio 3 - TIR'!$C$18)*J14),'Ejercicio 3 - TIR'!$E$18-SQRT(('Ejercicio 3 - TIR'!$E$18-'Ejercicio 3 - TIR'!$C$18)*('Ejercicio 3 - TIR'!$E$18-'Ejercicio 3 - TIR'!$D$18)*(1-J14)))</f>
        <v>31448.9645575127</v>
      </c>
      <c r="L14" s="16">
        <f ca="1" t="shared" si="113"/>
        <v>0.689393417493727</v>
      </c>
      <c r="M14" s="17">
        <f ca="1">IF(L14&lt;=('Ejercicio 3 - TIR'!$D$18-'Ejercicio 3 - TIR'!$C$18)/('Ejercicio 3 - TIR'!$E$18-'Ejercicio 3 - TIR'!$C$18),'Ejercicio 3 - TIR'!$C$18+SQRT(('Ejercicio 3 - TIR'!$E$18-'Ejercicio 3 - TIR'!$C$18)*('Ejercicio 3 - TIR'!$D$18-'Ejercicio 3 - TIR'!$C$18)*L14),'Ejercicio 3 - TIR'!$E$18-SQRT(('Ejercicio 3 - TIR'!$E$18-'Ejercicio 3 - TIR'!$C$18)*('Ejercicio 3 - TIR'!$E$18-'Ejercicio 3 - TIR'!$D$18)*(1-L14)))</f>
        <v>40173.4594492566</v>
      </c>
      <c r="N14" s="16">
        <f ca="1" t="shared" ref="N14:R14" si="114">RAND()</f>
        <v>0.491038179475985</v>
      </c>
      <c r="O14" s="17">
        <f ca="1">IF(N14&lt;=('Ejercicio 3 - TIR'!$D$18-'Ejercicio 3 - TIR'!$C$18)/('Ejercicio 3 - TIR'!$E$18-'Ejercicio 3 - TIR'!$C$18),'Ejercicio 3 - TIR'!$C$18+SQRT(('Ejercicio 3 - TIR'!$E$18-'Ejercicio 3 - TIR'!$C$18)*('Ejercicio 3 - TIR'!$D$18-'Ejercicio 3 - TIR'!$C$18)*N14),'Ejercicio 3 - TIR'!$E$18-SQRT(('Ejercicio 3 - TIR'!$E$18-'Ejercicio 3 - TIR'!$C$18)*('Ejercicio 3 - TIR'!$E$18-'Ejercicio 3 - TIR'!$D$18)*(1-N14)))</f>
        <v>38582.2914726428</v>
      </c>
      <c r="P14" s="16">
        <f ca="1" t="shared" si="114"/>
        <v>0.516921563122644</v>
      </c>
      <c r="Q14" s="18">
        <f ca="1">IF(P14&lt;=('Ejercicio 3 - TIR'!$D$22-'Ejercicio 3 - TIR'!$C$22)/('Ejercicio 3 - TIR'!$E$22-'Ejercicio 3 - TIR'!$C$22),'Ejercicio 3 - TIR'!$C$22+SQRT(('Ejercicio 3 - TIR'!$E$22-'Ejercicio 3 - TIR'!$C$22)*('Ejercicio 3 - TIR'!$D$22-'Ejercicio 3 - TIR'!$C$22)*P14),'Ejercicio 3 - TIR'!$E$22-SQRT(('Ejercicio 3 - TIR'!$E$22-'Ejercicio 3 - TIR'!$C$22)*('Ejercicio 3 - TIR'!$E$22-'Ejercicio 3 - TIR'!$D$22)*(1-P14)))</f>
        <v>0.15051201623747</v>
      </c>
      <c r="R14" s="16">
        <f ca="1" t="shared" si="114"/>
        <v>0.440594044800413</v>
      </c>
      <c r="S14" s="18">
        <f ca="1">IF(R14&lt;=('Ejercicio 3 - TIR'!$D$23-'Ejercicio 3 - TIR'!$C$23)/('Ejercicio 3 - TIR'!$E$23-'Ejercicio 3 - TIR'!$C$23),'Ejercicio 3 - TIR'!$C$23+SQRT(('Ejercicio 3 - TIR'!$E$23-'Ejercicio 3 - TIR'!$C$23)*('Ejercicio 3 - TIR'!$D$23-'Ejercicio 3 - TIR'!$C$23)*R14),'Ejercicio 3 - TIR'!$E$23-SQRT(('Ejercicio 3 - TIR'!$E$23-'Ejercicio 3 - TIR'!$C$23)*('Ejercicio 3 - TIR'!$E$23-'Ejercicio 3 - TIR'!$D$23)*(1-R14)))</f>
        <v>0.148161485767636</v>
      </c>
      <c r="T14" s="16">
        <f ca="1" t="shared" ref="T14:X14" si="115">RAND()</f>
        <v>0.242308701359299</v>
      </c>
      <c r="U14" s="18">
        <f ca="1">IF(T14&lt;=('Ejercicio 3 - TIR'!$D$24-'Ejercicio 3 - TIR'!$C$24)/('Ejercicio 3 - TIR'!$E$24-'Ejercicio 3 - TIR'!$C$24),'Ejercicio 3 - TIR'!$C$24+SQRT(('Ejercicio 3 - TIR'!$E$24-'Ejercicio 3 - TIR'!$C$24)*('Ejercicio 3 - TIR'!$D$24-'Ejercicio 3 - TIR'!$C$24)*T14),'Ejercicio 3 - TIR'!$E$24-SQRT(('Ejercicio 3 - TIR'!$E$24-'Ejercicio 3 - TIR'!$C$24)*('Ejercicio 3 - TIR'!$E$24-'Ejercicio 3 - TIR'!$D$24)*(1-T14)))</f>
        <v>0.172557665500989</v>
      </c>
      <c r="V14" s="16">
        <f ca="1" t="shared" si="115"/>
        <v>0.930613690914339</v>
      </c>
      <c r="W14" s="18">
        <f ca="1">IF(V14&lt;=('Ejercicio 3 - TIR'!$D$25-'Ejercicio 3 - TIR'!$C$25)/('Ejercicio 3 - TIR'!$E$25-'Ejercicio 3 - TIR'!$C$25),'Ejercicio 3 - TIR'!$C$25+SQRT(('Ejercicio 3 - TIR'!$E$25-'Ejercicio 3 - TIR'!$C$25)*('Ejercicio 3 - TIR'!$D$25-'Ejercicio 3 - TIR'!$C$25)*V14),'Ejercicio 3 - TIR'!$E$25-SQRT(('Ejercicio 3 - TIR'!$E$25-'Ejercicio 3 - TIR'!$C$25)*('Ejercicio 3 - TIR'!$E$25-'Ejercicio 3 - TIR'!$D$25)*(1-V14)))</f>
        <v>0.234416287932594</v>
      </c>
      <c r="X14" s="16">
        <f ca="1" t="shared" si="115"/>
        <v>0.811477968377817</v>
      </c>
      <c r="Y14" s="18">
        <f ca="1">IF(X14&lt;=('Ejercicio 3 - TIR'!$D$26-'Ejercicio 3 - TIR'!$C$26)/('Ejercicio 3 - TIR'!$E$26-'Ejercicio 3 - TIR'!$C$26),'Ejercicio 3 - TIR'!$C$26+SQRT(('Ejercicio 3 - TIR'!$E$26-'Ejercicio 3 - TIR'!$C$26)*('Ejercicio 3 - TIR'!$D$26-'Ejercicio 3 - TIR'!$C$26)*X14),'Ejercicio 3 - TIR'!$E$26-SQRT(('Ejercicio 3 - TIR'!$E$26-'Ejercicio 3 - TIR'!$C$26)*('Ejercicio 3 - TIR'!$E$26-'Ejercicio 3 - TIR'!$D$26)*(1-X14)))</f>
        <v>0.248093590443928</v>
      </c>
      <c r="Z14" s="16">
        <f ca="1" t="shared" si="4"/>
        <v>1.15051201623747</v>
      </c>
      <c r="AA14" s="16">
        <f ca="1" t="shared" si="5"/>
        <v>1.32097358595673</v>
      </c>
      <c r="AB14" s="16">
        <f ca="1" t="shared" si="6"/>
        <v>1.5489177041379</v>
      </c>
      <c r="AC14" s="16">
        <f ca="1" t="shared" si="7"/>
        <v>1.91200924265498</v>
      </c>
      <c r="AD14" s="16">
        <f ca="1" t="shared" si="8"/>
        <v>2.38636648062723</v>
      </c>
      <c r="AE14" s="15">
        <f ca="1" t="shared" si="9"/>
        <v>5445.39300172897</v>
      </c>
      <c r="AF14" s="15">
        <f ca="1" t="shared" si="10"/>
        <v>6252.19051945382</v>
      </c>
      <c r="AG14" s="15">
        <f ca="1" t="shared" si="11"/>
        <v>7331.05391975818</v>
      </c>
      <c r="AH14" s="15">
        <f ca="1" t="shared" si="12"/>
        <v>9049.57236626159</v>
      </c>
      <c r="AI14" s="15">
        <f ca="1" t="shared" si="13"/>
        <v>11294.7132665896</v>
      </c>
      <c r="AJ14" s="17">
        <f ca="1" t="shared" si="14"/>
        <v>42162.3896893194</v>
      </c>
      <c r="AK14" s="17">
        <f ca="1" t="shared" si="15"/>
        <v>55556.7808023163</v>
      </c>
      <c r="AL14" s="17">
        <f ca="1" t="shared" si="16"/>
        <v>48711.8579799366</v>
      </c>
      <c r="AM14" s="17">
        <f ca="1" t="shared" si="17"/>
        <v>76812.0257764035</v>
      </c>
      <c r="AN14" s="17">
        <f ca="1" t="shared" si="18"/>
        <v>92071.4871161045</v>
      </c>
      <c r="AO14" s="17">
        <f ca="1">C14/'Ejercicio 3 - TIR'!$D$7</f>
        <v>18792.9416941306</v>
      </c>
      <c r="AP14" s="17">
        <f ca="1" t="shared" si="19"/>
        <v>23369.4479951888</v>
      </c>
      <c r="AQ14" s="17">
        <f ca="1" t="shared" si="20"/>
        <v>36763.8391081858</v>
      </c>
      <c r="AR14" s="17">
        <f ca="1" t="shared" si="21"/>
        <v>29918.916285806</v>
      </c>
      <c r="AS14" s="17">
        <f ca="1" t="shared" si="22"/>
        <v>58019.084082273</v>
      </c>
      <c r="AT14" s="17">
        <f ca="1" t="shared" si="23"/>
        <v>73278.545421974</v>
      </c>
      <c r="AU14" s="17">
        <f ca="1">AP14*'Ejercicio 3 - TIR'!$D$5</f>
        <v>11684.7239975944</v>
      </c>
      <c r="AV14" s="17">
        <f ca="1">AQ14*'Ejercicio 3 - TIR'!$D$5</f>
        <v>18381.9195540929</v>
      </c>
      <c r="AW14" s="17">
        <f ca="1">AR14*'Ejercicio 3 - TIR'!$D$5</f>
        <v>14959.458142903</v>
      </c>
      <c r="AX14" s="17">
        <f ca="1">AS14*'Ejercicio 3 - TIR'!$D$5</f>
        <v>29009.5420411365</v>
      </c>
      <c r="AY14" s="17">
        <f ca="1">AT14*'Ejercicio 3 - TIR'!$D$5</f>
        <v>36639.272710987</v>
      </c>
      <c r="AZ14" s="17">
        <f ca="1" t="shared" ref="AZ14:BD14" si="116">AJ14-AU14-AE14</f>
        <v>25032.272689996</v>
      </c>
      <c r="BA14" s="17">
        <f ca="1" t="shared" si="116"/>
        <v>30922.6707287696</v>
      </c>
      <c r="BB14" s="17">
        <f ca="1" t="shared" si="116"/>
        <v>26421.3459172754</v>
      </c>
      <c r="BC14" s="17">
        <f ca="1" t="shared" si="116"/>
        <v>38752.9113690055</v>
      </c>
      <c r="BD14" s="17">
        <f ca="1" t="shared" si="116"/>
        <v>44137.501138528</v>
      </c>
      <c r="BE14" s="17">
        <f ca="1" t="shared" ref="BE14:BI14" si="117">AZ14/Z14</f>
        <v>21757.5065159765</v>
      </c>
      <c r="BF14" s="17">
        <f ca="1" t="shared" si="117"/>
        <v>23409.0000417181</v>
      </c>
      <c r="BG14" s="17">
        <f ca="1" t="shared" si="117"/>
        <v>17057.940422975</v>
      </c>
      <c r="BH14" s="17">
        <f ca="1" t="shared" si="117"/>
        <v>20268.1611074191</v>
      </c>
      <c r="BI14" s="17">
        <f ca="1" t="shared" si="117"/>
        <v>18495.6927181306</v>
      </c>
      <c r="BJ14" s="17">
        <f ca="1" t="shared" si="26"/>
        <v>86336.6504416879</v>
      </c>
      <c r="BK14" s="17">
        <f ca="1" t="shared" si="27"/>
        <v>44846.846131255</v>
      </c>
      <c r="BL14" s="17">
        <f ca="1" t="shared" si="28"/>
        <v>131183.496572943</v>
      </c>
      <c r="BM14" s="17">
        <f ca="1">BK14*'Ejercicio 3 - TIR'!$D$5</f>
        <v>22423.4230656275</v>
      </c>
      <c r="BN14" s="17">
        <f ca="1" t="shared" si="29"/>
        <v>108760.073507315</v>
      </c>
      <c r="BO14" s="17">
        <f ca="1" t="shared" si="30"/>
        <v>45575.5955299578</v>
      </c>
      <c r="BP14" s="17">
        <f ca="1" t="shared" si="31"/>
        <v>-130143.833153545</v>
      </c>
      <c r="BQ14" s="17">
        <f ca="1" t="shared" ref="BQ14:BT14" si="118">BE14</f>
        <v>21757.5065159765</v>
      </c>
      <c r="BR14" s="17">
        <f ca="1" t="shared" si="118"/>
        <v>23409.0000417181</v>
      </c>
      <c r="BS14" s="17">
        <f ca="1" t="shared" si="118"/>
        <v>17057.940422975</v>
      </c>
      <c r="BT14" s="17">
        <f ca="1" t="shared" si="118"/>
        <v>20268.1611074191</v>
      </c>
      <c r="BU14" s="17">
        <f ca="1" t="shared" si="33"/>
        <v>64071.2882480884</v>
      </c>
      <c r="BV14" s="19">
        <f ca="1" t="shared" si="34"/>
        <v>3.4369316214534</v>
      </c>
    </row>
    <row r="15" ht="15" customHeight="1" spans="1:74">
      <c r="A15" s="15">
        <v>14</v>
      </c>
      <c r="B15" s="16">
        <f ca="1" t="shared" ref="B15:F15" si="119">RAND()</f>
        <v>0.402128042811411</v>
      </c>
      <c r="C15" s="17">
        <f ca="1">IF(B15&lt;=('Ejercicio 3 - TIR'!$D$13-'Ejercicio 3 - TIR'!$C$13)/('Ejercicio 3 - TIR'!$E$13-'Ejercicio 3 - TIR'!$C$13),'Ejercicio 3 - TIR'!$C$13+SQRT(('Ejercicio 3 - TIR'!$E$13-'Ejercicio 3 - TIR'!$C$13)*('Ejercicio 3 - TIR'!$D$13-'Ejercicio 3 - TIR'!$C$13)*B15),'Ejercicio 3 - TIR'!$E$13-SQRT(('Ejercicio 3 - TIR'!$E$13-'Ejercicio 3 - TIR'!$C$13)*('Ejercicio 3 - TIR'!$E$13-'Ejercicio 3 - TIR'!$D$13)*(1-B15)))</f>
        <v>73214.8110212695</v>
      </c>
      <c r="D15" s="16">
        <f ca="1" t="shared" si="119"/>
        <v>0.000316076646569297</v>
      </c>
      <c r="E15" s="17">
        <f ca="1">IF(D15&lt;=('Ejercicio 3 - TIR'!$D$14-'Ejercicio 3 - TIR'!$C$14)/('Ejercicio 3 - TIR'!$E$14-'Ejercicio 3 - TIR'!$C$14),'Ejercicio 3 - TIR'!$C$14+SQRT(('Ejercicio 3 - TIR'!$E$14-'Ejercicio 3 - TIR'!$C$14)*('Ejercicio 3 - TIR'!$D$14-'Ejercicio 3 - TIR'!$C$14)*D15),'Ejercicio 3 - TIR'!$E$14-SQRT(('Ejercicio 3 - TIR'!$E$14-'Ejercicio 3 - TIR'!$C$14)*('Ejercicio 3 - TIR'!$E$14-'Ejercicio 3 - TIR'!$D$14)*(1-D15)))</f>
        <v>25153.9667122877</v>
      </c>
      <c r="F15" s="16">
        <f ca="1">RAND()</f>
        <v>0.622587749231729</v>
      </c>
      <c r="G15" s="17">
        <f ca="1">IF(F15&lt;=('Ejercicio 3 - TIR'!$D$18-'Ejercicio 3 - TIR'!$C$18)/('Ejercicio 3 - TIR'!$E$18-'Ejercicio 3 - TIR'!$C$18),'Ejercicio 3 - TIR'!$C$18+SQRT(('Ejercicio 3 - TIR'!$E$18-'Ejercicio 3 - TIR'!$C$18)*('Ejercicio 3 - TIR'!$D$18-'Ejercicio 3 - TIR'!$C$18)*F15),'Ejercicio 3 - TIR'!$E$18-SQRT(('Ejercicio 3 - TIR'!$E$18-'Ejercicio 3 - TIR'!$C$18)*('Ejercicio 3 - TIR'!$E$18-'Ejercicio 3 - TIR'!$D$18)*(1-F15)))</f>
        <v>39663.7550871677</v>
      </c>
      <c r="H15" s="16">
        <f ca="1" t="shared" ref="H15:L15" si="120">RAND()</f>
        <v>0.535681618120853</v>
      </c>
      <c r="I15" s="17">
        <f ca="1">IF(H15&lt;=('Ejercicio 3 - TIR'!$D$18-'Ejercicio 3 - TIR'!$C$18)/('Ejercicio 3 - TIR'!$E$18-'Ejercicio 3 - TIR'!$C$18),'Ejercicio 3 - TIR'!$C$18+SQRT(('Ejercicio 3 - TIR'!$E$18-'Ejercicio 3 - TIR'!$C$18)*('Ejercicio 3 - TIR'!$D$18-'Ejercicio 3 - TIR'!$C$18)*H15),'Ejercicio 3 - TIR'!$E$18-SQRT(('Ejercicio 3 - TIR'!$E$18-'Ejercicio 3 - TIR'!$C$18)*('Ejercicio 3 - TIR'!$E$18-'Ejercicio 3 - TIR'!$D$18)*(1-H15)))</f>
        <v>38963.9412491453</v>
      </c>
      <c r="J15" s="16">
        <f ca="1" t="shared" si="120"/>
        <v>0.565627160803196</v>
      </c>
      <c r="K15" s="17">
        <f ca="1">IF(J15&lt;=('Ejercicio 3 - TIR'!$D$18-'Ejercicio 3 - TIR'!$C$18)/('Ejercicio 3 - TIR'!$E$18-'Ejercicio 3 - TIR'!$C$18),'Ejercicio 3 - TIR'!$C$18+SQRT(('Ejercicio 3 - TIR'!$E$18-'Ejercicio 3 - TIR'!$C$18)*('Ejercicio 3 - TIR'!$D$18-'Ejercicio 3 - TIR'!$C$18)*J15),'Ejercicio 3 - TIR'!$E$18-SQRT(('Ejercicio 3 - TIR'!$E$18-'Ejercicio 3 - TIR'!$C$18)*('Ejercicio 3 - TIR'!$E$18-'Ejercicio 3 - TIR'!$D$18)*(1-J15)))</f>
        <v>39211.0843075329</v>
      </c>
      <c r="L15" s="16">
        <f ca="1" t="shared" si="120"/>
        <v>0.100649606490629</v>
      </c>
      <c r="M15" s="17">
        <f ca="1">IF(L15&lt;=('Ejercicio 3 - TIR'!$D$18-'Ejercicio 3 - TIR'!$C$18)/('Ejercicio 3 - TIR'!$E$18-'Ejercicio 3 - TIR'!$C$18),'Ejercicio 3 - TIR'!$C$18+SQRT(('Ejercicio 3 - TIR'!$E$18-'Ejercicio 3 - TIR'!$C$18)*('Ejercicio 3 - TIR'!$D$18-'Ejercicio 3 - TIR'!$C$18)*L15),'Ejercicio 3 - TIR'!$E$18-SQRT(('Ejercicio 3 - TIR'!$E$18-'Ejercicio 3 - TIR'!$C$18)*('Ejercicio 3 - TIR'!$E$18-'Ejercicio 3 - TIR'!$D$18)*(1-L15)))</f>
        <v>33885.5425584588</v>
      </c>
      <c r="N15" s="16">
        <f ca="1" t="shared" ref="N15:R15" si="121">RAND()</f>
        <v>0.0606330377965343</v>
      </c>
      <c r="O15" s="17">
        <f ca="1">IF(N15&lt;=('Ejercicio 3 - TIR'!$D$18-'Ejercicio 3 - TIR'!$C$18)/('Ejercicio 3 - TIR'!$E$18-'Ejercicio 3 - TIR'!$C$18),'Ejercicio 3 - TIR'!$C$18+SQRT(('Ejercicio 3 - TIR'!$E$18-'Ejercicio 3 - TIR'!$C$18)*('Ejercicio 3 - TIR'!$D$18-'Ejercicio 3 - TIR'!$C$18)*N15),'Ejercicio 3 - TIR'!$E$18-SQRT(('Ejercicio 3 - TIR'!$E$18-'Ejercicio 3 - TIR'!$C$18)*('Ejercicio 3 - TIR'!$E$18-'Ejercicio 3 - TIR'!$D$18)*(1-N15)))</f>
        <v>33015.7844202595</v>
      </c>
      <c r="P15" s="16">
        <f ca="1" t="shared" si="121"/>
        <v>0.506162014637479</v>
      </c>
      <c r="Q15" s="18">
        <f ca="1">IF(P15&lt;=('Ejercicio 3 - TIR'!$D$22-'Ejercicio 3 - TIR'!$C$22)/('Ejercicio 3 - TIR'!$E$22-'Ejercicio 3 - TIR'!$C$22),'Ejercicio 3 - TIR'!$C$22+SQRT(('Ejercicio 3 - TIR'!$E$22-'Ejercicio 3 - TIR'!$C$22)*('Ejercicio 3 - TIR'!$D$22-'Ejercicio 3 - TIR'!$C$22)*P15),'Ejercicio 3 - TIR'!$E$22-SQRT(('Ejercicio 3 - TIR'!$E$22-'Ejercicio 3 - TIR'!$C$22)*('Ejercicio 3 - TIR'!$E$22-'Ejercicio 3 - TIR'!$D$22)*(1-P15)))</f>
        <v>0.150185433532373</v>
      </c>
      <c r="R15" s="16">
        <f ca="1" t="shared" si="121"/>
        <v>0.274089909073248</v>
      </c>
      <c r="S15" s="18">
        <f ca="1">IF(R15&lt;=('Ejercicio 3 - TIR'!$D$23-'Ejercicio 3 - TIR'!$C$23)/('Ejercicio 3 - TIR'!$E$23-'Ejercicio 3 - TIR'!$C$23),'Ejercicio 3 - TIR'!$C$23+SQRT(('Ejercicio 3 - TIR'!$E$23-'Ejercicio 3 - TIR'!$C$23)*('Ejercicio 3 - TIR'!$D$23-'Ejercicio 3 - TIR'!$C$23)*R15),'Ejercicio 3 - TIR'!$E$23-SQRT(('Ejercicio 3 - TIR'!$E$23-'Ejercicio 3 - TIR'!$C$23)*('Ejercicio 3 - TIR'!$E$23-'Ejercicio 3 - TIR'!$D$23)*(1-R15)))</f>
        <v>0.142211749961042</v>
      </c>
      <c r="T15" s="16">
        <f ca="1" t="shared" ref="T15:X15" si="122">RAND()</f>
        <v>0.743134061609563</v>
      </c>
      <c r="U15" s="18">
        <f ca="1">IF(T15&lt;=('Ejercicio 3 - TIR'!$D$24-'Ejercicio 3 - TIR'!$C$24)/('Ejercicio 3 - TIR'!$E$24-'Ejercicio 3 - TIR'!$C$24),'Ejercicio 3 - TIR'!$C$24+SQRT(('Ejercicio 3 - TIR'!$E$24-'Ejercicio 3 - TIR'!$C$24)*('Ejercicio 3 - TIR'!$D$24-'Ejercicio 3 - TIR'!$C$24)*T15),'Ejercicio 3 - TIR'!$E$24-SQRT(('Ejercicio 3 - TIR'!$E$24-'Ejercicio 3 - TIR'!$C$24)*('Ejercicio 3 - TIR'!$E$24-'Ejercicio 3 - TIR'!$D$24)*(1-T15)))</f>
        <v>0.19318163637555</v>
      </c>
      <c r="V15" s="16">
        <f ca="1" t="shared" si="122"/>
        <v>0.638441972555069</v>
      </c>
      <c r="W15" s="18">
        <f ca="1">IF(V15&lt;=('Ejercicio 3 - TIR'!$D$25-'Ejercicio 3 - TIR'!$C$25)/('Ejercicio 3 - TIR'!$E$25-'Ejercicio 3 - TIR'!$C$25),'Ejercicio 3 - TIR'!$C$25+SQRT(('Ejercicio 3 - TIR'!$E$25-'Ejercicio 3 - TIR'!$C$25)*('Ejercicio 3 - TIR'!$D$25-'Ejercicio 3 - TIR'!$C$25)*V15),'Ejercicio 3 - TIR'!$E$25-SQRT(('Ejercicio 3 - TIR'!$E$25-'Ejercicio 3 - TIR'!$C$25)*('Ejercicio 3 - TIR'!$E$25-'Ejercicio 3 - TIR'!$D$25)*(1-V15)))</f>
        <v>0.214426792440697</v>
      </c>
      <c r="X15" s="16">
        <f ca="1" t="shared" si="122"/>
        <v>0.523199681228571</v>
      </c>
      <c r="Y15" s="18">
        <f ca="1">IF(X15&lt;=('Ejercicio 3 - TIR'!$D$26-'Ejercicio 3 - TIR'!$C$26)/('Ejercicio 3 - TIR'!$E$26-'Ejercicio 3 - TIR'!$C$26),'Ejercicio 3 - TIR'!$C$26+SQRT(('Ejercicio 3 - TIR'!$E$26-'Ejercicio 3 - TIR'!$C$26)*('Ejercicio 3 - TIR'!$D$26-'Ejercicio 3 - TIR'!$C$26)*X15),'Ejercicio 3 - TIR'!$E$26-SQRT(('Ejercicio 3 - TIR'!$E$26-'Ejercicio 3 - TIR'!$C$26)*('Ejercicio 3 - TIR'!$E$26-'Ejercicio 3 - TIR'!$D$26)*(1-X15)))</f>
        <v>0.229258284209482</v>
      </c>
      <c r="Z15" s="16">
        <f ca="1" t="shared" si="4"/>
        <v>1.15018543353237</v>
      </c>
      <c r="AA15" s="16">
        <f ca="1" t="shared" si="5"/>
        <v>1.31375531681471</v>
      </c>
      <c r="AB15" s="16">
        <f ca="1" t="shared" si="6"/>
        <v>1.56754871871406</v>
      </c>
      <c r="AC15" s="16">
        <f ca="1" t="shared" si="7"/>
        <v>1.90367316246244</v>
      </c>
      <c r="AD15" s="16">
        <f ca="1" t="shared" si="8"/>
        <v>2.34010600538421</v>
      </c>
      <c r="AE15" s="15">
        <f ca="1" t="shared" si="9"/>
        <v>3777.75939574382</v>
      </c>
      <c r="AF15" s="15">
        <f ca="1" t="shared" si="10"/>
        <v>4315.00117034432</v>
      </c>
      <c r="AG15" s="15">
        <f ca="1" t="shared" si="11"/>
        <v>5148.58015739384</v>
      </c>
      <c r="AH15" s="15">
        <f ca="1" t="shared" si="12"/>
        <v>6252.57368616762</v>
      </c>
      <c r="AI15" s="15">
        <f ca="1" t="shared" si="13"/>
        <v>7686.02800135177</v>
      </c>
      <c r="AJ15" s="17">
        <f ca="1" t="shared" si="14"/>
        <v>45620.6733404558</v>
      </c>
      <c r="AK15" s="17">
        <f ca="1" t="shared" si="15"/>
        <v>51189.0849801206</v>
      </c>
      <c r="AL15" s="17">
        <f ca="1" t="shared" si="16"/>
        <v>61465.2849656621</v>
      </c>
      <c r="AM15" s="17">
        <f ca="1" t="shared" si="17"/>
        <v>64506.9979640167</v>
      </c>
      <c r="AN15" s="17">
        <f ca="1" t="shared" si="18"/>
        <v>77260.4353943199</v>
      </c>
      <c r="AO15" s="17">
        <f ca="1">C15/'Ejercicio 3 - TIR'!$D$7</f>
        <v>14642.9622042539</v>
      </c>
      <c r="AP15" s="17">
        <f ca="1" t="shared" si="19"/>
        <v>30977.7111362019</v>
      </c>
      <c r="AQ15" s="17">
        <f ca="1" t="shared" si="20"/>
        <v>36546.1227758668</v>
      </c>
      <c r="AR15" s="17">
        <f ca="1" t="shared" si="21"/>
        <v>46822.3227614082</v>
      </c>
      <c r="AS15" s="17">
        <f ca="1" t="shared" si="22"/>
        <v>49864.0357597628</v>
      </c>
      <c r="AT15" s="17">
        <f ca="1" t="shared" si="23"/>
        <v>62617.473190066</v>
      </c>
      <c r="AU15" s="17">
        <f ca="1">AP15*'Ejercicio 3 - TIR'!$D$5</f>
        <v>15488.855568101</v>
      </c>
      <c r="AV15" s="17">
        <f ca="1">AQ15*'Ejercicio 3 - TIR'!$D$5</f>
        <v>18273.0613879334</v>
      </c>
      <c r="AW15" s="17">
        <f ca="1">AR15*'Ejercicio 3 - TIR'!$D$5</f>
        <v>23411.1613807041</v>
      </c>
      <c r="AX15" s="17">
        <f ca="1">AS15*'Ejercicio 3 - TIR'!$D$5</f>
        <v>24932.0178798814</v>
      </c>
      <c r="AY15" s="17">
        <f ca="1">AT15*'Ejercicio 3 - TIR'!$D$5</f>
        <v>31308.736595033</v>
      </c>
      <c r="AZ15" s="17">
        <f ca="1" t="shared" ref="AZ15:BD15" si="123">AJ15-AU15-AE15</f>
        <v>26354.058376611</v>
      </c>
      <c r="BA15" s="17">
        <f ca="1" t="shared" si="123"/>
        <v>28601.022421843</v>
      </c>
      <c r="BB15" s="17">
        <f ca="1" t="shared" si="123"/>
        <v>32905.5434275642</v>
      </c>
      <c r="BC15" s="17">
        <f ca="1" t="shared" si="123"/>
        <v>33322.4063979677</v>
      </c>
      <c r="BD15" s="17">
        <f ca="1" t="shared" si="123"/>
        <v>38265.6707979351</v>
      </c>
      <c r="BE15" s="17">
        <f ca="1" t="shared" ref="BE15:BI15" si="124">AZ15/Z15</f>
        <v>22912.8778788949</v>
      </c>
      <c r="BF15" s="17">
        <f ca="1" t="shared" si="124"/>
        <v>21770.4332426133</v>
      </c>
      <c r="BG15" s="17">
        <f ca="1" t="shared" si="124"/>
        <v>20991.7197690406</v>
      </c>
      <c r="BH15" s="17">
        <f ca="1" t="shared" si="124"/>
        <v>17504.2686187079</v>
      </c>
      <c r="BI15" s="17">
        <f ca="1" t="shared" si="124"/>
        <v>16352.1099941165</v>
      </c>
      <c r="BJ15" s="17">
        <f ca="1" t="shared" si="26"/>
        <v>58862.9485626591</v>
      </c>
      <c r="BK15" s="17">
        <f ca="1" t="shared" si="27"/>
        <v>34266.0837907886</v>
      </c>
      <c r="BL15" s="17">
        <f ca="1" t="shared" si="28"/>
        <v>93129.0323534477</v>
      </c>
      <c r="BM15" s="17">
        <f ca="1">BK15*'Ejercicio 3 - TIR'!$D$5</f>
        <v>17133.0418953943</v>
      </c>
      <c r="BN15" s="17">
        <f ca="1" t="shared" si="29"/>
        <v>75995.9904580534</v>
      </c>
      <c r="BO15" s="17">
        <f ca="1" t="shared" si="30"/>
        <v>32475.4478144147</v>
      </c>
      <c r="BP15" s="17">
        <f ca="1" t="shared" si="31"/>
        <v>-98368.7777335572</v>
      </c>
      <c r="BQ15" s="17">
        <f ca="1" t="shared" ref="BQ15:BT15" si="125">BE15</f>
        <v>22912.8778788949</v>
      </c>
      <c r="BR15" s="17">
        <f ca="1" t="shared" si="125"/>
        <v>21770.4332426133</v>
      </c>
      <c r="BS15" s="17">
        <f ca="1" t="shared" si="125"/>
        <v>20991.7197690406</v>
      </c>
      <c r="BT15" s="17">
        <f ca="1" t="shared" si="125"/>
        <v>17504.2686187079</v>
      </c>
      <c r="BU15" s="17">
        <f ca="1" t="shared" si="33"/>
        <v>48827.5578085311</v>
      </c>
      <c r="BV15" s="19">
        <f ca="1" t="shared" si="34"/>
        <v>9.46231290661146</v>
      </c>
    </row>
    <row r="16" ht="15" customHeight="1" spans="1:74">
      <c r="A16" s="15">
        <v>15</v>
      </c>
      <c r="B16" s="16">
        <f ca="1" t="shared" ref="B16:F16" si="126">RAND()</f>
        <v>0.972872126436551</v>
      </c>
      <c r="C16" s="17">
        <f ca="1">IF(B16&lt;=('Ejercicio 3 - TIR'!$D$13-'Ejercicio 3 - TIR'!$C$13)/('Ejercicio 3 - TIR'!$E$13-'Ejercicio 3 - TIR'!$C$13),'Ejercicio 3 - TIR'!$C$13+SQRT(('Ejercicio 3 - TIR'!$E$13-'Ejercicio 3 - TIR'!$C$13)*('Ejercicio 3 - TIR'!$D$13-'Ejercicio 3 - TIR'!$C$13)*B16),'Ejercicio 3 - TIR'!$E$13-SQRT(('Ejercicio 3 - TIR'!$E$13-'Ejercicio 3 - TIR'!$C$13)*('Ejercicio 3 - TIR'!$E$13-'Ejercicio 3 - TIR'!$D$13)*(1-B16)))</f>
        <v>94294.4370763141</v>
      </c>
      <c r="D16" s="16">
        <f ca="1" t="shared" si="126"/>
        <v>0.29723911860147</v>
      </c>
      <c r="E16" s="17">
        <f ca="1">IF(D16&lt;=('Ejercicio 3 - TIR'!$D$14-'Ejercicio 3 - TIR'!$C$14)/('Ejercicio 3 - TIR'!$E$14-'Ejercicio 3 - TIR'!$C$14),'Ejercicio 3 - TIR'!$C$14+SQRT(('Ejercicio 3 - TIR'!$E$14-'Ejercicio 3 - TIR'!$C$14)*('Ejercicio 3 - TIR'!$D$14-'Ejercicio 3 - TIR'!$C$14)*D16),'Ejercicio 3 - TIR'!$E$14-SQRT(('Ejercicio 3 - TIR'!$E$14-'Ejercicio 3 - TIR'!$C$14)*('Ejercicio 3 - TIR'!$E$14-'Ejercicio 3 - TIR'!$D$14)*(1-D16)))</f>
        <v>29721.539356514</v>
      </c>
      <c r="F16" s="16">
        <f ca="1" t="shared" si="126"/>
        <v>0.858318040290406</v>
      </c>
      <c r="G16" s="17">
        <f ca="1">IF(F16&lt;=('Ejercicio 3 - TIR'!$D$18-'Ejercicio 3 - TIR'!$C$18)/('Ejercicio 3 - TIR'!$E$18-'Ejercicio 3 - TIR'!$C$18),'Ejercicio 3 - TIR'!$C$18+SQRT(('Ejercicio 3 - TIR'!$E$18-'Ejercicio 3 - TIR'!$C$18)*('Ejercicio 3 - TIR'!$D$18-'Ejercicio 3 - TIR'!$C$18)*F16),'Ejercicio 3 - TIR'!$E$18-SQRT(('Ejercicio 3 - TIR'!$E$18-'Ejercicio 3 - TIR'!$C$18)*('Ejercicio 3 - TIR'!$E$18-'Ejercicio 3 - TIR'!$D$18)*(1-F16)))</f>
        <v>41740.2228637191</v>
      </c>
      <c r="H16" s="16">
        <f ca="1" t="shared" ref="H16:L16" si="127">RAND()</f>
        <v>0.0566968626010669</v>
      </c>
      <c r="I16" s="17">
        <f ca="1">IF(H16&lt;=('Ejercicio 3 - TIR'!$D$18-'Ejercicio 3 - TIR'!$C$18)/('Ejercicio 3 - TIR'!$E$18-'Ejercicio 3 - TIR'!$C$18),'Ejercicio 3 - TIR'!$C$18+SQRT(('Ejercicio 3 - TIR'!$E$18-'Ejercicio 3 - TIR'!$C$18)*('Ejercicio 3 - TIR'!$D$18-'Ejercicio 3 - TIR'!$C$18)*H16),'Ejercicio 3 - TIR'!$E$18-SQRT(('Ejercicio 3 - TIR'!$E$18-'Ejercicio 3 - TIR'!$C$18)*('Ejercicio 3 - TIR'!$E$18-'Ejercicio 3 - TIR'!$D$18)*(1-H16)))</f>
        <v>32916.2526279731</v>
      </c>
      <c r="J16" s="16">
        <f ca="1" t="shared" si="127"/>
        <v>0.29330832535392</v>
      </c>
      <c r="K16" s="17">
        <f ca="1">IF(J16&lt;=('Ejercicio 3 - TIR'!$D$18-'Ejercicio 3 - TIR'!$C$18)/('Ejercicio 3 - TIR'!$E$18-'Ejercicio 3 - TIR'!$C$18),'Ejercicio 3 - TIR'!$C$18+SQRT(('Ejercicio 3 - TIR'!$E$18-'Ejercicio 3 - TIR'!$C$18)*('Ejercicio 3 - TIR'!$D$18-'Ejercicio 3 - TIR'!$C$18)*J16),'Ejercicio 3 - TIR'!$E$18-SQRT(('Ejercicio 3 - TIR'!$E$18-'Ejercicio 3 - TIR'!$C$18)*('Ejercicio 3 - TIR'!$E$18-'Ejercicio 3 - TIR'!$D$18)*(1-J16)))</f>
        <v>36632.9668175778</v>
      </c>
      <c r="L16" s="16">
        <f ca="1" t="shared" si="127"/>
        <v>0.251344707149765</v>
      </c>
      <c r="M16" s="17">
        <f ca="1">IF(L16&lt;=('Ejercicio 3 - TIR'!$D$18-'Ejercicio 3 - TIR'!$C$18)/('Ejercicio 3 - TIR'!$E$18-'Ejercicio 3 - TIR'!$C$18),'Ejercicio 3 - TIR'!$C$18+SQRT(('Ejercicio 3 - TIR'!$E$18-'Ejercicio 3 - TIR'!$C$18)*('Ejercicio 3 - TIR'!$D$18-'Ejercicio 3 - TIR'!$C$18)*L16),'Ejercicio 3 - TIR'!$E$18-SQRT(('Ejercicio 3 - TIR'!$E$18-'Ejercicio 3 - TIR'!$C$18)*('Ejercicio 3 - TIR'!$E$18-'Ejercicio 3 - TIR'!$D$18)*(1-L16)))</f>
        <v>36140.1715018772</v>
      </c>
      <c r="N16" s="16">
        <f ca="1" t="shared" ref="N16:R16" si="128">RAND()</f>
        <v>0.0644556648759083</v>
      </c>
      <c r="O16" s="17">
        <f ca="1">IF(N16&lt;=('Ejercicio 3 - TIR'!$D$18-'Ejercicio 3 - TIR'!$C$18)/('Ejercicio 3 - TIR'!$E$18-'Ejercicio 3 - TIR'!$C$18),'Ejercicio 3 - TIR'!$C$18+SQRT(('Ejercicio 3 - TIR'!$E$18-'Ejercicio 3 - TIR'!$C$18)*('Ejercicio 3 - TIR'!$D$18-'Ejercicio 3 - TIR'!$C$18)*N16),'Ejercicio 3 - TIR'!$E$18-SQRT(('Ejercicio 3 - TIR'!$E$18-'Ejercicio 3 - TIR'!$C$18)*('Ejercicio 3 - TIR'!$E$18-'Ejercicio 3 - TIR'!$D$18)*(1-N16)))</f>
        <v>33109.3970044667</v>
      </c>
      <c r="P16" s="16">
        <f ca="1" t="shared" si="128"/>
        <v>0.501197763529779</v>
      </c>
      <c r="Q16" s="18">
        <f ca="1">IF(P16&lt;=('Ejercicio 3 - TIR'!$D$22-'Ejercicio 3 - TIR'!$C$22)/('Ejercicio 3 - TIR'!$E$22-'Ejercicio 3 - TIR'!$C$22),'Ejercicio 3 - TIR'!$C$22+SQRT(('Ejercicio 3 - TIR'!$E$22-'Ejercicio 3 - TIR'!$C$22)*('Ejercicio 3 - TIR'!$D$22-'Ejercicio 3 - TIR'!$C$22)*P16),'Ejercicio 3 - TIR'!$E$22-SQRT(('Ejercicio 3 - TIR'!$E$22-'Ejercicio 3 - TIR'!$C$22)*('Ejercicio 3 - TIR'!$E$22-'Ejercicio 3 - TIR'!$D$22)*(1-P16)))</f>
        <v>0.150035954451269</v>
      </c>
      <c r="R16" s="16">
        <f ca="1" t="shared" si="128"/>
        <v>0.0747817277954415</v>
      </c>
      <c r="S16" s="18">
        <f ca="1">IF(R16&lt;=('Ejercicio 3 - TIR'!$D$23-'Ejercicio 3 - TIR'!$C$23)/('Ejercicio 3 - TIR'!$E$23-'Ejercicio 3 - TIR'!$C$23),'Ejercicio 3 - TIR'!$C$23+SQRT(('Ejercicio 3 - TIR'!$E$23-'Ejercicio 3 - TIR'!$C$23)*('Ejercicio 3 - TIR'!$D$23-'Ejercicio 3 - TIR'!$C$23)*R16),'Ejercicio 3 - TIR'!$E$23-SQRT(('Ejercicio 3 - TIR'!$E$23-'Ejercicio 3 - TIR'!$C$23)*('Ejercicio 3 - TIR'!$E$23-'Ejercicio 3 - TIR'!$D$23)*(1-R16)))</f>
        <v>0.131602030427119</v>
      </c>
      <c r="T16" s="16">
        <f ca="1" t="shared" ref="T16:X16" si="129">RAND()</f>
        <v>0.253378850994173</v>
      </c>
      <c r="U16" s="18">
        <f ca="1">IF(T16&lt;=('Ejercicio 3 - TIR'!$D$24-'Ejercicio 3 - TIR'!$C$24)/('Ejercicio 3 - TIR'!$E$24-'Ejercicio 3 - TIR'!$C$24),'Ejercicio 3 - TIR'!$C$24+SQRT(('Ejercicio 3 - TIR'!$E$24-'Ejercicio 3 - TIR'!$C$24)*('Ejercicio 3 - TIR'!$D$24-'Ejercicio 3 - TIR'!$C$24)*T16),'Ejercicio 3 - TIR'!$E$24-SQRT(('Ejercicio 3 - TIR'!$E$24-'Ejercicio 3 - TIR'!$C$24)*('Ejercicio 3 - TIR'!$E$24-'Ejercicio 3 - TIR'!$D$24)*(1-T16)))</f>
        <v>0.173067197209192</v>
      </c>
      <c r="V16" s="16">
        <f ca="1" t="shared" si="129"/>
        <v>0.474993692181925</v>
      </c>
      <c r="W16" s="18">
        <f ca="1">IF(V16&lt;=('Ejercicio 3 - TIR'!$D$25-'Ejercicio 3 - TIR'!$C$25)/('Ejercicio 3 - TIR'!$E$25-'Ejercicio 3 - TIR'!$C$25),'Ejercicio 3 - TIR'!$C$25+SQRT(('Ejercicio 3 - TIR'!$E$25-'Ejercicio 3 - TIR'!$C$25)*('Ejercicio 3 - TIR'!$D$25-'Ejercicio 3 - TIR'!$C$25)*V16),'Ejercicio 3 - TIR'!$E$25-SQRT(('Ejercicio 3 - TIR'!$E$25-'Ejercicio 3 - TIR'!$C$25)*('Ejercicio 3 - TIR'!$E$25-'Ejercicio 3 - TIR'!$D$25)*(1-V16)))</f>
        <v>0.207133671986473</v>
      </c>
      <c r="X16" s="16">
        <f ca="1" t="shared" si="129"/>
        <v>0.548211409514307</v>
      </c>
      <c r="Y16" s="18">
        <f ca="1">IF(X16&lt;=('Ejercicio 3 - TIR'!$D$26-'Ejercicio 3 - TIR'!$C$26)/('Ejercicio 3 - TIR'!$E$26-'Ejercicio 3 - TIR'!$C$26),'Ejercicio 3 - TIR'!$C$26+SQRT(('Ejercicio 3 - TIR'!$E$26-'Ejercicio 3 - TIR'!$C$26)*('Ejercicio 3 - TIR'!$D$26-'Ejercicio 3 - TIR'!$C$26)*X16),'Ejercicio 3 - TIR'!$E$26-SQRT(('Ejercicio 3 - TIR'!$E$26-'Ejercicio 3 - TIR'!$C$26)*('Ejercicio 3 - TIR'!$E$26-'Ejercicio 3 - TIR'!$D$26)*(1-X16)))</f>
        <v>0.230607101840217</v>
      </c>
      <c r="Z16" s="16">
        <f ca="1" t="shared" si="4"/>
        <v>1.15003595445127</v>
      </c>
      <c r="AA16" s="16">
        <f ca="1" t="shared" si="5"/>
        <v>1.30138302112125</v>
      </c>
      <c r="AB16" s="16">
        <f ca="1" t="shared" si="6"/>
        <v>1.52660973308233</v>
      </c>
      <c r="AC16" s="16">
        <f ca="1" t="shared" si="7"/>
        <v>1.84282201278596</v>
      </c>
      <c r="AD16" s="16">
        <f ca="1" t="shared" si="8"/>
        <v>2.26778985636189</v>
      </c>
      <c r="AE16" s="15">
        <f ca="1" t="shared" si="9"/>
        <v>4459.29952511554</v>
      </c>
      <c r="AF16" s="15">
        <f ca="1" t="shared" si="10"/>
        <v>5046.15239690343</v>
      </c>
      <c r="AG16" s="15">
        <f ca="1" t="shared" si="11"/>
        <v>5919.47584892596</v>
      </c>
      <c r="AH16" s="15">
        <f ca="1" t="shared" si="12"/>
        <v>7145.59861774924</v>
      </c>
      <c r="AI16" s="15">
        <f ca="1" t="shared" si="13"/>
        <v>8793.42440590185</v>
      </c>
      <c r="AJ16" s="17">
        <f ca="1" t="shared" si="14"/>
        <v>48002.7570400859</v>
      </c>
      <c r="AK16" s="17">
        <f ca="1" t="shared" si="15"/>
        <v>42836.6522889818</v>
      </c>
      <c r="AL16" s="17">
        <f ca="1" t="shared" si="16"/>
        <v>55924.2436953963</v>
      </c>
      <c r="AM16" s="17">
        <f ca="1" t="shared" si="17"/>
        <v>66599.9035895193</v>
      </c>
      <c r="AN16" s="17">
        <f ca="1" t="shared" si="18"/>
        <v>75085.1546769882</v>
      </c>
      <c r="AO16" s="17">
        <f ca="1">C16/'Ejercicio 3 - TIR'!$D$7</f>
        <v>18858.8874152628</v>
      </c>
      <c r="AP16" s="17">
        <f ca="1" t="shared" si="19"/>
        <v>29143.8696248231</v>
      </c>
      <c r="AQ16" s="17">
        <f ca="1" t="shared" si="20"/>
        <v>23977.764873719</v>
      </c>
      <c r="AR16" s="17">
        <f ca="1" t="shared" si="21"/>
        <v>37065.3562801335</v>
      </c>
      <c r="AS16" s="17">
        <f ca="1" t="shared" si="22"/>
        <v>47741.0161742565</v>
      </c>
      <c r="AT16" s="17">
        <f ca="1" t="shared" si="23"/>
        <v>56226.2672617254</v>
      </c>
      <c r="AU16" s="17">
        <f ca="1">AP16*'Ejercicio 3 - TIR'!$D$5</f>
        <v>14571.9348124115</v>
      </c>
      <c r="AV16" s="17">
        <f ca="1">AQ16*'Ejercicio 3 - TIR'!$D$5</f>
        <v>11988.8824368595</v>
      </c>
      <c r="AW16" s="17">
        <f ca="1">AR16*'Ejercicio 3 - TIR'!$D$5</f>
        <v>18532.6781400668</v>
      </c>
      <c r="AX16" s="17">
        <f ca="1">AS16*'Ejercicio 3 - TIR'!$D$5</f>
        <v>23870.5080871282</v>
      </c>
      <c r="AY16" s="17">
        <f ca="1">AT16*'Ejercicio 3 - TIR'!$D$5</f>
        <v>28113.1336308627</v>
      </c>
      <c r="AZ16" s="17">
        <f ca="1" t="shared" ref="AZ16:BD16" si="130">AJ16-AU16-AE16</f>
        <v>28971.5227025588</v>
      </c>
      <c r="BA16" s="17">
        <f ca="1" t="shared" si="130"/>
        <v>25801.6174552189</v>
      </c>
      <c r="BB16" s="17">
        <f ca="1" t="shared" si="130"/>
        <v>31472.0897064036</v>
      </c>
      <c r="BC16" s="17">
        <f ca="1" t="shared" si="130"/>
        <v>35583.7968846418</v>
      </c>
      <c r="BD16" s="17">
        <f ca="1" t="shared" si="130"/>
        <v>38178.5966402237</v>
      </c>
      <c r="BE16" s="17">
        <f ca="1" t="shared" ref="BE16:BI16" si="131">AZ16/Z16</f>
        <v>25191.8408206484</v>
      </c>
      <c r="BF16" s="17">
        <f ca="1" t="shared" si="131"/>
        <v>19826.3055814181</v>
      </c>
      <c r="BG16" s="17">
        <f ca="1" t="shared" si="131"/>
        <v>20615.6747362401</v>
      </c>
      <c r="BH16" s="17">
        <f ca="1" t="shared" si="131"/>
        <v>19309.4051610804</v>
      </c>
      <c r="BI16" s="17">
        <f ca="1" t="shared" si="131"/>
        <v>16835.1562791942</v>
      </c>
      <c r="BJ16" s="17">
        <f ca="1" t="shared" si="26"/>
        <v>67402.2054681631</v>
      </c>
      <c r="BK16" s="17">
        <f ca="1" t="shared" si="27"/>
        <v>42767.9935826039</v>
      </c>
      <c r="BL16" s="17">
        <f ca="1" t="shared" si="28"/>
        <v>110170.199050767</v>
      </c>
      <c r="BM16" s="17">
        <f ca="1">BK16*'Ejercicio 3 - TIR'!$D$5</f>
        <v>21383.996791302</v>
      </c>
      <c r="BN16" s="17">
        <f ca="1" t="shared" si="29"/>
        <v>88786.202259465</v>
      </c>
      <c r="BO16" s="17">
        <f ca="1" t="shared" si="30"/>
        <v>39150.9830641454</v>
      </c>
      <c r="BP16" s="17">
        <f ca="1" t="shared" si="31"/>
        <v>-124015.976432828</v>
      </c>
      <c r="BQ16" s="17">
        <f ca="1" t="shared" ref="BQ16:BT16" si="132">BE16</f>
        <v>25191.8408206484</v>
      </c>
      <c r="BR16" s="17">
        <f ca="1" t="shared" si="132"/>
        <v>19826.3055814181</v>
      </c>
      <c r="BS16" s="17">
        <f ca="1" t="shared" si="132"/>
        <v>20615.6747362401</v>
      </c>
      <c r="BT16" s="17">
        <f ca="1" t="shared" si="132"/>
        <v>19309.4051610804</v>
      </c>
      <c r="BU16" s="17">
        <f ca="1" t="shared" si="33"/>
        <v>55986.1393433395</v>
      </c>
      <c r="BV16" s="19">
        <f ca="1" t="shared" si="34"/>
        <v>3.84583946557921</v>
      </c>
    </row>
    <row r="17" ht="15" customHeight="1" spans="1:74">
      <c r="A17" s="15">
        <v>16</v>
      </c>
      <c r="B17" s="16">
        <f ca="1" t="shared" ref="B17:F17" si="133">RAND()</f>
        <v>0.303691019144117</v>
      </c>
      <c r="C17" s="17">
        <f ca="1">IF(B17&lt;=('Ejercicio 3 - TIR'!$D$13-'Ejercicio 3 - TIR'!$C$13)/('Ejercicio 3 - TIR'!$E$13-'Ejercicio 3 - TIR'!$C$13),'Ejercicio 3 - TIR'!$C$13+SQRT(('Ejercicio 3 - TIR'!$E$13-'Ejercicio 3 - TIR'!$C$13)*('Ejercicio 3 - TIR'!$D$13-'Ejercicio 3 - TIR'!$C$13)*B17),'Ejercicio 3 - TIR'!$E$13-SQRT(('Ejercicio 3 - TIR'!$E$13-'Ejercicio 3 - TIR'!$C$13)*('Ejercicio 3 - TIR'!$E$13-'Ejercicio 3 - TIR'!$D$13)*(1-B17)))</f>
        <v>71093.7588568306</v>
      </c>
      <c r="D17" s="16">
        <f ca="1" t="shared" si="133"/>
        <v>0.996742015447877</v>
      </c>
      <c r="E17" s="17">
        <f ca="1">IF(D17&lt;=('Ejercicio 3 - TIR'!$D$14-'Ejercicio 3 - TIR'!$C$14)/('Ejercicio 3 - TIR'!$E$14-'Ejercicio 3 - TIR'!$C$14),'Ejercicio 3 - TIR'!$C$14+SQRT(('Ejercicio 3 - TIR'!$E$14-'Ejercicio 3 - TIR'!$C$14)*('Ejercicio 3 - TIR'!$D$14-'Ejercicio 3 - TIR'!$C$14)*D17),'Ejercicio 3 - TIR'!$E$14-SQRT(('Ejercicio 3 - TIR'!$E$14-'Ejercicio 3 - TIR'!$C$14)*('Ejercicio 3 - TIR'!$E$14-'Ejercicio 3 - TIR'!$D$14)*(1-D17)))</f>
        <v>39300.9308454677</v>
      </c>
      <c r="F17" s="16">
        <f ca="1" t="shared" si="133"/>
        <v>0.286585390020945</v>
      </c>
      <c r="G17" s="17">
        <f ca="1">IF(F17&lt;=('Ejercicio 3 - TIR'!$D$18-'Ejercicio 3 - TIR'!$C$18)/('Ejercicio 3 - TIR'!$E$18-'Ejercicio 3 - TIR'!$C$18),'Ejercicio 3 - TIR'!$C$18+SQRT(('Ejercicio 3 - TIR'!$E$18-'Ejercicio 3 - TIR'!$C$18)*('Ejercicio 3 - TIR'!$D$18-'Ejercicio 3 - TIR'!$C$18)*F17),'Ejercicio 3 - TIR'!$E$18-SQRT(('Ejercicio 3 - TIR'!$E$18-'Ejercicio 3 - TIR'!$C$18)*('Ejercicio 3 - TIR'!$E$18-'Ejercicio 3 - TIR'!$D$18)*(1-F17)))</f>
        <v>36556.5088654818</v>
      </c>
      <c r="H17" s="16">
        <f ca="1" t="shared" ref="H17:L17" si="134">RAND()</f>
        <v>0.13098612819322</v>
      </c>
      <c r="I17" s="17">
        <f ca="1">IF(H17&lt;=('Ejercicio 3 - TIR'!$D$18-'Ejercicio 3 - TIR'!$C$18)/('Ejercicio 3 - TIR'!$E$18-'Ejercicio 3 - TIR'!$C$18),'Ejercicio 3 - TIR'!$C$18+SQRT(('Ejercicio 3 - TIR'!$E$18-'Ejercicio 3 - TIR'!$C$18)*('Ejercicio 3 - TIR'!$D$18-'Ejercicio 3 - TIR'!$C$18)*H17),'Ejercicio 3 - TIR'!$E$18-SQRT(('Ejercicio 3 - TIR'!$E$18-'Ejercicio 3 - TIR'!$C$18)*('Ejercicio 3 - TIR'!$E$18-'Ejercicio 3 - TIR'!$D$18)*(1-H17)))</f>
        <v>34432.5973456861</v>
      </c>
      <c r="J17" s="16">
        <f ca="1" t="shared" si="134"/>
        <v>0.070833822658219</v>
      </c>
      <c r="K17" s="17">
        <f ca="1">IF(J17&lt;=('Ejercicio 3 - TIR'!$D$18-'Ejercicio 3 - TIR'!$C$18)/('Ejercicio 3 - TIR'!$E$18-'Ejercicio 3 - TIR'!$C$18),'Ejercicio 3 - TIR'!$C$18+SQRT(('Ejercicio 3 - TIR'!$E$18-'Ejercicio 3 - TIR'!$C$18)*('Ejercicio 3 - TIR'!$D$18-'Ejercicio 3 - TIR'!$C$18)*J17),'Ejercicio 3 - TIR'!$E$18-SQRT(('Ejercicio 3 - TIR'!$E$18-'Ejercicio 3 - TIR'!$C$18)*('Ejercicio 3 - TIR'!$E$18-'Ejercicio 3 - TIR'!$D$18)*(1-J17)))</f>
        <v>33259.6124614335</v>
      </c>
      <c r="L17" s="16">
        <f ca="1" t="shared" si="134"/>
        <v>0.939496923603721</v>
      </c>
      <c r="M17" s="17">
        <f ca="1">IF(L17&lt;=('Ejercicio 3 - TIR'!$D$18-'Ejercicio 3 - TIR'!$C$18)/('Ejercicio 3 - TIR'!$E$18-'Ejercicio 3 - TIR'!$C$18),'Ejercicio 3 - TIR'!$C$18+SQRT(('Ejercicio 3 - TIR'!$E$18-'Ejercicio 3 - TIR'!$C$18)*('Ejercicio 3 - TIR'!$D$18-'Ejercicio 3 - TIR'!$C$18)*L17),'Ejercicio 3 - TIR'!$E$18-SQRT(('Ejercicio 3 - TIR'!$E$18-'Ejercicio 3 - TIR'!$C$18)*('Ejercicio 3 - TIR'!$E$18-'Ejercicio 3 - TIR'!$D$18)*(1-L17)))</f>
        <v>42869.8050019491</v>
      </c>
      <c r="N17" s="16">
        <f ca="1" t="shared" ref="N17:R17" si="135">RAND()</f>
        <v>0.0155622918404006</v>
      </c>
      <c r="O17" s="17">
        <f ca="1">IF(N17&lt;=('Ejercicio 3 - TIR'!$D$18-'Ejercicio 3 - TIR'!$C$18)/('Ejercicio 3 - TIR'!$E$18-'Ejercicio 3 - TIR'!$C$18),'Ejercicio 3 - TIR'!$C$18+SQRT(('Ejercicio 3 - TIR'!$E$18-'Ejercicio 3 - TIR'!$C$18)*('Ejercicio 3 - TIR'!$D$18-'Ejercicio 3 - TIR'!$C$18)*N17),'Ejercicio 3 - TIR'!$E$18-SQRT(('Ejercicio 3 - TIR'!$E$18-'Ejercicio 3 - TIR'!$C$18)*('Ejercicio 3 - TIR'!$E$18-'Ejercicio 3 - TIR'!$D$18)*(1-N17)))</f>
        <v>31527.8559408727</v>
      </c>
      <c r="P17" s="16">
        <f ca="1" t="shared" si="135"/>
        <v>0.338409565381826</v>
      </c>
      <c r="Q17" s="18">
        <f ca="1">IF(P17&lt;=('Ejercicio 3 - TIR'!$D$22-'Ejercicio 3 - TIR'!$C$22)/('Ejercicio 3 - TIR'!$E$22-'Ejercicio 3 - TIR'!$C$22),'Ejercicio 3 - TIR'!$C$22+SQRT(('Ejercicio 3 - TIR'!$E$22-'Ejercicio 3 - TIR'!$C$22)*('Ejercicio 3 - TIR'!$D$22-'Ejercicio 3 - TIR'!$C$22)*P17),'Ejercicio 3 - TIR'!$E$22-SQRT(('Ejercicio 3 - TIR'!$E$22-'Ejercicio 3 - TIR'!$C$22)*('Ejercicio 3 - TIR'!$E$22-'Ejercicio 3 - TIR'!$D$22)*(1-P17)))</f>
        <v>0.144680705372564</v>
      </c>
      <c r="R17" s="16">
        <f ca="1" t="shared" si="135"/>
        <v>0.497599782396331</v>
      </c>
      <c r="S17" s="18">
        <f ca="1">IF(R17&lt;=('Ejercicio 3 - TIR'!$D$23-'Ejercicio 3 - TIR'!$C$23)/('Ejercicio 3 - TIR'!$E$23-'Ejercicio 3 - TIR'!$C$23),'Ejercicio 3 - TIR'!$C$23+SQRT(('Ejercicio 3 - TIR'!$E$23-'Ejercicio 3 - TIR'!$C$23)*('Ejercicio 3 - TIR'!$D$23-'Ejercicio 3 - TIR'!$C$23)*R17),'Ejercicio 3 - TIR'!$E$23-SQRT(('Ejercicio 3 - TIR'!$E$23-'Ejercicio 3 - TIR'!$C$23)*('Ejercicio 3 - TIR'!$E$23-'Ejercicio 3 - TIR'!$D$23)*(1-R17)))</f>
        <v>0.149927906848181</v>
      </c>
      <c r="T17" s="16">
        <f ca="1" t="shared" ref="T17:X17" si="136">RAND()</f>
        <v>0.839852826811698</v>
      </c>
      <c r="U17" s="18">
        <f ca="1">IF(T17&lt;=('Ejercicio 3 - TIR'!$D$24-'Ejercicio 3 - TIR'!$C$24)/('Ejercicio 3 - TIR'!$E$24-'Ejercicio 3 - TIR'!$C$24),'Ejercicio 3 - TIR'!$C$24+SQRT(('Ejercicio 3 - TIR'!$E$24-'Ejercicio 3 - TIR'!$C$24)*('Ejercicio 3 - TIR'!$D$24-'Ejercicio 3 - TIR'!$C$24)*T17),'Ejercicio 3 - TIR'!$E$24-SQRT(('Ejercicio 3 - TIR'!$E$24-'Ejercicio 3 - TIR'!$C$24)*('Ejercicio 3 - TIR'!$E$24-'Ejercicio 3 - TIR'!$D$24)*(1-T17)))</f>
        <v>0.198824257157605</v>
      </c>
      <c r="V17" s="16">
        <f ca="1" t="shared" si="136"/>
        <v>0.751354327387763</v>
      </c>
      <c r="W17" s="18">
        <f ca="1">IF(V17&lt;=('Ejercicio 3 - TIR'!$D$25-'Ejercicio 3 - TIR'!$C$25)/('Ejercicio 3 - TIR'!$E$25-'Ejercicio 3 - TIR'!$C$25),'Ejercicio 3 - TIR'!$C$25+SQRT(('Ejercicio 3 - TIR'!$E$25-'Ejercicio 3 - TIR'!$C$25)*('Ejercicio 3 - TIR'!$D$25-'Ejercicio 3 - TIR'!$C$25)*V17),'Ejercicio 3 - TIR'!$E$25-SQRT(('Ejercicio 3 - TIR'!$E$25-'Ejercicio 3 - TIR'!$C$25)*('Ejercicio 3 - TIR'!$E$25-'Ejercicio 3 - TIR'!$D$25)*(1-V17)))</f>
        <v>0.220499832981103</v>
      </c>
      <c r="X17" s="16">
        <f ca="1" t="shared" si="136"/>
        <v>0.665899422111141</v>
      </c>
      <c r="Y17" s="18">
        <f ca="1">IF(X17&lt;=('Ejercicio 3 - TIR'!$D$26-'Ejercicio 3 - TIR'!$C$26)/('Ejercicio 3 - TIR'!$E$26-'Ejercicio 3 - TIR'!$C$26),'Ejercicio 3 - TIR'!$C$26+SQRT(('Ejercicio 3 - TIR'!$E$26-'Ejercicio 3 - TIR'!$C$26)*('Ejercicio 3 - TIR'!$D$26-'Ejercicio 3 - TIR'!$C$26)*X17),'Ejercicio 3 - TIR'!$E$26-SQRT(('Ejercicio 3 - TIR'!$E$26-'Ejercicio 3 - TIR'!$C$26)*('Ejercicio 3 - TIR'!$E$26-'Ejercicio 3 - TIR'!$D$26)*(1-X17)))</f>
        <v>0.237524794048765</v>
      </c>
      <c r="Z17" s="16">
        <f ca="1" t="shared" si="4"/>
        <v>1.14468070537256</v>
      </c>
      <c r="AA17" s="16">
        <f ca="1" t="shared" si="5"/>
        <v>1.31630028753857</v>
      </c>
      <c r="AB17" s="16">
        <f ca="1" t="shared" si="6"/>
        <v>1.57801271440477</v>
      </c>
      <c r="AC17" s="16">
        <f ca="1" t="shared" si="7"/>
        <v>1.92596425437308</v>
      </c>
      <c r="AD17" s="16">
        <f ca="1" t="shared" si="8"/>
        <v>2.38342851723833</v>
      </c>
      <c r="AE17" s="15">
        <f ca="1" t="shared" si="9"/>
        <v>5686.08639652061</v>
      </c>
      <c r="AF17" s="15">
        <f ca="1" t="shared" si="10"/>
        <v>6538.58942810886</v>
      </c>
      <c r="AG17" s="15">
        <f ca="1" t="shared" si="11"/>
        <v>7838.61961401118</v>
      </c>
      <c r="AH17" s="15">
        <f ca="1" t="shared" si="12"/>
        <v>9567.03392970304</v>
      </c>
      <c r="AI17" s="15">
        <f ca="1" t="shared" si="13"/>
        <v>11839.4416935133</v>
      </c>
      <c r="AJ17" s="17">
        <f ca="1" t="shared" si="14"/>
        <v>41845.5303540981</v>
      </c>
      <c r="AK17" s="17">
        <f ca="1" t="shared" si="15"/>
        <v>45323.6377868264</v>
      </c>
      <c r="AL17" s="17">
        <f ca="1" t="shared" si="16"/>
        <v>52484.0913403174</v>
      </c>
      <c r="AM17" s="17">
        <f ca="1" t="shared" si="17"/>
        <v>82565.7120256982</v>
      </c>
      <c r="AN17" s="17">
        <f ca="1" t="shared" si="18"/>
        <v>75144.3909368578</v>
      </c>
      <c r="AO17" s="17">
        <f ca="1">C17/'Ejercicio 3 - TIR'!$D$7</f>
        <v>14218.7517713661</v>
      </c>
      <c r="AP17" s="17">
        <f ca="1" t="shared" si="19"/>
        <v>27626.778582732</v>
      </c>
      <c r="AQ17" s="17">
        <f ca="1" t="shared" si="20"/>
        <v>31104.8860154603</v>
      </c>
      <c r="AR17" s="17">
        <f ca="1" t="shared" si="21"/>
        <v>38265.3395689513</v>
      </c>
      <c r="AS17" s="17">
        <f ca="1" t="shared" si="22"/>
        <v>68346.9602543321</v>
      </c>
      <c r="AT17" s="17">
        <f ca="1" t="shared" si="23"/>
        <v>60925.6391654917</v>
      </c>
      <c r="AU17" s="17">
        <f ca="1">AP17*'Ejercicio 3 - TIR'!$D$5</f>
        <v>13813.389291366</v>
      </c>
      <c r="AV17" s="17">
        <f ca="1">AQ17*'Ejercicio 3 - TIR'!$D$5</f>
        <v>15552.4430077301</v>
      </c>
      <c r="AW17" s="17">
        <f ca="1">AR17*'Ejercicio 3 - TIR'!$D$5</f>
        <v>19132.6697844757</v>
      </c>
      <c r="AX17" s="17">
        <f ca="1">AS17*'Ejercicio 3 - TIR'!$D$5</f>
        <v>34173.480127166</v>
      </c>
      <c r="AY17" s="17">
        <f ca="1">AT17*'Ejercicio 3 - TIR'!$D$5</f>
        <v>30462.8195827459</v>
      </c>
      <c r="AZ17" s="17">
        <f ca="1" t="shared" ref="AZ17:BD17" si="137">AJ17-AU17-AE17</f>
        <v>22346.0546662115</v>
      </c>
      <c r="BA17" s="17">
        <f ca="1" t="shared" si="137"/>
        <v>23232.6053509874</v>
      </c>
      <c r="BB17" s="17">
        <f ca="1" t="shared" si="137"/>
        <v>25512.8019418306</v>
      </c>
      <c r="BC17" s="17">
        <f ca="1" t="shared" si="137"/>
        <v>38825.1979688291</v>
      </c>
      <c r="BD17" s="17">
        <f ca="1" t="shared" si="137"/>
        <v>32842.1296605987</v>
      </c>
      <c r="BE17" s="17">
        <f ca="1" t="shared" ref="BE17:BI17" si="138">AZ17/Z17</f>
        <v>19521.6487543908</v>
      </c>
      <c r="BF17" s="17">
        <f ca="1" t="shared" si="138"/>
        <v>17649.9280376451</v>
      </c>
      <c r="BG17" s="17">
        <f ca="1" t="shared" si="138"/>
        <v>16167.6783139571</v>
      </c>
      <c r="BH17" s="17">
        <f ca="1" t="shared" si="138"/>
        <v>20158.8362196614</v>
      </c>
      <c r="BI17" s="17">
        <f ca="1" t="shared" si="138"/>
        <v>13779.3642322669</v>
      </c>
      <c r="BJ17" s="17">
        <f ca="1" t="shared" si="26"/>
        <v>93670.9593310992</v>
      </c>
      <c r="BK17" s="17">
        <f ca="1" t="shared" si="27"/>
        <v>33889.378451407</v>
      </c>
      <c r="BL17" s="17">
        <f ca="1" t="shared" si="28"/>
        <v>127560.337782506</v>
      </c>
      <c r="BM17" s="17">
        <f ca="1">BK17*'Ejercicio 3 - TIR'!$D$5</f>
        <v>16944.6892257035</v>
      </c>
      <c r="BN17" s="17">
        <f ca="1" t="shared" si="29"/>
        <v>110615.648556803</v>
      </c>
      <c r="BO17" s="17">
        <f ca="1" t="shared" si="30"/>
        <v>46410.3067311508</v>
      </c>
      <c r="BP17" s="17">
        <f ca="1" t="shared" si="31"/>
        <v>-110394.689702298</v>
      </c>
      <c r="BQ17" s="17">
        <f ca="1" t="shared" ref="BQ17:BT17" si="139">BE17</f>
        <v>19521.6487543908</v>
      </c>
      <c r="BR17" s="17">
        <f ca="1" t="shared" si="139"/>
        <v>17649.9280376451</v>
      </c>
      <c r="BS17" s="17">
        <f ca="1" t="shared" si="139"/>
        <v>16167.6783139571</v>
      </c>
      <c r="BT17" s="17">
        <f ca="1" t="shared" si="139"/>
        <v>20158.8362196614</v>
      </c>
      <c r="BU17" s="17">
        <f ca="1" t="shared" si="33"/>
        <v>60189.6709634177</v>
      </c>
      <c r="BV17" s="19">
        <f ca="1" t="shared" si="34"/>
        <v>5.51669954796425</v>
      </c>
    </row>
    <row r="18" ht="15" customHeight="1" spans="1:74">
      <c r="A18" s="15">
        <v>17</v>
      </c>
      <c r="B18" s="16">
        <f ca="1" t="shared" ref="B18:F18" si="140">RAND()</f>
        <v>0.083737174484533</v>
      </c>
      <c r="C18" s="17">
        <f ca="1">IF(B18&lt;=('Ejercicio 3 - TIR'!$D$13-'Ejercicio 3 - TIR'!$C$13)/('Ejercicio 3 - TIR'!$E$13-'Ejercicio 3 - TIR'!$C$13),'Ejercicio 3 - TIR'!$C$13+SQRT(('Ejercicio 3 - TIR'!$E$13-'Ejercicio 3 - TIR'!$C$13)*('Ejercicio 3 - TIR'!$D$13-'Ejercicio 3 - TIR'!$C$13)*B18),'Ejercicio 3 - TIR'!$E$13-SQRT(('Ejercicio 3 - TIR'!$E$13-'Ejercicio 3 - TIR'!$C$13)*('Ejercicio 3 - TIR'!$E$13-'Ejercicio 3 - TIR'!$D$13)*(1-B18)))</f>
        <v>65787.4752521124</v>
      </c>
      <c r="D18" s="16">
        <f ca="1" t="shared" si="140"/>
        <v>0.39202647953254</v>
      </c>
      <c r="E18" s="17">
        <f ca="1">IF(D18&lt;=('Ejercicio 3 - TIR'!$D$14-'Ejercicio 3 - TIR'!$C$14)/('Ejercicio 3 - TIR'!$E$14-'Ejercicio 3 - TIR'!$C$14),'Ejercicio 3 - TIR'!$C$14+SQRT(('Ejercicio 3 - TIR'!$E$14-'Ejercicio 3 - TIR'!$C$14)*('Ejercicio 3 - TIR'!$D$14-'Ejercicio 3 - TIR'!$C$14)*D18),'Ejercicio 3 - TIR'!$E$14-SQRT(('Ejercicio 3 - TIR'!$E$14-'Ejercicio 3 - TIR'!$C$14)*('Ejercicio 3 - TIR'!$E$14-'Ejercicio 3 - TIR'!$D$14)*(1-D18)))</f>
        <v>30450.3388505079</v>
      </c>
      <c r="F18" s="16">
        <f ca="1" t="shared" si="140"/>
        <v>0.971288388182372</v>
      </c>
      <c r="G18" s="17">
        <f ca="1">IF(F18&lt;=('Ejercicio 3 - TIR'!$D$18-'Ejercicio 3 - TIR'!$C$18)/('Ejercicio 3 - TIR'!$E$18-'Ejercicio 3 - TIR'!$C$18),'Ejercicio 3 - TIR'!$C$18+SQRT(('Ejercicio 3 - TIR'!$E$18-'Ejercicio 3 - TIR'!$C$18)*('Ejercicio 3 - TIR'!$D$18-'Ejercicio 3 - TIR'!$C$18)*F18),'Ejercicio 3 - TIR'!$E$18-SQRT(('Ejercicio 3 - TIR'!$E$18-'Ejercicio 3 - TIR'!$C$18)*('Ejercicio 3 - TIR'!$E$18-'Ejercicio 3 - TIR'!$D$18)*(1-F18)))</f>
        <v>43532.5631576377</v>
      </c>
      <c r="H18" s="16">
        <f ca="1" t="shared" ref="H18:L18" si="141">RAND()</f>
        <v>0.50218041540082</v>
      </c>
      <c r="I18" s="17">
        <f ca="1">IF(H18&lt;=('Ejercicio 3 - TIR'!$D$18-'Ejercicio 3 - TIR'!$C$18)/('Ejercicio 3 - TIR'!$E$18-'Ejercicio 3 - TIR'!$C$18),'Ejercicio 3 - TIR'!$C$18+SQRT(('Ejercicio 3 - TIR'!$E$18-'Ejercicio 3 - TIR'!$C$18)*('Ejercicio 3 - TIR'!$D$18-'Ejercicio 3 - TIR'!$C$18)*H18),'Ejercicio 3 - TIR'!$E$18-SQRT(('Ejercicio 3 - TIR'!$E$18-'Ejercicio 3 - TIR'!$C$18)*('Ejercicio 3 - TIR'!$E$18-'Ejercicio 3 - TIR'!$D$18)*(1-H18)))</f>
        <v>38679.1164475494</v>
      </c>
      <c r="J18" s="16">
        <f ca="1" t="shared" si="141"/>
        <v>0.617140274257159</v>
      </c>
      <c r="K18" s="17">
        <f ca="1">IF(J18&lt;=('Ejercicio 3 - TIR'!$D$18-'Ejercicio 3 - TIR'!$C$18)/('Ejercicio 3 - TIR'!$E$18-'Ejercicio 3 - TIR'!$C$18),'Ejercicio 3 - TIR'!$C$18+SQRT(('Ejercicio 3 - TIR'!$E$18-'Ejercicio 3 - TIR'!$C$18)*('Ejercicio 3 - TIR'!$D$18-'Ejercicio 3 - TIR'!$C$18)*J18),'Ejercicio 3 - TIR'!$E$18-SQRT(('Ejercicio 3 - TIR'!$E$18-'Ejercicio 3 - TIR'!$C$18)*('Ejercicio 3 - TIR'!$E$18-'Ejercicio 3 - TIR'!$D$18)*(1-J18)))</f>
        <v>39621.3845749234</v>
      </c>
      <c r="L18" s="16">
        <f ca="1" t="shared" si="141"/>
        <v>0.410840227629132</v>
      </c>
      <c r="M18" s="17">
        <f ca="1">IF(L18&lt;=('Ejercicio 3 - TIR'!$D$18-'Ejercicio 3 - TIR'!$C$18)/('Ejercicio 3 - TIR'!$E$18-'Ejercicio 3 - TIR'!$C$18),'Ejercicio 3 - TIR'!$C$18+SQRT(('Ejercicio 3 - TIR'!$E$18-'Ejercicio 3 - TIR'!$C$18)*('Ejercicio 3 - TIR'!$D$18-'Ejercicio 3 - TIR'!$C$18)*L18),'Ejercicio 3 - TIR'!$E$18-SQRT(('Ejercicio 3 - TIR'!$E$18-'Ejercicio 3 - TIR'!$C$18)*('Ejercicio 3 - TIR'!$E$18-'Ejercicio 3 - TIR'!$D$18)*(1-L18)))</f>
        <v>37850.2251015095</v>
      </c>
      <c r="N18" s="16">
        <f ca="1" t="shared" ref="N18:R18" si="142">RAND()</f>
        <v>0.528193081422309</v>
      </c>
      <c r="O18" s="17">
        <f ca="1">IF(N18&lt;=('Ejercicio 3 - TIR'!$D$18-'Ejercicio 3 - TIR'!$C$18)/('Ejercicio 3 - TIR'!$E$18-'Ejercicio 3 - TIR'!$C$18),'Ejercicio 3 - TIR'!$C$18+SQRT(('Ejercicio 3 - TIR'!$E$18-'Ejercicio 3 - TIR'!$C$18)*('Ejercicio 3 - TIR'!$D$18-'Ejercicio 3 - TIR'!$C$18)*N18),'Ejercicio 3 - TIR'!$E$18-SQRT(('Ejercicio 3 - TIR'!$E$18-'Ejercicio 3 - TIR'!$C$18)*('Ejercicio 3 - TIR'!$E$18-'Ejercicio 3 - TIR'!$D$18)*(1-N18)))</f>
        <v>38901.0652291367</v>
      </c>
      <c r="P18" s="16">
        <f ca="1" t="shared" si="142"/>
        <v>0.301738837720517</v>
      </c>
      <c r="Q18" s="18">
        <f ca="1">IF(P18&lt;=('Ejercicio 3 - TIR'!$D$22-'Ejercicio 3 - TIR'!$C$22)/('Ejercicio 3 - TIR'!$E$22-'Ejercicio 3 - TIR'!$C$22),'Ejercicio 3 - TIR'!$C$22+SQRT(('Ejercicio 3 - TIR'!$E$22-'Ejercicio 3 - TIR'!$C$22)*('Ejercicio 3 - TIR'!$D$22-'Ejercicio 3 - TIR'!$C$22)*P18),'Ejercicio 3 - TIR'!$E$22-SQRT(('Ejercicio 3 - TIR'!$E$22-'Ejercicio 3 - TIR'!$C$22)*('Ejercicio 3 - TIR'!$E$22-'Ejercicio 3 - TIR'!$D$22)*(1-P18)))</f>
        <v>0.143305147669494</v>
      </c>
      <c r="R18" s="16">
        <f ca="1" t="shared" si="142"/>
        <v>0.326559960883612</v>
      </c>
      <c r="S18" s="18">
        <f ca="1">IF(R18&lt;=('Ejercicio 3 - TIR'!$D$23-'Ejercicio 3 - TIR'!$C$23)/('Ejercicio 3 - TIR'!$E$23-'Ejercicio 3 - TIR'!$C$23),'Ejercicio 3 - TIR'!$C$23+SQRT(('Ejercicio 3 - TIR'!$E$23-'Ejercicio 3 - TIR'!$C$23)*('Ejercicio 3 - TIR'!$D$23-'Ejercicio 3 - TIR'!$C$23)*R18),'Ejercicio 3 - TIR'!$E$23-SQRT(('Ejercicio 3 - TIR'!$E$23-'Ejercicio 3 - TIR'!$C$23)*('Ejercicio 3 - TIR'!$E$23-'Ejercicio 3 - TIR'!$D$23)*(1-R18)))</f>
        <v>0.144244750557399</v>
      </c>
      <c r="T18" s="16">
        <f ca="1" t="shared" ref="T18:X18" si="143">RAND()</f>
        <v>0.726068162351559</v>
      </c>
      <c r="U18" s="18">
        <f ca="1">IF(T18&lt;=('Ejercicio 3 - TIR'!$D$24-'Ejercicio 3 - TIR'!$C$24)/('Ejercicio 3 - TIR'!$E$24-'Ejercicio 3 - TIR'!$C$24),'Ejercicio 3 - TIR'!$C$24+SQRT(('Ejercicio 3 - TIR'!$E$24-'Ejercicio 3 - TIR'!$C$24)*('Ejercicio 3 - TIR'!$D$24-'Ejercicio 3 - TIR'!$C$24)*T18),'Ejercicio 3 - TIR'!$E$24-SQRT(('Ejercicio 3 - TIR'!$E$24-'Ejercicio 3 - TIR'!$C$24)*('Ejercicio 3 - TIR'!$E$24-'Ejercicio 3 - TIR'!$D$24)*(1-T18)))</f>
        <v>0.19230507004133</v>
      </c>
      <c r="V18" s="16">
        <f ca="1" t="shared" si="143"/>
        <v>0.754205053928118</v>
      </c>
      <c r="W18" s="18">
        <f ca="1">IF(V18&lt;=('Ejercicio 3 - TIR'!$D$25-'Ejercicio 3 - TIR'!$C$25)/('Ejercicio 3 - TIR'!$E$25-'Ejercicio 3 - TIR'!$C$25),'Ejercicio 3 - TIR'!$C$25+SQRT(('Ejercicio 3 - TIR'!$E$25-'Ejercicio 3 - TIR'!$C$25)*('Ejercicio 3 - TIR'!$D$25-'Ejercicio 3 - TIR'!$C$25)*V18),'Ejercicio 3 - TIR'!$E$25-SQRT(('Ejercicio 3 - TIR'!$E$25-'Ejercicio 3 - TIR'!$C$25)*('Ejercicio 3 - TIR'!$E$25-'Ejercicio 3 - TIR'!$D$25)*(1-V18)))</f>
        <v>0.220669430430836</v>
      </c>
      <c r="X18" s="16">
        <f ca="1" t="shared" si="143"/>
        <v>0.915351119384812</v>
      </c>
      <c r="Y18" s="18">
        <f ca="1">IF(X18&lt;=('Ejercicio 3 - TIR'!$D$26-'Ejercicio 3 - TIR'!$C$26)/('Ejercicio 3 - TIR'!$E$26-'Ejercicio 3 - TIR'!$C$26),'Ejercicio 3 - TIR'!$C$26+SQRT(('Ejercicio 3 - TIR'!$E$26-'Ejercicio 3 - TIR'!$C$26)*('Ejercicio 3 - TIR'!$D$26-'Ejercicio 3 - TIR'!$C$26)*X18),'Ejercicio 3 - TIR'!$E$26-SQRT(('Ejercicio 3 - TIR'!$E$26-'Ejercicio 3 - TIR'!$C$26)*('Ejercicio 3 - TIR'!$E$26-'Ejercicio 3 - TIR'!$D$26)*(1-X18)))</f>
        <v>0.258620010399394</v>
      </c>
      <c r="Z18" s="16">
        <f ca="1" t="shared" si="4"/>
        <v>1.14330514766949</v>
      </c>
      <c r="AA18" s="16">
        <f ca="1" t="shared" si="5"/>
        <v>1.30822091350607</v>
      </c>
      <c r="AB18" s="16">
        <f ca="1" t="shared" si="6"/>
        <v>1.55979842790739</v>
      </c>
      <c r="AC18" s="16">
        <f ca="1" t="shared" si="7"/>
        <v>1.90399825858062</v>
      </c>
      <c r="AD18" s="16">
        <f ca="1" t="shared" si="8"/>
        <v>2.39641030801517</v>
      </c>
      <c r="AE18" s="15">
        <f ca="1" t="shared" si="9"/>
        <v>4363.69030555817</v>
      </c>
      <c r="AF18" s="15">
        <f ca="1" t="shared" si="10"/>
        <v>4993.12972519315</v>
      </c>
      <c r="AG18" s="15">
        <f ca="1" t="shared" si="11"/>
        <v>5953.33388672186</v>
      </c>
      <c r="AH18" s="15">
        <f ca="1" t="shared" si="12"/>
        <v>7267.05268466937</v>
      </c>
      <c r="AI18" s="15">
        <f ca="1" t="shared" si="13"/>
        <v>9146.4579255515</v>
      </c>
      <c r="AJ18" s="17">
        <f ca="1" t="shared" si="14"/>
        <v>49771.0035493746</v>
      </c>
      <c r="AK18" s="17">
        <f ca="1" t="shared" si="15"/>
        <v>50600.8290526208</v>
      </c>
      <c r="AL18" s="17">
        <f ca="1" t="shared" si="16"/>
        <v>61801.3733714796</v>
      </c>
      <c r="AM18" s="17">
        <f ca="1" t="shared" si="17"/>
        <v>72066.7626801587</v>
      </c>
      <c r="AN18" s="17">
        <f ca="1" t="shared" si="18"/>
        <v>93222.9137078738</v>
      </c>
      <c r="AO18" s="17">
        <f ca="1">C18/'Ejercicio 3 - TIR'!$D$7</f>
        <v>13157.4950504225</v>
      </c>
      <c r="AP18" s="17">
        <f ca="1" t="shared" si="19"/>
        <v>36613.5084989521</v>
      </c>
      <c r="AQ18" s="17">
        <f ca="1" t="shared" si="20"/>
        <v>37443.3340021983</v>
      </c>
      <c r="AR18" s="17">
        <f ca="1" t="shared" si="21"/>
        <v>48643.8783210571</v>
      </c>
      <c r="AS18" s="17">
        <f ca="1" t="shared" si="22"/>
        <v>58909.2676297362</v>
      </c>
      <c r="AT18" s="17">
        <f ca="1" t="shared" si="23"/>
        <v>80065.4186574514</v>
      </c>
      <c r="AU18" s="17">
        <f ca="1">AP18*'Ejercicio 3 - TIR'!$D$5</f>
        <v>18306.7542494761</v>
      </c>
      <c r="AV18" s="17">
        <f ca="1">AQ18*'Ejercicio 3 - TIR'!$D$5</f>
        <v>18721.6670010992</v>
      </c>
      <c r="AW18" s="17">
        <f ca="1">AR18*'Ejercicio 3 - TIR'!$D$5</f>
        <v>24321.9391605285</v>
      </c>
      <c r="AX18" s="17">
        <f ca="1">AS18*'Ejercicio 3 - TIR'!$D$5</f>
        <v>29454.6338148681</v>
      </c>
      <c r="AY18" s="17">
        <f ca="1">AT18*'Ejercicio 3 - TIR'!$D$5</f>
        <v>40032.7093287257</v>
      </c>
      <c r="AZ18" s="17">
        <f ca="1" t="shared" ref="AZ18:BD18" si="144">AJ18-AU18-AE18</f>
        <v>27100.5589943404</v>
      </c>
      <c r="BA18" s="17">
        <f ca="1" t="shared" si="144"/>
        <v>26886.0323263285</v>
      </c>
      <c r="BB18" s="17">
        <f ca="1" t="shared" si="144"/>
        <v>31526.1003242292</v>
      </c>
      <c r="BC18" s="17">
        <f ca="1" t="shared" si="144"/>
        <v>35345.0761806212</v>
      </c>
      <c r="BD18" s="17">
        <f ca="1" t="shared" si="144"/>
        <v>44043.7464535967</v>
      </c>
      <c r="BE18" s="17">
        <f ca="1" t="shared" ref="BE18:BI18" si="145">AZ18/Z18</f>
        <v>23703.6971709451</v>
      </c>
      <c r="BF18" s="17">
        <f ca="1" t="shared" si="145"/>
        <v>20551.5995416043</v>
      </c>
      <c r="BG18" s="17">
        <f ca="1" t="shared" si="145"/>
        <v>20211.6502749168</v>
      </c>
      <c r="BH18" s="17">
        <f ca="1" t="shared" si="145"/>
        <v>18563.6074094784</v>
      </c>
      <c r="BI18" s="17">
        <f ca="1" t="shared" si="145"/>
        <v>18379.0506601834</v>
      </c>
      <c r="BJ18" s="17">
        <f ca="1" t="shared" si="26"/>
        <v>72971.505903912</v>
      </c>
      <c r="BK18" s="17">
        <f ca="1" t="shared" si="27"/>
        <v>31530.756766491</v>
      </c>
      <c r="BL18" s="17">
        <f ca="1" t="shared" si="28"/>
        <v>104502.262670403</v>
      </c>
      <c r="BM18" s="17">
        <f ca="1">BK18*'Ejercicio 3 - TIR'!$D$5</f>
        <v>15765.3783832455</v>
      </c>
      <c r="BN18" s="17">
        <f ca="1" t="shared" si="29"/>
        <v>88736.8842871575</v>
      </c>
      <c r="BO18" s="17">
        <f ca="1" t="shared" si="30"/>
        <v>37029.0863757191</v>
      </c>
      <c r="BP18" s="17">
        <f ca="1" t="shared" si="31"/>
        <v>-96237.8141026203</v>
      </c>
      <c r="BQ18" s="17">
        <f ca="1" t="shared" ref="BQ18:BT18" si="146">BE18</f>
        <v>23703.6971709451</v>
      </c>
      <c r="BR18" s="17">
        <f ca="1" t="shared" si="146"/>
        <v>20551.5995416043</v>
      </c>
      <c r="BS18" s="17">
        <f ca="1" t="shared" si="146"/>
        <v>20211.6502749168</v>
      </c>
      <c r="BT18" s="17">
        <f ca="1" t="shared" si="146"/>
        <v>18563.6074094784</v>
      </c>
      <c r="BU18" s="17">
        <f ca="1" t="shared" si="33"/>
        <v>55408.1370359025</v>
      </c>
      <c r="BV18" s="19">
        <f ca="1" t="shared" si="34"/>
        <v>11.6072796595306</v>
      </c>
    </row>
    <row r="19" ht="15" customHeight="1" spans="1:74">
      <c r="A19" s="15">
        <v>18</v>
      </c>
      <c r="B19" s="16">
        <f ca="1" t="shared" ref="B19:F19" si="147">RAND()</f>
        <v>0.351753094139023</v>
      </c>
      <c r="C19" s="17">
        <f ca="1">IF(B19&lt;=('Ejercicio 3 - TIR'!$D$13-'Ejercicio 3 - TIR'!$C$13)/('Ejercicio 3 - TIR'!$E$13-'Ejercicio 3 - TIR'!$C$13),'Ejercicio 3 - TIR'!$C$13+SQRT(('Ejercicio 3 - TIR'!$E$13-'Ejercicio 3 - TIR'!$C$13)*('Ejercicio 3 - TIR'!$D$13-'Ejercicio 3 - TIR'!$C$13)*B19),'Ejercicio 3 - TIR'!$E$13-SQRT(('Ejercicio 3 - TIR'!$E$13-'Ejercicio 3 - TIR'!$C$13)*('Ejercicio 3 - TIR'!$E$13-'Ejercicio 3 - TIR'!$D$13)*(1-B19)))</f>
        <v>72109.2078450043</v>
      </c>
      <c r="D19" s="16">
        <f ca="1" t="shared" si="147"/>
        <v>0.53119155148738</v>
      </c>
      <c r="E19" s="17">
        <f ca="1">IF(D19&lt;=('Ejercicio 3 - TIR'!$D$14-'Ejercicio 3 - TIR'!$C$14)/('Ejercicio 3 - TIR'!$E$14-'Ejercicio 3 - TIR'!$C$14),'Ejercicio 3 - TIR'!$C$14+SQRT(('Ejercicio 3 - TIR'!$E$14-'Ejercicio 3 - TIR'!$C$14)*('Ejercicio 3 - TIR'!$D$14-'Ejercicio 3 - TIR'!$C$14)*D19),'Ejercicio 3 - TIR'!$E$14-SQRT(('Ejercicio 3 - TIR'!$E$14-'Ejercicio 3 - TIR'!$C$14)*('Ejercicio 3 - TIR'!$E$14-'Ejercicio 3 - TIR'!$D$14)*(1-D19)))</f>
        <v>31614.2223212815</v>
      </c>
      <c r="F19" s="16">
        <f ca="1" t="shared" si="147"/>
        <v>0.751187709219646</v>
      </c>
      <c r="G19" s="17">
        <f ca="1">IF(F19&lt;=('Ejercicio 3 - TIR'!$D$18-'Ejercicio 3 - TIR'!$C$18)/('Ejercicio 3 - TIR'!$E$18-'Ejercicio 3 - TIR'!$C$18),'Ejercicio 3 - TIR'!$C$18+SQRT(('Ejercicio 3 - TIR'!$E$18-'Ejercicio 3 - TIR'!$C$18)*('Ejercicio 3 - TIR'!$D$18-'Ejercicio 3 - TIR'!$C$18)*F19),'Ejercicio 3 - TIR'!$E$18-SQRT(('Ejercicio 3 - TIR'!$E$18-'Ejercicio 3 - TIR'!$C$18)*('Ejercicio 3 - TIR'!$E$18-'Ejercicio 3 - TIR'!$D$18)*(1-F19)))</f>
        <v>40680.171090364</v>
      </c>
      <c r="H19" s="16">
        <f ca="1" t="shared" ref="H19:L19" si="148">RAND()</f>
        <v>0.0999626765608475</v>
      </c>
      <c r="I19" s="17">
        <f ca="1">IF(H19&lt;=('Ejercicio 3 - TIR'!$D$18-'Ejercicio 3 - TIR'!$C$18)/('Ejercicio 3 - TIR'!$E$18-'Ejercicio 3 - TIR'!$C$18),'Ejercicio 3 - TIR'!$C$18+SQRT(('Ejercicio 3 - TIR'!$E$18-'Ejercicio 3 - TIR'!$C$18)*('Ejercicio 3 - TIR'!$D$18-'Ejercicio 3 - TIR'!$C$18)*H19),'Ejercicio 3 - TIR'!$E$18-SQRT(('Ejercicio 3 - TIR'!$E$18-'Ejercicio 3 - TIR'!$C$18)*('Ejercicio 3 - TIR'!$E$18-'Ejercicio 3 - TIR'!$D$18)*(1-H19)))</f>
        <v>33872.2605134633</v>
      </c>
      <c r="J19" s="16">
        <f ca="1" t="shared" si="148"/>
        <v>0.930229961537295</v>
      </c>
      <c r="K19" s="17">
        <f ca="1">IF(J19&lt;=('Ejercicio 3 - TIR'!$D$18-'Ejercicio 3 - TIR'!$C$18)/('Ejercicio 3 - TIR'!$E$18-'Ejercicio 3 - TIR'!$C$18),'Ejercicio 3 - TIR'!$C$18+SQRT(('Ejercicio 3 - TIR'!$E$18-'Ejercicio 3 - TIR'!$C$18)*('Ejercicio 3 - TIR'!$D$18-'Ejercicio 3 - TIR'!$C$18)*J19),'Ejercicio 3 - TIR'!$E$18-SQRT(('Ejercicio 3 - TIR'!$E$18-'Ejercicio 3 - TIR'!$C$18)*('Ejercicio 3 - TIR'!$E$18-'Ejercicio 3 - TIR'!$D$18)*(1-J19)))</f>
        <v>42712.4788777581</v>
      </c>
      <c r="L19" s="16">
        <f ca="1" t="shared" si="148"/>
        <v>0.393146751416475</v>
      </c>
      <c r="M19" s="17">
        <f ca="1">IF(L19&lt;=('Ejercicio 3 - TIR'!$D$18-'Ejercicio 3 - TIR'!$C$18)/('Ejercicio 3 - TIR'!$E$18-'Ejercicio 3 - TIR'!$C$18),'Ejercicio 3 - TIR'!$C$18+SQRT(('Ejercicio 3 - TIR'!$E$18-'Ejercicio 3 - TIR'!$C$18)*('Ejercicio 3 - TIR'!$D$18-'Ejercicio 3 - TIR'!$C$18)*L19),'Ejercicio 3 - TIR'!$E$18-SQRT(('Ejercicio 3 - TIR'!$E$18-'Ejercicio 3 - TIR'!$C$18)*('Ejercicio 3 - TIR'!$E$18-'Ejercicio 3 - TIR'!$D$18)*(1-L19)))</f>
        <v>37679.3237145253</v>
      </c>
      <c r="N19" s="16">
        <f ca="1" t="shared" ref="N19:R19" si="149">RAND()</f>
        <v>0.408399979814273</v>
      </c>
      <c r="O19" s="17">
        <f ca="1">IF(N19&lt;=('Ejercicio 3 - TIR'!$D$18-'Ejercicio 3 - TIR'!$C$18)/('Ejercicio 3 - TIR'!$E$18-'Ejercicio 3 - TIR'!$C$18),'Ejercicio 3 - TIR'!$C$18+SQRT(('Ejercicio 3 - TIR'!$E$18-'Ejercicio 3 - TIR'!$C$18)*('Ejercicio 3 - TIR'!$D$18-'Ejercicio 3 - TIR'!$C$18)*N19),'Ejercicio 3 - TIR'!$E$18-SQRT(('Ejercicio 3 - TIR'!$E$18-'Ejercicio 3 - TIR'!$C$18)*('Ejercicio 3 - TIR'!$E$18-'Ejercicio 3 - TIR'!$D$18)*(1-N19)))</f>
        <v>37826.8765783128</v>
      </c>
      <c r="P19" s="16">
        <f ca="1" t="shared" si="149"/>
        <v>0.0696435995118339</v>
      </c>
      <c r="Q19" s="18">
        <f ca="1">IF(P19&lt;=('Ejercicio 3 - TIR'!$D$22-'Ejercicio 3 - TIR'!$C$22)/('Ejercicio 3 - TIR'!$E$22-'Ejercicio 3 - TIR'!$C$22),'Ejercicio 3 - TIR'!$C$22+SQRT(('Ejercicio 3 - TIR'!$E$22-'Ejercicio 3 - TIR'!$C$22)*('Ejercicio 3 - TIR'!$D$22-'Ejercicio 3 - TIR'!$C$22)*P19),'Ejercicio 3 - TIR'!$E$22-SQRT(('Ejercicio 3 - TIR'!$E$22-'Ejercicio 3 - TIR'!$C$22)*('Ejercicio 3 - TIR'!$E$22-'Ejercicio 3 - TIR'!$D$22)*(1-P19)))</f>
        <v>0.131196360083585</v>
      </c>
      <c r="R19" s="16">
        <f ca="1" t="shared" si="149"/>
        <v>0.0105969760680733</v>
      </c>
      <c r="S19" s="18">
        <f ca="1">IF(R19&lt;=('Ejercicio 3 - TIR'!$D$23-'Ejercicio 3 - TIR'!$C$23)/('Ejercicio 3 - TIR'!$E$23-'Ejercicio 3 - TIR'!$C$23),'Ejercicio 3 - TIR'!$C$23+SQRT(('Ejercicio 3 - TIR'!$E$23-'Ejercicio 3 - TIR'!$C$23)*('Ejercicio 3 - TIR'!$D$23-'Ejercicio 3 - TIR'!$C$23)*R19),'Ejercicio 3 - TIR'!$E$23-SQRT(('Ejercicio 3 - TIR'!$E$23-'Ejercicio 3 - TIR'!$C$23)*('Ejercicio 3 - TIR'!$E$23-'Ejercicio 3 - TIR'!$D$23)*(1-R19)))</f>
        <v>0.124367442835634</v>
      </c>
      <c r="T19" s="16">
        <f ca="1" t="shared" ref="T19:X19" si="150">RAND()</f>
        <v>0.189649231819577</v>
      </c>
      <c r="U19" s="18">
        <f ca="1">IF(T19&lt;=('Ejercicio 3 - TIR'!$D$24-'Ejercicio 3 - TIR'!$C$24)/('Ejercicio 3 - TIR'!$E$24-'Ejercicio 3 - TIR'!$C$24),'Ejercicio 3 - TIR'!$C$24+SQRT(('Ejercicio 3 - TIR'!$E$24-'Ejercicio 3 - TIR'!$C$24)*('Ejercicio 3 - TIR'!$D$24-'Ejercicio 3 - TIR'!$C$24)*T19),'Ejercicio 3 - TIR'!$E$24-SQRT(('Ejercicio 3 - TIR'!$E$24-'Ejercicio 3 - TIR'!$C$24)*('Ejercicio 3 - TIR'!$E$24-'Ejercicio 3 - TIR'!$D$24)*(1-T19)))</f>
        <v>0.169956537445687</v>
      </c>
      <c r="V19" s="16">
        <f ca="1" t="shared" si="150"/>
        <v>0.368934022754491</v>
      </c>
      <c r="W19" s="18">
        <f ca="1">IF(V19&lt;=('Ejercicio 3 - TIR'!$D$25-'Ejercicio 3 - TIR'!$C$25)/('Ejercicio 3 - TIR'!$E$25-'Ejercicio 3 - TIR'!$C$25),'Ejercicio 3 - TIR'!$C$25+SQRT(('Ejercicio 3 - TIR'!$E$25-'Ejercicio 3 - TIR'!$C$25)*('Ejercicio 3 - TIR'!$D$25-'Ejercicio 3 - TIR'!$C$25)*V19),'Ejercicio 3 - TIR'!$E$25-SQRT(('Ejercicio 3 - TIR'!$E$25-'Ejercicio 3 - TIR'!$C$25)*('Ejercicio 3 - TIR'!$E$25-'Ejercicio 3 - TIR'!$D$25)*(1-V19)))</f>
        <v>0.203002862636547</v>
      </c>
      <c r="X19" s="16">
        <f ca="1" t="shared" si="150"/>
        <v>0.847451637358841</v>
      </c>
      <c r="Y19" s="18">
        <f ca="1">IF(X19&lt;=('Ejercicio 3 - TIR'!$D$26-'Ejercicio 3 - TIR'!$C$26)/('Ejercicio 3 - TIR'!$E$26-'Ejercicio 3 - TIR'!$C$26),'Ejercicio 3 - TIR'!$C$26+SQRT(('Ejercicio 3 - TIR'!$E$26-'Ejercicio 3 - TIR'!$C$26)*('Ejercicio 3 - TIR'!$D$26-'Ejercicio 3 - TIR'!$C$26)*X19),'Ejercicio 3 - TIR'!$E$26-SQRT(('Ejercicio 3 - TIR'!$E$26-'Ejercicio 3 - TIR'!$C$26)*('Ejercicio 3 - TIR'!$E$26-'Ejercicio 3 - TIR'!$D$26)*(1-X19)))</f>
        <v>0.251298760335793</v>
      </c>
      <c r="Z19" s="16">
        <f ca="1" t="shared" si="4"/>
        <v>1.13119636008359</v>
      </c>
      <c r="AA19" s="16">
        <f ca="1" t="shared" si="5"/>
        <v>1.27188035873216</v>
      </c>
      <c r="AB19" s="16">
        <f ca="1" t="shared" si="6"/>
        <v>1.48804474054745</v>
      </c>
      <c r="AC19" s="16">
        <f ca="1" t="shared" si="7"/>
        <v>1.79012208260984</v>
      </c>
      <c r="AD19" s="16">
        <f ca="1" t="shared" si="8"/>
        <v>2.23997754281943</v>
      </c>
      <c r="AE19" s="15">
        <f ca="1" t="shared" si="9"/>
        <v>4147.67089542537</v>
      </c>
      <c r="AF19" s="15">
        <f ca="1" t="shared" si="10"/>
        <v>4663.50611841321</v>
      </c>
      <c r="AG19" s="15">
        <f ca="1" t="shared" si="11"/>
        <v>5456.09947065549</v>
      </c>
      <c r="AH19" s="15">
        <f ca="1" t="shared" si="12"/>
        <v>6563.7032820283</v>
      </c>
      <c r="AI19" s="15">
        <f ca="1" t="shared" si="13"/>
        <v>8213.15378001399</v>
      </c>
      <c r="AJ19" s="17">
        <f ca="1" t="shared" si="14"/>
        <v>46017.2614649973</v>
      </c>
      <c r="AK19" s="17">
        <f ca="1" t="shared" si="15"/>
        <v>43081.4628529328</v>
      </c>
      <c r="AL19" s="17">
        <f ca="1" t="shared" si="16"/>
        <v>63558.0795497921</v>
      </c>
      <c r="AM19" s="17">
        <f ca="1" t="shared" si="17"/>
        <v>67450.5894391766</v>
      </c>
      <c r="AN19" s="17">
        <f ca="1" t="shared" si="18"/>
        <v>84731.3540504227</v>
      </c>
      <c r="AO19" s="17">
        <f ca="1">C19/'Ejercicio 3 - TIR'!$D$7</f>
        <v>14421.8415690009</v>
      </c>
      <c r="AP19" s="17">
        <f ca="1" t="shared" si="19"/>
        <v>31595.4198959964</v>
      </c>
      <c r="AQ19" s="17">
        <f ca="1" t="shared" si="20"/>
        <v>28659.621283932</v>
      </c>
      <c r="AR19" s="17">
        <f ca="1" t="shared" si="21"/>
        <v>49136.2379807913</v>
      </c>
      <c r="AS19" s="17">
        <f ca="1" t="shared" si="22"/>
        <v>53028.7478701757</v>
      </c>
      <c r="AT19" s="17">
        <f ca="1" t="shared" si="23"/>
        <v>70309.5124814219</v>
      </c>
      <c r="AU19" s="17">
        <f ca="1">AP19*'Ejercicio 3 - TIR'!$D$5</f>
        <v>15797.7099479982</v>
      </c>
      <c r="AV19" s="17">
        <f ca="1">AQ19*'Ejercicio 3 - TIR'!$D$5</f>
        <v>14329.810641966</v>
      </c>
      <c r="AW19" s="17">
        <f ca="1">AR19*'Ejercicio 3 - TIR'!$D$5</f>
        <v>24568.1189903956</v>
      </c>
      <c r="AX19" s="17">
        <f ca="1">AS19*'Ejercicio 3 - TIR'!$D$5</f>
        <v>26514.3739350879</v>
      </c>
      <c r="AY19" s="17">
        <f ca="1">AT19*'Ejercicio 3 - TIR'!$D$5</f>
        <v>35154.7562407109</v>
      </c>
      <c r="AZ19" s="17">
        <f ca="1" t="shared" ref="AZ19:BD19" si="151">AJ19-AU19-AE19</f>
        <v>26071.8806215737</v>
      </c>
      <c r="BA19" s="17">
        <f ca="1" t="shared" si="151"/>
        <v>24088.1460925536</v>
      </c>
      <c r="BB19" s="17">
        <f ca="1" t="shared" si="151"/>
        <v>33533.861088741</v>
      </c>
      <c r="BC19" s="17">
        <f ca="1" t="shared" si="151"/>
        <v>34372.5122220604</v>
      </c>
      <c r="BD19" s="17">
        <f ca="1" t="shared" si="151"/>
        <v>41363.4440296978</v>
      </c>
      <c r="BE19" s="17">
        <f ca="1" t="shared" ref="BE19:BI19" si="152">AZ19/Z19</f>
        <v>23048.0591536267</v>
      </c>
      <c r="BF19" s="17">
        <f ca="1" t="shared" si="152"/>
        <v>18939.0031280657</v>
      </c>
      <c r="BG19" s="17">
        <f ca="1" t="shared" si="152"/>
        <v>22535.5193798836</v>
      </c>
      <c r="BH19" s="17">
        <f ca="1" t="shared" si="152"/>
        <v>19201.2112223923</v>
      </c>
      <c r="BI19" s="17">
        <f ca="1" t="shared" si="152"/>
        <v>18466.0083590098</v>
      </c>
      <c r="BJ19" s="17">
        <f ca="1" t="shared" si="26"/>
        <v>70815.1480333713</v>
      </c>
      <c r="BK19" s="17">
        <f ca="1" t="shared" si="27"/>
        <v>32304.6012406616</v>
      </c>
      <c r="BL19" s="17">
        <f ca="1" t="shared" si="28"/>
        <v>103119.749274033</v>
      </c>
      <c r="BM19" s="17">
        <f ca="1">BK19*'Ejercicio 3 - TIR'!$D$5</f>
        <v>16152.3006203308</v>
      </c>
      <c r="BN19" s="17">
        <f ca="1" t="shared" si="29"/>
        <v>86967.448653702</v>
      </c>
      <c r="BO19" s="17">
        <f ca="1" t="shared" si="30"/>
        <v>38825.1431057819</v>
      </c>
      <c r="BP19" s="17">
        <f ca="1" t="shared" si="31"/>
        <v>-103723.430166286</v>
      </c>
      <c r="BQ19" s="17">
        <f ca="1" t="shared" ref="BQ19:BT19" si="153">BE19</f>
        <v>23048.0591536267</v>
      </c>
      <c r="BR19" s="17">
        <f ca="1" t="shared" si="153"/>
        <v>18939.0031280657</v>
      </c>
      <c r="BS19" s="17">
        <f ca="1" t="shared" si="153"/>
        <v>22535.5193798836</v>
      </c>
      <c r="BT19" s="17">
        <f ca="1" t="shared" si="153"/>
        <v>19201.2112223923</v>
      </c>
      <c r="BU19" s="17">
        <f ca="1" t="shared" si="33"/>
        <v>57291.1514647918</v>
      </c>
      <c r="BV19" s="19">
        <f ca="1" t="shared" si="34"/>
        <v>9.51078122461007</v>
      </c>
    </row>
    <row r="20" ht="15" customHeight="1" spans="1:74">
      <c r="A20" s="15">
        <v>19</v>
      </c>
      <c r="B20" s="16">
        <f ca="1" t="shared" ref="B20:F20" si="154">RAND()</f>
        <v>0.617731313101023</v>
      </c>
      <c r="C20" s="17">
        <f ca="1">IF(B20&lt;=('Ejercicio 3 - TIR'!$D$13-'Ejercicio 3 - TIR'!$C$13)/('Ejercicio 3 - TIR'!$E$13-'Ejercicio 3 - TIR'!$C$13),'Ejercicio 3 - TIR'!$C$13+SQRT(('Ejercicio 3 - TIR'!$E$13-'Ejercicio 3 - TIR'!$C$13)*('Ejercicio 3 - TIR'!$D$13-'Ejercicio 3 - TIR'!$C$13)*B20),'Ejercicio 3 - TIR'!$E$13-SQRT(('Ejercicio 3 - TIR'!$E$13-'Ejercicio 3 - TIR'!$C$13)*('Ejercicio 3 - TIR'!$E$13-'Ejercicio 3 - TIR'!$D$13)*(1-B20)))</f>
        <v>78582.1937566245</v>
      </c>
      <c r="D20" s="16">
        <f ca="1" t="shared" si="154"/>
        <v>0.18320508904331</v>
      </c>
      <c r="E20" s="17">
        <f ca="1">IF(D20&lt;=('Ejercicio 3 - TIR'!$D$14-'Ejercicio 3 - TIR'!$C$14)/('Ejercicio 3 - TIR'!$E$14-'Ejercicio 3 - TIR'!$C$14),'Ejercicio 3 - TIR'!$C$14+SQRT(('Ejercicio 3 - TIR'!$E$14-'Ejercicio 3 - TIR'!$C$14)*('Ejercicio 3 - TIR'!$D$14-'Ejercicio 3 - TIR'!$C$14)*D20),'Ejercicio 3 - TIR'!$E$14-SQRT(('Ejercicio 3 - TIR'!$E$14-'Ejercicio 3 - TIR'!$C$14)*('Ejercicio 3 - TIR'!$E$14-'Ejercicio 3 - TIR'!$D$14)*(1-D20)))</f>
        <v>28706.802082422</v>
      </c>
      <c r="F20" s="16">
        <f ca="1" t="shared" si="154"/>
        <v>0.825937926317615</v>
      </c>
      <c r="G20" s="17">
        <f ca="1">IF(F20&lt;=('Ejercicio 3 - TIR'!$D$18-'Ejercicio 3 - TIR'!$C$18)/('Ejercicio 3 - TIR'!$E$18-'Ejercicio 3 - TIR'!$C$18),'Ejercicio 3 - TIR'!$C$18+SQRT(('Ejercicio 3 - TIR'!$E$18-'Ejercicio 3 - TIR'!$C$18)*('Ejercicio 3 - TIR'!$D$18-'Ejercicio 3 - TIR'!$C$18)*F20),'Ejercicio 3 - TIR'!$E$18-SQRT(('Ejercicio 3 - TIR'!$E$18-'Ejercicio 3 - TIR'!$C$18)*('Ejercicio 3 - TIR'!$E$18-'Ejercicio 3 - TIR'!$D$18)*(1-F20)))</f>
        <v>41386.8773164783</v>
      </c>
      <c r="H20" s="16">
        <f ca="1" t="shared" ref="H20:L20" si="155">RAND()</f>
        <v>0.586869680245393</v>
      </c>
      <c r="I20" s="17">
        <f ca="1">IF(H20&lt;=('Ejercicio 3 - TIR'!$D$18-'Ejercicio 3 - TIR'!$C$18)/('Ejercicio 3 - TIR'!$E$18-'Ejercicio 3 - TIR'!$C$18),'Ejercicio 3 - TIR'!$C$18+SQRT(('Ejercicio 3 - TIR'!$E$18-'Ejercicio 3 - TIR'!$C$18)*('Ejercicio 3 - TIR'!$D$18-'Ejercicio 3 - TIR'!$C$18)*H20),'Ejercicio 3 - TIR'!$E$18-SQRT(('Ejercicio 3 - TIR'!$E$18-'Ejercicio 3 - TIR'!$C$18)*('Ejercicio 3 - TIR'!$E$18-'Ejercicio 3 - TIR'!$D$18)*(1-H20)))</f>
        <v>39382.45447827</v>
      </c>
      <c r="J20" s="16">
        <f ca="1" t="shared" si="155"/>
        <v>0.747159588656062</v>
      </c>
      <c r="K20" s="17">
        <f ca="1">IF(J20&lt;=('Ejercicio 3 - TIR'!$D$18-'Ejercicio 3 - TIR'!$C$18)/('Ejercicio 3 - TIR'!$E$18-'Ejercicio 3 - TIR'!$C$18),'Ejercicio 3 - TIR'!$C$18+SQRT(('Ejercicio 3 - TIR'!$E$18-'Ejercicio 3 - TIR'!$C$18)*('Ejercicio 3 - TIR'!$D$18-'Ejercicio 3 - TIR'!$C$18)*J20),'Ejercicio 3 - TIR'!$E$18-SQRT(('Ejercicio 3 - TIR'!$E$18-'Ejercicio 3 - TIR'!$C$18)*('Ejercicio 3 - TIR'!$E$18-'Ejercicio 3 - TIR'!$D$18)*(1-J20)))</f>
        <v>40645.343773523</v>
      </c>
      <c r="L20" s="16">
        <f ca="1" t="shared" si="155"/>
        <v>0.887541099016857</v>
      </c>
      <c r="M20" s="17">
        <f ca="1">IF(L20&lt;=('Ejercicio 3 - TIR'!$D$18-'Ejercicio 3 - TIR'!$C$18)/('Ejercicio 3 - TIR'!$E$18-'Ejercicio 3 - TIR'!$C$18),'Ejercicio 3 - TIR'!$C$18+SQRT(('Ejercicio 3 - TIR'!$E$18-'Ejercicio 3 - TIR'!$C$18)*('Ejercicio 3 - TIR'!$D$18-'Ejercicio 3 - TIR'!$C$18)*L20),'Ejercicio 3 - TIR'!$E$18-SQRT(('Ejercicio 3 - TIR'!$E$18-'Ejercicio 3 - TIR'!$C$18)*('Ejercicio 3 - TIR'!$E$18-'Ejercicio 3 - TIR'!$D$18)*(1-L20)))</f>
        <v>42095.7931248384</v>
      </c>
      <c r="N20" s="16">
        <f ca="1" t="shared" ref="N20:R20" si="156">RAND()</f>
        <v>0.801283309026999</v>
      </c>
      <c r="O20" s="17">
        <f ca="1">IF(N20&lt;=('Ejercicio 3 - TIR'!$D$18-'Ejercicio 3 - TIR'!$C$18)/('Ejercicio 3 - TIR'!$E$18-'Ejercicio 3 - TIR'!$C$18),'Ejercicio 3 - TIR'!$C$18+SQRT(('Ejercicio 3 - TIR'!$E$18-'Ejercicio 3 - TIR'!$C$18)*('Ejercicio 3 - TIR'!$D$18-'Ejercicio 3 - TIR'!$C$18)*N20),'Ejercicio 3 - TIR'!$E$18-SQRT(('Ejercicio 3 - TIR'!$E$18-'Ejercicio 3 - TIR'!$C$18)*('Ejercicio 3 - TIR'!$E$18-'Ejercicio 3 - TIR'!$D$18)*(1-N20)))</f>
        <v>41139.4622365563</v>
      </c>
      <c r="P20" s="16">
        <f ca="1" t="shared" si="156"/>
        <v>0.356497931212634</v>
      </c>
      <c r="Q20" s="18">
        <f ca="1">IF(P20&lt;=('Ejercicio 3 - TIR'!$D$22-'Ejercicio 3 - TIR'!$C$22)/('Ejercicio 3 - TIR'!$E$22-'Ejercicio 3 - TIR'!$C$22),'Ejercicio 3 - TIR'!$C$22+SQRT(('Ejercicio 3 - TIR'!$E$22-'Ejercicio 3 - TIR'!$C$22)*('Ejercicio 3 - TIR'!$D$22-'Ejercicio 3 - TIR'!$C$22)*P20),'Ejercicio 3 - TIR'!$E$22-SQRT(('Ejercicio 3 - TIR'!$E$22-'Ejercicio 3 - TIR'!$C$22)*('Ejercicio 3 - TIR'!$E$22-'Ejercicio 3 - TIR'!$D$22)*(1-P20)))</f>
        <v>0.145331724698148</v>
      </c>
      <c r="R20" s="16">
        <f ca="1" t="shared" si="156"/>
        <v>0.313529749699125</v>
      </c>
      <c r="S20" s="18">
        <f ca="1">IF(R20&lt;=('Ejercicio 3 - TIR'!$D$23-'Ejercicio 3 - TIR'!$C$23)/('Ejercicio 3 - TIR'!$E$23-'Ejercicio 3 - TIR'!$C$23),'Ejercicio 3 - TIR'!$C$23+SQRT(('Ejercicio 3 - TIR'!$E$23-'Ejercicio 3 - TIR'!$C$23)*('Ejercicio 3 - TIR'!$D$23-'Ejercicio 3 - TIR'!$C$23)*R20),'Ejercicio 3 - TIR'!$E$23-SQRT(('Ejercicio 3 - TIR'!$E$23-'Ejercicio 3 - TIR'!$C$23)*('Ejercicio 3 - TIR'!$E$23-'Ejercicio 3 - TIR'!$D$23)*(1-R20)))</f>
        <v>0.143756126566813</v>
      </c>
      <c r="T20" s="16">
        <f ca="1" t="shared" ref="T20:X20" si="157">RAND()</f>
        <v>0.598437519675765</v>
      </c>
      <c r="U20" s="18">
        <f ca="1">IF(T20&lt;=('Ejercicio 3 - TIR'!$D$24-'Ejercicio 3 - TIR'!$C$24)/('Ejercicio 3 - TIR'!$E$24-'Ejercicio 3 - TIR'!$C$24),'Ejercicio 3 - TIR'!$C$24+SQRT(('Ejercicio 3 - TIR'!$E$24-'Ejercicio 3 - TIR'!$C$24)*('Ejercicio 3 - TIR'!$D$24-'Ejercicio 3 - TIR'!$C$24)*T20),'Ejercicio 3 - TIR'!$E$24-SQRT(('Ejercicio 3 - TIR'!$E$24-'Ejercicio 3 - TIR'!$C$24)*('Ejercicio 3 - TIR'!$E$24-'Ejercicio 3 - TIR'!$D$24)*(1-T20)))</f>
        <v>0.186468299403283</v>
      </c>
      <c r="V20" s="16">
        <f ca="1" t="shared" si="157"/>
        <v>0.909661976199504</v>
      </c>
      <c r="W20" s="18">
        <f ca="1">IF(V20&lt;=('Ejercicio 3 - TIR'!$D$25-'Ejercicio 3 - TIR'!$C$25)/('Ejercicio 3 - TIR'!$E$25-'Ejercicio 3 - TIR'!$C$25),'Ejercicio 3 - TIR'!$C$25+SQRT(('Ejercicio 3 - TIR'!$E$25-'Ejercicio 3 - TIR'!$C$25)*('Ejercicio 3 - TIR'!$D$25-'Ejercicio 3 - TIR'!$C$25)*V20),'Ejercicio 3 - TIR'!$E$25-SQRT(('Ejercicio 3 - TIR'!$E$25-'Ejercicio 3 - TIR'!$C$25)*('Ejercicio 3 - TIR'!$E$25-'Ejercicio 3 - TIR'!$D$25)*(1-V20)))</f>
        <v>0.232218462290855</v>
      </c>
      <c r="X20" s="16">
        <f ca="1" t="shared" si="157"/>
        <v>0.736278002425719</v>
      </c>
      <c r="Y20" s="18">
        <f ca="1">IF(X20&lt;=('Ejercicio 3 - TIR'!$D$26-'Ejercicio 3 - TIR'!$C$26)/('Ejercicio 3 - TIR'!$E$26-'Ejercicio 3 - TIR'!$C$26),'Ejercicio 3 - TIR'!$C$26+SQRT(('Ejercicio 3 - TIR'!$E$26-'Ejercicio 3 - TIR'!$C$26)*('Ejercicio 3 - TIR'!$D$26-'Ejercicio 3 - TIR'!$C$26)*X20),'Ejercicio 3 - TIR'!$E$26-SQRT(('Ejercicio 3 - TIR'!$E$26-'Ejercicio 3 - TIR'!$C$26)*('Ejercicio 3 - TIR'!$E$26-'Ejercicio 3 - TIR'!$D$26)*(1-X20)))</f>
        <v>0.242262766570652</v>
      </c>
      <c r="Z20" s="16">
        <f ca="1" t="shared" si="4"/>
        <v>1.14533172469815</v>
      </c>
      <c r="AA20" s="16">
        <f ca="1" t="shared" si="5"/>
        <v>1.30998017707484</v>
      </c>
      <c r="AB20" s="16">
        <f ca="1" t="shared" si="6"/>
        <v>1.554249952946</v>
      </c>
      <c r="AC20" s="16">
        <f ca="1" t="shared" si="7"/>
        <v>1.91517548703475</v>
      </c>
      <c r="AD20" s="16">
        <f ca="1" t="shared" si="8"/>
        <v>2.37915119899209</v>
      </c>
      <c r="AE20" s="15">
        <f ca="1" t="shared" si="9"/>
        <v>4172.00905720677</v>
      </c>
      <c r="AF20" s="15">
        <f ca="1" t="shared" si="10"/>
        <v>4771.76091927247</v>
      </c>
      <c r="AG20" s="15">
        <f ca="1" t="shared" si="11"/>
        <v>5661.54306304826</v>
      </c>
      <c r="AH20" s="15">
        <f ca="1" t="shared" si="12"/>
        <v>6976.25788734278</v>
      </c>
      <c r="AI20" s="15">
        <f ca="1" t="shared" si="13"/>
        <v>8666.34542344078</v>
      </c>
      <c r="AJ20" s="17">
        <f ca="1" t="shared" si="14"/>
        <v>47401.7035767528</v>
      </c>
      <c r="AK20" s="17">
        <f ca="1" t="shared" si="15"/>
        <v>51590.234691086</v>
      </c>
      <c r="AL20" s="17">
        <f ca="1" t="shared" si="16"/>
        <v>63173.0236474719</v>
      </c>
      <c r="AM20" s="17">
        <f ca="1" t="shared" si="17"/>
        <v>80620.8310999766</v>
      </c>
      <c r="AN20" s="17">
        <f ca="1" t="shared" si="18"/>
        <v>97877.0009059925</v>
      </c>
      <c r="AO20" s="17">
        <f ca="1">C20/'Ejercicio 3 - TIR'!$D$7</f>
        <v>15716.4387513249</v>
      </c>
      <c r="AP20" s="17">
        <f ca="1" t="shared" si="19"/>
        <v>31685.2648254279</v>
      </c>
      <c r="AQ20" s="17">
        <f ca="1" t="shared" si="20"/>
        <v>35873.7959397611</v>
      </c>
      <c r="AR20" s="17">
        <f ca="1" t="shared" si="21"/>
        <v>47456.584896147</v>
      </c>
      <c r="AS20" s="17">
        <f ca="1" t="shared" si="22"/>
        <v>64904.3923486517</v>
      </c>
      <c r="AT20" s="17">
        <f ca="1" t="shared" si="23"/>
        <v>82160.5621546676</v>
      </c>
      <c r="AU20" s="17">
        <f ca="1">AP20*'Ejercicio 3 - TIR'!$D$5</f>
        <v>15842.6324127139</v>
      </c>
      <c r="AV20" s="17">
        <f ca="1">AQ20*'Ejercicio 3 - TIR'!$D$5</f>
        <v>17936.8979698805</v>
      </c>
      <c r="AW20" s="17">
        <f ca="1">AR20*'Ejercicio 3 - TIR'!$D$5</f>
        <v>23728.2924480735</v>
      </c>
      <c r="AX20" s="17">
        <f ca="1">AS20*'Ejercicio 3 - TIR'!$D$5</f>
        <v>32452.1961743258</v>
      </c>
      <c r="AY20" s="17">
        <f ca="1">AT20*'Ejercicio 3 - TIR'!$D$5</f>
        <v>41080.2810773338</v>
      </c>
      <c r="AZ20" s="17">
        <f ca="1" t="shared" ref="AZ20:BD20" si="158">AJ20-AU20-AE20</f>
        <v>27387.0621068321</v>
      </c>
      <c r="BA20" s="17">
        <f ca="1" t="shared" si="158"/>
        <v>28881.575801933</v>
      </c>
      <c r="BB20" s="17">
        <f ca="1" t="shared" si="158"/>
        <v>33783.1881363502</v>
      </c>
      <c r="BC20" s="17">
        <f ca="1" t="shared" si="158"/>
        <v>41192.377038308</v>
      </c>
      <c r="BD20" s="17">
        <f ca="1" t="shared" si="158"/>
        <v>48130.3744052179</v>
      </c>
      <c r="BE20" s="17">
        <f ca="1" t="shared" ref="BE20:BI20" si="159">AZ20/Z20</f>
        <v>23911.9038757526</v>
      </c>
      <c r="BF20" s="17">
        <f ca="1" t="shared" si="159"/>
        <v>22047.3380493627</v>
      </c>
      <c r="BG20" s="17">
        <f ca="1" t="shared" si="159"/>
        <v>21736.0071797435</v>
      </c>
      <c r="BH20" s="17">
        <f ca="1" t="shared" si="159"/>
        <v>21508.4086639422</v>
      </c>
      <c r="BI20" s="17">
        <f ca="1" t="shared" si="159"/>
        <v>20230.0612191474</v>
      </c>
      <c r="BJ20" s="17">
        <f ca="1" t="shared" si="26"/>
        <v>68297.8225936229</v>
      </c>
      <c r="BK20" s="17">
        <f ca="1" t="shared" si="27"/>
        <v>37391.7840991003</v>
      </c>
      <c r="BL20" s="17">
        <f ca="1" t="shared" si="28"/>
        <v>105689.606692723</v>
      </c>
      <c r="BM20" s="17">
        <f ca="1">BK20*'Ejercicio 3 - TIR'!$D$5</f>
        <v>18695.8920495502</v>
      </c>
      <c r="BN20" s="17">
        <f ca="1" t="shared" si="29"/>
        <v>86993.714643173</v>
      </c>
      <c r="BO20" s="17">
        <f ca="1" t="shared" si="30"/>
        <v>36565.0214580845</v>
      </c>
      <c r="BP20" s="17">
        <f ca="1" t="shared" si="31"/>
        <v>-107288.995839047</v>
      </c>
      <c r="BQ20" s="17">
        <f ca="1" t="shared" ref="BQ20:BT20" si="160">BE20</f>
        <v>23911.9038757526</v>
      </c>
      <c r="BR20" s="17">
        <f ca="1" t="shared" si="160"/>
        <v>22047.3380493627</v>
      </c>
      <c r="BS20" s="17">
        <f ca="1" t="shared" si="160"/>
        <v>21736.0071797435</v>
      </c>
      <c r="BT20" s="17">
        <f ca="1" t="shared" si="160"/>
        <v>21508.4086639422</v>
      </c>
      <c r="BU20" s="17">
        <f ca="1" t="shared" si="33"/>
        <v>56795.0826772319</v>
      </c>
      <c r="BV20" s="19">
        <f ca="1" t="shared" si="34"/>
        <v>9.66712364803974</v>
      </c>
    </row>
    <row r="21" ht="15" customHeight="1" spans="1:74">
      <c r="A21" s="15">
        <v>20</v>
      </c>
      <c r="B21" s="16">
        <f ca="1" t="shared" ref="B21:F21" si="161">RAND()</f>
        <v>0.50518529066161</v>
      </c>
      <c r="C21" s="17">
        <f ca="1">IF(B21&lt;=('Ejercicio 3 - TIR'!$D$13-'Ejercicio 3 - TIR'!$C$13)/('Ejercicio 3 - TIR'!$E$13-'Ejercicio 3 - TIR'!$C$13),'Ejercicio 3 - TIR'!$C$13+SQRT(('Ejercicio 3 - TIR'!$E$13-'Ejercicio 3 - TIR'!$C$13)*('Ejercicio 3 - TIR'!$D$13-'Ejercicio 3 - TIR'!$C$13)*B21),'Ejercicio 3 - TIR'!$E$13-SQRT(('Ejercicio 3 - TIR'!$E$13-'Ejercicio 3 - TIR'!$C$13)*('Ejercicio 3 - TIR'!$E$13-'Ejercicio 3 - TIR'!$D$13)*(1-B21)))</f>
        <v>75632.4467538067</v>
      </c>
      <c r="D21" s="16">
        <f ca="1" t="shared" si="161"/>
        <v>0.635861086785062</v>
      </c>
      <c r="E21" s="17">
        <f ca="1">IF(D21&lt;=('Ejercicio 3 - TIR'!$D$14-'Ejercicio 3 - TIR'!$C$14)/('Ejercicio 3 - TIR'!$E$14-'Ejercicio 3 - TIR'!$C$14),'Ejercicio 3 - TIR'!$C$14+SQRT(('Ejercicio 3 - TIR'!$E$14-'Ejercicio 3 - TIR'!$C$14)*('Ejercicio 3 - TIR'!$D$14-'Ejercicio 3 - TIR'!$C$14)*D21),'Ejercicio 3 - TIR'!$E$14-SQRT(('Ejercicio 3 - TIR'!$E$14-'Ejercicio 3 - TIR'!$C$14)*('Ejercicio 3 - TIR'!$E$14-'Ejercicio 3 - TIR'!$D$14)*(1-D21)))</f>
        <v>32609.4088881713</v>
      </c>
      <c r="F21" s="16">
        <f ca="1" t="shared" si="161"/>
        <v>0.278547849407808</v>
      </c>
      <c r="G21" s="17">
        <f ca="1">IF(F21&lt;=('Ejercicio 3 - TIR'!$D$18-'Ejercicio 3 - TIR'!$C$18)/('Ejercicio 3 - TIR'!$E$18-'Ejercicio 3 - TIR'!$C$18),'Ejercicio 3 - TIR'!$C$18+SQRT(('Ejercicio 3 - TIR'!$E$18-'Ejercicio 3 - TIR'!$C$18)*('Ejercicio 3 - TIR'!$D$18-'Ejercicio 3 - TIR'!$C$18)*F21),'Ejercicio 3 - TIR'!$E$18-SQRT(('Ejercicio 3 - TIR'!$E$18-'Ejercicio 3 - TIR'!$C$18)*('Ejercicio 3 - TIR'!$E$18-'Ejercicio 3 - TIR'!$D$18)*(1-F21)))</f>
        <v>36463.9134749137</v>
      </c>
      <c r="H21" s="16">
        <f ca="1" t="shared" ref="H21:L21" si="162">RAND()</f>
        <v>0.99680823874844</v>
      </c>
      <c r="I21" s="17">
        <f ca="1">IF(H21&lt;=('Ejercicio 3 - TIR'!$D$18-'Ejercicio 3 - TIR'!$C$18)/('Ejercicio 3 - TIR'!$E$18-'Ejercicio 3 - TIR'!$C$18),'Ejercicio 3 - TIR'!$C$18+SQRT(('Ejercicio 3 - TIR'!$E$18-'Ejercicio 3 - TIR'!$C$18)*('Ejercicio 3 - TIR'!$D$18-'Ejercicio 3 - TIR'!$C$18)*H21),'Ejercicio 3 - TIR'!$E$18-SQRT(('Ejercicio 3 - TIR'!$E$18-'Ejercicio 3 - TIR'!$C$18)*('Ejercicio 3 - TIR'!$E$18-'Ejercicio 3 - TIR'!$D$18)*(1-H21)))</f>
        <v>44510.7331056908</v>
      </c>
      <c r="J21" s="16">
        <f ca="1" t="shared" si="162"/>
        <v>0.363887493988401</v>
      </c>
      <c r="K21" s="17">
        <f ca="1">IF(J21&lt;=('Ejercicio 3 - TIR'!$D$18-'Ejercicio 3 - TIR'!$C$18)/('Ejercicio 3 - TIR'!$E$18-'Ejercicio 3 - TIR'!$C$18),'Ejercicio 3 - TIR'!$C$18+SQRT(('Ejercicio 3 - TIR'!$E$18-'Ejercicio 3 - TIR'!$C$18)*('Ejercicio 3 - TIR'!$D$18-'Ejercicio 3 - TIR'!$C$18)*J21),'Ejercicio 3 - TIR'!$E$18-SQRT(('Ejercicio 3 - TIR'!$E$18-'Ejercicio 3 - TIR'!$C$18)*('Ejercicio 3 - TIR'!$E$18-'Ejercicio 3 - TIR'!$D$18)*(1-J21)))</f>
        <v>37388.0392593881</v>
      </c>
      <c r="L21" s="16">
        <f ca="1" t="shared" si="162"/>
        <v>0.76559027039367</v>
      </c>
      <c r="M21" s="17">
        <f ca="1">IF(L21&lt;=('Ejercicio 3 - TIR'!$D$18-'Ejercicio 3 - TIR'!$C$18)/('Ejercicio 3 - TIR'!$E$18-'Ejercicio 3 - TIR'!$C$18),'Ejercicio 3 - TIR'!$C$18+SQRT(('Ejercicio 3 - TIR'!$E$18-'Ejercicio 3 - TIR'!$C$18)*('Ejercicio 3 - TIR'!$D$18-'Ejercicio 3 - TIR'!$C$18)*L21),'Ejercicio 3 - TIR'!$E$18-SQRT(('Ejercicio 3 - TIR'!$E$18-'Ejercicio 3 - TIR'!$C$18)*('Ejercicio 3 - TIR'!$E$18-'Ejercicio 3 - TIR'!$D$18)*(1-L21)))</f>
        <v>40807.061922652</v>
      </c>
      <c r="N21" s="16">
        <f ca="1" t="shared" ref="N21:R21" si="163">RAND()</f>
        <v>0.786787403401429</v>
      </c>
      <c r="O21" s="17">
        <f ca="1">IF(N21&lt;=('Ejercicio 3 - TIR'!$D$18-'Ejercicio 3 - TIR'!$C$18)/('Ejercicio 3 - TIR'!$E$18-'Ejercicio 3 - TIR'!$C$18),'Ejercicio 3 - TIR'!$C$18+SQRT(('Ejercicio 3 - TIR'!$E$18-'Ejercicio 3 - TIR'!$C$18)*('Ejercicio 3 - TIR'!$D$18-'Ejercicio 3 - TIR'!$C$18)*N21),'Ejercicio 3 - TIR'!$E$18-SQRT(('Ejercicio 3 - TIR'!$E$18-'Ejercicio 3 - TIR'!$C$18)*('Ejercicio 3 - TIR'!$E$18-'Ejercicio 3 - TIR'!$D$18)*(1-N21)))</f>
        <v>41001.1320670854</v>
      </c>
      <c r="P21" s="16">
        <f ca="1" t="shared" si="163"/>
        <v>0.884253001406368</v>
      </c>
      <c r="Q21" s="18">
        <f ca="1">IF(P21&lt;=('Ejercicio 3 - TIR'!$D$22-'Ejercicio 3 - TIR'!$C$22)/('Ejercicio 3 - TIR'!$E$22-'Ejercicio 3 - TIR'!$C$22),'Ejercicio 3 - TIR'!$C$22+SQRT(('Ejercicio 3 - TIR'!$E$22-'Ejercicio 3 - TIR'!$C$22)*('Ejercicio 3 - TIR'!$D$22-'Ejercicio 3 - TIR'!$C$22)*P21),'Ejercicio 3 - TIR'!$E$22-SQRT(('Ejercicio 3 - TIR'!$E$22-'Ejercicio 3 - TIR'!$C$22)*('Ejercicio 3 - TIR'!$E$22-'Ejercicio 3 - TIR'!$D$22)*(1-P21)))</f>
        <v>0.165565853074444</v>
      </c>
      <c r="R21" s="16">
        <f ca="1" t="shared" si="163"/>
        <v>0.748922575953104</v>
      </c>
      <c r="S21" s="18">
        <f ca="1">IF(R21&lt;=('Ejercicio 3 - TIR'!$D$23-'Ejercicio 3 - TIR'!$C$23)/('Ejercicio 3 - TIR'!$E$23-'Ejercicio 3 - TIR'!$C$23),'Ejercicio 3 - TIR'!$C$23+SQRT(('Ejercicio 3 - TIR'!$E$23-'Ejercicio 3 - TIR'!$C$23)*('Ejercicio 3 - TIR'!$D$23-'Ejercicio 3 - TIR'!$C$23)*R21),'Ejercicio 3 - TIR'!$E$23-SQRT(('Ejercicio 3 - TIR'!$E$23-'Ejercicio 3 - TIR'!$C$23)*('Ejercicio 3 - TIR'!$E$23-'Ejercicio 3 - TIR'!$D$23)*(1-R21)))</f>
        <v>0.158741134477955</v>
      </c>
      <c r="T21" s="16">
        <f ca="1" t="shared" ref="T21:X21" si="164">RAND()</f>
        <v>0.715645775368128</v>
      </c>
      <c r="U21" s="18">
        <f ca="1">IF(T21&lt;=('Ejercicio 3 - TIR'!$D$24-'Ejercicio 3 - TIR'!$C$24)/('Ejercicio 3 - TIR'!$E$24-'Ejercicio 3 - TIR'!$C$24),'Ejercicio 3 - TIR'!$C$24+SQRT(('Ejercicio 3 - TIR'!$E$24-'Ejercicio 3 - TIR'!$C$24)*('Ejercicio 3 - TIR'!$D$24-'Ejercicio 3 - TIR'!$C$24)*T21),'Ejercicio 3 - TIR'!$E$24-SQRT(('Ejercicio 3 - TIR'!$E$24-'Ejercicio 3 - TIR'!$C$24)*('Ejercicio 3 - TIR'!$E$24-'Ejercicio 3 - TIR'!$D$24)*(1-T21)))</f>
        <v>0.19178312864669</v>
      </c>
      <c r="V21" s="16">
        <f ca="1" t="shared" si="164"/>
        <v>0.190260165526084</v>
      </c>
      <c r="W21" s="18">
        <f ca="1">IF(V21&lt;=('Ejercicio 3 - TIR'!$D$25-'Ejercicio 3 - TIR'!$C$25)/('Ejercicio 3 - TIR'!$E$25-'Ejercicio 3 - TIR'!$C$25),'Ejercicio 3 - TIR'!$C$25+SQRT(('Ejercicio 3 - TIR'!$E$25-'Ejercicio 3 - TIR'!$C$25)*('Ejercicio 3 - TIR'!$D$25-'Ejercicio 3 - TIR'!$C$25)*V21),'Ejercicio 3 - TIR'!$E$25-SQRT(('Ejercicio 3 - TIR'!$E$25-'Ejercicio 3 - TIR'!$C$25)*('Ejercicio 3 - TIR'!$E$25-'Ejercicio 3 - TIR'!$D$25)*(1-V21)))</f>
        <v>0.196320668850771</v>
      </c>
      <c r="X21" s="16">
        <f ca="1" t="shared" si="164"/>
        <v>0.0195431308662752</v>
      </c>
      <c r="Y21" s="18">
        <f ca="1">IF(X21&lt;=('Ejercicio 3 - TIR'!$D$26-'Ejercicio 3 - TIR'!$C$26)/('Ejercicio 3 - TIR'!$E$26-'Ejercicio 3 - TIR'!$C$26),'Ejercicio 3 - TIR'!$C$26+SQRT(('Ejercicio 3 - TIR'!$E$26-'Ejercicio 3 - TIR'!$C$26)*('Ejercicio 3 - TIR'!$D$26-'Ejercicio 3 - TIR'!$C$26)*X21),'Ejercicio 3 - TIR'!$E$26-SQRT(('Ejercicio 3 - TIR'!$E$26-'Ejercicio 3 - TIR'!$C$26)*('Ejercicio 3 - TIR'!$E$26-'Ejercicio 3 - TIR'!$D$26)*(1-X21)))</f>
        <v>0.197264052129421</v>
      </c>
      <c r="Z21" s="16">
        <f ca="1" t="shared" si="4"/>
        <v>1.16556585307444</v>
      </c>
      <c r="AA21" s="16">
        <f ca="1" t="shared" si="5"/>
        <v>1.35058909890025</v>
      </c>
      <c r="AB21" s="16">
        <f ca="1" t="shared" si="6"/>
        <v>1.60960930180345</v>
      </c>
      <c r="AC21" s="16">
        <f ca="1" t="shared" si="7"/>
        <v>1.92560887652192</v>
      </c>
      <c r="AD21" s="16">
        <f ca="1" t="shared" si="8"/>
        <v>2.30546228632102</v>
      </c>
      <c r="AE21" s="15">
        <f ca="1" t="shared" si="9"/>
        <v>5399.00460082344</v>
      </c>
      <c r="AF21" s="15">
        <f ca="1" t="shared" si="10"/>
        <v>6256.04871620986</v>
      </c>
      <c r="AG21" s="15">
        <f ca="1" t="shared" si="11"/>
        <v>7455.85331197069</v>
      </c>
      <c r="AH21" s="15">
        <f ca="1" t="shared" si="12"/>
        <v>8919.59142103001</v>
      </c>
      <c r="AI21" s="15">
        <f ca="1" t="shared" si="13"/>
        <v>10679.1061680812</v>
      </c>
      <c r="AJ21" s="17">
        <f ca="1" t="shared" si="14"/>
        <v>42501.0924158205</v>
      </c>
      <c r="AK21" s="17">
        <f ca="1" t="shared" si="15"/>
        <v>60115.7109166043</v>
      </c>
      <c r="AL21" s="17">
        <f ca="1" t="shared" si="16"/>
        <v>60180.1357681037</v>
      </c>
      <c r="AM21" s="17">
        <f ca="1" t="shared" si="17"/>
        <v>78578.4406630385</v>
      </c>
      <c r="AN21" s="17">
        <f ca="1" t="shared" si="18"/>
        <v>94526.5636771328</v>
      </c>
      <c r="AO21" s="17">
        <f ca="1">C21/'Ejercicio 3 - TIR'!$D$7</f>
        <v>15126.4893507613</v>
      </c>
      <c r="AP21" s="17">
        <f ca="1" t="shared" si="19"/>
        <v>27374.6030650592</v>
      </c>
      <c r="AQ21" s="17">
        <f ca="1" t="shared" si="20"/>
        <v>44989.221565843</v>
      </c>
      <c r="AR21" s="17">
        <f ca="1" t="shared" si="21"/>
        <v>45053.6464173423</v>
      </c>
      <c r="AS21" s="17">
        <f ca="1" t="shared" si="22"/>
        <v>63451.9513122772</v>
      </c>
      <c r="AT21" s="17">
        <f ca="1" t="shared" si="23"/>
        <v>79400.0743263715</v>
      </c>
      <c r="AU21" s="17">
        <f ca="1">AP21*'Ejercicio 3 - TIR'!$D$5</f>
        <v>13687.3015325296</v>
      </c>
      <c r="AV21" s="17">
        <f ca="1">AQ21*'Ejercicio 3 - TIR'!$D$5</f>
        <v>22494.6107829215</v>
      </c>
      <c r="AW21" s="17">
        <f ca="1">AR21*'Ejercicio 3 - TIR'!$D$5</f>
        <v>22526.8232086712</v>
      </c>
      <c r="AX21" s="17">
        <f ca="1">AS21*'Ejercicio 3 - TIR'!$D$5</f>
        <v>31725.9756561386</v>
      </c>
      <c r="AY21" s="17">
        <f ca="1">AT21*'Ejercicio 3 - TIR'!$D$5</f>
        <v>39700.0371631857</v>
      </c>
      <c r="AZ21" s="17">
        <f ca="1" t="shared" ref="AZ21:BD21" si="165">AJ21-AU21-AE21</f>
        <v>23414.7862824675</v>
      </c>
      <c r="BA21" s="17">
        <f ca="1" t="shared" si="165"/>
        <v>31365.051417473</v>
      </c>
      <c r="BB21" s="17">
        <f ca="1" t="shared" si="165"/>
        <v>30197.4592474618</v>
      </c>
      <c r="BC21" s="17">
        <f ca="1" t="shared" si="165"/>
        <v>37932.8735858699</v>
      </c>
      <c r="BD21" s="17">
        <f ca="1" t="shared" si="165"/>
        <v>44147.4203458659</v>
      </c>
      <c r="BE21" s="17">
        <f ca="1" t="shared" ref="BE21:BI21" si="166">AZ21/Z21</f>
        <v>20088.7716646002</v>
      </c>
      <c r="BF21" s="17">
        <f ca="1" t="shared" si="166"/>
        <v>23223.2375065168</v>
      </c>
      <c r="BG21" s="17">
        <f ca="1" t="shared" si="166"/>
        <v>18760.7385305414</v>
      </c>
      <c r="BH21" s="17">
        <f ca="1" t="shared" si="166"/>
        <v>19699.1580420968</v>
      </c>
      <c r="BI21" s="17">
        <f ca="1" t="shared" si="166"/>
        <v>19149.0533624451</v>
      </c>
      <c r="BJ21" s="17">
        <f ca="1" t="shared" si="26"/>
        <v>75179.7623709005</v>
      </c>
      <c r="BK21" s="17">
        <f ca="1" t="shared" si="27"/>
        <v>34873.5507226168</v>
      </c>
      <c r="BL21" s="17">
        <f ca="1" t="shared" si="28"/>
        <v>110053.313093517</v>
      </c>
      <c r="BM21" s="17">
        <f ca="1">BK21*'Ejercicio 3 - TIR'!$D$5</f>
        <v>17436.7753613084</v>
      </c>
      <c r="BN21" s="17">
        <f ca="1" t="shared" si="29"/>
        <v>92616.5377322089</v>
      </c>
      <c r="BO21" s="17">
        <f ca="1" t="shared" si="30"/>
        <v>40172.653563552</v>
      </c>
      <c r="BP21" s="17">
        <f ca="1" t="shared" si="31"/>
        <v>-108241.855641978</v>
      </c>
      <c r="BQ21" s="17">
        <f ca="1" t="shared" ref="BQ21:BT21" si="167">BE21</f>
        <v>20088.7716646002</v>
      </c>
      <c r="BR21" s="17">
        <f ca="1" t="shared" si="167"/>
        <v>23223.2375065168</v>
      </c>
      <c r="BS21" s="17">
        <f ca="1" t="shared" si="167"/>
        <v>18760.7385305414</v>
      </c>
      <c r="BT21" s="17">
        <f ca="1" t="shared" si="167"/>
        <v>19699.1580420968</v>
      </c>
      <c r="BU21" s="17">
        <f ca="1" t="shared" si="33"/>
        <v>59321.7069259971</v>
      </c>
      <c r="BV21" s="19">
        <f ca="1" t="shared" si="34"/>
        <v>8.00438944883952</v>
      </c>
    </row>
    <row r="22" ht="15" customHeight="1" spans="1:74">
      <c r="A22" s="15">
        <v>21</v>
      </c>
      <c r="B22" s="16">
        <f ca="1" t="shared" ref="B22:F22" si="168">RAND()</f>
        <v>0.118750805672577</v>
      </c>
      <c r="C22" s="17">
        <f ca="1">IF(B22&lt;=('Ejercicio 3 - TIR'!$D$13-'Ejercicio 3 - TIR'!$C$13)/('Ejercicio 3 - TIR'!$E$13-'Ejercicio 3 - TIR'!$C$13),'Ejercicio 3 - TIR'!$C$13+SQRT(('Ejercicio 3 - TIR'!$E$13-'Ejercicio 3 - TIR'!$C$13)*('Ejercicio 3 - TIR'!$D$13-'Ejercicio 3 - TIR'!$C$13)*B22),'Ejercicio 3 - TIR'!$E$13-SQRT(('Ejercicio 3 - TIR'!$E$13-'Ejercicio 3 - TIR'!$C$13)*('Ejercicio 3 - TIR'!$E$13-'Ejercicio 3 - TIR'!$D$13)*(1-B22)))</f>
        <v>66892.0477558582</v>
      </c>
      <c r="D22" s="16">
        <f ca="1" t="shared" si="168"/>
        <v>0.909570490597148</v>
      </c>
      <c r="E22" s="17">
        <f ca="1">IF(D22&lt;=('Ejercicio 3 - TIR'!$D$14-'Ejercicio 3 - TIR'!$C$14)/('Ejercicio 3 - TIR'!$E$14-'Ejercicio 3 - TIR'!$C$14),'Ejercicio 3 - TIR'!$C$14+SQRT(('Ejercicio 3 - TIR'!$E$14-'Ejercicio 3 - TIR'!$C$14)*('Ejercicio 3 - TIR'!$D$14-'Ejercicio 3 - TIR'!$C$14)*D22),'Ejercicio 3 - TIR'!$E$14-SQRT(('Ejercicio 3 - TIR'!$E$14-'Ejercicio 3 - TIR'!$C$14)*('Ejercicio 3 - TIR'!$E$14-'Ejercicio 3 - TIR'!$D$14)*(1-D22)))</f>
        <v>36317.0084971008</v>
      </c>
      <c r="F22" s="16">
        <f ca="1" t="shared" si="168"/>
        <v>0.924417658486016</v>
      </c>
      <c r="G22" s="17">
        <f ca="1">IF(F22&lt;=('Ejercicio 3 - TIR'!$D$18-'Ejercicio 3 - TIR'!$C$18)/('Ejercicio 3 - TIR'!$E$18-'Ejercicio 3 - TIR'!$C$18),'Ejercicio 3 - TIR'!$C$18+SQRT(('Ejercicio 3 - TIR'!$E$18-'Ejercicio 3 - TIR'!$C$18)*('Ejercicio 3 - TIR'!$D$18-'Ejercicio 3 - TIR'!$C$18)*F22),'Ejercicio 3 - TIR'!$E$18-SQRT(('Ejercicio 3 - TIR'!$E$18-'Ejercicio 3 - TIR'!$C$18)*('Ejercicio 3 - TIR'!$E$18-'Ejercicio 3 - TIR'!$D$18)*(1-F22)))</f>
        <v>42619.101931298</v>
      </c>
      <c r="H22" s="16">
        <f ca="1" t="shared" ref="H22:L22" si="169">RAND()</f>
        <v>0.726920609169631</v>
      </c>
      <c r="I22" s="17">
        <f ca="1">IF(H22&lt;=('Ejercicio 3 - TIR'!$D$18-'Ejercicio 3 - TIR'!$C$18)/('Ejercicio 3 - TIR'!$E$18-'Ejercicio 3 - TIR'!$C$18),'Ejercicio 3 - TIR'!$C$18+SQRT(('Ejercicio 3 - TIR'!$E$18-'Ejercicio 3 - TIR'!$C$18)*('Ejercicio 3 - TIR'!$D$18-'Ejercicio 3 - TIR'!$C$18)*H22),'Ejercicio 3 - TIR'!$E$18-SQRT(('Ejercicio 3 - TIR'!$E$18-'Ejercicio 3 - TIR'!$C$18)*('Ejercicio 3 - TIR'!$E$18-'Ejercicio 3 - TIR'!$D$18)*(1-H22)))</f>
        <v>40474.4111640276</v>
      </c>
      <c r="J22" s="16">
        <f ca="1" t="shared" si="169"/>
        <v>0.902229569592082</v>
      </c>
      <c r="K22" s="17">
        <f ca="1">IF(J22&lt;=('Ejercicio 3 - TIR'!$D$18-'Ejercicio 3 - TIR'!$C$18)/('Ejercicio 3 - TIR'!$E$18-'Ejercicio 3 - TIR'!$C$18),'Ejercicio 3 - TIR'!$C$18+SQRT(('Ejercicio 3 - TIR'!$E$18-'Ejercicio 3 - TIR'!$C$18)*('Ejercicio 3 - TIR'!$D$18-'Ejercicio 3 - TIR'!$C$18)*J22),'Ejercicio 3 - TIR'!$E$18-SQRT(('Ejercicio 3 - TIR'!$E$18-'Ejercicio 3 - TIR'!$C$18)*('Ejercicio 3 - TIR'!$E$18-'Ejercicio 3 - TIR'!$D$18)*(1-J22)))</f>
        <v>42292.0889452211</v>
      </c>
      <c r="L22" s="16">
        <f ca="1" t="shared" si="169"/>
        <v>0.624342838854919</v>
      </c>
      <c r="M22" s="17">
        <f ca="1">IF(L22&lt;=('Ejercicio 3 - TIR'!$D$18-'Ejercicio 3 - TIR'!$C$18)/('Ejercicio 3 - TIR'!$E$18-'Ejercicio 3 - TIR'!$C$18),'Ejercicio 3 - TIR'!$C$18+SQRT(('Ejercicio 3 - TIR'!$E$18-'Ejercicio 3 - TIR'!$C$18)*('Ejercicio 3 - TIR'!$D$18-'Ejercicio 3 - TIR'!$C$18)*L22),'Ejercicio 3 - TIR'!$E$18-SQRT(('Ejercicio 3 - TIR'!$E$18-'Ejercicio 3 - TIR'!$C$18)*('Ejercicio 3 - TIR'!$E$18-'Ejercicio 3 - TIR'!$D$18)*(1-L22)))</f>
        <v>39677.3666784016</v>
      </c>
      <c r="N22" s="16">
        <f ca="1" t="shared" ref="N22:R22" si="170">RAND()</f>
        <v>0.202445795042749</v>
      </c>
      <c r="O22" s="17">
        <f ca="1">IF(N22&lt;=('Ejercicio 3 - TIR'!$D$18-'Ejercicio 3 - TIR'!$C$18)/('Ejercicio 3 - TIR'!$E$18-'Ejercicio 3 - TIR'!$C$18),'Ejercicio 3 - TIR'!$C$18+SQRT(('Ejercicio 3 - TIR'!$E$18-'Ejercicio 3 - TIR'!$C$18)*('Ejercicio 3 - TIR'!$D$18-'Ejercicio 3 - TIR'!$C$18)*N22),'Ejercicio 3 - TIR'!$E$18-SQRT(('Ejercicio 3 - TIR'!$E$18-'Ejercicio 3 - TIR'!$C$18)*('Ejercicio 3 - TIR'!$E$18-'Ejercicio 3 - TIR'!$D$18)*(1-N22)))</f>
        <v>35510.6142358554</v>
      </c>
      <c r="P22" s="16">
        <f ca="1" t="shared" si="170"/>
        <v>0.819351316259706</v>
      </c>
      <c r="Q22" s="18">
        <f ca="1">IF(P22&lt;=('Ejercicio 3 - TIR'!$D$22-'Ejercicio 3 - TIR'!$C$22)/('Ejercicio 3 - TIR'!$E$22-'Ejercicio 3 - TIR'!$C$22),'Ejercicio 3 - TIR'!$C$22+SQRT(('Ejercicio 3 - TIR'!$E$22-'Ejercicio 3 - TIR'!$C$22)*('Ejercicio 3 - TIR'!$D$22-'Ejercicio 3 - TIR'!$C$22)*P22),'Ejercicio 3 - TIR'!$E$22-SQRT(('Ejercicio 3 - TIR'!$E$22-'Ejercicio 3 - TIR'!$C$22)*('Ejercicio 3 - TIR'!$E$22-'Ejercicio 3 - TIR'!$D$22)*(1-P22)))</f>
        <v>0.161967594982018</v>
      </c>
      <c r="R22" s="16">
        <f ca="1" t="shared" si="170"/>
        <v>0.616214845041362</v>
      </c>
      <c r="S22" s="18">
        <f ca="1">IF(R22&lt;=('Ejercicio 3 - TIR'!$D$23-'Ejercicio 3 - TIR'!$C$23)/('Ejercicio 3 - TIR'!$E$23-'Ejercicio 3 - TIR'!$C$23),'Ejercicio 3 - TIR'!$C$23+SQRT(('Ejercicio 3 - TIR'!$E$23-'Ejercicio 3 - TIR'!$C$23)*('Ejercicio 3 - TIR'!$D$23-'Ejercicio 3 - TIR'!$C$23)*R22),'Ejercicio 3 - TIR'!$E$23-SQRT(('Ejercicio 3 - TIR'!$E$23-'Ejercicio 3 - TIR'!$C$23)*('Ejercicio 3 - TIR'!$E$23-'Ejercicio 3 - TIR'!$D$23)*(1-R22)))</f>
        <v>0.153716672985987</v>
      </c>
      <c r="T22" s="16">
        <f ca="1" t="shared" ref="T22:X22" si="171">RAND()</f>
        <v>0.863807425760251</v>
      </c>
      <c r="U22" s="18">
        <f ca="1">IF(T22&lt;=('Ejercicio 3 - TIR'!$D$24-'Ejercicio 3 - TIR'!$C$24)/('Ejercicio 3 - TIR'!$E$24-'Ejercicio 3 - TIR'!$C$24),'Ejercicio 3 - TIR'!$C$24+SQRT(('Ejercicio 3 - TIR'!$E$24-'Ejercicio 3 - TIR'!$C$24)*('Ejercicio 3 - TIR'!$D$24-'Ejercicio 3 - TIR'!$C$24)*T22),'Ejercicio 3 - TIR'!$E$24-SQRT(('Ejercicio 3 - TIR'!$E$24-'Ejercicio 3 - TIR'!$C$24)*('Ejercicio 3 - TIR'!$E$24-'Ejercicio 3 - TIR'!$D$24)*(1-T22)))</f>
        <v>0.200472091564346</v>
      </c>
      <c r="V22" s="16">
        <f ca="1" t="shared" si="171"/>
        <v>0.161078628062721</v>
      </c>
      <c r="W22" s="18">
        <f ca="1">IF(V22&lt;=('Ejercicio 3 - TIR'!$D$25-'Ejercicio 3 - TIR'!$C$25)/('Ejercicio 3 - TIR'!$E$25-'Ejercicio 3 - TIR'!$C$25),'Ejercicio 3 - TIR'!$C$25+SQRT(('Ejercicio 3 - TIR'!$E$25-'Ejercicio 3 - TIR'!$C$25)*('Ejercicio 3 - TIR'!$D$25-'Ejercicio 3 - TIR'!$C$25)*V22),'Ejercicio 3 - TIR'!$E$25-SQRT(('Ejercicio 3 - TIR'!$E$25-'Ejercicio 3 - TIR'!$C$25)*('Ejercicio 3 - TIR'!$E$25-'Ejercicio 3 - TIR'!$D$25)*(1-V22)))</f>
        <v>0.195016993017506</v>
      </c>
      <c r="X22" s="16">
        <f ca="1" t="shared" si="171"/>
        <v>0.902370902656991</v>
      </c>
      <c r="Y22" s="18">
        <f ca="1">IF(X22&lt;=('Ejercicio 3 - TIR'!$D$26-'Ejercicio 3 - TIR'!$C$26)/('Ejercicio 3 - TIR'!$E$26-'Ejercicio 3 - TIR'!$C$26),'Ejercicio 3 - TIR'!$C$26+SQRT(('Ejercicio 3 - TIR'!$E$26-'Ejercicio 3 - TIR'!$C$26)*('Ejercicio 3 - TIR'!$D$26-'Ejercicio 3 - TIR'!$C$26)*X22),'Ejercicio 3 - TIR'!$E$26-SQRT(('Ejercicio 3 - TIR'!$E$26-'Ejercicio 3 - TIR'!$C$26)*('Ejercicio 3 - TIR'!$E$26-'Ejercicio 3 - TIR'!$D$26)*(1-X22)))</f>
        <v>0.257039226370781</v>
      </c>
      <c r="Z22" s="16">
        <f ca="1" t="shared" si="4"/>
        <v>1.16196759498202</v>
      </c>
      <c r="AA22" s="16">
        <f ca="1" t="shared" si="5"/>
        <v>1.34058138780018</v>
      </c>
      <c r="AB22" s="16">
        <f ca="1" t="shared" si="6"/>
        <v>1.60933054252472</v>
      </c>
      <c r="AC22" s="16">
        <f ca="1" t="shared" si="7"/>
        <v>1.92317734569912</v>
      </c>
      <c r="AD22" s="16">
        <f ca="1" t="shared" si="8"/>
        <v>2.41750936281143</v>
      </c>
      <c r="AE22" s="15">
        <f ca="1" t="shared" si="9"/>
        <v>5882.17852321694</v>
      </c>
      <c r="AF22" s="15">
        <f ca="1" t="shared" si="10"/>
        <v>6786.36743571547</v>
      </c>
      <c r="AG22" s="15">
        <f ca="1" t="shared" si="11"/>
        <v>8146.84470967752</v>
      </c>
      <c r="AH22" s="15">
        <f ca="1" t="shared" si="12"/>
        <v>9735.6178675394</v>
      </c>
      <c r="AI22" s="15">
        <f ca="1" t="shared" si="13"/>
        <v>12238.0535524533</v>
      </c>
      <c r="AJ22" s="17">
        <f ca="1" t="shared" si="14"/>
        <v>49522.0153714039</v>
      </c>
      <c r="AK22" s="17">
        <f ca="1" t="shared" si="15"/>
        <v>54259.2422886674</v>
      </c>
      <c r="AL22" s="17">
        <f ca="1" t="shared" si="16"/>
        <v>68061.9504467163</v>
      </c>
      <c r="AM22" s="17">
        <f ca="1" t="shared" si="17"/>
        <v>76306.6127328991</v>
      </c>
      <c r="AN22" s="17">
        <f ca="1" t="shared" si="18"/>
        <v>85847.2423943655</v>
      </c>
      <c r="AO22" s="17">
        <f ca="1">C22/'Ejercicio 3 - TIR'!$D$7</f>
        <v>13378.4095511716</v>
      </c>
      <c r="AP22" s="17">
        <f ca="1" t="shared" si="19"/>
        <v>36143.6058202322</v>
      </c>
      <c r="AQ22" s="17">
        <f ca="1" t="shared" si="20"/>
        <v>40880.8327374957</v>
      </c>
      <c r="AR22" s="17">
        <f ca="1" t="shared" si="21"/>
        <v>54683.5408955447</v>
      </c>
      <c r="AS22" s="17">
        <f ca="1" t="shared" si="22"/>
        <v>62928.2031817275</v>
      </c>
      <c r="AT22" s="17">
        <f ca="1" t="shared" si="23"/>
        <v>72468.8328431938</v>
      </c>
      <c r="AU22" s="17">
        <f ca="1">AP22*'Ejercicio 3 - TIR'!$D$5</f>
        <v>18071.8029101161</v>
      </c>
      <c r="AV22" s="17">
        <f ca="1">AQ22*'Ejercicio 3 - TIR'!$D$5</f>
        <v>20440.4163687479</v>
      </c>
      <c r="AW22" s="17">
        <f ca="1">AR22*'Ejercicio 3 - TIR'!$D$5</f>
        <v>27341.7704477723</v>
      </c>
      <c r="AX22" s="17">
        <f ca="1">AS22*'Ejercicio 3 - TIR'!$D$5</f>
        <v>31464.1015908637</v>
      </c>
      <c r="AY22" s="17">
        <f ca="1">AT22*'Ejercicio 3 - TIR'!$D$5</f>
        <v>36234.4164215969</v>
      </c>
      <c r="AZ22" s="17">
        <f ca="1" t="shared" ref="AZ22:BD22" si="172">AJ22-AU22-AE22</f>
        <v>25568.0339380708</v>
      </c>
      <c r="BA22" s="17">
        <f ca="1" t="shared" si="172"/>
        <v>27032.458484204</v>
      </c>
      <c r="BB22" s="17">
        <f ca="1" t="shared" si="172"/>
        <v>32573.3352892665</v>
      </c>
      <c r="BC22" s="17">
        <f ca="1" t="shared" si="172"/>
        <v>35106.893274496</v>
      </c>
      <c r="BD22" s="17">
        <f ca="1" t="shared" si="172"/>
        <v>37374.7724203153</v>
      </c>
      <c r="BE22" s="17">
        <f ca="1" t="shared" ref="BE22:BI22" si="173">AZ22/Z22</f>
        <v>22004.0851814516</v>
      </c>
      <c r="BF22" s="17">
        <f ca="1" t="shared" si="173"/>
        <v>20164.7275802947</v>
      </c>
      <c r="BG22" s="17">
        <f ca="1" t="shared" si="173"/>
        <v>20240.3014350087</v>
      </c>
      <c r="BH22" s="17">
        <f ca="1" t="shared" si="173"/>
        <v>18254.6312502105</v>
      </c>
      <c r="BI22" s="17">
        <f ca="1" t="shared" si="173"/>
        <v>15460.0321286245</v>
      </c>
      <c r="BJ22" s="17">
        <f ca="1" t="shared" si="26"/>
        <v>87796.7080710436</v>
      </c>
      <c r="BK22" s="17">
        <f ca="1" t="shared" si="27"/>
        <v>32342.4303494834</v>
      </c>
      <c r="BL22" s="17">
        <f ca="1" t="shared" si="28"/>
        <v>120139.138420527</v>
      </c>
      <c r="BM22" s="17">
        <f ca="1">BK22*'Ejercicio 3 - TIR'!$D$5</f>
        <v>16171.2151747417</v>
      </c>
      <c r="BN22" s="17">
        <f ca="1" t="shared" si="29"/>
        <v>103967.923245785</v>
      </c>
      <c r="BO22" s="17">
        <f ca="1" t="shared" si="30"/>
        <v>43006.2132726866</v>
      </c>
      <c r="BP22" s="17">
        <f ca="1" t="shared" si="31"/>
        <v>-103209.056252959</v>
      </c>
      <c r="BQ22" s="17">
        <f ca="1" t="shared" ref="BQ22:BT22" si="174">BE22</f>
        <v>22004.0851814516</v>
      </c>
      <c r="BR22" s="17">
        <f ca="1" t="shared" si="174"/>
        <v>20164.7275802947</v>
      </c>
      <c r="BS22" s="17">
        <f ca="1" t="shared" si="174"/>
        <v>20240.3014350087</v>
      </c>
      <c r="BT22" s="17">
        <f ca="1" t="shared" si="174"/>
        <v>18254.6312502105</v>
      </c>
      <c r="BU22" s="17">
        <f ca="1" t="shared" si="33"/>
        <v>58466.2454013111</v>
      </c>
      <c r="BV22" s="19">
        <f ca="1" t="shared" si="34"/>
        <v>9.16304017533969</v>
      </c>
    </row>
    <row r="23" ht="15" customHeight="1" spans="1:74">
      <c r="A23" s="15">
        <v>22</v>
      </c>
      <c r="B23" s="16">
        <f ca="1" t="shared" ref="B23:F23" si="175">RAND()</f>
        <v>0.727300562645926</v>
      </c>
      <c r="C23" s="17">
        <f ca="1">IF(B23&lt;=('Ejercicio 3 - TIR'!$D$13-'Ejercicio 3 - TIR'!$C$13)/('Ejercicio 3 - TIR'!$E$13-'Ejercicio 3 - TIR'!$C$13),'Ejercicio 3 - TIR'!$C$13+SQRT(('Ejercicio 3 - TIR'!$E$13-'Ejercicio 3 - TIR'!$C$13)*('Ejercicio 3 - TIR'!$D$13-'Ejercicio 3 - TIR'!$C$13)*B23),'Ejercicio 3 - TIR'!$E$13-SQRT(('Ejercicio 3 - TIR'!$E$13-'Ejercicio 3 - TIR'!$C$13)*('Ejercicio 3 - TIR'!$E$13-'Ejercicio 3 - TIR'!$D$13)*(1-B23)))</f>
        <v>81910.2425437794</v>
      </c>
      <c r="D23" s="16">
        <f ca="1" t="shared" si="175"/>
        <v>0.587579855551579</v>
      </c>
      <c r="E23" s="17">
        <f ca="1">IF(D23&lt;=('Ejercicio 3 - TIR'!$D$14-'Ejercicio 3 - TIR'!$C$14)/('Ejercicio 3 - TIR'!$E$14-'Ejercicio 3 - TIR'!$C$14),'Ejercicio 3 - TIR'!$C$14+SQRT(('Ejercicio 3 - TIR'!$E$14-'Ejercicio 3 - TIR'!$C$14)*('Ejercicio 3 - TIR'!$D$14-'Ejercicio 3 - TIR'!$C$14)*D23),'Ejercicio 3 - TIR'!$E$14-SQRT(('Ejercicio 3 - TIR'!$E$14-'Ejercicio 3 - TIR'!$C$14)*('Ejercicio 3 - TIR'!$E$14-'Ejercicio 3 - TIR'!$D$14)*(1-D23)))</f>
        <v>32134.6950683865</v>
      </c>
      <c r="F23" s="16">
        <f ca="1" t="shared" si="175"/>
        <v>0.277839849073734</v>
      </c>
      <c r="G23" s="17">
        <f ca="1">IF(F23&lt;=('Ejercicio 3 - TIR'!$D$18-'Ejercicio 3 - TIR'!$C$18)/('Ejercicio 3 - TIR'!$E$18-'Ejercicio 3 - TIR'!$C$18),'Ejercicio 3 - TIR'!$C$18+SQRT(('Ejercicio 3 - TIR'!$E$18-'Ejercicio 3 - TIR'!$C$18)*('Ejercicio 3 - TIR'!$D$18-'Ejercicio 3 - TIR'!$C$18)*F23),'Ejercicio 3 - TIR'!$E$18-SQRT(('Ejercicio 3 - TIR'!$E$18-'Ejercicio 3 - TIR'!$C$18)*('Ejercicio 3 - TIR'!$E$18-'Ejercicio 3 - TIR'!$D$18)*(1-F23)))</f>
        <v>36455.6934066807</v>
      </c>
      <c r="H23" s="16">
        <f ca="1" t="shared" ref="H23:L23" si="176">RAND()</f>
        <v>0.244103095778171</v>
      </c>
      <c r="I23" s="17">
        <f ca="1">IF(H23&lt;=('Ejercicio 3 - TIR'!$D$18-'Ejercicio 3 - TIR'!$C$18)/('Ejercicio 3 - TIR'!$E$18-'Ejercicio 3 - TIR'!$C$18),'Ejercicio 3 - TIR'!$C$18+SQRT(('Ejercicio 3 - TIR'!$E$18-'Ejercicio 3 - TIR'!$C$18)*('Ejercicio 3 - TIR'!$D$18-'Ejercicio 3 - TIR'!$C$18)*H23),'Ejercicio 3 - TIR'!$E$18-SQRT(('Ejercicio 3 - TIR'!$E$18-'Ejercicio 3 - TIR'!$C$18)*('Ejercicio 3 - TIR'!$E$18-'Ejercicio 3 - TIR'!$D$18)*(1-H23)))</f>
        <v>36051.0713404095</v>
      </c>
      <c r="J23" s="16">
        <f ca="1" t="shared" si="176"/>
        <v>0.309033280885673</v>
      </c>
      <c r="K23" s="17">
        <f ca="1">IF(J23&lt;=('Ejercicio 3 - TIR'!$D$18-'Ejercicio 3 - TIR'!$C$18)/('Ejercicio 3 - TIR'!$E$18-'Ejercicio 3 - TIR'!$C$18),'Ejercicio 3 - TIR'!$C$18+SQRT(('Ejercicio 3 - TIR'!$E$18-'Ejercicio 3 - TIR'!$C$18)*('Ejercicio 3 - TIR'!$D$18-'Ejercicio 3 - TIR'!$C$18)*J23),'Ejercicio 3 - TIR'!$E$18-SQRT(('Ejercicio 3 - TIR'!$E$18-'Ejercicio 3 - TIR'!$C$18)*('Ejercicio 3 - TIR'!$E$18-'Ejercicio 3 - TIR'!$D$18)*(1-J23)))</f>
        <v>36808.4500536356</v>
      </c>
      <c r="L23" s="16">
        <f ca="1" t="shared" si="176"/>
        <v>0.779064349420259</v>
      </c>
      <c r="M23" s="17">
        <f ca="1">IF(L23&lt;=('Ejercicio 3 - TIR'!$D$18-'Ejercicio 3 - TIR'!$C$18)/('Ejercicio 3 - TIR'!$E$18-'Ejercicio 3 - TIR'!$C$18),'Ejercicio 3 - TIR'!$C$18+SQRT(('Ejercicio 3 - TIR'!$E$18-'Ejercicio 3 - TIR'!$C$18)*('Ejercicio 3 - TIR'!$D$18-'Ejercicio 3 - TIR'!$C$18)*L23),'Ejercicio 3 - TIR'!$E$18-SQRT(('Ejercicio 3 - TIR'!$E$18-'Ejercicio 3 - TIR'!$C$18)*('Ejercicio 3 - TIR'!$E$18-'Ejercicio 3 - TIR'!$D$18)*(1-L23)))</f>
        <v>40929.352165382</v>
      </c>
      <c r="N23" s="16">
        <f ca="1" t="shared" ref="N23:R23" si="177">RAND()</f>
        <v>0.298893890441521</v>
      </c>
      <c r="O23" s="17">
        <f ca="1">IF(N23&lt;=('Ejercicio 3 - TIR'!$D$18-'Ejercicio 3 - TIR'!$C$18)/('Ejercicio 3 - TIR'!$E$18-'Ejercicio 3 - TIR'!$C$18),'Ejercicio 3 - TIR'!$C$18+SQRT(('Ejercicio 3 - TIR'!$E$18-'Ejercicio 3 - TIR'!$C$18)*('Ejercicio 3 - TIR'!$D$18-'Ejercicio 3 - TIR'!$C$18)*N23),'Ejercicio 3 - TIR'!$E$18-SQRT(('Ejercicio 3 - TIR'!$E$18-'Ejercicio 3 - TIR'!$C$18)*('Ejercicio 3 - TIR'!$E$18-'Ejercicio 3 - TIR'!$D$18)*(1-N23)))</f>
        <v>36695.8258315333</v>
      </c>
      <c r="P23" s="16">
        <f ca="1" t="shared" si="177"/>
        <v>0.986045140038159</v>
      </c>
      <c r="Q23" s="18">
        <f ca="1">IF(P23&lt;=('Ejercicio 3 - TIR'!$D$22-'Ejercicio 3 - TIR'!$C$22)/('Ejercicio 3 - TIR'!$E$22-'Ejercicio 3 - TIR'!$C$22),'Ejercicio 3 - TIR'!$C$22+SQRT(('Ejercicio 3 - TIR'!$E$22-'Ejercicio 3 - TIR'!$C$22)*('Ejercicio 3 - TIR'!$D$22-'Ejercicio 3 - TIR'!$C$22)*P23),'Ejercicio 3 - TIR'!$E$22-SQRT(('Ejercicio 3 - TIR'!$E$22-'Ejercicio 3 - TIR'!$C$22)*('Ejercicio 3 - TIR'!$E$22-'Ejercicio 3 - TIR'!$D$22)*(1-P23)))</f>
        <v>0.174988139274549</v>
      </c>
      <c r="R23" s="16">
        <f ca="1" t="shared" si="177"/>
        <v>0.40346563712766</v>
      </c>
      <c r="S23" s="18">
        <f ca="1">IF(R23&lt;=('Ejercicio 3 - TIR'!$D$23-'Ejercicio 3 - TIR'!$C$23)/('Ejercicio 3 - TIR'!$E$23-'Ejercicio 3 - TIR'!$C$23),'Ejercicio 3 - TIR'!$C$23+SQRT(('Ejercicio 3 - TIR'!$E$23-'Ejercicio 3 - TIR'!$C$23)*('Ejercicio 3 - TIR'!$D$23-'Ejercicio 3 - TIR'!$C$23)*R23),'Ejercicio 3 - TIR'!$E$23-SQRT(('Ejercicio 3 - TIR'!$E$23-'Ejercicio 3 - TIR'!$C$23)*('Ejercicio 3 - TIR'!$E$23-'Ejercicio 3 - TIR'!$D$23)*(1-R23)))</f>
        <v>0.146948806037184</v>
      </c>
      <c r="T23" s="16">
        <f ca="1" t="shared" ref="T23:X23" si="178">RAND()</f>
        <v>0.142110187427456</v>
      </c>
      <c r="U23" s="18">
        <f ca="1">IF(T23&lt;=('Ejercicio 3 - TIR'!$D$24-'Ejercicio 3 - TIR'!$C$24)/('Ejercicio 3 - TIR'!$E$24-'Ejercicio 3 - TIR'!$C$24),'Ejercicio 3 - TIR'!$C$24+SQRT(('Ejercicio 3 - TIR'!$E$24-'Ejercicio 3 - TIR'!$C$24)*('Ejercicio 3 - TIR'!$D$24-'Ejercicio 3 - TIR'!$C$24)*T23),'Ejercicio 3 - TIR'!$E$24-SQRT(('Ejercicio 3 - TIR'!$E$24-'Ejercicio 3 - TIR'!$C$24)*('Ejercicio 3 - TIR'!$E$24-'Ejercicio 3 - TIR'!$D$24)*(1-T23)))</f>
        <v>0.167275166962946</v>
      </c>
      <c r="V23" s="16">
        <f ca="1" t="shared" si="178"/>
        <v>0.304001631142785</v>
      </c>
      <c r="W23" s="18">
        <f ca="1">IF(V23&lt;=('Ejercicio 3 - TIR'!$D$25-'Ejercicio 3 - TIR'!$C$25)/('Ejercicio 3 - TIR'!$E$25-'Ejercicio 3 - TIR'!$C$25),'Ejercicio 3 - TIR'!$C$25+SQRT(('Ejercicio 3 - TIR'!$E$25-'Ejercicio 3 - TIR'!$C$25)*('Ejercicio 3 - TIR'!$D$25-'Ejercicio 3 - TIR'!$C$25)*V23),'Ejercicio 3 - TIR'!$E$25-SQRT(('Ejercicio 3 - TIR'!$E$25-'Ejercicio 3 - TIR'!$C$25)*('Ejercicio 3 - TIR'!$E$25-'Ejercicio 3 - TIR'!$D$25)*(1-V23)))</f>
        <v>0.200644207118108</v>
      </c>
      <c r="X23" s="16">
        <f ca="1" t="shared" si="178"/>
        <v>0.122887883872781</v>
      </c>
      <c r="Y23" s="18">
        <f ca="1">IF(X23&lt;=('Ejercicio 3 - TIR'!$D$26-'Ejercicio 3 - TIR'!$C$26)/('Ejercicio 3 - TIR'!$E$26-'Ejercicio 3 - TIR'!$C$26),'Ejercicio 3 - TIR'!$C$26+SQRT(('Ejercicio 3 - TIR'!$E$26-'Ejercicio 3 - TIR'!$C$26)*('Ejercicio 3 - TIR'!$D$26-'Ejercicio 3 - TIR'!$C$26)*X23),'Ejercicio 3 - TIR'!$E$26-SQRT(('Ejercicio 3 - TIR'!$E$26-'Ejercicio 3 - TIR'!$C$26)*('Ejercicio 3 - TIR'!$E$26-'Ejercicio 3 - TIR'!$D$26)*(1-X23)))</f>
        <v>0.208215303633388</v>
      </c>
      <c r="Z23" s="16">
        <f ca="1" t="shared" si="4"/>
        <v>1.17498813927455</v>
      </c>
      <c r="AA23" s="16">
        <f ca="1" t="shared" si="5"/>
        <v>1.3476512434488</v>
      </c>
      <c r="AB23" s="16">
        <f ca="1" t="shared" si="6"/>
        <v>1.57307983020452</v>
      </c>
      <c r="AC23" s="16">
        <f ca="1" t="shared" si="7"/>
        <v>1.88870918546939</v>
      </c>
      <c r="AD23" s="16">
        <f ca="1" t="shared" si="8"/>
        <v>2.28196734199707</v>
      </c>
      <c r="AE23" s="15">
        <f ca="1" t="shared" si="9"/>
        <v>5623.190496172</v>
      </c>
      <c r="AF23" s="15">
        <f ca="1" t="shared" si="10"/>
        <v>6449.51162570412</v>
      </c>
      <c r="AG23" s="15">
        <f ca="1" t="shared" si="11"/>
        <v>7528.35475972324</v>
      </c>
      <c r="AH23" s="15">
        <f ca="1" t="shared" si="12"/>
        <v>9038.87553139174</v>
      </c>
      <c r="AI23" s="15">
        <f ca="1" t="shared" si="13"/>
        <v>10920.9077446649</v>
      </c>
      <c r="AJ23" s="17">
        <f ca="1" t="shared" si="14"/>
        <v>42835.0073618792</v>
      </c>
      <c r="AK23" s="17">
        <f ca="1" t="shared" si="15"/>
        <v>48584.2711195642</v>
      </c>
      <c r="AL23" s="17">
        <f ca="1" t="shared" si="16"/>
        <v>57902.6303604646</v>
      </c>
      <c r="AM23" s="17">
        <f ca="1" t="shared" si="17"/>
        <v>77303.6433900683</v>
      </c>
      <c r="AN23" s="17">
        <f ca="1" t="shared" si="18"/>
        <v>83738.6761351713</v>
      </c>
      <c r="AO23" s="17">
        <f ca="1">C23/'Ejercicio 3 - TIR'!$D$7</f>
        <v>16382.0485087559</v>
      </c>
      <c r="AP23" s="17">
        <f ca="1" t="shared" si="19"/>
        <v>26452.9588531233</v>
      </c>
      <c r="AQ23" s="17">
        <f ca="1" t="shared" si="20"/>
        <v>32202.2226108083</v>
      </c>
      <c r="AR23" s="17">
        <f ca="1" t="shared" si="21"/>
        <v>41520.5818517087</v>
      </c>
      <c r="AS23" s="17">
        <f ca="1" t="shared" si="22"/>
        <v>60921.5948813124</v>
      </c>
      <c r="AT23" s="17">
        <f ca="1" t="shared" si="23"/>
        <v>67356.6276264154</v>
      </c>
      <c r="AU23" s="17">
        <f ca="1">AP23*'Ejercicio 3 - TIR'!$D$5</f>
        <v>13226.4794265616</v>
      </c>
      <c r="AV23" s="17">
        <f ca="1">AQ23*'Ejercicio 3 - TIR'!$D$5</f>
        <v>16101.1113054042</v>
      </c>
      <c r="AW23" s="17">
        <f ca="1">AR23*'Ejercicio 3 - TIR'!$D$5</f>
        <v>20760.2909258543</v>
      </c>
      <c r="AX23" s="17">
        <f ca="1">AS23*'Ejercicio 3 - TIR'!$D$5</f>
        <v>30460.7974406562</v>
      </c>
      <c r="AY23" s="17">
        <f ca="1">AT23*'Ejercicio 3 - TIR'!$D$5</f>
        <v>33678.3138132077</v>
      </c>
      <c r="AZ23" s="17">
        <f ca="1" t="shared" ref="AZ23:BD23" si="179">AJ23-AU23-AE23</f>
        <v>23985.3374391455</v>
      </c>
      <c r="BA23" s="17">
        <f ca="1" t="shared" si="179"/>
        <v>26033.6481884559</v>
      </c>
      <c r="BB23" s="17">
        <f ca="1" t="shared" si="179"/>
        <v>29613.984674887</v>
      </c>
      <c r="BC23" s="17">
        <f ca="1" t="shared" si="179"/>
        <v>37803.9704180204</v>
      </c>
      <c r="BD23" s="17">
        <f ca="1" t="shared" si="179"/>
        <v>39139.4545772987</v>
      </c>
      <c r="BE23" s="17">
        <f ca="1" t="shared" ref="BE23:BI23" si="180">AZ23/Z23</f>
        <v>20413.259195922</v>
      </c>
      <c r="BF23" s="17">
        <f ca="1" t="shared" si="180"/>
        <v>19317.7933200527</v>
      </c>
      <c r="BG23" s="17">
        <f ca="1" t="shared" si="180"/>
        <v>18825.4811397823</v>
      </c>
      <c r="BH23" s="17">
        <f ca="1" t="shared" si="180"/>
        <v>20015.770934383</v>
      </c>
      <c r="BI23" s="17">
        <f ca="1" t="shared" si="180"/>
        <v>17151.6278331336</v>
      </c>
      <c r="BJ23" s="17">
        <f ca="1" t="shared" si="26"/>
        <v>73330.3246910923</v>
      </c>
      <c r="BK23" s="17">
        <f ca="1" t="shared" si="27"/>
        <v>37383.2996919927</v>
      </c>
      <c r="BL23" s="17">
        <f ca="1" t="shared" si="28"/>
        <v>110713.624383085</v>
      </c>
      <c r="BM23" s="17">
        <f ca="1">BK23*'Ejercicio 3 - TIR'!$D$5</f>
        <v>18691.6498459963</v>
      </c>
      <c r="BN23" s="17">
        <f ca="1" t="shared" si="29"/>
        <v>92021.9745370886</v>
      </c>
      <c r="BO23" s="17">
        <f ca="1" t="shared" si="30"/>
        <v>40325.7193227645</v>
      </c>
      <c r="BP23" s="17">
        <f ca="1" t="shared" si="31"/>
        <v>-114044.937612166</v>
      </c>
      <c r="BQ23" s="17">
        <f ca="1" t="shared" ref="BQ23:BT23" si="181">BE23</f>
        <v>20413.259195922</v>
      </c>
      <c r="BR23" s="17">
        <f ca="1" t="shared" si="181"/>
        <v>19317.7933200527</v>
      </c>
      <c r="BS23" s="17">
        <f ca="1" t="shared" si="181"/>
        <v>18825.4811397823</v>
      </c>
      <c r="BT23" s="17">
        <f ca="1" t="shared" si="181"/>
        <v>20015.770934383</v>
      </c>
      <c r="BU23" s="17">
        <f ca="1" t="shared" si="33"/>
        <v>57477.347155898</v>
      </c>
      <c r="BV23" s="19">
        <f ca="1" t="shared" si="34"/>
        <v>5.18248415015217</v>
      </c>
    </row>
    <row r="24" ht="15" customHeight="1" spans="1:74">
      <c r="A24" s="15">
        <v>23</v>
      </c>
      <c r="B24" s="16">
        <f ca="1" t="shared" ref="B24:F24" si="182">RAND()</f>
        <v>0.40500400788603</v>
      </c>
      <c r="C24" s="17">
        <f ca="1">IF(B24&lt;=('Ejercicio 3 - TIR'!$D$13-'Ejercicio 3 - TIR'!$C$13)/('Ejercicio 3 - TIR'!$E$13-'Ejercicio 3 - TIR'!$C$13),'Ejercicio 3 - TIR'!$C$13+SQRT(('Ejercicio 3 - TIR'!$E$13-'Ejercicio 3 - TIR'!$C$13)*('Ejercicio 3 - TIR'!$D$13-'Ejercicio 3 - TIR'!$C$13)*B24),'Ejercicio 3 - TIR'!$E$13-SQRT(('Ejercicio 3 - TIR'!$E$13-'Ejercicio 3 - TIR'!$C$13)*('Ejercicio 3 - TIR'!$E$13-'Ejercicio 3 - TIR'!$D$13)*(1-B24)))</f>
        <v>73279.3115631957</v>
      </c>
      <c r="D24" s="16">
        <f ca="1" t="shared" si="182"/>
        <v>0.398920968409853</v>
      </c>
      <c r="E24" s="17">
        <f ca="1">IF(D24&lt;=('Ejercicio 3 - TIR'!$D$14-'Ejercicio 3 - TIR'!$C$14)/('Ejercicio 3 - TIR'!$E$14-'Ejercicio 3 - TIR'!$C$14),'Ejercicio 3 - TIR'!$C$14+SQRT(('Ejercicio 3 - TIR'!$E$14-'Ejercicio 3 - TIR'!$C$14)*('Ejercicio 3 - TIR'!$D$14-'Ejercicio 3 - TIR'!$C$14)*D24),'Ejercicio 3 - TIR'!$E$14-SQRT(('Ejercicio 3 - TIR'!$E$14-'Ejercicio 3 - TIR'!$C$14)*('Ejercicio 3 - TIR'!$E$14-'Ejercicio 3 - TIR'!$D$14)*(1-D24)))</f>
        <v>30504.6403575998</v>
      </c>
      <c r="F24" s="16">
        <f ca="1" t="shared" si="182"/>
        <v>0.259337260631395</v>
      </c>
      <c r="G24" s="17">
        <f ca="1">IF(F24&lt;=('Ejercicio 3 - TIR'!$D$18-'Ejercicio 3 - TIR'!$C$18)/('Ejercicio 3 - TIR'!$E$18-'Ejercicio 3 - TIR'!$C$18),'Ejercicio 3 - TIR'!$C$18+SQRT(('Ejercicio 3 - TIR'!$E$18-'Ejercicio 3 - TIR'!$C$18)*('Ejercicio 3 - TIR'!$D$18-'Ejercicio 3 - TIR'!$C$18)*F24),'Ejercicio 3 - TIR'!$E$18-SQRT(('Ejercicio 3 - TIR'!$E$18-'Ejercicio 3 - TIR'!$C$18)*('Ejercicio 3 - TIR'!$E$18-'Ejercicio 3 - TIR'!$D$18)*(1-F24)))</f>
        <v>36237.0336775353</v>
      </c>
      <c r="H24" s="16">
        <f ca="1" t="shared" ref="H24:L24" si="183">RAND()</f>
        <v>0.785057995479033</v>
      </c>
      <c r="I24" s="17">
        <f ca="1">IF(H24&lt;=('Ejercicio 3 - TIR'!$D$18-'Ejercicio 3 - TIR'!$C$18)/('Ejercicio 3 - TIR'!$E$18-'Ejercicio 3 - TIR'!$C$18),'Ejercicio 3 - TIR'!$C$18+SQRT(('Ejercicio 3 - TIR'!$E$18-'Ejercicio 3 - TIR'!$C$18)*('Ejercicio 3 - TIR'!$D$18-'Ejercicio 3 - TIR'!$C$18)*H24),'Ejercicio 3 - TIR'!$E$18-SQRT(('Ejercicio 3 - TIR'!$E$18-'Ejercicio 3 - TIR'!$C$18)*('Ejercicio 3 - TIR'!$E$18-'Ejercicio 3 - TIR'!$D$18)*(1-H24)))</f>
        <v>40984.9470315981</v>
      </c>
      <c r="J24" s="16">
        <f ca="1" t="shared" si="183"/>
        <v>0.673845985918452</v>
      </c>
      <c r="K24" s="17">
        <f ca="1">IF(J24&lt;=('Ejercicio 3 - TIR'!$D$18-'Ejercicio 3 - TIR'!$C$18)/('Ejercicio 3 - TIR'!$E$18-'Ejercicio 3 - TIR'!$C$18),'Ejercicio 3 - TIR'!$C$18+SQRT(('Ejercicio 3 - TIR'!$E$18-'Ejercicio 3 - TIR'!$C$18)*('Ejercicio 3 - TIR'!$D$18-'Ejercicio 3 - TIR'!$C$18)*J24),'Ejercicio 3 - TIR'!$E$18-SQRT(('Ejercicio 3 - TIR'!$E$18-'Ejercicio 3 - TIR'!$C$18)*('Ejercicio 3 - TIR'!$E$18-'Ejercicio 3 - TIR'!$D$18)*(1-J24)))</f>
        <v>40054.1379865471</v>
      </c>
      <c r="L24" s="16">
        <f ca="1" t="shared" si="183"/>
        <v>0.378557030798768</v>
      </c>
      <c r="M24" s="17">
        <f ca="1">IF(L24&lt;=('Ejercicio 3 - TIR'!$D$18-'Ejercicio 3 - TIR'!$C$18)/('Ejercicio 3 - TIR'!$E$18-'Ejercicio 3 - TIR'!$C$18),'Ejercicio 3 - TIR'!$C$18+SQRT(('Ejercicio 3 - TIR'!$E$18-'Ejercicio 3 - TIR'!$C$18)*('Ejercicio 3 - TIR'!$D$18-'Ejercicio 3 - TIR'!$C$18)*L24),'Ejercicio 3 - TIR'!$E$18-SQRT(('Ejercicio 3 - TIR'!$E$18-'Ejercicio 3 - TIR'!$C$18)*('Ejercicio 3 - TIR'!$E$18-'Ejercicio 3 - TIR'!$D$18)*(1-L24)))</f>
        <v>37535.4863558907</v>
      </c>
      <c r="N24" s="16">
        <f ca="1" t="shared" ref="N24:R24" si="184">RAND()</f>
        <v>0.247097678181227</v>
      </c>
      <c r="O24" s="17">
        <f ca="1">IF(N24&lt;=('Ejercicio 3 - TIR'!$D$18-'Ejercicio 3 - TIR'!$C$18)/('Ejercicio 3 - TIR'!$E$18-'Ejercicio 3 - TIR'!$C$18),'Ejercicio 3 - TIR'!$C$18+SQRT(('Ejercicio 3 - TIR'!$E$18-'Ejercicio 3 - TIR'!$C$18)*('Ejercicio 3 - TIR'!$D$18-'Ejercicio 3 - TIR'!$C$18)*N24),'Ejercicio 3 - TIR'!$E$18-SQRT(('Ejercicio 3 - TIR'!$E$18-'Ejercicio 3 - TIR'!$C$18)*('Ejercicio 3 - TIR'!$E$18-'Ejercicio 3 - TIR'!$D$18)*(1-N24)))</f>
        <v>36088.0745500679</v>
      </c>
      <c r="P24" s="16">
        <f ca="1" t="shared" si="184"/>
        <v>0.547573690996239</v>
      </c>
      <c r="Q24" s="18">
        <f ca="1">IF(P24&lt;=('Ejercicio 3 - TIR'!$D$22-'Ejercicio 3 - TIR'!$C$22)/('Ejercicio 3 - TIR'!$E$22-'Ejercicio 3 - TIR'!$C$22),'Ejercicio 3 - TIR'!$C$22+SQRT(('Ejercicio 3 - TIR'!$E$22-'Ejercicio 3 - TIR'!$C$22)*('Ejercicio 3 - TIR'!$D$22-'Ejercicio 3 - TIR'!$C$22)*P24),'Ejercicio 3 - TIR'!$E$22-SQRT(('Ejercicio 3 - TIR'!$E$22-'Ejercicio 3 - TIR'!$C$22)*('Ejercicio 3 - TIR'!$E$22-'Ejercicio 3 - TIR'!$D$22)*(1-P24)))</f>
        <v>0.151462877576624</v>
      </c>
      <c r="R24" s="16">
        <f ca="1" t="shared" si="184"/>
        <v>0.567714870672766</v>
      </c>
      <c r="S24" s="18">
        <f ca="1">IF(R24&lt;=('Ejercicio 3 - TIR'!$D$23-'Ejercicio 3 - TIR'!$C$23)/('Ejercicio 3 - TIR'!$E$23-'Ejercicio 3 - TIR'!$C$23),'Ejercicio 3 - TIR'!$C$23+SQRT(('Ejercicio 3 - TIR'!$E$23-'Ejercicio 3 - TIR'!$C$23)*('Ejercicio 3 - TIR'!$D$23-'Ejercicio 3 - TIR'!$C$23)*R24),'Ejercicio 3 - TIR'!$E$23-SQRT(('Ejercicio 3 - TIR'!$E$23-'Ejercicio 3 - TIR'!$C$23)*('Ejercicio 3 - TIR'!$E$23-'Ejercicio 3 - TIR'!$D$23)*(1-R24)))</f>
        <v>0.152105318915804</v>
      </c>
      <c r="T24" s="16">
        <f ca="1" t="shared" ref="T24:X24" si="185">RAND()</f>
        <v>0.344397702279402</v>
      </c>
      <c r="U24" s="18">
        <f ca="1">IF(T24&lt;=('Ejercicio 3 - TIR'!$D$24-'Ejercicio 3 - TIR'!$C$24)/('Ejercicio 3 - TIR'!$E$24-'Ejercicio 3 - TIR'!$C$24),'Ejercicio 3 - TIR'!$C$24+SQRT(('Ejercicio 3 - TIR'!$E$24-'Ejercicio 3 - TIR'!$C$24)*('Ejercicio 3 - TIR'!$D$24-'Ejercicio 3 - TIR'!$C$24)*T24),'Ejercicio 3 - TIR'!$E$24-SQRT(('Ejercicio 3 - TIR'!$E$24-'Ejercicio 3 - TIR'!$C$24)*('Ejercicio 3 - TIR'!$E$24-'Ejercicio 3 - TIR'!$D$24)*(1-T24)))</f>
        <v>0.176893032086151</v>
      </c>
      <c r="V24" s="16">
        <f ca="1" t="shared" si="185"/>
        <v>0.393075799619265</v>
      </c>
      <c r="W24" s="18">
        <f ca="1">IF(V24&lt;=('Ejercicio 3 - TIR'!$D$25-'Ejercicio 3 - TIR'!$C$25)/('Ejercicio 3 - TIR'!$E$25-'Ejercicio 3 - TIR'!$C$25),'Ejercicio 3 - TIR'!$C$25+SQRT(('Ejercicio 3 - TIR'!$E$25-'Ejercicio 3 - TIR'!$C$25)*('Ejercicio 3 - TIR'!$D$25-'Ejercicio 3 - TIR'!$C$25)*V24),'Ejercicio 3 - TIR'!$E$25-SQRT(('Ejercicio 3 - TIR'!$E$25-'Ejercicio 3 - TIR'!$C$25)*('Ejercicio 3 - TIR'!$E$25-'Ejercicio 3 - TIR'!$D$25)*(1-V24)))</f>
        <v>0.203910579290551</v>
      </c>
      <c r="X24" s="16">
        <f ca="1" t="shared" si="185"/>
        <v>0.333213616201793</v>
      </c>
      <c r="Y24" s="18">
        <f ca="1">IF(X24&lt;=('Ejercicio 3 - TIR'!$D$26-'Ejercicio 3 - TIR'!$C$26)/('Ejercicio 3 - TIR'!$E$26-'Ejercicio 3 - TIR'!$C$26),'Ejercicio 3 - TIR'!$C$26+SQRT(('Ejercicio 3 - TIR'!$E$26-'Ejercicio 3 - TIR'!$C$26)*('Ejercicio 3 - TIR'!$D$26-'Ejercicio 3 - TIR'!$C$26)*X24),'Ejercicio 3 - TIR'!$E$26-SQRT(('Ejercicio 3 - TIR'!$E$26-'Ejercicio 3 - TIR'!$C$26)*('Ejercicio 3 - TIR'!$E$26-'Ejercicio 3 - TIR'!$D$26)*(1-X24)))</f>
        <v>0.219994612245282</v>
      </c>
      <c r="Z24" s="16">
        <f ca="1" t="shared" si="4"/>
        <v>1.15146287757662</v>
      </c>
      <c r="AA24" s="16">
        <f ca="1" t="shared" si="5"/>
        <v>1.32660650579012</v>
      </c>
      <c r="AB24" s="16">
        <f ca="1" t="shared" si="6"/>
        <v>1.56127395298455</v>
      </c>
      <c r="AC24" s="16">
        <f ca="1" t="shared" si="7"/>
        <v>1.87963422916888</v>
      </c>
      <c r="AD24" s="16">
        <f ca="1" t="shared" si="8"/>
        <v>2.29314363257785</v>
      </c>
      <c r="AE24" s="15">
        <f ca="1" t="shared" si="9"/>
        <v>4620.32060800208</v>
      </c>
      <c r="AF24" s="15">
        <f ca="1" t="shared" si="10"/>
        <v>5323.09594757549</v>
      </c>
      <c r="AG24" s="15">
        <f ca="1" t="shared" si="11"/>
        <v>6264.71452982762</v>
      </c>
      <c r="AH24" s="15">
        <f ca="1" t="shared" si="12"/>
        <v>7542.15609869471</v>
      </c>
      <c r="AI24" s="15">
        <f ca="1" t="shared" si="13"/>
        <v>9201.38980512044</v>
      </c>
      <c r="AJ24" s="17">
        <f ca="1" t="shared" si="14"/>
        <v>41725.5990731758</v>
      </c>
      <c r="AK24" s="17">
        <f ca="1" t="shared" si="15"/>
        <v>54370.8973715818</v>
      </c>
      <c r="AL24" s="17">
        <f ca="1" t="shared" si="16"/>
        <v>62535.4823476452</v>
      </c>
      <c r="AM24" s="17">
        <f ca="1" t="shared" si="17"/>
        <v>70552.9849630338</v>
      </c>
      <c r="AN24" s="17">
        <f ca="1" t="shared" si="18"/>
        <v>82755.1383664829</v>
      </c>
      <c r="AO24" s="17">
        <f ca="1">C24/'Ejercicio 3 - TIR'!$D$7</f>
        <v>14655.8623126392</v>
      </c>
      <c r="AP24" s="17">
        <f ca="1" t="shared" si="19"/>
        <v>27069.7367605366</v>
      </c>
      <c r="AQ24" s="17">
        <f ca="1" t="shared" si="20"/>
        <v>39715.0350589426</v>
      </c>
      <c r="AR24" s="17">
        <f ca="1" t="shared" si="21"/>
        <v>47879.6200350061</v>
      </c>
      <c r="AS24" s="17">
        <f ca="1" t="shared" si="22"/>
        <v>55897.1226503946</v>
      </c>
      <c r="AT24" s="17">
        <f ca="1" t="shared" si="23"/>
        <v>68099.2760538438</v>
      </c>
      <c r="AU24" s="17">
        <f ca="1">AP24*'Ejercicio 3 - TIR'!$D$5</f>
        <v>13534.8683802683</v>
      </c>
      <c r="AV24" s="17">
        <f ca="1">AQ24*'Ejercicio 3 - TIR'!$D$5</f>
        <v>19857.5175294713</v>
      </c>
      <c r="AW24" s="17">
        <f ca="1">AR24*'Ejercicio 3 - TIR'!$D$5</f>
        <v>23939.810017503</v>
      </c>
      <c r="AX24" s="17">
        <f ca="1">AS24*'Ejercicio 3 - TIR'!$D$5</f>
        <v>27948.5613251973</v>
      </c>
      <c r="AY24" s="17">
        <f ca="1">AT24*'Ejercicio 3 - TIR'!$D$5</f>
        <v>34049.6380269219</v>
      </c>
      <c r="AZ24" s="17">
        <f ca="1" t="shared" ref="AZ24:BD24" si="186">AJ24-AU24-AE24</f>
        <v>23570.4100849054</v>
      </c>
      <c r="BA24" s="17">
        <f ca="1" t="shared" si="186"/>
        <v>29190.283894535</v>
      </c>
      <c r="BB24" s="17">
        <f ca="1" t="shared" si="186"/>
        <v>32330.9578003146</v>
      </c>
      <c r="BC24" s="17">
        <f ca="1" t="shared" si="186"/>
        <v>35062.2675391418</v>
      </c>
      <c r="BD24" s="17">
        <f ca="1" t="shared" si="186"/>
        <v>39504.1105344406</v>
      </c>
      <c r="BE24" s="17">
        <f ca="1" t="shared" ref="BE24:BI24" si="187">AZ24/Z24</f>
        <v>20469.969587306</v>
      </c>
      <c r="BF24" s="17">
        <f ca="1" t="shared" si="187"/>
        <v>22003.7243652362</v>
      </c>
      <c r="BG24" s="17">
        <f ca="1" t="shared" si="187"/>
        <v>20708.0619890636</v>
      </c>
      <c r="BH24" s="17">
        <f ca="1" t="shared" si="187"/>
        <v>18653.7715663144</v>
      </c>
      <c r="BI24" s="17">
        <f ca="1" t="shared" si="187"/>
        <v>17227.0545870831</v>
      </c>
      <c r="BJ24" s="17">
        <f ca="1" t="shared" si="26"/>
        <v>69951.5218001074</v>
      </c>
      <c r="BK24" s="17">
        <f ca="1" t="shared" si="27"/>
        <v>33607.9973421662</v>
      </c>
      <c r="BL24" s="17">
        <f ca="1" t="shared" si="28"/>
        <v>103559.519142274</v>
      </c>
      <c r="BM24" s="17">
        <f ca="1">BK24*'Ejercicio 3 - TIR'!$D$5</f>
        <v>16803.9986710831</v>
      </c>
      <c r="BN24" s="17">
        <f ca="1" t="shared" si="29"/>
        <v>86755.5204711905</v>
      </c>
      <c r="BO24" s="17">
        <f ca="1" t="shared" si="30"/>
        <v>37832.5715139194</v>
      </c>
      <c r="BP24" s="17">
        <f ca="1" t="shared" si="31"/>
        <v>-103783.951920796</v>
      </c>
      <c r="BQ24" s="17">
        <f ca="1" t="shared" ref="BQ24:BT24" si="188">BE24</f>
        <v>20469.969587306</v>
      </c>
      <c r="BR24" s="17">
        <f ca="1" t="shared" si="188"/>
        <v>22003.7243652362</v>
      </c>
      <c r="BS24" s="17">
        <f ca="1" t="shared" si="188"/>
        <v>20708.0619890636</v>
      </c>
      <c r="BT24" s="17">
        <f ca="1" t="shared" si="188"/>
        <v>18653.7715663144</v>
      </c>
      <c r="BU24" s="17">
        <f ca="1" t="shared" si="33"/>
        <v>55059.6261010025</v>
      </c>
      <c r="BV24" s="19">
        <f ca="1" t="shared" si="34"/>
        <v>8.52010336499463</v>
      </c>
    </row>
    <row r="25" ht="15" customHeight="1" spans="1:74">
      <c r="A25" s="15">
        <v>24</v>
      </c>
      <c r="B25" s="16">
        <f ca="1" t="shared" ref="B25:F25" si="189">RAND()</f>
        <v>0.664914758190148</v>
      </c>
      <c r="C25" s="17">
        <f ca="1">IF(B25&lt;=('Ejercicio 3 - TIR'!$D$13-'Ejercicio 3 - TIR'!$C$13)/('Ejercicio 3 - TIR'!$E$13-'Ejercicio 3 - TIR'!$C$13),'Ejercicio 3 - TIR'!$C$13+SQRT(('Ejercicio 3 - TIR'!$E$13-'Ejercicio 3 - TIR'!$C$13)*('Ejercicio 3 - TIR'!$D$13-'Ejercicio 3 - TIR'!$C$13)*B25),'Ejercicio 3 - TIR'!$E$13-SQRT(('Ejercicio 3 - TIR'!$E$13-'Ejercicio 3 - TIR'!$C$13)*('Ejercicio 3 - TIR'!$E$13-'Ejercicio 3 - TIR'!$D$13)*(1-B25)))</f>
        <v>79947.5116214515</v>
      </c>
      <c r="D25" s="16">
        <f ca="1" t="shared" si="189"/>
        <v>0.589304264424712</v>
      </c>
      <c r="E25" s="17">
        <f ca="1">IF(D25&lt;=('Ejercicio 3 - TIR'!$D$14-'Ejercicio 3 - TIR'!$C$14)/('Ejercicio 3 - TIR'!$E$14-'Ejercicio 3 - TIR'!$C$14),'Ejercicio 3 - TIR'!$C$14+SQRT(('Ejercicio 3 - TIR'!$E$14-'Ejercicio 3 - TIR'!$C$14)*('Ejercicio 3 - TIR'!$D$14-'Ejercicio 3 - TIR'!$C$14)*D25),'Ejercicio 3 - TIR'!$E$14-SQRT(('Ejercicio 3 - TIR'!$E$14-'Ejercicio 3 - TIR'!$C$14)*('Ejercicio 3 - TIR'!$E$14-'Ejercicio 3 - TIR'!$D$14)*(1-D25)))</f>
        <v>32151.1554776328</v>
      </c>
      <c r="F25" s="16">
        <f ca="1" t="shared" si="189"/>
        <v>0.357721243382126</v>
      </c>
      <c r="G25" s="17">
        <f ca="1">IF(F25&lt;=('Ejercicio 3 - TIR'!$D$18-'Ejercicio 3 - TIR'!$C$18)/('Ejercicio 3 - TIR'!$E$18-'Ejercicio 3 - TIR'!$C$18),'Ejercicio 3 - TIR'!$C$18+SQRT(('Ejercicio 3 - TIR'!$E$18-'Ejercicio 3 - TIR'!$C$18)*('Ejercicio 3 - TIR'!$D$18-'Ejercicio 3 - TIR'!$C$18)*F25),'Ejercicio 3 - TIR'!$E$18-SQRT(('Ejercicio 3 - TIR'!$E$18-'Ejercicio 3 - TIR'!$C$18)*('Ejercicio 3 - TIR'!$E$18-'Ejercicio 3 - TIR'!$D$18)*(1-F25)))</f>
        <v>37325.1748448292</v>
      </c>
      <c r="H25" s="16">
        <f ca="1" t="shared" ref="H25:L25" si="190">RAND()</f>
        <v>0.409356093341134</v>
      </c>
      <c r="I25" s="17">
        <f ca="1">IF(H25&lt;=('Ejercicio 3 - TIR'!$D$18-'Ejercicio 3 - TIR'!$C$18)/('Ejercicio 3 - TIR'!$E$18-'Ejercicio 3 - TIR'!$C$18),'Ejercicio 3 - TIR'!$C$18+SQRT(('Ejercicio 3 - TIR'!$E$18-'Ejercicio 3 - TIR'!$C$18)*('Ejercicio 3 - TIR'!$D$18-'Ejercicio 3 - TIR'!$C$18)*H25),'Ejercicio 3 - TIR'!$E$18-SQRT(('Ejercicio 3 - TIR'!$E$18-'Ejercicio 3 - TIR'!$C$18)*('Ejercicio 3 - TIR'!$E$18-'Ejercicio 3 - TIR'!$D$18)*(1-H25)))</f>
        <v>37836.0330525828</v>
      </c>
      <c r="J25" s="16">
        <f ca="1" t="shared" si="190"/>
        <v>0.87473618850237</v>
      </c>
      <c r="K25" s="17">
        <f ca="1">IF(J25&lt;=('Ejercicio 3 - TIR'!$D$18-'Ejercicio 3 - TIR'!$C$18)/('Ejercicio 3 - TIR'!$E$18-'Ejercicio 3 - TIR'!$C$18),'Ejercicio 3 - TIR'!$C$18+SQRT(('Ejercicio 3 - TIR'!$E$18-'Ejercicio 3 - TIR'!$C$18)*('Ejercicio 3 - TIR'!$D$18-'Ejercicio 3 - TIR'!$C$18)*J25),'Ejercicio 3 - TIR'!$E$18-SQRT(('Ejercicio 3 - TIR'!$E$18-'Ejercicio 3 - TIR'!$C$18)*('Ejercicio 3 - TIR'!$E$18-'Ejercicio 3 - TIR'!$D$18)*(1-J25)))</f>
        <v>41934.9085066964</v>
      </c>
      <c r="L25" s="16">
        <f ca="1" t="shared" si="190"/>
        <v>0.740169627925898</v>
      </c>
      <c r="M25" s="17">
        <f ca="1">IF(L25&lt;=('Ejercicio 3 - TIR'!$D$18-'Ejercicio 3 - TIR'!$C$18)/('Ejercicio 3 - TIR'!$E$18-'Ejercicio 3 - TIR'!$C$18),'Ejercicio 3 - TIR'!$C$18+SQRT(('Ejercicio 3 - TIR'!$E$18-'Ejercicio 3 - TIR'!$C$18)*('Ejercicio 3 - TIR'!$D$18-'Ejercicio 3 - TIR'!$C$18)*L25),'Ejercicio 3 - TIR'!$E$18-SQRT(('Ejercicio 3 - TIR'!$E$18-'Ejercicio 3 - TIR'!$C$18)*('Ejercicio 3 - TIR'!$E$18-'Ejercicio 3 - TIR'!$D$18)*(1-L25)))</f>
        <v>40585.560295399</v>
      </c>
      <c r="N25" s="16">
        <f ca="1" t="shared" ref="N25:R25" si="191">RAND()</f>
        <v>0.830987946634725</v>
      </c>
      <c r="O25" s="17">
        <f ca="1">IF(N25&lt;=('Ejercicio 3 - TIR'!$D$18-'Ejercicio 3 - TIR'!$C$18)/('Ejercicio 3 - TIR'!$E$18-'Ejercicio 3 - TIR'!$C$18),'Ejercicio 3 - TIR'!$C$18+SQRT(('Ejercicio 3 - TIR'!$E$18-'Ejercicio 3 - TIR'!$C$18)*('Ejercicio 3 - TIR'!$D$18-'Ejercicio 3 - TIR'!$C$18)*N25),'Ejercicio 3 - TIR'!$E$18-SQRT(('Ejercicio 3 - TIR'!$E$18-'Ejercicio 3 - TIR'!$C$18)*('Ejercicio 3 - TIR'!$E$18-'Ejercicio 3 - TIR'!$D$18)*(1-N25)))</f>
        <v>41439.6764188636</v>
      </c>
      <c r="P25" s="16">
        <f ca="1" t="shared" si="191"/>
        <v>0.796230445976366</v>
      </c>
      <c r="Q25" s="18">
        <f ca="1">IF(P25&lt;=('Ejercicio 3 - TIR'!$D$22-'Ejercicio 3 - TIR'!$C$22)/('Ejercicio 3 - TIR'!$E$22-'Ejercicio 3 - TIR'!$C$22),'Ejercicio 3 - TIR'!$C$22+SQRT(('Ejercicio 3 - TIR'!$E$22-'Ejercicio 3 - TIR'!$C$22)*('Ejercicio 3 - TIR'!$D$22-'Ejercicio 3 - TIR'!$C$22)*P25),'Ejercicio 3 - TIR'!$E$22-SQRT(('Ejercicio 3 - TIR'!$E$22-'Ejercicio 3 - TIR'!$C$22)*('Ejercicio 3 - TIR'!$E$22-'Ejercicio 3 - TIR'!$D$22)*(1-P25)))</f>
        <v>0.160848363066241</v>
      </c>
      <c r="R25" s="16">
        <f ca="1" t="shared" si="191"/>
        <v>0.290801238786036</v>
      </c>
      <c r="S25" s="18">
        <f ca="1">IF(R25&lt;=('Ejercicio 3 - TIR'!$D$23-'Ejercicio 3 - TIR'!$C$23)/('Ejercicio 3 - TIR'!$E$23-'Ejercicio 3 - TIR'!$C$23),'Ejercicio 3 - TIR'!$C$23+SQRT(('Ejercicio 3 - TIR'!$E$23-'Ejercicio 3 - TIR'!$C$23)*('Ejercicio 3 - TIR'!$D$23-'Ejercicio 3 - TIR'!$C$23)*R25),'Ejercicio 3 - TIR'!$E$23-SQRT(('Ejercicio 3 - TIR'!$E$23-'Ejercicio 3 - TIR'!$C$23)*('Ejercicio 3 - TIR'!$E$23-'Ejercicio 3 - TIR'!$D$23)*(1-R25)))</f>
        <v>0.142878859888877</v>
      </c>
      <c r="T25" s="16">
        <f ca="1" t="shared" ref="T25:X25" si="192">RAND()</f>
        <v>0.298830423748966</v>
      </c>
      <c r="U25" s="18">
        <f ca="1">IF(T25&lt;=('Ejercicio 3 - TIR'!$D$24-'Ejercicio 3 - TIR'!$C$24)/('Ejercicio 3 - TIR'!$E$24-'Ejercicio 3 - TIR'!$C$24),'Ejercicio 3 - TIR'!$C$24+SQRT(('Ejercicio 3 - TIR'!$E$24-'Ejercicio 3 - TIR'!$C$24)*('Ejercicio 3 - TIR'!$D$24-'Ejercicio 3 - TIR'!$C$24)*T25),'Ejercicio 3 - TIR'!$E$24-SQRT(('Ejercicio 3 - TIR'!$E$24-'Ejercicio 3 - TIR'!$C$24)*('Ejercicio 3 - TIR'!$E$24-'Ejercicio 3 - TIR'!$D$24)*(1-T25)))</f>
        <v>0.175050826131544</v>
      </c>
      <c r="V25" s="16">
        <f ca="1" t="shared" si="192"/>
        <v>0.976224740620128</v>
      </c>
      <c r="W25" s="18">
        <f ca="1">IF(V25&lt;=('Ejercicio 3 - TIR'!$D$25-'Ejercicio 3 - TIR'!$C$25)/('Ejercicio 3 - TIR'!$E$25-'Ejercicio 3 - TIR'!$C$25),'Ejercicio 3 - TIR'!$C$25+SQRT(('Ejercicio 3 - TIR'!$E$25-'Ejercicio 3 - TIR'!$C$25)*('Ejercicio 3 - TIR'!$D$25-'Ejercicio 3 - TIR'!$C$25)*V25),'Ejercicio 3 - TIR'!$E$25-SQRT(('Ejercicio 3 - TIR'!$E$25-'Ejercicio 3 - TIR'!$C$25)*('Ejercicio 3 - TIR'!$E$25-'Ejercicio 3 - TIR'!$D$25)*(1-V25)))</f>
        <v>0.240877861663538</v>
      </c>
      <c r="X25" s="16">
        <f ca="1" t="shared" si="192"/>
        <v>0.176726455013387</v>
      </c>
      <c r="Y25" s="18">
        <f ca="1">IF(X25&lt;=('Ejercicio 3 - TIR'!$D$26-'Ejercicio 3 - TIR'!$C$26)/('Ejercicio 3 - TIR'!$E$26-'Ejercicio 3 - TIR'!$C$26),'Ejercicio 3 - TIR'!$C$26+SQRT(('Ejercicio 3 - TIR'!$E$26-'Ejercicio 3 - TIR'!$C$26)*('Ejercicio 3 - TIR'!$D$26-'Ejercicio 3 - TIR'!$C$26)*X25),'Ejercicio 3 - TIR'!$E$26-SQRT(('Ejercicio 3 - TIR'!$E$26-'Ejercicio 3 - TIR'!$C$26)*('Ejercicio 3 - TIR'!$E$26-'Ejercicio 3 - TIR'!$D$26)*(1-X25)))</f>
        <v>0.21184402500768</v>
      </c>
      <c r="Z25" s="16">
        <f ca="1" t="shared" si="4"/>
        <v>1.16084836306624</v>
      </c>
      <c r="AA25" s="16">
        <f ca="1" t="shared" si="5"/>
        <v>1.32670905368501</v>
      </c>
      <c r="AB25" s="16">
        <f ca="1" t="shared" si="6"/>
        <v>1.55895056956877</v>
      </c>
      <c r="AC25" s="16">
        <f ca="1" t="shared" si="7"/>
        <v>1.93446724920565</v>
      </c>
      <c r="AD25" s="16">
        <f ca="1" t="shared" si="8"/>
        <v>2.34427257752292</v>
      </c>
      <c r="AE25" s="15">
        <f ca="1" t="shared" si="9"/>
        <v>5171.46072926543</v>
      </c>
      <c r="AF25" s="15">
        <f ca="1" t="shared" si="10"/>
        <v>5910.35314222298</v>
      </c>
      <c r="AG25" s="15">
        <f ca="1" t="shared" si="11"/>
        <v>6944.96534249827</v>
      </c>
      <c r="AH25" s="15">
        <f ca="1" t="shared" si="12"/>
        <v>8617.85374352664</v>
      </c>
      <c r="AI25" s="15">
        <f ca="1" t="shared" si="13"/>
        <v>10443.4945674828</v>
      </c>
      <c r="AJ25" s="17">
        <f ca="1" t="shared" si="14"/>
        <v>43328.8681197812</v>
      </c>
      <c r="AK25" s="17">
        <f ca="1" t="shared" si="15"/>
        <v>50197.407606387</v>
      </c>
      <c r="AL25" s="17">
        <f ca="1" t="shared" si="16"/>
        <v>65374.4495013288</v>
      </c>
      <c r="AM25" s="17">
        <f ca="1" t="shared" si="17"/>
        <v>78511.4371821108</v>
      </c>
      <c r="AN25" s="17">
        <f ca="1" t="shared" si="18"/>
        <v>97145.897050165</v>
      </c>
      <c r="AO25" s="17">
        <f ca="1">C25/'Ejercicio 3 - TIR'!$D$7</f>
        <v>15989.5023242903</v>
      </c>
      <c r="AP25" s="17">
        <f ca="1" t="shared" si="19"/>
        <v>27339.3657954909</v>
      </c>
      <c r="AQ25" s="17">
        <f ca="1" t="shared" si="20"/>
        <v>34207.9052820967</v>
      </c>
      <c r="AR25" s="17">
        <f ca="1" t="shared" si="21"/>
        <v>49384.9471770385</v>
      </c>
      <c r="AS25" s="17">
        <f ca="1" t="shared" si="22"/>
        <v>62521.9348578205</v>
      </c>
      <c r="AT25" s="17">
        <f ca="1" t="shared" si="23"/>
        <v>81156.3947258748</v>
      </c>
      <c r="AU25" s="17">
        <f ca="1">AP25*'Ejercicio 3 - TIR'!$D$5</f>
        <v>13669.6828977455</v>
      </c>
      <c r="AV25" s="17">
        <f ca="1">AQ25*'Ejercicio 3 - TIR'!$D$5</f>
        <v>17103.9526410484</v>
      </c>
      <c r="AW25" s="17">
        <f ca="1">AR25*'Ejercicio 3 - TIR'!$D$5</f>
        <v>24692.4735885192</v>
      </c>
      <c r="AX25" s="17">
        <f ca="1">AS25*'Ejercicio 3 - TIR'!$D$5</f>
        <v>31260.9674289102</v>
      </c>
      <c r="AY25" s="17">
        <f ca="1">AT25*'Ejercicio 3 - TIR'!$D$5</f>
        <v>40578.1973629374</v>
      </c>
      <c r="AZ25" s="17">
        <f ca="1" t="shared" ref="AZ25:BD25" si="193">AJ25-AU25-AE25</f>
        <v>24487.7244927703</v>
      </c>
      <c r="BA25" s="17">
        <f ca="1" t="shared" si="193"/>
        <v>27183.1018231157</v>
      </c>
      <c r="BB25" s="17">
        <f ca="1" t="shared" si="193"/>
        <v>33737.0105703113</v>
      </c>
      <c r="BC25" s="17">
        <f ca="1" t="shared" si="193"/>
        <v>38632.6160096739</v>
      </c>
      <c r="BD25" s="17">
        <f ca="1" t="shared" si="193"/>
        <v>46124.2051197449</v>
      </c>
      <c r="BE25" s="17">
        <f ca="1" t="shared" ref="BE25:BI25" si="194">AZ25/Z25</f>
        <v>21094.6797806468</v>
      </c>
      <c r="BF25" s="17">
        <f ca="1" t="shared" si="194"/>
        <v>20489.1206158675</v>
      </c>
      <c r="BG25" s="17">
        <f ca="1" t="shared" si="194"/>
        <v>21640.8468805033</v>
      </c>
      <c r="BH25" s="17">
        <f ca="1" t="shared" si="194"/>
        <v>19970.6746265865</v>
      </c>
      <c r="BI25" s="17">
        <f ca="1" t="shared" si="194"/>
        <v>19675.2739259025</v>
      </c>
      <c r="BJ25" s="17">
        <f ca="1" t="shared" si="26"/>
        <v>75371.0721218903</v>
      </c>
      <c r="BK25" s="17">
        <f ca="1" t="shared" si="27"/>
        <v>37483.7518270727</v>
      </c>
      <c r="BL25" s="17">
        <f ca="1" t="shared" si="28"/>
        <v>112854.823948963</v>
      </c>
      <c r="BM25" s="17">
        <f ca="1">BK25*'Ejercicio 3 - TIR'!$D$5</f>
        <v>18741.8759135363</v>
      </c>
      <c r="BN25" s="17">
        <f ca="1" t="shared" si="29"/>
        <v>94112.9480354267</v>
      </c>
      <c r="BO25" s="17">
        <f ca="1" t="shared" si="30"/>
        <v>40145.906639778</v>
      </c>
      <c r="BP25" s="17">
        <f ca="1" t="shared" si="31"/>
        <v>-112098.667099084</v>
      </c>
      <c r="BQ25" s="17">
        <f ca="1" t="shared" ref="BQ25:BT25" si="195">BE25</f>
        <v>21094.6797806468</v>
      </c>
      <c r="BR25" s="17">
        <f ca="1" t="shared" si="195"/>
        <v>20489.1206158675</v>
      </c>
      <c r="BS25" s="17">
        <f ca="1" t="shared" si="195"/>
        <v>21640.8468805033</v>
      </c>
      <c r="BT25" s="17">
        <f ca="1" t="shared" si="195"/>
        <v>19970.6746265865</v>
      </c>
      <c r="BU25" s="17">
        <f ca="1" t="shared" si="33"/>
        <v>59821.1805656805</v>
      </c>
      <c r="BV25" s="19">
        <f ca="1" t="shared" si="34"/>
        <v>7.29976029733042</v>
      </c>
    </row>
    <row r="26" ht="15" customHeight="1" spans="1:74">
      <c r="A26" s="15">
        <v>25</v>
      </c>
      <c r="B26" s="16">
        <f ca="1" t="shared" ref="B26:F26" si="196">RAND()</f>
        <v>0.255807073405708</v>
      </c>
      <c r="C26" s="17">
        <f ca="1">IF(B26&lt;=('Ejercicio 3 - TIR'!$D$13-'Ejercicio 3 - TIR'!$C$13)/('Ejercicio 3 - TIR'!$E$13-'Ejercicio 3 - TIR'!$C$13),'Ejercicio 3 - TIR'!$C$13+SQRT(('Ejercicio 3 - TIR'!$E$13-'Ejercicio 3 - TIR'!$C$13)*('Ejercicio 3 - TIR'!$D$13-'Ejercicio 3 - TIR'!$C$13)*B26),'Ejercicio 3 - TIR'!$E$13-SQRT(('Ejercicio 3 - TIR'!$E$13-'Ejercicio 3 - TIR'!$C$13)*('Ejercicio 3 - TIR'!$E$13-'Ejercicio 3 - TIR'!$D$13)*(1-B26)))</f>
        <v>70116.3671567001</v>
      </c>
      <c r="D26" s="16">
        <f ca="1" t="shared" si="196"/>
        <v>0.534565707202145</v>
      </c>
      <c r="E26" s="17">
        <f ca="1">IF(D26&lt;=('Ejercicio 3 - TIR'!$D$14-'Ejercicio 3 - TIR'!$C$14)/('Ejercicio 3 - TIR'!$E$14-'Ejercicio 3 - TIR'!$C$14),'Ejercicio 3 - TIR'!$C$14+SQRT(('Ejercicio 3 - TIR'!$E$14-'Ejercicio 3 - TIR'!$C$14)*('Ejercicio 3 - TIR'!$D$14-'Ejercicio 3 - TIR'!$C$14)*D26),'Ejercicio 3 - TIR'!$E$14-SQRT(('Ejercicio 3 - TIR'!$E$14-'Ejercicio 3 - TIR'!$C$14)*('Ejercicio 3 - TIR'!$E$14-'Ejercicio 3 - TIR'!$D$14)*(1-D26)))</f>
        <v>31644.4543015026</v>
      </c>
      <c r="F26" s="16">
        <f ca="1" t="shared" si="196"/>
        <v>0.13112843693396</v>
      </c>
      <c r="G26" s="17">
        <f ca="1">IF(F26&lt;=('Ejercicio 3 - TIR'!$D$18-'Ejercicio 3 - TIR'!$C$18)/('Ejercicio 3 - TIR'!$E$18-'Ejercicio 3 - TIR'!$C$18),'Ejercicio 3 - TIR'!$C$18+SQRT(('Ejercicio 3 - TIR'!$E$18-'Ejercicio 3 - TIR'!$C$18)*('Ejercicio 3 - TIR'!$D$18-'Ejercicio 3 - TIR'!$C$18)*F26),'Ejercicio 3 - TIR'!$E$18-SQRT(('Ejercicio 3 - TIR'!$E$18-'Ejercicio 3 - TIR'!$C$18)*('Ejercicio 3 - TIR'!$E$18-'Ejercicio 3 - TIR'!$D$18)*(1-F26)))</f>
        <v>34435.0045704705</v>
      </c>
      <c r="H26" s="16">
        <f ca="1" t="shared" ref="H26:L26" si="197">RAND()</f>
        <v>0.87498606363365</v>
      </c>
      <c r="I26" s="17">
        <f ca="1">IF(H26&lt;=('Ejercicio 3 - TIR'!$D$18-'Ejercicio 3 - TIR'!$C$18)/('Ejercicio 3 - TIR'!$E$18-'Ejercicio 3 - TIR'!$C$18),'Ejercicio 3 - TIR'!$C$18+SQRT(('Ejercicio 3 - TIR'!$E$18-'Ejercicio 3 - TIR'!$C$18)*('Ejercicio 3 - TIR'!$D$18-'Ejercicio 3 - TIR'!$C$18)*H26),'Ejercicio 3 - TIR'!$E$18-SQRT(('Ejercicio 3 - TIR'!$E$18-'Ejercicio 3 - TIR'!$C$18)*('Ejercicio 3 - TIR'!$E$18-'Ejercicio 3 - TIR'!$D$18)*(1-H26)))</f>
        <v>41937.9671413461</v>
      </c>
      <c r="J26" s="16">
        <f ca="1" t="shared" si="197"/>
        <v>0.722334722423267</v>
      </c>
      <c r="K26" s="17">
        <f ca="1">IF(J26&lt;=('Ejercicio 3 - TIR'!$D$18-'Ejercicio 3 - TIR'!$C$18)/('Ejercicio 3 - TIR'!$E$18-'Ejercicio 3 - TIR'!$C$18),'Ejercicio 3 - TIR'!$C$18+SQRT(('Ejercicio 3 - TIR'!$E$18-'Ejercicio 3 - TIR'!$C$18)*('Ejercicio 3 - TIR'!$D$18-'Ejercicio 3 - TIR'!$C$18)*J26),'Ejercicio 3 - TIR'!$E$18-SQRT(('Ejercicio 3 - TIR'!$E$18-'Ejercicio 3 - TIR'!$C$18)*('Ejercicio 3 - TIR'!$E$18-'Ejercicio 3 - TIR'!$D$18)*(1-J26)))</f>
        <v>40436.569731194</v>
      </c>
      <c r="L26" s="16">
        <f ca="1" t="shared" si="197"/>
        <v>0.301540565537205</v>
      </c>
      <c r="M26" s="17">
        <f ca="1">IF(L26&lt;=('Ejercicio 3 - TIR'!$D$18-'Ejercicio 3 - TIR'!$C$18)/('Ejercicio 3 - TIR'!$E$18-'Ejercicio 3 - TIR'!$C$18),'Ejercicio 3 - TIR'!$C$18+SQRT(('Ejercicio 3 - TIR'!$E$18-'Ejercicio 3 - TIR'!$C$18)*('Ejercicio 3 - TIR'!$D$18-'Ejercicio 3 - TIR'!$C$18)*L26),'Ejercicio 3 - TIR'!$E$18-SQRT(('Ejercicio 3 - TIR'!$E$18-'Ejercicio 3 - TIR'!$C$18)*('Ejercicio 3 - TIR'!$E$18-'Ejercicio 3 - TIR'!$D$18)*(1-L26)))</f>
        <v>36725.4059231083</v>
      </c>
      <c r="N26" s="16">
        <f ca="1" t="shared" ref="N26:R26" si="198">RAND()</f>
        <v>0.716551923441893</v>
      </c>
      <c r="O26" s="17">
        <f ca="1">IF(N26&lt;=('Ejercicio 3 - TIR'!$D$18-'Ejercicio 3 - TIR'!$C$18)/('Ejercicio 3 - TIR'!$E$18-'Ejercicio 3 - TIR'!$C$18),'Ejercicio 3 - TIR'!$C$18+SQRT(('Ejercicio 3 - TIR'!$E$18-'Ejercicio 3 - TIR'!$C$18)*('Ejercicio 3 - TIR'!$D$18-'Ejercicio 3 - TIR'!$C$18)*N26),'Ejercicio 3 - TIR'!$E$18-SQRT(('Ejercicio 3 - TIR'!$E$18-'Ejercicio 3 - TIR'!$C$18)*('Ejercicio 3 - TIR'!$E$18-'Ejercicio 3 - TIR'!$D$18)*(1-N26)))</f>
        <v>40389.2944420774</v>
      </c>
      <c r="P26" s="16">
        <f ca="1" t="shared" si="198"/>
        <v>0.80036801185404</v>
      </c>
      <c r="Q26" s="18">
        <f ca="1">IF(P26&lt;=('Ejercicio 3 - TIR'!$D$22-'Ejercicio 3 - TIR'!$C$22)/('Ejercicio 3 - TIR'!$E$22-'Ejercicio 3 - TIR'!$C$22),'Ejercicio 3 - TIR'!$C$22+SQRT(('Ejercicio 3 - TIR'!$E$22-'Ejercicio 3 - TIR'!$C$22)*('Ejercicio 3 - TIR'!$D$22-'Ejercicio 3 - TIR'!$C$22)*P26),'Ejercicio 3 - TIR'!$E$22-SQRT(('Ejercicio 3 - TIR'!$E$22-'Ejercicio 3 - TIR'!$C$22)*('Ejercicio 3 - TIR'!$E$22-'Ejercicio 3 - TIR'!$D$22)*(1-P26)))</f>
        <v>0.16104379841153</v>
      </c>
      <c r="R26" s="16">
        <f ca="1" t="shared" si="198"/>
        <v>0.357916406262071</v>
      </c>
      <c r="S26" s="18">
        <f ca="1">IF(R26&lt;=('Ejercicio 3 - TIR'!$D$23-'Ejercicio 3 - TIR'!$C$23)/('Ejercicio 3 - TIR'!$E$23-'Ejercicio 3 - TIR'!$C$23),'Ejercicio 3 - TIR'!$C$23+SQRT(('Ejercicio 3 - TIR'!$E$23-'Ejercicio 3 - TIR'!$C$23)*('Ejercicio 3 - TIR'!$D$23-'Ejercicio 3 - TIR'!$C$23)*R26),'Ejercicio 3 - TIR'!$E$23-SQRT(('Ejercicio 3 - TIR'!$E$23-'Ejercicio 3 - TIR'!$C$23)*('Ejercicio 3 - TIR'!$E$23-'Ejercicio 3 - TIR'!$D$23)*(1-R26)))</f>
        <v>0.145382071059544</v>
      </c>
      <c r="T26" s="16">
        <f ca="1" t="shared" ref="T26:X26" si="199">RAND()</f>
        <v>0.992938864394304</v>
      </c>
      <c r="U26" s="18">
        <f ca="1">IF(T26&lt;=('Ejercicio 3 - TIR'!$D$24-'Ejercicio 3 - TIR'!$C$24)/('Ejercicio 3 - TIR'!$E$24-'Ejercicio 3 - TIR'!$C$24),'Ejercicio 3 - TIR'!$C$24+SQRT(('Ejercicio 3 - TIR'!$E$24-'Ejercicio 3 - TIR'!$C$24)*('Ejercicio 3 - TIR'!$D$24-'Ejercicio 3 - TIR'!$C$24)*T26),'Ejercicio 3 - TIR'!$E$24-SQRT(('Ejercicio 3 - TIR'!$E$24-'Ejercicio 3 - TIR'!$C$24)*('Ejercicio 3 - TIR'!$E$24-'Ejercicio 3 - TIR'!$D$24)*(1-T26)))</f>
        <v>0.215553520527884</v>
      </c>
      <c r="V26" s="16">
        <f ca="1" t="shared" si="199"/>
        <v>0.26394756296974</v>
      </c>
      <c r="W26" s="18">
        <f ca="1">IF(V26&lt;=('Ejercicio 3 - TIR'!$D$25-'Ejercicio 3 - TIR'!$C$25)/('Ejercicio 3 - TIR'!$E$25-'Ejercicio 3 - TIR'!$C$25),'Ejercicio 3 - TIR'!$C$25+SQRT(('Ejercicio 3 - TIR'!$E$25-'Ejercicio 3 - TIR'!$C$25)*('Ejercicio 3 - TIR'!$D$25-'Ejercicio 3 - TIR'!$C$25)*V26),'Ejercicio 3 - TIR'!$E$25-SQRT(('Ejercicio 3 - TIR'!$E$25-'Ejercicio 3 - TIR'!$C$25)*('Ejercicio 3 - TIR'!$E$25-'Ejercicio 3 - TIR'!$D$25)*(1-V26)))</f>
        <v>0.199223074367999</v>
      </c>
      <c r="X26" s="16">
        <f ca="1" t="shared" si="199"/>
        <v>0.955354755357865</v>
      </c>
      <c r="Y26" s="18">
        <f ca="1">IF(X26&lt;=('Ejercicio 3 - TIR'!$D$26-'Ejercicio 3 - TIR'!$C$26)/('Ejercicio 3 - TIR'!$E$26-'Ejercicio 3 - TIR'!$C$26),'Ejercicio 3 - TIR'!$C$26+SQRT(('Ejercicio 3 - TIR'!$E$26-'Ejercicio 3 - TIR'!$C$26)*('Ejercicio 3 - TIR'!$D$26-'Ejercicio 3 - TIR'!$C$26)*X26),'Ejercicio 3 - TIR'!$E$26-SQRT(('Ejercicio 3 - TIR'!$E$26-'Ejercicio 3 - TIR'!$C$26)*('Ejercicio 3 - TIR'!$E$26-'Ejercicio 3 - TIR'!$D$26)*(1-X26)))</f>
        <v>0.26447310974253</v>
      </c>
      <c r="Z26" s="16">
        <f ca="1" t="shared" si="4"/>
        <v>1.16104379841153</v>
      </c>
      <c r="AA26" s="16">
        <f ca="1" t="shared" si="5"/>
        <v>1.32983875041544</v>
      </c>
      <c r="AB26" s="16">
        <f ca="1" t="shared" si="6"/>
        <v>1.61649017480189</v>
      </c>
      <c r="AC26" s="16">
        <f ca="1" t="shared" si="7"/>
        <v>1.93853231711158</v>
      </c>
      <c r="AD26" s="16">
        <f ca="1" t="shared" si="8"/>
        <v>2.45122198735448</v>
      </c>
      <c r="AE26" s="15">
        <f ca="1" t="shared" si="9"/>
        <v>5096.14311937405</v>
      </c>
      <c r="AF26" s="15">
        <f ca="1" t="shared" si="10"/>
        <v>5837.03096048449</v>
      </c>
      <c r="AG26" s="15">
        <f ca="1" t="shared" si="11"/>
        <v>7095.22353344717</v>
      </c>
      <c r="AH26" s="15">
        <f ca="1" t="shared" si="12"/>
        <v>8508.7557791087</v>
      </c>
      <c r="AI26" s="15">
        <f ca="1" t="shared" si="13"/>
        <v>10759.0928800493</v>
      </c>
      <c r="AJ26" s="17">
        <f ca="1" t="shared" si="14"/>
        <v>39980.5485048174</v>
      </c>
      <c r="AK26" s="17">
        <f ca="1" t="shared" si="15"/>
        <v>55770.7338182113</v>
      </c>
      <c r="AL26" s="17">
        <f ca="1" t="shared" si="16"/>
        <v>65365.3176731664</v>
      </c>
      <c r="AM26" s="17">
        <f ca="1" t="shared" si="17"/>
        <v>71193.3862409867</v>
      </c>
      <c r="AN26" s="17">
        <f ca="1" t="shared" si="18"/>
        <v>99003.1265901541</v>
      </c>
      <c r="AO26" s="17">
        <f ca="1">C26/'Ejercicio 3 - TIR'!$D$7</f>
        <v>14023.27343134</v>
      </c>
      <c r="AP26" s="17">
        <f ca="1" t="shared" si="19"/>
        <v>25957.2750734774</v>
      </c>
      <c r="AQ26" s="17">
        <f ca="1" t="shared" si="20"/>
        <v>41747.4603868713</v>
      </c>
      <c r="AR26" s="17">
        <f ca="1" t="shared" si="21"/>
        <v>51342.0442418264</v>
      </c>
      <c r="AS26" s="17">
        <f ca="1" t="shared" si="22"/>
        <v>57170.1128096467</v>
      </c>
      <c r="AT26" s="17">
        <f ca="1" t="shared" si="23"/>
        <v>84979.8531588141</v>
      </c>
      <c r="AU26" s="17">
        <f ca="1">AP26*'Ejercicio 3 - TIR'!$D$5</f>
        <v>12978.6375367387</v>
      </c>
      <c r="AV26" s="17">
        <f ca="1">AQ26*'Ejercicio 3 - TIR'!$D$5</f>
        <v>20873.7301934357</v>
      </c>
      <c r="AW26" s="17">
        <f ca="1">AR26*'Ejercicio 3 - TIR'!$D$5</f>
        <v>25671.0221209132</v>
      </c>
      <c r="AX26" s="17">
        <f ca="1">AS26*'Ejercicio 3 - TIR'!$D$5</f>
        <v>28585.0564048233</v>
      </c>
      <c r="AY26" s="17">
        <f ca="1">AT26*'Ejercicio 3 - TIR'!$D$5</f>
        <v>42489.926579407</v>
      </c>
      <c r="AZ26" s="17">
        <f ca="1" t="shared" ref="AZ26:BD26" si="200">AJ26-AU26-AE26</f>
        <v>21905.7678487047</v>
      </c>
      <c r="BA26" s="17">
        <f ca="1" t="shared" si="200"/>
        <v>29059.9726642912</v>
      </c>
      <c r="BB26" s="17">
        <f ca="1" t="shared" si="200"/>
        <v>32599.0720188061</v>
      </c>
      <c r="BC26" s="17">
        <f ca="1" t="shared" si="200"/>
        <v>34099.5740570547</v>
      </c>
      <c r="BD26" s="17">
        <f ca="1" t="shared" si="200"/>
        <v>45754.1071306978</v>
      </c>
      <c r="BE26" s="17">
        <f ca="1" t="shared" ref="BE26:BI26" si="201">AZ26/Z26</f>
        <v>18867.3053322147</v>
      </c>
      <c r="BF26" s="17">
        <f ca="1" t="shared" si="201"/>
        <v>21852.2528804436</v>
      </c>
      <c r="BG26" s="17">
        <f ca="1" t="shared" si="201"/>
        <v>20166.5760342783</v>
      </c>
      <c r="BH26" s="17">
        <f ca="1" t="shared" si="201"/>
        <v>17590.4078338313</v>
      </c>
      <c r="BI26" s="17">
        <f ca="1" t="shared" si="201"/>
        <v>18665.8358021987</v>
      </c>
      <c r="BJ26" s="17">
        <f ca="1" t="shared" si="26"/>
        <v>77567.5821616771</v>
      </c>
      <c r="BK26" s="17">
        <f ca="1" t="shared" si="27"/>
        <v>34374.1561695845</v>
      </c>
      <c r="BL26" s="17">
        <f ca="1" t="shared" si="28"/>
        <v>111941.738331262</v>
      </c>
      <c r="BM26" s="17">
        <f ca="1">BK26*'Ejercicio 3 - TIR'!$D$5</f>
        <v>17187.0780847923</v>
      </c>
      <c r="BN26" s="17">
        <f ca="1" t="shared" si="29"/>
        <v>94754.6602464694</v>
      </c>
      <c r="BO26" s="17">
        <f ca="1" t="shared" si="30"/>
        <v>38656.0910171726</v>
      </c>
      <c r="BP26" s="17">
        <f ca="1" t="shared" si="31"/>
        <v>-101760.821458203</v>
      </c>
      <c r="BQ26" s="17">
        <f ca="1" t="shared" ref="BQ26:BT26" si="202">BE26</f>
        <v>18867.3053322147</v>
      </c>
      <c r="BR26" s="17">
        <f ca="1" t="shared" si="202"/>
        <v>21852.2528804436</v>
      </c>
      <c r="BS26" s="17">
        <f ca="1" t="shared" si="202"/>
        <v>20166.5760342783</v>
      </c>
      <c r="BT26" s="17">
        <f ca="1" t="shared" si="202"/>
        <v>17590.4078338313</v>
      </c>
      <c r="BU26" s="17">
        <f ca="1" t="shared" si="33"/>
        <v>57321.9268193713</v>
      </c>
      <c r="BV26" s="19">
        <f ca="1" t="shared" si="34"/>
        <v>8.75243564290884</v>
      </c>
    </row>
    <row r="27" ht="15" customHeight="1" spans="1:74">
      <c r="A27" s="15">
        <v>26</v>
      </c>
      <c r="B27" s="16">
        <f ca="1" t="shared" ref="B27:F27" si="203">RAND()</f>
        <v>0.865814377559583</v>
      </c>
      <c r="C27" s="17">
        <f ca="1">IF(B27&lt;=('Ejercicio 3 - TIR'!$D$13-'Ejercicio 3 - TIR'!$C$13)/('Ejercicio 3 - TIR'!$E$13-'Ejercicio 3 - TIR'!$C$13),'Ejercicio 3 - TIR'!$C$13+SQRT(('Ejercicio 3 - TIR'!$E$13-'Ejercicio 3 - TIR'!$C$13)*('Ejercicio 3 - TIR'!$D$13-'Ejercicio 3 - TIR'!$C$13)*B27),'Ejercicio 3 - TIR'!$E$13-SQRT(('Ejercicio 3 - TIR'!$E$13-'Ejercicio 3 - TIR'!$C$13)*('Ejercicio 3 - TIR'!$E$13-'Ejercicio 3 - TIR'!$D$13)*(1-B27)))</f>
        <v>87310.5261366556</v>
      </c>
      <c r="D27" s="16">
        <f ca="1" t="shared" si="203"/>
        <v>0.743862969539834</v>
      </c>
      <c r="E27" s="17">
        <f ca="1">IF(D27&lt;=('Ejercicio 3 - TIR'!$D$14-'Ejercicio 3 - TIR'!$C$14)/('Ejercicio 3 - TIR'!$E$14-'Ejercicio 3 - TIR'!$C$14),'Ejercicio 3 - TIR'!$C$14+SQRT(('Ejercicio 3 - TIR'!$E$14-'Ejercicio 3 - TIR'!$C$14)*('Ejercicio 3 - TIR'!$D$14-'Ejercicio 3 - TIR'!$C$14)*D27),'Ejercicio 3 - TIR'!$E$14-SQRT(('Ejercicio 3 - TIR'!$E$14-'Ejercicio 3 - TIR'!$C$14)*('Ejercicio 3 - TIR'!$E$14-'Ejercicio 3 - TIR'!$D$14)*(1-D27)))</f>
        <v>33801.5683782892</v>
      </c>
      <c r="F27" s="16">
        <f ca="1" t="shared" si="203"/>
        <v>0.692790035446925</v>
      </c>
      <c r="G27" s="17">
        <f ca="1">IF(F27&lt;=('Ejercicio 3 - TIR'!$D$18-'Ejercicio 3 - TIR'!$C$18)/('Ejercicio 3 - TIR'!$E$18-'Ejercicio 3 - TIR'!$C$18),'Ejercicio 3 - TIR'!$C$18+SQRT(('Ejercicio 3 - TIR'!$E$18-'Ejercicio 3 - TIR'!$C$18)*('Ejercicio 3 - TIR'!$D$18-'Ejercicio 3 - TIR'!$C$18)*F27),'Ejercicio 3 - TIR'!$E$18-SQRT(('Ejercicio 3 - TIR'!$E$18-'Ejercicio 3 - TIR'!$C$18)*('Ejercicio 3 - TIR'!$E$18-'Ejercicio 3 - TIR'!$D$18)*(1-F27)))</f>
        <v>40199.9221525604</v>
      </c>
      <c r="H27" s="16">
        <f ca="1" t="shared" ref="H27:L27" si="204">RAND()</f>
        <v>0.873659694025074</v>
      </c>
      <c r="I27" s="17">
        <f ca="1">IF(H27&lt;=('Ejercicio 3 - TIR'!$D$18-'Ejercicio 3 - TIR'!$C$18)/('Ejercicio 3 - TIR'!$E$18-'Ejercicio 3 - TIR'!$C$18),'Ejercicio 3 - TIR'!$C$18+SQRT(('Ejercicio 3 - TIR'!$E$18-'Ejercicio 3 - TIR'!$C$18)*('Ejercicio 3 - TIR'!$D$18-'Ejercicio 3 - TIR'!$C$18)*H27),'Ejercicio 3 - TIR'!$E$18-SQRT(('Ejercicio 3 - TIR'!$E$18-'Ejercicio 3 - TIR'!$C$18)*('Ejercicio 3 - TIR'!$E$18-'Ejercicio 3 - TIR'!$D$18)*(1-H27)))</f>
        <v>41921.766261617</v>
      </c>
      <c r="J27" s="16">
        <f ca="1" t="shared" si="204"/>
        <v>0.0639283730731728</v>
      </c>
      <c r="K27" s="17">
        <f ca="1">IF(J27&lt;=('Ejercicio 3 - TIR'!$D$18-'Ejercicio 3 - TIR'!$C$18)/('Ejercicio 3 - TIR'!$E$18-'Ejercicio 3 - TIR'!$C$18),'Ejercicio 3 - TIR'!$C$18+SQRT(('Ejercicio 3 - TIR'!$E$18-'Ejercicio 3 - TIR'!$C$18)*('Ejercicio 3 - TIR'!$D$18-'Ejercicio 3 - TIR'!$C$18)*J27),'Ejercicio 3 - TIR'!$E$18-SQRT(('Ejercicio 3 - TIR'!$E$18-'Ejercicio 3 - TIR'!$C$18)*('Ejercicio 3 - TIR'!$E$18-'Ejercicio 3 - TIR'!$D$18)*(1-J27)))</f>
        <v>33096.6523797443</v>
      </c>
      <c r="L27" s="16">
        <f ca="1" t="shared" si="204"/>
        <v>0.0661749476175901</v>
      </c>
      <c r="M27" s="17">
        <f ca="1">IF(L27&lt;=('Ejercicio 3 - TIR'!$D$18-'Ejercicio 3 - TIR'!$C$18)/('Ejercicio 3 - TIR'!$E$18-'Ejercicio 3 - TIR'!$C$18),'Ejercicio 3 - TIR'!$C$18+SQRT(('Ejercicio 3 - TIR'!$E$18-'Ejercicio 3 - TIR'!$C$18)*('Ejercicio 3 - TIR'!$D$18-'Ejercicio 3 - TIR'!$C$18)*L27),'Ejercicio 3 - TIR'!$E$18-SQRT(('Ejercicio 3 - TIR'!$E$18-'Ejercicio 3 - TIR'!$C$18)*('Ejercicio 3 - TIR'!$E$18-'Ejercicio 3 - TIR'!$D$18)*(1-L27)))</f>
        <v>33150.5939349016</v>
      </c>
      <c r="N27" s="16">
        <f ca="1" t="shared" ref="N27:R27" si="205">RAND()</f>
        <v>0.238447625391352</v>
      </c>
      <c r="O27" s="17">
        <f ca="1">IF(N27&lt;=('Ejercicio 3 - TIR'!$D$18-'Ejercicio 3 - TIR'!$C$18)/('Ejercicio 3 - TIR'!$E$18-'Ejercicio 3 - TIR'!$C$18),'Ejercicio 3 - TIR'!$C$18+SQRT(('Ejercicio 3 - TIR'!$E$18-'Ejercicio 3 - TIR'!$C$18)*('Ejercicio 3 - TIR'!$D$18-'Ejercicio 3 - TIR'!$C$18)*N27),'Ejercicio 3 - TIR'!$E$18-SQRT(('Ejercicio 3 - TIR'!$E$18-'Ejercicio 3 - TIR'!$C$18)*('Ejercicio 3 - TIR'!$E$18-'Ejercicio 3 - TIR'!$D$18)*(1-N27)))</f>
        <v>35980.5638370226</v>
      </c>
      <c r="P27" s="16">
        <f ca="1" t="shared" si="205"/>
        <v>0.943112364819495</v>
      </c>
      <c r="Q27" s="18">
        <f ca="1">IF(P27&lt;=('Ejercicio 3 - TIR'!$D$22-'Ejercicio 3 - TIR'!$C$22)/('Ejercicio 3 - TIR'!$E$22-'Ejercicio 3 - TIR'!$C$22),'Ejercicio 3 - TIR'!$C$22+SQRT(('Ejercicio 3 - TIR'!$E$22-'Ejercicio 3 - TIR'!$C$22)*('Ejercicio 3 - TIR'!$D$22-'Ejercicio 3 - TIR'!$C$22)*P27),'Ejercicio 3 - TIR'!$E$22-SQRT(('Ejercicio 3 - TIR'!$E$22-'Ejercicio 3 - TIR'!$C$22)*('Ejercicio 3 - TIR'!$E$22-'Ejercicio 3 - TIR'!$D$22)*(1-P27)))</f>
        <v>0.16988082299172</v>
      </c>
      <c r="R27" s="16">
        <f ca="1" t="shared" si="205"/>
        <v>0.761157053645904</v>
      </c>
      <c r="S27" s="18">
        <f ca="1">IF(R27&lt;=('Ejercicio 3 - TIR'!$D$23-'Ejercicio 3 - TIR'!$C$23)/('Ejercicio 3 - TIR'!$E$23-'Ejercicio 3 - TIR'!$C$23),'Ejercicio 3 - TIR'!$C$23+SQRT(('Ejercicio 3 - TIR'!$E$23-'Ejercicio 3 - TIR'!$C$23)*('Ejercicio 3 - TIR'!$D$23-'Ejercicio 3 - TIR'!$C$23)*R27),'Ejercicio 3 - TIR'!$E$23-SQRT(('Ejercicio 3 - TIR'!$E$23-'Ejercicio 3 - TIR'!$C$23)*('Ejercicio 3 - TIR'!$E$23-'Ejercicio 3 - TIR'!$D$23)*(1-R27)))</f>
        <v>0.159265552733739</v>
      </c>
      <c r="T27" s="16">
        <f ca="1" t="shared" ref="T27:X27" si="206">RAND()</f>
        <v>0.560037576218061</v>
      </c>
      <c r="U27" s="18">
        <f ca="1">IF(T27&lt;=('Ejercicio 3 - TIR'!$D$24-'Ejercicio 3 - TIR'!$C$24)/('Ejercicio 3 - TIR'!$E$24-'Ejercicio 3 - TIR'!$C$24),'Ejercicio 3 - TIR'!$C$24+SQRT(('Ejercicio 3 - TIR'!$E$24-'Ejercicio 3 - TIR'!$C$24)*('Ejercicio 3 - TIR'!$D$24-'Ejercicio 3 - TIR'!$C$24)*T27),'Ejercicio 3 - TIR'!$E$24-SQRT(('Ejercicio 3 - TIR'!$E$24-'Ejercicio 3 - TIR'!$C$24)*('Ejercicio 3 - TIR'!$E$24-'Ejercicio 3 - TIR'!$D$24)*(1-T27)))</f>
        <v>0.184901641255047</v>
      </c>
      <c r="V27" s="16">
        <f ca="1" t="shared" si="206"/>
        <v>0.576374088833112</v>
      </c>
      <c r="W27" s="18">
        <f ca="1">IF(V27&lt;=('Ejercicio 3 - TIR'!$D$25-'Ejercicio 3 - TIR'!$C$25)/('Ejercicio 3 - TIR'!$E$25-'Ejercicio 3 - TIR'!$C$25),'Ejercicio 3 - TIR'!$C$25+SQRT(('Ejercicio 3 - TIR'!$E$25-'Ejercicio 3 - TIR'!$C$25)*('Ejercicio 3 - TIR'!$D$25-'Ejercicio 3 - TIR'!$C$25)*V27),'Ejercicio 3 - TIR'!$E$25-SQRT(('Ejercicio 3 - TIR'!$E$25-'Ejercicio 3 - TIR'!$C$25)*('Ejercicio 3 - TIR'!$E$25-'Ejercicio 3 - TIR'!$D$25)*(1-V27)))</f>
        <v>0.211494277190473</v>
      </c>
      <c r="X27" s="16">
        <f ca="1" t="shared" si="206"/>
        <v>0.314295042769694</v>
      </c>
      <c r="Y27" s="18">
        <f ca="1">IF(X27&lt;=('Ejercicio 3 - TIR'!$D$26-'Ejercicio 3 - TIR'!$C$26)/('Ejercicio 3 - TIR'!$E$26-'Ejercicio 3 - TIR'!$C$26),'Ejercicio 3 - TIR'!$C$26+SQRT(('Ejercicio 3 - TIR'!$E$26-'Ejercicio 3 - TIR'!$C$26)*('Ejercicio 3 - TIR'!$D$26-'Ejercicio 3 - TIR'!$C$26)*X27),'Ejercicio 3 - TIR'!$E$26-SQRT(('Ejercicio 3 - TIR'!$E$26-'Ejercicio 3 - TIR'!$C$26)*('Ejercicio 3 - TIR'!$E$26-'Ejercicio 3 - TIR'!$D$26)*(1-X27)))</f>
        <v>0.219130681685779</v>
      </c>
      <c r="Z27" s="16">
        <f ca="1" t="shared" si="4"/>
        <v>1.16988082299172</v>
      </c>
      <c r="AA27" s="16">
        <f ca="1" t="shared" si="5"/>
        <v>1.3562025388981</v>
      </c>
      <c r="AB27" s="16">
        <f ca="1" t="shared" si="6"/>
        <v>1.60696661421462</v>
      </c>
      <c r="AC27" s="16">
        <f ca="1" t="shared" si="7"/>
        <v>1.94683085675716</v>
      </c>
      <c r="AD27" s="16">
        <f ca="1" t="shared" si="8"/>
        <v>2.37344122952527</v>
      </c>
      <c r="AE27" s="15">
        <f ca="1" t="shared" si="9"/>
        <v>5742.23825451465</v>
      </c>
      <c r="AF27" s="15">
        <f ca="1" t="shared" si="10"/>
        <v>6656.77900404874</v>
      </c>
      <c r="AG27" s="15">
        <f ca="1" t="shared" si="11"/>
        <v>7887.62836736949</v>
      </c>
      <c r="AH27" s="15">
        <f ca="1" t="shared" si="12"/>
        <v>9555.81662767338</v>
      </c>
      <c r="AI27" s="15">
        <f ca="1" t="shared" si="13"/>
        <v>11649.7892393597</v>
      </c>
      <c r="AJ27" s="17">
        <f ca="1" t="shared" si="14"/>
        <v>47029.1180120404</v>
      </c>
      <c r="AK27" s="17">
        <f ca="1" t="shared" si="15"/>
        <v>56854.4058390975</v>
      </c>
      <c r="AL27" s="17">
        <f ca="1" t="shared" si="16"/>
        <v>53185.2154165158</v>
      </c>
      <c r="AM27" s="17">
        <f ca="1" t="shared" si="17"/>
        <v>64538.5991922931</v>
      </c>
      <c r="AN27" s="17">
        <f ca="1" t="shared" si="18"/>
        <v>85397.7536723553</v>
      </c>
      <c r="AO27" s="17">
        <f ca="1">C27/'Ejercicio 3 - TIR'!$D$7</f>
        <v>17462.1052273311</v>
      </c>
      <c r="AP27" s="17">
        <f ca="1" t="shared" si="19"/>
        <v>29567.0127847093</v>
      </c>
      <c r="AQ27" s="17">
        <f ca="1" t="shared" si="20"/>
        <v>39392.3006117664</v>
      </c>
      <c r="AR27" s="17">
        <f ca="1" t="shared" si="21"/>
        <v>35723.1101891847</v>
      </c>
      <c r="AS27" s="17">
        <f ca="1" t="shared" si="22"/>
        <v>47076.493964962</v>
      </c>
      <c r="AT27" s="17">
        <f ca="1" t="shared" si="23"/>
        <v>67935.6484450242</v>
      </c>
      <c r="AU27" s="17">
        <f ca="1">AP27*'Ejercicio 3 - TIR'!$D$5</f>
        <v>14783.5063923546</v>
      </c>
      <c r="AV27" s="17">
        <f ca="1">AQ27*'Ejercicio 3 - TIR'!$D$5</f>
        <v>19696.1503058832</v>
      </c>
      <c r="AW27" s="17">
        <f ca="1">AR27*'Ejercicio 3 - TIR'!$D$5</f>
        <v>17861.5550945923</v>
      </c>
      <c r="AX27" s="17">
        <f ca="1">AS27*'Ejercicio 3 - TIR'!$D$5</f>
        <v>23538.246982481</v>
      </c>
      <c r="AY27" s="17">
        <f ca="1">AT27*'Ejercicio 3 - TIR'!$D$5</f>
        <v>33967.8242225121</v>
      </c>
      <c r="AZ27" s="17">
        <f ca="1" t="shared" ref="AZ27:BD27" si="207">AJ27-AU27-AE27</f>
        <v>26503.3733651711</v>
      </c>
      <c r="BA27" s="17">
        <f ca="1" t="shared" si="207"/>
        <v>30501.4765291656</v>
      </c>
      <c r="BB27" s="17">
        <f ca="1" t="shared" si="207"/>
        <v>27436.031954554</v>
      </c>
      <c r="BC27" s="17">
        <f ca="1" t="shared" si="207"/>
        <v>31444.5355821387</v>
      </c>
      <c r="BD27" s="17">
        <f ca="1" t="shared" si="207"/>
        <v>39780.1402104835</v>
      </c>
      <c r="BE27" s="17">
        <f ca="1" t="shared" ref="BE27:BI27" si="208">AZ27/Z27</f>
        <v>22654.7634975282</v>
      </c>
      <c r="BF27" s="17">
        <f ca="1" t="shared" si="208"/>
        <v>22490.3549833698</v>
      </c>
      <c r="BG27" s="17">
        <f ca="1" t="shared" si="208"/>
        <v>17073.1810554527</v>
      </c>
      <c r="BH27" s="17">
        <f ca="1" t="shared" si="208"/>
        <v>16151.6525552281</v>
      </c>
      <c r="BI27" s="17">
        <f ca="1" t="shared" si="208"/>
        <v>16760.5330671871</v>
      </c>
      <c r="BJ27" s="17">
        <f ca="1" t="shared" si="26"/>
        <v>80226.0360116489</v>
      </c>
      <c r="BK27" s="17">
        <f ca="1" t="shared" si="27"/>
        <v>41445.2805008563</v>
      </c>
      <c r="BL27" s="17">
        <f ca="1" t="shared" si="28"/>
        <v>121671.316512505</v>
      </c>
      <c r="BM27" s="17">
        <f ca="1">BK27*'Ejercicio 3 - TIR'!$D$5</f>
        <v>20722.6402504282</v>
      </c>
      <c r="BN27" s="17">
        <f ca="1" t="shared" si="29"/>
        <v>100948.676262077</v>
      </c>
      <c r="BO27" s="17">
        <f ca="1" t="shared" si="30"/>
        <v>42532.6209919547</v>
      </c>
      <c r="BP27" s="17">
        <f ca="1" t="shared" si="31"/>
        <v>-121112.094514945</v>
      </c>
      <c r="BQ27" s="17">
        <f ca="1" t="shared" ref="BQ27:BT27" si="209">BE27</f>
        <v>22654.7634975282</v>
      </c>
      <c r="BR27" s="17">
        <f ca="1" t="shared" si="209"/>
        <v>22490.3549833698</v>
      </c>
      <c r="BS27" s="17">
        <f ca="1" t="shared" si="209"/>
        <v>17073.1810554527</v>
      </c>
      <c r="BT27" s="17">
        <f ca="1" t="shared" si="209"/>
        <v>16151.6525552281</v>
      </c>
      <c r="BU27" s="17">
        <f ca="1" t="shared" si="33"/>
        <v>59293.1540591418</v>
      </c>
      <c r="BV27" s="19">
        <f ca="1" t="shared" si="34"/>
        <v>3.7929791643091</v>
      </c>
    </row>
    <row r="28" ht="15" customHeight="1" spans="1:74">
      <c r="A28" s="15">
        <v>27</v>
      </c>
      <c r="B28" s="16">
        <f ca="1" t="shared" ref="B28:F28" si="210">RAND()</f>
        <v>0.151271115481417</v>
      </c>
      <c r="C28" s="17">
        <f ca="1">IF(B28&lt;=('Ejercicio 3 - TIR'!$D$13-'Ejercicio 3 - TIR'!$C$13)/('Ejercicio 3 - TIR'!$E$13-'Ejercicio 3 - TIR'!$C$13),'Ejercicio 3 - TIR'!$C$13+SQRT(('Ejercicio 3 - TIR'!$E$13-'Ejercicio 3 - TIR'!$C$13)*('Ejercicio 3 - TIR'!$D$13-'Ejercicio 3 - TIR'!$C$13)*B28),'Ejercicio 3 - TIR'!$E$13-SQRT(('Ejercicio 3 - TIR'!$E$13-'Ejercicio 3 - TIR'!$C$13)*('Ejercicio 3 - TIR'!$E$13-'Ejercicio 3 - TIR'!$D$13)*(1-B28)))</f>
        <v>67778.7175159255</v>
      </c>
      <c r="D28" s="16">
        <f ca="1" t="shared" si="210"/>
        <v>0.156558076899995</v>
      </c>
      <c r="E28" s="17">
        <f ca="1">IF(D28&lt;=('Ejercicio 3 - TIR'!$D$14-'Ejercicio 3 - TIR'!$C$14)/('Ejercicio 3 - TIR'!$E$14-'Ejercicio 3 - TIR'!$C$14),'Ejercicio 3 - TIR'!$C$14+SQRT(('Ejercicio 3 - TIR'!$E$14-'Ejercicio 3 - TIR'!$C$14)*('Ejercicio 3 - TIR'!$D$14-'Ejercicio 3 - TIR'!$C$14)*D28),'Ejercicio 3 - TIR'!$E$14-SQRT(('Ejercicio 3 - TIR'!$E$14-'Ejercicio 3 - TIR'!$C$14)*('Ejercicio 3 - TIR'!$E$14-'Ejercicio 3 - TIR'!$D$14)*(1-D28)))</f>
        <v>28426.6391358735</v>
      </c>
      <c r="F28" s="16">
        <f ca="1" t="shared" si="210"/>
        <v>0.59976309624813</v>
      </c>
      <c r="G28" s="17">
        <f ca="1">IF(F28&lt;=('Ejercicio 3 - TIR'!$D$18-'Ejercicio 3 - TIR'!$C$18)/('Ejercicio 3 - TIR'!$E$18-'Ejercicio 3 - TIR'!$C$18),'Ejercicio 3 - TIR'!$C$18+SQRT(('Ejercicio 3 - TIR'!$E$18-'Ejercicio 3 - TIR'!$C$18)*('Ejercicio 3 - TIR'!$D$18-'Ejercicio 3 - TIR'!$C$18)*F28),'Ejercicio 3 - TIR'!$E$18-SQRT(('Ejercicio 3 - TIR'!$E$18-'Ejercicio 3 - TIR'!$C$18)*('Ejercicio 3 - TIR'!$E$18-'Ejercicio 3 - TIR'!$D$18)*(1-F28)))</f>
        <v>39484.9599069906</v>
      </c>
      <c r="H28" s="16">
        <f ca="1" t="shared" ref="H28:L28" si="211">RAND()</f>
        <v>0.0792092976596748</v>
      </c>
      <c r="I28" s="17">
        <f ca="1">IF(H28&lt;=('Ejercicio 3 - TIR'!$D$18-'Ejercicio 3 - TIR'!$C$18)/('Ejercicio 3 - TIR'!$E$18-'Ejercicio 3 - TIR'!$C$18),'Ejercicio 3 - TIR'!$C$18+SQRT(('Ejercicio 3 - TIR'!$E$18-'Ejercicio 3 - TIR'!$C$18)*('Ejercicio 3 - TIR'!$D$18-'Ejercicio 3 - TIR'!$C$18)*H28),'Ejercicio 3 - TIR'!$E$18-SQRT(('Ejercicio 3 - TIR'!$E$18-'Ejercicio 3 - TIR'!$C$18)*('Ejercicio 3 - TIR'!$E$18-'Ejercicio 3 - TIR'!$D$18)*(1-H28)))</f>
        <v>33446.9398963358</v>
      </c>
      <c r="J28" s="16">
        <f ca="1" t="shared" si="211"/>
        <v>0.111834337541161</v>
      </c>
      <c r="K28" s="17">
        <f ca="1">IF(J28&lt;=('Ejercicio 3 - TIR'!$D$18-'Ejercicio 3 - TIR'!$C$18)/('Ejercicio 3 - TIR'!$E$18-'Ejercicio 3 - TIR'!$C$18),'Ejercicio 3 - TIR'!$C$18+SQRT(('Ejercicio 3 - TIR'!$E$18-'Ejercicio 3 - TIR'!$C$18)*('Ejercicio 3 - TIR'!$D$18-'Ejercicio 3 - TIR'!$C$18)*J28),'Ejercicio 3 - TIR'!$E$18-SQRT(('Ejercicio 3 - TIR'!$E$18-'Ejercicio 3 - TIR'!$C$18)*('Ejercicio 3 - TIR'!$E$18-'Ejercicio 3 - TIR'!$D$18)*(1-J28)))</f>
        <v>34095.7478720222</v>
      </c>
      <c r="L28" s="16">
        <f ca="1" t="shared" si="211"/>
        <v>0.130363741798177</v>
      </c>
      <c r="M28" s="17">
        <f ca="1">IF(L28&lt;=('Ejercicio 3 - TIR'!$D$18-'Ejercicio 3 - TIR'!$C$18)/('Ejercicio 3 - TIR'!$E$18-'Ejercicio 3 - TIR'!$C$18),'Ejercicio 3 - TIR'!$C$18+SQRT(('Ejercicio 3 - TIR'!$E$18-'Ejercicio 3 - TIR'!$C$18)*('Ejercicio 3 - TIR'!$D$18-'Ejercicio 3 - TIR'!$C$18)*L28),'Ejercicio 3 - TIR'!$E$18-SQRT(('Ejercicio 3 - TIR'!$E$18-'Ejercicio 3 - TIR'!$C$18)*('Ejercicio 3 - TIR'!$E$18-'Ejercicio 3 - TIR'!$D$18)*(1-L28)))</f>
        <v>34422.0539650401</v>
      </c>
      <c r="N28" s="16">
        <f ca="1" t="shared" ref="N28:R28" si="212">RAND()</f>
        <v>0.463109521203624</v>
      </c>
      <c r="O28" s="17">
        <f ca="1">IF(N28&lt;=('Ejercicio 3 - TIR'!$D$18-'Ejercicio 3 - TIR'!$C$18)/('Ejercicio 3 - TIR'!$E$18-'Ejercicio 3 - TIR'!$C$18),'Ejercicio 3 - TIR'!$C$18+SQRT(('Ejercicio 3 - TIR'!$E$18-'Ejercicio 3 - TIR'!$C$18)*('Ejercicio 3 - TIR'!$D$18-'Ejercicio 3 - TIR'!$C$18)*N28),'Ejercicio 3 - TIR'!$E$18-SQRT(('Ejercicio 3 - TIR'!$E$18-'Ejercicio 3 - TIR'!$C$18)*('Ejercicio 3 - TIR'!$E$18-'Ejercicio 3 - TIR'!$D$18)*(1-N28)))</f>
        <v>38334.6522531263</v>
      </c>
      <c r="P28" s="16">
        <f ca="1" t="shared" si="212"/>
        <v>0.282130026259547</v>
      </c>
      <c r="Q28" s="18">
        <f ca="1">IF(P28&lt;=('Ejercicio 3 - TIR'!$D$22-'Ejercicio 3 - TIR'!$C$22)/('Ejercicio 3 - TIR'!$E$22-'Ejercicio 3 - TIR'!$C$22),'Ejercicio 3 - TIR'!$C$22+SQRT(('Ejercicio 3 - TIR'!$E$22-'Ejercicio 3 - TIR'!$C$22)*('Ejercicio 3 - TIR'!$D$22-'Ejercicio 3 - TIR'!$C$22)*P28),'Ejercicio 3 - TIR'!$E$22-SQRT(('Ejercicio 3 - TIR'!$E$22-'Ejercicio 3 - TIR'!$C$22)*('Ejercicio 3 - TIR'!$E$22-'Ejercicio 3 - TIR'!$D$22)*(1-P28)))</f>
        <v>0.142535173557512</v>
      </c>
      <c r="R28" s="16">
        <f ca="1" t="shared" si="212"/>
        <v>0.602075309755045</v>
      </c>
      <c r="S28" s="18">
        <f ca="1">IF(R28&lt;=('Ejercicio 3 - TIR'!$D$23-'Ejercicio 3 - TIR'!$C$23)/('Ejercicio 3 - TIR'!$E$23-'Ejercicio 3 - TIR'!$C$23),'Ejercicio 3 - TIR'!$C$23+SQRT(('Ejercicio 3 - TIR'!$E$23-'Ejercicio 3 - TIR'!$C$23)*('Ejercicio 3 - TIR'!$D$23-'Ejercicio 3 - TIR'!$C$23)*R28),'Ejercicio 3 - TIR'!$E$23-SQRT(('Ejercicio 3 - TIR'!$E$23-'Ejercicio 3 - TIR'!$C$23)*('Ejercicio 3 - TIR'!$E$23-'Ejercicio 3 - TIR'!$D$23)*(1-R28)))</f>
        <v>0.153236882796637</v>
      </c>
      <c r="T28" s="16">
        <f ca="1" t="shared" ref="T28:X28" si="213">RAND()</f>
        <v>0.116409162451253</v>
      </c>
      <c r="U28" s="18">
        <f ca="1">IF(T28&lt;=('Ejercicio 3 - TIR'!$D$24-'Ejercicio 3 - TIR'!$C$24)/('Ejercicio 3 - TIR'!$E$24-'Ejercicio 3 - TIR'!$C$24),'Ejercicio 3 - TIR'!$C$24+SQRT(('Ejercicio 3 - TIR'!$E$24-'Ejercicio 3 - TIR'!$C$24)*('Ejercicio 3 - TIR'!$D$24-'Ejercicio 3 - TIR'!$C$24)*T28),'Ejercicio 3 - TIR'!$E$24-SQRT(('Ejercicio 3 - TIR'!$E$24-'Ejercicio 3 - TIR'!$C$24)*('Ejercicio 3 - TIR'!$E$24-'Ejercicio 3 - TIR'!$D$24)*(1-T28)))</f>
        <v>0.165635192392409</v>
      </c>
      <c r="V28" s="16">
        <f ca="1" t="shared" si="213"/>
        <v>0.373971904016093</v>
      </c>
      <c r="W28" s="18">
        <f ca="1">IF(V28&lt;=('Ejercicio 3 - TIR'!$D$25-'Ejercicio 3 - TIR'!$C$25)/('Ejercicio 3 - TIR'!$E$25-'Ejercicio 3 - TIR'!$C$25),'Ejercicio 3 - TIR'!$C$25+SQRT(('Ejercicio 3 - TIR'!$E$25-'Ejercicio 3 - TIR'!$C$25)*('Ejercicio 3 - TIR'!$D$25-'Ejercicio 3 - TIR'!$C$25)*V28),'Ejercicio 3 - TIR'!$E$25-SQRT(('Ejercicio 3 - TIR'!$E$25-'Ejercicio 3 - TIR'!$C$25)*('Ejercicio 3 - TIR'!$E$25-'Ejercicio 3 - TIR'!$D$25)*(1-V28)))</f>
        <v>0.203190830642451</v>
      </c>
      <c r="X28" s="16">
        <f ca="1" t="shared" si="213"/>
        <v>0.952501570916827</v>
      </c>
      <c r="Y28" s="18">
        <f ca="1">IF(X28&lt;=('Ejercicio 3 - TIR'!$D$26-'Ejercicio 3 - TIR'!$C$26)/('Ejercicio 3 - TIR'!$E$26-'Ejercicio 3 - TIR'!$C$26),'Ejercicio 3 - TIR'!$C$26+SQRT(('Ejercicio 3 - TIR'!$E$26-'Ejercicio 3 - TIR'!$C$26)*('Ejercicio 3 - TIR'!$D$26-'Ejercicio 3 - TIR'!$C$26)*X28),'Ejercicio 3 - TIR'!$E$26-SQRT(('Ejercicio 3 - TIR'!$E$26-'Ejercicio 3 - TIR'!$C$26)*('Ejercicio 3 - TIR'!$E$26-'Ejercicio 3 - TIR'!$D$26)*(1-X28)))</f>
        <v>0.263984647457857</v>
      </c>
      <c r="Z28" s="16">
        <f ca="1" t="shared" si="4"/>
        <v>1.14253517355751</v>
      </c>
      <c r="AA28" s="16">
        <f ca="1" t="shared" si="5"/>
        <v>1.31761370203898</v>
      </c>
      <c r="AB28" s="16">
        <f ca="1" t="shared" si="6"/>
        <v>1.53585690107508</v>
      </c>
      <c r="AC28" s="16">
        <f ca="1" t="shared" si="7"/>
        <v>1.84792894055247</v>
      </c>
      <c r="AD28" s="16">
        <f ca="1" t="shared" si="8"/>
        <v>2.33575381045138</v>
      </c>
      <c r="AE28" s="15">
        <f ca="1" t="shared" si="9"/>
        <v>4051.79594288848</v>
      </c>
      <c r="AF28" s="15">
        <f ca="1" t="shared" si="10"/>
        <v>4672.68052290478</v>
      </c>
      <c r="AG28" s="15">
        <f ca="1" t="shared" si="11"/>
        <v>5446.64086030437</v>
      </c>
      <c r="AH28" s="15">
        <f ca="1" t="shared" si="12"/>
        <v>6553.34834092073</v>
      </c>
      <c r="AI28" s="15">
        <f ca="1" t="shared" si="13"/>
        <v>8283.33169236722</v>
      </c>
      <c r="AJ28" s="17">
        <f ca="1" t="shared" si="14"/>
        <v>45112.9555202449</v>
      </c>
      <c r="AK28" s="17">
        <f ca="1" t="shared" si="15"/>
        <v>44070.1462986862</v>
      </c>
      <c r="AL28" s="17">
        <f ca="1" t="shared" si="16"/>
        <v>52366.1896665613</v>
      </c>
      <c r="AM28" s="17">
        <f ca="1" t="shared" si="17"/>
        <v>63609.5097152563</v>
      </c>
      <c r="AN28" s="17">
        <f ca="1" t="shared" si="18"/>
        <v>89540.3100725684</v>
      </c>
      <c r="AO28" s="17">
        <f ca="1">C28/'Ejercicio 3 - TIR'!$D$7</f>
        <v>13555.7435031851</v>
      </c>
      <c r="AP28" s="17">
        <f ca="1" t="shared" si="19"/>
        <v>31557.2120170598</v>
      </c>
      <c r="AQ28" s="17">
        <f ca="1" t="shared" si="20"/>
        <v>30514.4027955011</v>
      </c>
      <c r="AR28" s="17">
        <f ca="1" t="shared" si="21"/>
        <v>38810.4461633762</v>
      </c>
      <c r="AS28" s="17">
        <f ca="1" t="shared" si="22"/>
        <v>50053.7662120712</v>
      </c>
      <c r="AT28" s="17">
        <f ca="1" t="shared" si="23"/>
        <v>75984.5665693833</v>
      </c>
      <c r="AU28" s="17">
        <f ca="1">AP28*'Ejercicio 3 - TIR'!$D$5</f>
        <v>15778.6060085299</v>
      </c>
      <c r="AV28" s="17">
        <f ca="1">AQ28*'Ejercicio 3 - TIR'!$D$5</f>
        <v>15257.2013977506</v>
      </c>
      <c r="AW28" s="17">
        <f ca="1">AR28*'Ejercicio 3 - TIR'!$D$5</f>
        <v>19405.2230816881</v>
      </c>
      <c r="AX28" s="17">
        <f ca="1">AS28*'Ejercicio 3 - TIR'!$D$5</f>
        <v>25026.8831060356</v>
      </c>
      <c r="AY28" s="17">
        <f ca="1">AT28*'Ejercicio 3 - TIR'!$D$5</f>
        <v>37992.2832846917</v>
      </c>
      <c r="AZ28" s="17">
        <f ca="1" t="shared" ref="AZ28:BD28" si="214">AJ28-AU28-AE28</f>
        <v>25282.5535688265</v>
      </c>
      <c r="BA28" s="17">
        <f ca="1" t="shared" si="214"/>
        <v>24140.2643780309</v>
      </c>
      <c r="BB28" s="17">
        <f ca="1" t="shared" si="214"/>
        <v>27514.3257245688</v>
      </c>
      <c r="BC28" s="17">
        <f ca="1" t="shared" si="214"/>
        <v>32029.2782683</v>
      </c>
      <c r="BD28" s="17">
        <f ca="1" t="shared" si="214"/>
        <v>43264.6950955095</v>
      </c>
      <c r="BE28" s="17">
        <f ca="1" t="shared" ref="BE28:BI28" si="215">AZ28/Z28</f>
        <v>22128.4684742827</v>
      </c>
      <c r="BF28" s="17">
        <f ca="1" t="shared" si="215"/>
        <v>18321.2001671464</v>
      </c>
      <c r="BG28" s="17">
        <f ca="1" t="shared" si="215"/>
        <v>17914.6414651711</v>
      </c>
      <c r="BH28" s="17">
        <f ca="1" t="shared" si="215"/>
        <v>17332.5270065441</v>
      </c>
      <c r="BI28" s="17">
        <f ca="1" t="shared" si="215"/>
        <v>18522.7976090291</v>
      </c>
      <c r="BJ28" s="17">
        <f ca="1" t="shared" si="26"/>
        <v>66397.6306799428</v>
      </c>
      <c r="BK28" s="17">
        <f ca="1" t="shared" si="27"/>
        <v>31662.8795410662</v>
      </c>
      <c r="BL28" s="17">
        <f ca="1" t="shared" si="28"/>
        <v>98060.510221009</v>
      </c>
      <c r="BM28" s="17">
        <f ca="1">BK28*'Ejercicio 3 - TIR'!$D$5</f>
        <v>15831.4397705331</v>
      </c>
      <c r="BN28" s="17">
        <f ca="1" t="shared" si="29"/>
        <v>82229.0704504759</v>
      </c>
      <c r="BO28" s="17">
        <f ca="1" t="shared" si="30"/>
        <v>35204.510887466</v>
      </c>
      <c r="BP28" s="17">
        <f ca="1" t="shared" si="31"/>
        <v>-96205.356651799</v>
      </c>
      <c r="BQ28" s="17">
        <f ca="1" t="shared" ref="BQ28:BT28" si="216">BE28</f>
        <v>22128.4684742827</v>
      </c>
      <c r="BR28" s="17">
        <f ca="1" t="shared" si="216"/>
        <v>18321.2001671464</v>
      </c>
      <c r="BS28" s="17">
        <f ca="1" t="shared" si="216"/>
        <v>17914.6414651711</v>
      </c>
      <c r="BT28" s="17">
        <f ca="1" t="shared" si="216"/>
        <v>17332.5270065441</v>
      </c>
      <c r="BU28" s="17">
        <f ca="1" t="shared" si="33"/>
        <v>53727.3084964952</v>
      </c>
      <c r="BV28" s="19">
        <f ca="1" t="shared" si="34"/>
        <v>9.18958302149644</v>
      </c>
    </row>
    <row r="29" ht="15" customHeight="1" spans="1:74">
      <c r="A29" s="15">
        <v>28</v>
      </c>
      <c r="B29" s="16">
        <f ca="1" t="shared" ref="B29:F29" si="217">RAND()</f>
        <v>0.232140826147517</v>
      </c>
      <c r="C29" s="17">
        <f ca="1">IF(B29&lt;=('Ejercicio 3 - TIR'!$D$13-'Ejercicio 3 - TIR'!$C$13)/('Ejercicio 3 - TIR'!$E$13-'Ejercicio 3 - TIR'!$C$13),'Ejercicio 3 - TIR'!$C$13+SQRT(('Ejercicio 3 - TIR'!$E$13-'Ejercicio 3 - TIR'!$C$13)*('Ejercicio 3 - TIR'!$D$13-'Ejercicio 3 - TIR'!$C$13)*B29),'Ejercicio 3 - TIR'!$E$13-SQRT(('Ejercicio 3 - TIR'!$E$13-'Ejercicio 3 - TIR'!$C$13)*('Ejercicio 3 - TIR'!$E$13-'Ejercicio 3 - TIR'!$D$13)*(1-B29)))</f>
        <v>69636.1989632327</v>
      </c>
      <c r="D29" s="16">
        <f ca="1" t="shared" si="217"/>
        <v>0.597733237201136</v>
      </c>
      <c r="E29" s="17">
        <f ca="1">IF(D29&lt;=('Ejercicio 3 - TIR'!$D$14-'Ejercicio 3 - TIR'!$C$14)/('Ejercicio 3 - TIR'!$E$14-'Ejercicio 3 - TIR'!$C$14),'Ejercicio 3 - TIR'!$C$14+SQRT(('Ejercicio 3 - TIR'!$E$14-'Ejercicio 3 - TIR'!$C$14)*('Ejercicio 3 - TIR'!$D$14-'Ejercicio 3 - TIR'!$C$14)*D29),'Ejercicio 3 - TIR'!$E$14-SQRT(('Ejercicio 3 - TIR'!$E$14-'Ejercicio 3 - TIR'!$C$14)*('Ejercicio 3 - TIR'!$E$14-'Ejercicio 3 - TIR'!$D$14)*(1-D29)))</f>
        <v>32232.1164774548</v>
      </c>
      <c r="F29" s="16">
        <f ca="1" t="shared" si="217"/>
        <v>0.449996671301661</v>
      </c>
      <c r="G29" s="17">
        <f ca="1">IF(F29&lt;=('Ejercicio 3 - TIR'!$D$18-'Ejercicio 3 - TIR'!$C$18)/('Ejercicio 3 - TIR'!$E$18-'Ejercicio 3 - TIR'!$C$18),'Ejercicio 3 - TIR'!$C$18+SQRT(('Ejercicio 3 - TIR'!$E$18-'Ejercicio 3 - TIR'!$C$18)*('Ejercicio 3 - TIR'!$D$18-'Ejercicio 3 - TIR'!$C$18)*F29),'Ejercicio 3 - TIR'!$E$18-SQRT(('Ejercicio 3 - TIR'!$E$18-'Ejercicio 3 - TIR'!$C$18)*('Ejercicio 3 - TIR'!$E$18-'Ejercicio 3 - TIR'!$D$18)*(1-F29)))</f>
        <v>38215.8079758018</v>
      </c>
      <c r="H29" s="16">
        <f ca="1" t="shared" ref="H29:L29" si="218">RAND()</f>
        <v>0.303941433090141</v>
      </c>
      <c r="I29" s="17">
        <f ca="1">IF(H29&lt;=('Ejercicio 3 - TIR'!$D$18-'Ejercicio 3 - TIR'!$C$18)/('Ejercicio 3 - TIR'!$E$18-'Ejercicio 3 - TIR'!$C$18),'Ejercicio 3 - TIR'!$C$18+SQRT(('Ejercicio 3 - TIR'!$E$18-'Ejercicio 3 - TIR'!$C$18)*('Ejercicio 3 - TIR'!$D$18-'Ejercicio 3 - TIR'!$C$18)*H29),'Ejercicio 3 - TIR'!$E$18-SQRT(('Ejercicio 3 - TIR'!$E$18-'Ejercicio 3 - TIR'!$C$18)*('Ejercicio 3 - TIR'!$E$18-'Ejercicio 3 - TIR'!$D$18)*(1-H29)))</f>
        <v>36752.126699309</v>
      </c>
      <c r="J29" s="16">
        <f ca="1" t="shared" si="218"/>
        <v>0.160267838418054</v>
      </c>
      <c r="K29" s="17">
        <f ca="1">IF(J29&lt;=('Ejercicio 3 - TIR'!$D$18-'Ejercicio 3 - TIR'!$C$18)/('Ejercicio 3 - TIR'!$E$18-'Ejercicio 3 - TIR'!$C$18),'Ejercicio 3 - TIR'!$C$18+SQRT(('Ejercicio 3 - TIR'!$E$18-'Ejercicio 3 - TIR'!$C$18)*('Ejercicio 3 - TIR'!$D$18-'Ejercicio 3 - TIR'!$C$18)*J29),'Ejercicio 3 - TIR'!$E$18-SQRT(('Ejercicio 3 - TIR'!$E$18-'Ejercicio 3 - TIR'!$C$18)*('Ejercicio 3 - TIR'!$E$18-'Ejercicio 3 - TIR'!$D$18)*(1-J29)))</f>
        <v>34903.0781925958</v>
      </c>
      <c r="L29" s="16">
        <f ca="1" t="shared" si="218"/>
        <v>0.558810780010753</v>
      </c>
      <c r="M29" s="17">
        <f ca="1">IF(L29&lt;=('Ejercicio 3 - TIR'!$D$18-'Ejercicio 3 - TIR'!$C$18)/('Ejercicio 3 - TIR'!$E$18-'Ejercicio 3 - TIR'!$C$18),'Ejercicio 3 - TIR'!$C$18+SQRT(('Ejercicio 3 - TIR'!$E$18-'Ejercicio 3 - TIR'!$C$18)*('Ejercicio 3 - TIR'!$D$18-'Ejercicio 3 - TIR'!$C$18)*L29),'Ejercicio 3 - TIR'!$E$18-SQRT(('Ejercicio 3 - TIR'!$E$18-'Ejercicio 3 - TIR'!$C$18)*('Ejercicio 3 - TIR'!$E$18-'Ejercicio 3 - TIR'!$D$18)*(1-L29)))</f>
        <v>39155.4146275094</v>
      </c>
      <c r="N29" s="16">
        <f ca="1" t="shared" ref="N29:R29" si="219">RAND()</f>
        <v>0.356361964263536</v>
      </c>
      <c r="O29" s="17">
        <f ca="1">IF(N29&lt;=('Ejercicio 3 - TIR'!$D$18-'Ejercicio 3 - TIR'!$C$18)/('Ejercicio 3 - TIR'!$E$18-'Ejercicio 3 - TIR'!$C$18),'Ejercicio 3 - TIR'!$C$18+SQRT(('Ejercicio 3 - TIR'!$E$18-'Ejercicio 3 - TIR'!$C$18)*('Ejercicio 3 - TIR'!$D$18-'Ejercicio 3 - TIR'!$C$18)*N29),'Ejercicio 3 - TIR'!$E$18-SQRT(('Ejercicio 3 - TIR'!$E$18-'Ejercicio 3 - TIR'!$C$18)*('Ejercicio 3 - TIR'!$E$18-'Ejercicio 3 - TIR'!$D$18)*(1-N29)))</f>
        <v>37311.2443974696</v>
      </c>
      <c r="P29" s="16">
        <f ca="1" t="shared" si="219"/>
        <v>0.393633368512557</v>
      </c>
      <c r="Q29" s="18">
        <f ca="1">IF(P29&lt;=('Ejercicio 3 - TIR'!$D$22-'Ejercicio 3 - TIR'!$C$22)/('Ejercicio 3 - TIR'!$E$22-'Ejercicio 3 - TIR'!$C$22),'Ejercicio 3 - TIR'!$C$22+SQRT(('Ejercicio 3 - TIR'!$E$22-'Ejercicio 3 - TIR'!$C$22)*('Ejercicio 3 - TIR'!$D$22-'Ejercicio 3 - TIR'!$C$22)*P29),'Ejercicio 3 - TIR'!$E$22-SQRT(('Ejercicio 3 - TIR'!$E$22-'Ejercicio 3 - TIR'!$C$22)*('Ejercicio 3 - TIR'!$E$22-'Ejercicio 3 - TIR'!$D$22)*(1-P29)))</f>
        <v>0.146618415868015</v>
      </c>
      <c r="R29" s="16">
        <f ca="1" t="shared" si="219"/>
        <v>0.189235050818702</v>
      </c>
      <c r="S29" s="18">
        <f ca="1">IF(R29&lt;=('Ejercicio 3 - TIR'!$D$23-'Ejercicio 3 - TIR'!$C$23)/('Ejercicio 3 - TIR'!$E$23-'Ejercicio 3 - TIR'!$C$23),'Ejercicio 3 - TIR'!$C$23+SQRT(('Ejercicio 3 - TIR'!$E$23-'Ejercicio 3 - TIR'!$C$23)*('Ejercicio 3 - TIR'!$D$23-'Ejercicio 3 - TIR'!$C$23)*R29),'Ejercicio 3 - TIR'!$E$23-SQRT(('Ejercicio 3 - TIR'!$E$23-'Ejercicio 3 - TIR'!$C$23)*('Ejercicio 3 - TIR'!$E$23-'Ejercicio 3 - TIR'!$D$23)*(1-R29)))</f>
        <v>0.138455977120534</v>
      </c>
      <c r="T29" s="16">
        <f ca="1" t="shared" ref="T29:X29" si="220">RAND()</f>
        <v>0.162683310972355</v>
      </c>
      <c r="U29" s="18">
        <f ca="1">IF(T29&lt;=('Ejercicio 3 - TIR'!$D$24-'Ejercicio 3 - TIR'!$C$24)/('Ejercicio 3 - TIR'!$E$24-'Ejercicio 3 - TIR'!$C$24),'Ejercicio 3 - TIR'!$C$24+SQRT(('Ejercicio 3 - TIR'!$E$24-'Ejercicio 3 - TIR'!$C$24)*('Ejercicio 3 - TIR'!$D$24-'Ejercicio 3 - TIR'!$C$24)*T29),'Ejercicio 3 - TIR'!$E$24-SQRT(('Ejercicio 3 - TIR'!$E$24-'Ejercicio 3 - TIR'!$C$24)*('Ejercicio 3 - TIR'!$E$24-'Ejercicio 3 - TIR'!$D$24)*(1-T29)))</f>
        <v>0.168483369634402</v>
      </c>
      <c r="V29" s="16">
        <f ca="1" t="shared" si="220"/>
        <v>0.0778021766369497</v>
      </c>
      <c r="W29" s="18">
        <f ca="1">IF(V29&lt;=('Ejercicio 3 - TIR'!$D$25-'Ejercicio 3 - TIR'!$C$25)/('Ejercicio 3 - TIR'!$E$25-'Ejercicio 3 - TIR'!$C$25),'Ejercicio 3 - TIR'!$C$25+SQRT(('Ejercicio 3 - TIR'!$E$25-'Ejercicio 3 - TIR'!$C$25)*('Ejercicio 3 - TIR'!$D$25-'Ejercicio 3 - TIR'!$C$25)*V29),'Ejercicio 3 - TIR'!$E$25-SQRT(('Ejercicio 3 - TIR'!$E$25-'Ejercicio 3 - TIR'!$C$25)*('Ejercicio 3 - TIR'!$E$25-'Ejercicio 3 - TIR'!$D$25)*(1-V29)))</f>
        <v>0.19043662049189</v>
      </c>
      <c r="X29" s="16">
        <f ca="1" t="shared" si="220"/>
        <v>0.678967887231234</v>
      </c>
      <c r="Y29" s="18">
        <f ca="1">IF(X29&lt;=('Ejercicio 3 - TIR'!$D$26-'Ejercicio 3 - TIR'!$C$26)/('Ejercicio 3 - TIR'!$E$26-'Ejercicio 3 - TIR'!$C$26),'Ejercicio 3 - TIR'!$C$26+SQRT(('Ejercicio 3 - TIR'!$E$26-'Ejercicio 3 - TIR'!$C$26)*('Ejercicio 3 - TIR'!$D$26-'Ejercicio 3 - TIR'!$C$26)*X29),'Ejercicio 3 - TIR'!$E$26-SQRT(('Ejercicio 3 - TIR'!$E$26-'Ejercicio 3 - TIR'!$C$26)*('Ejercicio 3 - TIR'!$E$26-'Ejercicio 3 - TIR'!$D$26)*(1-X29)))</f>
        <v>0.238363796895594</v>
      </c>
      <c r="Z29" s="16">
        <f ca="1" t="shared" si="4"/>
        <v>1.14661841586802</v>
      </c>
      <c r="AA29" s="16">
        <f ca="1" t="shared" si="5"/>
        <v>1.30537458902142</v>
      </c>
      <c r="AB29" s="16">
        <f ca="1" t="shared" si="6"/>
        <v>1.52530849841487</v>
      </c>
      <c r="AC29" s="16">
        <f ca="1" t="shared" si="7"/>
        <v>1.81578309406056</v>
      </c>
      <c r="AD29" s="16">
        <f ca="1" t="shared" si="8"/>
        <v>2.24860004669966</v>
      </c>
      <c r="AE29" s="15">
        <f ca="1" t="shared" si="9"/>
        <v>4725.82185799777</v>
      </c>
      <c r="AF29" s="15">
        <f ca="1" t="shared" si="10"/>
        <v>5380.14014104443</v>
      </c>
      <c r="AG29" s="15">
        <f ca="1" t="shared" si="11"/>
        <v>6286.6042811129</v>
      </c>
      <c r="AH29" s="15">
        <f ca="1" t="shared" si="12"/>
        <v>7483.80395477789</v>
      </c>
      <c r="AI29" s="15">
        <f ca="1" t="shared" si="13"/>
        <v>9267.671880661</v>
      </c>
      <c r="AJ29" s="17">
        <f ca="1" t="shared" si="14"/>
        <v>43818.9492023302</v>
      </c>
      <c r="AK29" s="17">
        <f ca="1" t="shared" si="15"/>
        <v>47975.2922857736</v>
      </c>
      <c r="AL29" s="17">
        <f ca="1" t="shared" si="16"/>
        <v>53237.9617880051</v>
      </c>
      <c r="AM29" s="17">
        <f ca="1" t="shared" si="17"/>
        <v>71097.739921563</v>
      </c>
      <c r="AN29" s="17">
        <f ca="1" t="shared" si="18"/>
        <v>83898.0658945726</v>
      </c>
      <c r="AO29" s="17">
        <f ca="1">C29/'Ejercicio 3 - TIR'!$D$7</f>
        <v>13927.2397926465</v>
      </c>
      <c r="AP29" s="17">
        <f ca="1" t="shared" si="19"/>
        <v>29891.7094096836</v>
      </c>
      <c r="AQ29" s="17">
        <f ca="1" t="shared" si="20"/>
        <v>34048.0524931271</v>
      </c>
      <c r="AR29" s="17">
        <f ca="1" t="shared" si="21"/>
        <v>39310.7219953586</v>
      </c>
      <c r="AS29" s="17">
        <f ca="1" t="shared" si="22"/>
        <v>57170.5001289165</v>
      </c>
      <c r="AT29" s="17">
        <f ca="1" t="shared" si="23"/>
        <v>69970.8261019261</v>
      </c>
      <c r="AU29" s="17">
        <f ca="1">AP29*'Ejercicio 3 - TIR'!$D$5</f>
        <v>14945.8547048418</v>
      </c>
      <c r="AV29" s="17">
        <f ca="1">AQ29*'Ejercicio 3 - TIR'!$D$5</f>
        <v>17024.0262465635</v>
      </c>
      <c r="AW29" s="17">
        <f ca="1">AR29*'Ejercicio 3 - TIR'!$D$5</f>
        <v>19655.3609976793</v>
      </c>
      <c r="AX29" s="17">
        <f ca="1">AS29*'Ejercicio 3 - TIR'!$D$5</f>
        <v>28585.2500644583</v>
      </c>
      <c r="AY29" s="17">
        <f ca="1">AT29*'Ejercicio 3 - TIR'!$D$5</f>
        <v>34985.413050963</v>
      </c>
      <c r="AZ29" s="17">
        <f ca="1" t="shared" ref="AZ29:BD29" si="221">AJ29-AU29-AE29</f>
        <v>24147.2726394906</v>
      </c>
      <c r="BA29" s="17">
        <f ca="1" t="shared" si="221"/>
        <v>25571.1258981656</v>
      </c>
      <c r="BB29" s="17">
        <f ca="1" t="shared" si="221"/>
        <v>27295.9965092129</v>
      </c>
      <c r="BC29" s="17">
        <f ca="1" t="shared" si="221"/>
        <v>35028.6859023269</v>
      </c>
      <c r="BD29" s="17">
        <f ca="1" t="shared" si="221"/>
        <v>39644.9809629486</v>
      </c>
      <c r="BE29" s="17">
        <f ca="1" t="shared" ref="BE29:BI29" si="222">AZ29/Z29</f>
        <v>21059.5541684289</v>
      </c>
      <c r="BF29" s="17">
        <f ca="1" t="shared" si="222"/>
        <v>19589.1096036542</v>
      </c>
      <c r="BG29" s="17">
        <f ca="1" t="shared" si="222"/>
        <v>17895.3939728123</v>
      </c>
      <c r="BH29" s="17">
        <f ca="1" t="shared" si="222"/>
        <v>19291.2281301142</v>
      </c>
      <c r="BI29" s="17">
        <f ca="1" t="shared" si="222"/>
        <v>17630.9615492256</v>
      </c>
      <c r="BJ29" s="17">
        <f ca="1" t="shared" si="26"/>
        <v>72477.1386164338</v>
      </c>
      <c r="BK29" s="17">
        <f ca="1" t="shared" si="27"/>
        <v>31316.7920481424</v>
      </c>
      <c r="BL29" s="17">
        <f ca="1" t="shared" si="28"/>
        <v>103793.930664576</v>
      </c>
      <c r="BM29" s="17">
        <f ca="1">BK29*'Ejercicio 3 - TIR'!$D$5</f>
        <v>15658.3960240712</v>
      </c>
      <c r="BN29" s="17">
        <f ca="1" t="shared" si="29"/>
        <v>88135.534640505</v>
      </c>
      <c r="BO29" s="17">
        <f ca="1" t="shared" si="30"/>
        <v>39195.736373778</v>
      </c>
      <c r="BP29" s="17">
        <f ca="1" t="shared" si="31"/>
        <v>-101868.315440687</v>
      </c>
      <c r="BQ29" s="17">
        <f ca="1" t="shared" ref="BQ29:BT29" si="223">BE29</f>
        <v>21059.5541684289</v>
      </c>
      <c r="BR29" s="17">
        <f ca="1" t="shared" si="223"/>
        <v>19589.1096036542</v>
      </c>
      <c r="BS29" s="17">
        <f ca="1" t="shared" si="223"/>
        <v>17895.3939728123</v>
      </c>
      <c r="BT29" s="17">
        <f ca="1" t="shared" si="223"/>
        <v>19291.2281301142</v>
      </c>
      <c r="BU29" s="17">
        <f ca="1" t="shared" si="33"/>
        <v>56826.6979230036</v>
      </c>
      <c r="BV29" s="19">
        <f ca="1" t="shared" si="34"/>
        <v>8.46943230131467</v>
      </c>
    </row>
    <row r="30" ht="15" customHeight="1" spans="1:74">
      <c r="A30" s="15">
        <v>29</v>
      </c>
      <c r="B30" s="16">
        <f ca="1" t="shared" ref="B30:F30" si="224">RAND()</f>
        <v>0.751895808812652</v>
      </c>
      <c r="C30" s="17">
        <f ca="1">IF(B30&lt;=('Ejercicio 3 - TIR'!$D$13-'Ejercicio 3 - TIR'!$C$13)/('Ejercicio 3 - TIR'!$E$13-'Ejercicio 3 - TIR'!$C$13),'Ejercicio 3 - TIR'!$C$13+SQRT(('Ejercicio 3 - TIR'!$E$13-'Ejercicio 3 - TIR'!$C$13)*('Ejercicio 3 - TIR'!$D$13-'Ejercicio 3 - TIR'!$C$13)*B30),'Ejercicio 3 - TIR'!$E$13-SQRT(('Ejercicio 3 - TIR'!$E$13-'Ejercicio 3 - TIR'!$C$13)*('Ejercicio 3 - TIR'!$E$13-'Ejercicio 3 - TIR'!$D$13)*(1-B30)))</f>
        <v>82745.2896452934</v>
      </c>
      <c r="D30" s="16">
        <f ca="1" t="shared" si="224"/>
        <v>0.177121987414027</v>
      </c>
      <c r="E30" s="17">
        <f ca="1">IF(D30&lt;=('Ejercicio 3 - TIR'!$D$14-'Ejercicio 3 - TIR'!$C$14)/('Ejercicio 3 - TIR'!$E$14-'Ejercicio 3 - TIR'!$C$14),'Ejercicio 3 - TIR'!$C$14+SQRT(('Ejercicio 3 - TIR'!$E$14-'Ejercicio 3 - TIR'!$C$14)*('Ejercicio 3 - TIR'!$D$14-'Ejercicio 3 - TIR'!$C$14)*D30),'Ejercicio 3 - TIR'!$E$14-SQRT(('Ejercicio 3 - TIR'!$E$14-'Ejercicio 3 - TIR'!$C$14)*('Ejercicio 3 - TIR'!$E$14-'Ejercicio 3 - TIR'!$D$14)*(1-D30)))</f>
        <v>28644.7426597844</v>
      </c>
      <c r="F30" s="16">
        <f ca="1" t="shared" si="224"/>
        <v>0.431073271917404</v>
      </c>
      <c r="G30" s="17">
        <f ca="1">IF(F30&lt;=('Ejercicio 3 - TIR'!$D$18-'Ejercicio 3 - TIR'!$C$18)/('Ejercicio 3 - TIR'!$E$18-'Ejercicio 3 - TIR'!$C$18),'Ejercicio 3 - TIR'!$C$18+SQRT(('Ejercicio 3 - TIR'!$E$18-'Ejercicio 3 - TIR'!$C$18)*('Ejercicio 3 - TIR'!$D$18-'Ejercicio 3 - TIR'!$C$18)*F30),'Ejercicio 3 - TIR'!$E$18-SQRT(('Ejercicio 3 - TIR'!$E$18-'Ejercicio 3 - TIR'!$C$18)*('Ejercicio 3 - TIR'!$E$18-'Ejercicio 3 - TIR'!$D$18)*(1-F30)))</f>
        <v>38041.2058043312</v>
      </c>
      <c r="H30" s="16">
        <f ca="1" t="shared" ref="H30:L30" si="225">RAND()</f>
        <v>0.0818275775293604</v>
      </c>
      <c r="I30" s="17">
        <f ca="1">IF(H30&lt;=('Ejercicio 3 - TIR'!$D$18-'Ejercicio 3 - TIR'!$C$18)/('Ejercicio 3 - TIR'!$E$18-'Ejercicio 3 - TIR'!$C$18),'Ejercicio 3 - TIR'!$C$18+SQRT(('Ejercicio 3 - TIR'!$E$18-'Ejercicio 3 - TIR'!$C$18)*('Ejercicio 3 - TIR'!$D$18-'Ejercicio 3 - TIR'!$C$18)*H30),'Ejercicio 3 - TIR'!$E$18-SQRT(('Ejercicio 3 - TIR'!$E$18-'Ejercicio 3 - TIR'!$C$18)*('Ejercicio 3 - TIR'!$E$18-'Ejercicio 3 - TIR'!$D$18)*(1-H30)))</f>
        <v>33503.4463931112</v>
      </c>
      <c r="J30" s="16">
        <f ca="1" t="shared" si="225"/>
        <v>0.87297887320353</v>
      </c>
      <c r="K30" s="17">
        <f ca="1">IF(J30&lt;=('Ejercicio 3 - TIR'!$D$18-'Ejercicio 3 - TIR'!$C$18)/('Ejercicio 3 - TIR'!$E$18-'Ejercicio 3 - TIR'!$C$18),'Ejercicio 3 - TIR'!$C$18+SQRT(('Ejercicio 3 - TIR'!$E$18-'Ejercicio 3 - TIR'!$C$18)*('Ejercicio 3 - TIR'!$D$18-'Ejercicio 3 - TIR'!$C$18)*J30),'Ejercicio 3 - TIR'!$E$18-SQRT(('Ejercicio 3 - TIR'!$E$18-'Ejercicio 3 - TIR'!$C$18)*('Ejercicio 3 - TIR'!$E$18-'Ejercicio 3 - TIR'!$D$18)*(1-J30)))</f>
        <v>41913.483434398</v>
      </c>
      <c r="L30" s="16">
        <f ca="1" t="shared" si="225"/>
        <v>0.697706008273014</v>
      </c>
      <c r="M30" s="17">
        <f ca="1">IF(L30&lt;=('Ejercicio 3 - TIR'!$D$18-'Ejercicio 3 - TIR'!$C$18)/('Ejercicio 3 - TIR'!$E$18-'Ejercicio 3 - TIR'!$C$18),'Ejercicio 3 - TIR'!$C$18+SQRT(('Ejercicio 3 - TIR'!$E$18-'Ejercicio 3 - TIR'!$C$18)*('Ejercicio 3 - TIR'!$D$18-'Ejercicio 3 - TIR'!$C$18)*L30),'Ejercicio 3 - TIR'!$E$18-SQRT(('Ejercicio 3 - TIR'!$E$18-'Ejercicio 3 - TIR'!$C$18)*('Ejercicio 3 - TIR'!$E$18-'Ejercicio 3 - TIR'!$D$18)*(1-L30)))</f>
        <v>40238.4824499406</v>
      </c>
      <c r="N30" s="16">
        <f ca="1" t="shared" ref="N30:R30" si="226">RAND()</f>
        <v>0.944214463746879</v>
      </c>
      <c r="O30" s="17">
        <f ca="1">IF(N30&lt;=('Ejercicio 3 - TIR'!$D$18-'Ejercicio 3 - TIR'!$C$18)/('Ejercicio 3 - TIR'!$E$18-'Ejercicio 3 - TIR'!$C$18),'Ejercicio 3 - TIR'!$C$18+SQRT(('Ejercicio 3 - TIR'!$E$18-'Ejercicio 3 - TIR'!$C$18)*('Ejercicio 3 - TIR'!$D$18-'Ejercicio 3 - TIR'!$C$18)*N30),'Ejercicio 3 - TIR'!$E$18-SQRT(('Ejercicio 3 - TIR'!$E$18-'Ejercicio 3 - TIR'!$C$18)*('Ejercicio 3 - TIR'!$E$18-'Ejercicio 3 - TIR'!$D$18)*(1-N30)))</f>
        <v>42954.5378959795</v>
      </c>
      <c r="P30" s="16">
        <f ca="1" t="shared" si="226"/>
        <v>0.541434727227291</v>
      </c>
      <c r="Q30" s="18">
        <f ca="1">IF(P30&lt;=('Ejercicio 3 - TIR'!$D$22-'Ejercicio 3 - TIR'!$C$22)/('Ejercicio 3 - TIR'!$E$22-'Ejercicio 3 - TIR'!$C$22),'Ejercicio 3 - TIR'!$C$22+SQRT(('Ejercicio 3 - TIR'!$E$22-'Ejercicio 3 - TIR'!$C$22)*('Ejercicio 3 - TIR'!$D$22-'Ejercicio 3 - TIR'!$C$22)*P30),'Ejercicio 3 - TIR'!$E$22-SQRT(('Ejercicio 3 - TIR'!$E$22-'Ejercicio 3 - TIR'!$C$22)*('Ejercicio 3 - TIR'!$E$22-'Ejercicio 3 - TIR'!$D$22)*(1-P30)))</f>
        <v>0.15126992010121</v>
      </c>
      <c r="R30" s="16">
        <f ca="1" t="shared" si="226"/>
        <v>0.0504678495726494</v>
      </c>
      <c r="S30" s="18">
        <f ca="1">IF(R30&lt;=('Ejercicio 3 - TIR'!$D$23-'Ejercicio 3 - TIR'!$C$23)/('Ejercicio 3 - TIR'!$E$23-'Ejercicio 3 - TIR'!$C$23),'Ejercicio 3 - TIR'!$C$23+SQRT(('Ejercicio 3 - TIR'!$E$23-'Ejercicio 3 - TIR'!$C$23)*('Ejercicio 3 - TIR'!$D$23-'Ejercicio 3 - TIR'!$C$23)*R30),'Ejercicio 3 - TIR'!$E$23-SQRT(('Ejercicio 3 - TIR'!$E$23-'Ejercicio 3 - TIR'!$C$23)*('Ejercicio 3 - TIR'!$E$23-'Ejercicio 3 - TIR'!$D$23)*(1-R30)))</f>
        <v>0.129531113745558</v>
      </c>
      <c r="T30" s="16">
        <f ca="1" t="shared" ref="T30:X30" si="227">RAND()</f>
        <v>0.68258857290635</v>
      </c>
      <c r="U30" s="18">
        <f ca="1">IF(T30&lt;=('Ejercicio 3 - TIR'!$D$24-'Ejercicio 3 - TIR'!$C$24)/('Ejercicio 3 - TIR'!$E$24-'Ejercicio 3 - TIR'!$C$24),'Ejercicio 3 - TIR'!$C$24+SQRT(('Ejercicio 3 - TIR'!$E$24-'Ejercicio 3 - TIR'!$C$24)*('Ejercicio 3 - TIR'!$D$24-'Ejercicio 3 - TIR'!$C$24)*T30),'Ejercicio 3 - TIR'!$E$24-SQRT(('Ejercicio 3 - TIR'!$E$24-'Ejercicio 3 - TIR'!$C$24)*('Ejercicio 3 - TIR'!$E$24-'Ejercicio 3 - TIR'!$D$24)*(1-T30)))</f>
        <v>0.190188056154249</v>
      </c>
      <c r="V30" s="16">
        <f ca="1" t="shared" si="227"/>
        <v>0.0817105536834373</v>
      </c>
      <c r="W30" s="18">
        <f ca="1">IF(V30&lt;=('Ejercicio 3 - TIR'!$D$25-'Ejercicio 3 - TIR'!$C$25)/('Ejercicio 3 - TIR'!$E$25-'Ejercicio 3 - TIR'!$C$25),'Ejercicio 3 - TIR'!$C$25+SQRT(('Ejercicio 3 - TIR'!$E$25-'Ejercicio 3 - TIR'!$C$25)*('Ejercicio 3 - TIR'!$D$25-'Ejercicio 3 - TIR'!$C$25)*V30),'Ejercicio 3 - TIR'!$E$25-SQRT(('Ejercicio 3 - TIR'!$E$25-'Ejercicio 3 - TIR'!$C$25)*('Ejercicio 3 - TIR'!$E$25-'Ejercicio 3 - TIR'!$D$25)*(1-V30)))</f>
        <v>0.190695549315337</v>
      </c>
      <c r="X30" s="16">
        <f ca="1" t="shared" si="227"/>
        <v>0.0442964573900466</v>
      </c>
      <c r="Y30" s="18">
        <f ca="1">IF(X30&lt;=('Ejercicio 3 - TIR'!$D$26-'Ejercicio 3 - TIR'!$C$26)/('Ejercicio 3 - TIR'!$E$26-'Ejercicio 3 - TIR'!$C$26),'Ejercicio 3 - TIR'!$C$26+SQRT(('Ejercicio 3 - TIR'!$E$26-'Ejercicio 3 - TIR'!$C$26)*('Ejercicio 3 - TIR'!$D$26-'Ejercicio 3 - TIR'!$C$26)*X30),'Ejercicio 3 - TIR'!$E$26-SQRT(('Ejercicio 3 - TIR'!$E$26-'Ejercicio 3 - TIR'!$C$26)*('Ejercicio 3 - TIR'!$E$26-'Ejercicio 3 - TIR'!$D$26)*(1-X30)))</f>
        <v>0.20093619837755</v>
      </c>
      <c r="Z30" s="16">
        <f ca="1" t="shared" si="4"/>
        <v>1.15126992010121</v>
      </c>
      <c r="AA30" s="16">
        <f ca="1" t="shared" si="5"/>
        <v>1.30039519507368</v>
      </c>
      <c r="AB30" s="16">
        <f ca="1" t="shared" si="6"/>
        <v>1.54771482945707</v>
      </c>
      <c r="AC30" s="16">
        <f ca="1" t="shared" si="7"/>
        <v>1.84285715904388</v>
      </c>
      <c r="AD30" s="16">
        <f ca="1" t="shared" si="8"/>
        <v>2.21315387073501</v>
      </c>
      <c r="AE30" s="15">
        <f ca="1" t="shared" si="9"/>
        <v>4333.08793346529</v>
      </c>
      <c r="AF30" s="15">
        <f ca="1" t="shared" si="10"/>
        <v>4894.35763944449</v>
      </c>
      <c r="AG30" s="15">
        <f ca="1" t="shared" si="11"/>
        <v>5825.20600501414</v>
      </c>
      <c r="AH30" s="15">
        <f ca="1" t="shared" si="12"/>
        <v>6936.04686401531</v>
      </c>
      <c r="AI30" s="15">
        <f ca="1" t="shared" si="13"/>
        <v>8329.74975263907</v>
      </c>
      <c r="AJ30" s="17">
        <f ca="1" t="shared" si="14"/>
        <v>43795.6959669061</v>
      </c>
      <c r="AK30" s="17">
        <f ca="1" t="shared" si="15"/>
        <v>43567.7207080104</v>
      </c>
      <c r="AL30" s="17">
        <f ca="1" t="shared" si="16"/>
        <v>64870.119865621</v>
      </c>
      <c r="AM30" s="17">
        <f ca="1" t="shared" si="17"/>
        <v>74153.7754519344</v>
      </c>
      <c r="AN30" s="17">
        <f ca="1" t="shared" si="18"/>
        <v>95065.0018101204</v>
      </c>
      <c r="AO30" s="17">
        <f ca="1">C30/'Ejercicio 3 - TIR'!$D$7</f>
        <v>16549.0579290587</v>
      </c>
      <c r="AP30" s="17">
        <f ca="1" t="shared" si="19"/>
        <v>27246.6380378474</v>
      </c>
      <c r="AQ30" s="17">
        <f ca="1" t="shared" si="20"/>
        <v>27018.6627789517</v>
      </c>
      <c r="AR30" s="17">
        <f ca="1" t="shared" si="21"/>
        <v>48321.0619365623</v>
      </c>
      <c r="AS30" s="17">
        <f ca="1" t="shared" si="22"/>
        <v>57604.7175228757</v>
      </c>
      <c r="AT30" s="17">
        <f ca="1" t="shared" si="23"/>
        <v>78515.9438810618</v>
      </c>
      <c r="AU30" s="17">
        <f ca="1">AP30*'Ejercicio 3 - TIR'!$D$5</f>
        <v>13623.3190189237</v>
      </c>
      <c r="AV30" s="17">
        <f ca="1">AQ30*'Ejercicio 3 - TIR'!$D$5</f>
        <v>13509.3313894759</v>
      </c>
      <c r="AW30" s="17">
        <f ca="1">AR30*'Ejercicio 3 - TIR'!$D$5</f>
        <v>24160.5309682812</v>
      </c>
      <c r="AX30" s="17">
        <f ca="1">AS30*'Ejercicio 3 - TIR'!$D$5</f>
        <v>28802.3587614378</v>
      </c>
      <c r="AY30" s="17">
        <f ca="1">AT30*'Ejercicio 3 - TIR'!$D$5</f>
        <v>39257.9719405309</v>
      </c>
      <c r="AZ30" s="17">
        <f ca="1" t="shared" ref="AZ30:BD30" si="228">AJ30-AU30-AE30</f>
        <v>25839.2890145171</v>
      </c>
      <c r="BA30" s="17">
        <f ca="1" t="shared" si="228"/>
        <v>25164.0316790901</v>
      </c>
      <c r="BB30" s="17">
        <f ca="1" t="shared" si="228"/>
        <v>34884.3828923257</v>
      </c>
      <c r="BC30" s="17">
        <f ca="1" t="shared" si="228"/>
        <v>38415.3698264812</v>
      </c>
      <c r="BD30" s="17">
        <f ca="1" t="shared" si="228"/>
        <v>47477.2801169505</v>
      </c>
      <c r="BE30" s="17">
        <f ca="1" t="shared" ref="BE30:BI30" si="229">AZ30/Z30</f>
        <v>22444.1623665852</v>
      </c>
      <c r="BF30" s="17">
        <f ca="1" t="shared" si="229"/>
        <v>19351.0647950866</v>
      </c>
      <c r="BG30" s="17">
        <f ca="1" t="shared" si="229"/>
        <v>22539.2832247805</v>
      </c>
      <c r="BH30" s="17">
        <f ca="1" t="shared" si="229"/>
        <v>20845.5493351488</v>
      </c>
      <c r="BI30" s="17">
        <f ca="1" t="shared" si="229"/>
        <v>21452.3177736318</v>
      </c>
      <c r="BJ30" s="17">
        <f ca="1" t="shared" si="26"/>
        <v>63395.2230937099</v>
      </c>
      <c r="BK30" s="17">
        <f ca="1" t="shared" si="27"/>
        <v>36625.6116127141</v>
      </c>
      <c r="BL30" s="17">
        <f ca="1" t="shared" si="28"/>
        <v>100020.834706424</v>
      </c>
      <c r="BM30" s="17">
        <f ca="1">BK30*'Ejercicio 3 - TIR'!$D$5</f>
        <v>18312.805806357</v>
      </c>
      <c r="BN30" s="17">
        <f ca="1" t="shared" si="29"/>
        <v>81708.0289000669</v>
      </c>
      <c r="BO30" s="17">
        <f ca="1" t="shared" si="30"/>
        <v>36919.2716243137</v>
      </c>
      <c r="BP30" s="17">
        <f ca="1" t="shared" si="31"/>
        <v>-111390.032305078</v>
      </c>
      <c r="BQ30" s="17">
        <f ca="1" t="shared" ref="BQ30:BT30" si="230">BE30</f>
        <v>22444.1623665852</v>
      </c>
      <c r="BR30" s="17">
        <f ca="1" t="shared" si="230"/>
        <v>19351.0647950866</v>
      </c>
      <c r="BS30" s="17">
        <f ca="1" t="shared" si="230"/>
        <v>22539.2832247805</v>
      </c>
      <c r="BT30" s="17">
        <f ca="1" t="shared" si="230"/>
        <v>20845.5493351488</v>
      </c>
      <c r="BU30" s="17">
        <f ca="1" t="shared" si="33"/>
        <v>58371.5893979455</v>
      </c>
      <c r="BV30" s="19">
        <f ca="1" t="shared" si="34"/>
        <v>7.68593880318187</v>
      </c>
    </row>
    <row r="31" ht="15" customHeight="1" spans="1:74">
      <c r="A31" s="15">
        <v>30</v>
      </c>
      <c r="B31" s="16">
        <f ca="1" t="shared" ref="B31:F31" si="231">RAND()</f>
        <v>0.780896925026127</v>
      </c>
      <c r="C31" s="17">
        <f ca="1">IF(B31&lt;=('Ejercicio 3 - TIR'!$D$13-'Ejercicio 3 - TIR'!$C$13)/('Ejercicio 3 - TIR'!$E$13-'Ejercicio 3 - TIR'!$C$13),'Ejercicio 3 - TIR'!$C$13+SQRT(('Ejercicio 3 - TIR'!$E$13-'Ejercicio 3 - TIR'!$C$13)*('Ejercicio 3 - TIR'!$D$13-'Ejercicio 3 - TIR'!$C$13)*B31),'Ejercicio 3 - TIR'!$E$13-SQRT(('Ejercicio 3 - TIR'!$E$13-'Ejercicio 3 - TIR'!$C$13)*('Ejercicio 3 - TIR'!$E$13-'Ejercicio 3 - TIR'!$D$13)*(1-B31)))</f>
        <v>83785.0781695178</v>
      </c>
      <c r="D31" s="16">
        <f ca="1" t="shared" si="231"/>
        <v>0.408940416601933</v>
      </c>
      <c r="E31" s="17">
        <f ca="1">IF(D31&lt;=('Ejercicio 3 - TIR'!$D$14-'Ejercicio 3 - TIR'!$C$14)/('Ejercicio 3 - TIR'!$E$14-'Ejercicio 3 - TIR'!$C$14),'Ejercicio 3 - TIR'!$C$14+SQRT(('Ejercicio 3 - TIR'!$E$14-'Ejercicio 3 - TIR'!$C$14)*('Ejercicio 3 - TIR'!$D$14-'Ejercicio 3 - TIR'!$C$14)*D31),'Ejercicio 3 - TIR'!$E$14-SQRT(('Ejercicio 3 - TIR'!$E$14-'Ejercicio 3 - TIR'!$C$14)*('Ejercicio 3 - TIR'!$E$14-'Ejercicio 3 - TIR'!$D$14)*(1-D31)))</f>
        <v>30584.1124948463</v>
      </c>
      <c r="F31" s="16">
        <f ca="1" t="shared" si="231"/>
        <v>0.951699474557561</v>
      </c>
      <c r="G31" s="17">
        <f ca="1">IF(F31&lt;=('Ejercicio 3 - TIR'!$D$18-'Ejercicio 3 - TIR'!$C$18)/('Ejercicio 3 - TIR'!$E$18-'Ejercicio 3 - TIR'!$C$18),'Ejercicio 3 - TIR'!$C$18+SQRT(('Ejercicio 3 - TIR'!$E$18-'Ejercicio 3 - TIR'!$C$18)*('Ejercicio 3 - TIR'!$D$18-'Ejercicio 3 - TIR'!$C$18)*F31),'Ejercicio 3 - TIR'!$E$18-SQRT(('Ejercicio 3 - TIR'!$E$18-'Ejercicio 3 - TIR'!$C$18)*('Ejercicio 3 - TIR'!$E$18-'Ejercicio 3 - TIR'!$D$18)*(1-F31)))</f>
        <v>43096.7030162944</v>
      </c>
      <c r="H31" s="16">
        <f ca="1" t="shared" ref="H31:L31" si="232">RAND()</f>
        <v>0.421913902851886</v>
      </c>
      <c r="I31" s="17">
        <f ca="1">IF(H31&lt;=('Ejercicio 3 - TIR'!$D$18-'Ejercicio 3 - TIR'!$C$18)/('Ejercicio 3 - TIR'!$E$18-'Ejercicio 3 - TIR'!$C$18),'Ejercicio 3 - TIR'!$C$18+SQRT(('Ejercicio 3 - TIR'!$E$18-'Ejercicio 3 - TIR'!$C$18)*('Ejercicio 3 - TIR'!$D$18-'Ejercicio 3 - TIR'!$C$18)*H31),'Ejercicio 3 - TIR'!$E$18-SQRT(('Ejercicio 3 - TIR'!$E$18-'Ejercicio 3 - TIR'!$C$18)*('Ejercicio 3 - TIR'!$E$18-'Ejercicio 3 - TIR'!$D$18)*(1-H31)))</f>
        <v>37955.3180594985</v>
      </c>
      <c r="J31" s="16">
        <f ca="1" t="shared" si="232"/>
        <v>0.870156292313624</v>
      </c>
      <c r="K31" s="17">
        <f ca="1">IF(J31&lt;=('Ejercicio 3 - TIR'!$D$18-'Ejercicio 3 - TIR'!$C$18)/('Ejercicio 3 - TIR'!$E$18-'Ejercicio 3 - TIR'!$C$18),'Ejercicio 3 - TIR'!$C$18+SQRT(('Ejercicio 3 - TIR'!$E$18-'Ejercicio 3 - TIR'!$C$18)*('Ejercicio 3 - TIR'!$D$18-'Ejercicio 3 - TIR'!$C$18)*J31),'Ejercicio 3 - TIR'!$E$18-SQRT(('Ejercicio 3 - TIR'!$E$18-'Ejercicio 3 - TIR'!$C$18)*('Ejercicio 3 - TIR'!$E$18-'Ejercicio 3 - TIR'!$D$18)*(1-J31)))</f>
        <v>41879.3785752709</v>
      </c>
      <c r="L31" s="16">
        <f ca="1" t="shared" si="232"/>
        <v>0.846666472768126</v>
      </c>
      <c r="M31" s="17">
        <f ca="1">IF(L31&lt;=('Ejercicio 3 - TIR'!$D$18-'Ejercicio 3 - TIR'!$C$18)/('Ejercicio 3 - TIR'!$E$18-'Ejercicio 3 - TIR'!$C$18),'Ejercicio 3 - TIR'!$C$18+SQRT(('Ejercicio 3 - TIR'!$E$18-'Ejercicio 3 - TIR'!$C$18)*('Ejercicio 3 - TIR'!$D$18-'Ejercicio 3 - TIR'!$C$18)*L31),'Ejercicio 3 - TIR'!$E$18-SQRT(('Ejercicio 3 - TIR'!$E$18-'Ejercicio 3 - TIR'!$C$18)*('Ejercicio 3 - TIR'!$E$18-'Ejercicio 3 - TIR'!$D$18)*(1-L31)))</f>
        <v>41608.8328642795</v>
      </c>
      <c r="N31" s="16">
        <f ca="1" t="shared" ref="N31:R31" si="233">RAND()</f>
        <v>0.440683297319749</v>
      </c>
      <c r="O31" s="17">
        <f ca="1">IF(N31&lt;=('Ejercicio 3 - TIR'!$D$18-'Ejercicio 3 - TIR'!$C$18)/('Ejercicio 3 - TIR'!$E$18-'Ejercicio 3 - TIR'!$C$18),'Ejercicio 3 - TIR'!$C$18+SQRT(('Ejercicio 3 - TIR'!$E$18-'Ejercicio 3 - TIR'!$C$18)*('Ejercicio 3 - TIR'!$D$18-'Ejercicio 3 - TIR'!$C$18)*N31),'Ejercicio 3 - TIR'!$E$18-SQRT(('Ejercicio 3 - TIR'!$E$18-'Ejercicio 3 - TIR'!$C$18)*('Ejercicio 3 - TIR'!$E$18-'Ejercicio 3 - TIR'!$D$18)*(1-N31)))</f>
        <v>38130.344063935</v>
      </c>
      <c r="P31" s="16">
        <f ca="1" t="shared" si="233"/>
        <v>0.188546626390707</v>
      </c>
      <c r="Q31" s="18">
        <f ca="1">IF(P31&lt;=('Ejercicio 3 - TIR'!$D$22-'Ejercicio 3 - TIR'!$C$22)/('Ejercicio 3 - TIR'!$E$22-'Ejercicio 3 - TIR'!$C$22),'Ejercicio 3 - TIR'!$C$22+SQRT(('Ejercicio 3 - TIR'!$E$22-'Ejercicio 3 - TIR'!$C$22)*('Ejercicio 3 - TIR'!$D$22-'Ejercicio 3 - TIR'!$C$22)*P31),'Ejercicio 3 - TIR'!$E$22-SQRT(('Ejercicio 3 - TIR'!$E$22-'Ejercicio 3 - TIR'!$C$22)*('Ejercicio 3 - TIR'!$E$22-'Ejercicio 3 - TIR'!$D$22)*(1-P31)))</f>
        <v>0.138422375729077</v>
      </c>
      <c r="R31" s="16">
        <f ca="1" t="shared" si="233"/>
        <v>0.493767475202484</v>
      </c>
      <c r="S31" s="18">
        <f ca="1">IF(R31&lt;=('Ejercicio 3 - TIR'!$D$23-'Ejercicio 3 - TIR'!$C$23)/('Ejercicio 3 - TIR'!$E$23-'Ejercicio 3 - TIR'!$C$23),'Ejercicio 3 - TIR'!$C$23+SQRT(('Ejercicio 3 - TIR'!$E$23-'Ejercicio 3 - TIR'!$C$23)*('Ejercicio 3 - TIR'!$D$23-'Ejercicio 3 - TIR'!$C$23)*R31),'Ejercicio 3 - TIR'!$E$23-SQRT(('Ejercicio 3 - TIR'!$E$23-'Ejercicio 3 - TIR'!$C$23)*('Ejercicio 3 - TIR'!$E$23-'Ejercicio 3 - TIR'!$D$23)*(1-R31)))</f>
        <v>0.149812437930576</v>
      </c>
      <c r="T31" s="16">
        <f ca="1" t="shared" ref="T31:X31" si="234">RAND()</f>
        <v>0.429586925975906</v>
      </c>
      <c r="U31" s="18">
        <f ca="1">IF(T31&lt;=('Ejercicio 3 - TIR'!$D$24-'Ejercicio 3 - TIR'!$C$24)/('Ejercicio 3 - TIR'!$E$24-'Ejercicio 3 - TIR'!$C$24),'Ejercicio 3 - TIR'!$C$24+SQRT(('Ejercicio 3 - TIR'!$E$24-'Ejercicio 3 - TIR'!$C$24)*('Ejercicio 3 - TIR'!$D$24-'Ejercicio 3 - TIR'!$C$24)*T31),'Ejercicio 3 - TIR'!$E$24-SQRT(('Ejercicio 3 - TIR'!$E$24-'Ejercicio 3 - TIR'!$C$24)*('Ejercicio 3 - TIR'!$E$24-'Ejercicio 3 - TIR'!$D$24)*(1-T31)))</f>
        <v>0.180035558213989</v>
      </c>
      <c r="V31" s="16">
        <f ca="1" t="shared" si="234"/>
        <v>0.591118343662427</v>
      </c>
      <c r="W31" s="18">
        <f ca="1">IF(V31&lt;=('Ejercicio 3 - TIR'!$D$25-'Ejercicio 3 - TIR'!$C$25)/('Ejercicio 3 - TIR'!$E$25-'Ejercicio 3 - TIR'!$C$25),'Ejercicio 3 - TIR'!$C$25+SQRT(('Ejercicio 3 - TIR'!$E$25-'Ejercicio 3 - TIR'!$C$25)*('Ejercicio 3 - TIR'!$D$25-'Ejercicio 3 - TIR'!$C$25)*V31),'Ejercicio 3 - TIR'!$E$25-SQRT(('Ejercicio 3 - TIR'!$E$25-'Ejercicio 3 - TIR'!$C$25)*('Ejercicio 3 - TIR'!$E$25-'Ejercicio 3 - TIR'!$D$25)*(1-V31)))</f>
        <v>0.212170305351728</v>
      </c>
      <c r="X31" s="16">
        <f ca="1" t="shared" si="234"/>
        <v>0.590049137979541</v>
      </c>
      <c r="Y31" s="18">
        <f ca="1">IF(X31&lt;=('Ejercicio 3 - TIR'!$D$26-'Ejercicio 3 - TIR'!$C$26)/('Ejercicio 3 - TIR'!$E$26-'Ejercicio 3 - TIR'!$C$26),'Ejercicio 3 - TIR'!$C$26+SQRT(('Ejercicio 3 - TIR'!$E$26-'Ejercicio 3 - TIR'!$C$26)*('Ejercicio 3 - TIR'!$D$26-'Ejercicio 3 - TIR'!$C$26)*X31),'Ejercicio 3 - TIR'!$E$26-SQRT(('Ejercicio 3 - TIR'!$E$26-'Ejercicio 3 - TIR'!$C$26)*('Ejercicio 3 - TIR'!$E$26-'Ejercicio 3 - TIR'!$D$26)*(1-X31)))</f>
        <v>0.232949658291246</v>
      </c>
      <c r="Z31" s="16">
        <f ca="1" t="shared" si="4"/>
        <v>1.13842237572908</v>
      </c>
      <c r="AA31" s="16">
        <f ca="1" t="shared" si="5"/>
        <v>1.30897220723177</v>
      </c>
      <c r="AB31" s="16">
        <f ca="1" t="shared" si="6"/>
        <v>1.54463374924734</v>
      </c>
      <c r="AC31" s="16">
        <f ca="1" t="shared" si="7"/>
        <v>1.87235916348173</v>
      </c>
      <c r="AD31" s="16">
        <f ca="1" t="shared" si="8"/>
        <v>2.30852459081328</v>
      </c>
      <c r="AE31" s="15">
        <f ca="1" t="shared" si="9"/>
        <v>4233.52551110196</v>
      </c>
      <c r="AF31" s="15">
        <f ca="1" t="shared" si="10"/>
        <v>4867.76028896143</v>
      </c>
      <c r="AG31" s="15">
        <f ca="1" t="shared" si="11"/>
        <v>5744.13022983649</v>
      </c>
      <c r="AH31" s="15">
        <f ca="1" t="shared" si="12"/>
        <v>6962.86409468099</v>
      </c>
      <c r="AI31" s="15">
        <f ca="1" t="shared" si="13"/>
        <v>8584.86090626532</v>
      </c>
      <c r="AJ31" s="17">
        <f ca="1" t="shared" si="14"/>
        <v>49062.2510339003</v>
      </c>
      <c r="AK31" s="17">
        <f ca="1" t="shared" si="15"/>
        <v>49682.4564565255</v>
      </c>
      <c r="AL31" s="17">
        <f ca="1" t="shared" si="16"/>
        <v>64688.3015448693</v>
      </c>
      <c r="AM31" s="17">
        <f ca="1" t="shared" si="17"/>
        <v>77906.6794952135</v>
      </c>
      <c r="AN31" s="17">
        <f ca="1" t="shared" si="18"/>
        <v>88024.8369277651</v>
      </c>
      <c r="AO31" s="17">
        <f ca="1">C31/'Ejercicio 3 - TIR'!$D$7</f>
        <v>16757.0156339036</v>
      </c>
      <c r="AP31" s="17">
        <f ca="1" t="shared" si="19"/>
        <v>32305.2353999967</v>
      </c>
      <c r="AQ31" s="17">
        <f ca="1" t="shared" si="20"/>
        <v>32925.440822622</v>
      </c>
      <c r="AR31" s="17">
        <f ca="1" t="shared" si="21"/>
        <v>47931.2859109657</v>
      </c>
      <c r="AS31" s="17">
        <f ca="1" t="shared" si="22"/>
        <v>61149.6638613099</v>
      </c>
      <c r="AT31" s="17">
        <f ca="1" t="shared" si="23"/>
        <v>71267.8212938615</v>
      </c>
      <c r="AU31" s="17">
        <f ca="1">AP31*'Ejercicio 3 - TIR'!$D$5</f>
        <v>16152.6176999984</v>
      </c>
      <c r="AV31" s="17">
        <f ca="1">AQ31*'Ejercicio 3 - TIR'!$D$5</f>
        <v>16462.720411311</v>
      </c>
      <c r="AW31" s="17">
        <f ca="1">AR31*'Ejercicio 3 - TIR'!$D$5</f>
        <v>23965.6429554829</v>
      </c>
      <c r="AX31" s="17">
        <f ca="1">AS31*'Ejercicio 3 - TIR'!$D$5</f>
        <v>30574.831930655</v>
      </c>
      <c r="AY31" s="17">
        <f ca="1">AT31*'Ejercicio 3 - TIR'!$D$5</f>
        <v>35633.9106469308</v>
      </c>
      <c r="AZ31" s="17">
        <f ca="1" t="shared" ref="AZ31:BD31" si="235">AJ31-AU31-AE31</f>
        <v>28676.1078228</v>
      </c>
      <c r="BA31" s="17">
        <f ca="1" t="shared" si="235"/>
        <v>28351.9757562531</v>
      </c>
      <c r="BB31" s="17">
        <f ca="1" t="shared" si="235"/>
        <v>34978.5283595499</v>
      </c>
      <c r="BC31" s="17">
        <f ca="1" t="shared" si="235"/>
        <v>40368.9834698775</v>
      </c>
      <c r="BD31" s="17">
        <f ca="1" t="shared" si="235"/>
        <v>43806.065374569</v>
      </c>
      <c r="BE31" s="17">
        <f ca="1" t="shared" ref="BE31:BI31" si="236">AZ31/Z31</f>
        <v>25189.3395932551</v>
      </c>
      <c r="BF31" s="17">
        <f ca="1" t="shared" si="236"/>
        <v>21659.7232543327</v>
      </c>
      <c r="BG31" s="17">
        <f ca="1" t="shared" si="236"/>
        <v>22645.1923484089</v>
      </c>
      <c r="BH31" s="17">
        <f ca="1" t="shared" si="236"/>
        <v>21560.4913080938</v>
      </c>
      <c r="BI31" s="17">
        <f ca="1" t="shared" si="236"/>
        <v>18975.7845980477</v>
      </c>
      <c r="BJ31" s="17">
        <f ca="1" t="shared" si="26"/>
        <v>70604.1757825523</v>
      </c>
      <c r="BK31" s="17">
        <f ca="1" t="shared" si="27"/>
        <v>38683.982659509</v>
      </c>
      <c r="BL31" s="17">
        <f ca="1" t="shared" si="28"/>
        <v>109288.158442061</v>
      </c>
      <c r="BM31" s="17">
        <f ca="1">BK31*'Ejercicio 3 - TIR'!$D$5</f>
        <v>19341.9913297545</v>
      </c>
      <c r="BN31" s="17">
        <f ca="1" t="shared" si="29"/>
        <v>89946.1671123068</v>
      </c>
      <c r="BO31" s="17">
        <f ca="1" t="shared" si="30"/>
        <v>38962.6203117981</v>
      </c>
      <c r="BP31" s="17">
        <f ca="1" t="shared" si="31"/>
        <v>-114369.190664364</v>
      </c>
      <c r="BQ31" s="17">
        <f ca="1" t="shared" ref="BQ31:BT31" si="237">BE31</f>
        <v>25189.3395932551</v>
      </c>
      <c r="BR31" s="17">
        <f ca="1" t="shared" si="237"/>
        <v>21659.7232543327</v>
      </c>
      <c r="BS31" s="17">
        <f ca="1" t="shared" si="237"/>
        <v>22645.1923484089</v>
      </c>
      <c r="BT31" s="17">
        <f ca="1" t="shared" si="237"/>
        <v>21560.4913080938</v>
      </c>
      <c r="BU31" s="17">
        <f ca="1" t="shared" si="33"/>
        <v>57938.4049098457</v>
      </c>
      <c r="BV31" s="19">
        <f ca="1" t="shared" si="34"/>
        <v>8.22584567237985</v>
      </c>
    </row>
    <row r="32" ht="15" customHeight="1" spans="1:74">
      <c r="A32" s="15">
        <v>31</v>
      </c>
      <c r="B32" s="16">
        <f ca="1" t="shared" ref="B32:F32" si="238">RAND()</f>
        <v>0.692289394744572</v>
      </c>
      <c r="C32" s="17">
        <f ca="1">IF(B32&lt;=('Ejercicio 3 - TIR'!$D$13-'Ejercicio 3 - TIR'!$C$13)/('Ejercicio 3 - TIR'!$E$13-'Ejercicio 3 - TIR'!$C$13),'Ejercicio 3 - TIR'!$C$13+SQRT(('Ejercicio 3 - TIR'!$E$13-'Ejercicio 3 - TIR'!$C$13)*('Ejercicio 3 - TIR'!$D$13-'Ejercicio 3 - TIR'!$C$13)*B32),'Ejercicio 3 - TIR'!$E$13-SQRT(('Ejercicio 3 - TIR'!$E$13-'Ejercicio 3 - TIR'!$C$13)*('Ejercicio 3 - TIR'!$E$13-'Ejercicio 3 - TIR'!$D$13)*(1-B32)))</f>
        <v>80784.050210658</v>
      </c>
      <c r="D32" s="16">
        <f ca="1" t="shared" si="238"/>
        <v>0.225528440913649</v>
      </c>
      <c r="E32" s="17">
        <f ca="1">IF(D32&lt;=('Ejercicio 3 - TIR'!$D$14-'Ejercicio 3 - TIR'!$C$14)/('Ejercicio 3 - TIR'!$E$14-'Ejercicio 3 - TIR'!$C$14),'Ejercicio 3 - TIR'!$C$14+SQRT(('Ejercicio 3 - TIR'!$E$14-'Ejercicio 3 - TIR'!$C$14)*('Ejercicio 3 - TIR'!$D$14-'Ejercicio 3 - TIR'!$C$14)*D32),'Ejercicio 3 - TIR'!$E$14-SQRT(('Ejercicio 3 - TIR'!$E$14-'Ejercicio 3 - TIR'!$C$14)*('Ejercicio 3 - TIR'!$E$14-'Ejercicio 3 - TIR'!$D$14)*(1-D32)))</f>
        <v>29112.740335655</v>
      </c>
      <c r="F32" s="16">
        <f ca="1" t="shared" si="238"/>
        <v>0.201556816357287</v>
      </c>
      <c r="G32" s="17">
        <f ca="1">IF(F32&lt;=('Ejercicio 3 - TIR'!$D$18-'Ejercicio 3 - TIR'!$C$18)/('Ejercicio 3 - TIR'!$E$18-'Ejercicio 3 - TIR'!$C$18),'Ejercicio 3 - TIR'!$C$18+SQRT(('Ejercicio 3 - TIR'!$E$18-'Ejercicio 3 - TIR'!$C$18)*('Ejercicio 3 - TIR'!$D$18-'Ejercicio 3 - TIR'!$C$18)*F32),'Ejercicio 3 - TIR'!$E$18-SQRT(('Ejercicio 3 - TIR'!$E$18-'Ejercicio 3 - TIR'!$C$18)*('Ejercicio 3 - TIR'!$E$18-'Ejercicio 3 - TIR'!$D$18)*(1-F32)))</f>
        <v>35498.501837191</v>
      </c>
      <c r="H32" s="16">
        <f ca="1" t="shared" ref="H32:L32" si="239">RAND()</f>
        <v>0.953274564646114</v>
      </c>
      <c r="I32" s="17">
        <f ca="1">IF(H32&lt;=('Ejercicio 3 - TIR'!$D$18-'Ejercicio 3 - TIR'!$C$18)/('Ejercicio 3 - TIR'!$E$18-'Ejercicio 3 - TIR'!$C$18),'Ejercicio 3 - TIR'!$C$18+SQRT(('Ejercicio 3 - TIR'!$E$18-'Ejercicio 3 - TIR'!$C$18)*('Ejercicio 3 - TIR'!$D$18-'Ejercicio 3 - TIR'!$C$18)*H32),'Ejercicio 3 - TIR'!$E$18-SQRT(('Ejercicio 3 - TIR'!$E$18-'Ejercicio 3 - TIR'!$C$18)*('Ejercicio 3 - TIR'!$E$18-'Ejercicio 3 - TIR'!$D$18)*(1-H32)))</f>
        <v>43127.9936828254</v>
      </c>
      <c r="J32" s="16">
        <f ca="1" t="shared" si="239"/>
        <v>0.34256030180982</v>
      </c>
      <c r="K32" s="17">
        <f ca="1">IF(J32&lt;=('Ejercicio 3 - TIR'!$D$18-'Ejercicio 3 - TIR'!$C$18)/('Ejercicio 3 - TIR'!$E$18-'Ejercicio 3 - TIR'!$C$18),'Ejercicio 3 - TIR'!$C$18+SQRT(('Ejercicio 3 - TIR'!$E$18-'Ejercicio 3 - TIR'!$C$18)*('Ejercicio 3 - TIR'!$D$18-'Ejercicio 3 - TIR'!$C$18)*J32),'Ejercicio 3 - TIR'!$E$18-SQRT(('Ejercicio 3 - TIR'!$E$18-'Ejercicio 3 - TIR'!$C$18)*('Ejercicio 3 - TIR'!$E$18-'Ejercicio 3 - TIR'!$D$18)*(1-J32)))</f>
        <v>37168.2665457887</v>
      </c>
      <c r="L32" s="16">
        <f ca="1" t="shared" si="239"/>
        <v>0.661182874754636</v>
      </c>
      <c r="M32" s="17">
        <f ca="1">IF(L32&lt;=('Ejercicio 3 - TIR'!$D$18-'Ejercicio 3 - TIR'!$C$18)/('Ejercicio 3 - TIR'!$E$18-'Ejercicio 3 - TIR'!$C$18),'Ejercicio 3 - TIR'!$C$18+SQRT(('Ejercicio 3 - TIR'!$E$18-'Ejercicio 3 - TIR'!$C$18)*('Ejercicio 3 - TIR'!$D$18-'Ejercicio 3 - TIR'!$C$18)*L32),'Ejercicio 3 - TIR'!$E$18-SQRT(('Ejercicio 3 - TIR'!$E$18-'Ejercicio 3 - TIR'!$C$18)*('Ejercicio 3 - TIR'!$E$18-'Ejercicio 3 - TIR'!$D$18)*(1-L32)))</f>
        <v>39958.7866335812</v>
      </c>
      <c r="N32" s="16">
        <f ca="1" t="shared" ref="N32:R32" si="240">RAND()</f>
        <v>0.615067298024635</v>
      </c>
      <c r="O32" s="17">
        <f ca="1">IF(N32&lt;=('Ejercicio 3 - TIR'!$D$18-'Ejercicio 3 - TIR'!$C$18)/('Ejercicio 3 - TIR'!$E$18-'Ejercicio 3 - TIR'!$C$18),'Ejercicio 3 - TIR'!$C$18+SQRT(('Ejercicio 3 - TIR'!$E$18-'Ejercicio 3 - TIR'!$C$18)*('Ejercicio 3 - TIR'!$D$18-'Ejercicio 3 - TIR'!$C$18)*N32),'Ejercicio 3 - TIR'!$E$18-SQRT(('Ejercicio 3 - TIR'!$E$18-'Ejercicio 3 - TIR'!$C$18)*('Ejercicio 3 - TIR'!$E$18-'Ejercicio 3 - TIR'!$D$18)*(1-N32)))</f>
        <v>39605.2118510575</v>
      </c>
      <c r="P32" s="16">
        <f ca="1" t="shared" si="240"/>
        <v>0.203293735076818</v>
      </c>
      <c r="Q32" s="18">
        <f ca="1">IF(P32&lt;=('Ejercicio 3 - TIR'!$D$22-'Ejercicio 3 - TIR'!$C$22)/('Ejercicio 3 - TIR'!$E$22-'Ejercicio 3 - TIR'!$C$22),'Ejercicio 3 - TIR'!$C$22+SQRT(('Ejercicio 3 - TIR'!$E$22-'Ejercicio 3 - TIR'!$C$22)*('Ejercicio 3 - TIR'!$D$22-'Ejercicio 3 - TIR'!$C$22)*P32),'Ejercicio 3 - TIR'!$E$22-SQRT(('Ejercicio 3 - TIR'!$E$22-'Ejercicio 3 - TIR'!$C$22)*('Ejercicio 3 - TIR'!$E$22-'Ejercicio 3 - TIR'!$D$22)*(1-P32)))</f>
        <v>0.139129263528382</v>
      </c>
      <c r="R32" s="16">
        <f ca="1" t="shared" si="240"/>
        <v>0.267992456889397</v>
      </c>
      <c r="S32" s="18">
        <f ca="1">IF(R32&lt;=('Ejercicio 3 - TIR'!$D$23-'Ejercicio 3 - TIR'!$C$23)/('Ejercicio 3 - TIR'!$E$23-'Ejercicio 3 - TIR'!$C$23),'Ejercicio 3 - TIR'!$C$23+SQRT(('Ejercicio 3 - TIR'!$E$23-'Ejercicio 3 - TIR'!$C$23)*('Ejercicio 3 - TIR'!$D$23-'Ejercicio 3 - TIR'!$C$23)*R32),'Ejercicio 3 - TIR'!$E$23-SQRT(('Ejercicio 3 - TIR'!$E$23-'Ejercicio 3 - TIR'!$C$23)*('Ejercicio 3 - TIR'!$E$23-'Ejercicio 3 - TIR'!$D$23)*(1-R32)))</f>
        <v>0.141963297165975</v>
      </c>
      <c r="T32" s="16">
        <f ca="1" t="shared" ref="T32:X32" si="241">RAND()</f>
        <v>0.169002833432101</v>
      </c>
      <c r="U32" s="18">
        <f ca="1">IF(T32&lt;=('Ejercicio 3 - TIR'!$D$24-'Ejercicio 3 - TIR'!$C$24)/('Ejercicio 3 - TIR'!$E$24-'Ejercicio 3 - TIR'!$C$24),'Ejercicio 3 - TIR'!$C$24+SQRT(('Ejercicio 3 - TIR'!$E$24-'Ejercicio 3 - TIR'!$C$24)*('Ejercicio 3 - TIR'!$D$24-'Ejercicio 3 - TIR'!$C$24)*T32),'Ejercicio 3 - TIR'!$E$24-SQRT(('Ejercicio 3 - TIR'!$E$24-'Ejercicio 3 - TIR'!$C$24)*('Ejercicio 3 - TIR'!$E$24-'Ejercicio 3 - TIR'!$D$24)*(1-T32)))</f>
        <v>0.168838947693738</v>
      </c>
      <c r="V32" s="16">
        <f ca="1" t="shared" si="241"/>
        <v>0.432817051881318</v>
      </c>
      <c r="W32" s="18">
        <f ca="1">IF(V32&lt;=('Ejercicio 3 - TIR'!$D$25-'Ejercicio 3 - TIR'!$C$25)/('Ejercicio 3 - TIR'!$E$25-'Ejercicio 3 - TIR'!$C$25),'Ejercicio 3 - TIR'!$C$25+SQRT(('Ejercicio 3 - TIR'!$E$25-'Ejercicio 3 - TIR'!$C$25)*('Ejercicio 3 - TIR'!$D$25-'Ejercicio 3 - TIR'!$C$25)*V32),'Ejercicio 3 - TIR'!$E$25-SQRT(('Ejercicio 3 - TIR'!$E$25-'Ejercicio 3 - TIR'!$C$25)*('Ejercicio 3 - TIR'!$E$25-'Ejercicio 3 - TIR'!$D$25)*(1-V32)))</f>
        <v>0.205445086484032</v>
      </c>
      <c r="X32" s="16">
        <f ca="1" t="shared" si="241"/>
        <v>0.978560320456017</v>
      </c>
      <c r="Y32" s="18">
        <f ca="1">IF(X32&lt;=('Ejercicio 3 - TIR'!$D$26-'Ejercicio 3 - TIR'!$C$26)/('Ejercicio 3 - TIR'!$E$26-'Ejercicio 3 - TIR'!$C$26),'Ejercicio 3 - TIR'!$C$26+SQRT(('Ejercicio 3 - TIR'!$E$26-'Ejercicio 3 - TIR'!$C$26)*('Ejercicio 3 - TIR'!$D$26-'Ejercicio 3 - TIR'!$C$26)*X32),'Ejercicio 3 - TIR'!$E$26-SQRT(('Ejercicio 3 - TIR'!$E$26-'Ejercicio 3 - TIR'!$C$26)*('Ejercicio 3 - TIR'!$E$26-'Ejercicio 3 - TIR'!$D$26)*(1-X32)))</f>
        <v>0.269240154762381</v>
      </c>
      <c r="Z32" s="16">
        <f ca="1" t="shared" si="4"/>
        <v>1.13912926352838</v>
      </c>
      <c r="AA32" s="16">
        <f ca="1" t="shared" si="5"/>
        <v>1.30084380967712</v>
      </c>
      <c r="AB32" s="16">
        <f ca="1" t="shared" si="6"/>
        <v>1.52047690961692</v>
      </c>
      <c r="AC32" s="16">
        <f ca="1" t="shared" si="7"/>
        <v>1.83285141981014</v>
      </c>
      <c r="AD32" s="16">
        <f ca="1" t="shared" si="8"/>
        <v>2.32632861973627</v>
      </c>
      <c r="AE32" s="15">
        <f ca="1" t="shared" si="9"/>
        <v>4050.43412219269</v>
      </c>
      <c r="AF32" s="15">
        <f ca="1" t="shared" si="10"/>
        <v>4625.44710513274</v>
      </c>
      <c r="AG32" s="15">
        <f ca="1" t="shared" si="11"/>
        <v>5406.4027269764</v>
      </c>
      <c r="AH32" s="15">
        <f ca="1" t="shared" si="12"/>
        <v>6517.12160278757</v>
      </c>
      <c r="AI32" s="15">
        <f ca="1" t="shared" si="13"/>
        <v>8271.79243172735</v>
      </c>
      <c r="AJ32" s="17">
        <f ca="1" t="shared" si="14"/>
        <v>40437.3822541603</v>
      </c>
      <c r="AK32" s="17">
        <f ca="1" t="shared" si="15"/>
        <v>56102.7836060974</v>
      </c>
      <c r="AL32" s="17">
        <f ca="1" t="shared" si="16"/>
        <v>56513.4910533586</v>
      </c>
      <c r="AM32" s="17">
        <f ca="1" t="shared" si="17"/>
        <v>73238.5188152497</v>
      </c>
      <c r="AN32" s="17">
        <f ca="1" t="shared" si="18"/>
        <v>92134.7378198332</v>
      </c>
      <c r="AO32" s="17">
        <f ca="1">C32/'Ejercicio 3 - TIR'!$D$7</f>
        <v>16156.8100421316</v>
      </c>
      <c r="AP32" s="17">
        <f ca="1" t="shared" si="19"/>
        <v>24280.5722120287</v>
      </c>
      <c r="AQ32" s="17">
        <f ca="1" t="shared" si="20"/>
        <v>39945.9735639658</v>
      </c>
      <c r="AR32" s="17">
        <f ca="1" t="shared" si="21"/>
        <v>40356.681011227</v>
      </c>
      <c r="AS32" s="17">
        <f ca="1" t="shared" si="22"/>
        <v>57081.7087731181</v>
      </c>
      <c r="AT32" s="17">
        <f ca="1" t="shared" si="23"/>
        <v>75977.9277777016</v>
      </c>
      <c r="AU32" s="17">
        <f ca="1">AP32*'Ejercicio 3 - TIR'!$D$5</f>
        <v>12140.2861060144</v>
      </c>
      <c r="AV32" s="17">
        <f ca="1">AQ32*'Ejercicio 3 - TIR'!$D$5</f>
        <v>19972.9867819829</v>
      </c>
      <c r="AW32" s="17">
        <f ca="1">AR32*'Ejercicio 3 - TIR'!$D$5</f>
        <v>20178.3405056135</v>
      </c>
      <c r="AX32" s="17">
        <f ca="1">AS32*'Ejercicio 3 - TIR'!$D$5</f>
        <v>28540.8543865591</v>
      </c>
      <c r="AY32" s="17">
        <f ca="1">AT32*'Ejercicio 3 - TIR'!$D$5</f>
        <v>37988.9638888508</v>
      </c>
      <c r="AZ32" s="17">
        <f ca="1" t="shared" ref="AZ32:BD32" si="242">AJ32-AU32-AE32</f>
        <v>24246.6620259533</v>
      </c>
      <c r="BA32" s="17">
        <f ca="1" t="shared" si="242"/>
        <v>31504.3497189817</v>
      </c>
      <c r="BB32" s="17">
        <f ca="1" t="shared" si="242"/>
        <v>30928.7478207687</v>
      </c>
      <c r="BC32" s="17">
        <f ca="1" t="shared" si="242"/>
        <v>38180.5428259031</v>
      </c>
      <c r="BD32" s="17">
        <f ca="1" t="shared" si="242"/>
        <v>45873.981499255</v>
      </c>
      <c r="BE32" s="17">
        <f ca="1" t="shared" ref="BE32:BI32" si="243">AZ32/Z32</f>
        <v>21285.2595418809</v>
      </c>
      <c r="BF32" s="17">
        <f ca="1" t="shared" si="243"/>
        <v>24218.3953866079</v>
      </c>
      <c r="BG32" s="17">
        <f ca="1" t="shared" si="243"/>
        <v>20341.4781409349</v>
      </c>
      <c r="BH32" s="17">
        <f ca="1" t="shared" si="243"/>
        <v>20831.2263685062</v>
      </c>
      <c r="BI32" s="17">
        <f ca="1" t="shared" si="243"/>
        <v>19719.4760491128</v>
      </c>
      <c r="BJ32" s="17">
        <f ca="1" t="shared" si="26"/>
        <v>67725.8010417848</v>
      </c>
      <c r="BK32" s="17">
        <f ca="1" t="shared" si="27"/>
        <v>37586.0496046531</v>
      </c>
      <c r="BL32" s="17">
        <f ca="1" t="shared" si="28"/>
        <v>105311.850646438</v>
      </c>
      <c r="BM32" s="17">
        <f ca="1">BK32*'Ejercicio 3 - TIR'!$D$5</f>
        <v>18793.0248023266</v>
      </c>
      <c r="BN32" s="17">
        <f ca="1" t="shared" si="29"/>
        <v>86518.8258441113</v>
      </c>
      <c r="BO32" s="17">
        <f ca="1" t="shared" si="30"/>
        <v>37191.1453567208</v>
      </c>
      <c r="BP32" s="17">
        <f ca="1" t="shared" si="31"/>
        <v>-109896.790546313</v>
      </c>
      <c r="BQ32" s="17">
        <f ca="1" t="shared" ref="BQ32:BT32" si="244">BE32</f>
        <v>21285.2595418809</v>
      </c>
      <c r="BR32" s="17">
        <f ca="1" t="shared" si="244"/>
        <v>24218.3953866079</v>
      </c>
      <c r="BS32" s="17">
        <f ca="1" t="shared" si="244"/>
        <v>20341.4781409349</v>
      </c>
      <c r="BT32" s="17">
        <f ca="1" t="shared" si="244"/>
        <v>20831.2263685062</v>
      </c>
      <c r="BU32" s="17">
        <f ca="1" t="shared" si="33"/>
        <v>56910.6214058336</v>
      </c>
      <c r="BV32" s="19">
        <f ca="1" t="shared" si="34"/>
        <v>8.22836773362328</v>
      </c>
    </row>
    <row r="33" ht="15" customHeight="1" spans="1:74">
      <c r="A33" s="15">
        <v>32</v>
      </c>
      <c r="B33" s="16">
        <f ca="1" t="shared" ref="B33:F33" si="245">RAND()</f>
        <v>0.517757162220249</v>
      </c>
      <c r="C33" s="17">
        <f ca="1">IF(B33&lt;=('Ejercicio 3 - TIR'!$D$13-'Ejercicio 3 - TIR'!$C$13)/('Ejercicio 3 - TIR'!$E$13-'Ejercicio 3 - TIR'!$C$13),'Ejercicio 3 - TIR'!$C$13+SQRT(('Ejercicio 3 - TIR'!$E$13-'Ejercicio 3 - TIR'!$C$13)*('Ejercicio 3 - TIR'!$D$13-'Ejercicio 3 - TIR'!$C$13)*B33),'Ejercicio 3 - TIR'!$E$13-SQRT(('Ejercicio 3 - TIR'!$E$13-'Ejercicio 3 - TIR'!$C$13)*('Ejercicio 3 - TIR'!$E$13-'Ejercicio 3 - TIR'!$D$13)*(1-B33)))</f>
        <v>75943.9944019024</v>
      </c>
      <c r="D33" s="16">
        <f ca="1" t="shared" si="245"/>
        <v>0.634452600484112</v>
      </c>
      <c r="E33" s="17">
        <f ca="1">IF(D33&lt;=('Ejercicio 3 - TIR'!$D$14-'Ejercicio 3 - TIR'!$C$14)/('Ejercicio 3 - TIR'!$E$14-'Ejercicio 3 - TIR'!$C$14),'Ejercicio 3 - TIR'!$C$14+SQRT(('Ejercicio 3 - TIR'!$E$14-'Ejercicio 3 - TIR'!$C$14)*('Ejercicio 3 - TIR'!$D$14-'Ejercicio 3 - TIR'!$C$14)*D33),'Ejercicio 3 - TIR'!$E$14-SQRT(('Ejercicio 3 - TIR'!$E$14-'Ejercicio 3 - TIR'!$C$14)*('Ejercicio 3 - TIR'!$E$14-'Ejercicio 3 - TIR'!$D$14)*(1-D33)))</f>
        <v>32595.1293105563</v>
      </c>
      <c r="F33" s="16">
        <f ca="1" t="shared" si="245"/>
        <v>0.311875538892761</v>
      </c>
      <c r="G33" s="17">
        <f ca="1">IF(F33&lt;=('Ejercicio 3 - TIR'!$D$18-'Ejercicio 3 - TIR'!$C$18)/('Ejercicio 3 - TIR'!$E$18-'Ejercicio 3 - TIR'!$C$18),'Ejercicio 3 - TIR'!$C$18+SQRT(('Ejercicio 3 - TIR'!$E$18-'Ejercicio 3 - TIR'!$C$18)*('Ejercicio 3 - TIR'!$D$18-'Ejercicio 3 - TIR'!$C$18)*F33),'Ejercicio 3 - TIR'!$E$18-SQRT(('Ejercicio 3 - TIR'!$E$18-'Ejercicio 3 - TIR'!$C$18)*('Ejercicio 3 - TIR'!$E$18-'Ejercicio 3 - TIR'!$D$18)*(1-F33)))</f>
        <v>36839.6879193362</v>
      </c>
      <c r="H33" s="16">
        <f ca="1" t="shared" ref="H33:L33" si="246">RAND()</f>
        <v>0.983003870724507</v>
      </c>
      <c r="I33" s="17">
        <f ca="1">IF(H33&lt;=('Ejercicio 3 - TIR'!$D$18-'Ejercicio 3 - TIR'!$C$18)/('Ejercicio 3 - TIR'!$E$18-'Ejercicio 3 - TIR'!$C$18),'Ejercicio 3 - TIR'!$C$18+SQRT(('Ejercicio 3 - TIR'!$E$18-'Ejercicio 3 - TIR'!$C$18)*('Ejercicio 3 - TIR'!$D$18-'Ejercicio 3 - TIR'!$C$18)*H33),'Ejercicio 3 - TIR'!$E$18-SQRT(('Ejercicio 3 - TIR'!$E$18-'Ejercicio 3 - TIR'!$C$18)*('Ejercicio 3 - TIR'!$E$18-'Ejercicio 3 - TIR'!$D$18)*(1-H33)))</f>
        <v>43870.9695771761</v>
      </c>
      <c r="J33" s="16">
        <f ca="1" t="shared" si="246"/>
        <v>0.832402812131227</v>
      </c>
      <c r="K33" s="17">
        <f ca="1">IF(J33&lt;=('Ejercicio 3 - TIR'!$D$18-'Ejercicio 3 - TIR'!$C$18)/('Ejercicio 3 - TIR'!$E$18-'Ejercicio 3 - TIR'!$C$18),'Ejercicio 3 - TIR'!$C$18+SQRT(('Ejercicio 3 - TIR'!$E$18-'Ejercicio 3 - TIR'!$C$18)*('Ejercicio 3 - TIR'!$D$18-'Ejercicio 3 - TIR'!$C$18)*J33),'Ejercicio 3 - TIR'!$E$18-SQRT(('Ejercicio 3 - TIR'!$E$18-'Ejercicio 3 - TIR'!$C$18)*('Ejercicio 3 - TIR'!$E$18-'Ejercicio 3 - TIR'!$D$18)*(1-J33)))</f>
        <v>41454.6101638666</v>
      </c>
      <c r="L33" s="16">
        <f ca="1" t="shared" si="246"/>
        <v>0.701721661632897</v>
      </c>
      <c r="M33" s="17">
        <f ca="1">IF(L33&lt;=('Ejercicio 3 - TIR'!$D$18-'Ejercicio 3 - TIR'!$C$18)/('Ejercicio 3 - TIR'!$E$18-'Ejercicio 3 - TIR'!$C$18),'Ejercicio 3 - TIR'!$C$18+SQRT(('Ejercicio 3 - TIR'!$E$18-'Ejercicio 3 - TIR'!$C$18)*('Ejercicio 3 - TIR'!$D$18-'Ejercicio 3 - TIR'!$C$18)*L33),'Ejercicio 3 - TIR'!$E$18-SQRT(('Ejercicio 3 - TIR'!$E$18-'Ejercicio 3 - TIR'!$C$18)*('Ejercicio 3 - TIR'!$E$18-'Ejercicio 3 - TIR'!$D$18)*(1-L33)))</f>
        <v>40270.2140241304</v>
      </c>
      <c r="N33" s="16">
        <f ca="1" t="shared" ref="N33:R33" si="247">RAND()</f>
        <v>0.828890048715252</v>
      </c>
      <c r="O33" s="17">
        <f ca="1">IF(N33&lt;=('Ejercicio 3 - TIR'!$D$18-'Ejercicio 3 - TIR'!$C$18)/('Ejercicio 3 - TIR'!$E$18-'Ejercicio 3 - TIR'!$C$18),'Ejercicio 3 - TIR'!$C$18+SQRT(('Ejercicio 3 - TIR'!$E$18-'Ejercicio 3 - TIR'!$C$18)*('Ejercicio 3 - TIR'!$D$18-'Ejercicio 3 - TIR'!$C$18)*N33),'Ejercicio 3 - TIR'!$E$18-SQRT(('Ejercicio 3 - TIR'!$E$18-'Ejercicio 3 - TIR'!$C$18)*('Ejercicio 3 - TIR'!$E$18-'Ejercicio 3 - TIR'!$D$18)*(1-N33)))</f>
        <v>41417.6479309878</v>
      </c>
      <c r="P33" s="16">
        <f ca="1" t="shared" si="247"/>
        <v>0.127455296072472</v>
      </c>
      <c r="Q33" s="18">
        <f ca="1">IF(P33&lt;=('Ejercicio 3 - TIR'!$D$22-'Ejercicio 3 - TIR'!$C$22)/('Ejercicio 3 - TIR'!$E$22-'Ejercicio 3 - TIR'!$C$22),'Ejercicio 3 - TIR'!$C$22+SQRT(('Ejercicio 3 - TIR'!$E$22-'Ejercicio 3 - TIR'!$C$22)*('Ejercicio 3 - TIR'!$D$22-'Ejercicio 3 - TIR'!$C$22)*P33),'Ejercicio 3 - TIR'!$E$22-SQRT(('Ejercicio 3 - TIR'!$E$22-'Ejercicio 3 - TIR'!$C$22)*('Ejercicio 3 - TIR'!$E$22-'Ejercicio 3 - TIR'!$D$22)*(1-P33)))</f>
        <v>0.135146601365668</v>
      </c>
      <c r="R33" s="16">
        <f ca="1" t="shared" si="247"/>
        <v>0.937477604262431</v>
      </c>
      <c r="S33" s="18">
        <f ca="1">IF(R33&lt;=('Ejercicio 3 - TIR'!$D$23-'Ejercicio 3 - TIR'!$C$23)/('Ejercicio 3 - TIR'!$E$23-'Ejercicio 3 - TIR'!$C$23),'Ejercicio 3 - TIR'!$C$23+SQRT(('Ejercicio 3 - TIR'!$E$23-'Ejercicio 3 - TIR'!$C$23)*('Ejercicio 3 - TIR'!$D$23-'Ejercicio 3 - TIR'!$C$23)*R33),'Ejercicio 3 - TIR'!$E$23-SQRT(('Ejercicio 3 - TIR'!$E$23-'Ejercicio 3 - TIR'!$C$23)*('Ejercicio 3 - TIR'!$E$23-'Ejercicio 3 - TIR'!$D$23)*(1-R33)))</f>
        <v>0.169391498111061</v>
      </c>
      <c r="T33" s="16">
        <f ca="1" t="shared" ref="T33:X33" si="248">RAND()</f>
        <v>0.80153930922076</v>
      </c>
      <c r="U33" s="18">
        <f ca="1">IF(T33&lt;=('Ejercicio 3 - TIR'!$D$24-'Ejercicio 3 - TIR'!$C$24)/('Ejercicio 3 - TIR'!$E$24-'Ejercicio 3 - TIR'!$C$24),'Ejercicio 3 - TIR'!$C$24+SQRT(('Ejercicio 3 - TIR'!$E$24-'Ejercicio 3 - TIR'!$C$24)*('Ejercicio 3 - TIR'!$D$24-'Ejercicio 3 - TIR'!$C$24)*T33),'Ejercicio 3 - TIR'!$E$24-SQRT(('Ejercicio 3 - TIR'!$E$24-'Ejercicio 3 - TIR'!$C$24)*('Ejercicio 3 - TIR'!$E$24-'Ejercicio 3 - TIR'!$D$24)*(1-T33)))</f>
        <v>0.196426923531667</v>
      </c>
      <c r="V33" s="16">
        <f ca="1" t="shared" si="248"/>
        <v>0.526101297764829</v>
      </c>
      <c r="W33" s="18">
        <f ca="1">IF(V33&lt;=('Ejercicio 3 - TIR'!$D$25-'Ejercicio 3 - TIR'!$C$25)/('Ejercicio 3 - TIR'!$E$25-'Ejercicio 3 - TIR'!$C$25),'Ejercicio 3 - TIR'!$C$25+SQRT(('Ejercicio 3 - TIR'!$E$25-'Ejercicio 3 - TIR'!$C$25)*('Ejercicio 3 - TIR'!$D$25-'Ejercicio 3 - TIR'!$C$25)*V33),'Ejercicio 3 - TIR'!$E$25-SQRT(('Ejercicio 3 - TIR'!$E$25-'Ejercicio 3 - TIR'!$C$25)*('Ejercicio 3 - TIR'!$E$25-'Ejercicio 3 - TIR'!$D$25)*(1-V33)))</f>
        <v>0.209273528782583</v>
      </c>
      <c r="X33" s="16">
        <f ca="1" t="shared" si="248"/>
        <v>0.213748047929437</v>
      </c>
      <c r="Y33" s="18">
        <f ca="1">IF(X33&lt;=('Ejercicio 3 - TIR'!$D$26-'Ejercicio 3 - TIR'!$C$26)/('Ejercicio 3 - TIR'!$E$26-'Ejercicio 3 - TIR'!$C$26),'Ejercicio 3 - TIR'!$C$26+SQRT(('Ejercicio 3 - TIR'!$E$26-'Ejercicio 3 - TIR'!$C$26)*('Ejercicio 3 - TIR'!$D$26-'Ejercicio 3 - TIR'!$C$26)*X33),'Ejercicio 3 - TIR'!$E$26-SQRT(('Ejercicio 3 - TIR'!$E$26-'Ejercicio 3 - TIR'!$C$26)*('Ejercicio 3 - TIR'!$E$26-'Ejercicio 3 - TIR'!$D$26)*(1-X33)))</f>
        <v>0.214023316369924</v>
      </c>
      <c r="Z33" s="16">
        <f ca="1" t="shared" si="4"/>
        <v>1.13514660136567</v>
      </c>
      <c r="AA33" s="16">
        <f ca="1" t="shared" si="5"/>
        <v>1.32743078474668</v>
      </c>
      <c r="AB33" s="16">
        <f ca="1" t="shared" si="6"/>
        <v>1.58817392999569</v>
      </c>
      <c r="AC33" s="16">
        <f ca="1" t="shared" si="7"/>
        <v>1.9205366926464</v>
      </c>
      <c r="AD33" s="16">
        <f ca="1" t="shared" si="8"/>
        <v>2.3315763248167</v>
      </c>
      <c r="AE33" s="15">
        <f ca="1" t="shared" si="9"/>
        <v>4405.12094739614</v>
      </c>
      <c r="AF33" s="15">
        <f ca="1" t="shared" si="10"/>
        <v>5151.31098403599</v>
      </c>
      <c r="AG33" s="15">
        <f ca="1" t="shared" si="11"/>
        <v>6163.16715278506</v>
      </c>
      <c r="AH33" s="15">
        <f ca="1" t="shared" si="12"/>
        <v>7452.95489132529</v>
      </c>
      <c r="AI33" s="15">
        <f ca="1" t="shared" si="13"/>
        <v>9048.06101392218</v>
      </c>
      <c r="AJ33" s="17">
        <f ca="1" t="shared" si="14"/>
        <v>41818.4465370064</v>
      </c>
      <c r="AK33" s="17">
        <f ca="1" t="shared" si="15"/>
        <v>58235.6755734285</v>
      </c>
      <c r="AL33" s="17">
        <f ca="1" t="shared" si="16"/>
        <v>65837.1311403875</v>
      </c>
      <c r="AM33" s="17">
        <f ca="1" t="shared" si="17"/>
        <v>77340.4236540659</v>
      </c>
      <c r="AN33" s="17">
        <f ca="1" t="shared" si="18"/>
        <v>96568.4073454846</v>
      </c>
      <c r="AO33" s="17">
        <f ca="1">C33/'Ejercicio 3 - TIR'!$D$7</f>
        <v>15188.7988803805</v>
      </c>
      <c r="AP33" s="17">
        <f ca="1" t="shared" si="19"/>
        <v>26629.6476566259</v>
      </c>
      <c r="AQ33" s="17">
        <f ca="1" t="shared" si="20"/>
        <v>43046.876693048</v>
      </c>
      <c r="AR33" s="17">
        <f ca="1" t="shared" si="21"/>
        <v>50648.332260007</v>
      </c>
      <c r="AS33" s="17">
        <f ca="1" t="shared" si="22"/>
        <v>62151.6247736854</v>
      </c>
      <c r="AT33" s="17">
        <f ca="1" t="shared" si="23"/>
        <v>81379.6084651041</v>
      </c>
      <c r="AU33" s="17">
        <f ca="1">AP33*'Ejercicio 3 - TIR'!$D$5</f>
        <v>13314.8238283129</v>
      </c>
      <c r="AV33" s="17">
        <f ca="1">AQ33*'Ejercicio 3 - TIR'!$D$5</f>
        <v>21523.438346524</v>
      </c>
      <c r="AW33" s="17">
        <f ca="1">AR33*'Ejercicio 3 - TIR'!$D$5</f>
        <v>25324.1661300035</v>
      </c>
      <c r="AX33" s="17">
        <f ca="1">AS33*'Ejercicio 3 - TIR'!$D$5</f>
        <v>31075.8123868427</v>
      </c>
      <c r="AY33" s="17">
        <f ca="1">AT33*'Ejercicio 3 - TIR'!$D$5</f>
        <v>40689.8042325521</v>
      </c>
      <c r="AZ33" s="17">
        <f ca="1" t="shared" ref="AZ33:BD33" si="249">AJ33-AU33-AE33</f>
        <v>24098.5017612973</v>
      </c>
      <c r="BA33" s="17">
        <f ca="1" t="shared" si="249"/>
        <v>31560.9262428685</v>
      </c>
      <c r="BB33" s="17">
        <f ca="1" t="shared" si="249"/>
        <v>34349.7978575989</v>
      </c>
      <c r="BC33" s="17">
        <f ca="1" t="shared" si="249"/>
        <v>38811.6563758979</v>
      </c>
      <c r="BD33" s="17">
        <f ca="1" t="shared" si="249"/>
        <v>46830.5420990104</v>
      </c>
      <c r="BE33" s="17">
        <f ca="1" t="shared" ref="BE33:BI33" si="250">AZ33/Z33</f>
        <v>21229.4180613367</v>
      </c>
      <c r="BF33" s="17">
        <f ca="1" t="shared" si="250"/>
        <v>23775.9487014545</v>
      </c>
      <c r="BG33" s="17">
        <f ca="1" t="shared" si="250"/>
        <v>21628.4861556014</v>
      </c>
      <c r="BH33" s="17">
        <f ca="1" t="shared" si="250"/>
        <v>20208.7554611714</v>
      </c>
      <c r="BI33" s="17">
        <f ca="1" t="shared" si="250"/>
        <v>20085.3566750348</v>
      </c>
      <c r="BJ33" s="17">
        <f ca="1" t="shared" si="26"/>
        <v>75998.0318048319</v>
      </c>
      <c r="BK33" s="17">
        <f ca="1" t="shared" si="27"/>
        <v>35413.8438718976</v>
      </c>
      <c r="BL33" s="17">
        <f ca="1" t="shared" si="28"/>
        <v>111411.87567673</v>
      </c>
      <c r="BM33" s="17">
        <f ca="1">BK33*'Ejercicio 3 - TIR'!$D$5</f>
        <v>17706.9219359488</v>
      </c>
      <c r="BN33" s="17">
        <f ca="1" t="shared" si="29"/>
        <v>93704.9537407807</v>
      </c>
      <c r="BO33" s="17">
        <f ca="1" t="shared" si="30"/>
        <v>40189.5287507465</v>
      </c>
      <c r="BP33" s="17">
        <f ca="1" t="shared" si="31"/>
        <v>-108539.123712459</v>
      </c>
      <c r="BQ33" s="17">
        <f ca="1" t="shared" ref="BQ33:BT33" si="251">BE33</f>
        <v>21229.4180613367</v>
      </c>
      <c r="BR33" s="17">
        <f ca="1" t="shared" si="251"/>
        <v>23775.9487014545</v>
      </c>
      <c r="BS33" s="17">
        <f ca="1" t="shared" si="251"/>
        <v>21628.4861556014</v>
      </c>
      <c r="BT33" s="17">
        <f ca="1" t="shared" si="251"/>
        <v>20208.7554611714</v>
      </c>
      <c r="BU33" s="17">
        <f ca="1" t="shared" si="33"/>
        <v>60274.8854257813</v>
      </c>
      <c r="BV33" s="19">
        <f ca="1" t="shared" si="34"/>
        <v>9.34566298977428</v>
      </c>
    </row>
    <row r="34" ht="15" customHeight="1" spans="1:74">
      <c r="A34" s="15">
        <v>33</v>
      </c>
      <c r="B34" s="16">
        <f ca="1" t="shared" ref="B34:F34" si="252">RAND()</f>
        <v>0.950357627637878</v>
      </c>
      <c r="C34" s="17">
        <f ca="1">IF(B34&lt;=('Ejercicio 3 - TIR'!$D$13-'Ejercicio 3 - TIR'!$C$13)/('Ejercicio 3 - TIR'!$E$13-'Ejercicio 3 - TIR'!$C$13),'Ejercicio 3 - TIR'!$C$13+SQRT(('Ejercicio 3 - TIR'!$E$13-'Ejercicio 3 - TIR'!$C$13)*('Ejercicio 3 - TIR'!$D$13-'Ejercicio 3 - TIR'!$C$13)*B34),'Ejercicio 3 - TIR'!$E$13-SQRT(('Ejercicio 3 - TIR'!$E$13-'Ejercicio 3 - TIR'!$C$13)*('Ejercicio 3 - TIR'!$E$13-'Ejercicio 3 - TIR'!$D$13)*(1-B34)))</f>
        <v>92281.7847377424</v>
      </c>
      <c r="D34" s="16">
        <f ca="1" t="shared" si="252"/>
        <v>0.446174308325367</v>
      </c>
      <c r="E34" s="17">
        <f ca="1">IF(D34&lt;=('Ejercicio 3 - TIR'!$D$14-'Ejercicio 3 - TIR'!$C$14)/('Ejercicio 3 - TIR'!$E$14-'Ejercicio 3 - TIR'!$C$14),'Ejercicio 3 - TIR'!$C$14+SQRT(('Ejercicio 3 - TIR'!$E$14-'Ejercicio 3 - TIR'!$C$14)*('Ejercicio 3 - TIR'!$D$14-'Ejercicio 3 - TIR'!$C$14)*D34),'Ejercicio 3 - TIR'!$E$14-SQRT(('Ejercicio 3 - TIR'!$E$14-'Ejercicio 3 - TIR'!$C$14)*('Ejercicio 3 - TIR'!$E$14-'Ejercicio 3 - TIR'!$D$14)*(1-D34)))</f>
        <v>30885.5140709311</v>
      </c>
      <c r="F34" s="16">
        <f ca="1" t="shared" si="252"/>
        <v>0.202969967572073</v>
      </c>
      <c r="G34" s="17">
        <f ca="1">IF(F34&lt;=('Ejercicio 3 - TIR'!$D$18-'Ejercicio 3 - TIR'!$C$18)/('Ejercicio 3 - TIR'!$E$18-'Ejercicio 3 - TIR'!$C$18),'Ejercicio 3 - TIR'!$C$18+SQRT(('Ejercicio 3 - TIR'!$E$18-'Ejercicio 3 - TIR'!$C$18)*('Ejercicio 3 - TIR'!$D$18-'Ejercicio 3 - TIR'!$C$18)*F34),'Ejercicio 3 - TIR'!$E$18-SQRT(('Ejercicio 3 - TIR'!$E$18-'Ejercicio 3 - TIR'!$C$18)*('Ejercicio 3 - TIR'!$E$18-'Ejercicio 3 - TIR'!$D$18)*(1-F34)))</f>
        <v>35517.7436634743</v>
      </c>
      <c r="H34" s="16">
        <f ca="1" t="shared" ref="H34:L34" si="253">RAND()</f>
        <v>0.0049520895566193</v>
      </c>
      <c r="I34" s="17">
        <f ca="1">IF(H34&lt;=('Ejercicio 3 - TIR'!$D$18-'Ejercicio 3 - TIR'!$C$18)/('Ejercicio 3 - TIR'!$E$18-'Ejercicio 3 - TIR'!$C$18),'Ejercicio 3 - TIR'!$C$18+SQRT(('Ejercicio 3 - TIR'!$E$18-'Ejercicio 3 - TIR'!$C$18)*('Ejercicio 3 - TIR'!$D$18-'Ejercicio 3 - TIR'!$C$18)*H34),'Ejercicio 3 - TIR'!$E$18-SQRT(('Ejercicio 3 - TIR'!$E$18-'Ejercicio 3 - TIR'!$C$18)*('Ejercicio 3 - TIR'!$E$18-'Ejercicio 3 - TIR'!$D$18)*(1-H34)))</f>
        <v>30861.8662503503</v>
      </c>
      <c r="J34" s="16">
        <f ca="1" t="shared" si="253"/>
        <v>0.0636047468227514</v>
      </c>
      <c r="K34" s="17">
        <f ca="1">IF(J34&lt;=('Ejercicio 3 - TIR'!$D$18-'Ejercicio 3 - TIR'!$C$18)/('Ejercicio 3 - TIR'!$E$18-'Ejercicio 3 - TIR'!$C$18),'Ejercicio 3 - TIR'!$C$18+SQRT(('Ejercicio 3 - TIR'!$E$18-'Ejercicio 3 - TIR'!$C$18)*('Ejercicio 3 - TIR'!$D$18-'Ejercicio 3 - TIR'!$C$18)*J34),'Ejercicio 3 - TIR'!$E$18-SQRT(('Ejercicio 3 - TIR'!$E$18-'Ejercicio 3 - TIR'!$C$18)*('Ejercicio 3 - TIR'!$E$18-'Ejercicio 3 - TIR'!$D$18)*(1-J34)))</f>
        <v>33088.8043031912</v>
      </c>
      <c r="L34" s="16">
        <f ca="1" t="shared" si="253"/>
        <v>0.219261920879581</v>
      </c>
      <c r="M34" s="17">
        <f ca="1">IF(L34&lt;=('Ejercicio 3 - TIR'!$D$18-'Ejercicio 3 - TIR'!$C$18)/('Ejercicio 3 - TIR'!$E$18-'Ejercicio 3 - TIR'!$C$18),'Ejercicio 3 - TIR'!$C$18+SQRT(('Ejercicio 3 - TIR'!$E$18-'Ejercicio 3 - TIR'!$C$18)*('Ejercicio 3 - TIR'!$D$18-'Ejercicio 3 - TIR'!$C$18)*L34),'Ejercicio 3 - TIR'!$E$18-SQRT(('Ejercicio 3 - TIR'!$E$18-'Ejercicio 3 - TIR'!$C$18)*('Ejercicio 3 - TIR'!$E$18-'Ejercicio 3 - TIR'!$D$18)*(1-L34)))</f>
        <v>35734.9183195524</v>
      </c>
      <c r="N34" s="16">
        <f ca="1" t="shared" ref="N34:R34" si="254">RAND()</f>
        <v>0.843826506320179</v>
      </c>
      <c r="O34" s="17">
        <f ca="1">IF(N34&lt;=('Ejercicio 3 - TIR'!$D$18-'Ejercicio 3 - TIR'!$C$18)/('Ejercicio 3 - TIR'!$E$18-'Ejercicio 3 - TIR'!$C$18),'Ejercicio 3 - TIR'!$C$18+SQRT(('Ejercicio 3 - TIR'!$E$18-'Ejercicio 3 - TIR'!$C$18)*('Ejercicio 3 - TIR'!$D$18-'Ejercicio 3 - TIR'!$C$18)*N34),'Ejercicio 3 - TIR'!$E$18-SQRT(('Ejercicio 3 - TIR'!$E$18-'Ejercicio 3 - TIR'!$C$18)*('Ejercicio 3 - TIR'!$E$18-'Ejercicio 3 - TIR'!$D$18)*(1-N34)))</f>
        <v>41577.572202955</v>
      </c>
      <c r="P34" s="16">
        <f ca="1" t="shared" si="254"/>
        <v>0.998938536556045</v>
      </c>
      <c r="Q34" s="18">
        <f ca="1">IF(P34&lt;=('Ejercicio 3 - TIR'!$D$22-'Ejercicio 3 - TIR'!$C$22)/('Ejercicio 3 - TIR'!$E$22-'Ejercicio 3 - TIR'!$C$22),'Ejercicio 3 - TIR'!$C$22+SQRT(('Ejercicio 3 - TIR'!$E$22-'Ejercicio 3 - TIR'!$C$22)*('Ejercicio 3 - TIR'!$D$22-'Ejercicio 3 - TIR'!$C$22)*P34),'Ejercicio 3 - TIR'!$E$22-SQRT(('Ejercicio 3 - TIR'!$E$22-'Ejercicio 3 - TIR'!$C$22)*('Ejercicio 3 - TIR'!$E$22-'Ejercicio 3 - TIR'!$D$22)*(1-P34)))</f>
        <v>0.178617743077746</v>
      </c>
      <c r="R34" s="16">
        <f ca="1" t="shared" si="254"/>
        <v>0.385026779348274</v>
      </c>
      <c r="S34" s="18">
        <f ca="1">IF(R34&lt;=('Ejercicio 3 - TIR'!$D$23-'Ejercicio 3 - TIR'!$C$23)/('Ejercicio 3 - TIR'!$E$23-'Ejercicio 3 - TIR'!$C$23),'Ejercicio 3 - TIR'!$C$23+SQRT(('Ejercicio 3 - TIR'!$E$23-'Ejercicio 3 - TIR'!$C$23)*('Ejercicio 3 - TIR'!$D$23-'Ejercicio 3 - TIR'!$C$23)*R34),'Ejercicio 3 - TIR'!$E$23-SQRT(('Ejercicio 3 - TIR'!$E$23-'Ejercicio 3 - TIR'!$C$23)*('Ejercicio 3 - TIR'!$E$23-'Ejercicio 3 - TIR'!$D$23)*(1-R34)))</f>
        <v>0.146325808683246</v>
      </c>
      <c r="T34" s="16">
        <f ca="1" t="shared" ref="T34:X34" si="255">RAND()</f>
        <v>0.496509760574055</v>
      </c>
      <c r="U34" s="18">
        <f ca="1">IF(T34&lt;=('Ejercicio 3 - TIR'!$D$24-'Ejercicio 3 - TIR'!$C$24)/('Ejercicio 3 - TIR'!$E$24-'Ejercicio 3 - TIR'!$C$24),'Ejercicio 3 - TIR'!$C$24+SQRT(('Ejercicio 3 - TIR'!$E$24-'Ejercicio 3 - TIR'!$C$24)*('Ejercicio 3 - TIR'!$D$24-'Ejercicio 3 - TIR'!$C$24)*T34),'Ejercicio 3 - TIR'!$E$24-SQRT(('Ejercicio 3 - TIR'!$E$24-'Ejercicio 3 - TIR'!$C$24)*('Ejercicio 3 - TIR'!$E$24-'Ejercicio 3 - TIR'!$D$24)*(1-T34)))</f>
        <v>0.182453060439063</v>
      </c>
      <c r="V34" s="16">
        <f ca="1" t="shared" si="255"/>
        <v>0.757648770839611</v>
      </c>
      <c r="W34" s="18">
        <f ca="1">IF(V34&lt;=('Ejercicio 3 - TIR'!$D$25-'Ejercicio 3 - TIR'!$C$25)/('Ejercicio 3 - TIR'!$E$25-'Ejercicio 3 - TIR'!$C$25),'Ejercicio 3 - TIR'!$C$25+SQRT(('Ejercicio 3 - TIR'!$E$25-'Ejercicio 3 - TIR'!$C$25)*('Ejercicio 3 - TIR'!$D$25-'Ejercicio 3 - TIR'!$C$25)*V34),'Ejercicio 3 - TIR'!$E$25-SQRT(('Ejercicio 3 - TIR'!$E$25-'Ejercicio 3 - TIR'!$C$25)*('Ejercicio 3 - TIR'!$E$25-'Ejercicio 3 - TIR'!$D$25)*(1-V34)))</f>
        <v>0.220875623576438</v>
      </c>
      <c r="X34" s="16">
        <f ca="1" t="shared" si="255"/>
        <v>0.0979772875842799</v>
      </c>
      <c r="Y34" s="18">
        <f ca="1">IF(X34&lt;=('Ejercicio 3 - TIR'!$D$26-'Ejercicio 3 - TIR'!$C$26)/('Ejercicio 3 - TIR'!$E$26-'Ejercicio 3 - TIR'!$C$26),'Ejercicio 3 - TIR'!$C$26+SQRT(('Ejercicio 3 - TIR'!$E$26-'Ejercicio 3 - TIR'!$C$26)*('Ejercicio 3 - TIR'!$D$26-'Ejercicio 3 - TIR'!$C$26)*X34),'Ejercicio 3 - TIR'!$E$26-SQRT(('Ejercicio 3 - TIR'!$E$26-'Ejercicio 3 - TIR'!$C$26)*('Ejercicio 3 - TIR'!$E$26-'Ejercicio 3 - TIR'!$D$26)*(1-X34)))</f>
        <v>0.206264644984676</v>
      </c>
      <c r="Z34" s="16">
        <f ca="1" t="shared" si="4"/>
        <v>1.17861774307775</v>
      </c>
      <c r="AA34" s="16">
        <f ca="1" t="shared" si="5"/>
        <v>1.35107993746202</v>
      </c>
      <c r="AB34" s="16">
        <f ca="1" t="shared" si="6"/>
        <v>1.59758860694978</v>
      </c>
      <c r="AC34" s="16">
        <f ca="1" t="shared" si="7"/>
        <v>1.95045698672843</v>
      </c>
      <c r="AD34" s="16">
        <f ca="1" t="shared" si="8"/>
        <v>2.35276730465385</v>
      </c>
      <c r="AE34" s="15">
        <f ca="1" t="shared" si="9"/>
        <v>5516.70081714569</v>
      </c>
      <c r="AF34" s="15">
        <f ca="1" t="shared" si="10"/>
        <v>6323.93652547806</v>
      </c>
      <c r="AG34" s="15">
        <f ca="1" t="shared" si="11"/>
        <v>7477.7580985739</v>
      </c>
      <c r="AH34" s="15">
        <f ca="1" t="shared" si="12"/>
        <v>9129.41258155017</v>
      </c>
      <c r="AI34" s="15">
        <f ca="1" t="shared" si="13"/>
        <v>11012.4876266023</v>
      </c>
      <c r="AJ34" s="17">
        <f ca="1" t="shared" si="14"/>
        <v>41861.842875858</v>
      </c>
      <c r="AK34" s="17">
        <f ca="1" t="shared" si="15"/>
        <v>41696.8483234845</v>
      </c>
      <c r="AL34" s="17">
        <f ca="1" t="shared" si="16"/>
        <v>52862.2967723693</v>
      </c>
      <c r="AM34" s="17">
        <f ca="1" t="shared" si="17"/>
        <v>69699.4211065406</v>
      </c>
      <c r="AN34" s="17">
        <f ca="1" t="shared" si="18"/>
        <v>97822.3524859972</v>
      </c>
      <c r="AO34" s="17">
        <f ca="1">C34/'Ejercicio 3 - TIR'!$D$7</f>
        <v>18456.3569475485</v>
      </c>
      <c r="AP34" s="17">
        <f ca="1" t="shared" si="19"/>
        <v>23405.4859283095</v>
      </c>
      <c r="AQ34" s="17">
        <f ca="1" t="shared" si="20"/>
        <v>23240.491375936</v>
      </c>
      <c r="AR34" s="17">
        <f ca="1" t="shared" si="21"/>
        <v>34405.9398248208</v>
      </c>
      <c r="AS34" s="17">
        <f ca="1" t="shared" si="22"/>
        <v>51243.0641589921</v>
      </c>
      <c r="AT34" s="17">
        <f ca="1" t="shared" si="23"/>
        <v>79365.9955384487</v>
      </c>
      <c r="AU34" s="17">
        <f ca="1">AP34*'Ejercicio 3 - TIR'!$D$5</f>
        <v>11702.7429641548</v>
      </c>
      <c r="AV34" s="17">
        <f ca="1">AQ34*'Ejercicio 3 - TIR'!$D$5</f>
        <v>11620.245687968</v>
      </c>
      <c r="AW34" s="17">
        <f ca="1">AR34*'Ejercicio 3 - TIR'!$D$5</f>
        <v>17202.9699124104</v>
      </c>
      <c r="AX34" s="17">
        <f ca="1">AS34*'Ejercicio 3 - TIR'!$D$5</f>
        <v>25621.5320794961</v>
      </c>
      <c r="AY34" s="17">
        <f ca="1">AT34*'Ejercicio 3 - TIR'!$D$5</f>
        <v>39682.9977692244</v>
      </c>
      <c r="AZ34" s="17">
        <f ca="1" t="shared" ref="AZ34:BD34" si="256">AJ34-AU34-AE34</f>
        <v>24642.3990945576</v>
      </c>
      <c r="BA34" s="17">
        <f ca="1" t="shared" si="256"/>
        <v>23752.6661100384</v>
      </c>
      <c r="BB34" s="17">
        <f ca="1" t="shared" si="256"/>
        <v>28181.568761385</v>
      </c>
      <c r="BC34" s="17">
        <f ca="1" t="shared" si="256"/>
        <v>34948.4764454944</v>
      </c>
      <c r="BD34" s="17">
        <f ca="1" t="shared" si="256"/>
        <v>47126.8670901706</v>
      </c>
      <c r="BE34" s="17">
        <f ca="1" t="shared" ref="BE34:BI34" si="257">AZ34/Z34</f>
        <v>20907.8806417833</v>
      </c>
      <c r="BF34" s="17">
        <f ca="1" t="shared" si="257"/>
        <v>17580.503900204</v>
      </c>
      <c r="BG34" s="17">
        <f ca="1" t="shared" si="257"/>
        <v>17640.0661839915</v>
      </c>
      <c r="BH34" s="17">
        <f ca="1" t="shared" si="257"/>
        <v>17918.0964683126</v>
      </c>
      <c r="BI34" s="17">
        <f ca="1" t="shared" si="257"/>
        <v>20030.3986700904</v>
      </c>
      <c r="BJ34" s="17">
        <f ca="1" t="shared" si="26"/>
        <v>72666.4276935131</v>
      </c>
      <c r="BK34" s="17">
        <f ca="1" t="shared" si="27"/>
        <v>43423.513189213</v>
      </c>
      <c r="BL34" s="17">
        <f ca="1" t="shared" si="28"/>
        <v>116089.940882726</v>
      </c>
      <c r="BM34" s="17">
        <f ca="1">BK34*'Ejercicio 3 - TIR'!$D$5</f>
        <v>21711.7565946065</v>
      </c>
      <c r="BN34" s="17">
        <f ca="1" t="shared" si="29"/>
        <v>94378.1842881196</v>
      </c>
      <c r="BO34" s="17">
        <f ca="1" t="shared" si="30"/>
        <v>40113.6925447053</v>
      </c>
      <c r="BP34" s="17">
        <f ca="1" t="shared" si="31"/>
        <v>-123167.298808673</v>
      </c>
      <c r="BQ34" s="17">
        <f ca="1" t="shared" ref="BQ34:BT34" si="258">BE34</f>
        <v>20907.8806417833</v>
      </c>
      <c r="BR34" s="17">
        <f ca="1" t="shared" si="258"/>
        <v>17580.503900204</v>
      </c>
      <c r="BS34" s="17">
        <f ca="1" t="shared" si="258"/>
        <v>17640.0661839915</v>
      </c>
      <c r="BT34" s="17">
        <f ca="1" t="shared" si="258"/>
        <v>17918.0964683126</v>
      </c>
      <c r="BU34" s="17">
        <f ca="1" t="shared" si="33"/>
        <v>60144.0912147957</v>
      </c>
      <c r="BV34" s="19">
        <f ca="1" t="shared" si="34"/>
        <v>2.43773075968272</v>
      </c>
    </row>
    <row r="35" ht="15" customHeight="1" spans="1:74">
      <c r="A35" s="15">
        <v>34</v>
      </c>
      <c r="B35" s="16">
        <f ca="1" t="shared" ref="B35:F35" si="259">RAND()</f>
        <v>0.258660322627043</v>
      </c>
      <c r="C35" s="17">
        <f ca="1">IF(B35&lt;=('Ejercicio 3 - TIR'!$D$13-'Ejercicio 3 - TIR'!$C$13)/('Ejercicio 3 - TIR'!$E$13-'Ejercicio 3 - TIR'!$C$13),'Ejercicio 3 - TIR'!$C$13+SQRT(('Ejercicio 3 - TIR'!$E$13-'Ejercicio 3 - TIR'!$C$13)*('Ejercicio 3 - TIR'!$D$13-'Ejercicio 3 - TIR'!$C$13)*B35),'Ejercicio 3 - TIR'!$E$13-SQRT(('Ejercicio 3 - TIR'!$E$13-'Ejercicio 3 - TIR'!$C$13)*('Ejercicio 3 - TIR'!$E$13-'Ejercicio 3 - TIR'!$D$13)*(1-B35)))</f>
        <v>70173.7093682847</v>
      </c>
      <c r="D35" s="16">
        <f ca="1" t="shared" si="259"/>
        <v>0.578422362995842</v>
      </c>
      <c r="E35" s="17">
        <f ca="1">IF(D35&lt;=('Ejercicio 3 - TIR'!$D$14-'Ejercicio 3 - TIR'!$C$14)/('Ejercicio 3 - TIR'!$E$14-'Ejercicio 3 - TIR'!$C$14),'Ejercicio 3 - TIR'!$C$14+SQRT(('Ejercicio 3 - TIR'!$E$14-'Ejercicio 3 - TIR'!$C$14)*('Ejercicio 3 - TIR'!$D$14-'Ejercicio 3 - TIR'!$C$14)*D35),'Ejercicio 3 - TIR'!$E$14-SQRT(('Ejercicio 3 - TIR'!$E$14-'Ejercicio 3 - TIR'!$C$14)*('Ejercicio 3 - TIR'!$E$14-'Ejercicio 3 - TIR'!$D$14)*(1-D35)))</f>
        <v>32047.8527710672</v>
      </c>
      <c r="F35" s="16">
        <f ca="1" t="shared" si="259"/>
        <v>0.414479106512322</v>
      </c>
      <c r="G35" s="17">
        <f ca="1">IF(F35&lt;=('Ejercicio 3 - TIR'!$D$18-'Ejercicio 3 - TIR'!$C$18)/('Ejercicio 3 - TIR'!$E$18-'Ejercicio 3 - TIR'!$C$18),'Ejercicio 3 - TIR'!$C$18+SQRT(('Ejercicio 3 - TIR'!$E$18-'Ejercicio 3 - TIR'!$C$18)*('Ejercicio 3 - TIR'!$D$18-'Ejercicio 3 - TIR'!$C$18)*F35),'Ejercicio 3 - TIR'!$E$18-SQRT(('Ejercicio 3 - TIR'!$E$18-'Ejercicio 3 - TIR'!$C$18)*('Ejercicio 3 - TIR'!$E$18-'Ejercicio 3 - TIR'!$D$18)*(1-F35)))</f>
        <v>37884.9138217769</v>
      </c>
      <c r="H35" s="16">
        <f ca="1" t="shared" ref="H35:L35" si="260">RAND()</f>
        <v>0.617087440308699</v>
      </c>
      <c r="I35" s="17">
        <f ca="1">IF(H35&lt;=('Ejercicio 3 - TIR'!$D$18-'Ejercicio 3 - TIR'!$C$18)/('Ejercicio 3 - TIR'!$E$18-'Ejercicio 3 - TIR'!$C$18),'Ejercicio 3 - TIR'!$C$18+SQRT(('Ejercicio 3 - TIR'!$E$18-'Ejercicio 3 - TIR'!$C$18)*('Ejercicio 3 - TIR'!$D$18-'Ejercicio 3 - TIR'!$C$18)*H35),'Ejercicio 3 - TIR'!$E$18-SQRT(('Ejercicio 3 - TIR'!$E$18-'Ejercicio 3 - TIR'!$C$18)*('Ejercicio 3 - TIR'!$E$18-'Ejercicio 3 - TIR'!$D$18)*(1-H35)))</f>
        <v>39620.9727183017</v>
      </c>
      <c r="J35" s="16">
        <f ca="1" t="shared" si="260"/>
        <v>0.957515321539114</v>
      </c>
      <c r="K35" s="17">
        <f ca="1">IF(J35&lt;=('Ejercicio 3 - TIR'!$D$18-'Ejercicio 3 - TIR'!$C$18)/('Ejercicio 3 - TIR'!$E$18-'Ejercicio 3 - TIR'!$C$18),'Ejercicio 3 - TIR'!$C$18+SQRT(('Ejercicio 3 - TIR'!$E$18-'Ejercicio 3 - TIR'!$C$18)*('Ejercicio 3 - TIR'!$D$18-'Ejercicio 3 - TIR'!$C$18)*J35),'Ejercicio 3 - TIR'!$E$18-SQRT(('Ejercicio 3 - TIR'!$E$18-'Ejercicio 3 - TIR'!$C$18)*('Ejercicio 3 - TIR'!$E$18-'Ejercicio 3 - TIR'!$D$18)*(1-J35)))</f>
        <v>43214.964738565</v>
      </c>
      <c r="L35" s="16">
        <f ca="1" t="shared" si="260"/>
        <v>0.774228005831831</v>
      </c>
      <c r="M35" s="17">
        <f ca="1">IF(L35&lt;=('Ejercicio 3 - TIR'!$D$18-'Ejercicio 3 - TIR'!$C$18)/('Ejercicio 3 - TIR'!$E$18-'Ejercicio 3 - TIR'!$C$18),'Ejercicio 3 - TIR'!$C$18+SQRT(('Ejercicio 3 - TIR'!$E$18-'Ejercicio 3 - TIR'!$C$18)*('Ejercicio 3 - TIR'!$D$18-'Ejercicio 3 - TIR'!$C$18)*L35),'Ejercicio 3 - TIR'!$E$18-SQRT(('Ejercicio 3 - TIR'!$E$18-'Ejercicio 3 - TIR'!$C$18)*('Ejercicio 3 - TIR'!$E$18-'Ejercicio 3 - TIR'!$D$18)*(1-L35)))</f>
        <v>40885.0395430074</v>
      </c>
      <c r="N35" s="16">
        <f ca="1" t="shared" ref="N35:R35" si="261">RAND()</f>
        <v>0.633411955974517</v>
      </c>
      <c r="O35" s="17">
        <f ca="1">IF(N35&lt;=('Ejercicio 3 - TIR'!$D$18-'Ejercicio 3 - TIR'!$C$18)/('Ejercicio 3 - TIR'!$E$18-'Ejercicio 3 - TIR'!$C$18),'Ejercicio 3 - TIR'!$C$18+SQRT(('Ejercicio 3 - TIR'!$E$18-'Ejercicio 3 - TIR'!$C$18)*('Ejercicio 3 - TIR'!$D$18-'Ejercicio 3 - TIR'!$C$18)*N35),'Ejercicio 3 - TIR'!$E$18-SQRT(('Ejercicio 3 - TIR'!$E$18-'Ejercicio 3 - TIR'!$C$18)*('Ejercicio 3 - TIR'!$E$18-'Ejercicio 3 - TIR'!$D$18)*(1-N35)))</f>
        <v>39747.3993144929</v>
      </c>
      <c r="P35" s="16">
        <f ca="1" t="shared" si="261"/>
        <v>0.176230596984029</v>
      </c>
      <c r="Q35" s="18">
        <f ca="1">IF(P35&lt;=('Ejercicio 3 - TIR'!$D$22-'Ejercicio 3 - TIR'!$C$22)/('Ejercicio 3 - TIR'!$E$22-'Ejercicio 3 - TIR'!$C$22),'Ejercicio 3 - TIR'!$C$22+SQRT(('Ejercicio 3 - TIR'!$E$22-'Ejercicio 3 - TIR'!$C$22)*('Ejercicio 3 - TIR'!$D$22-'Ejercicio 3 - TIR'!$C$22)*P35),'Ejercicio 3 - TIR'!$E$22-SQRT(('Ejercicio 3 - TIR'!$E$22-'Ejercicio 3 - TIR'!$C$22)*('Ejercicio 3 - TIR'!$E$22-'Ejercicio 3 - TIR'!$D$22)*(1-P35)))</f>
        <v>0.137810532686342</v>
      </c>
      <c r="R35" s="16">
        <f ca="1" t="shared" si="261"/>
        <v>0.172445707412415</v>
      </c>
      <c r="S35" s="18">
        <f ca="1">IF(R35&lt;=('Ejercicio 3 - TIR'!$D$23-'Ejercicio 3 - TIR'!$C$23)/('Ejercicio 3 - TIR'!$E$23-'Ejercicio 3 - TIR'!$C$23),'Ejercicio 3 - TIR'!$C$23+SQRT(('Ejercicio 3 - TIR'!$E$23-'Ejercicio 3 - TIR'!$C$23)*('Ejercicio 3 - TIR'!$D$23-'Ejercicio 3 - TIR'!$C$23)*R35),'Ejercicio 3 - TIR'!$E$23-SQRT(('Ejercicio 3 - TIR'!$E$23-'Ejercicio 3 - TIR'!$C$23)*('Ejercicio 3 - TIR'!$E$23-'Ejercicio 3 - TIR'!$D$23)*(1-R35)))</f>
        <v>0.137618236953292</v>
      </c>
      <c r="T35" s="16">
        <f ca="1" t="shared" ref="T35:X35" si="262">RAND()</f>
        <v>0.392360767014455</v>
      </c>
      <c r="U35" s="18">
        <f ca="1">IF(T35&lt;=('Ejercicio 3 - TIR'!$D$24-'Ejercicio 3 - TIR'!$C$24)/('Ejercicio 3 - TIR'!$E$24-'Ejercicio 3 - TIR'!$C$24),'Ejercicio 3 - TIR'!$C$24+SQRT(('Ejercicio 3 - TIR'!$E$24-'Ejercicio 3 - TIR'!$C$24)*('Ejercicio 3 - TIR'!$D$24-'Ejercicio 3 - TIR'!$C$24)*T35),'Ejercicio 3 - TIR'!$E$24-SQRT(('Ejercicio 3 - TIR'!$E$24-'Ejercicio 3 - TIR'!$C$24)*('Ejercicio 3 - TIR'!$E$24-'Ejercicio 3 - TIR'!$D$24)*(1-T35)))</f>
        <v>0.178704661829228</v>
      </c>
      <c r="V35" s="16">
        <f ca="1" t="shared" si="262"/>
        <v>0.990436505164894</v>
      </c>
      <c r="W35" s="18">
        <f ca="1">IF(V35&lt;=('Ejercicio 3 - TIR'!$D$25-'Ejercicio 3 - TIR'!$C$25)/('Ejercicio 3 - TIR'!$E$25-'Ejercicio 3 - TIR'!$C$25),'Ejercicio 3 - TIR'!$C$25+SQRT(('Ejercicio 3 - TIR'!$E$25-'Ejercicio 3 - TIR'!$C$25)*('Ejercicio 3 - TIR'!$D$25-'Ejercicio 3 - TIR'!$C$25)*V35),'Ejercicio 3 - TIR'!$E$25-SQRT(('Ejercicio 3 - TIR'!$E$25-'Ejercicio 3 - TIR'!$C$25)*('Ejercicio 3 - TIR'!$E$25-'Ejercicio 3 - TIR'!$D$25)*(1-V35)))</f>
        <v>0.244214480842407</v>
      </c>
      <c r="X35" s="16">
        <f ca="1" t="shared" si="262"/>
        <v>0.999397740032247</v>
      </c>
      <c r="Y35" s="18">
        <f ca="1">IF(X35&lt;=('Ejercicio 3 - TIR'!$D$26-'Ejercicio 3 - TIR'!$C$26)/('Ejercicio 3 - TIR'!$E$26-'Ejercicio 3 - TIR'!$C$26),'Ejercicio 3 - TIR'!$C$26+SQRT(('Ejercicio 3 - TIR'!$E$26-'Ejercicio 3 - TIR'!$C$26)*('Ejercicio 3 - TIR'!$D$26-'Ejercicio 3 - TIR'!$C$26)*X35),'Ejercicio 3 - TIR'!$E$26-SQRT(('Ejercicio 3 - TIR'!$E$26-'Ejercicio 3 - TIR'!$C$26)*('Ejercicio 3 - TIR'!$E$26-'Ejercicio 3 - TIR'!$D$26)*(1-X35)))</f>
        <v>0.278196613234531</v>
      </c>
      <c r="Z35" s="16">
        <f ca="1" t="shared" si="4"/>
        <v>1.13781053268634</v>
      </c>
      <c r="AA35" s="16">
        <f ca="1" t="shared" si="5"/>
        <v>1.29439401218152</v>
      </c>
      <c r="AB35" s="16">
        <f ca="1" t="shared" si="6"/>
        <v>1.5257082564022</v>
      </c>
      <c r="AC35" s="16">
        <f ca="1" t="shared" si="7"/>
        <v>1.89830830615644</v>
      </c>
      <c r="AD35" s="16">
        <f ca="1" t="shared" si="8"/>
        <v>2.42641124780414</v>
      </c>
      <c r="AE35" s="15">
        <f ca="1" t="shared" si="9"/>
        <v>4416.53166183423</v>
      </c>
      <c r="AF35" s="15">
        <f ca="1" t="shared" si="10"/>
        <v>5024.32696258425</v>
      </c>
      <c r="AG35" s="15">
        <f ca="1" t="shared" si="11"/>
        <v>5922.19761335234</v>
      </c>
      <c r="AH35" s="15">
        <f ca="1" t="shared" si="12"/>
        <v>7368.48402894333</v>
      </c>
      <c r="AI35" s="15">
        <f ca="1" t="shared" si="13"/>
        <v>9418.37133046809</v>
      </c>
      <c r="AJ35" s="17">
        <f ca="1" t="shared" si="14"/>
        <v>43105.8539763321</v>
      </c>
      <c r="AK35" s="17">
        <f ca="1" t="shared" si="15"/>
        <v>51285.1498433771</v>
      </c>
      <c r="AL35" s="17">
        <f ca="1" t="shared" si="16"/>
        <v>65933.4285017585</v>
      </c>
      <c r="AM35" s="17">
        <f ca="1" t="shared" si="17"/>
        <v>77612.4101620253</v>
      </c>
      <c r="AN35" s="17">
        <f ca="1" t="shared" si="18"/>
        <v>96443.5367676482</v>
      </c>
      <c r="AO35" s="17">
        <f ca="1">C35/'Ejercicio 3 - TIR'!$D$7</f>
        <v>14034.7418736569</v>
      </c>
      <c r="AP35" s="17">
        <f ca="1" t="shared" si="19"/>
        <v>29071.1121026752</v>
      </c>
      <c r="AQ35" s="17">
        <f ca="1" t="shared" si="20"/>
        <v>37250.4079697202</v>
      </c>
      <c r="AR35" s="17">
        <f ca="1" t="shared" si="21"/>
        <v>51898.6866281016</v>
      </c>
      <c r="AS35" s="17">
        <f ca="1" t="shared" si="22"/>
        <v>63577.6682883684</v>
      </c>
      <c r="AT35" s="17">
        <f ca="1" t="shared" si="23"/>
        <v>82408.7948939912</v>
      </c>
      <c r="AU35" s="17">
        <f ca="1">AP35*'Ejercicio 3 - TIR'!$D$5</f>
        <v>14535.5560513376</v>
      </c>
      <c r="AV35" s="17">
        <f ca="1">AQ35*'Ejercicio 3 - TIR'!$D$5</f>
        <v>18625.2039848601</v>
      </c>
      <c r="AW35" s="17">
        <f ca="1">AR35*'Ejercicio 3 - TIR'!$D$5</f>
        <v>25949.3433140508</v>
      </c>
      <c r="AX35" s="17">
        <f ca="1">AS35*'Ejercicio 3 - TIR'!$D$5</f>
        <v>31788.8341441842</v>
      </c>
      <c r="AY35" s="17">
        <f ca="1">AT35*'Ejercicio 3 - TIR'!$D$5</f>
        <v>41204.3974469956</v>
      </c>
      <c r="AZ35" s="17">
        <f ca="1" t="shared" ref="AZ35:BD35" si="263">AJ35-AU35-AE35</f>
        <v>24153.7662631603</v>
      </c>
      <c r="BA35" s="17">
        <f ca="1" t="shared" si="263"/>
        <v>27635.6188959328</v>
      </c>
      <c r="BB35" s="17">
        <f ca="1" t="shared" si="263"/>
        <v>34061.8875743554</v>
      </c>
      <c r="BC35" s="17">
        <f ca="1" t="shared" si="263"/>
        <v>38455.0919888978</v>
      </c>
      <c r="BD35" s="17">
        <f ca="1" t="shared" si="263"/>
        <v>45820.7679901845</v>
      </c>
      <c r="BE35" s="17">
        <f ca="1" t="shared" ref="BE35:BI35" si="264">AZ35/Z35</f>
        <v>21228.2849993785</v>
      </c>
      <c r="BF35" s="17">
        <f ca="1" t="shared" si="264"/>
        <v>21350.2369725558</v>
      </c>
      <c r="BG35" s="17">
        <f ca="1" t="shared" si="264"/>
        <v>22325.2954366763</v>
      </c>
      <c r="BH35" s="17">
        <f ca="1" t="shared" si="264"/>
        <v>20257.5587243565</v>
      </c>
      <c r="BI35" s="17">
        <f ca="1" t="shared" si="264"/>
        <v>18884.1722653781</v>
      </c>
      <c r="BJ35" s="17">
        <f ca="1" t="shared" si="26"/>
        <v>77761.2704316884</v>
      </c>
      <c r="BK35" s="17">
        <f ca="1" t="shared" si="27"/>
        <v>34054.0555422689</v>
      </c>
      <c r="BL35" s="17">
        <f ca="1" t="shared" si="28"/>
        <v>111815.325973957</v>
      </c>
      <c r="BM35" s="17">
        <f ca="1">BK35*'Ejercicio 3 - TIR'!$D$5</f>
        <v>17027.0277711345</v>
      </c>
      <c r="BN35" s="17">
        <f ca="1" t="shared" si="29"/>
        <v>94788.2982028229</v>
      </c>
      <c r="BO35" s="17">
        <f ca="1" t="shared" si="30"/>
        <v>39065.2237078957</v>
      </c>
      <c r="BP35" s="17">
        <f ca="1" t="shared" si="31"/>
        <v>-102221.562139352</v>
      </c>
      <c r="BQ35" s="17">
        <f ca="1" t="shared" ref="BQ35:BT35" si="265">BE35</f>
        <v>21228.2849993785</v>
      </c>
      <c r="BR35" s="17">
        <f ca="1" t="shared" si="265"/>
        <v>21350.2369725558</v>
      </c>
      <c r="BS35" s="17">
        <f ca="1" t="shared" si="265"/>
        <v>22325.2954366763</v>
      </c>
      <c r="BT35" s="17">
        <f ca="1" t="shared" si="265"/>
        <v>20257.5587243565</v>
      </c>
      <c r="BU35" s="17">
        <f ca="1" t="shared" si="33"/>
        <v>57949.3959732738</v>
      </c>
      <c r="BV35" s="19">
        <f ca="1" t="shared" si="34"/>
        <v>10.4288122911854</v>
      </c>
    </row>
    <row r="36" ht="15" customHeight="1" spans="1:74">
      <c r="A36" s="15">
        <v>35</v>
      </c>
      <c r="B36" s="16">
        <f ca="1" t="shared" ref="B36:F36" si="266">RAND()</f>
        <v>0.0298445949427253</v>
      </c>
      <c r="C36" s="17">
        <f ca="1">IF(B36&lt;=('Ejercicio 3 - TIR'!$D$13-'Ejercicio 3 - TIR'!$C$13)/('Ejercicio 3 - TIR'!$E$13-'Ejercicio 3 - TIR'!$C$13),'Ejercicio 3 - TIR'!$C$13+SQRT(('Ejercicio 3 - TIR'!$E$13-'Ejercicio 3 - TIR'!$C$13)*('Ejercicio 3 - TIR'!$D$13-'Ejercicio 3 - TIR'!$C$13)*B36),'Ejercicio 3 - TIR'!$E$13-SQRT(('Ejercicio 3 - TIR'!$E$13-'Ejercicio 3 - TIR'!$C$13)*('Ejercicio 3 - TIR'!$E$13-'Ejercicio 3 - TIR'!$D$13)*(1-B36)))</f>
        <v>63455.117650253</v>
      </c>
      <c r="D36" s="16">
        <f ca="1" t="shared" si="266"/>
        <v>0.928513332162817</v>
      </c>
      <c r="E36" s="17">
        <f ca="1">IF(D36&lt;=('Ejercicio 3 - TIR'!$D$14-'Ejercicio 3 - TIR'!$C$14)/('Ejercicio 3 - TIR'!$E$14-'Ejercicio 3 - TIR'!$C$14),'Ejercicio 3 - TIR'!$C$14+SQRT(('Ejercicio 3 - TIR'!$E$14-'Ejercicio 3 - TIR'!$C$14)*('Ejercicio 3 - TIR'!$D$14-'Ejercicio 3 - TIR'!$C$14)*D36),'Ejercicio 3 - TIR'!$E$14-SQRT(('Ejercicio 3 - TIR'!$E$14-'Ejercicio 3 - TIR'!$C$14)*('Ejercicio 3 - TIR'!$E$14-'Ejercicio 3 - TIR'!$D$14)*(1-D36)))</f>
        <v>36725.4007610736</v>
      </c>
      <c r="F36" s="16">
        <f ca="1" t="shared" si="266"/>
        <v>0.279652152800776</v>
      </c>
      <c r="G36" s="17">
        <f ca="1">IF(F36&lt;=('Ejercicio 3 - TIR'!$D$18-'Ejercicio 3 - TIR'!$C$18)/('Ejercicio 3 - TIR'!$E$18-'Ejercicio 3 - TIR'!$C$18),'Ejercicio 3 - TIR'!$C$18+SQRT(('Ejercicio 3 - TIR'!$E$18-'Ejercicio 3 - TIR'!$C$18)*('Ejercicio 3 - TIR'!$D$18-'Ejercicio 3 - TIR'!$C$18)*F36),'Ejercicio 3 - TIR'!$E$18-SQRT(('Ejercicio 3 - TIR'!$E$18-'Ejercicio 3 - TIR'!$C$18)*('Ejercicio 3 - TIR'!$E$18-'Ejercicio 3 - TIR'!$D$18)*(1-F36)))</f>
        <v>36476.7138982756</v>
      </c>
      <c r="H36" s="16">
        <f ca="1" t="shared" ref="H36:L36" si="267">RAND()</f>
        <v>0.807412282879243</v>
      </c>
      <c r="I36" s="17">
        <f ca="1">IF(H36&lt;=('Ejercicio 3 - TIR'!$D$18-'Ejercicio 3 - TIR'!$C$18)/('Ejercicio 3 - TIR'!$E$18-'Ejercicio 3 - TIR'!$C$18),'Ejercicio 3 - TIR'!$C$18+SQRT(('Ejercicio 3 - TIR'!$E$18-'Ejercicio 3 - TIR'!$C$18)*('Ejercicio 3 - TIR'!$D$18-'Ejercicio 3 - TIR'!$C$18)*H36),'Ejercicio 3 - TIR'!$E$18-SQRT(('Ejercicio 3 - TIR'!$E$18-'Ejercicio 3 - TIR'!$C$18)*('Ejercicio 3 - TIR'!$E$18-'Ejercicio 3 - TIR'!$D$18)*(1-H36)))</f>
        <v>41199.4633557803</v>
      </c>
      <c r="J36" s="16">
        <f ca="1" t="shared" si="267"/>
        <v>0.0827470533368033</v>
      </c>
      <c r="K36" s="17">
        <f ca="1">IF(J36&lt;=('Ejercicio 3 - TIR'!$D$18-'Ejercicio 3 - TIR'!$C$18)/('Ejercicio 3 - TIR'!$E$18-'Ejercicio 3 - TIR'!$C$18),'Ejercicio 3 - TIR'!$C$18+SQRT(('Ejercicio 3 - TIR'!$E$18-'Ejercicio 3 - TIR'!$C$18)*('Ejercicio 3 - TIR'!$D$18-'Ejercicio 3 - TIR'!$C$18)*J36),'Ejercicio 3 - TIR'!$E$18-SQRT(('Ejercicio 3 - TIR'!$E$18-'Ejercicio 3 - TIR'!$C$18)*('Ejercicio 3 - TIR'!$E$18-'Ejercicio 3 - TIR'!$D$18)*(1-J36)))</f>
        <v>33523.0750773324</v>
      </c>
      <c r="L36" s="16">
        <f ca="1" t="shared" si="267"/>
        <v>0.328709285813175</v>
      </c>
      <c r="M36" s="17">
        <f ca="1">IF(L36&lt;=('Ejercicio 3 - TIR'!$D$18-'Ejercicio 3 - TIR'!$C$18)/('Ejercicio 3 - TIR'!$E$18-'Ejercicio 3 - TIR'!$C$18),'Ejercicio 3 - TIR'!$C$18+SQRT(('Ejercicio 3 - TIR'!$E$18-'Ejercicio 3 - TIR'!$C$18)*('Ejercicio 3 - TIR'!$D$18-'Ejercicio 3 - TIR'!$C$18)*L36),'Ejercicio 3 - TIR'!$E$18-SQRT(('Ejercicio 3 - TIR'!$E$18-'Ejercicio 3 - TIR'!$C$18)*('Ejercicio 3 - TIR'!$E$18-'Ejercicio 3 - TIR'!$D$18)*(1-L36)))</f>
        <v>37021.8511001001</v>
      </c>
      <c r="N36" s="16">
        <f ca="1" t="shared" ref="N36:R36" si="268">RAND()</f>
        <v>0.775206879489632</v>
      </c>
      <c r="O36" s="17">
        <f ca="1">IF(N36&lt;=('Ejercicio 3 - TIR'!$D$18-'Ejercicio 3 - TIR'!$C$18)/('Ejercicio 3 - TIR'!$E$18-'Ejercicio 3 - TIR'!$C$18),'Ejercicio 3 - TIR'!$C$18+SQRT(('Ejercicio 3 - TIR'!$E$18-'Ejercicio 3 - TIR'!$C$18)*('Ejercicio 3 - TIR'!$D$18-'Ejercicio 3 - TIR'!$C$18)*N36),'Ejercicio 3 - TIR'!$E$18-SQRT(('Ejercicio 3 - TIR'!$E$18-'Ejercicio 3 - TIR'!$C$18)*('Ejercicio 3 - TIR'!$E$18-'Ejercicio 3 - TIR'!$D$18)*(1-N36)))</f>
        <v>40893.9697957422</v>
      </c>
      <c r="P36" s="16">
        <f ca="1" t="shared" si="268"/>
        <v>0.774764918447148</v>
      </c>
      <c r="Q36" s="18">
        <f ca="1">IF(P36&lt;=('Ejercicio 3 - TIR'!$D$22-'Ejercicio 3 - TIR'!$C$22)/('Ejercicio 3 - TIR'!$E$22-'Ejercicio 3 - TIR'!$C$22),'Ejercicio 3 - TIR'!$C$22+SQRT(('Ejercicio 3 - TIR'!$E$22-'Ejercicio 3 - TIR'!$C$22)*('Ejercicio 3 - TIR'!$D$22-'Ejercicio 3 - TIR'!$C$22)*P36),'Ejercicio 3 - TIR'!$E$22-SQRT(('Ejercicio 3 - TIR'!$E$22-'Ejercicio 3 - TIR'!$C$22)*('Ejercicio 3 - TIR'!$E$22-'Ejercicio 3 - TIR'!$D$22)*(1-P36)))</f>
        <v>0.159864877780477</v>
      </c>
      <c r="R36" s="16">
        <f ca="1" t="shared" si="268"/>
        <v>0.179712581787631</v>
      </c>
      <c r="S36" s="18">
        <f ca="1">IF(R36&lt;=('Ejercicio 3 - TIR'!$D$23-'Ejercicio 3 - TIR'!$C$23)/('Ejercicio 3 - TIR'!$E$23-'Ejercicio 3 - TIR'!$C$23),'Ejercicio 3 - TIR'!$C$23+SQRT(('Ejercicio 3 - TIR'!$E$23-'Ejercicio 3 - TIR'!$C$23)*('Ejercicio 3 - TIR'!$D$23-'Ejercicio 3 - TIR'!$C$23)*R36),'Ejercicio 3 - TIR'!$E$23-SQRT(('Ejercicio 3 - TIR'!$E$23-'Ejercicio 3 - TIR'!$C$23)*('Ejercicio 3 - TIR'!$E$23-'Ejercicio 3 - TIR'!$D$23)*(1-R36)))</f>
        <v>0.137985623348045</v>
      </c>
      <c r="T36" s="16">
        <f ca="1" t="shared" ref="T36:X36" si="269">RAND()</f>
        <v>0.251693581663922</v>
      </c>
      <c r="U36" s="18">
        <f ca="1">IF(T36&lt;=('Ejercicio 3 - TIR'!$D$24-'Ejercicio 3 - TIR'!$C$24)/('Ejercicio 3 - TIR'!$E$24-'Ejercicio 3 - TIR'!$C$24),'Ejercicio 3 - TIR'!$C$24+SQRT(('Ejercicio 3 - TIR'!$E$24-'Ejercicio 3 - TIR'!$C$24)*('Ejercicio 3 - TIR'!$D$24-'Ejercicio 3 - TIR'!$C$24)*T36),'Ejercicio 3 - TIR'!$E$24-SQRT(('Ejercicio 3 - TIR'!$E$24-'Ejercicio 3 - TIR'!$C$24)*('Ejercicio 3 - TIR'!$E$24-'Ejercicio 3 - TIR'!$D$24)*(1-T36)))</f>
        <v>0.172990357141511</v>
      </c>
      <c r="V36" s="16">
        <f ca="1" t="shared" si="269"/>
        <v>0.78432480353432</v>
      </c>
      <c r="W36" s="18">
        <f ca="1">IF(V36&lt;=('Ejercicio 3 - TIR'!$D$25-'Ejercicio 3 - TIR'!$C$25)/('Ejercicio 3 - TIR'!$E$25-'Ejercicio 3 - TIR'!$C$25),'Ejercicio 3 - TIR'!$C$25+SQRT(('Ejercicio 3 - TIR'!$E$25-'Ejercicio 3 - TIR'!$C$25)*('Ejercicio 3 - TIR'!$D$25-'Ejercicio 3 - TIR'!$C$25)*V36),'Ejercicio 3 - TIR'!$E$25-SQRT(('Ejercicio 3 - TIR'!$E$25-'Ejercicio 3 - TIR'!$C$25)*('Ejercicio 3 - TIR'!$E$25-'Ejercicio 3 - TIR'!$D$25)*(1-V36)))</f>
        <v>0.222525226340698</v>
      </c>
      <c r="X36" s="16">
        <f ca="1" t="shared" si="269"/>
        <v>0.866465456061826</v>
      </c>
      <c r="Y36" s="18">
        <f ca="1">IF(X36&lt;=('Ejercicio 3 - TIR'!$D$26-'Ejercicio 3 - TIR'!$C$26)/('Ejercicio 3 - TIR'!$E$26-'Ejercicio 3 - TIR'!$C$26),'Ejercicio 3 - TIR'!$C$26+SQRT(('Ejercicio 3 - TIR'!$E$26-'Ejercicio 3 - TIR'!$C$26)*('Ejercicio 3 - TIR'!$D$26-'Ejercicio 3 - TIR'!$C$26)*X36),'Ejercicio 3 - TIR'!$E$26-SQRT(('Ejercicio 3 - TIR'!$E$26-'Ejercicio 3 - TIR'!$C$26)*('Ejercicio 3 - TIR'!$E$26-'Ejercicio 3 - TIR'!$D$26)*(1-X36)))</f>
        <v>0.253146945476052</v>
      </c>
      <c r="Z36" s="16">
        <f ca="1" t="shared" si="4"/>
        <v>1.15986487778048</v>
      </c>
      <c r="AA36" s="16">
        <f ca="1" t="shared" si="5"/>
        <v>1.31990955594052</v>
      </c>
      <c r="AB36" s="16">
        <f ca="1" t="shared" si="6"/>
        <v>1.54824118141716</v>
      </c>
      <c r="AC36" s="16">
        <f ca="1" t="shared" si="7"/>
        <v>1.89276390074201</v>
      </c>
      <c r="AD36" s="16">
        <f ca="1" t="shared" si="8"/>
        <v>2.37191130072218</v>
      </c>
      <c r="AE36" s="15">
        <f ca="1" t="shared" si="9"/>
        <v>5871.10170410806</v>
      </c>
      <c r="AF36" s="15">
        <f ca="1" t="shared" si="10"/>
        <v>6681.22933248918</v>
      </c>
      <c r="AG36" s="15">
        <f ca="1" t="shared" si="11"/>
        <v>7837.01758086082</v>
      </c>
      <c r="AH36" s="15">
        <f ca="1" t="shared" si="12"/>
        <v>9580.9516918779</v>
      </c>
      <c r="AI36" s="15">
        <f ca="1" t="shared" si="13"/>
        <v>12006.3403474304</v>
      </c>
      <c r="AJ36" s="17">
        <f ca="1" t="shared" si="14"/>
        <v>42308.0593074569</v>
      </c>
      <c r="AK36" s="17">
        <f ca="1" t="shared" si="15"/>
        <v>54379.5653829157</v>
      </c>
      <c r="AL36" s="17">
        <f ca="1" t="shared" si="16"/>
        <v>51901.8053624654</v>
      </c>
      <c r="AM36" s="17">
        <f ca="1" t="shared" si="17"/>
        <v>70073.6233009152</v>
      </c>
      <c r="AN36" s="17">
        <f ca="1" t="shared" si="18"/>
        <v>96996.8690899125</v>
      </c>
      <c r="AO36" s="17">
        <f ca="1">C36/'Ejercicio 3 - TIR'!$D$7</f>
        <v>12691.0235300506</v>
      </c>
      <c r="AP36" s="17">
        <f ca="1" t="shared" si="19"/>
        <v>29617.0357774063</v>
      </c>
      <c r="AQ36" s="17">
        <f ca="1" t="shared" si="20"/>
        <v>41688.5418528651</v>
      </c>
      <c r="AR36" s="17">
        <f ca="1" t="shared" si="21"/>
        <v>39210.7818324148</v>
      </c>
      <c r="AS36" s="17">
        <f ca="1" t="shared" si="22"/>
        <v>57382.5997708646</v>
      </c>
      <c r="AT36" s="17">
        <f ca="1" t="shared" si="23"/>
        <v>84305.8455598619</v>
      </c>
      <c r="AU36" s="17">
        <f ca="1">AP36*'Ejercicio 3 - TIR'!$D$5</f>
        <v>14808.5178887031</v>
      </c>
      <c r="AV36" s="17">
        <f ca="1">AQ36*'Ejercicio 3 - TIR'!$D$5</f>
        <v>20844.2709264325</v>
      </c>
      <c r="AW36" s="17">
        <f ca="1">AR36*'Ejercicio 3 - TIR'!$D$5</f>
        <v>19605.3909162074</v>
      </c>
      <c r="AX36" s="17">
        <f ca="1">AS36*'Ejercicio 3 - TIR'!$D$5</f>
        <v>28691.2998854323</v>
      </c>
      <c r="AY36" s="17">
        <f ca="1">AT36*'Ejercicio 3 - TIR'!$D$5</f>
        <v>42152.922779931</v>
      </c>
      <c r="AZ36" s="17">
        <f ca="1" t="shared" ref="AZ36:BD36" si="270">AJ36-AU36-AE36</f>
        <v>21628.4397146457</v>
      </c>
      <c r="BA36" s="17">
        <f ca="1" t="shared" si="270"/>
        <v>26854.065123994</v>
      </c>
      <c r="BB36" s="17">
        <f ca="1" t="shared" si="270"/>
        <v>24459.3968653972</v>
      </c>
      <c r="BC36" s="17">
        <f ca="1" t="shared" si="270"/>
        <v>31801.371723605</v>
      </c>
      <c r="BD36" s="17">
        <f ca="1" t="shared" si="270"/>
        <v>42837.6059625511</v>
      </c>
      <c r="BE36" s="17">
        <f ca="1" t="shared" ref="BE36:BI36" si="271">AZ36/Z36</f>
        <v>18647.378784358</v>
      </c>
      <c r="BF36" s="17">
        <f ca="1" t="shared" si="271"/>
        <v>20345.3827598503</v>
      </c>
      <c r="BG36" s="17">
        <f ca="1" t="shared" si="271"/>
        <v>15798.1825822567</v>
      </c>
      <c r="BH36" s="17">
        <f ca="1" t="shared" si="271"/>
        <v>16801.5523283903</v>
      </c>
      <c r="BI36" s="17">
        <f ca="1" t="shared" si="271"/>
        <v>18060.3743274499</v>
      </c>
      <c r="BJ36" s="17">
        <f ca="1" t="shared" si="26"/>
        <v>87109.3930887415</v>
      </c>
      <c r="BK36" s="17">
        <f ca="1" t="shared" si="27"/>
        <v>30101.9821286582</v>
      </c>
      <c r="BL36" s="17">
        <f ca="1" t="shared" si="28"/>
        <v>117211.3752174</v>
      </c>
      <c r="BM36" s="17">
        <f ca="1">BK36*'Ejercicio 3 - TIR'!$D$5</f>
        <v>15050.9910643291</v>
      </c>
      <c r="BN36" s="17">
        <f ca="1" t="shared" si="29"/>
        <v>102160.384153071</v>
      </c>
      <c r="BO36" s="17">
        <f ca="1" t="shared" si="30"/>
        <v>43070.9125260989</v>
      </c>
      <c r="BP36" s="17">
        <f ca="1" t="shared" si="31"/>
        <v>-100180.518411327</v>
      </c>
      <c r="BQ36" s="17">
        <f ca="1" t="shared" ref="BQ36:BT36" si="272">BE36</f>
        <v>18647.378784358</v>
      </c>
      <c r="BR36" s="17">
        <f ca="1" t="shared" si="272"/>
        <v>20345.3827598503</v>
      </c>
      <c r="BS36" s="17">
        <f ca="1" t="shared" si="272"/>
        <v>15798.1825822567</v>
      </c>
      <c r="BT36" s="17">
        <f ca="1" t="shared" si="272"/>
        <v>16801.5523283903</v>
      </c>
      <c r="BU36" s="17">
        <f ca="1" t="shared" si="33"/>
        <v>61131.2868535488</v>
      </c>
      <c r="BV36" s="19">
        <f ca="1" t="shared" si="34"/>
        <v>8.32100576488435</v>
      </c>
    </row>
    <row r="37" ht="15" customHeight="1" spans="1:74">
      <c r="A37" s="15">
        <v>36</v>
      </c>
      <c r="B37" s="16">
        <f ca="1" t="shared" ref="B37:F37" si="273">RAND()</f>
        <v>0.140691952307249</v>
      </c>
      <c r="C37" s="17">
        <f ca="1">IF(B37&lt;=('Ejercicio 3 - TIR'!$D$13-'Ejercicio 3 - TIR'!$C$13)/('Ejercicio 3 - TIR'!$E$13-'Ejercicio 3 - TIR'!$C$13),'Ejercicio 3 - TIR'!$C$13+SQRT(('Ejercicio 3 - TIR'!$E$13-'Ejercicio 3 - TIR'!$C$13)*('Ejercicio 3 - TIR'!$D$13-'Ejercicio 3 - TIR'!$C$13)*B37),'Ejercicio 3 - TIR'!$E$13-SQRT(('Ejercicio 3 - TIR'!$E$13-'Ejercicio 3 - TIR'!$C$13)*('Ejercicio 3 - TIR'!$E$13-'Ejercicio 3 - TIR'!$D$13)*(1-B37)))</f>
        <v>67501.7851824016</v>
      </c>
      <c r="D37" s="16">
        <f ca="1" t="shared" si="273"/>
        <v>0.282026960648334</v>
      </c>
      <c r="E37" s="17">
        <f ca="1">IF(D37&lt;=('Ejercicio 3 - TIR'!$D$14-'Ejercicio 3 - TIR'!$C$14)/('Ejercicio 3 - TIR'!$E$14-'Ejercicio 3 - TIR'!$C$14),'Ejercicio 3 - TIR'!$C$14+SQRT(('Ejercicio 3 - TIR'!$E$14-'Ejercicio 3 - TIR'!$C$14)*('Ejercicio 3 - TIR'!$D$14-'Ejercicio 3 - TIR'!$C$14)*D37),'Ejercicio 3 - TIR'!$E$14-SQRT(('Ejercicio 3 - TIR'!$E$14-'Ejercicio 3 - TIR'!$C$14)*('Ejercicio 3 - TIR'!$E$14-'Ejercicio 3 - TIR'!$D$14)*(1-D37)))</f>
        <v>29599.1327496198</v>
      </c>
      <c r="F37" s="16">
        <f ca="1" t="shared" si="273"/>
        <v>0.150269374778428</v>
      </c>
      <c r="G37" s="17">
        <f ca="1">IF(F37&lt;=('Ejercicio 3 - TIR'!$D$18-'Ejercicio 3 - TIR'!$C$18)/('Ejercicio 3 - TIR'!$E$18-'Ejercicio 3 - TIR'!$C$18),'Ejercicio 3 - TIR'!$C$18+SQRT(('Ejercicio 3 - TIR'!$E$18-'Ejercicio 3 - TIR'!$C$18)*('Ejercicio 3 - TIR'!$D$18-'Ejercicio 3 - TIR'!$C$18)*F37),'Ejercicio 3 - TIR'!$E$18-SQRT(('Ejercicio 3 - TIR'!$E$18-'Ejercicio 3 - TIR'!$C$18)*('Ejercicio 3 - TIR'!$E$18-'Ejercicio 3 - TIR'!$D$18)*(1-F37)))</f>
        <v>34747.6737689909</v>
      </c>
      <c r="H37" s="16">
        <f ca="1" t="shared" ref="H37:L37" si="274">RAND()</f>
        <v>0.506648799218653</v>
      </c>
      <c r="I37" s="17">
        <f ca="1">IF(H37&lt;=('Ejercicio 3 - TIR'!$D$18-'Ejercicio 3 - TIR'!$C$18)/('Ejercicio 3 - TIR'!$E$18-'Ejercicio 3 - TIR'!$C$18),'Ejercicio 3 - TIR'!$C$18+SQRT(('Ejercicio 3 - TIR'!$E$18-'Ejercicio 3 - TIR'!$C$18)*('Ejercicio 3 - TIR'!$D$18-'Ejercicio 3 - TIR'!$C$18)*H37),'Ejercicio 3 - TIR'!$E$18-SQRT(('Ejercicio 3 - TIR'!$E$18-'Ejercicio 3 - TIR'!$C$18)*('Ejercicio 3 - TIR'!$E$18-'Ejercicio 3 - TIR'!$D$18)*(1-H37)))</f>
        <v>38717.6441704624</v>
      </c>
      <c r="J37" s="16">
        <f ca="1" t="shared" si="274"/>
        <v>0.86191137404426</v>
      </c>
      <c r="K37" s="17">
        <f ca="1">IF(J37&lt;=('Ejercicio 3 - TIR'!$D$18-'Ejercicio 3 - TIR'!$C$18)/('Ejercicio 3 - TIR'!$E$18-'Ejercicio 3 - TIR'!$C$18),'Ejercicio 3 - TIR'!$C$18+SQRT(('Ejercicio 3 - TIR'!$E$18-'Ejercicio 3 - TIR'!$C$18)*('Ejercicio 3 - TIR'!$D$18-'Ejercicio 3 - TIR'!$C$18)*J37),'Ejercicio 3 - TIR'!$E$18-SQRT(('Ejercicio 3 - TIR'!$E$18-'Ejercicio 3 - TIR'!$C$18)*('Ejercicio 3 - TIR'!$E$18-'Ejercicio 3 - TIR'!$D$18)*(1-J37)))</f>
        <v>41781.8255257553</v>
      </c>
      <c r="L37" s="16">
        <f ca="1" t="shared" si="274"/>
        <v>0.0837788202912464</v>
      </c>
      <c r="M37" s="17">
        <f ca="1">IF(L37&lt;=('Ejercicio 3 - TIR'!$D$18-'Ejercicio 3 - TIR'!$C$18)/('Ejercicio 3 - TIR'!$E$18-'Ejercicio 3 - TIR'!$C$18),'Ejercicio 3 - TIR'!$C$18+SQRT(('Ejercicio 3 - TIR'!$E$18-'Ejercicio 3 - TIR'!$C$18)*('Ejercicio 3 - TIR'!$D$18-'Ejercicio 3 - TIR'!$C$18)*L37),'Ejercicio 3 - TIR'!$E$18-SQRT(('Ejercicio 3 - TIR'!$E$18-'Ejercicio 3 - TIR'!$C$18)*('Ejercicio 3 - TIR'!$E$18-'Ejercicio 3 - TIR'!$D$18)*(1-L37)))</f>
        <v>33544.9715152152</v>
      </c>
      <c r="N37" s="16">
        <f ca="1" t="shared" ref="N37:R37" si="275">RAND()</f>
        <v>0.719977422551286</v>
      </c>
      <c r="O37" s="17">
        <f ca="1">IF(N37&lt;=('Ejercicio 3 - TIR'!$D$18-'Ejercicio 3 - TIR'!$C$18)/('Ejercicio 3 - TIR'!$E$18-'Ejercicio 3 - TIR'!$C$18),'Ejercicio 3 - TIR'!$C$18+SQRT(('Ejercicio 3 - TIR'!$E$18-'Ejercicio 3 - TIR'!$C$18)*('Ejercicio 3 - TIR'!$D$18-'Ejercicio 3 - TIR'!$C$18)*N37),'Ejercicio 3 - TIR'!$E$18-SQRT(('Ejercicio 3 - TIR'!$E$18-'Ejercicio 3 - TIR'!$C$18)*('Ejercicio 3 - TIR'!$E$18-'Ejercicio 3 - TIR'!$D$18)*(1-N37)))</f>
        <v>40417.2395536474</v>
      </c>
      <c r="P37" s="16">
        <f ca="1" t="shared" si="275"/>
        <v>0.860763260824701</v>
      </c>
      <c r="Q37" s="18">
        <f ca="1">IF(P37&lt;=('Ejercicio 3 - TIR'!$D$22-'Ejercicio 3 - TIR'!$C$22)/('Ejercicio 3 - TIR'!$E$22-'Ejercicio 3 - TIR'!$C$22),'Ejercicio 3 - TIR'!$C$22+SQRT(('Ejercicio 3 - TIR'!$E$22-'Ejercicio 3 - TIR'!$C$22)*('Ejercicio 3 - TIR'!$D$22-'Ejercicio 3 - TIR'!$C$22)*P37),'Ejercicio 3 - TIR'!$E$22-SQRT(('Ejercicio 3 - TIR'!$E$22-'Ejercicio 3 - TIR'!$C$22)*('Ejercicio 3 - TIR'!$E$22-'Ejercicio 3 - TIR'!$D$22)*(1-P37)))</f>
        <v>0.164168824095616</v>
      </c>
      <c r="R37" s="16">
        <f ca="1" t="shared" si="275"/>
        <v>0.319653756062746</v>
      </c>
      <c r="S37" s="18">
        <f ca="1">IF(R37&lt;=('Ejercicio 3 - TIR'!$D$23-'Ejercicio 3 - TIR'!$C$23)/('Ejercicio 3 - TIR'!$E$23-'Ejercicio 3 - TIR'!$C$23),'Ejercicio 3 - TIR'!$C$23+SQRT(('Ejercicio 3 - TIR'!$E$23-'Ejercicio 3 - TIR'!$C$23)*('Ejercicio 3 - TIR'!$D$23-'Ejercicio 3 - TIR'!$C$23)*R37),'Ejercicio 3 - TIR'!$E$23-SQRT(('Ejercicio 3 - TIR'!$E$23-'Ejercicio 3 - TIR'!$C$23)*('Ejercicio 3 - TIR'!$E$23-'Ejercicio 3 - TIR'!$D$23)*(1-R37)))</f>
        <v>0.1439870123382</v>
      </c>
      <c r="T37" s="16">
        <f ca="1" t="shared" ref="T37:X37" si="276">RAND()</f>
        <v>0.275551669307516</v>
      </c>
      <c r="U37" s="18">
        <f ca="1">IF(T37&lt;=('Ejercicio 3 - TIR'!$D$24-'Ejercicio 3 - TIR'!$C$24)/('Ejercicio 3 - TIR'!$E$24-'Ejercicio 3 - TIR'!$C$24),'Ejercicio 3 - TIR'!$C$24+SQRT(('Ejercicio 3 - TIR'!$E$24-'Ejercicio 3 - TIR'!$C$24)*('Ejercicio 3 - TIR'!$D$24-'Ejercicio 3 - TIR'!$C$24)*T37),'Ejercicio 3 - TIR'!$E$24-SQRT(('Ejercicio 3 - TIR'!$E$24-'Ejercicio 3 - TIR'!$C$24)*('Ejercicio 3 - TIR'!$E$24-'Ejercicio 3 - TIR'!$D$24)*(1-T37)))</f>
        <v>0.17405532177182</v>
      </c>
      <c r="V37" s="16">
        <f ca="1" t="shared" si="276"/>
        <v>0.866060470559552</v>
      </c>
      <c r="W37" s="18">
        <f ca="1">IF(V37&lt;=('Ejercicio 3 - TIR'!$D$25-'Ejercicio 3 - TIR'!$C$25)/('Ejercicio 3 - TIR'!$E$25-'Ejercicio 3 - TIR'!$C$25),'Ejercicio 3 - TIR'!$C$25+SQRT(('Ejercicio 3 - TIR'!$E$25-'Ejercicio 3 - TIR'!$C$25)*('Ejercicio 3 - TIR'!$D$25-'Ejercicio 3 - TIR'!$C$25)*V37),'Ejercicio 3 - TIR'!$E$25-SQRT(('Ejercicio 3 - TIR'!$E$25-'Ejercicio 3 - TIR'!$C$25)*('Ejercicio 3 - TIR'!$E$25-'Ejercicio 3 - TIR'!$D$25)*(1-V37)))</f>
        <v>0.228348479197951</v>
      </c>
      <c r="X37" s="16">
        <f ca="1" t="shared" si="276"/>
        <v>0.22501471440964</v>
      </c>
      <c r="Y37" s="18">
        <f ca="1">IF(X37&lt;=('Ejercicio 3 - TIR'!$D$26-'Ejercicio 3 - TIR'!$C$26)/('Ejercicio 3 - TIR'!$E$26-'Ejercicio 3 - TIR'!$C$26),'Ejercicio 3 - TIR'!$C$26+SQRT(('Ejercicio 3 - TIR'!$E$26-'Ejercicio 3 - TIR'!$C$26)*('Ejercicio 3 - TIR'!$D$26-'Ejercicio 3 - TIR'!$C$26)*X37),'Ejercicio 3 - TIR'!$E$26-SQRT(('Ejercicio 3 - TIR'!$E$26-'Ejercicio 3 - TIR'!$C$26)*('Ejercicio 3 - TIR'!$E$26-'Ejercicio 3 - TIR'!$D$26)*(1-X37)))</f>
        <v>0.214648321015964</v>
      </c>
      <c r="Z37" s="16">
        <f ca="1" t="shared" si="4"/>
        <v>1.16416882409562</v>
      </c>
      <c r="AA37" s="16">
        <f ca="1" t="shared" si="5"/>
        <v>1.33179401493442</v>
      </c>
      <c r="AB37" s="16">
        <f ca="1" t="shared" si="6"/>
        <v>1.56359985073761</v>
      </c>
      <c r="AC37" s="16">
        <f ca="1" t="shared" si="7"/>
        <v>1.92064549872769</v>
      </c>
      <c r="AD37" s="16">
        <f ca="1" t="shared" si="8"/>
        <v>2.33290883029646</v>
      </c>
      <c r="AE37" s="15">
        <f ca="1" t="shared" si="9"/>
        <v>4859.25481775512</v>
      </c>
      <c r="AF37" s="15">
        <f ca="1" t="shared" si="10"/>
        <v>5558.92440115369</v>
      </c>
      <c r="AG37" s="15">
        <f ca="1" t="shared" si="11"/>
        <v>6526.48477650171</v>
      </c>
      <c r="AH37" s="15">
        <f ca="1" t="shared" si="12"/>
        <v>8016.79764972446</v>
      </c>
      <c r="AI37" s="15">
        <f ca="1" t="shared" si="13"/>
        <v>9737.58980516254</v>
      </c>
      <c r="AJ37" s="17">
        <f ca="1" t="shared" si="14"/>
        <v>40452.1585117042</v>
      </c>
      <c r="AK37" s="17">
        <f ca="1" t="shared" si="15"/>
        <v>51563.9267785824</v>
      </c>
      <c r="AL37" s="17">
        <f ca="1" t="shared" si="16"/>
        <v>65330.0561556159</v>
      </c>
      <c r="AM37" s="17">
        <f ca="1" t="shared" si="17"/>
        <v>64427.9985456466</v>
      </c>
      <c r="AN37" s="17">
        <f ca="1" t="shared" si="18"/>
        <v>94289.7350509114</v>
      </c>
      <c r="AO37" s="17">
        <f ca="1">C37/'Ejercicio 3 - TIR'!$D$7</f>
        <v>13500.3570364803</v>
      </c>
      <c r="AP37" s="17">
        <f ca="1" t="shared" si="19"/>
        <v>26951.8014752239</v>
      </c>
      <c r="AQ37" s="17">
        <f ca="1" t="shared" si="20"/>
        <v>38063.5697421021</v>
      </c>
      <c r="AR37" s="17">
        <f ca="1" t="shared" si="21"/>
        <v>51829.6991191356</v>
      </c>
      <c r="AS37" s="17">
        <f ca="1" t="shared" si="22"/>
        <v>50927.6415091663</v>
      </c>
      <c r="AT37" s="17">
        <f ca="1" t="shared" si="23"/>
        <v>80789.3780144311</v>
      </c>
      <c r="AU37" s="17">
        <f ca="1">AP37*'Ejercicio 3 - TIR'!$D$5</f>
        <v>13475.900737612</v>
      </c>
      <c r="AV37" s="17">
        <f ca="1">AQ37*'Ejercicio 3 - TIR'!$D$5</f>
        <v>19031.784871051</v>
      </c>
      <c r="AW37" s="17">
        <f ca="1">AR37*'Ejercicio 3 - TIR'!$D$5</f>
        <v>25914.8495595678</v>
      </c>
      <c r="AX37" s="17">
        <f ca="1">AS37*'Ejercicio 3 - TIR'!$D$5</f>
        <v>25463.8207545832</v>
      </c>
      <c r="AY37" s="17">
        <f ca="1">AT37*'Ejercicio 3 - TIR'!$D$5</f>
        <v>40394.6890072156</v>
      </c>
      <c r="AZ37" s="17">
        <f ca="1" t="shared" ref="AZ37:BD37" si="277">AJ37-AU37-AE37</f>
        <v>22117.0029563371</v>
      </c>
      <c r="BA37" s="17">
        <f ca="1" t="shared" si="277"/>
        <v>26973.2175063777</v>
      </c>
      <c r="BB37" s="17">
        <f ca="1" t="shared" si="277"/>
        <v>32888.7218195464</v>
      </c>
      <c r="BC37" s="17">
        <f ca="1" t="shared" si="277"/>
        <v>30947.380141339</v>
      </c>
      <c r="BD37" s="17">
        <f ca="1" t="shared" si="277"/>
        <v>44157.4562385333</v>
      </c>
      <c r="BE37" s="17">
        <f ca="1" t="shared" ref="BE37:BI37" si="278">AZ37/Z37</f>
        <v>18998.1062012365</v>
      </c>
      <c r="BF37" s="17">
        <f ca="1" t="shared" si="278"/>
        <v>20253.2953323911</v>
      </c>
      <c r="BG37" s="17">
        <f ca="1" t="shared" si="278"/>
        <v>21033.9760546993</v>
      </c>
      <c r="BH37" s="17">
        <f ca="1" t="shared" si="278"/>
        <v>16113.0100072292</v>
      </c>
      <c r="BI37" s="17">
        <f ca="1" t="shared" si="278"/>
        <v>18928.0676831773</v>
      </c>
      <c r="BJ37" s="17">
        <f ca="1" t="shared" si="26"/>
        <v>69052.078160705</v>
      </c>
      <c r="BK37" s="17">
        <f ca="1" t="shared" si="27"/>
        <v>31495.1021425599</v>
      </c>
      <c r="BL37" s="17">
        <f ca="1" t="shared" si="28"/>
        <v>100547.180303265</v>
      </c>
      <c r="BM37" s="17">
        <f ca="1">BK37*'Ejercicio 3 - TIR'!$D$5</f>
        <v>15747.5510712799</v>
      </c>
      <c r="BN37" s="17">
        <f ca="1" t="shared" si="29"/>
        <v>84799.6292319849</v>
      </c>
      <c r="BO37" s="17">
        <f ca="1" t="shared" si="30"/>
        <v>36349.3112678599</v>
      </c>
      <c r="BP37" s="17">
        <f ca="1" t="shared" si="31"/>
        <v>-97100.9179320213</v>
      </c>
      <c r="BQ37" s="17">
        <f ca="1" t="shared" ref="BQ37:BT37" si="279">BE37</f>
        <v>18998.1062012365</v>
      </c>
      <c r="BR37" s="17">
        <f ca="1" t="shared" si="279"/>
        <v>20253.2953323911</v>
      </c>
      <c r="BS37" s="17">
        <f ca="1" t="shared" si="279"/>
        <v>21033.9760546993</v>
      </c>
      <c r="BT37" s="17">
        <f ca="1" t="shared" si="279"/>
        <v>16113.0100072292</v>
      </c>
      <c r="BU37" s="17">
        <f ca="1" t="shared" si="33"/>
        <v>55277.3789510372</v>
      </c>
      <c r="BV37" s="19">
        <f ca="1" t="shared" si="34"/>
        <v>9.32342678590588</v>
      </c>
    </row>
    <row r="38" ht="15" customHeight="1" spans="1:74">
      <c r="A38" s="15">
        <v>37</v>
      </c>
      <c r="B38" s="16">
        <f ca="1" t="shared" ref="B38:F38" si="280">RAND()</f>
        <v>0.355335533931009</v>
      </c>
      <c r="C38" s="17">
        <f ca="1">IF(B38&lt;=('Ejercicio 3 - TIR'!$D$13-'Ejercicio 3 - TIR'!$C$13)/('Ejercicio 3 - TIR'!$E$13-'Ejercicio 3 - TIR'!$C$13),'Ejercicio 3 - TIR'!$C$13+SQRT(('Ejercicio 3 - TIR'!$E$13-'Ejercicio 3 - TIR'!$C$13)*('Ejercicio 3 - TIR'!$D$13-'Ejercicio 3 - TIR'!$C$13)*B38),'Ejercicio 3 - TIR'!$E$13-SQRT(('Ejercicio 3 - TIR'!$E$13-'Ejercicio 3 - TIR'!$C$13)*('Ejercicio 3 - TIR'!$E$13-'Ejercicio 3 - TIR'!$D$13)*(1-B38)))</f>
        <v>72186.3817657107</v>
      </c>
      <c r="D38" s="16">
        <f ca="1" t="shared" si="280"/>
        <v>0.322865388687371</v>
      </c>
      <c r="E38" s="17">
        <f ca="1">IF(D38&lt;=('Ejercicio 3 - TIR'!$D$14-'Ejercicio 3 - TIR'!$C$14)/('Ejercicio 3 - TIR'!$E$14-'Ejercicio 3 - TIR'!$C$14),'Ejercicio 3 - TIR'!$C$14+SQRT(('Ejercicio 3 - TIR'!$E$14-'Ejercicio 3 - TIR'!$C$14)*('Ejercicio 3 - TIR'!$D$14-'Ejercicio 3 - TIR'!$C$14)*D38),'Ejercicio 3 - TIR'!$E$14-SQRT(('Ejercicio 3 - TIR'!$E$14-'Ejercicio 3 - TIR'!$C$14)*('Ejercicio 3 - TIR'!$E$14-'Ejercicio 3 - TIR'!$D$14)*(1-D38)))</f>
        <v>29920.8641671512</v>
      </c>
      <c r="F38" s="16">
        <f ca="1" t="shared" si="280"/>
        <v>0.712853140169189</v>
      </c>
      <c r="G38" s="17">
        <f ca="1">IF(F38&lt;=('Ejercicio 3 - TIR'!$D$18-'Ejercicio 3 - TIR'!$C$18)/('Ejercicio 3 - TIR'!$E$18-'Ejercicio 3 - TIR'!$C$18),'Ejercicio 3 - TIR'!$C$18+SQRT(('Ejercicio 3 - TIR'!$E$18-'Ejercicio 3 - TIR'!$C$18)*('Ejercicio 3 - TIR'!$D$18-'Ejercicio 3 - TIR'!$C$18)*F38),'Ejercicio 3 - TIR'!$E$18-SQRT(('Ejercicio 3 - TIR'!$E$18-'Ejercicio 3 - TIR'!$C$18)*('Ejercicio 3 - TIR'!$E$18-'Ejercicio 3 - TIR'!$D$18)*(1-F38)))</f>
        <v>40359.3088351722</v>
      </c>
      <c r="H38" s="16">
        <f ca="1" t="shared" ref="H38:L38" si="281">RAND()</f>
        <v>0.641947125480123</v>
      </c>
      <c r="I38" s="17">
        <f ca="1">IF(H38&lt;=('Ejercicio 3 - TIR'!$D$18-'Ejercicio 3 - TIR'!$C$18)/('Ejercicio 3 - TIR'!$E$18-'Ejercicio 3 - TIR'!$C$18),'Ejercicio 3 - TIR'!$C$18+SQRT(('Ejercicio 3 - TIR'!$E$18-'Ejercicio 3 - TIR'!$C$18)*('Ejercicio 3 - TIR'!$D$18-'Ejercicio 3 - TIR'!$C$18)*H38),'Ejercicio 3 - TIR'!$E$18-SQRT(('Ejercicio 3 - TIR'!$E$18-'Ejercicio 3 - TIR'!$C$18)*('Ejercicio 3 - TIR'!$E$18-'Ejercicio 3 - TIR'!$D$18)*(1-H38)))</f>
        <v>39812.8522266474</v>
      </c>
      <c r="J38" s="16">
        <f ca="1" t="shared" si="281"/>
        <v>0.119518199680783</v>
      </c>
      <c r="K38" s="17">
        <f ca="1">IF(J38&lt;=('Ejercicio 3 - TIR'!$D$18-'Ejercicio 3 - TIR'!$C$18)/('Ejercicio 3 - TIR'!$E$18-'Ejercicio 3 - TIR'!$C$18),'Ejercicio 3 - TIR'!$C$18+SQRT(('Ejercicio 3 - TIR'!$E$18-'Ejercicio 3 - TIR'!$C$18)*('Ejercicio 3 - TIR'!$D$18-'Ejercicio 3 - TIR'!$C$18)*J38),'Ejercicio 3 - TIR'!$E$18-SQRT(('Ejercicio 3 - TIR'!$E$18-'Ejercicio 3 - TIR'!$C$18)*('Ejercicio 3 - TIR'!$E$18-'Ejercicio 3 - TIR'!$D$18)*(1-J38)))</f>
        <v>34234.1150140398</v>
      </c>
      <c r="L38" s="16">
        <f ca="1" t="shared" si="281"/>
        <v>0.237474753114744</v>
      </c>
      <c r="M38" s="17">
        <f ca="1">IF(L38&lt;=('Ejercicio 3 - TIR'!$D$18-'Ejercicio 3 - TIR'!$C$18)/('Ejercicio 3 - TIR'!$E$18-'Ejercicio 3 - TIR'!$C$18),'Ejercicio 3 - TIR'!$C$18+SQRT(('Ejercicio 3 - TIR'!$E$18-'Ejercicio 3 - TIR'!$C$18)*('Ejercicio 3 - TIR'!$D$18-'Ejercicio 3 - TIR'!$C$18)*L38),'Ejercicio 3 - TIR'!$E$18-SQRT(('Ejercicio 3 - TIR'!$E$18-'Ejercicio 3 - TIR'!$C$18)*('Ejercicio 3 - TIR'!$E$18-'Ejercicio 3 - TIR'!$D$18)*(1-L38)))</f>
        <v>35968.3509420284</v>
      </c>
      <c r="N38" s="16">
        <f ca="1" t="shared" ref="N38:R38" si="282">RAND()</f>
        <v>0.683550839375499</v>
      </c>
      <c r="O38" s="17">
        <f ca="1">IF(N38&lt;=('Ejercicio 3 - TIR'!$D$18-'Ejercicio 3 - TIR'!$C$18)/('Ejercicio 3 - TIR'!$E$18-'Ejercicio 3 - TIR'!$C$18),'Ejercicio 3 - TIR'!$C$18+SQRT(('Ejercicio 3 - TIR'!$E$18-'Ejercicio 3 - TIR'!$C$18)*('Ejercicio 3 - TIR'!$D$18-'Ejercicio 3 - TIR'!$C$18)*N38),'Ejercicio 3 - TIR'!$E$18-SQRT(('Ejercicio 3 - TIR'!$E$18-'Ejercicio 3 - TIR'!$C$18)*('Ejercicio 3 - TIR'!$E$18-'Ejercicio 3 - TIR'!$D$18)*(1-N38)))</f>
        <v>40128.27678877</v>
      </c>
      <c r="P38" s="16">
        <f ca="1" t="shared" si="282"/>
        <v>0.197072202875461</v>
      </c>
      <c r="Q38" s="18">
        <f ca="1">IF(P38&lt;=('Ejercicio 3 - TIR'!$D$22-'Ejercicio 3 - TIR'!$C$22)/('Ejercicio 3 - TIR'!$E$22-'Ejercicio 3 - TIR'!$C$22),'Ejercicio 3 - TIR'!$C$22+SQRT(('Ejercicio 3 - TIR'!$E$22-'Ejercicio 3 - TIR'!$C$22)*('Ejercicio 3 - TIR'!$D$22-'Ejercicio 3 - TIR'!$C$22)*P38),'Ejercicio 3 - TIR'!$E$22-SQRT(('Ejercicio 3 - TIR'!$E$22-'Ejercicio 3 - TIR'!$C$22)*('Ejercicio 3 - TIR'!$E$22-'Ejercicio 3 - TIR'!$D$22)*(1-P38)))</f>
        <v>0.138834276337992</v>
      </c>
      <c r="R38" s="16">
        <f ca="1" t="shared" si="282"/>
        <v>0.753522868649522</v>
      </c>
      <c r="S38" s="18">
        <f ca="1">IF(R38&lt;=('Ejercicio 3 - TIR'!$D$23-'Ejercicio 3 - TIR'!$C$23)/('Ejercicio 3 - TIR'!$E$23-'Ejercicio 3 - TIR'!$C$23),'Ejercicio 3 - TIR'!$C$23+SQRT(('Ejercicio 3 - TIR'!$E$23-'Ejercicio 3 - TIR'!$C$23)*('Ejercicio 3 - TIR'!$D$23-'Ejercicio 3 - TIR'!$C$23)*R38),'Ejercicio 3 - TIR'!$E$23-SQRT(('Ejercicio 3 - TIR'!$E$23-'Ejercicio 3 - TIR'!$C$23)*('Ejercicio 3 - TIR'!$E$23-'Ejercicio 3 - TIR'!$D$23)*(1-R38)))</f>
        <v>0.158936789503239</v>
      </c>
      <c r="T38" s="16">
        <f ca="1" t="shared" ref="T38:X38" si="283">RAND()</f>
        <v>0.134532224089886</v>
      </c>
      <c r="U38" s="18">
        <f ca="1">IF(T38&lt;=('Ejercicio 3 - TIR'!$D$24-'Ejercicio 3 - TIR'!$C$24)/('Ejercicio 3 - TIR'!$E$24-'Ejercicio 3 - TIR'!$C$24),'Ejercicio 3 - TIR'!$C$24+SQRT(('Ejercicio 3 - TIR'!$E$24-'Ejercicio 3 - TIR'!$C$24)*('Ejercicio 3 - TIR'!$D$24-'Ejercicio 3 - TIR'!$C$24)*T38),'Ejercicio 3 - TIR'!$E$24-SQRT(('Ejercicio 3 - TIR'!$E$24-'Ejercicio 3 - TIR'!$C$24)*('Ejercicio 3 - TIR'!$E$24-'Ejercicio 3 - TIR'!$D$24)*(1-T38)))</f>
        <v>0.166808261974064</v>
      </c>
      <c r="V38" s="16">
        <f ca="1" t="shared" si="283"/>
        <v>0.771211341742416</v>
      </c>
      <c r="W38" s="18">
        <f ca="1">IF(V38&lt;=('Ejercicio 3 - TIR'!$D$25-'Ejercicio 3 - TIR'!$C$25)/('Ejercicio 3 - TIR'!$E$25-'Ejercicio 3 - TIR'!$C$25),'Ejercicio 3 - TIR'!$C$25+SQRT(('Ejercicio 3 - TIR'!$E$25-'Ejercicio 3 - TIR'!$C$25)*('Ejercicio 3 - TIR'!$D$25-'Ejercicio 3 - TIR'!$C$25)*V38),'Ejercicio 3 - TIR'!$E$25-SQRT(('Ejercicio 3 - TIR'!$E$25-'Ejercicio 3 - TIR'!$C$25)*('Ejercicio 3 - TIR'!$E$25-'Ejercicio 3 - TIR'!$D$25)*(1-V38)))</f>
        <v>0.22170229154328</v>
      </c>
      <c r="X38" s="16">
        <f ca="1" t="shared" si="283"/>
        <v>0.983273756661916</v>
      </c>
      <c r="Y38" s="18">
        <f ca="1">IF(X38&lt;=('Ejercicio 3 - TIR'!$D$26-'Ejercicio 3 - TIR'!$C$26)/('Ejercicio 3 - TIR'!$E$26-'Ejercicio 3 - TIR'!$C$26),'Ejercicio 3 - TIR'!$C$26+SQRT(('Ejercicio 3 - TIR'!$E$26-'Ejercicio 3 - TIR'!$C$26)*('Ejercicio 3 - TIR'!$D$26-'Ejercicio 3 - TIR'!$C$26)*X38),'Ejercicio 3 - TIR'!$E$26-SQRT(('Ejercicio 3 - TIR'!$E$26-'Ejercicio 3 - TIR'!$C$26)*('Ejercicio 3 - TIR'!$E$26-'Ejercicio 3 - TIR'!$D$26)*(1-X38)))</f>
        <v>0.270496226327103</v>
      </c>
      <c r="Z38" s="16">
        <f ca="1" t="shared" si="4"/>
        <v>1.13883427633799</v>
      </c>
      <c r="AA38" s="16">
        <f ca="1" t="shared" si="5"/>
        <v>1.3198369399954</v>
      </c>
      <c r="AB38" s="16">
        <f ca="1" t="shared" si="6"/>
        <v>1.5399966460452</v>
      </c>
      <c r="AC38" s="16">
        <f ca="1" t="shared" si="7"/>
        <v>1.88141743144238</v>
      </c>
      <c r="AD38" s="16">
        <f ca="1" t="shared" si="8"/>
        <v>2.39033374679357</v>
      </c>
      <c r="AE38" s="15">
        <f ca="1" t="shared" si="9"/>
        <v>4154.04152405378</v>
      </c>
      <c r="AF38" s="15">
        <f ca="1" t="shared" si="10"/>
        <v>4814.27154735003</v>
      </c>
      <c r="AG38" s="15">
        <f ca="1" t="shared" si="11"/>
        <v>5617.33181683468</v>
      </c>
      <c r="AH38" s="15">
        <f ca="1" t="shared" si="12"/>
        <v>6862.7071529859</v>
      </c>
      <c r="AI38" s="15">
        <f ca="1" t="shared" si="13"/>
        <v>8719.0435402566</v>
      </c>
      <c r="AJ38" s="17">
        <f ca="1" t="shared" si="14"/>
        <v>45962.5642708048</v>
      </c>
      <c r="AK38" s="17">
        <f ca="1" t="shared" si="15"/>
        <v>52546.4730553072</v>
      </c>
      <c r="AL38" s="17">
        <f ca="1" t="shared" si="16"/>
        <v>52720.4223019468</v>
      </c>
      <c r="AM38" s="17">
        <f ca="1" t="shared" si="17"/>
        <v>67671.4824425692</v>
      </c>
      <c r="AN38" s="17">
        <f ca="1" t="shared" si="18"/>
        <v>95919.9742088701</v>
      </c>
      <c r="AO38" s="17">
        <f ca="1">C38/'Ejercicio 3 - TIR'!$D$7</f>
        <v>14437.2763531421</v>
      </c>
      <c r="AP38" s="17">
        <f ca="1" t="shared" si="19"/>
        <v>31525.2879176627</v>
      </c>
      <c r="AQ38" s="17">
        <f ca="1" t="shared" si="20"/>
        <v>38109.196702165</v>
      </c>
      <c r="AR38" s="17">
        <f ca="1" t="shared" si="21"/>
        <v>38283.1459488046</v>
      </c>
      <c r="AS38" s="17">
        <f ca="1" t="shared" si="22"/>
        <v>53234.2060894271</v>
      </c>
      <c r="AT38" s="17">
        <f ca="1" t="shared" si="23"/>
        <v>81482.697855728</v>
      </c>
      <c r="AU38" s="17">
        <f ca="1">AP38*'Ejercicio 3 - TIR'!$D$5</f>
        <v>15762.6439588313</v>
      </c>
      <c r="AV38" s="17">
        <f ca="1">AQ38*'Ejercicio 3 - TIR'!$D$5</f>
        <v>19054.5983510825</v>
      </c>
      <c r="AW38" s="17">
        <f ca="1">AR38*'Ejercicio 3 - TIR'!$D$5</f>
        <v>19141.5729744023</v>
      </c>
      <c r="AX38" s="17">
        <f ca="1">AS38*'Ejercicio 3 - TIR'!$D$5</f>
        <v>26617.1030447135</v>
      </c>
      <c r="AY38" s="17">
        <f ca="1">AT38*'Ejercicio 3 - TIR'!$D$5</f>
        <v>40741.348927864</v>
      </c>
      <c r="AZ38" s="17">
        <f ca="1" t="shared" ref="AZ38:BD38" si="284">AJ38-AU38-AE38</f>
        <v>26045.8787879197</v>
      </c>
      <c r="BA38" s="17">
        <f ca="1" t="shared" si="284"/>
        <v>28677.6031568746</v>
      </c>
      <c r="BB38" s="17">
        <f ca="1" t="shared" si="284"/>
        <v>27961.5175107098</v>
      </c>
      <c r="BC38" s="17">
        <f ca="1" t="shared" si="284"/>
        <v>34191.6722448698</v>
      </c>
      <c r="BD38" s="17">
        <f ca="1" t="shared" si="284"/>
        <v>46459.5817407495</v>
      </c>
      <c r="BE38" s="17">
        <f ca="1" t="shared" ref="BE38:BI38" si="285">AZ38/Z38</f>
        <v>22870.6488108807</v>
      </c>
      <c r="BF38" s="17">
        <f ca="1" t="shared" si="285"/>
        <v>21728.1410209466</v>
      </c>
      <c r="BG38" s="17">
        <f ca="1" t="shared" si="285"/>
        <v>18156.8690961222</v>
      </c>
      <c r="BH38" s="17">
        <f ca="1" t="shared" si="285"/>
        <v>18173.357848958</v>
      </c>
      <c r="BI38" s="17">
        <f ca="1" t="shared" si="285"/>
        <v>19436.4413768877</v>
      </c>
      <c r="BJ38" s="17">
        <f ca="1" t="shared" si="26"/>
        <v>71520.8513519682</v>
      </c>
      <c r="BK38" s="17">
        <f ca="1" t="shared" si="27"/>
        <v>34509.9088787005</v>
      </c>
      <c r="BL38" s="17">
        <f ca="1" t="shared" si="28"/>
        <v>106030.760230669</v>
      </c>
      <c r="BM38" s="17">
        <f ca="1">BK38*'Ejercicio 3 - TIR'!$D$5</f>
        <v>17254.9544393503</v>
      </c>
      <c r="BN38" s="17">
        <f ca="1" t="shared" si="29"/>
        <v>88775.8057913184</v>
      </c>
      <c r="BO38" s="17">
        <f ca="1" t="shared" si="30"/>
        <v>37139.5023437223</v>
      </c>
      <c r="BP38" s="17">
        <f ca="1" t="shared" si="31"/>
        <v>-102107.245932862</v>
      </c>
      <c r="BQ38" s="17">
        <f ca="1" t="shared" ref="BQ38:BT38" si="286">BE38</f>
        <v>22870.6488108807</v>
      </c>
      <c r="BR38" s="17">
        <f ca="1" t="shared" si="286"/>
        <v>21728.1410209466</v>
      </c>
      <c r="BS38" s="17">
        <f ca="1" t="shared" si="286"/>
        <v>18156.8690961222</v>
      </c>
      <c r="BT38" s="17">
        <f ca="1" t="shared" si="286"/>
        <v>18173.357848958</v>
      </c>
      <c r="BU38" s="17">
        <f ca="1" t="shared" si="33"/>
        <v>56575.9437206099</v>
      </c>
      <c r="BV38" s="19">
        <f ca="1" t="shared" si="34"/>
        <v>9.27128806505588</v>
      </c>
    </row>
    <row r="39" ht="15" customHeight="1" spans="1:74">
      <c r="A39" s="15">
        <v>38</v>
      </c>
      <c r="B39" s="16">
        <f ca="1" t="shared" ref="B39:F39" si="287">RAND()</f>
        <v>0.597155506231109</v>
      </c>
      <c r="C39" s="17">
        <f ca="1">IF(B39&lt;=('Ejercicio 3 - TIR'!$D$13-'Ejercicio 3 - TIR'!$C$13)/('Ejercicio 3 - TIR'!$E$13-'Ejercicio 3 - TIR'!$C$13),'Ejercicio 3 - TIR'!$C$13+SQRT(('Ejercicio 3 - TIR'!$E$13-'Ejercicio 3 - TIR'!$C$13)*('Ejercicio 3 - TIR'!$D$13-'Ejercicio 3 - TIR'!$C$13)*B39),'Ejercicio 3 - TIR'!$E$13-SQRT(('Ejercicio 3 - TIR'!$E$13-'Ejercicio 3 - TIR'!$C$13)*('Ejercicio 3 - TIR'!$E$13-'Ejercicio 3 - TIR'!$D$13)*(1-B39)))</f>
        <v>78013.3360301598</v>
      </c>
      <c r="D39" s="16">
        <f ca="1" t="shared" si="287"/>
        <v>0.584833266303554</v>
      </c>
      <c r="E39" s="17">
        <f ca="1">IF(D39&lt;=('Ejercicio 3 - TIR'!$D$14-'Ejercicio 3 - TIR'!$C$14)/('Ejercicio 3 - TIR'!$E$14-'Ejercicio 3 - TIR'!$C$14),'Ejercicio 3 - TIR'!$C$14+SQRT(('Ejercicio 3 - TIR'!$E$14-'Ejercicio 3 - TIR'!$C$14)*('Ejercicio 3 - TIR'!$D$14-'Ejercicio 3 - TIR'!$C$14)*D39),'Ejercicio 3 - TIR'!$E$14-SQRT(('Ejercicio 3 - TIR'!$E$14-'Ejercicio 3 - TIR'!$C$14)*('Ejercicio 3 - TIR'!$E$14-'Ejercicio 3 - TIR'!$D$14)*(1-D39)))</f>
        <v>32108.5482923313</v>
      </c>
      <c r="F39" s="16">
        <f ca="1" t="shared" si="287"/>
        <v>0.760490663309483</v>
      </c>
      <c r="G39" s="17">
        <f ca="1">IF(F39&lt;=('Ejercicio 3 - TIR'!$D$18-'Ejercicio 3 - TIR'!$C$18)/('Ejercicio 3 - TIR'!$E$18-'Ejercicio 3 - TIR'!$C$18),'Ejercicio 3 - TIR'!$C$18+SQRT(('Ejercicio 3 - TIR'!$E$18-'Ejercicio 3 - TIR'!$C$18)*('Ejercicio 3 - TIR'!$D$18-'Ejercicio 3 - TIR'!$C$18)*F39),'Ejercicio 3 - TIR'!$E$18-SQRT(('Ejercicio 3 - TIR'!$E$18-'Ejercicio 3 - TIR'!$C$18)*('Ejercicio 3 - TIR'!$E$18-'Ejercicio 3 - TIR'!$D$18)*(1-F39)))</f>
        <v>40761.6984236856</v>
      </c>
      <c r="H39" s="16">
        <f ca="1" t="shared" ref="H39:L39" si="288">RAND()</f>
        <v>0.240100987027055</v>
      </c>
      <c r="I39" s="17">
        <f ca="1">IF(H39&lt;=('Ejercicio 3 - TIR'!$D$18-'Ejercicio 3 - TIR'!$C$18)/('Ejercicio 3 - TIR'!$E$18-'Ejercicio 3 - TIR'!$C$18),'Ejercicio 3 - TIR'!$C$18+SQRT(('Ejercicio 3 - TIR'!$E$18-'Ejercicio 3 - TIR'!$C$18)*('Ejercicio 3 - TIR'!$D$18-'Ejercicio 3 - TIR'!$C$18)*H39),'Ejercicio 3 - TIR'!$E$18-SQRT(('Ejercicio 3 - TIR'!$E$18-'Ejercicio 3 - TIR'!$C$18)*('Ejercicio 3 - TIR'!$E$18-'Ejercicio 3 - TIR'!$D$18)*(1-H39)))</f>
        <v>36001.2622050747</v>
      </c>
      <c r="J39" s="16">
        <f ca="1" t="shared" si="288"/>
        <v>0.256720037191118</v>
      </c>
      <c r="K39" s="17">
        <f ca="1">IF(J39&lt;=('Ejercicio 3 - TIR'!$D$18-'Ejercicio 3 - TIR'!$C$18)/('Ejercicio 3 - TIR'!$E$18-'Ejercicio 3 - TIR'!$C$18),'Ejercicio 3 - TIR'!$C$18+SQRT(('Ejercicio 3 - TIR'!$E$18-'Ejercicio 3 - TIR'!$C$18)*('Ejercicio 3 - TIR'!$D$18-'Ejercicio 3 - TIR'!$C$18)*J39),'Ejercicio 3 - TIR'!$E$18-SQRT(('Ejercicio 3 - TIR'!$E$18-'Ejercicio 3 - TIR'!$C$18)*('Ejercicio 3 - TIR'!$E$18-'Ejercicio 3 - TIR'!$D$18)*(1-J39)))</f>
        <v>36205.4818973765</v>
      </c>
      <c r="L39" s="16">
        <f ca="1" t="shared" si="288"/>
        <v>0.0831863049071866</v>
      </c>
      <c r="M39" s="17">
        <f ca="1">IF(L39&lt;=('Ejercicio 3 - TIR'!$D$18-'Ejercicio 3 - TIR'!$C$18)/('Ejercicio 3 - TIR'!$E$18-'Ejercicio 3 - TIR'!$C$18),'Ejercicio 3 - TIR'!$C$18+SQRT(('Ejercicio 3 - TIR'!$E$18-'Ejercicio 3 - TIR'!$C$18)*('Ejercicio 3 - TIR'!$D$18-'Ejercicio 3 - TIR'!$C$18)*L39),'Ejercicio 3 - TIR'!$E$18-SQRT(('Ejercicio 3 - TIR'!$E$18-'Ejercicio 3 - TIR'!$C$18)*('Ejercicio 3 - TIR'!$E$18-'Ejercicio 3 - TIR'!$D$18)*(1-L39)))</f>
        <v>33532.4135850829</v>
      </c>
      <c r="N39" s="16">
        <f ca="1" t="shared" ref="N39:R39" si="289">RAND()</f>
        <v>0.973032543581293</v>
      </c>
      <c r="O39" s="17">
        <f ca="1">IF(N39&lt;=('Ejercicio 3 - TIR'!$D$18-'Ejercicio 3 - TIR'!$C$18)/('Ejercicio 3 - TIR'!$E$18-'Ejercicio 3 - TIR'!$C$18),'Ejercicio 3 - TIR'!$C$18+SQRT(('Ejercicio 3 - TIR'!$E$18-'Ejercicio 3 - TIR'!$C$18)*('Ejercicio 3 - TIR'!$D$18-'Ejercicio 3 - TIR'!$C$18)*N39),'Ejercicio 3 - TIR'!$E$18-SQRT(('Ejercicio 3 - TIR'!$E$18-'Ejercicio 3 - TIR'!$C$18)*('Ejercicio 3 - TIR'!$E$18-'Ejercicio 3 - TIR'!$D$18)*(1-N39)))</f>
        <v>43577.8329101674</v>
      </c>
      <c r="P39" s="16">
        <f ca="1" t="shared" si="289"/>
        <v>0.215550358540058</v>
      </c>
      <c r="Q39" s="18">
        <f ca="1">IF(P39&lt;=('Ejercicio 3 - TIR'!$D$22-'Ejercicio 3 - TIR'!$C$22)/('Ejercicio 3 - TIR'!$E$22-'Ejercicio 3 - TIR'!$C$22),'Ejercicio 3 - TIR'!$C$22+SQRT(('Ejercicio 3 - TIR'!$E$22-'Ejercicio 3 - TIR'!$C$22)*('Ejercicio 3 - TIR'!$D$22-'Ejercicio 3 - TIR'!$C$22)*P39),'Ejercicio 3 - TIR'!$E$22-SQRT(('Ejercicio 3 - TIR'!$E$22-'Ejercicio 3 - TIR'!$C$22)*('Ejercicio 3 - TIR'!$E$22-'Ejercicio 3 - TIR'!$D$22)*(1-P39)))</f>
        <v>0.139697478147522</v>
      </c>
      <c r="R39" s="16">
        <f ca="1" t="shared" si="289"/>
        <v>0.696409731786093</v>
      </c>
      <c r="S39" s="18">
        <f ca="1">IF(R39&lt;=('Ejercicio 3 - TIR'!$D$23-'Ejercicio 3 - TIR'!$C$23)/('Ejercicio 3 - TIR'!$E$23-'Ejercicio 3 - TIR'!$C$23),'Ejercicio 3 - TIR'!$C$23+SQRT(('Ejercicio 3 - TIR'!$E$23-'Ejercicio 3 - TIR'!$C$23)*('Ejercicio 3 - TIR'!$D$23-'Ejercicio 3 - TIR'!$C$23)*R39),'Ejercicio 3 - TIR'!$E$23-SQRT(('Ejercicio 3 - TIR'!$E$23-'Ejercicio 3 - TIR'!$C$23)*('Ejercicio 3 - TIR'!$E$23-'Ejercicio 3 - TIR'!$D$23)*(1-R39)))</f>
        <v>0.156623462985612</v>
      </c>
      <c r="T39" s="16">
        <f ca="1" t="shared" ref="T39:X39" si="290">RAND()</f>
        <v>0.172869087256318</v>
      </c>
      <c r="U39" s="18">
        <f ca="1">IF(T39&lt;=('Ejercicio 3 - TIR'!$D$24-'Ejercicio 3 - TIR'!$C$24)/('Ejercicio 3 - TIR'!$E$24-'Ejercicio 3 - TIR'!$C$24),'Ejercicio 3 - TIR'!$C$24+SQRT(('Ejercicio 3 - TIR'!$E$24-'Ejercicio 3 - TIR'!$C$24)*('Ejercicio 3 - TIR'!$D$24-'Ejercicio 3 - TIR'!$C$24)*T39),'Ejercicio 3 - TIR'!$E$24-SQRT(('Ejercicio 3 - TIR'!$E$24-'Ejercicio 3 - TIR'!$C$24)*('Ejercicio 3 - TIR'!$E$24-'Ejercicio 3 - TIR'!$D$24)*(1-T39)))</f>
        <v>0.169053217136176</v>
      </c>
      <c r="V39" s="16">
        <f ca="1" t="shared" si="290"/>
        <v>0.992309490236288</v>
      </c>
      <c r="W39" s="18">
        <f ca="1">IF(V39&lt;=('Ejercicio 3 - TIR'!$D$25-'Ejercicio 3 - TIR'!$C$25)/('Ejercicio 3 - TIR'!$E$25-'Ejercicio 3 - TIR'!$C$25),'Ejercicio 3 - TIR'!$C$25+SQRT(('Ejercicio 3 - TIR'!$E$25-'Ejercicio 3 - TIR'!$C$25)*('Ejercicio 3 - TIR'!$D$25-'Ejercicio 3 - TIR'!$C$25)*V39),'Ejercicio 3 - TIR'!$E$25-SQRT(('Ejercicio 3 - TIR'!$E$25-'Ejercicio 3 - TIR'!$C$25)*('Ejercicio 3 - TIR'!$E$25-'Ejercicio 3 - TIR'!$D$25)*(1-V39)))</f>
        <v>0.24481186120338</v>
      </c>
      <c r="X39" s="16">
        <f ca="1" t="shared" si="290"/>
        <v>0.115223450995275</v>
      </c>
      <c r="Y39" s="18">
        <f ca="1">IF(X39&lt;=('Ejercicio 3 - TIR'!$D$26-'Ejercicio 3 - TIR'!$C$26)/('Ejercicio 3 - TIR'!$E$26-'Ejercicio 3 - TIR'!$C$26),'Ejercicio 3 - TIR'!$C$26+SQRT(('Ejercicio 3 - TIR'!$E$26-'Ejercicio 3 - TIR'!$C$26)*('Ejercicio 3 - TIR'!$D$26-'Ejercicio 3 - TIR'!$C$26)*X39),'Ejercicio 3 - TIR'!$E$26-SQRT(('Ejercicio 3 - TIR'!$E$26-'Ejercicio 3 - TIR'!$C$26)*('Ejercicio 3 - TIR'!$E$26-'Ejercicio 3 - TIR'!$D$26)*(1-X39)))</f>
        <v>0.207638121149579</v>
      </c>
      <c r="Z39" s="16">
        <f ca="1" t="shared" si="4"/>
        <v>1.13969747814752</v>
      </c>
      <c r="AA39" s="16">
        <f ca="1" t="shared" si="5"/>
        <v>1.31820084393096</v>
      </c>
      <c r="AB39" s="16">
        <f ca="1" t="shared" si="6"/>
        <v>1.54104693742911</v>
      </c>
      <c r="AC39" s="16">
        <f ca="1" t="shared" si="7"/>
        <v>1.9183135063829</v>
      </c>
      <c r="AD39" s="16">
        <f ca="1" t="shared" si="8"/>
        <v>2.3166285186241</v>
      </c>
      <c r="AE39" s="15">
        <f ca="1" t="shared" si="9"/>
        <v>4485.48322341661</v>
      </c>
      <c r="AF39" s="15">
        <f ca="1" t="shared" si="10"/>
        <v>5188.01513903198</v>
      </c>
      <c r="AG39" s="15">
        <f ca="1" t="shared" si="11"/>
        <v>6065.06578883653</v>
      </c>
      <c r="AH39" s="15">
        <f ca="1" t="shared" si="12"/>
        <v>7549.86583292254</v>
      </c>
      <c r="AI39" s="15">
        <f ca="1" t="shared" si="13"/>
        <v>9117.50578940198</v>
      </c>
      <c r="AJ39" s="17">
        <f ca="1" t="shared" si="14"/>
        <v>46456.0048984844</v>
      </c>
      <c r="AK39" s="17">
        <f ca="1" t="shared" si="15"/>
        <v>47456.8942213091</v>
      </c>
      <c r="AL39" s="17">
        <f ca="1" t="shared" si="16"/>
        <v>55794.3469960971</v>
      </c>
      <c r="AM39" s="17">
        <f ca="1" t="shared" si="17"/>
        <v>64325.6818818817</v>
      </c>
      <c r="AN39" s="17">
        <f ca="1" t="shared" si="18"/>
        <v>100953.65049953</v>
      </c>
      <c r="AO39" s="17">
        <f ca="1">C39/'Ejercicio 3 - TIR'!$D$7</f>
        <v>15602.667206032</v>
      </c>
      <c r="AP39" s="17">
        <f ca="1" t="shared" si="19"/>
        <v>30853.3376924524</v>
      </c>
      <c r="AQ39" s="17">
        <f ca="1" t="shared" si="20"/>
        <v>31854.2270152772</v>
      </c>
      <c r="AR39" s="17">
        <f ca="1" t="shared" si="21"/>
        <v>40191.6797900651</v>
      </c>
      <c r="AS39" s="17">
        <f ca="1" t="shared" si="22"/>
        <v>48723.0146758498</v>
      </c>
      <c r="AT39" s="17">
        <f ca="1" t="shared" si="23"/>
        <v>85350.9832934976</v>
      </c>
      <c r="AU39" s="17">
        <f ca="1">AP39*'Ejercicio 3 - TIR'!$D$5</f>
        <v>15426.6688462262</v>
      </c>
      <c r="AV39" s="17">
        <f ca="1">AQ39*'Ejercicio 3 - TIR'!$D$5</f>
        <v>15927.1135076386</v>
      </c>
      <c r="AW39" s="17">
        <f ca="1">AR39*'Ejercicio 3 - TIR'!$D$5</f>
        <v>20095.8398950325</v>
      </c>
      <c r="AX39" s="17">
        <f ca="1">AS39*'Ejercicio 3 - TIR'!$D$5</f>
        <v>24361.5073379249</v>
      </c>
      <c r="AY39" s="17">
        <f ca="1">AT39*'Ejercicio 3 - TIR'!$D$5</f>
        <v>42675.4916467488</v>
      </c>
      <c r="AZ39" s="17">
        <f ca="1" t="shared" ref="AZ39:BD39" si="291">AJ39-AU39-AE39</f>
        <v>26543.8528288416</v>
      </c>
      <c r="BA39" s="17">
        <f ca="1" t="shared" si="291"/>
        <v>26341.7655746386</v>
      </c>
      <c r="BB39" s="17">
        <f ca="1" t="shared" si="291"/>
        <v>29633.441312228</v>
      </c>
      <c r="BC39" s="17">
        <f ca="1" t="shared" si="291"/>
        <v>32414.3087110343</v>
      </c>
      <c r="BD39" s="17">
        <f ca="1" t="shared" si="291"/>
        <v>49160.6530633788</v>
      </c>
      <c r="BE39" s="17">
        <f ca="1" t="shared" ref="BE39:BI39" si="292">AZ39/Z39</f>
        <v>23290.2619666986</v>
      </c>
      <c r="BF39" s="17">
        <f ca="1" t="shared" si="292"/>
        <v>19983.1199440639</v>
      </c>
      <c r="BG39" s="17">
        <f ca="1" t="shared" si="292"/>
        <v>19229.4216305084</v>
      </c>
      <c r="BH39" s="17">
        <f ca="1" t="shared" si="292"/>
        <v>16897.2947347661</v>
      </c>
      <c r="BI39" s="17">
        <f ca="1" t="shared" si="292"/>
        <v>21220.7752206109</v>
      </c>
      <c r="BJ39" s="17">
        <f ca="1" t="shared" si="26"/>
        <v>74383.5786656339</v>
      </c>
      <c r="BK39" s="17">
        <f ca="1" t="shared" si="27"/>
        <v>36145.5838160947</v>
      </c>
      <c r="BL39" s="17">
        <f ca="1" t="shared" si="28"/>
        <v>110529.162481729</v>
      </c>
      <c r="BM39" s="17">
        <f ca="1">BK39*'Ejercicio 3 - TIR'!$D$5</f>
        <v>18072.7919080473</v>
      </c>
      <c r="BN39" s="17">
        <f ca="1" t="shared" si="29"/>
        <v>92456.3705736813</v>
      </c>
      <c r="BO39" s="17">
        <f ca="1" t="shared" si="30"/>
        <v>39909.8818953473</v>
      </c>
      <c r="BP39" s="17">
        <f ca="1" t="shared" si="31"/>
        <v>-110121.884322491</v>
      </c>
      <c r="BQ39" s="17">
        <f ca="1" t="shared" ref="BQ39:BT39" si="293">BE39</f>
        <v>23290.2619666986</v>
      </c>
      <c r="BR39" s="17">
        <f ca="1" t="shared" si="293"/>
        <v>19983.1199440639</v>
      </c>
      <c r="BS39" s="17">
        <f ca="1" t="shared" si="293"/>
        <v>19229.4216305084</v>
      </c>
      <c r="BT39" s="17">
        <f ca="1" t="shared" si="293"/>
        <v>16897.2947347661</v>
      </c>
      <c r="BU39" s="17">
        <f ca="1" t="shared" si="33"/>
        <v>61130.6571159582</v>
      </c>
      <c r="BV39" s="19">
        <f ca="1" t="shared" si="34"/>
        <v>7.36779823324876</v>
      </c>
    </row>
    <row r="40" ht="15" customHeight="1" spans="1:74">
      <c r="A40" s="15">
        <v>39</v>
      </c>
      <c r="B40" s="16">
        <f ca="1" t="shared" ref="B40:F40" si="294">RAND()</f>
        <v>0.0777685661410812</v>
      </c>
      <c r="C40" s="17">
        <f ca="1">IF(B40&lt;=('Ejercicio 3 - TIR'!$D$13-'Ejercicio 3 - TIR'!$C$13)/('Ejercicio 3 - TIR'!$E$13-'Ejercicio 3 - TIR'!$C$13),'Ejercicio 3 - TIR'!$C$13+SQRT(('Ejercicio 3 - TIR'!$E$13-'Ejercicio 3 - TIR'!$C$13)*('Ejercicio 3 - TIR'!$D$13-'Ejercicio 3 - TIR'!$C$13)*B40),'Ejercicio 3 - TIR'!$E$13-SQRT(('Ejercicio 3 - TIR'!$E$13-'Ejercicio 3 - TIR'!$C$13)*('Ejercicio 3 - TIR'!$E$13-'Ejercicio 3 - TIR'!$D$13)*(1-B40)))</f>
        <v>65577.4032000952</v>
      </c>
      <c r="D40" s="16">
        <f ca="1" t="shared" si="294"/>
        <v>0.848655579686579</v>
      </c>
      <c r="E40" s="17">
        <f ca="1">IF(D40&lt;=('Ejercicio 3 - TIR'!$D$14-'Ejercicio 3 - TIR'!$C$14)/('Ejercicio 3 - TIR'!$E$14-'Ejercicio 3 - TIR'!$C$14),'Ejercicio 3 - TIR'!$C$14+SQRT(('Ejercicio 3 - TIR'!$E$14-'Ejercicio 3 - TIR'!$C$14)*('Ejercicio 3 - TIR'!$D$14-'Ejercicio 3 - TIR'!$C$14)*D40),'Ejercicio 3 - TIR'!$E$14-SQRT(('Ejercicio 3 - TIR'!$E$14-'Ejercicio 3 - TIR'!$C$14)*('Ejercicio 3 - TIR'!$E$14-'Ejercicio 3 - TIR'!$D$14)*(1-D40)))</f>
        <v>35235.3737767782</v>
      </c>
      <c r="F40" s="16">
        <f ca="1" t="shared" si="294"/>
        <v>0.56687250266103</v>
      </c>
      <c r="G40" s="17">
        <f ca="1">IF(F40&lt;=('Ejercicio 3 - TIR'!$D$18-'Ejercicio 3 - TIR'!$C$18)/('Ejercicio 3 - TIR'!$E$18-'Ejercicio 3 - TIR'!$C$18),'Ejercicio 3 - TIR'!$C$18+SQRT(('Ejercicio 3 - TIR'!$E$18-'Ejercicio 3 - TIR'!$C$18)*('Ejercicio 3 - TIR'!$D$18-'Ejercicio 3 - TIR'!$C$18)*F40),'Ejercicio 3 - TIR'!$E$18-SQRT(('Ejercicio 3 - TIR'!$E$18-'Ejercicio 3 - TIR'!$C$18)*('Ejercicio 3 - TIR'!$E$18-'Ejercicio 3 - TIR'!$D$18)*(1-F40)))</f>
        <v>39221.2187588818</v>
      </c>
      <c r="H40" s="16">
        <f ca="1" t="shared" ref="H40:L40" si="295">RAND()</f>
        <v>0.148677543158917</v>
      </c>
      <c r="I40" s="17">
        <f ca="1">IF(H40&lt;=('Ejercicio 3 - TIR'!$D$18-'Ejercicio 3 - TIR'!$C$18)/('Ejercicio 3 - TIR'!$E$18-'Ejercicio 3 - TIR'!$C$18),'Ejercicio 3 - TIR'!$C$18+SQRT(('Ejercicio 3 - TIR'!$E$18-'Ejercicio 3 - TIR'!$C$18)*('Ejercicio 3 - TIR'!$D$18-'Ejercicio 3 - TIR'!$C$18)*H40),'Ejercicio 3 - TIR'!$E$18-SQRT(('Ejercicio 3 - TIR'!$E$18-'Ejercicio 3 - TIR'!$C$18)*('Ejercicio 3 - TIR'!$E$18-'Ejercicio 3 - TIR'!$D$18)*(1-H40)))</f>
        <v>34722.4603199855</v>
      </c>
      <c r="J40" s="16">
        <f ca="1" t="shared" si="295"/>
        <v>0.0305112347858054</v>
      </c>
      <c r="K40" s="17">
        <f ca="1">IF(J40&lt;=('Ejercicio 3 - TIR'!$D$18-'Ejercicio 3 - TIR'!$C$18)/('Ejercicio 3 - TIR'!$E$18-'Ejercicio 3 - TIR'!$C$18),'Ejercicio 3 - TIR'!$C$18+SQRT(('Ejercicio 3 - TIR'!$E$18-'Ejercicio 3 - TIR'!$C$18)*('Ejercicio 3 - TIR'!$D$18-'Ejercicio 3 - TIR'!$C$18)*J40),'Ejercicio 3 - TIR'!$E$18-SQRT(('Ejercicio 3 - TIR'!$E$18-'Ejercicio 3 - TIR'!$C$18)*('Ejercicio 3 - TIR'!$E$18-'Ejercicio 3 - TIR'!$D$18)*(1-J40)))</f>
        <v>32139.3188677406</v>
      </c>
      <c r="L40" s="16">
        <f ca="1" t="shared" si="295"/>
        <v>0.102395768985347</v>
      </c>
      <c r="M40" s="17">
        <f ca="1">IF(L40&lt;=('Ejercicio 3 - TIR'!$D$18-'Ejercicio 3 - TIR'!$C$18)/('Ejercicio 3 - TIR'!$E$18-'Ejercicio 3 - TIR'!$C$18),'Ejercicio 3 - TIR'!$C$18+SQRT(('Ejercicio 3 - TIR'!$E$18-'Ejercicio 3 - TIR'!$C$18)*('Ejercicio 3 - TIR'!$D$18-'Ejercicio 3 - TIR'!$C$18)*L40),'Ejercicio 3 - TIR'!$E$18-SQRT(('Ejercicio 3 - TIR'!$E$18-'Ejercicio 3 - TIR'!$C$18)*('Ejercicio 3 - TIR'!$E$18-'Ejercicio 3 - TIR'!$D$18)*(1-L40)))</f>
        <v>33919.1026202183</v>
      </c>
      <c r="N40" s="16">
        <f ca="1" t="shared" ref="N40:R40" si="296">RAND()</f>
        <v>0.0207657942108688</v>
      </c>
      <c r="O40" s="17">
        <f ca="1">IF(N40&lt;=('Ejercicio 3 - TIR'!$D$18-'Ejercicio 3 - TIR'!$C$18)/('Ejercicio 3 - TIR'!$E$18-'Ejercicio 3 - TIR'!$C$18),'Ejercicio 3 - TIR'!$C$18+SQRT(('Ejercicio 3 - TIR'!$E$18-'Ejercicio 3 - TIR'!$C$18)*('Ejercicio 3 - TIR'!$D$18-'Ejercicio 3 - TIR'!$C$18)*N40),'Ejercicio 3 - TIR'!$E$18-SQRT(('Ejercicio 3 - TIR'!$E$18-'Ejercicio 3 - TIR'!$C$18)*('Ejercicio 3 - TIR'!$E$18-'Ejercicio 3 - TIR'!$D$18)*(1-N40)))</f>
        <v>31764.8991845514</v>
      </c>
      <c r="P40" s="16">
        <f ca="1" t="shared" si="296"/>
        <v>0.193836999009775</v>
      </c>
      <c r="Q40" s="18">
        <f ca="1">IF(P40&lt;=('Ejercicio 3 - TIR'!$D$22-'Ejercicio 3 - TIR'!$C$22)/('Ejercicio 3 - TIR'!$E$22-'Ejercicio 3 - TIR'!$C$22),'Ejercicio 3 - TIR'!$C$22+SQRT(('Ejercicio 3 - TIR'!$E$22-'Ejercicio 3 - TIR'!$C$22)*('Ejercicio 3 - TIR'!$D$22-'Ejercicio 3 - TIR'!$C$22)*P40),'Ejercicio 3 - TIR'!$E$22-SQRT(('Ejercicio 3 - TIR'!$E$22-'Ejercicio 3 - TIR'!$C$22)*('Ejercicio 3 - TIR'!$E$22-'Ejercicio 3 - TIR'!$D$22)*(1-P40)))</f>
        <v>0.138679041683598</v>
      </c>
      <c r="R40" s="16">
        <f ca="1" t="shared" si="296"/>
        <v>0.342907492188923</v>
      </c>
      <c r="S40" s="18">
        <f ca="1">IF(R40&lt;=('Ejercicio 3 - TIR'!$D$23-'Ejercicio 3 - TIR'!$C$23)/('Ejercicio 3 - TIR'!$E$23-'Ejercicio 3 - TIR'!$C$23),'Ejercicio 3 - TIR'!$C$23+SQRT(('Ejercicio 3 - TIR'!$E$23-'Ejercicio 3 - TIR'!$C$23)*('Ejercicio 3 - TIR'!$D$23-'Ejercicio 3 - TIR'!$C$23)*R40),'Ejercicio 3 - TIR'!$E$23-SQRT(('Ejercicio 3 - TIR'!$E$23-'Ejercicio 3 - TIR'!$C$23)*('Ejercicio 3 - TIR'!$E$23-'Ejercicio 3 - TIR'!$D$23)*(1-R40)))</f>
        <v>0.144844184147202</v>
      </c>
      <c r="T40" s="16">
        <f ca="1" t="shared" ref="T40:X40" si="297">RAND()</f>
        <v>0.315396307652079</v>
      </c>
      <c r="U40" s="18">
        <f ca="1">IF(T40&lt;=('Ejercicio 3 - TIR'!$D$24-'Ejercicio 3 - TIR'!$C$24)/('Ejercicio 3 - TIR'!$E$24-'Ejercicio 3 - TIR'!$C$24),'Ejercicio 3 - TIR'!$C$24+SQRT(('Ejercicio 3 - TIR'!$E$24-'Ejercicio 3 - TIR'!$C$24)*('Ejercicio 3 - TIR'!$D$24-'Ejercicio 3 - TIR'!$C$24)*T40),'Ejercicio 3 - TIR'!$E$24-SQRT(('Ejercicio 3 - TIR'!$E$24-'Ejercicio 3 - TIR'!$C$24)*('Ejercicio 3 - TIR'!$E$24-'Ejercicio 3 - TIR'!$D$24)*(1-T40)))</f>
        <v>0.175735816405729</v>
      </c>
      <c r="V40" s="16">
        <f ca="1" t="shared" si="297"/>
        <v>0.559007089281476</v>
      </c>
      <c r="W40" s="18">
        <f ca="1">IF(V40&lt;=('Ejercicio 3 - TIR'!$D$25-'Ejercicio 3 - TIR'!$C$25)/('Ejercicio 3 - TIR'!$E$25-'Ejercicio 3 - TIR'!$C$25),'Ejercicio 3 - TIR'!$C$25+SQRT(('Ejercicio 3 - TIR'!$E$25-'Ejercicio 3 - TIR'!$C$25)*('Ejercicio 3 - TIR'!$D$25-'Ejercicio 3 - TIR'!$C$25)*V40),'Ejercicio 3 - TIR'!$E$25-SQRT(('Ejercicio 3 - TIR'!$E$25-'Ejercicio 3 - TIR'!$C$25)*('Ejercicio 3 - TIR'!$E$25-'Ejercicio 3 - TIR'!$D$25)*(1-V40)))</f>
        <v>0.210712913221838</v>
      </c>
      <c r="X40" s="16">
        <f ca="1" t="shared" si="297"/>
        <v>0.672298810895145</v>
      </c>
      <c r="Y40" s="18">
        <f ca="1">IF(X40&lt;=('Ejercicio 3 - TIR'!$D$26-'Ejercicio 3 - TIR'!$C$26)/('Ejercicio 3 - TIR'!$E$26-'Ejercicio 3 - TIR'!$C$26),'Ejercicio 3 - TIR'!$C$26+SQRT(('Ejercicio 3 - TIR'!$E$26-'Ejercicio 3 - TIR'!$C$26)*('Ejercicio 3 - TIR'!$D$26-'Ejercicio 3 - TIR'!$C$26)*X40),'Ejercicio 3 - TIR'!$E$26-SQRT(('Ejercicio 3 - TIR'!$E$26-'Ejercicio 3 - TIR'!$C$26)*('Ejercicio 3 - TIR'!$E$26-'Ejercicio 3 - TIR'!$D$26)*(1-X40)))</f>
        <v>0.237933547556679</v>
      </c>
      <c r="Z40" s="16">
        <f ca="1" t="shared" si="4"/>
        <v>1.1386790416836</v>
      </c>
      <c r="AA40" s="16">
        <f ca="1" t="shared" si="5"/>
        <v>1.30361007848178</v>
      </c>
      <c r="AB40" s="16">
        <f ca="1" t="shared" si="6"/>
        <v>1.53270105989851</v>
      </c>
      <c r="AC40" s="16">
        <f ca="1" t="shared" si="7"/>
        <v>1.85566096532792</v>
      </c>
      <c r="AD40" s="16">
        <f ca="1" t="shared" si="8"/>
        <v>2.29718496187084</v>
      </c>
      <c r="AE40" s="15">
        <f ca="1" t="shared" si="9"/>
        <v>4886.40786872698</v>
      </c>
      <c r="AF40" s="15">
        <f ca="1" t="shared" si="10"/>
        <v>5594.1756298832</v>
      </c>
      <c r="AG40" s="15">
        <f ca="1" t="shared" si="11"/>
        <v>6577.27265131776</v>
      </c>
      <c r="AH40" s="15">
        <f ca="1" t="shared" si="12"/>
        <v>7963.18893273125</v>
      </c>
      <c r="AI40" s="15">
        <f ca="1" t="shared" si="13"/>
        <v>9857.89872536007</v>
      </c>
      <c r="AJ40" s="17">
        <f ca="1" t="shared" si="14"/>
        <v>44660.3797900263</v>
      </c>
      <c r="AK40" s="17">
        <f ca="1" t="shared" si="15"/>
        <v>45264.5492228167</v>
      </c>
      <c r="AL40" s="17">
        <f ca="1" t="shared" si="16"/>
        <v>49259.9680930021</v>
      </c>
      <c r="AM40" s="17">
        <f ca="1" t="shared" si="17"/>
        <v>62942.3547112911</v>
      </c>
      <c r="AN40" s="17">
        <f ca="1" t="shared" si="18"/>
        <v>72969.848722095</v>
      </c>
      <c r="AO40" s="17">
        <f ca="1">C40/'Ejercicio 3 - TIR'!$D$7</f>
        <v>13115.480640019</v>
      </c>
      <c r="AP40" s="17">
        <f ca="1" t="shared" si="19"/>
        <v>31544.8991500073</v>
      </c>
      <c r="AQ40" s="17">
        <f ca="1" t="shared" si="20"/>
        <v>32149.0685827976</v>
      </c>
      <c r="AR40" s="17">
        <f ca="1" t="shared" si="21"/>
        <v>36144.487452983</v>
      </c>
      <c r="AS40" s="17">
        <f ca="1" t="shared" si="22"/>
        <v>49826.874071272</v>
      </c>
      <c r="AT40" s="17">
        <f ca="1" t="shared" si="23"/>
        <v>59854.3680820759</v>
      </c>
      <c r="AU40" s="17">
        <f ca="1">AP40*'Ejercicio 3 - TIR'!$D$5</f>
        <v>15772.4495750036</v>
      </c>
      <c r="AV40" s="17">
        <f ca="1">AQ40*'Ejercicio 3 - TIR'!$D$5</f>
        <v>16074.5342913988</v>
      </c>
      <c r="AW40" s="17">
        <f ca="1">AR40*'Ejercicio 3 - TIR'!$D$5</f>
        <v>18072.2437264915</v>
      </c>
      <c r="AX40" s="17">
        <f ca="1">AS40*'Ejercicio 3 - TIR'!$D$5</f>
        <v>24913.437035636</v>
      </c>
      <c r="AY40" s="17">
        <f ca="1">AT40*'Ejercicio 3 - TIR'!$D$5</f>
        <v>29927.184041038</v>
      </c>
      <c r="AZ40" s="17">
        <f ca="1" t="shared" ref="AZ40:BD40" si="298">AJ40-AU40-AE40</f>
        <v>24001.5223462957</v>
      </c>
      <c r="BA40" s="17">
        <f ca="1" t="shared" si="298"/>
        <v>23595.8393015347</v>
      </c>
      <c r="BB40" s="17">
        <f ca="1" t="shared" si="298"/>
        <v>24610.4517151928</v>
      </c>
      <c r="BC40" s="17">
        <f ca="1" t="shared" si="298"/>
        <v>30065.7287429238</v>
      </c>
      <c r="BD40" s="17">
        <f ca="1" t="shared" si="298"/>
        <v>33184.7659556969</v>
      </c>
      <c r="BE40" s="17">
        <f ca="1" t="shared" ref="BE40:BI40" si="299">AZ40/Z40</f>
        <v>21078.3912478166</v>
      </c>
      <c r="BF40" s="17">
        <f ca="1" t="shared" si="299"/>
        <v>18100.3811576964</v>
      </c>
      <c r="BG40" s="17">
        <f ca="1" t="shared" si="299"/>
        <v>16056.9157020238</v>
      </c>
      <c r="BH40" s="17">
        <f ca="1" t="shared" si="299"/>
        <v>16202.1669392667</v>
      </c>
      <c r="BI40" s="17">
        <f ca="1" t="shared" si="299"/>
        <v>14445.8398024124</v>
      </c>
      <c r="BJ40" s="17">
        <f ca="1" t="shared" si="26"/>
        <v>80942.170765913</v>
      </c>
      <c r="BK40" s="17">
        <f ca="1" t="shared" si="27"/>
        <v>30128.6848939599</v>
      </c>
      <c r="BL40" s="17">
        <f ca="1" t="shared" si="28"/>
        <v>111070.855659873</v>
      </c>
      <c r="BM40" s="17">
        <f ca="1">BK40*'Ejercicio 3 - TIR'!$D$5</f>
        <v>15064.34244698</v>
      </c>
      <c r="BN40" s="17">
        <f ca="1" t="shared" si="29"/>
        <v>96006.513212893</v>
      </c>
      <c r="BO40" s="17">
        <f ca="1" t="shared" si="30"/>
        <v>41793.1140967877</v>
      </c>
      <c r="BP40" s="17">
        <f ca="1" t="shared" si="31"/>
        <v>-100812.776976873</v>
      </c>
      <c r="BQ40" s="17">
        <f ca="1" t="shared" ref="BQ40:BT40" si="300">BE40</f>
        <v>21078.3912478166</v>
      </c>
      <c r="BR40" s="17">
        <f ca="1" t="shared" si="300"/>
        <v>18100.3811576964</v>
      </c>
      <c r="BS40" s="17">
        <f ca="1" t="shared" si="300"/>
        <v>16056.9157020238</v>
      </c>
      <c r="BT40" s="17">
        <f ca="1" t="shared" si="300"/>
        <v>16202.1669392667</v>
      </c>
      <c r="BU40" s="17">
        <f ca="1" t="shared" si="33"/>
        <v>56238.9538992</v>
      </c>
      <c r="BV40" s="19">
        <f ca="1" t="shared" si="34"/>
        <v>7.08235305457621</v>
      </c>
    </row>
    <row r="41" ht="15" customHeight="1" spans="1:74">
      <c r="A41" s="15">
        <v>40</v>
      </c>
      <c r="B41" s="16">
        <f ca="1" t="shared" ref="B41:F41" si="301">RAND()</f>
        <v>0.35853094100012</v>
      </c>
      <c r="C41" s="17">
        <f ca="1">IF(B41&lt;=('Ejercicio 3 - TIR'!$D$13-'Ejercicio 3 - TIR'!$C$13)/('Ejercicio 3 - TIR'!$E$13-'Ejercicio 3 - TIR'!$C$13),'Ejercicio 3 - TIR'!$C$13+SQRT(('Ejercicio 3 - TIR'!$E$13-'Ejercicio 3 - TIR'!$C$13)*('Ejercicio 3 - TIR'!$D$13-'Ejercicio 3 - TIR'!$C$13)*B41),'Ejercicio 3 - TIR'!$E$13-SQRT(('Ejercicio 3 - TIR'!$E$13-'Ejercicio 3 - TIR'!$C$13)*('Ejercicio 3 - TIR'!$E$13-'Ejercicio 3 - TIR'!$D$13)*(1-B41)))</f>
        <v>72255.3992495863</v>
      </c>
      <c r="D41" s="16">
        <f ca="1" t="shared" si="301"/>
        <v>0.547244413897799</v>
      </c>
      <c r="E41" s="17">
        <f ca="1">IF(D41&lt;=('Ejercicio 3 - TIR'!$D$14-'Ejercicio 3 - TIR'!$C$14)/('Ejercicio 3 - TIR'!$E$14-'Ejercicio 3 - TIR'!$C$14),'Ejercicio 3 - TIR'!$C$14+SQRT(('Ejercicio 3 - TIR'!$E$14-'Ejercicio 3 - TIR'!$C$14)*('Ejercicio 3 - TIR'!$D$14-'Ejercicio 3 - TIR'!$C$14)*D41),'Ejercicio 3 - TIR'!$E$14-SQRT(('Ejercicio 3 - TIR'!$E$14-'Ejercicio 3 - TIR'!$C$14)*('Ejercicio 3 - TIR'!$E$14-'Ejercicio 3 - TIR'!$D$14)*(1-D41)))</f>
        <v>31759.0450847411</v>
      </c>
      <c r="F41" s="16">
        <f ca="1" t="shared" si="301"/>
        <v>0.647905218075654</v>
      </c>
      <c r="G41" s="17">
        <f ca="1">IF(F41&lt;=('Ejercicio 3 - TIR'!$D$18-'Ejercicio 3 - TIR'!$C$18)/('Ejercicio 3 - TIR'!$E$18-'Ejercicio 3 - TIR'!$C$18),'Ejercicio 3 - TIR'!$C$18+SQRT(('Ejercicio 3 - TIR'!$E$18-'Ejercicio 3 - TIR'!$C$18)*('Ejercicio 3 - TIR'!$D$18-'Ejercicio 3 - TIR'!$C$18)*F41),'Ejercicio 3 - TIR'!$E$18-SQRT(('Ejercicio 3 - TIR'!$E$18-'Ejercicio 3 - TIR'!$C$18)*('Ejercicio 3 - TIR'!$E$18-'Ejercicio 3 - TIR'!$D$18)*(1-F41)))</f>
        <v>39858.2849781972</v>
      </c>
      <c r="H41" s="16">
        <f ca="1" t="shared" ref="H41:L41" si="302">RAND()</f>
        <v>0.440599374292491</v>
      </c>
      <c r="I41" s="17">
        <f ca="1">IF(H41&lt;=('Ejercicio 3 - TIR'!$D$18-'Ejercicio 3 - TIR'!$C$18)/('Ejercicio 3 - TIR'!$E$18-'Ejercicio 3 - TIR'!$C$18),'Ejercicio 3 - TIR'!$C$18+SQRT(('Ejercicio 3 - TIR'!$E$18-'Ejercicio 3 - TIR'!$C$18)*('Ejercicio 3 - TIR'!$D$18-'Ejercicio 3 - TIR'!$C$18)*H41),'Ejercicio 3 - TIR'!$E$18-SQRT(('Ejercicio 3 - TIR'!$E$18-'Ejercicio 3 - TIR'!$C$18)*('Ejercicio 3 - TIR'!$E$18-'Ejercicio 3 - TIR'!$D$18)*(1-H41)))</f>
        <v>38129.5698621682</v>
      </c>
      <c r="J41" s="16">
        <f ca="1" t="shared" si="302"/>
        <v>0.207993389413635</v>
      </c>
      <c r="K41" s="17">
        <f ca="1">IF(J41&lt;=('Ejercicio 3 - TIR'!$D$18-'Ejercicio 3 - TIR'!$C$18)/('Ejercicio 3 - TIR'!$E$18-'Ejercicio 3 - TIR'!$C$18),'Ejercicio 3 - TIR'!$C$18+SQRT(('Ejercicio 3 - TIR'!$E$18-'Ejercicio 3 - TIR'!$C$18)*('Ejercicio 3 - TIR'!$D$18-'Ejercicio 3 - TIR'!$C$18)*J41),'Ejercicio 3 - TIR'!$E$18-SQRT(('Ejercicio 3 - TIR'!$E$18-'Ejercicio 3 - TIR'!$C$18)*('Ejercicio 3 - TIR'!$E$18-'Ejercicio 3 - TIR'!$D$18)*(1-J41)))</f>
        <v>35585.6072554419</v>
      </c>
      <c r="L41" s="16">
        <f ca="1" t="shared" si="302"/>
        <v>0.134006784674854</v>
      </c>
      <c r="M41" s="17">
        <f ca="1">IF(L41&lt;=('Ejercicio 3 - TIR'!$D$18-'Ejercicio 3 - TIR'!$C$18)/('Ejercicio 3 - TIR'!$E$18-'Ejercicio 3 - TIR'!$C$18),'Ejercicio 3 - TIR'!$C$18+SQRT(('Ejercicio 3 - TIR'!$E$18-'Ejercicio 3 - TIR'!$C$18)*('Ejercicio 3 - TIR'!$D$18-'Ejercicio 3 - TIR'!$C$18)*L41),'Ejercicio 3 - TIR'!$E$18-SQRT(('Ejercicio 3 - TIR'!$E$18-'Ejercicio 3 - TIR'!$C$18)*('Ejercicio 3 - TIR'!$E$18-'Ejercicio 3 - TIR'!$D$18)*(1-L41)))</f>
        <v>34483.4158519178</v>
      </c>
      <c r="N41" s="16">
        <f ca="1" t="shared" ref="N41:R41" si="303">RAND()</f>
        <v>0.972457865322822</v>
      </c>
      <c r="O41" s="17">
        <f ca="1">IF(N41&lt;=('Ejercicio 3 - TIR'!$D$18-'Ejercicio 3 - TIR'!$C$18)/('Ejercicio 3 - TIR'!$E$18-'Ejercicio 3 - TIR'!$C$18),'Ejercicio 3 - TIR'!$C$18+SQRT(('Ejercicio 3 - TIR'!$E$18-'Ejercicio 3 - TIR'!$C$18)*('Ejercicio 3 - TIR'!$D$18-'Ejercicio 3 - TIR'!$C$18)*N41),'Ejercicio 3 - TIR'!$E$18-SQRT(('Ejercicio 3 - TIR'!$E$18-'Ejercicio 3 - TIR'!$C$18)*('Ejercicio 3 - TIR'!$E$18-'Ejercicio 3 - TIR'!$D$18)*(1-N41)))</f>
        <v>43562.759553593</v>
      </c>
      <c r="P41" s="16">
        <f ca="1" t="shared" si="303"/>
        <v>0.657781616322886</v>
      </c>
      <c r="Q41" s="18">
        <f ca="1">IF(P41&lt;=('Ejercicio 3 - TIR'!$D$22-'Ejercicio 3 - TIR'!$C$22)/('Ejercicio 3 - TIR'!$E$22-'Ejercicio 3 - TIR'!$C$22),'Ejercicio 3 - TIR'!$C$22+SQRT(('Ejercicio 3 - TIR'!$E$22-'Ejercicio 3 - TIR'!$C$22)*('Ejercicio 3 - TIR'!$D$22-'Ejercicio 3 - TIR'!$C$22)*P41),'Ejercicio 3 - TIR'!$E$22-SQRT(('Ejercicio 3 - TIR'!$E$22-'Ejercicio 3 - TIR'!$C$22)*('Ejercicio 3 - TIR'!$E$22-'Ejercicio 3 - TIR'!$D$22)*(1-P41)))</f>
        <v>0.155180791901859</v>
      </c>
      <c r="R41" s="16">
        <f ca="1" t="shared" si="303"/>
        <v>0.1536337781018</v>
      </c>
      <c r="S41" s="18">
        <f ca="1">IF(R41&lt;=('Ejercicio 3 - TIR'!$D$23-'Ejercicio 3 - TIR'!$C$23)/('Ejercicio 3 - TIR'!$E$23-'Ejercicio 3 - TIR'!$C$23),'Ejercicio 3 - TIR'!$C$23+SQRT(('Ejercicio 3 - TIR'!$E$23-'Ejercicio 3 - TIR'!$C$23)*('Ejercicio 3 - TIR'!$D$23-'Ejercicio 3 - TIR'!$C$23)*R41),'Ejercicio 3 - TIR'!$E$23-SQRT(('Ejercicio 3 - TIR'!$E$23-'Ejercicio 3 - TIR'!$C$23)*('Ejercicio 3 - TIR'!$E$23-'Ejercicio 3 - TIR'!$D$23)*(1-R41)))</f>
        <v>0.136629515945548</v>
      </c>
      <c r="T41" s="16">
        <f ca="1" t="shared" ref="T41:X41" si="304">RAND()</f>
        <v>0.865019368953463</v>
      </c>
      <c r="U41" s="18">
        <f ca="1">IF(T41&lt;=('Ejercicio 3 - TIR'!$D$24-'Ejercicio 3 - TIR'!$C$24)/('Ejercicio 3 - TIR'!$E$24-'Ejercicio 3 - TIR'!$C$24),'Ejercicio 3 - TIR'!$C$24+SQRT(('Ejercicio 3 - TIR'!$E$24-'Ejercicio 3 - TIR'!$C$24)*('Ejercicio 3 - TIR'!$D$24-'Ejercicio 3 - TIR'!$C$24)*T41),'Ejercicio 3 - TIR'!$E$24-SQRT(('Ejercicio 3 - TIR'!$E$24-'Ejercicio 3 - TIR'!$C$24)*('Ejercicio 3 - TIR'!$E$24-'Ejercicio 3 - TIR'!$D$24)*(1-T41)))</f>
        <v>0.200559172678862</v>
      </c>
      <c r="V41" s="16">
        <f ca="1" t="shared" si="304"/>
        <v>0.731142694172925</v>
      </c>
      <c r="W41" s="18">
        <f ca="1">IF(V41&lt;=('Ejercicio 3 - TIR'!$D$25-'Ejercicio 3 - TIR'!$C$25)/('Ejercicio 3 - TIR'!$E$25-'Ejercicio 3 - TIR'!$C$25),'Ejercicio 3 - TIR'!$C$25+SQRT(('Ejercicio 3 - TIR'!$E$25-'Ejercicio 3 - TIR'!$C$25)*('Ejercicio 3 - TIR'!$D$25-'Ejercicio 3 - TIR'!$C$25)*V41),'Ejercicio 3 - TIR'!$E$25-SQRT(('Ejercicio 3 - TIR'!$E$25-'Ejercicio 3 - TIR'!$C$25)*('Ejercicio 3 - TIR'!$E$25-'Ejercicio 3 - TIR'!$D$25)*(1-V41)))</f>
        <v>0.219324267402477</v>
      </c>
      <c r="X41" s="16">
        <f ca="1" t="shared" si="304"/>
        <v>0.507757838104504</v>
      </c>
      <c r="Y41" s="18">
        <f ca="1">IF(X41&lt;=('Ejercicio 3 - TIR'!$D$26-'Ejercicio 3 - TIR'!$C$26)/('Ejercicio 3 - TIR'!$E$26-'Ejercicio 3 - TIR'!$C$26),'Ejercicio 3 - TIR'!$C$26+SQRT(('Ejercicio 3 - TIR'!$E$26-'Ejercicio 3 - TIR'!$C$26)*('Ejercicio 3 - TIR'!$D$26-'Ejercicio 3 - TIR'!$C$26)*X41),'Ejercicio 3 - TIR'!$E$26-SQRT(('Ejercicio 3 - TIR'!$E$26-'Ejercicio 3 - TIR'!$C$26)*('Ejercicio 3 - TIR'!$E$26-'Ejercicio 3 - TIR'!$D$26)*(1-X41)))</f>
        <v>0.228443160742384</v>
      </c>
      <c r="Z41" s="16">
        <f ca="1" t="shared" si="4"/>
        <v>1.15518079190186</v>
      </c>
      <c r="AA41" s="16">
        <f ca="1" t="shared" si="5"/>
        <v>1.31301258432901</v>
      </c>
      <c r="AB41" s="16">
        <f ca="1" t="shared" si="6"/>
        <v>1.57634930195897</v>
      </c>
      <c r="AC41" s="16">
        <f ca="1" t="shared" si="7"/>
        <v>1.92208095778152</v>
      </c>
      <c r="AD41" s="16">
        <f ca="1" t="shared" si="8"/>
        <v>2.36116720697988</v>
      </c>
      <c r="AE41" s="15">
        <f ca="1" t="shared" si="9"/>
        <v>4928.39376629698</v>
      </c>
      <c r="AF41" s="15">
        <f ca="1" t="shared" si="10"/>
        <v>5601.75782097519</v>
      </c>
      <c r="AG41" s="15">
        <f ca="1" t="shared" si="11"/>
        <v>6725.24173509732</v>
      </c>
      <c r="AH41" s="15">
        <f ca="1" t="shared" si="12"/>
        <v>8200.2504517521</v>
      </c>
      <c r="AI41" s="15">
        <f ca="1" t="shared" si="13"/>
        <v>10073.5415838295</v>
      </c>
      <c r="AJ41" s="17">
        <f ca="1" t="shared" si="14"/>
        <v>46043.5252049638</v>
      </c>
      <c r="AK41" s="17">
        <f ca="1" t="shared" si="15"/>
        <v>50064.6050640789</v>
      </c>
      <c r="AL41" s="17">
        <f ca="1" t="shared" si="16"/>
        <v>56095.3471569018</v>
      </c>
      <c r="AM41" s="17">
        <f ca="1" t="shared" si="17"/>
        <v>66279.9169682327</v>
      </c>
      <c r="AN41" s="17">
        <f ca="1" t="shared" si="18"/>
        <v>102858.959303493</v>
      </c>
      <c r="AO41" s="17">
        <f ca="1">C41/'Ejercicio 3 - TIR'!$D$7</f>
        <v>14451.0798499173</v>
      </c>
      <c r="AP41" s="17">
        <f ca="1" t="shared" si="19"/>
        <v>31592.4453550465</v>
      </c>
      <c r="AQ41" s="17">
        <f ca="1" t="shared" si="20"/>
        <v>35613.5252141616</v>
      </c>
      <c r="AR41" s="17">
        <f ca="1" t="shared" si="21"/>
        <v>41644.2673069845</v>
      </c>
      <c r="AS41" s="17">
        <f ca="1" t="shared" si="22"/>
        <v>51828.8371183154</v>
      </c>
      <c r="AT41" s="17">
        <f ca="1" t="shared" si="23"/>
        <v>88407.8794535759</v>
      </c>
      <c r="AU41" s="17">
        <f ca="1">AP41*'Ejercicio 3 - TIR'!$D$5</f>
        <v>15796.2226775233</v>
      </c>
      <c r="AV41" s="17">
        <f ca="1">AQ41*'Ejercicio 3 - TIR'!$D$5</f>
        <v>17806.7626070808</v>
      </c>
      <c r="AW41" s="17">
        <f ca="1">AR41*'Ejercicio 3 - TIR'!$D$5</f>
        <v>20822.1336534922</v>
      </c>
      <c r="AX41" s="17">
        <f ca="1">AS41*'Ejercicio 3 - TIR'!$D$5</f>
        <v>25914.4185591577</v>
      </c>
      <c r="AY41" s="17">
        <f ca="1">AT41*'Ejercicio 3 - TIR'!$D$5</f>
        <v>44203.9397267879</v>
      </c>
      <c r="AZ41" s="17">
        <f ca="1" t="shared" ref="AZ41:BD41" si="305">AJ41-AU41-AE41</f>
        <v>25318.9087611436</v>
      </c>
      <c r="BA41" s="17">
        <f ca="1" t="shared" si="305"/>
        <v>26656.0846360229</v>
      </c>
      <c r="BB41" s="17">
        <f ca="1" t="shared" si="305"/>
        <v>28547.9717683122</v>
      </c>
      <c r="BC41" s="17">
        <f ca="1" t="shared" si="305"/>
        <v>32165.2479573229</v>
      </c>
      <c r="BD41" s="17">
        <f ca="1" t="shared" si="305"/>
        <v>48581.4779928757</v>
      </c>
      <c r="BE41" s="17">
        <f ca="1" t="shared" ref="BE41:BI41" si="306">AZ41/Z41</f>
        <v>21917.7023532907</v>
      </c>
      <c r="BF41" s="17">
        <f ca="1" t="shared" si="306"/>
        <v>20301.4692731563</v>
      </c>
      <c r="BG41" s="17">
        <f ca="1" t="shared" si="306"/>
        <v>18110.1813746706</v>
      </c>
      <c r="BH41" s="17">
        <f ca="1" t="shared" si="306"/>
        <v>16734.5958176747</v>
      </c>
      <c r="BI41" s="17">
        <f ca="1" t="shared" si="306"/>
        <v>20575.1959663269</v>
      </c>
      <c r="BJ41" s="17">
        <f ca="1" t="shared" si="26"/>
        <v>74988.4157790862</v>
      </c>
      <c r="BK41" s="17">
        <f ca="1" t="shared" si="27"/>
        <v>34121.4158470724</v>
      </c>
      <c r="BL41" s="17">
        <f ca="1" t="shared" si="28"/>
        <v>109109.831626159</v>
      </c>
      <c r="BM41" s="17">
        <f ca="1">BK41*'Ejercicio 3 - TIR'!$D$5</f>
        <v>17060.7079235362</v>
      </c>
      <c r="BN41" s="17">
        <f ca="1" t="shared" si="29"/>
        <v>92049.1237026223</v>
      </c>
      <c r="BO41" s="17">
        <f ca="1" t="shared" si="30"/>
        <v>38984.5850096997</v>
      </c>
      <c r="BP41" s="17">
        <f ca="1" t="shared" si="31"/>
        <v>-104014.444334327</v>
      </c>
      <c r="BQ41" s="17">
        <f ca="1" t="shared" ref="BQ41:BT41" si="307">BE41</f>
        <v>21917.7023532907</v>
      </c>
      <c r="BR41" s="17">
        <f ca="1" t="shared" si="307"/>
        <v>20301.4692731563</v>
      </c>
      <c r="BS41" s="17">
        <f ca="1" t="shared" si="307"/>
        <v>18110.1813746706</v>
      </c>
      <c r="BT41" s="17">
        <f ca="1" t="shared" si="307"/>
        <v>16734.5958176747</v>
      </c>
      <c r="BU41" s="17">
        <f ca="1" t="shared" si="33"/>
        <v>59559.7809760266</v>
      </c>
      <c r="BV41" s="19">
        <f ca="1" t="shared" si="34"/>
        <v>8.27858425102073</v>
      </c>
    </row>
    <row r="42" ht="15" customHeight="1" spans="1:74">
      <c r="A42" s="15">
        <v>41</v>
      </c>
      <c r="B42" s="16">
        <f ca="1" t="shared" ref="B42:F42" si="308">RAND()</f>
        <v>0.0253458584561812</v>
      </c>
      <c r="C42" s="17">
        <f ca="1">IF(B42&lt;=('Ejercicio 3 - TIR'!$D$13-'Ejercicio 3 - TIR'!$C$13)/('Ejercicio 3 - TIR'!$E$13-'Ejercicio 3 - TIR'!$C$13),'Ejercicio 3 - TIR'!$C$13+SQRT(('Ejercicio 3 - TIR'!$E$13-'Ejercicio 3 - TIR'!$C$13)*('Ejercicio 3 - TIR'!$D$13-'Ejercicio 3 - TIR'!$C$13)*B42),'Ejercicio 3 - TIR'!$E$13-SQRT(('Ejercicio 3 - TIR'!$E$13-'Ejercicio 3 - TIR'!$C$13)*('Ejercicio 3 - TIR'!$E$13-'Ejercicio 3 - TIR'!$D$13)*(1-B42)))</f>
        <v>63184.0765352724</v>
      </c>
      <c r="D42" s="16">
        <f ca="1" t="shared" si="308"/>
        <v>0.753433792169179</v>
      </c>
      <c r="E42" s="17">
        <f ca="1">IF(D42&lt;=('Ejercicio 3 - TIR'!$D$14-'Ejercicio 3 - TIR'!$C$14)/('Ejercicio 3 - TIR'!$E$14-'Ejercicio 3 - TIR'!$C$14),'Ejercicio 3 - TIR'!$C$14+SQRT(('Ejercicio 3 - TIR'!$E$14-'Ejercicio 3 - TIR'!$C$14)*('Ejercicio 3 - TIR'!$D$14-'Ejercicio 3 - TIR'!$C$14)*D42),'Ejercicio 3 - TIR'!$E$14-SQRT(('Ejercicio 3 - TIR'!$E$14-'Ejercicio 3 - TIR'!$C$14)*('Ejercicio 3 - TIR'!$E$14-'Ejercicio 3 - TIR'!$D$14)*(1-D42)))</f>
        <v>33918.4762456582</v>
      </c>
      <c r="F42" s="16">
        <f ca="1" t="shared" si="308"/>
        <v>0.555194506647734</v>
      </c>
      <c r="G42" s="17">
        <f ca="1">IF(F42&lt;=('Ejercicio 3 - TIR'!$D$18-'Ejercicio 3 - TIR'!$C$18)/('Ejercicio 3 - TIR'!$E$18-'Ejercicio 3 - TIR'!$C$18),'Ejercicio 3 - TIR'!$C$18+SQRT(('Ejercicio 3 - TIR'!$E$18-'Ejercicio 3 - TIR'!$C$18)*('Ejercicio 3 - TIR'!$D$18-'Ejercicio 3 - TIR'!$C$18)*F42),'Ejercicio 3 - TIR'!$E$18-SQRT(('Ejercicio 3 - TIR'!$E$18-'Ejercicio 3 - TIR'!$C$18)*('Ejercicio 3 - TIR'!$E$18-'Ejercicio 3 - TIR'!$D$18)*(1-F42)))</f>
        <v>39125.7424901846</v>
      </c>
      <c r="H42" s="16">
        <f ca="1" t="shared" ref="H42:L42" si="309">RAND()</f>
        <v>0.582534251700995</v>
      </c>
      <c r="I42" s="17">
        <f ca="1">IF(H42&lt;=('Ejercicio 3 - TIR'!$D$18-'Ejercicio 3 - TIR'!$C$18)/('Ejercicio 3 - TIR'!$E$18-'Ejercicio 3 - TIR'!$C$18),'Ejercicio 3 - TIR'!$C$18+SQRT(('Ejercicio 3 - TIR'!$E$18-'Ejercicio 3 - TIR'!$C$18)*('Ejercicio 3 - TIR'!$D$18-'Ejercicio 3 - TIR'!$C$18)*H42),'Ejercicio 3 - TIR'!$E$18-SQRT(('Ejercicio 3 - TIR'!$E$18-'Ejercicio 3 - TIR'!$C$18)*('Ejercicio 3 - TIR'!$E$18-'Ejercicio 3 - TIR'!$D$18)*(1-H42)))</f>
        <v>39347.7343648153</v>
      </c>
      <c r="J42" s="16">
        <f ca="1" t="shared" si="309"/>
        <v>0.247893811790025</v>
      </c>
      <c r="K42" s="17">
        <f ca="1">IF(J42&lt;=('Ejercicio 3 - TIR'!$D$18-'Ejercicio 3 - TIR'!$C$18)/('Ejercicio 3 - TIR'!$E$18-'Ejercicio 3 - TIR'!$C$18),'Ejercicio 3 - TIR'!$C$18+SQRT(('Ejercicio 3 - TIR'!$E$18-'Ejercicio 3 - TIR'!$C$18)*('Ejercicio 3 - TIR'!$D$18-'Ejercicio 3 - TIR'!$C$18)*J42),'Ejercicio 3 - TIR'!$E$18-SQRT(('Ejercicio 3 - TIR'!$E$18-'Ejercicio 3 - TIR'!$C$18)*('Ejercicio 3 - TIR'!$E$18-'Ejercicio 3 - TIR'!$D$18)*(1-J42)))</f>
        <v>36097.8743647687</v>
      </c>
      <c r="L42" s="16">
        <f ca="1" t="shared" si="309"/>
        <v>0.360752338232823</v>
      </c>
      <c r="M42" s="17">
        <f ca="1">IF(L42&lt;=('Ejercicio 3 - TIR'!$D$18-'Ejercicio 3 - TIR'!$C$18)/('Ejercicio 3 - TIR'!$E$18-'Ejercicio 3 - TIR'!$C$18),'Ejercicio 3 - TIR'!$C$18+SQRT(('Ejercicio 3 - TIR'!$E$18-'Ejercicio 3 - TIR'!$C$18)*('Ejercicio 3 - TIR'!$D$18-'Ejercicio 3 - TIR'!$C$18)*L42),'Ejercicio 3 - TIR'!$E$18-SQRT(('Ejercicio 3 - TIR'!$E$18-'Ejercicio 3 - TIR'!$C$18)*('Ejercicio 3 - TIR'!$E$18-'Ejercicio 3 - TIR'!$D$18)*(1-L42)))</f>
        <v>37356.1437407737</v>
      </c>
      <c r="N42" s="16">
        <f ca="1" t="shared" ref="N42:R42" si="310">RAND()</f>
        <v>0.977268061393332</v>
      </c>
      <c r="O42" s="17">
        <f ca="1">IF(N42&lt;=('Ejercicio 3 - TIR'!$D$18-'Ejercicio 3 - TIR'!$C$18)/('Ejercicio 3 - TIR'!$E$18-'Ejercicio 3 - TIR'!$C$18),'Ejercicio 3 - TIR'!$C$18+SQRT(('Ejercicio 3 - TIR'!$E$18-'Ejercicio 3 - TIR'!$C$18)*('Ejercicio 3 - TIR'!$D$18-'Ejercicio 3 - TIR'!$C$18)*N42),'Ejercicio 3 - TIR'!$E$18-SQRT(('Ejercicio 3 - TIR'!$E$18-'Ejercicio 3 - TIR'!$C$18)*('Ejercicio 3 - TIR'!$E$18-'Ejercicio 3 - TIR'!$D$18)*(1-N42)))</f>
        <v>43694.2835700275</v>
      </c>
      <c r="P42" s="16">
        <f ca="1" t="shared" si="310"/>
        <v>0.0982677283711</v>
      </c>
      <c r="Q42" s="18">
        <f ca="1">IF(P42&lt;=('Ejercicio 3 - TIR'!$D$22-'Ejercicio 3 - TIR'!$C$22)/('Ejercicio 3 - TIR'!$E$22-'Ejercicio 3 - TIR'!$C$22),'Ejercicio 3 - TIR'!$C$22+SQRT(('Ejercicio 3 - TIR'!$E$22-'Ejercicio 3 - TIR'!$C$22)*('Ejercicio 3 - TIR'!$D$22-'Ejercicio 3 - TIR'!$C$22)*P42),'Ejercicio 3 - TIR'!$E$22-SQRT(('Ejercicio 3 - TIR'!$E$22-'Ejercicio 3 - TIR'!$C$22)*('Ejercicio 3 - TIR'!$E$22-'Ejercicio 3 - TIR'!$D$22)*(1-P42)))</f>
        <v>0.133299695901335</v>
      </c>
      <c r="R42" s="16">
        <f ca="1" t="shared" si="310"/>
        <v>0.391130705054181</v>
      </c>
      <c r="S42" s="18">
        <f ca="1">IF(R42&lt;=('Ejercicio 3 - TIR'!$D$23-'Ejercicio 3 - TIR'!$C$23)/('Ejercicio 3 - TIR'!$E$23-'Ejercicio 3 - TIR'!$C$23),'Ejercicio 3 - TIR'!$C$23+SQRT(('Ejercicio 3 - TIR'!$E$23-'Ejercicio 3 - TIR'!$C$23)*('Ejercicio 3 - TIR'!$D$23-'Ejercicio 3 - TIR'!$C$23)*R42),'Ejercicio 3 - TIR'!$E$23-SQRT(('Ejercicio 3 - TIR'!$E$23-'Ejercicio 3 - TIR'!$C$23)*('Ejercicio 3 - TIR'!$E$23-'Ejercicio 3 - TIR'!$D$23)*(1-R42)))</f>
        <v>0.146533662941583</v>
      </c>
      <c r="T42" s="16">
        <f ca="1" t="shared" ref="T42:X42" si="311">RAND()</f>
        <v>0.551217389430124</v>
      </c>
      <c r="U42" s="18">
        <f ca="1">IF(T42&lt;=('Ejercicio 3 - TIR'!$D$24-'Ejercicio 3 - TIR'!$C$24)/('Ejercicio 3 - TIR'!$E$24-'Ejercicio 3 - TIR'!$C$24),'Ejercicio 3 - TIR'!$C$24+SQRT(('Ejercicio 3 - TIR'!$E$24-'Ejercicio 3 - TIR'!$C$24)*('Ejercicio 3 - TIR'!$D$24-'Ejercicio 3 - TIR'!$C$24)*T42),'Ejercicio 3 - TIR'!$E$24-SQRT(('Ejercicio 3 - TIR'!$E$24-'Ejercicio 3 - TIR'!$C$24)*('Ejercicio 3 - TIR'!$E$24-'Ejercicio 3 - TIR'!$D$24)*(1-T42)))</f>
        <v>0.184551568305556</v>
      </c>
      <c r="V42" s="16">
        <f ca="1" t="shared" si="311"/>
        <v>0.353765554726737</v>
      </c>
      <c r="W42" s="18">
        <f ca="1">IF(V42&lt;=('Ejercicio 3 - TIR'!$D$25-'Ejercicio 3 - TIR'!$C$25)/('Ejercicio 3 - TIR'!$E$25-'Ejercicio 3 - TIR'!$C$25),'Ejercicio 3 - TIR'!$C$25+SQRT(('Ejercicio 3 - TIR'!$E$25-'Ejercicio 3 - TIR'!$C$25)*('Ejercicio 3 - TIR'!$D$25-'Ejercicio 3 - TIR'!$C$25)*V42),'Ejercicio 3 - TIR'!$E$25-SQRT(('Ejercicio 3 - TIR'!$E$25-'Ejercicio 3 - TIR'!$C$25)*('Ejercicio 3 - TIR'!$E$25-'Ejercicio 3 - TIR'!$D$25)*(1-V42)))</f>
        <v>0.202441398691126</v>
      </c>
      <c r="X42" s="16">
        <f ca="1" t="shared" si="311"/>
        <v>0.869535005312235</v>
      </c>
      <c r="Y42" s="18">
        <f ca="1">IF(X42&lt;=('Ejercicio 3 - TIR'!$D$26-'Ejercicio 3 - TIR'!$C$26)/('Ejercicio 3 - TIR'!$E$26-'Ejercicio 3 - TIR'!$C$26),'Ejercicio 3 - TIR'!$C$26+SQRT(('Ejercicio 3 - TIR'!$E$26-'Ejercicio 3 - TIR'!$C$26)*('Ejercicio 3 - TIR'!$D$26-'Ejercicio 3 - TIR'!$C$26)*X42),'Ejercicio 3 - TIR'!$E$26-SQRT(('Ejercicio 3 - TIR'!$E$26-'Ejercicio 3 - TIR'!$C$26)*('Ejercicio 3 - TIR'!$E$26-'Ejercicio 3 - TIR'!$D$26)*(1-X42)))</f>
        <v>0.253457374445735</v>
      </c>
      <c r="Z42" s="16">
        <f ca="1" t="shared" si="4"/>
        <v>1.13329969590133</v>
      </c>
      <c r="AA42" s="16">
        <f ca="1" t="shared" si="5"/>
        <v>1.29936625155234</v>
      </c>
      <c r="AB42" s="16">
        <f ca="1" t="shared" si="6"/>
        <v>1.53916633107964</v>
      </c>
      <c r="AC42" s="16">
        <f ca="1" t="shared" si="7"/>
        <v>1.85075731596169</v>
      </c>
      <c r="AD42" s="16">
        <f ca="1" t="shared" si="8"/>
        <v>2.31984540600157</v>
      </c>
      <c r="AE42" s="15">
        <f ca="1" t="shared" si="9"/>
        <v>4521.32256898289</v>
      </c>
      <c r="AF42" s="15">
        <f ca="1" t="shared" si="10"/>
        <v>5183.8485263564</v>
      </c>
      <c r="AG42" s="15">
        <f ca="1" t="shared" si="11"/>
        <v>6140.53590175392</v>
      </c>
      <c r="AH42" s="15">
        <f ca="1" t="shared" si="12"/>
        <v>7383.63457841805</v>
      </c>
      <c r="AI42" s="15">
        <f ca="1" t="shared" si="13"/>
        <v>9255.07121253064</v>
      </c>
      <c r="AJ42" s="17">
        <f ca="1" t="shared" si="14"/>
        <v>44341.1920660401</v>
      </c>
      <c r="AK42" s="17">
        <f ca="1" t="shared" si="15"/>
        <v>51127.1181086872</v>
      </c>
      <c r="AL42" s="17">
        <f ca="1" t="shared" si="16"/>
        <v>55560.6328457947</v>
      </c>
      <c r="AM42" s="17">
        <f ca="1" t="shared" si="17"/>
        <v>69137.1563243532</v>
      </c>
      <c r="AN42" s="17">
        <f ca="1" t="shared" si="18"/>
        <v>101363.983008458</v>
      </c>
      <c r="AO42" s="17">
        <f ca="1">C42/'Ejercicio 3 - TIR'!$D$7</f>
        <v>12636.8153070545</v>
      </c>
      <c r="AP42" s="17">
        <f ca="1" t="shared" si="19"/>
        <v>31704.3767589856</v>
      </c>
      <c r="AQ42" s="17">
        <f ca="1" t="shared" si="20"/>
        <v>38490.3028016328</v>
      </c>
      <c r="AR42" s="17">
        <f ca="1" t="shared" si="21"/>
        <v>42923.8175387402</v>
      </c>
      <c r="AS42" s="17">
        <f ca="1" t="shared" si="22"/>
        <v>56500.3410172987</v>
      </c>
      <c r="AT42" s="17">
        <f ca="1" t="shared" si="23"/>
        <v>88727.1677014037</v>
      </c>
      <c r="AU42" s="17">
        <f ca="1">AP42*'Ejercicio 3 - TIR'!$D$5</f>
        <v>15852.1883794928</v>
      </c>
      <c r="AV42" s="17">
        <f ca="1">AQ42*'Ejercicio 3 - TIR'!$D$5</f>
        <v>19245.1514008164</v>
      </c>
      <c r="AW42" s="17">
        <f ca="1">AR42*'Ejercicio 3 - TIR'!$D$5</f>
        <v>21461.9087693701</v>
      </c>
      <c r="AX42" s="17">
        <f ca="1">AS42*'Ejercicio 3 - TIR'!$D$5</f>
        <v>28250.1705086493</v>
      </c>
      <c r="AY42" s="17">
        <f ca="1">AT42*'Ejercicio 3 - TIR'!$D$5</f>
        <v>44363.5838507019</v>
      </c>
      <c r="AZ42" s="17">
        <f ca="1" t="shared" ref="AZ42:BD42" si="312">AJ42-AU42-AE42</f>
        <v>23967.6811175644</v>
      </c>
      <c r="BA42" s="17">
        <f ca="1" t="shared" si="312"/>
        <v>26698.1181815145</v>
      </c>
      <c r="BB42" s="17">
        <f ca="1" t="shared" si="312"/>
        <v>27958.1881746707</v>
      </c>
      <c r="BC42" s="17">
        <f ca="1" t="shared" si="312"/>
        <v>33503.3512372858</v>
      </c>
      <c r="BD42" s="17">
        <f ca="1" t="shared" si="312"/>
        <v>47745.3279452257</v>
      </c>
      <c r="BE42" s="17">
        <f ca="1" t="shared" ref="BE42:BI42" si="313">AZ42/Z42</f>
        <v>21148.5816190063</v>
      </c>
      <c r="BF42" s="17">
        <f ca="1" t="shared" si="313"/>
        <v>20547.0306386814</v>
      </c>
      <c r="BG42" s="17">
        <f ca="1" t="shared" si="313"/>
        <v>18164.5008795506</v>
      </c>
      <c r="BH42" s="17">
        <f ca="1" t="shared" si="313"/>
        <v>18102.5091449534</v>
      </c>
      <c r="BI42" s="17">
        <f ca="1" t="shared" si="313"/>
        <v>20581.254173966</v>
      </c>
      <c r="BJ42" s="17">
        <f ca="1" t="shared" si="26"/>
        <v>78685.6212970636</v>
      </c>
      <c r="BK42" s="17">
        <f ca="1" t="shared" si="27"/>
        <v>29315.4579365607</v>
      </c>
      <c r="BL42" s="17">
        <f ca="1" t="shared" si="28"/>
        <v>108001.079233624</v>
      </c>
      <c r="BM42" s="17">
        <f ca="1">BK42*'Ejercicio 3 - TIR'!$D$5</f>
        <v>14657.7289682803</v>
      </c>
      <c r="BN42" s="17">
        <f ca="1" t="shared" si="29"/>
        <v>93343.3502653439</v>
      </c>
      <c r="BO42" s="17">
        <f ca="1" t="shared" si="30"/>
        <v>40236.8838991855</v>
      </c>
      <c r="BP42" s="17">
        <f ca="1" t="shared" si="31"/>
        <v>-97102.5527809307</v>
      </c>
      <c r="BQ42" s="17">
        <f ca="1" t="shared" ref="BQ42:BT42" si="314">BE42</f>
        <v>21148.5816190063</v>
      </c>
      <c r="BR42" s="17">
        <f ca="1" t="shared" si="314"/>
        <v>20547.0306386814</v>
      </c>
      <c r="BS42" s="17">
        <f ca="1" t="shared" si="314"/>
        <v>18164.5008795506</v>
      </c>
      <c r="BT42" s="17">
        <f ca="1" t="shared" si="314"/>
        <v>18102.5091449534</v>
      </c>
      <c r="BU42" s="17">
        <f ca="1" t="shared" si="33"/>
        <v>60818.1380731515</v>
      </c>
      <c r="BV42" s="19">
        <f ca="1" t="shared" si="34"/>
        <v>10.9742647965617</v>
      </c>
    </row>
    <row r="43" ht="15" customHeight="1" spans="1:74">
      <c r="A43" s="15">
        <v>42</v>
      </c>
      <c r="B43" s="16">
        <f ca="1" t="shared" ref="B43:F43" si="315">RAND()</f>
        <v>0.354278562565716</v>
      </c>
      <c r="C43" s="17">
        <f ca="1">IF(B43&lt;=('Ejercicio 3 - TIR'!$D$13-'Ejercicio 3 - TIR'!$C$13)/('Ejercicio 3 - TIR'!$E$13-'Ejercicio 3 - TIR'!$C$13),'Ejercicio 3 - TIR'!$C$13+SQRT(('Ejercicio 3 - TIR'!$E$13-'Ejercicio 3 - TIR'!$C$13)*('Ejercicio 3 - TIR'!$D$13-'Ejercicio 3 - TIR'!$C$13)*B43),'Ejercicio 3 - TIR'!$E$13-SQRT(('Ejercicio 3 - TIR'!$E$13-'Ejercicio 3 - TIR'!$C$13)*('Ejercicio 3 - TIR'!$E$13-'Ejercicio 3 - TIR'!$D$13)*(1-B43)))</f>
        <v>72163.5899419278</v>
      </c>
      <c r="D43" s="16">
        <f ca="1" t="shared" si="315"/>
        <v>0.551226918713211</v>
      </c>
      <c r="E43" s="17">
        <f ca="1">IF(D43&lt;=('Ejercicio 3 - TIR'!$D$14-'Ejercicio 3 - TIR'!$C$14)/('Ejercicio 3 - TIR'!$E$14-'Ejercicio 3 - TIR'!$C$14),'Ejercicio 3 - TIR'!$C$14+SQRT(('Ejercicio 3 - TIR'!$E$14-'Ejercicio 3 - TIR'!$C$14)*('Ejercicio 3 - TIR'!$D$14-'Ejercicio 3 - TIR'!$C$14)*D43),'Ejercicio 3 - TIR'!$E$14-SQRT(('Ejercicio 3 - TIR'!$E$14-'Ejercicio 3 - TIR'!$C$14)*('Ejercicio 3 - TIR'!$E$14-'Ejercicio 3 - TIR'!$D$14)*(1-D43)))</f>
        <v>31795.3694663917</v>
      </c>
      <c r="F43" s="16">
        <f ca="1" t="shared" si="315"/>
        <v>0.800200614572555</v>
      </c>
      <c r="G43" s="17">
        <f ca="1">IF(F43&lt;=('Ejercicio 3 - TIR'!$D$18-'Ejercicio 3 - TIR'!$C$18)/('Ejercicio 3 - TIR'!$E$18-'Ejercicio 3 - TIR'!$C$18),'Ejercicio 3 - TIR'!$C$18+SQRT(('Ejercicio 3 - TIR'!$E$18-'Ejercicio 3 - TIR'!$C$18)*('Ejercicio 3 - TIR'!$D$18-'Ejercicio 3 - TIR'!$C$18)*F43),'Ejercicio 3 - TIR'!$E$18-SQRT(('Ejercicio 3 - TIR'!$E$18-'Ejercicio 3 - TIR'!$C$18)*('Ejercicio 3 - TIR'!$E$18-'Ejercicio 3 - TIR'!$D$18)*(1-F43)))</f>
        <v>41128.9595833861</v>
      </c>
      <c r="H43" s="16">
        <f ca="1" t="shared" ref="H43:L43" si="316">RAND()</f>
        <v>0.577494282220762</v>
      </c>
      <c r="I43" s="17">
        <f ca="1">IF(H43&lt;=('Ejercicio 3 - TIR'!$D$18-'Ejercicio 3 - TIR'!$C$18)/('Ejercicio 3 - TIR'!$E$18-'Ejercicio 3 - TIR'!$C$18),'Ejercicio 3 - TIR'!$C$18+SQRT(('Ejercicio 3 - TIR'!$E$18-'Ejercicio 3 - TIR'!$C$18)*('Ejercicio 3 - TIR'!$D$18-'Ejercicio 3 - TIR'!$C$18)*H43),'Ejercicio 3 - TIR'!$E$18-SQRT(('Ejercicio 3 - TIR'!$E$18-'Ejercicio 3 - TIR'!$C$18)*('Ejercicio 3 - TIR'!$E$18-'Ejercicio 3 - TIR'!$D$18)*(1-H43)))</f>
        <v>39307.209159201</v>
      </c>
      <c r="J43" s="16">
        <f ca="1" t="shared" si="316"/>
        <v>0.476244092930231</v>
      </c>
      <c r="K43" s="17">
        <f ca="1">IF(J43&lt;=('Ejercicio 3 - TIR'!$D$18-'Ejercicio 3 - TIR'!$C$18)/('Ejercicio 3 - TIR'!$E$18-'Ejercicio 3 - TIR'!$C$18),'Ejercicio 3 - TIR'!$C$18+SQRT(('Ejercicio 3 - TIR'!$E$18-'Ejercicio 3 - TIR'!$C$18)*('Ejercicio 3 - TIR'!$D$18-'Ejercicio 3 - TIR'!$C$18)*J43),'Ejercicio 3 - TIR'!$E$18-SQRT(('Ejercicio 3 - TIR'!$E$18-'Ejercicio 3 - TIR'!$C$18)*('Ejercicio 3 - TIR'!$E$18-'Ejercicio 3 - TIR'!$D$18)*(1-J43)))</f>
        <v>38452.0183352578</v>
      </c>
      <c r="L43" s="16">
        <f ca="1" t="shared" si="316"/>
        <v>0.568471294813218</v>
      </c>
      <c r="M43" s="17">
        <f ca="1">IF(L43&lt;=('Ejercicio 3 - TIR'!$D$18-'Ejercicio 3 - TIR'!$C$18)/('Ejercicio 3 - TIR'!$E$18-'Ejercicio 3 - TIR'!$C$18),'Ejercicio 3 - TIR'!$C$18+SQRT(('Ejercicio 3 - TIR'!$E$18-'Ejercicio 3 - TIR'!$C$18)*('Ejercicio 3 - TIR'!$D$18-'Ejercicio 3 - TIR'!$C$18)*L43),'Ejercicio 3 - TIR'!$E$18-SQRT(('Ejercicio 3 - TIR'!$E$18-'Ejercicio 3 - TIR'!$C$18)*('Ejercicio 3 - TIR'!$E$18-'Ejercicio 3 - TIR'!$D$18)*(1-L43)))</f>
        <v>39234.2132432592</v>
      </c>
      <c r="N43" s="16">
        <f ca="1" t="shared" ref="N43:R43" si="317">RAND()</f>
        <v>0.867683820216531</v>
      </c>
      <c r="O43" s="17">
        <f ca="1">IF(N43&lt;=('Ejercicio 3 - TIR'!$D$18-'Ejercicio 3 - TIR'!$C$18)/('Ejercicio 3 - TIR'!$E$18-'Ejercicio 3 - TIR'!$C$18),'Ejercicio 3 - TIR'!$C$18+SQRT(('Ejercicio 3 - TIR'!$E$18-'Ejercicio 3 - TIR'!$C$18)*('Ejercicio 3 - TIR'!$D$18-'Ejercicio 3 - TIR'!$C$18)*N43),'Ejercicio 3 - TIR'!$E$18-SQRT(('Ejercicio 3 - TIR'!$E$18-'Ejercicio 3 - TIR'!$C$18)*('Ejercicio 3 - TIR'!$E$18-'Ejercicio 3 - TIR'!$D$18)*(1-N43)))</f>
        <v>41849.8073894188</v>
      </c>
      <c r="P43" s="16">
        <f ca="1" t="shared" si="317"/>
        <v>0.469111335252572</v>
      </c>
      <c r="Q43" s="18">
        <f ca="1">IF(P43&lt;=('Ejercicio 3 - TIR'!$D$22-'Ejercicio 3 - TIR'!$C$22)/('Ejercicio 3 - TIR'!$E$22-'Ejercicio 3 - TIR'!$C$22),'Ejercicio 3 - TIR'!$C$22+SQRT(('Ejercicio 3 - TIR'!$E$22-'Ejercicio 3 - TIR'!$C$22)*('Ejercicio 3 - TIR'!$D$22-'Ejercicio 3 - TIR'!$C$22)*P43),'Ejercicio 3 - TIR'!$E$22-SQRT(('Ejercicio 3 - TIR'!$E$22-'Ejercicio 3 - TIR'!$C$22)*('Ejercicio 3 - TIR'!$E$22-'Ejercicio 3 - TIR'!$D$22)*(1-P43)))</f>
        <v>0.149058568503191</v>
      </c>
      <c r="R43" s="16">
        <f ca="1" t="shared" si="317"/>
        <v>0.95682577936853</v>
      </c>
      <c r="S43" s="18">
        <f ca="1">IF(R43&lt;=('Ejercicio 3 - TIR'!$D$23-'Ejercicio 3 - TIR'!$C$23)/('Ejercicio 3 - TIR'!$E$23-'Ejercicio 3 - TIR'!$C$23),'Ejercicio 3 - TIR'!$C$23+SQRT(('Ejercicio 3 - TIR'!$E$23-'Ejercicio 3 - TIR'!$C$23)*('Ejercicio 3 - TIR'!$D$23-'Ejercicio 3 - TIR'!$C$23)*R43),'Ejercicio 3 - TIR'!$E$23-SQRT(('Ejercicio 3 - TIR'!$E$23-'Ejercicio 3 - TIR'!$C$23)*('Ejercicio 3 - TIR'!$E$23-'Ejercicio 3 - TIR'!$D$23)*(1-R43)))</f>
        <v>0.171184468414404</v>
      </c>
      <c r="T43" s="16">
        <f ca="1" t="shared" ref="T43:X43" si="318">RAND()</f>
        <v>0.643153313778654</v>
      </c>
      <c r="U43" s="18">
        <f ca="1">IF(T43&lt;=('Ejercicio 3 - TIR'!$D$24-'Ejercicio 3 - TIR'!$C$24)/('Ejercicio 3 - TIR'!$E$24-'Ejercicio 3 - TIR'!$C$24),'Ejercicio 3 - TIR'!$C$24+SQRT(('Ejercicio 3 - TIR'!$E$24-'Ejercicio 3 - TIR'!$C$24)*('Ejercicio 3 - TIR'!$D$24-'Ejercicio 3 - TIR'!$C$24)*T43),'Ejercicio 3 - TIR'!$E$24-SQRT(('Ejercicio 3 - TIR'!$E$24-'Ejercicio 3 - TIR'!$C$24)*('Ejercicio 3 - TIR'!$E$24-'Ejercicio 3 - TIR'!$D$24)*(1-T43)))</f>
        <v>0.18839033816347</v>
      </c>
      <c r="V43" s="16">
        <f ca="1" t="shared" si="318"/>
        <v>0.826037307348406</v>
      </c>
      <c r="W43" s="18">
        <f ca="1">IF(V43&lt;=('Ejercicio 3 - TIR'!$D$25-'Ejercicio 3 - TIR'!$C$25)/('Ejercicio 3 - TIR'!$E$25-'Ejercicio 3 - TIR'!$C$25),'Ejercicio 3 - TIR'!$C$25+SQRT(('Ejercicio 3 - TIR'!$E$25-'Ejercicio 3 - TIR'!$C$25)*('Ejercicio 3 - TIR'!$D$25-'Ejercicio 3 - TIR'!$C$25)*V43),'Ejercicio 3 - TIR'!$E$25-SQRT(('Ejercicio 3 - TIR'!$E$25-'Ejercicio 3 - TIR'!$C$25)*('Ejercicio 3 - TIR'!$E$25-'Ejercicio 3 - TIR'!$D$25)*(1-V43)))</f>
        <v>0.225324720380904</v>
      </c>
      <c r="X43" s="16">
        <f ca="1" t="shared" si="318"/>
        <v>0.609211728240918</v>
      </c>
      <c r="Y43" s="18">
        <f ca="1">IF(X43&lt;=('Ejercicio 3 - TIR'!$D$26-'Ejercicio 3 - TIR'!$C$26)/('Ejercicio 3 - TIR'!$E$26-'Ejercicio 3 - TIR'!$C$26),'Ejercicio 3 - TIR'!$C$26+SQRT(('Ejercicio 3 - TIR'!$E$26-'Ejercicio 3 - TIR'!$C$26)*('Ejercicio 3 - TIR'!$D$26-'Ejercicio 3 - TIR'!$C$26)*X43),'Ejercicio 3 - TIR'!$E$26-SQRT(('Ejercicio 3 - TIR'!$E$26-'Ejercicio 3 - TIR'!$C$26)*('Ejercicio 3 - TIR'!$E$26-'Ejercicio 3 - TIR'!$D$26)*(1-X43)))</f>
        <v>0.234062469945598</v>
      </c>
      <c r="Z43" s="16">
        <f ca="1" t="shared" si="4"/>
        <v>1.14905856850319</v>
      </c>
      <c r="AA43" s="16">
        <f ca="1" t="shared" si="5"/>
        <v>1.34575954872943</v>
      </c>
      <c r="AB43" s="16">
        <f ca="1" t="shared" si="6"/>
        <v>1.59928764520128</v>
      </c>
      <c r="AC43" s="16">
        <f ca="1" t="shared" si="7"/>
        <v>1.95964668666489</v>
      </c>
      <c r="AD43" s="16">
        <f ca="1" t="shared" si="8"/>
        <v>2.41832643036639</v>
      </c>
      <c r="AE43" s="15">
        <f ca="1" t="shared" si="9"/>
        <v>4739.3722576904</v>
      </c>
      <c r="AF43" s="15">
        <f ca="1" t="shared" si="10"/>
        <v>5550.6791782411</v>
      </c>
      <c r="AG43" s="15">
        <f ca="1" t="shared" si="11"/>
        <v>6596.37350566688</v>
      </c>
      <c r="AH43" s="15">
        <f ca="1" t="shared" si="12"/>
        <v>8082.69952135927</v>
      </c>
      <c r="AI43" s="15">
        <f ca="1" t="shared" si="13"/>
        <v>9974.55613515673</v>
      </c>
      <c r="AJ43" s="17">
        <f ca="1" t="shared" si="14"/>
        <v>47259.5834229112</v>
      </c>
      <c r="AK43" s="17">
        <f ca="1" t="shared" si="15"/>
        <v>52898.0520598994</v>
      </c>
      <c r="AL43" s="17">
        <f ca="1" t="shared" si="16"/>
        <v>61495.837856631</v>
      </c>
      <c r="AM43" s="17">
        <f ca="1" t="shared" si="17"/>
        <v>76885.1959860567</v>
      </c>
      <c r="AN43" s="17">
        <f ca="1" t="shared" si="18"/>
        <v>101206.495315574</v>
      </c>
      <c r="AO43" s="17">
        <f ca="1">C43/'Ejercicio 3 - TIR'!$D$7</f>
        <v>14432.7179883856</v>
      </c>
      <c r="AP43" s="17">
        <f ca="1" t="shared" si="19"/>
        <v>32826.8654345257</v>
      </c>
      <c r="AQ43" s="17">
        <f ca="1" t="shared" si="20"/>
        <v>38465.3340715139</v>
      </c>
      <c r="AR43" s="17">
        <f ca="1" t="shared" si="21"/>
        <v>47063.1198682454</v>
      </c>
      <c r="AS43" s="17">
        <f ca="1" t="shared" si="22"/>
        <v>62452.4779976711</v>
      </c>
      <c r="AT43" s="17">
        <f ca="1" t="shared" si="23"/>
        <v>86773.7773271885</v>
      </c>
      <c r="AU43" s="17">
        <f ca="1">AP43*'Ejercicio 3 - TIR'!$D$5</f>
        <v>16413.4327172628</v>
      </c>
      <c r="AV43" s="17">
        <f ca="1">AQ43*'Ejercicio 3 - TIR'!$D$5</f>
        <v>19232.6670357569</v>
      </c>
      <c r="AW43" s="17">
        <f ca="1">AR43*'Ejercicio 3 - TIR'!$D$5</f>
        <v>23531.5599341227</v>
      </c>
      <c r="AX43" s="17">
        <f ca="1">AS43*'Ejercicio 3 - TIR'!$D$5</f>
        <v>31226.2389988356</v>
      </c>
      <c r="AY43" s="17">
        <f ca="1">AT43*'Ejercicio 3 - TIR'!$D$5</f>
        <v>43386.8886635943</v>
      </c>
      <c r="AZ43" s="17">
        <f ca="1" t="shared" ref="AZ43:BD43" si="319">AJ43-AU43-AE43</f>
        <v>26106.778447958</v>
      </c>
      <c r="BA43" s="17">
        <f ca="1" t="shared" si="319"/>
        <v>28114.7058459014</v>
      </c>
      <c r="BB43" s="17">
        <f ca="1" t="shared" si="319"/>
        <v>31367.9044168414</v>
      </c>
      <c r="BC43" s="17">
        <f ca="1" t="shared" si="319"/>
        <v>37576.2574658619</v>
      </c>
      <c r="BD43" s="17">
        <f ca="1" t="shared" si="319"/>
        <v>47845.0505168231</v>
      </c>
      <c r="BE43" s="17">
        <f ca="1" t="shared" ref="BE43:BI43" si="320">AZ43/Z43</f>
        <v>22720.1460078451</v>
      </c>
      <c r="BF43" s="17">
        <f ca="1" t="shared" si="320"/>
        <v>20891.3292663949</v>
      </c>
      <c r="BG43" s="17">
        <f ca="1" t="shared" si="320"/>
        <v>19613.672694191</v>
      </c>
      <c r="BH43" s="17">
        <f ca="1" t="shared" si="320"/>
        <v>19175.0164565698</v>
      </c>
      <c r="BI43" s="17">
        <f ca="1" t="shared" si="320"/>
        <v>19784.3640610479</v>
      </c>
      <c r="BJ43" s="17">
        <f ca="1" t="shared" si="26"/>
        <v>76891.5823438393</v>
      </c>
      <c r="BK43" s="17">
        <f ca="1" t="shared" si="27"/>
        <v>34903.0233733372</v>
      </c>
      <c r="BL43" s="17">
        <f ca="1" t="shared" si="28"/>
        <v>111794.605717177</v>
      </c>
      <c r="BM43" s="17">
        <f ca="1">BK43*'Ejercicio 3 - TIR'!$D$5</f>
        <v>17451.5116866686</v>
      </c>
      <c r="BN43" s="17">
        <f ca="1" t="shared" si="29"/>
        <v>94343.0940305079</v>
      </c>
      <c r="BO43" s="17">
        <f ca="1" t="shared" si="30"/>
        <v>39011.7284605844</v>
      </c>
      <c r="BP43" s="17">
        <f ca="1" t="shared" si="31"/>
        <v>-103958.959408319</v>
      </c>
      <c r="BQ43" s="17">
        <f ca="1" t="shared" ref="BQ43:BT43" si="321">BE43</f>
        <v>22720.1460078451</v>
      </c>
      <c r="BR43" s="17">
        <f ca="1" t="shared" si="321"/>
        <v>20891.3292663949</v>
      </c>
      <c r="BS43" s="17">
        <f ca="1" t="shared" si="321"/>
        <v>19613.672694191</v>
      </c>
      <c r="BT43" s="17">
        <f ca="1" t="shared" si="321"/>
        <v>19175.0164565698</v>
      </c>
      <c r="BU43" s="17">
        <f ca="1" t="shared" si="33"/>
        <v>58796.0925216324</v>
      </c>
      <c r="BV43" s="19">
        <f ca="1" t="shared" si="34"/>
        <v>9.4482913581897</v>
      </c>
    </row>
    <row r="44" ht="15" customHeight="1" spans="1:74">
      <c r="A44" s="15">
        <v>43</v>
      </c>
      <c r="B44" s="16">
        <f ca="1" t="shared" ref="B44:F44" si="322">RAND()</f>
        <v>0.312654138810228</v>
      </c>
      <c r="C44" s="17">
        <f ca="1">IF(B44&lt;=('Ejercicio 3 - TIR'!$D$13-'Ejercicio 3 - TIR'!$C$13)/('Ejercicio 3 - TIR'!$E$13-'Ejercicio 3 - TIR'!$C$13),'Ejercicio 3 - TIR'!$C$13+SQRT(('Ejercicio 3 - TIR'!$E$13-'Ejercicio 3 - TIR'!$C$13)*('Ejercicio 3 - TIR'!$D$13-'Ejercicio 3 - TIR'!$C$13)*B44),'Ejercicio 3 - TIR'!$E$13-SQRT(('Ejercicio 3 - TIR'!$E$13-'Ejercicio 3 - TIR'!$C$13)*('Ejercicio 3 - TIR'!$E$13-'Ejercicio 3 - TIR'!$D$13)*(1-B44)))</f>
        <v>71280.4068025376</v>
      </c>
      <c r="D44" s="16">
        <f ca="1" t="shared" si="322"/>
        <v>0.45619178551853</v>
      </c>
      <c r="E44" s="17">
        <f ca="1">IF(D44&lt;=('Ejercicio 3 - TIR'!$D$14-'Ejercicio 3 - TIR'!$C$14)/('Ejercicio 3 - TIR'!$E$14-'Ejercicio 3 - TIR'!$C$14),'Ejercicio 3 - TIR'!$C$14+SQRT(('Ejercicio 3 - TIR'!$E$14-'Ejercicio 3 - TIR'!$C$14)*('Ejercicio 3 - TIR'!$D$14-'Ejercicio 3 - TIR'!$C$14)*D44),'Ejercicio 3 - TIR'!$E$14-SQRT(('Ejercicio 3 - TIR'!$E$14-'Ejercicio 3 - TIR'!$C$14)*('Ejercicio 3 - TIR'!$E$14-'Ejercicio 3 - TIR'!$D$14)*(1-D44)))</f>
        <v>30968.3206338898</v>
      </c>
      <c r="F44" s="16">
        <f ca="1" t="shared" si="322"/>
        <v>0.252177452344291</v>
      </c>
      <c r="G44" s="17">
        <f ca="1">IF(F44&lt;=('Ejercicio 3 - TIR'!$D$18-'Ejercicio 3 - TIR'!$C$18)/('Ejercicio 3 - TIR'!$E$18-'Ejercicio 3 - TIR'!$C$18),'Ejercicio 3 - TIR'!$C$18+SQRT(('Ejercicio 3 - TIR'!$E$18-'Ejercicio 3 - TIR'!$C$18)*('Ejercicio 3 - TIR'!$D$18-'Ejercicio 3 - TIR'!$C$18)*F44),'Ejercicio 3 - TIR'!$E$18-SQRT(('Ejercicio 3 - TIR'!$E$18-'Ejercicio 3 - TIR'!$C$18)*('Ejercicio 3 - TIR'!$E$18-'Ejercicio 3 - TIR'!$D$18)*(1-F44)))</f>
        <v>36150.3347755747</v>
      </c>
      <c r="H44" s="16">
        <f ca="1" t="shared" ref="H44:L44" si="323">RAND()</f>
        <v>0.108125352057881</v>
      </c>
      <c r="I44" s="17">
        <f ca="1">IF(H44&lt;=('Ejercicio 3 - TIR'!$D$18-'Ejercicio 3 - TIR'!$C$18)/('Ejercicio 3 - TIR'!$E$18-'Ejercicio 3 - TIR'!$C$18),'Ejercicio 3 - TIR'!$C$18+SQRT(('Ejercicio 3 - TIR'!$E$18-'Ejercicio 3 - TIR'!$C$18)*('Ejercicio 3 - TIR'!$D$18-'Ejercicio 3 - TIR'!$C$18)*H44),'Ejercicio 3 - TIR'!$E$18-SQRT(('Ejercicio 3 - TIR'!$E$18-'Ejercicio 3 - TIR'!$C$18)*('Ejercicio 3 - TIR'!$E$18-'Ejercicio 3 - TIR'!$D$18)*(1-H44)))</f>
        <v>34027.2574798096</v>
      </c>
      <c r="J44" s="16">
        <f ca="1" t="shared" si="323"/>
        <v>0.840652515581971</v>
      </c>
      <c r="K44" s="17">
        <f ca="1">IF(J44&lt;=('Ejercicio 3 - TIR'!$D$18-'Ejercicio 3 - TIR'!$C$18)/('Ejercicio 3 - TIR'!$E$18-'Ejercicio 3 - TIR'!$C$18),'Ejercicio 3 - TIR'!$C$18+SQRT(('Ejercicio 3 - TIR'!$E$18-'Ejercicio 3 - TIR'!$C$18)*('Ejercicio 3 - TIR'!$D$18-'Ejercicio 3 - TIR'!$C$18)*J44),'Ejercicio 3 - TIR'!$E$18-SQRT(('Ejercicio 3 - TIR'!$E$18-'Ejercicio 3 - TIR'!$C$18)*('Ejercicio 3 - TIR'!$E$18-'Ejercicio 3 - TIR'!$D$18)*(1-J44)))</f>
        <v>41542.9692897875</v>
      </c>
      <c r="L44" s="16">
        <f ca="1" t="shared" si="323"/>
        <v>0.438894025025078</v>
      </c>
      <c r="M44" s="17">
        <f ca="1">IF(L44&lt;=('Ejercicio 3 - TIR'!$D$18-'Ejercicio 3 - TIR'!$C$18)/('Ejercicio 3 - TIR'!$E$18-'Ejercicio 3 - TIR'!$C$18),'Ejercicio 3 - TIR'!$C$18+SQRT(('Ejercicio 3 - TIR'!$E$18-'Ejercicio 3 - TIR'!$C$18)*('Ejercicio 3 - TIR'!$D$18-'Ejercicio 3 - TIR'!$C$18)*L44),'Ejercicio 3 - TIR'!$E$18-SQRT(('Ejercicio 3 - TIR'!$E$18-'Ejercicio 3 - TIR'!$C$18)*('Ejercicio 3 - TIR'!$E$18-'Ejercicio 3 - TIR'!$D$18)*(1-L44)))</f>
        <v>38113.8217723685</v>
      </c>
      <c r="N44" s="16">
        <f ca="1" t="shared" ref="N44:R44" si="324">RAND()</f>
        <v>0.672565490235226</v>
      </c>
      <c r="O44" s="17">
        <f ca="1">IF(N44&lt;=('Ejercicio 3 - TIR'!$D$18-'Ejercicio 3 - TIR'!$C$18)/('Ejercicio 3 - TIR'!$E$18-'Ejercicio 3 - TIR'!$C$18),'Ejercicio 3 - TIR'!$C$18+SQRT(('Ejercicio 3 - TIR'!$E$18-'Ejercicio 3 - TIR'!$C$18)*('Ejercicio 3 - TIR'!$D$18-'Ejercicio 3 - TIR'!$C$18)*N44),'Ejercicio 3 - TIR'!$E$18-SQRT(('Ejercicio 3 - TIR'!$E$18-'Ejercicio 3 - TIR'!$C$18)*('Ejercicio 3 - TIR'!$E$18-'Ejercicio 3 - TIR'!$D$18)*(1-N44)))</f>
        <v>40044.4386561805</v>
      </c>
      <c r="P44" s="16">
        <f ca="1" t="shared" si="324"/>
        <v>0.17226570262756</v>
      </c>
      <c r="Q44" s="18">
        <f ca="1">IF(P44&lt;=('Ejercicio 3 - TIR'!$D$22-'Ejercicio 3 - TIR'!$C$22)/('Ejercicio 3 - TIR'!$E$22-'Ejercicio 3 - TIR'!$C$22),'Ejercicio 3 - TIR'!$C$22+SQRT(('Ejercicio 3 - TIR'!$E$22-'Ejercicio 3 - TIR'!$C$22)*('Ejercicio 3 - TIR'!$D$22-'Ejercicio 3 - TIR'!$C$22)*P44),'Ejercicio 3 - TIR'!$E$22-SQRT(('Ejercicio 3 - TIR'!$E$22-'Ejercicio 3 - TIR'!$C$22)*('Ejercicio 3 - TIR'!$E$22-'Ejercicio 3 - TIR'!$D$22)*(1-P44)))</f>
        <v>0.137609039290365</v>
      </c>
      <c r="R44" s="16">
        <f ca="1" t="shared" si="324"/>
        <v>0.947856581585193</v>
      </c>
      <c r="S44" s="18">
        <f ca="1">IF(R44&lt;=('Ejercicio 3 - TIR'!$D$23-'Ejercicio 3 - TIR'!$C$23)/('Ejercicio 3 - TIR'!$E$23-'Ejercicio 3 - TIR'!$C$23),'Ejercicio 3 - TIR'!$C$23+SQRT(('Ejercicio 3 - TIR'!$E$23-'Ejercicio 3 - TIR'!$C$23)*('Ejercicio 3 - TIR'!$D$23-'Ejercicio 3 - TIR'!$C$23)*R44),'Ejercicio 3 - TIR'!$E$23-SQRT(('Ejercicio 3 - TIR'!$E$23-'Ejercicio 3 - TIR'!$C$23)*('Ejercicio 3 - TIR'!$E$23-'Ejercicio 3 - TIR'!$D$23)*(1-R44)))</f>
        <v>0.170311958239838</v>
      </c>
      <c r="T44" s="16">
        <f ca="1" t="shared" ref="T44:X44" si="325">RAND()</f>
        <v>0.0140651134101546</v>
      </c>
      <c r="U44" s="18">
        <f ca="1">IF(T44&lt;=('Ejercicio 3 - TIR'!$D$24-'Ejercicio 3 - TIR'!$C$24)/('Ejercicio 3 - TIR'!$E$24-'Ejercicio 3 - TIR'!$C$24),'Ejercicio 3 - TIR'!$C$24+SQRT(('Ejercicio 3 - TIR'!$E$24-'Ejercicio 3 - TIR'!$C$24)*('Ejercicio 3 - TIR'!$D$24-'Ejercicio 3 - TIR'!$C$24)*T44),'Ejercicio 3 - TIR'!$E$24-SQRT(('Ejercicio 3 - TIR'!$E$24-'Ejercicio 3 - TIR'!$C$24)*('Ejercicio 3 - TIR'!$E$24-'Ejercicio 3 - TIR'!$D$24)*(1-T44)))</f>
        <v>0.155434771215178</v>
      </c>
      <c r="V44" s="16">
        <f ca="1" t="shared" si="325"/>
        <v>0.100703027944326</v>
      </c>
      <c r="W44" s="18">
        <f ca="1">IF(V44&lt;=('Ejercicio 3 - TIR'!$D$25-'Ejercicio 3 - TIR'!$C$25)/('Ejercicio 3 - TIR'!$E$25-'Ejercicio 3 - TIR'!$C$25),'Ejercicio 3 - TIR'!$C$25+SQRT(('Ejercicio 3 - TIR'!$E$25-'Ejercicio 3 - TIR'!$C$25)*('Ejercicio 3 - TIR'!$D$25-'Ejercicio 3 - TIR'!$C$25)*V44),'Ejercicio 3 - TIR'!$E$25-SQRT(('Ejercicio 3 - TIR'!$E$25-'Ejercicio 3 - TIR'!$C$25)*('Ejercicio 3 - TIR'!$E$25-'Ejercicio 3 - TIR'!$D$25)*(1-V44)))</f>
        <v>0.191873678415809</v>
      </c>
      <c r="X44" s="16">
        <f ca="1" t="shared" si="325"/>
        <v>0.95803059379057</v>
      </c>
      <c r="Y44" s="18">
        <f ca="1">IF(X44&lt;=('Ejercicio 3 - TIR'!$D$26-'Ejercicio 3 - TIR'!$C$26)/('Ejercicio 3 - TIR'!$E$26-'Ejercicio 3 - TIR'!$C$26),'Ejercicio 3 - TIR'!$C$26+SQRT(('Ejercicio 3 - TIR'!$E$26-'Ejercicio 3 - TIR'!$C$26)*('Ejercicio 3 - TIR'!$D$26-'Ejercicio 3 - TIR'!$C$26)*X44),'Ejercicio 3 - TIR'!$E$26-SQRT(('Ejercicio 3 - TIR'!$E$26-'Ejercicio 3 - TIR'!$C$26)*('Ejercicio 3 - TIR'!$E$26-'Ejercicio 3 - TIR'!$D$26)*(1-X44)))</f>
        <v>0.264945605507662</v>
      </c>
      <c r="Z44" s="16">
        <f ca="1" t="shared" si="4"/>
        <v>1.13760903929036</v>
      </c>
      <c r="AA44" s="16">
        <f ca="1" t="shared" si="5"/>
        <v>1.33135746248325</v>
      </c>
      <c r="AB44" s="16">
        <f ca="1" t="shared" si="6"/>
        <v>1.53829670506995</v>
      </c>
      <c r="AC44" s="16">
        <f ca="1" t="shared" si="7"/>
        <v>1.83345535236664</v>
      </c>
      <c r="AD44" s="16">
        <f ca="1" t="shared" si="8"/>
        <v>2.31922129087068</v>
      </c>
      <c r="AE44" s="15">
        <f ca="1" t="shared" si="9"/>
        <v>4261.52085086556</v>
      </c>
      <c r="AF44" s="15">
        <f ca="1" t="shared" si="10"/>
        <v>4987.30881205637</v>
      </c>
      <c r="AG44" s="15">
        <f ca="1" t="shared" si="11"/>
        <v>5762.51001623779</v>
      </c>
      <c r="AH44" s="15">
        <f ca="1" t="shared" si="12"/>
        <v>6868.18400996128</v>
      </c>
      <c r="AI44" s="15">
        <f ca="1" t="shared" si="13"/>
        <v>8687.87918121851</v>
      </c>
      <c r="AJ44" s="17">
        <f ca="1" t="shared" si="14"/>
        <v>41124.9476140666</v>
      </c>
      <c r="AK44" s="17">
        <f ca="1" t="shared" si="15"/>
        <v>45302.4431735834</v>
      </c>
      <c r="AL44" s="17">
        <f ca="1" t="shared" si="16"/>
        <v>63905.4127773023</v>
      </c>
      <c r="AM44" s="17">
        <f ca="1" t="shared" si="17"/>
        <v>69879.9905276973</v>
      </c>
      <c r="AN44" s="17">
        <f ca="1" t="shared" si="18"/>
        <v>92871.9147123789</v>
      </c>
      <c r="AO44" s="17">
        <f ca="1">C44/'Ejercicio 3 - TIR'!$D$7</f>
        <v>14256.0813605075</v>
      </c>
      <c r="AP44" s="17">
        <f ca="1" t="shared" si="19"/>
        <v>26868.8662535591</v>
      </c>
      <c r="AQ44" s="17">
        <f ca="1" t="shared" si="20"/>
        <v>31046.3618130758</v>
      </c>
      <c r="AR44" s="17">
        <f ca="1" t="shared" si="21"/>
        <v>49649.3314167947</v>
      </c>
      <c r="AS44" s="17">
        <f ca="1" t="shared" si="22"/>
        <v>55623.9091671898</v>
      </c>
      <c r="AT44" s="17">
        <f ca="1" t="shared" si="23"/>
        <v>78615.8333518714</v>
      </c>
      <c r="AU44" s="17">
        <f ca="1">AP44*'Ejercicio 3 - TIR'!$D$5</f>
        <v>13434.4331267795</v>
      </c>
      <c r="AV44" s="17">
        <f ca="1">AQ44*'Ejercicio 3 - TIR'!$D$5</f>
        <v>15523.1809065379</v>
      </c>
      <c r="AW44" s="17">
        <f ca="1">AR44*'Ejercicio 3 - TIR'!$D$5</f>
        <v>24824.6657083974</v>
      </c>
      <c r="AX44" s="17">
        <f ca="1">AS44*'Ejercicio 3 - TIR'!$D$5</f>
        <v>27811.9545835949</v>
      </c>
      <c r="AY44" s="17">
        <f ca="1">AT44*'Ejercicio 3 - TIR'!$D$5</f>
        <v>39307.9166759357</v>
      </c>
      <c r="AZ44" s="17">
        <f ca="1" t="shared" ref="AZ44:BD44" si="326">AJ44-AU44-AE44</f>
        <v>23428.9936364215</v>
      </c>
      <c r="BA44" s="17">
        <f ca="1" t="shared" si="326"/>
        <v>24791.9534549891</v>
      </c>
      <c r="BB44" s="17">
        <f ca="1" t="shared" si="326"/>
        <v>33318.2370526671</v>
      </c>
      <c r="BC44" s="17">
        <f ca="1" t="shared" si="326"/>
        <v>35199.8519341411</v>
      </c>
      <c r="BD44" s="17">
        <f ca="1" t="shared" si="326"/>
        <v>44876.1188552247</v>
      </c>
      <c r="BE44" s="17">
        <f ca="1" t="shared" ref="BE44:BI44" si="327">AZ44/Z44</f>
        <v>20594.9432777331</v>
      </c>
      <c r="BF44" s="17">
        <f ca="1" t="shared" si="327"/>
        <v>18621.5604400843</v>
      </c>
      <c r="BG44" s="17">
        <f ca="1" t="shared" si="327"/>
        <v>21659.1746851282</v>
      </c>
      <c r="BH44" s="17">
        <f ca="1" t="shared" si="327"/>
        <v>19198.6414551654</v>
      </c>
      <c r="BI44" s="17">
        <f ca="1" t="shared" si="327"/>
        <v>19349.6493982156</v>
      </c>
      <c r="BJ44" s="17">
        <f ca="1" t="shared" si="26"/>
        <v>71822.3885566272</v>
      </c>
      <c r="BK44" s="17">
        <f ca="1" t="shared" si="27"/>
        <v>33063.0074156738</v>
      </c>
      <c r="BL44" s="17">
        <f ca="1" t="shared" si="28"/>
        <v>104885.395972301</v>
      </c>
      <c r="BM44" s="17">
        <f ca="1">BK44*'Ejercicio 3 - TIR'!$D$5</f>
        <v>16531.5037078369</v>
      </c>
      <c r="BN44" s="17">
        <f ca="1" t="shared" si="29"/>
        <v>88353.8922644641</v>
      </c>
      <c r="BO44" s="17">
        <f ca="1" t="shared" si="30"/>
        <v>38096.3613141436</v>
      </c>
      <c r="BP44" s="17">
        <f ca="1" t="shared" si="31"/>
        <v>-102248.727436427</v>
      </c>
      <c r="BQ44" s="17">
        <f ca="1" t="shared" ref="BQ44:BT44" si="328">BE44</f>
        <v>20594.9432777331</v>
      </c>
      <c r="BR44" s="17">
        <f ca="1" t="shared" si="328"/>
        <v>18621.5604400843</v>
      </c>
      <c r="BS44" s="17">
        <f ca="1" t="shared" si="328"/>
        <v>21659.1746851282</v>
      </c>
      <c r="BT44" s="17">
        <f ca="1" t="shared" si="328"/>
        <v>19198.6414551654</v>
      </c>
      <c r="BU44" s="17">
        <f ca="1" t="shared" si="33"/>
        <v>57446.0107123592</v>
      </c>
      <c r="BV44" s="19">
        <f ca="1" t="shared" si="34"/>
        <v>8.99385175206495</v>
      </c>
    </row>
    <row r="45" ht="15" customHeight="1" spans="1:74">
      <c r="A45" s="15">
        <v>44</v>
      </c>
      <c r="B45" s="16">
        <f ca="1" t="shared" ref="B45:F45" si="329">RAND()</f>
        <v>0.583621754187691</v>
      </c>
      <c r="C45" s="17">
        <f ca="1">IF(B45&lt;=('Ejercicio 3 - TIR'!$D$13-'Ejercicio 3 - TIR'!$C$13)/('Ejercicio 3 - TIR'!$E$13-'Ejercicio 3 - TIR'!$C$13),'Ejercicio 3 - TIR'!$C$13+SQRT(('Ejercicio 3 - TIR'!$E$13-'Ejercicio 3 - TIR'!$C$13)*('Ejercicio 3 - TIR'!$D$13-'Ejercicio 3 - TIR'!$C$13)*B45),'Ejercicio 3 - TIR'!$E$13-SQRT(('Ejercicio 3 - TIR'!$E$13-'Ejercicio 3 - TIR'!$C$13)*('Ejercicio 3 - TIR'!$E$13-'Ejercicio 3 - TIR'!$D$13)*(1-B45)))</f>
        <v>77647.0607083818</v>
      </c>
      <c r="D45" s="16">
        <f ca="1" t="shared" si="329"/>
        <v>0.961010998099967</v>
      </c>
      <c r="E45" s="17">
        <f ca="1">IF(D45&lt;=('Ejercicio 3 - TIR'!$D$14-'Ejercicio 3 - TIR'!$C$14)/('Ejercicio 3 - TIR'!$E$14-'Ejercicio 3 - TIR'!$C$14),'Ejercicio 3 - TIR'!$C$14+SQRT(('Ejercicio 3 - TIR'!$E$14-'Ejercicio 3 - TIR'!$C$14)*('Ejercicio 3 - TIR'!$D$14-'Ejercicio 3 - TIR'!$C$14)*D45),'Ejercicio 3 - TIR'!$E$14-SQRT(('Ejercicio 3 - TIR'!$E$14-'Ejercicio 3 - TIR'!$C$14)*('Ejercicio 3 - TIR'!$E$14-'Ejercicio 3 - TIR'!$D$14)*(1-D45)))</f>
        <v>37581.6637361597</v>
      </c>
      <c r="F45" s="16">
        <f ca="1" t="shared" si="329"/>
        <v>0.648613524083661</v>
      </c>
      <c r="G45" s="17">
        <f ca="1">IF(F45&lt;=('Ejercicio 3 - TIR'!$D$18-'Ejercicio 3 - TIR'!$C$18)/('Ejercicio 3 - TIR'!$E$18-'Ejercicio 3 - TIR'!$C$18),'Ejercicio 3 - TIR'!$C$18+SQRT(('Ejercicio 3 - TIR'!$E$18-'Ejercicio 3 - TIR'!$C$18)*('Ejercicio 3 - TIR'!$D$18-'Ejercicio 3 - TIR'!$C$18)*F45),'Ejercicio 3 - TIR'!$E$18-SQRT(('Ejercicio 3 - TIR'!$E$18-'Ejercicio 3 - TIR'!$C$18)*('Ejercicio 3 - TIR'!$E$18-'Ejercicio 3 - TIR'!$D$18)*(1-F45)))</f>
        <v>39863.6721667211</v>
      </c>
      <c r="H45" s="16">
        <f ca="1" t="shared" ref="H45:L45" si="330">RAND()</f>
        <v>0.476579142002105</v>
      </c>
      <c r="I45" s="17">
        <f ca="1">IF(H45&lt;=('Ejercicio 3 - TIR'!$D$18-'Ejercicio 3 - TIR'!$C$18)/('Ejercicio 3 - TIR'!$E$18-'Ejercicio 3 - TIR'!$C$18),'Ejercicio 3 - TIR'!$C$18+SQRT(('Ejercicio 3 - TIR'!$E$18-'Ejercicio 3 - TIR'!$C$18)*('Ejercicio 3 - TIR'!$D$18-'Ejercicio 3 - TIR'!$C$18)*H45),'Ejercicio 3 - TIR'!$E$18-SQRT(('Ejercicio 3 - TIR'!$E$18-'Ejercicio 3 - TIR'!$C$18)*('Ejercicio 3 - TIR'!$E$18-'Ejercicio 3 - TIR'!$D$18)*(1-H45)))</f>
        <v>38454.9909107175</v>
      </c>
      <c r="J45" s="16">
        <f ca="1" t="shared" si="330"/>
        <v>0.969142564391976</v>
      </c>
      <c r="K45" s="17">
        <f ca="1">IF(J45&lt;=('Ejercicio 3 - TIR'!$D$18-'Ejercicio 3 - TIR'!$C$18)/('Ejercicio 3 - TIR'!$E$18-'Ejercicio 3 - TIR'!$C$18),'Ejercicio 3 - TIR'!$C$18+SQRT(('Ejercicio 3 - TIR'!$E$18-'Ejercicio 3 - TIR'!$C$18)*('Ejercicio 3 - TIR'!$D$18-'Ejercicio 3 - TIR'!$C$18)*J45),'Ejercicio 3 - TIR'!$E$18-SQRT(('Ejercicio 3 - TIR'!$E$18-'Ejercicio 3 - TIR'!$C$18)*('Ejercicio 3 - TIR'!$E$18-'Ejercicio 3 - TIR'!$D$18)*(1-J45)))</f>
        <v>43478.7151250992</v>
      </c>
      <c r="L45" s="16">
        <f ca="1" t="shared" si="330"/>
        <v>0.917675309604922</v>
      </c>
      <c r="M45" s="17">
        <f ca="1">IF(L45&lt;=('Ejercicio 3 - TIR'!$D$18-'Ejercicio 3 - TIR'!$C$18)/('Ejercicio 3 - TIR'!$E$18-'Ejercicio 3 - TIR'!$C$18),'Ejercicio 3 - TIR'!$C$18+SQRT(('Ejercicio 3 - TIR'!$E$18-'Ejercicio 3 - TIR'!$C$18)*('Ejercicio 3 - TIR'!$D$18-'Ejercicio 3 - TIR'!$C$18)*L45),'Ejercicio 3 - TIR'!$E$18-SQRT(('Ejercicio 3 - TIR'!$E$18-'Ejercicio 3 - TIR'!$C$18)*('Ejercicio 3 - TIR'!$E$18-'Ejercicio 3 - TIR'!$D$18)*(1-L45)))</f>
        <v>42515.1757044751</v>
      </c>
      <c r="N45" s="16">
        <f ca="1" t="shared" ref="N45:R45" si="331">RAND()</f>
        <v>0.601755354126614</v>
      </c>
      <c r="O45" s="17">
        <f ca="1">IF(N45&lt;=('Ejercicio 3 - TIR'!$D$18-'Ejercicio 3 - TIR'!$C$18)/('Ejercicio 3 - TIR'!$E$18-'Ejercicio 3 - TIR'!$C$18),'Ejercicio 3 - TIR'!$C$18+SQRT(('Ejercicio 3 - TIR'!$E$18-'Ejercicio 3 - TIR'!$C$18)*('Ejercicio 3 - TIR'!$D$18-'Ejercicio 3 - TIR'!$C$18)*N45),'Ejercicio 3 - TIR'!$E$18-SQRT(('Ejercicio 3 - TIR'!$E$18-'Ejercicio 3 - TIR'!$C$18)*('Ejercicio 3 - TIR'!$E$18-'Ejercicio 3 - TIR'!$D$18)*(1-N45)))</f>
        <v>39500.7001383578</v>
      </c>
      <c r="P45" s="16">
        <f ca="1" t="shared" si="331"/>
        <v>0.4728212462495</v>
      </c>
      <c r="Q45" s="18">
        <f ca="1">IF(P45&lt;=('Ejercicio 3 - TIR'!$D$22-'Ejercicio 3 - TIR'!$C$22)/('Ejercicio 3 - TIR'!$E$22-'Ejercicio 3 - TIR'!$C$22),'Ejercicio 3 - TIR'!$C$22+SQRT(('Ejercicio 3 - TIR'!$E$22-'Ejercicio 3 - TIR'!$C$22)*('Ejercicio 3 - TIR'!$D$22-'Ejercicio 3 - TIR'!$C$22)*P45),'Ejercicio 3 - TIR'!$E$22-SQRT(('Ejercicio 3 - TIR'!$E$22-'Ejercicio 3 - TIR'!$C$22)*('Ejercicio 3 - TIR'!$E$22-'Ejercicio 3 - TIR'!$D$22)*(1-P45)))</f>
        <v>0.149173245332823</v>
      </c>
      <c r="R45" s="16">
        <f ca="1" t="shared" si="331"/>
        <v>0.572933513387831</v>
      </c>
      <c r="S45" s="18">
        <f ca="1">IF(R45&lt;=('Ejercicio 3 - TIR'!$D$23-'Ejercicio 3 - TIR'!$C$23)/('Ejercicio 3 - TIR'!$E$23-'Ejercicio 3 - TIR'!$C$23),'Ejercicio 3 - TIR'!$C$23+SQRT(('Ejercicio 3 - TIR'!$E$23-'Ejercicio 3 - TIR'!$C$23)*('Ejercicio 3 - TIR'!$D$23-'Ejercicio 3 - TIR'!$C$23)*R45),'Ejercicio 3 - TIR'!$E$23-SQRT(('Ejercicio 3 - TIR'!$E$23-'Ejercicio 3 - TIR'!$C$23)*('Ejercicio 3 - TIR'!$E$23-'Ejercicio 3 - TIR'!$D$23)*(1-R45)))</f>
        <v>0.152274205585738</v>
      </c>
      <c r="T45" s="16">
        <f ca="1" t="shared" ref="T45:X45" si="332">RAND()</f>
        <v>0.235353114994136</v>
      </c>
      <c r="U45" s="18">
        <f ca="1">IF(T45&lt;=('Ejercicio 3 - TIR'!$D$24-'Ejercicio 3 - TIR'!$C$24)/('Ejercicio 3 - TIR'!$E$24-'Ejercicio 3 - TIR'!$C$24),'Ejercicio 3 - TIR'!$C$24+SQRT(('Ejercicio 3 - TIR'!$E$24-'Ejercicio 3 - TIR'!$C$24)*('Ejercicio 3 - TIR'!$D$24-'Ejercicio 3 - TIR'!$C$24)*T45),'Ejercicio 3 - TIR'!$E$24-SQRT(('Ejercicio 3 - TIR'!$E$24-'Ejercicio 3 - TIR'!$C$24)*('Ejercicio 3 - TIR'!$E$24-'Ejercicio 3 - TIR'!$D$24)*(1-T45)))</f>
        <v>0.172231543839502</v>
      </c>
      <c r="V45" s="16">
        <f ca="1" t="shared" si="332"/>
        <v>0.876431796875085</v>
      </c>
      <c r="W45" s="18">
        <f ca="1">IF(V45&lt;=('Ejercicio 3 - TIR'!$D$25-'Ejercicio 3 - TIR'!$C$25)/('Ejercicio 3 - TIR'!$E$25-'Ejercicio 3 - TIR'!$C$25),'Ejercicio 3 - TIR'!$C$25+SQRT(('Ejercicio 3 - TIR'!$E$25-'Ejercicio 3 - TIR'!$C$25)*('Ejercicio 3 - TIR'!$D$25-'Ejercicio 3 - TIR'!$C$25)*V45),'Ejercicio 3 - TIR'!$E$25-SQRT(('Ejercicio 3 - TIR'!$E$25-'Ejercicio 3 - TIR'!$C$25)*('Ejercicio 3 - TIR'!$E$25-'Ejercicio 3 - TIR'!$D$25)*(1-V45)))</f>
        <v>0.229203637074305</v>
      </c>
      <c r="X45" s="16">
        <f ca="1" t="shared" si="332"/>
        <v>0.64195197505503</v>
      </c>
      <c r="Y45" s="18">
        <f ca="1">IF(X45&lt;=('Ejercicio 3 - TIR'!$D$26-'Ejercicio 3 - TIR'!$C$26)/('Ejercicio 3 - TIR'!$E$26-'Ejercicio 3 - TIR'!$C$26),'Ejercicio 3 - TIR'!$C$26+SQRT(('Ejercicio 3 - TIR'!$E$26-'Ejercicio 3 - TIR'!$C$26)*('Ejercicio 3 - TIR'!$D$26-'Ejercicio 3 - TIR'!$C$26)*X45),'Ejercicio 3 - TIR'!$E$26-SQRT(('Ejercicio 3 - TIR'!$E$26-'Ejercicio 3 - TIR'!$C$26)*('Ejercicio 3 - TIR'!$E$26-'Ejercicio 3 - TIR'!$D$26)*(1-X45)))</f>
        <v>0.236028880674893</v>
      </c>
      <c r="Z45" s="16">
        <f ca="1" t="shared" si="4"/>
        <v>1.14917324533282</v>
      </c>
      <c r="AA45" s="16">
        <f ca="1" t="shared" si="5"/>
        <v>1.32416268834626</v>
      </c>
      <c r="AB45" s="16">
        <f ca="1" t="shared" si="6"/>
        <v>1.55222527245481</v>
      </c>
      <c r="AC45" s="16">
        <f ca="1" t="shared" si="7"/>
        <v>1.9080009504601</v>
      </c>
      <c r="AD45" s="16">
        <f ca="1" t="shared" si="8"/>
        <v>2.35834427912383</v>
      </c>
      <c r="AE45" s="15">
        <f ca="1" t="shared" si="9"/>
        <v>5606.17874452983</v>
      </c>
      <c r="AF45" s="15">
        <f ca="1" t="shared" si="10"/>
        <v>6459.85515922476</v>
      </c>
      <c r="AG45" s="15">
        <f ca="1" t="shared" si="11"/>
        <v>7572.44598627761</v>
      </c>
      <c r="AH45" s="15">
        <f ca="1" t="shared" si="12"/>
        <v>9308.07814788116</v>
      </c>
      <c r="AI45" s="15">
        <f ca="1" t="shared" si="13"/>
        <v>11505.05341436</v>
      </c>
      <c r="AJ45" s="17">
        <f ca="1" t="shared" si="14"/>
        <v>45810.2655147147</v>
      </c>
      <c r="AK45" s="17">
        <f ca="1" t="shared" si="15"/>
        <v>50920.6641446669</v>
      </c>
      <c r="AL45" s="17">
        <f ca="1" t="shared" si="16"/>
        <v>67488.760431042</v>
      </c>
      <c r="AM45" s="17">
        <f ca="1" t="shared" si="17"/>
        <v>81118.9956531167</v>
      </c>
      <c r="AN45" s="17">
        <f ca="1" t="shared" si="18"/>
        <v>93156.2501926821</v>
      </c>
      <c r="AO45" s="17">
        <f ca="1">C45/'Ejercicio 3 - TIR'!$D$7</f>
        <v>15529.4121416764</v>
      </c>
      <c r="AP45" s="17">
        <f ca="1" t="shared" si="19"/>
        <v>30280.8533730383</v>
      </c>
      <c r="AQ45" s="17">
        <f ca="1" t="shared" si="20"/>
        <v>35391.2520029905</v>
      </c>
      <c r="AR45" s="17">
        <f ca="1" t="shared" si="21"/>
        <v>51959.3482893657</v>
      </c>
      <c r="AS45" s="17">
        <f ca="1" t="shared" si="22"/>
        <v>65589.5835114404</v>
      </c>
      <c r="AT45" s="17">
        <f ca="1" t="shared" si="23"/>
        <v>77626.8380510057</v>
      </c>
      <c r="AU45" s="17">
        <f ca="1">AP45*'Ejercicio 3 - TIR'!$D$5</f>
        <v>15140.4266865192</v>
      </c>
      <c r="AV45" s="17">
        <f ca="1">AQ45*'Ejercicio 3 - TIR'!$D$5</f>
        <v>17695.6260014952</v>
      </c>
      <c r="AW45" s="17">
        <f ca="1">AR45*'Ejercicio 3 - TIR'!$D$5</f>
        <v>25979.6741446828</v>
      </c>
      <c r="AX45" s="17">
        <f ca="1">AS45*'Ejercicio 3 - TIR'!$D$5</f>
        <v>32794.7917557202</v>
      </c>
      <c r="AY45" s="17">
        <f ca="1">AT45*'Ejercicio 3 - TIR'!$D$5</f>
        <v>38813.4190255029</v>
      </c>
      <c r="AZ45" s="17">
        <f ca="1" t="shared" ref="AZ45:BD45" si="333">AJ45-AU45-AE45</f>
        <v>25063.6600836657</v>
      </c>
      <c r="BA45" s="17">
        <f ca="1" t="shared" si="333"/>
        <v>26765.1829839468</v>
      </c>
      <c r="BB45" s="17">
        <f ca="1" t="shared" si="333"/>
        <v>33936.6403000816</v>
      </c>
      <c r="BC45" s="17">
        <f ca="1" t="shared" si="333"/>
        <v>39016.1257495154</v>
      </c>
      <c r="BD45" s="17">
        <f ca="1" t="shared" si="333"/>
        <v>42837.7777528192</v>
      </c>
      <c r="BE45" s="17">
        <f ca="1" t="shared" ref="BE45:BI45" si="334">AZ45/Z45</f>
        <v>21810.1667311326</v>
      </c>
      <c r="BF45" s="17">
        <f ca="1" t="shared" si="334"/>
        <v>20212.9113133173</v>
      </c>
      <c r="BG45" s="17">
        <f ca="1" t="shared" si="334"/>
        <v>21863.2185046257</v>
      </c>
      <c r="BH45" s="17">
        <f ca="1" t="shared" si="334"/>
        <v>20448.6930366082</v>
      </c>
      <c r="BI45" s="17">
        <f ca="1" t="shared" si="334"/>
        <v>18164.3444224921</v>
      </c>
      <c r="BJ45" s="17">
        <f ca="1" t="shared" si="26"/>
        <v>88630.5016721279</v>
      </c>
      <c r="BK45" s="17">
        <f ca="1" t="shared" si="27"/>
        <v>36623.7002824786</v>
      </c>
      <c r="BL45" s="17">
        <f ca="1" t="shared" si="28"/>
        <v>125254.201954606</v>
      </c>
      <c r="BM45" s="17">
        <f ca="1">BK45*'Ejercicio 3 - TIR'!$D$5</f>
        <v>18311.8501412393</v>
      </c>
      <c r="BN45" s="17">
        <f ca="1" t="shared" si="29"/>
        <v>106942.351813367</v>
      </c>
      <c r="BO45" s="17">
        <f ca="1" t="shared" si="30"/>
        <v>45346.3698069979</v>
      </c>
      <c r="BP45" s="17">
        <f ca="1" t="shared" si="31"/>
        <v>-115228.724444541</v>
      </c>
      <c r="BQ45" s="17">
        <f ca="1" t="shared" ref="BQ45:BT45" si="335">BE45</f>
        <v>21810.1667311326</v>
      </c>
      <c r="BR45" s="17">
        <f ca="1" t="shared" si="335"/>
        <v>20212.9113133173</v>
      </c>
      <c r="BS45" s="17">
        <f ca="1" t="shared" si="335"/>
        <v>21863.2185046257</v>
      </c>
      <c r="BT45" s="17">
        <f ca="1" t="shared" si="335"/>
        <v>20448.6930366082</v>
      </c>
      <c r="BU45" s="17">
        <f ca="1" t="shared" si="33"/>
        <v>63510.7142294901</v>
      </c>
      <c r="BV45" s="19">
        <f ca="1" t="shared" si="34"/>
        <v>7.41775559145508</v>
      </c>
    </row>
    <row r="46" ht="15" customHeight="1" spans="1:74">
      <c r="A46" s="15">
        <v>45</v>
      </c>
      <c r="B46" s="16">
        <f ca="1" t="shared" ref="B46:F46" si="336">RAND()</f>
        <v>0.558258613998408</v>
      </c>
      <c r="C46" s="17">
        <f ca="1">IF(B46&lt;=('Ejercicio 3 - TIR'!$D$13-'Ejercicio 3 - TIR'!$C$13)/('Ejercicio 3 - TIR'!$E$13-'Ejercicio 3 - TIR'!$C$13),'Ejercicio 3 - TIR'!$C$13+SQRT(('Ejercicio 3 - TIR'!$E$13-'Ejercicio 3 - TIR'!$C$13)*('Ejercicio 3 - TIR'!$D$13-'Ejercicio 3 - TIR'!$C$13)*B46),'Ejercicio 3 - TIR'!$E$13-SQRT(('Ejercicio 3 - TIR'!$E$13-'Ejercicio 3 - TIR'!$C$13)*('Ejercicio 3 - TIR'!$E$13-'Ejercicio 3 - TIR'!$D$13)*(1-B46)))</f>
        <v>76976.3238556066</v>
      </c>
      <c r="D46" s="16">
        <f ca="1" t="shared" si="336"/>
        <v>0.539453678404445</v>
      </c>
      <c r="E46" s="17">
        <f ca="1">IF(D46&lt;=('Ejercicio 3 - TIR'!$D$14-'Ejercicio 3 - TIR'!$C$14)/('Ejercicio 3 - TIR'!$E$14-'Ejercicio 3 - TIR'!$C$14),'Ejercicio 3 - TIR'!$C$14+SQRT(('Ejercicio 3 - TIR'!$E$14-'Ejercicio 3 - TIR'!$C$14)*('Ejercicio 3 - TIR'!$D$14-'Ejercicio 3 - TIR'!$C$14)*D46),'Ejercicio 3 - TIR'!$E$14-SQRT(('Ejercicio 3 - TIR'!$E$14-'Ejercicio 3 - TIR'!$C$14)*('Ejercicio 3 - TIR'!$E$14-'Ejercicio 3 - TIR'!$D$14)*(1-D46)))</f>
        <v>31688.4448964509</v>
      </c>
      <c r="F46" s="16">
        <f ca="1" t="shared" si="336"/>
        <v>0.559789097028618</v>
      </c>
      <c r="G46" s="17">
        <f ca="1">IF(F46&lt;=('Ejercicio 3 - TIR'!$D$18-'Ejercicio 3 - TIR'!$C$18)/('Ejercicio 3 - TIR'!$E$18-'Ejercicio 3 - TIR'!$C$18),'Ejercicio 3 - TIR'!$C$18+SQRT(('Ejercicio 3 - TIR'!$E$18-'Ejercicio 3 - TIR'!$C$18)*('Ejercicio 3 - TIR'!$D$18-'Ejercicio 3 - TIR'!$C$18)*F46),'Ejercicio 3 - TIR'!$E$18-SQRT(('Ejercicio 3 - TIR'!$E$18-'Ejercicio 3 - TIR'!$C$18)*('Ejercicio 3 - TIR'!$E$18-'Ejercicio 3 - TIR'!$D$18)*(1-F46)))</f>
        <v>39163.4253723317</v>
      </c>
      <c r="H46" s="16">
        <f ca="1" t="shared" ref="H46:L46" si="337">RAND()</f>
        <v>0.222364483976823</v>
      </c>
      <c r="I46" s="17">
        <f ca="1">IF(H46&lt;=('Ejercicio 3 - TIR'!$D$18-'Ejercicio 3 - TIR'!$C$18)/('Ejercicio 3 - TIR'!$E$18-'Ejercicio 3 - TIR'!$C$18),'Ejercicio 3 - TIR'!$C$18+SQRT(('Ejercicio 3 - TIR'!$E$18-'Ejercicio 3 - TIR'!$C$18)*('Ejercicio 3 - TIR'!$D$18-'Ejercicio 3 - TIR'!$C$18)*H46),'Ejercicio 3 - TIR'!$E$18-SQRT(('Ejercicio 3 - TIR'!$E$18-'Ejercicio 3 - TIR'!$C$18)*('Ejercicio 3 - TIR'!$E$18-'Ejercicio 3 - TIR'!$D$18)*(1-H46)))</f>
        <v>35775.3504306253</v>
      </c>
      <c r="J46" s="16">
        <f ca="1" t="shared" si="337"/>
        <v>0.0372028354741585</v>
      </c>
      <c r="K46" s="17">
        <f ca="1">IF(J46&lt;=('Ejercicio 3 - TIR'!$D$18-'Ejercicio 3 - TIR'!$C$18)/('Ejercicio 3 - TIR'!$E$18-'Ejercicio 3 - TIR'!$C$18),'Ejercicio 3 - TIR'!$C$18+SQRT(('Ejercicio 3 - TIR'!$E$18-'Ejercicio 3 - TIR'!$C$18)*('Ejercicio 3 - TIR'!$D$18-'Ejercicio 3 - TIR'!$C$18)*J46),'Ejercicio 3 - TIR'!$E$18-SQRT(('Ejercicio 3 - TIR'!$E$18-'Ejercicio 3 - TIR'!$C$18)*('Ejercicio 3 - TIR'!$E$18-'Ejercicio 3 - TIR'!$D$18)*(1-J46)))</f>
        <v>32362.2923868827</v>
      </c>
      <c r="L46" s="16">
        <f ca="1" t="shared" si="337"/>
        <v>0.138582235138049</v>
      </c>
      <c r="M46" s="17">
        <f ca="1">IF(L46&lt;=('Ejercicio 3 - TIR'!$D$18-'Ejercicio 3 - TIR'!$C$18)/('Ejercicio 3 - TIR'!$E$18-'Ejercicio 3 - TIR'!$C$18),'Ejercicio 3 - TIR'!$C$18+SQRT(('Ejercicio 3 - TIR'!$E$18-'Ejercicio 3 - TIR'!$C$18)*('Ejercicio 3 - TIR'!$D$18-'Ejercicio 3 - TIR'!$C$18)*L46),'Ejercicio 3 - TIR'!$E$18-SQRT(('Ejercicio 3 - TIR'!$E$18-'Ejercicio 3 - TIR'!$C$18)*('Ejercicio 3 - TIR'!$E$18-'Ejercicio 3 - TIR'!$D$18)*(1-L46)))</f>
        <v>34559.3130261814</v>
      </c>
      <c r="N46" s="16">
        <f ca="1" t="shared" ref="N46:R46" si="338">RAND()</f>
        <v>0.194048270398083</v>
      </c>
      <c r="O46" s="17">
        <f ca="1">IF(N46&lt;=('Ejercicio 3 - TIR'!$D$18-'Ejercicio 3 - TIR'!$C$18)/('Ejercicio 3 - TIR'!$E$18-'Ejercicio 3 - TIR'!$C$18),'Ejercicio 3 - TIR'!$C$18+SQRT(('Ejercicio 3 - TIR'!$E$18-'Ejercicio 3 - TIR'!$C$18)*('Ejercicio 3 - TIR'!$D$18-'Ejercicio 3 - TIR'!$C$18)*N46),'Ejercicio 3 - TIR'!$E$18-SQRT(('Ejercicio 3 - TIR'!$E$18-'Ejercicio 3 - TIR'!$C$18)*('Ejercicio 3 - TIR'!$E$18-'Ejercicio 3 - TIR'!$D$18)*(1-N46)))</f>
        <v>35395.1126549603</v>
      </c>
      <c r="P46" s="16">
        <f ca="1" t="shared" si="338"/>
        <v>0.304929134349361</v>
      </c>
      <c r="Q46" s="18">
        <f ca="1">IF(P46&lt;=('Ejercicio 3 - TIR'!$D$22-'Ejercicio 3 - TIR'!$C$22)/('Ejercicio 3 - TIR'!$E$22-'Ejercicio 3 - TIR'!$C$22),'Ejercicio 3 - TIR'!$C$22+SQRT(('Ejercicio 3 - TIR'!$E$22-'Ejercicio 3 - TIR'!$C$22)*('Ejercicio 3 - TIR'!$D$22-'Ejercicio 3 - TIR'!$C$22)*P46),'Ejercicio 3 - TIR'!$E$22-SQRT(('Ejercicio 3 - TIR'!$E$22-'Ejercicio 3 - TIR'!$C$22)*('Ejercicio 3 - TIR'!$E$22-'Ejercicio 3 - TIR'!$D$22)*(1-P46)))</f>
        <v>0.143428026844548</v>
      </c>
      <c r="R46" s="16">
        <f ca="1" t="shared" si="338"/>
        <v>0.140990063543726</v>
      </c>
      <c r="S46" s="18">
        <f ca="1">IF(R46&lt;=('Ejercicio 3 - TIR'!$D$23-'Ejercicio 3 - TIR'!$C$23)/('Ejercicio 3 - TIR'!$E$23-'Ejercicio 3 - TIR'!$C$23),'Ejercicio 3 - TIR'!$C$23+SQRT(('Ejercicio 3 - TIR'!$E$23-'Ejercicio 3 - TIR'!$C$23)*('Ejercicio 3 - TIR'!$D$23-'Ejercicio 3 - TIR'!$C$23)*R46),'Ejercicio 3 - TIR'!$E$23-SQRT(('Ejercicio 3 - TIR'!$E$23-'Ejercicio 3 - TIR'!$C$23)*('Ejercicio 3 - TIR'!$E$23-'Ejercicio 3 - TIR'!$D$23)*(1-R46)))</f>
        <v>0.135930540304042</v>
      </c>
      <c r="T46" s="16">
        <f ca="1" t="shared" ref="T46:X46" si="339">RAND()</f>
        <v>0.904620192607876</v>
      </c>
      <c r="U46" s="18">
        <f ca="1">IF(T46&lt;=('Ejercicio 3 - TIR'!$D$24-'Ejercicio 3 - TIR'!$C$24)/('Ejercicio 3 - TIR'!$E$24-'Ejercicio 3 - TIR'!$C$24),'Ejercicio 3 - TIR'!$C$24+SQRT(('Ejercicio 3 - TIR'!$E$24-'Ejercicio 3 - TIR'!$C$24)*('Ejercicio 3 - TIR'!$D$24-'Ejercicio 3 - TIR'!$C$24)*T46),'Ejercicio 3 - TIR'!$E$24-SQRT(('Ejercicio 3 - TIR'!$E$24-'Ejercicio 3 - TIR'!$C$24)*('Ejercicio 3 - TIR'!$E$24-'Ejercicio 3 - TIR'!$D$24)*(1-T46)))</f>
        <v>0.203657923611183</v>
      </c>
      <c r="V46" s="16">
        <f ca="1" t="shared" si="339"/>
        <v>0.360641044402384</v>
      </c>
      <c r="W46" s="18">
        <f ca="1">IF(V46&lt;=('Ejercicio 3 - TIR'!$D$25-'Ejercicio 3 - TIR'!$C$25)/('Ejercicio 3 - TIR'!$E$25-'Ejercicio 3 - TIR'!$C$25),'Ejercicio 3 - TIR'!$C$25+SQRT(('Ejercicio 3 - TIR'!$E$25-'Ejercicio 3 - TIR'!$C$25)*('Ejercicio 3 - TIR'!$D$25-'Ejercicio 3 - TIR'!$C$25)*V46),'Ejercicio 3 - TIR'!$E$25-SQRT(('Ejercicio 3 - TIR'!$E$25-'Ejercicio 3 - TIR'!$C$25)*('Ejercicio 3 - TIR'!$E$25-'Ejercicio 3 - TIR'!$D$25)*(1-V46)))</f>
        <v>0.202695070610013</v>
      </c>
      <c r="X46" s="16">
        <f ca="1" t="shared" si="339"/>
        <v>0.810042535213022</v>
      </c>
      <c r="Y46" s="18">
        <f ca="1">IF(X46&lt;=('Ejercicio 3 - TIR'!$D$26-'Ejercicio 3 - TIR'!$C$26)/('Ejercicio 3 - TIR'!$E$26-'Ejercicio 3 - TIR'!$C$26),'Ejercicio 3 - TIR'!$C$26+SQRT(('Ejercicio 3 - TIR'!$E$26-'Ejercicio 3 - TIR'!$C$26)*('Ejercicio 3 - TIR'!$D$26-'Ejercicio 3 - TIR'!$C$26)*X46),'Ejercicio 3 - TIR'!$E$26-SQRT(('Ejercicio 3 - TIR'!$E$26-'Ejercicio 3 - TIR'!$C$26)*('Ejercicio 3 - TIR'!$E$26-'Ejercicio 3 - TIR'!$D$26)*(1-X46)))</f>
        <v>0.247972350853525</v>
      </c>
      <c r="Z46" s="16">
        <f ca="1" t="shared" si="4"/>
        <v>1.14342802684455</v>
      </c>
      <c r="AA46" s="16">
        <f ca="1" t="shared" si="5"/>
        <v>1.29885481633231</v>
      </c>
      <c r="AB46" s="16">
        <f ca="1" t="shared" si="6"/>
        <v>1.56337689129893</v>
      </c>
      <c r="AC46" s="16">
        <f ca="1" t="shared" si="7"/>
        <v>1.88026568067083</v>
      </c>
      <c r="AD46" s="16">
        <f ca="1" t="shared" si="8"/>
        <v>2.34651958173598</v>
      </c>
      <c r="AE46" s="15">
        <f ca="1" t="shared" si="9"/>
        <v>4545.01112527013</v>
      </c>
      <c r="AF46" s="15">
        <f ca="1" t="shared" si="10"/>
        <v>5162.81694321598</v>
      </c>
      <c r="AG46" s="15">
        <f ca="1" t="shared" si="11"/>
        <v>6214.26552185598</v>
      </c>
      <c r="AH46" s="15">
        <f ca="1" t="shared" si="12"/>
        <v>7473.86651059795</v>
      </c>
      <c r="AI46" s="15">
        <f ca="1" t="shared" si="13"/>
        <v>9327.17875919635</v>
      </c>
      <c r="AJ46" s="17">
        <f ca="1" t="shared" si="14"/>
        <v>44780.558197959</v>
      </c>
      <c r="AK46" s="17">
        <f ca="1" t="shared" si="15"/>
        <v>46466.9862127939</v>
      </c>
      <c r="AL46" s="17">
        <f ca="1" t="shared" si="16"/>
        <v>50594.4600671118</v>
      </c>
      <c r="AM46" s="17">
        <f ca="1" t="shared" si="17"/>
        <v>64980.6902306894</v>
      </c>
      <c r="AN46" s="17">
        <f ca="1" t="shared" si="18"/>
        <v>83055.3249426154</v>
      </c>
      <c r="AO46" s="17">
        <f ca="1">C46/'Ejercicio 3 - TIR'!$D$7</f>
        <v>15395.2647711213</v>
      </c>
      <c r="AP46" s="17">
        <f ca="1" t="shared" si="19"/>
        <v>29385.2934268376</v>
      </c>
      <c r="AQ46" s="17">
        <f ca="1" t="shared" si="20"/>
        <v>31071.7214416726</v>
      </c>
      <c r="AR46" s="17">
        <f ca="1" t="shared" si="21"/>
        <v>35199.1952959905</v>
      </c>
      <c r="AS46" s="17">
        <f ca="1" t="shared" si="22"/>
        <v>49585.4254595681</v>
      </c>
      <c r="AT46" s="17">
        <f ca="1" t="shared" si="23"/>
        <v>67660.0601714941</v>
      </c>
      <c r="AU46" s="17">
        <f ca="1">AP46*'Ejercicio 3 - TIR'!$D$5</f>
        <v>14692.6467134188</v>
      </c>
      <c r="AV46" s="17">
        <f ca="1">AQ46*'Ejercicio 3 - TIR'!$D$5</f>
        <v>15535.8607208363</v>
      </c>
      <c r="AW46" s="17">
        <f ca="1">AR46*'Ejercicio 3 - TIR'!$D$5</f>
        <v>17599.5976479952</v>
      </c>
      <c r="AX46" s="17">
        <f ca="1">AS46*'Ejercicio 3 - TIR'!$D$5</f>
        <v>24792.712729784</v>
      </c>
      <c r="AY46" s="17">
        <f ca="1">AT46*'Ejercicio 3 - TIR'!$D$5</f>
        <v>33830.0300857471</v>
      </c>
      <c r="AZ46" s="17">
        <f ca="1" t="shared" ref="AZ46:BD46" si="340">AJ46-AU46-AE46</f>
        <v>25542.90035927</v>
      </c>
      <c r="BA46" s="17">
        <f ca="1" t="shared" si="340"/>
        <v>25768.3085487416</v>
      </c>
      <c r="BB46" s="17">
        <f ca="1" t="shared" si="340"/>
        <v>26780.5968972606</v>
      </c>
      <c r="BC46" s="17">
        <f ca="1" t="shared" si="340"/>
        <v>32714.1109903074</v>
      </c>
      <c r="BD46" s="17">
        <f ca="1" t="shared" si="340"/>
        <v>39898.116097672</v>
      </c>
      <c r="BE46" s="17">
        <f ca="1" t="shared" ref="BE46:BI46" si="341">AZ46/Z46</f>
        <v>22338.8790195735</v>
      </c>
      <c r="BF46" s="17">
        <f ca="1" t="shared" si="341"/>
        <v>19839.2524127568</v>
      </c>
      <c r="BG46" s="17">
        <f ca="1" t="shared" si="341"/>
        <v>17129.968497238</v>
      </c>
      <c r="BH46" s="17">
        <f ca="1" t="shared" si="341"/>
        <v>17398.6640965737</v>
      </c>
      <c r="BI46" s="17">
        <f ca="1" t="shared" si="341"/>
        <v>17003.1038343839</v>
      </c>
      <c r="BJ46" s="17">
        <f ca="1" t="shared" si="26"/>
        <v>74357.5564642837</v>
      </c>
      <c r="BK46" s="17">
        <f ca="1" t="shared" si="27"/>
        <v>36125.2902514463</v>
      </c>
      <c r="BL46" s="17">
        <f ca="1" t="shared" si="28"/>
        <v>110482.84671573</v>
      </c>
      <c r="BM46" s="17">
        <f ca="1">BK46*'Ejercicio 3 - TIR'!$D$5</f>
        <v>18062.6451257232</v>
      </c>
      <c r="BN46" s="17">
        <f ca="1" t="shared" si="29"/>
        <v>92420.2015900069</v>
      </c>
      <c r="BO46" s="17">
        <f ca="1" t="shared" si="30"/>
        <v>39386.0772820115</v>
      </c>
      <c r="BP46" s="17">
        <f ca="1" t="shared" si="31"/>
        <v>-108664.768752057</v>
      </c>
      <c r="BQ46" s="17">
        <f ca="1" t="shared" ref="BQ46:BT46" si="342">BE46</f>
        <v>22338.8790195735</v>
      </c>
      <c r="BR46" s="17">
        <f ca="1" t="shared" si="342"/>
        <v>19839.2524127568</v>
      </c>
      <c r="BS46" s="17">
        <f ca="1" t="shared" si="342"/>
        <v>17129.968497238</v>
      </c>
      <c r="BT46" s="17">
        <f ca="1" t="shared" si="342"/>
        <v>17398.6640965737</v>
      </c>
      <c r="BU46" s="17">
        <f ca="1" t="shared" si="33"/>
        <v>56389.1811163954</v>
      </c>
      <c r="BV46" s="19">
        <f ca="1" t="shared" si="34"/>
        <v>6.10698848040458</v>
      </c>
    </row>
    <row r="47" ht="15" customHeight="1" spans="1:74">
      <c r="A47" s="15">
        <v>46</v>
      </c>
      <c r="B47" s="16">
        <f ca="1" t="shared" ref="B47:F47" si="343">RAND()</f>
        <v>0.754844849744378</v>
      </c>
      <c r="C47" s="17">
        <f ca="1">IF(B47&lt;=('Ejercicio 3 - TIR'!$D$13-'Ejercicio 3 - TIR'!$C$13)/('Ejercicio 3 - TIR'!$E$13-'Ejercicio 3 - TIR'!$C$13),'Ejercicio 3 - TIR'!$C$13+SQRT(('Ejercicio 3 - TIR'!$E$13-'Ejercicio 3 - TIR'!$C$13)*('Ejercicio 3 - TIR'!$D$13-'Ejercicio 3 - TIR'!$C$13)*B47),'Ejercicio 3 - TIR'!$E$13-SQRT(('Ejercicio 3 - TIR'!$E$13-'Ejercicio 3 - TIR'!$C$13)*('Ejercicio 3 - TIR'!$E$13-'Ejercicio 3 - TIR'!$D$13)*(1-B47)))</f>
        <v>82848.1435317705</v>
      </c>
      <c r="D47" s="16">
        <f ca="1" t="shared" si="343"/>
        <v>0.0086444876963685</v>
      </c>
      <c r="E47" s="17">
        <f ca="1">IF(D47&lt;=('Ejercicio 3 - TIR'!$D$14-'Ejercicio 3 - TIR'!$C$14)/('Ejercicio 3 - TIR'!$E$14-'Ejercicio 3 - TIR'!$C$14),'Ejercicio 3 - TIR'!$C$14+SQRT(('Ejercicio 3 - TIR'!$E$14-'Ejercicio 3 - TIR'!$C$14)*('Ejercicio 3 - TIR'!$D$14-'Ejercicio 3 - TIR'!$C$14)*D47),'Ejercicio 3 - TIR'!$E$14-SQRT(('Ejercicio 3 - TIR'!$E$14-'Ejercicio 3 - TIR'!$C$14)*('Ejercicio 3 - TIR'!$E$14-'Ejercicio 3 - TIR'!$D$14)*(1-D47)))</f>
        <v>25805.1935029716</v>
      </c>
      <c r="F47" s="16">
        <f ca="1" t="shared" si="343"/>
        <v>0.260027389427781</v>
      </c>
      <c r="G47" s="17">
        <f ca="1">IF(F47&lt;=('Ejercicio 3 - TIR'!$D$18-'Ejercicio 3 - TIR'!$C$18)/('Ejercicio 3 - TIR'!$E$18-'Ejercicio 3 - TIR'!$C$18),'Ejercicio 3 - TIR'!$C$18+SQRT(('Ejercicio 3 - TIR'!$E$18-'Ejercicio 3 - TIR'!$C$18)*('Ejercicio 3 - TIR'!$D$18-'Ejercicio 3 - TIR'!$C$18)*F47),'Ejercicio 3 - TIR'!$E$18-SQRT(('Ejercicio 3 - TIR'!$E$18-'Ejercicio 3 - TIR'!$C$18)*('Ejercicio 3 - TIR'!$E$18-'Ejercicio 3 - TIR'!$D$18)*(1-F47)))</f>
        <v>36245.3269261238</v>
      </c>
      <c r="H47" s="16">
        <f ca="1" t="shared" ref="H47:L47" si="344">RAND()</f>
        <v>0.93710172801715</v>
      </c>
      <c r="I47" s="17">
        <f ca="1">IF(H47&lt;=('Ejercicio 3 - TIR'!$D$18-'Ejercicio 3 - TIR'!$C$18)/('Ejercicio 3 - TIR'!$E$18-'Ejercicio 3 - TIR'!$C$18),'Ejercicio 3 - TIR'!$C$18+SQRT(('Ejercicio 3 - TIR'!$E$18-'Ejercicio 3 - TIR'!$C$18)*('Ejercicio 3 - TIR'!$D$18-'Ejercicio 3 - TIR'!$C$18)*H47),'Ejercicio 3 - TIR'!$E$18-SQRT(('Ejercicio 3 - TIR'!$E$18-'Ejercicio 3 - TIR'!$C$18)*('Ejercicio 3 - TIR'!$E$18-'Ejercicio 3 - TIR'!$D$18)*(1-H47)))</f>
        <v>42828.0491721234</v>
      </c>
      <c r="J47" s="16">
        <f ca="1" t="shared" si="344"/>
        <v>0.838749885496092</v>
      </c>
      <c r="K47" s="17">
        <f ca="1">IF(J47&lt;=('Ejercicio 3 - TIR'!$D$18-'Ejercicio 3 - TIR'!$C$18)/('Ejercicio 3 - TIR'!$E$18-'Ejercicio 3 - TIR'!$C$18),'Ejercicio 3 - TIR'!$C$18+SQRT(('Ejercicio 3 - TIR'!$E$18-'Ejercicio 3 - TIR'!$C$18)*('Ejercicio 3 - TIR'!$D$18-'Ejercicio 3 - TIR'!$C$18)*J47),'Ejercicio 3 - TIR'!$E$18-SQRT(('Ejercicio 3 - TIR'!$E$18-'Ejercicio 3 - TIR'!$C$18)*('Ejercicio 3 - TIR'!$E$18-'Ejercicio 3 - TIR'!$D$18)*(1-J47)))</f>
        <v>41522.3918294619</v>
      </c>
      <c r="L47" s="16">
        <f ca="1" t="shared" si="344"/>
        <v>0.946732984059105</v>
      </c>
      <c r="M47" s="17">
        <f ca="1">IF(L47&lt;=('Ejercicio 3 - TIR'!$D$18-'Ejercicio 3 - TIR'!$C$18)/('Ejercicio 3 - TIR'!$E$18-'Ejercicio 3 - TIR'!$C$18),'Ejercicio 3 - TIR'!$C$18+SQRT(('Ejercicio 3 - TIR'!$E$18-'Ejercicio 3 - TIR'!$C$18)*('Ejercicio 3 - TIR'!$D$18-'Ejercicio 3 - TIR'!$C$18)*L47),'Ejercicio 3 - TIR'!$E$18-SQRT(('Ejercicio 3 - TIR'!$E$18-'Ejercicio 3 - TIR'!$C$18)*('Ejercicio 3 - TIR'!$E$18-'Ejercicio 3 - TIR'!$D$18)*(1-L47)))</f>
        <v>43001.2438378914</v>
      </c>
      <c r="N47" s="16">
        <f ca="1" t="shared" ref="N47:R47" si="345">RAND()</f>
        <v>0.4726421401474</v>
      </c>
      <c r="O47" s="17">
        <f ca="1">IF(N47&lt;=('Ejercicio 3 - TIR'!$D$18-'Ejercicio 3 - TIR'!$C$18)/('Ejercicio 3 - TIR'!$E$18-'Ejercicio 3 - TIR'!$C$18),'Ejercicio 3 - TIR'!$C$18+SQRT(('Ejercicio 3 - TIR'!$E$18-'Ejercicio 3 - TIR'!$C$18)*('Ejercicio 3 - TIR'!$D$18-'Ejercicio 3 - TIR'!$C$18)*N47),'Ejercicio 3 - TIR'!$E$18-SQRT(('Ejercicio 3 - TIR'!$E$18-'Ejercicio 3 - TIR'!$C$18)*('Ejercicio 3 - TIR'!$E$18-'Ejercicio 3 - TIR'!$D$18)*(1-N47)))</f>
        <v>38419.9953101002</v>
      </c>
      <c r="P47" s="16">
        <f ca="1" t="shared" si="345"/>
        <v>0.505641417294043</v>
      </c>
      <c r="Q47" s="18">
        <f ca="1">IF(P47&lt;=('Ejercicio 3 - TIR'!$D$22-'Ejercicio 3 - TIR'!$C$22)/('Ejercicio 3 - TIR'!$E$22-'Ejercicio 3 - TIR'!$C$22),'Ejercicio 3 - TIR'!$C$22+SQRT(('Ejercicio 3 - TIR'!$E$22-'Ejercicio 3 - TIR'!$C$22)*('Ejercicio 3 - TIR'!$D$22-'Ejercicio 3 - TIR'!$C$22)*P47),'Ejercicio 3 - TIR'!$E$22-SQRT(('Ejercicio 3 - TIR'!$E$22-'Ejercicio 3 - TIR'!$C$22)*('Ejercicio 3 - TIR'!$E$22-'Ejercicio 3 - TIR'!$D$22)*(1-P47)))</f>
        <v>0.150169722614922</v>
      </c>
      <c r="R47" s="16">
        <f ca="1" t="shared" si="345"/>
        <v>0.554622901033307</v>
      </c>
      <c r="S47" s="18">
        <f ca="1">IF(R47&lt;=('Ejercicio 3 - TIR'!$D$23-'Ejercicio 3 - TIR'!$C$23)/('Ejercicio 3 - TIR'!$E$23-'Ejercicio 3 - TIR'!$C$23),'Ejercicio 3 - TIR'!$C$23+SQRT(('Ejercicio 3 - TIR'!$E$23-'Ejercicio 3 - TIR'!$C$23)*('Ejercicio 3 - TIR'!$D$23-'Ejercicio 3 - TIR'!$C$23)*R47),'Ejercicio 3 - TIR'!$E$23-SQRT(('Ejercicio 3 - TIR'!$E$23-'Ejercicio 3 - TIR'!$C$23)*('Ejercicio 3 - TIR'!$E$23-'Ejercicio 3 - TIR'!$D$23)*(1-R47)))</f>
        <v>0.151686067420084</v>
      </c>
      <c r="T47" s="16">
        <f ca="1" t="shared" ref="T47:X47" si="346">RAND()</f>
        <v>0.362548424228091</v>
      </c>
      <c r="U47" s="18">
        <f ca="1">IF(T47&lt;=('Ejercicio 3 - TIR'!$D$24-'Ejercicio 3 - TIR'!$C$24)/('Ejercicio 3 - TIR'!$E$24-'Ejercicio 3 - TIR'!$C$24),'Ejercicio 3 - TIR'!$C$24+SQRT(('Ejercicio 3 - TIR'!$E$24-'Ejercicio 3 - TIR'!$C$24)*('Ejercicio 3 - TIR'!$D$24-'Ejercicio 3 - TIR'!$C$24)*T47),'Ejercicio 3 - TIR'!$E$24-SQRT(('Ejercicio 3 - TIR'!$E$24-'Ejercicio 3 - TIR'!$C$24)*('Ejercicio 3 - TIR'!$E$24-'Ejercicio 3 - TIR'!$D$24)*(1-T47)))</f>
        <v>0.177592602104169</v>
      </c>
      <c r="V47" s="16">
        <f ca="1" t="shared" si="346"/>
        <v>0.307277624992945</v>
      </c>
      <c r="W47" s="18">
        <f ca="1">IF(V47&lt;=('Ejercicio 3 - TIR'!$D$25-'Ejercicio 3 - TIR'!$C$25)/('Ejercicio 3 - TIR'!$E$25-'Ejercicio 3 - TIR'!$C$25),'Ejercicio 3 - TIR'!$C$25+SQRT(('Ejercicio 3 - TIR'!$E$25-'Ejercicio 3 - TIR'!$C$25)*('Ejercicio 3 - TIR'!$D$25-'Ejercicio 3 - TIR'!$C$25)*V47),'Ejercicio 3 - TIR'!$E$25-SQRT(('Ejercicio 3 - TIR'!$E$25-'Ejercicio 3 - TIR'!$C$25)*('Ejercicio 3 - TIR'!$E$25-'Ejercicio 3 - TIR'!$D$25)*(1-V47)))</f>
        <v>0.200760500484624</v>
      </c>
      <c r="X47" s="16">
        <f ca="1" t="shared" si="346"/>
        <v>0.761639533833615</v>
      </c>
      <c r="Y47" s="18">
        <f ca="1">IF(X47&lt;=('Ejercicio 3 - TIR'!$D$26-'Ejercicio 3 - TIR'!$C$26)/('Ejercicio 3 - TIR'!$E$26-'Ejercicio 3 - TIR'!$C$26),'Ejercicio 3 - TIR'!$C$26+SQRT(('Ejercicio 3 - TIR'!$E$26-'Ejercicio 3 - TIR'!$C$26)*('Ejercicio 3 - TIR'!$D$26-'Ejercicio 3 - TIR'!$C$26)*X47),'Ejercicio 3 - TIR'!$E$26-SQRT(('Ejercicio 3 - TIR'!$E$26-'Ejercicio 3 - TIR'!$C$26)*('Ejercicio 3 - TIR'!$E$26-'Ejercicio 3 - TIR'!$D$26)*(1-X47)))</f>
        <v>0.244123175763475</v>
      </c>
      <c r="Z47" s="16">
        <f ca="1" t="shared" si="4"/>
        <v>1.15016972261492</v>
      </c>
      <c r="AA47" s="16">
        <f ca="1" t="shared" si="5"/>
        <v>1.32463444470403</v>
      </c>
      <c r="AB47" s="16">
        <f ca="1" t="shared" si="6"/>
        <v>1.55987972257583</v>
      </c>
      <c r="AC47" s="16">
        <f ca="1" t="shared" si="7"/>
        <v>1.87304195637597</v>
      </c>
      <c r="AD47" s="16">
        <f ca="1" t="shared" si="8"/>
        <v>2.3302949071047</v>
      </c>
      <c r="AE47" s="15">
        <f ca="1" t="shared" si="9"/>
        <v>3875.15875036562</v>
      </c>
      <c r="AF47" s="15">
        <f ca="1" t="shared" si="10"/>
        <v>4462.9663418371</v>
      </c>
      <c r="AG47" s="15">
        <f ca="1" t="shared" si="11"/>
        <v>5255.55614758728</v>
      </c>
      <c r="AH47" s="15">
        <f ca="1" t="shared" si="12"/>
        <v>6310.66423010194</v>
      </c>
      <c r="AI47" s="15">
        <f ca="1" t="shared" si="13"/>
        <v>7851.2436231314</v>
      </c>
      <c r="AJ47" s="17">
        <f ca="1" t="shared" si="14"/>
        <v>41688.277616707</v>
      </c>
      <c r="AK47" s="17">
        <f ca="1" t="shared" si="15"/>
        <v>56731.5091328725</v>
      </c>
      <c r="AL47" s="17">
        <f ca="1" t="shared" si="16"/>
        <v>64769.9370476258</v>
      </c>
      <c r="AM47" s="17">
        <f ca="1" t="shared" si="17"/>
        <v>80543.1338847241</v>
      </c>
      <c r="AN47" s="17">
        <f ca="1" t="shared" si="18"/>
        <v>89529.9194021131</v>
      </c>
      <c r="AO47" s="17">
        <f ca="1">C47/'Ejercicio 3 - TIR'!$D$7</f>
        <v>16569.6287063541</v>
      </c>
      <c r="AP47" s="17">
        <f ca="1" t="shared" si="19"/>
        <v>25118.6489103529</v>
      </c>
      <c r="AQ47" s="17">
        <f ca="1" t="shared" si="20"/>
        <v>40161.8804265184</v>
      </c>
      <c r="AR47" s="17">
        <f ca="1" t="shared" si="21"/>
        <v>48200.3083412718</v>
      </c>
      <c r="AS47" s="17">
        <f ca="1" t="shared" si="22"/>
        <v>63973.50517837</v>
      </c>
      <c r="AT47" s="17">
        <f ca="1" t="shared" si="23"/>
        <v>72960.290695759</v>
      </c>
      <c r="AU47" s="17">
        <f ca="1">AP47*'Ejercicio 3 - TIR'!$D$5</f>
        <v>12559.3244551764</v>
      </c>
      <c r="AV47" s="17">
        <f ca="1">AQ47*'Ejercicio 3 - TIR'!$D$5</f>
        <v>20080.9402132592</v>
      </c>
      <c r="AW47" s="17">
        <f ca="1">AR47*'Ejercicio 3 - TIR'!$D$5</f>
        <v>24100.1541706359</v>
      </c>
      <c r="AX47" s="17">
        <f ca="1">AS47*'Ejercicio 3 - TIR'!$D$5</f>
        <v>31986.752589185</v>
      </c>
      <c r="AY47" s="17">
        <f ca="1">AT47*'Ejercicio 3 - TIR'!$D$5</f>
        <v>36480.1453478795</v>
      </c>
      <c r="AZ47" s="17">
        <f ca="1" t="shared" ref="AZ47:BD47" si="347">AJ47-AU47-AE47</f>
        <v>25253.7944111649</v>
      </c>
      <c r="BA47" s="17">
        <f ca="1" t="shared" si="347"/>
        <v>32187.6025777762</v>
      </c>
      <c r="BB47" s="17">
        <f ca="1" t="shared" si="347"/>
        <v>35414.2267294027</v>
      </c>
      <c r="BC47" s="17">
        <f ca="1" t="shared" si="347"/>
        <v>42245.7170654371</v>
      </c>
      <c r="BD47" s="17">
        <f ca="1" t="shared" si="347"/>
        <v>45198.5304311022</v>
      </c>
      <c r="BE47" s="17">
        <f ca="1" t="shared" ref="BE47:BI47" si="348">AZ47/Z47</f>
        <v>21956.5807677063</v>
      </c>
      <c r="BF47" s="17">
        <f ca="1" t="shared" si="348"/>
        <v>24299.2341822789</v>
      </c>
      <c r="BG47" s="17">
        <f ca="1" t="shared" si="348"/>
        <v>22703.1778263796</v>
      </c>
      <c r="BH47" s="17">
        <f ca="1" t="shared" si="348"/>
        <v>22554.6026460484</v>
      </c>
      <c r="BI47" s="17">
        <f ca="1" t="shared" si="348"/>
        <v>19396.0559641181</v>
      </c>
      <c r="BJ47" s="17">
        <f ca="1" t="shared" si="26"/>
        <v>60133.710996826</v>
      </c>
      <c r="BK47" s="17">
        <f ca="1" t="shared" si="27"/>
        <v>38612.1213870328</v>
      </c>
      <c r="BL47" s="17">
        <f ca="1" t="shared" si="28"/>
        <v>98745.8323838588</v>
      </c>
      <c r="BM47" s="17">
        <f ca="1">BK47*'Ejercicio 3 - TIR'!$D$5</f>
        <v>19306.0606935164</v>
      </c>
      <c r="BN47" s="17">
        <f ca="1" t="shared" si="29"/>
        <v>79439.7716903424</v>
      </c>
      <c r="BO47" s="17">
        <f ca="1" t="shared" si="30"/>
        <v>34090.0078561486</v>
      </c>
      <c r="BP47" s="17">
        <f ca="1" t="shared" si="31"/>
        <v>-108653.337034742</v>
      </c>
      <c r="BQ47" s="17">
        <f ca="1" t="shared" ref="BQ47:BT47" si="349">BE47</f>
        <v>21956.5807677063</v>
      </c>
      <c r="BR47" s="17">
        <f ca="1" t="shared" si="349"/>
        <v>24299.2341822789</v>
      </c>
      <c r="BS47" s="17">
        <f ca="1" t="shared" si="349"/>
        <v>22703.1778263796</v>
      </c>
      <c r="BT47" s="17">
        <f ca="1" t="shared" si="349"/>
        <v>22554.6026460484</v>
      </c>
      <c r="BU47" s="17">
        <f ca="1" t="shared" si="33"/>
        <v>53486.0638202667</v>
      </c>
      <c r="BV47" s="19">
        <f ca="1" t="shared" si="34"/>
        <v>9.06649732632483</v>
      </c>
    </row>
    <row r="48" ht="15" customHeight="1" spans="1:74">
      <c r="A48" s="15">
        <v>47</v>
      </c>
      <c r="B48" s="16">
        <f ca="1" t="shared" ref="B48:F48" si="350">RAND()</f>
        <v>0.557418859796609</v>
      </c>
      <c r="C48" s="17">
        <f ca="1">IF(B48&lt;=('Ejercicio 3 - TIR'!$D$13-'Ejercicio 3 - TIR'!$C$13)/('Ejercicio 3 - TIR'!$E$13-'Ejercicio 3 - TIR'!$C$13),'Ejercicio 3 - TIR'!$C$13+SQRT(('Ejercicio 3 - TIR'!$E$13-'Ejercicio 3 - TIR'!$C$13)*('Ejercicio 3 - TIR'!$D$13-'Ejercicio 3 - TIR'!$C$13)*B48),'Ejercicio 3 - TIR'!$E$13-SQRT(('Ejercicio 3 - TIR'!$E$13-'Ejercicio 3 - TIR'!$C$13)*('Ejercicio 3 - TIR'!$E$13-'Ejercicio 3 - TIR'!$D$13)*(1-B48)))</f>
        <v>76954.4501422928</v>
      </c>
      <c r="D48" s="16">
        <f ca="1" t="shared" si="350"/>
        <v>0.739805776813745</v>
      </c>
      <c r="E48" s="17">
        <f ca="1">IF(D48&lt;=('Ejercicio 3 - TIR'!$D$14-'Ejercicio 3 - TIR'!$C$14)/('Ejercicio 3 - TIR'!$E$14-'Ejercicio 3 - TIR'!$C$14),'Ejercicio 3 - TIR'!$C$14+SQRT(('Ejercicio 3 - TIR'!$E$14-'Ejercicio 3 - TIR'!$C$14)*('Ejercicio 3 - TIR'!$D$14-'Ejercicio 3 - TIR'!$C$14)*D48),'Ejercicio 3 - TIR'!$E$14-SQRT(('Ejercicio 3 - TIR'!$E$14-'Ejercicio 3 - TIR'!$C$14)*('Ejercicio 3 - TIR'!$E$14-'Ejercicio 3 - TIR'!$D$14)*(1-D48)))</f>
        <v>33752.6698920308</v>
      </c>
      <c r="F48" s="16">
        <f ca="1" t="shared" si="350"/>
        <v>0.626119085908688</v>
      </c>
      <c r="G48" s="17">
        <f ca="1">IF(F48&lt;=('Ejercicio 3 - TIR'!$D$18-'Ejercicio 3 - TIR'!$C$18)/('Ejercicio 3 - TIR'!$E$18-'Ejercicio 3 - TIR'!$C$18),'Ejercicio 3 - TIR'!$C$18+SQRT(('Ejercicio 3 - TIR'!$E$18-'Ejercicio 3 - TIR'!$C$18)*('Ejercicio 3 - TIR'!$D$18-'Ejercicio 3 - TIR'!$C$18)*F48),'Ejercicio 3 - TIR'!$E$18-SQRT(('Ejercicio 3 - TIR'!$E$18-'Ejercicio 3 - TIR'!$C$18)*('Ejercicio 3 - TIR'!$E$18-'Ejercicio 3 - TIR'!$D$18)*(1-F48)))</f>
        <v>39691.1228908885</v>
      </c>
      <c r="H48" s="16">
        <f ca="1" t="shared" ref="H48:L48" si="351">RAND()</f>
        <v>0.149367473060809</v>
      </c>
      <c r="I48" s="17">
        <f ca="1">IF(H48&lt;=('Ejercicio 3 - TIR'!$D$18-'Ejercicio 3 - TIR'!$C$18)/('Ejercicio 3 - TIR'!$E$18-'Ejercicio 3 - TIR'!$C$18),'Ejercicio 3 - TIR'!$C$18+SQRT(('Ejercicio 3 - TIR'!$E$18-'Ejercicio 3 - TIR'!$C$18)*('Ejercicio 3 - TIR'!$D$18-'Ejercicio 3 - TIR'!$C$18)*H48),'Ejercicio 3 - TIR'!$E$18-SQRT(('Ejercicio 3 - TIR'!$E$18-'Ejercicio 3 - TIR'!$C$18)*('Ejercicio 3 - TIR'!$E$18-'Ejercicio 3 - TIR'!$D$18)*(1-H48)))</f>
        <v>34733.4047956119</v>
      </c>
      <c r="J48" s="16">
        <f ca="1" t="shared" si="351"/>
        <v>0.582229064020862</v>
      </c>
      <c r="K48" s="17">
        <f ca="1">IF(J48&lt;=('Ejercicio 3 - TIR'!$D$18-'Ejercicio 3 - TIR'!$C$18)/('Ejercicio 3 - TIR'!$E$18-'Ejercicio 3 - TIR'!$C$18),'Ejercicio 3 - TIR'!$C$18+SQRT(('Ejercicio 3 - TIR'!$E$18-'Ejercicio 3 - TIR'!$C$18)*('Ejercicio 3 - TIR'!$D$18-'Ejercicio 3 - TIR'!$C$18)*J48),'Ejercicio 3 - TIR'!$E$18-SQRT(('Ejercicio 3 - TIR'!$E$18-'Ejercicio 3 - TIR'!$C$18)*('Ejercicio 3 - TIR'!$E$18-'Ejercicio 3 - TIR'!$D$18)*(1-J48)))</f>
        <v>39345.2854211698</v>
      </c>
      <c r="L48" s="16">
        <f ca="1" t="shared" si="351"/>
        <v>0.919814422825692</v>
      </c>
      <c r="M48" s="17">
        <f ca="1">IF(L48&lt;=('Ejercicio 3 - TIR'!$D$18-'Ejercicio 3 - TIR'!$C$18)/('Ejercicio 3 - TIR'!$E$18-'Ejercicio 3 - TIR'!$C$18),'Ejercicio 3 - TIR'!$C$18+SQRT(('Ejercicio 3 - TIR'!$E$18-'Ejercicio 3 - TIR'!$C$18)*('Ejercicio 3 - TIR'!$D$18-'Ejercicio 3 - TIR'!$C$18)*L48),'Ejercicio 3 - TIR'!$E$18-SQRT(('Ejercicio 3 - TIR'!$E$18-'Ejercicio 3 - TIR'!$C$18)*('Ejercicio 3 - TIR'!$E$18-'Ejercicio 3 - TIR'!$D$18)*(1-L48)))</f>
        <v>42547.670844264</v>
      </c>
      <c r="N48" s="16">
        <f ca="1" t="shared" ref="N48:R48" si="352">RAND()</f>
        <v>0.964634716116431</v>
      </c>
      <c r="O48" s="17">
        <f ca="1">IF(N48&lt;=('Ejercicio 3 - TIR'!$D$18-'Ejercicio 3 - TIR'!$C$18)/('Ejercicio 3 - TIR'!$E$18-'Ejercicio 3 - TIR'!$C$18),'Ejercicio 3 - TIR'!$C$18+SQRT(('Ejercicio 3 - TIR'!$E$18-'Ejercicio 3 - TIR'!$C$18)*('Ejercicio 3 - TIR'!$D$18-'Ejercicio 3 - TIR'!$C$18)*N48),'Ejercicio 3 - TIR'!$E$18-SQRT(('Ejercicio 3 - TIR'!$E$18-'Ejercicio 3 - TIR'!$C$18)*('Ejercicio 3 - TIR'!$E$18-'Ejercicio 3 - TIR'!$D$18)*(1-N48)))</f>
        <v>43371.3820916901</v>
      </c>
      <c r="P48" s="16">
        <f ca="1" t="shared" si="352"/>
        <v>0.999631503111951</v>
      </c>
      <c r="Q48" s="18">
        <f ca="1">IF(P48&lt;=('Ejercicio 3 - TIR'!$D$22-'Ejercicio 3 - TIR'!$C$22)/('Ejercicio 3 - TIR'!$E$22-'Ejercicio 3 - TIR'!$C$22),'Ejercicio 3 - TIR'!$C$22+SQRT(('Ejercicio 3 - TIR'!$E$22-'Ejercicio 3 - TIR'!$C$22)*('Ejercicio 3 - TIR'!$D$22-'Ejercicio 3 - TIR'!$C$22)*P48),'Ejercicio 3 - TIR'!$E$22-SQRT(('Ejercicio 3 - TIR'!$E$22-'Ejercicio 3 - TIR'!$C$22)*('Ejercicio 3 - TIR'!$E$22-'Ejercicio 3 - TIR'!$D$22)*(1-P48)))</f>
        <v>0.179185571121283</v>
      </c>
      <c r="R48" s="16">
        <f ca="1" t="shared" si="352"/>
        <v>0.670797111519948</v>
      </c>
      <c r="S48" s="18">
        <f ca="1">IF(R48&lt;=('Ejercicio 3 - TIR'!$D$23-'Ejercicio 3 - TIR'!$C$23)/('Ejercicio 3 - TIR'!$E$23-'Ejercicio 3 - TIR'!$C$23),'Ejercicio 3 - TIR'!$C$23+SQRT(('Ejercicio 3 - TIR'!$E$23-'Ejercicio 3 - TIR'!$C$23)*('Ejercicio 3 - TIR'!$D$23-'Ejercicio 3 - TIR'!$C$23)*R48),'Ejercicio 3 - TIR'!$E$23-SQRT(('Ejercicio 3 - TIR'!$E$23-'Ejercicio 3 - TIR'!$C$23)*('Ejercicio 3 - TIR'!$E$23-'Ejercicio 3 - TIR'!$D$23)*(1-R48)))</f>
        <v>0.155657337876393</v>
      </c>
      <c r="T48" s="16">
        <f ca="1" t="shared" ref="T48:X48" si="353">RAND()</f>
        <v>0.161085073269685</v>
      </c>
      <c r="U48" s="18">
        <f ca="1">IF(T48&lt;=('Ejercicio 3 - TIR'!$D$24-'Ejercicio 3 - TIR'!$C$24)/('Ejercicio 3 - TIR'!$E$24-'Ejercicio 3 - TIR'!$C$24),'Ejercicio 3 - TIR'!$C$24+SQRT(('Ejercicio 3 - TIR'!$E$24-'Ejercicio 3 - TIR'!$C$24)*('Ejercicio 3 - TIR'!$D$24-'Ejercicio 3 - TIR'!$C$24)*T48),'Ejercicio 3 - TIR'!$E$24-SQRT(('Ejercicio 3 - TIR'!$E$24-'Ejercicio 3 - TIR'!$C$24)*('Ejercicio 3 - TIR'!$E$24-'Ejercicio 3 - TIR'!$D$24)*(1-T48)))</f>
        <v>0.168392353135647</v>
      </c>
      <c r="V48" s="16">
        <f ca="1" t="shared" si="353"/>
        <v>0.43034649882226</v>
      </c>
      <c r="W48" s="18">
        <f ca="1">IF(V48&lt;=('Ejercicio 3 - TIR'!$D$25-'Ejercicio 3 - TIR'!$C$25)/('Ejercicio 3 - TIR'!$E$25-'Ejercicio 3 - TIR'!$C$25),'Ejercicio 3 - TIR'!$C$25+SQRT(('Ejercicio 3 - TIR'!$E$25-'Ejercicio 3 - TIR'!$C$25)*('Ejercicio 3 - TIR'!$D$25-'Ejercicio 3 - TIR'!$C$25)*V48),'Ejercicio 3 - TIR'!$E$25-SQRT(('Ejercicio 3 - TIR'!$E$25-'Ejercicio 3 - TIR'!$C$25)*('Ejercicio 3 - TIR'!$E$25-'Ejercicio 3 - TIR'!$D$25)*(1-V48)))</f>
        <v>0.20534815508714</v>
      </c>
      <c r="X48" s="16">
        <f ca="1" t="shared" si="353"/>
        <v>0.978686806364889</v>
      </c>
      <c r="Y48" s="18">
        <f ca="1">IF(X48&lt;=('Ejercicio 3 - TIR'!$D$26-'Ejercicio 3 - TIR'!$C$26)/('Ejercicio 3 - TIR'!$E$26-'Ejercicio 3 - TIR'!$C$26),'Ejercicio 3 - TIR'!$C$26+SQRT(('Ejercicio 3 - TIR'!$E$26-'Ejercicio 3 - TIR'!$C$26)*('Ejercicio 3 - TIR'!$D$26-'Ejercicio 3 - TIR'!$C$26)*X48),'Ejercicio 3 - TIR'!$E$26-SQRT(('Ejercicio 3 - TIR'!$E$26-'Ejercicio 3 - TIR'!$C$26)*('Ejercicio 3 - TIR'!$E$26-'Ejercicio 3 - TIR'!$D$26)*(1-X48)))</f>
        <v>0.269271941199378</v>
      </c>
      <c r="Z48" s="16">
        <f ca="1" t="shared" si="4"/>
        <v>1.17918557112128</v>
      </c>
      <c r="AA48" s="16">
        <f ca="1" t="shared" si="5"/>
        <v>1.36273445798428</v>
      </c>
      <c r="AB48" s="16">
        <f ca="1" t="shared" si="6"/>
        <v>1.59220852006328</v>
      </c>
      <c r="AC48" s="16">
        <f ca="1" t="shared" si="7"/>
        <v>1.9191656021723</v>
      </c>
      <c r="AD48" s="16">
        <f ca="1" t="shared" si="8"/>
        <v>2.43594304935231</v>
      </c>
      <c r="AE48" s="15">
        <f ca="1" t="shared" si="9"/>
        <v>6047.99143147169</v>
      </c>
      <c r="AF48" s="15">
        <f ca="1" t="shared" si="10"/>
        <v>6989.40567719381</v>
      </c>
      <c r="AG48" s="15">
        <f ca="1" t="shared" si="11"/>
        <v>8166.36814619612</v>
      </c>
      <c r="AH48" s="15">
        <f ca="1" t="shared" si="12"/>
        <v>9843.31677877988</v>
      </c>
      <c r="AI48" s="15">
        <f ca="1" t="shared" si="13"/>
        <v>12493.8457956424</v>
      </c>
      <c r="AJ48" s="17">
        <f ca="1" t="shared" si="14"/>
        <v>46803.1994145374</v>
      </c>
      <c r="AK48" s="17">
        <f ca="1" t="shared" si="15"/>
        <v>47332.4075580966</v>
      </c>
      <c r="AL48" s="17">
        <f ca="1" t="shared" si="16"/>
        <v>62645.8986719081</v>
      </c>
      <c r="AM48" s="17">
        <f ca="1" t="shared" si="17"/>
        <v>81656.0263368606</v>
      </c>
      <c r="AN48" s="17">
        <f ca="1" t="shared" si="18"/>
        <v>105650.216747056</v>
      </c>
      <c r="AO48" s="17">
        <f ca="1">C48/'Ejercicio 3 - TIR'!$D$7</f>
        <v>15390.8900284586</v>
      </c>
      <c r="AP48" s="17">
        <f ca="1" t="shared" si="19"/>
        <v>31412.3093860789</v>
      </c>
      <c r="AQ48" s="17">
        <f ca="1" t="shared" si="20"/>
        <v>31941.517529638</v>
      </c>
      <c r="AR48" s="17">
        <f ca="1" t="shared" si="21"/>
        <v>47255.0086434496</v>
      </c>
      <c r="AS48" s="17">
        <f ca="1" t="shared" si="22"/>
        <v>66265.136308402</v>
      </c>
      <c r="AT48" s="17">
        <f ca="1" t="shared" si="23"/>
        <v>90259.3267185971</v>
      </c>
      <c r="AU48" s="17">
        <f ca="1">AP48*'Ejercicio 3 - TIR'!$D$5</f>
        <v>15706.1546930394</v>
      </c>
      <c r="AV48" s="17">
        <f ca="1">AQ48*'Ejercicio 3 - TIR'!$D$5</f>
        <v>15970.758764819</v>
      </c>
      <c r="AW48" s="17">
        <f ca="1">AR48*'Ejercicio 3 - TIR'!$D$5</f>
        <v>23627.5043217248</v>
      </c>
      <c r="AX48" s="17">
        <f ca="1">AS48*'Ejercicio 3 - TIR'!$D$5</f>
        <v>33132.568154201</v>
      </c>
      <c r="AY48" s="17">
        <f ca="1">AT48*'Ejercicio 3 - TIR'!$D$5</f>
        <v>45129.6633592986</v>
      </c>
      <c r="AZ48" s="17">
        <f ca="1" t="shared" ref="AZ48:BD48" si="354">AJ48-AU48-AE48</f>
        <v>25049.0532900263</v>
      </c>
      <c r="BA48" s="17">
        <f ca="1" t="shared" si="354"/>
        <v>24372.2431160838</v>
      </c>
      <c r="BB48" s="17">
        <f ca="1" t="shared" si="354"/>
        <v>30852.0262039872</v>
      </c>
      <c r="BC48" s="17">
        <f ca="1" t="shared" si="354"/>
        <v>38680.1414038797</v>
      </c>
      <c r="BD48" s="17">
        <f ca="1" t="shared" si="354"/>
        <v>48026.7075921148</v>
      </c>
      <c r="BE48" s="17">
        <f ca="1" t="shared" ref="BE48:BI48" si="355">AZ48/Z48</f>
        <v>21242.6728273203</v>
      </c>
      <c r="BF48" s="17">
        <f ca="1" t="shared" si="355"/>
        <v>17884.8072515423</v>
      </c>
      <c r="BG48" s="17">
        <f ca="1" t="shared" si="355"/>
        <v>19376.8754627447</v>
      </c>
      <c r="BH48" s="17">
        <f ca="1" t="shared" si="355"/>
        <v>20154.6658402473</v>
      </c>
      <c r="BI48" s="17">
        <f ca="1" t="shared" si="355"/>
        <v>19715.8581375228</v>
      </c>
      <c r="BJ48" s="17">
        <f ca="1" t="shared" si="26"/>
        <v>82219.5816205754</v>
      </c>
      <c r="BK48" s="17">
        <f ca="1" t="shared" si="27"/>
        <v>37491.3315881694</v>
      </c>
      <c r="BL48" s="17">
        <f ca="1" t="shared" si="28"/>
        <v>119710.913208745</v>
      </c>
      <c r="BM48" s="17">
        <f ca="1">BK48*'Ejercicio 3 - TIR'!$D$5</f>
        <v>18745.6657940847</v>
      </c>
      <c r="BN48" s="17">
        <f ca="1" t="shared" si="29"/>
        <v>100965.24741466</v>
      </c>
      <c r="BO48" s="17">
        <f ca="1" t="shared" si="30"/>
        <v>41448.1149062601</v>
      </c>
      <c r="BP48" s="17">
        <f ca="1" t="shared" si="31"/>
        <v>-110707.120034324</v>
      </c>
      <c r="BQ48" s="17">
        <f ca="1" t="shared" ref="BQ48:BT48" si="356">BE48</f>
        <v>21242.6728273203</v>
      </c>
      <c r="BR48" s="17">
        <f ca="1" t="shared" si="356"/>
        <v>17884.8072515423</v>
      </c>
      <c r="BS48" s="17">
        <f ca="1" t="shared" si="356"/>
        <v>19376.8754627447</v>
      </c>
      <c r="BT48" s="17">
        <f ca="1" t="shared" si="356"/>
        <v>20154.6658402473</v>
      </c>
      <c r="BU48" s="17">
        <f ca="1" t="shared" si="33"/>
        <v>61163.9730437829</v>
      </c>
      <c r="BV48" s="19">
        <f ca="1" t="shared" si="34"/>
        <v>6.87849527768212</v>
      </c>
    </row>
    <row r="49" ht="15" customHeight="1" spans="1:74">
      <c r="A49" s="15">
        <v>48</v>
      </c>
      <c r="B49" s="16">
        <f ca="1" t="shared" ref="B49:F49" si="357">RAND()</f>
        <v>0.116156325036729</v>
      </c>
      <c r="C49" s="17">
        <f ca="1">IF(B49&lt;=('Ejercicio 3 - TIR'!$D$13-'Ejercicio 3 - TIR'!$C$13)/('Ejercicio 3 - TIR'!$E$13-'Ejercicio 3 - TIR'!$C$13),'Ejercicio 3 - TIR'!$C$13+SQRT(('Ejercicio 3 - TIR'!$E$13-'Ejercicio 3 - TIR'!$C$13)*('Ejercicio 3 - TIR'!$D$13-'Ejercicio 3 - TIR'!$C$13)*B49),'Ejercicio 3 - TIR'!$E$13-SQRT(('Ejercicio 3 - TIR'!$E$13-'Ejercicio 3 - TIR'!$C$13)*('Ejercicio 3 - TIR'!$E$13-'Ejercicio 3 - TIR'!$D$13)*(1-B49)))</f>
        <v>66816.3428621726</v>
      </c>
      <c r="D49" s="16">
        <f ca="1" t="shared" si="357"/>
        <v>0.725080320180168</v>
      </c>
      <c r="E49" s="17">
        <f ca="1">IF(D49&lt;=('Ejercicio 3 - TIR'!$D$14-'Ejercicio 3 - TIR'!$C$14)/('Ejercicio 3 - TIR'!$E$14-'Ejercicio 3 - TIR'!$C$14),'Ejercicio 3 - TIR'!$C$14+SQRT(('Ejercicio 3 - TIR'!$E$14-'Ejercicio 3 - TIR'!$C$14)*('Ejercicio 3 - TIR'!$D$14-'Ejercicio 3 - TIR'!$C$14)*D49),'Ejercicio 3 - TIR'!$E$14-SQRT(('Ejercicio 3 - TIR'!$E$14-'Ejercicio 3 - TIR'!$C$14)*('Ejercicio 3 - TIR'!$E$14-'Ejercicio 3 - TIR'!$D$14)*(1-D49)))</f>
        <v>33578.3217167959</v>
      </c>
      <c r="F49" s="16">
        <f ca="1" t="shared" si="357"/>
        <v>0.409725460209333</v>
      </c>
      <c r="G49" s="17">
        <f ca="1">IF(F49&lt;=('Ejercicio 3 - TIR'!$D$18-'Ejercicio 3 - TIR'!$C$18)/('Ejercicio 3 - TIR'!$E$18-'Ejercicio 3 - TIR'!$C$18),'Ejercicio 3 - TIR'!$C$18+SQRT(('Ejercicio 3 - TIR'!$E$18-'Ejercicio 3 - TIR'!$C$18)*('Ejercicio 3 - TIR'!$D$18-'Ejercicio 3 - TIR'!$C$18)*F49),'Ejercicio 3 - TIR'!$E$18-SQRT(('Ejercicio 3 - TIR'!$E$18-'Ejercicio 3 - TIR'!$C$18)*('Ejercicio 3 - TIR'!$E$18-'Ejercicio 3 - TIR'!$D$18)*(1-F49)))</f>
        <v>37839.5675283398</v>
      </c>
      <c r="H49" s="16">
        <f ca="1" t="shared" ref="H49:L49" si="358">RAND()</f>
        <v>0.588511275354072</v>
      </c>
      <c r="I49" s="17">
        <f ca="1">IF(H49&lt;=('Ejercicio 3 - TIR'!$D$18-'Ejercicio 3 - TIR'!$C$18)/('Ejercicio 3 - TIR'!$E$18-'Ejercicio 3 - TIR'!$C$18),'Ejercicio 3 - TIR'!$C$18+SQRT(('Ejercicio 3 - TIR'!$E$18-'Ejercicio 3 - TIR'!$C$18)*('Ejercicio 3 - TIR'!$D$18-'Ejercicio 3 - TIR'!$C$18)*H49),'Ejercicio 3 - TIR'!$E$18-SQRT(('Ejercicio 3 - TIR'!$E$18-'Ejercicio 3 - TIR'!$C$18)*('Ejercicio 3 - TIR'!$E$18-'Ejercicio 3 - TIR'!$D$18)*(1-H49)))</f>
        <v>39395.5676413461</v>
      </c>
      <c r="J49" s="16">
        <f ca="1" t="shared" si="358"/>
        <v>0.739949402849505</v>
      </c>
      <c r="K49" s="17">
        <f ca="1">IF(J49&lt;=('Ejercicio 3 - TIR'!$D$18-'Ejercicio 3 - TIR'!$C$18)/('Ejercicio 3 - TIR'!$E$18-'Ejercicio 3 - TIR'!$C$18),'Ejercicio 3 - TIR'!$C$18+SQRT(('Ejercicio 3 - TIR'!$E$18-'Ejercicio 3 - TIR'!$C$18)*('Ejercicio 3 - TIR'!$D$18-'Ejercicio 3 - TIR'!$C$18)*J49),'Ejercicio 3 - TIR'!$E$18-SQRT(('Ejercicio 3 - TIR'!$E$18-'Ejercicio 3 - TIR'!$C$18)*('Ejercicio 3 - TIR'!$E$18-'Ejercicio 3 - TIR'!$D$18)*(1-J49)))</f>
        <v>40583.689912802</v>
      </c>
      <c r="L49" s="16">
        <f ca="1" t="shared" si="358"/>
        <v>0.886925068758148</v>
      </c>
      <c r="M49" s="17">
        <f ca="1">IF(L49&lt;=('Ejercicio 3 - TIR'!$D$18-'Ejercicio 3 - TIR'!$C$18)/('Ejercicio 3 - TIR'!$E$18-'Ejercicio 3 - TIR'!$C$18),'Ejercicio 3 - TIR'!$C$18+SQRT(('Ejercicio 3 - TIR'!$E$18-'Ejercicio 3 - TIR'!$C$18)*('Ejercicio 3 - TIR'!$D$18-'Ejercicio 3 - TIR'!$C$18)*L49),'Ejercicio 3 - TIR'!$E$18-SQRT(('Ejercicio 3 - TIR'!$E$18-'Ejercicio 3 - TIR'!$C$18)*('Ejercicio 3 - TIR'!$E$18-'Ejercicio 3 - TIR'!$D$18)*(1-L49)))</f>
        <v>42087.8496187287</v>
      </c>
      <c r="N49" s="16">
        <f ca="1" t="shared" ref="N49:R49" si="359">RAND()</f>
        <v>0.482868247553141</v>
      </c>
      <c r="O49" s="17">
        <f ca="1">IF(N49&lt;=('Ejercicio 3 - TIR'!$D$18-'Ejercicio 3 - TIR'!$C$18)/('Ejercicio 3 - TIR'!$E$18-'Ejercicio 3 - TIR'!$C$18),'Ejercicio 3 - TIR'!$C$18+SQRT(('Ejercicio 3 - TIR'!$E$18-'Ejercicio 3 - TIR'!$C$18)*('Ejercicio 3 - TIR'!$D$18-'Ejercicio 3 - TIR'!$C$18)*N49),'Ejercicio 3 - TIR'!$E$18-SQRT(('Ejercicio 3 - TIR'!$E$18-'Ejercicio 3 - TIR'!$C$18)*('Ejercicio 3 - TIR'!$E$18-'Ejercicio 3 - TIR'!$D$18)*(1-N49)))</f>
        <v>38510.595580391</v>
      </c>
      <c r="P49" s="16">
        <f ca="1" t="shared" si="359"/>
        <v>0.751476860871696</v>
      </c>
      <c r="Q49" s="18">
        <f ca="1">IF(P49&lt;=('Ejercicio 3 - TIR'!$D$22-'Ejercicio 3 - TIR'!$C$22)/('Ejercicio 3 - TIR'!$E$22-'Ejercicio 3 - TIR'!$C$22),'Ejercicio 3 - TIR'!$C$22+SQRT(('Ejercicio 3 - TIR'!$E$22-'Ejercicio 3 - TIR'!$C$22)*('Ejercicio 3 - TIR'!$D$22-'Ejercicio 3 - TIR'!$C$22)*P49),'Ejercicio 3 - TIR'!$E$22-SQRT(('Ejercicio 3 - TIR'!$E$22-'Ejercicio 3 - TIR'!$C$22)*('Ejercicio 3 - TIR'!$E$22-'Ejercicio 3 - TIR'!$D$22)*(1-P49)))</f>
        <v>0.158849547275981</v>
      </c>
      <c r="R49" s="16">
        <f ca="1" t="shared" si="359"/>
        <v>0.605237434528153</v>
      </c>
      <c r="S49" s="18">
        <f ca="1">IF(R49&lt;=('Ejercicio 3 - TIR'!$D$23-'Ejercicio 3 - TIR'!$C$23)/('Ejercicio 3 - TIR'!$E$23-'Ejercicio 3 - TIR'!$C$23),'Ejercicio 3 - TIR'!$C$23+SQRT(('Ejercicio 3 - TIR'!$E$23-'Ejercicio 3 - TIR'!$C$23)*('Ejercicio 3 - TIR'!$D$23-'Ejercicio 3 - TIR'!$C$23)*R49),'Ejercicio 3 - TIR'!$E$23-SQRT(('Ejercicio 3 - TIR'!$E$23-'Ejercicio 3 - TIR'!$C$23)*('Ejercicio 3 - TIR'!$E$23-'Ejercicio 3 - TIR'!$D$23)*(1-R49)))</f>
        <v>0.153343431994172</v>
      </c>
      <c r="T49" s="16">
        <f ca="1" t="shared" ref="T49:X49" si="360">RAND()</f>
        <v>0.684410618032797</v>
      </c>
      <c r="U49" s="18">
        <f ca="1">IF(T49&lt;=('Ejercicio 3 - TIR'!$D$24-'Ejercicio 3 - TIR'!$C$24)/('Ejercicio 3 - TIR'!$E$24-'Ejercicio 3 - TIR'!$C$24),'Ejercicio 3 - TIR'!$C$24+SQRT(('Ejercicio 3 - TIR'!$E$24-'Ejercicio 3 - TIR'!$C$24)*('Ejercicio 3 - TIR'!$D$24-'Ejercicio 3 - TIR'!$C$24)*T49),'Ejercicio 3 - TIR'!$E$24-SQRT(('Ejercicio 3 - TIR'!$E$24-'Ejercicio 3 - TIR'!$C$24)*('Ejercicio 3 - TIR'!$E$24-'Ejercicio 3 - TIR'!$D$24)*(1-T49)))</f>
        <v>0.190273744441855</v>
      </c>
      <c r="V49" s="16">
        <f ca="1" t="shared" si="360"/>
        <v>0.817518074619115</v>
      </c>
      <c r="W49" s="18">
        <f ca="1">IF(V49&lt;=('Ejercicio 3 - TIR'!$D$25-'Ejercicio 3 - TIR'!$C$25)/('Ejercicio 3 - TIR'!$E$25-'Ejercicio 3 - TIR'!$C$25),'Ejercicio 3 - TIR'!$C$25+SQRT(('Ejercicio 3 - TIR'!$E$25-'Ejercicio 3 - TIR'!$C$25)*('Ejercicio 3 - TIR'!$D$25-'Ejercicio 3 - TIR'!$C$25)*V49),'Ejercicio 3 - TIR'!$E$25-SQRT(('Ejercicio 3 - TIR'!$E$25-'Ejercicio 3 - TIR'!$C$25)*('Ejercicio 3 - TIR'!$E$25-'Ejercicio 3 - TIR'!$D$25)*(1-V49)))</f>
        <v>0.224727747650178</v>
      </c>
      <c r="X49" s="16">
        <f ca="1" t="shared" si="360"/>
        <v>0.77358590518542</v>
      </c>
      <c r="Y49" s="18">
        <f ca="1">IF(X49&lt;=('Ejercicio 3 - TIR'!$D$26-'Ejercicio 3 - TIR'!$C$26)/('Ejercicio 3 - TIR'!$E$26-'Ejercicio 3 - TIR'!$C$26),'Ejercicio 3 - TIR'!$C$26+SQRT(('Ejercicio 3 - TIR'!$E$26-'Ejercicio 3 - TIR'!$C$26)*('Ejercicio 3 - TIR'!$D$26-'Ejercicio 3 - TIR'!$C$26)*X49),'Ejercicio 3 - TIR'!$E$26-SQRT(('Ejercicio 3 - TIR'!$E$26-'Ejercicio 3 - TIR'!$C$26)*('Ejercicio 3 - TIR'!$E$26-'Ejercicio 3 - TIR'!$D$26)*(1-X49)))</f>
        <v>0.245033786135775</v>
      </c>
      <c r="Z49" s="16">
        <f ca="1" t="shared" si="4"/>
        <v>1.15884954727598</v>
      </c>
      <c r="AA49" s="16">
        <f ca="1" t="shared" si="5"/>
        <v>1.33655151402017</v>
      </c>
      <c r="AB49" s="16">
        <f ca="1" t="shared" si="6"/>
        <v>1.59086217523222</v>
      </c>
      <c r="AC49" s="16">
        <f ca="1" t="shared" si="7"/>
        <v>1.94837304869402</v>
      </c>
      <c r="AD49" s="16">
        <f ca="1" t="shared" si="8"/>
        <v>2.42579027362042</v>
      </c>
      <c r="AE49" s="15">
        <f ca="1" t="shared" si="9"/>
        <v>5333.90120300029</v>
      </c>
      <c r="AF49" s="15">
        <f ca="1" t="shared" si="10"/>
        <v>6151.81991938619</v>
      </c>
      <c r="AG49" s="15">
        <f ca="1" t="shared" si="11"/>
        <v>7322.34973057979</v>
      </c>
      <c r="AH49" s="15">
        <f ca="1" t="shared" si="12"/>
        <v>8967.88489303987</v>
      </c>
      <c r="AI49" s="15">
        <f ca="1" t="shared" si="13"/>
        <v>11165.3196820113</v>
      </c>
      <c r="AJ49" s="17">
        <f ca="1" t="shared" si="14"/>
        <v>43850.3656993355</v>
      </c>
      <c r="AK49" s="17">
        <f ca="1" t="shared" si="15"/>
        <v>52654.2055767253</v>
      </c>
      <c r="AL49" s="17">
        <f ca="1" t="shared" si="16"/>
        <v>64563.0572136301</v>
      </c>
      <c r="AM49" s="17">
        <f ca="1" t="shared" si="17"/>
        <v>82002.8318746178</v>
      </c>
      <c r="AN49" s="17">
        <f ca="1" t="shared" si="18"/>
        <v>93418.628190242</v>
      </c>
      <c r="AO49" s="17">
        <f ca="1">C49/'Ejercicio 3 - TIR'!$D$7</f>
        <v>13363.2685724345</v>
      </c>
      <c r="AP49" s="17">
        <f ca="1" t="shared" si="19"/>
        <v>30487.097126901</v>
      </c>
      <c r="AQ49" s="17">
        <f ca="1" t="shared" si="20"/>
        <v>39290.9370042908</v>
      </c>
      <c r="AR49" s="17">
        <f ca="1" t="shared" si="21"/>
        <v>51199.7886411956</v>
      </c>
      <c r="AS49" s="17">
        <f ca="1" t="shared" si="22"/>
        <v>68639.5633021833</v>
      </c>
      <c r="AT49" s="17">
        <f ca="1" t="shared" si="23"/>
        <v>80055.3596178075</v>
      </c>
      <c r="AU49" s="17">
        <f ca="1">AP49*'Ejercicio 3 - TIR'!$D$5</f>
        <v>15243.5485634505</v>
      </c>
      <c r="AV49" s="17">
        <f ca="1">AQ49*'Ejercicio 3 - TIR'!$D$5</f>
        <v>19645.4685021454</v>
      </c>
      <c r="AW49" s="17">
        <f ca="1">AR49*'Ejercicio 3 - TIR'!$D$5</f>
        <v>25599.8943205978</v>
      </c>
      <c r="AX49" s="17">
        <f ca="1">AS49*'Ejercicio 3 - TIR'!$D$5</f>
        <v>34319.7816510917</v>
      </c>
      <c r="AY49" s="17">
        <f ca="1">AT49*'Ejercicio 3 - TIR'!$D$5</f>
        <v>40027.6798089038</v>
      </c>
      <c r="AZ49" s="17">
        <f ca="1" t="shared" ref="AZ49:BD49" si="361">AJ49-AU49-AE49</f>
        <v>23272.9159328847</v>
      </c>
      <c r="BA49" s="17">
        <f ca="1" t="shared" si="361"/>
        <v>26856.9171551937</v>
      </c>
      <c r="BB49" s="17">
        <f ca="1" t="shared" si="361"/>
        <v>31640.8131624525</v>
      </c>
      <c r="BC49" s="17">
        <f ca="1" t="shared" si="361"/>
        <v>38715.1653304863</v>
      </c>
      <c r="BD49" s="17">
        <f ca="1" t="shared" si="361"/>
        <v>42225.628699327</v>
      </c>
      <c r="BE49" s="17">
        <f ca="1" t="shared" ref="BE49:BI49" si="362">AZ49/Z49</f>
        <v>20082.7760493936</v>
      </c>
      <c r="BF49" s="17">
        <f ca="1" t="shared" si="362"/>
        <v>20094.1878210228</v>
      </c>
      <c r="BG49" s="17">
        <f ca="1" t="shared" si="362"/>
        <v>19889.0976572712</v>
      </c>
      <c r="BH49" s="17">
        <f ca="1" t="shared" si="362"/>
        <v>19870.5095805122</v>
      </c>
      <c r="BI49" s="17">
        <f ca="1" t="shared" si="362"/>
        <v>17406.9577071502</v>
      </c>
      <c r="BJ49" s="17">
        <f ca="1" t="shared" si="26"/>
        <v>81453.9662251009</v>
      </c>
      <c r="BK49" s="17">
        <f ca="1" t="shared" si="27"/>
        <v>32416.4869267891</v>
      </c>
      <c r="BL49" s="17">
        <f ca="1" t="shared" si="28"/>
        <v>113870.45315189</v>
      </c>
      <c r="BM49" s="17">
        <f ca="1">BK49*'Ejercicio 3 - TIR'!$D$5</f>
        <v>16208.2434633945</v>
      </c>
      <c r="BN49" s="17">
        <f ca="1" t="shared" si="29"/>
        <v>97662.2096884954</v>
      </c>
      <c r="BO49" s="17">
        <f ca="1" t="shared" si="30"/>
        <v>40259.9560030132</v>
      </c>
      <c r="BP49" s="17">
        <f ca="1" t="shared" si="31"/>
        <v>-100394.664578969</v>
      </c>
      <c r="BQ49" s="17">
        <f ca="1" t="shared" ref="BQ49:BT49" si="363">BE49</f>
        <v>20082.7760493936</v>
      </c>
      <c r="BR49" s="17">
        <f ca="1" t="shared" si="363"/>
        <v>20094.1878210228</v>
      </c>
      <c r="BS49" s="17">
        <f ca="1" t="shared" si="363"/>
        <v>19889.0976572712</v>
      </c>
      <c r="BT49" s="17">
        <f ca="1" t="shared" si="363"/>
        <v>19870.5095805122</v>
      </c>
      <c r="BU49" s="17">
        <f ca="1" t="shared" si="33"/>
        <v>57666.9137101634</v>
      </c>
      <c r="BV49" s="19">
        <f ca="1" t="shared" si="34"/>
        <v>9.60008914281911</v>
      </c>
    </row>
    <row r="50" ht="15" customHeight="1" spans="1:74">
      <c r="A50" s="15">
        <v>49</v>
      </c>
      <c r="B50" s="16">
        <f ca="1" t="shared" ref="B50:F50" si="364">RAND()</f>
        <v>0.808511484622407</v>
      </c>
      <c r="C50" s="17">
        <f ca="1">IF(B50&lt;=('Ejercicio 3 - TIR'!$D$13-'Ejercicio 3 - TIR'!$C$13)/('Ejercicio 3 - TIR'!$E$13-'Ejercicio 3 - TIR'!$C$13),'Ejercicio 3 - TIR'!$C$13+SQRT(('Ejercicio 3 - TIR'!$E$13-'Ejercicio 3 - TIR'!$C$13)*('Ejercicio 3 - TIR'!$D$13-'Ejercicio 3 - TIR'!$C$13)*B50),'Ejercicio 3 - TIR'!$E$13-SQRT(('Ejercicio 3 - TIR'!$E$13-'Ejercicio 3 - TIR'!$C$13)*('Ejercicio 3 - TIR'!$E$13-'Ejercicio 3 - TIR'!$D$13)*(1-B50)))</f>
        <v>84841.2989193298</v>
      </c>
      <c r="D50" s="16">
        <f ca="1" t="shared" si="364"/>
        <v>0.799766941417409</v>
      </c>
      <c r="E50" s="17">
        <f ca="1">IF(D50&lt;=('Ejercicio 3 - TIR'!$D$14-'Ejercicio 3 - TIR'!$C$14)/('Ejercicio 3 - TIR'!$E$14-'Ejercicio 3 - TIR'!$C$14),'Ejercicio 3 - TIR'!$C$14+SQRT(('Ejercicio 3 - TIR'!$E$14-'Ejercicio 3 - TIR'!$C$14)*('Ejercicio 3 - TIR'!$D$14-'Ejercicio 3 - TIR'!$C$14)*D50),'Ejercicio 3 - TIR'!$E$14-SQRT(('Ejercicio 3 - TIR'!$E$14-'Ejercicio 3 - TIR'!$C$14)*('Ejercicio 3 - TIR'!$E$14-'Ejercicio 3 - TIR'!$D$14)*(1-D50)))</f>
        <v>34519.5840680302</v>
      </c>
      <c r="F50" s="16">
        <f ca="1" t="shared" si="364"/>
        <v>0.470218651902355</v>
      </c>
      <c r="G50" s="17">
        <f ca="1">IF(F50&lt;=('Ejercicio 3 - TIR'!$D$18-'Ejercicio 3 - TIR'!$C$18)/('Ejercicio 3 - TIR'!$E$18-'Ejercicio 3 - TIR'!$C$18),'Ejercicio 3 - TIR'!$C$18+SQRT(('Ejercicio 3 - TIR'!$E$18-'Ejercicio 3 - TIR'!$C$18)*('Ejercicio 3 - TIR'!$D$18-'Ejercicio 3 - TIR'!$C$18)*F50),'Ejercicio 3 - TIR'!$E$18-SQRT(('Ejercicio 3 - TIR'!$E$18-'Ejercicio 3 - TIR'!$C$18)*('Ejercicio 3 - TIR'!$E$18-'Ejercicio 3 - TIR'!$D$18)*(1-F50)))</f>
        <v>38398.3806644706</v>
      </c>
      <c r="H50" s="16">
        <f ca="1" t="shared" ref="H50:L50" si="365">RAND()</f>
        <v>0.534099744186705</v>
      </c>
      <c r="I50" s="17">
        <f ca="1">IF(H50&lt;=('Ejercicio 3 - TIR'!$D$18-'Ejercicio 3 - TIR'!$C$18)/('Ejercicio 3 - TIR'!$E$18-'Ejercicio 3 - TIR'!$C$18),'Ejercicio 3 - TIR'!$C$18+SQRT(('Ejercicio 3 - TIR'!$E$18-'Ejercicio 3 - TIR'!$C$18)*('Ejercicio 3 - TIR'!$D$18-'Ejercicio 3 - TIR'!$C$18)*H50),'Ejercicio 3 - TIR'!$E$18-SQRT(('Ejercicio 3 - TIR'!$E$18-'Ejercicio 3 - TIR'!$C$18)*('Ejercicio 3 - TIR'!$E$18-'Ejercicio 3 - TIR'!$D$18)*(1-H50)))</f>
        <v>38950.6961532613</v>
      </c>
      <c r="J50" s="16">
        <f ca="1" t="shared" si="365"/>
        <v>0.827564050766665</v>
      </c>
      <c r="K50" s="17">
        <f ca="1">IF(J50&lt;=('Ejercicio 3 - TIR'!$D$18-'Ejercicio 3 - TIR'!$C$18)/('Ejercicio 3 - TIR'!$E$18-'Ejercicio 3 - TIR'!$C$18),'Ejercicio 3 - TIR'!$C$18+SQRT(('Ejercicio 3 - TIR'!$E$18-'Ejercicio 3 - TIR'!$C$18)*('Ejercicio 3 - TIR'!$D$18-'Ejercicio 3 - TIR'!$C$18)*J50),'Ejercicio 3 - TIR'!$E$18-SQRT(('Ejercicio 3 - TIR'!$E$18-'Ejercicio 3 - TIR'!$C$18)*('Ejercicio 3 - TIR'!$E$18-'Ejercicio 3 - TIR'!$D$18)*(1-J50)))</f>
        <v>41403.7941949187</v>
      </c>
      <c r="L50" s="16">
        <f ca="1" t="shared" si="365"/>
        <v>0.800628735309808</v>
      </c>
      <c r="M50" s="17">
        <f ca="1">IF(L50&lt;=('Ejercicio 3 - TIR'!$D$18-'Ejercicio 3 - TIR'!$C$18)/('Ejercicio 3 - TIR'!$E$18-'Ejercicio 3 - TIR'!$C$18),'Ejercicio 3 - TIR'!$C$18+SQRT(('Ejercicio 3 - TIR'!$E$18-'Ejercicio 3 - TIR'!$C$18)*('Ejercicio 3 - TIR'!$D$18-'Ejercicio 3 - TIR'!$C$18)*L50),'Ejercicio 3 - TIR'!$E$18-SQRT(('Ejercicio 3 - TIR'!$E$18-'Ejercicio 3 - TIR'!$C$18)*('Ejercicio 3 - TIR'!$E$18-'Ejercicio 3 - TIR'!$D$18)*(1-L50)))</f>
        <v>41133.1091492306</v>
      </c>
      <c r="N50" s="16">
        <f ca="1" t="shared" ref="N50:R50" si="366">RAND()</f>
        <v>0.606991575443043</v>
      </c>
      <c r="O50" s="17">
        <f ca="1">IF(N50&lt;=('Ejercicio 3 - TIR'!$D$18-'Ejercicio 3 - TIR'!$C$18)/('Ejercicio 3 - TIR'!$E$18-'Ejercicio 3 - TIR'!$C$18),'Ejercicio 3 - TIR'!$C$18+SQRT(('Ejercicio 3 - TIR'!$E$18-'Ejercicio 3 - TIR'!$C$18)*('Ejercicio 3 - TIR'!$D$18-'Ejercicio 3 - TIR'!$C$18)*N50),'Ejercicio 3 - TIR'!$E$18-SQRT(('Ejercicio 3 - TIR'!$E$18-'Ejercicio 3 - TIR'!$C$18)*('Ejercicio 3 - TIR'!$E$18-'Ejercicio 3 - TIR'!$D$18)*(1-N50)))</f>
        <v>39541.9461493165</v>
      </c>
      <c r="P50" s="16">
        <f ca="1" t="shared" si="366"/>
        <v>0.551164360688836</v>
      </c>
      <c r="Q50" s="18">
        <f ca="1">IF(P50&lt;=('Ejercicio 3 - TIR'!$D$22-'Ejercicio 3 - TIR'!$C$22)/('Ejercicio 3 - TIR'!$E$22-'Ejercicio 3 - TIR'!$C$22),'Ejercicio 3 - TIR'!$C$22+SQRT(('Ejercicio 3 - TIR'!$E$22-'Ejercicio 3 - TIR'!$C$22)*('Ejercicio 3 - TIR'!$D$22-'Ejercicio 3 - TIR'!$C$22)*P50),'Ejercicio 3 - TIR'!$E$22-SQRT(('Ejercicio 3 - TIR'!$E$22-'Ejercicio 3 - TIR'!$C$22)*('Ejercicio 3 - TIR'!$E$22-'Ejercicio 3 - TIR'!$D$22)*(1-P50)))</f>
        <v>0.151576345225146</v>
      </c>
      <c r="R50" s="16">
        <f ca="1" t="shared" si="366"/>
        <v>0.96743311745993</v>
      </c>
      <c r="S50" s="18">
        <f ca="1">IF(R50&lt;=('Ejercicio 3 - TIR'!$D$23-'Ejercicio 3 - TIR'!$C$23)/('Ejercicio 3 - TIR'!$E$23-'Ejercicio 3 - TIR'!$C$23),'Ejercicio 3 - TIR'!$C$23+SQRT(('Ejercicio 3 - TIR'!$E$23-'Ejercicio 3 - TIR'!$C$23)*('Ejercicio 3 - TIR'!$D$23-'Ejercicio 3 - TIR'!$C$23)*R50),'Ejercicio 3 - TIR'!$E$23-SQRT(('Ejercicio 3 - TIR'!$E$23-'Ejercicio 3 - TIR'!$C$23)*('Ejercicio 3 - TIR'!$E$23-'Ejercicio 3 - TIR'!$D$23)*(1-R50)))</f>
        <v>0.17234360472728</v>
      </c>
      <c r="T50" s="16">
        <f ca="1" t="shared" ref="T50:X50" si="367">RAND()</f>
        <v>0.308039524555972</v>
      </c>
      <c r="U50" s="18">
        <f ca="1">IF(T50&lt;=('Ejercicio 3 - TIR'!$D$24-'Ejercicio 3 - TIR'!$C$24)/('Ejercicio 3 - TIR'!$E$24-'Ejercicio 3 - TIR'!$C$24),'Ejercicio 3 - TIR'!$C$24+SQRT(('Ejercicio 3 - TIR'!$E$24-'Ejercicio 3 - TIR'!$C$24)*('Ejercicio 3 - TIR'!$D$24-'Ejercicio 3 - TIR'!$C$24)*T50),'Ejercicio 3 - TIR'!$E$24-SQRT(('Ejercicio 3 - TIR'!$E$24-'Ejercicio 3 - TIR'!$C$24)*('Ejercicio 3 - TIR'!$E$24-'Ejercicio 3 - TIR'!$D$24)*(1-T50)))</f>
        <v>0.175433894738469</v>
      </c>
      <c r="V50" s="16">
        <f ca="1" t="shared" si="367"/>
        <v>0.373385977760839</v>
      </c>
      <c r="W50" s="18">
        <f ca="1">IF(V50&lt;=('Ejercicio 3 - TIR'!$D$25-'Ejercicio 3 - TIR'!$C$25)/('Ejercicio 3 - TIR'!$E$25-'Ejercicio 3 - TIR'!$C$25),'Ejercicio 3 - TIR'!$C$25+SQRT(('Ejercicio 3 - TIR'!$E$25-'Ejercicio 3 - TIR'!$C$25)*('Ejercicio 3 - TIR'!$D$25-'Ejercicio 3 - TIR'!$C$25)*V50),'Ejercicio 3 - TIR'!$E$25-SQRT(('Ejercicio 3 - TIR'!$E$25-'Ejercicio 3 - TIR'!$C$25)*('Ejercicio 3 - TIR'!$E$25-'Ejercicio 3 - TIR'!$D$25)*(1-V50)))</f>
        <v>0.203168930421812</v>
      </c>
      <c r="X50" s="16">
        <f ca="1" t="shared" si="367"/>
        <v>0.474470214809225</v>
      </c>
      <c r="Y50" s="18">
        <f ca="1">IF(X50&lt;=('Ejercicio 3 - TIR'!$D$26-'Ejercicio 3 - TIR'!$C$26)/('Ejercicio 3 - TIR'!$E$26-'Ejercicio 3 - TIR'!$C$26),'Ejercicio 3 - TIR'!$C$26+SQRT(('Ejercicio 3 - TIR'!$E$26-'Ejercicio 3 - TIR'!$C$26)*('Ejercicio 3 - TIR'!$D$26-'Ejercicio 3 - TIR'!$C$26)*X50),'Ejercicio 3 - TIR'!$E$26-SQRT(('Ejercicio 3 - TIR'!$E$26-'Ejercicio 3 - TIR'!$C$26)*('Ejercicio 3 - TIR'!$E$26-'Ejercicio 3 - TIR'!$D$26)*(1-X50)))</f>
        <v>0.226728423713671</v>
      </c>
      <c r="Z50" s="16">
        <f ca="1" t="shared" si="4"/>
        <v>1.15157634522515</v>
      </c>
      <c r="AA50" s="16">
        <f ca="1" t="shared" si="5"/>
        <v>1.35004316367991</v>
      </c>
      <c r="AB50" s="16">
        <f ca="1" t="shared" si="6"/>
        <v>1.58688649394933</v>
      </c>
      <c r="AC50" s="16">
        <f ca="1" t="shared" si="7"/>
        <v>1.90929252562583</v>
      </c>
      <c r="AD50" s="16">
        <f ca="1" t="shared" si="8"/>
        <v>2.34218341036927</v>
      </c>
      <c r="AE50" s="15">
        <f ca="1" t="shared" si="9"/>
        <v>5232.35239172418</v>
      </c>
      <c r="AF50" s="15">
        <f ca="1" t="shared" si="10"/>
        <v>6134.11486411733</v>
      </c>
      <c r="AG50" s="15">
        <f ca="1" t="shared" si="11"/>
        <v>7210.24652550258</v>
      </c>
      <c r="AH50" s="15">
        <f ca="1" t="shared" si="12"/>
        <v>8675.14460016652</v>
      </c>
      <c r="AI50" s="15">
        <f ca="1" t="shared" si="13"/>
        <v>10642.0464608504</v>
      </c>
      <c r="AJ50" s="17">
        <f ca="1" t="shared" si="14"/>
        <v>44218.6668681549</v>
      </c>
      <c r="AK50" s="17">
        <f ca="1" t="shared" si="15"/>
        <v>52585.1210622839</v>
      </c>
      <c r="AL50" s="17">
        <f ca="1" t="shared" si="16"/>
        <v>65703.1218061741</v>
      </c>
      <c r="AM50" s="17">
        <f ca="1" t="shared" si="17"/>
        <v>78535.1378543774</v>
      </c>
      <c r="AN50" s="17">
        <f ca="1" t="shared" si="18"/>
        <v>92614.4902846442</v>
      </c>
      <c r="AO50" s="17">
        <f ca="1">C50/'Ejercicio 3 - TIR'!$D$7</f>
        <v>16968.259783866</v>
      </c>
      <c r="AP50" s="17">
        <f ca="1" t="shared" si="19"/>
        <v>27250.407084289</v>
      </c>
      <c r="AQ50" s="17">
        <f ca="1" t="shared" si="20"/>
        <v>35616.8612784179</v>
      </c>
      <c r="AR50" s="17">
        <f ca="1" t="shared" si="21"/>
        <v>48734.8620223081</v>
      </c>
      <c r="AS50" s="17">
        <f ca="1" t="shared" si="22"/>
        <v>61566.8780705114</v>
      </c>
      <c r="AT50" s="17">
        <f ca="1" t="shared" si="23"/>
        <v>75646.2305007782</v>
      </c>
      <c r="AU50" s="17">
        <f ca="1">AP50*'Ejercicio 3 - TIR'!$D$5</f>
        <v>13625.2035421445</v>
      </c>
      <c r="AV50" s="17">
        <f ca="1">AQ50*'Ejercicio 3 - TIR'!$D$5</f>
        <v>17808.430639209</v>
      </c>
      <c r="AW50" s="17">
        <f ca="1">AR50*'Ejercicio 3 - TIR'!$D$5</f>
        <v>24367.4310111541</v>
      </c>
      <c r="AX50" s="17">
        <f ca="1">AS50*'Ejercicio 3 - TIR'!$D$5</f>
        <v>30783.4390352557</v>
      </c>
      <c r="AY50" s="17">
        <f ca="1">AT50*'Ejercicio 3 - TIR'!$D$5</f>
        <v>37823.1152503891</v>
      </c>
      <c r="AZ50" s="17">
        <f ca="1" t="shared" ref="AZ50:BD50" si="368">AJ50-AU50-AE50</f>
        <v>25361.1109342863</v>
      </c>
      <c r="BA50" s="17">
        <f ca="1" t="shared" si="368"/>
        <v>28642.5755589576</v>
      </c>
      <c r="BB50" s="17">
        <f ca="1" t="shared" si="368"/>
        <v>34125.4442695174</v>
      </c>
      <c r="BC50" s="17">
        <f ca="1" t="shared" si="368"/>
        <v>39076.5542189551</v>
      </c>
      <c r="BD50" s="17">
        <f ca="1" t="shared" si="368"/>
        <v>44149.3285734046</v>
      </c>
      <c r="BE50" s="17">
        <f ca="1" t="shared" ref="BE50:BI50" si="369">AZ50/Z50</f>
        <v>22022.9523117965</v>
      </c>
      <c r="BF50" s="17">
        <f ca="1" t="shared" si="369"/>
        <v>21216.044293639</v>
      </c>
      <c r="BG50" s="17">
        <f ca="1" t="shared" si="369"/>
        <v>21504.6535461957</v>
      </c>
      <c r="BH50" s="17">
        <f ca="1" t="shared" si="369"/>
        <v>20466.5098168478</v>
      </c>
      <c r="BI50" s="17">
        <f ca="1" t="shared" si="369"/>
        <v>18849.6461796918</v>
      </c>
      <c r="BJ50" s="17">
        <f ca="1" t="shared" si="26"/>
        <v>80851.1971369876</v>
      </c>
      <c r="BK50" s="17">
        <f ca="1" t="shared" si="27"/>
        <v>39742.7765686069</v>
      </c>
      <c r="BL50" s="17">
        <f ca="1" t="shared" si="28"/>
        <v>120593.973705595</v>
      </c>
      <c r="BM50" s="17">
        <f ca="1">BK50*'Ejercicio 3 - TIR'!$D$5</f>
        <v>19871.3882843034</v>
      </c>
      <c r="BN50" s="17">
        <f ca="1" t="shared" si="29"/>
        <v>100722.585421291</v>
      </c>
      <c r="BO50" s="17">
        <f ca="1" t="shared" si="30"/>
        <v>43003.7139599632</v>
      </c>
      <c r="BP50" s="17">
        <f ca="1" t="shared" si="31"/>
        <v>-119360.88298736</v>
      </c>
      <c r="BQ50" s="17">
        <f ca="1" t="shared" ref="BQ50:BT50" si="370">BE50</f>
        <v>22022.9523117965</v>
      </c>
      <c r="BR50" s="17">
        <f ca="1" t="shared" si="370"/>
        <v>21216.044293639</v>
      </c>
      <c r="BS50" s="17">
        <f ca="1" t="shared" si="370"/>
        <v>21504.6535461957</v>
      </c>
      <c r="BT50" s="17">
        <f ca="1" t="shared" si="370"/>
        <v>20466.5098168478</v>
      </c>
      <c r="BU50" s="17">
        <f ca="1" t="shared" si="33"/>
        <v>61853.360139655</v>
      </c>
      <c r="BV50" s="19">
        <f ca="1" t="shared" si="34"/>
        <v>6.20468252369861</v>
      </c>
    </row>
    <row r="51" ht="15" customHeight="1" spans="1:74">
      <c r="A51" s="15">
        <v>50</v>
      </c>
      <c r="B51" s="16">
        <f ca="1" t="shared" ref="B51:F51" si="371">RAND()</f>
        <v>0.148676937907799</v>
      </c>
      <c r="C51" s="17">
        <f ca="1">IF(B51&lt;=('Ejercicio 3 - TIR'!$D$13-'Ejercicio 3 - TIR'!$C$13)/('Ejercicio 3 - TIR'!$E$13-'Ejercicio 3 - TIR'!$C$13),'Ejercicio 3 - TIR'!$C$13+SQRT(('Ejercicio 3 - TIR'!$E$13-'Ejercicio 3 - TIR'!$C$13)*('Ejercicio 3 - TIR'!$D$13-'Ejercicio 3 - TIR'!$C$13)*B51),'Ejercicio 3 - TIR'!$E$13-SQRT(('Ejercicio 3 - TIR'!$E$13-'Ejercicio 3 - TIR'!$C$13)*('Ejercicio 3 - TIR'!$E$13-'Ejercicio 3 - TIR'!$D$13)*(1-B51)))</f>
        <v>67711.7297127894</v>
      </c>
      <c r="D51" s="16">
        <f ca="1" t="shared" si="371"/>
        <v>0.408449907766251</v>
      </c>
      <c r="E51" s="17">
        <f ca="1">IF(D51&lt;=('Ejercicio 3 - TIR'!$D$14-'Ejercicio 3 - TIR'!$C$14)/('Ejercicio 3 - TIR'!$E$14-'Ejercicio 3 - TIR'!$C$14),'Ejercicio 3 - TIR'!$C$14+SQRT(('Ejercicio 3 - TIR'!$E$14-'Ejercicio 3 - TIR'!$C$14)*('Ejercicio 3 - TIR'!$D$14-'Ejercicio 3 - TIR'!$C$14)*D51),'Ejercicio 3 - TIR'!$E$14-SQRT(('Ejercicio 3 - TIR'!$E$14-'Ejercicio 3 - TIR'!$C$14)*('Ejercicio 3 - TIR'!$E$14-'Ejercicio 3 - TIR'!$D$14)*(1-D51)))</f>
        <v>30580.2062742827</v>
      </c>
      <c r="F51" s="16">
        <f ca="1" t="shared" si="371"/>
        <v>0.390885405325314</v>
      </c>
      <c r="G51" s="17">
        <f ca="1">IF(F51&lt;=('Ejercicio 3 - TIR'!$D$18-'Ejercicio 3 - TIR'!$C$18)/('Ejercicio 3 - TIR'!$E$18-'Ejercicio 3 - TIR'!$C$18),'Ejercicio 3 - TIR'!$C$18+SQRT(('Ejercicio 3 - TIR'!$E$18-'Ejercicio 3 - TIR'!$C$18)*('Ejercicio 3 - TIR'!$D$18-'Ejercicio 3 - TIR'!$C$18)*F51),'Ejercicio 3 - TIR'!$E$18-SQRT(('Ejercicio 3 - TIR'!$E$18-'Ejercicio 3 - TIR'!$C$18)*('Ejercicio 3 - TIR'!$E$18-'Ejercicio 3 - TIR'!$D$18)*(1-F51)))</f>
        <v>37657.2064618108</v>
      </c>
      <c r="H51" s="16">
        <f ca="1" t="shared" ref="H51:L51" si="372">RAND()</f>
        <v>0.587032946342038</v>
      </c>
      <c r="I51" s="17">
        <f ca="1">IF(H51&lt;=('Ejercicio 3 - TIR'!$D$18-'Ejercicio 3 - TIR'!$C$18)/('Ejercicio 3 - TIR'!$E$18-'Ejercicio 3 - TIR'!$C$18),'Ejercicio 3 - TIR'!$C$18+SQRT(('Ejercicio 3 - TIR'!$E$18-'Ejercicio 3 - TIR'!$C$18)*('Ejercicio 3 - TIR'!$D$18-'Ejercicio 3 - TIR'!$C$18)*H51),'Ejercicio 3 - TIR'!$E$18-SQRT(('Ejercicio 3 - TIR'!$E$18-'Ejercicio 3 - TIR'!$C$18)*('Ejercicio 3 - TIR'!$E$18-'Ejercicio 3 - TIR'!$D$18)*(1-H51)))</f>
        <v>39383.7594785515</v>
      </c>
      <c r="J51" s="16">
        <f ca="1" t="shared" si="372"/>
        <v>0.930633066879051</v>
      </c>
      <c r="K51" s="17">
        <f ca="1">IF(J51&lt;=('Ejercicio 3 - TIR'!$D$18-'Ejercicio 3 - TIR'!$C$18)/('Ejercicio 3 - TIR'!$E$18-'Ejercicio 3 - TIR'!$C$18),'Ejercicio 3 - TIR'!$C$18+SQRT(('Ejercicio 3 - TIR'!$E$18-'Ejercicio 3 - TIR'!$C$18)*('Ejercicio 3 - TIR'!$D$18-'Ejercicio 3 - TIR'!$C$18)*J51),'Ejercicio 3 - TIR'!$E$18-SQRT(('Ejercicio 3 - TIR'!$E$18-'Ejercicio 3 - TIR'!$C$18)*('Ejercicio 3 - TIR'!$E$18-'Ejercicio 3 - TIR'!$D$18)*(1-J51)))</f>
        <v>42719.0966736683</v>
      </c>
      <c r="L51" s="16">
        <f ca="1" t="shared" si="372"/>
        <v>0.166768195344664</v>
      </c>
      <c r="M51" s="17">
        <f ca="1">IF(L51&lt;=('Ejercicio 3 - TIR'!$D$18-'Ejercicio 3 - TIR'!$C$18)/('Ejercicio 3 - TIR'!$E$18-'Ejercicio 3 - TIR'!$C$18),'Ejercicio 3 - TIR'!$C$18+SQRT(('Ejercicio 3 - TIR'!$E$18-'Ejercicio 3 - TIR'!$C$18)*('Ejercicio 3 - TIR'!$D$18-'Ejercicio 3 - TIR'!$C$18)*L51),'Ejercicio 3 - TIR'!$E$18-SQRT(('Ejercicio 3 - TIR'!$E$18-'Ejercicio 3 - TIR'!$C$18)*('Ejercicio 3 - TIR'!$E$18-'Ejercicio 3 - TIR'!$D$18)*(1-L51)))</f>
        <v>35001.5226983089</v>
      </c>
      <c r="N51" s="16">
        <f ca="1" t="shared" ref="N51:R51" si="373">RAND()</f>
        <v>0.97558887567767</v>
      </c>
      <c r="O51" s="17">
        <f ca="1">IF(N51&lt;=('Ejercicio 3 - TIR'!$D$18-'Ejercicio 3 - TIR'!$C$18)/('Ejercicio 3 - TIR'!$E$18-'Ejercicio 3 - TIR'!$C$18),'Ejercicio 3 - TIR'!$C$18+SQRT(('Ejercicio 3 - TIR'!$E$18-'Ejercicio 3 - TIR'!$C$18)*('Ejercicio 3 - TIR'!$D$18-'Ejercicio 3 - TIR'!$C$18)*N51),'Ejercicio 3 - TIR'!$E$18-SQRT(('Ejercicio 3 - TIR'!$E$18-'Ejercicio 3 - TIR'!$C$18)*('Ejercicio 3 - TIR'!$E$18-'Ejercicio 3 - TIR'!$D$18)*(1-N51)))</f>
        <v>43646.9167342049</v>
      </c>
      <c r="P51" s="16">
        <f ca="1" t="shared" si="373"/>
        <v>0.348269167134182</v>
      </c>
      <c r="Q51" s="18">
        <f ca="1">IF(P51&lt;=('Ejercicio 3 - TIR'!$D$22-'Ejercicio 3 - TIR'!$C$22)/('Ejercicio 3 - TIR'!$E$22-'Ejercicio 3 - TIR'!$C$22),'Ejercicio 3 - TIR'!$C$22+SQRT(('Ejercicio 3 - TIR'!$E$22-'Ejercicio 3 - TIR'!$C$22)*('Ejercicio 3 - TIR'!$D$22-'Ejercicio 3 - TIR'!$C$22)*P51),'Ejercicio 3 - TIR'!$E$22-SQRT(('Ejercicio 3 - TIR'!$E$22-'Ejercicio 3 - TIR'!$C$22)*('Ejercicio 3 - TIR'!$E$22-'Ejercicio 3 - TIR'!$D$22)*(1-P51)))</f>
        <v>0.145037661648835</v>
      </c>
      <c r="R51" s="16">
        <f ca="1" t="shared" si="373"/>
        <v>0.303435197876861</v>
      </c>
      <c r="S51" s="18">
        <f ca="1">IF(R51&lt;=('Ejercicio 3 - TIR'!$D$23-'Ejercicio 3 - TIR'!$C$23)/('Ejercicio 3 - TIR'!$E$23-'Ejercicio 3 - TIR'!$C$23),'Ejercicio 3 - TIR'!$C$23+SQRT(('Ejercicio 3 - TIR'!$E$23-'Ejercicio 3 - TIR'!$C$23)*('Ejercicio 3 - TIR'!$D$23-'Ejercicio 3 - TIR'!$C$23)*R51),'Ejercicio 3 - TIR'!$E$23-SQRT(('Ejercicio 3 - TIR'!$E$23-'Ejercicio 3 - TIR'!$C$23)*('Ejercicio 3 - TIR'!$E$23-'Ejercicio 3 - TIR'!$D$23)*(1-R51)))</f>
        <v>0.143370566021779</v>
      </c>
      <c r="T51" s="16">
        <f ca="1" t="shared" ref="T51:X51" si="374">RAND()</f>
        <v>0.126731671786138</v>
      </c>
      <c r="U51" s="18">
        <f ca="1">IF(T51&lt;=('Ejercicio 3 - TIR'!$D$24-'Ejercicio 3 - TIR'!$C$24)/('Ejercicio 3 - TIR'!$E$24-'Ejercicio 3 - TIR'!$C$24),'Ejercicio 3 - TIR'!$C$24+SQRT(('Ejercicio 3 - TIR'!$E$24-'Ejercicio 3 - TIR'!$C$24)*('Ejercicio 3 - TIR'!$D$24-'Ejercicio 3 - TIR'!$C$24)*T51),'Ejercicio 3 - TIR'!$E$24-SQRT(('Ejercicio 3 - TIR'!$E$24-'Ejercicio 3 - TIR'!$C$24)*('Ejercicio 3 - TIR'!$E$24-'Ejercicio 3 - TIR'!$D$24)*(1-T51)))</f>
        <v>0.166313690899085</v>
      </c>
      <c r="V51" s="16">
        <f ca="1" t="shared" si="374"/>
        <v>0.76953902094073</v>
      </c>
      <c r="W51" s="18">
        <f ca="1">IF(V51&lt;=('Ejercicio 3 - TIR'!$D$25-'Ejercicio 3 - TIR'!$C$25)/('Ejercicio 3 - TIR'!$E$25-'Ejercicio 3 - TIR'!$C$25),'Ejercicio 3 - TIR'!$C$25+SQRT(('Ejercicio 3 - TIR'!$E$25-'Ejercicio 3 - TIR'!$C$25)*('Ejercicio 3 - TIR'!$D$25-'Ejercicio 3 - TIR'!$C$25)*V51),'Ejercicio 3 - TIR'!$E$25-SQRT(('Ejercicio 3 - TIR'!$E$25-'Ejercicio 3 - TIR'!$C$25)*('Ejercicio 3 - TIR'!$E$25-'Ejercicio 3 - TIR'!$D$25)*(1-V51)))</f>
        <v>0.22159905940453</v>
      </c>
      <c r="X51" s="16">
        <f ca="1" t="shared" si="374"/>
        <v>0.962558500808474</v>
      </c>
      <c r="Y51" s="18">
        <f ca="1">IF(X51&lt;=('Ejercicio 3 - TIR'!$D$26-'Ejercicio 3 - TIR'!$C$26)/('Ejercicio 3 - TIR'!$E$26-'Ejercicio 3 - TIR'!$C$26),'Ejercicio 3 - TIR'!$C$26+SQRT(('Ejercicio 3 - TIR'!$E$26-'Ejercicio 3 - TIR'!$C$26)*('Ejercicio 3 - TIR'!$D$26-'Ejercicio 3 - TIR'!$C$26)*X51),'Ejercicio 3 - TIR'!$E$26-SQRT(('Ejercicio 3 - TIR'!$E$26-'Ejercicio 3 - TIR'!$C$26)*('Ejercicio 3 - TIR'!$E$26-'Ejercicio 3 - TIR'!$D$26)*(1-X51)))</f>
        <v>0.265780854609568</v>
      </c>
      <c r="Z51" s="16">
        <f ca="1" t="shared" si="4"/>
        <v>1.14503766164883</v>
      </c>
      <c r="AA51" s="16">
        <f ca="1" t="shared" si="5"/>
        <v>1.30920235931568</v>
      </c>
      <c r="AB51" s="16">
        <f ca="1" t="shared" si="6"/>
        <v>1.52694063582726</v>
      </c>
      <c r="AC51" s="16">
        <f ca="1" t="shared" si="7"/>
        <v>1.86530924449314</v>
      </c>
      <c r="AD51" s="16">
        <f ca="1" t="shared" si="8"/>
        <v>2.36107272960566</v>
      </c>
      <c r="AE51" s="15">
        <f ca="1" t="shared" si="9"/>
        <v>4435.28161076099</v>
      </c>
      <c r="AF51" s="15">
        <f ca="1" t="shared" si="10"/>
        <v>5071.17044576178</v>
      </c>
      <c r="AG51" s="15">
        <f ca="1" t="shared" si="11"/>
        <v>5914.57551977478</v>
      </c>
      <c r="AH51" s="15">
        <f ca="1" t="shared" si="12"/>
        <v>7225.23989173393</v>
      </c>
      <c r="AI51" s="15">
        <f ca="1" t="shared" si="13"/>
        <v>9145.57032491812</v>
      </c>
      <c r="AJ51" s="17">
        <f ca="1" t="shared" si="14"/>
        <v>43118.9196312592</v>
      </c>
      <c r="AK51" s="17">
        <f ca="1" t="shared" si="15"/>
        <v>51561.3108280411</v>
      </c>
      <c r="AL51" s="17">
        <f ca="1" t="shared" si="16"/>
        <v>65229.5246368574</v>
      </c>
      <c r="AM51" s="17">
        <f ca="1" t="shared" si="17"/>
        <v>65288.6638604922</v>
      </c>
      <c r="AN51" s="17">
        <f ca="1" t="shared" si="18"/>
        <v>103053.5448325</v>
      </c>
      <c r="AO51" s="17">
        <f ca="1">C51/'Ejercicio 3 - TIR'!$D$7</f>
        <v>13542.3459425579</v>
      </c>
      <c r="AP51" s="17">
        <f ca="1" t="shared" si="19"/>
        <v>29576.5736887013</v>
      </c>
      <c r="AQ51" s="17">
        <f ca="1" t="shared" si="20"/>
        <v>38018.9648854832</v>
      </c>
      <c r="AR51" s="17">
        <f ca="1" t="shared" si="21"/>
        <v>51687.1786942995</v>
      </c>
      <c r="AS51" s="17">
        <f ca="1" t="shared" si="22"/>
        <v>51746.3179179343</v>
      </c>
      <c r="AT51" s="17">
        <f ca="1" t="shared" si="23"/>
        <v>89511.198889942</v>
      </c>
      <c r="AU51" s="17">
        <f ca="1">AP51*'Ejercicio 3 - TIR'!$D$5</f>
        <v>14788.2868443507</v>
      </c>
      <c r="AV51" s="17">
        <f ca="1">AQ51*'Ejercicio 3 - TIR'!$D$5</f>
        <v>19009.4824427416</v>
      </c>
      <c r="AW51" s="17">
        <f ca="1">AR51*'Ejercicio 3 - TIR'!$D$5</f>
        <v>25843.5893471498</v>
      </c>
      <c r="AX51" s="17">
        <f ca="1">AS51*'Ejercicio 3 - TIR'!$D$5</f>
        <v>25873.1589589671</v>
      </c>
      <c r="AY51" s="17">
        <f ca="1">AT51*'Ejercicio 3 - TIR'!$D$5</f>
        <v>44755.599444971</v>
      </c>
      <c r="AZ51" s="17">
        <f ca="1" t="shared" ref="AZ51:BD51" si="375">AJ51-AU51-AE51</f>
        <v>23895.3511761476</v>
      </c>
      <c r="BA51" s="17">
        <f ca="1" t="shared" si="375"/>
        <v>27480.6579395377</v>
      </c>
      <c r="BB51" s="17">
        <f ca="1" t="shared" si="375"/>
        <v>33471.3597699329</v>
      </c>
      <c r="BC51" s="17">
        <f ca="1" t="shared" si="375"/>
        <v>32190.2650097911</v>
      </c>
      <c r="BD51" s="17">
        <f ca="1" t="shared" si="375"/>
        <v>49152.3750626108</v>
      </c>
      <c r="BE51" s="17">
        <f ca="1" t="shared" ref="BE51:BI51" si="376">AZ51/Z51</f>
        <v>20868.6159211031</v>
      </c>
      <c r="BF51" s="17">
        <f ca="1" t="shared" si="376"/>
        <v>20990.3822308278</v>
      </c>
      <c r="BG51" s="17">
        <f ca="1" t="shared" si="376"/>
        <v>21920.537697786</v>
      </c>
      <c r="BH51" s="17">
        <f ca="1" t="shared" si="376"/>
        <v>17257.3341952949</v>
      </c>
      <c r="BI51" s="17">
        <f ca="1" t="shared" si="376"/>
        <v>20817.8149051851</v>
      </c>
      <c r="BJ51" s="17">
        <f ca="1" t="shared" si="26"/>
        <v>72202.0910999247</v>
      </c>
      <c r="BK51" s="17">
        <f ca="1" t="shared" si="27"/>
        <v>31974.4636998592</v>
      </c>
      <c r="BL51" s="17">
        <f ca="1" t="shared" si="28"/>
        <v>104176.554799784</v>
      </c>
      <c r="BM51" s="17">
        <f ca="1">BK51*'Ejercicio 3 - TIR'!$D$5</f>
        <v>15987.2318499296</v>
      </c>
      <c r="BN51" s="17">
        <f ca="1" t="shared" si="29"/>
        <v>88189.3229498544</v>
      </c>
      <c r="BO51" s="17">
        <f ca="1" t="shared" si="30"/>
        <v>37351.3792455617</v>
      </c>
      <c r="BP51" s="17">
        <f ca="1" t="shared" si="31"/>
        <v>-98291.9359870722</v>
      </c>
      <c r="BQ51" s="17">
        <f ca="1" t="shared" ref="BQ51:BT51" si="377">BE51</f>
        <v>20868.6159211031</v>
      </c>
      <c r="BR51" s="17">
        <f ca="1" t="shared" si="377"/>
        <v>20990.3822308278</v>
      </c>
      <c r="BS51" s="17">
        <f ca="1" t="shared" si="377"/>
        <v>21920.537697786</v>
      </c>
      <c r="BT51" s="17">
        <f ca="1" t="shared" si="377"/>
        <v>17257.3341952949</v>
      </c>
      <c r="BU51" s="17">
        <f ca="1" t="shared" si="33"/>
        <v>58169.1941507468</v>
      </c>
      <c r="BV51" s="19">
        <f ca="1" t="shared" si="34"/>
        <v>10.8134341969566</v>
      </c>
    </row>
    <row r="52" ht="15" customHeight="1" spans="1:74">
      <c r="A52" s="15">
        <v>51</v>
      </c>
      <c r="B52" s="16">
        <f ca="1" t="shared" ref="B52:F52" si="378">RAND()</f>
        <v>0.714200244746746</v>
      </c>
      <c r="C52" s="17">
        <f ca="1">IF(B52&lt;=('Ejercicio 3 - TIR'!$D$13-'Ejercicio 3 - TIR'!$C$13)/('Ejercicio 3 - TIR'!$E$13-'Ejercicio 3 - TIR'!$C$13),'Ejercicio 3 - TIR'!$C$13+SQRT(('Ejercicio 3 - TIR'!$E$13-'Ejercicio 3 - TIR'!$C$13)*('Ejercicio 3 - TIR'!$D$13-'Ejercicio 3 - TIR'!$C$13)*B52),'Ejercicio 3 - TIR'!$E$13-SQRT(('Ejercicio 3 - TIR'!$E$13-'Ejercicio 3 - TIR'!$C$13)*('Ejercicio 3 - TIR'!$E$13-'Ejercicio 3 - TIR'!$D$13)*(1-B52)))</f>
        <v>81480.8286820413</v>
      </c>
      <c r="D52" s="16">
        <f ca="1" t="shared" si="378"/>
        <v>0.315949173545598</v>
      </c>
      <c r="E52" s="17">
        <f ca="1">IF(D52&lt;=('Ejercicio 3 - TIR'!$D$14-'Ejercicio 3 - TIR'!$C$14)/('Ejercicio 3 - TIR'!$E$14-'Ejercicio 3 - TIR'!$C$14),'Ejercicio 3 - TIR'!$C$14+SQRT(('Ejercicio 3 - TIR'!$E$14-'Ejercicio 3 - TIR'!$C$14)*('Ejercicio 3 - TIR'!$D$14-'Ejercicio 3 - TIR'!$C$14)*D52),'Ejercicio 3 - TIR'!$E$14-SQRT(('Ejercicio 3 - TIR'!$E$14-'Ejercicio 3 - TIR'!$C$14)*('Ejercicio 3 - TIR'!$E$14-'Ejercicio 3 - TIR'!$D$14)*(1-D52)))</f>
        <v>29867.8730484597</v>
      </c>
      <c r="F52" s="16">
        <f ca="1" t="shared" si="378"/>
        <v>0.3707090077692</v>
      </c>
      <c r="G52" s="17">
        <f ca="1">IF(F52&lt;=('Ejercicio 3 - TIR'!$D$18-'Ejercicio 3 - TIR'!$C$18)/('Ejercicio 3 - TIR'!$E$18-'Ejercicio 3 - TIR'!$C$18),'Ejercicio 3 - TIR'!$C$18+SQRT(('Ejercicio 3 - TIR'!$E$18-'Ejercicio 3 - TIR'!$C$18)*('Ejercicio 3 - TIR'!$D$18-'Ejercicio 3 - TIR'!$C$18)*F52),'Ejercicio 3 - TIR'!$E$18-SQRT(('Ejercicio 3 - TIR'!$E$18-'Ejercicio 3 - TIR'!$C$18)*('Ejercicio 3 - TIR'!$E$18-'Ejercicio 3 - TIR'!$D$18)*(1-F52)))</f>
        <v>37456.9666195699</v>
      </c>
      <c r="H52" s="16">
        <f ca="1" t="shared" ref="H52:L52" si="379">RAND()</f>
        <v>0.0310603048313831</v>
      </c>
      <c r="I52" s="17">
        <f ca="1">IF(H52&lt;=('Ejercicio 3 - TIR'!$D$18-'Ejercicio 3 - TIR'!$C$18)/('Ejercicio 3 - TIR'!$E$18-'Ejercicio 3 - TIR'!$C$18),'Ejercicio 3 - TIR'!$C$18+SQRT(('Ejercicio 3 - TIR'!$E$18-'Ejercicio 3 - TIR'!$C$18)*('Ejercicio 3 - TIR'!$D$18-'Ejercicio 3 - TIR'!$C$18)*H52),'Ejercicio 3 - TIR'!$E$18-SQRT(('Ejercicio 3 - TIR'!$E$18-'Ejercicio 3 - TIR'!$C$18)*('Ejercicio 3 - TIR'!$E$18-'Ejercicio 3 - TIR'!$D$18)*(1-H52)))</f>
        <v>32158.4822734291</v>
      </c>
      <c r="J52" s="16">
        <f ca="1" t="shared" si="379"/>
        <v>0.984350568500825</v>
      </c>
      <c r="K52" s="17">
        <f ca="1">IF(J52&lt;=('Ejercicio 3 - TIR'!$D$18-'Ejercicio 3 - TIR'!$C$18)/('Ejercicio 3 - TIR'!$E$18-'Ejercicio 3 - TIR'!$C$18),'Ejercicio 3 - TIR'!$C$18+SQRT(('Ejercicio 3 - TIR'!$E$18-'Ejercicio 3 - TIR'!$C$18)*('Ejercicio 3 - TIR'!$D$18-'Ejercicio 3 - TIR'!$C$18)*J52),'Ejercicio 3 - TIR'!$E$18-SQRT(('Ejercicio 3 - TIR'!$E$18-'Ejercicio 3 - TIR'!$C$18)*('Ejercicio 3 - TIR'!$E$18-'Ejercicio 3 - TIR'!$D$18)*(1-J52)))</f>
        <v>43916.6222438881</v>
      </c>
      <c r="L52" s="16">
        <f ca="1" t="shared" si="379"/>
        <v>0.852836170234423</v>
      </c>
      <c r="M52" s="17">
        <f ca="1">IF(L52&lt;=('Ejercicio 3 - TIR'!$D$18-'Ejercicio 3 - TIR'!$C$18)/('Ejercicio 3 - TIR'!$E$18-'Ejercicio 3 - TIR'!$C$18),'Ejercicio 3 - TIR'!$C$18+SQRT(('Ejercicio 3 - TIR'!$E$18-'Ejercicio 3 - TIR'!$C$18)*('Ejercicio 3 - TIR'!$D$18-'Ejercicio 3 - TIR'!$C$18)*L52),'Ejercicio 3 - TIR'!$E$18-SQRT(('Ejercicio 3 - TIR'!$E$18-'Ejercicio 3 - TIR'!$C$18)*('Ejercicio 3 - TIR'!$E$18-'Ejercicio 3 - TIR'!$D$18)*(1-L52)))</f>
        <v>41677.7587034626</v>
      </c>
      <c r="N52" s="16">
        <f ca="1" t="shared" ref="N52:R52" si="380">RAND()</f>
        <v>0.373441833699983</v>
      </c>
      <c r="O52" s="17">
        <f ca="1">IF(N52&lt;=('Ejercicio 3 - TIR'!$D$18-'Ejercicio 3 - TIR'!$C$18)/('Ejercicio 3 - TIR'!$E$18-'Ejercicio 3 - TIR'!$C$18),'Ejercicio 3 - TIR'!$C$18+SQRT(('Ejercicio 3 - TIR'!$E$18-'Ejercicio 3 - TIR'!$C$18)*('Ejercicio 3 - TIR'!$D$18-'Ejercicio 3 - TIR'!$C$18)*N52),'Ejercicio 3 - TIR'!$E$18-SQRT(('Ejercicio 3 - TIR'!$E$18-'Ejercicio 3 - TIR'!$C$18)*('Ejercicio 3 - TIR'!$E$18-'Ejercicio 3 - TIR'!$D$18)*(1-N52)))</f>
        <v>37484.4021174037</v>
      </c>
      <c r="P52" s="16">
        <f ca="1" t="shared" si="380"/>
        <v>0.536611776172381</v>
      </c>
      <c r="Q52" s="18">
        <f ca="1">IF(P52&lt;=('Ejercicio 3 - TIR'!$D$22-'Ejercicio 3 - TIR'!$C$22)/('Ejercicio 3 - TIR'!$E$22-'Ejercicio 3 - TIR'!$C$22),'Ejercicio 3 - TIR'!$C$22+SQRT(('Ejercicio 3 - TIR'!$E$22-'Ejercicio 3 - TIR'!$C$22)*('Ejercicio 3 - TIR'!$D$22-'Ejercicio 3 - TIR'!$C$22)*P52),'Ejercicio 3 - TIR'!$E$22-SQRT(('Ejercicio 3 - TIR'!$E$22-'Ejercicio 3 - TIR'!$C$22)*('Ejercicio 3 - TIR'!$E$22-'Ejercicio 3 - TIR'!$D$22)*(1-P52)))</f>
        <v>0.151119231262141</v>
      </c>
      <c r="R52" s="16">
        <f ca="1" t="shared" si="380"/>
        <v>0.858733646430275</v>
      </c>
      <c r="S52" s="18">
        <f ca="1">IF(R52&lt;=('Ejercicio 3 - TIR'!$D$23-'Ejercicio 3 - TIR'!$C$23)/('Ejercicio 3 - TIR'!$E$23-'Ejercicio 3 - TIR'!$C$23),'Ejercicio 3 - TIR'!$C$23+SQRT(('Ejercicio 3 - TIR'!$E$23-'Ejercicio 3 - TIR'!$C$23)*('Ejercicio 3 - TIR'!$D$23-'Ejercicio 3 - TIR'!$C$23)*R52),'Ejercicio 3 - TIR'!$E$23-SQRT(('Ejercicio 3 - TIR'!$E$23-'Ejercicio 3 - TIR'!$C$23)*('Ejercicio 3 - TIR'!$E$23-'Ejercicio 3 - TIR'!$D$23)*(1-R52)))</f>
        <v>0.164053858258955</v>
      </c>
      <c r="T52" s="16">
        <f ca="1" t="shared" ref="T52:X52" si="381">RAND()</f>
        <v>0.295006715727357</v>
      </c>
      <c r="U52" s="18">
        <f ca="1">IF(T52&lt;=('Ejercicio 3 - TIR'!$D$24-'Ejercicio 3 - TIR'!$C$24)/('Ejercicio 3 - TIR'!$E$24-'Ejercicio 3 - TIR'!$C$24),'Ejercicio 3 - TIR'!$C$24+SQRT(('Ejercicio 3 - TIR'!$E$24-'Ejercicio 3 - TIR'!$C$24)*('Ejercicio 3 - TIR'!$D$24-'Ejercicio 3 - TIR'!$C$24)*T52),'Ejercicio 3 - TIR'!$E$24-SQRT(('Ejercicio 3 - TIR'!$E$24-'Ejercicio 3 - TIR'!$C$24)*('Ejercicio 3 - TIR'!$E$24-'Ejercicio 3 - TIR'!$D$24)*(1-T52)))</f>
        <v>0.174890040237562</v>
      </c>
      <c r="V52" s="16">
        <f ca="1" t="shared" si="381"/>
        <v>0.219317682278979</v>
      </c>
      <c r="W52" s="18">
        <f ca="1">IF(V52&lt;=('Ejercicio 3 - TIR'!$D$25-'Ejercicio 3 - TIR'!$C$25)/('Ejercicio 3 - TIR'!$E$25-'Ejercicio 3 - TIR'!$C$25),'Ejercicio 3 - TIR'!$C$25+SQRT(('Ejercicio 3 - TIR'!$E$25-'Ejercicio 3 - TIR'!$C$25)*('Ejercicio 3 - TIR'!$D$25-'Ejercicio 3 - TIR'!$C$25)*V52),'Ejercicio 3 - TIR'!$E$25-SQRT(('Ejercicio 3 - TIR'!$E$25-'Ejercicio 3 - TIR'!$C$25)*('Ejercicio 3 - TIR'!$E$25-'Ejercicio 3 - TIR'!$D$25)*(1-V52)))</f>
        <v>0.197522692578213</v>
      </c>
      <c r="X52" s="16">
        <f ca="1" t="shared" si="381"/>
        <v>0.912250102810723</v>
      </c>
      <c r="Y52" s="18">
        <f ca="1">IF(X52&lt;=('Ejercicio 3 - TIR'!$D$26-'Ejercicio 3 - TIR'!$C$26)/('Ejercicio 3 - TIR'!$E$26-'Ejercicio 3 - TIR'!$C$26),'Ejercicio 3 - TIR'!$C$26+SQRT(('Ejercicio 3 - TIR'!$E$26-'Ejercicio 3 - TIR'!$C$26)*('Ejercicio 3 - TIR'!$D$26-'Ejercicio 3 - TIR'!$C$26)*X52),'Ejercicio 3 - TIR'!$E$26-SQRT(('Ejercicio 3 - TIR'!$E$26-'Ejercicio 3 - TIR'!$C$26)*('Ejercicio 3 - TIR'!$E$26-'Ejercicio 3 - TIR'!$D$26)*(1-X52)))</f>
        <v>0.258231916831698</v>
      </c>
      <c r="Z52" s="16">
        <f ca="1" t="shared" si="4"/>
        <v>1.15111923126214</v>
      </c>
      <c r="AA52" s="16">
        <f ca="1" t="shared" si="5"/>
        <v>1.33996478246678</v>
      </c>
      <c r="AB52" s="16">
        <f ca="1" t="shared" si="6"/>
        <v>1.57431127718931</v>
      </c>
      <c r="AC52" s="16">
        <f ca="1" t="shared" si="7"/>
        <v>1.88527347961599</v>
      </c>
      <c r="AD52" s="16">
        <f ca="1" t="shared" si="8"/>
        <v>2.37211126400919</v>
      </c>
      <c r="AE52" s="15">
        <f ca="1" t="shared" si="9"/>
        <v>4513.61001451843</v>
      </c>
      <c r="AF52" s="15">
        <f ca="1" t="shared" si="10"/>
        <v>5254.08515207644</v>
      </c>
      <c r="AG52" s="15">
        <f ca="1" t="shared" si="11"/>
        <v>6172.97231573466</v>
      </c>
      <c r="AH52" s="15">
        <f ca="1" t="shared" si="12"/>
        <v>7392.27442874934</v>
      </c>
      <c r="AI52" s="15">
        <f ca="1" t="shared" si="13"/>
        <v>9301.19562423123</v>
      </c>
      <c r="AJ52" s="17">
        <f ca="1" t="shared" si="14"/>
        <v>43117.434620531</v>
      </c>
      <c r="AK52" s="17">
        <f ca="1" t="shared" si="15"/>
        <v>43091.2337039771</v>
      </c>
      <c r="AL52" s="17">
        <f ca="1" t="shared" si="16"/>
        <v>69138.4336546158</v>
      </c>
      <c r="AM52" s="17">
        <f ca="1" t="shared" si="17"/>
        <v>78573.9731734724</v>
      </c>
      <c r="AN52" s="17">
        <f ca="1" t="shared" si="18"/>
        <v>88917.1724873432</v>
      </c>
      <c r="AO52" s="17">
        <f ca="1">C52/'Ejercicio 3 - TIR'!$D$7</f>
        <v>16296.1657364083</v>
      </c>
      <c r="AP52" s="17">
        <f ca="1" t="shared" si="19"/>
        <v>26821.2688841227</v>
      </c>
      <c r="AQ52" s="17">
        <f ca="1" t="shared" si="20"/>
        <v>26795.0679675688</v>
      </c>
      <c r="AR52" s="17">
        <f ca="1" t="shared" si="21"/>
        <v>52842.2679182075</v>
      </c>
      <c r="AS52" s="17">
        <f ca="1" t="shared" si="22"/>
        <v>62277.8074370641</v>
      </c>
      <c r="AT52" s="17">
        <f ca="1" t="shared" si="23"/>
        <v>72621.0067509349</v>
      </c>
      <c r="AU52" s="17">
        <f ca="1">AP52*'Ejercicio 3 - TIR'!$D$5</f>
        <v>13410.6344420614</v>
      </c>
      <c r="AV52" s="17">
        <f ca="1">AQ52*'Ejercicio 3 - TIR'!$D$5</f>
        <v>13397.5339837844</v>
      </c>
      <c r="AW52" s="17">
        <f ca="1">AR52*'Ejercicio 3 - TIR'!$D$5</f>
        <v>26421.1339591038</v>
      </c>
      <c r="AX52" s="17">
        <f ca="1">AS52*'Ejercicio 3 - TIR'!$D$5</f>
        <v>31138.9037185321</v>
      </c>
      <c r="AY52" s="17">
        <f ca="1">AT52*'Ejercicio 3 - TIR'!$D$5</f>
        <v>36310.5033754675</v>
      </c>
      <c r="AZ52" s="17">
        <f ca="1" t="shared" ref="AZ52:BD52" si="382">AJ52-AU52-AE52</f>
        <v>25193.1901639512</v>
      </c>
      <c r="BA52" s="17">
        <f ca="1" t="shared" si="382"/>
        <v>24439.6145681162</v>
      </c>
      <c r="BB52" s="17">
        <f ca="1" t="shared" si="382"/>
        <v>36544.3273797774</v>
      </c>
      <c r="BC52" s="17">
        <f ca="1" t="shared" si="382"/>
        <v>40042.795026191</v>
      </c>
      <c r="BD52" s="17">
        <f ca="1" t="shared" si="382"/>
        <v>43305.4734876445</v>
      </c>
      <c r="BE52" s="17">
        <f ca="1" t="shared" ref="BE52:BI52" si="383">AZ52/Z52</f>
        <v>21885.8216245143</v>
      </c>
      <c r="BF52" s="17">
        <f ca="1" t="shared" si="383"/>
        <v>18238.9976870323</v>
      </c>
      <c r="BG52" s="17">
        <f ca="1" t="shared" si="383"/>
        <v>23212.8981792099</v>
      </c>
      <c r="BH52" s="17">
        <f ca="1" t="shared" si="383"/>
        <v>21239.7805724968</v>
      </c>
      <c r="BI52" s="17">
        <f ca="1" t="shared" si="383"/>
        <v>18256.0886349203</v>
      </c>
      <c r="BJ52" s="17">
        <f ca="1" t="shared" si="26"/>
        <v>70849.9180902475</v>
      </c>
      <c r="BK52" s="17">
        <f ca="1" t="shared" si="27"/>
        <v>38656.3183034946</v>
      </c>
      <c r="BL52" s="17">
        <f ca="1" t="shared" si="28"/>
        <v>109506.236393742</v>
      </c>
      <c r="BM52" s="17">
        <f ca="1">BK52*'Ejercicio 3 - TIR'!$D$5</f>
        <v>19328.1591517473</v>
      </c>
      <c r="BN52" s="17">
        <f ca="1" t="shared" si="29"/>
        <v>90178.0772419948</v>
      </c>
      <c r="BO52" s="17">
        <f ca="1" t="shared" si="30"/>
        <v>38015.9559166638</v>
      </c>
      <c r="BP52" s="17">
        <f ca="1" t="shared" si="31"/>
        <v>-111348.701730501</v>
      </c>
      <c r="BQ52" s="17">
        <f ca="1" t="shared" ref="BQ52:BT52" si="384">BE52</f>
        <v>21885.8216245143</v>
      </c>
      <c r="BR52" s="17">
        <f ca="1" t="shared" si="384"/>
        <v>18238.9976870323</v>
      </c>
      <c r="BS52" s="17">
        <f ca="1" t="shared" si="384"/>
        <v>23212.8981792099</v>
      </c>
      <c r="BT52" s="17">
        <f ca="1" t="shared" si="384"/>
        <v>21239.7805724968</v>
      </c>
      <c r="BU52" s="17">
        <f ca="1" t="shared" si="33"/>
        <v>56272.0445515841</v>
      </c>
      <c r="BV52" s="19">
        <f ca="1" t="shared" si="34"/>
        <v>7.08860571711922</v>
      </c>
    </row>
    <row r="53" ht="15" customHeight="1" spans="1:74">
      <c r="A53" s="15">
        <v>52</v>
      </c>
      <c r="B53" s="16">
        <f ca="1" t="shared" ref="B53:F53" si="385">RAND()</f>
        <v>0.192118711199728</v>
      </c>
      <c r="C53" s="17">
        <f ca="1">IF(B53&lt;=('Ejercicio 3 - TIR'!$D$13-'Ejercicio 3 - TIR'!$C$13)/('Ejercicio 3 - TIR'!$E$13-'Ejercicio 3 - TIR'!$C$13),'Ejercicio 3 - TIR'!$C$13+SQRT(('Ejercicio 3 - TIR'!$E$13-'Ejercicio 3 - TIR'!$C$13)*('Ejercicio 3 - TIR'!$D$13-'Ejercicio 3 - TIR'!$C$13)*B53),'Ejercicio 3 - TIR'!$E$13-SQRT(('Ejercicio 3 - TIR'!$E$13-'Ejercicio 3 - TIR'!$C$13)*('Ejercicio 3 - TIR'!$E$13-'Ejercicio 3 - TIR'!$D$13)*(1-B53)))</f>
        <v>68766.2697015259</v>
      </c>
      <c r="D53" s="16">
        <f ca="1" t="shared" si="385"/>
        <v>0.434809837760548</v>
      </c>
      <c r="E53" s="17">
        <f ca="1">IF(D53&lt;=('Ejercicio 3 - TIR'!$D$14-'Ejercicio 3 - TIR'!$C$14)/('Ejercicio 3 - TIR'!$E$14-'Ejercicio 3 - TIR'!$C$14),'Ejercicio 3 - TIR'!$C$14+SQRT(('Ejercicio 3 - TIR'!$E$14-'Ejercicio 3 - TIR'!$C$14)*('Ejercicio 3 - TIR'!$D$14-'Ejercicio 3 - TIR'!$C$14)*D53),'Ejercicio 3 - TIR'!$E$14-SQRT(('Ejercicio 3 - TIR'!$E$14-'Ejercicio 3 - TIR'!$C$14)*('Ejercicio 3 - TIR'!$E$14-'Ejercicio 3 - TIR'!$D$14)*(1-D53)))</f>
        <v>30792.4745813048</v>
      </c>
      <c r="F53" s="16">
        <f ca="1" t="shared" si="385"/>
        <v>0.0261131724196904</v>
      </c>
      <c r="G53" s="17">
        <f ca="1">IF(F53&lt;=('Ejercicio 3 - TIR'!$D$18-'Ejercicio 3 - TIR'!$C$18)/('Ejercicio 3 - TIR'!$E$18-'Ejercicio 3 - TIR'!$C$18),'Ejercicio 3 - TIR'!$C$18+SQRT(('Ejercicio 3 - TIR'!$E$18-'Ejercicio 3 - TIR'!$C$18)*('Ejercicio 3 - TIR'!$D$18-'Ejercicio 3 - TIR'!$C$18)*F53),'Ejercicio 3 - TIR'!$E$18-SQRT(('Ejercicio 3 - TIR'!$E$18-'Ejercicio 3 - TIR'!$C$18)*('Ejercicio 3 - TIR'!$E$18-'Ejercicio 3 - TIR'!$D$18)*(1-F53)))</f>
        <v>31979.1351300388</v>
      </c>
      <c r="H53" s="16">
        <f ca="1" t="shared" ref="H53:L53" si="386">RAND()</f>
        <v>0.67039038731789</v>
      </c>
      <c r="I53" s="17">
        <f ca="1">IF(H53&lt;=('Ejercicio 3 - TIR'!$D$18-'Ejercicio 3 - TIR'!$C$18)/('Ejercicio 3 - TIR'!$E$18-'Ejercicio 3 - TIR'!$C$18),'Ejercicio 3 - TIR'!$C$18+SQRT(('Ejercicio 3 - TIR'!$E$18-'Ejercicio 3 - TIR'!$C$18)*('Ejercicio 3 - TIR'!$D$18-'Ejercicio 3 - TIR'!$C$18)*H53),'Ejercicio 3 - TIR'!$E$18-SQRT(('Ejercicio 3 - TIR'!$E$18-'Ejercicio 3 - TIR'!$C$18)*('Ejercicio 3 - TIR'!$E$18-'Ejercicio 3 - TIR'!$D$18)*(1-H53)))</f>
        <v>40028.0063403944</v>
      </c>
      <c r="J53" s="16">
        <f ca="1" t="shared" si="386"/>
        <v>0.328363166579958</v>
      </c>
      <c r="K53" s="17">
        <f ca="1">IF(J53&lt;=('Ejercicio 3 - TIR'!$D$18-'Ejercicio 3 - TIR'!$C$18)/('Ejercicio 3 - TIR'!$E$18-'Ejercicio 3 - TIR'!$C$18),'Ejercicio 3 - TIR'!$C$18+SQRT(('Ejercicio 3 - TIR'!$E$18-'Ejercicio 3 - TIR'!$C$18)*('Ejercicio 3 - TIR'!$D$18-'Ejercicio 3 - TIR'!$C$18)*J53),'Ejercicio 3 - TIR'!$E$18-SQRT(('Ejercicio 3 - TIR'!$E$18-'Ejercicio 3 - TIR'!$C$18)*('Ejercicio 3 - TIR'!$E$18-'Ejercicio 3 - TIR'!$D$18)*(1-J53)))</f>
        <v>37018.153246189</v>
      </c>
      <c r="L53" s="16">
        <f ca="1" t="shared" si="386"/>
        <v>0.379936854269443</v>
      </c>
      <c r="M53" s="17">
        <f ca="1">IF(L53&lt;=('Ejercicio 3 - TIR'!$D$18-'Ejercicio 3 - TIR'!$C$18)/('Ejercicio 3 - TIR'!$E$18-'Ejercicio 3 - TIR'!$C$18),'Ejercicio 3 - TIR'!$C$18+SQRT(('Ejercicio 3 - TIR'!$E$18-'Ejercicio 3 - TIR'!$C$18)*('Ejercicio 3 - TIR'!$D$18-'Ejercicio 3 - TIR'!$C$18)*L53),'Ejercicio 3 - TIR'!$E$18-SQRT(('Ejercicio 3 - TIR'!$E$18-'Ejercicio 3 - TIR'!$C$18)*('Ejercicio 3 - TIR'!$E$18-'Ejercicio 3 - TIR'!$D$18)*(1-L53)))</f>
        <v>37549.207119984</v>
      </c>
      <c r="N53" s="16">
        <f ca="1" t="shared" ref="N53:R53" si="387">RAND()</f>
        <v>0.399275677811398</v>
      </c>
      <c r="O53" s="17">
        <f ca="1">IF(N53&lt;=('Ejercicio 3 - TIR'!$D$18-'Ejercicio 3 - TIR'!$C$18)/('Ejercicio 3 - TIR'!$E$18-'Ejercicio 3 - TIR'!$C$18),'Ejercicio 3 - TIR'!$C$18+SQRT(('Ejercicio 3 - TIR'!$E$18-'Ejercicio 3 - TIR'!$C$18)*('Ejercicio 3 - TIR'!$D$18-'Ejercicio 3 - TIR'!$C$18)*N53),'Ejercicio 3 - TIR'!$E$18-SQRT(('Ejercicio 3 - TIR'!$E$18-'Ejercicio 3 - TIR'!$C$18)*('Ejercicio 3 - TIR'!$E$18-'Ejercicio 3 - TIR'!$D$18)*(1-N53)))</f>
        <v>37738.9502952086</v>
      </c>
      <c r="P53" s="16">
        <f ca="1" t="shared" si="387"/>
        <v>0.768220814840946</v>
      </c>
      <c r="Q53" s="18">
        <f ca="1">IF(P53&lt;=('Ejercicio 3 - TIR'!$D$22-'Ejercicio 3 - TIR'!$C$22)/('Ejercicio 3 - TIR'!$E$22-'Ejercicio 3 - TIR'!$C$22),'Ejercicio 3 - TIR'!$C$22+SQRT(('Ejercicio 3 - TIR'!$E$22-'Ejercicio 3 - TIR'!$C$22)*('Ejercicio 3 - TIR'!$D$22-'Ejercicio 3 - TIR'!$C$22)*P53),'Ejercicio 3 - TIR'!$E$22-SQRT(('Ejercicio 3 - TIR'!$E$22-'Ejercicio 3 - TIR'!$C$22)*('Ejercicio 3 - TIR'!$E$22-'Ejercicio 3 - TIR'!$D$22)*(1-P53)))</f>
        <v>0.159574463696483</v>
      </c>
      <c r="R53" s="16">
        <f ca="1" t="shared" si="387"/>
        <v>0.305606848893839</v>
      </c>
      <c r="S53" s="18">
        <f ca="1">IF(R53&lt;=('Ejercicio 3 - TIR'!$D$23-'Ejercicio 3 - TIR'!$C$23)/('Ejercicio 3 - TIR'!$E$23-'Ejercicio 3 - TIR'!$C$23),'Ejercicio 3 - TIR'!$C$23+SQRT(('Ejercicio 3 - TIR'!$E$23-'Ejercicio 3 - TIR'!$C$23)*('Ejercicio 3 - TIR'!$D$23-'Ejercicio 3 - TIR'!$C$23)*R53),'Ejercicio 3 - TIR'!$E$23-SQRT(('Ejercicio 3 - TIR'!$E$23-'Ejercicio 3 - TIR'!$C$23)*('Ejercicio 3 - TIR'!$E$23-'Ejercicio 3 - TIR'!$D$23)*(1-R53)))</f>
        <v>0.143454047156278</v>
      </c>
      <c r="T53" s="16">
        <f ca="1" t="shared" ref="T53:X53" si="388">RAND()</f>
        <v>0.590862459946381</v>
      </c>
      <c r="U53" s="18">
        <f ca="1">IF(T53&lt;=('Ejercicio 3 - TIR'!$D$24-'Ejercicio 3 - TIR'!$C$24)/('Ejercicio 3 - TIR'!$E$24-'Ejercicio 3 - TIR'!$C$24),'Ejercicio 3 - TIR'!$C$24+SQRT(('Ejercicio 3 - TIR'!$E$24-'Ejercicio 3 - TIR'!$C$24)*('Ejercicio 3 - TIR'!$D$24-'Ejercicio 3 - TIR'!$C$24)*T53),'Ejercicio 3 - TIR'!$E$24-SQRT(('Ejercicio 3 - TIR'!$E$24-'Ejercicio 3 - TIR'!$C$24)*('Ejercicio 3 - TIR'!$E$24-'Ejercicio 3 - TIR'!$D$24)*(1-T53)))</f>
        <v>0.186153506649135</v>
      </c>
      <c r="V53" s="16">
        <f ca="1" t="shared" si="388"/>
        <v>0.574348464663768</v>
      </c>
      <c r="W53" s="18">
        <f ca="1">IF(V53&lt;=('Ejercicio 3 - TIR'!$D$25-'Ejercicio 3 - TIR'!$C$25)/('Ejercicio 3 - TIR'!$E$25-'Ejercicio 3 - TIR'!$C$25),'Ejercicio 3 - TIR'!$C$25+SQRT(('Ejercicio 3 - TIR'!$E$25-'Ejercicio 3 - TIR'!$C$25)*('Ejercicio 3 - TIR'!$D$25-'Ejercicio 3 - TIR'!$C$25)*V53),'Ejercicio 3 - TIR'!$E$25-SQRT(('Ejercicio 3 - TIR'!$E$25-'Ejercicio 3 - TIR'!$C$25)*('Ejercicio 3 - TIR'!$E$25-'Ejercicio 3 - TIR'!$D$25)*(1-V53)))</f>
        <v>0.211402326835976</v>
      </c>
      <c r="X53" s="16">
        <f ca="1" t="shared" si="388"/>
        <v>0.922843588870916</v>
      </c>
      <c r="Y53" s="18">
        <f ca="1">IF(X53&lt;=('Ejercicio 3 - TIR'!$D$26-'Ejercicio 3 - TIR'!$C$26)/('Ejercicio 3 - TIR'!$E$26-'Ejercicio 3 - TIR'!$C$26),'Ejercicio 3 - TIR'!$C$26+SQRT(('Ejercicio 3 - TIR'!$E$26-'Ejercicio 3 - TIR'!$C$26)*('Ejercicio 3 - TIR'!$D$26-'Ejercicio 3 - TIR'!$C$26)*X53),'Ejercicio 3 - TIR'!$E$26-SQRT(('Ejercicio 3 - TIR'!$E$26-'Ejercicio 3 - TIR'!$C$26)*('Ejercicio 3 - TIR'!$E$26-'Ejercicio 3 - TIR'!$D$26)*(1-X53)))</f>
        <v>0.259588125512412</v>
      </c>
      <c r="Z53" s="16">
        <f ca="1" t="shared" si="4"/>
        <v>1.15957446369648</v>
      </c>
      <c r="AA53" s="16">
        <f ca="1" t="shared" si="5"/>
        <v>1.32592011349281</v>
      </c>
      <c r="AB53" s="16">
        <f ca="1" t="shared" si="6"/>
        <v>1.57274479215612</v>
      </c>
      <c r="AC53" s="16">
        <f ca="1" t="shared" si="7"/>
        <v>1.90522670073709</v>
      </c>
      <c r="AD53" s="16">
        <f ca="1" t="shared" si="8"/>
        <v>2.39980092865763</v>
      </c>
      <c r="AE53" s="15">
        <f ca="1" t="shared" si="9"/>
        <v>4913.6926171993</v>
      </c>
      <c r="AF53" s="15">
        <f ca="1" t="shared" si="10"/>
        <v>5618.58170961846</v>
      </c>
      <c r="AG53" s="15">
        <f ca="1" t="shared" si="11"/>
        <v>6664.50039725863</v>
      </c>
      <c r="AH53" s="15">
        <f ca="1" t="shared" si="12"/>
        <v>8073.39128843839</v>
      </c>
      <c r="AI53" s="15">
        <f ca="1" t="shared" si="13"/>
        <v>10169.1477995323</v>
      </c>
      <c r="AJ53" s="17">
        <f ca="1" t="shared" si="14"/>
        <v>37082.1884678921</v>
      </c>
      <c r="AK53" s="17">
        <f ca="1" t="shared" si="15"/>
        <v>53073.9387097468</v>
      </c>
      <c r="AL53" s="17">
        <f ca="1" t="shared" si="16"/>
        <v>58220.107733181</v>
      </c>
      <c r="AM53" s="17">
        <f ca="1" t="shared" si="17"/>
        <v>71539.7519965006</v>
      </c>
      <c r="AN53" s="17">
        <f ca="1" t="shared" si="18"/>
        <v>90565.9679650057</v>
      </c>
      <c r="AO53" s="17">
        <f ca="1">C53/'Ejercicio 3 - TIR'!$D$7</f>
        <v>13753.2539403052</v>
      </c>
      <c r="AP53" s="17">
        <f ca="1" t="shared" si="19"/>
        <v>23328.9345275869</v>
      </c>
      <c r="AQ53" s="17">
        <f ca="1" t="shared" si="20"/>
        <v>39320.6847694416</v>
      </c>
      <c r="AR53" s="17">
        <f ca="1" t="shared" si="21"/>
        <v>44466.8537928758</v>
      </c>
      <c r="AS53" s="17">
        <f ca="1" t="shared" si="22"/>
        <v>57786.4980561954</v>
      </c>
      <c r="AT53" s="17">
        <f ca="1" t="shared" si="23"/>
        <v>76812.7140247005</v>
      </c>
      <c r="AU53" s="17">
        <f ca="1">AP53*'Ejercicio 3 - TIR'!$D$5</f>
        <v>11664.4672637934</v>
      </c>
      <c r="AV53" s="17">
        <f ca="1">AQ53*'Ejercicio 3 - TIR'!$D$5</f>
        <v>19660.3423847208</v>
      </c>
      <c r="AW53" s="17">
        <f ca="1">AR53*'Ejercicio 3 - TIR'!$D$5</f>
        <v>22233.4268964379</v>
      </c>
      <c r="AX53" s="17">
        <f ca="1">AS53*'Ejercicio 3 - TIR'!$D$5</f>
        <v>28893.2490280977</v>
      </c>
      <c r="AY53" s="17">
        <f ca="1">AT53*'Ejercicio 3 - TIR'!$D$5</f>
        <v>38406.3570123502</v>
      </c>
      <c r="AZ53" s="17">
        <f ca="1" t="shared" ref="AZ53:BD53" si="389">AJ53-AU53-AE53</f>
        <v>20504.0285868993</v>
      </c>
      <c r="BA53" s="17">
        <f ca="1" t="shared" si="389"/>
        <v>27795.0146154075</v>
      </c>
      <c r="BB53" s="17">
        <f ca="1" t="shared" si="389"/>
        <v>29322.1804394845</v>
      </c>
      <c r="BC53" s="17">
        <f ca="1" t="shared" si="389"/>
        <v>34573.1116799645</v>
      </c>
      <c r="BD53" s="17">
        <f ca="1" t="shared" si="389"/>
        <v>41990.4631531231</v>
      </c>
      <c r="BE53" s="17">
        <f ca="1" t="shared" ref="BE53:BI53" si="390">AZ53/Z53</f>
        <v>17682.3733436978</v>
      </c>
      <c r="BF53" s="17">
        <f ca="1" t="shared" si="390"/>
        <v>20962.8124142324</v>
      </c>
      <c r="BG53" s="17">
        <f ca="1" t="shared" si="390"/>
        <v>18643.9532883691</v>
      </c>
      <c r="BH53" s="17">
        <f ca="1" t="shared" si="390"/>
        <v>18146.4555722366</v>
      </c>
      <c r="BI53" s="17">
        <f ca="1" t="shared" si="390"/>
        <v>17497.4776664543</v>
      </c>
      <c r="BJ53" s="17">
        <f ca="1" t="shared" si="26"/>
        <v>73895.8090958817</v>
      </c>
      <c r="BK53" s="17">
        <f ca="1" t="shared" si="27"/>
        <v>33005.0715780085</v>
      </c>
      <c r="BL53" s="17">
        <f ca="1" t="shared" si="28"/>
        <v>106900.88067389</v>
      </c>
      <c r="BM53" s="17">
        <f ca="1">BK53*'Ejercicio 3 - TIR'!$D$5</f>
        <v>16502.5357890043</v>
      </c>
      <c r="BN53" s="17">
        <f ca="1" t="shared" si="29"/>
        <v>90398.3448848859</v>
      </c>
      <c r="BO53" s="17">
        <f ca="1" t="shared" si="30"/>
        <v>37669.1015514574</v>
      </c>
      <c r="BP53" s="17">
        <f ca="1" t="shared" si="31"/>
        <v>-99558.7442828307</v>
      </c>
      <c r="BQ53" s="17">
        <f ca="1" t="shared" ref="BQ53:BT53" si="391">BE53</f>
        <v>17682.3733436978</v>
      </c>
      <c r="BR53" s="17">
        <f ca="1" t="shared" si="391"/>
        <v>20962.8124142324</v>
      </c>
      <c r="BS53" s="17">
        <f ca="1" t="shared" si="391"/>
        <v>18643.9532883691</v>
      </c>
      <c r="BT53" s="17">
        <f ca="1" t="shared" si="391"/>
        <v>18146.4555722366</v>
      </c>
      <c r="BU53" s="17">
        <f ca="1" t="shared" si="33"/>
        <v>55166.5792179117</v>
      </c>
      <c r="BV53" s="19">
        <f ca="1" t="shared" si="34"/>
        <v>8.15075459507484</v>
      </c>
    </row>
    <row r="54" ht="15" customHeight="1" spans="1:74">
      <c r="A54" s="15">
        <v>53</v>
      </c>
      <c r="B54" s="16">
        <f ca="1" t="shared" ref="B54:F54" si="392">RAND()</f>
        <v>0.149669036473751</v>
      </c>
      <c r="C54" s="17">
        <f ca="1">IF(B54&lt;=('Ejercicio 3 - TIR'!$D$13-'Ejercicio 3 - TIR'!$C$13)/('Ejercicio 3 - TIR'!$E$13-'Ejercicio 3 - TIR'!$C$13),'Ejercicio 3 - TIR'!$C$13+SQRT(('Ejercicio 3 - TIR'!$E$13-'Ejercicio 3 - TIR'!$C$13)*('Ejercicio 3 - TIR'!$D$13-'Ejercicio 3 - TIR'!$C$13)*B54),'Ejercicio 3 - TIR'!$E$13-SQRT(('Ejercicio 3 - TIR'!$E$13-'Ejercicio 3 - TIR'!$C$13)*('Ejercicio 3 - TIR'!$E$13-'Ejercicio 3 - TIR'!$D$13)*(1-B54)))</f>
        <v>67737.4165319892</v>
      </c>
      <c r="D54" s="16">
        <f ca="1" t="shared" si="392"/>
        <v>0.776340308210202</v>
      </c>
      <c r="E54" s="17">
        <f ca="1">IF(D54&lt;=('Ejercicio 3 - TIR'!$D$14-'Ejercicio 3 - TIR'!$C$14)/('Ejercicio 3 - TIR'!$E$14-'Ejercicio 3 - TIR'!$C$14),'Ejercicio 3 - TIR'!$C$14+SQRT(('Ejercicio 3 - TIR'!$E$14-'Ejercicio 3 - TIR'!$C$14)*('Ejercicio 3 - TIR'!$D$14-'Ejercicio 3 - TIR'!$C$14)*D54),'Ejercicio 3 - TIR'!$E$14-SQRT(('Ejercicio 3 - TIR'!$E$14-'Ejercicio 3 - TIR'!$C$14)*('Ejercicio 3 - TIR'!$E$14-'Ejercicio 3 - TIR'!$D$14)*(1-D54)))</f>
        <v>34207.8541309399</v>
      </c>
      <c r="F54" s="16">
        <f ca="1" t="shared" si="392"/>
        <v>0.109877560918108</v>
      </c>
      <c r="G54" s="17">
        <f ca="1">IF(F54&lt;=('Ejercicio 3 - TIR'!$D$18-'Ejercicio 3 - TIR'!$C$18)/('Ejercicio 3 - TIR'!$E$18-'Ejercicio 3 - TIR'!$C$18),'Ejercicio 3 - TIR'!$C$18+SQRT(('Ejercicio 3 - TIR'!$E$18-'Ejercicio 3 - TIR'!$C$18)*('Ejercicio 3 - TIR'!$D$18-'Ejercicio 3 - TIR'!$C$18)*F54),'Ejercicio 3 - TIR'!$E$18-SQRT(('Ejercicio 3 - TIR'!$E$18-'Ejercicio 3 - TIR'!$C$18)*('Ejercicio 3 - TIR'!$E$18-'Ejercicio 3 - TIR'!$D$18)*(1-F54)))</f>
        <v>34059.7578915147</v>
      </c>
      <c r="H54" s="16">
        <f ca="1" t="shared" ref="H54:L54" si="393">RAND()</f>
        <v>0.955129211792999</v>
      </c>
      <c r="I54" s="17">
        <f ca="1">IF(H54&lt;=('Ejercicio 3 - TIR'!$D$18-'Ejercicio 3 - TIR'!$C$18)/('Ejercicio 3 - TIR'!$E$18-'Ejercicio 3 - TIR'!$C$18),'Ejercicio 3 - TIR'!$C$18+SQRT(('Ejercicio 3 - TIR'!$E$18-'Ejercicio 3 - TIR'!$C$18)*('Ejercicio 3 - TIR'!$D$18-'Ejercicio 3 - TIR'!$C$18)*H54),'Ejercicio 3 - TIR'!$E$18-SQRT(('Ejercicio 3 - TIR'!$E$18-'Ejercicio 3 - TIR'!$C$18)*('Ejercicio 3 - TIR'!$E$18-'Ejercicio 3 - TIR'!$D$18)*(1-H54)))</f>
        <v>43165.5221136451</v>
      </c>
      <c r="J54" s="16">
        <f ca="1" t="shared" si="393"/>
        <v>0.313919314451272</v>
      </c>
      <c r="K54" s="17">
        <f ca="1">IF(J54&lt;=('Ejercicio 3 - TIR'!$D$18-'Ejercicio 3 - TIR'!$C$18)/('Ejercicio 3 - TIR'!$E$18-'Ejercicio 3 - TIR'!$C$18),'Ejercicio 3 - TIR'!$C$18+SQRT(('Ejercicio 3 - TIR'!$E$18-'Ejercicio 3 - TIR'!$C$18)*('Ejercicio 3 - TIR'!$D$18-'Ejercicio 3 - TIR'!$C$18)*J54),'Ejercicio 3 - TIR'!$E$18-SQRT(('Ejercicio 3 - TIR'!$E$18-'Ejercicio 3 - TIR'!$C$18)*('Ejercicio 3 - TIR'!$E$18-'Ejercicio 3 - TIR'!$D$18)*(1-J54)))</f>
        <v>36862.0621658282</v>
      </c>
      <c r="L54" s="16">
        <f ca="1" t="shared" si="393"/>
        <v>0.234576324698176</v>
      </c>
      <c r="M54" s="17">
        <f ca="1">IF(L54&lt;=('Ejercicio 3 - TIR'!$D$18-'Ejercicio 3 - TIR'!$C$18)/('Ejercicio 3 - TIR'!$E$18-'Ejercicio 3 - TIR'!$C$18),'Ejercicio 3 - TIR'!$C$18+SQRT(('Ejercicio 3 - TIR'!$E$18-'Ejercicio 3 - TIR'!$C$18)*('Ejercicio 3 - TIR'!$D$18-'Ejercicio 3 - TIR'!$C$18)*L54),'Ejercicio 3 - TIR'!$E$18-SQRT(('Ejercicio 3 - TIR'!$E$18-'Ejercicio 3 - TIR'!$C$18)*('Ejercicio 3 - TIR'!$E$18-'Ejercicio 3 - TIR'!$D$18)*(1-L54)))</f>
        <v>35931.816644564</v>
      </c>
      <c r="N54" s="16">
        <f ca="1" t="shared" ref="N54:R54" si="394">RAND()</f>
        <v>0.125031233768253</v>
      </c>
      <c r="O54" s="17">
        <f ca="1">IF(N54&lt;=('Ejercicio 3 - TIR'!$D$18-'Ejercicio 3 - TIR'!$C$18)/('Ejercicio 3 - TIR'!$E$18-'Ejercicio 3 - TIR'!$C$18),'Ejercicio 3 - TIR'!$C$18+SQRT(('Ejercicio 3 - TIR'!$E$18-'Ejercicio 3 - TIR'!$C$18)*('Ejercicio 3 - TIR'!$D$18-'Ejercicio 3 - TIR'!$C$18)*N54),'Ejercicio 3 - TIR'!$E$18-SQRT(('Ejercicio 3 - TIR'!$E$18-'Ejercicio 3 - TIR'!$C$18)*('Ejercicio 3 - TIR'!$E$18-'Ejercicio 3 - TIR'!$D$18)*(1-N54)))</f>
        <v>34330.6679698677</v>
      </c>
      <c r="P54" s="16">
        <f ca="1" t="shared" si="394"/>
        <v>0.0439712653035333</v>
      </c>
      <c r="Q54" s="18">
        <f ca="1">IF(P54&lt;=('Ejercicio 3 - TIR'!$D$22-'Ejercicio 3 - TIR'!$C$22)/('Ejercicio 3 - TIR'!$E$22-'Ejercicio 3 - TIR'!$C$22),'Ejercicio 3 - TIR'!$C$22+SQRT(('Ejercicio 3 - TIR'!$E$22-'Ejercicio 3 - TIR'!$C$22)*('Ejercicio 3 - TIR'!$D$22-'Ejercicio 3 - TIR'!$C$22)*P54),'Ejercicio 3 - TIR'!$E$22-SQRT(('Ejercicio 3 - TIR'!$E$22-'Ejercicio 3 - TIR'!$C$22)*('Ejercicio 3 - TIR'!$E$22-'Ejercicio 3 - TIR'!$D$22)*(1-P54)))</f>
        <v>0.12889653177066</v>
      </c>
      <c r="R54" s="16">
        <f ca="1" t="shared" si="394"/>
        <v>0.414582571177709</v>
      </c>
      <c r="S54" s="18">
        <f ca="1">IF(R54&lt;=('Ejercicio 3 - TIR'!$D$23-'Ejercicio 3 - TIR'!$C$23)/('Ejercicio 3 - TIR'!$E$23-'Ejercicio 3 - TIR'!$C$23),'Ejercicio 3 - TIR'!$C$23+SQRT(('Ejercicio 3 - TIR'!$E$23-'Ejercicio 3 - TIR'!$C$23)*('Ejercicio 3 - TIR'!$D$23-'Ejercicio 3 - TIR'!$C$23)*R54),'Ejercicio 3 - TIR'!$E$23-SQRT(('Ejercicio 3 - TIR'!$E$23-'Ejercicio 3 - TIR'!$C$23)*('Ejercicio 3 - TIR'!$E$23-'Ejercicio 3 - TIR'!$D$23)*(1-R54)))</f>
        <v>0.147317551649441</v>
      </c>
      <c r="T54" s="16">
        <f ca="1" t="shared" ref="T54:X54" si="395">RAND()</f>
        <v>0.00109821216663875</v>
      </c>
      <c r="U54" s="18">
        <f ca="1">IF(T54&lt;=('Ejercicio 3 - TIR'!$D$24-'Ejercicio 3 - TIR'!$C$24)/('Ejercicio 3 - TIR'!$E$24-'Ejercicio 3 - TIR'!$C$24),'Ejercicio 3 - TIR'!$C$24+SQRT(('Ejercicio 3 - TIR'!$E$24-'Ejercicio 3 - TIR'!$C$24)*('Ejercicio 3 - TIR'!$D$24-'Ejercicio 3 - TIR'!$C$24)*T54),'Ejercicio 3 - TIR'!$E$24-SQRT(('Ejercicio 3 - TIR'!$E$24-'Ejercicio 3 - TIR'!$C$24)*('Ejercicio 3 - TIR'!$E$24-'Ejercicio 3 - TIR'!$D$24)*(1-T54)))</f>
        <v>0.151518632789696</v>
      </c>
      <c r="V54" s="16">
        <f ca="1" t="shared" si="395"/>
        <v>0.962369576252754</v>
      </c>
      <c r="W54" s="18">
        <f ca="1">IF(V54&lt;=('Ejercicio 3 - TIR'!$D$25-'Ejercicio 3 - TIR'!$C$25)/('Ejercicio 3 - TIR'!$E$25-'Ejercicio 3 - TIR'!$C$25),'Ejercicio 3 - TIR'!$C$25+SQRT(('Ejercicio 3 - TIR'!$E$25-'Ejercicio 3 - TIR'!$C$25)*('Ejercicio 3 - TIR'!$D$25-'Ejercicio 3 - TIR'!$C$25)*V54),'Ejercicio 3 - TIR'!$E$25-SQRT(('Ejercicio 3 - TIR'!$E$25-'Ejercicio 3 - TIR'!$C$25)*('Ejercicio 3 - TIR'!$E$25-'Ejercicio 3 - TIR'!$D$25)*(1-V54)))</f>
        <v>0.238523655498576</v>
      </c>
      <c r="X54" s="16">
        <f ca="1" t="shared" si="395"/>
        <v>0.197089764137979</v>
      </c>
      <c r="Y54" s="18">
        <f ca="1">IF(X54&lt;=('Ejercicio 3 - TIR'!$D$26-'Ejercicio 3 - TIR'!$C$26)/('Ejercicio 3 - TIR'!$E$26-'Ejercicio 3 - TIR'!$C$26),'Ejercicio 3 - TIR'!$C$26+SQRT(('Ejercicio 3 - TIR'!$E$26-'Ejercicio 3 - TIR'!$C$26)*('Ejercicio 3 - TIR'!$D$26-'Ejercicio 3 - TIR'!$C$26)*X54),'Ejercicio 3 - TIR'!$E$26-SQRT(('Ejercicio 3 - TIR'!$E$26-'Ejercicio 3 - TIR'!$C$26)*('Ejercicio 3 - TIR'!$E$26-'Ejercicio 3 - TIR'!$D$26)*(1-X54)))</f>
        <v>0.213068211096063</v>
      </c>
      <c r="Z54" s="16">
        <f ca="1" t="shared" si="4"/>
        <v>1.12889653177066</v>
      </c>
      <c r="AA54" s="16">
        <f ca="1" t="shared" si="5"/>
        <v>1.29520280489666</v>
      </c>
      <c r="AB54" s="16">
        <f ca="1" t="shared" si="6"/>
        <v>1.49145016307998</v>
      </c>
      <c r="AC54" s="16">
        <f ca="1" t="shared" si="7"/>
        <v>1.84719630797177</v>
      </c>
      <c r="AD54" s="16">
        <f ca="1" t="shared" si="8"/>
        <v>2.24077512085456</v>
      </c>
      <c r="AE54" s="15">
        <f ca="1" t="shared" si="9"/>
        <v>4409.2737567948</v>
      </c>
      <c r="AF54" s="15">
        <f ca="1" t="shared" si="10"/>
        <v>5058.83717119794</v>
      </c>
      <c r="AG54" s="15">
        <f ca="1" t="shared" si="11"/>
        <v>5825.34526288354</v>
      </c>
      <c r="AH54" s="15">
        <f ca="1" t="shared" si="12"/>
        <v>7214.82790952784</v>
      </c>
      <c r="AI54" s="15">
        <f ca="1" t="shared" si="13"/>
        <v>8752.07838557689</v>
      </c>
      <c r="AJ54" s="17">
        <f ca="1" t="shared" si="14"/>
        <v>38449.9425566794</v>
      </c>
      <c r="AK54" s="17">
        <f ca="1" t="shared" si="15"/>
        <v>55908.1053164219</v>
      </c>
      <c r="AL54" s="17">
        <f ca="1" t="shared" si="16"/>
        <v>54977.9286286888</v>
      </c>
      <c r="AM54" s="17">
        <f ca="1" t="shared" si="17"/>
        <v>66373.119044557</v>
      </c>
      <c r="AN54" s="17">
        <f ca="1" t="shared" si="18"/>
        <v>76927.3066691981</v>
      </c>
      <c r="AO54" s="17">
        <f ca="1">C54/'Ejercicio 3 - TIR'!$D$7</f>
        <v>13547.4833063978</v>
      </c>
      <c r="AP54" s="17">
        <f ca="1" t="shared" si="19"/>
        <v>24902.4592502815</v>
      </c>
      <c r="AQ54" s="17">
        <f ca="1" t="shared" si="20"/>
        <v>42360.622010024</v>
      </c>
      <c r="AR54" s="17">
        <f ca="1" t="shared" si="21"/>
        <v>41430.445322291</v>
      </c>
      <c r="AS54" s="17">
        <f ca="1" t="shared" si="22"/>
        <v>52825.6357381592</v>
      </c>
      <c r="AT54" s="17">
        <f ca="1" t="shared" si="23"/>
        <v>63379.8233628003</v>
      </c>
      <c r="AU54" s="17">
        <f ca="1">AP54*'Ejercicio 3 - TIR'!$D$5</f>
        <v>12451.2296251408</v>
      </c>
      <c r="AV54" s="17">
        <f ca="1">AQ54*'Ejercicio 3 - TIR'!$D$5</f>
        <v>21180.311005012</v>
      </c>
      <c r="AW54" s="17">
        <f ca="1">AR54*'Ejercicio 3 - TIR'!$D$5</f>
        <v>20715.2226611455</v>
      </c>
      <c r="AX54" s="17">
        <f ca="1">AS54*'Ejercicio 3 - TIR'!$D$5</f>
        <v>26412.8178690796</v>
      </c>
      <c r="AY54" s="17">
        <f ca="1">AT54*'Ejercicio 3 - TIR'!$D$5</f>
        <v>31689.9116814001</v>
      </c>
      <c r="AZ54" s="17">
        <f ca="1" t="shared" ref="AZ54:BD54" si="396">AJ54-AU54-AE54</f>
        <v>21589.4391747438</v>
      </c>
      <c r="BA54" s="17">
        <f ca="1" t="shared" si="396"/>
        <v>29668.9571402119</v>
      </c>
      <c r="BB54" s="17">
        <f ca="1" t="shared" si="396"/>
        <v>28437.3607046598</v>
      </c>
      <c r="BC54" s="17">
        <f ca="1" t="shared" si="396"/>
        <v>32745.4732659496</v>
      </c>
      <c r="BD54" s="17">
        <f ca="1" t="shared" si="396"/>
        <v>36485.3166022211</v>
      </c>
      <c r="BE54" s="17">
        <f ca="1" t="shared" ref="BE54:BI54" si="397">AZ54/Z54</f>
        <v>19124.3737288138</v>
      </c>
      <c r="BF54" s="17">
        <f ca="1" t="shared" si="397"/>
        <v>22906.8042688335</v>
      </c>
      <c r="BG54" s="17">
        <f ca="1" t="shared" si="397"/>
        <v>19066.9198399054</v>
      </c>
      <c r="BH54" s="17">
        <f ca="1" t="shared" si="397"/>
        <v>17727.1214351356</v>
      </c>
      <c r="BI54" s="17">
        <f ca="1" t="shared" si="397"/>
        <v>16282.4534522263</v>
      </c>
      <c r="BJ54" s="17">
        <f ca="1" t="shared" si="26"/>
        <v>76652.1084744321</v>
      </c>
      <c r="BK54" s="17">
        <f ca="1" t="shared" si="27"/>
        <v>30356.8635431688</v>
      </c>
      <c r="BL54" s="17">
        <f ca="1" t="shared" si="28"/>
        <v>107008.972017601</v>
      </c>
      <c r="BM54" s="17">
        <f ca="1">BK54*'Ejercicio 3 - TIR'!$D$5</f>
        <v>15178.4317715844</v>
      </c>
      <c r="BN54" s="17">
        <f ca="1" t="shared" si="29"/>
        <v>91830.5402460165</v>
      </c>
      <c r="BO54" s="17">
        <f ca="1" t="shared" si="30"/>
        <v>40981.5957841389</v>
      </c>
      <c r="BP54" s="17">
        <f ca="1" t="shared" si="31"/>
        <v>-101945.270662929</v>
      </c>
      <c r="BQ54" s="17">
        <f ca="1" t="shared" ref="BQ54:BT54" si="398">BE54</f>
        <v>19124.3737288138</v>
      </c>
      <c r="BR54" s="17">
        <f ca="1" t="shared" si="398"/>
        <v>22906.8042688335</v>
      </c>
      <c r="BS54" s="17">
        <f ca="1" t="shared" si="398"/>
        <v>19066.9198399054</v>
      </c>
      <c r="BT54" s="17">
        <f ca="1" t="shared" si="398"/>
        <v>17727.1214351356</v>
      </c>
      <c r="BU54" s="17">
        <f ca="1" t="shared" si="33"/>
        <v>57264.0492363651</v>
      </c>
      <c r="BV54" s="19">
        <f ca="1" t="shared" si="34"/>
        <v>8.79996865478192</v>
      </c>
    </row>
    <row r="55" ht="15" customHeight="1" spans="1:74">
      <c r="A55" s="15">
        <v>54</v>
      </c>
      <c r="B55" s="16">
        <f ca="1" t="shared" ref="B55:F55" si="399">RAND()</f>
        <v>0.15413548802328</v>
      </c>
      <c r="C55" s="17">
        <f ca="1">IF(B55&lt;=('Ejercicio 3 - TIR'!$D$13-'Ejercicio 3 - TIR'!$C$13)/('Ejercicio 3 - TIR'!$E$13-'Ejercicio 3 - TIR'!$C$13),'Ejercicio 3 - TIR'!$C$13+SQRT(('Ejercicio 3 - TIR'!$E$13-'Ejercicio 3 - TIR'!$C$13)*('Ejercicio 3 - TIR'!$D$13-'Ejercicio 3 - TIR'!$C$13)*B55),'Ejercicio 3 - TIR'!$E$13-SQRT(('Ejercicio 3 - TIR'!$E$13-'Ejercicio 3 - TIR'!$C$13)*('Ejercicio 3 - TIR'!$E$13-'Ejercicio 3 - TIR'!$D$13)*(1-B55)))</f>
        <v>67852.0185436174</v>
      </c>
      <c r="D55" s="16">
        <f ca="1" t="shared" si="399"/>
        <v>0.436432909696157</v>
      </c>
      <c r="E55" s="17">
        <f ca="1">IF(D55&lt;=('Ejercicio 3 - TIR'!$D$14-'Ejercicio 3 - TIR'!$C$14)/('Ejercicio 3 - TIR'!$E$14-'Ejercicio 3 - TIR'!$C$14),'Ejercicio 3 - TIR'!$C$14+SQRT(('Ejercicio 3 - TIR'!$E$14-'Ejercicio 3 - TIR'!$C$14)*('Ejercicio 3 - TIR'!$D$14-'Ejercicio 3 - TIR'!$C$14)*D55),'Ejercicio 3 - TIR'!$E$14-SQRT(('Ejercicio 3 - TIR'!$E$14-'Ejercicio 3 - TIR'!$C$14)*('Ejercicio 3 - TIR'!$E$14-'Ejercicio 3 - TIR'!$D$14)*(1-D55)))</f>
        <v>30805.7048369341</v>
      </c>
      <c r="F55" s="16">
        <f ca="1" t="shared" si="399"/>
        <v>0.97829711487545</v>
      </c>
      <c r="G55" s="17">
        <f ca="1">IF(F55&lt;=('Ejercicio 3 - TIR'!$D$18-'Ejercicio 3 - TIR'!$C$18)/('Ejercicio 3 - TIR'!$E$18-'Ejercicio 3 - TIR'!$C$18),'Ejercicio 3 - TIR'!$C$18+SQRT(('Ejercicio 3 - TIR'!$E$18-'Ejercicio 3 - TIR'!$C$18)*('Ejercicio 3 - TIR'!$D$18-'Ejercicio 3 - TIR'!$C$18)*F55),'Ejercicio 3 - TIR'!$E$18-SQRT(('Ejercicio 3 - TIR'!$E$18-'Ejercicio 3 - TIR'!$C$18)*('Ejercicio 3 - TIR'!$E$18-'Ejercicio 3 - TIR'!$D$18)*(1-F55)))</f>
        <v>43724.1801128916</v>
      </c>
      <c r="H55" s="16">
        <f ca="1" t="shared" ref="H55:L55" si="400">RAND()</f>
        <v>0.942629829314242</v>
      </c>
      <c r="I55" s="17">
        <f ca="1">IF(H55&lt;=('Ejercicio 3 - TIR'!$D$18-'Ejercicio 3 - TIR'!$C$18)/('Ejercicio 3 - TIR'!$E$18-'Ejercicio 3 - TIR'!$C$18),'Ejercicio 3 - TIR'!$C$18+SQRT(('Ejercicio 3 - TIR'!$E$18-'Ejercicio 3 - TIR'!$C$18)*('Ejercicio 3 - TIR'!$D$18-'Ejercicio 3 - TIR'!$C$18)*H55),'Ejercicio 3 - TIR'!$E$18-SQRT(('Ejercicio 3 - TIR'!$E$18-'Ejercicio 3 - TIR'!$C$18)*('Ejercicio 3 - TIR'!$E$18-'Ejercicio 3 - TIR'!$D$18)*(1-H55)))</f>
        <v>42925.6898010587</v>
      </c>
      <c r="J55" s="16">
        <f ca="1" t="shared" si="400"/>
        <v>0.0274160305773148</v>
      </c>
      <c r="K55" s="17">
        <f ca="1">IF(J55&lt;=('Ejercicio 3 - TIR'!$D$18-'Ejercicio 3 - TIR'!$C$18)/('Ejercicio 3 - TIR'!$E$18-'Ejercicio 3 - TIR'!$C$18),'Ejercicio 3 - TIR'!$C$18+SQRT(('Ejercicio 3 - TIR'!$E$18-'Ejercicio 3 - TIR'!$C$18)*('Ejercicio 3 - TIR'!$D$18-'Ejercicio 3 - TIR'!$C$18)*J55),'Ejercicio 3 - TIR'!$E$18-SQRT(('Ejercicio 3 - TIR'!$E$18-'Ejercicio 3 - TIR'!$C$18)*('Ejercicio 3 - TIR'!$E$18-'Ejercicio 3 - TIR'!$D$18)*(1-J55)))</f>
        <v>32027.9064541041</v>
      </c>
      <c r="L55" s="16">
        <f ca="1" t="shared" si="400"/>
        <v>0.516806719386924</v>
      </c>
      <c r="M55" s="17">
        <f ca="1">IF(L55&lt;=('Ejercicio 3 - TIR'!$D$18-'Ejercicio 3 - TIR'!$C$18)/('Ejercicio 3 - TIR'!$E$18-'Ejercicio 3 - TIR'!$C$18),'Ejercicio 3 - TIR'!$C$18+SQRT(('Ejercicio 3 - TIR'!$E$18-'Ejercicio 3 - TIR'!$C$18)*('Ejercicio 3 - TIR'!$D$18-'Ejercicio 3 - TIR'!$C$18)*L55),'Ejercicio 3 - TIR'!$E$18-SQRT(('Ejercicio 3 - TIR'!$E$18-'Ejercicio 3 - TIR'!$C$18)*('Ejercicio 3 - TIR'!$E$18-'Ejercicio 3 - TIR'!$D$18)*(1-L55)))</f>
        <v>38804.6015189808</v>
      </c>
      <c r="N55" s="16">
        <f ca="1" t="shared" ref="N55:R55" si="401">RAND()</f>
        <v>0.739259911458981</v>
      </c>
      <c r="O55" s="17">
        <f ca="1">IF(N55&lt;=('Ejercicio 3 - TIR'!$D$18-'Ejercicio 3 - TIR'!$C$18)/('Ejercicio 3 - TIR'!$E$18-'Ejercicio 3 - TIR'!$C$18),'Ejercicio 3 - TIR'!$C$18+SQRT(('Ejercicio 3 - TIR'!$E$18-'Ejercicio 3 - TIR'!$C$18)*('Ejercicio 3 - TIR'!$D$18-'Ejercicio 3 - TIR'!$C$18)*N55),'Ejercicio 3 - TIR'!$E$18-SQRT(('Ejercicio 3 - TIR'!$E$18-'Ejercicio 3 - TIR'!$C$18)*('Ejercicio 3 - TIR'!$E$18-'Ejercicio 3 - TIR'!$D$18)*(1-N55)))</f>
        <v>40577.8391435208</v>
      </c>
      <c r="P55" s="16">
        <f ca="1" t="shared" si="401"/>
        <v>0.436941848145914</v>
      </c>
      <c r="Q55" s="18">
        <f ca="1">IF(P55&lt;=('Ejercicio 3 - TIR'!$D$22-'Ejercicio 3 - TIR'!$C$22)/('Ejercicio 3 - TIR'!$E$22-'Ejercicio 3 - TIR'!$C$22),'Ejercicio 3 - TIR'!$C$22+SQRT(('Ejercicio 3 - TIR'!$E$22-'Ejercicio 3 - TIR'!$C$22)*('Ejercicio 3 - TIR'!$D$22-'Ejercicio 3 - TIR'!$C$22)*P55),'Ejercicio 3 - TIR'!$E$22-SQRT(('Ejercicio 3 - TIR'!$E$22-'Ejercicio 3 - TIR'!$C$22)*('Ejercicio 3 - TIR'!$E$22-'Ejercicio 3 - TIR'!$D$22)*(1-P55)))</f>
        <v>0.148044524004922</v>
      </c>
      <c r="R55" s="16">
        <f ca="1" t="shared" si="401"/>
        <v>0.852167720028541</v>
      </c>
      <c r="S55" s="18">
        <f ca="1">IF(R55&lt;=('Ejercicio 3 - TIR'!$D$23-'Ejercicio 3 - TIR'!$C$23)/('Ejercicio 3 - TIR'!$E$23-'Ejercicio 3 - TIR'!$C$23),'Ejercicio 3 - TIR'!$C$23+SQRT(('Ejercicio 3 - TIR'!$E$23-'Ejercicio 3 - TIR'!$C$23)*('Ejercicio 3 - TIR'!$D$23-'Ejercicio 3 - TIR'!$C$23)*R55),'Ejercicio 3 - TIR'!$E$23-SQRT(('Ejercicio 3 - TIR'!$E$23-'Ejercicio 3 - TIR'!$C$23)*('Ejercicio 3 - TIR'!$E$23-'Ejercicio 3 - TIR'!$D$23)*(1-R55)))</f>
        <v>0.163687486277443</v>
      </c>
      <c r="T55" s="16">
        <f ca="1" t="shared" ref="T55:X55" si="402">RAND()</f>
        <v>0.596872921241207</v>
      </c>
      <c r="U55" s="18">
        <f ca="1">IF(T55&lt;=('Ejercicio 3 - TIR'!$D$24-'Ejercicio 3 - TIR'!$C$24)/('Ejercicio 3 - TIR'!$E$24-'Ejercicio 3 - TIR'!$C$24),'Ejercicio 3 - TIR'!$C$24+SQRT(('Ejercicio 3 - TIR'!$E$24-'Ejercicio 3 - TIR'!$C$24)*('Ejercicio 3 - TIR'!$D$24-'Ejercicio 3 - TIR'!$C$24)*T55),'Ejercicio 3 - TIR'!$E$24-SQRT(('Ejercicio 3 - TIR'!$E$24-'Ejercicio 3 - TIR'!$C$24)*('Ejercicio 3 - TIR'!$E$24-'Ejercicio 3 - TIR'!$D$24)*(1-T55)))</f>
        <v>0.18640303852244</v>
      </c>
      <c r="V55" s="16">
        <f ca="1" t="shared" si="402"/>
        <v>0.654216476443746</v>
      </c>
      <c r="W55" s="18">
        <f ca="1">IF(V55&lt;=('Ejercicio 3 - TIR'!$D$25-'Ejercicio 3 - TIR'!$C$25)/('Ejercicio 3 - TIR'!$E$25-'Ejercicio 3 - TIR'!$C$25),'Ejercicio 3 - TIR'!$C$25+SQRT(('Ejercicio 3 - TIR'!$E$25-'Ejercicio 3 - TIR'!$C$25)*('Ejercicio 3 - TIR'!$D$25-'Ejercicio 3 - TIR'!$C$25)*V55),'Ejercicio 3 - TIR'!$E$25-SQRT(('Ejercicio 3 - TIR'!$E$25-'Ejercicio 3 - TIR'!$C$25)*('Ejercicio 3 - TIR'!$E$25-'Ejercicio 3 - TIR'!$D$25)*(1-V55)))</f>
        <v>0.21521146262852</v>
      </c>
      <c r="X55" s="16">
        <f ca="1" t="shared" si="402"/>
        <v>0.721416385399152</v>
      </c>
      <c r="Y55" s="18">
        <f ca="1">IF(X55&lt;=('Ejercicio 3 - TIR'!$D$26-'Ejercicio 3 - TIR'!$C$26)/('Ejercicio 3 - TIR'!$E$26-'Ejercicio 3 - TIR'!$C$26),'Ejercicio 3 - TIR'!$C$26+SQRT(('Ejercicio 3 - TIR'!$E$26-'Ejercicio 3 - TIR'!$C$26)*('Ejercicio 3 - TIR'!$D$26-'Ejercicio 3 - TIR'!$C$26)*X55),'Ejercicio 3 - TIR'!$E$26-SQRT(('Ejercicio 3 - TIR'!$E$26-'Ejercicio 3 - TIR'!$C$26)*('Ejercicio 3 - TIR'!$E$26-'Ejercicio 3 - TIR'!$D$26)*(1-X55)))</f>
        <v>0.24121402935539</v>
      </c>
      <c r="Z55" s="16">
        <f ca="1" t="shared" si="4"/>
        <v>1.14804452400492</v>
      </c>
      <c r="AA55" s="16">
        <f ca="1" t="shared" si="5"/>
        <v>1.33596504627387</v>
      </c>
      <c r="AB55" s="16">
        <f ca="1" t="shared" si="6"/>
        <v>1.58499299025909</v>
      </c>
      <c r="AC55" s="16">
        <f ca="1" t="shared" si="7"/>
        <v>1.9261016499487</v>
      </c>
      <c r="AD55" s="16">
        <f ca="1" t="shared" si="8"/>
        <v>2.39070438988089</v>
      </c>
      <c r="AE55" s="15">
        <f ca="1" t="shared" si="9"/>
        <v>4560.61590922004</v>
      </c>
      <c r="AF55" s="15">
        <f ca="1" t="shared" si="10"/>
        <v>5307.13166327718</v>
      </c>
      <c r="AG55" s="15">
        <f ca="1" t="shared" si="11"/>
        <v>6296.39713115069</v>
      </c>
      <c r="AH55" s="15">
        <f ca="1" t="shared" si="12"/>
        <v>7651.45396703565</v>
      </c>
      <c r="AI55" s="15">
        <f ca="1" t="shared" si="13"/>
        <v>9497.0920088516</v>
      </c>
      <c r="AJ55" s="17">
        <f ca="1" t="shared" si="14"/>
        <v>50197.3055452101</v>
      </c>
      <c r="AK55" s="17">
        <f ca="1" t="shared" si="15"/>
        <v>57347.2211614092</v>
      </c>
      <c r="AL55" s="17">
        <f ca="1" t="shared" si="16"/>
        <v>50764.007222429</v>
      </c>
      <c r="AM55" s="17">
        <f ca="1" t="shared" si="17"/>
        <v>74741.6070113108</v>
      </c>
      <c r="AN55" s="17">
        <f ca="1" t="shared" si="18"/>
        <v>97009.618172296</v>
      </c>
      <c r="AO55" s="17">
        <f ca="1">C55/'Ejercicio 3 - TIR'!$D$7</f>
        <v>13570.4037087235</v>
      </c>
      <c r="AP55" s="17">
        <f ca="1" t="shared" si="19"/>
        <v>36626.9018364866</v>
      </c>
      <c r="AQ55" s="17">
        <f ca="1" t="shared" si="20"/>
        <v>43776.8174526857</v>
      </c>
      <c r="AR55" s="17">
        <f ca="1" t="shared" si="21"/>
        <v>37193.6035137055</v>
      </c>
      <c r="AS55" s="17">
        <f ca="1" t="shared" si="22"/>
        <v>61171.2033025873</v>
      </c>
      <c r="AT55" s="17">
        <f ca="1" t="shared" si="23"/>
        <v>83439.2144635726</v>
      </c>
      <c r="AU55" s="17">
        <f ca="1">AP55*'Ejercicio 3 - TIR'!$D$5</f>
        <v>18313.4509182433</v>
      </c>
      <c r="AV55" s="17">
        <f ca="1">AQ55*'Ejercicio 3 - TIR'!$D$5</f>
        <v>21888.4087263429</v>
      </c>
      <c r="AW55" s="17">
        <f ca="1">AR55*'Ejercicio 3 - TIR'!$D$5</f>
        <v>18596.8017568528</v>
      </c>
      <c r="AX55" s="17">
        <f ca="1">AS55*'Ejercicio 3 - TIR'!$D$5</f>
        <v>30585.6016512937</v>
      </c>
      <c r="AY55" s="17">
        <f ca="1">AT55*'Ejercicio 3 - TIR'!$D$5</f>
        <v>41719.6072317863</v>
      </c>
      <c r="AZ55" s="17">
        <f ca="1" t="shared" ref="AZ55:BD55" si="403">AJ55-AU55-AE55</f>
        <v>27323.2387177468</v>
      </c>
      <c r="BA55" s="17">
        <f ca="1" t="shared" si="403"/>
        <v>30151.6807717892</v>
      </c>
      <c r="BB55" s="17">
        <f ca="1" t="shared" si="403"/>
        <v>25870.8083344256</v>
      </c>
      <c r="BC55" s="17">
        <f ca="1" t="shared" si="403"/>
        <v>36504.5513929815</v>
      </c>
      <c r="BD55" s="17">
        <f ca="1" t="shared" si="403"/>
        <v>45792.9189316582</v>
      </c>
      <c r="BE55" s="17">
        <f ca="1" t="shared" ref="BE55:BI55" si="404">AZ55/Z55</f>
        <v>23799.8075391975</v>
      </c>
      <c r="BF55" s="17">
        <f ca="1" t="shared" si="404"/>
        <v>22569.2138098111</v>
      </c>
      <c r="BG55" s="17">
        <f ca="1" t="shared" si="404"/>
        <v>16322.3487380828</v>
      </c>
      <c r="BH55" s="17">
        <f ca="1" t="shared" si="404"/>
        <v>18952.557043889</v>
      </c>
      <c r="BI55" s="17">
        <f ca="1" t="shared" si="404"/>
        <v>19154.5718180321</v>
      </c>
      <c r="BJ55" s="17">
        <f ca="1" t="shared" si="26"/>
        <v>73647.3337870335</v>
      </c>
      <c r="BK55" s="17">
        <f ca="1" t="shared" si="27"/>
        <v>32442.8237189012</v>
      </c>
      <c r="BL55" s="17">
        <f ca="1" t="shared" si="28"/>
        <v>106090.157505935</v>
      </c>
      <c r="BM55" s="17">
        <f ca="1">BK55*'Ejercicio 3 - TIR'!$D$5</f>
        <v>16221.4118594506</v>
      </c>
      <c r="BN55" s="17">
        <f ca="1" t="shared" si="29"/>
        <v>89868.7456464841</v>
      </c>
      <c r="BO55" s="17">
        <f ca="1" t="shared" si="30"/>
        <v>37590.9066912959</v>
      </c>
      <c r="BP55" s="17">
        <f ca="1" t="shared" si="31"/>
        <v>-98657.7233805516</v>
      </c>
      <c r="BQ55" s="17">
        <f ca="1" t="shared" ref="BQ55:BT55" si="405">BE55</f>
        <v>23799.8075391975</v>
      </c>
      <c r="BR55" s="17">
        <f ca="1" t="shared" si="405"/>
        <v>22569.2138098111</v>
      </c>
      <c r="BS55" s="17">
        <f ca="1" t="shared" si="405"/>
        <v>16322.3487380828</v>
      </c>
      <c r="BT55" s="17">
        <f ca="1" t="shared" si="405"/>
        <v>18952.557043889</v>
      </c>
      <c r="BU55" s="17">
        <f ca="1" t="shared" si="33"/>
        <v>56745.478509328</v>
      </c>
      <c r="BV55" s="19">
        <f ca="1" t="shared" si="34"/>
        <v>10.7160697006542</v>
      </c>
    </row>
    <row r="56" ht="15" customHeight="1" spans="1:74">
      <c r="A56" s="15">
        <v>55</v>
      </c>
      <c r="B56" s="16">
        <f ca="1" t="shared" ref="B56:F56" si="406">RAND()</f>
        <v>0.46597486406959</v>
      </c>
      <c r="C56" s="17">
        <f ca="1">IF(B56&lt;=('Ejercicio 3 - TIR'!$D$13-'Ejercicio 3 - TIR'!$C$13)/('Ejercicio 3 - TIR'!$E$13-'Ejercicio 3 - TIR'!$C$13),'Ejercicio 3 - TIR'!$C$13+SQRT(('Ejercicio 3 - TIR'!$E$13-'Ejercicio 3 - TIR'!$C$13)*('Ejercicio 3 - TIR'!$D$13-'Ejercicio 3 - TIR'!$C$13)*B56),'Ejercicio 3 - TIR'!$E$13-SQRT(('Ejercicio 3 - TIR'!$E$13-'Ejercicio 3 - TIR'!$C$13)*('Ejercicio 3 - TIR'!$E$13-'Ejercicio 3 - TIR'!$D$13)*(1-B56)))</f>
        <v>74685.3764966474</v>
      </c>
      <c r="D56" s="16">
        <f ca="1" t="shared" si="406"/>
        <v>0.0650033037549922</v>
      </c>
      <c r="E56" s="17">
        <f ca="1">IF(D56&lt;=('Ejercicio 3 - TIR'!$D$14-'Ejercicio 3 - TIR'!$C$14)/('Ejercicio 3 - TIR'!$E$14-'Ejercicio 3 - TIR'!$C$14),'Ejercicio 3 - TIR'!$C$14+SQRT(('Ejercicio 3 - TIR'!$E$14-'Ejercicio 3 - TIR'!$C$14)*('Ejercicio 3 - TIR'!$D$14-'Ejercicio 3 - TIR'!$C$14)*D56),'Ejercicio 3 - TIR'!$E$14-SQRT(('Ejercicio 3 - TIR'!$E$14-'Ejercicio 3 - TIR'!$C$14)*('Ejercicio 3 - TIR'!$E$14-'Ejercicio 3 - TIR'!$D$14)*(1-D56)))</f>
        <v>27207.9963273575</v>
      </c>
      <c r="F56" s="16">
        <f ca="1" t="shared" si="406"/>
        <v>0.702898702295096</v>
      </c>
      <c r="G56" s="17">
        <f ca="1">IF(F56&lt;=('Ejercicio 3 - TIR'!$D$18-'Ejercicio 3 - TIR'!$C$18)/('Ejercicio 3 - TIR'!$E$18-'Ejercicio 3 - TIR'!$C$18),'Ejercicio 3 - TIR'!$C$18+SQRT(('Ejercicio 3 - TIR'!$E$18-'Ejercicio 3 - TIR'!$C$18)*('Ejercicio 3 - TIR'!$D$18-'Ejercicio 3 - TIR'!$C$18)*F56),'Ejercicio 3 - TIR'!$E$18-SQRT(('Ejercicio 3 - TIR'!$E$18-'Ejercicio 3 - TIR'!$C$18)*('Ejercicio 3 - TIR'!$E$18-'Ejercicio 3 - TIR'!$D$18)*(1-F56)))</f>
        <v>40279.5553887512</v>
      </c>
      <c r="H56" s="16">
        <f ca="1" t="shared" ref="H56:L56" si="407">RAND()</f>
        <v>0.828574586474621</v>
      </c>
      <c r="I56" s="17">
        <f ca="1">IF(H56&lt;=('Ejercicio 3 - TIR'!$D$18-'Ejercicio 3 - TIR'!$C$18)/('Ejercicio 3 - TIR'!$E$18-'Ejercicio 3 - TIR'!$C$18),'Ejercicio 3 - TIR'!$C$18+SQRT(('Ejercicio 3 - TIR'!$E$18-'Ejercicio 3 - TIR'!$C$18)*('Ejercicio 3 - TIR'!$D$18-'Ejercicio 3 - TIR'!$C$18)*H56),'Ejercicio 3 - TIR'!$E$18-SQRT(('Ejercicio 3 - TIR'!$E$18-'Ejercicio 3 - TIR'!$C$18)*('Ejercicio 3 - TIR'!$E$18-'Ejercicio 3 - TIR'!$D$18)*(1-H56)))</f>
        <v>41414.347198291</v>
      </c>
      <c r="J56" s="16">
        <f ca="1" t="shared" si="407"/>
        <v>0.0800904639167792</v>
      </c>
      <c r="K56" s="17">
        <f ca="1">IF(J56&lt;=('Ejercicio 3 - TIR'!$D$18-'Ejercicio 3 - TIR'!$C$18)/('Ejercicio 3 - TIR'!$E$18-'Ejercicio 3 - TIR'!$C$18),'Ejercicio 3 - TIR'!$C$18+SQRT(('Ejercicio 3 - TIR'!$E$18-'Ejercicio 3 - TIR'!$C$18)*('Ejercicio 3 - TIR'!$D$18-'Ejercicio 3 - TIR'!$C$18)*J56),'Ejercicio 3 - TIR'!$E$18-SQRT(('Ejercicio 3 - TIR'!$E$18-'Ejercicio 3 - TIR'!$C$18)*('Ejercicio 3 - TIR'!$E$18-'Ejercicio 3 - TIR'!$D$18)*(1-J56)))</f>
        <v>33466.0596630059</v>
      </c>
      <c r="L56" s="16">
        <f ca="1" t="shared" si="407"/>
        <v>0.180105376661418</v>
      </c>
      <c r="M56" s="17">
        <f ca="1">IF(L56&lt;=('Ejercicio 3 - TIR'!$D$18-'Ejercicio 3 - TIR'!$C$18)/('Ejercicio 3 - TIR'!$E$18-'Ejercicio 3 - TIR'!$C$18),'Ejercicio 3 - TIR'!$C$18+SQRT(('Ejercicio 3 - TIR'!$E$18-'Ejercicio 3 - TIR'!$C$18)*('Ejercicio 3 - TIR'!$D$18-'Ejercicio 3 - TIR'!$C$18)*L56),'Ejercicio 3 - TIR'!$E$18-SQRT(('Ejercicio 3 - TIR'!$E$18-'Ejercicio 3 - TIR'!$C$18)*('Ejercicio 3 - TIR'!$E$18-'Ejercicio 3 - TIR'!$D$18)*(1-L56)))</f>
        <v>35197.6731812622</v>
      </c>
      <c r="N56" s="16">
        <f ca="1" t="shared" ref="N56:R56" si="408">RAND()</f>
        <v>0.737674740931091</v>
      </c>
      <c r="O56" s="17">
        <f ca="1">IF(N56&lt;=('Ejercicio 3 - TIR'!$D$18-'Ejercicio 3 - TIR'!$C$18)/('Ejercicio 3 - TIR'!$E$18-'Ejercicio 3 - TIR'!$C$18),'Ejercicio 3 - TIR'!$C$18+SQRT(('Ejercicio 3 - TIR'!$E$18-'Ejercicio 3 - TIR'!$C$18)*('Ejercicio 3 - TIR'!$D$18-'Ejercicio 3 - TIR'!$C$18)*N56),'Ejercicio 3 - TIR'!$E$18-SQRT(('Ejercicio 3 - TIR'!$E$18-'Ejercicio 3 - TIR'!$C$18)*('Ejercicio 3 - TIR'!$E$18-'Ejercicio 3 - TIR'!$D$18)*(1-N56)))</f>
        <v>40564.417238945</v>
      </c>
      <c r="P56" s="16">
        <f ca="1" t="shared" si="408"/>
        <v>0.6481319174317</v>
      </c>
      <c r="Q56" s="18">
        <f ca="1">IF(P56&lt;=('Ejercicio 3 - TIR'!$D$22-'Ejercicio 3 - TIR'!$C$22)/('Ejercicio 3 - TIR'!$E$22-'Ejercicio 3 - TIR'!$C$22),'Ejercicio 3 - TIR'!$C$22+SQRT(('Ejercicio 3 - TIR'!$E$22-'Ejercicio 3 - TIR'!$C$22)*('Ejercicio 3 - TIR'!$D$22-'Ejercicio 3 - TIR'!$C$22)*P56),'Ejercicio 3 - TIR'!$E$22-SQRT(('Ejercicio 3 - TIR'!$E$22-'Ejercicio 3 - TIR'!$C$22)*('Ejercicio 3 - TIR'!$E$22-'Ejercicio 3 - TIR'!$D$22)*(1-P56)))</f>
        <v>0.154833304773512</v>
      </c>
      <c r="R56" s="16">
        <f ca="1" t="shared" si="408"/>
        <v>0.686149231346531</v>
      </c>
      <c r="S56" s="18">
        <f ca="1">IF(R56&lt;=('Ejercicio 3 - TIR'!$D$23-'Ejercicio 3 - TIR'!$C$23)/('Ejercicio 3 - TIR'!$E$23-'Ejercicio 3 - TIR'!$C$23),'Ejercicio 3 - TIR'!$C$23+SQRT(('Ejercicio 3 - TIR'!$E$23-'Ejercicio 3 - TIR'!$C$23)*('Ejercicio 3 - TIR'!$D$23-'Ejercicio 3 - TIR'!$C$23)*R56),'Ejercicio 3 - TIR'!$E$23-SQRT(('Ejercicio 3 - TIR'!$E$23-'Ejercicio 3 - TIR'!$C$23)*('Ejercicio 3 - TIR'!$E$23-'Ejercicio 3 - TIR'!$D$23)*(1-R56)))</f>
        <v>0.156231714753137</v>
      </c>
      <c r="T56" s="16">
        <f ca="1" t="shared" ref="T56:X56" si="409">RAND()</f>
        <v>0.619788471103118</v>
      </c>
      <c r="U56" s="18">
        <f ca="1">IF(T56&lt;=('Ejercicio 3 - TIR'!$D$24-'Ejercicio 3 - TIR'!$C$24)/('Ejercicio 3 - TIR'!$E$24-'Ejercicio 3 - TIR'!$C$24),'Ejercicio 3 - TIR'!$C$24+SQRT(('Ejercicio 3 - TIR'!$E$24-'Ejercicio 3 - TIR'!$C$24)*('Ejercicio 3 - TIR'!$D$24-'Ejercicio 3 - TIR'!$C$24)*T56),'Ejercicio 3 - TIR'!$E$24-SQRT(('Ejercicio 3 - TIR'!$E$24-'Ejercicio 3 - TIR'!$C$24)*('Ejercicio 3 - TIR'!$E$24-'Ejercicio 3 - TIR'!$D$24)*(1-T56)))</f>
        <v>0.187371909634316</v>
      </c>
      <c r="V56" s="16">
        <f ca="1" t="shared" si="409"/>
        <v>0.640858846119049</v>
      </c>
      <c r="W56" s="18">
        <f ca="1">IF(V56&lt;=('Ejercicio 3 - TIR'!$D$25-'Ejercicio 3 - TIR'!$C$25)/('Ejercicio 3 - TIR'!$E$25-'Ejercicio 3 - TIR'!$C$25),'Ejercicio 3 - TIR'!$C$25+SQRT(('Ejercicio 3 - TIR'!$E$25-'Ejercicio 3 - TIR'!$C$25)*('Ejercicio 3 - TIR'!$D$25-'Ejercicio 3 - TIR'!$C$25)*V56),'Ejercicio 3 - TIR'!$E$25-SQRT(('Ejercicio 3 - TIR'!$E$25-'Ejercicio 3 - TIR'!$C$25)*('Ejercicio 3 - TIR'!$E$25-'Ejercicio 3 - TIR'!$D$25)*(1-V56)))</f>
        <v>0.214545888269718</v>
      </c>
      <c r="X56" s="16">
        <f ca="1" t="shared" si="409"/>
        <v>0.0685771069221732</v>
      </c>
      <c r="Y56" s="18">
        <f ca="1">IF(X56&lt;=('Ejercicio 3 - TIR'!$D$26-'Ejercicio 3 - TIR'!$C$26)/('Ejercicio 3 - TIR'!$E$26-'Ejercicio 3 - TIR'!$C$26),'Ejercicio 3 - TIR'!$C$26+SQRT(('Ejercicio 3 - TIR'!$E$26-'Ejercicio 3 - TIR'!$C$26)*('Ejercicio 3 - TIR'!$D$26-'Ejercicio 3 - TIR'!$C$26)*X56),'Ejercicio 3 - TIR'!$E$26-SQRT(('Ejercicio 3 - TIR'!$E$26-'Ejercicio 3 - TIR'!$C$26)*('Ejercicio 3 - TIR'!$E$26-'Ejercicio 3 - TIR'!$D$26)*(1-X56)))</f>
        <v>0.203607284398067</v>
      </c>
      <c r="Z56" s="16">
        <f ca="1" t="shared" si="4"/>
        <v>1.15483330477351</v>
      </c>
      <c r="AA56" s="16">
        <f ca="1" t="shared" si="5"/>
        <v>1.33525489223231</v>
      </c>
      <c r="AB56" s="16">
        <f ca="1" t="shared" si="6"/>
        <v>1.58544415123844</v>
      </c>
      <c r="AC56" s="16">
        <f ca="1" t="shared" si="7"/>
        <v>1.92559467496792</v>
      </c>
      <c r="AD56" s="16">
        <f ca="1" t="shared" si="8"/>
        <v>2.31765977758952</v>
      </c>
      <c r="AE56" s="15">
        <f ca="1" t="shared" si="9"/>
        <v>4212.70398763034</v>
      </c>
      <c r="AF56" s="15">
        <f ca="1" t="shared" si="10"/>
        <v>4870.86195536521</v>
      </c>
      <c r="AG56" s="15">
        <f ca="1" t="shared" si="11"/>
        <v>5783.52466150713</v>
      </c>
      <c r="AH56" s="15">
        <f ca="1" t="shared" si="12"/>
        <v>7024.35609733999</v>
      </c>
      <c r="AI56" s="15">
        <f ca="1" t="shared" si="13"/>
        <v>8454.56616696439</v>
      </c>
      <c r="AJ56" s="17">
        <f ca="1" t="shared" si="14"/>
        <v>46516.1720643993</v>
      </c>
      <c r="AK56" s="17">
        <f ca="1" t="shared" si="15"/>
        <v>55298.7097051255</v>
      </c>
      <c r="AL56" s="17">
        <f ca="1" t="shared" si="16"/>
        <v>53058.5685577094</v>
      </c>
      <c r="AM56" s="17">
        <f ca="1" t="shared" si="17"/>
        <v>67776.4520490997</v>
      </c>
      <c r="AN56" s="17">
        <f ca="1" t="shared" si="18"/>
        <v>94014.5182360616</v>
      </c>
      <c r="AO56" s="17">
        <f ca="1">C56/'Ejercicio 3 - TIR'!$D$7</f>
        <v>14937.0752993295</v>
      </c>
      <c r="AP56" s="17">
        <f ca="1" t="shared" si="19"/>
        <v>31579.0967650698</v>
      </c>
      <c r="AQ56" s="17">
        <f ca="1" t="shared" si="20"/>
        <v>40361.6344057961</v>
      </c>
      <c r="AR56" s="17">
        <f ca="1" t="shared" si="21"/>
        <v>38121.49325838</v>
      </c>
      <c r="AS56" s="17">
        <f ca="1" t="shared" si="22"/>
        <v>52839.3767497702</v>
      </c>
      <c r="AT56" s="17">
        <f ca="1" t="shared" si="23"/>
        <v>79077.4429367322</v>
      </c>
      <c r="AU56" s="17">
        <f ca="1">AP56*'Ejercicio 3 - TIR'!$D$5</f>
        <v>15789.5483825349</v>
      </c>
      <c r="AV56" s="17">
        <f ca="1">AQ56*'Ejercicio 3 - TIR'!$D$5</f>
        <v>20180.817202898</v>
      </c>
      <c r="AW56" s="17">
        <f ca="1">AR56*'Ejercicio 3 - TIR'!$D$5</f>
        <v>19060.74662919</v>
      </c>
      <c r="AX56" s="17">
        <f ca="1">AS56*'Ejercicio 3 - TIR'!$D$5</f>
        <v>26419.6883748851</v>
      </c>
      <c r="AY56" s="17">
        <f ca="1">AT56*'Ejercicio 3 - TIR'!$D$5</f>
        <v>39538.7214683661</v>
      </c>
      <c r="AZ56" s="17">
        <f ca="1" t="shared" ref="AZ56:BD56" si="410">AJ56-AU56-AE56</f>
        <v>26513.919694234</v>
      </c>
      <c r="BA56" s="17">
        <f ca="1" t="shared" si="410"/>
        <v>30247.0305468623</v>
      </c>
      <c r="BB56" s="17">
        <f ca="1" t="shared" si="410"/>
        <v>28214.2972670123</v>
      </c>
      <c r="BC56" s="17">
        <f ca="1" t="shared" si="410"/>
        <v>34332.4075768746</v>
      </c>
      <c r="BD56" s="17">
        <f ca="1" t="shared" si="410"/>
        <v>46021.2306007312</v>
      </c>
      <c r="BE56" s="17">
        <f ca="1" t="shared" ref="BE56:BI56" si="411">AZ56/Z56</f>
        <v>22959.088194494</v>
      </c>
      <c r="BF56" s="17">
        <f ca="1" t="shared" si="411"/>
        <v>22652.6266429136</v>
      </c>
      <c r="BG56" s="17">
        <f ca="1" t="shared" si="411"/>
        <v>17795.8316885355</v>
      </c>
      <c r="BH56" s="17">
        <f ca="1" t="shared" si="411"/>
        <v>17829.508994382</v>
      </c>
      <c r="BI56" s="17">
        <f ca="1" t="shared" si="411"/>
        <v>19856.767177707</v>
      </c>
      <c r="BJ56" s="17">
        <f ca="1" t="shared" si="26"/>
        <v>63058.8787167199</v>
      </c>
      <c r="BK56" s="17">
        <f ca="1" t="shared" si="27"/>
        <v>34619.0586160818</v>
      </c>
      <c r="BL56" s="17">
        <f ca="1" t="shared" si="28"/>
        <v>97677.9373328017</v>
      </c>
      <c r="BM56" s="17">
        <f ca="1">BK56*'Ejercicio 3 - TIR'!$D$5</f>
        <v>17309.5293080409</v>
      </c>
      <c r="BN56" s="17">
        <f ca="1" t="shared" si="29"/>
        <v>80368.4080247608</v>
      </c>
      <c r="BO56" s="17">
        <f ca="1" t="shared" si="30"/>
        <v>34676.5339770223</v>
      </c>
      <c r="BP56" s="17">
        <f ca="1" t="shared" si="31"/>
        <v>-101893.372824005</v>
      </c>
      <c r="BQ56" s="17">
        <f ca="1" t="shared" ref="BQ56:BT56" si="412">BE56</f>
        <v>22959.088194494</v>
      </c>
      <c r="BR56" s="17">
        <f ca="1" t="shared" si="412"/>
        <v>22652.6266429136</v>
      </c>
      <c r="BS56" s="17">
        <f ca="1" t="shared" si="412"/>
        <v>17795.8316885355</v>
      </c>
      <c r="BT56" s="17">
        <f ca="1" t="shared" si="412"/>
        <v>17829.508994382</v>
      </c>
      <c r="BU56" s="17">
        <f ca="1" t="shared" si="33"/>
        <v>54533.3011547293</v>
      </c>
      <c r="BV56" s="19">
        <f ca="1" t="shared" si="34"/>
        <v>9.0171787011911</v>
      </c>
    </row>
    <row r="57" ht="15" customHeight="1" spans="1:74">
      <c r="A57" s="15">
        <v>56</v>
      </c>
      <c r="B57" s="16">
        <f ca="1" t="shared" ref="B57:F57" si="413">RAND()</f>
        <v>0.0958681615313863</v>
      </c>
      <c r="C57" s="17">
        <f ca="1">IF(B57&lt;=('Ejercicio 3 - TIR'!$D$13-'Ejercicio 3 - TIR'!$C$13)/('Ejercicio 3 - TIR'!$E$13-'Ejercicio 3 - TIR'!$C$13),'Ejercicio 3 - TIR'!$C$13+SQRT(('Ejercicio 3 - TIR'!$E$13-'Ejercicio 3 - TIR'!$C$13)*('Ejercicio 3 - TIR'!$D$13-'Ejercicio 3 - TIR'!$C$13)*B57),'Ejercicio 3 - TIR'!$E$13-SQRT(('Ejercicio 3 - TIR'!$E$13-'Ejercicio 3 - TIR'!$C$13)*('Ejercicio 3 - TIR'!$E$13-'Ejercicio 3 - TIR'!$D$13)*(1-B57)))</f>
        <v>66192.5168237603</v>
      </c>
      <c r="D57" s="16">
        <f ca="1" t="shared" si="413"/>
        <v>0.660758267013476</v>
      </c>
      <c r="E57" s="17">
        <f ca="1">IF(D57&lt;=('Ejercicio 3 - TIR'!$D$14-'Ejercicio 3 - TIR'!$C$14)/('Ejercicio 3 - TIR'!$E$14-'Ejercicio 3 - TIR'!$C$14),'Ejercicio 3 - TIR'!$C$14+SQRT(('Ejercicio 3 - TIR'!$E$14-'Ejercicio 3 - TIR'!$C$14)*('Ejercicio 3 - TIR'!$D$14-'Ejercicio 3 - TIR'!$C$14)*D57),'Ejercicio 3 - TIR'!$E$14-SQRT(('Ejercicio 3 - TIR'!$E$14-'Ejercicio 3 - TIR'!$C$14)*('Ejercicio 3 - TIR'!$E$14-'Ejercicio 3 - TIR'!$D$14)*(1-D57)))</f>
        <v>32866.5394128811</v>
      </c>
      <c r="F57" s="16">
        <f ca="1" t="shared" si="413"/>
        <v>0.390562109743023</v>
      </c>
      <c r="G57" s="17">
        <f ca="1">IF(F57&lt;=('Ejercicio 3 - TIR'!$D$18-'Ejercicio 3 - TIR'!$C$18)/('Ejercicio 3 - TIR'!$E$18-'Ejercicio 3 - TIR'!$C$18),'Ejercicio 3 - TIR'!$C$18+SQRT(('Ejercicio 3 - TIR'!$E$18-'Ejercicio 3 - TIR'!$C$18)*('Ejercicio 3 - TIR'!$D$18-'Ejercicio 3 - TIR'!$C$18)*F57),'Ejercicio 3 - TIR'!$E$18-SQRT(('Ejercicio 3 - TIR'!$E$18-'Ejercicio 3 - TIR'!$C$18)*('Ejercicio 3 - TIR'!$E$18-'Ejercicio 3 - TIR'!$D$18)*(1-F57)))</f>
        <v>37654.0392252361</v>
      </c>
      <c r="H57" s="16">
        <f ca="1" t="shared" ref="H57:L57" si="414">RAND()</f>
        <v>0.850350018431091</v>
      </c>
      <c r="I57" s="17">
        <f ca="1">IF(H57&lt;=('Ejercicio 3 - TIR'!$D$18-'Ejercicio 3 - TIR'!$C$18)/('Ejercicio 3 - TIR'!$E$18-'Ejercicio 3 - TIR'!$C$18),'Ejercicio 3 - TIR'!$C$18+SQRT(('Ejercicio 3 - TIR'!$E$18-'Ejercicio 3 - TIR'!$C$18)*('Ejercicio 3 - TIR'!$D$18-'Ejercicio 3 - TIR'!$C$18)*H57),'Ejercicio 3 - TIR'!$E$18-SQRT(('Ejercicio 3 - TIR'!$E$18-'Ejercicio 3 - TIR'!$C$18)*('Ejercicio 3 - TIR'!$E$18-'Ejercicio 3 - TIR'!$D$18)*(1-H57)))</f>
        <v>41649.8136443374</v>
      </c>
      <c r="J57" s="16">
        <f ca="1" t="shared" si="414"/>
        <v>0.0439887491608406</v>
      </c>
      <c r="K57" s="17">
        <f ca="1">IF(J57&lt;=('Ejercicio 3 - TIR'!$D$18-'Ejercicio 3 - TIR'!$C$18)/('Ejercicio 3 - TIR'!$E$18-'Ejercicio 3 - TIR'!$C$18),'Ejercicio 3 - TIR'!$C$18+SQRT(('Ejercicio 3 - TIR'!$E$18-'Ejercicio 3 - TIR'!$C$18)*('Ejercicio 3 - TIR'!$D$18-'Ejercicio 3 - TIR'!$C$18)*J57),'Ejercicio 3 - TIR'!$E$18-SQRT(('Ejercicio 3 - TIR'!$E$18-'Ejercicio 3 - TIR'!$C$18)*('Ejercicio 3 - TIR'!$E$18-'Ejercicio 3 - TIR'!$D$18)*(1-J57)))</f>
        <v>32568.7180409936</v>
      </c>
      <c r="L57" s="16">
        <f ca="1" t="shared" si="414"/>
        <v>0.324563391184215</v>
      </c>
      <c r="M57" s="17">
        <f ca="1">IF(L57&lt;=('Ejercicio 3 - TIR'!$D$18-'Ejercicio 3 - TIR'!$C$18)/('Ejercicio 3 - TIR'!$E$18-'Ejercicio 3 - TIR'!$C$18),'Ejercicio 3 - TIR'!$C$18+SQRT(('Ejercicio 3 - TIR'!$E$18-'Ejercicio 3 - TIR'!$C$18)*('Ejercicio 3 - TIR'!$D$18-'Ejercicio 3 - TIR'!$C$18)*L57),'Ejercicio 3 - TIR'!$E$18-SQRT(('Ejercicio 3 - TIR'!$E$18-'Ejercicio 3 - TIR'!$C$18)*('Ejercicio 3 - TIR'!$E$18-'Ejercicio 3 - TIR'!$D$18)*(1-L57)))</f>
        <v>36977.4285146917</v>
      </c>
      <c r="N57" s="16">
        <f ca="1" t="shared" ref="N57:R57" si="415">RAND()</f>
        <v>0.348146538522554</v>
      </c>
      <c r="O57" s="17">
        <f ca="1">IF(N57&lt;=('Ejercicio 3 - TIR'!$D$18-'Ejercicio 3 - TIR'!$C$18)/('Ejercicio 3 - TIR'!$E$18-'Ejercicio 3 - TIR'!$C$18),'Ejercicio 3 - TIR'!$C$18+SQRT(('Ejercicio 3 - TIR'!$E$18-'Ejercicio 3 - TIR'!$C$18)*('Ejercicio 3 - TIR'!$D$18-'Ejercicio 3 - TIR'!$C$18)*N57),'Ejercicio 3 - TIR'!$E$18-SQRT(('Ejercicio 3 - TIR'!$E$18-'Ejercicio 3 - TIR'!$C$18)*('Ejercicio 3 - TIR'!$E$18-'Ejercicio 3 - TIR'!$D$18)*(1-N57)))</f>
        <v>37226.4777574129</v>
      </c>
      <c r="P57" s="16">
        <f ca="1" t="shared" si="415"/>
        <v>0.815137081501823</v>
      </c>
      <c r="Q57" s="18">
        <f ca="1">IF(P57&lt;=('Ejercicio 3 - TIR'!$D$22-'Ejercicio 3 - TIR'!$C$22)/('Ejercicio 3 - TIR'!$E$22-'Ejercicio 3 - TIR'!$C$22),'Ejercicio 3 - TIR'!$C$22+SQRT(('Ejercicio 3 - TIR'!$E$22-'Ejercicio 3 - TIR'!$C$22)*('Ejercicio 3 - TIR'!$D$22-'Ejercicio 3 - TIR'!$C$22)*P57),'Ejercicio 3 - TIR'!$E$22-SQRT(('Ejercicio 3 - TIR'!$E$22-'Ejercicio 3 - TIR'!$C$22)*('Ejercicio 3 - TIR'!$E$22-'Ejercicio 3 - TIR'!$D$22)*(1-P57)))</f>
        <v>0.161758474480003</v>
      </c>
      <c r="R57" s="16">
        <f ca="1" t="shared" si="415"/>
        <v>0.555591228289813</v>
      </c>
      <c r="S57" s="18">
        <f ca="1">IF(R57&lt;=('Ejercicio 3 - TIR'!$D$23-'Ejercicio 3 - TIR'!$C$23)/('Ejercicio 3 - TIR'!$E$23-'Ejercicio 3 - TIR'!$C$23),'Ejercicio 3 - TIR'!$C$23+SQRT(('Ejercicio 3 - TIR'!$E$23-'Ejercicio 3 - TIR'!$C$23)*('Ejercicio 3 - TIR'!$D$23-'Ejercicio 3 - TIR'!$C$23)*R57),'Ejercicio 3 - TIR'!$E$23-SQRT(('Ejercicio 3 - TIR'!$E$23-'Ejercicio 3 - TIR'!$C$23)*('Ejercicio 3 - TIR'!$E$23-'Ejercicio 3 - TIR'!$D$23)*(1-R57)))</f>
        <v>0.151716863874769</v>
      </c>
      <c r="T57" s="16">
        <f ca="1" t="shared" ref="T57:X57" si="416">RAND()</f>
        <v>0.834417887963509</v>
      </c>
      <c r="U57" s="18">
        <f ca="1">IF(T57&lt;=('Ejercicio 3 - TIR'!$D$24-'Ejercicio 3 - TIR'!$C$24)/('Ejercicio 3 - TIR'!$E$24-'Ejercicio 3 - TIR'!$C$24),'Ejercicio 3 - TIR'!$C$24+SQRT(('Ejercicio 3 - TIR'!$E$24-'Ejercicio 3 - TIR'!$C$24)*('Ejercicio 3 - TIR'!$D$24-'Ejercicio 3 - TIR'!$C$24)*T57),'Ejercicio 3 - TIR'!$E$24-SQRT(('Ejercicio 3 - TIR'!$E$24-'Ejercicio 3 - TIR'!$C$24)*('Ejercicio 3 - TIR'!$E$24-'Ejercicio 3 - TIR'!$D$24)*(1-T57)))</f>
        <v>0.198467932897602</v>
      </c>
      <c r="V57" s="16">
        <f ca="1" t="shared" si="416"/>
        <v>0.721499608270248</v>
      </c>
      <c r="W57" s="18">
        <f ca="1">IF(V57&lt;=('Ejercicio 3 - TIR'!$D$25-'Ejercicio 3 - TIR'!$C$25)/('Ejercicio 3 - TIR'!$E$25-'Ejercicio 3 - TIR'!$C$25),'Ejercicio 3 - TIR'!$C$25+SQRT(('Ejercicio 3 - TIR'!$E$25-'Ejercicio 3 - TIR'!$C$25)*('Ejercicio 3 - TIR'!$D$25-'Ejercicio 3 - TIR'!$C$25)*V57),'Ejercicio 3 - TIR'!$E$25-SQRT(('Ejercicio 3 - TIR'!$E$25-'Ejercicio 3 - TIR'!$C$25)*('Ejercicio 3 - TIR'!$E$25-'Ejercicio 3 - TIR'!$D$25)*(1-V57)))</f>
        <v>0.218778991511257</v>
      </c>
      <c r="X57" s="16">
        <f ca="1" t="shared" si="416"/>
        <v>0.736994329972368</v>
      </c>
      <c r="Y57" s="18">
        <f ca="1">IF(X57&lt;=('Ejercicio 3 - TIR'!$D$26-'Ejercicio 3 - TIR'!$C$26)/('Ejercicio 3 - TIR'!$E$26-'Ejercicio 3 - TIR'!$C$26),'Ejercicio 3 - TIR'!$C$26+SQRT(('Ejercicio 3 - TIR'!$E$26-'Ejercicio 3 - TIR'!$C$26)*('Ejercicio 3 - TIR'!$D$26-'Ejercicio 3 - TIR'!$C$26)*X57),'Ejercicio 3 - TIR'!$E$26-SQRT(('Ejercicio 3 - TIR'!$E$26-'Ejercicio 3 - TIR'!$C$26)*('Ejercicio 3 - TIR'!$E$26-'Ejercicio 3 - TIR'!$D$26)*(1-X57)))</f>
        <v>0.242314052776277</v>
      </c>
      <c r="Z57" s="16">
        <f ca="1" t="shared" si="4"/>
        <v>1.16175847448</v>
      </c>
      <c r="AA57" s="16">
        <f ca="1" t="shared" si="5"/>
        <v>1.33801682680804</v>
      </c>
      <c r="AB57" s="16">
        <f ca="1" t="shared" si="6"/>
        <v>1.60357026060685</v>
      </c>
      <c r="AC57" s="16">
        <f ca="1" t="shared" si="7"/>
        <v>1.95439774503986</v>
      </c>
      <c r="AD57" s="16">
        <f ca="1" t="shared" si="8"/>
        <v>2.42797578337728</v>
      </c>
      <c r="AE57" s="15">
        <f ca="1" t="shared" si="9"/>
        <v>5316.44127686453</v>
      </c>
      <c r="AF57" s="15">
        <f ca="1" t="shared" si="10"/>
        <v>6123.03507436479</v>
      </c>
      <c r="AG57" s="15">
        <f ca="1" t="shared" si="11"/>
        <v>7338.26118863348</v>
      </c>
      <c r="AH57" s="15">
        <f ca="1" t="shared" si="12"/>
        <v>8943.71857092891</v>
      </c>
      <c r="AI57" s="15">
        <f ca="1" t="shared" si="13"/>
        <v>11110.9072647412</v>
      </c>
      <c r="AJ57" s="17">
        <f ca="1" t="shared" si="14"/>
        <v>43744.8991683205</v>
      </c>
      <c r="AK57" s="17">
        <f ca="1" t="shared" si="15"/>
        <v>55728.1514895427</v>
      </c>
      <c r="AL57" s="17">
        <f ca="1" t="shared" si="16"/>
        <v>52226.227676627</v>
      </c>
      <c r="AM57" s="17">
        <f ca="1" t="shared" si="17"/>
        <v>72268.6029064858</v>
      </c>
      <c r="AN57" s="17">
        <f ca="1" t="shared" si="18"/>
        <v>90384.9864954314</v>
      </c>
      <c r="AO57" s="17">
        <f ca="1">C57/'Ejercicio 3 - TIR'!$D$7</f>
        <v>13238.5033647521</v>
      </c>
      <c r="AP57" s="17">
        <f ca="1" t="shared" si="19"/>
        <v>30506.3958035685</v>
      </c>
      <c r="AQ57" s="17">
        <f ca="1" t="shared" si="20"/>
        <v>42489.6481247906</v>
      </c>
      <c r="AR57" s="17">
        <f ca="1" t="shared" si="21"/>
        <v>38987.7243118749</v>
      </c>
      <c r="AS57" s="17">
        <f ca="1" t="shared" si="22"/>
        <v>59030.0995417338</v>
      </c>
      <c r="AT57" s="17">
        <f ca="1" t="shared" si="23"/>
        <v>77146.4831306794</v>
      </c>
      <c r="AU57" s="17">
        <f ca="1">AP57*'Ejercicio 3 - TIR'!$D$5</f>
        <v>15253.1979017842</v>
      </c>
      <c r="AV57" s="17">
        <f ca="1">AQ57*'Ejercicio 3 - TIR'!$D$5</f>
        <v>21244.8240623953</v>
      </c>
      <c r="AW57" s="17">
        <f ca="1">AR57*'Ejercicio 3 - TIR'!$D$5</f>
        <v>19493.8621559375</v>
      </c>
      <c r="AX57" s="17">
        <f ca="1">AS57*'Ejercicio 3 - TIR'!$D$5</f>
        <v>29515.0497708669</v>
      </c>
      <c r="AY57" s="17">
        <f ca="1">AT57*'Ejercicio 3 - TIR'!$D$5</f>
        <v>38573.2415653397</v>
      </c>
      <c r="AZ57" s="17">
        <f ca="1" t="shared" ref="AZ57:BD57" si="417">AJ57-AU57-AE57</f>
        <v>23175.2599896718</v>
      </c>
      <c r="BA57" s="17">
        <f ca="1" t="shared" si="417"/>
        <v>28360.2923527826</v>
      </c>
      <c r="BB57" s="17">
        <f ca="1" t="shared" si="417"/>
        <v>25394.1043320561</v>
      </c>
      <c r="BC57" s="17">
        <f ca="1" t="shared" si="417"/>
        <v>33809.83456469</v>
      </c>
      <c r="BD57" s="17">
        <f ca="1" t="shared" si="417"/>
        <v>40700.8376653506</v>
      </c>
      <c r="BE57" s="17">
        <f ca="1" t="shared" ref="BE57:BI57" si="418">AZ57/Z57</f>
        <v>19948.4320525787</v>
      </c>
      <c r="BF57" s="17">
        <f ca="1" t="shared" si="418"/>
        <v>21195.7665887047</v>
      </c>
      <c r="BG57" s="17">
        <f ca="1" t="shared" si="418"/>
        <v>15835.9786009289</v>
      </c>
      <c r="BH57" s="17">
        <f ca="1" t="shared" si="418"/>
        <v>17299.3622462456</v>
      </c>
      <c r="BI57" s="17">
        <f ca="1" t="shared" si="418"/>
        <v>16763.2799074859</v>
      </c>
      <c r="BJ57" s="17">
        <f ca="1" t="shared" si="26"/>
        <v>79799.1617778903</v>
      </c>
      <c r="BK57" s="17">
        <f ca="1" t="shared" si="27"/>
        <v>32142.7655777767</v>
      </c>
      <c r="BL57" s="17">
        <f ca="1" t="shared" si="28"/>
        <v>111941.927355667</v>
      </c>
      <c r="BM57" s="17">
        <f ca="1">BK57*'Ejercicio 3 - TIR'!$D$5</f>
        <v>16071.3827888883</v>
      </c>
      <c r="BN57" s="17">
        <f ca="1" t="shared" si="29"/>
        <v>95870.5445667786</v>
      </c>
      <c r="BO57" s="17">
        <f ca="1" t="shared" si="30"/>
        <v>39485.7910952571</v>
      </c>
      <c r="BP57" s="17">
        <f ca="1" t="shared" si="31"/>
        <v>-99059.0562366414</v>
      </c>
      <c r="BQ57" s="17">
        <f ca="1" t="shared" ref="BQ57:BT57" si="419">BE57</f>
        <v>19948.4320525787</v>
      </c>
      <c r="BR57" s="17">
        <f ca="1" t="shared" si="419"/>
        <v>21195.7665887047</v>
      </c>
      <c r="BS57" s="17">
        <f ca="1" t="shared" si="419"/>
        <v>15835.9786009289</v>
      </c>
      <c r="BT57" s="17">
        <f ca="1" t="shared" si="419"/>
        <v>17299.3622462456</v>
      </c>
      <c r="BU57" s="17">
        <f ca="1" t="shared" si="33"/>
        <v>56249.071002743</v>
      </c>
      <c r="BV57" s="19">
        <f ca="1" t="shared" si="34"/>
        <v>8.37505411081303</v>
      </c>
    </row>
    <row r="58" ht="15" customHeight="1" spans="1:74">
      <c r="A58" s="15">
        <v>57</v>
      </c>
      <c r="B58" s="16">
        <f ca="1" t="shared" ref="B58:F58" si="420">RAND()</f>
        <v>0.570982440735245</v>
      </c>
      <c r="C58" s="17">
        <f ca="1">IF(B58&lt;=('Ejercicio 3 - TIR'!$D$13-'Ejercicio 3 - TIR'!$C$13)/('Ejercicio 3 - TIR'!$E$13-'Ejercicio 3 - TIR'!$C$13),'Ejercicio 3 - TIR'!$C$13+SQRT(('Ejercicio 3 - TIR'!$E$13-'Ejercicio 3 - TIR'!$C$13)*('Ejercicio 3 - TIR'!$D$13-'Ejercicio 3 - TIR'!$C$13)*B58),'Ejercicio 3 - TIR'!$E$13-SQRT(('Ejercicio 3 - TIR'!$E$13-'Ejercicio 3 - TIR'!$C$13)*('Ejercicio 3 - TIR'!$E$13-'Ejercicio 3 - TIR'!$D$13)*(1-B58)))</f>
        <v>77310.3311809602</v>
      </c>
      <c r="D58" s="16">
        <f ca="1" t="shared" si="420"/>
        <v>0.700961920403747</v>
      </c>
      <c r="E58" s="17">
        <f ca="1">IF(D58&lt;=('Ejercicio 3 - TIR'!$D$14-'Ejercicio 3 - TIR'!$C$14)/('Ejercicio 3 - TIR'!$E$14-'Ejercicio 3 - TIR'!$C$14),'Ejercicio 3 - TIR'!$C$14+SQRT(('Ejercicio 3 - TIR'!$E$14-'Ejercicio 3 - TIR'!$C$14)*('Ejercicio 3 - TIR'!$D$14-'Ejercicio 3 - TIR'!$C$14)*D58),'Ejercicio 3 - TIR'!$E$14-SQRT(('Ejercicio 3 - TIR'!$E$14-'Ejercicio 3 - TIR'!$C$14)*('Ejercicio 3 - TIR'!$E$14-'Ejercicio 3 - TIR'!$D$14)*(1-D58)))</f>
        <v>33302.5592992966</v>
      </c>
      <c r="F58" s="16">
        <f ca="1" t="shared" si="420"/>
        <v>0.489884257482745</v>
      </c>
      <c r="G58" s="17">
        <f ca="1">IF(F58&lt;=('Ejercicio 3 - TIR'!$D$18-'Ejercicio 3 - TIR'!$C$18)/('Ejercicio 3 - TIR'!$E$18-'Ejercicio 3 - TIR'!$C$18),'Ejercicio 3 - TIR'!$C$18+SQRT(('Ejercicio 3 - TIR'!$E$18-'Ejercicio 3 - TIR'!$C$18)*('Ejercicio 3 - TIR'!$D$18-'Ejercicio 3 - TIR'!$C$18)*F58),'Ejercicio 3 - TIR'!$E$18-SQRT(('Ejercicio 3 - TIR'!$E$18-'Ejercicio 3 - TIR'!$C$18)*('Ejercicio 3 - TIR'!$E$18-'Ejercicio 3 - TIR'!$D$18)*(1-F58)))</f>
        <v>38572.2015038385</v>
      </c>
      <c r="H58" s="16">
        <f ca="1" t="shared" ref="H58:L58" si="421">RAND()</f>
        <v>0.370050052896673</v>
      </c>
      <c r="I58" s="17">
        <f ca="1">IF(H58&lt;=('Ejercicio 3 - TIR'!$D$18-'Ejercicio 3 - TIR'!$C$18)/('Ejercicio 3 - TIR'!$E$18-'Ejercicio 3 - TIR'!$C$18),'Ejercicio 3 - TIR'!$C$18+SQRT(('Ejercicio 3 - TIR'!$E$18-'Ejercicio 3 - TIR'!$C$18)*('Ejercicio 3 - TIR'!$D$18-'Ejercicio 3 - TIR'!$C$18)*H58),'Ejercicio 3 - TIR'!$E$18-SQRT(('Ejercicio 3 - TIR'!$E$18-'Ejercicio 3 - TIR'!$C$18)*('Ejercicio 3 - TIR'!$E$18-'Ejercicio 3 - TIR'!$D$18)*(1-H58)))</f>
        <v>37450.3360954054</v>
      </c>
      <c r="J58" s="16">
        <f ca="1" t="shared" si="421"/>
        <v>0.717603418662562</v>
      </c>
      <c r="K58" s="17">
        <f ca="1">IF(J58&lt;=('Ejercicio 3 - TIR'!$D$18-'Ejercicio 3 - TIR'!$C$18)/('Ejercicio 3 - TIR'!$E$18-'Ejercicio 3 - TIR'!$C$18),'Ejercicio 3 - TIR'!$C$18+SQRT(('Ejercicio 3 - TIR'!$E$18-'Ejercicio 3 - TIR'!$C$18)*('Ejercicio 3 - TIR'!$D$18-'Ejercicio 3 - TIR'!$C$18)*J58),'Ejercicio 3 - TIR'!$E$18-SQRT(('Ejercicio 3 - TIR'!$E$18-'Ejercicio 3 - TIR'!$C$18)*('Ejercicio 3 - TIR'!$E$18-'Ejercicio 3 - TIR'!$D$18)*(1-J58)))</f>
        <v>40397.854456853</v>
      </c>
      <c r="L58" s="16">
        <f ca="1" t="shared" si="421"/>
        <v>0.751588362385187</v>
      </c>
      <c r="M58" s="17">
        <f ca="1">IF(L58&lt;=('Ejercicio 3 - TIR'!$D$18-'Ejercicio 3 - TIR'!$C$18)/('Ejercicio 3 - TIR'!$E$18-'Ejercicio 3 - TIR'!$C$18),'Ejercicio 3 - TIR'!$C$18+SQRT(('Ejercicio 3 - TIR'!$E$18-'Ejercicio 3 - TIR'!$C$18)*('Ejercicio 3 - TIR'!$D$18-'Ejercicio 3 - TIR'!$C$18)*L58),'Ejercicio 3 - TIR'!$E$18-SQRT(('Ejercicio 3 - TIR'!$E$18-'Ejercicio 3 - TIR'!$C$18)*('Ejercicio 3 - TIR'!$E$18-'Ejercicio 3 - TIR'!$D$18)*(1-L58)))</f>
        <v>40683.6505214347</v>
      </c>
      <c r="N58" s="16">
        <f ca="1" t="shared" ref="N58:R58" si="422">RAND()</f>
        <v>0.227096645850851</v>
      </c>
      <c r="O58" s="17">
        <f ca="1">IF(N58&lt;=('Ejercicio 3 - TIR'!$D$18-'Ejercicio 3 - TIR'!$C$18)/('Ejercicio 3 - TIR'!$E$18-'Ejercicio 3 - TIR'!$C$18),'Ejercicio 3 - TIR'!$C$18+SQRT(('Ejercicio 3 - TIR'!$E$18-'Ejercicio 3 - TIR'!$C$18)*('Ejercicio 3 - TIR'!$D$18-'Ejercicio 3 - TIR'!$C$18)*N58),'Ejercicio 3 - TIR'!$E$18-SQRT(('Ejercicio 3 - TIR'!$E$18-'Ejercicio 3 - TIR'!$C$18)*('Ejercicio 3 - TIR'!$E$18-'Ejercicio 3 - TIR'!$D$18)*(1-N58)))</f>
        <v>35836.4798361365</v>
      </c>
      <c r="P58" s="16">
        <f ca="1" t="shared" si="422"/>
        <v>0.981659662136954</v>
      </c>
      <c r="Q58" s="18">
        <f ca="1">IF(P58&lt;=('Ejercicio 3 - TIR'!$D$22-'Ejercicio 3 - TIR'!$C$22)/('Ejercicio 3 - TIR'!$E$22-'Ejercicio 3 - TIR'!$C$22),'Ejercicio 3 - TIR'!$C$22+SQRT(('Ejercicio 3 - TIR'!$E$22-'Ejercicio 3 - TIR'!$C$22)*('Ejercicio 3 - TIR'!$D$22-'Ejercicio 3 - TIR'!$C$22)*P58),'Ejercicio 3 - TIR'!$E$22-SQRT(('Ejercicio 3 - TIR'!$E$22-'Ejercicio 3 - TIR'!$C$22)*('Ejercicio 3 - TIR'!$E$22-'Ejercicio 3 - TIR'!$D$22)*(1-P58)))</f>
        <v>0.174254340059359</v>
      </c>
      <c r="R58" s="16">
        <f ca="1" t="shared" si="422"/>
        <v>0.734507499112611</v>
      </c>
      <c r="S58" s="18">
        <f ca="1">IF(R58&lt;=('Ejercicio 3 - TIR'!$D$23-'Ejercicio 3 - TIR'!$C$23)/('Ejercicio 3 - TIR'!$E$23-'Ejercicio 3 - TIR'!$C$23),'Ejercicio 3 - TIR'!$C$23+SQRT(('Ejercicio 3 - TIR'!$E$23-'Ejercicio 3 - TIR'!$C$23)*('Ejercicio 3 - TIR'!$D$23-'Ejercicio 3 - TIR'!$C$23)*R58),'Ejercicio 3 - TIR'!$E$23-SQRT(('Ejercicio 3 - TIR'!$E$23-'Ejercicio 3 - TIR'!$C$23)*('Ejercicio 3 - TIR'!$E$23-'Ejercicio 3 - TIR'!$D$23)*(1-R58)))</f>
        <v>0.158139384693076</v>
      </c>
      <c r="T58" s="16">
        <f ca="1" t="shared" ref="T58:X58" si="423">RAND()</f>
        <v>0.399408881848938</v>
      </c>
      <c r="U58" s="18">
        <f ca="1">IF(T58&lt;=('Ejercicio 3 - TIR'!$D$24-'Ejercicio 3 - TIR'!$C$24)/('Ejercicio 3 - TIR'!$E$24-'Ejercicio 3 - TIR'!$C$24),'Ejercicio 3 - TIR'!$C$24+SQRT(('Ejercicio 3 - TIR'!$E$24-'Ejercicio 3 - TIR'!$C$24)*('Ejercicio 3 - TIR'!$D$24-'Ejercicio 3 - TIR'!$C$24)*T58),'Ejercicio 3 - TIR'!$E$24-SQRT(('Ejercicio 3 - TIR'!$E$24-'Ejercicio 3 - TIR'!$C$24)*('Ejercicio 3 - TIR'!$E$24-'Ejercicio 3 - TIR'!$D$24)*(1-T58)))</f>
        <v>0.178961330285102</v>
      </c>
      <c r="V58" s="16">
        <f ca="1" t="shared" si="423"/>
        <v>0.485378005577671</v>
      </c>
      <c r="W58" s="18">
        <f ca="1">IF(V58&lt;=('Ejercicio 3 - TIR'!$D$25-'Ejercicio 3 - TIR'!$C$25)/('Ejercicio 3 - TIR'!$E$25-'Ejercicio 3 - TIR'!$C$25),'Ejercicio 3 - TIR'!$C$25+SQRT(('Ejercicio 3 - TIR'!$E$25-'Ejercicio 3 - TIR'!$C$25)*('Ejercicio 3 - TIR'!$D$25-'Ejercicio 3 - TIR'!$C$25)*V58),'Ejercicio 3 - TIR'!$E$25-SQRT(('Ejercicio 3 - TIR'!$E$25-'Ejercicio 3 - TIR'!$C$25)*('Ejercicio 3 - TIR'!$E$25-'Ejercicio 3 - TIR'!$D$25)*(1-V58)))</f>
        <v>0.20755972454757</v>
      </c>
      <c r="X58" s="16">
        <f ca="1" t="shared" si="423"/>
        <v>0.596882980413483</v>
      </c>
      <c r="Y58" s="18">
        <f ca="1">IF(X58&lt;=('Ejercicio 3 - TIR'!$D$26-'Ejercicio 3 - TIR'!$C$26)/('Ejercicio 3 - TIR'!$E$26-'Ejercicio 3 - TIR'!$C$26),'Ejercicio 3 - TIR'!$C$26+SQRT(('Ejercicio 3 - TIR'!$E$26-'Ejercicio 3 - TIR'!$C$26)*('Ejercicio 3 - TIR'!$D$26-'Ejercicio 3 - TIR'!$C$26)*X58),'Ejercicio 3 - TIR'!$E$26-SQRT(('Ejercicio 3 - TIR'!$E$26-'Ejercicio 3 - TIR'!$C$26)*('Ejercicio 3 - TIR'!$E$26-'Ejercicio 3 - TIR'!$D$26)*(1-X58)))</f>
        <v>0.233343468776953</v>
      </c>
      <c r="Z58" s="16">
        <f ca="1" t="shared" si="4"/>
        <v>1.17425434005936</v>
      </c>
      <c r="AA58" s="16">
        <f ca="1" t="shared" si="5"/>
        <v>1.35995019886952</v>
      </c>
      <c r="AB58" s="16">
        <f ca="1" t="shared" si="6"/>
        <v>1.6033286955807</v>
      </c>
      <c r="AC58" s="16">
        <f ca="1" t="shared" si="7"/>
        <v>1.93611515799464</v>
      </c>
      <c r="AD58" s="16">
        <f ca="1" t="shared" si="8"/>
        <v>2.38789498491275</v>
      </c>
      <c r="AE58" s="15">
        <f ca="1" t="shared" si="9"/>
        <v>5803.11549298661</v>
      </c>
      <c r="AF58" s="15">
        <f ca="1" t="shared" si="10"/>
        <v>6720.81660635038</v>
      </c>
      <c r="AG58" s="15">
        <f ca="1" t="shared" si="11"/>
        <v>7923.58288682505</v>
      </c>
      <c r="AH58" s="15">
        <f ca="1" t="shared" si="12"/>
        <v>9568.19956824429</v>
      </c>
      <c r="AI58" s="15">
        <f ca="1" t="shared" si="13"/>
        <v>11800.8764454486</v>
      </c>
      <c r="AJ58" s="17">
        <f ca="1" t="shared" si="14"/>
        <v>45293.5750215266</v>
      </c>
      <c r="AK58" s="17">
        <f ca="1" t="shared" si="15"/>
        <v>50930.592020677</v>
      </c>
      <c r="AL58" s="17">
        <f ca="1" t="shared" si="16"/>
        <v>64771.0392905651</v>
      </c>
      <c r="AM58" s="17">
        <f ca="1" t="shared" si="17"/>
        <v>78768.2324571064</v>
      </c>
      <c r="AN58" s="17">
        <f ca="1" t="shared" si="18"/>
        <v>85573.7504776373</v>
      </c>
      <c r="AO58" s="17">
        <f ca="1">C58/'Ejercicio 3 - TIR'!$D$7</f>
        <v>15462.066236192</v>
      </c>
      <c r="AP58" s="17">
        <f ca="1" t="shared" si="19"/>
        <v>29831.5087853345</v>
      </c>
      <c r="AQ58" s="17">
        <f ca="1" t="shared" si="20"/>
        <v>35468.525784485</v>
      </c>
      <c r="AR58" s="17">
        <f ca="1" t="shared" si="21"/>
        <v>49308.973054373</v>
      </c>
      <c r="AS58" s="17">
        <f ca="1" t="shared" si="22"/>
        <v>63306.1662209144</v>
      </c>
      <c r="AT58" s="17">
        <f ca="1" t="shared" si="23"/>
        <v>70111.6842414452</v>
      </c>
      <c r="AU58" s="17">
        <f ca="1">AP58*'Ejercicio 3 - TIR'!$D$5</f>
        <v>14915.7543926673</v>
      </c>
      <c r="AV58" s="17">
        <f ca="1">AQ58*'Ejercicio 3 - TIR'!$D$5</f>
        <v>17734.2628922425</v>
      </c>
      <c r="AW58" s="17">
        <f ca="1">AR58*'Ejercicio 3 - TIR'!$D$5</f>
        <v>24654.4865271865</v>
      </c>
      <c r="AX58" s="17">
        <f ca="1">AS58*'Ejercicio 3 - TIR'!$D$5</f>
        <v>31653.0831104572</v>
      </c>
      <c r="AY58" s="17">
        <f ca="1">AT58*'Ejercicio 3 - TIR'!$D$5</f>
        <v>35055.8421207226</v>
      </c>
      <c r="AZ58" s="17">
        <f ca="1" t="shared" ref="AZ58:BD58" si="424">AJ58-AU58-AE58</f>
        <v>24574.7051358727</v>
      </c>
      <c r="BA58" s="17">
        <f ca="1" t="shared" si="424"/>
        <v>26475.5125220842</v>
      </c>
      <c r="BB58" s="17">
        <f ca="1" t="shared" si="424"/>
        <v>32192.9698765535</v>
      </c>
      <c r="BC58" s="17">
        <f ca="1" t="shared" si="424"/>
        <v>37546.9497784049</v>
      </c>
      <c r="BD58" s="17">
        <f ca="1" t="shared" si="424"/>
        <v>38717.0319114661</v>
      </c>
      <c r="BE58" s="17">
        <f ca="1" t="shared" ref="BE58:BI58" si="425">AZ58/Z58</f>
        <v>20927.923617153</v>
      </c>
      <c r="BF58" s="17">
        <f ca="1" t="shared" si="425"/>
        <v>19468.0015077702</v>
      </c>
      <c r="BG58" s="17">
        <f ca="1" t="shared" si="425"/>
        <v>20078.8334701973</v>
      </c>
      <c r="BH58" s="17">
        <f ca="1" t="shared" si="425"/>
        <v>19392.932090514</v>
      </c>
      <c r="BI58" s="17">
        <f ca="1" t="shared" si="425"/>
        <v>16213.8754660858</v>
      </c>
      <c r="BJ58" s="17">
        <f ca="1" t="shared" si="26"/>
        <v>79523.01433555</v>
      </c>
      <c r="BK58" s="17">
        <f ca="1" t="shared" si="27"/>
        <v>36921.7904217918</v>
      </c>
      <c r="BL58" s="17">
        <f ca="1" t="shared" si="28"/>
        <v>116444.804757342</v>
      </c>
      <c r="BM58" s="17">
        <f ca="1">BK58*'Ejercicio 3 - TIR'!$D$5</f>
        <v>18460.8952108959</v>
      </c>
      <c r="BN58" s="17">
        <f ca="1" t="shared" si="29"/>
        <v>97983.9095464459</v>
      </c>
      <c r="BO58" s="17">
        <f ca="1" t="shared" si="30"/>
        <v>41033.5924173927</v>
      </c>
      <c r="BP58" s="17">
        <f ca="1" t="shared" si="31"/>
        <v>-110612.890480257</v>
      </c>
      <c r="BQ58" s="17">
        <f ca="1" t="shared" ref="BQ58:BT58" si="426">BE58</f>
        <v>20927.923617153</v>
      </c>
      <c r="BR58" s="17">
        <f ca="1" t="shared" si="426"/>
        <v>19468.0015077702</v>
      </c>
      <c r="BS58" s="17">
        <f ca="1" t="shared" si="426"/>
        <v>20078.8334701973</v>
      </c>
      <c r="BT58" s="17">
        <f ca="1" t="shared" si="426"/>
        <v>19392.932090514</v>
      </c>
      <c r="BU58" s="17">
        <f ca="1" t="shared" si="33"/>
        <v>57247.4678834784</v>
      </c>
      <c r="BV58" s="19">
        <f ca="1" t="shared" si="34"/>
        <v>6.4095671129446</v>
      </c>
    </row>
    <row r="59" ht="15" customHeight="1" spans="1:74">
      <c r="A59" s="15">
        <v>58</v>
      </c>
      <c r="B59" s="16">
        <f ca="1" t="shared" ref="B59:F59" si="427">RAND()</f>
        <v>0.157621026100585</v>
      </c>
      <c r="C59" s="17">
        <f ca="1">IF(B59&lt;=('Ejercicio 3 - TIR'!$D$13-'Ejercicio 3 - TIR'!$C$13)/('Ejercicio 3 - TIR'!$E$13-'Ejercicio 3 - TIR'!$C$13),'Ejercicio 3 - TIR'!$C$13+SQRT(('Ejercicio 3 - TIR'!$E$13-'Ejercicio 3 - TIR'!$C$13)*('Ejercicio 3 - TIR'!$D$13-'Ejercicio 3 - TIR'!$C$13)*B59),'Ejercicio 3 - TIR'!$E$13-SQRT(('Ejercicio 3 - TIR'!$E$13-'Ejercicio 3 - TIR'!$C$13)*('Ejercicio 3 - TIR'!$E$13-'Ejercicio 3 - TIR'!$D$13)*(1-B59)))</f>
        <v>67940.3029186697</v>
      </c>
      <c r="D59" s="16">
        <f ca="1" t="shared" si="427"/>
        <v>0.14721544219456</v>
      </c>
      <c r="E59" s="17">
        <f ca="1">IF(D59&lt;=('Ejercicio 3 - TIR'!$D$14-'Ejercicio 3 - TIR'!$C$14)/('Ejercicio 3 - TIR'!$E$14-'Ejercicio 3 - TIR'!$C$14),'Ejercicio 3 - TIR'!$C$14+SQRT(('Ejercicio 3 - TIR'!$E$14-'Ejercicio 3 - TIR'!$C$14)*('Ejercicio 3 - TIR'!$D$14-'Ejercicio 3 - TIR'!$C$14)*D59),'Ejercicio 3 - TIR'!$E$14-SQRT(('Ejercicio 3 - TIR'!$E$14-'Ejercicio 3 - TIR'!$C$14)*('Ejercicio 3 - TIR'!$E$14-'Ejercicio 3 - TIR'!$D$14)*(1-D59)))</f>
        <v>28322.8238238872</v>
      </c>
      <c r="F59" s="16">
        <f ca="1" t="shared" si="427"/>
        <v>0.65010079210842</v>
      </c>
      <c r="G59" s="17">
        <f ca="1">IF(F59&lt;=('Ejercicio 3 - TIR'!$D$18-'Ejercicio 3 - TIR'!$C$18)/('Ejercicio 3 - TIR'!$E$18-'Ejercicio 3 - TIR'!$C$18),'Ejercicio 3 - TIR'!$C$18+SQRT(('Ejercicio 3 - TIR'!$E$18-'Ejercicio 3 - TIR'!$C$18)*('Ejercicio 3 - TIR'!$D$18-'Ejercicio 3 - TIR'!$C$18)*F59),'Ejercicio 3 - TIR'!$E$18-SQRT(('Ejercicio 3 - TIR'!$E$18-'Ejercicio 3 - TIR'!$C$18)*('Ejercicio 3 - TIR'!$E$18-'Ejercicio 3 - TIR'!$D$18)*(1-F59)))</f>
        <v>39874.9743704104</v>
      </c>
      <c r="H59" s="16">
        <f ca="1" t="shared" ref="H59:L59" si="428">RAND()</f>
        <v>0.752604424688829</v>
      </c>
      <c r="I59" s="17">
        <f ca="1">IF(H59&lt;=('Ejercicio 3 - TIR'!$D$18-'Ejercicio 3 - TIR'!$C$18)/('Ejercicio 3 - TIR'!$E$18-'Ejercicio 3 - TIR'!$C$18),'Ejercicio 3 - TIR'!$C$18+SQRT(('Ejercicio 3 - TIR'!$E$18-'Ejercicio 3 - TIR'!$C$18)*('Ejercicio 3 - TIR'!$D$18-'Ejercicio 3 - TIR'!$C$18)*H59),'Ejercicio 3 - TIR'!$E$18-SQRT(('Ejercicio 3 - TIR'!$E$18-'Ejercicio 3 - TIR'!$C$18)*('Ejercicio 3 - TIR'!$E$18-'Ejercicio 3 - TIR'!$D$18)*(1-H59)))</f>
        <v>40692.4870112398</v>
      </c>
      <c r="J59" s="16">
        <f ca="1" t="shared" si="428"/>
        <v>0.00023101186917307</v>
      </c>
      <c r="K59" s="17">
        <f ca="1">IF(J59&lt;=('Ejercicio 3 - TIR'!$D$18-'Ejercicio 3 - TIR'!$C$18)/('Ejercicio 3 - TIR'!$E$18-'Ejercicio 3 - TIR'!$C$18),'Ejercicio 3 - TIR'!$C$18+SQRT(('Ejercicio 3 - TIR'!$E$18-'Ejercicio 3 - TIR'!$C$18)*('Ejercicio 3 - TIR'!$D$18-'Ejercicio 3 - TIR'!$C$18)*J59),'Ejercicio 3 - TIR'!$E$18-SQRT(('Ejercicio 3 - TIR'!$E$18-'Ejercicio 3 - TIR'!$C$18)*('Ejercicio 3 - TIR'!$E$18-'Ejercicio 3 - TIR'!$D$18)*(1-J59)))</f>
        <v>30186.1498868545</v>
      </c>
      <c r="L59" s="16">
        <f ca="1" t="shared" si="428"/>
        <v>0.558966003782638</v>
      </c>
      <c r="M59" s="17">
        <f ca="1">IF(L59&lt;=('Ejercicio 3 - TIR'!$D$18-'Ejercicio 3 - TIR'!$C$18)/('Ejercicio 3 - TIR'!$E$18-'Ejercicio 3 - TIR'!$C$18),'Ejercicio 3 - TIR'!$C$18+SQRT(('Ejercicio 3 - TIR'!$E$18-'Ejercicio 3 - TIR'!$C$18)*('Ejercicio 3 - TIR'!$D$18-'Ejercicio 3 - TIR'!$C$18)*L59),'Ejercicio 3 - TIR'!$E$18-SQRT(('Ejercicio 3 - TIR'!$E$18-'Ejercicio 3 - TIR'!$C$18)*('Ejercicio 3 - TIR'!$E$18-'Ejercicio 3 - TIR'!$D$18)*(1-L59)))</f>
        <v>39156.6861127482</v>
      </c>
      <c r="N59" s="16">
        <f ca="1" t="shared" ref="N59:R59" si="429">RAND()</f>
        <v>0.0568686686933788</v>
      </c>
      <c r="O59" s="17">
        <f ca="1">IF(N59&lt;=('Ejercicio 3 - TIR'!$D$18-'Ejercicio 3 - TIR'!$C$18)/('Ejercicio 3 - TIR'!$E$18-'Ejercicio 3 - TIR'!$C$18),'Ejercicio 3 - TIR'!$C$18+SQRT(('Ejercicio 3 - TIR'!$E$18-'Ejercicio 3 - TIR'!$C$18)*('Ejercicio 3 - TIR'!$D$18-'Ejercicio 3 - TIR'!$C$18)*N59),'Ejercicio 3 - TIR'!$E$18-SQRT(('Ejercicio 3 - TIR'!$E$18-'Ejercicio 3 - TIR'!$C$18)*('Ejercicio 3 - TIR'!$E$18-'Ejercicio 3 - TIR'!$D$18)*(1-N59)))</f>
        <v>32920.6677839163</v>
      </c>
      <c r="P59" s="16">
        <f ca="1" t="shared" si="429"/>
        <v>0.876113762025025</v>
      </c>
      <c r="Q59" s="18">
        <f ca="1">IF(P59&lt;=('Ejercicio 3 - TIR'!$D$22-'Ejercicio 3 - TIR'!$C$22)/('Ejercicio 3 - TIR'!$E$22-'Ejercicio 3 - TIR'!$C$22),'Ejercicio 3 - TIR'!$C$22+SQRT(('Ejercicio 3 - TIR'!$E$22-'Ejercicio 3 - TIR'!$C$22)*('Ejercicio 3 - TIR'!$D$22-'Ejercicio 3 - TIR'!$C$22)*P59),'Ejercicio 3 - TIR'!$E$22-SQRT(('Ejercicio 3 - TIR'!$E$22-'Ejercicio 3 - TIR'!$C$22)*('Ejercicio 3 - TIR'!$E$22-'Ejercicio 3 - TIR'!$D$22)*(1-P59)))</f>
        <v>0.16506697524428</v>
      </c>
      <c r="R59" s="16">
        <f ca="1" t="shared" si="429"/>
        <v>0.691122452549727</v>
      </c>
      <c r="S59" s="18">
        <f ca="1">IF(R59&lt;=('Ejercicio 3 - TIR'!$D$23-'Ejercicio 3 - TIR'!$C$23)/('Ejercicio 3 - TIR'!$E$23-'Ejercicio 3 - TIR'!$C$23),'Ejercicio 3 - TIR'!$C$23+SQRT(('Ejercicio 3 - TIR'!$E$23-'Ejercicio 3 - TIR'!$C$23)*('Ejercicio 3 - TIR'!$D$23-'Ejercicio 3 - TIR'!$C$23)*R59),'Ejercicio 3 - TIR'!$E$23-SQRT(('Ejercicio 3 - TIR'!$E$23-'Ejercicio 3 - TIR'!$C$23)*('Ejercicio 3 - TIR'!$E$23-'Ejercicio 3 - TIR'!$D$23)*(1-R59)))</f>
        <v>0.156420780644591</v>
      </c>
      <c r="T59" s="16">
        <f ca="1" t="shared" ref="T59:X59" si="430">RAND()</f>
        <v>0.746135435158185</v>
      </c>
      <c r="U59" s="18">
        <f ca="1">IF(T59&lt;=('Ejercicio 3 - TIR'!$D$24-'Ejercicio 3 - TIR'!$C$24)/('Ejercicio 3 - TIR'!$E$24-'Ejercicio 3 - TIR'!$C$24),'Ejercicio 3 - TIR'!$C$24+SQRT(('Ejercicio 3 - TIR'!$E$24-'Ejercicio 3 - TIR'!$C$24)*('Ejercicio 3 - TIR'!$D$24-'Ejercicio 3 - TIR'!$C$24)*T59),'Ejercicio 3 - TIR'!$E$24-SQRT(('Ejercicio 3 - TIR'!$E$24-'Ejercicio 3 - TIR'!$C$24)*('Ejercicio 3 - TIR'!$E$24-'Ejercicio 3 - TIR'!$D$24)*(1-T59)))</f>
        <v>0.193338777568216</v>
      </c>
      <c r="V59" s="16">
        <f ca="1" t="shared" si="430"/>
        <v>0.239013655250779</v>
      </c>
      <c r="W59" s="18">
        <f ca="1">IF(V59&lt;=('Ejercicio 3 - TIR'!$D$25-'Ejercicio 3 - TIR'!$C$25)/('Ejercicio 3 - TIR'!$E$25-'Ejercicio 3 - TIR'!$C$25),'Ejercicio 3 - TIR'!$C$25+SQRT(('Ejercicio 3 - TIR'!$E$25-'Ejercicio 3 - TIR'!$C$25)*('Ejercicio 3 - TIR'!$D$25-'Ejercicio 3 - TIR'!$C$25)*V59),'Ejercicio 3 - TIR'!$E$25-SQRT(('Ejercicio 3 - TIR'!$E$25-'Ejercicio 3 - TIR'!$C$25)*('Ejercicio 3 - TIR'!$E$25-'Ejercicio 3 - TIR'!$D$25)*(1-V59)))</f>
        <v>0.198292597337478</v>
      </c>
      <c r="X59" s="16">
        <f ca="1" t="shared" si="430"/>
        <v>0.859700070561638</v>
      </c>
      <c r="Y59" s="18">
        <f ca="1">IF(X59&lt;=('Ejercicio 3 - TIR'!$D$26-'Ejercicio 3 - TIR'!$C$26)/('Ejercicio 3 - TIR'!$E$26-'Ejercicio 3 - TIR'!$C$26),'Ejercicio 3 - TIR'!$C$26+SQRT(('Ejercicio 3 - TIR'!$E$26-'Ejercicio 3 - TIR'!$C$26)*('Ejercicio 3 - TIR'!$D$26-'Ejercicio 3 - TIR'!$C$26)*X59),'Ejercicio 3 - TIR'!$E$26-SQRT(('Ejercicio 3 - TIR'!$E$26-'Ejercicio 3 - TIR'!$C$26)*('Ejercicio 3 - TIR'!$E$26-'Ejercicio 3 - TIR'!$D$26)*(1-X59)))</f>
        <v>0.25247510910163</v>
      </c>
      <c r="Z59" s="16">
        <f ca="1" t="shared" si="4"/>
        <v>1.16506697524428</v>
      </c>
      <c r="AA59" s="16">
        <f ca="1" t="shared" si="5"/>
        <v>1.34730766101522</v>
      </c>
      <c r="AB59" s="16">
        <f ca="1" t="shared" si="6"/>
        <v>1.6077944772042</v>
      </c>
      <c r="AC59" s="16">
        <f ca="1" t="shared" si="7"/>
        <v>1.92660822007387</v>
      </c>
      <c r="AD59" s="16">
        <f ca="1" t="shared" si="8"/>
        <v>2.41302884063312</v>
      </c>
      <c r="AE59" s="15">
        <f ca="1" t="shared" si="9"/>
        <v>4675.16285898568</v>
      </c>
      <c r="AF59" s="15">
        <f ca="1" t="shared" si="10"/>
        <v>5406.45548302881</v>
      </c>
      <c r="AG59" s="15">
        <f ca="1" t="shared" si="11"/>
        <v>6451.73297709458</v>
      </c>
      <c r="AH59" s="15">
        <f ca="1" t="shared" si="12"/>
        <v>7731.06386645052</v>
      </c>
      <c r="AI59" s="15">
        <f ca="1" t="shared" si="13"/>
        <v>9682.96505960429</v>
      </c>
      <c r="AJ59" s="17">
        <f ca="1" t="shared" si="14"/>
        <v>46457.0157776773</v>
      </c>
      <c r="AK59" s="17">
        <f ca="1" t="shared" si="15"/>
        <v>54825.2994960058</v>
      </c>
      <c r="AL59" s="17">
        <f ca="1" t="shared" si="16"/>
        <v>48533.1250761428</v>
      </c>
      <c r="AM59" s="17">
        <f ca="1" t="shared" si="17"/>
        <v>75439.593335673</v>
      </c>
      <c r="AN59" s="17">
        <f ca="1" t="shared" si="18"/>
        <v>79438.5208154917</v>
      </c>
      <c r="AO59" s="17">
        <f ca="1">C59/'Ejercicio 3 - TIR'!$D$7</f>
        <v>13588.0605837339</v>
      </c>
      <c r="AP59" s="17">
        <f ca="1" t="shared" si="19"/>
        <v>32868.9551939433</v>
      </c>
      <c r="AQ59" s="17">
        <f ca="1" t="shared" si="20"/>
        <v>41237.2389122719</v>
      </c>
      <c r="AR59" s="17">
        <f ca="1" t="shared" si="21"/>
        <v>34945.0644924089</v>
      </c>
      <c r="AS59" s="17">
        <f ca="1" t="shared" si="22"/>
        <v>61851.5327519391</v>
      </c>
      <c r="AT59" s="17">
        <f ca="1" t="shared" si="23"/>
        <v>65850.4602317577</v>
      </c>
      <c r="AU59" s="17">
        <f ca="1">AP59*'Ejercicio 3 - TIR'!$D$5</f>
        <v>16434.4775969717</v>
      </c>
      <c r="AV59" s="17">
        <f ca="1">AQ59*'Ejercicio 3 - TIR'!$D$5</f>
        <v>20618.6194561359</v>
      </c>
      <c r="AW59" s="17">
        <f ca="1">AR59*'Ejercicio 3 - TIR'!$D$5</f>
        <v>17472.5322462044</v>
      </c>
      <c r="AX59" s="17">
        <f ca="1">AS59*'Ejercicio 3 - TIR'!$D$5</f>
        <v>30925.7663759695</v>
      </c>
      <c r="AY59" s="17">
        <f ca="1">AT59*'Ejercicio 3 - TIR'!$D$5</f>
        <v>32925.2301158789</v>
      </c>
      <c r="AZ59" s="17">
        <f ca="1" t="shared" ref="AZ59:BD59" si="431">AJ59-AU59-AE59</f>
        <v>25347.3753217199</v>
      </c>
      <c r="BA59" s="17">
        <f ca="1" t="shared" si="431"/>
        <v>28800.2245568411</v>
      </c>
      <c r="BB59" s="17">
        <f ca="1" t="shared" si="431"/>
        <v>24608.8598528438</v>
      </c>
      <c r="BC59" s="17">
        <f ca="1" t="shared" si="431"/>
        <v>36782.763093253</v>
      </c>
      <c r="BD59" s="17">
        <f ca="1" t="shared" si="431"/>
        <v>36830.3256400085</v>
      </c>
      <c r="BE59" s="17">
        <f ca="1" t="shared" ref="BE59:BI59" si="432">AZ59/Z59</f>
        <v>21756.1529597089</v>
      </c>
      <c r="BF59" s="17">
        <f ca="1" t="shared" si="432"/>
        <v>21376.1306271647</v>
      </c>
      <c r="BG59" s="17">
        <f ca="1" t="shared" si="432"/>
        <v>15305.9736189891</v>
      </c>
      <c r="BH59" s="17">
        <f ca="1" t="shared" si="432"/>
        <v>19091.9786960333</v>
      </c>
      <c r="BI59" s="17">
        <f ca="1" t="shared" si="432"/>
        <v>15263.1104194947</v>
      </c>
      <c r="BJ59" s="17">
        <f ca="1" t="shared" si="26"/>
        <v>68343.7907352105</v>
      </c>
      <c r="BK59" s="17">
        <f ca="1" t="shared" si="27"/>
        <v>32788.3820768201</v>
      </c>
      <c r="BL59" s="17">
        <f ca="1" t="shared" si="28"/>
        <v>101132.172812031</v>
      </c>
      <c r="BM59" s="17">
        <f ca="1">BK59*'Ejercicio 3 - TIR'!$D$5</f>
        <v>16394.19103841</v>
      </c>
      <c r="BN59" s="17">
        <f ca="1" t="shared" si="29"/>
        <v>84737.9817736205</v>
      </c>
      <c r="BO59" s="17">
        <f ca="1" t="shared" si="30"/>
        <v>35116.8541157541</v>
      </c>
      <c r="BP59" s="17">
        <f ca="1" t="shared" si="31"/>
        <v>-96263.1267425568</v>
      </c>
      <c r="BQ59" s="17">
        <f ca="1" t="shared" ref="BQ59:BT59" si="433">BE59</f>
        <v>21756.1529597089</v>
      </c>
      <c r="BR59" s="17">
        <f ca="1" t="shared" si="433"/>
        <v>21376.1306271647</v>
      </c>
      <c r="BS59" s="17">
        <f ca="1" t="shared" si="433"/>
        <v>15305.9736189891</v>
      </c>
      <c r="BT59" s="17">
        <f ca="1" t="shared" si="433"/>
        <v>19091.9786960333</v>
      </c>
      <c r="BU59" s="17">
        <f ca="1" t="shared" si="33"/>
        <v>50379.9645352488</v>
      </c>
      <c r="BV59" s="19">
        <f ca="1" t="shared" si="34"/>
        <v>8.92128308864304</v>
      </c>
    </row>
    <row r="60" ht="15" customHeight="1" spans="1:74">
      <c r="A60" s="15">
        <v>59</v>
      </c>
      <c r="B60" s="16">
        <f ca="1" t="shared" ref="B60:F60" si="434">RAND()</f>
        <v>0.84410559809682</v>
      </c>
      <c r="C60" s="17">
        <f ca="1">IF(B60&lt;=('Ejercicio 3 - TIR'!$D$13-'Ejercicio 3 - TIR'!$C$13)/('Ejercicio 3 - TIR'!$E$13-'Ejercicio 3 - TIR'!$C$13),'Ejercicio 3 - TIR'!$C$13+SQRT(('Ejercicio 3 - TIR'!$E$13-'Ejercicio 3 - TIR'!$C$13)*('Ejercicio 3 - TIR'!$D$13-'Ejercicio 3 - TIR'!$C$13)*B60),'Ejercicio 3 - TIR'!$E$13-SQRT(('Ejercicio 3 - TIR'!$E$13-'Ejercicio 3 - TIR'!$C$13)*('Ejercicio 3 - TIR'!$E$13-'Ejercicio 3 - TIR'!$D$13)*(1-B60)))</f>
        <v>86322.5264656145</v>
      </c>
      <c r="D60" s="16">
        <f ca="1" t="shared" si="434"/>
        <v>0.289787110444089</v>
      </c>
      <c r="E60" s="17">
        <f ca="1">IF(D60&lt;=('Ejercicio 3 - TIR'!$D$14-'Ejercicio 3 - TIR'!$C$14)/('Ejercicio 3 - TIR'!$E$14-'Ejercicio 3 - TIR'!$C$14),'Ejercicio 3 - TIR'!$C$14+SQRT(('Ejercicio 3 - TIR'!$E$14-'Ejercicio 3 - TIR'!$C$14)*('Ejercicio 3 - TIR'!$D$14-'Ejercicio 3 - TIR'!$C$14)*D60),'Ejercicio 3 - TIR'!$E$14-SQRT(('Ejercicio 3 - TIR'!$E$14-'Ejercicio 3 - TIR'!$C$14)*('Ejercicio 3 - TIR'!$E$14-'Ejercicio 3 - TIR'!$D$14)*(1-D60)))</f>
        <v>29661.9774005573</v>
      </c>
      <c r="F60" s="16">
        <f ca="1" t="shared" si="434"/>
        <v>0.992718870459788</v>
      </c>
      <c r="G60" s="17">
        <f ca="1">IF(F60&lt;=('Ejercicio 3 - TIR'!$D$18-'Ejercicio 3 - TIR'!$C$18)/('Ejercicio 3 - TIR'!$E$18-'Ejercicio 3 - TIR'!$C$18),'Ejercicio 3 - TIR'!$C$18+SQRT(('Ejercicio 3 - TIR'!$E$18-'Ejercicio 3 - TIR'!$C$18)*('Ejercicio 3 - TIR'!$D$18-'Ejercicio 3 - TIR'!$C$18)*F60),'Ejercicio 3 - TIR'!$E$18-SQRT(('Ejercicio 3 - TIR'!$E$18-'Ejercicio 3 - TIR'!$C$18)*('Ejercicio 3 - TIR'!$E$18-'Ejercicio 3 - TIR'!$D$18)*(1-F60)))</f>
        <v>44261.0245501264</v>
      </c>
      <c r="H60" s="16">
        <f ca="1" t="shared" ref="H60:L60" si="435">RAND()</f>
        <v>0.51914799723628</v>
      </c>
      <c r="I60" s="17">
        <f ca="1">IF(H60&lt;=('Ejercicio 3 - TIR'!$D$18-'Ejercicio 3 - TIR'!$C$18)/('Ejercicio 3 - TIR'!$E$18-'Ejercicio 3 - TIR'!$C$18),'Ejercicio 3 - TIR'!$C$18+SQRT(('Ejercicio 3 - TIR'!$E$18-'Ejercicio 3 - TIR'!$C$18)*('Ejercicio 3 - TIR'!$D$18-'Ejercicio 3 - TIR'!$C$18)*H60),'Ejercicio 3 - TIR'!$E$18-SQRT(('Ejercicio 3 - TIR'!$E$18-'Ejercicio 3 - TIR'!$C$18)*('Ejercicio 3 - TIR'!$E$18-'Ejercicio 3 - TIR'!$D$18)*(1-H60)))</f>
        <v>38824.5226264905</v>
      </c>
      <c r="J60" s="16">
        <f ca="1" t="shared" si="435"/>
        <v>0.565269040309622</v>
      </c>
      <c r="K60" s="17">
        <f ca="1">IF(J60&lt;=('Ejercicio 3 - TIR'!$D$18-'Ejercicio 3 - TIR'!$C$18)/('Ejercicio 3 - TIR'!$E$18-'Ejercicio 3 - TIR'!$C$18),'Ejercicio 3 - TIR'!$C$18+SQRT(('Ejercicio 3 - TIR'!$E$18-'Ejercicio 3 - TIR'!$C$18)*('Ejercicio 3 - TIR'!$D$18-'Ejercicio 3 - TIR'!$C$18)*J60),'Ejercicio 3 - TIR'!$E$18-SQRT(('Ejercicio 3 - TIR'!$E$18-'Ejercicio 3 - TIR'!$C$18)*('Ejercicio 3 - TIR'!$E$18-'Ejercicio 3 - TIR'!$D$18)*(1-J60)))</f>
        <v>39208.1678984716</v>
      </c>
      <c r="L60" s="16">
        <f ca="1" t="shared" si="435"/>
        <v>0.860530919511588</v>
      </c>
      <c r="M60" s="17">
        <f ca="1">IF(L60&lt;=('Ejercicio 3 - TIR'!$D$18-'Ejercicio 3 - TIR'!$C$18)/('Ejercicio 3 - TIR'!$E$18-'Ejercicio 3 - TIR'!$C$18),'Ejercicio 3 - TIR'!$C$18+SQRT(('Ejercicio 3 - TIR'!$E$18-'Ejercicio 3 - TIR'!$C$18)*('Ejercicio 3 - TIR'!$D$18-'Ejercicio 3 - TIR'!$C$18)*L60),'Ejercicio 3 - TIR'!$E$18-SQRT(('Ejercicio 3 - TIR'!$E$18-'Ejercicio 3 - TIR'!$C$18)*('Ejercicio 3 - TIR'!$E$18-'Ejercicio 3 - TIR'!$D$18)*(1-L60)))</f>
        <v>41765.7796864421</v>
      </c>
      <c r="N60" s="16">
        <f ca="1" t="shared" ref="N60:R60" si="436">RAND()</f>
        <v>0.275063213732497</v>
      </c>
      <c r="O60" s="17">
        <f ca="1">IF(N60&lt;=('Ejercicio 3 - TIR'!$D$18-'Ejercicio 3 - TIR'!$C$18)/('Ejercicio 3 - TIR'!$E$18-'Ejercicio 3 - TIR'!$C$18),'Ejercicio 3 - TIR'!$C$18+SQRT(('Ejercicio 3 - TIR'!$E$18-'Ejercicio 3 - TIR'!$C$18)*('Ejercicio 3 - TIR'!$D$18-'Ejercicio 3 - TIR'!$C$18)*N60),'Ejercicio 3 - TIR'!$E$18-SQRT(('Ejercicio 3 - TIR'!$E$18-'Ejercicio 3 - TIR'!$C$18)*('Ejercicio 3 - TIR'!$E$18-'Ejercicio 3 - TIR'!$D$18)*(1-N60)))</f>
        <v>36423.3544242767</v>
      </c>
      <c r="P60" s="16">
        <f ca="1" t="shared" si="436"/>
        <v>0.716651250545079</v>
      </c>
      <c r="Q60" s="18">
        <f ca="1">IF(P60&lt;=('Ejercicio 3 - TIR'!$D$22-'Ejercicio 3 - TIR'!$C$22)/('Ejercicio 3 - TIR'!$E$22-'Ejercicio 3 - TIR'!$C$22),'Ejercicio 3 - TIR'!$C$22+SQRT(('Ejercicio 3 - TIR'!$E$22-'Ejercicio 3 - TIR'!$C$22)*('Ejercicio 3 - TIR'!$D$22-'Ejercicio 3 - TIR'!$C$22)*P60),'Ejercicio 3 - TIR'!$E$22-SQRT(('Ejercicio 3 - TIR'!$E$22-'Ejercicio 3 - TIR'!$C$22)*('Ejercicio 3 - TIR'!$E$22-'Ejercicio 3 - TIR'!$D$22)*(1-P60)))</f>
        <v>0.15741620605348</v>
      </c>
      <c r="R60" s="16">
        <f ca="1" t="shared" si="436"/>
        <v>0.080289661603876</v>
      </c>
      <c r="S60" s="18">
        <f ca="1">IF(R60&lt;=('Ejercicio 3 - TIR'!$D$23-'Ejercicio 3 - TIR'!$C$23)/('Ejercicio 3 - TIR'!$E$23-'Ejercicio 3 - TIR'!$C$23),'Ejercicio 3 - TIR'!$C$23+SQRT(('Ejercicio 3 - TIR'!$E$23-'Ejercicio 3 - TIR'!$C$23)*('Ejercicio 3 - TIR'!$D$23-'Ejercicio 3 - TIR'!$C$23)*R60),'Ejercicio 3 - TIR'!$E$23-SQRT(('Ejercicio 3 - TIR'!$E$23-'Ejercicio 3 - TIR'!$C$23)*('Ejercicio 3 - TIR'!$E$23-'Ejercicio 3 - TIR'!$D$23)*(1-R60)))</f>
        <v>0.132021704990848</v>
      </c>
      <c r="T60" s="16">
        <f ca="1" t="shared" ref="T60:X60" si="437">RAND()</f>
        <v>0.882085790529242</v>
      </c>
      <c r="U60" s="18">
        <f ca="1">IF(T60&lt;=('Ejercicio 3 - TIR'!$D$24-'Ejercicio 3 - TIR'!$C$24)/('Ejercicio 3 - TIR'!$E$24-'Ejercicio 3 - TIR'!$C$24),'Ejercicio 3 - TIR'!$C$24+SQRT(('Ejercicio 3 - TIR'!$E$24-'Ejercicio 3 - TIR'!$C$24)*('Ejercicio 3 - TIR'!$D$24-'Ejercicio 3 - TIR'!$C$24)*T60),'Ejercicio 3 - TIR'!$E$24-SQRT(('Ejercicio 3 - TIR'!$E$24-'Ejercicio 3 - TIR'!$C$24)*('Ejercicio 3 - TIR'!$E$24-'Ejercicio 3 - TIR'!$D$24)*(1-T60)))</f>
        <v>0.201829700428498</v>
      </c>
      <c r="V60" s="16">
        <f ca="1" t="shared" si="437"/>
        <v>0.0461655304440636</v>
      </c>
      <c r="W60" s="18">
        <f ca="1">IF(V60&lt;=('Ejercicio 3 - TIR'!$D$25-'Ejercicio 3 - TIR'!$C$25)/('Ejercicio 3 - TIR'!$E$25-'Ejercicio 3 - TIR'!$C$25),'Ejercicio 3 - TIR'!$C$25+SQRT(('Ejercicio 3 - TIR'!$E$25-'Ejercicio 3 - TIR'!$C$25)*('Ejercicio 3 - TIR'!$D$25-'Ejercicio 3 - TIR'!$C$25)*V60),'Ejercicio 3 - TIR'!$E$25-SQRT(('Ejercicio 3 - TIR'!$E$25-'Ejercicio 3 - TIR'!$C$25)*('Ejercicio 3 - TIR'!$E$25-'Ejercicio 3 - TIR'!$D$25)*(1-V60)))</f>
        <v>0.188039386955589</v>
      </c>
      <c r="X60" s="16">
        <f ca="1" t="shared" si="437"/>
        <v>0.34103169346912</v>
      </c>
      <c r="Y60" s="18">
        <f ca="1">IF(X60&lt;=('Ejercicio 3 - TIR'!$D$26-'Ejercicio 3 - TIR'!$C$26)/('Ejercicio 3 - TIR'!$E$26-'Ejercicio 3 - TIR'!$C$26),'Ejercicio 3 - TIR'!$C$26+SQRT(('Ejercicio 3 - TIR'!$E$26-'Ejercicio 3 - TIR'!$C$26)*('Ejercicio 3 - TIR'!$D$26-'Ejercicio 3 - TIR'!$C$26)*X60),'Ejercicio 3 - TIR'!$E$26-SQRT(('Ejercicio 3 - TIR'!$E$26-'Ejercicio 3 - TIR'!$C$26)*('Ejercicio 3 - TIR'!$E$26-'Ejercicio 3 - TIR'!$D$26)*(1-X60)))</f>
        <v>0.220347432115065</v>
      </c>
      <c r="Z60" s="16">
        <f ca="1" t="shared" si="4"/>
        <v>1.15741620605348</v>
      </c>
      <c r="AA60" s="16">
        <f ca="1" t="shared" si="5"/>
        <v>1.3102202669607</v>
      </c>
      <c r="AB60" s="16">
        <f ca="1" t="shared" si="6"/>
        <v>1.57466163093672</v>
      </c>
      <c r="AC60" s="16">
        <f ca="1" t="shared" si="7"/>
        <v>1.87076003868055</v>
      </c>
      <c r="AD60" s="16">
        <f ca="1" t="shared" si="8"/>
        <v>2.28297720930729</v>
      </c>
      <c r="AE60" s="15">
        <f ca="1" t="shared" si="9"/>
        <v>4669.2759464398</v>
      </c>
      <c r="AF60" s="15">
        <f ca="1" t="shared" si="10"/>
        <v>5285.72171796154</v>
      </c>
      <c r="AG60" s="15">
        <f ca="1" t="shared" si="11"/>
        <v>6352.53734884612</v>
      </c>
      <c r="AH60" s="15">
        <f ca="1" t="shared" si="12"/>
        <v>7547.06457753562</v>
      </c>
      <c r="AI60" s="15">
        <f ca="1" t="shared" si="13"/>
        <v>9210.04087720217</v>
      </c>
      <c r="AJ60" s="17">
        <f ca="1" t="shared" si="14"/>
        <v>51228.4271108473</v>
      </c>
      <c r="AK60" s="17">
        <f ca="1" t="shared" si="15"/>
        <v>50868.676400302</v>
      </c>
      <c r="AL60" s="17">
        <f ca="1" t="shared" si="16"/>
        <v>61739.5976090482</v>
      </c>
      <c r="AM60" s="17">
        <f ca="1" t="shared" si="17"/>
        <v>78133.7516217318</v>
      </c>
      <c r="AN60" s="17">
        <f ca="1" t="shared" si="18"/>
        <v>83153.6880371456</v>
      </c>
      <c r="AO60" s="17">
        <f ca="1">C60/'Ejercicio 3 - TIR'!$D$7</f>
        <v>17264.5052931229</v>
      </c>
      <c r="AP60" s="17">
        <f ca="1" t="shared" si="19"/>
        <v>33963.9218177244</v>
      </c>
      <c r="AQ60" s="17">
        <f ca="1" t="shared" si="20"/>
        <v>33604.1711071791</v>
      </c>
      <c r="AR60" s="17">
        <f ca="1" t="shared" si="21"/>
        <v>44475.0923159253</v>
      </c>
      <c r="AS60" s="17">
        <f ca="1" t="shared" si="22"/>
        <v>60869.2463286089</v>
      </c>
      <c r="AT60" s="17">
        <f ca="1" t="shared" si="23"/>
        <v>65889.1827440227</v>
      </c>
      <c r="AU60" s="17">
        <f ca="1">AP60*'Ejercicio 3 - TIR'!$D$5</f>
        <v>16981.9609088622</v>
      </c>
      <c r="AV60" s="17">
        <f ca="1">AQ60*'Ejercicio 3 - TIR'!$D$5</f>
        <v>16802.0855535896</v>
      </c>
      <c r="AW60" s="17">
        <f ca="1">AR60*'Ejercicio 3 - TIR'!$D$5</f>
        <v>22237.5461579627</v>
      </c>
      <c r="AX60" s="17">
        <f ca="1">AS60*'Ejercicio 3 - TIR'!$D$5</f>
        <v>30434.6231643044</v>
      </c>
      <c r="AY60" s="17">
        <f ca="1">AT60*'Ejercicio 3 - TIR'!$D$5</f>
        <v>32944.5913720114</v>
      </c>
      <c r="AZ60" s="17">
        <f ca="1" t="shared" ref="AZ60:BD60" si="438">AJ60-AU60-AE60</f>
        <v>29577.1902555453</v>
      </c>
      <c r="BA60" s="17">
        <f ca="1" t="shared" si="438"/>
        <v>28780.8691287509</v>
      </c>
      <c r="BB60" s="17">
        <f ca="1" t="shared" si="438"/>
        <v>33149.5141022395</v>
      </c>
      <c r="BC60" s="17">
        <f ca="1" t="shared" si="438"/>
        <v>40152.0638798917</v>
      </c>
      <c r="BD60" s="17">
        <f ca="1" t="shared" si="438"/>
        <v>40999.0557879321</v>
      </c>
      <c r="BE60" s="17">
        <f ca="1" t="shared" ref="BE60:BI60" si="439">AZ60/Z60</f>
        <v>25554.4981147245</v>
      </c>
      <c r="BF60" s="17">
        <f ca="1" t="shared" si="439"/>
        <v>21966.4356097266</v>
      </c>
      <c r="BG60" s="17">
        <f ca="1" t="shared" si="439"/>
        <v>21051.8332643437</v>
      </c>
      <c r="BH60" s="17">
        <f ca="1" t="shared" si="439"/>
        <v>21462.9685527231</v>
      </c>
      <c r="BI60" s="17">
        <f ca="1" t="shared" si="439"/>
        <v>17958.5917988082</v>
      </c>
      <c r="BJ60" s="17">
        <f ca="1" t="shared" si="26"/>
        <v>67717.6183884602</v>
      </c>
      <c r="BK60" s="17">
        <f ca="1" t="shared" si="27"/>
        <v>39414.4721141647</v>
      </c>
      <c r="BL60" s="17">
        <f ca="1" t="shared" si="28"/>
        <v>107132.090502625</v>
      </c>
      <c r="BM60" s="17">
        <f ca="1">BK60*'Ejercicio 3 - TIR'!$D$5</f>
        <v>19707.2360570824</v>
      </c>
      <c r="BN60" s="17">
        <f ca="1" t="shared" si="29"/>
        <v>87424.8544455426</v>
      </c>
      <c r="BO60" s="17">
        <f ca="1" t="shared" si="30"/>
        <v>38294.2300471187</v>
      </c>
      <c r="BP60" s="17">
        <f ca="1" t="shared" si="31"/>
        <v>-115984.503866172</v>
      </c>
      <c r="BQ60" s="17">
        <f ca="1" t="shared" ref="BQ60:BT60" si="440">BE60</f>
        <v>25554.4981147245</v>
      </c>
      <c r="BR60" s="17">
        <f ca="1" t="shared" si="440"/>
        <v>21966.4356097266</v>
      </c>
      <c r="BS60" s="17">
        <f ca="1" t="shared" si="440"/>
        <v>21051.8332643437</v>
      </c>
      <c r="BT60" s="17">
        <f ca="1" t="shared" si="440"/>
        <v>21462.9685527231</v>
      </c>
      <c r="BU60" s="17">
        <f ca="1" t="shared" si="33"/>
        <v>56252.821845927</v>
      </c>
      <c r="BV60" s="19">
        <f ca="1" t="shared" si="34"/>
        <v>7.21248814301141</v>
      </c>
    </row>
    <row r="61" ht="15" customHeight="1" spans="1:74">
      <c r="A61" s="15">
        <v>60</v>
      </c>
      <c r="B61" s="16">
        <f ca="1" t="shared" ref="B61:F61" si="441">RAND()</f>
        <v>0.711554243122348</v>
      </c>
      <c r="C61" s="17">
        <f ca="1">IF(B61&lt;=('Ejercicio 3 - TIR'!$D$13-'Ejercicio 3 - TIR'!$C$13)/('Ejercicio 3 - TIR'!$E$13-'Ejercicio 3 - TIR'!$C$13),'Ejercicio 3 - TIR'!$C$13+SQRT(('Ejercicio 3 - TIR'!$E$13-'Ejercicio 3 - TIR'!$C$13)*('Ejercicio 3 - TIR'!$D$13-'Ejercicio 3 - TIR'!$C$13)*B61),'Ejercicio 3 - TIR'!$E$13-SQRT(('Ejercicio 3 - TIR'!$E$13-'Ejercicio 3 - TIR'!$C$13)*('Ejercicio 3 - TIR'!$E$13-'Ejercicio 3 - TIR'!$D$13)*(1-B61)))</f>
        <v>81395.2987593678</v>
      </c>
      <c r="D61" s="16">
        <f ca="1" t="shared" si="441"/>
        <v>0.738114274884562</v>
      </c>
      <c r="E61" s="17">
        <f ca="1">IF(D61&lt;=('Ejercicio 3 - TIR'!$D$14-'Ejercicio 3 - TIR'!$C$14)/('Ejercicio 3 - TIR'!$E$14-'Ejercicio 3 - TIR'!$C$14),'Ejercicio 3 - TIR'!$C$14+SQRT(('Ejercicio 3 - TIR'!$E$14-'Ejercicio 3 - TIR'!$C$14)*('Ejercicio 3 - TIR'!$D$14-'Ejercicio 3 - TIR'!$C$14)*D61),'Ejercicio 3 - TIR'!$E$14-SQRT(('Ejercicio 3 - TIR'!$E$14-'Ejercicio 3 - TIR'!$C$14)*('Ejercicio 3 - TIR'!$E$14-'Ejercicio 3 - TIR'!$D$14)*(1-D61)))</f>
        <v>33732.3960904253</v>
      </c>
      <c r="F61" s="16">
        <f ca="1" t="shared" si="441"/>
        <v>0.910911402449564</v>
      </c>
      <c r="G61" s="17">
        <f ca="1">IF(F61&lt;=('Ejercicio 3 - TIR'!$D$18-'Ejercicio 3 - TIR'!$C$18)/('Ejercicio 3 - TIR'!$E$18-'Ejercicio 3 - TIR'!$C$18),'Ejercicio 3 - TIR'!$C$18+SQRT(('Ejercicio 3 - TIR'!$E$18-'Ejercicio 3 - TIR'!$C$18)*('Ejercicio 3 - TIR'!$D$18-'Ejercicio 3 - TIR'!$C$18)*F61),'Ejercicio 3 - TIR'!$E$18-SQRT(('Ejercicio 3 - TIR'!$E$18-'Ejercicio 3 - TIR'!$C$18)*('Ejercicio 3 - TIR'!$E$18-'Ejercicio 3 - TIR'!$D$18)*(1-F61)))</f>
        <v>42415.1122236579</v>
      </c>
      <c r="H61" s="16">
        <f ca="1" t="shared" ref="H61:L61" si="442">RAND()</f>
        <v>0.175613338651458</v>
      </c>
      <c r="I61" s="17">
        <f ca="1">IF(H61&lt;=('Ejercicio 3 - TIR'!$D$18-'Ejercicio 3 - TIR'!$C$18)/('Ejercicio 3 - TIR'!$E$18-'Ejercicio 3 - TIR'!$C$18),'Ejercicio 3 - TIR'!$C$18+SQRT(('Ejercicio 3 - TIR'!$E$18-'Ejercicio 3 - TIR'!$C$18)*('Ejercicio 3 - TIR'!$D$18-'Ejercicio 3 - TIR'!$C$18)*H61),'Ejercicio 3 - TIR'!$E$18-SQRT(('Ejercicio 3 - TIR'!$E$18-'Ejercicio 3 - TIR'!$C$18)*('Ejercicio 3 - TIR'!$E$18-'Ejercicio 3 - TIR'!$D$18)*(1-H61)))</f>
        <v>35132.4458884355</v>
      </c>
      <c r="J61" s="16">
        <f ca="1" t="shared" si="442"/>
        <v>0.838066785079143</v>
      </c>
      <c r="K61" s="17">
        <f ca="1">IF(J61&lt;=('Ejercicio 3 - TIR'!$D$18-'Ejercicio 3 - TIR'!$C$18)/('Ejercicio 3 - TIR'!$E$18-'Ejercicio 3 - TIR'!$C$18),'Ejercicio 3 - TIR'!$C$18+SQRT(('Ejercicio 3 - TIR'!$E$18-'Ejercicio 3 - TIR'!$C$18)*('Ejercicio 3 - TIR'!$D$18-'Ejercicio 3 - TIR'!$C$18)*J61),'Ejercicio 3 - TIR'!$E$18-SQRT(('Ejercicio 3 - TIR'!$E$18-'Ejercicio 3 - TIR'!$C$18)*('Ejercicio 3 - TIR'!$E$18-'Ejercicio 3 - TIR'!$D$18)*(1-J61)))</f>
        <v>41515.0335555325</v>
      </c>
      <c r="L61" s="16">
        <f ca="1" t="shared" si="442"/>
        <v>0.921574995691704</v>
      </c>
      <c r="M61" s="17">
        <f ca="1">IF(L61&lt;=('Ejercicio 3 - TIR'!$D$18-'Ejercicio 3 - TIR'!$C$18)/('Ejercicio 3 - TIR'!$E$18-'Ejercicio 3 - TIR'!$C$18),'Ejercicio 3 - TIR'!$C$18+SQRT(('Ejercicio 3 - TIR'!$E$18-'Ejercicio 3 - TIR'!$C$18)*('Ejercicio 3 - TIR'!$D$18-'Ejercicio 3 - TIR'!$C$18)*L61),'Ejercicio 3 - TIR'!$E$18-SQRT(('Ejercicio 3 - TIR'!$E$18-'Ejercicio 3 - TIR'!$C$18)*('Ejercicio 3 - TIR'!$E$18-'Ejercicio 3 - TIR'!$D$18)*(1-L61)))</f>
        <v>42574.7422151198</v>
      </c>
      <c r="N61" s="16">
        <f ca="1" t="shared" ref="N61:R61" si="443">RAND()</f>
        <v>0.663051893506314</v>
      </c>
      <c r="O61" s="17">
        <f ca="1">IF(N61&lt;=('Ejercicio 3 - TIR'!$D$18-'Ejercicio 3 - TIR'!$C$18)/('Ejercicio 3 - TIR'!$E$18-'Ejercicio 3 - TIR'!$C$18),'Ejercicio 3 - TIR'!$C$18+SQRT(('Ejercicio 3 - TIR'!$E$18-'Ejercicio 3 - TIR'!$C$18)*('Ejercicio 3 - TIR'!$D$18-'Ejercicio 3 - TIR'!$C$18)*N61),'Ejercicio 3 - TIR'!$E$18-SQRT(('Ejercicio 3 - TIR'!$E$18-'Ejercicio 3 - TIR'!$C$18)*('Ejercicio 3 - TIR'!$E$18-'Ejercicio 3 - TIR'!$D$18)*(1-N61)))</f>
        <v>39972.8523515566</v>
      </c>
      <c r="P61" s="16">
        <f ca="1" t="shared" si="443"/>
        <v>0.981506733403487</v>
      </c>
      <c r="Q61" s="18">
        <f ca="1">IF(P61&lt;=('Ejercicio 3 - TIR'!$D$22-'Ejercicio 3 - TIR'!$C$22)/('Ejercicio 3 - TIR'!$E$22-'Ejercicio 3 - TIR'!$C$22),'Ejercicio 3 - TIR'!$C$22+SQRT(('Ejercicio 3 - TIR'!$E$22-'Ejercicio 3 - TIR'!$C$22)*('Ejercicio 3 - TIR'!$D$22-'Ejercicio 3 - TIR'!$C$22)*P61),'Ejercicio 3 - TIR'!$E$22-SQRT(('Ejercicio 3 - TIR'!$E$22-'Ejercicio 3 - TIR'!$C$22)*('Ejercicio 3 - TIR'!$E$22-'Ejercicio 3 - TIR'!$D$22)*(1-P61)))</f>
        <v>0.174230435036008</v>
      </c>
      <c r="R61" s="16">
        <f ca="1" t="shared" si="443"/>
        <v>0.239777285665191</v>
      </c>
      <c r="S61" s="18">
        <f ca="1">IF(R61&lt;=('Ejercicio 3 - TIR'!$D$23-'Ejercicio 3 - TIR'!$C$23)/('Ejercicio 3 - TIR'!$E$23-'Ejercicio 3 - TIR'!$C$23),'Ejercicio 3 - TIR'!$C$23+SQRT(('Ejercicio 3 - TIR'!$E$23-'Ejercicio 3 - TIR'!$C$23)*('Ejercicio 3 - TIR'!$D$23-'Ejercicio 3 - TIR'!$C$23)*R61),'Ejercicio 3 - TIR'!$E$23-SQRT(('Ejercicio 3 - TIR'!$E$23-'Ejercicio 3 - TIR'!$C$23)*('Ejercicio 3 - TIR'!$E$23-'Ejercicio 3 - TIR'!$D$23)*(1-R61)))</f>
        <v>0.140774963638893</v>
      </c>
      <c r="T61" s="16">
        <f ca="1" t="shared" ref="T61:X61" si="444">RAND()</f>
        <v>0.303440911497195</v>
      </c>
      <c r="U61" s="18">
        <f ca="1">IF(T61&lt;=('Ejercicio 3 - TIR'!$D$24-'Ejercicio 3 - TIR'!$C$24)/('Ejercicio 3 - TIR'!$E$24-'Ejercicio 3 - TIR'!$C$24),'Ejercicio 3 - TIR'!$C$24+SQRT(('Ejercicio 3 - TIR'!$E$24-'Ejercicio 3 - TIR'!$C$24)*('Ejercicio 3 - TIR'!$D$24-'Ejercicio 3 - TIR'!$C$24)*T61),'Ejercicio 3 - TIR'!$E$24-SQRT(('Ejercicio 3 - TIR'!$E$24-'Ejercicio 3 - TIR'!$C$24)*('Ejercicio 3 - TIR'!$E$24-'Ejercicio 3 - TIR'!$D$24)*(1-T61)))</f>
        <v>0.175243334053649</v>
      </c>
      <c r="V61" s="16">
        <f ca="1" t="shared" si="444"/>
        <v>0.917411049666869</v>
      </c>
      <c r="W61" s="18">
        <f ca="1">IF(V61&lt;=('Ejercicio 3 - TIR'!$D$25-'Ejercicio 3 - TIR'!$C$25)/('Ejercicio 3 - TIR'!$E$25-'Ejercicio 3 - TIR'!$C$25),'Ejercicio 3 - TIR'!$C$25+SQRT(('Ejercicio 3 - TIR'!$E$25-'Ejercicio 3 - TIR'!$C$25)*('Ejercicio 3 - TIR'!$D$25-'Ejercicio 3 - TIR'!$C$25)*V61),'Ejercicio 3 - TIR'!$E$25-SQRT(('Ejercicio 3 - TIR'!$E$25-'Ejercicio 3 - TIR'!$C$25)*('Ejercicio 3 - TIR'!$E$25-'Ejercicio 3 - TIR'!$D$25)*(1-V61)))</f>
        <v>0.232998196384914</v>
      </c>
      <c r="X61" s="16">
        <f ca="1" t="shared" si="444"/>
        <v>0.924683745307016</v>
      </c>
      <c r="Y61" s="18">
        <f ca="1">IF(X61&lt;=('Ejercicio 3 - TIR'!$D$26-'Ejercicio 3 - TIR'!$C$26)/('Ejercicio 3 - TIR'!$E$26-'Ejercicio 3 - TIR'!$C$26),'Ejercicio 3 - TIR'!$C$26+SQRT(('Ejercicio 3 - TIR'!$E$26-'Ejercicio 3 - TIR'!$C$26)*('Ejercicio 3 - TIR'!$D$26-'Ejercicio 3 - TIR'!$C$26)*X61),'Ejercicio 3 - TIR'!$E$26-SQRT(('Ejercicio 3 - TIR'!$E$26-'Ejercicio 3 - TIR'!$C$26)*('Ejercicio 3 - TIR'!$E$26-'Ejercicio 3 - TIR'!$D$26)*(1-X61)))</f>
        <v>0.259833002817918</v>
      </c>
      <c r="Z61" s="16">
        <f ca="1" t="shared" si="4"/>
        <v>1.17423043503601</v>
      </c>
      <c r="AA61" s="16">
        <f ca="1" t="shared" si="5"/>
        <v>1.33953268183188</v>
      </c>
      <c r="AB61" s="16">
        <f ca="1" t="shared" si="6"/>
        <v>1.57427685506993</v>
      </c>
      <c r="AC61" s="16">
        <f ca="1" t="shared" si="7"/>
        <v>1.94108052291174</v>
      </c>
      <c r="AD61" s="16">
        <f ca="1" t="shared" si="8"/>
        <v>2.44543730389127</v>
      </c>
      <c r="AE61" s="15">
        <f ca="1" t="shared" si="9"/>
        <v>5877.21004564174</v>
      </c>
      <c r="AF61" s="15">
        <f ca="1" t="shared" si="10"/>
        <v>6704.5740761151</v>
      </c>
      <c r="AG61" s="15">
        <f ca="1" t="shared" si="11"/>
        <v>7879.50599062317</v>
      </c>
      <c r="AH61" s="15">
        <f ca="1" t="shared" si="12"/>
        <v>9715.41667484249</v>
      </c>
      <c r="AI61" s="15">
        <f ca="1" t="shared" si="13"/>
        <v>12239.8025630941</v>
      </c>
      <c r="AJ61" s="17">
        <f ca="1" t="shared" si="14"/>
        <v>49805.1156784869</v>
      </c>
      <c r="AK61" s="17">
        <f ca="1" t="shared" si="15"/>
        <v>47061.0594602496</v>
      </c>
      <c r="AL61" s="17">
        <f ca="1" t="shared" si="16"/>
        <v>65356.1564639263</v>
      </c>
      <c r="AM61" s="17">
        <f ca="1" t="shared" si="17"/>
        <v>82641.0028817571</v>
      </c>
      <c r="AN61" s="17">
        <f ca="1" t="shared" si="18"/>
        <v>97751.1042834342</v>
      </c>
      <c r="AO61" s="17">
        <f ca="1">C61/'Ejercicio 3 - TIR'!$D$7</f>
        <v>16279.0597518736</v>
      </c>
      <c r="AP61" s="17">
        <f ca="1" t="shared" si="19"/>
        <v>33526.0559266134</v>
      </c>
      <c r="AQ61" s="17">
        <f ca="1" t="shared" si="20"/>
        <v>30781.999708376</v>
      </c>
      <c r="AR61" s="17">
        <f ca="1" t="shared" si="21"/>
        <v>49077.0967120528</v>
      </c>
      <c r="AS61" s="17">
        <f ca="1" t="shared" si="22"/>
        <v>66361.9431298835</v>
      </c>
      <c r="AT61" s="17">
        <f ca="1" t="shared" si="23"/>
        <v>81472.0445315606</v>
      </c>
      <c r="AU61" s="17">
        <f ca="1">AP61*'Ejercicio 3 - TIR'!$D$5</f>
        <v>16763.0279633067</v>
      </c>
      <c r="AV61" s="17">
        <f ca="1">AQ61*'Ejercicio 3 - TIR'!$D$5</f>
        <v>15390.999854188</v>
      </c>
      <c r="AW61" s="17">
        <f ca="1">AR61*'Ejercicio 3 - TIR'!$D$5</f>
        <v>24538.5483560264</v>
      </c>
      <c r="AX61" s="17">
        <f ca="1">AS61*'Ejercicio 3 - TIR'!$D$5</f>
        <v>33180.9715649418</v>
      </c>
      <c r="AY61" s="17">
        <f ca="1">AT61*'Ejercicio 3 - TIR'!$D$5</f>
        <v>40736.0222657803</v>
      </c>
      <c r="AZ61" s="17">
        <f ca="1" t="shared" ref="AZ61:BD61" si="445">AJ61-AU61-AE61</f>
        <v>27164.8776695385</v>
      </c>
      <c r="BA61" s="17">
        <f ca="1" t="shared" si="445"/>
        <v>24965.4855299465</v>
      </c>
      <c r="BB61" s="17">
        <f ca="1" t="shared" si="445"/>
        <v>32938.1021172768</v>
      </c>
      <c r="BC61" s="17">
        <f ca="1" t="shared" si="445"/>
        <v>39744.6146419728</v>
      </c>
      <c r="BD61" s="17">
        <f ca="1" t="shared" si="445"/>
        <v>44775.2794545598</v>
      </c>
      <c r="BE61" s="17">
        <f ca="1" t="shared" ref="BE61:BI61" si="446">AZ61/Z61</f>
        <v>23134.1965418444</v>
      </c>
      <c r="BF61" s="17">
        <f ca="1" t="shared" si="446"/>
        <v>18637.4590695352</v>
      </c>
      <c r="BG61" s="17">
        <f ca="1" t="shared" si="446"/>
        <v>20922.6871443865</v>
      </c>
      <c r="BH61" s="17">
        <f ca="1" t="shared" si="446"/>
        <v>20475.5105070827</v>
      </c>
      <c r="BI61" s="17">
        <f ca="1" t="shared" si="446"/>
        <v>18309.7229208501</v>
      </c>
      <c r="BJ61" s="17">
        <f ca="1" t="shared" si="26"/>
        <v>82490.4597491621</v>
      </c>
      <c r="BK61" s="17">
        <f ca="1" t="shared" si="27"/>
        <v>39809.4199895065</v>
      </c>
      <c r="BL61" s="17">
        <f ca="1" t="shared" si="28"/>
        <v>122299.879738669</v>
      </c>
      <c r="BM61" s="17">
        <f ca="1">BK61*'Ejercicio 3 - TIR'!$D$5</f>
        <v>19904.7099947533</v>
      </c>
      <c r="BN61" s="17">
        <f ca="1" t="shared" si="29"/>
        <v>102395.169743915</v>
      </c>
      <c r="BO61" s="17">
        <f ca="1" t="shared" si="30"/>
        <v>41871.9259663621</v>
      </c>
      <c r="BP61" s="17">
        <f ca="1" t="shared" si="31"/>
        <v>-115127.694849793</v>
      </c>
      <c r="BQ61" s="17">
        <f ca="1" t="shared" ref="BQ61:BT61" si="447">BE61</f>
        <v>23134.1965418444</v>
      </c>
      <c r="BR61" s="17">
        <f ca="1" t="shared" si="447"/>
        <v>18637.4590695352</v>
      </c>
      <c r="BS61" s="17">
        <f ca="1" t="shared" si="447"/>
        <v>20922.6871443865</v>
      </c>
      <c r="BT61" s="17">
        <f ca="1" t="shared" si="447"/>
        <v>20475.5105070827</v>
      </c>
      <c r="BU61" s="17">
        <f ca="1" t="shared" si="33"/>
        <v>60181.6488872122</v>
      </c>
      <c r="BV61" s="19">
        <f ca="1" t="shared" si="34"/>
        <v>6.55163936619398</v>
      </c>
    </row>
    <row r="62" ht="15" customHeight="1" spans="1:74">
      <c r="A62" s="15">
        <v>61</v>
      </c>
      <c r="B62" s="16">
        <f ca="1" t="shared" ref="B62:F62" si="448">RAND()</f>
        <v>0.967950696778973</v>
      </c>
      <c r="C62" s="17">
        <f ca="1">IF(B62&lt;=('Ejercicio 3 - TIR'!$D$13-'Ejercicio 3 - TIR'!$C$13)/('Ejercicio 3 - TIR'!$E$13-'Ejercicio 3 - TIR'!$C$13),'Ejercicio 3 - TIR'!$C$13+SQRT(('Ejercicio 3 - TIR'!$E$13-'Ejercicio 3 - TIR'!$C$13)*('Ejercicio 3 - TIR'!$D$13-'Ejercicio 3 - TIR'!$C$13)*B62),'Ejercicio 3 - TIR'!$E$13-SQRT(('Ejercicio 3 - TIR'!$E$13-'Ejercicio 3 - TIR'!$C$13)*('Ejercicio 3 - TIR'!$E$13-'Ejercicio 3 - TIR'!$D$13)*(1-B62)))</f>
        <v>93798.4547195693</v>
      </c>
      <c r="D62" s="16">
        <f ca="1" t="shared" si="448"/>
        <v>0.735655922200651</v>
      </c>
      <c r="E62" s="17">
        <f ca="1">IF(D62&lt;=('Ejercicio 3 - TIR'!$D$14-'Ejercicio 3 - TIR'!$C$14)/('Ejercicio 3 - TIR'!$E$14-'Ejercicio 3 - TIR'!$C$14),'Ejercicio 3 - TIR'!$C$14+SQRT(('Ejercicio 3 - TIR'!$E$14-'Ejercicio 3 - TIR'!$C$14)*('Ejercicio 3 - TIR'!$D$14-'Ejercicio 3 - TIR'!$C$14)*D62),'Ejercicio 3 - TIR'!$E$14-SQRT(('Ejercicio 3 - TIR'!$E$14-'Ejercicio 3 - TIR'!$C$14)*('Ejercicio 3 - TIR'!$E$14-'Ejercicio 3 - TIR'!$D$14)*(1-D62)))</f>
        <v>33703.0474299148</v>
      </c>
      <c r="F62" s="16">
        <f ca="1" t="shared" si="448"/>
        <v>0.888405896548197</v>
      </c>
      <c r="G62" s="17">
        <f ca="1">IF(F62&lt;=('Ejercicio 3 - TIR'!$D$18-'Ejercicio 3 - TIR'!$C$18)/('Ejercicio 3 - TIR'!$E$18-'Ejercicio 3 - TIR'!$C$18),'Ejercicio 3 - TIR'!$C$18+SQRT(('Ejercicio 3 - TIR'!$E$18-'Ejercicio 3 - TIR'!$C$18)*('Ejercicio 3 - TIR'!$D$18-'Ejercicio 3 - TIR'!$C$18)*F62),'Ejercicio 3 - TIR'!$E$18-SQRT(('Ejercicio 3 - TIR'!$E$18-'Ejercicio 3 - TIR'!$C$18)*('Ejercicio 3 - TIR'!$E$18-'Ejercicio 3 - TIR'!$D$18)*(1-F62)))</f>
        <v>42106.9812031573</v>
      </c>
      <c r="H62" s="16">
        <f ca="1" t="shared" ref="H62:L62" si="449">RAND()</f>
        <v>0.399963648771889</v>
      </c>
      <c r="I62" s="17">
        <f ca="1">IF(H62&lt;=('Ejercicio 3 - TIR'!$D$18-'Ejercicio 3 - TIR'!$C$18)/('Ejercicio 3 - TIR'!$E$18-'Ejercicio 3 - TIR'!$C$18),'Ejercicio 3 - TIR'!$C$18+SQRT(('Ejercicio 3 - TIR'!$E$18-'Ejercicio 3 - TIR'!$C$18)*('Ejercicio 3 - TIR'!$D$18-'Ejercicio 3 - TIR'!$C$18)*H62),'Ejercicio 3 - TIR'!$E$18-SQRT(('Ejercicio 3 - TIR'!$E$18-'Ejercicio 3 - TIR'!$C$18)*('Ejercicio 3 - TIR'!$E$18-'Ejercicio 3 - TIR'!$D$18)*(1-H62)))</f>
        <v>37745.6147151652</v>
      </c>
      <c r="J62" s="16">
        <f ca="1" t="shared" si="449"/>
        <v>0.533035642931635</v>
      </c>
      <c r="K62" s="17">
        <f ca="1">IF(J62&lt;=('Ejercicio 3 - TIR'!$D$18-'Ejercicio 3 - TIR'!$C$18)/('Ejercicio 3 - TIR'!$E$18-'Ejercicio 3 - TIR'!$C$18),'Ejercicio 3 - TIR'!$C$18+SQRT(('Ejercicio 3 - TIR'!$E$18-'Ejercicio 3 - TIR'!$C$18)*('Ejercicio 3 - TIR'!$D$18-'Ejercicio 3 - TIR'!$C$18)*J62),'Ejercicio 3 - TIR'!$E$18-SQRT(('Ejercicio 3 - TIR'!$E$18-'Ejercicio 3 - TIR'!$C$18)*('Ejercicio 3 - TIR'!$E$18-'Ejercicio 3 - TIR'!$D$18)*(1-J62)))</f>
        <v>38941.7753516707</v>
      </c>
      <c r="L62" s="16">
        <f ca="1" t="shared" si="449"/>
        <v>0.303750361549345</v>
      </c>
      <c r="M62" s="17">
        <f ca="1">IF(L62&lt;=('Ejercicio 3 - TIR'!$D$18-'Ejercicio 3 - TIR'!$C$18)/('Ejercicio 3 - TIR'!$E$18-'Ejercicio 3 - TIR'!$C$18),'Ejercicio 3 - TIR'!$C$18+SQRT(('Ejercicio 3 - TIR'!$E$18-'Ejercicio 3 - TIR'!$C$18)*('Ejercicio 3 - TIR'!$D$18-'Ejercicio 3 - TIR'!$C$18)*L62),'Ejercicio 3 - TIR'!$E$18-SQRT(('Ejercicio 3 - TIR'!$E$18-'Ejercicio 3 - TIR'!$C$18)*('Ejercicio 3 - TIR'!$E$18-'Ejercicio 3 - TIR'!$D$18)*(1-L62)))</f>
        <v>36750.0040172137</v>
      </c>
      <c r="N62" s="16">
        <f ca="1" t="shared" ref="N62:R62" si="450">RAND()</f>
        <v>0.998671258673061</v>
      </c>
      <c r="O62" s="17">
        <f ca="1">IF(N62&lt;=('Ejercicio 3 - TIR'!$D$18-'Ejercicio 3 - TIR'!$C$18)/('Ejercicio 3 - TIR'!$E$18-'Ejercicio 3 - TIR'!$C$18),'Ejercicio 3 - TIR'!$C$18+SQRT(('Ejercicio 3 - TIR'!$E$18-'Ejercicio 3 - TIR'!$C$18)*('Ejercicio 3 - TIR'!$D$18-'Ejercicio 3 - TIR'!$C$18)*N62),'Ejercicio 3 - TIR'!$E$18-SQRT(('Ejercicio 3 - TIR'!$E$18-'Ejercicio 3 - TIR'!$C$18)*('Ejercicio 3 - TIR'!$E$18-'Ejercicio 3 - TIR'!$D$18)*(1-N62)))</f>
        <v>44684.3172486175</v>
      </c>
      <c r="P62" s="16">
        <f ca="1" t="shared" si="450"/>
        <v>0.0300747917118784</v>
      </c>
      <c r="Q62" s="18">
        <f ca="1">IF(P62&lt;=('Ejercicio 3 - TIR'!$D$22-'Ejercicio 3 - TIR'!$C$22)/('Ejercicio 3 - TIR'!$E$22-'Ejercicio 3 - TIR'!$C$22),'Ejercicio 3 - TIR'!$C$22+SQRT(('Ejercicio 3 - TIR'!$E$22-'Ejercicio 3 - TIR'!$C$22)*('Ejercicio 3 - TIR'!$D$22-'Ejercicio 3 - TIR'!$C$22)*P62),'Ejercicio 3 - TIR'!$E$22-SQRT(('Ejercicio 3 - TIR'!$E$22-'Ejercicio 3 - TIR'!$C$22)*('Ejercicio 3 - TIR'!$E$22-'Ejercicio 3 - TIR'!$D$22)*(1-P62)))</f>
        <v>0.127357623602861</v>
      </c>
      <c r="R62" s="16">
        <f ca="1" t="shared" si="450"/>
        <v>0.731898797832926</v>
      </c>
      <c r="S62" s="18">
        <f ca="1">IF(R62&lt;=('Ejercicio 3 - TIR'!$D$23-'Ejercicio 3 - TIR'!$C$23)/('Ejercicio 3 - TIR'!$E$23-'Ejercicio 3 - TIR'!$C$23),'Ejercicio 3 - TIR'!$C$23+SQRT(('Ejercicio 3 - TIR'!$E$23-'Ejercicio 3 - TIR'!$C$23)*('Ejercicio 3 - TIR'!$D$23-'Ejercicio 3 - TIR'!$C$23)*R62),'Ejercicio 3 - TIR'!$E$23-SQRT(('Ejercicio 3 - TIR'!$E$23-'Ejercicio 3 - TIR'!$C$23)*('Ejercicio 3 - TIR'!$E$23-'Ejercicio 3 - TIR'!$D$23)*(1-R62)))</f>
        <v>0.158032247181363</v>
      </c>
      <c r="T62" s="16">
        <f ca="1" t="shared" ref="T62:X62" si="451">RAND()</f>
        <v>0.967162717950425</v>
      </c>
      <c r="U62" s="18">
        <f ca="1">IF(T62&lt;=('Ejercicio 3 - TIR'!$D$24-'Ejercicio 3 - TIR'!$C$24)/('Ejercicio 3 - TIR'!$E$24-'Ejercicio 3 - TIR'!$C$24),'Ejercicio 3 - TIR'!$C$24+SQRT(('Ejercicio 3 - TIR'!$E$24-'Ejercicio 3 - TIR'!$C$24)*('Ejercicio 3 - TIR'!$D$24-'Ejercicio 3 - TIR'!$C$24)*T62),'Ejercicio 3 - TIR'!$E$24-SQRT(('Ejercicio 3 - TIR'!$E$24-'Ejercicio 3 - TIR'!$C$24)*('Ejercicio 3 - TIR'!$E$24-'Ejercicio 3 - TIR'!$D$24)*(1-T62)))</f>
        <v>0.210411236276829</v>
      </c>
      <c r="V62" s="16">
        <f ca="1" t="shared" si="451"/>
        <v>0.869838858218663</v>
      </c>
      <c r="W62" s="18">
        <f ca="1">IF(V62&lt;=('Ejercicio 3 - TIR'!$D$25-'Ejercicio 3 - TIR'!$C$25)/('Ejercicio 3 - TIR'!$E$25-'Ejercicio 3 - TIR'!$C$25),'Ejercicio 3 - TIR'!$C$25+SQRT(('Ejercicio 3 - TIR'!$E$25-'Ejercicio 3 - TIR'!$C$25)*('Ejercicio 3 - TIR'!$D$25-'Ejercicio 3 - TIR'!$C$25)*V62),'Ejercicio 3 - TIR'!$E$25-SQRT(('Ejercicio 3 - TIR'!$E$25-'Ejercicio 3 - TIR'!$C$25)*('Ejercicio 3 - TIR'!$E$25-'Ejercicio 3 - TIR'!$D$25)*(1-V62)))</f>
        <v>0.228656054810915</v>
      </c>
      <c r="X62" s="16">
        <f ca="1" t="shared" si="451"/>
        <v>0.165362487344253</v>
      </c>
      <c r="Y62" s="18">
        <f ca="1">IF(X62&lt;=('Ejercicio 3 - TIR'!$D$26-'Ejercicio 3 - TIR'!$C$26)/('Ejercicio 3 - TIR'!$E$26-'Ejercicio 3 - TIR'!$C$26),'Ejercicio 3 - TIR'!$C$26+SQRT(('Ejercicio 3 - TIR'!$E$26-'Ejercicio 3 - TIR'!$C$26)*('Ejercicio 3 - TIR'!$D$26-'Ejercicio 3 - TIR'!$C$26)*X62),'Ejercicio 3 - TIR'!$E$26-SQRT(('Ejercicio 3 - TIR'!$E$26-'Ejercicio 3 - TIR'!$C$26)*('Ejercicio 3 - TIR'!$E$26-'Ejercicio 3 - TIR'!$D$26)*(1-X62)))</f>
        <v>0.211130042967999</v>
      </c>
      <c r="Z62" s="16">
        <f ca="1" t="shared" si="4"/>
        <v>1.12735762360286</v>
      </c>
      <c r="AA62" s="16">
        <f ca="1" t="shared" si="5"/>
        <v>1.30551648223786</v>
      </c>
      <c r="AB62" s="16">
        <f ca="1" t="shared" si="6"/>
        <v>1.58021181924531</v>
      </c>
      <c r="AC62" s="16">
        <f ca="1" t="shared" si="7"/>
        <v>1.94153681959952</v>
      </c>
      <c r="AD62" s="16">
        <f ca="1" t="shared" si="8"/>
        <v>2.35145357174552</v>
      </c>
      <c r="AE62" s="15">
        <f ca="1" t="shared" si="9"/>
        <v>4292.34002884847</v>
      </c>
      <c r="AF62" s="15">
        <f ca="1" t="shared" si="10"/>
        <v>4970.66816927391</v>
      </c>
      <c r="AG62" s="15">
        <f ca="1" t="shared" si="11"/>
        <v>6016.55260389272</v>
      </c>
      <c r="AH62" s="15">
        <f ca="1" t="shared" si="12"/>
        <v>7392.27378586116</v>
      </c>
      <c r="AI62" s="15">
        <f ca="1" t="shared" si="13"/>
        <v>8953.00486790124</v>
      </c>
      <c r="AJ62" s="17">
        <f ca="1" t="shared" si="14"/>
        <v>47469.6262662818</v>
      </c>
      <c r="AK62" s="17">
        <f ca="1" t="shared" si="15"/>
        <v>49277.5221428482</v>
      </c>
      <c r="AL62" s="17">
        <f ca="1" t="shared" si="16"/>
        <v>61536.2536731056</v>
      </c>
      <c r="AM62" s="17">
        <f ca="1" t="shared" si="17"/>
        <v>71351.4859198507</v>
      </c>
      <c r="AN62" s="17">
        <f ca="1" t="shared" si="18"/>
        <v>105073.097395271</v>
      </c>
      <c r="AO62" s="17">
        <f ca="1">C62/'Ejercicio 3 - TIR'!$D$7</f>
        <v>18759.6909439139</v>
      </c>
      <c r="AP62" s="17">
        <f ca="1" t="shared" si="19"/>
        <v>28709.9353223679</v>
      </c>
      <c r="AQ62" s="17">
        <f ca="1" t="shared" si="20"/>
        <v>30517.8311989343</v>
      </c>
      <c r="AR62" s="17">
        <f ca="1" t="shared" si="21"/>
        <v>42776.5627291917</v>
      </c>
      <c r="AS62" s="17">
        <f ca="1" t="shared" si="22"/>
        <v>52591.7949759368</v>
      </c>
      <c r="AT62" s="17">
        <f ca="1" t="shared" si="23"/>
        <v>86313.4064513575</v>
      </c>
      <c r="AU62" s="17">
        <f ca="1">AP62*'Ejercicio 3 - TIR'!$D$5</f>
        <v>14354.9676611839</v>
      </c>
      <c r="AV62" s="17">
        <f ca="1">AQ62*'Ejercicio 3 - TIR'!$D$5</f>
        <v>15258.9155994671</v>
      </c>
      <c r="AW62" s="17">
        <f ca="1">AR62*'Ejercicio 3 - TIR'!$D$5</f>
        <v>21388.2813645959</v>
      </c>
      <c r="AX62" s="17">
        <f ca="1">AS62*'Ejercicio 3 - TIR'!$D$5</f>
        <v>26295.8974879684</v>
      </c>
      <c r="AY62" s="17">
        <f ca="1">AT62*'Ejercicio 3 - TIR'!$D$5</f>
        <v>43156.7032256787</v>
      </c>
      <c r="AZ62" s="17">
        <f ca="1" t="shared" ref="AZ62:BD62" si="452">AJ62-AU62-AE62</f>
        <v>28822.3185762493</v>
      </c>
      <c r="BA62" s="17">
        <f ca="1" t="shared" si="452"/>
        <v>29047.9383741071</v>
      </c>
      <c r="BB62" s="17">
        <f ca="1" t="shared" si="452"/>
        <v>34131.419704617</v>
      </c>
      <c r="BC62" s="17">
        <f ca="1" t="shared" si="452"/>
        <v>37663.3146460211</v>
      </c>
      <c r="BD62" s="17">
        <f ca="1" t="shared" si="452"/>
        <v>52963.3893016914</v>
      </c>
      <c r="BE62" s="17">
        <f ca="1" t="shared" ref="BE62:BI62" si="453">AZ62/Z62</f>
        <v>25566.2604064695</v>
      </c>
      <c r="BF62" s="17">
        <f ca="1" t="shared" si="453"/>
        <v>22250.1506256852</v>
      </c>
      <c r="BG62" s="17">
        <f ca="1" t="shared" si="453"/>
        <v>21599.2687112781</v>
      </c>
      <c r="BH62" s="17">
        <f ca="1" t="shared" si="453"/>
        <v>19398.7125383437</v>
      </c>
      <c r="BI62" s="17">
        <f ca="1" t="shared" si="453"/>
        <v>22523.6806450641</v>
      </c>
      <c r="BJ62" s="17">
        <f ca="1" t="shared" si="26"/>
        <v>79251.1512577817</v>
      </c>
      <c r="BK62" s="17">
        <f ca="1" t="shared" si="27"/>
        <v>44112.5422749083</v>
      </c>
      <c r="BL62" s="17">
        <f ca="1" t="shared" si="28"/>
        <v>123363.69353269</v>
      </c>
      <c r="BM62" s="17">
        <f ca="1">BK62*'Ejercicio 3 - TIR'!$D$5</f>
        <v>22056.2711374541</v>
      </c>
      <c r="BN62" s="17">
        <f ca="1" t="shared" si="29"/>
        <v>101307.422395236</v>
      </c>
      <c r="BO62" s="17">
        <f ca="1" t="shared" si="30"/>
        <v>43082.8929018718</v>
      </c>
      <c r="BP62" s="17">
        <f ca="1" t="shared" si="31"/>
        <v>-127501.502149484</v>
      </c>
      <c r="BQ62" s="17">
        <f ca="1" t="shared" ref="BQ62:BT62" si="454">BE62</f>
        <v>25566.2604064695</v>
      </c>
      <c r="BR62" s="17">
        <f ca="1" t="shared" si="454"/>
        <v>22250.1506256852</v>
      </c>
      <c r="BS62" s="17">
        <f ca="1" t="shared" si="454"/>
        <v>21599.2687112781</v>
      </c>
      <c r="BT62" s="17">
        <f ca="1" t="shared" si="454"/>
        <v>19398.7125383437</v>
      </c>
      <c r="BU62" s="17">
        <f ca="1" t="shared" si="33"/>
        <v>65606.5735469359</v>
      </c>
      <c r="BV62" s="19">
        <f ca="1" t="shared" si="34"/>
        <v>5.73858873487585</v>
      </c>
    </row>
    <row r="63" ht="15" customHeight="1" spans="1:74">
      <c r="A63" s="15">
        <v>62</v>
      </c>
      <c r="B63" s="16">
        <f ca="1" t="shared" ref="B63:F63" si="455">RAND()</f>
        <v>0.170495120527254</v>
      </c>
      <c r="C63" s="17">
        <f ca="1">IF(B63&lt;=('Ejercicio 3 - TIR'!$D$13-'Ejercicio 3 - TIR'!$C$13)/('Ejercicio 3 - TIR'!$E$13-'Ejercicio 3 - TIR'!$C$13),'Ejercicio 3 - TIR'!$C$13+SQRT(('Ejercicio 3 - TIR'!$E$13-'Ejercicio 3 - TIR'!$C$13)*('Ejercicio 3 - TIR'!$D$13-'Ejercicio 3 - TIR'!$C$13)*B63),'Ejercicio 3 - TIR'!$E$13-SQRT(('Ejercicio 3 - TIR'!$E$13-'Ejercicio 3 - TIR'!$C$13)*('Ejercicio 3 - TIR'!$E$13-'Ejercicio 3 - TIR'!$D$13)*(1-B63)))</f>
        <v>68258.2109570355</v>
      </c>
      <c r="D63" s="16">
        <f ca="1" t="shared" si="455"/>
        <v>0.966868742599959</v>
      </c>
      <c r="E63" s="17">
        <f ca="1">IF(D63&lt;=('Ejercicio 3 - TIR'!$D$14-'Ejercicio 3 - TIR'!$C$14)/('Ejercicio 3 - TIR'!$E$14-'Ejercicio 3 - TIR'!$C$14),'Ejercicio 3 - TIR'!$C$14+SQRT(('Ejercicio 3 - TIR'!$E$14-'Ejercicio 3 - TIR'!$C$14)*('Ejercicio 3 - TIR'!$D$14-'Ejercicio 3 - TIR'!$C$14)*D63),'Ejercicio 3 - TIR'!$E$14-SQRT(('Ejercicio 3 - TIR'!$E$14-'Ejercicio 3 - TIR'!$C$14)*('Ejercicio 3 - TIR'!$E$14-'Ejercicio 3 - TIR'!$D$14)*(1-D63)))</f>
        <v>37770.720158884</v>
      </c>
      <c r="F63" s="16">
        <f ca="1" t="shared" si="455"/>
        <v>0.565455810596901</v>
      </c>
      <c r="G63" s="17">
        <f ca="1">IF(F63&lt;=('Ejercicio 3 - TIR'!$D$18-'Ejercicio 3 - TIR'!$C$18)/('Ejercicio 3 - TIR'!$E$18-'Ejercicio 3 - TIR'!$C$18),'Ejercicio 3 - TIR'!$C$18+SQRT(('Ejercicio 3 - TIR'!$E$18-'Ejercicio 3 - TIR'!$C$18)*('Ejercicio 3 - TIR'!$D$18-'Ejercicio 3 - TIR'!$C$18)*F63),'Ejercicio 3 - TIR'!$E$18-SQRT(('Ejercicio 3 - TIR'!$E$18-'Ejercicio 3 - TIR'!$C$18)*('Ejercicio 3 - TIR'!$E$18-'Ejercicio 3 - TIR'!$D$18)*(1-F63)))</f>
        <v>39209.6890061248</v>
      </c>
      <c r="H63" s="16">
        <f ca="1" t="shared" ref="H63:L63" si="456">RAND()</f>
        <v>0.523433665826214</v>
      </c>
      <c r="I63" s="17">
        <f ca="1">IF(H63&lt;=('Ejercicio 3 - TIR'!$D$18-'Ejercicio 3 - TIR'!$C$18)/('Ejercicio 3 - TIR'!$E$18-'Ejercicio 3 - TIR'!$C$18),'Ejercicio 3 - TIR'!$C$18+SQRT(('Ejercicio 3 - TIR'!$E$18-'Ejercicio 3 - TIR'!$C$18)*('Ejercicio 3 - TIR'!$D$18-'Ejercicio 3 - TIR'!$C$18)*H63),'Ejercicio 3 - TIR'!$E$18-SQRT(('Ejercicio 3 - TIR'!$E$18-'Ejercicio 3 - TIR'!$C$18)*('Ejercicio 3 - TIR'!$E$18-'Ejercicio 3 - TIR'!$D$18)*(1-H63)))</f>
        <v>38860.8718461522</v>
      </c>
      <c r="J63" s="16">
        <f ca="1" t="shared" si="456"/>
        <v>0.789745200943502</v>
      </c>
      <c r="K63" s="17">
        <f ca="1">IF(J63&lt;=('Ejercicio 3 - TIR'!$D$18-'Ejercicio 3 - TIR'!$C$18)/('Ejercicio 3 - TIR'!$E$18-'Ejercicio 3 - TIR'!$C$18),'Ejercicio 3 - TIR'!$C$18+SQRT(('Ejercicio 3 - TIR'!$E$18-'Ejercicio 3 - TIR'!$C$18)*('Ejercicio 3 - TIR'!$D$18-'Ejercicio 3 - TIR'!$C$18)*J63),'Ejercicio 3 - TIR'!$E$18-SQRT(('Ejercicio 3 - TIR'!$E$18-'Ejercicio 3 - TIR'!$C$18)*('Ejercicio 3 - TIR'!$E$18-'Ejercicio 3 - TIR'!$D$18)*(1-J63)))</f>
        <v>41028.9661384927</v>
      </c>
      <c r="L63" s="16">
        <f ca="1" t="shared" si="456"/>
        <v>0.16079834057843</v>
      </c>
      <c r="M63" s="17">
        <f ca="1">IF(L63&lt;=('Ejercicio 3 - TIR'!$D$18-'Ejercicio 3 - TIR'!$C$18)/('Ejercicio 3 - TIR'!$E$18-'Ejercicio 3 - TIR'!$C$18),'Ejercicio 3 - TIR'!$C$18+SQRT(('Ejercicio 3 - TIR'!$E$18-'Ejercicio 3 - TIR'!$C$18)*('Ejercicio 3 - TIR'!$D$18-'Ejercicio 3 - TIR'!$C$18)*L63),'Ejercicio 3 - TIR'!$E$18-SQRT(('Ejercicio 3 - TIR'!$E$18-'Ejercicio 3 - TIR'!$C$18)*('Ejercicio 3 - TIR'!$E$18-'Ejercicio 3 - TIR'!$D$18)*(1-L63)))</f>
        <v>34911.1863217317</v>
      </c>
      <c r="N63" s="16">
        <f ca="1" t="shared" ref="N63:R63" si="457">RAND()</f>
        <v>0.676135996949423</v>
      </c>
      <c r="O63" s="17">
        <f ca="1">IF(N63&lt;=('Ejercicio 3 - TIR'!$D$18-'Ejercicio 3 - TIR'!$C$18)/('Ejercicio 3 - TIR'!$E$18-'Ejercicio 3 - TIR'!$C$18),'Ejercicio 3 - TIR'!$C$18+SQRT(('Ejercicio 3 - TIR'!$E$18-'Ejercicio 3 - TIR'!$C$18)*('Ejercicio 3 - TIR'!$D$18-'Ejercicio 3 - TIR'!$C$18)*N63),'Ejercicio 3 - TIR'!$E$18-SQRT(('Ejercicio 3 - TIR'!$E$18-'Ejercicio 3 - TIR'!$C$18)*('Ejercicio 3 - TIR'!$E$18-'Ejercicio 3 - TIR'!$D$18)*(1-N63)))</f>
        <v>40071.5316548857</v>
      </c>
      <c r="P63" s="16">
        <f ca="1" t="shared" si="457"/>
        <v>0.915847318111201</v>
      </c>
      <c r="Q63" s="18">
        <f ca="1">IF(P63&lt;=('Ejercicio 3 - TIR'!$D$22-'Ejercicio 3 - TIR'!$C$22)/('Ejercicio 3 - TIR'!$E$22-'Ejercicio 3 - TIR'!$C$22),'Ejercicio 3 - TIR'!$C$22+SQRT(('Ejercicio 3 - TIR'!$E$22-'Ejercicio 3 - TIR'!$C$22)*('Ejercicio 3 - TIR'!$D$22-'Ejercicio 3 - TIR'!$C$22)*P63),'Ejercicio 3 - TIR'!$E$22-SQRT(('Ejercicio 3 - TIR'!$E$22-'Ejercicio 3 - TIR'!$C$22)*('Ejercicio 3 - TIR'!$E$22-'Ejercicio 3 - TIR'!$D$22)*(1-P63)))</f>
        <v>0.167692488984371</v>
      </c>
      <c r="R63" s="16">
        <f ca="1" t="shared" si="457"/>
        <v>0.213544394067856</v>
      </c>
      <c r="S63" s="18">
        <f ca="1">IF(R63&lt;=('Ejercicio 3 - TIR'!$D$23-'Ejercicio 3 - TIR'!$C$23)/('Ejercicio 3 - TIR'!$E$23-'Ejercicio 3 - TIR'!$C$23),'Ejercicio 3 - TIR'!$C$23+SQRT(('Ejercicio 3 - TIR'!$E$23-'Ejercicio 3 - TIR'!$C$23)*('Ejercicio 3 - TIR'!$D$23-'Ejercicio 3 - TIR'!$C$23)*R63),'Ejercicio 3 - TIR'!$E$23-SQRT(('Ejercicio 3 - TIR'!$E$23-'Ejercicio 3 - TIR'!$C$23)*('Ejercicio 3 - TIR'!$E$23-'Ejercicio 3 - TIR'!$D$23)*(1-R63)))</f>
        <v>0.139605609129077</v>
      </c>
      <c r="T63" s="16">
        <f ca="1" t="shared" ref="T63:X63" si="458">RAND()</f>
        <v>0.263155189714339</v>
      </c>
      <c r="U63" s="18">
        <f ca="1">IF(T63&lt;=('Ejercicio 3 - TIR'!$D$24-'Ejercicio 3 - TIR'!$C$24)/('Ejercicio 3 - TIR'!$E$24-'Ejercicio 3 - TIR'!$C$24),'Ejercicio 3 - TIR'!$C$24+SQRT(('Ejercicio 3 - TIR'!$E$24-'Ejercicio 3 - TIR'!$C$24)*('Ejercicio 3 - TIR'!$D$24-'Ejercicio 3 - TIR'!$C$24)*T63),'Ejercicio 3 - TIR'!$E$24-SQRT(('Ejercicio 3 - TIR'!$E$24-'Ejercicio 3 - TIR'!$C$24)*('Ejercicio 3 - TIR'!$E$24-'Ejercicio 3 - TIR'!$D$24)*(1-T63)))</f>
        <v>0.173507996477797</v>
      </c>
      <c r="V63" s="16">
        <f ca="1" t="shared" si="458"/>
        <v>0.580835450084859</v>
      </c>
      <c r="W63" s="18">
        <f ca="1">IF(V63&lt;=('Ejercicio 3 - TIR'!$D$25-'Ejercicio 3 - TIR'!$C$25)/('Ejercicio 3 - TIR'!$E$25-'Ejercicio 3 - TIR'!$C$25),'Ejercicio 3 - TIR'!$C$25+SQRT(('Ejercicio 3 - TIR'!$E$25-'Ejercicio 3 - TIR'!$C$25)*('Ejercicio 3 - TIR'!$D$25-'Ejercicio 3 - TIR'!$C$25)*V63),'Ejercicio 3 - TIR'!$E$25-SQRT(('Ejercicio 3 - TIR'!$E$25-'Ejercicio 3 - TIR'!$C$25)*('Ejercicio 3 - TIR'!$E$25-'Ejercicio 3 - TIR'!$D$25)*(1-V63)))</f>
        <v>0.211697572861462</v>
      </c>
      <c r="X63" s="16">
        <f ca="1" t="shared" si="458"/>
        <v>0.467084813505907</v>
      </c>
      <c r="Y63" s="18">
        <f ca="1">IF(X63&lt;=('Ejercicio 3 - TIR'!$D$26-'Ejercicio 3 - TIR'!$C$26)/('Ejercicio 3 - TIR'!$E$26-'Ejercicio 3 - TIR'!$C$26),'Ejercicio 3 - TIR'!$C$26+SQRT(('Ejercicio 3 - TIR'!$E$26-'Ejercicio 3 - TIR'!$C$26)*('Ejercicio 3 - TIR'!$D$26-'Ejercicio 3 - TIR'!$C$26)*X63),'Ejercicio 3 - TIR'!$E$26-SQRT(('Ejercicio 3 - TIR'!$E$26-'Ejercicio 3 - TIR'!$C$26)*('Ejercicio 3 - TIR'!$E$26-'Ejercicio 3 - TIR'!$D$26)*(1-X63)))</f>
        <v>0.226355410272162</v>
      </c>
      <c r="Z63" s="16">
        <f ca="1" t="shared" si="4"/>
        <v>1.16769248898437</v>
      </c>
      <c r="AA63" s="16">
        <f ca="1" t="shared" si="5"/>
        <v>1.33070891018448</v>
      </c>
      <c r="AB63" s="16">
        <f ca="1" t="shared" si="6"/>
        <v>1.56159754708574</v>
      </c>
      <c r="AC63" s="16">
        <f ca="1" t="shared" si="7"/>
        <v>1.89218395759021</v>
      </c>
      <c r="AD63" s="16">
        <f ca="1" t="shared" si="8"/>
        <v>2.32049003362094</v>
      </c>
      <c r="AE63" s="15">
        <f ca="1" t="shared" si="9"/>
        <v>6333.8660741754</v>
      </c>
      <c r="AF63" s="15">
        <f ca="1" t="shared" si="10"/>
        <v>7218.10930560265</v>
      </c>
      <c r="AG63" s="15">
        <f ca="1" t="shared" si="11"/>
        <v>8470.50898957551</v>
      </c>
      <c r="AH63" s="15">
        <f ca="1" t="shared" si="12"/>
        <v>10263.6951835698</v>
      </c>
      <c r="AI63" s="15">
        <f ca="1" t="shared" si="13"/>
        <v>12586.9381177552</v>
      </c>
      <c r="AJ63" s="17">
        <f ca="1" t="shared" si="14"/>
        <v>45784.8593478649</v>
      </c>
      <c r="AK63" s="17">
        <f ca="1" t="shared" si="15"/>
        <v>51712.508423212</v>
      </c>
      <c r="AL63" s="17">
        <f ca="1" t="shared" si="16"/>
        <v>64070.7328813343</v>
      </c>
      <c r="AM63" s="17">
        <f ca="1" t="shared" si="17"/>
        <v>66058.3866984234</v>
      </c>
      <c r="AN63" s="17">
        <f ca="1" t="shared" si="18"/>
        <v>92985.5898370885</v>
      </c>
      <c r="AO63" s="17">
        <f ca="1">C63/'Ejercicio 3 - TIR'!$D$7</f>
        <v>13651.6421914071</v>
      </c>
      <c r="AP63" s="17">
        <f ca="1" t="shared" si="19"/>
        <v>32133.2171564578</v>
      </c>
      <c r="AQ63" s="17">
        <f ca="1" t="shared" si="20"/>
        <v>38060.8662318048</v>
      </c>
      <c r="AR63" s="17">
        <f ca="1" t="shared" si="21"/>
        <v>50419.0906899272</v>
      </c>
      <c r="AS63" s="17">
        <f ca="1" t="shared" si="22"/>
        <v>52406.7445070163</v>
      </c>
      <c r="AT63" s="17">
        <f ca="1" t="shared" si="23"/>
        <v>79333.9476456814</v>
      </c>
      <c r="AU63" s="17">
        <f ca="1">AP63*'Ejercicio 3 - TIR'!$D$5</f>
        <v>16066.6085782289</v>
      </c>
      <c r="AV63" s="17">
        <f ca="1">AQ63*'Ejercicio 3 - TIR'!$D$5</f>
        <v>19030.4331159024</v>
      </c>
      <c r="AW63" s="17">
        <f ca="1">AR63*'Ejercicio 3 - TIR'!$D$5</f>
        <v>25209.5453449636</v>
      </c>
      <c r="AX63" s="17">
        <f ca="1">AS63*'Ejercicio 3 - TIR'!$D$5</f>
        <v>26203.3722535082</v>
      </c>
      <c r="AY63" s="17">
        <f ca="1">AT63*'Ejercicio 3 - TIR'!$D$5</f>
        <v>39666.9738228407</v>
      </c>
      <c r="AZ63" s="17">
        <f ca="1" t="shared" ref="AZ63:BD63" si="459">AJ63-AU63-AE63</f>
        <v>23384.3846954606</v>
      </c>
      <c r="BA63" s="17">
        <f ca="1" t="shared" si="459"/>
        <v>25463.9660017069</v>
      </c>
      <c r="BB63" s="17">
        <f ca="1" t="shared" si="459"/>
        <v>30390.6785467952</v>
      </c>
      <c r="BC63" s="17">
        <f ca="1" t="shared" si="459"/>
        <v>29591.3192613454</v>
      </c>
      <c r="BD63" s="17">
        <f ca="1" t="shared" si="459"/>
        <v>40731.6778964926</v>
      </c>
      <c r="BE63" s="17">
        <f ca="1" t="shared" ref="BE63:BI63" si="460">AZ63/Z63</f>
        <v>20026.1497920568</v>
      </c>
      <c r="BF63" s="17">
        <f ca="1" t="shared" si="460"/>
        <v>19135.6395127592</v>
      </c>
      <c r="BG63" s="17">
        <f ca="1" t="shared" si="460"/>
        <v>19461.2745156461</v>
      </c>
      <c r="BH63" s="17">
        <f ca="1" t="shared" si="460"/>
        <v>15638.7116287739</v>
      </c>
      <c r="BI63" s="17">
        <f ca="1" t="shared" si="460"/>
        <v>17553.0501343865</v>
      </c>
      <c r="BJ63" s="17">
        <f ca="1" t="shared" si="26"/>
        <v>87646.579691376</v>
      </c>
      <c r="BK63" s="17">
        <f ca="1" t="shared" si="27"/>
        <v>31678.4996477194</v>
      </c>
      <c r="BL63" s="17">
        <f ca="1" t="shared" si="28"/>
        <v>119325.079339095</v>
      </c>
      <c r="BM63" s="17">
        <f ca="1">BK63*'Ejercicio 3 - TIR'!$D$5</f>
        <v>15839.2498238597</v>
      </c>
      <c r="BN63" s="17">
        <f ca="1" t="shared" si="29"/>
        <v>103485.829515236</v>
      </c>
      <c r="BO63" s="17">
        <f ca="1" t="shared" si="30"/>
        <v>44596.5412545876</v>
      </c>
      <c r="BP63" s="17">
        <f ca="1" t="shared" si="31"/>
        <v>-106028.93111592</v>
      </c>
      <c r="BQ63" s="17">
        <f ca="1" t="shared" ref="BQ63:BT63" si="461">BE63</f>
        <v>20026.1497920568</v>
      </c>
      <c r="BR63" s="17">
        <f ca="1" t="shared" si="461"/>
        <v>19135.6395127592</v>
      </c>
      <c r="BS63" s="17">
        <f ca="1" t="shared" si="461"/>
        <v>19461.2745156461</v>
      </c>
      <c r="BT63" s="17">
        <f ca="1" t="shared" si="461"/>
        <v>15638.7116287739</v>
      </c>
      <c r="BU63" s="17">
        <f ca="1" t="shared" si="33"/>
        <v>62149.591388974</v>
      </c>
      <c r="BV63" s="19">
        <f ca="1" t="shared" si="34"/>
        <v>7.44822213532059</v>
      </c>
    </row>
    <row r="64" ht="15" customHeight="1" spans="1:74">
      <c r="A64" s="15">
        <v>63</v>
      </c>
      <c r="B64" s="16">
        <f ca="1" t="shared" ref="B64:F64" si="462">RAND()</f>
        <v>0.770276291722917</v>
      </c>
      <c r="C64" s="17">
        <f ca="1">IF(B64&lt;=('Ejercicio 3 - TIR'!$D$13-'Ejercicio 3 - TIR'!$C$13)/('Ejercicio 3 - TIR'!$E$13-'Ejercicio 3 - TIR'!$C$13),'Ejercicio 3 - TIR'!$C$13+SQRT(('Ejercicio 3 - TIR'!$E$13-'Ejercicio 3 - TIR'!$C$13)*('Ejercicio 3 - TIR'!$D$13-'Ejercicio 3 - TIR'!$C$13)*B64),'Ejercicio 3 - TIR'!$E$13-SQRT(('Ejercicio 3 - TIR'!$E$13-'Ejercicio 3 - TIR'!$C$13)*('Ejercicio 3 - TIR'!$E$13-'Ejercicio 3 - TIR'!$D$13)*(1-B64)))</f>
        <v>83396.7337571037</v>
      </c>
      <c r="D64" s="16">
        <f ca="1" t="shared" si="462"/>
        <v>0.625056861745325</v>
      </c>
      <c r="E64" s="17">
        <f ca="1">IF(D64&lt;=('Ejercicio 3 - TIR'!$D$14-'Ejercicio 3 - TIR'!$C$14)/('Ejercicio 3 - TIR'!$E$14-'Ejercicio 3 - TIR'!$C$14),'Ejercicio 3 - TIR'!$C$14+SQRT(('Ejercicio 3 - TIR'!$E$14-'Ejercicio 3 - TIR'!$C$14)*('Ejercicio 3 - TIR'!$D$14-'Ejercicio 3 - TIR'!$C$14)*D64),'Ejercicio 3 - TIR'!$E$14-SQRT(('Ejercicio 3 - TIR'!$E$14-'Ejercicio 3 - TIR'!$C$14)*('Ejercicio 3 - TIR'!$E$14-'Ejercicio 3 - TIR'!$D$14)*(1-D64)))</f>
        <v>32500.5686390099</v>
      </c>
      <c r="F64" s="16">
        <f ca="1" t="shared" si="462"/>
        <v>0.904343475452973</v>
      </c>
      <c r="G64" s="17">
        <f ca="1">IF(F64&lt;=('Ejercicio 3 - TIR'!$D$18-'Ejercicio 3 - TIR'!$C$18)/('Ejercicio 3 - TIR'!$E$18-'Ejercicio 3 - TIR'!$C$18),'Ejercicio 3 - TIR'!$C$18+SQRT(('Ejercicio 3 - TIR'!$E$18-'Ejercicio 3 - TIR'!$C$18)*('Ejercicio 3 - TIR'!$D$18-'Ejercicio 3 - TIR'!$C$18)*F64),'Ejercicio 3 - TIR'!$E$18-SQRT(('Ejercicio 3 - TIR'!$E$18-'Ejercicio 3 - TIR'!$C$18)*('Ejercicio 3 - TIR'!$E$18-'Ejercicio 3 - TIR'!$D$18)*(1-F64)))</f>
        <v>42321.5229437184</v>
      </c>
      <c r="H64" s="16">
        <f ca="1" t="shared" ref="H64:L64" si="463">RAND()</f>
        <v>0.684417887353795</v>
      </c>
      <c r="I64" s="17">
        <f ca="1">IF(H64&lt;=('Ejercicio 3 - TIR'!$D$18-'Ejercicio 3 - TIR'!$C$18)/('Ejercicio 3 - TIR'!$E$18-'Ejercicio 3 - TIR'!$C$18),'Ejercicio 3 - TIR'!$C$18+SQRT(('Ejercicio 3 - TIR'!$E$18-'Ejercicio 3 - TIR'!$C$18)*('Ejercicio 3 - TIR'!$D$18-'Ejercicio 3 - TIR'!$C$18)*H64),'Ejercicio 3 - TIR'!$E$18-SQRT(('Ejercicio 3 - TIR'!$E$18-'Ejercicio 3 - TIR'!$C$18)*('Ejercicio 3 - TIR'!$E$18-'Ejercicio 3 - TIR'!$D$18)*(1-H64)))</f>
        <v>40134.9554525713</v>
      </c>
      <c r="J64" s="16">
        <f ca="1" t="shared" si="463"/>
        <v>0.940753373638187</v>
      </c>
      <c r="K64" s="17">
        <f ca="1">IF(J64&lt;=('Ejercicio 3 - TIR'!$D$18-'Ejercicio 3 - TIR'!$C$18)/('Ejercicio 3 - TIR'!$E$18-'Ejercicio 3 - TIR'!$C$18),'Ejercicio 3 - TIR'!$C$18+SQRT(('Ejercicio 3 - TIR'!$E$18-'Ejercicio 3 - TIR'!$C$18)*('Ejercicio 3 - TIR'!$D$18-'Ejercicio 3 - TIR'!$C$18)*J64),'Ejercicio 3 - TIR'!$E$18-SQRT(('Ejercicio 3 - TIR'!$E$18-'Ejercicio 3 - TIR'!$C$18)*('Ejercicio 3 - TIR'!$E$18-'Ejercicio 3 - TIR'!$D$18)*(1-J64)))</f>
        <v>42892.0396168011</v>
      </c>
      <c r="L64" s="16">
        <f ca="1" t="shared" si="463"/>
        <v>0.549990461611982</v>
      </c>
      <c r="M64" s="17">
        <f ca="1">IF(L64&lt;=('Ejercicio 3 - TIR'!$D$18-'Ejercicio 3 - TIR'!$C$18)/('Ejercicio 3 - TIR'!$E$18-'Ejercicio 3 - TIR'!$C$18),'Ejercicio 3 - TIR'!$C$18+SQRT(('Ejercicio 3 - TIR'!$E$18-'Ejercicio 3 - TIR'!$C$18)*('Ejercicio 3 - TIR'!$D$18-'Ejercicio 3 - TIR'!$C$18)*L64),'Ejercicio 3 - TIR'!$E$18-SQRT(('Ejercicio 3 - TIR'!$E$18-'Ejercicio 3 - TIR'!$C$18)*('Ejercicio 3 - TIR'!$E$18-'Ejercicio 3 - TIR'!$D$18)*(1-L64)))</f>
        <v>39082.8723013041</v>
      </c>
      <c r="N64" s="16">
        <f ca="1" t="shared" ref="N64:R64" si="464">RAND()</f>
        <v>0.0121896886941968</v>
      </c>
      <c r="O64" s="17">
        <f ca="1">IF(N64&lt;=('Ejercicio 3 - TIR'!$D$18-'Ejercicio 3 - TIR'!$C$18)/('Ejercicio 3 - TIR'!$E$18-'Ejercicio 3 - TIR'!$C$18),'Ejercicio 3 - TIR'!$C$18+SQRT(('Ejercicio 3 - TIR'!$E$18-'Ejercicio 3 - TIR'!$C$18)*('Ejercicio 3 - TIR'!$D$18-'Ejercicio 3 - TIR'!$C$18)*N64),'Ejercicio 3 - TIR'!$E$18-SQRT(('Ejercicio 3 - TIR'!$E$18-'Ejercicio 3 - TIR'!$C$18)*('Ejercicio 3 - TIR'!$E$18-'Ejercicio 3 - TIR'!$D$18)*(1-N64)))</f>
        <v>31352.2031297588</v>
      </c>
      <c r="P64" s="16">
        <f ca="1" t="shared" si="464"/>
        <v>0.336990349213712</v>
      </c>
      <c r="Q64" s="18">
        <f ca="1">IF(P64&lt;=('Ejercicio 3 - TIR'!$D$22-'Ejercicio 3 - TIR'!$C$22)/('Ejercicio 3 - TIR'!$E$22-'Ejercicio 3 - TIR'!$C$22),'Ejercicio 3 - TIR'!$C$22+SQRT(('Ejercicio 3 - TIR'!$E$22-'Ejercicio 3 - TIR'!$C$22)*('Ejercicio 3 - TIR'!$D$22-'Ejercicio 3 - TIR'!$C$22)*P64),'Ejercicio 3 - TIR'!$E$22-SQRT(('Ejercicio 3 - TIR'!$E$22-'Ejercicio 3 - TIR'!$C$22)*('Ejercicio 3 - TIR'!$E$22-'Ejercicio 3 - TIR'!$D$22)*(1-P64)))</f>
        <v>0.144628898241389</v>
      </c>
      <c r="R64" s="16">
        <f ca="1" t="shared" si="464"/>
        <v>0.197941366062163</v>
      </c>
      <c r="S64" s="18">
        <f ca="1">IF(R64&lt;=('Ejercicio 3 - TIR'!$D$23-'Ejercicio 3 - TIR'!$C$23)/('Ejercicio 3 - TIR'!$E$23-'Ejercicio 3 - TIR'!$C$23),'Ejercicio 3 - TIR'!$C$23+SQRT(('Ejercicio 3 - TIR'!$E$23-'Ejercicio 3 - TIR'!$C$23)*('Ejercicio 3 - TIR'!$D$23-'Ejercicio 3 - TIR'!$C$23)*R64),'Ejercicio 3 - TIR'!$E$23-SQRT(('Ejercicio 3 - TIR'!$E$23-'Ejercicio 3 - TIR'!$C$23)*('Ejercicio 3 - TIR'!$E$23-'Ejercicio 3 - TIR'!$D$23)*(1-R64)))</f>
        <v>0.138875763796782</v>
      </c>
      <c r="T64" s="16">
        <f ca="1" t="shared" ref="T64:X64" si="465">RAND()</f>
        <v>0.407736418655659</v>
      </c>
      <c r="U64" s="18">
        <f ca="1">IF(T64&lt;=('Ejercicio 3 - TIR'!$D$24-'Ejercicio 3 - TIR'!$C$24)/('Ejercicio 3 - TIR'!$E$24-'Ejercicio 3 - TIR'!$C$24),'Ejercicio 3 - TIR'!$C$24+SQRT(('Ejercicio 3 - TIR'!$E$24-'Ejercicio 3 - TIR'!$C$24)*('Ejercicio 3 - TIR'!$D$24-'Ejercicio 3 - TIR'!$C$24)*T64),'Ejercicio 3 - TIR'!$E$24-SQRT(('Ejercicio 3 - TIR'!$E$24-'Ejercicio 3 - TIR'!$C$24)*('Ejercicio 3 - TIR'!$E$24-'Ejercicio 3 - TIR'!$D$24)*(1-T64)))</f>
        <v>0.179261689615893</v>
      </c>
      <c r="V64" s="16">
        <f ca="1" t="shared" si="465"/>
        <v>0.496667806709243</v>
      </c>
      <c r="W64" s="18">
        <f ca="1">IF(V64&lt;=('Ejercicio 3 - TIR'!$D$25-'Ejercicio 3 - TIR'!$C$25)/('Ejercicio 3 - TIR'!$E$25-'Ejercicio 3 - TIR'!$C$25),'Ejercicio 3 - TIR'!$C$25+SQRT(('Ejercicio 3 - TIR'!$E$25-'Ejercicio 3 - TIR'!$C$25)*('Ejercicio 3 - TIR'!$D$25-'Ejercicio 3 - TIR'!$C$25)*V64),'Ejercicio 3 - TIR'!$E$25-SQRT(('Ejercicio 3 - TIR'!$E$25-'Ejercicio 3 - TIR'!$C$25)*('Ejercicio 3 - TIR'!$E$25-'Ejercicio 3 - TIR'!$D$25)*(1-V64)))</f>
        <v>0.20802783450288</v>
      </c>
      <c r="X64" s="16">
        <f ca="1" t="shared" si="465"/>
        <v>0.500905954137538</v>
      </c>
      <c r="Y64" s="18">
        <f ca="1">IF(X64&lt;=('Ejercicio 3 - TIR'!$D$26-'Ejercicio 3 - TIR'!$C$26)/('Ejercicio 3 - TIR'!$E$26-'Ejercicio 3 - TIR'!$C$26),'Ejercicio 3 - TIR'!$C$26+SQRT(('Ejercicio 3 - TIR'!$E$26-'Ejercicio 3 - TIR'!$C$26)*('Ejercicio 3 - TIR'!$D$26-'Ejercicio 3 - TIR'!$C$26)*X64),'Ejercicio 3 - TIR'!$E$26-SQRT(('Ejercicio 3 - TIR'!$E$26-'Ejercicio 3 - TIR'!$C$26)*('Ejercicio 3 - TIR'!$E$26-'Ejercicio 3 - TIR'!$D$26)*(1-X64)))</f>
        <v>0.228085571873926</v>
      </c>
      <c r="Z64" s="16">
        <f ca="1" t="shared" si="4"/>
        <v>1.14462889824139</v>
      </c>
      <c r="AA64" s="16">
        <f ca="1" t="shared" si="5"/>
        <v>1.30359011074853</v>
      </c>
      <c r="AB64" s="16">
        <f ca="1" t="shared" si="6"/>
        <v>1.53727387656788</v>
      </c>
      <c r="AC64" s="16">
        <f ca="1" t="shared" si="7"/>
        <v>1.85706963214815</v>
      </c>
      <c r="AD64" s="16">
        <f ca="1" t="shared" si="8"/>
        <v>2.28064042120636</v>
      </c>
      <c r="AE64" s="15">
        <f ca="1" t="shared" si="9"/>
        <v>4700.52143447864</v>
      </c>
      <c r="AF64" s="15">
        <f ca="1" t="shared" si="10"/>
        <v>5353.309938935</v>
      </c>
      <c r="AG64" s="15">
        <f ca="1" t="shared" si="11"/>
        <v>6312.95332362605</v>
      </c>
      <c r="AH64" s="15">
        <f ca="1" t="shared" si="12"/>
        <v>7626.22333285773</v>
      </c>
      <c r="AI64" s="15">
        <f ca="1" t="shared" si="13"/>
        <v>9365.65484297087</v>
      </c>
      <c r="AJ64" s="17">
        <f ca="1" t="shared" si="14"/>
        <v>48442.438178966</v>
      </c>
      <c r="AK64" s="17">
        <f ca="1" t="shared" si="15"/>
        <v>52319.5310233048</v>
      </c>
      <c r="AL64" s="17">
        <f ca="1" t="shared" si="16"/>
        <v>65936.812015623</v>
      </c>
      <c r="AM64" s="17">
        <f ca="1" t="shared" si="17"/>
        <v>72579.6152878758</v>
      </c>
      <c r="AN64" s="17">
        <f ca="1" t="shared" si="18"/>
        <v>71503.1017516004</v>
      </c>
      <c r="AO64" s="17">
        <f ca="1">C64/'Ejercicio 3 - TIR'!$D$7</f>
        <v>16679.3467514207</v>
      </c>
      <c r="AP64" s="17">
        <f ca="1" t="shared" si="19"/>
        <v>31763.0914275453</v>
      </c>
      <c r="AQ64" s="17">
        <f ca="1" t="shared" si="20"/>
        <v>35640.1842718841</v>
      </c>
      <c r="AR64" s="17">
        <f ca="1" t="shared" si="21"/>
        <v>49257.4652642023</v>
      </c>
      <c r="AS64" s="17">
        <f ca="1" t="shared" si="22"/>
        <v>55900.268536455</v>
      </c>
      <c r="AT64" s="17">
        <f ca="1" t="shared" si="23"/>
        <v>54823.7550001796</v>
      </c>
      <c r="AU64" s="17">
        <f ca="1">AP64*'Ejercicio 3 - TIR'!$D$5</f>
        <v>15881.5457137726</v>
      </c>
      <c r="AV64" s="17">
        <f ca="1">AQ64*'Ejercicio 3 - TIR'!$D$5</f>
        <v>17820.092135942</v>
      </c>
      <c r="AW64" s="17">
        <f ca="1">AR64*'Ejercicio 3 - TIR'!$D$5</f>
        <v>24628.7326321011</v>
      </c>
      <c r="AX64" s="17">
        <f ca="1">AS64*'Ejercicio 3 - TIR'!$D$5</f>
        <v>27950.1342682275</v>
      </c>
      <c r="AY64" s="17">
        <f ca="1">AT64*'Ejercicio 3 - TIR'!$D$5</f>
        <v>27411.8775000898</v>
      </c>
      <c r="AZ64" s="17">
        <f ca="1" t="shared" ref="AZ64:BD64" si="466">AJ64-AU64-AE64</f>
        <v>27860.3710307147</v>
      </c>
      <c r="BA64" s="17">
        <f ca="1" t="shared" si="466"/>
        <v>29146.1289484278</v>
      </c>
      <c r="BB64" s="17">
        <f ca="1" t="shared" si="466"/>
        <v>34995.1260598958</v>
      </c>
      <c r="BC64" s="17">
        <f ca="1" t="shared" si="466"/>
        <v>37003.2576867905</v>
      </c>
      <c r="BD64" s="17">
        <f ca="1" t="shared" si="466"/>
        <v>34725.5694085397</v>
      </c>
      <c r="BE64" s="17">
        <f ca="1" t="shared" ref="BE64:BI64" si="467">AZ64/Z64</f>
        <v>24340.0905511992</v>
      </c>
      <c r="BF64" s="17">
        <f ca="1" t="shared" si="467"/>
        <v>22358.3538323192</v>
      </c>
      <c r="BG64" s="17">
        <f ca="1" t="shared" si="467"/>
        <v>22764.4056100309</v>
      </c>
      <c r="BH64" s="17">
        <f ca="1" t="shared" si="467"/>
        <v>19925.6167061369</v>
      </c>
      <c r="BI64" s="17">
        <f ca="1" t="shared" si="467"/>
        <v>15226.2360544199</v>
      </c>
      <c r="BJ64" s="17">
        <f ca="1" t="shared" si="26"/>
        <v>74122.1105503177</v>
      </c>
      <c r="BK64" s="17">
        <f ca="1" t="shared" si="27"/>
        <v>38039.5924006071</v>
      </c>
      <c r="BL64" s="17">
        <f ca="1" t="shared" si="28"/>
        <v>112161.702950925</v>
      </c>
      <c r="BM64" s="17">
        <f ca="1">BK64*'Ejercicio 3 - TIR'!$D$5</f>
        <v>19019.7962003035</v>
      </c>
      <c r="BN64" s="17">
        <f ca="1" t="shared" si="29"/>
        <v>93141.9067506213</v>
      </c>
      <c r="BO64" s="17">
        <f ca="1" t="shared" si="30"/>
        <v>40840.2420147203</v>
      </c>
      <c r="BP64" s="17">
        <f ca="1" t="shared" si="31"/>
        <v>-115897.302396114</v>
      </c>
      <c r="BQ64" s="17">
        <f ca="1" t="shared" ref="BQ64:BT64" si="468">BE64</f>
        <v>24340.0905511992</v>
      </c>
      <c r="BR64" s="17">
        <f ca="1" t="shared" si="468"/>
        <v>22358.3538323192</v>
      </c>
      <c r="BS64" s="17">
        <f ca="1" t="shared" si="468"/>
        <v>22764.4056100309</v>
      </c>
      <c r="BT64" s="17">
        <f ca="1" t="shared" si="468"/>
        <v>19925.6167061369</v>
      </c>
      <c r="BU64" s="17">
        <f ca="1" t="shared" si="33"/>
        <v>56066.4780691403</v>
      </c>
      <c r="BV64" s="19">
        <f ca="1" t="shared" si="34"/>
        <v>7.03890963693532</v>
      </c>
    </row>
    <row r="65" ht="15" customHeight="1" spans="1:74">
      <c r="A65" s="15">
        <v>64</v>
      </c>
      <c r="B65" s="16">
        <f ca="1" t="shared" ref="B65:F65" si="469">RAND()</f>
        <v>0.828877534753635</v>
      </c>
      <c r="C65" s="17">
        <f ca="1">IF(B65&lt;=('Ejercicio 3 - TIR'!$D$13-'Ejercicio 3 - TIR'!$C$13)/('Ejercicio 3 - TIR'!$E$13-'Ejercicio 3 - TIR'!$C$13),'Ejercicio 3 - TIR'!$C$13+SQRT(('Ejercicio 3 - TIR'!$E$13-'Ejercicio 3 - TIR'!$C$13)*('Ejercicio 3 - TIR'!$D$13-'Ejercicio 3 - TIR'!$C$13)*B65),'Ejercicio 3 - TIR'!$E$13-SQRT(('Ejercicio 3 - TIR'!$E$13-'Ejercicio 3 - TIR'!$C$13)*('Ejercicio 3 - TIR'!$E$13-'Ejercicio 3 - TIR'!$D$13)*(1-B65)))</f>
        <v>85670.067749789</v>
      </c>
      <c r="D65" s="16">
        <f ca="1" t="shared" si="469"/>
        <v>0.618353886763992</v>
      </c>
      <c r="E65" s="17">
        <f ca="1">IF(D65&lt;=('Ejercicio 3 - TIR'!$D$14-'Ejercicio 3 - TIR'!$C$14)/('Ejercicio 3 - TIR'!$E$14-'Ejercicio 3 - TIR'!$C$14),'Ejercicio 3 - TIR'!$C$14+SQRT(('Ejercicio 3 - TIR'!$E$14-'Ejercicio 3 - TIR'!$C$14)*('Ejercicio 3 - TIR'!$D$14-'Ejercicio 3 - TIR'!$C$14)*D65),'Ejercicio 3 - TIR'!$E$14-SQRT(('Ejercicio 3 - TIR'!$E$14-'Ejercicio 3 - TIR'!$C$14)*('Ejercicio 3 - TIR'!$E$14-'Ejercicio 3 - TIR'!$D$14)*(1-D65)))</f>
        <v>32433.8307588714</v>
      </c>
      <c r="F65" s="16">
        <f ca="1" t="shared" si="469"/>
        <v>0.230252782573312</v>
      </c>
      <c r="G65" s="17">
        <f ca="1">IF(F65&lt;=('Ejercicio 3 - TIR'!$D$18-'Ejercicio 3 - TIR'!$C$18)/('Ejercicio 3 - TIR'!$E$18-'Ejercicio 3 - TIR'!$C$18),'Ejercicio 3 - TIR'!$C$18+SQRT(('Ejercicio 3 - TIR'!$E$18-'Ejercicio 3 - TIR'!$C$18)*('Ejercicio 3 - TIR'!$D$18-'Ejercicio 3 - TIR'!$C$18)*F65),'Ejercicio 3 - TIR'!$E$18-SQRT(('Ejercicio 3 - TIR'!$E$18-'Ejercicio 3 - TIR'!$C$18)*('Ejercicio 3 - TIR'!$E$18-'Ejercicio 3 - TIR'!$D$18)*(1-F65)))</f>
        <v>35876.896918102</v>
      </c>
      <c r="H65" s="16">
        <f ca="1" t="shared" ref="H65:L65" si="470">RAND()</f>
        <v>0.0904832042363697</v>
      </c>
      <c r="I65" s="17">
        <f ca="1">IF(H65&lt;=('Ejercicio 3 - TIR'!$D$18-'Ejercicio 3 - TIR'!$C$18)/('Ejercicio 3 - TIR'!$E$18-'Ejercicio 3 - TIR'!$C$18),'Ejercicio 3 - TIR'!$C$18+SQRT(('Ejercicio 3 - TIR'!$E$18-'Ejercicio 3 - TIR'!$C$18)*('Ejercicio 3 - TIR'!$D$18-'Ejercicio 3 - TIR'!$C$18)*H65),'Ejercicio 3 - TIR'!$E$18-SQRT(('Ejercicio 3 - TIR'!$E$18-'Ejercicio 3 - TIR'!$C$18)*('Ejercicio 3 - TIR'!$E$18-'Ejercicio 3 - TIR'!$D$18)*(1-H65)))</f>
        <v>33684.0847758236</v>
      </c>
      <c r="J65" s="16">
        <f ca="1" t="shared" si="470"/>
        <v>0.0640918873652816</v>
      </c>
      <c r="K65" s="17">
        <f ca="1">IF(J65&lt;=('Ejercicio 3 - TIR'!$D$18-'Ejercicio 3 - TIR'!$C$18)/('Ejercicio 3 - TIR'!$E$18-'Ejercicio 3 - TIR'!$C$18),'Ejercicio 3 - TIR'!$C$18+SQRT(('Ejercicio 3 - TIR'!$E$18-'Ejercicio 3 - TIR'!$C$18)*('Ejercicio 3 - TIR'!$D$18-'Ejercicio 3 - TIR'!$C$18)*J65),'Ejercicio 3 - TIR'!$E$18-SQRT(('Ejercicio 3 - TIR'!$E$18-'Ejercicio 3 - TIR'!$C$18)*('Ejercicio 3 - TIR'!$E$18-'Ejercicio 3 - TIR'!$D$18)*(1-J65)))</f>
        <v>33100.6101181529</v>
      </c>
      <c r="L65" s="16">
        <f ca="1" t="shared" si="470"/>
        <v>0.632343698767343</v>
      </c>
      <c r="M65" s="17">
        <f ca="1">IF(L65&lt;=('Ejercicio 3 - TIR'!$D$18-'Ejercicio 3 - TIR'!$C$18)/('Ejercicio 3 - TIR'!$E$18-'Ejercicio 3 - TIR'!$C$18),'Ejercicio 3 - TIR'!$C$18+SQRT(('Ejercicio 3 - TIR'!$E$18-'Ejercicio 3 - TIR'!$C$18)*('Ejercicio 3 - TIR'!$D$18-'Ejercicio 3 - TIR'!$C$18)*L65),'Ejercicio 3 - TIR'!$E$18-SQRT(('Ejercicio 3 - TIR'!$E$18-'Ejercicio 3 - TIR'!$C$18)*('Ejercicio 3 - TIR'!$E$18-'Ejercicio 3 - TIR'!$D$18)*(1-L65)))</f>
        <v>39739.1762903801</v>
      </c>
      <c r="N65" s="16">
        <f ca="1" t="shared" ref="N65:R65" si="471">RAND()</f>
        <v>0.249781935877361</v>
      </c>
      <c r="O65" s="17">
        <f ca="1">IF(N65&lt;=('Ejercicio 3 - TIR'!$D$18-'Ejercicio 3 - TIR'!$C$18)/('Ejercicio 3 - TIR'!$E$18-'Ejercicio 3 - TIR'!$C$18),'Ejercicio 3 - TIR'!$C$18+SQRT(('Ejercicio 3 - TIR'!$E$18-'Ejercicio 3 - TIR'!$C$18)*('Ejercicio 3 - TIR'!$D$18-'Ejercicio 3 - TIR'!$C$18)*N65),'Ejercicio 3 - TIR'!$E$18-SQRT(('Ejercicio 3 - TIR'!$E$18-'Ejercicio 3 - TIR'!$C$18)*('Ejercicio 3 - TIR'!$E$18-'Ejercicio 3 - TIR'!$D$18)*(1-N65)))</f>
        <v>36121.0530451552</v>
      </c>
      <c r="P65" s="16">
        <f ca="1" t="shared" si="471"/>
        <v>0.172150327352198</v>
      </c>
      <c r="Q65" s="18">
        <f ca="1">IF(P65&lt;=('Ejercicio 3 - TIR'!$D$22-'Ejercicio 3 - TIR'!$C$22)/('Ejercicio 3 - TIR'!$E$22-'Ejercicio 3 - TIR'!$C$22),'Ejercicio 3 - TIR'!$C$22+SQRT(('Ejercicio 3 - TIR'!$E$22-'Ejercicio 3 - TIR'!$C$22)*('Ejercicio 3 - TIR'!$D$22-'Ejercicio 3 - TIR'!$C$22)*P65),'Ejercicio 3 - TIR'!$E$22-SQRT(('Ejercicio 3 - TIR'!$E$22-'Ejercicio 3 - TIR'!$C$22)*('Ejercicio 3 - TIR'!$E$22-'Ejercicio 3 - TIR'!$D$22)*(1-P65)))</f>
        <v>0.137603141459238</v>
      </c>
      <c r="R65" s="16">
        <f ca="1" t="shared" si="471"/>
        <v>0.731690002673579</v>
      </c>
      <c r="S65" s="18">
        <f ca="1">IF(R65&lt;=('Ejercicio 3 - TIR'!$D$23-'Ejercicio 3 - TIR'!$C$23)/('Ejercicio 3 - TIR'!$E$23-'Ejercicio 3 - TIR'!$C$23),'Ejercicio 3 - TIR'!$C$23+SQRT(('Ejercicio 3 - TIR'!$E$23-'Ejercicio 3 - TIR'!$C$23)*('Ejercicio 3 - TIR'!$D$23-'Ejercicio 3 - TIR'!$C$23)*R65),'Ejercicio 3 - TIR'!$E$23-SQRT(('Ejercicio 3 - TIR'!$E$23-'Ejercicio 3 - TIR'!$C$23)*('Ejercicio 3 - TIR'!$E$23-'Ejercicio 3 - TIR'!$D$23)*(1-R65)))</f>
        <v>0.158023694687515</v>
      </c>
      <c r="T65" s="16">
        <f ca="1" t="shared" ref="T65:X65" si="472">RAND()</f>
        <v>0.533457745040615</v>
      </c>
      <c r="U65" s="18">
        <f ca="1">IF(T65&lt;=('Ejercicio 3 - TIR'!$D$24-'Ejercicio 3 - TIR'!$C$24)/('Ejercicio 3 - TIR'!$E$24-'Ejercicio 3 - TIR'!$C$24),'Ejercicio 3 - TIR'!$C$24+SQRT(('Ejercicio 3 - TIR'!$E$24-'Ejercicio 3 - TIR'!$C$24)*('Ejercicio 3 - TIR'!$D$24-'Ejercicio 3 - TIR'!$C$24)*T65),'Ejercicio 3 - TIR'!$E$24-SQRT(('Ejercicio 3 - TIR'!$E$24-'Ejercicio 3 - TIR'!$C$24)*('Ejercicio 3 - TIR'!$E$24-'Ejercicio 3 - TIR'!$D$24)*(1-T65)))</f>
        <v>0.183856974201289</v>
      </c>
      <c r="V65" s="16">
        <f ca="1" t="shared" si="472"/>
        <v>0.0246254730348388</v>
      </c>
      <c r="W65" s="18">
        <f ca="1">IF(V65&lt;=('Ejercicio 3 - TIR'!$D$25-'Ejercicio 3 - TIR'!$C$25)/('Ejercicio 3 - TIR'!$E$25-'Ejercicio 3 - TIR'!$C$25),'Ejercicio 3 - TIR'!$C$25+SQRT(('Ejercicio 3 - TIR'!$E$25-'Ejercicio 3 - TIR'!$C$25)*('Ejercicio 3 - TIR'!$D$25-'Ejercicio 3 - TIR'!$C$25)*V65),'Ejercicio 3 - TIR'!$E$25-SQRT(('Ejercicio 3 - TIR'!$E$25-'Ejercicio 3 - TIR'!$C$25)*('Ejercicio 3 - TIR'!$E$25-'Ejercicio 3 - TIR'!$D$25)*(1-V65)))</f>
        <v>0.185871597929761</v>
      </c>
      <c r="X65" s="16">
        <f ca="1" t="shared" si="472"/>
        <v>0.248123045438134</v>
      </c>
      <c r="Y65" s="18">
        <f ca="1">IF(X65&lt;=('Ejercicio 3 - TIR'!$D$26-'Ejercicio 3 - TIR'!$C$26)/('Ejercicio 3 - TIR'!$E$26-'Ejercicio 3 - TIR'!$C$26),'Ejercicio 3 - TIR'!$C$26+SQRT(('Ejercicio 3 - TIR'!$E$26-'Ejercicio 3 - TIR'!$C$26)*('Ejercicio 3 - TIR'!$D$26-'Ejercicio 3 - TIR'!$C$26)*X65),'Ejercicio 3 - TIR'!$E$26-SQRT(('Ejercicio 3 - TIR'!$E$26-'Ejercicio 3 - TIR'!$C$26)*('Ejercicio 3 - TIR'!$E$26-'Ejercicio 3 - TIR'!$D$26)*(1-X65)))</f>
        <v>0.215883048944878</v>
      </c>
      <c r="Z65" s="16">
        <f ca="1" t="shared" si="4"/>
        <v>1.13760314145924</v>
      </c>
      <c r="AA65" s="16">
        <f ca="1" t="shared" si="5"/>
        <v>1.31737139296075</v>
      </c>
      <c r="AB65" s="16">
        <f ca="1" t="shared" si="6"/>
        <v>1.55957931116985</v>
      </c>
      <c r="AC65" s="16">
        <f ca="1" t="shared" si="7"/>
        <v>1.84946080983519</v>
      </c>
      <c r="AD65" s="16">
        <f ca="1" t="shared" si="8"/>
        <v>2.24872804836647</v>
      </c>
      <c r="AE65" s="15">
        <f ca="1" t="shared" si="9"/>
        <v>4462.99700197797</v>
      </c>
      <c r="AF65" s="15">
        <f ca="1" t="shared" si="10"/>
        <v>5168.25627760983</v>
      </c>
      <c r="AG65" s="15">
        <f ca="1" t="shared" si="11"/>
        <v>6118.47623870799</v>
      </c>
      <c r="AH65" s="15">
        <f ca="1" t="shared" si="12"/>
        <v>7255.72719409192</v>
      </c>
      <c r="AI65" s="15">
        <f ca="1" t="shared" si="13"/>
        <v>8822.11570306475</v>
      </c>
      <c r="AJ65" s="17">
        <f ca="1" t="shared" si="14"/>
        <v>40813.6706398421</v>
      </c>
      <c r="AK65" s="17">
        <f ca="1" t="shared" si="15"/>
        <v>44374.4496817348</v>
      </c>
      <c r="AL65" s="17">
        <f ca="1" t="shared" si="16"/>
        <v>51623.0267273708</v>
      </c>
      <c r="AM65" s="17">
        <f ca="1" t="shared" si="17"/>
        <v>73496.0491641897</v>
      </c>
      <c r="AN65" s="17">
        <f ca="1" t="shared" si="18"/>
        <v>81226.4251191737</v>
      </c>
      <c r="AO65" s="17">
        <f ca="1">C65/'Ejercicio 3 - TIR'!$D$7</f>
        <v>17134.0135499578</v>
      </c>
      <c r="AP65" s="17">
        <f ca="1" t="shared" si="19"/>
        <v>23679.6570898843</v>
      </c>
      <c r="AQ65" s="17">
        <f ca="1" t="shared" si="20"/>
        <v>27240.436131777</v>
      </c>
      <c r="AR65" s="17">
        <f ca="1" t="shared" si="21"/>
        <v>34489.013177413</v>
      </c>
      <c r="AS65" s="17">
        <f ca="1" t="shared" si="22"/>
        <v>56362.0356142318</v>
      </c>
      <c r="AT65" s="17">
        <f ca="1" t="shared" si="23"/>
        <v>64092.4115692159</v>
      </c>
      <c r="AU65" s="17">
        <f ca="1">AP65*'Ejercicio 3 - TIR'!$D$5</f>
        <v>11839.8285449422</v>
      </c>
      <c r="AV65" s="17">
        <f ca="1">AQ65*'Ejercicio 3 - TIR'!$D$5</f>
        <v>13620.2180658885</v>
      </c>
      <c r="AW65" s="17">
        <f ca="1">AR65*'Ejercicio 3 - TIR'!$D$5</f>
        <v>17244.5065887065</v>
      </c>
      <c r="AX65" s="17">
        <f ca="1">AS65*'Ejercicio 3 - TIR'!$D$5</f>
        <v>28181.0178071159</v>
      </c>
      <c r="AY65" s="17">
        <f ca="1">AT65*'Ejercicio 3 - TIR'!$D$5</f>
        <v>32046.205784608</v>
      </c>
      <c r="AZ65" s="17">
        <f ca="1" t="shared" ref="AZ65:BD65" si="473">AJ65-AU65-AE65</f>
        <v>24510.845092922</v>
      </c>
      <c r="BA65" s="17">
        <f ca="1" t="shared" si="473"/>
        <v>25585.9753382365</v>
      </c>
      <c r="BB65" s="17">
        <f ca="1" t="shared" si="473"/>
        <v>28260.0438999563</v>
      </c>
      <c r="BC65" s="17">
        <f ca="1" t="shared" si="473"/>
        <v>38059.3041629818</v>
      </c>
      <c r="BD65" s="17">
        <f ca="1" t="shared" si="473"/>
        <v>40358.103631501</v>
      </c>
      <c r="BE65" s="17">
        <f ca="1" t="shared" ref="BE65:BI65" si="474">AZ65/Z65</f>
        <v>21546.0420243576</v>
      </c>
      <c r="BF65" s="17">
        <f ca="1" t="shared" si="474"/>
        <v>19421.991000376</v>
      </c>
      <c r="BG65" s="17">
        <f ca="1" t="shared" si="474"/>
        <v>18120.2992996606</v>
      </c>
      <c r="BH65" s="17">
        <f ca="1" t="shared" si="474"/>
        <v>20578.5945615</v>
      </c>
      <c r="BI65" s="17">
        <f ca="1" t="shared" si="474"/>
        <v>17947.0806444639</v>
      </c>
      <c r="BJ65" s="17">
        <f ca="1" t="shared" si="26"/>
        <v>72934.8649434452</v>
      </c>
      <c r="BK65" s="17">
        <f ca="1" t="shared" si="27"/>
        <v>38529.7368508813</v>
      </c>
      <c r="BL65" s="17">
        <f ca="1" t="shared" si="28"/>
        <v>111464.601794327</v>
      </c>
      <c r="BM65" s="17">
        <f ca="1">BK65*'Ejercicio 3 - TIR'!$D$5</f>
        <v>19264.8684254406</v>
      </c>
      <c r="BN65" s="17">
        <f ca="1" t="shared" si="29"/>
        <v>92199.7333688859</v>
      </c>
      <c r="BO65" s="17">
        <f ca="1" t="shared" si="30"/>
        <v>41000.8375338503</v>
      </c>
      <c r="BP65" s="17">
        <f ca="1" t="shared" si="31"/>
        <v>-118103.89850866</v>
      </c>
      <c r="BQ65" s="17">
        <f ca="1" t="shared" ref="BQ65:BT65" si="475">BE65</f>
        <v>21546.0420243576</v>
      </c>
      <c r="BR65" s="17">
        <f ca="1" t="shared" si="475"/>
        <v>19421.991000376</v>
      </c>
      <c r="BS65" s="17">
        <f ca="1" t="shared" si="475"/>
        <v>18120.2992996606</v>
      </c>
      <c r="BT65" s="17">
        <f ca="1" t="shared" si="475"/>
        <v>20578.5945615</v>
      </c>
      <c r="BU65" s="17">
        <f ca="1" t="shared" si="33"/>
        <v>58947.9181783142</v>
      </c>
      <c r="BV65" s="19">
        <f ca="1" t="shared" si="34"/>
        <v>4.68916879405639</v>
      </c>
    </row>
    <row r="66" ht="15" customHeight="1" spans="1:74">
      <c r="A66" s="15">
        <v>65</v>
      </c>
      <c r="B66" s="16">
        <f ca="1" t="shared" ref="B66:F66" si="476">RAND()</f>
        <v>0.714038919041484</v>
      </c>
      <c r="C66" s="17">
        <f ca="1">IF(B66&lt;=('Ejercicio 3 - TIR'!$D$13-'Ejercicio 3 - TIR'!$C$13)/('Ejercicio 3 - TIR'!$E$13-'Ejercicio 3 - TIR'!$C$13),'Ejercicio 3 - TIR'!$C$13+SQRT(('Ejercicio 3 - TIR'!$E$13-'Ejercicio 3 - TIR'!$C$13)*('Ejercicio 3 - TIR'!$D$13-'Ejercicio 3 - TIR'!$C$13)*B66),'Ejercicio 3 - TIR'!$E$13-SQRT(('Ejercicio 3 - TIR'!$E$13-'Ejercicio 3 - TIR'!$C$13)*('Ejercicio 3 - TIR'!$E$13-'Ejercicio 3 - TIR'!$D$13)*(1-B66)))</f>
        <v>81475.6026508224</v>
      </c>
      <c r="D66" s="16">
        <f ca="1" t="shared" si="476"/>
        <v>0.039479285537863</v>
      </c>
      <c r="E66" s="17">
        <f ca="1">IF(D66&lt;=('Ejercicio 3 - TIR'!$D$14-'Ejercicio 3 - TIR'!$C$14)/('Ejercicio 3 - TIR'!$E$14-'Ejercicio 3 - TIR'!$C$14),'Ejercicio 3 - TIR'!$C$14+SQRT(('Ejercicio 3 - TIR'!$E$14-'Ejercicio 3 - TIR'!$C$14)*('Ejercicio 3 - TIR'!$D$14-'Ejercicio 3 - TIR'!$C$14)*D66),'Ejercicio 3 - TIR'!$E$14-SQRT(('Ejercicio 3 - TIR'!$E$14-'Ejercicio 3 - TIR'!$C$14)*('Ejercicio 3 - TIR'!$E$14-'Ejercicio 3 - TIR'!$D$14)*(1-D66)))</f>
        <v>26720.7400777978</v>
      </c>
      <c r="F66" s="16">
        <f ca="1" t="shared" si="476"/>
        <v>0.0604640201115756</v>
      </c>
      <c r="G66" s="17">
        <f ca="1">IF(F66&lt;=('Ejercicio 3 - TIR'!$D$18-'Ejercicio 3 - TIR'!$C$18)/('Ejercicio 3 - TIR'!$E$18-'Ejercicio 3 - TIR'!$C$18),'Ejercicio 3 - TIR'!$C$18+SQRT(('Ejercicio 3 - TIR'!$E$18-'Ejercicio 3 - TIR'!$C$18)*('Ejercicio 3 - TIR'!$D$18-'Ejercicio 3 - TIR'!$C$18)*F66),'Ejercicio 3 - TIR'!$E$18-SQRT(('Ejercicio 3 - TIR'!$E$18-'Ejercicio 3 - TIR'!$C$18)*('Ejercicio 3 - TIR'!$E$18-'Ejercicio 3 - TIR'!$D$18)*(1-F66)))</f>
        <v>33011.5781604893</v>
      </c>
      <c r="H66" s="16">
        <f ca="1" t="shared" ref="H66:L66" si="477">RAND()</f>
        <v>0.375403113592865</v>
      </c>
      <c r="I66" s="17">
        <f ca="1">IF(H66&lt;=('Ejercicio 3 - TIR'!$D$18-'Ejercicio 3 - TIR'!$C$18)/('Ejercicio 3 - TIR'!$E$18-'Ejercicio 3 - TIR'!$C$18),'Ejercicio 3 - TIR'!$C$18+SQRT(('Ejercicio 3 - TIR'!$E$18-'Ejercicio 3 - TIR'!$C$18)*('Ejercicio 3 - TIR'!$D$18-'Ejercicio 3 - TIR'!$C$18)*H66),'Ejercicio 3 - TIR'!$E$18-SQRT(('Ejercicio 3 - TIR'!$E$18-'Ejercicio 3 - TIR'!$C$18)*('Ejercicio 3 - TIR'!$E$18-'Ejercicio 3 - TIR'!$D$18)*(1-H66)))</f>
        <v>37504.0300531734</v>
      </c>
      <c r="J66" s="16">
        <f ca="1" t="shared" si="477"/>
        <v>0.834107444165701</v>
      </c>
      <c r="K66" s="17">
        <f ca="1">IF(J66&lt;=('Ejercicio 3 - TIR'!$D$18-'Ejercicio 3 - TIR'!$C$18)/('Ejercicio 3 - TIR'!$E$18-'Ejercicio 3 - TIR'!$C$18),'Ejercicio 3 - TIR'!$C$18+SQRT(('Ejercicio 3 - TIR'!$E$18-'Ejercicio 3 - TIR'!$C$18)*('Ejercicio 3 - TIR'!$D$18-'Ejercicio 3 - TIR'!$C$18)*J66),'Ejercicio 3 - TIR'!$E$18-SQRT(('Ejercicio 3 - TIR'!$E$18-'Ejercicio 3 - TIR'!$C$18)*('Ejercicio 3 - TIR'!$E$18-'Ejercicio 3 - TIR'!$D$18)*(1-J66)))</f>
        <v>41472.6863355278</v>
      </c>
      <c r="L66" s="16">
        <f ca="1" t="shared" si="477"/>
        <v>0.7812683704085</v>
      </c>
      <c r="M66" s="17">
        <f ca="1">IF(L66&lt;=('Ejercicio 3 - TIR'!$D$18-'Ejercicio 3 - TIR'!$C$18)/('Ejercicio 3 - TIR'!$E$18-'Ejercicio 3 - TIR'!$C$18),'Ejercicio 3 - TIR'!$C$18+SQRT(('Ejercicio 3 - TIR'!$E$18-'Ejercicio 3 - TIR'!$C$18)*('Ejercicio 3 - TIR'!$D$18-'Ejercicio 3 - TIR'!$C$18)*L66),'Ejercicio 3 - TIR'!$E$18-SQRT(('Ejercicio 3 - TIR'!$E$18-'Ejercicio 3 - TIR'!$C$18)*('Ejercicio 3 - TIR'!$E$18-'Ejercicio 3 - TIR'!$D$18)*(1-L66)))</f>
        <v>40949.7071440003</v>
      </c>
      <c r="N66" s="16">
        <f ca="1" t="shared" ref="N66:R66" si="478">RAND()</f>
        <v>0.893416744016071</v>
      </c>
      <c r="O66" s="17">
        <f ca="1">IF(N66&lt;=('Ejercicio 3 - TIR'!$D$18-'Ejercicio 3 - TIR'!$C$18)/('Ejercicio 3 - TIR'!$E$18-'Ejercicio 3 - TIR'!$C$18),'Ejercicio 3 - TIR'!$C$18+SQRT(('Ejercicio 3 - TIR'!$E$18-'Ejercicio 3 - TIR'!$C$18)*('Ejercicio 3 - TIR'!$D$18-'Ejercicio 3 - TIR'!$C$18)*N66),'Ejercicio 3 - TIR'!$E$18-SQRT(('Ejercicio 3 - TIR'!$E$18-'Ejercicio 3 - TIR'!$C$18)*('Ejercicio 3 - TIR'!$E$18-'Ejercicio 3 - TIR'!$D$18)*(1-N66)))</f>
        <v>42172.6789713945</v>
      </c>
      <c r="P66" s="16">
        <f ca="1" t="shared" si="478"/>
        <v>0.823920364396298</v>
      </c>
      <c r="Q66" s="18">
        <f ca="1">IF(P66&lt;=('Ejercicio 3 - TIR'!$D$22-'Ejercicio 3 - TIR'!$C$22)/('Ejercicio 3 - TIR'!$E$22-'Ejercicio 3 - TIR'!$C$22),'Ejercicio 3 - TIR'!$C$22+SQRT(('Ejercicio 3 - TIR'!$E$22-'Ejercicio 3 - TIR'!$C$22)*('Ejercicio 3 - TIR'!$D$22-'Ejercicio 3 - TIR'!$C$22)*P66),'Ejercicio 3 - TIR'!$E$22-SQRT(('Ejercicio 3 - TIR'!$E$22-'Ejercicio 3 - TIR'!$C$22)*('Ejercicio 3 - TIR'!$E$22-'Ejercicio 3 - TIR'!$D$22)*(1-P66)))</f>
        <v>0.162197097312891</v>
      </c>
      <c r="R66" s="16">
        <f ca="1" t="shared" si="478"/>
        <v>0.958158481292487</v>
      </c>
      <c r="S66" s="18">
        <f ca="1">IF(R66&lt;=('Ejercicio 3 - TIR'!$D$23-'Ejercicio 3 - TIR'!$C$23)/('Ejercicio 3 - TIR'!$E$23-'Ejercicio 3 - TIR'!$C$23),'Ejercicio 3 - TIR'!$C$23+SQRT(('Ejercicio 3 - TIR'!$E$23-'Ejercicio 3 - TIR'!$C$23)*('Ejercicio 3 - TIR'!$D$23-'Ejercicio 3 - TIR'!$C$23)*R66),'Ejercicio 3 - TIR'!$E$23-SQRT(('Ejercicio 3 - TIR'!$E$23-'Ejercicio 3 - TIR'!$C$23)*('Ejercicio 3 - TIR'!$E$23-'Ejercicio 3 - TIR'!$D$23)*(1-R66)))</f>
        <v>0.171321593828731</v>
      </c>
      <c r="T66" s="16">
        <f ca="1" t="shared" ref="T66:X66" si="479">RAND()</f>
        <v>0.301526688019436</v>
      </c>
      <c r="U66" s="18">
        <f ca="1">IF(T66&lt;=('Ejercicio 3 - TIR'!$D$24-'Ejercicio 3 - TIR'!$C$24)/('Ejercicio 3 - TIR'!$E$24-'Ejercicio 3 - TIR'!$C$24),'Ejercicio 3 - TIR'!$C$24+SQRT(('Ejercicio 3 - TIR'!$E$24-'Ejercicio 3 - TIR'!$C$24)*('Ejercicio 3 - TIR'!$D$24-'Ejercicio 3 - TIR'!$C$24)*T66),'Ejercicio 3 - TIR'!$E$24-SQRT(('Ejercicio 3 - TIR'!$E$24-'Ejercicio 3 - TIR'!$C$24)*('Ejercicio 3 - TIR'!$E$24-'Ejercicio 3 - TIR'!$D$24)*(1-T66)))</f>
        <v>0.175163585691249</v>
      </c>
      <c r="V66" s="16">
        <f ca="1" t="shared" si="479"/>
        <v>0.79233349512617</v>
      </c>
      <c r="W66" s="18">
        <f ca="1">IF(V66&lt;=('Ejercicio 3 - TIR'!$D$25-'Ejercicio 3 - TIR'!$C$25)/('Ejercicio 3 - TIR'!$E$25-'Ejercicio 3 - TIR'!$C$25),'Ejercicio 3 - TIR'!$C$25+SQRT(('Ejercicio 3 - TIR'!$E$25-'Ejercicio 3 - TIR'!$C$25)*('Ejercicio 3 - TIR'!$D$25-'Ejercicio 3 - TIR'!$C$25)*V66),'Ejercicio 3 - TIR'!$E$25-SQRT(('Ejercicio 3 - TIR'!$E$25-'Ejercicio 3 - TIR'!$C$25)*('Ejercicio 3 - TIR'!$E$25-'Ejercicio 3 - TIR'!$D$25)*(1-V66)))</f>
        <v>0.22304016381618</v>
      </c>
      <c r="X66" s="16">
        <f ca="1" t="shared" si="479"/>
        <v>0.891524211489569</v>
      </c>
      <c r="Y66" s="18">
        <f ca="1">IF(X66&lt;=('Ejercicio 3 - TIR'!$D$26-'Ejercicio 3 - TIR'!$C$26)/('Ejercicio 3 - TIR'!$E$26-'Ejercicio 3 - TIR'!$C$26),'Ejercicio 3 - TIR'!$C$26+SQRT(('Ejercicio 3 - TIR'!$E$26-'Ejercicio 3 - TIR'!$C$26)*('Ejercicio 3 - TIR'!$D$26-'Ejercicio 3 - TIR'!$C$26)*X66),'Ejercicio 3 - TIR'!$E$26-SQRT(('Ejercicio 3 - TIR'!$E$26-'Ejercicio 3 - TIR'!$C$26)*('Ejercicio 3 - TIR'!$E$26-'Ejercicio 3 - TIR'!$D$26)*(1-X66)))</f>
        <v>0.255797329528411</v>
      </c>
      <c r="Z66" s="16">
        <f ca="1" t="shared" ref="Z66:Z129" si="480">(1+Q66)</f>
        <v>1.16219709731289</v>
      </c>
      <c r="AA66" s="16">
        <f ca="1" t="shared" ref="AA66:AA129" si="481">Z66*(1+S66)</f>
        <v>1.36130655636766</v>
      </c>
      <c r="AB66" s="16">
        <f ca="1" t="shared" ref="AB66:AB129" si="482">AA66*(1+U66)</f>
        <v>1.59975789400603</v>
      </c>
      <c r="AC66" s="16">
        <f ca="1" t="shared" ref="AC66:AC129" si="483">AB66*(1+W66)</f>
        <v>1.95656815675136</v>
      </c>
      <c r="AD66" s="16">
        <f ca="1" t="shared" ref="AD66:AD129" si="484">AC66*(1+Y66)</f>
        <v>2.45705306628868</v>
      </c>
      <c r="AE66" s="15">
        <f ca="1" t="shared" ref="AE66:AE129" si="485">E66*Q66</f>
        <v>4334.02647867105</v>
      </c>
      <c r="AF66" s="15">
        <f ca="1" t="shared" ref="AF66:AF129" si="486">AE66*(1+S66)</f>
        <v>5076.53880269289</v>
      </c>
      <c r="AG66" s="15">
        <f ca="1" t="shared" ref="AG66:AG129" si="487">AF66*(1+U66)</f>
        <v>5965.76354227334</v>
      </c>
      <c r="AH66" s="15">
        <f ca="1" t="shared" ref="AH66:AH129" si="488">AG66*(1+W66)</f>
        <v>7296.36842003058</v>
      </c>
      <c r="AI66" s="15">
        <f ca="1" t="shared" ref="AI66:AI129" si="489">AH66*(1+Y66)</f>
        <v>9162.75997712984</v>
      </c>
      <c r="AJ66" s="17">
        <f ca="1" t="shared" ref="AJ66:AJ129" si="490">G66*Z66</f>
        <v>38365.9603158383</v>
      </c>
      <c r="AK66" s="17">
        <f ca="1" t="shared" ref="AK66:AK129" si="491">I66*AA66</f>
        <v>51054.4820015947</v>
      </c>
      <c r="AL66" s="17">
        <f ca="1" t="shared" ref="AL66:AL129" si="492">K66*AB66</f>
        <v>66346.2573508964</v>
      </c>
      <c r="AM66" s="17">
        <f ca="1" t="shared" ref="AM66:AM129" si="493">M66*AC66</f>
        <v>80120.8930262444</v>
      </c>
      <c r="AN66" s="17">
        <f ca="1" t="shared" ref="AN66:AN129" si="494">O66*AD66</f>
        <v>103620.510180273</v>
      </c>
      <c r="AO66" s="17">
        <f ca="1">C66/'Ejercicio 3 - TIR'!$D$7</f>
        <v>16295.1205301645</v>
      </c>
      <c r="AP66" s="17">
        <f ca="1" t="shared" ref="AP66:AP129" si="495">AJ66-AO66</f>
        <v>22070.8397856739</v>
      </c>
      <c r="AQ66" s="17">
        <f ca="1" t="shared" ref="AQ66:AQ129" si="496">AK66-AO66</f>
        <v>34759.3614714303</v>
      </c>
      <c r="AR66" s="17">
        <f ca="1" t="shared" ref="AR66:AR129" si="497">AL66-AO66</f>
        <v>50051.1368207319</v>
      </c>
      <c r="AS66" s="17">
        <f ca="1" t="shared" ref="AS66:AS129" si="498">AM66-AO66</f>
        <v>63825.77249608</v>
      </c>
      <c r="AT66" s="17">
        <f ca="1" t="shared" ref="AT66:AT129" si="499">AN66-AO66</f>
        <v>87325.3896501086</v>
      </c>
      <c r="AU66" s="17">
        <f ca="1">AP66*'Ejercicio 3 - TIR'!$D$5</f>
        <v>11035.4198928369</v>
      </c>
      <c r="AV66" s="17">
        <f ca="1">AQ66*'Ejercicio 3 - TIR'!$D$5</f>
        <v>17379.6807357151</v>
      </c>
      <c r="AW66" s="17">
        <f ca="1">AR66*'Ejercicio 3 - TIR'!$D$5</f>
        <v>25025.568410366</v>
      </c>
      <c r="AX66" s="17">
        <f ca="1">AS66*'Ejercicio 3 - TIR'!$D$5</f>
        <v>31912.88624804</v>
      </c>
      <c r="AY66" s="17">
        <f ca="1">AT66*'Ejercicio 3 - TIR'!$D$5</f>
        <v>43662.6948250543</v>
      </c>
      <c r="AZ66" s="17">
        <f ca="1" t="shared" ref="AZ66:BD66" si="500">AJ66-AU66-AE66</f>
        <v>22996.5139443304</v>
      </c>
      <c r="BA66" s="17">
        <f ca="1" t="shared" si="500"/>
        <v>28598.2624631867</v>
      </c>
      <c r="BB66" s="17">
        <f ca="1" t="shared" si="500"/>
        <v>35354.9253982571</v>
      </c>
      <c r="BC66" s="17">
        <f ca="1" t="shared" si="500"/>
        <v>40911.6383581739</v>
      </c>
      <c r="BD66" s="17">
        <f ca="1" t="shared" si="500"/>
        <v>50795.0553780889</v>
      </c>
      <c r="BE66" s="17">
        <f ca="1" t="shared" ref="BE66:BI66" si="501">AZ66/Z66</f>
        <v>19787.1032353294</v>
      </c>
      <c r="BF66" s="17">
        <f ca="1" t="shared" si="501"/>
        <v>21007.9517573872</v>
      </c>
      <c r="BG66" s="17">
        <f ca="1" t="shared" si="501"/>
        <v>22100.1724890529</v>
      </c>
      <c r="BH66" s="17">
        <f ca="1" t="shared" si="501"/>
        <v>20909.8968604818</v>
      </c>
      <c r="BI66" s="17">
        <f ca="1" t="shared" si="501"/>
        <v>20673.1617135212</v>
      </c>
      <c r="BJ66" s="17">
        <f ca="1" t="shared" ref="BJ66:BJ129" si="502">E66*AD66</f>
        <v>65654.276341656</v>
      </c>
      <c r="BK66" s="17">
        <f ca="1" t="shared" ref="BK66:BK129" si="503">0.2*C66*AD66</f>
        <v>40037.9758641842</v>
      </c>
      <c r="BL66" s="17">
        <f ca="1" t="shared" ref="BL66:BL129" si="504">BJ66+BK66</f>
        <v>105692.25220584</v>
      </c>
      <c r="BM66" s="17">
        <f ca="1">BK66*'Ejercicio 3 - TIR'!$D$5</f>
        <v>20018.9879320921</v>
      </c>
      <c r="BN66" s="17">
        <f ca="1" t="shared" ref="BN66:BN129" si="505">BL66-BM66</f>
        <v>85673.2642737481</v>
      </c>
      <c r="BO66" s="17">
        <f ca="1" t="shared" ref="BO66:BO129" si="506">BN66/AD66</f>
        <v>34868.3003428801</v>
      </c>
      <c r="BP66" s="17">
        <f ca="1" t="shared" ref="BP66:BP129" si="507">-(C66+E66)</f>
        <v>-108196.34272862</v>
      </c>
      <c r="BQ66" s="17">
        <f ca="1" t="shared" ref="BQ66:BT66" si="508">BE66</f>
        <v>19787.1032353294</v>
      </c>
      <c r="BR66" s="17">
        <f ca="1" t="shared" si="508"/>
        <v>21007.9517573872</v>
      </c>
      <c r="BS66" s="17">
        <f ca="1" t="shared" si="508"/>
        <v>22100.1724890529</v>
      </c>
      <c r="BT66" s="17">
        <f ca="1" t="shared" si="508"/>
        <v>20909.8968604818</v>
      </c>
      <c r="BU66" s="17">
        <f ca="1" t="shared" ref="BU66:BU129" si="509">BI66+BO66</f>
        <v>55541.4620564012</v>
      </c>
      <c r="BV66" s="19">
        <f ca="1" t="shared" ref="BV66:BV129" si="510">IFERROR(IRR(BP66:BU66,0.1),NA())*100</f>
        <v>7.65526623849675</v>
      </c>
    </row>
    <row r="67" ht="15" customHeight="1" spans="1:74">
      <c r="A67" s="15">
        <v>66</v>
      </c>
      <c r="B67" s="16">
        <f ca="1" t="shared" ref="B67:F67" si="511">RAND()</f>
        <v>0.234603300673817</v>
      </c>
      <c r="C67" s="17">
        <f ca="1">IF(B67&lt;=('Ejercicio 3 - TIR'!$D$13-'Ejercicio 3 - TIR'!$C$13)/('Ejercicio 3 - TIR'!$E$13-'Ejercicio 3 - TIR'!$C$13),'Ejercicio 3 - TIR'!$C$13+SQRT(('Ejercicio 3 - TIR'!$E$13-'Ejercicio 3 - TIR'!$C$13)*('Ejercicio 3 - TIR'!$D$13-'Ejercicio 3 - TIR'!$C$13)*B67),'Ejercicio 3 - TIR'!$E$13-SQRT(('Ejercicio 3 - TIR'!$E$13-'Ejercicio 3 - TIR'!$C$13)*('Ejercicio 3 - TIR'!$E$13-'Ejercicio 3 - TIR'!$D$13)*(1-B67)))</f>
        <v>69687.1729761333</v>
      </c>
      <c r="D67" s="16">
        <f ca="1" t="shared" si="511"/>
        <v>0.0789372404026352</v>
      </c>
      <c r="E67" s="17">
        <f ca="1">IF(D67&lt;=('Ejercicio 3 - TIR'!$D$14-'Ejercicio 3 - TIR'!$C$14)/('Ejercicio 3 - TIR'!$E$14-'Ejercicio 3 - TIR'!$C$14),'Ejercicio 3 - TIR'!$C$14+SQRT(('Ejercicio 3 - TIR'!$E$14-'Ejercicio 3 - TIR'!$C$14)*('Ejercicio 3 - TIR'!$D$14-'Ejercicio 3 - TIR'!$C$14)*D67),'Ejercicio 3 - TIR'!$E$14-SQRT(('Ejercicio 3 - TIR'!$E$14-'Ejercicio 3 - TIR'!$C$14)*('Ejercicio 3 - TIR'!$E$14-'Ejercicio 3 - TIR'!$D$14)*(1-D67)))</f>
        <v>27433.1652287088</v>
      </c>
      <c r="F67" s="16">
        <f ca="1" t="shared" si="511"/>
        <v>0.0832313891865133</v>
      </c>
      <c r="G67" s="17">
        <f ca="1">IF(F67&lt;=('Ejercicio 3 - TIR'!$D$18-'Ejercicio 3 - TIR'!$C$18)/('Ejercicio 3 - TIR'!$E$18-'Ejercicio 3 - TIR'!$C$18),'Ejercicio 3 - TIR'!$C$18+SQRT(('Ejercicio 3 - TIR'!$E$18-'Ejercicio 3 - TIR'!$C$18)*('Ejercicio 3 - TIR'!$D$18-'Ejercicio 3 - TIR'!$C$18)*F67),'Ejercicio 3 - TIR'!$E$18-SQRT(('Ejercicio 3 - TIR'!$E$18-'Ejercicio 3 - TIR'!$C$18)*('Ejercicio 3 - TIR'!$E$18-'Ejercicio 3 - TIR'!$D$18)*(1-F67)))</f>
        <v>33533.3706822207</v>
      </c>
      <c r="H67" s="16">
        <f ca="1" t="shared" ref="H67:L67" si="512">RAND()</f>
        <v>0.31036667887196</v>
      </c>
      <c r="I67" s="17">
        <f ca="1">IF(H67&lt;=('Ejercicio 3 - TIR'!$D$18-'Ejercicio 3 - TIR'!$C$18)/('Ejercicio 3 - TIR'!$E$18-'Ejercicio 3 - TIR'!$C$18),'Ejercicio 3 - TIR'!$C$18+SQRT(('Ejercicio 3 - TIR'!$E$18-'Ejercicio 3 - TIR'!$C$18)*('Ejercicio 3 - TIR'!$D$18-'Ejercicio 3 - TIR'!$C$18)*H67),'Ejercicio 3 - TIR'!$E$18-SQRT(('Ejercicio 3 - TIR'!$E$18-'Ejercicio 3 - TIR'!$C$18)*('Ejercicio 3 - TIR'!$E$18-'Ejercicio 3 - TIR'!$D$18)*(1-H67)))</f>
        <v>36823.1225865284</v>
      </c>
      <c r="J67" s="16">
        <f ca="1" t="shared" si="512"/>
        <v>0.609159008843678</v>
      </c>
      <c r="K67" s="17">
        <f ca="1">IF(J67&lt;=('Ejercicio 3 - TIR'!$D$18-'Ejercicio 3 - TIR'!$C$18)/('Ejercicio 3 - TIR'!$E$18-'Ejercicio 3 - TIR'!$C$18),'Ejercicio 3 - TIR'!$C$18+SQRT(('Ejercicio 3 - TIR'!$E$18-'Ejercicio 3 - TIR'!$C$18)*('Ejercicio 3 - TIR'!$D$18-'Ejercicio 3 - TIR'!$C$18)*J67),'Ejercicio 3 - TIR'!$E$18-SQRT(('Ejercicio 3 - TIR'!$E$18-'Ejercicio 3 - TIR'!$C$18)*('Ejercicio 3 - TIR'!$E$18-'Ejercicio 3 - TIR'!$D$18)*(1-J67)))</f>
        <v>39558.9670637863</v>
      </c>
      <c r="L67" s="16">
        <f ca="1" t="shared" si="512"/>
        <v>0.441517123517517</v>
      </c>
      <c r="M67" s="17">
        <f ca="1">IF(L67&lt;=('Ejercicio 3 - TIR'!$D$18-'Ejercicio 3 - TIR'!$C$18)/('Ejercicio 3 - TIR'!$E$18-'Ejercicio 3 - TIR'!$C$18),'Ejercicio 3 - TIR'!$C$18+SQRT(('Ejercicio 3 - TIR'!$E$18-'Ejercicio 3 - TIR'!$C$18)*('Ejercicio 3 - TIR'!$D$18-'Ejercicio 3 - TIR'!$C$18)*L67),'Ejercicio 3 - TIR'!$E$18-SQRT(('Ejercicio 3 - TIR'!$E$18-'Ejercicio 3 - TIR'!$C$18)*('Ejercicio 3 - TIR'!$E$18-'Ejercicio 3 - TIR'!$D$18)*(1-L67)))</f>
        <v>38138.0322269961</v>
      </c>
      <c r="N67" s="16">
        <f ca="1" t="shared" ref="N67:R67" si="513">RAND()</f>
        <v>0.561095078257871</v>
      </c>
      <c r="O67" s="17">
        <f ca="1">IF(N67&lt;=('Ejercicio 3 - TIR'!$D$18-'Ejercicio 3 - TIR'!$C$18)/('Ejercicio 3 - TIR'!$E$18-'Ejercicio 3 - TIR'!$C$18),'Ejercicio 3 - TIR'!$C$18+SQRT(('Ejercicio 3 - TIR'!$E$18-'Ejercicio 3 - TIR'!$C$18)*('Ejercicio 3 - TIR'!$D$18-'Ejercicio 3 - TIR'!$C$18)*N67),'Ejercicio 3 - TIR'!$E$18-SQRT(('Ejercicio 3 - TIR'!$E$18-'Ejercicio 3 - TIR'!$C$18)*('Ejercicio 3 - TIR'!$E$18-'Ejercicio 3 - TIR'!$D$18)*(1-N67)))</f>
        <v>39174.1082257994</v>
      </c>
      <c r="P67" s="16">
        <f ca="1" t="shared" si="513"/>
        <v>0.740863564924268</v>
      </c>
      <c r="Q67" s="18">
        <f ca="1">IF(P67&lt;=('Ejercicio 3 - TIR'!$D$22-'Ejercicio 3 - TIR'!$C$22)/('Ejercicio 3 - TIR'!$E$22-'Ejercicio 3 - TIR'!$C$22),'Ejercicio 3 - TIR'!$C$22+SQRT(('Ejercicio 3 - TIR'!$E$22-'Ejercicio 3 - TIR'!$C$22)*('Ejercicio 3 - TIR'!$D$22-'Ejercicio 3 - TIR'!$C$22)*P67),'Ejercicio 3 - TIR'!$E$22-SQRT(('Ejercicio 3 - TIR'!$E$22-'Ejercicio 3 - TIR'!$C$22)*('Ejercicio 3 - TIR'!$E$22-'Ejercicio 3 - TIR'!$D$22)*(1-P67)))</f>
        <v>0.15840264870091</v>
      </c>
      <c r="R67" s="16">
        <f ca="1" t="shared" si="513"/>
        <v>0.675826585454833</v>
      </c>
      <c r="S67" s="18">
        <f ca="1">IF(R67&lt;=('Ejercicio 3 - TIR'!$D$23-'Ejercicio 3 - TIR'!$C$23)/('Ejercicio 3 - TIR'!$E$23-'Ejercicio 3 - TIR'!$C$23),'Ejercicio 3 - TIR'!$C$23+SQRT(('Ejercicio 3 - TIR'!$E$23-'Ejercicio 3 - TIR'!$C$23)*('Ejercicio 3 - TIR'!$D$23-'Ejercicio 3 - TIR'!$C$23)*R67),'Ejercicio 3 - TIR'!$E$23-SQRT(('Ejercicio 3 - TIR'!$E$23-'Ejercicio 3 - TIR'!$C$23)*('Ejercicio 3 - TIR'!$E$23-'Ejercicio 3 - TIR'!$D$23)*(1-R67)))</f>
        <v>0.155844003929018</v>
      </c>
      <c r="T67" s="16">
        <f ca="1" t="shared" ref="T67:X67" si="514">RAND()</f>
        <v>0.959311166132402</v>
      </c>
      <c r="U67" s="18">
        <f ca="1">IF(T67&lt;=('Ejercicio 3 - TIR'!$D$24-'Ejercicio 3 - TIR'!$C$24)/('Ejercicio 3 - TIR'!$E$24-'Ejercicio 3 - TIR'!$C$24),'Ejercicio 3 - TIR'!$C$24+SQRT(('Ejercicio 3 - TIR'!$E$24-'Ejercicio 3 - TIR'!$C$24)*('Ejercicio 3 - TIR'!$D$24-'Ejercicio 3 - TIR'!$C$24)*T67),'Ejercicio 3 - TIR'!$E$24-SQRT(('Ejercicio 3 - TIR'!$E$24-'Ejercicio 3 - TIR'!$C$24)*('Ejercicio 3 - TIR'!$E$24-'Ejercicio 3 - TIR'!$D$24)*(1-T67)))</f>
        <v>0.209326259567084</v>
      </c>
      <c r="V67" s="16">
        <f ca="1" t="shared" si="514"/>
        <v>0.624882725306641</v>
      </c>
      <c r="W67" s="18">
        <f ca="1">IF(V67&lt;=('Ejercicio 3 - TIR'!$D$25-'Ejercicio 3 - TIR'!$C$25)/('Ejercicio 3 - TIR'!$E$25-'Ejercicio 3 - TIR'!$C$25),'Ejercicio 3 - TIR'!$C$25+SQRT(('Ejercicio 3 - TIR'!$E$25-'Ejercicio 3 - TIR'!$C$25)*('Ejercicio 3 - TIR'!$D$25-'Ejercicio 3 - TIR'!$C$25)*V67),'Ejercicio 3 - TIR'!$E$25-SQRT(('Ejercicio 3 - TIR'!$E$25-'Ejercicio 3 - TIR'!$C$25)*('Ejercicio 3 - TIR'!$E$25-'Ejercicio 3 - TIR'!$D$25)*(1-V67)))</f>
        <v>0.213765893671476</v>
      </c>
      <c r="X67" s="16">
        <f ca="1" t="shared" si="514"/>
        <v>0.781857429416148</v>
      </c>
      <c r="Y67" s="18">
        <f ca="1">IF(X67&lt;=('Ejercicio 3 - TIR'!$D$26-'Ejercicio 3 - TIR'!$C$26)/('Ejercicio 3 - TIR'!$E$26-'Ejercicio 3 - TIR'!$C$26),'Ejercicio 3 - TIR'!$C$26+SQRT(('Ejercicio 3 - TIR'!$E$26-'Ejercicio 3 - TIR'!$C$26)*('Ejercicio 3 - TIR'!$D$26-'Ejercicio 3 - TIR'!$C$26)*X67),'Ejercicio 3 - TIR'!$E$26-SQRT(('Ejercicio 3 - TIR'!$E$26-'Ejercicio 3 - TIR'!$C$26)*('Ejercicio 3 - TIR'!$E$26-'Ejercicio 3 - TIR'!$D$26)*(1-X67)))</f>
        <v>0.245678434168109</v>
      </c>
      <c r="Z67" s="16">
        <f ca="1" t="shared" si="480"/>
        <v>1.15840264870091</v>
      </c>
      <c r="AA67" s="16">
        <f ca="1" t="shared" si="481"/>
        <v>1.33893275563644</v>
      </c>
      <c r="AB67" s="16">
        <f ca="1" t="shared" si="482"/>
        <v>1.61920654118566</v>
      </c>
      <c r="AC67" s="16">
        <f ca="1" t="shared" si="483"/>
        <v>1.96533767450092</v>
      </c>
      <c r="AD67" s="16">
        <f ca="1" t="shared" si="484"/>
        <v>2.44817875698389</v>
      </c>
      <c r="AE67" s="15">
        <f ca="1" t="shared" si="485"/>
        <v>4345.48603447717</v>
      </c>
      <c r="AF67" s="15">
        <f ca="1" t="shared" si="486"/>
        <v>5022.70397710773</v>
      </c>
      <c r="AG67" s="15">
        <f ca="1" t="shared" si="487"/>
        <v>6074.0878135484</v>
      </c>
      <c r="AH67" s="15">
        <f ca="1" t="shared" si="488"/>
        <v>7372.5206232506</v>
      </c>
      <c r="AI67" s="15">
        <f ca="1" t="shared" si="489"/>
        <v>9183.7899458429</v>
      </c>
      <c r="AJ67" s="17">
        <f ca="1" t="shared" si="490"/>
        <v>38845.1454181539</v>
      </c>
      <c r="AK67" s="17">
        <f ca="1" t="shared" si="491"/>
        <v>49303.6849959189</v>
      </c>
      <c r="AL67" s="17">
        <f ca="1" t="shared" si="492"/>
        <v>64054.138232231</v>
      </c>
      <c r="AM67" s="17">
        <f ca="1" t="shared" si="493"/>
        <v>74954.1115670456</v>
      </c>
      <c r="AN67" s="17">
        <f ca="1" t="shared" si="494"/>
        <v>95905.2195821902</v>
      </c>
      <c r="AO67" s="17">
        <f ca="1">C67/'Ejercicio 3 - TIR'!$D$7</f>
        <v>13937.4345952267</v>
      </c>
      <c r="AP67" s="17">
        <f ca="1" t="shared" si="495"/>
        <v>24907.7108229273</v>
      </c>
      <c r="AQ67" s="17">
        <f ca="1" t="shared" si="496"/>
        <v>35366.2504006922</v>
      </c>
      <c r="AR67" s="17">
        <f ca="1" t="shared" si="497"/>
        <v>50116.7036370043</v>
      </c>
      <c r="AS67" s="17">
        <f ca="1" t="shared" si="498"/>
        <v>61016.6769718189</v>
      </c>
      <c r="AT67" s="17">
        <f ca="1" t="shared" si="499"/>
        <v>81967.7849869635</v>
      </c>
      <c r="AU67" s="17">
        <f ca="1">AP67*'Ejercicio 3 - TIR'!$D$5</f>
        <v>12453.8554114636</v>
      </c>
      <c r="AV67" s="17">
        <f ca="1">AQ67*'Ejercicio 3 - TIR'!$D$5</f>
        <v>17683.1252003461</v>
      </c>
      <c r="AW67" s="17">
        <f ca="1">AR67*'Ejercicio 3 - TIR'!$D$5</f>
        <v>25058.3518185022</v>
      </c>
      <c r="AX67" s="17">
        <f ca="1">AS67*'Ejercicio 3 - TIR'!$D$5</f>
        <v>30508.3384859095</v>
      </c>
      <c r="AY67" s="17">
        <f ca="1">AT67*'Ejercicio 3 - TIR'!$D$5</f>
        <v>40983.8924934818</v>
      </c>
      <c r="AZ67" s="17">
        <f ca="1" t="shared" ref="AZ67:BD67" si="515">AJ67-AU67-AE67</f>
        <v>22045.8039722131</v>
      </c>
      <c r="BA67" s="17">
        <f ca="1" t="shared" si="515"/>
        <v>26597.855818465</v>
      </c>
      <c r="BB67" s="17">
        <f ca="1" t="shared" si="515"/>
        <v>32921.6986001804</v>
      </c>
      <c r="BC67" s="17">
        <f ca="1" t="shared" si="515"/>
        <v>37073.2524578855</v>
      </c>
      <c r="BD67" s="17">
        <f ca="1" t="shared" si="515"/>
        <v>45737.5371428655</v>
      </c>
      <c r="BE67" s="17">
        <f ca="1" t="shared" ref="BE67:BI67" si="516">AZ67/Z67</f>
        <v>19031.2099138727</v>
      </c>
      <c r="BF67" s="17">
        <f ca="1" t="shared" si="516"/>
        <v>19864.9676068476</v>
      </c>
      <c r="BG67" s="17">
        <f ca="1" t="shared" si="516"/>
        <v>20331.9945681998</v>
      </c>
      <c r="BH67" s="17">
        <f ca="1" t="shared" si="516"/>
        <v>18863.5535454741</v>
      </c>
      <c r="BI67" s="17">
        <f ca="1" t="shared" si="516"/>
        <v>18682.2702437028</v>
      </c>
      <c r="BJ67" s="17">
        <f ca="1" t="shared" si="502"/>
        <v>67161.2923497541</v>
      </c>
      <c r="BK67" s="17">
        <f ca="1" t="shared" si="503"/>
        <v>34121.3313028863</v>
      </c>
      <c r="BL67" s="17">
        <f ca="1" t="shared" si="504"/>
        <v>101282.62365264</v>
      </c>
      <c r="BM67" s="17">
        <f ca="1">BK67*'Ejercicio 3 - TIR'!$D$5</f>
        <v>17060.6656514432</v>
      </c>
      <c r="BN67" s="17">
        <f ca="1" t="shared" si="505"/>
        <v>84221.9580011973</v>
      </c>
      <c r="BO67" s="17">
        <f ca="1" t="shared" si="506"/>
        <v>34401.8825263221</v>
      </c>
      <c r="BP67" s="17">
        <f ca="1" t="shared" si="507"/>
        <v>-97120.3382048421</v>
      </c>
      <c r="BQ67" s="17">
        <f ca="1" t="shared" ref="BQ67:BT67" si="517">BE67</f>
        <v>19031.2099138727</v>
      </c>
      <c r="BR67" s="17">
        <f ca="1" t="shared" si="517"/>
        <v>19864.9676068476</v>
      </c>
      <c r="BS67" s="17">
        <f ca="1" t="shared" si="517"/>
        <v>20331.9945681998</v>
      </c>
      <c r="BT67" s="17">
        <f ca="1" t="shared" si="517"/>
        <v>18863.5535454741</v>
      </c>
      <c r="BU67" s="17">
        <f ca="1" t="shared" si="509"/>
        <v>53084.1527700249</v>
      </c>
      <c r="BV67" s="19">
        <f ca="1" t="shared" si="510"/>
        <v>9.21095195770065</v>
      </c>
    </row>
    <row r="68" ht="15" customHeight="1" spans="1:74">
      <c r="A68" s="15">
        <v>67</v>
      </c>
      <c r="B68" s="16">
        <f ca="1" t="shared" ref="B68:F68" si="518">RAND()</f>
        <v>0.708703113500815</v>
      </c>
      <c r="C68" s="17">
        <f ca="1">IF(B68&lt;=('Ejercicio 3 - TIR'!$D$13-'Ejercicio 3 - TIR'!$C$13)/('Ejercicio 3 - TIR'!$E$13-'Ejercicio 3 - TIR'!$C$13),'Ejercicio 3 - TIR'!$C$13+SQRT(('Ejercicio 3 - TIR'!$E$13-'Ejercicio 3 - TIR'!$C$13)*('Ejercicio 3 - TIR'!$D$13-'Ejercicio 3 - TIR'!$C$13)*B68),'Ejercicio 3 - TIR'!$E$13-SQRT(('Ejercicio 3 - TIR'!$E$13-'Ejercicio 3 - TIR'!$C$13)*('Ejercicio 3 - TIR'!$E$13-'Ejercicio 3 - TIR'!$D$13)*(1-B68)))</f>
        <v>81303.5761762036</v>
      </c>
      <c r="D68" s="16">
        <f ca="1" t="shared" si="518"/>
        <v>0.694315097942621</v>
      </c>
      <c r="E68" s="17">
        <f ca="1">IF(D68&lt;=('Ejercicio 3 - TIR'!$D$14-'Ejercicio 3 - TIR'!$C$14)/('Ejercicio 3 - TIR'!$E$14-'Ejercicio 3 - TIR'!$C$14),'Ejercicio 3 - TIR'!$C$14+SQRT(('Ejercicio 3 - TIR'!$E$14-'Ejercicio 3 - TIR'!$C$14)*('Ejercicio 3 - TIR'!$D$14-'Ejercicio 3 - TIR'!$C$14)*D68),'Ejercicio 3 - TIR'!$E$14-SQRT(('Ejercicio 3 - TIR'!$E$14-'Ejercicio 3 - TIR'!$C$14)*('Ejercicio 3 - TIR'!$E$14-'Ejercicio 3 - TIR'!$D$14)*(1-D68)))</f>
        <v>33228.5352169116</v>
      </c>
      <c r="F68" s="16">
        <f ca="1" t="shared" si="518"/>
        <v>0.650443661043817</v>
      </c>
      <c r="G68" s="17">
        <f ca="1">IF(F68&lt;=('Ejercicio 3 - TIR'!$D$18-'Ejercicio 3 - TIR'!$C$18)/('Ejercicio 3 - TIR'!$E$18-'Ejercicio 3 - TIR'!$C$18),'Ejercicio 3 - TIR'!$C$18+SQRT(('Ejercicio 3 - TIR'!$E$18-'Ejercicio 3 - TIR'!$C$18)*('Ejercicio 3 - TIR'!$D$18-'Ejercicio 3 - TIR'!$C$18)*F68),'Ejercicio 3 - TIR'!$E$18-SQRT(('Ejercicio 3 - TIR'!$E$18-'Ejercicio 3 - TIR'!$C$18)*('Ejercicio 3 - TIR'!$E$18-'Ejercicio 3 - TIR'!$D$18)*(1-F68)))</f>
        <v>39877.5781017703</v>
      </c>
      <c r="H68" s="16">
        <f ca="1" t="shared" ref="H68:L68" si="519">RAND()</f>
        <v>0.408327913146887</v>
      </c>
      <c r="I68" s="17">
        <f ca="1">IF(H68&lt;=('Ejercicio 3 - TIR'!$D$18-'Ejercicio 3 - TIR'!$C$18)/('Ejercicio 3 - TIR'!$E$18-'Ejercicio 3 - TIR'!$C$18),'Ejercicio 3 - TIR'!$C$18+SQRT(('Ejercicio 3 - TIR'!$E$18-'Ejercicio 3 - TIR'!$C$18)*('Ejercicio 3 - TIR'!$D$18-'Ejercicio 3 - TIR'!$C$18)*H68),'Ejercicio 3 - TIR'!$E$18-SQRT(('Ejercicio 3 - TIR'!$E$18-'Ejercicio 3 - TIR'!$C$18)*('Ejercicio 3 - TIR'!$E$18-'Ejercicio 3 - TIR'!$D$18)*(1-H68)))</f>
        <v>37826.1859786254</v>
      </c>
      <c r="J68" s="16">
        <f ca="1" t="shared" si="519"/>
        <v>0.679518377953266</v>
      </c>
      <c r="K68" s="17">
        <f ca="1">IF(J68&lt;=('Ejercicio 3 - TIR'!$D$18-'Ejercicio 3 - TIR'!$C$18)/('Ejercicio 3 - TIR'!$E$18-'Ejercicio 3 - TIR'!$C$18),'Ejercicio 3 - TIR'!$C$18+SQRT(('Ejercicio 3 - TIR'!$E$18-'Ejercicio 3 - TIR'!$C$18)*('Ejercicio 3 - TIR'!$D$18-'Ejercicio 3 - TIR'!$C$18)*J68),'Ejercicio 3 - TIR'!$E$18-SQRT(('Ejercicio 3 - TIR'!$E$18-'Ejercicio 3 - TIR'!$C$18)*('Ejercicio 3 - TIR'!$E$18-'Ejercicio 3 - TIR'!$D$18)*(1-J68)))</f>
        <v>40097.3352497336</v>
      </c>
      <c r="L68" s="16">
        <f ca="1" t="shared" si="519"/>
        <v>0.817151734304012</v>
      </c>
      <c r="M68" s="17">
        <f ca="1">IF(L68&lt;=('Ejercicio 3 - TIR'!$D$18-'Ejercicio 3 - TIR'!$C$18)/('Ejercicio 3 - TIR'!$E$18-'Ejercicio 3 - TIR'!$C$18),'Ejercicio 3 - TIR'!$C$18+SQRT(('Ejercicio 3 - TIR'!$E$18-'Ejercicio 3 - TIR'!$C$18)*('Ejercicio 3 - TIR'!$D$18-'Ejercicio 3 - TIR'!$C$18)*L68),'Ejercicio 3 - TIR'!$E$18-SQRT(('Ejercicio 3 - TIR'!$E$18-'Ejercicio 3 - TIR'!$C$18)*('Ejercicio 3 - TIR'!$E$18-'Ejercicio 3 - TIR'!$D$18)*(1-L68)))</f>
        <v>41296.8094935314</v>
      </c>
      <c r="N68" s="16">
        <f ca="1" t="shared" ref="N68:R68" si="520">RAND()</f>
        <v>0.862012720161231</v>
      </c>
      <c r="O68" s="17">
        <f ca="1">IF(N68&lt;=('Ejercicio 3 - TIR'!$D$18-'Ejercicio 3 - TIR'!$C$18)/('Ejercicio 3 - TIR'!$E$18-'Ejercicio 3 - TIR'!$C$18),'Ejercicio 3 - TIR'!$C$18+SQRT(('Ejercicio 3 - TIR'!$E$18-'Ejercicio 3 - TIR'!$C$18)*('Ejercicio 3 - TIR'!$D$18-'Ejercicio 3 - TIR'!$C$18)*N68),'Ejercicio 3 - TIR'!$E$18-SQRT(('Ejercicio 3 - TIR'!$E$18-'Ejercicio 3 - TIR'!$C$18)*('Ejercicio 3 - TIR'!$E$18-'Ejercicio 3 - TIR'!$D$18)*(1-N68)))</f>
        <v>41783.0066851317</v>
      </c>
      <c r="P68" s="16">
        <f ca="1" t="shared" si="520"/>
        <v>0.858080352315593</v>
      </c>
      <c r="Q68" s="18">
        <f ca="1">IF(P68&lt;=('Ejercicio 3 - TIR'!$D$22-'Ejercicio 3 - TIR'!$C$22)/('Ejercicio 3 - TIR'!$E$22-'Ejercicio 3 - TIR'!$C$22),'Ejercicio 3 - TIR'!$C$22+SQRT(('Ejercicio 3 - TIR'!$E$22-'Ejercicio 3 - TIR'!$C$22)*('Ejercicio 3 - TIR'!$D$22-'Ejercicio 3 - TIR'!$C$22)*P68),'Ejercicio 3 - TIR'!$E$22-SQRT(('Ejercicio 3 - TIR'!$E$22-'Ejercicio 3 - TIR'!$C$22)*('Ejercicio 3 - TIR'!$E$22-'Ejercicio 3 - TIR'!$D$22)*(1-P68)))</f>
        <v>0.164017028879713</v>
      </c>
      <c r="R68" s="16">
        <f ca="1" t="shared" si="520"/>
        <v>0.00465399518335552</v>
      </c>
      <c r="S68" s="18">
        <f ca="1">IF(R68&lt;=('Ejercicio 3 - TIR'!$D$23-'Ejercicio 3 - TIR'!$C$23)/('Ejercicio 3 - TIR'!$E$23-'Ejercicio 3 - TIR'!$C$23),'Ejercicio 3 - TIR'!$C$23+SQRT(('Ejercicio 3 - TIR'!$E$23-'Ejercicio 3 - TIR'!$C$23)*('Ejercicio 3 - TIR'!$D$23-'Ejercicio 3 - TIR'!$C$23)*R68),'Ejercicio 3 - TIR'!$E$23-SQRT(('Ejercicio 3 - TIR'!$E$23-'Ejercicio 3 - TIR'!$C$23)*('Ejercicio 3 - TIR'!$E$23-'Ejercicio 3 - TIR'!$D$23)*(1-R68)))</f>
        <v>0.122894337805102</v>
      </c>
      <c r="T68" s="16">
        <f ca="1" t="shared" ref="T68:X68" si="521">RAND()</f>
        <v>0.569809324805302</v>
      </c>
      <c r="U68" s="18">
        <f ca="1">IF(T68&lt;=('Ejercicio 3 - TIR'!$D$24-'Ejercicio 3 - TIR'!$C$24)/('Ejercicio 3 - TIR'!$E$24-'Ejercicio 3 - TIR'!$C$24),'Ejercicio 3 - TIR'!$C$24+SQRT(('Ejercicio 3 - TIR'!$E$24-'Ejercicio 3 - TIR'!$C$24)*('Ejercicio 3 - TIR'!$D$24-'Ejercicio 3 - TIR'!$C$24)*T68),'Ejercicio 3 - TIR'!$E$24-SQRT(('Ejercicio 3 - TIR'!$E$24-'Ejercicio 3 - TIR'!$C$24)*('Ejercicio 3 - TIR'!$E$24-'Ejercicio 3 - TIR'!$D$24)*(1-T68)))</f>
        <v>0.185293604472012</v>
      </c>
      <c r="V68" s="16">
        <f ca="1" t="shared" si="521"/>
        <v>0.605383585755356</v>
      </c>
      <c r="W68" s="18">
        <f ca="1">IF(V68&lt;=('Ejercicio 3 - TIR'!$D$25-'Ejercicio 3 - TIR'!$C$25)/('Ejercicio 3 - TIR'!$E$25-'Ejercicio 3 - TIR'!$C$25),'Ejercicio 3 - TIR'!$C$25+SQRT(('Ejercicio 3 - TIR'!$E$25-'Ejercicio 3 - TIR'!$C$25)*('Ejercicio 3 - TIR'!$D$25-'Ejercicio 3 - TIR'!$C$25)*V68),'Ejercicio 3 - TIR'!$E$25-SQRT(('Ejercicio 3 - TIR'!$E$25-'Ejercicio 3 - TIR'!$C$25)*('Ejercicio 3 - TIR'!$E$25-'Ejercicio 3 - TIR'!$D$25)*(1-V68)))</f>
        <v>0.212836073271837</v>
      </c>
      <c r="X68" s="16">
        <f ca="1" t="shared" si="521"/>
        <v>0.443647370032708</v>
      </c>
      <c r="Y68" s="18">
        <f ca="1">IF(X68&lt;=('Ejercicio 3 - TIR'!$D$26-'Ejercicio 3 - TIR'!$C$26)/('Ejercicio 3 - TIR'!$E$26-'Ejercicio 3 - TIR'!$C$26),'Ejercicio 3 - TIR'!$C$26+SQRT(('Ejercicio 3 - TIR'!$E$26-'Ejercicio 3 - TIR'!$C$26)*('Ejercicio 3 - TIR'!$D$26-'Ejercicio 3 - TIR'!$C$26)*X68),'Ejercicio 3 - TIR'!$E$26-SQRT(('Ejercicio 3 - TIR'!$E$26-'Ejercicio 3 - TIR'!$C$26)*('Ejercicio 3 - TIR'!$E$26-'Ejercicio 3 - TIR'!$D$26)*(1-X68)))</f>
        <v>0.225188466525526</v>
      </c>
      <c r="Z68" s="16">
        <f ca="1" t="shared" si="480"/>
        <v>1.16401702887971</v>
      </c>
      <c r="AA68" s="16">
        <f ca="1" t="shared" si="481"/>
        <v>1.30706813083775</v>
      </c>
      <c r="AB68" s="16">
        <f ca="1" t="shared" si="482"/>
        <v>1.54925949609117</v>
      </c>
      <c r="AC68" s="16">
        <f ca="1" t="shared" si="483"/>
        <v>1.87899780371832</v>
      </c>
      <c r="AD68" s="16">
        <f ca="1" t="shared" si="484"/>
        <v>2.30212643774248</v>
      </c>
      <c r="AE68" s="15">
        <f ca="1" t="shared" si="485"/>
        <v>5450.04562030274</v>
      </c>
      <c r="AF68" s="15">
        <f ca="1" t="shared" si="486"/>
        <v>6119.82536781744</v>
      </c>
      <c r="AG68" s="15">
        <f ca="1" t="shared" si="487"/>
        <v>7253.78986895959</v>
      </c>
      <c r="AH68" s="15">
        <f ca="1" t="shared" si="488"/>
        <v>8797.65802100798</v>
      </c>
      <c r="AI68" s="15">
        <f ca="1" t="shared" si="489"/>
        <v>10778.7891397748</v>
      </c>
      <c r="AJ68" s="17">
        <f ca="1" t="shared" si="490"/>
        <v>46418.1799809414</v>
      </c>
      <c r="AK68" s="17">
        <f ca="1" t="shared" si="491"/>
        <v>49441.4022038029</v>
      </c>
      <c r="AL68" s="17">
        <f ca="1" t="shared" si="492"/>
        <v>62121.1774036009</v>
      </c>
      <c r="AM68" s="17">
        <f ca="1" t="shared" si="493"/>
        <v>77596.6143389193</v>
      </c>
      <c r="AN68" s="17">
        <f ca="1" t="shared" si="494"/>
        <v>96189.7643382123</v>
      </c>
      <c r="AO68" s="17">
        <f ca="1">C68/'Ejercicio 3 - TIR'!$D$7</f>
        <v>16260.7152352407</v>
      </c>
      <c r="AP68" s="17">
        <f ca="1" t="shared" si="495"/>
        <v>30157.4647457007</v>
      </c>
      <c r="AQ68" s="17">
        <f ca="1" t="shared" si="496"/>
        <v>33180.6869685622</v>
      </c>
      <c r="AR68" s="17">
        <f ca="1" t="shared" si="497"/>
        <v>45860.4621683601</v>
      </c>
      <c r="AS68" s="17">
        <f ca="1" t="shared" si="498"/>
        <v>61335.8991036786</v>
      </c>
      <c r="AT68" s="17">
        <f ca="1" t="shared" si="499"/>
        <v>79929.0491029715</v>
      </c>
      <c r="AU68" s="17">
        <f ca="1">AP68*'Ejercicio 3 - TIR'!$D$5</f>
        <v>15078.7323728503</v>
      </c>
      <c r="AV68" s="17">
        <f ca="1">AQ68*'Ejercicio 3 - TIR'!$D$5</f>
        <v>16590.3434842811</v>
      </c>
      <c r="AW68" s="17">
        <f ca="1">AR68*'Ejercicio 3 - TIR'!$D$5</f>
        <v>22930.2310841801</v>
      </c>
      <c r="AX68" s="17">
        <f ca="1">AS68*'Ejercicio 3 - TIR'!$D$5</f>
        <v>30667.9495518393</v>
      </c>
      <c r="AY68" s="17">
        <f ca="1">AT68*'Ejercicio 3 - TIR'!$D$5</f>
        <v>39964.5245514858</v>
      </c>
      <c r="AZ68" s="17">
        <f ca="1" t="shared" ref="AZ68:BD68" si="522">AJ68-AU68-AE68</f>
        <v>25889.4019877883</v>
      </c>
      <c r="BA68" s="17">
        <f ca="1" t="shared" si="522"/>
        <v>26731.2333517044</v>
      </c>
      <c r="BB68" s="17">
        <f ca="1" t="shared" si="522"/>
        <v>31937.1564504612</v>
      </c>
      <c r="BC68" s="17">
        <f ca="1" t="shared" si="522"/>
        <v>38131.006766072</v>
      </c>
      <c r="BD68" s="17">
        <f ca="1" t="shared" si="522"/>
        <v>45446.4506469517</v>
      </c>
      <c r="BE68" s="17">
        <f ca="1" t="shared" ref="BE68:BI68" si="523">AZ68/Z68</f>
        <v>22241.4289013496</v>
      </c>
      <c r="BF68" s="17">
        <f ca="1" t="shared" si="523"/>
        <v>20451.2930282918</v>
      </c>
      <c r="BG68" s="17">
        <f ca="1" t="shared" si="523"/>
        <v>20614.4655114522</v>
      </c>
      <c r="BH68" s="17">
        <f ca="1" t="shared" si="523"/>
        <v>20293.2684064958</v>
      </c>
      <c r="BI68" s="17">
        <f ca="1" t="shared" si="523"/>
        <v>19741.0749913101</v>
      </c>
      <c r="BJ68" s="17">
        <f ca="1" t="shared" si="502"/>
        <v>76496.2894103091</v>
      </c>
      <c r="BK68" s="17">
        <f ca="1" t="shared" si="503"/>
        <v>37434.2224396496</v>
      </c>
      <c r="BL68" s="17">
        <f ca="1" t="shared" si="504"/>
        <v>113930.511849959</v>
      </c>
      <c r="BM68" s="17">
        <f ca="1">BK68*'Ejercicio 3 - TIR'!$D$5</f>
        <v>18717.1112198248</v>
      </c>
      <c r="BN68" s="17">
        <f ca="1" t="shared" si="505"/>
        <v>95213.4006301339</v>
      </c>
      <c r="BO68" s="17">
        <f ca="1" t="shared" si="506"/>
        <v>41358.8928345319</v>
      </c>
      <c r="BP68" s="17">
        <f ca="1" t="shared" si="507"/>
        <v>-114532.111393115</v>
      </c>
      <c r="BQ68" s="17">
        <f ca="1" t="shared" ref="BQ68:BT68" si="524">BE68</f>
        <v>22241.4289013496</v>
      </c>
      <c r="BR68" s="17">
        <f ca="1" t="shared" si="524"/>
        <v>20451.2930282918</v>
      </c>
      <c r="BS68" s="17">
        <f ca="1" t="shared" si="524"/>
        <v>20614.4655114522</v>
      </c>
      <c r="BT68" s="17">
        <f ca="1" t="shared" si="524"/>
        <v>20293.2684064958</v>
      </c>
      <c r="BU68" s="17">
        <f ca="1" t="shared" si="509"/>
        <v>61099.967825842</v>
      </c>
      <c r="BV68" s="19">
        <f ca="1" t="shared" si="510"/>
        <v>6.99718822354509</v>
      </c>
    </row>
    <row r="69" ht="15" customHeight="1" spans="1:74">
      <c r="A69" s="15">
        <v>68</v>
      </c>
      <c r="B69" s="16">
        <f ca="1" t="shared" ref="B69:F69" si="525">RAND()</f>
        <v>0.611772140514758</v>
      </c>
      <c r="C69" s="17">
        <f ca="1">IF(B69&lt;=('Ejercicio 3 - TIR'!$D$13-'Ejercicio 3 - TIR'!$C$13)/('Ejercicio 3 - TIR'!$E$13-'Ejercicio 3 - TIR'!$C$13),'Ejercicio 3 - TIR'!$C$13+SQRT(('Ejercicio 3 - TIR'!$E$13-'Ejercicio 3 - TIR'!$C$13)*('Ejercicio 3 - TIR'!$D$13-'Ejercicio 3 - TIR'!$C$13)*B69),'Ejercicio 3 - TIR'!$E$13-SQRT(('Ejercicio 3 - TIR'!$E$13-'Ejercicio 3 - TIR'!$C$13)*('Ejercicio 3 - TIR'!$E$13-'Ejercicio 3 - TIR'!$D$13)*(1-B69)))</f>
        <v>78415.8986431612</v>
      </c>
      <c r="D69" s="16">
        <f ca="1" t="shared" si="525"/>
        <v>0.179175370448992</v>
      </c>
      <c r="E69" s="17">
        <f ca="1">IF(D69&lt;=('Ejercicio 3 - TIR'!$D$14-'Ejercicio 3 - TIR'!$C$14)/('Ejercicio 3 - TIR'!$E$14-'Ejercicio 3 - TIR'!$C$14),'Ejercicio 3 - TIR'!$C$14+SQRT(('Ejercicio 3 - TIR'!$E$14-'Ejercicio 3 - TIR'!$C$14)*('Ejercicio 3 - TIR'!$D$14-'Ejercicio 3 - TIR'!$C$14)*D69),'Ejercicio 3 - TIR'!$E$14-SQRT(('Ejercicio 3 - TIR'!$E$14-'Ejercicio 3 - TIR'!$C$14)*('Ejercicio 3 - TIR'!$E$14-'Ejercicio 3 - TIR'!$D$14)*(1-D69)))</f>
        <v>28665.8086125266</v>
      </c>
      <c r="F69" s="16">
        <f ca="1" t="shared" si="525"/>
        <v>0.964931215831285</v>
      </c>
      <c r="G69" s="17">
        <f ca="1">IF(F69&lt;=('Ejercicio 3 - TIR'!$D$18-'Ejercicio 3 - TIR'!$C$18)/('Ejercicio 3 - TIR'!$E$18-'Ejercicio 3 - TIR'!$C$18),'Ejercicio 3 - TIR'!$C$18+SQRT(('Ejercicio 3 - TIR'!$E$18-'Ejercicio 3 - TIR'!$C$18)*('Ejercicio 3 - TIR'!$D$18-'Ejercicio 3 - TIR'!$C$18)*F69),'Ejercicio 3 - TIR'!$E$18-SQRT(('Ejercicio 3 - TIR'!$E$18-'Ejercicio 3 - TIR'!$C$18)*('Ejercicio 3 - TIR'!$E$18-'Ejercicio 3 - TIR'!$D$18)*(1-F69)))</f>
        <v>43378.2235626777</v>
      </c>
      <c r="H69" s="16">
        <f ca="1" t="shared" ref="H69:L69" si="526">RAND()</f>
        <v>0.577291377227138</v>
      </c>
      <c r="I69" s="17">
        <f ca="1">IF(H69&lt;=('Ejercicio 3 - TIR'!$D$18-'Ejercicio 3 - TIR'!$C$18)/('Ejercicio 3 - TIR'!$E$18-'Ejercicio 3 - TIR'!$C$18),'Ejercicio 3 - TIR'!$C$18+SQRT(('Ejercicio 3 - TIR'!$E$18-'Ejercicio 3 - TIR'!$C$18)*('Ejercicio 3 - TIR'!$D$18-'Ejercicio 3 - TIR'!$C$18)*H69),'Ejercicio 3 - TIR'!$E$18-SQRT(('Ejercicio 3 - TIR'!$E$18-'Ejercicio 3 - TIR'!$C$18)*('Ejercicio 3 - TIR'!$E$18-'Ejercicio 3 - TIR'!$D$18)*(1-H69)))</f>
        <v>39305.5739524261</v>
      </c>
      <c r="J69" s="16">
        <f ca="1" t="shared" si="526"/>
        <v>0.574944373895627</v>
      </c>
      <c r="K69" s="17">
        <f ca="1">IF(J69&lt;=('Ejercicio 3 - TIR'!$D$18-'Ejercicio 3 - TIR'!$C$18)/('Ejercicio 3 - TIR'!$E$18-'Ejercicio 3 - TIR'!$C$18),'Ejercicio 3 - TIR'!$C$18+SQRT(('Ejercicio 3 - TIR'!$E$18-'Ejercicio 3 - TIR'!$C$18)*('Ejercicio 3 - TIR'!$D$18-'Ejercicio 3 - TIR'!$C$18)*J69),'Ejercicio 3 - TIR'!$E$18-SQRT(('Ejercicio 3 - TIR'!$E$18-'Ejercicio 3 - TIR'!$C$18)*('Ejercicio 3 - TIR'!$E$18-'Ejercicio 3 - TIR'!$D$18)*(1-J69)))</f>
        <v>39286.6385783201</v>
      </c>
      <c r="L69" s="16">
        <f ca="1" t="shared" si="526"/>
        <v>0.765210059760926</v>
      </c>
      <c r="M69" s="17">
        <f ca="1">IF(L69&lt;=('Ejercicio 3 - TIR'!$D$18-'Ejercicio 3 - TIR'!$C$18)/('Ejercicio 3 - TIR'!$E$18-'Ejercicio 3 - TIR'!$C$18),'Ejercicio 3 - TIR'!$C$18+SQRT(('Ejercicio 3 - TIR'!$E$18-'Ejercicio 3 - TIR'!$C$18)*('Ejercicio 3 - TIR'!$D$18-'Ejercicio 3 - TIR'!$C$18)*L69),'Ejercicio 3 - TIR'!$E$18-SQRT(('Ejercicio 3 - TIR'!$E$18-'Ejercicio 3 - TIR'!$C$18)*('Ejercicio 3 - TIR'!$E$18-'Ejercicio 3 - TIR'!$D$18)*(1-L69)))</f>
        <v>40803.6628450599</v>
      </c>
      <c r="N69" s="16">
        <f ca="1" t="shared" ref="N69:R69" si="527">RAND()</f>
        <v>0.234712819166438</v>
      </c>
      <c r="O69" s="17">
        <f ca="1">IF(N69&lt;=('Ejercicio 3 - TIR'!$D$18-'Ejercicio 3 - TIR'!$C$18)/('Ejercicio 3 - TIR'!$E$18-'Ejercicio 3 - TIR'!$C$18),'Ejercicio 3 - TIR'!$C$18+SQRT(('Ejercicio 3 - TIR'!$E$18-'Ejercicio 3 - TIR'!$C$18)*('Ejercicio 3 - TIR'!$D$18-'Ejercicio 3 - TIR'!$C$18)*N69),'Ejercicio 3 - TIR'!$E$18-SQRT(('Ejercicio 3 - TIR'!$E$18-'Ejercicio 3 - TIR'!$C$18)*('Ejercicio 3 - TIR'!$E$18-'Ejercicio 3 - TIR'!$D$18)*(1-N69)))</f>
        <v>35933.5421861621</v>
      </c>
      <c r="P69" s="16">
        <f ca="1" t="shared" si="527"/>
        <v>0.465045171997311</v>
      </c>
      <c r="Q69" s="18">
        <f ca="1">IF(P69&lt;=('Ejercicio 3 - TIR'!$D$22-'Ejercicio 3 - TIR'!$C$22)/('Ejercicio 3 - TIR'!$E$22-'Ejercicio 3 - TIR'!$C$22),'Ejercicio 3 - TIR'!$C$22+SQRT(('Ejercicio 3 - TIR'!$E$22-'Ejercicio 3 - TIR'!$C$22)*('Ejercicio 3 - TIR'!$D$22-'Ejercicio 3 - TIR'!$C$22)*P69),'Ejercicio 3 - TIR'!$E$22-SQRT(('Ejercicio 3 - TIR'!$E$22-'Ejercicio 3 - TIR'!$C$22)*('Ejercicio 3 - TIR'!$E$22-'Ejercicio 3 - TIR'!$D$22)*(1-P69)))</f>
        <v>0.148932357484228</v>
      </c>
      <c r="R69" s="16">
        <f ca="1" t="shared" si="527"/>
        <v>0.543575115001781</v>
      </c>
      <c r="S69" s="18">
        <f ca="1">IF(R69&lt;=('Ejercicio 3 - TIR'!$D$23-'Ejercicio 3 - TIR'!$C$23)/('Ejercicio 3 - TIR'!$E$23-'Ejercicio 3 - TIR'!$C$23),'Ejercicio 3 - TIR'!$C$23+SQRT(('Ejercicio 3 - TIR'!$E$23-'Ejercicio 3 - TIR'!$C$23)*('Ejercicio 3 - TIR'!$D$23-'Ejercicio 3 - TIR'!$C$23)*R69),'Ejercicio 3 - TIR'!$E$23-SQRT(('Ejercicio 3 - TIR'!$E$23-'Ejercicio 3 - TIR'!$C$23)*('Ejercicio 3 - TIR'!$E$23-'Ejercicio 3 - TIR'!$D$23)*(1-R69)))</f>
        <v>0.151337048424895</v>
      </c>
      <c r="T69" s="16">
        <f ca="1" t="shared" ref="T69:X69" si="528">RAND()</f>
        <v>0.833712379539818</v>
      </c>
      <c r="U69" s="18">
        <f ca="1">IF(T69&lt;=('Ejercicio 3 - TIR'!$D$24-'Ejercicio 3 - TIR'!$C$24)/('Ejercicio 3 - TIR'!$E$24-'Ejercicio 3 - TIR'!$C$24),'Ejercicio 3 - TIR'!$C$24+SQRT(('Ejercicio 3 - TIR'!$E$24-'Ejercicio 3 - TIR'!$C$24)*('Ejercicio 3 - TIR'!$D$24-'Ejercicio 3 - TIR'!$C$24)*T69),'Ejercicio 3 - TIR'!$E$24-SQRT(('Ejercicio 3 - TIR'!$E$24-'Ejercicio 3 - TIR'!$C$24)*('Ejercicio 3 - TIR'!$E$24-'Ejercicio 3 - TIR'!$D$24)*(1-T69)))</f>
        <v>0.198422109989888</v>
      </c>
      <c r="V69" s="16">
        <f ca="1" t="shared" si="528"/>
        <v>0.718772039612589</v>
      </c>
      <c r="W69" s="18">
        <f ca="1">IF(V69&lt;=('Ejercicio 3 - TIR'!$D$25-'Ejercicio 3 - TIR'!$C$25)/('Ejercicio 3 - TIR'!$E$25-'Ejercicio 3 - TIR'!$C$25),'Ejercicio 3 - TIR'!$C$25+SQRT(('Ejercicio 3 - TIR'!$E$25-'Ejercicio 3 - TIR'!$C$25)*('Ejercicio 3 - TIR'!$D$25-'Ejercicio 3 - TIR'!$C$25)*V69),'Ejercicio 3 - TIR'!$E$25-SQRT(('Ejercicio 3 - TIR'!$E$25-'Ejercicio 3 - TIR'!$C$25)*('Ejercicio 3 - TIR'!$E$25-'Ejercicio 3 - TIR'!$D$25)*(1-V69)))</f>
        <v>0.218626478339913</v>
      </c>
      <c r="X69" s="16">
        <f ca="1" t="shared" si="528"/>
        <v>0.276740909052094</v>
      </c>
      <c r="Y69" s="18">
        <f ca="1">IF(X69&lt;=('Ejercicio 3 - TIR'!$D$26-'Ejercicio 3 - TIR'!$C$26)/('Ejercicio 3 - TIR'!$E$26-'Ejercicio 3 - TIR'!$C$26),'Ejercicio 3 - TIR'!$C$26+SQRT(('Ejercicio 3 - TIR'!$E$26-'Ejercicio 3 - TIR'!$C$26)*('Ejercicio 3 - TIR'!$D$26-'Ejercicio 3 - TIR'!$C$26)*X69),'Ejercicio 3 - TIR'!$E$26-SQRT(('Ejercicio 3 - TIR'!$E$26-'Ejercicio 3 - TIR'!$C$26)*('Ejercicio 3 - TIR'!$E$26-'Ejercicio 3 - TIR'!$D$26)*(1-X69)))</f>
        <v>0.217334967613675</v>
      </c>
      <c r="Z69" s="16">
        <f ca="1" t="shared" si="480"/>
        <v>1.14893235748423</v>
      </c>
      <c r="AA69" s="16">
        <f ca="1" t="shared" si="481"/>
        <v>1.32280838930575</v>
      </c>
      <c r="AB69" s="16">
        <f ca="1" t="shared" si="482"/>
        <v>1.58528282102412</v>
      </c>
      <c r="AC69" s="16">
        <f ca="1" t="shared" si="483"/>
        <v>1.93186762135738</v>
      </c>
      <c r="AD69" s="16">
        <f ca="1" t="shared" si="484"/>
        <v>2.351730008279</v>
      </c>
      <c r="AE69" s="15">
        <f ca="1" t="shared" si="485"/>
        <v>4269.26645585528</v>
      </c>
      <c r="AF69" s="15">
        <f ca="1" t="shared" si="486"/>
        <v>4915.36464022383</v>
      </c>
      <c r="AG69" s="15">
        <f ca="1" t="shared" si="487"/>
        <v>5890.68166350672</v>
      </c>
      <c r="AH69" s="15">
        <f ca="1" t="shared" si="488"/>
        <v>7178.5406506207</v>
      </c>
      <c r="AI69" s="15">
        <f ca="1" t="shared" si="489"/>
        <v>8738.6885504368</v>
      </c>
      <c r="AJ69" s="17">
        <f ca="1" t="shared" si="490"/>
        <v>49838.6446613452</v>
      </c>
      <c r="AK69" s="17">
        <f ca="1" t="shared" si="491"/>
        <v>51993.7429707467</v>
      </c>
      <c r="AL69" s="17">
        <f ca="1" t="shared" si="492"/>
        <v>62280.4332339943</v>
      </c>
      <c r="AM69" s="17">
        <f ca="1" t="shared" si="493"/>
        <v>78827.2750831546</v>
      </c>
      <c r="AN69" s="17">
        <f ca="1" t="shared" si="494"/>
        <v>84505.9894629568</v>
      </c>
      <c r="AO69" s="17">
        <f ca="1">C69/'Ejercicio 3 - TIR'!$D$7</f>
        <v>15683.1797286322</v>
      </c>
      <c r="AP69" s="17">
        <f ca="1" t="shared" si="495"/>
        <v>34155.464932713</v>
      </c>
      <c r="AQ69" s="17">
        <f ca="1" t="shared" si="496"/>
        <v>36310.5632421144</v>
      </c>
      <c r="AR69" s="17">
        <f ca="1" t="shared" si="497"/>
        <v>46597.2535053621</v>
      </c>
      <c r="AS69" s="17">
        <f ca="1" t="shared" si="498"/>
        <v>63144.0953545223</v>
      </c>
      <c r="AT69" s="17">
        <f ca="1" t="shared" si="499"/>
        <v>68822.8097343246</v>
      </c>
      <c r="AU69" s="17">
        <f ca="1">AP69*'Ejercicio 3 - TIR'!$D$5</f>
        <v>17077.7324663565</v>
      </c>
      <c r="AV69" s="17">
        <f ca="1">AQ69*'Ejercicio 3 - TIR'!$D$5</f>
        <v>18155.2816210572</v>
      </c>
      <c r="AW69" s="17">
        <f ca="1">AR69*'Ejercicio 3 - TIR'!$D$5</f>
        <v>23298.626752681</v>
      </c>
      <c r="AX69" s="17">
        <f ca="1">AS69*'Ejercicio 3 - TIR'!$D$5</f>
        <v>31572.0476772612</v>
      </c>
      <c r="AY69" s="17">
        <f ca="1">AT69*'Ejercicio 3 - TIR'!$D$5</f>
        <v>34411.4048671623</v>
      </c>
      <c r="AZ69" s="17">
        <f ca="1" t="shared" ref="AZ69:BD69" si="529">AJ69-AU69-AE69</f>
        <v>28491.6457391335</v>
      </c>
      <c r="BA69" s="17">
        <f ca="1" t="shared" si="529"/>
        <v>28923.0967094656</v>
      </c>
      <c r="BB69" s="17">
        <f ca="1" t="shared" si="529"/>
        <v>33091.1248178066</v>
      </c>
      <c r="BC69" s="17">
        <f ca="1" t="shared" si="529"/>
        <v>40076.6867552727</v>
      </c>
      <c r="BD69" s="17">
        <f ca="1" t="shared" si="529"/>
        <v>41355.8960453577</v>
      </c>
      <c r="BE69" s="17">
        <f ca="1" t="shared" ref="BE69:BI69" si="530">AZ69/Z69</f>
        <v>24798.3665474619</v>
      </c>
      <c r="BF69" s="17">
        <f ca="1" t="shared" si="530"/>
        <v>21864.9178091813</v>
      </c>
      <c r="BG69" s="17">
        <f ca="1" t="shared" si="530"/>
        <v>20873.9566082153</v>
      </c>
      <c r="BH69" s="17">
        <f ca="1" t="shared" si="530"/>
        <v>20745.0481141734</v>
      </c>
      <c r="BI69" s="17">
        <f ca="1" t="shared" si="530"/>
        <v>17585.3077945891</v>
      </c>
      <c r="BJ69" s="17">
        <f ca="1" t="shared" si="502"/>
        <v>67414.2423256614</v>
      </c>
      <c r="BK69" s="17">
        <f ca="1" t="shared" si="503"/>
        <v>36882.6043930573</v>
      </c>
      <c r="BL69" s="17">
        <f ca="1" t="shared" si="504"/>
        <v>104296.846718719</v>
      </c>
      <c r="BM69" s="17">
        <f ca="1">BK69*'Ejercicio 3 - TIR'!$D$5</f>
        <v>18441.3021965287</v>
      </c>
      <c r="BN69" s="17">
        <f ca="1" t="shared" si="505"/>
        <v>85855.5445221901</v>
      </c>
      <c r="BO69" s="17">
        <f ca="1" t="shared" si="506"/>
        <v>36507.3984768427</v>
      </c>
      <c r="BP69" s="17">
        <f ca="1" t="shared" si="507"/>
        <v>-107081.707255688</v>
      </c>
      <c r="BQ69" s="17">
        <f ca="1" t="shared" ref="BQ69:BT69" si="531">BE69</f>
        <v>24798.3665474619</v>
      </c>
      <c r="BR69" s="17">
        <f ca="1" t="shared" si="531"/>
        <v>21864.9178091813</v>
      </c>
      <c r="BS69" s="17">
        <f ca="1" t="shared" si="531"/>
        <v>20873.9566082153</v>
      </c>
      <c r="BT69" s="17">
        <f ca="1" t="shared" si="531"/>
        <v>20745.0481141734</v>
      </c>
      <c r="BU69" s="17">
        <f ca="1" t="shared" si="509"/>
        <v>54092.7062714318</v>
      </c>
      <c r="BV69" s="19">
        <f ca="1" t="shared" si="510"/>
        <v>9.0139249585059</v>
      </c>
    </row>
    <row r="70" ht="15" customHeight="1" spans="1:74">
      <c r="A70" s="15">
        <v>69</v>
      </c>
      <c r="B70" s="16">
        <f ca="1" t="shared" ref="B70:F70" si="532">RAND()</f>
        <v>0.0174196770715829</v>
      </c>
      <c r="C70" s="17">
        <f ca="1">IF(B70&lt;=('Ejercicio 3 - TIR'!$D$13-'Ejercicio 3 - TIR'!$C$13)/('Ejercicio 3 - TIR'!$E$13-'Ejercicio 3 - TIR'!$C$13),'Ejercicio 3 - TIR'!$C$13+SQRT(('Ejercicio 3 - TIR'!$E$13-'Ejercicio 3 - TIR'!$C$13)*('Ejercicio 3 - TIR'!$D$13-'Ejercicio 3 - TIR'!$C$13)*B70),'Ejercicio 3 - TIR'!$E$13-SQRT(('Ejercicio 3 - TIR'!$E$13-'Ejercicio 3 - TIR'!$C$13)*('Ejercicio 3 - TIR'!$E$13-'Ejercicio 3 - TIR'!$D$13)*(1-B70)))</f>
        <v>62639.6724851074</v>
      </c>
      <c r="D70" s="16">
        <f ca="1" t="shared" si="532"/>
        <v>0.378114507370814</v>
      </c>
      <c r="E70" s="17">
        <f ca="1">IF(D70&lt;=('Ejercicio 3 - TIR'!$D$14-'Ejercicio 3 - TIR'!$C$14)/('Ejercicio 3 - TIR'!$E$14-'Ejercicio 3 - TIR'!$C$14),'Ejercicio 3 - TIR'!$C$14+SQRT(('Ejercicio 3 - TIR'!$E$14-'Ejercicio 3 - TIR'!$C$14)*('Ejercicio 3 - TIR'!$D$14-'Ejercicio 3 - TIR'!$C$14)*D70),'Ejercicio 3 - TIR'!$E$14-SQRT(('Ejercicio 3 - TIR'!$E$14-'Ejercicio 3 - TIR'!$C$14)*('Ejercicio 3 - TIR'!$E$14-'Ejercicio 3 - TIR'!$D$14)*(1-D70)))</f>
        <v>30341.6966347925</v>
      </c>
      <c r="F70" s="16">
        <f ca="1" t="shared" si="532"/>
        <v>0.264945404176145</v>
      </c>
      <c r="G70" s="17">
        <f ca="1">IF(F70&lt;=('Ejercicio 3 - TIR'!$D$18-'Ejercicio 3 - TIR'!$C$18)/('Ejercicio 3 - TIR'!$E$18-'Ejercicio 3 - TIR'!$C$18),'Ejercicio 3 - TIR'!$C$18+SQRT(('Ejercicio 3 - TIR'!$E$18-'Ejercicio 3 - TIR'!$C$18)*('Ejercicio 3 - TIR'!$D$18-'Ejercicio 3 - TIR'!$C$18)*F70),'Ejercicio 3 - TIR'!$E$18-SQRT(('Ejercicio 3 - TIR'!$E$18-'Ejercicio 3 - TIR'!$C$18)*('Ejercicio 3 - TIR'!$E$18-'Ejercicio 3 - TIR'!$D$18)*(1-F70)))</f>
        <v>36304.1106134348</v>
      </c>
      <c r="H70" s="16">
        <f ca="1" t="shared" ref="H70:L70" si="533">RAND()</f>
        <v>0.478172297668442</v>
      </c>
      <c r="I70" s="17">
        <f ca="1">IF(H70&lt;=('Ejercicio 3 - TIR'!$D$18-'Ejercicio 3 - TIR'!$C$18)/('Ejercicio 3 - TIR'!$E$18-'Ejercicio 3 - TIR'!$C$18),'Ejercicio 3 - TIR'!$C$18+SQRT(('Ejercicio 3 - TIR'!$E$18-'Ejercicio 3 - TIR'!$C$18)*('Ejercicio 3 - TIR'!$D$18-'Ejercicio 3 - TIR'!$C$18)*H70),'Ejercicio 3 - TIR'!$E$18-SQRT(('Ejercicio 3 - TIR'!$E$18-'Ejercicio 3 - TIR'!$C$18)*('Ejercicio 3 - TIR'!$E$18-'Ejercicio 3 - TIR'!$D$18)*(1-H70)))</f>
        <v>38469.1112078108</v>
      </c>
      <c r="J70" s="16">
        <f ca="1" t="shared" si="533"/>
        <v>0.541673721653759</v>
      </c>
      <c r="K70" s="17">
        <f ca="1">IF(J70&lt;=('Ejercicio 3 - TIR'!$D$18-'Ejercicio 3 - TIR'!$C$18)/('Ejercicio 3 - TIR'!$E$18-'Ejercicio 3 - TIR'!$C$18),'Ejercicio 3 - TIR'!$C$18+SQRT(('Ejercicio 3 - TIR'!$E$18-'Ejercicio 3 - TIR'!$C$18)*('Ejercicio 3 - TIR'!$D$18-'Ejercicio 3 - TIR'!$C$18)*J70),'Ejercicio 3 - TIR'!$E$18-SQRT(('Ejercicio 3 - TIR'!$E$18-'Ejercicio 3 - TIR'!$C$18)*('Ejercicio 3 - TIR'!$E$18-'Ejercicio 3 - TIR'!$D$18)*(1-J70)))</f>
        <v>39013.9368895097</v>
      </c>
      <c r="L70" s="16">
        <f ca="1" t="shared" si="533"/>
        <v>0.956792574494642</v>
      </c>
      <c r="M70" s="17">
        <f ca="1">IF(L70&lt;=('Ejercicio 3 - TIR'!$D$18-'Ejercicio 3 - TIR'!$C$18)/('Ejercicio 3 - TIR'!$E$18-'Ejercicio 3 - TIR'!$C$18),'Ejercicio 3 - TIR'!$C$18+SQRT(('Ejercicio 3 - TIR'!$E$18-'Ejercicio 3 - TIR'!$C$18)*('Ejercicio 3 - TIR'!$D$18-'Ejercicio 3 - TIR'!$C$18)*L70),'Ejercicio 3 - TIR'!$E$18-SQRT(('Ejercicio 3 - TIR'!$E$18-'Ejercicio 3 - TIR'!$C$18)*('Ejercicio 3 - TIR'!$E$18-'Ejercicio 3 - TIR'!$D$18)*(1-L70)))</f>
        <v>43199.8453086188</v>
      </c>
      <c r="N70" s="16">
        <f ca="1" t="shared" ref="N70:R70" si="534">RAND()</f>
        <v>0.145554836808821</v>
      </c>
      <c r="O70" s="17">
        <f ca="1">IF(N70&lt;=('Ejercicio 3 - TIR'!$D$18-'Ejercicio 3 - TIR'!$C$18)/('Ejercicio 3 - TIR'!$E$18-'Ejercicio 3 - TIR'!$C$18),'Ejercicio 3 - TIR'!$C$18+SQRT(('Ejercicio 3 - TIR'!$E$18-'Ejercicio 3 - TIR'!$C$18)*('Ejercicio 3 - TIR'!$D$18-'Ejercicio 3 - TIR'!$C$18)*N70),'Ejercicio 3 - TIR'!$E$18-SQRT(('Ejercicio 3 - TIR'!$E$18-'Ejercicio 3 - TIR'!$C$18)*('Ejercicio 3 - TIR'!$E$18-'Ejercicio 3 - TIR'!$D$18)*(1-N70)))</f>
        <v>34672.6037196967</v>
      </c>
      <c r="P70" s="16">
        <f ca="1" t="shared" si="534"/>
        <v>0.738748568884185</v>
      </c>
      <c r="Q70" s="18">
        <f ca="1">IF(P70&lt;=('Ejercicio 3 - TIR'!$D$22-'Ejercicio 3 - TIR'!$C$22)/('Ejercicio 3 - TIR'!$E$22-'Ejercicio 3 - TIR'!$C$22),'Ejercicio 3 - TIR'!$C$22+SQRT(('Ejercicio 3 - TIR'!$E$22-'Ejercicio 3 - TIR'!$C$22)*('Ejercicio 3 - TIR'!$D$22-'Ejercicio 3 - TIR'!$C$22)*P70),'Ejercicio 3 - TIR'!$E$22-SQRT(('Ejercicio 3 - TIR'!$E$22-'Ejercicio 3 - TIR'!$C$22)*('Ejercicio 3 - TIR'!$E$22-'Ejercicio 3 - TIR'!$D$22)*(1-P70)))</f>
        <v>0.158314692162469</v>
      </c>
      <c r="R70" s="16">
        <f ca="1" t="shared" si="534"/>
        <v>0.669546346140848</v>
      </c>
      <c r="S70" s="18">
        <f ca="1">IF(R70&lt;=('Ejercicio 3 - TIR'!$D$23-'Ejercicio 3 - TIR'!$C$23)/('Ejercicio 3 - TIR'!$E$23-'Ejercicio 3 - TIR'!$C$23),'Ejercicio 3 - TIR'!$C$23+SQRT(('Ejercicio 3 - TIR'!$E$23-'Ejercicio 3 - TIR'!$C$23)*('Ejercicio 3 - TIR'!$D$23-'Ejercicio 3 - TIR'!$C$23)*R70),'Ejercicio 3 - TIR'!$E$23-SQRT(('Ejercicio 3 - TIR'!$E$23-'Ejercicio 3 - TIR'!$C$23)*('Ejercicio 3 - TIR'!$E$23-'Ejercicio 3 - TIR'!$D$23)*(1-R70)))</f>
        <v>0.15561113826054</v>
      </c>
      <c r="T70" s="16">
        <f ca="1" t="shared" ref="T70:X70" si="535">RAND()</f>
        <v>0.250990547260528</v>
      </c>
      <c r="U70" s="18">
        <f ca="1">IF(T70&lt;=('Ejercicio 3 - TIR'!$D$24-'Ejercicio 3 - TIR'!$C$24)/('Ejercicio 3 - TIR'!$E$24-'Ejercicio 3 - TIR'!$C$24),'Ejercicio 3 - TIR'!$C$24+SQRT(('Ejercicio 3 - TIR'!$E$24-'Ejercicio 3 - TIR'!$C$24)*('Ejercicio 3 - TIR'!$D$24-'Ejercicio 3 - TIR'!$C$24)*T70),'Ejercicio 3 - TIR'!$E$24-SQRT(('Ejercicio 3 - TIR'!$E$24-'Ejercicio 3 - TIR'!$C$24)*('Ejercicio 3 - TIR'!$E$24-'Ejercicio 3 - TIR'!$D$24)*(1-T70)))</f>
        <v>0.17295822617815</v>
      </c>
      <c r="V70" s="16">
        <f ca="1" t="shared" si="535"/>
        <v>0.813755136279951</v>
      </c>
      <c r="W70" s="18">
        <f ca="1">IF(V70&lt;=('Ejercicio 3 - TIR'!$D$25-'Ejercicio 3 - TIR'!$C$25)/('Ejercicio 3 - TIR'!$E$25-'Ejercicio 3 - TIR'!$C$25),'Ejercicio 3 - TIR'!$C$25+SQRT(('Ejercicio 3 - TIR'!$E$25-'Ejercicio 3 - TIR'!$C$25)*('Ejercicio 3 - TIR'!$D$25-'Ejercicio 3 - TIR'!$C$25)*V70),'Ejercicio 3 - TIR'!$E$25-SQRT(('Ejercicio 3 - TIR'!$E$25-'Ejercicio 3 - TIR'!$C$25)*('Ejercicio 3 - TIR'!$E$25-'Ejercicio 3 - TIR'!$D$25)*(1-V70)))</f>
        <v>0.224468509189235</v>
      </c>
      <c r="X70" s="16">
        <f ca="1" t="shared" si="535"/>
        <v>0.299168143977297</v>
      </c>
      <c r="Y70" s="18">
        <f ca="1">IF(X70&lt;=('Ejercicio 3 - TIR'!$D$26-'Ejercicio 3 - TIR'!$C$26)/('Ejercicio 3 - TIR'!$E$26-'Ejercicio 3 - TIR'!$C$26),'Ejercicio 3 - TIR'!$C$26+SQRT(('Ejercicio 3 - TIR'!$E$26-'Ejercicio 3 - TIR'!$C$26)*('Ejercicio 3 - TIR'!$D$26-'Ejercicio 3 - TIR'!$C$26)*X70),'Ejercicio 3 - TIR'!$E$26-SQRT(('Ejercicio 3 - TIR'!$E$26-'Ejercicio 3 - TIR'!$C$26)*('Ejercicio 3 - TIR'!$E$26-'Ejercicio 3 - TIR'!$D$26)*(1-X70)))</f>
        <v>0.218421013154684</v>
      </c>
      <c r="Z70" s="16">
        <f ca="1" t="shared" si="480"/>
        <v>1.15831469216247</v>
      </c>
      <c r="AA70" s="16">
        <f ca="1" t="shared" si="481"/>
        <v>1.33856135987378</v>
      </c>
      <c r="AB70" s="16">
        <f ca="1" t="shared" si="482"/>
        <v>1.57007655830816</v>
      </c>
      <c r="AC70" s="16">
        <f ca="1" t="shared" si="483"/>
        <v>1.92250930266456</v>
      </c>
      <c r="AD70" s="16">
        <f ca="1" t="shared" si="484"/>
        <v>2.34242573235186</v>
      </c>
      <c r="AE70" s="15">
        <f ca="1" t="shared" si="485"/>
        <v>4803.53636242421</v>
      </c>
      <c r="AF70" s="15">
        <f ca="1" t="shared" si="486"/>
        <v>5551.02012345694</v>
      </c>
      <c r="AG70" s="15">
        <f ca="1" t="shared" si="487"/>
        <v>6511.11471748927</v>
      </c>
      <c r="AH70" s="15">
        <f ca="1" t="shared" si="488"/>
        <v>7972.65493128418</v>
      </c>
      <c r="AI70" s="15">
        <f ca="1" t="shared" si="489"/>
        <v>9714.05029890795</v>
      </c>
      <c r="AJ70" s="17">
        <f ca="1" t="shared" si="490"/>
        <v>42051.584709433</v>
      </c>
      <c r="AK70" s="17">
        <f ca="1" t="shared" si="491"/>
        <v>51493.2658114628</v>
      </c>
      <c r="AL70" s="17">
        <f ca="1" t="shared" si="492"/>
        <v>61254.8677575332</v>
      </c>
      <c r="AM70" s="17">
        <f ca="1" t="shared" si="493"/>
        <v>83052.1044794895</v>
      </c>
      <c r="AN70" s="17">
        <f ca="1" t="shared" si="494"/>
        <v>81217.9991606562</v>
      </c>
      <c r="AO70" s="17">
        <f ca="1">C70/'Ejercicio 3 - TIR'!$D$7</f>
        <v>12527.9344970215</v>
      </c>
      <c r="AP70" s="17">
        <f ca="1" t="shared" si="495"/>
        <v>29523.6502124115</v>
      </c>
      <c r="AQ70" s="17">
        <f ca="1" t="shared" si="496"/>
        <v>38965.3313144413</v>
      </c>
      <c r="AR70" s="17">
        <f ca="1" t="shared" si="497"/>
        <v>48726.9332605117</v>
      </c>
      <c r="AS70" s="17">
        <f ca="1" t="shared" si="498"/>
        <v>70524.169982468</v>
      </c>
      <c r="AT70" s="17">
        <f ca="1" t="shared" si="499"/>
        <v>68690.0646636347</v>
      </c>
      <c r="AU70" s="17">
        <f ca="1">AP70*'Ejercicio 3 - TIR'!$D$5</f>
        <v>14761.8251062058</v>
      </c>
      <c r="AV70" s="17">
        <f ca="1">AQ70*'Ejercicio 3 - TIR'!$D$5</f>
        <v>19482.6656572207</v>
      </c>
      <c r="AW70" s="17">
        <f ca="1">AR70*'Ejercicio 3 - TIR'!$D$5</f>
        <v>24363.4666302558</v>
      </c>
      <c r="AX70" s="17">
        <f ca="1">AS70*'Ejercicio 3 - TIR'!$D$5</f>
        <v>35262.084991234</v>
      </c>
      <c r="AY70" s="17">
        <f ca="1">AT70*'Ejercicio 3 - TIR'!$D$5</f>
        <v>34345.0323318173</v>
      </c>
      <c r="AZ70" s="17">
        <f ca="1" t="shared" ref="AZ70:BD70" si="536">AJ70-AU70-AE70</f>
        <v>22486.223240803</v>
      </c>
      <c r="BA70" s="17">
        <f ca="1" t="shared" si="536"/>
        <v>26459.5800307852</v>
      </c>
      <c r="BB70" s="17">
        <f ca="1" t="shared" si="536"/>
        <v>30380.286409788</v>
      </c>
      <c r="BC70" s="17">
        <f ca="1" t="shared" si="536"/>
        <v>39817.3645569713</v>
      </c>
      <c r="BD70" s="17">
        <f ca="1" t="shared" si="536"/>
        <v>37158.9165299309</v>
      </c>
      <c r="BE70" s="17">
        <f ca="1" t="shared" ref="BE70:BI70" si="537">AZ70/Z70</f>
        <v>19412.8792399441</v>
      </c>
      <c r="BF70" s="17">
        <f ca="1" t="shared" si="537"/>
        <v>19767.1775265351</v>
      </c>
      <c r="BG70" s="17">
        <f ca="1" t="shared" si="537"/>
        <v>19349.5573505819</v>
      </c>
      <c r="BH70" s="17">
        <f ca="1" t="shared" si="537"/>
        <v>20711.1427246595</v>
      </c>
      <c r="BI70" s="17">
        <f ca="1" t="shared" si="537"/>
        <v>15863.4342240692</v>
      </c>
      <c r="BJ70" s="17">
        <f ca="1" t="shared" si="502"/>
        <v>71073.1709605517</v>
      </c>
      <c r="BK70" s="17">
        <f ca="1" t="shared" si="503"/>
        <v>29345.7561390416</v>
      </c>
      <c r="BL70" s="17">
        <f ca="1" t="shared" si="504"/>
        <v>100418.927099593</v>
      </c>
      <c r="BM70" s="17">
        <f ca="1">BK70*'Ejercicio 3 - TIR'!$D$5</f>
        <v>14672.8780695208</v>
      </c>
      <c r="BN70" s="17">
        <f ca="1" t="shared" si="505"/>
        <v>85746.0490300726</v>
      </c>
      <c r="BO70" s="17">
        <f ca="1" t="shared" si="506"/>
        <v>36605.6638833033</v>
      </c>
      <c r="BP70" s="17">
        <f ca="1" t="shared" si="507"/>
        <v>-92981.3691198999</v>
      </c>
      <c r="BQ70" s="17">
        <f ca="1" t="shared" ref="BQ70:BT70" si="538">BE70</f>
        <v>19412.8792399441</v>
      </c>
      <c r="BR70" s="17">
        <f ca="1" t="shared" si="538"/>
        <v>19767.1775265351</v>
      </c>
      <c r="BS70" s="17">
        <f ca="1" t="shared" si="538"/>
        <v>19349.5573505819</v>
      </c>
      <c r="BT70" s="17">
        <f ca="1" t="shared" si="538"/>
        <v>20711.1427246595</v>
      </c>
      <c r="BU70" s="17">
        <f ca="1" t="shared" si="509"/>
        <v>52469.0981073725</v>
      </c>
      <c r="BV70" s="19">
        <f ca="1" t="shared" si="510"/>
        <v>10.8099963916352</v>
      </c>
    </row>
    <row r="71" ht="15" customHeight="1" spans="1:74">
      <c r="A71" s="15">
        <v>70</v>
      </c>
      <c r="B71" s="16">
        <f ca="1" t="shared" ref="B71:F71" si="539">RAND()</f>
        <v>0.663231049759408</v>
      </c>
      <c r="C71" s="17">
        <f ca="1">IF(B71&lt;=('Ejercicio 3 - TIR'!$D$13-'Ejercicio 3 - TIR'!$C$13)/('Ejercicio 3 - TIR'!$E$13-'Ejercicio 3 - TIR'!$C$13),'Ejercicio 3 - TIR'!$C$13+SQRT(('Ejercicio 3 - TIR'!$E$13-'Ejercicio 3 - TIR'!$C$13)*('Ejercicio 3 - TIR'!$D$13-'Ejercicio 3 - TIR'!$C$13)*B71),'Ejercicio 3 - TIR'!$E$13-SQRT(('Ejercicio 3 - TIR'!$E$13-'Ejercicio 3 - TIR'!$C$13)*('Ejercicio 3 - TIR'!$E$13-'Ejercicio 3 - TIR'!$D$13)*(1-B71)))</f>
        <v>79897.195710829</v>
      </c>
      <c r="D71" s="16">
        <f ca="1" t="shared" si="539"/>
        <v>0.968778801291603</v>
      </c>
      <c r="E71" s="17">
        <f ca="1">IF(D71&lt;=('Ejercicio 3 - TIR'!$D$14-'Ejercicio 3 - TIR'!$C$14)/('Ejercicio 3 - TIR'!$E$14-'Ejercicio 3 - TIR'!$C$14),'Ejercicio 3 - TIR'!$C$14+SQRT(('Ejercicio 3 - TIR'!$E$14-'Ejercicio 3 - TIR'!$C$14)*('Ejercicio 3 - TIR'!$D$14-'Ejercicio 3 - TIR'!$C$14)*D71),'Ejercicio 3 - TIR'!$E$14-SQRT(('Ejercicio 3 - TIR'!$E$14-'Ejercicio 3 - TIR'!$C$14)*('Ejercicio 3 - TIR'!$E$14-'Ejercicio 3 - TIR'!$D$14)*(1-D71)))</f>
        <v>37835.9344265343</v>
      </c>
      <c r="F71" s="16">
        <f ca="1" t="shared" si="539"/>
        <v>0.906534820645388</v>
      </c>
      <c r="G71" s="17">
        <f ca="1">IF(F71&lt;=('Ejercicio 3 - TIR'!$D$18-'Ejercicio 3 - TIR'!$C$18)/('Ejercicio 3 - TIR'!$E$18-'Ejercicio 3 - TIR'!$C$18),'Ejercicio 3 - TIR'!$C$18+SQRT(('Ejercicio 3 - TIR'!$E$18-'Ejercicio 3 - TIR'!$C$18)*('Ejercicio 3 - TIR'!$D$18-'Ejercicio 3 - TIR'!$C$18)*F71),'Ejercicio 3 - TIR'!$E$18-SQRT(('Ejercicio 3 - TIR'!$E$18-'Ejercicio 3 - TIR'!$C$18)*('Ejercicio 3 - TIR'!$E$18-'Ejercicio 3 - TIR'!$D$18)*(1-F71)))</f>
        <v>42352.3806067344</v>
      </c>
      <c r="H71" s="16">
        <f ca="1" t="shared" ref="H71:L71" si="540">RAND()</f>
        <v>0.641317192252511</v>
      </c>
      <c r="I71" s="17">
        <f ca="1">IF(H71&lt;=('Ejercicio 3 - TIR'!$D$18-'Ejercicio 3 - TIR'!$C$18)/('Ejercicio 3 - TIR'!$E$18-'Ejercicio 3 - TIR'!$C$18),'Ejercicio 3 - TIR'!$C$18+SQRT(('Ejercicio 3 - TIR'!$E$18-'Ejercicio 3 - TIR'!$C$18)*('Ejercicio 3 - TIR'!$D$18-'Ejercicio 3 - TIR'!$C$18)*H71),'Ejercicio 3 - TIR'!$E$18-SQRT(('Ejercicio 3 - TIR'!$E$18-'Ejercicio 3 - TIR'!$C$18)*('Ejercicio 3 - TIR'!$E$18-'Ejercicio 3 - TIR'!$D$18)*(1-H71)))</f>
        <v>39808.0364415043</v>
      </c>
      <c r="J71" s="16">
        <f ca="1" t="shared" si="540"/>
        <v>0.13931500959459</v>
      </c>
      <c r="K71" s="17">
        <f ca="1">IF(J71&lt;=('Ejercicio 3 - TIR'!$D$18-'Ejercicio 3 - TIR'!$C$18)/('Ejercicio 3 - TIR'!$E$18-'Ejercicio 3 - TIR'!$C$18),'Ejercicio 3 - TIR'!$C$18+SQRT(('Ejercicio 3 - TIR'!$E$18-'Ejercicio 3 - TIR'!$C$18)*('Ejercicio 3 - TIR'!$D$18-'Ejercicio 3 - TIR'!$C$18)*J71),'Ejercicio 3 - TIR'!$E$18-SQRT(('Ejercicio 3 - TIR'!$E$18-'Ejercicio 3 - TIR'!$C$18)*('Ejercicio 3 - TIR'!$E$18-'Ejercicio 3 - TIR'!$D$18)*(1-J71)))</f>
        <v>34571.3511612201</v>
      </c>
      <c r="L71" s="16">
        <f ca="1" t="shared" si="540"/>
        <v>0.605789107680104</v>
      </c>
      <c r="M71" s="17">
        <f ca="1">IF(L71&lt;=('Ejercicio 3 - TIR'!$D$18-'Ejercicio 3 - TIR'!$C$18)/('Ejercicio 3 - TIR'!$E$18-'Ejercicio 3 - TIR'!$C$18),'Ejercicio 3 - TIR'!$C$18+SQRT(('Ejercicio 3 - TIR'!$E$18-'Ejercicio 3 - TIR'!$C$18)*('Ejercicio 3 - TIR'!$D$18-'Ejercicio 3 - TIR'!$C$18)*L71),'Ejercicio 3 - TIR'!$E$18-SQRT(('Ejercicio 3 - TIR'!$E$18-'Ejercicio 3 - TIR'!$C$18)*('Ejercicio 3 - TIR'!$E$18-'Ejercicio 3 - TIR'!$D$18)*(1-L71)))</f>
        <v>39532.4900289492</v>
      </c>
      <c r="N71" s="16">
        <f ca="1" t="shared" ref="N71:R71" si="541">RAND()</f>
        <v>0.274797770751022</v>
      </c>
      <c r="O71" s="17">
        <f ca="1">IF(N71&lt;=('Ejercicio 3 - TIR'!$D$18-'Ejercicio 3 - TIR'!$C$18)/('Ejercicio 3 - TIR'!$E$18-'Ejercicio 3 - TIR'!$C$18),'Ejercicio 3 - TIR'!$C$18+SQRT(('Ejercicio 3 - TIR'!$E$18-'Ejercicio 3 - TIR'!$C$18)*('Ejercicio 3 - TIR'!$D$18-'Ejercicio 3 - TIR'!$C$18)*N71),'Ejercicio 3 - TIR'!$E$18-SQRT(('Ejercicio 3 - TIR'!$E$18-'Ejercicio 3 - TIR'!$C$18)*('Ejercicio 3 - TIR'!$E$18-'Ejercicio 3 - TIR'!$D$18)*(1-N71)))</f>
        <v>36420.254326166</v>
      </c>
      <c r="P71" s="16">
        <f ca="1" t="shared" si="541"/>
        <v>0.226767983814109</v>
      </c>
      <c r="Q71" s="18">
        <f ca="1">IF(P71&lt;=('Ejercicio 3 - TIR'!$D$22-'Ejercicio 3 - TIR'!$C$22)/('Ejercicio 3 - TIR'!$E$22-'Ejercicio 3 - TIR'!$C$22),'Ejercicio 3 - TIR'!$C$22+SQRT(('Ejercicio 3 - TIR'!$E$22-'Ejercicio 3 - TIR'!$C$22)*('Ejercicio 3 - TIR'!$D$22-'Ejercicio 3 - TIR'!$C$22)*P71),'Ejercicio 3 - TIR'!$E$22-SQRT(('Ejercicio 3 - TIR'!$E$22-'Ejercicio 3 - TIR'!$C$22)*('Ejercicio 3 - TIR'!$E$22-'Ejercicio 3 - TIR'!$D$22)*(1-P71)))</f>
        <v>0.140203523723979</v>
      </c>
      <c r="R71" s="16">
        <f ca="1" t="shared" si="541"/>
        <v>0.969930388940467</v>
      </c>
      <c r="S71" s="18">
        <f ca="1">IF(R71&lt;=('Ejercicio 3 - TIR'!$D$23-'Ejercicio 3 - TIR'!$C$23)/('Ejercicio 3 - TIR'!$E$23-'Ejercicio 3 - TIR'!$C$23),'Ejercicio 3 - TIR'!$C$23+SQRT(('Ejercicio 3 - TIR'!$E$23-'Ejercicio 3 - TIR'!$C$23)*('Ejercicio 3 - TIR'!$D$23-'Ejercicio 3 - TIR'!$C$23)*R71),'Ejercicio 3 - TIR'!$E$23-SQRT(('Ejercicio 3 - TIR'!$E$23-'Ejercicio 3 - TIR'!$C$23)*('Ejercicio 3 - TIR'!$E$23-'Ejercicio 3 - TIR'!$D$23)*(1-R71)))</f>
        <v>0.172643010132727</v>
      </c>
      <c r="T71" s="16">
        <f ca="1" t="shared" ref="T71:X71" si="542">RAND()</f>
        <v>0.746906434873038</v>
      </c>
      <c r="U71" s="18">
        <f ca="1">IF(T71&lt;=('Ejercicio 3 - TIR'!$D$24-'Ejercicio 3 - TIR'!$C$24)/('Ejercicio 3 - TIR'!$E$24-'Ejercicio 3 - TIR'!$C$24),'Ejercicio 3 - TIR'!$C$24+SQRT(('Ejercicio 3 - TIR'!$E$24-'Ejercicio 3 - TIR'!$C$24)*('Ejercicio 3 - TIR'!$D$24-'Ejercicio 3 - TIR'!$C$24)*T71),'Ejercicio 3 - TIR'!$E$24-SQRT(('Ejercicio 3 - TIR'!$E$24-'Ejercicio 3 - TIR'!$C$24)*('Ejercicio 3 - TIR'!$E$24-'Ejercicio 3 - TIR'!$D$24)*(1-T71)))</f>
        <v>0.193379294104861</v>
      </c>
      <c r="V71" s="16">
        <f ca="1" t="shared" si="542"/>
        <v>0.0943166567147828</v>
      </c>
      <c r="W71" s="18">
        <f ca="1">IF(V71&lt;=('Ejercicio 3 - TIR'!$D$25-'Ejercicio 3 - TIR'!$C$25)/('Ejercicio 3 - TIR'!$E$25-'Ejercicio 3 - TIR'!$C$25),'Ejercicio 3 - TIR'!$C$25+SQRT(('Ejercicio 3 - TIR'!$E$25-'Ejercicio 3 - TIR'!$C$25)*('Ejercicio 3 - TIR'!$D$25-'Ejercicio 3 - TIR'!$C$25)*V71),'Ejercicio 3 - TIR'!$E$25-SQRT(('Ejercicio 3 - TIR'!$E$25-'Ejercicio 3 - TIR'!$C$25)*('Ejercicio 3 - TIR'!$E$25-'Ejercicio 3 - TIR'!$D$25)*(1-V71)))</f>
        <v>0.191491010373361</v>
      </c>
      <c r="X71" s="16">
        <f ca="1" t="shared" si="542"/>
        <v>0.778812715069151</v>
      </c>
      <c r="Y71" s="18">
        <f ca="1">IF(X71&lt;=('Ejercicio 3 - TIR'!$D$26-'Ejercicio 3 - TIR'!$C$26)/('Ejercicio 3 - TIR'!$E$26-'Ejercicio 3 - TIR'!$C$26),'Ejercicio 3 - TIR'!$C$26+SQRT(('Ejercicio 3 - TIR'!$E$26-'Ejercicio 3 - TIR'!$C$26)*('Ejercicio 3 - TIR'!$D$26-'Ejercicio 3 - TIR'!$C$26)*X71),'Ejercicio 3 - TIR'!$E$26-SQRT(('Ejercicio 3 - TIR'!$E$26-'Ejercicio 3 - TIR'!$C$26)*('Ejercicio 3 - TIR'!$E$26-'Ejercicio 3 - TIR'!$D$26)*(1-X71)))</f>
        <v>0.24543974336573</v>
      </c>
      <c r="Z71" s="16">
        <f ca="1" t="shared" si="480"/>
        <v>1.14020352372398</v>
      </c>
      <c r="AA71" s="16">
        <f ca="1" t="shared" si="481"/>
        <v>1.33705169222363</v>
      </c>
      <c r="AB71" s="16">
        <f ca="1" t="shared" si="482"/>
        <v>1.59560980464754</v>
      </c>
      <c r="AC71" s="16">
        <f ca="1" t="shared" si="483"/>
        <v>1.90115473830114</v>
      </c>
      <c r="AD71" s="16">
        <f ca="1" t="shared" si="484"/>
        <v>2.36777366936832</v>
      </c>
      <c r="AE71" s="15">
        <f ca="1" t="shared" si="485"/>
        <v>5304.73132998952</v>
      </c>
      <c r="AF71" s="15">
        <f ca="1" t="shared" si="486"/>
        <v>6220.5561147443</v>
      </c>
      <c r="AG71" s="15">
        <f ca="1" t="shared" si="487"/>
        <v>7423.48286515323</v>
      </c>
      <c r="AH71" s="15">
        <f ca="1" t="shared" si="488"/>
        <v>8845.01309949076</v>
      </c>
      <c r="AI71" s="15">
        <f ca="1" t="shared" si="489"/>
        <v>11015.9308446963</v>
      </c>
      <c r="AJ71" s="17">
        <f ca="1" t="shared" si="490"/>
        <v>48290.3336058977</v>
      </c>
      <c r="AK71" s="17">
        <f ca="1" t="shared" si="491"/>
        <v>53225.4024882132</v>
      </c>
      <c r="AL71" s="17">
        <f ca="1" t="shared" si="492"/>
        <v>55162.3868727561</v>
      </c>
      <c r="AM71" s="17">
        <f ca="1" t="shared" si="493"/>
        <v>75157.3807353795</v>
      </c>
      <c r="AN71" s="17">
        <f ca="1" t="shared" si="494"/>
        <v>86234.9192251935</v>
      </c>
      <c r="AO71" s="17">
        <f ca="1">C71/'Ejercicio 3 - TIR'!$D$7</f>
        <v>15979.4391421658</v>
      </c>
      <c r="AP71" s="17">
        <f ca="1" t="shared" si="495"/>
        <v>32310.8944637319</v>
      </c>
      <c r="AQ71" s="17">
        <f ca="1" t="shared" si="496"/>
        <v>37245.9633460474</v>
      </c>
      <c r="AR71" s="17">
        <f ca="1" t="shared" si="497"/>
        <v>39182.9477305903</v>
      </c>
      <c r="AS71" s="17">
        <f ca="1" t="shared" si="498"/>
        <v>59177.9415932137</v>
      </c>
      <c r="AT71" s="17">
        <f ca="1" t="shared" si="499"/>
        <v>70255.4800830277</v>
      </c>
      <c r="AU71" s="17">
        <f ca="1">AP71*'Ejercicio 3 - TIR'!$D$5</f>
        <v>16155.447231866</v>
      </c>
      <c r="AV71" s="17">
        <f ca="1">AQ71*'Ejercicio 3 - TIR'!$D$5</f>
        <v>18622.9816730237</v>
      </c>
      <c r="AW71" s="17">
        <f ca="1">AR71*'Ejercicio 3 - TIR'!$D$5</f>
        <v>19591.4738652951</v>
      </c>
      <c r="AX71" s="17">
        <f ca="1">AS71*'Ejercicio 3 - TIR'!$D$5</f>
        <v>29588.9707966068</v>
      </c>
      <c r="AY71" s="17">
        <f ca="1">AT71*'Ejercicio 3 - TIR'!$D$5</f>
        <v>35127.7400415138</v>
      </c>
      <c r="AZ71" s="17">
        <f ca="1" t="shared" ref="AZ71:BD71" si="543">AJ71-AU71-AE71</f>
        <v>26830.1550440422</v>
      </c>
      <c r="BA71" s="17">
        <f ca="1" t="shared" si="543"/>
        <v>28381.8647004452</v>
      </c>
      <c r="BB71" s="17">
        <f ca="1" t="shared" si="543"/>
        <v>28147.4301423077</v>
      </c>
      <c r="BC71" s="17">
        <f ca="1" t="shared" si="543"/>
        <v>36723.3968392819</v>
      </c>
      <c r="BD71" s="17">
        <f ca="1" t="shared" si="543"/>
        <v>40091.2483389834</v>
      </c>
      <c r="BE71" s="17">
        <f ca="1" t="shared" ref="BE71:BI71" si="544">AZ71/Z71</f>
        <v>23531.0227391801</v>
      </c>
      <c r="BF71" s="17">
        <f ca="1" t="shared" si="544"/>
        <v>21227.2007623309</v>
      </c>
      <c r="BG71" s="17">
        <f ca="1" t="shared" si="544"/>
        <v>17640.5472442714</v>
      </c>
      <c r="BH71" s="17">
        <f ca="1" t="shared" si="544"/>
        <v>19316.3639442088</v>
      </c>
      <c r="BI71" s="17">
        <f ca="1" t="shared" si="544"/>
        <v>16932.0441635281</v>
      </c>
      <c r="BJ71" s="17">
        <f ca="1" t="shared" si="502"/>
        <v>89586.9292910942</v>
      </c>
      <c r="BK71" s="17">
        <f ca="1" t="shared" si="503"/>
        <v>37835.6952520937</v>
      </c>
      <c r="BL71" s="17">
        <f ca="1" t="shared" si="504"/>
        <v>127422.624543188</v>
      </c>
      <c r="BM71" s="17">
        <f ca="1">BK71*'Ejercicio 3 - TIR'!$D$5</f>
        <v>18917.8476260468</v>
      </c>
      <c r="BN71" s="17">
        <f ca="1" t="shared" si="505"/>
        <v>108504.776917141</v>
      </c>
      <c r="BO71" s="17">
        <f ca="1" t="shared" si="506"/>
        <v>45825.6539976172</v>
      </c>
      <c r="BP71" s="17">
        <f ca="1" t="shared" si="507"/>
        <v>-117733.130137363</v>
      </c>
      <c r="BQ71" s="17">
        <f ca="1" t="shared" ref="BQ71:BT71" si="545">BE71</f>
        <v>23531.0227391801</v>
      </c>
      <c r="BR71" s="17">
        <f ca="1" t="shared" si="545"/>
        <v>21227.2007623309</v>
      </c>
      <c r="BS71" s="17">
        <f ca="1" t="shared" si="545"/>
        <v>17640.5472442714</v>
      </c>
      <c r="BT71" s="17">
        <f ca="1" t="shared" si="545"/>
        <v>19316.3639442088</v>
      </c>
      <c r="BU71" s="17">
        <f ca="1" t="shared" si="509"/>
        <v>62757.6981611453</v>
      </c>
      <c r="BV71" s="19">
        <f ca="1" t="shared" si="510"/>
        <v>6.09719267300868</v>
      </c>
    </row>
    <row r="72" ht="15" customHeight="1" spans="1:74">
      <c r="A72" s="15">
        <v>71</v>
      </c>
      <c r="B72" s="16">
        <f ca="1" t="shared" ref="B72:F72" si="546">RAND()</f>
        <v>0.780597702550759</v>
      </c>
      <c r="C72" s="17">
        <f ca="1">IF(B72&lt;=('Ejercicio 3 - TIR'!$D$13-'Ejercicio 3 - TIR'!$C$13)/('Ejercicio 3 - TIR'!$E$13-'Ejercicio 3 - TIR'!$C$13),'Ejercicio 3 - TIR'!$C$13+SQRT(('Ejercicio 3 - TIR'!$E$13-'Ejercicio 3 - TIR'!$C$13)*('Ejercicio 3 - TIR'!$D$13-'Ejercicio 3 - TIR'!$C$13)*B72),'Ejercicio 3 - TIR'!$E$13-SQRT(('Ejercicio 3 - TIR'!$E$13-'Ejercicio 3 - TIR'!$C$13)*('Ejercicio 3 - TIR'!$E$13-'Ejercicio 3 - TIR'!$D$13)*(1-B72)))</f>
        <v>83774.0098317825</v>
      </c>
      <c r="D72" s="16">
        <f ca="1" t="shared" si="546"/>
        <v>0.0274197430753007</v>
      </c>
      <c r="E72" s="17">
        <f ca="1">IF(D72&lt;=('Ejercicio 3 - TIR'!$D$14-'Ejercicio 3 - TIR'!$C$14)/('Ejercicio 3 - TIR'!$E$14-'Ejercicio 3 - TIR'!$C$14),'Ejercicio 3 - TIR'!$C$14+SQRT(('Ejercicio 3 - TIR'!$E$14-'Ejercicio 3 - TIR'!$C$14)*('Ejercicio 3 - TIR'!$D$14-'Ejercicio 3 - TIR'!$C$14)*D72),'Ejercicio 3 - TIR'!$E$14-SQRT(('Ejercicio 3 - TIR'!$E$14-'Ejercicio 3 - TIR'!$C$14)*('Ejercicio 3 - TIR'!$E$14-'Ejercicio 3 - TIR'!$D$14)*(1-D72)))</f>
        <v>26434.0434898034</v>
      </c>
      <c r="F72" s="16">
        <f ca="1" t="shared" si="546"/>
        <v>0.747249949565217</v>
      </c>
      <c r="G72" s="17">
        <f ca="1">IF(F72&lt;=('Ejercicio 3 - TIR'!$D$18-'Ejercicio 3 - TIR'!$C$18)/('Ejercicio 3 - TIR'!$E$18-'Ejercicio 3 - TIR'!$C$18),'Ejercicio 3 - TIR'!$C$18+SQRT(('Ejercicio 3 - TIR'!$E$18-'Ejercicio 3 - TIR'!$C$18)*('Ejercicio 3 - TIR'!$D$18-'Ejercicio 3 - TIR'!$C$18)*F72),'Ejercicio 3 - TIR'!$E$18-SQRT(('Ejercicio 3 - TIR'!$E$18-'Ejercicio 3 - TIR'!$C$18)*('Ejercicio 3 - TIR'!$E$18-'Ejercicio 3 - TIR'!$D$18)*(1-F72)))</f>
        <v>40646.1219834946</v>
      </c>
      <c r="H72" s="16">
        <f ca="1" t="shared" ref="H72:L72" si="547">RAND()</f>
        <v>0.285013232222712</v>
      </c>
      <c r="I72" s="17">
        <f ca="1">IF(H72&lt;=('Ejercicio 3 - TIR'!$D$18-'Ejercicio 3 - TIR'!$C$18)/('Ejercicio 3 - TIR'!$E$18-'Ejercicio 3 - TIR'!$C$18),'Ejercicio 3 - TIR'!$C$18+SQRT(('Ejercicio 3 - TIR'!$E$18-'Ejercicio 3 - TIR'!$C$18)*('Ejercicio 3 - TIR'!$D$18-'Ejercicio 3 - TIR'!$C$18)*H72),'Ejercicio 3 - TIR'!$E$18-SQRT(('Ejercicio 3 - TIR'!$E$18-'Ejercicio 3 - TIR'!$C$18)*('Ejercicio 3 - TIR'!$E$18-'Ejercicio 3 - TIR'!$D$18)*(1-H72)))</f>
        <v>36538.5001975535</v>
      </c>
      <c r="J72" s="16">
        <f ca="1" t="shared" si="547"/>
        <v>0.0760254878976516</v>
      </c>
      <c r="K72" s="17">
        <f ca="1">IF(J72&lt;=('Ejercicio 3 - TIR'!$D$18-'Ejercicio 3 - TIR'!$C$18)/('Ejercicio 3 - TIR'!$E$18-'Ejercicio 3 - TIR'!$C$18),'Ejercicio 3 - TIR'!$C$18+SQRT(('Ejercicio 3 - TIR'!$E$18-'Ejercicio 3 - TIR'!$C$18)*('Ejercicio 3 - TIR'!$D$18-'Ejercicio 3 - TIR'!$C$18)*J72),'Ejercicio 3 - TIR'!$E$18-SQRT(('Ejercicio 3 - TIR'!$E$18-'Ejercicio 3 - TIR'!$C$18)*('Ejercicio 3 - TIR'!$E$18-'Ejercicio 3 - TIR'!$D$18)*(1-J72)))</f>
        <v>33376.9547205504</v>
      </c>
      <c r="L72" s="16">
        <f ca="1" t="shared" si="547"/>
        <v>0.726844580218035</v>
      </c>
      <c r="M72" s="17">
        <f ca="1">IF(L72&lt;=('Ejercicio 3 - TIR'!$D$18-'Ejercicio 3 - TIR'!$C$18)/('Ejercicio 3 - TIR'!$E$18-'Ejercicio 3 - TIR'!$C$18),'Ejercicio 3 - TIR'!$C$18+SQRT(('Ejercicio 3 - TIR'!$E$18-'Ejercicio 3 - TIR'!$C$18)*('Ejercicio 3 - TIR'!$D$18-'Ejercicio 3 - TIR'!$C$18)*L72),'Ejercicio 3 - TIR'!$E$18-SQRT(('Ejercicio 3 - TIR'!$E$18-'Ejercicio 3 - TIR'!$C$18)*('Ejercicio 3 - TIR'!$E$18-'Ejercicio 3 - TIR'!$D$18)*(1-L72)))</f>
        <v>40473.7812156672</v>
      </c>
      <c r="N72" s="16">
        <f ca="1" t="shared" ref="N72:R72" si="548">RAND()</f>
        <v>0.220593355469075</v>
      </c>
      <c r="O72" s="17">
        <f ca="1">IF(N72&lt;=('Ejercicio 3 - TIR'!$D$18-'Ejercicio 3 - TIR'!$C$18)/('Ejercicio 3 - TIR'!$E$18-'Ejercicio 3 - TIR'!$C$18),'Ejercicio 3 - TIR'!$C$18+SQRT(('Ejercicio 3 - TIR'!$E$18-'Ejercicio 3 - TIR'!$C$18)*('Ejercicio 3 - TIR'!$D$18-'Ejercicio 3 - TIR'!$C$18)*N72),'Ejercicio 3 - TIR'!$E$18-SQRT(('Ejercicio 3 - TIR'!$E$18-'Ejercicio 3 - TIR'!$C$18)*('Ejercicio 3 - TIR'!$E$18-'Ejercicio 3 - TIR'!$D$18)*(1-N72)))</f>
        <v>35752.3041748817</v>
      </c>
      <c r="P72" s="16">
        <f ca="1" t="shared" si="548"/>
        <v>0.34068999026732</v>
      </c>
      <c r="Q72" s="18">
        <f ca="1">IF(P72&lt;=('Ejercicio 3 - TIR'!$D$22-'Ejercicio 3 - TIR'!$C$22)/('Ejercicio 3 - TIR'!$E$22-'Ejercicio 3 - TIR'!$C$22),'Ejercicio 3 - TIR'!$C$22+SQRT(('Ejercicio 3 - TIR'!$E$22-'Ejercicio 3 - TIR'!$C$22)*('Ejercicio 3 - TIR'!$D$22-'Ejercicio 3 - TIR'!$C$22)*P72),'Ejercicio 3 - TIR'!$E$22-SQRT(('Ejercicio 3 - TIR'!$E$22-'Ejercicio 3 - TIR'!$C$22)*('Ejercicio 3 - TIR'!$E$22-'Ejercicio 3 - TIR'!$D$22)*(1-P72)))</f>
        <v>0.144763723114289</v>
      </c>
      <c r="R72" s="16">
        <f ca="1" t="shared" si="548"/>
        <v>0.237405427286273</v>
      </c>
      <c r="S72" s="18">
        <f ca="1">IF(R72&lt;=('Ejercicio 3 - TIR'!$D$23-'Ejercicio 3 - TIR'!$C$23)/('Ejercicio 3 - TIR'!$E$23-'Ejercicio 3 - TIR'!$C$23),'Ejercicio 3 - TIR'!$C$23+SQRT(('Ejercicio 3 - TIR'!$E$23-'Ejercicio 3 - TIR'!$C$23)*('Ejercicio 3 - TIR'!$D$23-'Ejercicio 3 - TIR'!$C$23)*R72),'Ejercicio 3 - TIR'!$E$23-SQRT(('Ejercicio 3 - TIR'!$E$23-'Ejercicio 3 - TIR'!$C$23)*('Ejercicio 3 - TIR'!$E$23-'Ejercicio 3 - TIR'!$D$23)*(1-R72)))</f>
        <v>0.140671956102781</v>
      </c>
      <c r="T72" s="16">
        <f ca="1" t="shared" ref="T72:X72" si="549">RAND()</f>
        <v>0.0497155390254305</v>
      </c>
      <c r="U72" s="18">
        <f ca="1">IF(T72&lt;=('Ejercicio 3 - TIR'!$D$24-'Ejercicio 3 - TIR'!$C$24)/('Ejercicio 3 - TIR'!$E$24-'Ejercicio 3 - TIR'!$C$24),'Ejercicio 3 - TIR'!$C$24+SQRT(('Ejercicio 3 - TIR'!$E$24-'Ejercicio 3 - TIR'!$C$24)*('Ejercicio 3 - TIR'!$D$24-'Ejercicio 3 - TIR'!$C$24)*T72),'Ejercicio 3 - TIR'!$E$24-SQRT(('Ejercicio 3 - TIR'!$E$24-'Ejercicio 3 - TIR'!$C$24)*('Ejercicio 3 - TIR'!$E$24-'Ejercicio 3 - TIR'!$D$24)*(1-T72)))</f>
        <v>0.160217760613432</v>
      </c>
      <c r="V72" s="16">
        <f ca="1" t="shared" si="549"/>
        <v>0.66847966816197</v>
      </c>
      <c r="W72" s="18">
        <f ca="1">IF(V72&lt;=('Ejercicio 3 - TIR'!$D$25-'Ejercicio 3 - TIR'!$C$25)/('Ejercicio 3 - TIR'!$E$25-'Ejercicio 3 - TIR'!$C$25),'Ejercicio 3 - TIR'!$C$25+SQRT(('Ejercicio 3 - TIR'!$E$25-'Ejercicio 3 - TIR'!$C$25)*('Ejercicio 3 - TIR'!$D$25-'Ejercicio 3 - TIR'!$C$25)*V72),'Ejercicio 3 - TIR'!$E$25-SQRT(('Ejercicio 3 - TIR'!$E$25-'Ejercicio 3 - TIR'!$C$25)*('Ejercicio 3 - TIR'!$E$25-'Ejercicio 3 - TIR'!$D$25)*(1-V72)))</f>
        <v>0.215936512782261</v>
      </c>
      <c r="X72" s="16">
        <f ca="1" t="shared" si="549"/>
        <v>0.988284469152137</v>
      </c>
      <c r="Y72" s="18">
        <f ca="1">IF(X72&lt;=('Ejercicio 3 - TIR'!$D$26-'Ejercicio 3 - TIR'!$C$26)/('Ejercicio 3 - TIR'!$E$26-'Ejercicio 3 - TIR'!$C$26),'Ejercicio 3 - TIR'!$C$26+SQRT(('Ejercicio 3 - TIR'!$E$26-'Ejercicio 3 - TIR'!$C$26)*('Ejercicio 3 - TIR'!$D$26-'Ejercicio 3 - TIR'!$C$26)*X72),'Ejercicio 3 - TIR'!$E$26-SQRT(('Ejercicio 3 - TIR'!$E$26-'Ejercicio 3 - TIR'!$C$26)*('Ejercicio 3 - TIR'!$E$26-'Ejercicio 3 - TIR'!$D$26)*(1-X72)))</f>
        <v>0.272046141403164</v>
      </c>
      <c r="Z72" s="16">
        <f ca="1" t="shared" si="480"/>
        <v>1.14476372311429</v>
      </c>
      <c r="AA72" s="16">
        <f ca="1" t="shared" si="481"/>
        <v>1.30579987532028</v>
      </c>
      <c r="AB72" s="16">
        <f ca="1" t="shared" si="482"/>
        <v>1.51501220715339</v>
      </c>
      <c r="AC72" s="16">
        <f ca="1" t="shared" si="483"/>
        <v>1.84215865998865</v>
      </c>
      <c r="AD72" s="16">
        <f ca="1" t="shared" si="484"/>
        <v>2.34331081529099</v>
      </c>
      <c r="AE72" s="15">
        <f ca="1" t="shared" si="485"/>
        <v>3826.69055254898</v>
      </c>
      <c r="AF72" s="15">
        <f ca="1" t="shared" si="486"/>
        <v>4364.99859797607</v>
      </c>
      <c r="AG72" s="15">
        <f ca="1" t="shared" si="487"/>
        <v>5064.34889842457</v>
      </c>
      <c r="AH72" s="15">
        <f ca="1" t="shared" si="488"/>
        <v>6157.92673906305</v>
      </c>
      <c r="AI72" s="15">
        <f ca="1" t="shared" si="489"/>
        <v>7833.16694746853</v>
      </c>
      <c r="AJ72" s="17">
        <f ca="1" t="shared" si="490"/>
        <v>46530.2059319829</v>
      </c>
      <c r="AK72" s="17">
        <f ca="1" t="shared" si="491"/>
        <v>47711.9690023553</v>
      </c>
      <c r="AL72" s="17">
        <f ca="1" t="shared" si="492"/>
        <v>50566.4938392399</v>
      </c>
      <c r="AM72" s="17">
        <f ca="1" t="shared" si="493"/>
        <v>74559.1265689273</v>
      </c>
      <c r="AN72" s="17">
        <f ca="1" t="shared" si="494"/>
        <v>83778.7610445734</v>
      </c>
      <c r="AO72" s="17">
        <f ca="1">C72/'Ejercicio 3 - TIR'!$D$7</f>
        <v>16754.8019663565</v>
      </c>
      <c r="AP72" s="17">
        <f ca="1" t="shared" si="495"/>
        <v>29775.4039656264</v>
      </c>
      <c r="AQ72" s="17">
        <f ca="1" t="shared" si="496"/>
        <v>30957.1670359988</v>
      </c>
      <c r="AR72" s="17">
        <f ca="1" t="shared" si="497"/>
        <v>33811.6918728834</v>
      </c>
      <c r="AS72" s="17">
        <f ca="1" t="shared" si="498"/>
        <v>57804.3246025708</v>
      </c>
      <c r="AT72" s="17">
        <f ca="1" t="shared" si="499"/>
        <v>67023.9590782169</v>
      </c>
      <c r="AU72" s="17">
        <f ca="1">AP72*'Ejercicio 3 - TIR'!$D$5</f>
        <v>14887.7019828132</v>
      </c>
      <c r="AV72" s="17">
        <f ca="1">AQ72*'Ejercicio 3 - TIR'!$D$5</f>
        <v>15478.5835179994</v>
      </c>
      <c r="AW72" s="17">
        <f ca="1">AR72*'Ejercicio 3 - TIR'!$D$5</f>
        <v>16905.8459364417</v>
      </c>
      <c r="AX72" s="17">
        <f ca="1">AS72*'Ejercicio 3 - TIR'!$D$5</f>
        <v>28902.1623012854</v>
      </c>
      <c r="AY72" s="17">
        <f ca="1">AT72*'Ejercicio 3 - TIR'!$D$5</f>
        <v>33511.9795391084</v>
      </c>
      <c r="AZ72" s="17">
        <f ca="1" t="shared" ref="AZ72:BD72" si="550">AJ72-AU72-AE72</f>
        <v>27815.8133966207</v>
      </c>
      <c r="BA72" s="17">
        <f ca="1" t="shared" si="550"/>
        <v>27868.3868863798</v>
      </c>
      <c r="BB72" s="17">
        <f ca="1" t="shared" si="550"/>
        <v>28596.2990043736</v>
      </c>
      <c r="BC72" s="17">
        <f ca="1" t="shared" si="550"/>
        <v>39499.0375285788</v>
      </c>
      <c r="BD72" s="17">
        <f ca="1" t="shared" si="550"/>
        <v>42433.6145579964</v>
      </c>
      <c r="BE72" s="17">
        <f ca="1" t="shared" ref="BE72:BI72" si="551">AZ72/Z72</f>
        <v>24298.3008938725</v>
      </c>
      <c r="BF72" s="17">
        <f ca="1" t="shared" si="551"/>
        <v>21342.0045545221</v>
      </c>
      <c r="BG72" s="17">
        <f ca="1" t="shared" si="551"/>
        <v>18875.2927991941</v>
      </c>
      <c r="BH72" s="17">
        <f ca="1" t="shared" si="551"/>
        <v>21441.713130628</v>
      </c>
      <c r="BI72" s="17">
        <f ca="1" t="shared" si="551"/>
        <v>18108.4021296283</v>
      </c>
      <c r="BJ72" s="17">
        <f ca="1" t="shared" si="502"/>
        <v>61943.1800015287</v>
      </c>
      <c r="BK72" s="17">
        <f ca="1" t="shared" si="503"/>
        <v>39261.7086558219</v>
      </c>
      <c r="BL72" s="17">
        <f ca="1" t="shared" si="504"/>
        <v>101204.888657351</v>
      </c>
      <c r="BM72" s="17">
        <f ca="1">BK72*'Ejercicio 3 - TIR'!$D$5</f>
        <v>19630.854327911</v>
      </c>
      <c r="BN72" s="17">
        <f ca="1" t="shared" si="505"/>
        <v>81574.0343294396</v>
      </c>
      <c r="BO72" s="17">
        <f ca="1" t="shared" si="506"/>
        <v>34811.4444729817</v>
      </c>
      <c r="BP72" s="17">
        <f ca="1" t="shared" si="507"/>
        <v>-110208.053321586</v>
      </c>
      <c r="BQ72" s="17">
        <f ca="1" t="shared" ref="BQ72:BT72" si="552">BE72</f>
        <v>24298.3008938725</v>
      </c>
      <c r="BR72" s="17">
        <f ca="1" t="shared" si="552"/>
        <v>21342.0045545221</v>
      </c>
      <c r="BS72" s="17">
        <f ca="1" t="shared" si="552"/>
        <v>18875.2927991941</v>
      </c>
      <c r="BT72" s="17">
        <f ca="1" t="shared" si="552"/>
        <v>21441.713130628</v>
      </c>
      <c r="BU72" s="17">
        <f ca="1" t="shared" si="509"/>
        <v>52919.84660261</v>
      </c>
      <c r="BV72" s="19">
        <f ca="1" t="shared" si="510"/>
        <v>7.19041227526258</v>
      </c>
    </row>
    <row r="73" ht="15" customHeight="1" spans="1:74">
      <c r="A73" s="15">
        <v>72</v>
      </c>
      <c r="B73" s="16">
        <f ca="1" t="shared" ref="B73:F73" si="553">RAND()</f>
        <v>0.337195812676054</v>
      </c>
      <c r="C73" s="17">
        <f ca="1">IF(B73&lt;=('Ejercicio 3 - TIR'!$D$13-'Ejercicio 3 - TIR'!$C$13)/('Ejercicio 3 - TIR'!$E$13-'Ejercicio 3 - TIR'!$C$13),'Ejercicio 3 - TIR'!$C$13+SQRT(('Ejercicio 3 - TIR'!$E$13-'Ejercicio 3 - TIR'!$C$13)*('Ejercicio 3 - TIR'!$D$13-'Ejercicio 3 - TIR'!$C$13)*B73),'Ejercicio 3 - TIR'!$E$13-SQRT(('Ejercicio 3 - TIR'!$E$13-'Ejercicio 3 - TIR'!$C$13)*('Ejercicio 3 - TIR'!$E$13-'Ejercicio 3 - TIR'!$D$13)*(1-B73)))</f>
        <v>71797.7833355473</v>
      </c>
      <c r="D73" s="16">
        <f ca="1" t="shared" si="553"/>
        <v>0.335208674040992</v>
      </c>
      <c r="E73" s="17">
        <f ca="1">IF(D73&lt;=('Ejercicio 3 - TIR'!$D$14-'Ejercicio 3 - TIR'!$C$14)/('Ejercicio 3 - TIR'!$E$14-'Ejercicio 3 - TIR'!$C$14),'Ejercicio 3 - TIR'!$C$14+SQRT(('Ejercicio 3 - TIR'!$E$14-'Ejercicio 3 - TIR'!$C$14)*('Ejercicio 3 - TIR'!$D$14-'Ejercicio 3 - TIR'!$C$14)*D73),'Ejercicio 3 - TIR'!$E$14-SQRT(('Ejercicio 3 - TIR'!$E$14-'Ejercicio 3 - TIR'!$C$14)*('Ejercicio 3 - TIR'!$E$14-'Ejercicio 3 - TIR'!$D$14)*(1-D73)))</f>
        <v>30014.0749605331</v>
      </c>
      <c r="F73" s="16">
        <f ca="1" t="shared" si="553"/>
        <v>0.126362278964794</v>
      </c>
      <c r="G73" s="17">
        <f ca="1">IF(F73&lt;=('Ejercicio 3 - TIR'!$D$18-'Ejercicio 3 - TIR'!$C$18)/('Ejercicio 3 - TIR'!$E$18-'Ejercicio 3 - TIR'!$C$18),'Ejercicio 3 - TIR'!$C$18+SQRT(('Ejercicio 3 - TIR'!$E$18-'Ejercicio 3 - TIR'!$C$18)*('Ejercicio 3 - TIR'!$D$18-'Ejercicio 3 - TIR'!$C$18)*F73),'Ejercicio 3 - TIR'!$E$18-SQRT(('Ejercicio 3 - TIR'!$E$18-'Ejercicio 3 - TIR'!$C$18)*('Ejercicio 3 - TIR'!$E$18-'Ejercicio 3 - TIR'!$D$18)*(1-F73)))</f>
        <v>34353.6584437366</v>
      </c>
      <c r="H73" s="16">
        <f ca="1" t="shared" ref="H73:L73" si="554">RAND()</f>
        <v>0.877791572600151</v>
      </c>
      <c r="I73" s="17">
        <f ca="1">IF(H73&lt;=('Ejercicio 3 - TIR'!$D$18-'Ejercicio 3 - TIR'!$C$18)/('Ejercicio 3 - TIR'!$E$18-'Ejercicio 3 - TIR'!$C$18),'Ejercicio 3 - TIR'!$C$18+SQRT(('Ejercicio 3 - TIR'!$E$18-'Ejercicio 3 - TIR'!$C$18)*('Ejercicio 3 - TIR'!$D$18-'Ejercicio 3 - TIR'!$C$18)*H73),'Ejercicio 3 - TIR'!$E$18-SQRT(('Ejercicio 3 - TIR'!$E$18-'Ejercicio 3 - TIR'!$C$18)*('Ejercicio 3 - TIR'!$E$18-'Ejercicio 3 - TIR'!$D$18)*(1-H73)))</f>
        <v>41972.5205112192</v>
      </c>
      <c r="J73" s="16">
        <f ca="1" t="shared" si="554"/>
        <v>0.434521058087627</v>
      </c>
      <c r="K73" s="17">
        <f ca="1">IF(J73&lt;=('Ejercicio 3 - TIR'!$D$18-'Ejercicio 3 - TIR'!$C$18)/('Ejercicio 3 - TIR'!$E$18-'Ejercicio 3 - TIR'!$C$18),'Ejercicio 3 - TIR'!$C$18+SQRT(('Ejercicio 3 - TIR'!$E$18-'Ejercicio 3 - TIR'!$C$18)*('Ejercicio 3 - TIR'!$D$18-'Ejercicio 3 - TIR'!$C$18)*J73),'Ejercicio 3 - TIR'!$E$18-SQRT(('Ejercicio 3 - TIR'!$E$18-'Ejercicio 3 - TIR'!$C$18)*('Ejercicio 3 - TIR'!$E$18-'Ejercicio 3 - TIR'!$D$18)*(1-J73)))</f>
        <v>38073.2991219912</v>
      </c>
      <c r="L73" s="16">
        <f ca="1" t="shared" si="554"/>
        <v>0.999196116843311</v>
      </c>
      <c r="M73" s="17">
        <f ca="1">IF(L73&lt;=('Ejercicio 3 - TIR'!$D$18-'Ejercicio 3 - TIR'!$C$18)/('Ejercicio 3 - TIR'!$E$18-'Ejercicio 3 - TIR'!$C$18),'Ejercicio 3 - TIR'!$C$18+SQRT(('Ejercicio 3 - TIR'!$E$18-'Ejercicio 3 - TIR'!$C$18)*('Ejercicio 3 - TIR'!$D$18-'Ejercicio 3 - TIR'!$C$18)*L73),'Ejercicio 3 - TIR'!$E$18-SQRT(('Ejercicio 3 - TIR'!$E$18-'Ejercicio 3 - TIR'!$C$18)*('Ejercicio 3 - TIR'!$E$18-'Ejercicio 3 - TIR'!$D$18)*(1-L73)))</f>
        <v>44754.4572608452</v>
      </c>
      <c r="N73" s="16">
        <f ca="1" t="shared" ref="N73:R73" si="555">RAND()</f>
        <v>0.12444895426258</v>
      </c>
      <c r="O73" s="17">
        <f ca="1">IF(N73&lt;=('Ejercicio 3 - TIR'!$D$18-'Ejercicio 3 - TIR'!$C$18)/('Ejercicio 3 - TIR'!$E$18-'Ejercicio 3 - TIR'!$C$18),'Ejercicio 3 - TIR'!$C$18+SQRT(('Ejercicio 3 - TIR'!$E$18-'Ejercicio 3 - TIR'!$C$18)*('Ejercicio 3 - TIR'!$D$18-'Ejercicio 3 - TIR'!$C$18)*N73),'Ejercicio 3 - TIR'!$E$18-SQRT(('Ejercicio 3 - TIR'!$E$18-'Ejercicio 3 - TIR'!$C$18)*('Ejercicio 3 - TIR'!$E$18-'Ejercicio 3 - TIR'!$D$18)*(1-N73)))</f>
        <v>34320.5720847345</v>
      </c>
      <c r="P73" s="16">
        <f ca="1" t="shared" si="555"/>
        <v>0.968288038536201</v>
      </c>
      <c r="Q73" s="18">
        <f ca="1">IF(P73&lt;=('Ejercicio 3 - TIR'!$D$22-'Ejercicio 3 - TIR'!$C$22)/('Ejercicio 3 - TIR'!$E$22-'Ejercicio 3 - TIR'!$C$22),'Ejercicio 3 - TIR'!$C$22+SQRT(('Ejercicio 3 - TIR'!$E$22-'Ejercicio 3 - TIR'!$C$22)*('Ejercicio 3 - TIR'!$D$22-'Ejercicio 3 - TIR'!$C$22)*P73),'Ejercicio 3 - TIR'!$E$22-SQRT(('Ejercicio 3 - TIR'!$E$22-'Ejercicio 3 - TIR'!$C$22)*('Ejercicio 3 - TIR'!$E$22-'Ejercicio 3 - TIR'!$D$22)*(1-P73)))</f>
        <v>0.172444767995962</v>
      </c>
      <c r="R73" s="16">
        <f ca="1" t="shared" si="555"/>
        <v>0.230026523056433</v>
      </c>
      <c r="S73" s="18">
        <f ca="1">IF(R73&lt;=('Ejercicio 3 - TIR'!$D$23-'Ejercicio 3 - TIR'!$C$23)/('Ejercicio 3 - TIR'!$E$23-'Ejercicio 3 - TIR'!$C$23),'Ejercicio 3 - TIR'!$C$23+SQRT(('Ejercicio 3 - TIR'!$E$23-'Ejercicio 3 - TIR'!$C$23)*('Ejercicio 3 - TIR'!$D$23-'Ejercicio 3 - TIR'!$C$23)*R73),'Ejercicio 3 - TIR'!$E$23-SQRT(('Ejercicio 3 - TIR'!$E$23-'Ejercicio 3 - TIR'!$C$23)*('Ejercicio 3 - TIR'!$E$23-'Ejercicio 3 - TIR'!$D$23)*(1-R73)))</f>
        <v>0.140348163098953</v>
      </c>
      <c r="T73" s="16">
        <f ca="1" t="shared" ref="T73:X73" si="556">RAND()</f>
        <v>0.587585221022804</v>
      </c>
      <c r="U73" s="18">
        <f ca="1">IF(T73&lt;=('Ejercicio 3 - TIR'!$D$24-'Ejercicio 3 - TIR'!$C$24)/('Ejercicio 3 - TIR'!$E$24-'Ejercicio 3 - TIR'!$C$24),'Ejercicio 3 - TIR'!$C$24+SQRT(('Ejercicio 3 - TIR'!$E$24-'Ejercicio 3 - TIR'!$C$24)*('Ejercicio 3 - TIR'!$D$24-'Ejercicio 3 - TIR'!$C$24)*T73),'Ejercicio 3 - TIR'!$E$24-SQRT(('Ejercicio 3 - TIR'!$E$24-'Ejercicio 3 - TIR'!$C$24)*('Ejercicio 3 - TIR'!$E$24-'Ejercicio 3 - TIR'!$D$24)*(1-T73)))</f>
        <v>0.186018219865108</v>
      </c>
      <c r="V73" s="16">
        <f ca="1" t="shared" si="556"/>
        <v>0.74292458116921</v>
      </c>
      <c r="W73" s="18">
        <f ca="1">IF(V73&lt;=('Ejercicio 3 - TIR'!$D$25-'Ejercicio 3 - TIR'!$C$25)/('Ejercicio 3 - TIR'!$E$25-'Ejercicio 3 - TIR'!$C$25),'Ejercicio 3 - TIR'!$C$25+SQRT(('Ejercicio 3 - TIR'!$E$25-'Ejercicio 3 - TIR'!$C$25)*('Ejercicio 3 - TIR'!$D$25-'Ejercicio 3 - TIR'!$C$25)*V73),'Ejercicio 3 - TIR'!$E$25-SQRT(('Ejercicio 3 - TIR'!$E$25-'Ejercicio 3 - TIR'!$C$25)*('Ejercicio 3 - TIR'!$E$25-'Ejercicio 3 - TIR'!$D$25)*(1-V73)))</f>
        <v>0.220003934159497</v>
      </c>
      <c r="X73" s="16">
        <f ca="1" t="shared" si="556"/>
        <v>0.0234561346593172</v>
      </c>
      <c r="Y73" s="18">
        <f ca="1">IF(X73&lt;=('Ejercicio 3 - TIR'!$D$26-'Ejercicio 3 - TIR'!$C$26)/('Ejercicio 3 - TIR'!$E$26-'Ejercicio 3 - TIR'!$C$26),'Ejercicio 3 - TIR'!$C$26+SQRT(('Ejercicio 3 - TIR'!$E$26-'Ejercicio 3 - TIR'!$C$26)*('Ejercicio 3 - TIR'!$D$26-'Ejercicio 3 - TIR'!$C$26)*X73),'Ejercicio 3 - TIR'!$E$26-SQRT(('Ejercicio 3 - TIR'!$E$26-'Ejercicio 3 - TIR'!$C$26)*('Ejercicio 3 - TIR'!$E$26-'Ejercicio 3 - TIR'!$D$26)*(1-X73)))</f>
        <v>0.19795811306656</v>
      </c>
      <c r="Z73" s="16">
        <f ca="1" t="shared" si="480"/>
        <v>1.17244476799596</v>
      </c>
      <c r="AA73" s="16">
        <f ca="1" t="shared" si="481"/>
        <v>1.33699523751917</v>
      </c>
      <c r="AB73" s="16">
        <f ca="1" t="shared" si="482"/>
        <v>1.58570071157062</v>
      </c>
      <c r="AC73" s="16">
        <f ca="1" t="shared" si="483"/>
        <v>1.93456110651567</v>
      </c>
      <c r="AD73" s="16">
        <f ca="1" t="shared" si="484"/>
        <v>2.31752317277347</v>
      </c>
      <c r="AE73" s="15">
        <f ca="1" t="shared" si="485"/>
        <v>5175.77019318255</v>
      </c>
      <c r="AF73" s="15">
        <f ca="1" t="shared" si="486"/>
        <v>5902.18003241804</v>
      </c>
      <c r="AG73" s="15">
        <f ca="1" t="shared" si="487"/>
        <v>7000.09305537182</v>
      </c>
      <c r="AH73" s="15">
        <f ca="1" t="shared" si="488"/>
        <v>8540.1410670362</v>
      </c>
      <c r="AI73" s="15">
        <f ca="1" t="shared" si="489"/>
        <v>10230.7312779889</v>
      </c>
      <c r="AJ73" s="17">
        <f ca="1" t="shared" si="490"/>
        <v>40277.7671038793</v>
      </c>
      <c r="AK73" s="17">
        <f ca="1" t="shared" si="491"/>
        <v>56117.0600301758</v>
      </c>
      <c r="AL73" s="17">
        <f ca="1" t="shared" si="492"/>
        <v>60372.8575095824</v>
      </c>
      <c r="AM73" s="17">
        <f ca="1" t="shared" si="493"/>
        <v>86580.2323600488</v>
      </c>
      <c r="AN73" s="17">
        <f ca="1" t="shared" si="494"/>
        <v>79538.7211092143</v>
      </c>
      <c r="AO73" s="17">
        <f ca="1">C73/'Ejercicio 3 - TIR'!$D$7</f>
        <v>14359.5566671095</v>
      </c>
      <c r="AP73" s="17">
        <f ca="1" t="shared" si="495"/>
        <v>25918.2104367698</v>
      </c>
      <c r="AQ73" s="17">
        <f ca="1" t="shared" si="496"/>
        <v>41757.5033630664</v>
      </c>
      <c r="AR73" s="17">
        <f ca="1" t="shared" si="497"/>
        <v>46013.300842473</v>
      </c>
      <c r="AS73" s="17">
        <f ca="1" t="shared" si="498"/>
        <v>72220.6756929393</v>
      </c>
      <c r="AT73" s="17">
        <f ca="1" t="shared" si="499"/>
        <v>65179.1644421049</v>
      </c>
      <c r="AU73" s="17">
        <f ca="1">AP73*'Ejercicio 3 - TIR'!$D$5</f>
        <v>12959.1052183849</v>
      </c>
      <c r="AV73" s="17">
        <f ca="1">AQ73*'Ejercicio 3 - TIR'!$D$5</f>
        <v>20878.7516815332</v>
      </c>
      <c r="AW73" s="17">
        <f ca="1">AR73*'Ejercicio 3 - TIR'!$D$5</f>
        <v>23006.6504212365</v>
      </c>
      <c r="AX73" s="17">
        <f ca="1">AS73*'Ejercicio 3 - TIR'!$D$5</f>
        <v>36110.3378464697</v>
      </c>
      <c r="AY73" s="17">
        <f ca="1">AT73*'Ejercicio 3 - TIR'!$D$5</f>
        <v>32589.5822210524</v>
      </c>
      <c r="AZ73" s="17">
        <f ca="1" t="shared" ref="AZ73:BD73" si="557">AJ73-AU73-AE73</f>
        <v>22142.8916923118</v>
      </c>
      <c r="BA73" s="17">
        <f ca="1" t="shared" si="557"/>
        <v>29336.1283162246</v>
      </c>
      <c r="BB73" s="17">
        <f ca="1" t="shared" si="557"/>
        <v>30366.1140329741</v>
      </c>
      <c r="BC73" s="17">
        <f ca="1" t="shared" si="557"/>
        <v>41929.7534465429</v>
      </c>
      <c r="BD73" s="17">
        <f ca="1" t="shared" si="557"/>
        <v>36718.407610173</v>
      </c>
      <c r="BE73" s="17">
        <f ca="1" t="shared" ref="BE73:BI73" si="558">AZ73/Z73</f>
        <v>18886.0851246411</v>
      </c>
      <c r="BF73" s="17">
        <f ca="1" t="shared" si="558"/>
        <v>21941.8345652887</v>
      </c>
      <c r="BG73" s="17">
        <f ca="1" t="shared" si="558"/>
        <v>19149.9655713069</v>
      </c>
      <c r="BH73" s="17">
        <f ca="1" t="shared" si="558"/>
        <v>21674.0392977622</v>
      </c>
      <c r="BI73" s="17">
        <f ca="1" t="shared" si="558"/>
        <v>15843.8146558986</v>
      </c>
      <c r="BJ73" s="17">
        <f ca="1" t="shared" si="502"/>
        <v>69558.3142303954</v>
      </c>
      <c r="BK73" s="17">
        <f ca="1" t="shared" si="503"/>
        <v>33278.6053267799</v>
      </c>
      <c r="BL73" s="17">
        <f ca="1" t="shared" si="504"/>
        <v>102836.919557175</v>
      </c>
      <c r="BM73" s="17">
        <f ca="1">BK73*'Ejercicio 3 - TIR'!$D$5</f>
        <v>16639.3026633899</v>
      </c>
      <c r="BN73" s="17">
        <f ca="1" t="shared" si="505"/>
        <v>86197.6168937853</v>
      </c>
      <c r="BO73" s="17">
        <f ca="1" t="shared" si="506"/>
        <v>37193.8532940879</v>
      </c>
      <c r="BP73" s="17">
        <f ca="1" t="shared" si="507"/>
        <v>-101811.85829608</v>
      </c>
      <c r="BQ73" s="17">
        <f ca="1" t="shared" ref="BQ73:BT73" si="559">BE73</f>
        <v>18886.0851246411</v>
      </c>
      <c r="BR73" s="17">
        <f ca="1" t="shared" si="559"/>
        <v>21941.8345652887</v>
      </c>
      <c r="BS73" s="17">
        <f ca="1" t="shared" si="559"/>
        <v>19149.9655713069</v>
      </c>
      <c r="BT73" s="17">
        <f ca="1" t="shared" si="559"/>
        <v>21674.0392977622</v>
      </c>
      <c r="BU73" s="17">
        <f ca="1" t="shared" si="509"/>
        <v>53037.6679499865</v>
      </c>
      <c r="BV73" s="19">
        <f ca="1" t="shared" si="510"/>
        <v>8.5442133526501</v>
      </c>
    </row>
    <row r="74" ht="15" customHeight="1" spans="1:74">
      <c r="A74" s="15">
        <v>73</v>
      </c>
      <c r="B74" s="16">
        <f ca="1" t="shared" ref="B74:F74" si="560">RAND()</f>
        <v>0.530107785496019</v>
      </c>
      <c r="C74" s="17">
        <f ca="1">IF(B74&lt;=('Ejercicio 3 - TIR'!$D$13-'Ejercicio 3 - TIR'!$C$13)/('Ejercicio 3 - TIR'!$E$13-'Ejercicio 3 - TIR'!$C$13),'Ejercicio 3 - TIR'!$C$13+SQRT(('Ejercicio 3 - TIR'!$E$13-'Ejercicio 3 - TIR'!$C$13)*('Ejercicio 3 - TIR'!$D$13-'Ejercicio 3 - TIR'!$C$13)*B74),'Ejercicio 3 - TIR'!$E$13-SQRT(('Ejercicio 3 - TIR'!$E$13-'Ejercicio 3 - TIR'!$C$13)*('Ejercicio 3 - TIR'!$E$13-'Ejercicio 3 - TIR'!$D$13)*(1-B74)))</f>
        <v>76254.0391349439</v>
      </c>
      <c r="D74" s="16">
        <f ca="1" t="shared" si="560"/>
        <v>0.0987283364962135</v>
      </c>
      <c r="E74" s="17">
        <f ca="1">IF(D74&lt;=('Ejercicio 3 - TIR'!$D$14-'Ejercicio 3 - TIR'!$C$14)/('Ejercicio 3 - TIR'!$E$14-'Ejercicio 3 - TIR'!$C$14),'Ejercicio 3 - TIR'!$C$14+SQRT(('Ejercicio 3 - TIR'!$E$14-'Ejercicio 3 - TIR'!$C$14)*('Ejercicio 3 - TIR'!$D$14-'Ejercicio 3 - TIR'!$C$14)*D74),'Ejercicio 3 - TIR'!$E$14-SQRT(('Ejercicio 3 - TIR'!$E$14-'Ejercicio 3 - TIR'!$C$14)*('Ejercicio 3 - TIR'!$E$14-'Ejercicio 3 - TIR'!$D$14)*(1-D74)))</f>
        <v>27721.1441044561</v>
      </c>
      <c r="F74" s="16">
        <f ca="1" t="shared" si="560"/>
        <v>0.349274342756523</v>
      </c>
      <c r="G74" s="17">
        <f ca="1">IF(F74&lt;=('Ejercicio 3 - TIR'!$D$18-'Ejercicio 3 - TIR'!$C$18)/('Ejercicio 3 - TIR'!$E$18-'Ejercicio 3 - TIR'!$C$18),'Ejercicio 3 - TIR'!$C$18+SQRT(('Ejercicio 3 - TIR'!$E$18-'Ejercicio 3 - TIR'!$C$18)*('Ejercicio 3 - TIR'!$D$18-'Ejercicio 3 - TIR'!$C$18)*F74),'Ejercicio 3 - TIR'!$E$18-SQRT(('Ejercicio 3 - TIR'!$E$18-'Ejercicio 3 - TIR'!$C$18)*('Ejercicio 3 - TIR'!$E$18-'Ejercicio 3 - TIR'!$D$18)*(1-F74)))</f>
        <v>37238.1732096903</v>
      </c>
      <c r="H74" s="16">
        <f ca="1" t="shared" ref="H74:L74" si="561">RAND()</f>
        <v>0.313026176955821</v>
      </c>
      <c r="I74" s="17">
        <f ca="1">IF(H74&lt;=('Ejercicio 3 - TIR'!$D$18-'Ejercicio 3 - TIR'!$C$18)/('Ejercicio 3 - TIR'!$E$18-'Ejercicio 3 - TIR'!$C$18),'Ejercicio 3 - TIR'!$C$18+SQRT(('Ejercicio 3 - TIR'!$E$18-'Ejercicio 3 - TIR'!$C$18)*('Ejercicio 3 - TIR'!$D$18-'Ejercicio 3 - TIR'!$C$18)*H74),'Ejercicio 3 - TIR'!$E$18-SQRT(('Ejercicio 3 - TIR'!$E$18-'Ejercicio 3 - TIR'!$C$18)*('Ejercicio 3 - TIR'!$E$18-'Ejercicio 3 - TIR'!$D$18)*(1-H74)))</f>
        <v>36852.2935243153</v>
      </c>
      <c r="J74" s="16">
        <f ca="1" t="shared" si="561"/>
        <v>0.0363161407972628</v>
      </c>
      <c r="K74" s="17">
        <f ca="1">IF(J74&lt;=('Ejercicio 3 - TIR'!$D$18-'Ejercicio 3 - TIR'!$C$18)/('Ejercicio 3 - TIR'!$E$18-'Ejercicio 3 - TIR'!$C$18),'Ejercicio 3 - TIR'!$C$18+SQRT(('Ejercicio 3 - TIR'!$E$18-'Ejercicio 3 - TIR'!$C$18)*('Ejercicio 3 - TIR'!$D$18-'Ejercicio 3 - TIR'!$C$18)*J74),'Ejercicio 3 - TIR'!$E$18-SQRT(('Ejercicio 3 - TIR'!$E$18-'Ejercicio 3 - TIR'!$C$18)*('Ejercicio 3 - TIR'!$E$18-'Ejercicio 3 - TIR'!$D$18)*(1-J74)))</f>
        <v>32333.9711051316</v>
      </c>
      <c r="L74" s="16">
        <f ca="1" t="shared" si="561"/>
        <v>0.106996428943043</v>
      </c>
      <c r="M74" s="17">
        <f ca="1">IF(L74&lt;=('Ejercicio 3 - TIR'!$D$18-'Ejercicio 3 - TIR'!$C$18)/('Ejercicio 3 - TIR'!$E$18-'Ejercicio 3 - TIR'!$C$18),'Ejercicio 3 - TIR'!$C$18+SQRT(('Ejercicio 3 - TIR'!$E$18-'Ejercicio 3 - TIR'!$C$18)*('Ejercicio 3 - TIR'!$D$18-'Ejercicio 3 - TIR'!$C$18)*L74),'Ejercicio 3 - TIR'!$E$18-SQRT(('Ejercicio 3 - TIR'!$E$18-'Ejercicio 3 - TIR'!$C$18)*('Ejercicio 3 - TIR'!$E$18-'Ejercicio 3 - TIR'!$D$18)*(1-L74)))</f>
        <v>34006.1782713025</v>
      </c>
      <c r="N74" s="16">
        <f ca="1" t="shared" ref="N74:R74" si="562">RAND()</f>
        <v>0.564873024334342</v>
      </c>
      <c r="O74" s="17">
        <f ca="1">IF(N74&lt;=('Ejercicio 3 - TIR'!$D$18-'Ejercicio 3 - TIR'!$C$18)/('Ejercicio 3 - TIR'!$E$18-'Ejercicio 3 - TIR'!$C$18),'Ejercicio 3 - TIR'!$C$18+SQRT(('Ejercicio 3 - TIR'!$E$18-'Ejercicio 3 - TIR'!$C$18)*('Ejercicio 3 - TIR'!$D$18-'Ejercicio 3 - TIR'!$C$18)*N74),'Ejercicio 3 - TIR'!$E$18-SQRT(('Ejercicio 3 - TIR'!$E$18-'Ejercicio 3 - TIR'!$C$18)*('Ejercicio 3 - TIR'!$E$18-'Ejercicio 3 - TIR'!$D$18)*(1-N74)))</f>
        <v>39204.9418059079</v>
      </c>
      <c r="P74" s="16">
        <f ca="1" t="shared" si="562"/>
        <v>0.00369347407183795</v>
      </c>
      <c r="Q74" s="18">
        <f ca="1">IF(P74&lt;=('Ejercicio 3 - TIR'!$D$22-'Ejercicio 3 - TIR'!$C$22)/('Ejercicio 3 - TIR'!$E$22-'Ejercicio 3 - TIR'!$C$22),'Ejercicio 3 - TIR'!$C$22+SQRT(('Ejercicio 3 - TIR'!$E$22-'Ejercicio 3 - TIR'!$C$22)*('Ejercicio 3 - TIR'!$D$22-'Ejercicio 3 - TIR'!$C$22)*P74),'Ejercicio 3 - TIR'!$E$22-SQRT(('Ejercicio 3 - TIR'!$E$22-'Ejercicio 3 - TIR'!$C$22)*('Ejercicio 3 - TIR'!$E$22-'Ejercicio 3 - TIR'!$D$22)*(1-P74)))</f>
        <v>0.122578420704483</v>
      </c>
      <c r="R74" s="16">
        <f ca="1" t="shared" si="562"/>
        <v>0.475254639305844</v>
      </c>
      <c r="S74" s="18">
        <f ca="1">IF(R74&lt;=('Ejercicio 3 - TIR'!$D$23-'Ejercicio 3 - TIR'!$C$23)/('Ejercicio 3 - TIR'!$E$23-'Ejercicio 3 - TIR'!$C$23),'Ejercicio 3 - TIR'!$C$23+SQRT(('Ejercicio 3 - TIR'!$E$23-'Ejercicio 3 - TIR'!$C$23)*('Ejercicio 3 - TIR'!$D$23-'Ejercicio 3 - TIR'!$C$23)*R74),'Ejercicio 3 - TIR'!$E$23-SQRT(('Ejercicio 3 - TIR'!$E$23-'Ejercicio 3 - TIR'!$C$23)*('Ejercicio 3 - TIR'!$E$23-'Ejercicio 3 - TIR'!$D$23)*(1-R74)))</f>
        <v>0.149248219616765</v>
      </c>
      <c r="T74" s="16">
        <f ca="1" t="shared" ref="T74:X74" si="563">RAND()</f>
        <v>0.303995024093058</v>
      </c>
      <c r="U74" s="18">
        <f ca="1">IF(T74&lt;=('Ejercicio 3 - TIR'!$D$24-'Ejercicio 3 - TIR'!$C$24)/('Ejercicio 3 - TIR'!$E$24-'Ejercicio 3 - TIR'!$C$24),'Ejercicio 3 - TIR'!$C$24+SQRT(('Ejercicio 3 - TIR'!$E$24-'Ejercicio 3 - TIR'!$C$24)*('Ejercicio 3 - TIR'!$D$24-'Ejercicio 3 - TIR'!$C$24)*T74),'Ejercicio 3 - TIR'!$E$24-SQRT(('Ejercicio 3 - TIR'!$E$24-'Ejercicio 3 - TIR'!$C$24)*('Ejercicio 3 - TIR'!$E$24-'Ejercicio 3 - TIR'!$D$24)*(1-T74)))</f>
        <v>0.175266371931788</v>
      </c>
      <c r="V74" s="16">
        <f ca="1" t="shared" si="563"/>
        <v>0.154472969027188</v>
      </c>
      <c r="W74" s="18">
        <f ca="1">IF(V74&lt;=('Ejercicio 3 - TIR'!$D$25-'Ejercicio 3 - TIR'!$C$25)/('Ejercicio 3 - TIR'!$E$25-'Ejercicio 3 - TIR'!$C$25),'Ejercicio 3 - TIR'!$C$25+SQRT(('Ejercicio 3 - TIR'!$E$25-'Ejercicio 3 - TIR'!$C$25)*('Ejercicio 3 - TIR'!$D$25-'Ejercicio 3 - TIR'!$C$25)*V74),'Ejercicio 3 - TIR'!$E$25-SQRT(('Ejercicio 3 - TIR'!$E$25-'Ejercicio 3 - TIR'!$C$25)*('Ejercicio 3 - TIR'!$E$25-'Ejercicio 3 - TIR'!$D$25)*(1-V74)))</f>
        <v>0.194705854502138</v>
      </c>
      <c r="X74" s="16">
        <f ca="1" t="shared" si="563"/>
        <v>0.641082701755295</v>
      </c>
      <c r="Y74" s="18">
        <f ca="1">IF(X74&lt;=('Ejercicio 3 - TIR'!$D$26-'Ejercicio 3 - TIR'!$C$26)/('Ejercicio 3 - TIR'!$E$26-'Ejercicio 3 - TIR'!$C$26),'Ejercicio 3 - TIR'!$C$26+SQRT(('Ejercicio 3 - TIR'!$E$26-'Ejercicio 3 - TIR'!$C$26)*('Ejercicio 3 - TIR'!$D$26-'Ejercicio 3 - TIR'!$C$26)*X74),'Ejercicio 3 - TIR'!$E$26-SQRT(('Ejercicio 3 - TIR'!$E$26-'Ejercicio 3 - TIR'!$C$26)*('Ejercicio 3 - TIR'!$E$26-'Ejercicio 3 - TIR'!$D$26)*(1-X74)))</f>
        <v>0.235975536226759</v>
      </c>
      <c r="Z74" s="16">
        <f ca="1" t="shared" si="480"/>
        <v>1.12257842070448</v>
      </c>
      <c r="AA74" s="16">
        <f ca="1" t="shared" si="481"/>
        <v>1.29012125137483</v>
      </c>
      <c r="AB74" s="16">
        <f ca="1" t="shared" si="482"/>
        <v>1.51623612245539</v>
      </c>
      <c r="AC74" s="16">
        <f ca="1" t="shared" si="483"/>
        <v>1.81145617230508</v>
      </c>
      <c r="AD74" s="16">
        <f ca="1" t="shared" si="484"/>
        <v>2.23891551391604</v>
      </c>
      <c r="AE74" s="15">
        <f ca="1" t="shared" si="485"/>
        <v>3398.01406444562</v>
      </c>
      <c r="AF74" s="15">
        <f ca="1" t="shared" si="486"/>
        <v>3905.16161379686</v>
      </c>
      <c r="AG74" s="15">
        <f ca="1" t="shared" si="487"/>
        <v>4589.60512165432</v>
      </c>
      <c r="AH74" s="15">
        <f ca="1" t="shared" si="488"/>
        <v>5483.22810869341</v>
      </c>
      <c r="AI74" s="15">
        <f ca="1" t="shared" si="489"/>
        <v>6777.13580189598</v>
      </c>
      <c r="AJ74" s="17">
        <f ca="1" t="shared" si="490"/>
        <v>41802.7696716541</v>
      </c>
      <c r="AK74" s="17">
        <f ca="1" t="shared" si="491"/>
        <v>47543.9270376221</v>
      </c>
      <c r="AL74" s="17">
        <f ca="1" t="shared" si="492"/>
        <v>49025.9349720294</v>
      </c>
      <c r="AM74" s="17">
        <f ca="1" t="shared" si="493"/>
        <v>61600.7015260577</v>
      </c>
      <c r="AN74" s="17">
        <f ca="1" t="shared" si="494"/>
        <v>87776.5524314228</v>
      </c>
      <c r="AO74" s="17">
        <f ca="1">C74/'Ejercicio 3 - TIR'!$D$7</f>
        <v>15250.8078269888</v>
      </c>
      <c r="AP74" s="17">
        <f ca="1" t="shared" si="495"/>
        <v>26551.9618446654</v>
      </c>
      <c r="AQ74" s="17">
        <f ca="1" t="shared" si="496"/>
        <v>32293.1192106333</v>
      </c>
      <c r="AR74" s="17">
        <f ca="1" t="shared" si="497"/>
        <v>33775.1271450407</v>
      </c>
      <c r="AS74" s="17">
        <f ca="1" t="shared" si="498"/>
        <v>46349.893699069</v>
      </c>
      <c r="AT74" s="17">
        <f ca="1" t="shared" si="499"/>
        <v>72525.744604434</v>
      </c>
      <c r="AU74" s="17">
        <f ca="1">AP74*'Ejercicio 3 - TIR'!$D$5</f>
        <v>13275.9809223327</v>
      </c>
      <c r="AV74" s="17">
        <f ca="1">AQ74*'Ejercicio 3 - TIR'!$D$5</f>
        <v>16146.5596053167</v>
      </c>
      <c r="AW74" s="17">
        <f ca="1">AR74*'Ejercicio 3 - TIR'!$D$5</f>
        <v>16887.5635725203</v>
      </c>
      <c r="AX74" s="17">
        <f ca="1">AS74*'Ejercicio 3 - TIR'!$D$5</f>
        <v>23174.9468495345</v>
      </c>
      <c r="AY74" s="17">
        <f ca="1">AT74*'Ejercicio 3 - TIR'!$D$5</f>
        <v>36262.872302217</v>
      </c>
      <c r="AZ74" s="17">
        <f ca="1" t="shared" ref="AZ74:BD74" si="564">AJ74-AU74-AE74</f>
        <v>25128.7746848758</v>
      </c>
      <c r="BA74" s="17">
        <f ca="1" t="shared" si="564"/>
        <v>27492.2058185086</v>
      </c>
      <c r="BB74" s="17">
        <f ca="1" t="shared" si="564"/>
        <v>27548.7662778548</v>
      </c>
      <c r="BC74" s="17">
        <f ca="1" t="shared" si="564"/>
        <v>32942.5265678298</v>
      </c>
      <c r="BD74" s="17">
        <f ca="1" t="shared" si="564"/>
        <v>44736.5443273098</v>
      </c>
      <c r="BE74" s="17">
        <f ca="1" t="shared" ref="BE74:BI74" si="565">AZ74/Z74</f>
        <v>22384.8723807697</v>
      </c>
      <c r="BF74" s="17">
        <f ca="1" t="shared" si="565"/>
        <v>21309.7844789482</v>
      </c>
      <c r="BG74" s="17">
        <f ca="1" t="shared" si="565"/>
        <v>18169.1795030199</v>
      </c>
      <c r="BH74" s="17">
        <f ca="1" t="shared" si="565"/>
        <v>18185.6602834119</v>
      </c>
      <c r="BI74" s="17">
        <f ca="1" t="shared" si="565"/>
        <v>19981.3454546402</v>
      </c>
      <c r="BJ74" s="17">
        <f ca="1" t="shared" si="502"/>
        <v>62065.2995989688</v>
      </c>
      <c r="BK74" s="17">
        <f ca="1" t="shared" si="503"/>
        <v>34145.2702435973</v>
      </c>
      <c r="BL74" s="17">
        <f ca="1" t="shared" si="504"/>
        <v>96210.5698425662</v>
      </c>
      <c r="BM74" s="17">
        <f ca="1">BK74*'Ejercicio 3 - TIR'!$D$5</f>
        <v>17072.6351217987</v>
      </c>
      <c r="BN74" s="17">
        <f ca="1" t="shared" si="505"/>
        <v>79137.9347207675</v>
      </c>
      <c r="BO74" s="17">
        <f ca="1" t="shared" si="506"/>
        <v>35346.5480179505</v>
      </c>
      <c r="BP74" s="17">
        <f ca="1" t="shared" si="507"/>
        <v>-103975.1832394</v>
      </c>
      <c r="BQ74" s="17">
        <f ca="1" t="shared" ref="BQ74:BT74" si="566">BE74</f>
        <v>22384.8723807697</v>
      </c>
      <c r="BR74" s="17">
        <f ca="1" t="shared" si="566"/>
        <v>21309.7844789482</v>
      </c>
      <c r="BS74" s="17">
        <f ca="1" t="shared" si="566"/>
        <v>18169.1795030199</v>
      </c>
      <c r="BT74" s="17">
        <f ca="1" t="shared" si="566"/>
        <v>18185.6602834119</v>
      </c>
      <c r="BU74" s="17">
        <f ca="1" t="shared" si="509"/>
        <v>55327.8934725907</v>
      </c>
      <c r="BV74" s="19">
        <f ca="1" t="shared" si="510"/>
        <v>8.14778873591198</v>
      </c>
    </row>
    <row r="75" ht="15" customHeight="1" spans="1:74">
      <c r="A75" s="15">
        <v>74</v>
      </c>
      <c r="B75" s="16">
        <f ca="1" t="shared" ref="B75:F75" si="567">RAND()</f>
        <v>0.450929231716106</v>
      </c>
      <c r="C75" s="17">
        <f ca="1">IF(B75&lt;=('Ejercicio 3 - TIR'!$D$13-'Ejercicio 3 - TIR'!$C$13)/('Ejercicio 3 - TIR'!$E$13-'Ejercicio 3 - TIR'!$C$13),'Ejercicio 3 - TIR'!$C$13+SQRT(('Ejercicio 3 - TIR'!$E$13-'Ejercicio 3 - TIR'!$C$13)*('Ejercicio 3 - TIR'!$D$13-'Ejercicio 3 - TIR'!$C$13)*B75),'Ejercicio 3 - TIR'!$E$13-SQRT(('Ejercicio 3 - TIR'!$E$13-'Ejercicio 3 - TIR'!$C$13)*('Ejercicio 3 - TIR'!$E$13-'Ejercicio 3 - TIR'!$D$13)*(1-B75)))</f>
        <v>74331.2461942409</v>
      </c>
      <c r="D75" s="16">
        <f ca="1" t="shared" si="567"/>
        <v>0.326552795715186</v>
      </c>
      <c r="E75" s="17">
        <f ca="1">IF(D75&lt;=('Ejercicio 3 - TIR'!$D$14-'Ejercicio 3 - TIR'!$C$14)/('Ejercicio 3 - TIR'!$E$14-'Ejercicio 3 - TIR'!$C$14),'Ejercicio 3 - TIR'!$C$14+SQRT(('Ejercicio 3 - TIR'!$E$14-'Ejercicio 3 - TIR'!$C$14)*('Ejercicio 3 - TIR'!$D$14-'Ejercicio 3 - TIR'!$C$14)*D75),'Ejercicio 3 - TIR'!$E$14-SQRT(('Ejercicio 3 - TIR'!$E$14-'Ejercicio 3 - TIR'!$C$14)*('Ejercicio 3 - TIR'!$E$14-'Ejercicio 3 - TIR'!$D$14)*(1-D75)))</f>
        <v>29948.8846903761</v>
      </c>
      <c r="F75" s="16">
        <f ca="1" t="shared" si="567"/>
        <v>0.585451921686399</v>
      </c>
      <c r="G75" s="17">
        <f ca="1">IF(F75&lt;=('Ejercicio 3 - TIR'!$D$18-'Ejercicio 3 - TIR'!$C$18)/('Ejercicio 3 - TIR'!$E$18-'Ejercicio 3 - TIR'!$C$18),'Ejercicio 3 - TIR'!$C$18+SQRT(('Ejercicio 3 - TIR'!$E$18-'Ejercicio 3 - TIR'!$C$18)*('Ejercicio 3 - TIR'!$D$18-'Ejercicio 3 - TIR'!$C$18)*F75),'Ejercicio 3 - TIR'!$E$18-SQRT(('Ejercicio 3 - TIR'!$E$18-'Ejercicio 3 - TIR'!$C$18)*('Ejercicio 3 - TIR'!$E$18-'Ejercicio 3 - TIR'!$D$18)*(1-F75)))</f>
        <v>39371.1145683403</v>
      </c>
      <c r="H75" s="16">
        <f ca="1" t="shared" ref="H75:L75" si="568">RAND()</f>
        <v>0.32858197072494</v>
      </c>
      <c r="I75" s="17">
        <f ca="1">IF(H75&lt;=('Ejercicio 3 - TIR'!$D$18-'Ejercicio 3 - TIR'!$C$18)/('Ejercicio 3 - TIR'!$E$18-'Ejercicio 3 - TIR'!$C$18),'Ejercicio 3 - TIR'!$C$18+SQRT(('Ejercicio 3 - TIR'!$E$18-'Ejercicio 3 - TIR'!$C$18)*('Ejercicio 3 - TIR'!$D$18-'Ejercicio 3 - TIR'!$C$18)*H75),'Ejercicio 3 - TIR'!$E$18-SQRT(('Ejercicio 3 - TIR'!$E$18-'Ejercicio 3 - TIR'!$C$18)*('Ejercicio 3 - TIR'!$E$18-'Ejercicio 3 - TIR'!$D$18)*(1-H75)))</f>
        <v>37020.4911230441</v>
      </c>
      <c r="J75" s="16">
        <f ca="1" t="shared" si="568"/>
        <v>0.525197427445357</v>
      </c>
      <c r="K75" s="17">
        <f ca="1">IF(J75&lt;=('Ejercicio 3 - TIR'!$D$18-'Ejercicio 3 - TIR'!$C$18)/('Ejercicio 3 - TIR'!$E$18-'Ejercicio 3 - TIR'!$C$18),'Ejercicio 3 - TIR'!$C$18+SQRT(('Ejercicio 3 - TIR'!$E$18-'Ejercicio 3 - TIR'!$C$18)*('Ejercicio 3 - TIR'!$D$18-'Ejercicio 3 - TIR'!$C$18)*J75),'Ejercicio 3 - TIR'!$E$18-SQRT(('Ejercicio 3 - TIR'!$E$18-'Ejercicio 3 - TIR'!$C$18)*('Ejercicio 3 - TIR'!$E$18-'Ejercicio 3 - TIR'!$D$18)*(1-J75)))</f>
        <v>38875.7880842663</v>
      </c>
      <c r="L75" s="16">
        <f ca="1" t="shared" si="568"/>
        <v>0.725596139058199</v>
      </c>
      <c r="M75" s="17">
        <f ca="1">IF(L75&lt;=('Ejercicio 3 - TIR'!$D$18-'Ejercicio 3 - TIR'!$C$18)/('Ejercicio 3 - TIR'!$E$18-'Ejercicio 3 - TIR'!$C$18),'Ejercicio 3 - TIR'!$C$18+SQRT(('Ejercicio 3 - TIR'!$E$18-'Ejercicio 3 - TIR'!$C$18)*('Ejercicio 3 - TIR'!$D$18-'Ejercicio 3 - TIR'!$C$18)*L75),'Ejercicio 3 - TIR'!$E$18-SQRT(('Ejercicio 3 - TIR'!$E$18-'Ejercicio 3 - TIR'!$C$18)*('Ejercicio 3 - TIR'!$E$18-'Ejercicio 3 - TIR'!$D$18)*(1-L75)))</f>
        <v>40463.4495957132</v>
      </c>
      <c r="N75" s="16">
        <f ca="1" t="shared" ref="N75:R75" si="569">RAND()</f>
        <v>0.574724384247094</v>
      </c>
      <c r="O75" s="17">
        <f ca="1">IF(N75&lt;=('Ejercicio 3 - TIR'!$D$18-'Ejercicio 3 - TIR'!$C$18)/('Ejercicio 3 - TIR'!$E$18-'Ejercicio 3 - TIR'!$C$18),'Ejercicio 3 - TIR'!$C$18+SQRT(('Ejercicio 3 - TIR'!$E$18-'Ejercicio 3 - TIR'!$C$18)*('Ejercicio 3 - TIR'!$D$18-'Ejercicio 3 - TIR'!$C$18)*N75),'Ejercicio 3 - TIR'!$E$18-SQRT(('Ejercicio 3 - TIR'!$E$18-'Ejercicio 3 - TIR'!$C$18)*('Ejercicio 3 - TIR'!$E$18-'Ejercicio 3 - TIR'!$D$18)*(1-N75)))</f>
        <v>39284.8617457162</v>
      </c>
      <c r="P75" s="16">
        <f ca="1" t="shared" si="569"/>
        <v>0.53401139392409</v>
      </c>
      <c r="Q75" s="18">
        <f ca="1">IF(P75&lt;=('Ejercicio 3 - TIR'!$D$22-'Ejercicio 3 - TIR'!$C$22)/('Ejercicio 3 - TIR'!$E$22-'Ejercicio 3 - TIR'!$C$22),'Ejercicio 3 - TIR'!$C$22+SQRT(('Ejercicio 3 - TIR'!$E$22-'Ejercicio 3 - TIR'!$C$22)*('Ejercicio 3 - TIR'!$D$22-'Ejercicio 3 - TIR'!$C$22)*P75),'Ejercicio 3 - TIR'!$E$22-SQRT(('Ejercicio 3 - TIR'!$E$22-'Ejercicio 3 - TIR'!$C$22)*('Ejercicio 3 - TIR'!$E$22-'Ejercicio 3 - TIR'!$D$22)*(1-P75)))</f>
        <v>0.151038309943364</v>
      </c>
      <c r="R75" s="16">
        <f ca="1" t="shared" si="569"/>
        <v>0.699953533286318</v>
      </c>
      <c r="S75" s="18">
        <f ca="1">IF(R75&lt;=('Ejercicio 3 - TIR'!$D$23-'Ejercicio 3 - TIR'!$C$23)/('Ejercicio 3 - TIR'!$E$23-'Ejercicio 3 - TIR'!$C$23),'Ejercicio 3 - TIR'!$C$23+SQRT(('Ejercicio 3 - TIR'!$E$23-'Ejercicio 3 - TIR'!$C$23)*('Ejercicio 3 - TIR'!$D$23-'Ejercicio 3 - TIR'!$C$23)*R75),'Ejercicio 3 - TIR'!$E$23-SQRT(('Ejercicio 3 - TIR'!$E$23-'Ejercicio 3 - TIR'!$C$23)*('Ejercicio 3 - TIR'!$E$23-'Ejercicio 3 - TIR'!$D$23)*(1-R75)))</f>
        <v>0.156760300344354</v>
      </c>
      <c r="T75" s="16">
        <f ca="1" t="shared" ref="T75:X75" si="570">RAND()</f>
        <v>0.398906715862082</v>
      </c>
      <c r="U75" s="18">
        <f ca="1">IF(T75&lt;=('Ejercicio 3 - TIR'!$D$24-'Ejercicio 3 - TIR'!$C$24)/('Ejercicio 3 - TIR'!$E$24-'Ejercicio 3 - TIR'!$C$24),'Ejercicio 3 - TIR'!$C$24+SQRT(('Ejercicio 3 - TIR'!$E$24-'Ejercicio 3 - TIR'!$C$24)*('Ejercicio 3 - TIR'!$D$24-'Ejercicio 3 - TIR'!$C$24)*T75),'Ejercicio 3 - TIR'!$E$24-SQRT(('Ejercicio 3 - TIR'!$E$24-'Ejercicio 3 - TIR'!$C$24)*('Ejercicio 3 - TIR'!$E$24-'Ejercicio 3 - TIR'!$D$24)*(1-T75)))</f>
        <v>0.178943118410261</v>
      </c>
      <c r="V75" s="16">
        <f ca="1" t="shared" si="570"/>
        <v>0.195074865657259</v>
      </c>
      <c r="W75" s="18">
        <f ca="1">IF(V75&lt;=('Ejercicio 3 - TIR'!$D$25-'Ejercicio 3 - TIR'!$C$25)/('Ejercicio 3 - TIR'!$E$25-'Ejercicio 3 - TIR'!$C$25),'Ejercicio 3 - TIR'!$C$25+SQRT(('Ejercicio 3 - TIR'!$E$25-'Ejercicio 3 - TIR'!$C$25)*('Ejercicio 3 - TIR'!$D$25-'Ejercicio 3 - TIR'!$C$25)*V75),'Ejercicio 3 - TIR'!$E$25-SQRT(('Ejercicio 3 - TIR'!$E$25-'Ejercicio 3 - TIR'!$C$25)*('Ejercicio 3 - TIR'!$E$25-'Ejercicio 3 - TIR'!$D$25)*(1-V75)))</f>
        <v>0.196525883090478</v>
      </c>
      <c r="X75" s="16">
        <f ca="1" t="shared" si="570"/>
        <v>0.388805627710196</v>
      </c>
      <c r="Y75" s="18">
        <f ca="1">IF(X75&lt;=('Ejercicio 3 - TIR'!$D$26-'Ejercicio 3 - TIR'!$C$26)/('Ejercicio 3 - TIR'!$E$26-'Ejercicio 3 - TIR'!$C$26),'Ejercicio 3 - TIR'!$C$26+SQRT(('Ejercicio 3 - TIR'!$E$26-'Ejercicio 3 - TIR'!$C$26)*('Ejercicio 3 - TIR'!$D$26-'Ejercicio 3 - TIR'!$C$26)*X75),'Ejercicio 3 - TIR'!$E$26-SQRT(('Ejercicio 3 - TIR'!$E$26-'Ejercicio 3 - TIR'!$C$26)*('Ejercicio 3 - TIR'!$E$26-'Ejercicio 3 - TIR'!$D$26)*(1-X75)))</f>
        <v>0.222550460311984</v>
      </c>
      <c r="Z75" s="16">
        <f ca="1" t="shared" si="480"/>
        <v>1.15103830994336</v>
      </c>
      <c r="AA75" s="16">
        <f ca="1" t="shared" si="481"/>
        <v>1.33147542111794</v>
      </c>
      <c r="AB75" s="16">
        <f ca="1" t="shared" si="482"/>
        <v>1.5697337850594</v>
      </c>
      <c r="AC75" s="16">
        <f ca="1" t="shared" si="483"/>
        <v>1.87822710338516</v>
      </c>
      <c r="AD75" s="16">
        <f ca="1" t="shared" si="484"/>
        <v>2.29622740981397</v>
      </c>
      <c r="AE75" s="15">
        <f ca="1" t="shared" si="485"/>
        <v>4523.4289283231</v>
      </c>
      <c r="AF75" s="15">
        <f ca="1" t="shared" si="486"/>
        <v>5232.52300571337</v>
      </c>
      <c r="AG75" s="15">
        <f ca="1" t="shared" si="487"/>
        <v>6168.84698950915</v>
      </c>
      <c r="AH75" s="15">
        <f ca="1" t="shared" si="488"/>
        <v>7381.18509177247</v>
      </c>
      <c r="AI75" s="15">
        <f ca="1" t="shared" si="489"/>
        <v>9023.87123159439</v>
      </c>
      <c r="AJ75" s="17">
        <f ca="1" t="shared" si="490"/>
        <v>45317.661173329</v>
      </c>
      <c r="AK75" s="17">
        <f ca="1" t="shared" si="491"/>
        <v>49291.8740080482</v>
      </c>
      <c r="AL75" s="17">
        <f ca="1" t="shared" si="492"/>
        <v>61024.6379766826</v>
      </c>
      <c r="AM75" s="17">
        <f ca="1" t="shared" si="493"/>
        <v>75999.5477271278</v>
      </c>
      <c r="AN75" s="17">
        <f ca="1" t="shared" si="494"/>
        <v>90206.976331266</v>
      </c>
      <c r="AO75" s="17">
        <f ca="1">C75/'Ejercicio 3 - TIR'!$D$7</f>
        <v>14866.2492388482</v>
      </c>
      <c r="AP75" s="17">
        <f ca="1" t="shared" si="495"/>
        <v>30451.4119344808</v>
      </c>
      <c r="AQ75" s="17">
        <f ca="1" t="shared" si="496"/>
        <v>34425.6247692</v>
      </c>
      <c r="AR75" s="17">
        <f ca="1" t="shared" si="497"/>
        <v>46158.3887378344</v>
      </c>
      <c r="AS75" s="17">
        <f ca="1" t="shared" si="498"/>
        <v>61133.2984882796</v>
      </c>
      <c r="AT75" s="17">
        <f ca="1" t="shared" si="499"/>
        <v>75340.7270924178</v>
      </c>
      <c r="AU75" s="17">
        <f ca="1">AP75*'Ejercicio 3 - TIR'!$D$5</f>
        <v>15225.7059672404</v>
      </c>
      <c r="AV75" s="17">
        <f ca="1">AQ75*'Ejercicio 3 - TIR'!$D$5</f>
        <v>17212.8123846</v>
      </c>
      <c r="AW75" s="17">
        <f ca="1">AR75*'Ejercicio 3 - TIR'!$D$5</f>
        <v>23079.1943689172</v>
      </c>
      <c r="AX75" s="17">
        <f ca="1">AS75*'Ejercicio 3 - TIR'!$D$5</f>
        <v>30566.6492441398</v>
      </c>
      <c r="AY75" s="17">
        <f ca="1">AT75*'Ejercicio 3 - TIR'!$D$5</f>
        <v>37670.3635462089</v>
      </c>
      <c r="AZ75" s="17">
        <f ca="1" t="shared" ref="AZ75:BD75" si="571">AJ75-AU75-AE75</f>
        <v>25568.5262777655</v>
      </c>
      <c r="BA75" s="17">
        <f ca="1" t="shared" si="571"/>
        <v>26846.5386177348</v>
      </c>
      <c r="BB75" s="17">
        <f ca="1" t="shared" si="571"/>
        <v>31776.5966182562</v>
      </c>
      <c r="BC75" s="17">
        <f ca="1" t="shared" si="571"/>
        <v>38051.7133912155</v>
      </c>
      <c r="BD75" s="17">
        <f ca="1" t="shared" si="571"/>
        <v>43512.7415534627</v>
      </c>
      <c r="BE75" s="17">
        <f ca="1" t="shared" ref="BE75:BI75" si="572">AZ75/Z75</f>
        <v>22213.4450755367</v>
      </c>
      <c r="BF75" s="17">
        <f ca="1" t="shared" si="572"/>
        <v>20162.9997759882</v>
      </c>
      <c r="BG75" s="17">
        <f ca="1" t="shared" si="572"/>
        <v>20243.3029859606</v>
      </c>
      <c r="BH75" s="17">
        <f ca="1" t="shared" si="572"/>
        <v>20259.3782842523</v>
      </c>
      <c r="BI75" s="17">
        <f ca="1" t="shared" si="572"/>
        <v>18949.6655982291</v>
      </c>
      <c r="BJ75" s="17">
        <f ca="1" t="shared" si="502"/>
        <v>68769.4499193997</v>
      </c>
      <c r="BK75" s="17">
        <f ca="1" t="shared" si="503"/>
        <v>34136.2889833693</v>
      </c>
      <c r="BL75" s="17">
        <f ca="1" t="shared" si="504"/>
        <v>102905.738902769</v>
      </c>
      <c r="BM75" s="17">
        <f ca="1">BK75*'Ejercicio 3 - TIR'!$D$5</f>
        <v>17068.1444916847</v>
      </c>
      <c r="BN75" s="17">
        <f ca="1" t="shared" si="505"/>
        <v>85837.5944110843</v>
      </c>
      <c r="BO75" s="17">
        <f ca="1" t="shared" si="506"/>
        <v>37382.0093098002</v>
      </c>
      <c r="BP75" s="17">
        <f ca="1" t="shared" si="507"/>
        <v>-104280.130884617</v>
      </c>
      <c r="BQ75" s="17">
        <f ca="1" t="shared" ref="BQ75:BT75" si="573">BE75</f>
        <v>22213.4450755367</v>
      </c>
      <c r="BR75" s="17">
        <f ca="1" t="shared" si="573"/>
        <v>20162.9997759882</v>
      </c>
      <c r="BS75" s="17">
        <f ca="1" t="shared" si="573"/>
        <v>20243.3029859606</v>
      </c>
      <c r="BT75" s="17">
        <f ca="1" t="shared" si="573"/>
        <v>20259.3782842523</v>
      </c>
      <c r="BU75" s="17">
        <f ca="1" t="shared" si="509"/>
        <v>56331.6749080293</v>
      </c>
      <c r="BV75" s="19">
        <f ca="1" t="shared" si="510"/>
        <v>8.8935504929718</v>
      </c>
    </row>
    <row r="76" ht="15" customHeight="1" spans="1:74">
      <c r="A76" s="15">
        <v>75</v>
      </c>
      <c r="B76" s="16">
        <f ca="1" t="shared" ref="B76:F76" si="574">RAND()</f>
        <v>0.897470067874591</v>
      </c>
      <c r="C76" s="17">
        <f ca="1">IF(B76&lt;=('Ejercicio 3 - TIR'!$D$13-'Ejercicio 3 - TIR'!$C$13)/('Ejercicio 3 - TIR'!$E$13-'Ejercicio 3 - TIR'!$C$13),'Ejercicio 3 - TIR'!$C$13+SQRT(('Ejercicio 3 - TIR'!$E$13-'Ejercicio 3 - TIR'!$C$13)*('Ejercicio 3 - TIR'!$D$13-'Ejercicio 3 - TIR'!$C$13)*B76),'Ejercicio 3 - TIR'!$E$13-SQRT(('Ejercicio 3 - TIR'!$E$13-'Ejercicio 3 - TIR'!$C$13)*('Ejercicio 3 - TIR'!$E$13-'Ejercicio 3 - TIR'!$D$13)*(1-B76)))</f>
        <v>88907.8442784781</v>
      </c>
      <c r="D76" s="16">
        <f ca="1" t="shared" si="574"/>
        <v>0.266956038203732</v>
      </c>
      <c r="E76" s="17">
        <f ca="1">IF(D76&lt;=('Ejercicio 3 - TIR'!$D$14-'Ejercicio 3 - TIR'!$C$14)/('Ejercicio 3 - TIR'!$E$14-'Ejercicio 3 - TIR'!$C$14),'Ejercicio 3 - TIR'!$C$14+SQRT(('Ejercicio 3 - TIR'!$E$14-'Ejercicio 3 - TIR'!$C$14)*('Ejercicio 3 - TIR'!$D$14-'Ejercicio 3 - TIR'!$C$14)*D76),'Ejercicio 3 - TIR'!$E$14-SQRT(('Ejercicio 3 - TIR'!$E$14-'Ejercicio 3 - TIR'!$C$14)*('Ejercicio 3 - TIR'!$E$14-'Ejercicio 3 - TIR'!$D$14)*(1-D76)))</f>
        <v>29474.5617511975</v>
      </c>
      <c r="F76" s="16">
        <f ca="1" t="shared" si="574"/>
        <v>0.325159203053845</v>
      </c>
      <c r="G76" s="17">
        <f ca="1">IF(F76&lt;=('Ejercicio 3 - TIR'!$D$18-'Ejercicio 3 - TIR'!$C$18)/('Ejercicio 3 - TIR'!$E$18-'Ejercicio 3 - TIR'!$C$18),'Ejercicio 3 - TIR'!$C$18+SQRT(('Ejercicio 3 - TIR'!$E$18-'Ejercicio 3 - TIR'!$C$18)*('Ejercicio 3 - TIR'!$D$18-'Ejercicio 3 - TIR'!$C$18)*F76),'Ejercicio 3 - TIR'!$E$18-SQRT(('Ejercicio 3 - TIR'!$E$18-'Ejercicio 3 - TIR'!$C$18)*('Ejercicio 3 - TIR'!$E$18-'Ejercicio 3 - TIR'!$D$18)*(1-F76)))</f>
        <v>36983.8299276312</v>
      </c>
      <c r="H76" s="16">
        <f ca="1" t="shared" ref="H76:L76" si="575">RAND()</f>
        <v>0.720361237413883</v>
      </c>
      <c r="I76" s="17">
        <f ca="1">IF(H76&lt;=('Ejercicio 3 - TIR'!$D$18-'Ejercicio 3 - TIR'!$C$18)/('Ejercicio 3 - TIR'!$E$18-'Ejercicio 3 - TIR'!$C$18),'Ejercicio 3 - TIR'!$C$18+SQRT(('Ejercicio 3 - TIR'!$E$18-'Ejercicio 3 - TIR'!$C$18)*('Ejercicio 3 - TIR'!$D$18-'Ejercicio 3 - TIR'!$C$18)*H76),'Ejercicio 3 - TIR'!$E$18-SQRT(('Ejercicio 3 - TIR'!$E$18-'Ejercicio 3 - TIR'!$C$18)*('Ejercicio 3 - TIR'!$E$18-'Ejercicio 3 - TIR'!$D$18)*(1-H76)))</f>
        <v>40420.3813265776</v>
      </c>
      <c r="J76" s="16">
        <f ca="1" t="shared" si="575"/>
        <v>0.974870378562753</v>
      </c>
      <c r="K76" s="17">
        <f ca="1">IF(J76&lt;=('Ejercicio 3 - TIR'!$D$18-'Ejercicio 3 - TIR'!$C$18)/('Ejercicio 3 - TIR'!$E$18-'Ejercicio 3 - TIR'!$C$18),'Ejercicio 3 - TIR'!$C$18+SQRT(('Ejercicio 3 - TIR'!$E$18-'Ejercicio 3 - TIR'!$C$18)*('Ejercicio 3 - TIR'!$D$18-'Ejercicio 3 - TIR'!$C$18)*J76),'Ejercicio 3 - TIR'!$E$18-SQRT(('Ejercicio 3 - TIR'!$E$18-'Ejercicio 3 - TIR'!$C$18)*('Ejercicio 3 - TIR'!$E$18-'Ejercicio 3 - TIR'!$D$18)*(1-J76)))</f>
        <v>43627.1483664308</v>
      </c>
      <c r="L76" s="16">
        <f ca="1" t="shared" si="575"/>
        <v>0.642688676015507</v>
      </c>
      <c r="M76" s="17">
        <f ca="1">IF(L76&lt;=('Ejercicio 3 - TIR'!$D$18-'Ejercicio 3 - TIR'!$C$18)/('Ejercicio 3 - TIR'!$E$18-'Ejercicio 3 - TIR'!$C$18),'Ejercicio 3 - TIR'!$C$18+SQRT(('Ejercicio 3 - TIR'!$E$18-'Ejercicio 3 - TIR'!$C$18)*('Ejercicio 3 - TIR'!$D$18-'Ejercicio 3 - TIR'!$C$18)*L76),'Ejercicio 3 - TIR'!$E$18-SQRT(('Ejercicio 3 - TIR'!$E$18-'Ejercicio 3 - TIR'!$C$18)*('Ejercicio 3 - TIR'!$E$18-'Ejercicio 3 - TIR'!$D$18)*(1-L76)))</f>
        <v>39818.518289555</v>
      </c>
      <c r="N76" s="16">
        <f ca="1" t="shared" ref="N76:R76" si="576">RAND()</f>
        <v>0.524080636045471</v>
      </c>
      <c r="O76" s="17">
        <f ca="1">IF(N76&lt;=('Ejercicio 3 - TIR'!$D$18-'Ejercicio 3 - TIR'!$C$18)/('Ejercicio 3 - TIR'!$E$18-'Ejercicio 3 - TIR'!$C$18),'Ejercicio 3 - TIR'!$C$18+SQRT(('Ejercicio 3 - TIR'!$E$18-'Ejercicio 3 - TIR'!$C$18)*('Ejercicio 3 - TIR'!$D$18-'Ejercicio 3 - TIR'!$C$18)*N76),'Ejercicio 3 - TIR'!$E$18-SQRT(('Ejercicio 3 - TIR'!$E$18-'Ejercicio 3 - TIR'!$C$18)*('Ejercicio 3 - TIR'!$E$18-'Ejercicio 3 - TIR'!$D$18)*(1-N76)))</f>
        <v>38866.3462264239</v>
      </c>
      <c r="P76" s="16">
        <f ca="1" t="shared" si="576"/>
        <v>0.288796424210267</v>
      </c>
      <c r="Q76" s="18">
        <f ca="1">IF(P76&lt;=('Ejercicio 3 - TIR'!$D$22-'Ejercicio 3 - TIR'!$C$22)/('Ejercicio 3 - TIR'!$E$22-'Ejercicio 3 - TIR'!$C$22),'Ejercicio 3 - TIR'!$C$22+SQRT(('Ejercicio 3 - TIR'!$E$22-'Ejercicio 3 - TIR'!$C$22)*('Ejercicio 3 - TIR'!$D$22-'Ejercicio 3 - TIR'!$C$22)*P76),'Ejercicio 3 - TIR'!$E$22-SQRT(('Ejercicio 3 - TIR'!$E$22-'Ejercicio 3 - TIR'!$C$22)*('Ejercicio 3 - TIR'!$E$22-'Ejercicio 3 - TIR'!$D$22)*(1-P76)))</f>
        <v>0.142799858849968</v>
      </c>
      <c r="R76" s="16">
        <f ca="1" t="shared" si="576"/>
        <v>0.0749636421116009</v>
      </c>
      <c r="S76" s="18">
        <f ca="1">IF(R76&lt;=('Ejercicio 3 - TIR'!$D$23-'Ejercicio 3 - TIR'!$C$23)/('Ejercicio 3 - TIR'!$E$23-'Ejercicio 3 - TIR'!$C$23),'Ejercicio 3 - TIR'!$C$23+SQRT(('Ejercicio 3 - TIR'!$E$23-'Ejercicio 3 - TIR'!$C$23)*('Ejercicio 3 - TIR'!$D$23-'Ejercicio 3 - TIR'!$C$23)*R76),'Ejercicio 3 - TIR'!$E$23-SQRT(('Ejercicio 3 - TIR'!$E$23-'Ejercicio 3 - TIR'!$C$23)*('Ejercicio 3 - TIR'!$E$23-'Ejercicio 3 - TIR'!$D$23)*(1-R76)))</f>
        <v>0.131616133427302</v>
      </c>
      <c r="T76" s="16">
        <f ca="1" t="shared" ref="T76:X76" si="577">RAND()</f>
        <v>0.298275551050894</v>
      </c>
      <c r="U76" s="18">
        <f ca="1">IF(T76&lt;=('Ejercicio 3 - TIR'!$D$24-'Ejercicio 3 - TIR'!$C$24)/('Ejercicio 3 - TIR'!$E$24-'Ejercicio 3 - TIR'!$C$24),'Ejercicio 3 - TIR'!$C$24+SQRT(('Ejercicio 3 - TIR'!$E$24-'Ejercicio 3 - TIR'!$C$24)*('Ejercicio 3 - TIR'!$D$24-'Ejercicio 3 - TIR'!$C$24)*T76),'Ejercicio 3 - TIR'!$E$24-SQRT(('Ejercicio 3 - TIR'!$E$24-'Ejercicio 3 - TIR'!$C$24)*('Ejercicio 3 - TIR'!$E$24-'Ejercicio 3 - TIR'!$D$24)*(1-T76)))</f>
        <v>0.175027557955319</v>
      </c>
      <c r="V76" s="16">
        <f ca="1" t="shared" si="577"/>
        <v>0.377712972455959</v>
      </c>
      <c r="W76" s="18">
        <f ca="1">IF(V76&lt;=('Ejercicio 3 - TIR'!$D$25-'Ejercicio 3 - TIR'!$C$25)/('Ejercicio 3 - TIR'!$E$25-'Ejercicio 3 - TIR'!$C$25),'Ejercicio 3 - TIR'!$C$25+SQRT(('Ejercicio 3 - TIR'!$E$25-'Ejercicio 3 - TIR'!$C$25)*('Ejercicio 3 - TIR'!$D$25-'Ejercicio 3 - TIR'!$C$25)*V76),'Ejercicio 3 - TIR'!$E$25-SQRT(('Ejercicio 3 - TIR'!$E$25-'Ejercicio 3 - TIR'!$C$25)*('Ejercicio 3 - TIR'!$E$25-'Ejercicio 3 - TIR'!$D$25)*(1-V76)))</f>
        <v>0.203330903197039</v>
      </c>
      <c r="X76" s="16">
        <f ca="1" t="shared" si="577"/>
        <v>0.678875347528834</v>
      </c>
      <c r="Y76" s="18">
        <f ca="1">IF(X76&lt;=('Ejercicio 3 - TIR'!$D$26-'Ejercicio 3 - TIR'!$C$26)/('Ejercicio 3 - TIR'!$E$26-'Ejercicio 3 - TIR'!$C$26),'Ejercicio 3 - TIR'!$C$26+SQRT(('Ejercicio 3 - TIR'!$E$26-'Ejercicio 3 - TIR'!$C$26)*('Ejercicio 3 - TIR'!$D$26-'Ejercicio 3 - TIR'!$C$26)*X76),'Ejercicio 3 - TIR'!$E$26-SQRT(('Ejercicio 3 - TIR'!$E$26-'Ejercicio 3 - TIR'!$C$26)*('Ejercicio 3 - TIR'!$E$26-'Ejercicio 3 - TIR'!$D$26)*(1-X76)))</f>
        <v>0.238357796367816</v>
      </c>
      <c r="Z76" s="16">
        <f ca="1" t="shared" si="480"/>
        <v>1.14279985884997</v>
      </c>
      <c r="AA76" s="16">
        <f ca="1" t="shared" si="481"/>
        <v>1.29321075755307</v>
      </c>
      <c r="AB76" s="16">
        <f ca="1" t="shared" si="482"/>
        <v>1.51955827836913</v>
      </c>
      <c r="AC76" s="16">
        <f ca="1" t="shared" si="483"/>
        <v>1.82853143557046</v>
      </c>
      <c r="AD76" s="16">
        <f ca="1" t="shared" si="484"/>
        <v>2.26437615914232</v>
      </c>
      <c r="AE76" s="15">
        <f ca="1" t="shared" si="485"/>
        <v>4208.96325773568</v>
      </c>
      <c r="AF76" s="15">
        <f ca="1" t="shared" si="486"/>
        <v>4762.93072745643</v>
      </c>
      <c r="AG76" s="15">
        <f ca="1" t="shared" si="487"/>
        <v>5596.57486139349</v>
      </c>
      <c r="AH76" s="15">
        <f ca="1" t="shared" si="488"/>
        <v>6734.53148277047</v>
      </c>
      <c r="AI76" s="15">
        <f ca="1" t="shared" si="489"/>
        <v>8339.75956657332</v>
      </c>
      <c r="AJ76" s="17">
        <f ca="1" t="shared" si="490"/>
        <v>42265.1156210281</v>
      </c>
      <c r="AK76" s="17">
        <f ca="1" t="shared" si="491"/>
        <v>52272.0719559273</v>
      </c>
      <c r="AL76" s="17">
        <f ca="1" t="shared" si="492"/>
        <v>66293.9944618482</v>
      </c>
      <c r="AM76" s="17">
        <f ca="1" t="shared" si="493"/>
        <v>72809.4124102887</v>
      </c>
      <c r="AN76" s="17">
        <f ca="1" t="shared" si="494"/>
        <v>88008.0277880851</v>
      </c>
      <c r="AO76" s="17">
        <f ca="1">C76/'Ejercicio 3 - TIR'!$D$7</f>
        <v>17781.5688556956</v>
      </c>
      <c r="AP76" s="17">
        <f ca="1" t="shared" si="495"/>
        <v>24483.5467653325</v>
      </c>
      <c r="AQ76" s="17">
        <f ca="1" t="shared" si="496"/>
        <v>34490.5031002317</v>
      </c>
      <c r="AR76" s="17">
        <f ca="1" t="shared" si="497"/>
        <v>48512.4256061526</v>
      </c>
      <c r="AS76" s="17">
        <f ca="1" t="shared" si="498"/>
        <v>55027.8435545931</v>
      </c>
      <c r="AT76" s="17">
        <f ca="1" t="shared" si="499"/>
        <v>70226.4589323895</v>
      </c>
      <c r="AU76" s="17">
        <f ca="1">AP76*'Ejercicio 3 - TIR'!$D$5</f>
        <v>12241.7733826663</v>
      </c>
      <c r="AV76" s="17">
        <f ca="1">AQ76*'Ejercicio 3 - TIR'!$D$5</f>
        <v>17245.2515501158</v>
      </c>
      <c r="AW76" s="17">
        <f ca="1">AR76*'Ejercicio 3 - TIR'!$D$5</f>
        <v>24256.2128030763</v>
      </c>
      <c r="AX76" s="17">
        <f ca="1">AS76*'Ejercicio 3 - TIR'!$D$5</f>
        <v>27513.9217772965</v>
      </c>
      <c r="AY76" s="17">
        <f ca="1">AT76*'Ejercicio 3 - TIR'!$D$5</f>
        <v>35113.2294661948</v>
      </c>
      <c r="AZ76" s="17">
        <f ca="1" t="shared" ref="AZ76:BD76" si="578">AJ76-AU76-AE76</f>
        <v>25814.3789806262</v>
      </c>
      <c r="BA76" s="17">
        <f ca="1" t="shared" si="578"/>
        <v>30263.889678355</v>
      </c>
      <c r="BB76" s="17">
        <f ca="1" t="shared" si="578"/>
        <v>36441.2067973784</v>
      </c>
      <c r="BC76" s="17">
        <f ca="1" t="shared" si="578"/>
        <v>38560.9591502217</v>
      </c>
      <c r="BD76" s="17">
        <f ca="1" t="shared" si="578"/>
        <v>44555.0387553171</v>
      </c>
      <c r="BE76" s="17">
        <f ca="1" t="shared" ref="BE76:BI76" si="579">AZ76/Z76</f>
        <v>22588.7138335876</v>
      </c>
      <c r="BF76" s="17">
        <f ca="1" t="shared" si="579"/>
        <v>23402.1326389354</v>
      </c>
      <c r="BG76" s="17">
        <f ca="1" t="shared" si="579"/>
        <v>23981.4473167091</v>
      </c>
      <c r="BH76" s="17">
        <f ca="1" t="shared" si="579"/>
        <v>21088.4857651854</v>
      </c>
      <c r="BI76" s="17">
        <f ca="1" t="shared" si="579"/>
        <v>19676.5182213335</v>
      </c>
      <c r="BJ76" s="17">
        <f ca="1" t="shared" si="502"/>
        <v>66741.4949305797</v>
      </c>
      <c r="BK76" s="17">
        <f ca="1" t="shared" si="503"/>
        <v>40264.1605889847</v>
      </c>
      <c r="BL76" s="17">
        <f ca="1" t="shared" si="504"/>
        <v>107005.655519564</v>
      </c>
      <c r="BM76" s="17">
        <f ca="1">BK76*'Ejercicio 3 - TIR'!$D$5</f>
        <v>20132.0802944923</v>
      </c>
      <c r="BN76" s="17">
        <f ca="1" t="shared" si="505"/>
        <v>86873.575225072</v>
      </c>
      <c r="BO76" s="17">
        <f ca="1" t="shared" si="506"/>
        <v>38365.3461790453</v>
      </c>
      <c r="BP76" s="17">
        <f ca="1" t="shared" si="507"/>
        <v>-118382.406029676</v>
      </c>
      <c r="BQ76" s="17">
        <f ca="1" t="shared" ref="BQ76:BT76" si="580">BE76</f>
        <v>22588.7138335876</v>
      </c>
      <c r="BR76" s="17">
        <f ca="1" t="shared" si="580"/>
        <v>23402.1326389354</v>
      </c>
      <c r="BS76" s="17">
        <f ca="1" t="shared" si="580"/>
        <v>23981.4473167091</v>
      </c>
      <c r="BT76" s="17">
        <f ca="1" t="shared" si="580"/>
        <v>21088.4857651854</v>
      </c>
      <c r="BU76" s="17">
        <f ca="1" t="shared" si="509"/>
        <v>58041.8644003789</v>
      </c>
      <c r="BV76" s="19">
        <f ca="1" t="shared" si="510"/>
        <v>7.05910458078796</v>
      </c>
    </row>
    <row r="77" ht="15" customHeight="1" spans="1:74">
      <c r="A77" s="15">
        <v>76</v>
      </c>
      <c r="B77" s="16">
        <f ca="1" t="shared" ref="B77:F77" si="581">RAND()</f>
        <v>0.324598706734408</v>
      </c>
      <c r="C77" s="17">
        <f ca="1">IF(B77&lt;=('Ejercicio 3 - TIR'!$D$13-'Ejercicio 3 - TIR'!$C$13)/('Ejercicio 3 - TIR'!$E$13-'Ejercicio 3 - TIR'!$C$13),'Ejercicio 3 - TIR'!$C$13+SQRT(('Ejercicio 3 - TIR'!$E$13-'Ejercicio 3 - TIR'!$C$13)*('Ejercicio 3 - TIR'!$D$13-'Ejercicio 3 - TIR'!$C$13)*B77),'Ejercicio 3 - TIR'!$E$13-SQRT(('Ejercicio 3 - TIR'!$E$13-'Ejercicio 3 - TIR'!$C$13)*('Ejercicio 3 - TIR'!$E$13-'Ejercicio 3 - TIR'!$D$13)*(1-B77)))</f>
        <v>71531.0423106375</v>
      </c>
      <c r="D77" s="16">
        <f ca="1" t="shared" si="581"/>
        <v>0.810165391015922</v>
      </c>
      <c r="E77" s="17">
        <f ca="1">IF(D77&lt;=('Ejercicio 3 - TIR'!$D$14-'Ejercicio 3 - TIR'!$C$14)/('Ejercicio 3 - TIR'!$E$14-'Ejercicio 3 - TIR'!$C$14),'Ejercicio 3 - TIR'!$C$14+SQRT(('Ejercicio 3 - TIR'!$E$14-'Ejercicio 3 - TIR'!$C$14)*('Ejercicio 3 - TIR'!$D$14-'Ejercicio 3 - TIR'!$C$14)*D77),'Ejercicio 3 - TIR'!$E$14-SQRT(('Ejercicio 3 - TIR'!$E$14-'Ejercicio 3 - TIR'!$C$14)*('Ejercicio 3 - TIR'!$E$14-'Ejercicio 3 - TIR'!$D$14)*(1-D77)))</f>
        <v>34663.7849230366</v>
      </c>
      <c r="F77" s="16">
        <f ca="1" t="shared" si="581"/>
        <v>0.593872256352899</v>
      </c>
      <c r="G77" s="17">
        <f ca="1">IF(F77&lt;=('Ejercicio 3 - TIR'!$D$18-'Ejercicio 3 - TIR'!$C$18)/('Ejercicio 3 - TIR'!$E$18-'Ejercicio 3 - TIR'!$C$18),'Ejercicio 3 - TIR'!$C$18+SQRT(('Ejercicio 3 - TIR'!$E$18-'Ejercicio 3 - TIR'!$C$18)*('Ejercicio 3 - TIR'!$D$18-'Ejercicio 3 - TIR'!$C$18)*F77),'Ejercicio 3 - TIR'!$E$18-SQRT(('Ejercicio 3 - TIR'!$E$18-'Ejercicio 3 - TIR'!$C$18)*('Ejercicio 3 - TIR'!$E$18-'Ejercicio 3 - TIR'!$D$18)*(1-F77)))</f>
        <v>39438.264589051</v>
      </c>
      <c r="H77" s="16">
        <f ca="1" t="shared" ref="H77:L77" si="582">RAND()</f>
        <v>0.527394622847486</v>
      </c>
      <c r="I77" s="17">
        <f ca="1">IF(H77&lt;=('Ejercicio 3 - TIR'!$D$18-'Ejercicio 3 - TIR'!$C$18)/('Ejercicio 3 - TIR'!$E$18-'Ejercicio 3 - TIR'!$C$18),'Ejercicio 3 - TIR'!$C$18+SQRT(('Ejercicio 3 - TIR'!$E$18-'Ejercicio 3 - TIR'!$C$18)*('Ejercicio 3 - TIR'!$D$18-'Ejercicio 3 - TIR'!$C$18)*H77),'Ejercicio 3 - TIR'!$E$18-SQRT(('Ejercicio 3 - TIR'!$E$18-'Ejercicio 3 - TIR'!$C$18)*('Ejercicio 3 - TIR'!$E$18-'Ejercicio 3 - TIR'!$D$18)*(1-H77)))</f>
        <v>38894.3349063954</v>
      </c>
      <c r="J77" s="16">
        <f ca="1" t="shared" si="582"/>
        <v>0.498644600335159</v>
      </c>
      <c r="K77" s="17">
        <f ca="1">IF(J77&lt;=('Ejercicio 3 - TIR'!$D$18-'Ejercicio 3 - TIR'!$C$18)/('Ejercicio 3 - TIR'!$E$18-'Ejercicio 3 - TIR'!$C$18),'Ejercicio 3 - TIR'!$C$18+SQRT(('Ejercicio 3 - TIR'!$E$18-'Ejercicio 3 - TIR'!$C$18)*('Ejercicio 3 - TIR'!$D$18-'Ejercicio 3 - TIR'!$C$18)*J77),'Ejercicio 3 - TIR'!$E$18-SQRT(('Ejercicio 3 - TIR'!$E$18-'Ejercicio 3 - TIR'!$C$18)*('Ejercicio 3 - TIR'!$E$18-'Ejercicio 3 - TIR'!$D$18)*(1-J77)))</f>
        <v>38648.5079667116</v>
      </c>
      <c r="L77" s="16">
        <f ca="1" t="shared" si="582"/>
        <v>0.878417543351427</v>
      </c>
      <c r="M77" s="17">
        <f ca="1">IF(L77&lt;=('Ejercicio 3 - TIR'!$D$18-'Ejercicio 3 - TIR'!$C$18)/('Ejercicio 3 - TIR'!$E$18-'Ejercicio 3 - TIR'!$C$18),'Ejercicio 3 - TIR'!$C$18+SQRT(('Ejercicio 3 - TIR'!$E$18-'Ejercicio 3 - TIR'!$C$18)*('Ejercicio 3 - TIR'!$D$18-'Ejercicio 3 - TIR'!$C$18)*L77),'Ejercicio 3 - TIR'!$E$18-SQRT(('Ejercicio 3 - TIR'!$E$18-'Ejercicio 3 - TIR'!$C$18)*('Ejercicio 3 - TIR'!$E$18-'Ejercicio 3 - TIR'!$D$18)*(1-L77)))</f>
        <v>41980.2840781552</v>
      </c>
      <c r="N77" s="16">
        <f ca="1" t="shared" ref="N77:R77" si="583">RAND()</f>
        <v>0.351539589390712</v>
      </c>
      <c r="O77" s="17">
        <f ca="1">IF(N77&lt;=('Ejercicio 3 - TIR'!$D$18-'Ejercicio 3 - TIR'!$C$18)/('Ejercicio 3 - TIR'!$E$18-'Ejercicio 3 - TIR'!$C$18),'Ejercicio 3 - TIR'!$C$18+SQRT(('Ejercicio 3 - TIR'!$E$18-'Ejercicio 3 - TIR'!$C$18)*('Ejercicio 3 - TIR'!$D$18-'Ejercicio 3 - TIR'!$C$18)*N77),'Ejercicio 3 - TIR'!$E$18-SQRT(('Ejercicio 3 - TIR'!$E$18-'Ejercicio 3 - TIR'!$C$18)*('Ejercicio 3 - TIR'!$E$18-'Ejercicio 3 - TIR'!$D$18)*(1-N77)))</f>
        <v>37261.6071505285</v>
      </c>
      <c r="P77" s="16">
        <f ca="1" t="shared" si="583"/>
        <v>0.85253656946475</v>
      </c>
      <c r="Q77" s="18">
        <f ca="1">IF(P77&lt;=('Ejercicio 3 - TIR'!$D$22-'Ejercicio 3 - TIR'!$C$22)/('Ejercicio 3 - TIR'!$E$22-'Ejercicio 3 - TIR'!$C$22),'Ejercicio 3 - TIR'!$C$22+SQRT(('Ejercicio 3 - TIR'!$E$22-'Ejercicio 3 - TIR'!$C$22)*('Ejercicio 3 - TIR'!$D$22-'Ejercicio 3 - TIR'!$C$22)*P77),'Ejercicio 3 - TIR'!$E$22-SQRT(('Ejercicio 3 - TIR'!$E$22-'Ejercicio 3 - TIR'!$C$22)*('Ejercicio 3 - TIR'!$E$22-'Ejercicio 3 - TIR'!$D$22)*(1-P77)))</f>
        <v>0.163707849283675</v>
      </c>
      <c r="R77" s="16">
        <f ca="1" t="shared" si="583"/>
        <v>0.389453837688637</v>
      </c>
      <c r="S77" s="18">
        <f ca="1">IF(R77&lt;=('Ejercicio 3 - TIR'!$D$23-'Ejercicio 3 - TIR'!$C$23)/('Ejercicio 3 - TIR'!$E$23-'Ejercicio 3 - TIR'!$C$23),'Ejercicio 3 - TIR'!$C$23+SQRT(('Ejercicio 3 - TIR'!$E$23-'Ejercicio 3 - TIR'!$C$23)*('Ejercicio 3 - TIR'!$D$23-'Ejercicio 3 - TIR'!$C$23)*R77),'Ejercicio 3 - TIR'!$E$23-SQRT(('Ejercicio 3 - TIR'!$E$23-'Ejercicio 3 - TIR'!$C$23)*('Ejercicio 3 - TIR'!$E$23-'Ejercicio 3 - TIR'!$D$23)*(1-R77)))</f>
        <v>0.146476723887965</v>
      </c>
      <c r="T77" s="16">
        <f ca="1" t="shared" ref="T77:X77" si="584">RAND()</f>
        <v>0.380537113189201</v>
      </c>
      <c r="U77" s="18">
        <f ca="1">IF(T77&lt;=('Ejercicio 3 - TIR'!$D$24-'Ejercicio 3 - TIR'!$C$24)/('Ejercicio 3 - TIR'!$E$24-'Ejercicio 3 - TIR'!$C$24),'Ejercicio 3 - TIR'!$C$24+SQRT(('Ejercicio 3 - TIR'!$E$24-'Ejercicio 3 - TIR'!$C$24)*('Ejercicio 3 - TIR'!$D$24-'Ejercicio 3 - TIR'!$C$24)*T77),'Ejercicio 3 - TIR'!$E$24-SQRT(('Ejercicio 3 - TIR'!$E$24-'Ejercicio 3 - TIR'!$C$24)*('Ejercicio 3 - TIR'!$E$24-'Ejercicio 3 - TIR'!$D$24)*(1-T77)))</f>
        <v>0.178268851014806</v>
      </c>
      <c r="V77" s="16">
        <f ca="1" t="shared" si="584"/>
        <v>0.99518224539507</v>
      </c>
      <c r="W77" s="18">
        <f ca="1">IF(V77&lt;=('Ejercicio 3 - TIR'!$D$25-'Ejercicio 3 - TIR'!$C$25)/('Ejercicio 3 - TIR'!$E$25-'Ejercicio 3 - TIR'!$C$25),'Ejercicio 3 - TIR'!$C$25+SQRT(('Ejercicio 3 - TIR'!$E$25-'Ejercicio 3 - TIR'!$C$25)*('Ejercicio 3 - TIR'!$D$25-'Ejercicio 3 - TIR'!$C$25)*V77),'Ejercicio 3 - TIR'!$E$25-SQRT(('Ejercicio 3 - TIR'!$E$25-'Ejercicio 3 - TIR'!$C$25)*('Ejercicio 3 - TIR'!$E$25-'Ejercicio 3 - TIR'!$D$25)*(1-V77)))</f>
        <v>0.245893646250351</v>
      </c>
      <c r="X77" s="16">
        <f ca="1" t="shared" si="584"/>
        <v>0.555128530835045</v>
      </c>
      <c r="Y77" s="18">
        <f ca="1">IF(X77&lt;=('Ejercicio 3 - TIR'!$D$26-'Ejercicio 3 - TIR'!$C$26)/('Ejercicio 3 - TIR'!$E$26-'Ejercicio 3 - TIR'!$C$26),'Ejercicio 3 - TIR'!$C$26+SQRT(('Ejercicio 3 - TIR'!$E$26-'Ejercicio 3 - TIR'!$C$26)*('Ejercicio 3 - TIR'!$D$26-'Ejercicio 3 - TIR'!$C$26)*X77),'Ejercicio 3 - TIR'!$E$26-SQRT(('Ejercicio 3 - TIR'!$E$26-'Ejercicio 3 - TIR'!$C$26)*('Ejercicio 3 - TIR'!$E$26-'Ejercicio 3 - TIR'!$D$26)*(1-X77)))</f>
        <v>0.230986675959585</v>
      </c>
      <c r="Z77" s="16">
        <f ca="1" t="shared" si="480"/>
        <v>1.16370784928367</v>
      </c>
      <c r="AA77" s="16">
        <f ca="1" t="shared" si="481"/>
        <v>1.33416396260946</v>
      </c>
      <c r="AB77" s="16">
        <f ca="1" t="shared" si="482"/>
        <v>1.57200383928921</v>
      </c>
      <c r="AC77" s="16">
        <f ca="1" t="shared" si="483"/>
        <v>1.95854959525158</v>
      </c>
      <c r="AD77" s="16">
        <f ca="1" t="shared" si="484"/>
        <v>2.41094845596073</v>
      </c>
      <c r="AE77" s="15">
        <f ca="1" t="shared" si="485"/>
        <v>5674.7336777822</v>
      </c>
      <c r="AF77" s="15">
        <f ca="1" t="shared" si="486"/>
        <v>6505.95007584044</v>
      </c>
      <c r="AG77" s="15">
        <f ca="1" t="shared" si="487"/>
        <v>7665.7583206202</v>
      </c>
      <c r="AH77" s="15">
        <f ca="1" t="shared" si="488"/>
        <v>9550.71958535148</v>
      </c>
      <c r="AI77" s="15">
        <f ca="1" t="shared" si="489"/>
        <v>11756.8085553939</v>
      </c>
      <c r="AJ77" s="17">
        <f ca="1" t="shared" si="490"/>
        <v>45894.6180644051</v>
      </c>
      <c r="AK77" s="17">
        <f ca="1" t="shared" si="491"/>
        <v>51891.4199817758</v>
      </c>
      <c r="AL77" s="17">
        <f ca="1" t="shared" si="492"/>
        <v>60755.6029064701</v>
      </c>
      <c r="AM77" s="17">
        <f ca="1" t="shared" si="493"/>
        <v>82220.4683898173</v>
      </c>
      <c r="AN77" s="17">
        <f ca="1" t="shared" si="494"/>
        <v>89835.8142261822</v>
      </c>
      <c r="AO77" s="17">
        <f ca="1">C77/'Ejercicio 3 - TIR'!$D$7</f>
        <v>14306.2084621275</v>
      </c>
      <c r="AP77" s="17">
        <f ca="1" t="shared" si="495"/>
        <v>31588.4096022776</v>
      </c>
      <c r="AQ77" s="17">
        <f ca="1" t="shared" si="496"/>
        <v>37585.2115196483</v>
      </c>
      <c r="AR77" s="17">
        <f ca="1" t="shared" si="497"/>
        <v>46449.3944443426</v>
      </c>
      <c r="AS77" s="17">
        <f ca="1" t="shared" si="498"/>
        <v>67914.2599276898</v>
      </c>
      <c r="AT77" s="17">
        <f ca="1" t="shared" si="499"/>
        <v>75529.6057640547</v>
      </c>
      <c r="AU77" s="17">
        <f ca="1">AP77*'Ejercicio 3 - TIR'!$D$5</f>
        <v>15794.2048011388</v>
      </c>
      <c r="AV77" s="17">
        <f ca="1">AQ77*'Ejercicio 3 - TIR'!$D$5</f>
        <v>18792.6057598241</v>
      </c>
      <c r="AW77" s="17">
        <f ca="1">AR77*'Ejercicio 3 - TIR'!$D$5</f>
        <v>23224.6972221713</v>
      </c>
      <c r="AX77" s="17">
        <f ca="1">AS77*'Ejercicio 3 - TIR'!$D$5</f>
        <v>33957.1299638449</v>
      </c>
      <c r="AY77" s="17">
        <f ca="1">AT77*'Ejercicio 3 - TIR'!$D$5</f>
        <v>37764.8028820273</v>
      </c>
      <c r="AZ77" s="17">
        <f ca="1" t="shared" ref="AZ77:BD77" si="585">AJ77-AU77-AE77</f>
        <v>24425.6795854841</v>
      </c>
      <c r="BA77" s="17">
        <f ca="1" t="shared" si="585"/>
        <v>26592.8641461112</v>
      </c>
      <c r="BB77" s="17">
        <f ca="1" t="shared" si="585"/>
        <v>29865.1473636786</v>
      </c>
      <c r="BC77" s="17">
        <f ca="1" t="shared" si="585"/>
        <v>38712.6188406209</v>
      </c>
      <c r="BD77" s="17">
        <f ca="1" t="shared" si="585"/>
        <v>40314.2027887609</v>
      </c>
      <c r="BE77" s="17">
        <f ca="1" t="shared" ref="BE77:BI77" si="586">AZ77/Z77</f>
        <v>20989.5289445022</v>
      </c>
      <c r="BF77" s="17">
        <f ca="1" t="shared" si="586"/>
        <v>19932.2308886974</v>
      </c>
      <c r="BG77" s="17">
        <f ca="1" t="shared" si="586"/>
        <v>18998.138946774</v>
      </c>
      <c r="BH77" s="17">
        <f ca="1" t="shared" si="586"/>
        <v>19765.9630036829</v>
      </c>
      <c r="BI77" s="17">
        <f ca="1" t="shared" si="586"/>
        <v>16721.3043020848</v>
      </c>
      <c r="BJ77" s="17">
        <f ca="1" t="shared" si="502"/>
        <v>83572.59873795</v>
      </c>
      <c r="BK77" s="17">
        <f ca="1" t="shared" si="503"/>
        <v>34491.5312024187</v>
      </c>
      <c r="BL77" s="17">
        <f ca="1" t="shared" si="504"/>
        <v>118064.129940369</v>
      </c>
      <c r="BM77" s="17">
        <f ca="1">BK77*'Ejercicio 3 - TIR'!$D$5</f>
        <v>17245.7656012094</v>
      </c>
      <c r="BN77" s="17">
        <f ca="1" t="shared" si="505"/>
        <v>100818.364339159</v>
      </c>
      <c r="BO77" s="17">
        <f ca="1" t="shared" si="506"/>
        <v>41816.8891541003</v>
      </c>
      <c r="BP77" s="17">
        <f ca="1" t="shared" si="507"/>
        <v>-106194.827233674</v>
      </c>
      <c r="BQ77" s="17">
        <f ca="1" t="shared" ref="BQ77:BT77" si="587">BE77</f>
        <v>20989.5289445022</v>
      </c>
      <c r="BR77" s="17">
        <f ca="1" t="shared" si="587"/>
        <v>19932.2308886974</v>
      </c>
      <c r="BS77" s="17">
        <f ca="1" t="shared" si="587"/>
        <v>18998.138946774</v>
      </c>
      <c r="BT77" s="17">
        <f ca="1" t="shared" si="587"/>
        <v>19765.9630036829</v>
      </c>
      <c r="BU77" s="17">
        <f ca="1" t="shared" si="509"/>
        <v>58538.1934561851</v>
      </c>
      <c r="BV77" s="19">
        <f ca="1" t="shared" si="510"/>
        <v>7.93297653023246</v>
      </c>
    </row>
    <row r="78" ht="15" customHeight="1" spans="1:74">
      <c r="A78" s="15">
        <v>77</v>
      </c>
      <c r="B78" s="16">
        <f ca="1" t="shared" ref="B78:F78" si="588">RAND()</f>
        <v>0.831214179662271</v>
      </c>
      <c r="C78" s="17">
        <f ca="1">IF(B78&lt;=('Ejercicio 3 - TIR'!$D$13-'Ejercicio 3 - TIR'!$C$13)/('Ejercicio 3 - TIR'!$E$13-'Ejercicio 3 - TIR'!$C$13),'Ejercicio 3 - TIR'!$C$13+SQRT(('Ejercicio 3 - TIR'!$E$13-'Ejercicio 3 - TIR'!$C$13)*('Ejercicio 3 - TIR'!$D$13-'Ejercicio 3 - TIR'!$C$13)*B78),'Ejercicio 3 - TIR'!$E$13-SQRT(('Ejercicio 3 - TIR'!$E$13-'Ejercicio 3 - TIR'!$C$13)*('Ejercicio 3 - TIR'!$E$13-'Ejercicio 3 - TIR'!$D$13)*(1-B78)))</f>
        <v>85768.2402913317</v>
      </c>
      <c r="D78" s="16">
        <f ca="1" t="shared" si="588"/>
        <v>0.461338186850481</v>
      </c>
      <c r="E78" s="17">
        <f ca="1">IF(D78&lt;=('Ejercicio 3 - TIR'!$D$14-'Ejercicio 3 - TIR'!$C$14)/('Ejercicio 3 - TIR'!$E$14-'Ejercicio 3 - TIR'!$C$14),'Ejercicio 3 - TIR'!$C$14+SQRT(('Ejercicio 3 - TIR'!$E$14-'Ejercicio 3 - TIR'!$C$14)*('Ejercicio 3 - TIR'!$D$14-'Ejercicio 3 - TIR'!$C$14)*D78),'Ejercicio 3 - TIR'!$E$14-SQRT(('Ejercicio 3 - TIR'!$E$14-'Ejercicio 3 - TIR'!$C$14)*('Ejercicio 3 - TIR'!$E$14-'Ejercicio 3 - TIR'!$D$14)*(1-D78)))</f>
        <v>31011.1584743957</v>
      </c>
      <c r="F78" s="16">
        <f ca="1" t="shared" si="588"/>
        <v>0.102583003060318</v>
      </c>
      <c r="G78" s="17">
        <f ca="1">IF(F78&lt;=('Ejercicio 3 - TIR'!$D$18-'Ejercicio 3 - TIR'!$C$18)/('Ejercicio 3 - TIR'!$E$18-'Ejercicio 3 - TIR'!$C$18),'Ejercicio 3 - TIR'!$C$18+SQRT(('Ejercicio 3 - TIR'!$E$18-'Ejercicio 3 - TIR'!$C$18)*('Ejercicio 3 - TIR'!$D$18-'Ejercicio 3 - TIR'!$C$18)*F78),'Ejercicio 3 - TIR'!$E$18-SQRT(('Ejercicio 3 - TIR'!$E$18-'Ejercicio 3 - TIR'!$C$18)*('Ejercicio 3 - TIR'!$E$18-'Ejercicio 3 - TIR'!$D$18)*(1-F78)))</f>
        <v>33922.6840886117</v>
      </c>
      <c r="H78" s="16">
        <f ca="1" t="shared" ref="H78:L78" si="589">RAND()</f>
        <v>0.385027009620074</v>
      </c>
      <c r="I78" s="17">
        <f ca="1">IF(H78&lt;=('Ejercicio 3 - TIR'!$D$18-'Ejercicio 3 - TIR'!$C$18)/('Ejercicio 3 - TIR'!$E$18-'Ejercicio 3 - TIR'!$C$18),'Ejercicio 3 - TIR'!$C$18+SQRT(('Ejercicio 3 - TIR'!$E$18-'Ejercicio 3 - TIR'!$C$18)*('Ejercicio 3 - TIR'!$D$18-'Ejercicio 3 - TIR'!$C$18)*H78),'Ejercicio 3 - TIR'!$E$18-SQRT(('Ejercicio 3 - TIR'!$E$18-'Ejercicio 3 - TIR'!$C$18)*('Ejercicio 3 - TIR'!$E$18-'Ejercicio 3 - TIR'!$D$18)*(1-H78)))</f>
        <v>37599.6086374899</v>
      </c>
      <c r="J78" s="16">
        <f ca="1" t="shared" si="589"/>
        <v>0.473797437848231</v>
      </c>
      <c r="K78" s="17">
        <f ca="1">IF(J78&lt;=('Ejercicio 3 - TIR'!$D$18-'Ejercicio 3 - TIR'!$C$18)/('Ejercicio 3 - TIR'!$E$18-'Ejercicio 3 - TIR'!$C$18),'Ejercicio 3 - TIR'!$C$18+SQRT(('Ejercicio 3 - TIR'!$E$18-'Ejercicio 3 - TIR'!$C$18)*('Ejercicio 3 - TIR'!$D$18-'Ejercicio 3 - TIR'!$C$18)*J78),'Ejercicio 3 - TIR'!$E$18-SQRT(('Ejercicio 3 - TIR'!$E$18-'Ejercicio 3 - TIR'!$C$18)*('Ejercicio 3 - TIR'!$E$18-'Ejercicio 3 - TIR'!$D$18)*(1-J78)))</f>
        <v>38430.2796915188</v>
      </c>
      <c r="L78" s="16">
        <f ca="1" t="shared" si="589"/>
        <v>0.242888633569416</v>
      </c>
      <c r="M78" s="17">
        <f ca="1">IF(L78&lt;=('Ejercicio 3 - TIR'!$D$18-'Ejercicio 3 - TIR'!$C$18)/('Ejercicio 3 - TIR'!$E$18-'Ejercicio 3 - TIR'!$C$18),'Ejercicio 3 - TIR'!$C$18+SQRT(('Ejercicio 3 - TIR'!$E$18-'Ejercicio 3 - TIR'!$C$18)*('Ejercicio 3 - TIR'!$D$18-'Ejercicio 3 - TIR'!$C$18)*L78),'Ejercicio 3 - TIR'!$E$18-SQRT(('Ejercicio 3 - TIR'!$E$18-'Ejercicio 3 - TIR'!$C$18)*('Ejercicio 3 - TIR'!$E$18-'Ejercicio 3 - TIR'!$D$18)*(1-L78)))</f>
        <v>36035.9999200971</v>
      </c>
      <c r="N78" s="16">
        <f ca="1" t="shared" ref="N78:R78" si="590">RAND()</f>
        <v>0.42500864587643</v>
      </c>
      <c r="O78" s="17">
        <f ca="1">IF(N78&lt;=('Ejercicio 3 - TIR'!$D$18-'Ejercicio 3 - TIR'!$C$18)/('Ejercicio 3 - TIR'!$E$18-'Ejercicio 3 - TIR'!$C$18),'Ejercicio 3 - TIR'!$C$18+SQRT(('Ejercicio 3 - TIR'!$E$18-'Ejercicio 3 - TIR'!$C$18)*('Ejercicio 3 - TIR'!$D$18-'Ejercicio 3 - TIR'!$C$18)*N78),'Ejercicio 3 - TIR'!$E$18-SQRT(('Ejercicio 3 - TIR'!$E$18-'Ejercicio 3 - TIR'!$C$18)*('Ejercicio 3 - TIR'!$E$18-'Ejercicio 3 - TIR'!$D$18)*(1-N78)))</f>
        <v>37984.4409247902</v>
      </c>
      <c r="P78" s="16">
        <f ca="1" t="shared" si="590"/>
        <v>0.034508990998221</v>
      </c>
      <c r="Q78" s="18">
        <f ca="1">IF(P78&lt;=('Ejercicio 3 - TIR'!$D$22-'Ejercicio 3 - TIR'!$C$22)/('Ejercicio 3 - TIR'!$E$22-'Ejercicio 3 - TIR'!$C$22),'Ejercicio 3 - TIR'!$C$22+SQRT(('Ejercicio 3 - TIR'!$E$22-'Ejercicio 3 - TIR'!$C$22)*('Ejercicio 3 - TIR'!$D$22-'Ejercicio 3 - TIR'!$C$22)*P78),'Ejercicio 3 - TIR'!$E$22-SQRT(('Ejercicio 3 - TIR'!$E$22-'Ejercicio 3 - TIR'!$C$22)*('Ejercicio 3 - TIR'!$E$22-'Ejercicio 3 - TIR'!$D$22)*(1-P78)))</f>
        <v>0.127881382099404</v>
      </c>
      <c r="R78" s="16">
        <f ca="1" t="shared" si="590"/>
        <v>0.790406224129425</v>
      </c>
      <c r="S78" s="18">
        <f ca="1">IF(R78&lt;=('Ejercicio 3 - TIR'!$D$23-'Ejercicio 3 - TIR'!$C$23)/('Ejercicio 3 - TIR'!$E$23-'Ejercicio 3 - TIR'!$C$23),'Ejercicio 3 - TIR'!$C$23+SQRT(('Ejercicio 3 - TIR'!$E$23-'Ejercicio 3 - TIR'!$C$23)*('Ejercicio 3 - TIR'!$D$23-'Ejercicio 3 - TIR'!$C$23)*R78),'Ejercicio 3 - TIR'!$E$23-SQRT(('Ejercicio 3 - TIR'!$E$23-'Ejercicio 3 - TIR'!$C$23)*('Ejercicio 3 - TIR'!$E$23-'Ejercicio 3 - TIR'!$D$23)*(1-R78)))</f>
        <v>0.160576591530655</v>
      </c>
      <c r="T78" s="16">
        <f ca="1" t="shared" ref="T78:X78" si="591">RAND()</f>
        <v>0.422107675649202</v>
      </c>
      <c r="U78" s="18">
        <f ca="1">IF(T78&lt;=('Ejercicio 3 - TIR'!$D$24-'Ejercicio 3 - TIR'!$C$24)/('Ejercicio 3 - TIR'!$E$24-'Ejercicio 3 - TIR'!$C$24),'Ejercicio 3 - TIR'!$C$24+SQRT(('Ejercicio 3 - TIR'!$E$24-'Ejercicio 3 - TIR'!$C$24)*('Ejercicio 3 - TIR'!$D$24-'Ejercicio 3 - TIR'!$C$24)*T78),'Ejercicio 3 - TIR'!$E$24-SQRT(('Ejercicio 3 - TIR'!$E$24-'Ejercicio 3 - TIR'!$C$24)*('Ejercicio 3 - TIR'!$E$24-'Ejercicio 3 - TIR'!$D$24)*(1-T78)))</f>
        <v>0.179772909143436</v>
      </c>
      <c r="V78" s="16">
        <f ca="1" t="shared" si="591"/>
        <v>0.0599083406738574</v>
      </c>
      <c r="W78" s="18">
        <f ca="1">IF(V78&lt;=('Ejercicio 3 - TIR'!$D$25-'Ejercicio 3 - TIR'!$C$25)/('Ejercicio 3 - TIR'!$E$25-'Ejercicio 3 - TIR'!$C$25),'Ejercicio 3 - TIR'!$C$25+SQRT(('Ejercicio 3 - TIR'!$E$25-'Ejercicio 3 - TIR'!$C$25)*('Ejercicio 3 - TIR'!$D$25-'Ejercicio 3 - TIR'!$C$25)*V78),'Ejercicio 3 - TIR'!$E$25-SQRT(('Ejercicio 3 - TIR'!$E$25-'Ejercicio 3 - TIR'!$C$25)*('Ejercicio 3 - TIR'!$E$25-'Ejercicio 3 - TIR'!$D$25)*(1-V78)))</f>
        <v>0.189158148117573</v>
      </c>
      <c r="X78" s="16">
        <f ca="1" t="shared" si="591"/>
        <v>0.104598664915257</v>
      </c>
      <c r="Y78" s="18">
        <f ca="1">IF(X78&lt;=('Ejercicio 3 - TIR'!$D$26-'Ejercicio 3 - TIR'!$C$26)/('Ejercicio 3 - TIR'!$E$26-'Ejercicio 3 - TIR'!$C$26),'Ejercicio 3 - TIR'!$C$26+SQRT(('Ejercicio 3 - TIR'!$E$26-'Ejercicio 3 - TIR'!$C$26)*('Ejercicio 3 - TIR'!$D$26-'Ejercicio 3 - TIR'!$C$26)*X78),'Ejercicio 3 - TIR'!$E$26-SQRT(('Ejercicio 3 - TIR'!$E$26-'Ejercicio 3 - TIR'!$C$26)*('Ejercicio 3 - TIR'!$E$26-'Ejercicio 3 - TIR'!$D$26)*(1-X78)))</f>
        <v>0.206805249039249</v>
      </c>
      <c r="Z78" s="16">
        <f ca="1" t="shared" si="480"/>
        <v>1.1278813820994</v>
      </c>
      <c r="AA78" s="16">
        <f ca="1" t="shared" si="481"/>
        <v>1.30899273008781</v>
      </c>
      <c r="AB78" s="16">
        <f ca="1" t="shared" si="482"/>
        <v>1.5443141612233</v>
      </c>
      <c r="AC78" s="16">
        <f ca="1" t="shared" si="483"/>
        <v>1.83643376807205</v>
      </c>
      <c r="AD78" s="16">
        <f ca="1" t="shared" si="484"/>
        <v>2.21621791082227</v>
      </c>
      <c r="AE78" s="15">
        <f ca="1" t="shared" si="485"/>
        <v>3965.74980620935</v>
      </c>
      <c r="AF78" s="15">
        <f ca="1" t="shared" si="486"/>
        <v>4602.55639295381</v>
      </c>
      <c r="AG78" s="15">
        <f ca="1" t="shared" si="487"/>
        <v>5429.97134521183</v>
      </c>
      <c r="AH78" s="15">
        <f ca="1" t="shared" si="488"/>
        <v>6457.09466920359</v>
      </c>
      <c r="AI78" s="15">
        <f ca="1" t="shared" si="489"/>
        <v>7792.45574033825</v>
      </c>
      <c r="AJ78" s="17">
        <f ca="1" t="shared" si="490"/>
        <v>38260.7638143849</v>
      </c>
      <c r="AK78" s="17">
        <f ca="1" t="shared" si="491"/>
        <v>49217.6143606211</v>
      </c>
      <c r="AL78" s="17">
        <f ca="1" t="shared" si="492"/>
        <v>59348.4251473849</v>
      </c>
      <c r="AM78" s="17">
        <f ca="1" t="shared" si="493"/>
        <v>66177.727119508</v>
      </c>
      <c r="AN78" s="17">
        <f ca="1" t="shared" si="494"/>
        <v>84181.7983100907</v>
      </c>
      <c r="AO78" s="17">
        <f ca="1">C78/'Ejercicio 3 - TIR'!$D$7</f>
        <v>17153.6480582663</v>
      </c>
      <c r="AP78" s="17">
        <f ca="1" t="shared" si="495"/>
        <v>21107.1157561185</v>
      </c>
      <c r="AQ78" s="17">
        <f ca="1" t="shared" si="496"/>
        <v>32063.9663023548</v>
      </c>
      <c r="AR78" s="17">
        <f ca="1" t="shared" si="497"/>
        <v>42194.7770891186</v>
      </c>
      <c r="AS78" s="17">
        <f ca="1" t="shared" si="498"/>
        <v>49024.0790612416</v>
      </c>
      <c r="AT78" s="17">
        <f ca="1" t="shared" si="499"/>
        <v>67028.1502518243</v>
      </c>
      <c r="AU78" s="17">
        <f ca="1">AP78*'Ejercicio 3 - TIR'!$D$5</f>
        <v>10553.5578780593</v>
      </c>
      <c r="AV78" s="17">
        <f ca="1">AQ78*'Ejercicio 3 - TIR'!$D$5</f>
        <v>16031.9831511774</v>
      </c>
      <c r="AW78" s="17">
        <f ca="1">AR78*'Ejercicio 3 - TIR'!$D$5</f>
        <v>21097.3885445593</v>
      </c>
      <c r="AX78" s="17">
        <f ca="1">AS78*'Ejercicio 3 - TIR'!$D$5</f>
        <v>24512.0395306208</v>
      </c>
      <c r="AY78" s="17">
        <f ca="1">AT78*'Ejercicio 3 - TIR'!$D$5</f>
        <v>33514.0751259122</v>
      </c>
      <c r="AZ78" s="17">
        <f ca="1" t="shared" ref="AZ78:BD78" si="592">AJ78-AU78-AE78</f>
        <v>23741.4561301162</v>
      </c>
      <c r="BA78" s="17">
        <f ca="1" t="shared" si="592"/>
        <v>28583.0748164899</v>
      </c>
      <c r="BB78" s="17">
        <f ca="1" t="shared" si="592"/>
        <v>32821.0652576138</v>
      </c>
      <c r="BC78" s="17">
        <f ca="1" t="shared" si="592"/>
        <v>35208.5929196836</v>
      </c>
      <c r="BD78" s="17">
        <f ca="1" t="shared" si="592"/>
        <v>42875.2674438402</v>
      </c>
      <c r="BE78" s="17">
        <f ca="1" t="shared" ref="BE78:BI78" si="593">AZ78/Z78</f>
        <v>21049.6037144656</v>
      </c>
      <c r="BF78" s="17">
        <f ca="1" t="shared" si="593"/>
        <v>21835.9309104585</v>
      </c>
      <c r="BG78" s="17">
        <f ca="1" t="shared" si="593"/>
        <v>21252.8422530394</v>
      </c>
      <c r="BH78" s="17">
        <f ca="1" t="shared" si="593"/>
        <v>19172.2639453786</v>
      </c>
      <c r="BI78" s="17">
        <f ca="1" t="shared" si="593"/>
        <v>19346.1424684238</v>
      </c>
      <c r="BJ78" s="17">
        <f ca="1" t="shared" si="502"/>
        <v>68727.4848463038</v>
      </c>
      <c r="BK78" s="17">
        <f ca="1" t="shared" si="503"/>
        <v>38016.2220626716</v>
      </c>
      <c r="BL78" s="17">
        <f ca="1" t="shared" si="504"/>
        <v>106743.706908975</v>
      </c>
      <c r="BM78" s="17">
        <f ca="1">BK78*'Ejercicio 3 - TIR'!$D$5</f>
        <v>19008.1110313358</v>
      </c>
      <c r="BN78" s="17">
        <f ca="1" t="shared" si="505"/>
        <v>87735.5958776396</v>
      </c>
      <c r="BO78" s="17">
        <f ca="1" t="shared" si="506"/>
        <v>39587.9825035289</v>
      </c>
      <c r="BP78" s="17">
        <f ca="1" t="shared" si="507"/>
        <v>-116779.398765727</v>
      </c>
      <c r="BQ78" s="17">
        <f ca="1" t="shared" ref="BQ78:BT78" si="594">BE78</f>
        <v>21049.6037144656</v>
      </c>
      <c r="BR78" s="17">
        <f ca="1" t="shared" si="594"/>
        <v>21835.9309104585</v>
      </c>
      <c r="BS78" s="17">
        <f ca="1" t="shared" si="594"/>
        <v>21252.8422530394</v>
      </c>
      <c r="BT78" s="17">
        <f ca="1" t="shared" si="594"/>
        <v>19172.2639453786</v>
      </c>
      <c r="BU78" s="17">
        <f ca="1" t="shared" si="509"/>
        <v>58934.1249719527</v>
      </c>
      <c r="BV78" s="19">
        <f ca="1" t="shared" si="510"/>
        <v>5.88765727318303</v>
      </c>
    </row>
    <row r="79" ht="15" customHeight="1" spans="1:74">
      <c r="A79" s="15">
        <v>78</v>
      </c>
      <c r="B79" s="16">
        <f ca="1" t="shared" ref="B79:F79" si="595">RAND()</f>
        <v>0.273996987317029</v>
      </c>
      <c r="C79" s="17">
        <f ca="1">IF(B79&lt;=('Ejercicio 3 - TIR'!$D$13-'Ejercicio 3 - TIR'!$C$13)/('Ejercicio 3 - TIR'!$E$13-'Ejercicio 3 - TIR'!$C$13),'Ejercicio 3 - TIR'!$C$13+SQRT(('Ejercicio 3 - TIR'!$E$13-'Ejercicio 3 - TIR'!$C$13)*('Ejercicio 3 - TIR'!$D$13-'Ejercicio 3 - TIR'!$C$13)*B79),'Ejercicio 3 - TIR'!$E$13-SQRT(('Ejercicio 3 - TIR'!$E$13-'Ejercicio 3 - TIR'!$C$13)*('Ejercicio 3 - TIR'!$E$13-'Ejercicio 3 - TIR'!$D$13)*(1-B79)))</f>
        <v>70483.8414555762</v>
      </c>
      <c r="D79" s="16">
        <f ca="1" t="shared" si="595"/>
        <v>0.603813817809618</v>
      </c>
      <c r="E79" s="17">
        <f ca="1">IF(D79&lt;=('Ejercicio 3 - TIR'!$D$14-'Ejercicio 3 - TIR'!$C$14)/('Ejercicio 3 - TIR'!$E$14-'Ejercicio 3 - TIR'!$C$14),'Ejercicio 3 - TIR'!$C$14+SQRT(('Ejercicio 3 - TIR'!$E$14-'Ejercicio 3 - TIR'!$C$14)*('Ejercicio 3 - TIR'!$D$14-'Ejercicio 3 - TIR'!$C$14)*D79),'Ejercicio 3 - TIR'!$E$14-SQRT(('Ejercicio 3 - TIR'!$E$14-'Ejercicio 3 - TIR'!$C$14)*('Ejercicio 3 - TIR'!$E$14-'Ejercicio 3 - TIR'!$D$14)*(1-D79)))</f>
        <v>32291.0488827236</v>
      </c>
      <c r="F79" s="16">
        <f ca="1" t="shared" si="595"/>
        <v>0.0448544164125522</v>
      </c>
      <c r="G79" s="17">
        <f ca="1">IF(F79&lt;=('Ejercicio 3 - TIR'!$D$18-'Ejercicio 3 - TIR'!$C$18)/('Ejercicio 3 - TIR'!$E$18-'Ejercicio 3 - TIR'!$C$18),'Ejercicio 3 - TIR'!$C$18+SQRT(('Ejercicio 3 - TIR'!$E$18-'Ejercicio 3 - TIR'!$C$18)*('Ejercicio 3 - TIR'!$D$18-'Ejercicio 3 - TIR'!$C$18)*F79),'Ejercicio 3 - TIR'!$E$18-SQRT(('Ejercicio 3 - TIR'!$E$18-'Ejercicio 3 - TIR'!$C$18)*('Ejercicio 3 - TIR'!$E$18-'Ejercicio 3 - TIR'!$D$18)*(1-F79)))</f>
        <v>32593.8701705912</v>
      </c>
      <c r="H79" s="16">
        <f ca="1" t="shared" ref="H79:L79" si="596">RAND()</f>
        <v>0.2308964456595</v>
      </c>
      <c r="I79" s="17">
        <f ca="1">IF(H79&lt;=('Ejercicio 3 - TIR'!$D$18-'Ejercicio 3 - TIR'!$C$18)/('Ejercicio 3 - TIR'!$E$18-'Ejercicio 3 - TIR'!$C$18),'Ejercicio 3 - TIR'!$C$18+SQRT(('Ejercicio 3 - TIR'!$E$18-'Ejercicio 3 - TIR'!$C$18)*('Ejercicio 3 - TIR'!$D$18-'Ejercicio 3 - TIR'!$C$18)*H79),'Ejercicio 3 - TIR'!$E$18-SQRT(('Ejercicio 3 - TIR'!$E$18-'Ejercicio 3 - TIR'!$C$18)*('Ejercicio 3 - TIR'!$E$18-'Ejercicio 3 - TIR'!$D$18)*(1-H79)))</f>
        <v>35885.1055087335</v>
      </c>
      <c r="J79" s="16">
        <f ca="1" t="shared" si="596"/>
        <v>0.0781858219393869</v>
      </c>
      <c r="K79" s="17">
        <f ca="1">IF(J79&lt;=('Ejercicio 3 - TIR'!$D$18-'Ejercicio 3 - TIR'!$C$18)/('Ejercicio 3 - TIR'!$E$18-'Ejercicio 3 - TIR'!$C$18),'Ejercicio 3 - TIR'!$C$18+SQRT(('Ejercicio 3 - TIR'!$E$18-'Ejercicio 3 - TIR'!$C$18)*('Ejercicio 3 - TIR'!$D$18-'Ejercicio 3 - TIR'!$C$18)*J79),'Ejercicio 3 - TIR'!$E$18-SQRT(('Ejercicio 3 - TIR'!$E$18-'Ejercicio 3 - TIR'!$C$18)*('Ejercicio 3 - TIR'!$E$18-'Ejercicio 3 - TIR'!$D$18)*(1-J79)))</f>
        <v>33424.598267083</v>
      </c>
      <c r="L79" s="16">
        <f ca="1" t="shared" si="596"/>
        <v>0.109010082786614</v>
      </c>
      <c r="M79" s="17">
        <f ca="1">IF(L79&lt;=('Ejercicio 3 - TIR'!$D$18-'Ejercicio 3 - TIR'!$C$18)/('Ejercicio 3 - TIR'!$E$18-'Ejercicio 3 - TIR'!$C$18),'Ejercicio 3 - TIR'!$C$18+SQRT(('Ejercicio 3 - TIR'!$E$18-'Ejercicio 3 - TIR'!$C$18)*('Ejercicio 3 - TIR'!$D$18-'Ejercicio 3 - TIR'!$C$18)*L79),'Ejercicio 3 - TIR'!$E$18-SQRT(('Ejercicio 3 - TIR'!$E$18-'Ejercicio 3 - TIR'!$C$18)*('Ejercicio 3 - TIR'!$E$18-'Ejercicio 3 - TIR'!$D$18)*(1-L79)))</f>
        <v>34043.7003373138</v>
      </c>
      <c r="N79" s="16">
        <f ca="1" t="shared" ref="N79:R79" si="597">RAND()</f>
        <v>0.920586974137984</v>
      </c>
      <c r="O79" s="17">
        <f ca="1">IF(N79&lt;=('Ejercicio 3 - TIR'!$D$18-'Ejercicio 3 - TIR'!$C$18)/('Ejercicio 3 - TIR'!$E$18-'Ejercicio 3 - TIR'!$C$18),'Ejercicio 3 - TIR'!$C$18+SQRT(('Ejercicio 3 - TIR'!$E$18-'Ejercicio 3 - TIR'!$C$18)*('Ejercicio 3 - TIR'!$D$18-'Ejercicio 3 - TIR'!$C$18)*N79),'Ejercicio 3 - TIR'!$E$18-SQRT(('Ejercicio 3 - TIR'!$E$18-'Ejercicio 3 - TIR'!$C$18)*('Ejercicio 3 - TIR'!$E$18-'Ejercicio 3 - TIR'!$D$18)*(1-N79)))</f>
        <v>42559.5129708087</v>
      </c>
      <c r="P79" s="16">
        <f ca="1" t="shared" si="597"/>
        <v>0.373366368605629</v>
      </c>
      <c r="Q79" s="18">
        <f ca="1">IF(P79&lt;=('Ejercicio 3 - TIR'!$D$22-'Ejercicio 3 - TIR'!$C$22)/('Ejercicio 3 - TIR'!$E$22-'Ejercicio 3 - TIR'!$C$22),'Ejercicio 3 - TIR'!$C$22+SQRT(('Ejercicio 3 - TIR'!$E$22-'Ejercicio 3 - TIR'!$C$22)*('Ejercicio 3 - TIR'!$D$22-'Ejercicio 3 - TIR'!$C$22)*P79),'Ejercicio 3 - TIR'!$E$22-SQRT(('Ejercicio 3 - TIR'!$E$22-'Ejercicio 3 - TIR'!$C$22)*('Ejercicio 3 - TIR'!$E$22-'Ejercicio 3 - TIR'!$D$22)*(1-P79)))</f>
        <v>0.145924109695226</v>
      </c>
      <c r="R79" s="16">
        <f ca="1" t="shared" si="597"/>
        <v>0.342757907668568</v>
      </c>
      <c r="S79" s="18">
        <f ca="1">IF(R79&lt;=('Ejercicio 3 - TIR'!$D$23-'Ejercicio 3 - TIR'!$C$23)/('Ejercicio 3 - TIR'!$E$23-'Ejercicio 3 - TIR'!$C$23),'Ejercicio 3 - TIR'!$C$23+SQRT(('Ejercicio 3 - TIR'!$E$23-'Ejercicio 3 - TIR'!$C$23)*('Ejercicio 3 - TIR'!$D$23-'Ejercicio 3 - TIR'!$C$23)*R79),'Ejercicio 3 - TIR'!$E$23-SQRT(('Ejercicio 3 - TIR'!$E$23-'Ejercicio 3 - TIR'!$C$23)*('Ejercicio 3 - TIR'!$E$23-'Ejercicio 3 - TIR'!$D$23)*(1-R79)))</f>
        <v>0.144838764739886</v>
      </c>
      <c r="T79" s="16">
        <f ca="1" t="shared" ref="T79:X79" si="598">RAND()</f>
        <v>0.534002717114963</v>
      </c>
      <c r="U79" s="18">
        <f ca="1">IF(T79&lt;=('Ejercicio 3 - TIR'!$D$24-'Ejercicio 3 - TIR'!$C$24)/('Ejercicio 3 - TIR'!$E$24-'Ejercicio 3 - TIR'!$C$24),'Ejercicio 3 - TIR'!$C$24+SQRT(('Ejercicio 3 - TIR'!$E$24-'Ejercicio 3 - TIR'!$C$24)*('Ejercicio 3 - TIR'!$D$24-'Ejercicio 3 - TIR'!$C$24)*T79),'Ejercicio 3 - TIR'!$E$24-SQRT(('Ejercicio 3 - TIR'!$E$24-'Ejercicio 3 - TIR'!$C$24)*('Ejercicio 3 - TIR'!$E$24-'Ejercicio 3 - TIR'!$D$24)*(1-T79)))</f>
        <v>0.183878089861165</v>
      </c>
      <c r="V79" s="16">
        <f ca="1" t="shared" si="598"/>
        <v>0.340170801009025</v>
      </c>
      <c r="W79" s="18">
        <f ca="1">IF(V79&lt;=('Ejercicio 3 - TIR'!$D$25-'Ejercicio 3 - TIR'!$C$25)/('Ejercicio 3 - TIR'!$E$25-'Ejercicio 3 - TIR'!$C$25),'Ejercicio 3 - TIR'!$C$25+SQRT(('Ejercicio 3 - TIR'!$E$25-'Ejercicio 3 - TIR'!$C$25)*('Ejercicio 3 - TIR'!$D$25-'Ejercicio 3 - TIR'!$C$25)*V79),'Ejercicio 3 - TIR'!$E$25-SQRT(('Ejercicio 3 - TIR'!$E$25-'Ejercicio 3 - TIR'!$C$25)*('Ejercicio 3 - TIR'!$E$25-'Ejercicio 3 - TIR'!$D$25)*(1-V79)))</f>
        <v>0.201943760067309</v>
      </c>
      <c r="X79" s="16">
        <f ca="1" t="shared" si="598"/>
        <v>0.27721849677594</v>
      </c>
      <c r="Y79" s="18">
        <f ca="1">IF(X79&lt;=('Ejercicio 3 - TIR'!$D$26-'Ejercicio 3 - TIR'!$C$26)/('Ejercicio 3 - TIR'!$E$26-'Ejercicio 3 - TIR'!$C$26),'Ejercicio 3 - TIR'!$C$26+SQRT(('Ejercicio 3 - TIR'!$E$26-'Ejercicio 3 - TIR'!$C$26)*('Ejercicio 3 - TIR'!$D$26-'Ejercicio 3 - TIR'!$C$26)*X79),'Ejercicio 3 - TIR'!$E$26-SQRT(('Ejercicio 3 - TIR'!$E$26-'Ejercicio 3 - TIR'!$C$26)*('Ejercicio 3 - TIR'!$E$26-'Ejercicio 3 - TIR'!$D$26)*(1-X79)))</f>
        <v>0.217358544210082</v>
      </c>
      <c r="Z79" s="16">
        <f ca="1" t="shared" si="480"/>
        <v>1.14592410969523</v>
      </c>
      <c r="AA79" s="16">
        <f ca="1" t="shared" si="481"/>
        <v>1.31189834222914</v>
      </c>
      <c r="AB79" s="16">
        <f ca="1" t="shared" si="482"/>
        <v>1.55312770349026</v>
      </c>
      <c r="AC79" s="16">
        <f ca="1" t="shared" si="483"/>
        <v>1.86677215179779</v>
      </c>
      <c r="AD79" s="16">
        <f ca="1" t="shared" si="484"/>
        <v>2.27253102908448</v>
      </c>
      <c r="AE79" s="15">
        <f ca="1" t="shared" si="485"/>
        <v>4712.04255933647</v>
      </c>
      <c r="AF79" s="15">
        <f ca="1" t="shared" si="486"/>
        <v>5394.52898303254</v>
      </c>
      <c r="AG79" s="15">
        <f ca="1" t="shared" si="487"/>
        <v>6386.46466813326</v>
      </c>
      <c r="AH79" s="15">
        <f ca="1" t="shared" si="488"/>
        <v>7676.1713567531</v>
      </c>
      <c r="AI79" s="15">
        <f ca="1" t="shared" si="489"/>
        <v>9344.65278796409</v>
      </c>
      <c r="AJ79" s="17">
        <f ca="1" t="shared" si="490"/>
        <v>37350.1016567565</v>
      </c>
      <c r="AK79" s="17">
        <f ca="1" t="shared" si="491"/>
        <v>47077.6104276251</v>
      </c>
      <c r="AL79" s="17">
        <f ca="1" t="shared" si="492"/>
        <v>51912.6695466391</v>
      </c>
      <c r="AM79" s="17">
        <f ca="1" t="shared" si="493"/>
        <v>63551.8317338464</v>
      </c>
      <c r="AN79" s="17">
        <f ca="1" t="shared" si="494"/>
        <v>96717.8138088859</v>
      </c>
      <c r="AO79" s="17">
        <f ca="1">C79/'Ejercicio 3 - TIR'!$D$7</f>
        <v>14096.7682911152</v>
      </c>
      <c r="AP79" s="17">
        <f ca="1" t="shared" si="495"/>
        <v>23253.3333656413</v>
      </c>
      <c r="AQ79" s="17">
        <f ca="1" t="shared" si="496"/>
        <v>32980.8421365099</v>
      </c>
      <c r="AR79" s="17">
        <f ca="1" t="shared" si="497"/>
        <v>37815.9012555239</v>
      </c>
      <c r="AS79" s="17">
        <f ca="1" t="shared" si="498"/>
        <v>49455.0634427311</v>
      </c>
      <c r="AT79" s="17">
        <f ca="1" t="shared" si="499"/>
        <v>82621.0455177707</v>
      </c>
      <c r="AU79" s="17">
        <f ca="1">AP79*'Ejercicio 3 - TIR'!$D$5</f>
        <v>11626.6666828206</v>
      </c>
      <c r="AV79" s="17">
        <f ca="1">AQ79*'Ejercicio 3 - TIR'!$D$5</f>
        <v>16490.4210682549</v>
      </c>
      <c r="AW79" s="17">
        <f ca="1">AR79*'Ejercicio 3 - TIR'!$D$5</f>
        <v>18907.950627762</v>
      </c>
      <c r="AX79" s="17">
        <f ca="1">AS79*'Ejercicio 3 - TIR'!$D$5</f>
        <v>24727.5317213656</v>
      </c>
      <c r="AY79" s="17">
        <f ca="1">AT79*'Ejercicio 3 - TIR'!$D$5</f>
        <v>41310.5227588853</v>
      </c>
      <c r="AZ79" s="17">
        <f ca="1" t="shared" ref="AZ79:BD79" si="599">AJ79-AU79-AE79</f>
        <v>21011.3924145994</v>
      </c>
      <c r="BA79" s="17">
        <f ca="1" t="shared" si="599"/>
        <v>25192.6603763376</v>
      </c>
      <c r="BB79" s="17">
        <f ca="1" t="shared" si="599"/>
        <v>26618.2542507439</v>
      </c>
      <c r="BC79" s="17">
        <f ca="1" t="shared" si="599"/>
        <v>31148.1286557277</v>
      </c>
      <c r="BD79" s="17">
        <f ca="1" t="shared" si="599"/>
        <v>46062.6382620365</v>
      </c>
      <c r="BE79" s="17">
        <f ca="1" t="shared" ref="BE79:BI79" si="600">AZ79/Z79</f>
        <v>18335.762583953</v>
      </c>
      <c r="BF79" s="17">
        <f ca="1" t="shared" si="600"/>
        <v>19203.2107712942</v>
      </c>
      <c r="BG79" s="17">
        <f ca="1" t="shared" si="600"/>
        <v>17138.4839707168</v>
      </c>
      <c r="BH79" s="17">
        <f ca="1" t="shared" si="600"/>
        <v>16685.5545952572</v>
      </c>
      <c r="BI79" s="17">
        <f ca="1" t="shared" si="600"/>
        <v>20269.3110336071</v>
      </c>
      <c r="BJ79" s="17">
        <f ca="1" t="shared" si="502"/>
        <v>73382.4105476729</v>
      </c>
      <c r="BK79" s="17">
        <f ca="1" t="shared" si="503"/>
        <v>32035.3433513735</v>
      </c>
      <c r="BL79" s="17">
        <f ca="1" t="shared" si="504"/>
        <v>105417.753899046</v>
      </c>
      <c r="BM79" s="17">
        <f ca="1">BK79*'Ejercicio 3 - TIR'!$D$5</f>
        <v>16017.6716756868</v>
      </c>
      <c r="BN79" s="17">
        <f ca="1" t="shared" si="505"/>
        <v>89400.0822233597</v>
      </c>
      <c r="BO79" s="17">
        <f ca="1" t="shared" si="506"/>
        <v>39339.4330282812</v>
      </c>
      <c r="BP79" s="17">
        <f ca="1" t="shared" si="507"/>
        <v>-102774.8903383</v>
      </c>
      <c r="BQ79" s="17">
        <f ca="1" t="shared" ref="BQ79:BT79" si="601">BE79</f>
        <v>18335.762583953</v>
      </c>
      <c r="BR79" s="17">
        <f ca="1" t="shared" si="601"/>
        <v>19203.2107712942</v>
      </c>
      <c r="BS79" s="17">
        <f ca="1" t="shared" si="601"/>
        <v>17138.4839707168</v>
      </c>
      <c r="BT79" s="17">
        <f ca="1" t="shared" si="601"/>
        <v>16685.5545952572</v>
      </c>
      <c r="BU79" s="17">
        <f ca="1" t="shared" si="509"/>
        <v>59608.7440618883</v>
      </c>
      <c r="BV79" s="19">
        <f ca="1" t="shared" si="510"/>
        <v>7.10659419838102</v>
      </c>
    </row>
    <row r="80" ht="15" customHeight="1" spans="1:74">
      <c r="A80" s="15">
        <v>79</v>
      </c>
      <c r="B80" s="16">
        <f ca="1" t="shared" ref="B80:F80" si="602">RAND()</f>
        <v>0.656189140479547</v>
      </c>
      <c r="C80" s="17">
        <f ca="1">IF(B80&lt;=('Ejercicio 3 - TIR'!$D$13-'Ejercicio 3 - TIR'!$C$13)/('Ejercicio 3 - TIR'!$E$13-'Ejercicio 3 - TIR'!$C$13),'Ejercicio 3 - TIR'!$C$13+SQRT(('Ejercicio 3 - TIR'!$E$13-'Ejercicio 3 - TIR'!$C$13)*('Ejercicio 3 - TIR'!$D$13-'Ejercicio 3 - TIR'!$C$13)*B80),'Ejercicio 3 - TIR'!$E$13-SQRT(('Ejercicio 3 - TIR'!$E$13-'Ejercicio 3 - TIR'!$C$13)*('Ejercicio 3 - TIR'!$E$13-'Ejercicio 3 - TIR'!$D$13)*(1-B80)))</f>
        <v>79688.1061585941</v>
      </c>
      <c r="D80" s="16">
        <f ca="1" t="shared" si="602"/>
        <v>0.373309478210576</v>
      </c>
      <c r="E80" s="17">
        <f ca="1">IF(D80&lt;=('Ejercicio 3 - TIR'!$D$14-'Ejercicio 3 - TIR'!$C$14)/('Ejercicio 3 - TIR'!$E$14-'Ejercicio 3 - TIR'!$C$14),'Ejercicio 3 - TIR'!$C$14+SQRT(('Ejercicio 3 - TIR'!$E$14-'Ejercicio 3 - TIR'!$C$14)*('Ejercicio 3 - TIR'!$D$14-'Ejercicio 3 - TIR'!$C$14)*D80),'Ejercicio 3 - TIR'!$E$14-SQRT(('Ejercicio 3 - TIR'!$E$14-'Ejercicio 3 - TIR'!$C$14)*('Ejercicio 3 - TIR'!$E$14-'Ejercicio 3 - TIR'!$D$14)*(1-D80)))</f>
        <v>30304.4557518201</v>
      </c>
      <c r="F80" s="16">
        <f ca="1" t="shared" si="602"/>
        <v>0.813797843637775</v>
      </c>
      <c r="G80" s="17">
        <f ca="1">IF(F80&lt;=('Ejercicio 3 - TIR'!$D$18-'Ejercicio 3 - TIR'!$C$18)/('Ejercicio 3 - TIR'!$E$18-'Ejercicio 3 - TIR'!$C$18),'Ejercicio 3 - TIR'!$C$18+SQRT(('Ejercicio 3 - TIR'!$E$18-'Ejercicio 3 - TIR'!$C$18)*('Ejercicio 3 - TIR'!$D$18-'Ejercicio 3 - TIR'!$C$18)*F80),'Ejercicio 3 - TIR'!$E$18-SQRT(('Ejercicio 3 - TIR'!$E$18-'Ejercicio 3 - TIR'!$C$18)*('Ejercicio 3 - TIR'!$E$18-'Ejercicio 3 - TIR'!$D$18)*(1-F80)))</f>
        <v>41263.0009730846</v>
      </c>
      <c r="H80" s="16">
        <f ca="1" t="shared" ref="H80:L80" si="603">RAND()</f>
        <v>0.803219656986774</v>
      </c>
      <c r="I80" s="17">
        <f ca="1">IF(H80&lt;=('Ejercicio 3 - TIR'!$D$18-'Ejercicio 3 - TIR'!$C$18)/('Ejercicio 3 - TIR'!$E$18-'Ejercicio 3 - TIR'!$C$18),'Ejercicio 3 - TIR'!$C$18+SQRT(('Ejercicio 3 - TIR'!$E$18-'Ejercicio 3 - TIR'!$C$18)*('Ejercicio 3 - TIR'!$D$18-'Ejercicio 3 - TIR'!$C$18)*H80),'Ejercicio 3 - TIR'!$E$18-SQRT(('Ejercicio 3 - TIR'!$E$18-'Ejercicio 3 - TIR'!$C$18)*('Ejercicio 3 - TIR'!$E$18-'Ejercicio 3 - TIR'!$D$18)*(1-H80)))</f>
        <v>41158.3173314299</v>
      </c>
      <c r="J80" s="16">
        <f ca="1" t="shared" si="603"/>
        <v>0.0910542814908033</v>
      </c>
      <c r="K80" s="17">
        <f ca="1">IF(J80&lt;=('Ejercicio 3 - TIR'!$D$18-'Ejercicio 3 - TIR'!$C$18)/('Ejercicio 3 - TIR'!$E$18-'Ejercicio 3 - TIR'!$C$18),'Ejercicio 3 - TIR'!$C$18+SQRT(('Ejercicio 3 - TIR'!$E$18-'Ejercicio 3 - TIR'!$C$18)*('Ejercicio 3 - TIR'!$D$18-'Ejercicio 3 - TIR'!$C$18)*J80),'Ejercicio 3 - TIR'!$E$18-SQRT(('Ejercicio 3 - TIR'!$E$18-'Ejercicio 3 - TIR'!$C$18)*('Ejercicio 3 - TIR'!$E$18-'Ejercicio 3 - TIR'!$D$18)*(1-J80)))</f>
        <v>33695.6923875805</v>
      </c>
      <c r="L80" s="16">
        <f ca="1" t="shared" si="603"/>
        <v>0.0598785983707406</v>
      </c>
      <c r="M80" s="17">
        <f ca="1">IF(L80&lt;=('Ejercicio 3 - TIR'!$D$18-'Ejercicio 3 - TIR'!$C$18)/('Ejercicio 3 - TIR'!$E$18-'Ejercicio 3 - TIR'!$C$18),'Ejercicio 3 - TIR'!$C$18+SQRT(('Ejercicio 3 - TIR'!$E$18-'Ejercicio 3 - TIR'!$C$18)*('Ejercicio 3 - TIR'!$D$18-'Ejercicio 3 - TIR'!$C$18)*L80),'Ejercicio 3 - TIR'!$E$18-SQRT(('Ejercicio 3 - TIR'!$E$18-'Ejercicio 3 - TIR'!$C$18)*('Ejercicio 3 - TIR'!$E$18-'Ejercicio 3 - TIR'!$D$18)*(1-L80)))</f>
        <v>32996.963422468</v>
      </c>
      <c r="N80" s="16">
        <f ca="1" t="shared" ref="N80:R80" si="604">RAND()</f>
        <v>0.264959153672625</v>
      </c>
      <c r="O80" s="17">
        <f ca="1">IF(N80&lt;=('Ejercicio 3 - TIR'!$D$18-'Ejercicio 3 - TIR'!$C$18)/('Ejercicio 3 - TIR'!$E$18-'Ejercicio 3 - TIR'!$C$18),'Ejercicio 3 - TIR'!$C$18+SQRT(('Ejercicio 3 - TIR'!$E$18-'Ejercicio 3 - TIR'!$C$18)*('Ejercicio 3 - TIR'!$D$18-'Ejercicio 3 - TIR'!$C$18)*N80),'Ejercicio 3 - TIR'!$E$18-SQRT(('Ejercicio 3 - TIR'!$E$18-'Ejercicio 3 - TIR'!$C$18)*('Ejercicio 3 - TIR'!$E$18-'Ejercicio 3 - TIR'!$D$18)*(1-N80)))</f>
        <v>36304.2741890636</v>
      </c>
      <c r="P80" s="16">
        <f ca="1" t="shared" si="604"/>
        <v>0.885721094782575</v>
      </c>
      <c r="Q80" s="18">
        <f ca="1">IF(P80&lt;=('Ejercicio 3 - TIR'!$D$22-'Ejercicio 3 - TIR'!$C$22)/('Ejercicio 3 - TIR'!$E$22-'Ejercicio 3 - TIR'!$C$22),'Ejercicio 3 - TIR'!$C$22+SQRT(('Ejercicio 3 - TIR'!$E$22-'Ejercicio 3 - TIR'!$C$22)*('Ejercicio 3 - TIR'!$D$22-'Ejercicio 3 - TIR'!$C$22)*P80),'Ejercicio 3 - TIR'!$E$22-SQRT(('Ejercicio 3 - TIR'!$E$22-'Ejercicio 3 - TIR'!$C$22)*('Ejercicio 3 - TIR'!$E$22-'Ejercicio 3 - TIR'!$D$22)*(1-P80)))</f>
        <v>0.165657683959996</v>
      </c>
      <c r="R80" s="16">
        <f ca="1" t="shared" si="604"/>
        <v>0.329813724309025</v>
      </c>
      <c r="S80" s="18">
        <f ca="1">IF(R80&lt;=('Ejercicio 3 - TIR'!$D$23-'Ejercicio 3 - TIR'!$C$23)/('Ejercicio 3 - TIR'!$E$23-'Ejercicio 3 - TIR'!$C$23),'Ejercicio 3 - TIR'!$C$23+SQRT(('Ejercicio 3 - TIR'!$E$23-'Ejercicio 3 - TIR'!$C$23)*('Ejercicio 3 - TIR'!$D$23-'Ejercicio 3 - TIR'!$C$23)*R80),'Ejercicio 3 - TIR'!$E$23-SQRT(('Ejercicio 3 - TIR'!$E$23-'Ejercicio 3 - TIR'!$C$23)*('Ejercicio 3 - TIR'!$E$23-'Ejercicio 3 - TIR'!$D$23)*(1-R80)))</f>
        <v>0.144365235557167</v>
      </c>
      <c r="T80" s="16">
        <f ca="1" t="shared" ref="T80:X80" si="605">RAND()</f>
        <v>0.16919526619238</v>
      </c>
      <c r="U80" s="18">
        <f ca="1">IF(T80&lt;=('Ejercicio 3 - TIR'!$D$24-'Ejercicio 3 - TIR'!$C$24)/('Ejercicio 3 - TIR'!$E$24-'Ejercicio 3 - TIR'!$C$24),'Ejercicio 3 - TIR'!$C$24+SQRT(('Ejercicio 3 - TIR'!$E$24-'Ejercicio 3 - TIR'!$C$24)*('Ejercicio 3 - TIR'!$D$24-'Ejercicio 3 - TIR'!$C$24)*T80),'Ejercicio 3 - TIR'!$E$24-SQRT(('Ejercicio 3 - TIR'!$E$24-'Ejercicio 3 - TIR'!$C$24)*('Ejercicio 3 - TIR'!$E$24-'Ejercicio 3 - TIR'!$D$24)*(1-T80)))</f>
        <v>0.168849669997217</v>
      </c>
      <c r="V80" s="16">
        <f ca="1" t="shared" si="605"/>
        <v>0.460464159782041</v>
      </c>
      <c r="W80" s="18">
        <f ca="1">IF(V80&lt;=('Ejercicio 3 - TIR'!$D$25-'Ejercicio 3 - TIR'!$C$25)/('Ejercicio 3 - TIR'!$E$25-'Ejercicio 3 - TIR'!$C$25),'Ejercicio 3 - TIR'!$C$25+SQRT(('Ejercicio 3 - TIR'!$E$25-'Ejercicio 3 - TIR'!$C$25)*('Ejercicio 3 - TIR'!$D$25-'Ejercicio 3 - TIR'!$C$25)*V80),'Ejercicio 3 - TIR'!$E$25-SQRT(('Ejercicio 3 - TIR'!$E$25-'Ejercicio 3 - TIR'!$C$25)*('Ejercicio 3 - TIR'!$E$25-'Ejercicio 3 - TIR'!$D$25)*(1-V80)))</f>
        <v>0.206544557984496</v>
      </c>
      <c r="X80" s="16">
        <f ca="1" t="shared" si="605"/>
        <v>0.467067237252081</v>
      </c>
      <c r="Y80" s="18">
        <f ca="1">IF(X80&lt;=('Ejercicio 3 - TIR'!$D$26-'Ejercicio 3 - TIR'!$C$26)/('Ejercicio 3 - TIR'!$E$26-'Ejercicio 3 - TIR'!$C$26),'Ejercicio 3 - TIR'!$C$26+SQRT(('Ejercicio 3 - TIR'!$E$26-'Ejercicio 3 - TIR'!$C$26)*('Ejercicio 3 - TIR'!$D$26-'Ejercicio 3 - TIR'!$C$26)*X80),'Ejercicio 3 - TIR'!$E$26-SQRT(('Ejercicio 3 - TIR'!$E$26-'Ejercicio 3 - TIR'!$C$26)*('Ejercicio 3 - TIR'!$E$26-'Ejercicio 3 - TIR'!$D$26)*(1-X80)))</f>
        <v>0.226354525644387</v>
      </c>
      <c r="Z80" s="16">
        <f ca="1" t="shared" si="480"/>
        <v>1.16565768396</v>
      </c>
      <c r="AA80" s="16">
        <f ca="1" t="shared" si="481"/>
        <v>1.3339381300839</v>
      </c>
      <c r="AB80" s="16">
        <f ca="1" t="shared" si="482"/>
        <v>1.55917314314527</v>
      </c>
      <c r="AC80" s="16">
        <f ca="1" t="shared" si="483"/>
        <v>1.88121187081751</v>
      </c>
      <c r="AD80" s="16">
        <f ca="1" t="shared" si="484"/>
        <v>2.307032691473</v>
      </c>
      <c r="AE80" s="15">
        <f ca="1" t="shared" si="485"/>
        <v>5020.16595351469</v>
      </c>
      <c r="AF80" s="15">
        <f ca="1" t="shared" si="486"/>
        <v>5744.90339392991</v>
      </c>
      <c r="AG80" s="15">
        <f ca="1" t="shared" si="487"/>
        <v>6714.92843616087</v>
      </c>
      <c r="AH80" s="15">
        <f ca="1" t="shared" si="488"/>
        <v>8101.86036190524</v>
      </c>
      <c r="AI80" s="15">
        <f ca="1" t="shared" si="489"/>
        <v>9935.75312096137</v>
      </c>
      <c r="AJ80" s="17">
        <f ca="1" t="shared" si="490"/>
        <v>48098.5341475248</v>
      </c>
      <c r="AK80" s="17">
        <f ca="1" t="shared" si="491"/>
        <v>54902.6488584875</v>
      </c>
      <c r="AL80" s="17">
        <f ca="1" t="shared" si="492"/>
        <v>52537.4186104002</v>
      </c>
      <c r="AM80" s="17">
        <f ca="1" t="shared" si="493"/>
        <v>62074.279291278</v>
      </c>
      <c r="AN80" s="17">
        <f ca="1" t="shared" si="494"/>
        <v>83755.1473943692</v>
      </c>
      <c r="AO80" s="17">
        <f ca="1">C80/'Ejercicio 3 - TIR'!$D$7</f>
        <v>15937.6212317188</v>
      </c>
      <c r="AP80" s="17">
        <f ca="1" t="shared" si="495"/>
        <v>32160.912915806</v>
      </c>
      <c r="AQ80" s="17">
        <f ca="1" t="shared" si="496"/>
        <v>38965.0276267686</v>
      </c>
      <c r="AR80" s="17">
        <f ca="1" t="shared" si="497"/>
        <v>36599.7973786814</v>
      </c>
      <c r="AS80" s="17">
        <f ca="1" t="shared" si="498"/>
        <v>46136.6580595592</v>
      </c>
      <c r="AT80" s="17">
        <f ca="1" t="shared" si="499"/>
        <v>67817.5261626504</v>
      </c>
      <c r="AU80" s="17">
        <f ca="1">AP80*'Ejercicio 3 - TIR'!$D$5</f>
        <v>16080.456457903</v>
      </c>
      <c r="AV80" s="17">
        <f ca="1">AQ80*'Ejercicio 3 - TIR'!$D$5</f>
        <v>19482.5138133843</v>
      </c>
      <c r="AW80" s="17">
        <f ca="1">AR80*'Ejercicio 3 - TIR'!$D$5</f>
        <v>18299.8986893407</v>
      </c>
      <c r="AX80" s="17">
        <f ca="1">AS80*'Ejercicio 3 - TIR'!$D$5</f>
        <v>23068.3290297796</v>
      </c>
      <c r="AY80" s="17">
        <f ca="1">AT80*'Ejercicio 3 - TIR'!$D$5</f>
        <v>33908.7630813252</v>
      </c>
      <c r="AZ80" s="17">
        <f ca="1" t="shared" ref="AZ80:BD80" si="606">AJ80-AU80-AE80</f>
        <v>26997.9117361071</v>
      </c>
      <c r="BA80" s="17">
        <f ca="1" t="shared" si="606"/>
        <v>29675.2316511732</v>
      </c>
      <c r="BB80" s="17">
        <f ca="1" t="shared" si="606"/>
        <v>27522.5914848986</v>
      </c>
      <c r="BC80" s="17">
        <f ca="1" t="shared" si="606"/>
        <v>30904.0898995932</v>
      </c>
      <c r="BD80" s="17">
        <f ca="1" t="shared" si="606"/>
        <v>39910.6311920826</v>
      </c>
      <c r="BE80" s="17">
        <f ca="1" t="shared" ref="BE80:BI80" si="607">AZ80/Z80</f>
        <v>23161.0979000192</v>
      </c>
      <c r="BF80" s="17">
        <f ca="1" t="shared" si="607"/>
        <v>22246.3328560124</v>
      </c>
      <c r="BG80" s="17">
        <f ca="1" t="shared" si="607"/>
        <v>17652.0430754586</v>
      </c>
      <c r="BH80" s="17">
        <f ca="1" t="shared" si="607"/>
        <v>16427.7561602688</v>
      </c>
      <c r="BI80" s="17">
        <f ca="1" t="shared" si="607"/>
        <v>17299.5516446715</v>
      </c>
      <c r="BJ80" s="17">
        <f ca="1" t="shared" si="502"/>
        <v>69913.370116746</v>
      </c>
      <c r="BK80" s="17">
        <f ca="1" t="shared" si="503"/>
        <v>36768.6132058895</v>
      </c>
      <c r="BL80" s="17">
        <f ca="1" t="shared" si="504"/>
        <v>106681.983322636</v>
      </c>
      <c r="BM80" s="17">
        <f ca="1">BK80*'Ejercicio 3 - TIR'!$D$5</f>
        <v>18384.3066029447</v>
      </c>
      <c r="BN80" s="17">
        <f ca="1" t="shared" si="505"/>
        <v>88297.6767196908</v>
      </c>
      <c r="BO80" s="17">
        <f ca="1" t="shared" si="506"/>
        <v>38273.2663676795</v>
      </c>
      <c r="BP80" s="17">
        <f ca="1" t="shared" si="507"/>
        <v>-109992.561910414</v>
      </c>
      <c r="BQ80" s="17">
        <f ca="1" t="shared" ref="BQ80:BT80" si="608">BE80</f>
        <v>23161.0979000192</v>
      </c>
      <c r="BR80" s="17">
        <f ca="1" t="shared" si="608"/>
        <v>22246.3328560124</v>
      </c>
      <c r="BS80" s="17">
        <f ca="1" t="shared" si="608"/>
        <v>17652.0430754586</v>
      </c>
      <c r="BT80" s="17">
        <f ca="1" t="shared" si="608"/>
        <v>16427.7561602688</v>
      </c>
      <c r="BU80" s="17">
        <f ca="1" t="shared" si="509"/>
        <v>55572.8180123511</v>
      </c>
      <c r="BV80" s="19">
        <f ca="1" t="shared" si="510"/>
        <v>6.2970267251679</v>
      </c>
    </row>
    <row r="81" ht="15" customHeight="1" spans="1:74">
      <c r="A81" s="15">
        <v>80</v>
      </c>
      <c r="B81" s="16">
        <f ca="1" t="shared" ref="B81:F81" si="609">RAND()</f>
        <v>0.324984422601795</v>
      </c>
      <c r="C81" s="17">
        <f ca="1">IF(B81&lt;=('Ejercicio 3 - TIR'!$D$13-'Ejercicio 3 - TIR'!$C$13)/('Ejercicio 3 - TIR'!$E$13-'Ejercicio 3 - TIR'!$C$13),'Ejercicio 3 - TIR'!$C$13+SQRT(('Ejercicio 3 - TIR'!$E$13-'Ejercicio 3 - TIR'!$C$13)*('Ejercicio 3 - TIR'!$D$13-'Ejercicio 3 - TIR'!$C$13)*B81),'Ejercicio 3 - TIR'!$E$13-SQRT(('Ejercicio 3 - TIR'!$E$13-'Ejercicio 3 - TIR'!$C$13)*('Ejercicio 3 - TIR'!$E$13-'Ejercicio 3 - TIR'!$D$13)*(1-B81)))</f>
        <v>71539.1726599903</v>
      </c>
      <c r="D81" s="16">
        <f ca="1" t="shared" si="609"/>
        <v>0.798936728506831</v>
      </c>
      <c r="E81" s="17">
        <f ca="1">IF(D81&lt;=('Ejercicio 3 - TIR'!$D$14-'Ejercicio 3 - TIR'!$C$14)/('Ejercicio 3 - TIR'!$E$14-'Ejercicio 3 - TIR'!$C$14),'Ejercicio 3 - TIR'!$C$14+SQRT(('Ejercicio 3 - TIR'!$E$14-'Ejercicio 3 - TIR'!$C$14)*('Ejercicio 3 - TIR'!$D$14-'Ejercicio 3 - TIR'!$C$14)*D81),'Ejercicio 3 - TIR'!$E$14-SQRT(('Ejercicio 3 - TIR'!$E$14-'Ejercicio 3 - TIR'!$C$14)*('Ejercicio 3 - TIR'!$E$14-'Ejercicio 3 - TIR'!$D$14)*(1-D81)))</f>
        <v>34508.2342799446</v>
      </c>
      <c r="F81" s="16">
        <f ca="1" t="shared" si="609"/>
        <v>0.822044221352317</v>
      </c>
      <c r="G81" s="17">
        <f ca="1">IF(F81&lt;=('Ejercicio 3 - TIR'!$D$18-'Ejercicio 3 - TIR'!$C$18)/('Ejercicio 3 - TIR'!$E$18-'Ejercicio 3 - TIR'!$C$18),'Ejercicio 3 - TIR'!$C$18+SQRT(('Ejercicio 3 - TIR'!$E$18-'Ejercicio 3 - TIR'!$C$18)*('Ejercicio 3 - TIR'!$D$18-'Ejercicio 3 - TIR'!$C$18)*F81),'Ejercicio 3 - TIR'!$E$18-SQRT(('Ejercicio 3 - TIR'!$E$18-'Ejercicio 3 - TIR'!$C$18)*('Ejercicio 3 - TIR'!$E$18-'Ejercicio 3 - TIR'!$D$18)*(1-F81)))</f>
        <v>41346.6887076823</v>
      </c>
      <c r="H81" s="16">
        <f ca="1" t="shared" ref="H81:L81" si="610">RAND()</f>
        <v>0.411119412747625</v>
      </c>
      <c r="I81" s="17">
        <f ca="1">IF(H81&lt;=('Ejercicio 3 - TIR'!$D$18-'Ejercicio 3 - TIR'!$C$18)/('Ejercicio 3 - TIR'!$E$18-'Ejercicio 3 - TIR'!$C$18),'Ejercicio 3 - TIR'!$C$18+SQRT(('Ejercicio 3 - TIR'!$E$18-'Ejercicio 3 - TIR'!$C$18)*('Ejercicio 3 - TIR'!$D$18-'Ejercicio 3 - TIR'!$C$18)*H81),'Ejercicio 3 - TIR'!$E$18-SQRT(('Ejercicio 3 - TIR'!$E$18-'Ejercicio 3 - TIR'!$C$18)*('Ejercicio 3 - TIR'!$E$18-'Ejercicio 3 - TIR'!$D$18)*(1-H81)))</f>
        <v>37852.891945783</v>
      </c>
      <c r="J81" s="16">
        <f ca="1" t="shared" si="610"/>
        <v>0.654092042422145</v>
      </c>
      <c r="K81" s="17">
        <f ca="1">IF(J81&lt;=('Ejercicio 3 - TIR'!$D$18-'Ejercicio 3 - TIR'!$C$18)/('Ejercicio 3 - TIR'!$E$18-'Ejercicio 3 - TIR'!$C$18),'Ejercicio 3 - TIR'!$C$18+SQRT(('Ejercicio 3 - TIR'!$E$18-'Ejercicio 3 - TIR'!$C$18)*('Ejercicio 3 - TIR'!$D$18-'Ejercicio 3 - TIR'!$C$18)*J81),'Ejercicio 3 - TIR'!$E$18-SQRT(('Ejercicio 3 - TIR'!$E$18-'Ejercicio 3 - TIR'!$C$18)*('Ejercicio 3 - TIR'!$E$18-'Ejercicio 3 - TIR'!$D$18)*(1-J81)))</f>
        <v>39905.2413581559</v>
      </c>
      <c r="L81" s="16">
        <f ca="1" t="shared" si="610"/>
        <v>0.217718666559935</v>
      </c>
      <c r="M81" s="17">
        <f ca="1">IF(L81&lt;=('Ejercicio 3 - TIR'!$D$18-'Ejercicio 3 - TIR'!$C$18)/('Ejercicio 3 - TIR'!$E$18-'Ejercicio 3 - TIR'!$C$18),'Ejercicio 3 - TIR'!$C$18+SQRT(('Ejercicio 3 - TIR'!$E$18-'Ejercicio 3 - TIR'!$C$18)*('Ejercicio 3 - TIR'!$D$18-'Ejercicio 3 - TIR'!$C$18)*L81),'Ejercicio 3 - TIR'!$E$18-SQRT(('Ejercicio 3 - TIR'!$E$18-'Ejercicio 3 - TIR'!$C$18)*('Ejercicio 3 - TIR'!$E$18-'Ejercicio 3 - TIR'!$D$18)*(1-L81)))</f>
        <v>35714.7003406994</v>
      </c>
      <c r="N81" s="16">
        <f ca="1" t="shared" ref="N81:R81" si="611">RAND()</f>
        <v>0.300118951480969</v>
      </c>
      <c r="O81" s="17">
        <f ca="1">IF(N81&lt;=('Ejercicio 3 - TIR'!$D$18-'Ejercicio 3 - TIR'!$C$18)/('Ejercicio 3 - TIR'!$E$18-'Ejercicio 3 - TIR'!$C$18),'Ejercicio 3 - TIR'!$C$18+SQRT(('Ejercicio 3 - TIR'!$E$18-'Ejercicio 3 - TIR'!$C$18)*('Ejercicio 3 - TIR'!$D$18-'Ejercicio 3 - TIR'!$C$18)*N81),'Ejercicio 3 - TIR'!$E$18-SQRT(('Ejercicio 3 - TIR'!$E$18-'Ejercicio 3 - TIR'!$C$18)*('Ejercicio 3 - TIR'!$E$18-'Ejercicio 3 - TIR'!$D$18)*(1-N81)))</f>
        <v>36709.5337186831</v>
      </c>
      <c r="P81" s="16">
        <f ca="1" t="shared" si="611"/>
        <v>0.00516407103780514</v>
      </c>
      <c r="Q81" s="18">
        <f ca="1">IF(P81&lt;=('Ejercicio 3 - TIR'!$D$22-'Ejercicio 3 - TIR'!$C$22)/('Ejercicio 3 - TIR'!$E$22-'Ejercicio 3 - TIR'!$C$22),'Ejercicio 3 - TIR'!$C$22+SQRT(('Ejercicio 3 - TIR'!$E$22-'Ejercicio 3 - TIR'!$C$22)*('Ejercicio 3 - TIR'!$D$22-'Ejercicio 3 - TIR'!$C$22)*P81),'Ejercicio 3 - TIR'!$E$22-SQRT(('Ejercicio 3 - TIR'!$E$22-'Ejercicio 3 - TIR'!$C$22)*('Ejercicio 3 - TIR'!$E$22-'Ejercicio 3 - TIR'!$D$22)*(1-P81)))</f>
        <v>0.123048824013952</v>
      </c>
      <c r="R81" s="16">
        <f ca="1" t="shared" si="611"/>
        <v>0.881657881530232</v>
      </c>
      <c r="S81" s="18">
        <f ca="1">IF(R81&lt;=('Ejercicio 3 - TIR'!$D$23-'Ejercicio 3 - TIR'!$C$23)/('Ejercicio 3 - TIR'!$E$23-'Ejercicio 3 - TIR'!$C$23),'Ejercicio 3 - TIR'!$C$23+SQRT(('Ejercicio 3 - TIR'!$E$23-'Ejercicio 3 - TIR'!$C$23)*('Ejercicio 3 - TIR'!$D$23-'Ejercicio 3 - TIR'!$C$23)*R81),'Ejercicio 3 - TIR'!$E$23-SQRT(('Ejercicio 3 - TIR'!$E$23-'Ejercicio 3 - TIR'!$C$23)*('Ejercicio 3 - TIR'!$E$23-'Ejercicio 3 - TIR'!$D$23)*(1-R81)))</f>
        <v>0.165404938737861</v>
      </c>
      <c r="T81" s="16">
        <f ca="1" t="shared" ref="T81:X81" si="612">RAND()</f>
        <v>0.32088926833779</v>
      </c>
      <c r="U81" s="18">
        <f ca="1">IF(T81&lt;=('Ejercicio 3 - TIR'!$D$24-'Ejercicio 3 - TIR'!$C$24)/('Ejercicio 3 - TIR'!$E$24-'Ejercicio 3 - TIR'!$C$24),'Ejercicio 3 - TIR'!$C$24+SQRT(('Ejercicio 3 - TIR'!$E$24-'Ejercicio 3 - TIR'!$C$24)*('Ejercicio 3 - TIR'!$D$24-'Ejercicio 3 - TIR'!$C$24)*T81),'Ejercicio 3 - TIR'!$E$24-SQRT(('Ejercicio 3 - TIR'!$E$24-'Ejercicio 3 - TIR'!$C$24)*('Ejercicio 3 - TIR'!$E$24-'Ejercicio 3 - TIR'!$D$24)*(1-T81)))</f>
        <v>0.175958957288561</v>
      </c>
      <c r="V81" s="16">
        <f ca="1" t="shared" si="612"/>
        <v>0.766946783258942</v>
      </c>
      <c r="W81" s="18">
        <f ca="1">IF(V81&lt;=('Ejercicio 3 - TIR'!$D$25-'Ejercicio 3 - TIR'!$C$25)/('Ejercicio 3 - TIR'!$E$25-'Ejercicio 3 - TIR'!$C$25),'Ejercicio 3 - TIR'!$C$25+SQRT(('Ejercicio 3 - TIR'!$E$25-'Ejercicio 3 - TIR'!$C$25)*('Ejercicio 3 - TIR'!$D$25-'Ejercicio 3 - TIR'!$C$25)*V81),'Ejercicio 3 - TIR'!$E$25-SQRT(('Ejercicio 3 - TIR'!$E$25-'Ejercicio 3 - TIR'!$C$25)*('Ejercicio 3 - TIR'!$E$25-'Ejercicio 3 - TIR'!$D$25)*(1-V81)))</f>
        <v>0.221439778386824</v>
      </c>
      <c r="X81" s="16">
        <f ca="1" t="shared" si="612"/>
        <v>0.440530017833695</v>
      </c>
      <c r="Y81" s="18">
        <f ca="1">IF(X81&lt;=('Ejercicio 3 - TIR'!$D$26-'Ejercicio 3 - TIR'!$C$26)/('Ejercicio 3 - TIR'!$E$26-'Ejercicio 3 - TIR'!$C$26),'Ejercicio 3 - TIR'!$C$26+SQRT(('Ejercicio 3 - TIR'!$E$26-'Ejercicio 3 - TIR'!$C$26)*('Ejercicio 3 - TIR'!$D$26-'Ejercicio 3 - TIR'!$C$26)*X81),'Ejercicio 3 - TIR'!$E$26-SQRT(('Ejercicio 3 - TIR'!$E$26-'Ejercicio 3 - TIR'!$C$26)*('Ejercicio 3 - TIR'!$E$26-'Ejercicio 3 - TIR'!$D$26)*(1-X81)))</f>
        <v>0.225035121179993</v>
      </c>
      <c r="Z81" s="16">
        <f ca="1" t="shared" si="480"/>
        <v>1.12304882401395</v>
      </c>
      <c r="AA81" s="16">
        <f ca="1" t="shared" si="481"/>
        <v>1.30880664594961</v>
      </c>
      <c r="AB81" s="16">
        <f ca="1" t="shared" si="482"/>
        <v>1.53910289866324</v>
      </c>
      <c r="AC81" s="16">
        <f ca="1" t="shared" si="483"/>
        <v>1.87992150345775</v>
      </c>
      <c r="AD81" s="16">
        <f ca="1" t="shared" si="484"/>
        <v>2.30296986679723</v>
      </c>
      <c r="AE81" s="15">
        <f ca="1" t="shared" si="485"/>
        <v>4246.19764694513</v>
      </c>
      <c r="AF81" s="15">
        <f ca="1" t="shared" si="486"/>
        <v>4948.53970860694</v>
      </c>
      <c r="AG81" s="15">
        <f ca="1" t="shared" si="487"/>
        <v>5819.27959583445</v>
      </c>
      <c r="AH81" s="15">
        <f ca="1" t="shared" si="488"/>
        <v>7107.899579907</v>
      </c>
      <c r="AI81" s="15">
        <f ca="1" t="shared" si="489"/>
        <v>8707.4266232066</v>
      </c>
      <c r="AJ81" s="17">
        <f ca="1" t="shared" si="490"/>
        <v>46434.3501300335</v>
      </c>
      <c r="AK81" s="17">
        <f ca="1" t="shared" si="491"/>
        <v>49542.1165470531</v>
      </c>
      <c r="AL81" s="17">
        <f ca="1" t="shared" si="492"/>
        <v>61418.2726461939</v>
      </c>
      <c r="AM81" s="17">
        <f ca="1" t="shared" si="493"/>
        <v>67140.8331600305</v>
      </c>
      <c r="AN81" s="17">
        <f ca="1" t="shared" si="494"/>
        <v>84540.9499783042</v>
      </c>
      <c r="AO81" s="17">
        <f ca="1">C81/'Ejercicio 3 - TIR'!$D$7</f>
        <v>14307.8345319981</v>
      </c>
      <c r="AP81" s="17">
        <f ca="1" t="shared" si="495"/>
        <v>32126.5155980355</v>
      </c>
      <c r="AQ81" s="17">
        <f ca="1" t="shared" si="496"/>
        <v>35234.2820150551</v>
      </c>
      <c r="AR81" s="17">
        <f ca="1" t="shared" si="497"/>
        <v>47110.4381141958</v>
      </c>
      <c r="AS81" s="17">
        <f ca="1" t="shared" si="498"/>
        <v>52832.9986280325</v>
      </c>
      <c r="AT81" s="17">
        <f ca="1" t="shared" si="499"/>
        <v>70233.1154463061</v>
      </c>
      <c r="AU81" s="17">
        <f ca="1">AP81*'Ejercicio 3 - TIR'!$D$5</f>
        <v>16063.2577990177</v>
      </c>
      <c r="AV81" s="17">
        <f ca="1">AQ81*'Ejercicio 3 - TIR'!$D$5</f>
        <v>17617.1410075275</v>
      </c>
      <c r="AW81" s="17">
        <f ca="1">AR81*'Ejercicio 3 - TIR'!$D$5</f>
        <v>23555.2190570979</v>
      </c>
      <c r="AX81" s="17">
        <f ca="1">AS81*'Ejercicio 3 - TIR'!$D$5</f>
        <v>26416.4993140162</v>
      </c>
      <c r="AY81" s="17">
        <f ca="1">AT81*'Ejercicio 3 - TIR'!$D$5</f>
        <v>35116.5577231531</v>
      </c>
      <c r="AZ81" s="17">
        <f ca="1" t="shared" ref="AZ81:BD81" si="613">AJ81-AU81-AE81</f>
        <v>26124.8946840707</v>
      </c>
      <c r="BA81" s="17">
        <f ca="1" t="shared" si="613"/>
        <v>26976.4358309187</v>
      </c>
      <c r="BB81" s="17">
        <f ca="1" t="shared" si="613"/>
        <v>32043.7739932615</v>
      </c>
      <c r="BC81" s="17">
        <f ca="1" t="shared" si="613"/>
        <v>33616.4342661073</v>
      </c>
      <c r="BD81" s="17">
        <f ca="1" t="shared" si="613"/>
        <v>40716.9656319445</v>
      </c>
      <c r="BE81" s="17">
        <f ca="1" t="shared" ref="BE81:BI81" si="614">AZ81/Z81</f>
        <v>23262.4745473631</v>
      </c>
      <c r="BF81" s="17">
        <f ca="1" t="shared" si="614"/>
        <v>20611.4752812444</v>
      </c>
      <c r="BG81" s="17">
        <f ca="1" t="shared" si="614"/>
        <v>20819.7736623669</v>
      </c>
      <c r="BH81" s="17">
        <f ca="1" t="shared" si="614"/>
        <v>17881.828685015</v>
      </c>
      <c r="BI81" s="17">
        <f ca="1" t="shared" si="614"/>
        <v>17680.1990416705</v>
      </c>
      <c r="BJ81" s="17">
        <f ca="1" t="shared" si="502"/>
        <v>79471.4237030918</v>
      </c>
      <c r="BK81" s="17">
        <f ca="1" t="shared" si="503"/>
        <v>32950.5117863124</v>
      </c>
      <c r="BL81" s="17">
        <f ca="1" t="shared" si="504"/>
        <v>112421.935489404</v>
      </c>
      <c r="BM81" s="17">
        <f ca="1">BK81*'Ejercicio 3 - TIR'!$D$5</f>
        <v>16475.2558931562</v>
      </c>
      <c r="BN81" s="17">
        <f ca="1" t="shared" si="505"/>
        <v>95946.679596248</v>
      </c>
      <c r="BO81" s="17">
        <f ca="1" t="shared" si="506"/>
        <v>41662.1515459436</v>
      </c>
      <c r="BP81" s="17">
        <f ca="1" t="shared" si="507"/>
        <v>-106047.406939935</v>
      </c>
      <c r="BQ81" s="17">
        <f ca="1" t="shared" ref="BQ81:BT81" si="615">BE81</f>
        <v>23262.4745473631</v>
      </c>
      <c r="BR81" s="17">
        <f ca="1" t="shared" si="615"/>
        <v>20611.4752812444</v>
      </c>
      <c r="BS81" s="17">
        <f ca="1" t="shared" si="615"/>
        <v>20819.7736623669</v>
      </c>
      <c r="BT81" s="17">
        <f ca="1" t="shared" si="615"/>
        <v>17881.828685015</v>
      </c>
      <c r="BU81" s="17">
        <f ca="1" t="shared" si="509"/>
        <v>59342.3505876142</v>
      </c>
      <c r="BV81" s="19">
        <f ca="1" t="shared" si="510"/>
        <v>8.98610732552343</v>
      </c>
    </row>
    <row r="82" ht="15" customHeight="1" spans="1:74">
      <c r="A82" s="15">
        <v>81</v>
      </c>
      <c r="B82" s="16">
        <f ca="1" t="shared" ref="B82:F82" si="616">RAND()</f>
        <v>0.51262153154541</v>
      </c>
      <c r="C82" s="17">
        <f ca="1">IF(B82&lt;=('Ejercicio 3 - TIR'!$D$13-'Ejercicio 3 - TIR'!$C$13)/('Ejercicio 3 - TIR'!$E$13-'Ejercicio 3 - TIR'!$C$13),'Ejercicio 3 - TIR'!$C$13+SQRT(('Ejercicio 3 - TIR'!$E$13-'Ejercicio 3 - TIR'!$C$13)*('Ejercicio 3 - TIR'!$D$13-'Ejercicio 3 - TIR'!$C$13)*B82),'Ejercicio 3 - TIR'!$E$13-SQRT(('Ejercicio 3 - TIR'!$E$13-'Ejercicio 3 - TIR'!$C$13)*('Ejercicio 3 - TIR'!$E$13-'Ejercicio 3 - TIR'!$D$13)*(1-B82)))</f>
        <v>75816.2417696193</v>
      </c>
      <c r="D82" s="16">
        <f ca="1" t="shared" si="616"/>
        <v>0.807017172168049</v>
      </c>
      <c r="E82" s="17">
        <f ca="1">IF(D82&lt;=('Ejercicio 3 - TIR'!$D$14-'Ejercicio 3 - TIR'!$C$14)/('Ejercicio 3 - TIR'!$E$14-'Ejercicio 3 - TIR'!$C$14),'Ejercicio 3 - TIR'!$C$14+SQRT(('Ejercicio 3 - TIR'!$E$14-'Ejercicio 3 - TIR'!$C$14)*('Ejercicio 3 - TIR'!$D$14-'Ejercicio 3 - TIR'!$C$14)*D82),'Ejercicio 3 - TIR'!$E$14-SQRT(('Ejercicio 3 - TIR'!$E$14-'Ejercicio 3 - TIR'!$C$14)*('Ejercicio 3 - TIR'!$E$14-'Ejercicio 3 - TIR'!$D$14)*(1-D82)))</f>
        <v>34619.7189502041</v>
      </c>
      <c r="F82" s="16">
        <f ca="1" t="shared" si="616"/>
        <v>0.825829476463327</v>
      </c>
      <c r="G82" s="17">
        <f ca="1">IF(F82&lt;=('Ejercicio 3 - TIR'!$D$18-'Ejercicio 3 - TIR'!$C$18)/('Ejercicio 3 - TIR'!$E$18-'Ejercicio 3 - TIR'!$C$18),'Ejercicio 3 - TIR'!$C$18+SQRT(('Ejercicio 3 - TIR'!$E$18-'Ejercicio 3 - TIR'!$C$18)*('Ejercicio 3 - TIR'!$D$18-'Ejercicio 3 - TIR'!$C$18)*F82),'Ejercicio 3 - TIR'!$E$18-SQRT(('Ejercicio 3 - TIR'!$E$18-'Ejercicio 3 - TIR'!$C$18)*('Ejercicio 3 - TIR'!$E$18-'Ejercicio 3 - TIR'!$D$18)*(1-F82)))</f>
        <v>41385.7519087298</v>
      </c>
      <c r="H82" s="16">
        <f ca="1" t="shared" ref="H82:L82" si="617">RAND()</f>
        <v>0.5967485924711</v>
      </c>
      <c r="I82" s="17">
        <f ca="1">IF(H82&lt;=('Ejercicio 3 - TIR'!$D$18-'Ejercicio 3 - TIR'!$C$18)/('Ejercicio 3 - TIR'!$E$18-'Ejercicio 3 - TIR'!$C$18),'Ejercicio 3 - TIR'!$C$18+SQRT(('Ejercicio 3 - TIR'!$E$18-'Ejercicio 3 - TIR'!$C$18)*('Ejercicio 3 - TIR'!$D$18-'Ejercicio 3 - TIR'!$C$18)*H82),'Ejercicio 3 - TIR'!$E$18-SQRT(('Ejercicio 3 - TIR'!$E$18-'Ejercicio 3 - TIR'!$C$18)*('Ejercicio 3 - TIR'!$E$18-'Ejercicio 3 - TIR'!$D$18)*(1-H82)))</f>
        <v>39461.0934289153</v>
      </c>
      <c r="J82" s="16">
        <f ca="1" t="shared" si="617"/>
        <v>0.353182419704839</v>
      </c>
      <c r="K82" s="17">
        <f ca="1">IF(J82&lt;=('Ejercicio 3 - TIR'!$D$18-'Ejercicio 3 - TIR'!$C$18)/('Ejercicio 3 - TIR'!$E$18-'Ejercicio 3 - TIR'!$C$18),'Ejercicio 3 - TIR'!$C$18+SQRT(('Ejercicio 3 - TIR'!$E$18-'Ejercicio 3 - TIR'!$C$18)*('Ejercicio 3 - TIR'!$D$18-'Ejercicio 3 - TIR'!$C$18)*J82),'Ejercicio 3 - TIR'!$E$18-SQRT(('Ejercicio 3 - TIR'!$E$18-'Ejercicio 3 - TIR'!$C$18)*('Ejercicio 3 - TIR'!$E$18-'Ejercicio 3 - TIR'!$D$18)*(1-J82)))</f>
        <v>37278.5550046507</v>
      </c>
      <c r="L82" s="16">
        <f ca="1" t="shared" si="617"/>
        <v>0.166061069124738</v>
      </c>
      <c r="M82" s="17">
        <f ca="1">IF(L82&lt;=('Ejercicio 3 - TIR'!$D$18-'Ejercicio 3 - TIR'!$C$18)/('Ejercicio 3 - TIR'!$E$18-'Ejercicio 3 - TIR'!$C$18),'Ejercicio 3 - TIR'!$C$18+SQRT(('Ejercicio 3 - TIR'!$E$18-'Ejercicio 3 - TIR'!$C$18)*('Ejercicio 3 - TIR'!$D$18-'Ejercicio 3 - TIR'!$C$18)*L82),'Ejercicio 3 - TIR'!$E$18-SQRT(('Ejercicio 3 - TIR'!$E$18-'Ejercicio 3 - TIR'!$C$18)*('Ejercicio 3 - TIR'!$E$18-'Ejercicio 3 - TIR'!$D$18)*(1-L82)))</f>
        <v>34990.9077700064</v>
      </c>
      <c r="N82" s="16">
        <f ca="1" t="shared" ref="N82:R82" si="618">RAND()</f>
        <v>0.385450793296046</v>
      </c>
      <c r="O82" s="17">
        <f ca="1">IF(N82&lt;=('Ejercicio 3 - TIR'!$D$18-'Ejercicio 3 - TIR'!$C$18)/('Ejercicio 3 - TIR'!$E$18-'Ejercicio 3 - TIR'!$C$18),'Ejercicio 3 - TIR'!$C$18+SQRT(('Ejercicio 3 - TIR'!$E$18-'Ejercicio 3 - TIR'!$C$18)*('Ejercicio 3 - TIR'!$D$18-'Ejercicio 3 - TIR'!$C$18)*N82),'Ejercicio 3 - TIR'!$E$18-SQRT(('Ejercicio 3 - TIR'!$E$18-'Ejercicio 3 - TIR'!$C$18)*('Ejercicio 3 - TIR'!$E$18-'Ejercicio 3 - TIR'!$D$18)*(1-N82)))</f>
        <v>37603.7897784202</v>
      </c>
      <c r="P82" s="16">
        <f ca="1" t="shared" si="618"/>
        <v>0.158466581710839</v>
      </c>
      <c r="Q82" s="18">
        <f ca="1">IF(P82&lt;=('Ejercicio 3 - TIR'!$D$22-'Ejercicio 3 - TIR'!$C$22)/('Ejercicio 3 - TIR'!$E$22-'Ejercicio 3 - TIR'!$C$22),'Ejercicio 3 - TIR'!$C$22+SQRT(('Ejercicio 3 - TIR'!$E$22-'Ejercicio 3 - TIR'!$C$22)*('Ejercicio 3 - TIR'!$D$22-'Ejercicio 3 - TIR'!$C$22)*P82),'Ejercicio 3 - TIR'!$E$22-SQRT(('Ejercicio 3 - TIR'!$E$22-'Ejercicio 3 - TIR'!$C$22)*('Ejercicio 3 - TIR'!$E$22-'Ejercicio 3 - TIR'!$D$22)*(1-P82)))</f>
        <v>0.136889045179628</v>
      </c>
      <c r="R82" s="16">
        <f ca="1" t="shared" si="618"/>
        <v>0.790944759608463</v>
      </c>
      <c r="S82" s="18">
        <f ca="1">IF(R82&lt;=('Ejercicio 3 - TIR'!$D$23-'Ejercicio 3 - TIR'!$C$23)/('Ejercicio 3 - TIR'!$E$23-'Ejercicio 3 - TIR'!$C$23),'Ejercicio 3 - TIR'!$C$23+SQRT(('Ejercicio 3 - TIR'!$E$23-'Ejercicio 3 - TIR'!$C$23)*('Ejercicio 3 - TIR'!$D$23-'Ejercicio 3 - TIR'!$C$23)*R82),'Ejercicio 3 - TIR'!$E$23-SQRT(('Ejercicio 3 - TIR'!$E$23-'Ejercicio 3 - TIR'!$C$23)*('Ejercicio 3 - TIR'!$E$23-'Ejercicio 3 - TIR'!$D$23)*(1-R82)))</f>
        <v>0.160601561075572</v>
      </c>
      <c r="T82" s="16">
        <f ca="1" t="shared" ref="T82:X82" si="619">RAND()</f>
        <v>0.309104743346105</v>
      </c>
      <c r="U82" s="18">
        <f ca="1">IF(T82&lt;=('Ejercicio 3 - TIR'!$D$24-'Ejercicio 3 - TIR'!$C$24)/('Ejercicio 3 - TIR'!$E$24-'Ejercicio 3 - TIR'!$C$24),'Ejercicio 3 - TIR'!$C$24+SQRT(('Ejercicio 3 - TIR'!$E$24-'Ejercicio 3 - TIR'!$C$24)*('Ejercicio 3 - TIR'!$D$24-'Ejercicio 3 - TIR'!$C$24)*T82),'Ejercicio 3 - TIR'!$E$24-SQRT(('Ejercicio 3 - TIR'!$E$24-'Ejercicio 3 - TIR'!$C$24)*('Ejercicio 3 - TIR'!$E$24-'Ejercicio 3 - TIR'!$D$24)*(1-T82)))</f>
        <v>0.175477832738026</v>
      </c>
      <c r="V82" s="16">
        <f ca="1" t="shared" si="619"/>
        <v>0.202481227992383</v>
      </c>
      <c r="W82" s="18">
        <f ca="1">IF(V82&lt;=('Ejercicio 3 - TIR'!$D$25-'Ejercicio 3 - TIR'!$C$25)/('Ejercicio 3 - TIR'!$E$25-'Ejercicio 3 - TIR'!$C$25),'Ejercicio 3 - TIR'!$C$25+SQRT(('Ejercicio 3 - TIR'!$E$25-'Ejercicio 3 - TIR'!$C$25)*('Ejercicio 3 - TIR'!$D$25-'Ejercicio 3 - TIR'!$C$25)*V82),'Ejercicio 3 - TIR'!$E$25-SQRT(('Ejercicio 3 - TIR'!$E$25-'Ejercicio 3 - TIR'!$C$25)*('Ejercicio 3 - TIR'!$E$25-'Ejercicio 3 - TIR'!$D$25)*(1-V82)))</f>
        <v>0.196836677795496</v>
      </c>
      <c r="X82" s="16">
        <f ca="1" t="shared" si="619"/>
        <v>0.0747532732549676</v>
      </c>
      <c r="Y82" s="18">
        <f ca="1">IF(X82&lt;=('Ejercicio 3 - TIR'!$D$26-'Ejercicio 3 - TIR'!$C$26)/('Ejercicio 3 - TIR'!$E$26-'Ejercicio 3 - TIR'!$C$26),'Ejercicio 3 - TIR'!$C$26+SQRT(('Ejercicio 3 - TIR'!$E$26-'Ejercicio 3 - TIR'!$C$26)*('Ejercicio 3 - TIR'!$D$26-'Ejercicio 3 - TIR'!$C$26)*X82),'Ejercicio 3 - TIR'!$E$26-SQRT(('Ejercicio 3 - TIR'!$E$26-'Ejercicio 3 - TIR'!$C$26)*('Ejercicio 3 - TIR'!$E$26-'Ejercicio 3 - TIR'!$D$26)*(1-X82)))</f>
        <v>0.204206823634733</v>
      </c>
      <c r="Z82" s="16">
        <f ca="1" t="shared" si="480"/>
        <v>1.13688904517963</v>
      </c>
      <c r="AA82" s="16">
        <f ca="1" t="shared" si="481"/>
        <v>1.31947520060519</v>
      </c>
      <c r="AB82" s="16">
        <f ca="1" t="shared" si="482"/>
        <v>1.55101384915896</v>
      </c>
      <c r="AC82" s="16">
        <f ca="1" t="shared" si="483"/>
        <v>1.85631026244222</v>
      </c>
      <c r="AD82" s="16">
        <f ca="1" t="shared" si="484"/>
        <v>2.2353814848161</v>
      </c>
      <c r="AE82" s="15">
        <f ca="1" t="shared" si="485"/>
        <v>4739.06027148051</v>
      </c>
      <c r="AF82" s="15">
        <f ca="1" t="shared" si="486"/>
        <v>5500.1607491115</v>
      </c>
      <c r="AG82" s="15">
        <f ca="1" t="shared" si="487"/>
        <v>6465.31703707635</v>
      </c>
      <c r="AH82" s="15">
        <f ca="1" t="shared" si="488"/>
        <v>7737.92856354907</v>
      </c>
      <c r="AI82" s="15">
        <f ca="1" t="shared" si="489"/>
        <v>9318.0663770239</v>
      </c>
      <c r="AJ82" s="17">
        <f ca="1" t="shared" si="490"/>
        <v>47051.0079715568</v>
      </c>
      <c r="AK82" s="17">
        <f ca="1" t="shared" si="491"/>
        <v>52067.9341682183</v>
      </c>
      <c r="AL82" s="17">
        <f ca="1" t="shared" si="492"/>
        <v>57819.5550888474</v>
      </c>
      <c r="AM82" s="17">
        <f ca="1" t="shared" si="493"/>
        <v>64953.9811856321</v>
      </c>
      <c r="AN82" s="17">
        <f ca="1" t="shared" si="494"/>
        <v>84058.8154295974</v>
      </c>
      <c r="AO82" s="17">
        <f ca="1">C82/'Ejercicio 3 - TIR'!$D$7</f>
        <v>15163.2483539239</v>
      </c>
      <c r="AP82" s="17">
        <f ca="1" t="shared" si="495"/>
        <v>31887.7596176329</v>
      </c>
      <c r="AQ82" s="17">
        <f ca="1" t="shared" si="496"/>
        <v>36904.6858142945</v>
      </c>
      <c r="AR82" s="17">
        <f ca="1" t="shared" si="497"/>
        <v>42656.3067349236</v>
      </c>
      <c r="AS82" s="17">
        <f ca="1" t="shared" si="498"/>
        <v>49790.7328317083</v>
      </c>
      <c r="AT82" s="17">
        <f ca="1" t="shared" si="499"/>
        <v>68895.5670756735</v>
      </c>
      <c r="AU82" s="17">
        <f ca="1">AP82*'Ejercicio 3 - TIR'!$D$5</f>
        <v>15943.8798088165</v>
      </c>
      <c r="AV82" s="17">
        <f ca="1">AQ82*'Ejercicio 3 - TIR'!$D$5</f>
        <v>18452.3429071472</v>
      </c>
      <c r="AW82" s="17">
        <f ca="1">AR82*'Ejercicio 3 - TIR'!$D$5</f>
        <v>21328.1533674618</v>
      </c>
      <c r="AX82" s="17">
        <f ca="1">AS82*'Ejercicio 3 - TIR'!$D$5</f>
        <v>24895.3664158541</v>
      </c>
      <c r="AY82" s="17">
        <f ca="1">AT82*'Ejercicio 3 - TIR'!$D$5</f>
        <v>34447.7835378368</v>
      </c>
      <c r="AZ82" s="17">
        <f ca="1" t="shared" ref="AZ82:BD82" si="620">AJ82-AU82-AE82</f>
        <v>26368.0678912598</v>
      </c>
      <c r="BA82" s="17">
        <f ca="1" t="shared" si="620"/>
        <v>28115.4305119596</v>
      </c>
      <c r="BB82" s="17">
        <f ca="1" t="shared" si="620"/>
        <v>30026.0846843093</v>
      </c>
      <c r="BC82" s="17">
        <f ca="1" t="shared" si="620"/>
        <v>32320.6862062289</v>
      </c>
      <c r="BD82" s="17">
        <f ca="1" t="shared" si="620"/>
        <v>40292.9655147367</v>
      </c>
      <c r="BE82" s="17">
        <f ca="1" t="shared" ref="BE82:BI82" si="621">AZ82/Z82</f>
        <v>23193.1761529936</v>
      </c>
      <c r="BF82" s="17">
        <f ca="1" t="shared" si="621"/>
        <v>21308.0401200903</v>
      </c>
      <c r="BG82" s="17">
        <f ca="1" t="shared" si="621"/>
        <v>19359.0048861207</v>
      </c>
      <c r="BH82" s="17">
        <f ca="1" t="shared" si="621"/>
        <v>17411.2522352308</v>
      </c>
      <c r="BI82" s="17">
        <f ca="1" t="shared" si="621"/>
        <v>18025.0958453526</v>
      </c>
      <c r="BJ82" s="17">
        <f ca="1" t="shared" si="502"/>
        <v>77388.2787508234</v>
      </c>
      <c r="BK82" s="17">
        <f ca="1" t="shared" si="503"/>
        <v>33895.6446200296</v>
      </c>
      <c r="BL82" s="17">
        <f ca="1" t="shared" si="504"/>
        <v>111283.923370853</v>
      </c>
      <c r="BM82" s="17">
        <f ca="1">BK82*'Ejercicio 3 - TIR'!$D$5</f>
        <v>16947.8223100148</v>
      </c>
      <c r="BN82" s="17">
        <f ca="1" t="shared" si="505"/>
        <v>94336.1010608382</v>
      </c>
      <c r="BO82" s="17">
        <f ca="1" t="shared" si="506"/>
        <v>42201.343127166</v>
      </c>
      <c r="BP82" s="17">
        <f ca="1" t="shared" si="507"/>
        <v>-110435.960719823</v>
      </c>
      <c r="BQ82" s="17">
        <f ca="1" t="shared" ref="BQ82:BT82" si="622">BE82</f>
        <v>23193.1761529936</v>
      </c>
      <c r="BR82" s="17">
        <f ca="1" t="shared" si="622"/>
        <v>21308.0401200903</v>
      </c>
      <c r="BS82" s="17">
        <f ca="1" t="shared" si="622"/>
        <v>19359.0048861207</v>
      </c>
      <c r="BT82" s="17">
        <f ca="1" t="shared" si="622"/>
        <v>17411.2522352308</v>
      </c>
      <c r="BU82" s="17">
        <f ca="1" t="shared" si="509"/>
        <v>60226.4389725186</v>
      </c>
      <c r="BV82" s="19">
        <f ca="1" t="shared" si="510"/>
        <v>7.5438716911375</v>
      </c>
    </row>
    <row r="83" ht="15" customHeight="1" spans="1:74">
      <c r="A83" s="15">
        <v>82</v>
      </c>
      <c r="B83" s="16">
        <f ca="1" t="shared" ref="B83:F83" si="623">RAND()</f>
        <v>0.340737215615058</v>
      </c>
      <c r="C83" s="17">
        <f ca="1">IF(B83&lt;=('Ejercicio 3 - TIR'!$D$13-'Ejercicio 3 - TIR'!$C$13)/('Ejercicio 3 - TIR'!$E$13-'Ejercicio 3 - TIR'!$C$13),'Ejercicio 3 - TIR'!$C$13+SQRT(('Ejercicio 3 - TIR'!$E$13-'Ejercicio 3 - TIR'!$C$13)*('Ejercicio 3 - TIR'!$D$13-'Ejercicio 3 - TIR'!$C$13)*B83),'Ejercicio 3 - TIR'!$E$13-SQRT(('Ejercicio 3 - TIR'!$E$13-'Ejercicio 3 - TIR'!$C$13)*('Ejercicio 3 - TIR'!$E$13-'Ejercicio 3 - TIR'!$D$13)*(1-B83)))</f>
        <v>71873.2273223192</v>
      </c>
      <c r="D83" s="16">
        <f ca="1" t="shared" si="623"/>
        <v>0.473474029113433</v>
      </c>
      <c r="E83" s="17">
        <f ca="1">IF(D83&lt;=('Ejercicio 3 - TIR'!$D$14-'Ejercicio 3 - TIR'!$C$14)/('Ejercicio 3 - TIR'!$E$14-'Ejercicio 3 - TIR'!$C$14),'Ejercicio 3 - TIR'!$C$14+SQRT(('Ejercicio 3 - TIR'!$E$14-'Ejercicio 3 - TIR'!$C$14)*('Ejercicio 3 - TIR'!$D$14-'Ejercicio 3 - TIR'!$C$14)*D83),'Ejercicio 3 - TIR'!$E$14-SQRT(('Ejercicio 3 - TIR'!$E$14-'Ejercicio 3 - TIR'!$C$14)*('Ejercicio 3 - TIR'!$E$14-'Ejercicio 3 - TIR'!$D$14)*(1-D83)))</f>
        <v>31112.9928753835</v>
      </c>
      <c r="F83" s="16">
        <f ca="1" t="shared" si="623"/>
        <v>0.367713395700582</v>
      </c>
      <c r="G83" s="17">
        <f ca="1">IF(F83&lt;=('Ejercicio 3 - TIR'!$D$18-'Ejercicio 3 - TIR'!$C$18)/('Ejercicio 3 - TIR'!$E$18-'Ejercicio 3 - TIR'!$C$18),'Ejercicio 3 - TIR'!$C$18+SQRT(('Ejercicio 3 - TIR'!$E$18-'Ejercicio 3 - TIR'!$C$18)*('Ejercicio 3 - TIR'!$D$18-'Ejercicio 3 - TIR'!$C$18)*F83),'Ejercicio 3 - TIR'!$E$18-SQRT(('Ejercicio 3 - TIR'!$E$18-'Ejercicio 3 - TIR'!$C$18)*('Ejercicio 3 - TIR'!$E$18-'Ejercicio 3 - TIR'!$D$18)*(1-F83)))</f>
        <v>37426.7765117235</v>
      </c>
      <c r="H83" s="16">
        <f ca="1" t="shared" ref="H83:L83" si="624">RAND()</f>
        <v>0.678761814326123</v>
      </c>
      <c r="I83" s="17">
        <f ca="1">IF(H83&lt;=('Ejercicio 3 - TIR'!$D$18-'Ejercicio 3 - TIR'!$C$18)/('Ejercicio 3 - TIR'!$E$18-'Ejercicio 3 - TIR'!$C$18),'Ejercicio 3 - TIR'!$C$18+SQRT(('Ejercicio 3 - TIR'!$E$18-'Ejercicio 3 - TIR'!$C$18)*('Ejercicio 3 - TIR'!$D$18-'Ejercicio 3 - TIR'!$C$18)*H83),'Ejercicio 3 - TIR'!$E$18-SQRT(('Ejercicio 3 - TIR'!$E$18-'Ejercicio 3 - TIR'!$C$18)*('Ejercicio 3 - TIR'!$E$18-'Ejercicio 3 - TIR'!$D$18)*(1-H83)))</f>
        <v>40091.5517802934</v>
      </c>
      <c r="J83" s="16">
        <f ca="1" t="shared" si="624"/>
        <v>0.912898378660236</v>
      </c>
      <c r="K83" s="17">
        <f ca="1">IF(J83&lt;=('Ejercicio 3 - TIR'!$D$18-'Ejercicio 3 - TIR'!$C$18)/('Ejercicio 3 - TIR'!$E$18-'Ejercicio 3 - TIR'!$C$18),'Ejercicio 3 - TIR'!$C$18+SQRT(('Ejercicio 3 - TIR'!$E$18-'Ejercicio 3 - TIR'!$C$18)*('Ejercicio 3 - TIR'!$D$18-'Ejercicio 3 - TIR'!$C$18)*J83),'Ejercicio 3 - TIR'!$E$18-SQRT(('Ejercicio 3 - TIR'!$E$18-'Ejercicio 3 - TIR'!$C$18)*('Ejercicio 3 - TIR'!$E$18-'Ejercicio 3 - TIR'!$D$18)*(1-J83)))</f>
        <v>42444.1006278646</v>
      </c>
      <c r="L83" s="16">
        <f ca="1" t="shared" si="624"/>
        <v>0.925164773207821</v>
      </c>
      <c r="M83" s="17">
        <f ca="1">IF(L83&lt;=('Ejercicio 3 - TIR'!$D$18-'Ejercicio 3 - TIR'!$C$18)/('Ejercicio 3 - TIR'!$E$18-'Ejercicio 3 - TIR'!$C$18),'Ejercicio 3 - TIR'!$C$18+SQRT(('Ejercicio 3 - TIR'!$E$18-'Ejercicio 3 - TIR'!$C$18)*('Ejercicio 3 - TIR'!$D$18-'Ejercicio 3 - TIR'!$C$18)*L83),'Ejercicio 3 - TIR'!$E$18-SQRT(('Ejercicio 3 - TIR'!$E$18-'Ejercicio 3 - TIR'!$C$18)*('Ejercicio 3 - TIR'!$E$18-'Ejercicio 3 - TIR'!$D$18)*(1-L83)))</f>
        <v>42630.8984805599</v>
      </c>
      <c r="N83" s="16">
        <f ca="1" t="shared" ref="N83:R83" si="625">RAND()</f>
        <v>0.420379714853608</v>
      </c>
      <c r="O83" s="17">
        <f ca="1">IF(N83&lt;=('Ejercicio 3 - TIR'!$D$18-'Ejercicio 3 - TIR'!$C$18)/('Ejercicio 3 - TIR'!$E$18-'Ejercicio 3 - TIR'!$C$18),'Ejercicio 3 - TIR'!$C$18+SQRT(('Ejercicio 3 - TIR'!$E$18-'Ejercicio 3 - TIR'!$C$18)*('Ejercicio 3 - TIR'!$D$18-'Ejercicio 3 - TIR'!$C$18)*N83),'Ejercicio 3 - TIR'!$E$18-SQRT(('Ejercicio 3 - TIR'!$E$18-'Ejercicio 3 - TIR'!$C$18)*('Ejercicio 3 - TIR'!$E$18-'Ejercicio 3 - TIR'!$D$18)*(1-N83)))</f>
        <v>37940.8410907184</v>
      </c>
      <c r="P83" s="16">
        <f ca="1" t="shared" si="625"/>
        <v>0.889229901784104</v>
      </c>
      <c r="Q83" s="18">
        <f ca="1">IF(P83&lt;=('Ejercicio 3 - TIR'!$D$22-'Ejercicio 3 - TIR'!$C$22)/('Ejercicio 3 - TIR'!$E$22-'Ejercicio 3 - TIR'!$C$22),'Ejercicio 3 - TIR'!$C$22+SQRT(('Ejercicio 3 - TIR'!$E$22-'Ejercicio 3 - TIR'!$C$22)*('Ejercicio 3 - TIR'!$D$22-'Ejercicio 3 - TIR'!$C$22)*P83),'Ejercicio 3 - TIR'!$E$22-SQRT(('Ejercicio 3 - TIR'!$E$22-'Ejercicio 3 - TIR'!$C$22)*('Ejercicio 3 - TIR'!$E$22-'Ejercicio 3 - TIR'!$D$22)*(1-P83)))</f>
        <v>0.165879582981066</v>
      </c>
      <c r="R83" s="16">
        <f ca="1" t="shared" si="625"/>
        <v>0.530999598099825</v>
      </c>
      <c r="S83" s="18">
        <f ca="1">IF(R83&lt;=('Ejercicio 3 - TIR'!$D$23-'Ejercicio 3 - TIR'!$C$23)/('Ejercicio 3 - TIR'!$E$23-'Ejercicio 3 - TIR'!$C$23),'Ejercicio 3 - TIR'!$C$23+SQRT(('Ejercicio 3 - TIR'!$E$23-'Ejercicio 3 - TIR'!$C$23)*('Ejercicio 3 - TIR'!$D$23-'Ejercicio 3 - TIR'!$C$23)*R83),'Ejercicio 3 - TIR'!$E$23-SQRT(('Ejercicio 3 - TIR'!$E$23-'Ejercicio 3 - TIR'!$C$23)*('Ejercicio 3 - TIR'!$E$23-'Ejercicio 3 - TIR'!$D$23)*(1-R83)))</f>
        <v>0.150944867520173</v>
      </c>
      <c r="T83" s="16">
        <f ca="1" t="shared" ref="T83:X83" si="626">RAND()</f>
        <v>0.471274409410398</v>
      </c>
      <c r="U83" s="18">
        <f ca="1">IF(T83&lt;=('Ejercicio 3 - TIR'!$D$24-'Ejercicio 3 - TIR'!$C$24)/('Ejercicio 3 - TIR'!$E$24-'Ejercicio 3 - TIR'!$C$24),'Ejercicio 3 - TIR'!$C$24+SQRT(('Ejercicio 3 - TIR'!$E$24-'Ejercicio 3 - TIR'!$C$24)*('Ejercicio 3 - TIR'!$D$24-'Ejercicio 3 - TIR'!$C$24)*T83),'Ejercicio 3 - TIR'!$E$24-SQRT(('Ejercicio 3 - TIR'!$E$24-'Ejercicio 3 - TIR'!$C$24)*('Ejercicio 3 - TIR'!$E$24-'Ejercicio 3 - TIR'!$D$24)*(1-T83)))</f>
        <v>0.181523622134472</v>
      </c>
      <c r="V83" s="16">
        <f ca="1" t="shared" si="626"/>
        <v>0.601412163684069</v>
      </c>
      <c r="W83" s="18">
        <f ca="1">IF(V83&lt;=('Ejercicio 3 - TIR'!$D$25-'Ejercicio 3 - TIR'!$C$25)/('Ejercicio 3 - TIR'!$E$25-'Ejercicio 3 - TIR'!$C$25),'Ejercicio 3 - TIR'!$C$25+SQRT(('Ejercicio 3 - TIR'!$E$25-'Ejercicio 3 - TIR'!$C$25)*('Ejercicio 3 - TIR'!$D$25-'Ejercicio 3 - TIR'!$C$25)*V83),'Ejercicio 3 - TIR'!$E$25-SQRT(('Ejercicio 3 - TIR'!$E$25-'Ejercicio 3 - TIR'!$C$25)*('Ejercicio 3 - TIR'!$E$25-'Ejercicio 3 - TIR'!$D$25)*(1-V83)))</f>
        <v>0.212649532437923</v>
      </c>
      <c r="X83" s="16">
        <f ca="1" t="shared" si="626"/>
        <v>0.469643338594418</v>
      </c>
      <c r="Y83" s="18">
        <f ca="1">IF(X83&lt;=('Ejercicio 3 - TIR'!$D$26-'Ejercicio 3 - TIR'!$C$26)/('Ejercicio 3 - TIR'!$E$26-'Ejercicio 3 - TIR'!$C$26),'Ejercicio 3 - TIR'!$C$26+SQRT(('Ejercicio 3 - TIR'!$E$26-'Ejercicio 3 - TIR'!$C$26)*('Ejercicio 3 - TIR'!$D$26-'Ejercicio 3 - TIR'!$C$26)*X83),'Ejercicio 3 - TIR'!$E$26-SQRT(('Ejercicio 3 - TIR'!$E$26-'Ejercicio 3 - TIR'!$C$26)*('Ejercicio 3 - TIR'!$E$26-'Ejercicio 3 - TIR'!$D$26)*(1-X83)))</f>
        <v>0.226484339006323</v>
      </c>
      <c r="Z83" s="16">
        <f ca="1" t="shared" si="480"/>
        <v>1.16587958298107</v>
      </c>
      <c r="AA83" s="16">
        <f ca="1" t="shared" si="481"/>
        <v>1.34186312217862</v>
      </c>
      <c r="AB83" s="16">
        <f ca="1" t="shared" si="482"/>
        <v>1.58544297652515</v>
      </c>
      <c r="AC83" s="16">
        <f ca="1" t="shared" si="483"/>
        <v>1.92258668419021</v>
      </c>
      <c r="AD83" s="16">
        <f ca="1" t="shared" si="484"/>
        <v>2.35802245854139</v>
      </c>
      <c r="AE83" s="15">
        <f ca="1" t="shared" si="485"/>
        <v>5161.01028346147</v>
      </c>
      <c r="AF83" s="15">
        <f ca="1" t="shared" si="486"/>
        <v>5940.03829696882</v>
      </c>
      <c r="AG83" s="15">
        <f ca="1" t="shared" si="487"/>
        <v>7018.29556425208</v>
      </c>
      <c r="AH83" s="15">
        <f ca="1" t="shared" si="488"/>
        <v>8510.73283450143</v>
      </c>
      <c r="AI83" s="15">
        <f ca="1" t="shared" si="489"/>
        <v>10438.2805349829</v>
      </c>
      <c r="AJ83" s="17">
        <f ca="1" t="shared" si="490"/>
        <v>43635.1145918137</v>
      </c>
      <c r="AK83" s="17">
        <f ca="1" t="shared" si="491"/>
        <v>53797.3748448902</v>
      </c>
      <c r="AL83" s="17">
        <f ca="1" t="shared" si="492"/>
        <v>67292.7012353746</v>
      </c>
      <c r="AM83" s="17">
        <f ca="1" t="shared" si="493"/>
        <v>81961.5977537893</v>
      </c>
      <c r="AN83" s="17">
        <f ca="1" t="shared" si="494"/>
        <v>89465.355387864</v>
      </c>
      <c r="AO83" s="17">
        <f ca="1">C83/'Ejercicio 3 - TIR'!$D$7</f>
        <v>14374.6454644638</v>
      </c>
      <c r="AP83" s="17">
        <f ca="1" t="shared" si="495"/>
        <v>29260.4691273498</v>
      </c>
      <c r="AQ83" s="17">
        <f ca="1" t="shared" si="496"/>
        <v>39422.7293804264</v>
      </c>
      <c r="AR83" s="17">
        <f ca="1" t="shared" si="497"/>
        <v>52918.0557709108</v>
      </c>
      <c r="AS83" s="17">
        <f ca="1" t="shared" si="498"/>
        <v>67586.9522893254</v>
      </c>
      <c r="AT83" s="17">
        <f ca="1" t="shared" si="499"/>
        <v>75090.7099234002</v>
      </c>
      <c r="AU83" s="17">
        <f ca="1">AP83*'Ejercicio 3 - TIR'!$D$5</f>
        <v>14630.2345636749</v>
      </c>
      <c r="AV83" s="17">
        <f ca="1">AQ83*'Ejercicio 3 - TIR'!$D$5</f>
        <v>19711.3646902132</v>
      </c>
      <c r="AW83" s="17">
        <f ca="1">AR83*'Ejercicio 3 - TIR'!$D$5</f>
        <v>26459.0278854554</v>
      </c>
      <c r="AX83" s="17">
        <f ca="1">AS83*'Ejercicio 3 - TIR'!$D$5</f>
        <v>33793.4761446627</v>
      </c>
      <c r="AY83" s="17">
        <f ca="1">AT83*'Ejercicio 3 - TIR'!$D$5</f>
        <v>37545.3549617001</v>
      </c>
      <c r="AZ83" s="17">
        <f ca="1" t="shared" ref="AZ83:BD83" si="627">AJ83-AU83-AE83</f>
        <v>23843.8697446773</v>
      </c>
      <c r="BA83" s="17">
        <f ca="1" t="shared" si="627"/>
        <v>28145.9718577082</v>
      </c>
      <c r="BB83" s="17">
        <f ca="1" t="shared" si="627"/>
        <v>33815.3777856672</v>
      </c>
      <c r="BC83" s="17">
        <f ca="1" t="shared" si="627"/>
        <v>39657.3887746251</v>
      </c>
      <c r="BD83" s="17">
        <f ca="1" t="shared" si="627"/>
        <v>41481.719891181</v>
      </c>
      <c r="BE83" s="17">
        <f ca="1" t="shared" ref="BE83:BI83" si="628">AZ83/Z83</f>
        <v>20451.4000354225</v>
      </c>
      <c r="BF83" s="17">
        <f ca="1" t="shared" si="628"/>
        <v>20975.2927794983</v>
      </c>
      <c r="BG83" s="17">
        <f ca="1" t="shared" si="628"/>
        <v>21328.6622643351</v>
      </c>
      <c r="BH83" s="17">
        <f ca="1" t="shared" si="628"/>
        <v>20627.100510336</v>
      </c>
      <c r="BI83" s="17">
        <f ca="1" t="shared" si="628"/>
        <v>17591.7407999754</v>
      </c>
      <c r="BJ83" s="17">
        <f ca="1" t="shared" si="502"/>
        <v>73365.1359525925</v>
      </c>
      <c r="BK83" s="17">
        <f ca="1" t="shared" si="503"/>
        <v>33895.7368387759</v>
      </c>
      <c r="BL83" s="17">
        <f ca="1" t="shared" si="504"/>
        <v>107260.872791368</v>
      </c>
      <c r="BM83" s="17">
        <f ca="1">BK83*'Ejercicio 3 - TIR'!$D$5</f>
        <v>16947.868419388</v>
      </c>
      <c r="BN83" s="17">
        <f ca="1" t="shared" si="505"/>
        <v>90313.0043719805</v>
      </c>
      <c r="BO83" s="17">
        <f ca="1" t="shared" si="506"/>
        <v>38300.3156076154</v>
      </c>
      <c r="BP83" s="17">
        <f ca="1" t="shared" si="507"/>
        <v>-102986.220197703</v>
      </c>
      <c r="BQ83" s="17">
        <f ca="1" t="shared" ref="BQ83:BT83" si="629">BE83</f>
        <v>20451.4000354225</v>
      </c>
      <c r="BR83" s="17">
        <f ca="1" t="shared" si="629"/>
        <v>20975.2927794983</v>
      </c>
      <c r="BS83" s="17">
        <f ca="1" t="shared" si="629"/>
        <v>21328.6622643351</v>
      </c>
      <c r="BT83" s="17">
        <f ca="1" t="shared" si="629"/>
        <v>20627.100510336</v>
      </c>
      <c r="BU83" s="17">
        <f ca="1" t="shared" si="509"/>
        <v>55892.0564075908</v>
      </c>
      <c r="BV83" s="19">
        <f ca="1" t="shared" si="510"/>
        <v>9.2679607572733</v>
      </c>
    </row>
    <row r="84" ht="15" customHeight="1" spans="1:74">
      <c r="A84" s="15">
        <v>83</v>
      </c>
      <c r="B84" s="16">
        <f ca="1" t="shared" ref="B84:F84" si="630">RAND()</f>
        <v>0.432246140706059</v>
      </c>
      <c r="C84" s="17">
        <f ca="1">IF(B84&lt;=('Ejercicio 3 - TIR'!$D$13-'Ejercicio 3 - TIR'!$C$13)/('Ejercicio 3 - TIR'!$E$13-'Ejercicio 3 - TIR'!$C$13),'Ejercicio 3 - TIR'!$C$13+SQRT(('Ejercicio 3 - TIR'!$E$13-'Ejercicio 3 - TIR'!$C$13)*('Ejercicio 3 - TIR'!$D$13-'Ejercicio 3 - TIR'!$C$13)*B84),'Ejercicio 3 - TIR'!$E$13-SQRT(('Ejercicio 3 - TIR'!$E$13-'Ejercicio 3 - TIR'!$C$13)*('Ejercicio 3 - TIR'!$E$13-'Ejercicio 3 - TIR'!$D$13)*(1-B84)))</f>
        <v>73898.1872056225</v>
      </c>
      <c r="D84" s="16">
        <f ca="1" t="shared" si="630"/>
        <v>0.309289582591878</v>
      </c>
      <c r="E84" s="17">
        <f ca="1">IF(D84&lt;=('Ejercicio 3 - TIR'!$D$14-'Ejercicio 3 - TIR'!$C$14)/('Ejercicio 3 - TIR'!$E$14-'Ejercicio 3 - TIR'!$C$14),'Ejercicio 3 - TIR'!$C$14+SQRT(('Ejercicio 3 - TIR'!$E$14-'Ejercicio 3 - TIR'!$C$14)*('Ejercicio 3 - TIR'!$D$14-'Ejercicio 3 - TIR'!$C$14)*D84),'Ejercicio 3 - TIR'!$E$14-SQRT(('Ejercicio 3 - TIR'!$E$14-'Ejercicio 3 - TIR'!$C$14)*('Ejercicio 3 - TIR'!$E$14-'Ejercicio 3 - TIR'!$D$14)*(1-D84)))</f>
        <v>29816.2971974735</v>
      </c>
      <c r="F84" s="16">
        <f ca="1" t="shared" si="630"/>
        <v>0.982489052284567</v>
      </c>
      <c r="G84" s="17">
        <f ca="1">IF(F84&lt;=('Ejercicio 3 - TIR'!$D$18-'Ejercicio 3 - TIR'!$C$18)/('Ejercicio 3 - TIR'!$E$18-'Ejercicio 3 - TIR'!$C$18),'Ejercicio 3 - TIR'!$C$18+SQRT(('Ejercicio 3 - TIR'!$E$18-'Ejercicio 3 - TIR'!$C$18)*('Ejercicio 3 - TIR'!$D$18-'Ejercicio 3 - TIR'!$C$18)*F84),'Ejercicio 3 - TIR'!$E$18-SQRT(('Ejercicio 3 - TIR'!$E$18-'Ejercicio 3 - TIR'!$C$18)*('Ejercicio 3 - TIR'!$E$18-'Ejercicio 3 - TIR'!$D$18)*(1-F84)))</f>
        <v>43853.997784183</v>
      </c>
      <c r="H84" s="16">
        <f ca="1" t="shared" ref="H84:L84" si="631">RAND()</f>
        <v>0.47036481923201</v>
      </c>
      <c r="I84" s="17">
        <f ca="1">IF(H84&lt;=('Ejercicio 3 - TIR'!$D$18-'Ejercicio 3 - TIR'!$C$18)/('Ejercicio 3 - TIR'!$E$18-'Ejercicio 3 - TIR'!$C$18),'Ejercicio 3 - TIR'!$C$18+SQRT(('Ejercicio 3 - TIR'!$E$18-'Ejercicio 3 - TIR'!$C$18)*('Ejercicio 3 - TIR'!$D$18-'Ejercicio 3 - TIR'!$C$18)*H84),'Ejercicio 3 - TIR'!$E$18-SQRT(('Ejercicio 3 - TIR'!$E$18-'Ejercicio 3 - TIR'!$C$18)*('Ejercicio 3 - TIR'!$E$18-'Ejercicio 3 - TIR'!$D$18)*(1-H84)))</f>
        <v>38399.6858801268</v>
      </c>
      <c r="J84" s="16">
        <f ca="1" t="shared" si="631"/>
        <v>0.602806369283223</v>
      </c>
      <c r="K84" s="17">
        <f ca="1">IF(J84&lt;=('Ejercicio 3 - TIR'!$D$18-'Ejercicio 3 - TIR'!$C$18)/('Ejercicio 3 - TIR'!$E$18-'Ejercicio 3 - TIR'!$C$18),'Ejercicio 3 - TIR'!$C$18+SQRT(('Ejercicio 3 - TIR'!$E$18-'Ejercicio 3 - TIR'!$C$18)*('Ejercicio 3 - TIR'!$D$18-'Ejercicio 3 - TIR'!$C$18)*J84),'Ejercicio 3 - TIR'!$E$18-SQRT(('Ejercicio 3 - TIR'!$E$18-'Ejercicio 3 - TIR'!$C$18)*('Ejercicio 3 - TIR'!$E$18-'Ejercicio 3 - TIR'!$D$18)*(1-J84)))</f>
        <v>39508.9933953328</v>
      </c>
      <c r="L84" s="16">
        <f ca="1" t="shared" si="631"/>
        <v>0.0606245796528828</v>
      </c>
      <c r="M84" s="17">
        <f ca="1">IF(L84&lt;=('Ejercicio 3 - TIR'!$D$18-'Ejercicio 3 - TIR'!$C$18)/('Ejercicio 3 - TIR'!$E$18-'Ejercicio 3 - TIR'!$C$18),'Ejercicio 3 - TIR'!$C$18+SQRT(('Ejercicio 3 - TIR'!$E$18-'Ejercicio 3 - TIR'!$C$18)*('Ejercicio 3 - TIR'!$D$18-'Ejercicio 3 - TIR'!$C$18)*L84),'Ejercicio 3 - TIR'!$E$18-SQRT(('Ejercicio 3 - TIR'!$E$18-'Ejercicio 3 - TIR'!$C$18)*('Ejercicio 3 - TIR'!$E$18-'Ejercicio 3 - TIR'!$D$18)*(1-L84)))</f>
        <v>33015.5740660664</v>
      </c>
      <c r="N84" s="16">
        <f ca="1" t="shared" ref="N84:R84" si="632">RAND()</f>
        <v>0.570270221367411</v>
      </c>
      <c r="O84" s="17">
        <f ca="1">IF(N84&lt;=('Ejercicio 3 - TIR'!$D$18-'Ejercicio 3 - TIR'!$C$18)/('Ejercicio 3 - TIR'!$E$18-'Ejercicio 3 - TIR'!$C$18),'Ejercicio 3 - TIR'!$C$18+SQRT(('Ejercicio 3 - TIR'!$E$18-'Ejercicio 3 - TIR'!$C$18)*('Ejercicio 3 - TIR'!$D$18-'Ejercicio 3 - TIR'!$C$18)*N84),'Ejercicio 3 - TIR'!$E$18-SQRT(('Ejercicio 3 - TIR'!$E$18-'Ejercicio 3 - TIR'!$C$18)*('Ejercicio 3 - TIR'!$E$18-'Ejercicio 3 - TIR'!$D$18)*(1-N84)))</f>
        <v>39248.8125294608</v>
      </c>
      <c r="P84" s="16">
        <f ca="1" t="shared" si="632"/>
        <v>0.63922928980101</v>
      </c>
      <c r="Q84" s="18">
        <f ca="1">IF(P84&lt;=('Ejercicio 3 - TIR'!$D$22-'Ejercicio 3 - TIR'!$C$22)/('Ejercicio 3 - TIR'!$E$22-'Ejercicio 3 - TIR'!$C$22),'Ejercicio 3 - TIR'!$C$22+SQRT(('Ejercicio 3 - TIR'!$E$22-'Ejercicio 3 - TIR'!$C$22)*('Ejercicio 3 - TIR'!$D$22-'Ejercicio 3 - TIR'!$C$22)*P84),'Ejercicio 3 - TIR'!$E$22-SQRT(('Ejercicio 3 - TIR'!$E$22-'Ejercicio 3 - TIR'!$C$22)*('Ejercicio 3 - TIR'!$E$22-'Ejercicio 3 - TIR'!$D$22)*(1-P84)))</f>
        <v>0.154516921725227</v>
      </c>
      <c r="R84" s="16">
        <f ca="1" t="shared" si="632"/>
        <v>0.155955596003696</v>
      </c>
      <c r="S84" s="18">
        <f ca="1">IF(R84&lt;=('Ejercicio 3 - TIR'!$D$23-'Ejercicio 3 - TIR'!$C$23)/('Ejercicio 3 - TIR'!$E$23-'Ejercicio 3 - TIR'!$C$23),'Ejercicio 3 - TIR'!$C$23+SQRT(('Ejercicio 3 - TIR'!$E$23-'Ejercicio 3 - TIR'!$C$23)*('Ejercicio 3 - TIR'!$D$23-'Ejercicio 3 - TIR'!$C$23)*R84),'Ejercicio 3 - TIR'!$E$23-SQRT(('Ejercicio 3 - TIR'!$E$23-'Ejercicio 3 - TIR'!$C$23)*('Ejercicio 3 - TIR'!$E$23-'Ejercicio 3 - TIR'!$D$23)*(1-R84)))</f>
        <v>0.136754703005624</v>
      </c>
      <c r="T84" s="16">
        <f ca="1" t="shared" ref="T84:X84" si="633">RAND()</f>
        <v>0.368370393841024</v>
      </c>
      <c r="U84" s="18">
        <f ca="1">IF(T84&lt;=('Ejercicio 3 - TIR'!$D$24-'Ejercicio 3 - TIR'!$C$24)/('Ejercicio 3 - TIR'!$E$24-'Ejercicio 3 - TIR'!$C$24),'Ejercicio 3 - TIR'!$C$24+SQRT(('Ejercicio 3 - TIR'!$E$24-'Ejercicio 3 - TIR'!$C$24)*('Ejercicio 3 - TIR'!$D$24-'Ejercicio 3 - TIR'!$C$24)*T84),'Ejercicio 3 - TIR'!$E$24-SQRT(('Ejercicio 3 - TIR'!$E$24-'Ejercicio 3 - TIR'!$C$24)*('Ejercicio 3 - TIR'!$E$24-'Ejercicio 3 - TIR'!$D$24)*(1-T84)))</f>
        <v>0.177813267105217</v>
      </c>
      <c r="V84" s="16">
        <f ca="1" t="shared" si="633"/>
        <v>0.161701790394594</v>
      </c>
      <c r="W84" s="18">
        <f ca="1">IF(V84&lt;=('Ejercicio 3 - TIR'!$D$25-'Ejercicio 3 - TIR'!$C$25)/('Ejercicio 3 - TIR'!$E$25-'Ejercicio 3 - TIR'!$C$25),'Ejercicio 3 - TIR'!$C$25+SQRT(('Ejercicio 3 - TIR'!$E$25-'Ejercicio 3 - TIR'!$C$25)*('Ejercicio 3 - TIR'!$D$25-'Ejercicio 3 - TIR'!$C$25)*V84),'Ejercicio 3 - TIR'!$E$25-SQRT(('Ejercicio 3 - TIR'!$E$25-'Ejercicio 3 - TIR'!$C$25)*('Ejercicio 3 - TIR'!$E$25-'Ejercicio 3 - TIR'!$D$25)*(1-V84)))</f>
        <v>0.195046012978608</v>
      </c>
      <c r="X84" s="16">
        <f ca="1" t="shared" si="633"/>
        <v>0.997782695856678</v>
      </c>
      <c r="Y84" s="18">
        <f ca="1">IF(X84&lt;=('Ejercicio 3 - TIR'!$D$26-'Ejercicio 3 - TIR'!$C$26)/('Ejercicio 3 - TIR'!$E$26-'Ejercicio 3 - TIR'!$C$26),'Ejercicio 3 - TIR'!$C$26+SQRT(('Ejercicio 3 - TIR'!$E$26-'Ejercicio 3 - TIR'!$C$26)*('Ejercicio 3 - TIR'!$D$26-'Ejercicio 3 - TIR'!$C$26)*X84),'Ejercicio 3 - TIR'!$E$26-SQRT(('Ejercicio 3 - TIR'!$E$26-'Ejercicio 3 - TIR'!$C$26)*('Ejercicio 3 - TIR'!$E$26-'Ejercicio 3 - TIR'!$D$26)*(1-X84)))</f>
        <v>0.276539733771234</v>
      </c>
      <c r="Z84" s="16">
        <f ca="1" t="shared" si="480"/>
        <v>1.15451692172523</v>
      </c>
      <c r="AA84" s="16">
        <f ca="1" t="shared" si="481"/>
        <v>1.31240254047073</v>
      </c>
      <c r="AB84" s="16">
        <f ca="1" t="shared" si="482"/>
        <v>1.54576512394901</v>
      </c>
      <c r="AC84" s="16">
        <f ca="1" t="shared" si="483"/>
        <v>1.84726044837665</v>
      </c>
      <c r="AD84" s="16">
        <f ca="1" t="shared" si="484"/>
        <v>2.35810136097686</v>
      </c>
      <c r="AE84" s="15">
        <f ca="1" t="shared" si="485"/>
        <v>4607.12246019813</v>
      </c>
      <c r="AF84" s="15">
        <f ca="1" t="shared" si="486"/>
        <v>5237.16812395306</v>
      </c>
      <c r="AG84" s="15">
        <f ca="1" t="shared" si="487"/>
        <v>6168.40609845245</v>
      </c>
      <c r="AH84" s="15">
        <f ca="1" t="shared" si="488"/>
        <v>7371.52911438854</v>
      </c>
      <c r="AI84" s="15">
        <f ca="1" t="shared" si="489"/>
        <v>9410.04981316844</v>
      </c>
      <c r="AJ84" s="17">
        <f ca="1" t="shared" si="490"/>
        <v>50630.1825271399</v>
      </c>
      <c r="AK84" s="17">
        <f ca="1" t="shared" si="491"/>
        <v>50395.8453023563</v>
      </c>
      <c r="AL84" s="17">
        <f ca="1" t="shared" si="492"/>
        <v>61071.6240728375</v>
      </c>
      <c r="AM84" s="17">
        <f ca="1" t="shared" si="493"/>
        <v>60988.3641526945</v>
      </c>
      <c r="AN84" s="17">
        <f ca="1" t="shared" si="494"/>
        <v>92552.6782424473</v>
      </c>
      <c r="AO84" s="17">
        <f ca="1">C84/'Ejercicio 3 - TIR'!$D$7</f>
        <v>14779.6374411245</v>
      </c>
      <c r="AP84" s="17">
        <f ca="1" t="shared" si="495"/>
        <v>35850.5450860154</v>
      </c>
      <c r="AQ84" s="17">
        <f ca="1" t="shared" si="496"/>
        <v>35616.2078612318</v>
      </c>
      <c r="AR84" s="17">
        <f ca="1" t="shared" si="497"/>
        <v>46291.986631713</v>
      </c>
      <c r="AS84" s="17">
        <f ca="1" t="shared" si="498"/>
        <v>46208.72671157</v>
      </c>
      <c r="AT84" s="17">
        <f ca="1" t="shared" si="499"/>
        <v>77773.0408013228</v>
      </c>
      <c r="AU84" s="17">
        <f ca="1">AP84*'Ejercicio 3 - TIR'!$D$5</f>
        <v>17925.2725430077</v>
      </c>
      <c r="AV84" s="17">
        <f ca="1">AQ84*'Ejercicio 3 - TIR'!$D$5</f>
        <v>17808.1039306159</v>
      </c>
      <c r="AW84" s="17">
        <f ca="1">AR84*'Ejercicio 3 - TIR'!$D$5</f>
        <v>23145.9933158565</v>
      </c>
      <c r="AX84" s="17">
        <f ca="1">AS84*'Ejercicio 3 - TIR'!$D$5</f>
        <v>23104.363355785</v>
      </c>
      <c r="AY84" s="17">
        <f ca="1">AT84*'Ejercicio 3 - TIR'!$D$5</f>
        <v>38886.5204006614</v>
      </c>
      <c r="AZ84" s="17">
        <f ca="1" t="shared" ref="AZ84:BD84" si="634">AJ84-AU84-AE84</f>
        <v>28097.7875239341</v>
      </c>
      <c r="BA84" s="17">
        <f ca="1" t="shared" si="634"/>
        <v>27350.5732477874</v>
      </c>
      <c r="BB84" s="17">
        <f ca="1" t="shared" si="634"/>
        <v>31757.2246585285</v>
      </c>
      <c r="BC84" s="17">
        <f ca="1" t="shared" si="634"/>
        <v>30512.471682521</v>
      </c>
      <c r="BD84" s="17">
        <f ca="1" t="shared" si="634"/>
        <v>44256.1080286175</v>
      </c>
      <c r="BE84" s="17">
        <f ca="1" t="shared" ref="BE84:BI84" si="635">AZ84/Z84</f>
        <v>24337.267817562</v>
      </c>
      <c r="BF84" s="17">
        <f ca="1" t="shared" si="635"/>
        <v>20840.0794759033</v>
      </c>
      <c r="BG84" s="17">
        <f ca="1" t="shared" si="635"/>
        <v>20544.6637179893</v>
      </c>
      <c r="BH84" s="17">
        <f ca="1" t="shared" si="635"/>
        <v>16517.6879683289</v>
      </c>
      <c r="BI84" s="17">
        <f ca="1" t="shared" si="635"/>
        <v>18767.6869031126</v>
      </c>
      <c r="BJ84" s="17">
        <f ca="1" t="shared" si="502"/>
        <v>70309.8510006528</v>
      </c>
      <c r="BK84" s="17">
        <f ca="1" t="shared" si="503"/>
        <v>34851.8831646603</v>
      </c>
      <c r="BL84" s="17">
        <f ca="1" t="shared" si="504"/>
        <v>105161.734165313</v>
      </c>
      <c r="BM84" s="17">
        <f ca="1">BK84*'Ejercicio 3 - TIR'!$D$5</f>
        <v>17425.9415823301</v>
      </c>
      <c r="BN84" s="17">
        <f ca="1" t="shared" si="505"/>
        <v>87735.792582983</v>
      </c>
      <c r="BO84" s="17">
        <f ca="1" t="shared" si="506"/>
        <v>37206.1159180357</v>
      </c>
      <c r="BP84" s="17">
        <f ca="1" t="shared" si="507"/>
        <v>-103714.484403096</v>
      </c>
      <c r="BQ84" s="17">
        <f ca="1" t="shared" ref="BQ84:BT84" si="636">BE84</f>
        <v>24337.267817562</v>
      </c>
      <c r="BR84" s="17">
        <f ca="1" t="shared" si="636"/>
        <v>20840.0794759033</v>
      </c>
      <c r="BS84" s="17">
        <f ca="1" t="shared" si="636"/>
        <v>20544.6637179893</v>
      </c>
      <c r="BT84" s="17">
        <f ca="1" t="shared" si="636"/>
        <v>16517.6879683289</v>
      </c>
      <c r="BU84" s="17">
        <f ca="1" t="shared" si="509"/>
        <v>55973.8028211483</v>
      </c>
      <c r="BV84" s="19">
        <f ca="1" t="shared" si="510"/>
        <v>9.03232503725306</v>
      </c>
    </row>
    <row r="85" ht="15" customHeight="1" spans="1:74">
      <c r="A85" s="15">
        <v>84</v>
      </c>
      <c r="B85" s="16">
        <f ca="1" t="shared" ref="B85:F85" si="637">RAND()</f>
        <v>0.0469072544715576</v>
      </c>
      <c r="C85" s="17">
        <f ca="1">IF(B85&lt;=('Ejercicio 3 - TIR'!$D$13-'Ejercicio 3 - TIR'!$C$13)/('Ejercicio 3 - TIR'!$E$13-'Ejercicio 3 - TIR'!$C$13),'Ejercicio 3 - TIR'!$C$13+SQRT(('Ejercicio 3 - TIR'!$E$13-'Ejercicio 3 - TIR'!$C$13)*('Ejercicio 3 - TIR'!$D$13-'Ejercicio 3 - TIR'!$C$13)*B85),'Ejercicio 3 - TIR'!$E$13-SQRT(('Ejercicio 3 - TIR'!$E$13-'Ejercicio 3 - TIR'!$C$13)*('Ejercicio 3 - TIR'!$E$13-'Ejercicio 3 - TIR'!$D$13)*(1-B85)))</f>
        <v>64331.6165329612</v>
      </c>
      <c r="D85" s="16">
        <f ca="1" t="shared" si="637"/>
        <v>0.748923082554386</v>
      </c>
      <c r="E85" s="17">
        <f ca="1">IF(D85&lt;=('Ejercicio 3 - TIR'!$D$14-'Ejercicio 3 - TIR'!$C$14)/('Ejercicio 3 - TIR'!$E$14-'Ejercicio 3 - TIR'!$C$14),'Ejercicio 3 - TIR'!$C$14+SQRT(('Ejercicio 3 - TIR'!$E$14-'Ejercicio 3 - TIR'!$C$14)*('Ejercicio 3 - TIR'!$D$14-'Ejercicio 3 - TIR'!$C$14)*D85),'Ejercicio 3 - TIR'!$E$14-SQRT(('Ejercicio 3 - TIR'!$E$14-'Ejercicio 3 - TIR'!$C$14)*('Ejercicio 3 - TIR'!$E$14-'Ejercicio 3 - TIR'!$D$14)*(1-D85)))</f>
        <v>33863.10032534</v>
      </c>
      <c r="F85" s="16">
        <f ca="1" t="shared" si="637"/>
        <v>0.60892532814973</v>
      </c>
      <c r="G85" s="17">
        <f ca="1">IF(F85&lt;=('Ejercicio 3 - TIR'!$D$18-'Ejercicio 3 - TIR'!$C$18)/('Ejercicio 3 - TIR'!$E$18-'Ejercicio 3 - TIR'!$C$18),'Ejercicio 3 - TIR'!$C$18+SQRT(('Ejercicio 3 - TIR'!$E$18-'Ejercicio 3 - TIR'!$C$18)*('Ejercicio 3 - TIR'!$D$18-'Ejercicio 3 - TIR'!$C$18)*F85),'Ejercicio 3 - TIR'!$E$18-SQRT(('Ejercicio 3 - TIR'!$E$18-'Ejercicio 3 - TIR'!$C$18)*('Ejercicio 3 - TIR'!$E$18-'Ejercicio 3 - TIR'!$D$18)*(1-F85)))</f>
        <v>39557.1334207732</v>
      </c>
      <c r="H85" s="16">
        <f ca="1" t="shared" ref="H85:L85" si="638">RAND()</f>
        <v>0.0561714600650502</v>
      </c>
      <c r="I85" s="17">
        <f ca="1">IF(H85&lt;=('Ejercicio 3 - TIR'!$D$18-'Ejercicio 3 - TIR'!$C$18)/('Ejercicio 3 - TIR'!$E$18-'Ejercicio 3 - TIR'!$C$18),'Ejercicio 3 - TIR'!$C$18+SQRT(('Ejercicio 3 - TIR'!$E$18-'Ejercicio 3 - TIR'!$C$18)*('Ejercicio 3 - TIR'!$D$18-'Ejercicio 3 - TIR'!$C$18)*H85),'Ejercicio 3 - TIR'!$E$18-SQRT(('Ejercicio 3 - TIR'!$E$18-'Ejercicio 3 - TIR'!$C$18)*('Ejercicio 3 - TIR'!$E$18-'Ejercicio 3 - TIR'!$D$18)*(1-H85)))</f>
        <v>32902.7089088914</v>
      </c>
      <c r="J85" s="16">
        <f ca="1" t="shared" si="638"/>
        <v>0.39298278085784</v>
      </c>
      <c r="K85" s="17">
        <f ca="1">IF(J85&lt;=('Ejercicio 3 - TIR'!$D$18-'Ejercicio 3 - TIR'!$C$18)/('Ejercicio 3 - TIR'!$E$18-'Ejercicio 3 - TIR'!$C$18),'Ejercicio 3 - TIR'!$C$18+SQRT(('Ejercicio 3 - TIR'!$E$18-'Ejercicio 3 - TIR'!$C$18)*('Ejercicio 3 - TIR'!$D$18-'Ejercicio 3 - TIR'!$C$18)*J85),'Ejercicio 3 - TIR'!$E$18-SQRT(('Ejercicio 3 - TIR'!$E$18-'Ejercicio 3 - TIR'!$C$18)*('Ejercicio 3 - TIR'!$E$18-'Ejercicio 3 - TIR'!$D$18)*(1-J85)))</f>
        <v>37677.7221315098</v>
      </c>
      <c r="L85" s="16">
        <f ca="1" t="shared" si="638"/>
        <v>0.58977827156267</v>
      </c>
      <c r="M85" s="17">
        <f ca="1">IF(L85&lt;=('Ejercicio 3 - TIR'!$D$18-'Ejercicio 3 - TIR'!$C$18)/('Ejercicio 3 - TIR'!$E$18-'Ejercicio 3 - TIR'!$C$18),'Ejercicio 3 - TIR'!$C$18+SQRT(('Ejercicio 3 - TIR'!$E$18-'Ejercicio 3 - TIR'!$C$18)*('Ejercicio 3 - TIR'!$D$18-'Ejercicio 3 - TIR'!$C$18)*L85),'Ejercicio 3 - TIR'!$E$18-SQRT(('Ejercicio 3 - TIR'!$E$18-'Ejercicio 3 - TIR'!$C$18)*('Ejercicio 3 - TIR'!$E$18-'Ejercicio 3 - TIR'!$D$18)*(1-L85)))</f>
        <v>39405.6759849785</v>
      </c>
      <c r="N85" s="16">
        <f ca="1" t="shared" ref="N85:R85" si="639">RAND()</f>
        <v>0.537127960473793</v>
      </c>
      <c r="O85" s="17">
        <f ca="1">IF(N85&lt;=('Ejercicio 3 - TIR'!$D$18-'Ejercicio 3 - TIR'!$C$18)/('Ejercicio 3 - TIR'!$E$18-'Ejercicio 3 - TIR'!$C$18),'Ejercicio 3 - TIR'!$C$18+SQRT(('Ejercicio 3 - TIR'!$E$18-'Ejercicio 3 - TIR'!$C$18)*('Ejercicio 3 - TIR'!$D$18-'Ejercicio 3 - TIR'!$C$18)*N85),'Ejercicio 3 - TIR'!$E$18-SQRT(('Ejercicio 3 - TIR'!$E$18-'Ejercicio 3 - TIR'!$C$18)*('Ejercicio 3 - TIR'!$E$18-'Ejercicio 3 - TIR'!$D$18)*(1-N85)))</f>
        <v>38976.0344290265</v>
      </c>
      <c r="P85" s="16">
        <f ca="1" t="shared" si="639"/>
        <v>0.123194240324584</v>
      </c>
      <c r="Q85" s="18">
        <f ca="1">IF(P85&lt;=('Ejercicio 3 - TIR'!$D$22-'Ejercicio 3 - TIR'!$C$22)/('Ejercicio 3 - TIR'!$E$22-'Ejercicio 3 - TIR'!$C$22),'Ejercicio 3 - TIR'!$C$22+SQRT(('Ejercicio 3 - TIR'!$E$22-'Ejercicio 3 - TIR'!$C$22)*('Ejercicio 3 - TIR'!$D$22-'Ejercicio 3 - TIR'!$C$22)*P85),'Ejercicio 3 - TIR'!$E$22-SQRT(('Ejercicio 3 - TIR'!$E$22-'Ejercicio 3 - TIR'!$C$22)*('Ejercicio 3 - TIR'!$E$22-'Ejercicio 3 - TIR'!$D$22)*(1-P85)))</f>
        <v>0.134891260275217</v>
      </c>
      <c r="R85" s="16">
        <f ca="1" t="shared" si="639"/>
        <v>0.676539958750294</v>
      </c>
      <c r="S85" s="18">
        <f ca="1">IF(R85&lt;=('Ejercicio 3 - TIR'!$D$23-'Ejercicio 3 - TIR'!$C$23)/('Ejercicio 3 - TIR'!$E$23-'Ejercicio 3 - TIR'!$C$23),'Ejercicio 3 - TIR'!$C$23+SQRT(('Ejercicio 3 - TIR'!$E$23-'Ejercicio 3 - TIR'!$C$23)*('Ejercicio 3 - TIR'!$D$23-'Ejercicio 3 - TIR'!$C$23)*R85),'Ejercicio 3 - TIR'!$E$23-SQRT(('Ejercicio 3 - TIR'!$E$23-'Ejercicio 3 - TIR'!$C$23)*('Ejercicio 3 - TIR'!$E$23-'Ejercicio 3 - TIR'!$D$23)*(1-R85)))</f>
        <v>0.155870597308481</v>
      </c>
      <c r="T85" s="16">
        <f ca="1" t="shared" ref="T85:X85" si="640">RAND()</f>
        <v>0.812954953885431</v>
      </c>
      <c r="U85" s="18">
        <f ca="1">IF(T85&lt;=('Ejercicio 3 - TIR'!$D$24-'Ejercicio 3 - TIR'!$C$24)/('Ejercicio 3 - TIR'!$E$24-'Ejercicio 3 - TIR'!$C$24),'Ejercicio 3 - TIR'!$C$24+SQRT(('Ejercicio 3 - TIR'!$E$24-'Ejercicio 3 - TIR'!$C$24)*('Ejercicio 3 - TIR'!$D$24-'Ejercicio 3 - TIR'!$C$24)*T85),'Ejercicio 3 - TIR'!$E$24-SQRT(('Ejercicio 3 - TIR'!$E$24-'Ejercicio 3 - TIR'!$C$24)*('Ejercicio 3 - TIR'!$E$24-'Ejercicio 3 - TIR'!$D$24)*(1-T85)))</f>
        <v>0.197114936549776</v>
      </c>
      <c r="V85" s="16">
        <f ca="1" t="shared" si="640"/>
        <v>0.955139745817171</v>
      </c>
      <c r="W85" s="18">
        <f ca="1">IF(V85&lt;=('Ejercicio 3 - TIR'!$D$25-'Ejercicio 3 - TIR'!$C$25)/('Ejercicio 3 - TIR'!$E$25-'Ejercicio 3 - TIR'!$C$25),'Ejercicio 3 - TIR'!$C$25+SQRT(('Ejercicio 3 - TIR'!$E$25-'Ejercicio 3 - TIR'!$C$25)*('Ejercicio 3 - TIR'!$D$25-'Ejercicio 3 - TIR'!$C$25)*V85),'Ejercicio 3 - TIR'!$E$25-SQRT(('Ejercicio 3 - TIR'!$E$25-'Ejercicio 3 - TIR'!$C$25)*('Ejercicio 3 - TIR'!$E$25-'Ejercicio 3 - TIR'!$D$25)*(1-V85)))</f>
        <v>0.237469601377454</v>
      </c>
      <c r="X85" s="16">
        <f ca="1" t="shared" si="640"/>
        <v>0.61840278140633</v>
      </c>
      <c r="Y85" s="18">
        <f ca="1">IF(X85&lt;=('Ejercicio 3 - TIR'!$D$26-'Ejercicio 3 - TIR'!$C$26)/('Ejercicio 3 - TIR'!$E$26-'Ejercicio 3 - TIR'!$C$26),'Ejercicio 3 - TIR'!$C$26+SQRT(('Ejercicio 3 - TIR'!$E$26-'Ejercicio 3 - TIR'!$C$26)*('Ejercicio 3 - TIR'!$D$26-'Ejercicio 3 - TIR'!$C$26)*X85),'Ejercicio 3 - TIR'!$E$26-SQRT(('Ejercicio 3 - TIR'!$E$26-'Ejercicio 3 - TIR'!$C$26)*('Ejercicio 3 - TIR'!$E$26-'Ejercicio 3 - TIR'!$D$26)*(1-X85)))</f>
        <v>0.234605892668697</v>
      </c>
      <c r="Z85" s="16">
        <f ca="1" t="shared" si="480"/>
        <v>1.13489126027522</v>
      </c>
      <c r="AA85" s="16">
        <f ca="1" t="shared" si="481"/>
        <v>1.31178743889449</v>
      </c>
      <c r="AB85" s="16">
        <f ca="1" t="shared" si="482"/>
        <v>1.57036033667897</v>
      </c>
      <c r="AC85" s="16">
        <f ca="1" t="shared" si="483"/>
        <v>1.94327317984909</v>
      </c>
      <c r="AD85" s="16">
        <f ca="1" t="shared" si="484"/>
        <v>2.39917651890672</v>
      </c>
      <c r="AE85" s="15">
        <f ca="1" t="shared" si="485"/>
        <v>4567.83627971122</v>
      </c>
      <c r="AF85" s="15">
        <f ca="1" t="shared" si="486"/>
        <v>5279.82764903716</v>
      </c>
      <c r="AG85" s="15">
        <f ca="1" t="shared" si="487"/>
        <v>6320.56054107087</v>
      </c>
      <c r="AH85" s="15">
        <f ca="1" t="shared" si="488"/>
        <v>7821.50153324103</v>
      </c>
      <c r="AI85" s="15">
        <f ca="1" t="shared" si="489"/>
        <v>9656.47188245663</v>
      </c>
      <c r="AJ85" s="17">
        <f ca="1" t="shared" si="490"/>
        <v>44893.0450007762</v>
      </c>
      <c r="AK85" s="17">
        <f ca="1" t="shared" si="491"/>
        <v>43161.3602522856</v>
      </c>
      <c r="AL85" s="17">
        <f ca="1" t="shared" si="492"/>
        <v>59167.6004117345</v>
      </c>
      <c r="AM85" s="17">
        <f ca="1" t="shared" si="493"/>
        <v>76575.993275432</v>
      </c>
      <c r="AN85" s="17">
        <f ca="1" t="shared" si="494"/>
        <v>93510.3866022204</v>
      </c>
      <c r="AO85" s="17">
        <f ca="1">C85/'Ejercicio 3 - TIR'!$D$7</f>
        <v>12866.3233065922</v>
      </c>
      <c r="AP85" s="17">
        <f ca="1" t="shared" si="495"/>
        <v>32026.7216941839</v>
      </c>
      <c r="AQ85" s="17">
        <f ca="1" t="shared" si="496"/>
        <v>30295.0369456933</v>
      </c>
      <c r="AR85" s="17">
        <f ca="1" t="shared" si="497"/>
        <v>46301.2771051422</v>
      </c>
      <c r="AS85" s="17">
        <f ca="1" t="shared" si="498"/>
        <v>63709.6699688398</v>
      </c>
      <c r="AT85" s="17">
        <f ca="1" t="shared" si="499"/>
        <v>80644.0632956281</v>
      </c>
      <c r="AU85" s="17">
        <f ca="1">AP85*'Ejercicio 3 - TIR'!$D$5</f>
        <v>16013.360847092</v>
      </c>
      <c r="AV85" s="17">
        <f ca="1">AQ85*'Ejercicio 3 - TIR'!$D$5</f>
        <v>15147.5184728467</v>
      </c>
      <c r="AW85" s="17">
        <f ca="1">AR85*'Ejercicio 3 - TIR'!$D$5</f>
        <v>23150.6385525711</v>
      </c>
      <c r="AX85" s="17">
        <f ca="1">AS85*'Ejercicio 3 - TIR'!$D$5</f>
        <v>31854.8349844199</v>
      </c>
      <c r="AY85" s="17">
        <f ca="1">AT85*'Ejercicio 3 - TIR'!$D$5</f>
        <v>40322.0316478141</v>
      </c>
      <c r="AZ85" s="17">
        <f ca="1" t="shared" ref="AZ85:BD85" si="641">AJ85-AU85-AE85</f>
        <v>24311.847873973</v>
      </c>
      <c r="BA85" s="17">
        <f ca="1" t="shared" si="641"/>
        <v>22734.0141304018</v>
      </c>
      <c r="BB85" s="17">
        <f ca="1" t="shared" si="641"/>
        <v>29696.4013180925</v>
      </c>
      <c r="BC85" s="17">
        <f ca="1" t="shared" si="641"/>
        <v>36899.6567577711</v>
      </c>
      <c r="BD85" s="17">
        <f ca="1" t="shared" si="641"/>
        <v>43531.8830719497</v>
      </c>
      <c r="BE85" s="17">
        <f ca="1" t="shared" ref="BE85:BI85" si="642">AZ85/Z85</f>
        <v>21422.182657462</v>
      </c>
      <c r="BF85" s="17">
        <f ca="1" t="shared" si="642"/>
        <v>17330.5624496305</v>
      </c>
      <c r="BG85" s="17">
        <f ca="1" t="shared" si="642"/>
        <v>18910.5650623443</v>
      </c>
      <c r="BH85" s="17">
        <f ca="1" t="shared" si="642"/>
        <v>18988.4042760456</v>
      </c>
      <c r="BI85" s="17">
        <f ca="1" t="shared" si="642"/>
        <v>18144.5103054721</v>
      </c>
      <c r="BJ85" s="17">
        <f ca="1" t="shared" si="502"/>
        <v>81243.5551579383</v>
      </c>
      <c r="BK85" s="17">
        <f ca="1" t="shared" si="503"/>
        <v>30868.5807618384</v>
      </c>
      <c r="BL85" s="17">
        <f ca="1" t="shared" si="504"/>
        <v>112112.135919777</v>
      </c>
      <c r="BM85" s="17">
        <f ca="1">BK85*'Ejercicio 3 - TIR'!$D$5</f>
        <v>15434.2903809192</v>
      </c>
      <c r="BN85" s="17">
        <f ca="1" t="shared" si="505"/>
        <v>96677.8455388575</v>
      </c>
      <c r="BO85" s="17">
        <f ca="1" t="shared" si="506"/>
        <v>40296.2619786361</v>
      </c>
      <c r="BP85" s="17">
        <f ca="1" t="shared" si="507"/>
        <v>-98194.7168583012</v>
      </c>
      <c r="BQ85" s="17">
        <f ca="1" t="shared" ref="BQ85:BT85" si="643">BE85</f>
        <v>21422.182657462</v>
      </c>
      <c r="BR85" s="17">
        <f ca="1" t="shared" si="643"/>
        <v>17330.5624496305</v>
      </c>
      <c r="BS85" s="17">
        <f ca="1" t="shared" si="643"/>
        <v>18910.5650623443</v>
      </c>
      <c r="BT85" s="17">
        <f ca="1" t="shared" si="643"/>
        <v>18988.4042760456</v>
      </c>
      <c r="BU85" s="17">
        <f ca="1" t="shared" si="509"/>
        <v>58440.7722841082</v>
      </c>
      <c r="BV85" s="19">
        <f ca="1" t="shared" si="510"/>
        <v>9.68559479655078</v>
      </c>
    </row>
    <row r="86" ht="15" customHeight="1" spans="1:74">
      <c r="A86" s="15">
        <v>85</v>
      </c>
      <c r="B86" s="16">
        <f ca="1" t="shared" ref="B86:F86" si="644">RAND()</f>
        <v>0.958104191116846</v>
      </c>
      <c r="C86" s="17">
        <f ca="1">IF(B86&lt;=('Ejercicio 3 - TIR'!$D$13-'Ejercicio 3 - TIR'!$C$13)/('Ejercicio 3 - TIR'!$E$13-'Ejercicio 3 - TIR'!$C$13),'Ejercicio 3 - TIR'!$C$13+SQRT(('Ejercicio 3 - TIR'!$E$13-'Ejercicio 3 - TIR'!$C$13)*('Ejercicio 3 - TIR'!$D$13-'Ejercicio 3 - TIR'!$C$13)*B86),'Ejercicio 3 - TIR'!$E$13-SQRT(('Ejercicio 3 - TIR'!$E$13-'Ejercicio 3 - TIR'!$C$13)*('Ejercicio 3 - TIR'!$E$13-'Ejercicio 3 - TIR'!$D$13)*(1-B86)))</f>
        <v>92909.5154848357</v>
      </c>
      <c r="D86" s="16">
        <f ca="1" t="shared" si="644"/>
        <v>0.738055141133875</v>
      </c>
      <c r="E86" s="17">
        <f ca="1">IF(D86&lt;=('Ejercicio 3 - TIR'!$D$14-'Ejercicio 3 - TIR'!$C$14)/('Ejercicio 3 - TIR'!$E$14-'Ejercicio 3 - TIR'!$C$14),'Ejercicio 3 - TIR'!$C$14+SQRT(('Ejercicio 3 - TIR'!$E$14-'Ejercicio 3 - TIR'!$C$14)*('Ejercicio 3 - TIR'!$D$14-'Ejercicio 3 - TIR'!$C$14)*D86),'Ejercicio 3 - TIR'!$E$14-SQRT(('Ejercicio 3 - TIR'!$E$14-'Ejercicio 3 - TIR'!$C$14)*('Ejercicio 3 - TIR'!$E$14-'Ejercicio 3 - TIR'!$D$14)*(1-D86)))</f>
        <v>33731.6885184351</v>
      </c>
      <c r="F86" s="16">
        <f ca="1" t="shared" si="644"/>
        <v>0.724349167820942</v>
      </c>
      <c r="G86" s="17">
        <f ca="1">IF(F86&lt;=('Ejercicio 3 - TIR'!$D$18-'Ejercicio 3 - TIR'!$C$18)/('Ejercicio 3 - TIR'!$E$18-'Ejercicio 3 - TIR'!$C$18),'Ejercicio 3 - TIR'!$C$18+SQRT(('Ejercicio 3 - TIR'!$E$18-'Ejercicio 3 - TIR'!$C$18)*('Ejercicio 3 - TIR'!$D$18-'Ejercicio 3 - TIR'!$C$18)*F86),'Ejercicio 3 - TIR'!$E$18-SQRT(('Ejercicio 3 - TIR'!$E$18-'Ejercicio 3 - TIR'!$C$18)*('Ejercicio 3 - TIR'!$E$18-'Ejercicio 3 - TIR'!$D$18)*(1-F86)))</f>
        <v>40453.1535749017</v>
      </c>
      <c r="H86" s="16">
        <f ca="1" t="shared" ref="H86:L86" si="645">RAND()</f>
        <v>0.317893085166355</v>
      </c>
      <c r="I86" s="17">
        <f ca="1">IF(H86&lt;=('Ejercicio 3 - TIR'!$D$18-'Ejercicio 3 - TIR'!$C$18)/('Ejercicio 3 - TIR'!$E$18-'Ejercicio 3 - TIR'!$C$18),'Ejercicio 3 - TIR'!$C$18+SQRT(('Ejercicio 3 - TIR'!$E$18-'Ejercicio 3 - TIR'!$C$18)*('Ejercicio 3 - TIR'!$D$18-'Ejercicio 3 - TIR'!$C$18)*H86),'Ejercicio 3 - TIR'!$E$18-SQRT(('Ejercicio 3 - TIR'!$E$18-'Ejercicio 3 - TIR'!$C$18)*('Ejercicio 3 - TIR'!$E$18-'Ejercicio 3 - TIR'!$D$18)*(1-H86)))</f>
        <v>36905.3575414278</v>
      </c>
      <c r="J86" s="16">
        <f ca="1" t="shared" si="645"/>
        <v>0.335300935427854</v>
      </c>
      <c r="K86" s="17">
        <f ca="1">IF(J86&lt;=('Ejercicio 3 - TIR'!$D$18-'Ejercicio 3 - TIR'!$C$18)/('Ejercicio 3 - TIR'!$E$18-'Ejercicio 3 - TIR'!$C$18),'Ejercicio 3 - TIR'!$C$18+SQRT(('Ejercicio 3 - TIR'!$E$18-'Ejercicio 3 - TIR'!$C$18)*('Ejercicio 3 - TIR'!$D$18-'Ejercicio 3 - TIR'!$C$18)*J86),'Ejercicio 3 - TIR'!$E$18-SQRT(('Ejercicio 3 - TIR'!$E$18-'Ejercicio 3 - TIR'!$C$18)*('Ejercicio 3 - TIR'!$E$18-'Ejercicio 3 - TIR'!$D$18)*(1-J86)))</f>
        <v>37091.9066769225</v>
      </c>
      <c r="L86" s="16">
        <f ca="1" t="shared" si="645"/>
        <v>0.203091873552273</v>
      </c>
      <c r="M86" s="17">
        <f ca="1">IF(L86&lt;=('Ejercicio 3 - TIR'!$D$18-'Ejercicio 3 - TIR'!$C$18)/('Ejercicio 3 - TIR'!$E$18-'Ejercicio 3 - TIR'!$C$18),'Ejercicio 3 - TIR'!$C$18+SQRT(('Ejercicio 3 - TIR'!$E$18-'Ejercicio 3 - TIR'!$C$18)*('Ejercicio 3 - TIR'!$D$18-'Ejercicio 3 - TIR'!$C$18)*L86),'Ejercicio 3 - TIR'!$E$18-SQRT(('Ejercicio 3 - TIR'!$E$18-'Ejercicio 3 - TIR'!$C$18)*('Ejercicio 3 - TIR'!$E$18-'Ejercicio 3 - TIR'!$D$18)*(1-L86)))</f>
        <v>35519.4004233106</v>
      </c>
      <c r="N86" s="16">
        <f ca="1" t="shared" ref="N86:R86" si="646">RAND()</f>
        <v>0.358946327359037</v>
      </c>
      <c r="O86" s="17">
        <f ca="1">IF(N86&lt;=('Ejercicio 3 - TIR'!$D$18-'Ejercicio 3 - TIR'!$C$18)/('Ejercicio 3 - TIR'!$E$18-'Ejercicio 3 - TIR'!$C$18),'Ejercicio 3 - TIR'!$C$18+SQRT(('Ejercicio 3 - TIR'!$E$18-'Ejercicio 3 - TIR'!$C$18)*('Ejercicio 3 - TIR'!$D$18-'Ejercicio 3 - TIR'!$C$18)*N86),'Ejercicio 3 - TIR'!$E$18-SQRT(('Ejercicio 3 - TIR'!$E$18-'Ejercicio 3 - TIR'!$C$18)*('Ejercicio 3 - TIR'!$E$18-'Ejercicio 3 - TIR'!$D$18)*(1-N86)))</f>
        <v>37337.7073465665</v>
      </c>
      <c r="P86" s="16">
        <f ca="1" t="shared" si="646"/>
        <v>0.699892660821089</v>
      </c>
      <c r="Q86" s="18">
        <f ca="1">IF(P86&lt;=('Ejercicio 3 - TIR'!$D$22-'Ejercicio 3 - TIR'!$C$22)/('Ejercicio 3 - TIR'!$E$22-'Ejercicio 3 - TIR'!$C$22),'Ejercicio 3 - TIR'!$C$22+SQRT(('Ejercicio 3 - TIR'!$E$22-'Ejercicio 3 - TIR'!$C$22)*('Ejercicio 3 - TIR'!$D$22-'Ejercicio 3 - TIR'!$C$22)*P86),'Ejercicio 3 - TIR'!$E$22-SQRT(('Ejercicio 3 - TIR'!$E$22-'Ejercicio 3 - TIR'!$C$22)*('Ejercicio 3 - TIR'!$E$22-'Ejercicio 3 - TIR'!$D$22)*(1-P86)))</f>
        <v>0.156757943066027</v>
      </c>
      <c r="R86" s="16">
        <f ca="1" t="shared" si="646"/>
        <v>0.277897172809184</v>
      </c>
      <c r="S86" s="18">
        <f ca="1">IF(R86&lt;=('Ejercicio 3 - TIR'!$D$23-'Ejercicio 3 - TIR'!$C$23)/('Ejercicio 3 - TIR'!$E$23-'Ejercicio 3 - TIR'!$C$23),'Ejercicio 3 - TIR'!$C$23+SQRT(('Ejercicio 3 - TIR'!$E$23-'Ejercicio 3 - TIR'!$C$23)*('Ejercicio 3 - TIR'!$D$23-'Ejercicio 3 - TIR'!$C$23)*R86),'Ejercicio 3 - TIR'!$E$23-SQRT(('Ejercicio 3 - TIR'!$E$23-'Ejercicio 3 - TIR'!$C$23)*('Ejercicio 3 - TIR'!$E$23-'Ejercicio 3 - TIR'!$D$23)*(1-R86)))</f>
        <v>0.14236548481604</v>
      </c>
      <c r="T86" s="16">
        <f ca="1" t="shared" ref="T86:X86" si="647">RAND()</f>
        <v>0.672051209955368</v>
      </c>
      <c r="U86" s="18">
        <f ca="1">IF(T86&lt;=('Ejercicio 3 - TIR'!$D$24-'Ejercicio 3 - TIR'!$C$24)/('Ejercicio 3 - TIR'!$E$24-'Ejercicio 3 - TIR'!$C$24),'Ejercicio 3 - TIR'!$C$24+SQRT(('Ejercicio 3 - TIR'!$E$24-'Ejercicio 3 - TIR'!$C$24)*('Ejercicio 3 - TIR'!$D$24-'Ejercicio 3 - TIR'!$C$24)*T86),'Ejercicio 3 - TIR'!$E$24-SQRT(('Ejercicio 3 - TIR'!$E$24-'Ejercicio 3 - TIR'!$C$24)*('Ejercicio 3 - TIR'!$E$24-'Ejercicio 3 - TIR'!$D$24)*(1-T86)))</f>
        <v>0.189697250749726</v>
      </c>
      <c r="V86" s="16">
        <f ca="1" t="shared" si="647"/>
        <v>0.492642747990019</v>
      </c>
      <c r="W86" s="18">
        <f ca="1">IF(V86&lt;=('Ejercicio 3 - TIR'!$D$25-'Ejercicio 3 - TIR'!$C$25)/('Ejercicio 3 - TIR'!$E$25-'Ejercicio 3 - TIR'!$C$25),'Ejercicio 3 - TIR'!$C$25+SQRT(('Ejercicio 3 - TIR'!$E$25-'Ejercicio 3 - TIR'!$C$25)*('Ejercicio 3 - TIR'!$D$25-'Ejercicio 3 - TIR'!$C$25)*V86),'Ejercicio 3 - TIR'!$E$25-SQRT(('Ejercicio 3 - TIR'!$E$25-'Ejercicio 3 - TIR'!$C$25)*('Ejercicio 3 - TIR'!$E$25-'Ejercicio 3 - TIR'!$D$25)*(1-V86)))</f>
        <v>0.207860346678752</v>
      </c>
      <c r="X86" s="16">
        <f ca="1" t="shared" si="647"/>
        <v>0.390270666076114</v>
      </c>
      <c r="Y86" s="18">
        <f ca="1">IF(X86&lt;=('Ejercicio 3 - TIR'!$D$26-'Ejercicio 3 - TIR'!$C$26)/('Ejercicio 3 - TIR'!$E$26-'Ejercicio 3 - TIR'!$C$26),'Ejercicio 3 - TIR'!$C$26+SQRT(('Ejercicio 3 - TIR'!$E$26-'Ejercicio 3 - TIR'!$C$26)*('Ejercicio 3 - TIR'!$D$26-'Ejercicio 3 - TIR'!$C$26)*X86),'Ejercicio 3 - TIR'!$E$26-SQRT(('Ejercicio 3 - TIR'!$E$26-'Ejercicio 3 - TIR'!$C$26)*('Ejercicio 3 - TIR'!$E$26-'Ejercicio 3 - TIR'!$D$26)*(1-X86)))</f>
        <v>0.222619355151855</v>
      </c>
      <c r="Z86" s="16">
        <f ca="1" t="shared" si="480"/>
        <v>1.15675794306603</v>
      </c>
      <c r="AA86" s="16">
        <f ca="1" t="shared" si="481"/>
        <v>1.32144034844543</v>
      </c>
      <c r="AB86" s="16">
        <f ca="1" t="shared" si="482"/>
        <v>1.57211394957529</v>
      </c>
      <c r="AC86" s="16">
        <f ca="1" t="shared" si="483"/>
        <v>1.89889410015251</v>
      </c>
      <c r="AD86" s="16">
        <f ca="1" t="shared" si="484"/>
        <v>2.32162468023012</v>
      </c>
      <c r="AE86" s="15">
        <f ca="1" t="shared" si="485"/>
        <v>5287.7101082938</v>
      </c>
      <c r="AF86" s="15">
        <f ca="1" t="shared" si="486"/>
        <v>6040.49752142773</v>
      </c>
      <c r="AG86" s="15">
        <f ca="1" t="shared" si="487"/>
        <v>7186.3632944031</v>
      </c>
      <c r="AH86" s="15">
        <f ca="1" t="shared" si="488"/>
        <v>8680.12326013719</v>
      </c>
      <c r="AI86" s="15">
        <f ca="1" t="shared" si="489"/>
        <v>10612.4867029475</v>
      </c>
      <c r="AJ86" s="17">
        <f ca="1" t="shared" si="490"/>
        <v>46794.5067198374</v>
      </c>
      <c r="AK86" s="17">
        <f ca="1" t="shared" si="491"/>
        <v>48768.2285290474</v>
      </c>
      <c r="AL86" s="17">
        <f ca="1" t="shared" si="492"/>
        <v>58312.7039031345</v>
      </c>
      <c r="AM86" s="17">
        <f ca="1" t="shared" si="493"/>
        <v>67447.5799047789</v>
      </c>
      <c r="AN86" s="17">
        <f ca="1" t="shared" si="494"/>
        <v>86684.1428789981</v>
      </c>
      <c r="AO86" s="17">
        <f ca="1">C86/'Ejercicio 3 - TIR'!$D$7</f>
        <v>18581.9030969671</v>
      </c>
      <c r="AP86" s="17">
        <f ca="1" t="shared" si="495"/>
        <v>28212.6036228702</v>
      </c>
      <c r="AQ86" s="17">
        <f ca="1" t="shared" si="496"/>
        <v>30186.3254320803</v>
      </c>
      <c r="AR86" s="17">
        <f ca="1" t="shared" si="497"/>
        <v>39730.8008061674</v>
      </c>
      <c r="AS86" s="17">
        <f ca="1" t="shared" si="498"/>
        <v>48865.6768078117</v>
      </c>
      <c r="AT86" s="17">
        <f ca="1" t="shared" si="499"/>
        <v>68102.239782031</v>
      </c>
      <c r="AU86" s="17">
        <f ca="1">AP86*'Ejercicio 3 - TIR'!$D$5</f>
        <v>14106.3018114351</v>
      </c>
      <c r="AV86" s="17">
        <f ca="1">AQ86*'Ejercicio 3 - TIR'!$D$5</f>
        <v>15093.1627160401</v>
      </c>
      <c r="AW86" s="17">
        <f ca="1">AR86*'Ejercicio 3 - TIR'!$D$5</f>
        <v>19865.4004030837</v>
      </c>
      <c r="AX86" s="17">
        <f ca="1">AS86*'Ejercicio 3 - TIR'!$D$5</f>
        <v>24432.8384039059</v>
      </c>
      <c r="AY86" s="17">
        <f ca="1">AT86*'Ejercicio 3 - TIR'!$D$5</f>
        <v>34051.1198910155</v>
      </c>
      <c r="AZ86" s="17">
        <f ca="1" t="shared" ref="AZ86:BD86" si="648">AJ86-AU86-AE86</f>
        <v>27400.4948001084</v>
      </c>
      <c r="BA86" s="17">
        <f ca="1" t="shared" si="648"/>
        <v>27634.5682915795</v>
      </c>
      <c r="BB86" s="17">
        <f ca="1" t="shared" si="648"/>
        <v>31260.9402056477</v>
      </c>
      <c r="BC86" s="17">
        <f ca="1" t="shared" si="648"/>
        <v>34334.6182407358</v>
      </c>
      <c r="BD86" s="17">
        <f ca="1" t="shared" si="648"/>
        <v>42020.5362850351</v>
      </c>
      <c r="BE86" s="17">
        <f ca="1" t="shared" ref="BE86:BI86" si="649">AZ86/Z86</f>
        <v>23687.3193431311</v>
      </c>
      <c r="BF86" s="17">
        <f ca="1" t="shared" si="649"/>
        <v>20912.4598958171</v>
      </c>
      <c r="BG86" s="17">
        <f ca="1" t="shared" si="649"/>
        <v>19884.6528994244</v>
      </c>
      <c r="BH86" s="17">
        <f ca="1" t="shared" si="649"/>
        <v>18081.3760166922</v>
      </c>
      <c r="BI86" s="17">
        <f ca="1" t="shared" si="649"/>
        <v>18099.6250784472</v>
      </c>
      <c r="BJ86" s="17">
        <f ca="1" t="shared" si="502"/>
        <v>78312.3205702338</v>
      </c>
      <c r="BK86" s="17">
        <f ca="1" t="shared" si="503"/>
        <v>43140.2048355634</v>
      </c>
      <c r="BL86" s="17">
        <f ca="1" t="shared" si="504"/>
        <v>121452.525405797</v>
      </c>
      <c r="BM86" s="17">
        <f ca="1">BK86*'Ejercicio 3 - TIR'!$D$5</f>
        <v>21570.1024177817</v>
      </c>
      <c r="BN86" s="17">
        <f ca="1" t="shared" si="505"/>
        <v>99882.4229880155</v>
      </c>
      <c r="BO86" s="17">
        <f ca="1" t="shared" si="506"/>
        <v>43022.6400669186</v>
      </c>
      <c r="BP86" s="17">
        <f ca="1" t="shared" si="507"/>
        <v>-126641.204003271</v>
      </c>
      <c r="BQ86" s="17">
        <f ca="1" t="shared" ref="BQ86:BT86" si="650">BE86</f>
        <v>23687.3193431311</v>
      </c>
      <c r="BR86" s="17">
        <f ca="1" t="shared" si="650"/>
        <v>20912.4598958171</v>
      </c>
      <c r="BS86" s="17">
        <f ca="1" t="shared" si="650"/>
        <v>19884.6528994244</v>
      </c>
      <c r="BT86" s="17">
        <f ca="1" t="shared" si="650"/>
        <v>18081.3760166922</v>
      </c>
      <c r="BU86" s="17">
        <f ca="1" t="shared" si="509"/>
        <v>61122.2651453659</v>
      </c>
      <c r="BV86" s="19">
        <f ca="1" t="shared" si="510"/>
        <v>3.7200478931912</v>
      </c>
    </row>
    <row r="87" ht="15" customHeight="1" spans="1:74">
      <c r="A87" s="15">
        <v>86</v>
      </c>
      <c r="B87" s="16">
        <f ca="1" t="shared" ref="B87:F87" si="651">RAND()</f>
        <v>0.597361842116286</v>
      </c>
      <c r="C87" s="17">
        <f ca="1">IF(B87&lt;=('Ejercicio 3 - TIR'!$D$13-'Ejercicio 3 - TIR'!$C$13)/('Ejercicio 3 - TIR'!$E$13-'Ejercicio 3 - TIR'!$C$13),'Ejercicio 3 - TIR'!$C$13+SQRT(('Ejercicio 3 - TIR'!$E$13-'Ejercicio 3 - TIR'!$C$13)*('Ejercicio 3 - TIR'!$D$13-'Ejercicio 3 - TIR'!$C$13)*B87),'Ejercicio 3 - TIR'!$E$13-SQRT(('Ejercicio 3 - TIR'!$E$13-'Ejercicio 3 - TIR'!$C$13)*('Ejercicio 3 - TIR'!$E$13-'Ejercicio 3 - TIR'!$D$13)*(1-B87)))</f>
        <v>78018.9675069514</v>
      </c>
      <c r="D87" s="16">
        <f ca="1" t="shared" si="651"/>
        <v>0.0918976926032657</v>
      </c>
      <c r="E87" s="17">
        <f ca="1">IF(D87&lt;=('Ejercicio 3 - TIR'!$D$14-'Ejercicio 3 - TIR'!$C$14)/('Ejercicio 3 - TIR'!$E$14-'Ejercicio 3 - TIR'!$C$14),'Ejercicio 3 - TIR'!$C$14+SQRT(('Ejercicio 3 - TIR'!$E$14-'Ejercicio 3 - TIR'!$C$14)*('Ejercicio 3 - TIR'!$D$14-'Ejercicio 3 - TIR'!$C$14)*D87),'Ejercicio 3 - TIR'!$E$14-SQRT(('Ejercicio 3 - TIR'!$E$14-'Ejercicio 3 - TIR'!$C$14)*('Ejercicio 3 - TIR'!$E$14-'Ejercicio 3 - TIR'!$D$14)*(1-D87)))</f>
        <v>27625.3241600315</v>
      </c>
      <c r="F87" s="16">
        <f ca="1" t="shared" si="651"/>
        <v>0.755277637226823</v>
      </c>
      <c r="G87" s="17">
        <f ca="1">IF(F87&lt;=('Ejercicio 3 - TIR'!$D$18-'Ejercicio 3 - TIR'!$C$18)/('Ejercicio 3 - TIR'!$E$18-'Ejercicio 3 - TIR'!$C$18),'Ejercicio 3 - TIR'!$C$18+SQRT(('Ejercicio 3 - TIR'!$E$18-'Ejercicio 3 - TIR'!$C$18)*('Ejercicio 3 - TIR'!$D$18-'Ejercicio 3 - TIR'!$C$18)*F87),'Ejercicio 3 - TIR'!$E$18-SQRT(('Ejercicio 3 - TIR'!$E$18-'Ejercicio 3 - TIR'!$C$18)*('Ejercicio 3 - TIR'!$E$18-'Ejercicio 3 - TIR'!$D$18)*(1-F87)))</f>
        <v>40715.8224583955</v>
      </c>
      <c r="H87" s="16">
        <f ca="1" t="shared" ref="H87:L87" si="652">RAND()</f>
        <v>0.829943409125702</v>
      </c>
      <c r="I87" s="17">
        <f ca="1">IF(H87&lt;=('Ejercicio 3 - TIR'!$D$18-'Ejercicio 3 - TIR'!$C$18)/('Ejercicio 3 - TIR'!$E$18-'Ejercicio 3 - TIR'!$C$18),'Ejercicio 3 - TIR'!$C$18+SQRT(('Ejercicio 3 - TIR'!$E$18-'Ejercicio 3 - TIR'!$C$18)*('Ejercicio 3 - TIR'!$D$18-'Ejercicio 3 - TIR'!$C$18)*H87),'Ejercicio 3 - TIR'!$E$18-SQRT(('Ejercicio 3 - TIR'!$E$18-'Ejercicio 3 - TIR'!$C$18)*('Ejercicio 3 - TIR'!$E$18-'Ejercicio 3 - TIR'!$D$18)*(1-H87)))</f>
        <v>41428.6915121244</v>
      </c>
      <c r="J87" s="16">
        <f ca="1" t="shared" si="652"/>
        <v>0.316083323020798</v>
      </c>
      <c r="K87" s="17">
        <f ca="1">IF(J87&lt;=('Ejercicio 3 - TIR'!$D$18-'Ejercicio 3 - TIR'!$C$18)/('Ejercicio 3 - TIR'!$E$18-'Ejercicio 3 - TIR'!$C$18),'Ejercicio 3 - TIR'!$C$18+SQRT(('Ejercicio 3 - TIR'!$E$18-'Ejercicio 3 - TIR'!$C$18)*('Ejercicio 3 - TIR'!$D$18-'Ejercicio 3 - TIR'!$C$18)*J87),'Ejercicio 3 - TIR'!$E$18-SQRT(('Ejercicio 3 - TIR'!$E$18-'Ejercicio 3 - TIR'!$C$18)*('Ejercicio 3 - TIR'!$E$18-'Ejercicio 3 - TIR'!$D$18)*(1-J87)))</f>
        <v>36885.673420452</v>
      </c>
      <c r="L87" s="16">
        <f ca="1" t="shared" si="652"/>
        <v>0.602995810033945</v>
      </c>
      <c r="M87" s="17">
        <f ca="1">IF(L87&lt;=('Ejercicio 3 - TIR'!$D$18-'Ejercicio 3 - TIR'!$C$18)/('Ejercicio 3 - TIR'!$E$18-'Ejercicio 3 - TIR'!$C$18),'Ejercicio 3 - TIR'!$C$18+SQRT(('Ejercicio 3 - TIR'!$E$18-'Ejercicio 3 - TIR'!$C$18)*('Ejercicio 3 - TIR'!$D$18-'Ejercicio 3 - TIR'!$C$18)*L87),'Ejercicio 3 - TIR'!$E$18-SQRT(('Ejercicio 3 - TIR'!$E$18-'Ejercicio 3 - TIR'!$C$18)*('Ejercicio 3 - TIR'!$E$18-'Ejercicio 3 - TIR'!$D$18)*(1-L87)))</f>
        <v>39510.4874483431</v>
      </c>
      <c r="N87" s="16">
        <f ca="1" t="shared" ref="N87:R87" si="653">RAND()</f>
        <v>0.116961433416434</v>
      </c>
      <c r="O87" s="17">
        <f ca="1">IF(N87&lt;=('Ejercicio 3 - TIR'!$D$18-'Ejercicio 3 - TIR'!$C$18)/('Ejercicio 3 - TIR'!$E$18-'Ejercicio 3 - TIR'!$C$18),'Ejercicio 3 - TIR'!$C$18+SQRT(('Ejercicio 3 - TIR'!$E$18-'Ejercicio 3 - TIR'!$C$18)*('Ejercicio 3 - TIR'!$D$18-'Ejercicio 3 - TIR'!$C$18)*N87),'Ejercicio 3 - TIR'!$E$18-SQRT(('Ejercicio 3 - TIR'!$E$18-'Ejercicio 3 - TIR'!$C$18)*('Ejercicio 3 - TIR'!$E$18-'Ejercicio 3 - TIR'!$D$18)*(1-N87)))</f>
        <v>34188.5815036197</v>
      </c>
      <c r="P87" s="16">
        <f ca="1" t="shared" si="653"/>
        <v>0.455669418167507</v>
      </c>
      <c r="Q87" s="18">
        <f ca="1">IF(P87&lt;=('Ejercicio 3 - TIR'!$D$22-'Ejercicio 3 - TIR'!$C$22)/('Ejercicio 3 - TIR'!$E$22-'Ejercicio 3 - TIR'!$C$22),'Ejercicio 3 - TIR'!$C$22+SQRT(('Ejercicio 3 - TIR'!$E$22-'Ejercicio 3 - TIR'!$C$22)*('Ejercicio 3 - TIR'!$D$22-'Ejercicio 3 - TIR'!$C$22)*P87),'Ejercicio 3 - TIR'!$E$22-SQRT(('Ejercicio 3 - TIR'!$E$22-'Ejercicio 3 - TIR'!$C$22)*('Ejercicio 3 - TIR'!$E$22-'Ejercicio 3 - TIR'!$D$22)*(1-P87)))</f>
        <v>0.148639220532366</v>
      </c>
      <c r="R87" s="16">
        <f ca="1" t="shared" si="653"/>
        <v>0.530573828345324</v>
      </c>
      <c r="S87" s="18">
        <f ca="1">IF(R87&lt;=('Ejercicio 3 - TIR'!$D$23-'Ejercicio 3 - TIR'!$C$23)/('Ejercicio 3 - TIR'!$E$23-'Ejercicio 3 - TIR'!$C$23),'Ejercicio 3 - TIR'!$C$23+SQRT(('Ejercicio 3 - TIR'!$E$23-'Ejercicio 3 - TIR'!$C$23)*('Ejercicio 3 - TIR'!$D$23-'Ejercicio 3 - TIR'!$C$23)*R87),'Ejercicio 3 - TIR'!$E$23-SQRT(('Ejercicio 3 - TIR'!$E$23-'Ejercicio 3 - TIR'!$C$23)*('Ejercicio 3 - TIR'!$E$23-'Ejercicio 3 - TIR'!$D$23)*(1-R87)))</f>
        <v>0.150931682040778</v>
      </c>
      <c r="T87" s="16">
        <f ca="1" t="shared" ref="T87:X87" si="654">RAND()</f>
        <v>0.659827203061148</v>
      </c>
      <c r="U87" s="18">
        <f ca="1">IF(T87&lt;=('Ejercicio 3 - TIR'!$D$24-'Ejercicio 3 - TIR'!$C$24)/('Ejercicio 3 - TIR'!$E$24-'Ejercicio 3 - TIR'!$C$24),'Ejercicio 3 - TIR'!$C$24+SQRT(('Ejercicio 3 - TIR'!$E$24-'Ejercicio 3 - TIR'!$C$24)*('Ejercicio 3 - TIR'!$D$24-'Ejercicio 3 - TIR'!$C$24)*T87),'Ejercicio 3 - TIR'!$E$24-SQRT(('Ejercicio 3 - TIR'!$E$24-'Ejercicio 3 - TIR'!$C$24)*('Ejercicio 3 - TIR'!$E$24-'Ejercicio 3 - TIR'!$D$24)*(1-T87)))</f>
        <v>0.189137663221512</v>
      </c>
      <c r="V87" s="16">
        <f ca="1" t="shared" si="654"/>
        <v>0.266092031393635</v>
      </c>
      <c r="W87" s="18">
        <f ca="1">IF(V87&lt;=('Ejercicio 3 - TIR'!$D$25-'Ejercicio 3 - TIR'!$C$25)/('Ejercicio 3 - TIR'!$E$25-'Ejercicio 3 - TIR'!$C$25),'Ejercicio 3 - TIR'!$C$25+SQRT(('Ejercicio 3 - TIR'!$E$25-'Ejercicio 3 - TIR'!$C$25)*('Ejercicio 3 - TIR'!$D$25-'Ejercicio 3 - TIR'!$C$25)*V87),'Ejercicio 3 - TIR'!$E$25-SQRT(('Ejercicio 3 - TIR'!$E$25-'Ejercicio 3 - TIR'!$C$25)*('Ejercicio 3 - TIR'!$E$25-'Ejercicio 3 - TIR'!$D$25)*(1-V87)))</f>
        <v>0.199301006293743</v>
      </c>
      <c r="X87" s="16">
        <f ca="1" t="shared" si="654"/>
        <v>0.211831849057594</v>
      </c>
      <c r="Y87" s="18">
        <f ca="1">IF(X87&lt;=('Ejercicio 3 - TIR'!$D$26-'Ejercicio 3 - TIR'!$C$26)/('Ejercicio 3 - TIR'!$E$26-'Ejercicio 3 - TIR'!$C$26),'Ejercicio 3 - TIR'!$C$26+SQRT(('Ejercicio 3 - TIR'!$E$26-'Ejercicio 3 - TIR'!$C$26)*('Ejercicio 3 - TIR'!$D$26-'Ejercicio 3 - TIR'!$C$26)*X87),'Ejercicio 3 - TIR'!$E$26-SQRT(('Ejercicio 3 - TIR'!$E$26-'Ejercicio 3 - TIR'!$C$26)*('Ejercicio 3 - TIR'!$E$26-'Ejercicio 3 - TIR'!$D$26)*(1-X87)))</f>
        <v>0.213915392375111</v>
      </c>
      <c r="Z87" s="16">
        <f ca="1" t="shared" si="480"/>
        <v>1.14863922053237</v>
      </c>
      <c r="AA87" s="16">
        <f ca="1" t="shared" si="481"/>
        <v>1.32200527014532</v>
      </c>
      <c r="AB87" s="16">
        <f ca="1" t="shared" si="482"/>
        <v>1.57204625770714</v>
      </c>
      <c r="AC87" s="16">
        <f ca="1" t="shared" si="483"/>
        <v>1.88535665880848</v>
      </c>
      <c r="AD87" s="16">
        <f ca="1" t="shared" si="484"/>
        <v>2.28866346824452</v>
      </c>
      <c r="AE87" s="15">
        <f ca="1" t="shared" si="485"/>
        <v>4106.20665010102</v>
      </c>
      <c r="AF87" s="15">
        <f ca="1" t="shared" si="486"/>
        <v>4725.9633266078</v>
      </c>
      <c r="AG87" s="15">
        <f ca="1" t="shared" si="487"/>
        <v>5619.82098667297</v>
      </c>
      <c r="AH87" s="15">
        <f ca="1" t="shared" si="488"/>
        <v>6739.85696450758</v>
      </c>
      <c r="AI87" s="15">
        <f ca="1" t="shared" si="489"/>
        <v>8181.61611162234</v>
      </c>
      <c r="AJ87" s="17">
        <f ca="1" t="shared" si="490"/>
        <v>46767.7905719456</v>
      </c>
      <c r="AK87" s="17">
        <f ca="1" t="shared" si="491"/>
        <v>54768.9485142533</v>
      </c>
      <c r="AL87" s="17">
        <f ca="1" t="shared" si="492"/>
        <v>57985.9848636292</v>
      </c>
      <c r="AM87" s="17">
        <f ca="1" t="shared" si="493"/>
        <v>74491.3606035026</v>
      </c>
      <c r="AN87" s="17">
        <f ca="1" t="shared" si="494"/>
        <v>78246.1575184349</v>
      </c>
      <c r="AO87" s="17">
        <f ca="1">C87/'Ejercicio 3 - TIR'!$D$7</f>
        <v>15603.7935013903</v>
      </c>
      <c r="AP87" s="17">
        <f ca="1" t="shared" si="495"/>
        <v>31163.9970705554</v>
      </c>
      <c r="AQ87" s="17">
        <f ca="1" t="shared" si="496"/>
        <v>39165.155012863</v>
      </c>
      <c r="AR87" s="17">
        <f ca="1" t="shared" si="497"/>
        <v>42382.1913622389</v>
      </c>
      <c r="AS87" s="17">
        <f ca="1" t="shared" si="498"/>
        <v>58887.5671021123</v>
      </c>
      <c r="AT87" s="17">
        <f ca="1" t="shared" si="499"/>
        <v>62642.3640170446</v>
      </c>
      <c r="AU87" s="17">
        <f ca="1">AP87*'Ejercicio 3 - TIR'!$D$5</f>
        <v>15581.9985352777</v>
      </c>
      <c r="AV87" s="17">
        <f ca="1">AQ87*'Ejercicio 3 - TIR'!$D$5</f>
        <v>19582.5775064315</v>
      </c>
      <c r="AW87" s="17">
        <f ca="1">AR87*'Ejercicio 3 - TIR'!$D$5</f>
        <v>21191.0956811194</v>
      </c>
      <c r="AX87" s="17">
        <f ca="1">AS87*'Ejercicio 3 - TIR'!$D$5</f>
        <v>29443.7835510561</v>
      </c>
      <c r="AY87" s="17">
        <f ca="1">AT87*'Ejercicio 3 - TIR'!$D$5</f>
        <v>31321.1820085223</v>
      </c>
      <c r="AZ87" s="17">
        <f ca="1" t="shared" ref="AZ87:BD87" si="655">AJ87-AU87-AE87</f>
        <v>27079.5853865669</v>
      </c>
      <c r="BA87" s="17">
        <f ca="1" t="shared" si="655"/>
        <v>30460.407681214</v>
      </c>
      <c r="BB87" s="17">
        <f ca="1" t="shared" si="655"/>
        <v>31175.0681958368</v>
      </c>
      <c r="BC87" s="17">
        <f ca="1" t="shared" si="655"/>
        <v>38307.7200879388</v>
      </c>
      <c r="BD87" s="17">
        <f ca="1" t="shared" si="655"/>
        <v>38743.3593982902</v>
      </c>
      <c r="BE87" s="17">
        <f ca="1" t="shared" ref="BE87:BI87" si="656">AZ87/Z87</f>
        <v>23575.3619609264</v>
      </c>
      <c r="BF87" s="17">
        <f ca="1" t="shared" si="656"/>
        <v>23041.0637303024</v>
      </c>
      <c r="BG87" s="17">
        <f ca="1" t="shared" si="656"/>
        <v>19830.8847739037</v>
      </c>
      <c r="BH87" s="17">
        <f ca="1" t="shared" si="656"/>
        <v>20318.553473139</v>
      </c>
      <c r="BI87" s="17">
        <f ca="1" t="shared" si="656"/>
        <v>16928.3776037233</v>
      </c>
      <c r="BJ87" s="17">
        <f ca="1" t="shared" si="502"/>
        <v>63225.0702034769</v>
      </c>
      <c r="BK87" s="17">
        <f ca="1" t="shared" si="503"/>
        <v>35711.8321526633</v>
      </c>
      <c r="BL87" s="17">
        <f ca="1" t="shared" si="504"/>
        <v>98936.9023561401</v>
      </c>
      <c r="BM87" s="17">
        <f ca="1">BK87*'Ejercicio 3 - TIR'!$D$5</f>
        <v>17855.9160763316</v>
      </c>
      <c r="BN87" s="17">
        <f ca="1" t="shared" si="505"/>
        <v>81080.9862798085</v>
      </c>
      <c r="BO87" s="17">
        <f ca="1" t="shared" si="506"/>
        <v>35427.2209107266</v>
      </c>
      <c r="BP87" s="17">
        <f ca="1" t="shared" si="507"/>
        <v>-105644.291666983</v>
      </c>
      <c r="BQ87" s="17">
        <f ca="1" t="shared" ref="BQ87:BT87" si="657">BE87</f>
        <v>23575.3619609264</v>
      </c>
      <c r="BR87" s="17">
        <f ca="1" t="shared" si="657"/>
        <v>23041.0637303024</v>
      </c>
      <c r="BS87" s="17">
        <f ca="1" t="shared" si="657"/>
        <v>19830.8847739037</v>
      </c>
      <c r="BT87" s="17">
        <f ca="1" t="shared" si="657"/>
        <v>20318.553473139</v>
      </c>
      <c r="BU87" s="17">
        <f ca="1" t="shared" si="509"/>
        <v>52355.5985144499</v>
      </c>
      <c r="BV87" s="19">
        <f ca="1" t="shared" si="510"/>
        <v>8.71231020152821</v>
      </c>
    </row>
    <row r="88" ht="15" customHeight="1" spans="1:74">
      <c r="A88" s="15">
        <v>87</v>
      </c>
      <c r="B88" s="16">
        <f ca="1" t="shared" ref="B88:F88" si="658">RAND()</f>
        <v>0.803646998212374</v>
      </c>
      <c r="C88" s="17">
        <f ca="1">IF(B88&lt;=('Ejercicio 3 - TIR'!$D$13-'Ejercicio 3 - TIR'!$C$13)/('Ejercicio 3 - TIR'!$E$13-'Ejercicio 3 - TIR'!$C$13),'Ejercicio 3 - TIR'!$C$13+SQRT(('Ejercicio 3 - TIR'!$E$13-'Ejercicio 3 - TIR'!$C$13)*('Ejercicio 3 - TIR'!$D$13-'Ejercicio 3 - TIR'!$C$13)*B88),'Ejercicio 3 - TIR'!$E$13-SQRT(('Ejercicio 3 - TIR'!$E$13-'Ejercicio 3 - TIR'!$C$13)*('Ejercicio 3 - TIR'!$E$13-'Ejercicio 3 - TIR'!$D$13)*(1-B88)))</f>
        <v>84649.9640995484</v>
      </c>
      <c r="D88" s="16">
        <f ca="1" t="shared" si="658"/>
        <v>0.12037251452005</v>
      </c>
      <c r="E88" s="17">
        <f ca="1">IF(D88&lt;=('Ejercicio 3 - TIR'!$D$14-'Ejercicio 3 - TIR'!$C$14)/('Ejercicio 3 - TIR'!$E$14-'Ejercicio 3 - TIR'!$C$14),'Ejercicio 3 - TIR'!$C$14+SQRT(('Ejercicio 3 - TIR'!$E$14-'Ejercicio 3 - TIR'!$C$14)*('Ejercicio 3 - TIR'!$D$14-'Ejercicio 3 - TIR'!$C$14)*D88),'Ejercicio 3 - TIR'!$E$14-SQRT(('Ejercicio 3 - TIR'!$E$14-'Ejercicio 3 - TIR'!$C$14)*('Ejercicio 3 - TIR'!$E$14-'Ejercicio 3 - TIR'!$D$14)*(1-D88)))</f>
        <v>28004.6528233731</v>
      </c>
      <c r="F88" s="16">
        <f ca="1" t="shared" si="658"/>
        <v>0.364665835795041</v>
      </c>
      <c r="G88" s="17">
        <f ca="1">IF(F88&lt;=('Ejercicio 3 - TIR'!$D$18-'Ejercicio 3 - TIR'!$C$18)/('Ejercicio 3 - TIR'!$E$18-'Ejercicio 3 - TIR'!$C$18),'Ejercicio 3 - TIR'!$C$18+SQRT(('Ejercicio 3 - TIR'!$E$18-'Ejercicio 3 - TIR'!$C$18)*('Ejercicio 3 - TIR'!$D$18-'Ejercicio 3 - TIR'!$C$18)*F88),'Ejercicio 3 - TIR'!$E$18-SQRT(('Ejercicio 3 - TIR'!$E$18-'Ejercicio 3 - TIR'!$C$18)*('Ejercicio 3 - TIR'!$E$18-'Ejercicio 3 - TIR'!$D$18)*(1-F88)))</f>
        <v>37395.936409222</v>
      </c>
      <c r="H88" s="16">
        <f ca="1" t="shared" ref="H88:L88" si="659">RAND()</f>
        <v>0.92325456900171</v>
      </c>
      <c r="I88" s="17">
        <f ca="1">IF(H88&lt;=('Ejercicio 3 - TIR'!$D$18-'Ejercicio 3 - TIR'!$C$18)/('Ejercicio 3 - TIR'!$E$18-'Ejercicio 3 - TIR'!$C$18),'Ejercicio 3 - TIR'!$C$18+SQRT(('Ejercicio 3 - TIR'!$E$18-'Ejercicio 3 - TIR'!$C$18)*('Ejercicio 3 - TIR'!$D$18-'Ejercicio 3 - TIR'!$C$18)*H88),'Ejercicio 3 - TIR'!$E$18-SQRT(('Ejercicio 3 - TIR'!$E$18-'Ejercicio 3 - TIR'!$C$18)*('Ejercicio 3 - TIR'!$E$18-'Ejercicio 3 - TIR'!$D$18)*(1-H88)))</f>
        <v>42600.8527921631</v>
      </c>
      <c r="J88" s="16">
        <f ca="1" t="shared" si="659"/>
        <v>0.71228435001127</v>
      </c>
      <c r="K88" s="17">
        <f ca="1">IF(J88&lt;=('Ejercicio 3 - TIR'!$D$18-'Ejercicio 3 - TIR'!$C$18)/('Ejercicio 3 - TIR'!$E$18-'Ejercicio 3 - TIR'!$C$18),'Ejercicio 3 - TIR'!$C$18+SQRT(('Ejercicio 3 - TIR'!$E$18-'Ejercicio 3 - TIR'!$C$18)*('Ejercicio 3 - TIR'!$D$18-'Ejercicio 3 - TIR'!$C$18)*J88),'Ejercicio 3 - TIR'!$E$18-SQRT(('Ejercicio 3 - TIR'!$E$18-'Ejercicio 3 - TIR'!$C$18)*('Ejercicio 3 - TIR'!$E$18-'Ejercicio 3 - TIR'!$D$18)*(1-J88)))</f>
        <v>40354.7148904341</v>
      </c>
      <c r="L88" s="16">
        <f ca="1" t="shared" si="659"/>
        <v>0.30827206354807</v>
      </c>
      <c r="M88" s="17">
        <f ca="1">IF(L88&lt;=('Ejercicio 3 - TIR'!$D$18-'Ejercicio 3 - TIR'!$C$18)/('Ejercicio 3 - TIR'!$E$18-'Ejercicio 3 - TIR'!$C$18),'Ejercicio 3 - TIR'!$C$18+SQRT(('Ejercicio 3 - TIR'!$E$18-'Ejercicio 3 - TIR'!$C$18)*('Ejercicio 3 - TIR'!$D$18-'Ejercicio 3 - TIR'!$C$18)*L88),'Ejercicio 3 - TIR'!$E$18-SQRT(('Ejercicio 3 - TIR'!$E$18-'Ejercicio 3 - TIR'!$C$18)*('Ejercicio 3 - TIR'!$E$18-'Ejercicio 3 - TIR'!$D$18)*(1-L88)))</f>
        <v>36800.0595241667</v>
      </c>
      <c r="N88" s="16">
        <f ca="1" t="shared" ref="N88:R88" si="660">RAND()</f>
        <v>0.241577465535907</v>
      </c>
      <c r="O88" s="17">
        <f ca="1">IF(N88&lt;=('Ejercicio 3 - TIR'!$D$18-'Ejercicio 3 - TIR'!$C$18)/('Ejercicio 3 - TIR'!$E$18-'Ejercicio 3 - TIR'!$C$18),'Ejercicio 3 - TIR'!$C$18+SQRT(('Ejercicio 3 - TIR'!$E$18-'Ejercicio 3 - TIR'!$C$18)*('Ejercicio 3 - TIR'!$D$18-'Ejercicio 3 - TIR'!$C$18)*N88),'Ejercicio 3 - TIR'!$E$18-SQRT(('Ejercicio 3 - TIR'!$E$18-'Ejercicio 3 - TIR'!$C$18)*('Ejercicio 3 - TIR'!$E$18-'Ejercicio 3 - TIR'!$D$18)*(1-N88)))</f>
        <v>36019.6860242363</v>
      </c>
      <c r="P88" s="16">
        <f ca="1" t="shared" si="660"/>
        <v>0.501756158232331</v>
      </c>
      <c r="Q88" s="18">
        <f ca="1">IF(P88&lt;=('Ejercicio 3 - TIR'!$D$22-'Ejercicio 3 - TIR'!$C$22)/('Ejercicio 3 - TIR'!$E$22-'Ejercicio 3 - TIR'!$C$22),'Ejercicio 3 - TIR'!$C$22+SQRT(('Ejercicio 3 - TIR'!$E$22-'Ejercicio 3 - TIR'!$C$22)*('Ejercicio 3 - TIR'!$D$22-'Ejercicio 3 - TIR'!$C$22)*P88),'Ejercicio 3 - TIR'!$E$22-SQRT(('Ejercicio 3 - TIR'!$E$22-'Ejercicio 3 - TIR'!$C$22)*('Ejercicio 3 - TIR'!$E$22-'Ejercicio 3 - TIR'!$D$22)*(1-P88)))</f>
        <v>0.150052731089767</v>
      </c>
      <c r="R88" s="16">
        <f ca="1" t="shared" si="660"/>
        <v>0.0836390737697394</v>
      </c>
      <c r="S88" s="18">
        <f ca="1">IF(R88&lt;=('Ejercicio 3 - TIR'!$D$23-'Ejercicio 3 - TIR'!$C$23)/('Ejercicio 3 - TIR'!$E$23-'Ejercicio 3 - TIR'!$C$23),'Ejercicio 3 - TIR'!$C$23+SQRT(('Ejercicio 3 - TIR'!$E$23-'Ejercicio 3 - TIR'!$C$23)*('Ejercicio 3 - TIR'!$D$23-'Ejercicio 3 - TIR'!$C$23)*R88),'Ejercicio 3 - TIR'!$E$23-SQRT(('Ejercicio 3 - TIR'!$E$23-'Ejercicio 3 - TIR'!$C$23)*('Ejercicio 3 - TIR'!$E$23-'Ejercicio 3 - TIR'!$D$23)*(1-R88)))</f>
        <v>0.132269895386087</v>
      </c>
      <c r="T88" s="16">
        <f ca="1" t="shared" ref="T88:X88" si="661">RAND()</f>
        <v>0.361568552412993</v>
      </c>
      <c r="U88" s="18">
        <f ca="1">IF(T88&lt;=('Ejercicio 3 - TIR'!$D$24-'Ejercicio 3 - TIR'!$C$24)/('Ejercicio 3 - TIR'!$E$24-'Ejercicio 3 - TIR'!$C$24),'Ejercicio 3 - TIR'!$C$24+SQRT(('Ejercicio 3 - TIR'!$E$24-'Ejercicio 3 - TIR'!$C$24)*('Ejercicio 3 - TIR'!$D$24-'Ejercicio 3 - TIR'!$C$24)*T88),'Ejercicio 3 - TIR'!$E$24-SQRT(('Ejercicio 3 - TIR'!$E$24-'Ejercicio 3 - TIR'!$C$24)*('Ejercicio 3 - TIR'!$E$24-'Ejercicio 3 - TIR'!$D$24)*(1-T88)))</f>
        <v>0.177555289148679</v>
      </c>
      <c r="V88" s="16">
        <f ca="1" t="shared" si="661"/>
        <v>0.6185580299139</v>
      </c>
      <c r="W88" s="18">
        <f ca="1">IF(V88&lt;=('Ejercicio 3 - TIR'!$D$25-'Ejercicio 3 - TIR'!$C$25)/('Ejercicio 3 - TIR'!$E$25-'Ejercicio 3 - TIR'!$C$25),'Ejercicio 3 - TIR'!$C$25+SQRT(('Ejercicio 3 - TIR'!$E$25-'Ejercicio 3 - TIR'!$C$25)*('Ejercicio 3 - TIR'!$D$25-'Ejercicio 3 - TIR'!$C$25)*V88),'Ejercicio 3 - TIR'!$E$25-SQRT(('Ejercicio 3 - TIR'!$E$25-'Ejercicio 3 - TIR'!$C$25)*('Ejercicio 3 - TIR'!$E$25-'Ejercicio 3 - TIR'!$D$25)*(1-V88)))</f>
        <v>0.213461706453347</v>
      </c>
      <c r="X88" s="16">
        <f ca="1" t="shared" si="661"/>
        <v>0.837431829067139</v>
      </c>
      <c r="Y88" s="18">
        <f ca="1">IF(X88&lt;=('Ejercicio 3 - TIR'!$D$26-'Ejercicio 3 - TIR'!$C$26)/('Ejercicio 3 - TIR'!$E$26-'Ejercicio 3 - TIR'!$C$26),'Ejercicio 3 - TIR'!$C$26+SQRT(('Ejercicio 3 - TIR'!$E$26-'Ejercicio 3 - TIR'!$C$26)*('Ejercicio 3 - TIR'!$D$26-'Ejercicio 3 - TIR'!$C$26)*X88),'Ejercicio 3 - TIR'!$E$26-SQRT(('Ejercicio 3 - TIR'!$E$26-'Ejercicio 3 - TIR'!$C$26)*('Ejercicio 3 - TIR'!$E$26-'Ejercicio 3 - TIR'!$D$26)*(1-X88)))</f>
        <v>0.250371160619467</v>
      </c>
      <c r="Z88" s="16">
        <f ca="1" t="shared" si="480"/>
        <v>1.15005273108977</v>
      </c>
      <c r="AA88" s="16">
        <f ca="1" t="shared" si="481"/>
        <v>1.30217008551949</v>
      </c>
      <c r="AB88" s="16">
        <f ca="1" t="shared" si="482"/>
        <v>1.53337727157467</v>
      </c>
      <c r="AC88" s="16">
        <f ca="1" t="shared" si="483"/>
        <v>1.86069460060177</v>
      </c>
      <c r="AD88" s="16">
        <f ca="1" t="shared" si="484"/>
        <v>2.32655886731282</v>
      </c>
      <c r="AE88" s="15">
        <f ca="1" t="shared" si="485"/>
        <v>4202.17463936788</v>
      </c>
      <c r="AF88" s="15">
        <f ca="1" t="shared" si="486"/>
        <v>4757.99583931114</v>
      </c>
      <c r="AG88" s="15">
        <f ca="1" t="shared" si="487"/>
        <v>5602.80316632825</v>
      </c>
      <c r="AH88" s="15">
        <f ca="1" t="shared" si="488"/>
        <v>6798.78709113489</v>
      </c>
      <c r="AI88" s="15">
        <f ca="1" t="shared" si="489"/>
        <v>8501.00730594698</v>
      </c>
      <c r="AJ88" s="17">
        <f ca="1" t="shared" si="490"/>
        <v>43007.2987990851</v>
      </c>
      <c r="AK88" s="17">
        <f ca="1" t="shared" si="491"/>
        <v>55473.5561235744</v>
      </c>
      <c r="AL88" s="17">
        <f ca="1" t="shared" si="492"/>
        <v>61879.0026138675</v>
      </c>
      <c r="AM88" s="17">
        <f ca="1" t="shared" si="493"/>
        <v>68473.6720584409</v>
      </c>
      <c r="AN88" s="17">
        <f ca="1" t="shared" si="494"/>
        <v>83801.9199175105</v>
      </c>
      <c r="AO88" s="17">
        <f ca="1">C88/'Ejercicio 3 - TIR'!$D$7</f>
        <v>16929.9928199097</v>
      </c>
      <c r="AP88" s="17">
        <f ca="1" t="shared" si="495"/>
        <v>26077.3059791754</v>
      </c>
      <c r="AQ88" s="17">
        <f ca="1" t="shared" si="496"/>
        <v>38543.5633036647</v>
      </c>
      <c r="AR88" s="17">
        <f ca="1" t="shared" si="497"/>
        <v>44949.0097939578</v>
      </c>
      <c r="AS88" s="17">
        <f ca="1" t="shared" si="498"/>
        <v>51543.6792385312</v>
      </c>
      <c r="AT88" s="17">
        <f ca="1" t="shared" si="499"/>
        <v>66871.9270976008</v>
      </c>
      <c r="AU88" s="17">
        <f ca="1">AP88*'Ejercicio 3 - TIR'!$D$5</f>
        <v>13038.6529895877</v>
      </c>
      <c r="AV88" s="17">
        <f ca="1">AQ88*'Ejercicio 3 - TIR'!$D$5</f>
        <v>19271.7816518324</v>
      </c>
      <c r="AW88" s="17">
        <f ca="1">AR88*'Ejercicio 3 - TIR'!$D$5</f>
        <v>22474.5048969789</v>
      </c>
      <c r="AX88" s="17">
        <f ca="1">AS88*'Ejercicio 3 - TIR'!$D$5</f>
        <v>25771.8396192656</v>
      </c>
      <c r="AY88" s="17">
        <f ca="1">AT88*'Ejercicio 3 - TIR'!$D$5</f>
        <v>33435.9635488004</v>
      </c>
      <c r="AZ88" s="17">
        <f ca="1" t="shared" ref="AZ88:BD88" si="662">AJ88-AU88-AE88</f>
        <v>25766.4711701295</v>
      </c>
      <c r="BA88" s="17">
        <f ca="1" t="shared" si="662"/>
        <v>31443.7786324309</v>
      </c>
      <c r="BB88" s="17">
        <f ca="1" t="shared" si="662"/>
        <v>33801.6945505603</v>
      </c>
      <c r="BC88" s="17">
        <f ca="1" t="shared" si="662"/>
        <v>35903.0453480404</v>
      </c>
      <c r="BD88" s="17">
        <f ca="1" t="shared" si="662"/>
        <v>41864.9490627631</v>
      </c>
      <c r="BE88" s="17">
        <f ca="1" t="shared" ref="BE88:BI88" si="663">AZ88/Z88</f>
        <v>22404.5997836236</v>
      </c>
      <c r="BF88" s="17">
        <f ca="1" t="shared" si="663"/>
        <v>24147.2131652345</v>
      </c>
      <c r="BG88" s="17">
        <f ca="1" t="shared" si="663"/>
        <v>22043.951724841</v>
      </c>
      <c r="BH88" s="17">
        <f ca="1" t="shared" si="663"/>
        <v>19295.5068158036</v>
      </c>
      <c r="BI88" s="17">
        <f ca="1" t="shared" si="663"/>
        <v>17994.3648325208</v>
      </c>
      <c r="BJ88" s="17">
        <f ca="1" t="shared" si="502"/>
        <v>65154.4733522355</v>
      </c>
      <c r="BK88" s="17">
        <f ca="1" t="shared" si="503"/>
        <v>39388.6249187032</v>
      </c>
      <c r="BL88" s="17">
        <f ca="1" t="shared" si="504"/>
        <v>104543.098270939</v>
      </c>
      <c r="BM88" s="17">
        <f ca="1">BK88*'Ejercicio 3 - TIR'!$D$5</f>
        <v>19694.3124593516</v>
      </c>
      <c r="BN88" s="17">
        <f ca="1" t="shared" si="505"/>
        <v>84848.7858115871</v>
      </c>
      <c r="BO88" s="17">
        <f ca="1" t="shared" si="506"/>
        <v>36469.6492333279</v>
      </c>
      <c r="BP88" s="17">
        <f ca="1" t="shared" si="507"/>
        <v>-112654.616922922</v>
      </c>
      <c r="BQ88" s="17">
        <f ca="1" t="shared" ref="BQ88:BT88" si="664">BE88</f>
        <v>22404.5997836236</v>
      </c>
      <c r="BR88" s="17">
        <f ca="1" t="shared" si="664"/>
        <v>24147.2131652345</v>
      </c>
      <c r="BS88" s="17">
        <f ca="1" t="shared" si="664"/>
        <v>22043.951724841</v>
      </c>
      <c r="BT88" s="17">
        <f ca="1" t="shared" si="664"/>
        <v>19295.5068158036</v>
      </c>
      <c r="BU88" s="17">
        <f ca="1" t="shared" si="509"/>
        <v>54464.0140658487</v>
      </c>
      <c r="BV88" s="19">
        <f ca="1" t="shared" si="510"/>
        <v>7.26829247646525</v>
      </c>
    </row>
    <row r="89" ht="15" customHeight="1" spans="1:74">
      <c r="A89" s="15">
        <v>88</v>
      </c>
      <c r="B89" s="16">
        <f ca="1" t="shared" ref="B89:F89" si="665">RAND()</f>
        <v>0.312705142939616</v>
      </c>
      <c r="C89" s="17">
        <f ca="1">IF(B89&lt;=('Ejercicio 3 - TIR'!$D$13-'Ejercicio 3 - TIR'!$C$13)/('Ejercicio 3 - TIR'!$E$13-'Ejercicio 3 - TIR'!$C$13),'Ejercicio 3 - TIR'!$C$13+SQRT(('Ejercicio 3 - TIR'!$E$13-'Ejercicio 3 - TIR'!$C$13)*('Ejercicio 3 - TIR'!$D$13-'Ejercicio 3 - TIR'!$C$13)*B89),'Ejercicio 3 - TIR'!$E$13-SQRT(('Ejercicio 3 - TIR'!$E$13-'Ejercicio 3 - TIR'!$C$13)*('Ejercicio 3 - TIR'!$E$13-'Ejercicio 3 - TIR'!$D$13)*(1-B89)))</f>
        <v>71281.4723832774</v>
      </c>
      <c r="D89" s="16">
        <f ca="1" t="shared" si="665"/>
        <v>0.673187051634403</v>
      </c>
      <c r="E89" s="17">
        <f ca="1">IF(D89&lt;=('Ejercicio 3 - TIR'!$D$14-'Ejercicio 3 - TIR'!$C$14)/('Ejercicio 3 - TIR'!$E$14-'Ejercicio 3 - TIR'!$C$14),'Ejercicio 3 - TIR'!$C$14+SQRT(('Ejercicio 3 - TIR'!$E$14-'Ejercicio 3 - TIR'!$C$14)*('Ejercicio 3 - TIR'!$D$14-'Ejercicio 3 - TIR'!$C$14)*D89),'Ejercicio 3 - TIR'!$E$14-SQRT(('Ejercicio 3 - TIR'!$E$14-'Ejercicio 3 - TIR'!$C$14)*('Ejercicio 3 - TIR'!$E$14-'Ejercicio 3 - TIR'!$D$14)*(1-D89)))</f>
        <v>32998.4328715037</v>
      </c>
      <c r="F89" s="16">
        <f ca="1" t="shared" si="665"/>
        <v>0.976567591693401</v>
      </c>
      <c r="G89" s="17">
        <f ca="1">IF(F89&lt;=('Ejercicio 3 - TIR'!$D$18-'Ejercicio 3 - TIR'!$C$18)/('Ejercicio 3 - TIR'!$E$18-'Ejercicio 3 - TIR'!$C$18),'Ejercicio 3 - TIR'!$C$18+SQRT(('Ejercicio 3 - TIR'!$E$18-'Ejercicio 3 - TIR'!$C$18)*('Ejercicio 3 - TIR'!$D$18-'Ejercicio 3 - TIR'!$C$18)*F89),'Ejercicio 3 - TIR'!$E$18-SQRT(('Ejercicio 3 - TIR'!$E$18-'Ejercicio 3 - TIR'!$C$18)*('Ejercicio 3 - TIR'!$E$18-'Ejercicio 3 - TIR'!$D$18)*(1-F89)))</f>
        <v>43674.318807935</v>
      </c>
      <c r="H89" s="16">
        <f ca="1" t="shared" ref="H89:L89" si="666">RAND()</f>
        <v>0.756410473723411</v>
      </c>
      <c r="I89" s="17">
        <f ca="1">IF(H89&lt;=('Ejercicio 3 - TIR'!$D$18-'Ejercicio 3 - TIR'!$C$18)/('Ejercicio 3 - TIR'!$E$18-'Ejercicio 3 - TIR'!$C$18),'Ejercicio 3 - TIR'!$C$18+SQRT(('Ejercicio 3 - TIR'!$E$18-'Ejercicio 3 - TIR'!$C$18)*('Ejercicio 3 - TIR'!$D$18-'Ejercicio 3 - TIR'!$C$18)*H89),'Ejercicio 3 - TIR'!$E$18-SQRT(('Ejercicio 3 - TIR'!$E$18-'Ejercicio 3 - TIR'!$C$18)*('Ejercicio 3 - TIR'!$E$18-'Ejercicio 3 - TIR'!$D$18)*(1-H89)))</f>
        <v>40725.7498352642</v>
      </c>
      <c r="J89" s="16">
        <f ca="1" t="shared" si="666"/>
        <v>0.565825776419195</v>
      </c>
      <c r="K89" s="17">
        <f ca="1">IF(J89&lt;=('Ejercicio 3 - TIR'!$D$18-'Ejercicio 3 - TIR'!$C$18)/('Ejercicio 3 - TIR'!$E$18-'Ejercicio 3 - TIR'!$C$18),'Ejercicio 3 - TIR'!$C$18+SQRT(('Ejercicio 3 - TIR'!$E$18-'Ejercicio 3 - TIR'!$C$18)*('Ejercicio 3 - TIR'!$D$18-'Ejercicio 3 - TIR'!$C$18)*J89),'Ejercicio 3 - TIR'!$E$18-SQRT(('Ejercicio 3 - TIR'!$E$18-'Ejercicio 3 - TIR'!$C$18)*('Ejercicio 3 - TIR'!$E$18-'Ejercicio 3 - TIR'!$D$18)*(1-J89)))</f>
        <v>39212.7013662052</v>
      </c>
      <c r="L89" s="16">
        <f ca="1" t="shared" si="666"/>
        <v>0.534566062140621</v>
      </c>
      <c r="M89" s="17">
        <f ca="1">IF(L89&lt;=('Ejercicio 3 - TIR'!$D$18-'Ejercicio 3 - TIR'!$C$18)/('Ejercicio 3 - TIR'!$E$18-'Ejercicio 3 - TIR'!$C$18),'Ejercicio 3 - TIR'!$C$18+SQRT(('Ejercicio 3 - TIR'!$E$18-'Ejercicio 3 - TIR'!$C$18)*('Ejercicio 3 - TIR'!$D$18-'Ejercicio 3 - TIR'!$C$18)*L89),'Ejercicio 3 - TIR'!$E$18-SQRT(('Ejercicio 3 - TIR'!$E$18-'Ejercicio 3 - TIR'!$C$18)*('Ejercicio 3 - TIR'!$E$18-'Ejercicio 3 - TIR'!$D$18)*(1-L89)))</f>
        <v>38954.6026891813</v>
      </c>
      <c r="N89" s="16">
        <f ca="1" t="shared" ref="N89:R89" si="667">RAND()</f>
        <v>0.866909812810982</v>
      </c>
      <c r="O89" s="17">
        <f ca="1">IF(N89&lt;=('Ejercicio 3 - TIR'!$D$18-'Ejercicio 3 - TIR'!$C$18)/('Ejercicio 3 - TIR'!$E$18-'Ejercicio 3 - TIR'!$C$18),'Ejercicio 3 - TIR'!$C$18+SQRT(('Ejercicio 3 - TIR'!$E$18-'Ejercicio 3 - TIR'!$C$18)*('Ejercicio 3 - TIR'!$D$18-'Ejercicio 3 - TIR'!$C$18)*N89),'Ejercicio 3 - TIR'!$E$18-SQRT(('Ejercicio 3 - TIR'!$E$18-'Ejercicio 3 - TIR'!$C$18)*('Ejercicio 3 - TIR'!$E$18-'Ejercicio 3 - TIR'!$D$18)*(1-N89)))</f>
        <v>41840.6070141281</v>
      </c>
      <c r="P89" s="16">
        <f ca="1" t="shared" si="667"/>
        <v>0.959427974043549</v>
      </c>
      <c r="Q89" s="18">
        <f ca="1">IF(P89&lt;=('Ejercicio 3 - TIR'!$D$22-'Ejercicio 3 - TIR'!$C$22)/('Ejercicio 3 - TIR'!$E$22-'Ejercicio 3 - TIR'!$C$22),'Ejercicio 3 - TIR'!$C$22+SQRT(('Ejercicio 3 - TIR'!$E$22-'Ejercicio 3 - TIR'!$C$22)*('Ejercicio 3 - TIR'!$D$22-'Ejercicio 3 - TIR'!$C$22)*P89),'Ejercicio 3 - TIR'!$E$22-SQRT(('Ejercicio 3 - TIR'!$E$22-'Ejercicio 3 - TIR'!$C$22)*('Ejercicio 3 - TIR'!$E$22-'Ejercicio 3 - TIR'!$D$22)*(1-P89)))</f>
        <v>0.171454261487641</v>
      </c>
      <c r="R89" s="16">
        <f ca="1" t="shared" si="667"/>
        <v>0.902732895672823</v>
      </c>
      <c r="S89" s="18">
        <f ca="1">IF(R89&lt;=('Ejercicio 3 - TIR'!$D$23-'Ejercicio 3 - TIR'!$C$23)/('Ejercicio 3 - TIR'!$E$23-'Ejercicio 3 - TIR'!$C$23),'Ejercicio 3 - TIR'!$C$23+SQRT(('Ejercicio 3 - TIR'!$E$23-'Ejercicio 3 - TIR'!$C$23)*('Ejercicio 3 - TIR'!$D$23-'Ejercicio 3 - TIR'!$C$23)*R89),'Ejercicio 3 - TIR'!$E$23-SQRT(('Ejercicio 3 - TIR'!$E$23-'Ejercicio 3 - TIR'!$C$23)*('Ejercicio 3 - TIR'!$E$23-'Ejercicio 3 - TIR'!$D$23)*(1-R89)))</f>
        <v>0.166768190305596</v>
      </c>
      <c r="T89" s="16">
        <f ca="1" t="shared" ref="T89:X89" si="668">RAND()</f>
        <v>0.0528099314260724</v>
      </c>
      <c r="U89" s="18">
        <f ca="1">IF(T89&lt;=('Ejercicio 3 - TIR'!$D$24-'Ejercicio 3 - TIR'!$C$24)/('Ejercicio 3 - TIR'!$E$24-'Ejercicio 3 - TIR'!$C$24),'Ejercicio 3 - TIR'!$C$24+SQRT(('Ejercicio 3 - TIR'!$E$24-'Ejercicio 3 - TIR'!$C$24)*('Ejercicio 3 - TIR'!$D$24-'Ejercicio 3 - TIR'!$C$24)*T89),'Ejercicio 3 - TIR'!$E$24-SQRT(('Ejercicio 3 - TIR'!$E$24-'Ejercicio 3 - TIR'!$C$24)*('Ejercicio 3 - TIR'!$E$24-'Ejercicio 3 - TIR'!$D$24)*(1-T89)))</f>
        <v>0.160530947535467</v>
      </c>
      <c r="V89" s="16">
        <f ca="1" t="shared" si="668"/>
        <v>0.598053541137781</v>
      </c>
      <c r="W89" s="18">
        <f ca="1">IF(V89&lt;=('Ejercicio 3 - TIR'!$D$25-'Ejercicio 3 - TIR'!$C$25)/('Ejercicio 3 - TIR'!$E$25-'Ejercicio 3 - TIR'!$C$25),'Ejercicio 3 - TIR'!$C$25+SQRT(('Ejercicio 3 - TIR'!$E$25-'Ejercicio 3 - TIR'!$C$25)*('Ejercicio 3 - TIR'!$D$25-'Ejercicio 3 - TIR'!$C$25)*V89),'Ejercicio 3 - TIR'!$E$25-SQRT(('Ejercicio 3 - TIR'!$E$25-'Ejercicio 3 - TIR'!$C$25)*('Ejercicio 3 - TIR'!$E$25-'Ejercicio 3 - TIR'!$D$25)*(1-V89)))</f>
        <v>0.212492499336563</v>
      </c>
      <c r="X89" s="16">
        <f ca="1" t="shared" si="668"/>
        <v>0.637396839794227</v>
      </c>
      <c r="Y89" s="18">
        <f ca="1">IF(X89&lt;=('Ejercicio 3 - TIR'!$D$26-'Ejercicio 3 - TIR'!$C$26)/('Ejercicio 3 - TIR'!$E$26-'Ejercicio 3 - TIR'!$C$26),'Ejercicio 3 - TIR'!$C$26+SQRT(('Ejercicio 3 - TIR'!$E$26-'Ejercicio 3 - TIR'!$C$26)*('Ejercicio 3 - TIR'!$D$26-'Ejercicio 3 - TIR'!$C$26)*X89),'Ejercicio 3 - TIR'!$E$26-SQRT(('Ejercicio 3 - TIR'!$E$26-'Ejercicio 3 - TIR'!$C$26)*('Ejercicio 3 - TIR'!$E$26-'Ejercicio 3 - TIR'!$D$26)*(1-X89)))</f>
        <v>0.235750061411216</v>
      </c>
      <c r="Z89" s="16">
        <f ca="1" t="shared" si="480"/>
        <v>1.17145426148764</v>
      </c>
      <c r="AA89" s="16">
        <f ca="1" t="shared" si="481"/>
        <v>1.36681556870171</v>
      </c>
      <c r="AB89" s="16">
        <f ca="1" t="shared" si="482"/>
        <v>1.58623176705163</v>
      </c>
      <c r="AC89" s="16">
        <f ca="1" t="shared" si="483"/>
        <v>1.92329411975948</v>
      </c>
      <c r="AD89" s="16">
        <f ca="1" t="shared" si="484"/>
        <v>2.37671082660461</v>
      </c>
      <c r="AE89" s="15">
        <f ca="1" t="shared" si="485"/>
        <v>5657.72193823318</v>
      </c>
      <c r="AF89" s="15">
        <f ca="1" t="shared" si="486"/>
        <v>6601.24998712459</v>
      </c>
      <c r="AG89" s="15">
        <f ca="1" t="shared" si="487"/>
        <v>7660.95490247619</v>
      </c>
      <c r="AH89" s="15">
        <f ca="1" t="shared" si="488"/>
        <v>9288.85035700804</v>
      </c>
      <c r="AI89" s="15">
        <f ca="1" t="shared" si="489"/>
        <v>11478.6973991123</v>
      </c>
      <c r="AJ89" s="17">
        <f ca="1" t="shared" si="490"/>
        <v>51162.4668851253</v>
      </c>
      <c r="AK89" s="17">
        <f ca="1" t="shared" si="491"/>
        <v>55664.5889218903</v>
      </c>
      <c r="AL89" s="17">
        <f ca="1" t="shared" si="492"/>
        <v>62200.4325789834</v>
      </c>
      <c r="AM89" s="17">
        <f ca="1" t="shared" si="493"/>
        <v>74921.1582896692</v>
      </c>
      <c r="AN89" s="17">
        <f ca="1" t="shared" si="494"/>
        <v>99443.023682187</v>
      </c>
      <c r="AO89" s="17">
        <f ca="1">C89/'Ejercicio 3 - TIR'!$D$7</f>
        <v>14256.2944766555</v>
      </c>
      <c r="AP89" s="17">
        <f ca="1" t="shared" si="495"/>
        <v>36906.1724084698</v>
      </c>
      <c r="AQ89" s="17">
        <f ca="1" t="shared" si="496"/>
        <v>41408.2944452349</v>
      </c>
      <c r="AR89" s="17">
        <f ca="1" t="shared" si="497"/>
        <v>47944.138102328</v>
      </c>
      <c r="AS89" s="17">
        <f ca="1" t="shared" si="498"/>
        <v>60664.8638130138</v>
      </c>
      <c r="AT89" s="17">
        <f ca="1" t="shared" si="499"/>
        <v>85186.7292055315</v>
      </c>
      <c r="AU89" s="17">
        <f ca="1">AP89*'Ejercicio 3 - TIR'!$D$5</f>
        <v>18453.0862042349</v>
      </c>
      <c r="AV89" s="17">
        <f ca="1">AQ89*'Ejercicio 3 - TIR'!$D$5</f>
        <v>20704.1472226174</v>
      </c>
      <c r="AW89" s="17">
        <f ca="1">AR89*'Ejercicio 3 - TIR'!$D$5</f>
        <v>23972.069051164</v>
      </c>
      <c r="AX89" s="17">
        <f ca="1">AS89*'Ejercicio 3 - TIR'!$D$5</f>
        <v>30332.4319065069</v>
      </c>
      <c r="AY89" s="17">
        <f ca="1">AT89*'Ejercicio 3 - TIR'!$D$5</f>
        <v>42593.3646027658</v>
      </c>
      <c r="AZ89" s="17">
        <f ca="1" t="shared" ref="AZ89:BD89" si="669">AJ89-AU89-AE89</f>
        <v>27051.6587426572</v>
      </c>
      <c r="BA89" s="17">
        <f ca="1" t="shared" si="669"/>
        <v>28359.1917121483</v>
      </c>
      <c r="BB89" s="17">
        <f ca="1" t="shared" si="669"/>
        <v>30567.4086253433</v>
      </c>
      <c r="BC89" s="17">
        <f ca="1" t="shared" si="669"/>
        <v>35299.8760261543</v>
      </c>
      <c r="BD89" s="17">
        <f ca="1" t="shared" si="669"/>
        <v>45370.961680309</v>
      </c>
      <c r="BE89" s="17">
        <f ca="1" t="shared" ref="BE89:BI89" si="670">AZ89/Z89</f>
        <v>23092.3729862949</v>
      </c>
      <c r="BF89" s="17">
        <f ca="1" t="shared" si="670"/>
        <v>20748.3674912232</v>
      </c>
      <c r="BG89" s="17">
        <f ca="1" t="shared" si="670"/>
        <v>19270.4554657607</v>
      </c>
      <c r="BH89" s="17">
        <f ca="1" t="shared" si="670"/>
        <v>18353.8626066037</v>
      </c>
      <c r="BI89" s="17">
        <f ca="1" t="shared" si="670"/>
        <v>19089.8115043833</v>
      </c>
      <c r="BJ89" s="17">
        <f ca="1" t="shared" si="502"/>
        <v>78427.7326666883</v>
      </c>
      <c r="BK89" s="17">
        <f ca="1" t="shared" si="503"/>
        <v>33883.0894299305</v>
      </c>
      <c r="BL89" s="17">
        <f ca="1" t="shared" si="504"/>
        <v>112310.822096619</v>
      </c>
      <c r="BM89" s="17">
        <f ca="1">BK89*'Ejercicio 3 - TIR'!$D$5</f>
        <v>16941.5447149653</v>
      </c>
      <c r="BN89" s="17">
        <f ca="1" t="shared" si="505"/>
        <v>95369.2773816535</v>
      </c>
      <c r="BO89" s="17">
        <f ca="1" t="shared" si="506"/>
        <v>40126.5801098315</v>
      </c>
      <c r="BP89" s="17">
        <f ca="1" t="shared" si="507"/>
        <v>-104279.905254781</v>
      </c>
      <c r="BQ89" s="17">
        <f ca="1" t="shared" ref="BQ89:BT89" si="671">BE89</f>
        <v>23092.3729862949</v>
      </c>
      <c r="BR89" s="17">
        <f ca="1" t="shared" si="671"/>
        <v>20748.3674912232</v>
      </c>
      <c r="BS89" s="17">
        <f ca="1" t="shared" si="671"/>
        <v>19270.4554657607</v>
      </c>
      <c r="BT89" s="17">
        <f ca="1" t="shared" si="671"/>
        <v>18353.8626066037</v>
      </c>
      <c r="BU89" s="17">
        <f ca="1" t="shared" si="509"/>
        <v>59216.3916142148</v>
      </c>
      <c r="BV89" s="19">
        <f ca="1" t="shared" si="510"/>
        <v>9.23445679500592</v>
      </c>
    </row>
    <row r="90" ht="15" customHeight="1" spans="1:74">
      <c r="A90" s="15">
        <v>89</v>
      </c>
      <c r="B90" s="16">
        <f ca="1" t="shared" ref="B90:F90" si="672">RAND()</f>
        <v>0.285811821596579</v>
      </c>
      <c r="C90" s="17">
        <f ca="1">IF(B90&lt;=('Ejercicio 3 - TIR'!$D$13-'Ejercicio 3 - TIR'!$C$13)/('Ejercicio 3 - TIR'!$E$13-'Ejercicio 3 - TIR'!$C$13),'Ejercicio 3 - TIR'!$C$13+SQRT(('Ejercicio 3 - TIR'!$E$13-'Ejercicio 3 - TIR'!$C$13)*('Ejercicio 3 - TIR'!$D$13-'Ejercicio 3 - TIR'!$C$13)*B90),'Ejercicio 3 - TIR'!$E$13-SQRT(('Ejercicio 3 - TIR'!$E$13-'Ejercicio 3 - TIR'!$C$13)*('Ejercicio 3 - TIR'!$E$13-'Ejercicio 3 - TIR'!$D$13)*(1-B90)))</f>
        <v>70724.9967705535</v>
      </c>
      <c r="D90" s="16">
        <f ca="1" t="shared" si="672"/>
        <v>0.258181727300448</v>
      </c>
      <c r="E90" s="17">
        <f ca="1">IF(D90&lt;=('Ejercicio 3 - TIR'!$D$14-'Ejercicio 3 - TIR'!$C$14)/('Ejercicio 3 - TIR'!$E$14-'Ejercicio 3 - TIR'!$C$14),'Ejercicio 3 - TIR'!$C$14+SQRT(('Ejercicio 3 - TIR'!$E$14-'Ejercicio 3 - TIR'!$C$14)*('Ejercicio 3 - TIR'!$D$14-'Ejercicio 3 - TIR'!$C$14)*D90),'Ejercicio 3 - TIR'!$E$14-SQRT(('Ejercicio 3 - TIR'!$E$14-'Ejercicio 3 - TIR'!$C$14)*('Ejercicio 3 - TIR'!$E$14-'Ejercicio 3 - TIR'!$D$14)*(1-D90)))</f>
        <v>29400.4124292541</v>
      </c>
      <c r="F90" s="16">
        <f ca="1" t="shared" si="672"/>
        <v>0.533517022871887</v>
      </c>
      <c r="G90" s="17">
        <f ca="1">IF(F90&lt;=('Ejercicio 3 - TIR'!$D$18-'Ejercicio 3 - TIR'!$C$18)/('Ejercicio 3 - TIR'!$E$18-'Ejercicio 3 - TIR'!$C$18),'Ejercicio 3 - TIR'!$C$18+SQRT(('Ejercicio 3 - TIR'!$E$18-'Ejercicio 3 - TIR'!$C$18)*('Ejercicio 3 - TIR'!$D$18-'Ejercicio 3 - TIR'!$C$18)*F90),'Ejercicio 3 - TIR'!$E$18-SQRT(('Ejercicio 3 - TIR'!$E$18-'Ejercicio 3 - TIR'!$C$18)*('Ejercicio 3 - TIR'!$E$18-'Ejercicio 3 - TIR'!$D$18)*(1-F90)))</f>
        <v>38945.8120610028</v>
      </c>
      <c r="H90" s="16">
        <f ca="1" t="shared" ref="H90:L90" si="673">RAND()</f>
        <v>0.870336444301163</v>
      </c>
      <c r="I90" s="17">
        <f ca="1">IF(H90&lt;=('Ejercicio 3 - TIR'!$D$18-'Ejercicio 3 - TIR'!$C$18)/('Ejercicio 3 - TIR'!$E$18-'Ejercicio 3 - TIR'!$C$18),'Ejercicio 3 - TIR'!$C$18+SQRT(('Ejercicio 3 - TIR'!$E$18-'Ejercicio 3 - TIR'!$C$18)*('Ejercicio 3 - TIR'!$D$18-'Ejercicio 3 - TIR'!$C$18)*H90),'Ejercicio 3 - TIR'!$E$18-SQRT(('Ejercicio 3 - TIR'!$E$18-'Ejercicio 3 - TIR'!$C$18)*('Ejercicio 3 - TIR'!$E$18-'Ejercicio 3 - TIR'!$D$18)*(1-H90)))</f>
        <v>41881.5441838287</v>
      </c>
      <c r="J90" s="16">
        <f ca="1" t="shared" si="673"/>
        <v>0.987294441954522</v>
      </c>
      <c r="K90" s="17">
        <f ca="1">IF(J90&lt;=('Ejercicio 3 - TIR'!$D$18-'Ejercicio 3 - TIR'!$C$18)/('Ejercicio 3 - TIR'!$E$18-'Ejercicio 3 - TIR'!$C$18),'Ejercicio 3 - TIR'!$C$18+SQRT(('Ejercicio 3 - TIR'!$E$18-'Ejercicio 3 - TIR'!$C$18)*('Ejercicio 3 - TIR'!$D$18-'Ejercicio 3 - TIR'!$C$18)*J90),'Ejercicio 3 - TIR'!$E$18-SQRT(('Ejercicio 3 - TIR'!$E$18-'Ejercicio 3 - TIR'!$C$18)*('Ejercicio 3 - TIR'!$E$18-'Ejercicio 3 - TIR'!$D$18)*(1-J90)))</f>
        <v>44023.8253980917</v>
      </c>
      <c r="L90" s="16">
        <f ca="1" t="shared" si="673"/>
        <v>0.441413610573518</v>
      </c>
      <c r="M90" s="17">
        <f ca="1">IF(L90&lt;=('Ejercicio 3 - TIR'!$D$18-'Ejercicio 3 - TIR'!$C$18)/('Ejercicio 3 - TIR'!$E$18-'Ejercicio 3 - TIR'!$C$18),'Ejercicio 3 - TIR'!$C$18+SQRT(('Ejercicio 3 - TIR'!$E$18-'Ejercicio 3 - TIR'!$C$18)*('Ejercicio 3 - TIR'!$D$18-'Ejercicio 3 - TIR'!$C$18)*L90),'Ejercicio 3 - TIR'!$E$18-SQRT(('Ejercicio 3 - TIR'!$E$18-'Ejercicio 3 - TIR'!$C$18)*('Ejercicio 3 - TIR'!$E$18-'Ejercicio 3 - TIR'!$D$18)*(1-L90)))</f>
        <v>38137.0781971189</v>
      </c>
      <c r="N90" s="16">
        <f ca="1" t="shared" ref="N90:R90" si="674">RAND()</f>
        <v>0.887778405106904</v>
      </c>
      <c r="O90" s="17">
        <f ca="1">IF(N90&lt;=('Ejercicio 3 - TIR'!$D$18-'Ejercicio 3 - TIR'!$C$18)/('Ejercicio 3 - TIR'!$E$18-'Ejercicio 3 - TIR'!$C$18),'Ejercicio 3 - TIR'!$C$18+SQRT(('Ejercicio 3 - TIR'!$E$18-'Ejercicio 3 - TIR'!$C$18)*('Ejercicio 3 - TIR'!$D$18-'Ejercicio 3 - TIR'!$C$18)*N90),'Ejercicio 3 - TIR'!$E$18-SQRT(('Ejercicio 3 - TIR'!$E$18-'Ejercicio 3 - TIR'!$C$18)*('Ejercicio 3 - TIR'!$E$18-'Ejercicio 3 - TIR'!$D$18)*(1-N90)))</f>
        <v>42098.8589112244</v>
      </c>
      <c r="P90" s="16">
        <f ca="1" t="shared" si="674"/>
        <v>0.0799160116448672</v>
      </c>
      <c r="Q90" s="18">
        <f ca="1">IF(P90&lt;=('Ejercicio 3 - TIR'!$D$22-'Ejercicio 3 - TIR'!$C$22)/('Ejercicio 3 - TIR'!$E$22-'Ejercicio 3 - TIR'!$C$22),'Ejercicio 3 - TIR'!$C$22+SQRT(('Ejercicio 3 - TIR'!$E$22-'Ejercicio 3 - TIR'!$C$22)*('Ejercicio 3 - TIR'!$D$22-'Ejercicio 3 - TIR'!$C$22)*P90),'Ejercicio 3 - TIR'!$E$22-SQRT(('Ejercicio 3 - TIR'!$E$22-'Ejercicio 3 - TIR'!$C$22)*('Ejercicio 3 - TIR'!$E$22-'Ejercicio 3 - TIR'!$D$22)*(1-P90)))</f>
        <v>0.131993699219205</v>
      </c>
      <c r="R90" s="16">
        <f ca="1" t="shared" si="674"/>
        <v>0.894983275379655</v>
      </c>
      <c r="S90" s="18">
        <f ca="1">IF(R90&lt;=('Ejercicio 3 - TIR'!$D$23-'Ejercicio 3 - TIR'!$C$23)/('Ejercicio 3 - TIR'!$E$23-'Ejercicio 3 - TIR'!$C$23),'Ejercicio 3 - TIR'!$C$23+SQRT(('Ejercicio 3 - TIR'!$E$23-'Ejercicio 3 - TIR'!$C$23)*('Ejercicio 3 - TIR'!$D$23-'Ejercicio 3 - TIR'!$C$23)*R90),'Ejercicio 3 - TIR'!$E$23-SQRT(('Ejercicio 3 - TIR'!$E$23-'Ejercicio 3 - TIR'!$C$23)*('Ejercicio 3 - TIR'!$E$23-'Ejercicio 3 - TIR'!$D$23)*(1-R90)))</f>
        <v>0.166251178075318</v>
      </c>
      <c r="T90" s="16">
        <f ca="1" t="shared" ref="T90:X90" si="675">RAND()</f>
        <v>0.311616736597841</v>
      </c>
      <c r="U90" s="18">
        <f ca="1">IF(T90&lt;=('Ejercicio 3 - TIR'!$D$24-'Ejercicio 3 - TIR'!$C$24)/('Ejercicio 3 - TIR'!$E$24-'Ejercicio 3 - TIR'!$C$24),'Ejercicio 3 - TIR'!$C$24+SQRT(('Ejercicio 3 - TIR'!$E$24-'Ejercicio 3 - TIR'!$C$24)*('Ejercicio 3 - TIR'!$D$24-'Ejercicio 3 - TIR'!$C$24)*T90),'Ejercicio 3 - TIR'!$E$24-SQRT(('Ejercicio 3 - TIR'!$E$24-'Ejercicio 3 - TIR'!$C$24)*('Ejercicio 3 - TIR'!$E$24-'Ejercicio 3 - TIR'!$D$24)*(1-T90)))</f>
        <v>0.175581148270855</v>
      </c>
      <c r="V90" s="16">
        <f ca="1" t="shared" si="675"/>
        <v>0.140446374365659</v>
      </c>
      <c r="W90" s="18">
        <f ca="1">IF(V90&lt;=('Ejercicio 3 - TIR'!$D$25-'Ejercicio 3 - TIR'!$C$25)/('Ejercicio 3 - TIR'!$E$25-'Ejercicio 3 - TIR'!$C$25),'Ejercicio 3 - TIR'!$C$25+SQRT(('Ejercicio 3 - TIR'!$E$25-'Ejercicio 3 - TIR'!$C$25)*('Ejercicio 3 - TIR'!$D$25-'Ejercicio 3 - TIR'!$C$25)*V90),'Ejercicio 3 - TIR'!$E$25-SQRT(('Ejercicio 3 - TIR'!$E$25-'Ejercicio 3 - TIR'!$C$25)*('Ejercicio 3 - TIR'!$E$25-'Ejercicio 3 - TIR'!$D$25)*(1-V90)))</f>
        <v>0.194022300956402</v>
      </c>
      <c r="X90" s="16">
        <f ca="1" t="shared" si="675"/>
        <v>0.714013647708456</v>
      </c>
      <c r="Y90" s="18">
        <f ca="1">IF(X90&lt;=('Ejercicio 3 - TIR'!$D$26-'Ejercicio 3 - TIR'!$C$26)/('Ejercicio 3 - TIR'!$E$26-'Ejercicio 3 - TIR'!$C$26),'Ejercicio 3 - TIR'!$C$26+SQRT(('Ejercicio 3 - TIR'!$E$26-'Ejercicio 3 - TIR'!$C$26)*('Ejercicio 3 - TIR'!$D$26-'Ejercicio 3 - TIR'!$C$26)*X90),'Ejercicio 3 - TIR'!$E$26-SQRT(('Ejercicio 3 - TIR'!$E$26-'Ejercicio 3 - TIR'!$C$26)*('Ejercicio 3 - TIR'!$E$26-'Ejercicio 3 - TIR'!$D$26)*(1-X90)))</f>
        <v>0.240702082722181</v>
      </c>
      <c r="Z90" s="16">
        <f ca="1" t="shared" si="480"/>
        <v>1.13199369921921</v>
      </c>
      <c r="AA90" s="16">
        <f ca="1" t="shared" si="481"/>
        <v>1.32018898528823</v>
      </c>
      <c r="AB90" s="16">
        <f ca="1" t="shared" si="482"/>
        <v>1.55198928325968</v>
      </c>
      <c r="AC90" s="16">
        <f ca="1" t="shared" si="483"/>
        <v>1.8531098150574</v>
      </c>
      <c r="AD90" s="16">
        <f ca="1" t="shared" si="484"/>
        <v>2.29915720705463</v>
      </c>
      <c r="AE90" s="15">
        <f ca="1" t="shared" si="485"/>
        <v>3880.66919510754</v>
      </c>
      <c r="AF90" s="15">
        <f ca="1" t="shared" si="486"/>
        <v>4525.83502051476</v>
      </c>
      <c r="AG90" s="15">
        <f ca="1" t="shared" si="487"/>
        <v>5320.48633030119</v>
      </c>
      <c r="AH90" s="15">
        <f ca="1" t="shared" si="488"/>
        <v>6352.77933031332</v>
      </c>
      <c r="AI90" s="15">
        <f ca="1" t="shared" si="489"/>
        <v>7881.90654619415</v>
      </c>
      <c r="AJ90" s="17">
        <f ca="1" t="shared" si="490"/>
        <v>44086.4138640305</v>
      </c>
      <c r="AK90" s="17">
        <f ca="1" t="shared" si="491"/>
        <v>55291.5533183531</v>
      </c>
      <c r="AL90" s="17">
        <f ca="1" t="shared" si="492"/>
        <v>68324.5052259335</v>
      </c>
      <c r="AM90" s="17">
        <f ca="1" t="shared" si="493"/>
        <v>70672.1939246925</v>
      </c>
      <c r="AN90" s="17">
        <f ca="1" t="shared" si="494"/>
        <v>96791.8948745175</v>
      </c>
      <c r="AO90" s="17">
        <f ca="1">C90/'Ejercicio 3 - TIR'!$D$7</f>
        <v>14144.9993541107</v>
      </c>
      <c r="AP90" s="17">
        <f ca="1" t="shared" si="495"/>
        <v>29941.4145099198</v>
      </c>
      <c r="AQ90" s="17">
        <f ca="1" t="shared" si="496"/>
        <v>41146.5539642425</v>
      </c>
      <c r="AR90" s="17">
        <f ca="1" t="shared" si="497"/>
        <v>54179.5058718229</v>
      </c>
      <c r="AS90" s="17">
        <f ca="1" t="shared" si="498"/>
        <v>56527.1945705818</v>
      </c>
      <c r="AT90" s="17">
        <f ca="1" t="shared" si="499"/>
        <v>82646.8955204068</v>
      </c>
      <c r="AU90" s="17">
        <f ca="1">AP90*'Ejercicio 3 - TIR'!$D$5</f>
        <v>14970.7072549599</v>
      </c>
      <c r="AV90" s="17">
        <f ca="1">AQ90*'Ejercicio 3 - TIR'!$D$5</f>
        <v>20573.2769821212</v>
      </c>
      <c r="AW90" s="17">
        <f ca="1">AR90*'Ejercicio 3 - TIR'!$D$5</f>
        <v>27089.7529359114</v>
      </c>
      <c r="AX90" s="17">
        <f ca="1">AS90*'Ejercicio 3 - TIR'!$D$5</f>
        <v>28263.5972852909</v>
      </c>
      <c r="AY90" s="17">
        <f ca="1">AT90*'Ejercicio 3 - TIR'!$D$5</f>
        <v>41323.4477602034</v>
      </c>
      <c r="AZ90" s="17">
        <f ca="1" t="shared" ref="AZ90:BD90" si="676">AJ90-AU90-AE90</f>
        <v>25235.0374139631</v>
      </c>
      <c r="BA90" s="17">
        <f ca="1" t="shared" si="676"/>
        <v>30192.4413157172</v>
      </c>
      <c r="BB90" s="17">
        <f ca="1" t="shared" si="676"/>
        <v>35914.2659597209</v>
      </c>
      <c r="BC90" s="17">
        <f ca="1" t="shared" si="676"/>
        <v>36055.8173090883</v>
      </c>
      <c r="BD90" s="17">
        <f ca="1" t="shared" si="676"/>
        <v>47586.54056812</v>
      </c>
      <c r="BE90" s="17">
        <f ca="1" t="shared" ref="BE90:BI90" si="677">AZ90/Z90</f>
        <v>22292.5599598028</v>
      </c>
      <c r="BF90" s="17">
        <f ca="1" t="shared" si="677"/>
        <v>22869.7873199762</v>
      </c>
      <c r="BG90" s="17">
        <f ca="1" t="shared" si="677"/>
        <v>23140.795073204</v>
      </c>
      <c r="BH90" s="17">
        <f ca="1" t="shared" si="677"/>
        <v>19456.924255712</v>
      </c>
      <c r="BI90" s="17">
        <f ca="1" t="shared" si="677"/>
        <v>20697.3844250874</v>
      </c>
      <c r="BJ90" s="17">
        <f ca="1" t="shared" si="502"/>
        <v>67596.170127098</v>
      </c>
      <c r="BK90" s="17">
        <f ca="1" t="shared" si="503"/>
        <v>32521.5772087867</v>
      </c>
      <c r="BL90" s="17">
        <f ca="1" t="shared" si="504"/>
        <v>100117.747335885</v>
      </c>
      <c r="BM90" s="17">
        <f ca="1">BK90*'Ejercicio 3 - TIR'!$D$5</f>
        <v>16260.7886043933</v>
      </c>
      <c r="BN90" s="17">
        <f ca="1" t="shared" si="505"/>
        <v>83856.9587314913</v>
      </c>
      <c r="BO90" s="17">
        <f ca="1" t="shared" si="506"/>
        <v>36472.9121063094</v>
      </c>
      <c r="BP90" s="17">
        <f ca="1" t="shared" si="507"/>
        <v>-100125.409199808</v>
      </c>
      <c r="BQ90" s="17">
        <f ca="1" t="shared" ref="BQ90:BT90" si="678">BE90</f>
        <v>22292.5599598028</v>
      </c>
      <c r="BR90" s="17">
        <f ca="1" t="shared" si="678"/>
        <v>22869.7873199762</v>
      </c>
      <c r="BS90" s="17">
        <f ca="1" t="shared" si="678"/>
        <v>23140.795073204</v>
      </c>
      <c r="BT90" s="17">
        <f ca="1" t="shared" si="678"/>
        <v>19456.924255712</v>
      </c>
      <c r="BU90" s="17">
        <f ca="1" t="shared" si="509"/>
        <v>57170.2965313968</v>
      </c>
      <c r="BV90" s="19">
        <f ca="1" t="shared" si="510"/>
        <v>11.7497083195523</v>
      </c>
    </row>
    <row r="91" ht="15" customHeight="1" spans="1:74">
      <c r="A91" s="15">
        <v>90</v>
      </c>
      <c r="B91" s="16">
        <f ca="1" t="shared" ref="B91:F91" si="679">RAND()</f>
        <v>0.939569577640051</v>
      </c>
      <c r="C91" s="17">
        <f ca="1">IF(B91&lt;=('Ejercicio 3 - TIR'!$D$13-'Ejercicio 3 - TIR'!$C$13)/('Ejercicio 3 - TIR'!$E$13-'Ejercicio 3 - TIR'!$C$13),'Ejercicio 3 - TIR'!$C$13+SQRT(('Ejercicio 3 - TIR'!$E$13-'Ejercicio 3 - TIR'!$C$13)*('Ejercicio 3 - TIR'!$D$13-'Ejercicio 3 - TIR'!$C$13)*B91),'Ejercicio 3 - TIR'!$E$13-SQRT(('Ejercicio 3 - TIR'!$E$13-'Ejercicio 3 - TIR'!$C$13)*('Ejercicio 3 - TIR'!$E$13-'Ejercicio 3 - TIR'!$D$13)*(1-B91)))</f>
        <v>91484.3375576566</v>
      </c>
      <c r="D91" s="16">
        <f ca="1" t="shared" si="679"/>
        <v>0.403447340307971</v>
      </c>
      <c r="E91" s="17">
        <f ca="1">IF(D91&lt;=('Ejercicio 3 - TIR'!$D$14-'Ejercicio 3 - TIR'!$C$14)/('Ejercicio 3 - TIR'!$E$14-'Ejercicio 3 - TIR'!$C$14),'Ejercicio 3 - TIR'!$C$14+SQRT(('Ejercicio 3 - TIR'!$E$14-'Ejercicio 3 - TIR'!$C$14)*('Ejercicio 3 - TIR'!$D$14-'Ejercicio 3 - TIR'!$C$14)*D91),'Ejercicio 3 - TIR'!$E$14-SQRT(('Ejercicio 3 - TIR'!$E$14-'Ejercicio 3 - TIR'!$C$14)*('Ejercicio 3 - TIR'!$E$14-'Ejercicio 3 - TIR'!$D$14)*(1-D91)))</f>
        <v>30540.4598973415</v>
      </c>
      <c r="F91" s="16">
        <f ca="1" t="shared" si="679"/>
        <v>0.263017885774751</v>
      </c>
      <c r="G91" s="17">
        <f ca="1">IF(F91&lt;=('Ejercicio 3 - TIR'!$D$18-'Ejercicio 3 - TIR'!$C$18)/('Ejercicio 3 - TIR'!$E$18-'Ejercicio 3 - TIR'!$C$18),'Ejercicio 3 - TIR'!$C$18+SQRT(('Ejercicio 3 - TIR'!$E$18-'Ejercicio 3 - TIR'!$C$18)*('Ejercicio 3 - TIR'!$D$18-'Ejercicio 3 - TIR'!$C$18)*F91),'Ejercicio 3 - TIR'!$E$18-SQRT(('Ejercicio 3 - TIR'!$E$18-'Ejercicio 3 - TIR'!$C$18)*('Ejercicio 3 - TIR'!$E$18-'Ejercicio 3 - TIR'!$D$18)*(1-F91)))</f>
        <v>36281.137067937</v>
      </c>
      <c r="H91" s="16">
        <f ca="1" t="shared" ref="H91:L91" si="680">RAND()</f>
        <v>0.121410731259272</v>
      </c>
      <c r="I91" s="17">
        <f ca="1">IF(H91&lt;=('Ejercicio 3 - TIR'!$D$18-'Ejercicio 3 - TIR'!$C$18)/('Ejercicio 3 - TIR'!$E$18-'Ejercicio 3 - TIR'!$C$18),'Ejercicio 3 - TIR'!$C$18+SQRT(('Ejercicio 3 - TIR'!$E$18-'Ejercicio 3 - TIR'!$C$18)*('Ejercicio 3 - TIR'!$D$18-'Ejercicio 3 - TIR'!$C$18)*H91),'Ejercicio 3 - TIR'!$E$18-SQRT(('Ejercicio 3 - TIR'!$E$18-'Ejercicio 3 - TIR'!$C$18)*('Ejercicio 3 - TIR'!$E$18-'Ejercicio 3 - TIR'!$D$18)*(1-H91)))</f>
        <v>34267.5062611425</v>
      </c>
      <c r="J91" s="16">
        <f ca="1" t="shared" si="680"/>
        <v>0.125055174160061</v>
      </c>
      <c r="K91" s="17">
        <f ca="1">IF(J91&lt;=('Ejercicio 3 - TIR'!$D$18-'Ejercicio 3 - TIR'!$C$18)/('Ejercicio 3 - TIR'!$E$18-'Ejercicio 3 - TIR'!$C$18),'Ejercicio 3 - TIR'!$C$18+SQRT(('Ejercicio 3 - TIR'!$E$18-'Ejercicio 3 - TIR'!$C$18)*('Ejercicio 3 - TIR'!$D$18-'Ejercicio 3 - TIR'!$C$18)*J91),'Ejercicio 3 - TIR'!$E$18-SQRT(('Ejercicio 3 - TIR'!$E$18-'Ejercicio 3 - TIR'!$C$18)*('Ejercicio 3 - TIR'!$E$18-'Ejercicio 3 - TIR'!$D$18)*(1-J91)))</f>
        <v>34331.0825579766</v>
      </c>
      <c r="L91" s="16">
        <f ca="1" t="shared" si="680"/>
        <v>0.405310500998115</v>
      </c>
      <c r="M91" s="17">
        <f ca="1">IF(L91&lt;=('Ejercicio 3 - TIR'!$D$18-'Ejercicio 3 - TIR'!$C$18)/('Ejercicio 3 - TIR'!$E$18-'Ejercicio 3 - TIR'!$C$18),'Ejercicio 3 - TIR'!$C$18+SQRT(('Ejercicio 3 - TIR'!$E$18-'Ejercicio 3 - TIR'!$C$18)*('Ejercicio 3 - TIR'!$D$18-'Ejercicio 3 - TIR'!$C$18)*L91),'Ejercicio 3 - TIR'!$E$18-SQRT(('Ejercicio 3 - TIR'!$E$18-'Ejercicio 3 - TIR'!$C$18)*('Ejercicio 3 - TIR'!$E$18-'Ejercicio 3 - TIR'!$D$18)*(1-L91)))</f>
        <v>37797.2158588638</v>
      </c>
      <c r="N91" s="16">
        <f ca="1" t="shared" ref="N91:R91" si="681">RAND()</f>
        <v>0.980379798283204</v>
      </c>
      <c r="O91" s="17">
        <f ca="1">IF(N91&lt;=('Ejercicio 3 - TIR'!$D$18-'Ejercicio 3 - TIR'!$C$18)/('Ejercicio 3 - TIR'!$E$18-'Ejercicio 3 - TIR'!$C$18),'Ejercicio 3 - TIR'!$C$18+SQRT(('Ejercicio 3 - TIR'!$E$18-'Ejercicio 3 - TIR'!$C$18)*('Ejercicio 3 - TIR'!$D$18-'Ejercicio 3 - TIR'!$C$18)*N91),'Ejercicio 3 - TIR'!$E$18-SQRT(('Ejercicio 3 - TIR'!$E$18-'Ejercicio 3 - TIR'!$C$18)*('Ejercicio 3 - TIR'!$E$18-'Ejercicio 3 - TIR'!$D$18)*(1-N91)))</f>
        <v>43786.9397670521</v>
      </c>
      <c r="P91" s="16">
        <f ca="1" t="shared" si="681"/>
        <v>0.548552169652217</v>
      </c>
      <c r="Q91" s="18">
        <f ca="1">IF(P91&lt;=('Ejercicio 3 - TIR'!$D$22-'Ejercicio 3 - TIR'!$C$22)/('Ejercicio 3 - TIR'!$E$22-'Ejercicio 3 - TIR'!$C$22),'Ejercicio 3 - TIR'!$C$22+SQRT(('Ejercicio 3 - TIR'!$E$22-'Ejercicio 3 - TIR'!$C$22)*('Ejercicio 3 - TIR'!$D$22-'Ejercicio 3 - TIR'!$C$22)*P91),'Ejercicio 3 - TIR'!$E$22-SQRT(('Ejercicio 3 - TIR'!$E$22-'Ejercicio 3 - TIR'!$C$22)*('Ejercicio 3 - TIR'!$E$22-'Ejercicio 3 - TIR'!$D$22)*(1-P91)))</f>
        <v>0.151493753410419</v>
      </c>
      <c r="R91" s="16">
        <f ca="1" t="shared" si="681"/>
        <v>0.549321448784301</v>
      </c>
      <c r="S91" s="18">
        <f ca="1">IF(R91&lt;=('Ejercicio 3 - TIR'!$D$23-'Ejercicio 3 - TIR'!$C$23)/('Ejercicio 3 - TIR'!$E$23-'Ejercicio 3 - TIR'!$C$23),'Ejercicio 3 - TIR'!$C$23+SQRT(('Ejercicio 3 - TIR'!$E$23-'Ejercicio 3 - TIR'!$C$23)*('Ejercicio 3 - TIR'!$D$23-'Ejercicio 3 - TIR'!$C$23)*R91),'Ejercicio 3 - TIR'!$E$23-SQRT(('Ejercicio 3 - TIR'!$E$23-'Ejercicio 3 - TIR'!$C$23)*('Ejercicio 3 - TIR'!$E$23-'Ejercicio 3 - TIR'!$D$23)*(1-R91)))</f>
        <v>0.151518051467846</v>
      </c>
      <c r="T91" s="16">
        <f ca="1" t="shared" ref="T91:X91" si="682">RAND()</f>
        <v>0.761325431394625</v>
      </c>
      <c r="U91" s="18">
        <f ca="1">IF(T91&lt;=('Ejercicio 3 - TIR'!$D$24-'Ejercicio 3 - TIR'!$C$24)/('Ejercicio 3 - TIR'!$E$24-'Ejercicio 3 - TIR'!$C$24),'Ejercicio 3 - TIR'!$C$24+SQRT(('Ejercicio 3 - TIR'!$E$24-'Ejercicio 3 - TIR'!$C$24)*('Ejercicio 3 - TIR'!$D$24-'Ejercicio 3 - TIR'!$C$24)*T91),'Ejercicio 3 - TIR'!$E$24-SQRT(('Ejercicio 3 - TIR'!$E$24-'Ejercicio 3 - TIR'!$C$24)*('Ejercicio 3 - TIR'!$E$24-'Ejercicio 3 - TIR'!$D$24)*(1-T91)))</f>
        <v>0.194148717786248</v>
      </c>
      <c r="V91" s="16">
        <f ca="1" t="shared" si="682"/>
        <v>0.567700201339953</v>
      </c>
      <c r="W91" s="18">
        <f ca="1">IF(V91&lt;=('Ejercicio 3 - TIR'!$D$25-'Ejercicio 3 - TIR'!$C$25)/('Ejercicio 3 - TIR'!$E$25-'Ejercicio 3 - TIR'!$C$25),'Ejercicio 3 - TIR'!$C$25+SQRT(('Ejercicio 3 - TIR'!$E$25-'Ejercicio 3 - TIR'!$C$25)*('Ejercicio 3 - TIR'!$D$25-'Ejercicio 3 - TIR'!$C$25)*V91),'Ejercicio 3 - TIR'!$E$25-SQRT(('Ejercicio 3 - TIR'!$E$25-'Ejercicio 3 - TIR'!$C$25)*('Ejercicio 3 - TIR'!$E$25-'Ejercicio 3 - TIR'!$D$25)*(1-V91)))</f>
        <v>0.211102065667825</v>
      </c>
      <c r="X91" s="16">
        <f ca="1" t="shared" si="682"/>
        <v>0.535147869989167</v>
      </c>
      <c r="Y91" s="18">
        <f ca="1">IF(X91&lt;=('Ejercicio 3 - TIR'!$D$26-'Ejercicio 3 - TIR'!$C$26)/('Ejercicio 3 - TIR'!$E$26-'Ejercicio 3 - TIR'!$C$26),'Ejercicio 3 - TIR'!$C$26+SQRT(('Ejercicio 3 - TIR'!$E$26-'Ejercicio 3 - TIR'!$C$26)*('Ejercicio 3 - TIR'!$D$26-'Ejercicio 3 - TIR'!$C$26)*X91),'Ejercicio 3 - TIR'!$E$26-SQRT(('Ejercicio 3 - TIR'!$E$26-'Ejercicio 3 - TIR'!$C$26)*('Ejercicio 3 - TIR'!$E$26-'Ejercicio 3 - TIR'!$D$26)*(1-X91)))</f>
        <v>0.229898088838264</v>
      </c>
      <c r="Z91" s="16">
        <f ca="1" t="shared" si="480"/>
        <v>1.15149375341042</v>
      </c>
      <c r="AA91" s="16">
        <f ca="1" t="shared" si="481"/>
        <v>1.32596584320456</v>
      </c>
      <c r="AB91" s="16">
        <f ca="1" t="shared" si="482"/>
        <v>1.58340041149109</v>
      </c>
      <c r="AC91" s="16">
        <f ca="1" t="shared" si="483"/>
        <v>1.91765950913614</v>
      </c>
      <c r="AD91" s="16">
        <f ca="1" t="shared" si="484"/>
        <v>2.35852576532907</v>
      </c>
      <c r="AE91" s="15">
        <f ca="1" t="shared" si="485"/>
        <v>4626.68890072864</v>
      </c>
      <c r="AF91" s="15">
        <f ca="1" t="shared" si="486"/>
        <v>5327.71578771495</v>
      </c>
      <c r="AG91" s="15">
        <f ca="1" t="shared" si="487"/>
        <v>6362.08497662936</v>
      </c>
      <c r="AH91" s="15">
        <f ca="1" t="shared" si="488"/>
        <v>7705.13425715006</v>
      </c>
      <c r="AI91" s="15">
        <f ca="1" t="shared" si="489"/>
        <v>9476.52989711109</v>
      </c>
      <c r="AJ91" s="17">
        <f ca="1" t="shared" si="490"/>
        <v>41777.5027003567</v>
      </c>
      <c r="AK91" s="17">
        <f ca="1" t="shared" si="491"/>
        <v>45437.5428340735</v>
      </c>
      <c r="AL91" s="17">
        <f ca="1" t="shared" si="492"/>
        <v>54359.8502492347</v>
      </c>
      <c r="AM91" s="17">
        <f ca="1" t="shared" si="493"/>
        <v>72482.1904106216</v>
      </c>
      <c r="AN91" s="17">
        <f ca="1" t="shared" si="494"/>
        <v>103272.625625504</v>
      </c>
      <c r="AO91" s="17">
        <f ca="1">C91/'Ejercicio 3 - TIR'!$D$7</f>
        <v>18296.8675115313</v>
      </c>
      <c r="AP91" s="17">
        <f ca="1" t="shared" si="495"/>
        <v>23480.6351888254</v>
      </c>
      <c r="AQ91" s="17">
        <f ca="1" t="shared" si="496"/>
        <v>27140.6753225422</v>
      </c>
      <c r="AR91" s="17">
        <f ca="1" t="shared" si="497"/>
        <v>36062.9827377034</v>
      </c>
      <c r="AS91" s="17">
        <f ca="1" t="shared" si="498"/>
        <v>54185.3228990903</v>
      </c>
      <c r="AT91" s="17">
        <f ca="1" t="shared" si="499"/>
        <v>84975.7581139728</v>
      </c>
      <c r="AU91" s="17">
        <f ca="1">AP91*'Ejercicio 3 - TIR'!$D$5</f>
        <v>11740.3175944127</v>
      </c>
      <c r="AV91" s="17">
        <f ca="1">AQ91*'Ejercicio 3 - TIR'!$D$5</f>
        <v>13570.3376612711</v>
      </c>
      <c r="AW91" s="17">
        <f ca="1">AR91*'Ejercicio 3 - TIR'!$D$5</f>
        <v>18031.4913688517</v>
      </c>
      <c r="AX91" s="17">
        <f ca="1">AS91*'Ejercicio 3 - TIR'!$D$5</f>
        <v>27092.6614495451</v>
      </c>
      <c r="AY91" s="17">
        <f ca="1">AT91*'Ejercicio 3 - TIR'!$D$5</f>
        <v>42487.8790569864</v>
      </c>
      <c r="AZ91" s="17">
        <f ca="1" t="shared" ref="AZ91:BD91" si="683">AJ91-AU91-AE91</f>
        <v>25410.4962052154</v>
      </c>
      <c r="BA91" s="17">
        <f ca="1" t="shared" si="683"/>
        <v>26539.4893850874</v>
      </c>
      <c r="BB91" s="17">
        <f ca="1" t="shared" si="683"/>
        <v>29966.2739037537</v>
      </c>
      <c r="BC91" s="17">
        <f ca="1" t="shared" si="683"/>
        <v>37684.3947039264</v>
      </c>
      <c r="BD91" s="17">
        <f ca="1" t="shared" si="683"/>
        <v>51308.2166714066</v>
      </c>
      <c r="BE91" s="17">
        <f ca="1" t="shared" ref="BE91:BI91" si="684">AZ91/Z91</f>
        <v>22067.4199316811</v>
      </c>
      <c r="BF91" s="17">
        <f ca="1" t="shared" si="684"/>
        <v>20015.2134544789</v>
      </c>
      <c r="BG91" s="17">
        <f ca="1" t="shared" si="684"/>
        <v>18925.2659569126</v>
      </c>
      <c r="BH91" s="17">
        <f ca="1" t="shared" si="684"/>
        <v>19651.2438857836</v>
      </c>
      <c r="BI91" s="17">
        <f ca="1" t="shared" si="684"/>
        <v>21754.359195753</v>
      </c>
      <c r="BJ91" s="17">
        <f ca="1" t="shared" si="502"/>
        <v>72030.461552879</v>
      </c>
      <c r="BK91" s="17">
        <f ca="1" t="shared" si="503"/>
        <v>43153.6334507589</v>
      </c>
      <c r="BL91" s="17">
        <f ca="1" t="shared" si="504"/>
        <v>115184.095003638</v>
      </c>
      <c r="BM91" s="17">
        <f ca="1">BK91*'Ejercicio 3 - TIR'!$D$5</f>
        <v>21576.8167253795</v>
      </c>
      <c r="BN91" s="17">
        <f ca="1" t="shared" si="505"/>
        <v>93607.2782782584</v>
      </c>
      <c r="BO91" s="17">
        <f ca="1" t="shared" si="506"/>
        <v>39688.8936531072</v>
      </c>
      <c r="BP91" s="17">
        <f ca="1" t="shared" si="507"/>
        <v>-122024.797454998</v>
      </c>
      <c r="BQ91" s="17">
        <f ca="1" t="shared" ref="BQ91:BT91" si="685">BE91</f>
        <v>22067.4199316811</v>
      </c>
      <c r="BR91" s="17">
        <f ca="1" t="shared" si="685"/>
        <v>20015.2134544789</v>
      </c>
      <c r="BS91" s="17">
        <f ca="1" t="shared" si="685"/>
        <v>18925.2659569126</v>
      </c>
      <c r="BT91" s="17">
        <f ca="1" t="shared" si="685"/>
        <v>19651.2438857836</v>
      </c>
      <c r="BU91" s="17">
        <f ca="1" t="shared" si="509"/>
        <v>61443.2528488601</v>
      </c>
      <c r="BV91" s="19">
        <f ca="1" t="shared" si="510"/>
        <v>4.44756577484466</v>
      </c>
    </row>
    <row r="92" ht="15" customHeight="1" spans="1:74">
      <c r="A92" s="15">
        <v>91</v>
      </c>
      <c r="B92" s="16">
        <f ca="1" t="shared" ref="B92:F92" si="686">RAND()</f>
        <v>0.00206148409170881</v>
      </c>
      <c r="C92" s="17">
        <f ca="1">IF(B92&lt;=('Ejercicio 3 - TIR'!$D$13-'Ejercicio 3 - TIR'!$C$13)/('Ejercicio 3 - TIR'!$E$13-'Ejercicio 3 - TIR'!$C$13),'Ejercicio 3 - TIR'!$C$13+SQRT(('Ejercicio 3 - TIR'!$E$13-'Ejercicio 3 - TIR'!$C$13)*('Ejercicio 3 - TIR'!$D$13-'Ejercicio 3 - TIR'!$C$13)*B92),'Ejercicio 3 - TIR'!$E$13-SQRT(('Ejercicio 3 - TIR'!$E$13-'Ejercicio 3 - TIR'!$C$13)*('Ejercicio 3 - TIR'!$E$13-'Ejercicio 3 - TIR'!$D$13)*(1-B92)))</f>
        <v>60908.071383033</v>
      </c>
      <c r="D92" s="16">
        <f ca="1" t="shared" si="686"/>
        <v>0.0504534956034859</v>
      </c>
      <c r="E92" s="17">
        <f ca="1">IF(D92&lt;=('Ejercicio 3 - TIR'!$D$14-'Ejercicio 3 - TIR'!$C$14)/('Ejercicio 3 - TIR'!$E$14-'Ejercicio 3 - TIR'!$C$14),'Ejercicio 3 - TIR'!$C$14+SQRT(('Ejercicio 3 - TIR'!$E$14-'Ejercicio 3 - TIR'!$C$14)*('Ejercicio 3 - TIR'!$D$14-'Ejercicio 3 - TIR'!$C$14)*D92),'Ejercicio 3 - TIR'!$E$14-SQRT(('Ejercicio 3 - TIR'!$E$14-'Ejercicio 3 - TIR'!$C$14)*('Ejercicio 3 - TIR'!$E$14-'Ejercicio 3 - TIR'!$D$14)*(1-D92)))</f>
        <v>26945.2537547224</v>
      </c>
      <c r="F92" s="16">
        <f ca="1" t="shared" si="686"/>
        <v>0.29215228933529</v>
      </c>
      <c r="G92" s="17">
        <f ca="1">IF(F92&lt;=('Ejercicio 3 - TIR'!$D$18-'Ejercicio 3 - TIR'!$C$18)/('Ejercicio 3 - TIR'!$E$18-'Ejercicio 3 - TIR'!$C$18),'Ejercicio 3 - TIR'!$C$18+SQRT(('Ejercicio 3 - TIR'!$E$18-'Ejercicio 3 - TIR'!$C$18)*('Ejercicio 3 - TIR'!$D$18-'Ejercicio 3 - TIR'!$C$18)*F92),'Ejercicio 3 - TIR'!$E$18-SQRT(('Ejercicio 3 - TIR'!$E$18-'Ejercicio 3 - TIR'!$C$18)*('Ejercicio 3 - TIR'!$E$18-'Ejercicio 3 - TIR'!$D$18)*(1-F92)))</f>
        <v>36619.8824310023</v>
      </c>
      <c r="H92" s="16">
        <f ca="1" t="shared" ref="H92:L92" si="687">RAND()</f>
        <v>0.752335293510939</v>
      </c>
      <c r="I92" s="17">
        <f ca="1">IF(H92&lt;=('Ejercicio 3 - TIR'!$D$18-'Ejercicio 3 - TIR'!$C$18)/('Ejercicio 3 - TIR'!$E$18-'Ejercicio 3 - TIR'!$C$18),'Ejercicio 3 - TIR'!$C$18+SQRT(('Ejercicio 3 - TIR'!$E$18-'Ejercicio 3 - TIR'!$C$18)*('Ejercicio 3 - TIR'!$D$18-'Ejercicio 3 - TIR'!$C$18)*H92),'Ejercicio 3 - TIR'!$E$18-SQRT(('Ejercicio 3 - TIR'!$E$18-'Ejercicio 3 - TIR'!$C$18)*('Ejercicio 3 - TIR'!$E$18-'Ejercicio 3 - TIR'!$D$18)*(1-H92)))</f>
        <v>40690.1446675463</v>
      </c>
      <c r="J92" s="16">
        <f ca="1" t="shared" si="687"/>
        <v>0.424878480292478</v>
      </c>
      <c r="K92" s="17">
        <f ca="1">IF(J92&lt;=('Ejercicio 3 - TIR'!$D$18-'Ejercicio 3 - TIR'!$C$18)/('Ejercicio 3 - TIR'!$E$18-'Ejercicio 3 - TIR'!$C$18),'Ejercicio 3 - TIR'!$C$18+SQRT(('Ejercicio 3 - TIR'!$E$18-'Ejercicio 3 - TIR'!$C$18)*('Ejercicio 3 - TIR'!$D$18-'Ejercicio 3 - TIR'!$C$18)*J92),'Ejercicio 3 - TIR'!$E$18-SQRT(('Ejercicio 3 - TIR'!$E$18-'Ejercicio 3 - TIR'!$C$18)*('Ejercicio 3 - TIR'!$E$18-'Ejercicio 3 - TIR'!$D$18)*(1-J92)))</f>
        <v>37983.2181508381</v>
      </c>
      <c r="L92" s="16">
        <f ca="1" t="shared" si="687"/>
        <v>0.448501825839582</v>
      </c>
      <c r="M92" s="17">
        <f ca="1">IF(L92&lt;=('Ejercicio 3 - TIR'!$D$18-'Ejercicio 3 - TIR'!$C$18)/('Ejercicio 3 - TIR'!$E$18-'Ejercicio 3 - TIR'!$C$18),'Ejercicio 3 - TIR'!$C$18+SQRT(('Ejercicio 3 - TIR'!$E$18-'Ejercicio 3 - TIR'!$C$18)*('Ejercicio 3 - TIR'!$D$18-'Ejercicio 3 - TIR'!$C$18)*L92),'Ejercicio 3 - TIR'!$E$18-SQRT(('Ejercicio 3 - TIR'!$E$18-'Ejercicio 3 - TIR'!$C$18)*('Ejercicio 3 - TIR'!$E$18-'Ejercicio 3 - TIR'!$D$18)*(1-L92)))</f>
        <v>38202.1505640861</v>
      </c>
      <c r="N92" s="16">
        <f ca="1" t="shared" ref="N92:R92" si="688">RAND()</f>
        <v>0.220256005691402</v>
      </c>
      <c r="O92" s="17">
        <f ca="1">IF(N92&lt;=('Ejercicio 3 - TIR'!$D$18-'Ejercicio 3 - TIR'!$C$18)/('Ejercicio 3 - TIR'!$E$18-'Ejercicio 3 - TIR'!$C$18),'Ejercicio 3 - TIR'!$C$18+SQRT(('Ejercicio 3 - TIR'!$E$18-'Ejercicio 3 - TIR'!$C$18)*('Ejercicio 3 - TIR'!$D$18-'Ejercicio 3 - TIR'!$C$18)*N92),'Ejercicio 3 - TIR'!$E$18-SQRT(('Ejercicio 3 - TIR'!$E$18-'Ejercicio 3 - TIR'!$C$18)*('Ejercicio 3 - TIR'!$E$18-'Ejercicio 3 - TIR'!$D$18)*(1-N92)))</f>
        <v>35747.9040400576</v>
      </c>
      <c r="P92" s="16">
        <f ca="1" t="shared" si="688"/>
        <v>0.863355146234842</v>
      </c>
      <c r="Q92" s="18">
        <f ca="1">IF(P92&lt;=('Ejercicio 3 - TIR'!$D$22-'Ejercicio 3 - TIR'!$C$22)/('Ejercicio 3 - TIR'!$E$22-'Ejercicio 3 - TIR'!$C$22),'Ejercicio 3 - TIR'!$C$22+SQRT(('Ejercicio 3 - TIR'!$E$22-'Ejercicio 3 - TIR'!$C$22)*('Ejercicio 3 - TIR'!$D$22-'Ejercicio 3 - TIR'!$C$22)*P92),'Ejercicio 3 - TIR'!$E$22-SQRT(('Ejercicio 3 - TIR'!$E$22-'Ejercicio 3 - TIR'!$C$22)*('Ejercicio 3 - TIR'!$E$22-'Ejercicio 3 - TIR'!$D$22)*(1-P92)))</f>
        <v>0.164316864574414</v>
      </c>
      <c r="R92" s="16">
        <f ca="1" t="shared" si="688"/>
        <v>0.0292493550126207</v>
      </c>
      <c r="S92" s="18">
        <f ca="1">IF(R92&lt;=('Ejercicio 3 - TIR'!$D$23-'Ejercicio 3 - TIR'!$C$23)/('Ejercicio 3 - TIR'!$E$23-'Ejercicio 3 - TIR'!$C$23),'Ejercicio 3 - TIR'!$C$23+SQRT(('Ejercicio 3 - TIR'!$E$23-'Ejercicio 3 - TIR'!$C$23)*('Ejercicio 3 - TIR'!$D$23-'Ejercicio 3 - TIR'!$C$23)*R92),'Ejercicio 3 - TIR'!$E$23-SQRT(('Ejercicio 3 - TIR'!$E$23-'Ejercicio 3 - TIR'!$C$23)*('Ejercicio 3 - TIR'!$E$23-'Ejercicio 3 - TIR'!$D$23)*(1-R92)))</f>
        <v>0.127255951972189</v>
      </c>
      <c r="T92" s="16">
        <f ca="1" t="shared" ref="T92:X92" si="689">RAND()</f>
        <v>0.0500939810550576</v>
      </c>
      <c r="U92" s="18">
        <f ca="1">IF(T92&lt;=('Ejercicio 3 - TIR'!$D$24-'Ejercicio 3 - TIR'!$C$24)/('Ejercicio 3 - TIR'!$E$24-'Ejercicio 3 - TIR'!$C$24),'Ejercicio 3 - TIR'!$C$24+SQRT(('Ejercicio 3 - TIR'!$E$24-'Ejercicio 3 - TIR'!$C$24)*('Ejercicio 3 - TIR'!$D$24-'Ejercicio 3 - TIR'!$C$24)*T92),'Ejercicio 3 - TIR'!$E$24-SQRT(('Ejercicio 3 - TIR'!$E$24-'Ejercicio 3 - TIR'!$C$24)*('Ejercicio 3 - TIR'!$E$24-'Ejercicio 3 - TIR'!$D$24)*(1-T92)))</f>
        <v>0.16025657643737</v>
      </c>
      <c r="V92" s="16">
        <f ca="1" t="shared" si="689"/>
        <v>0.63960599950325</v>
      </c>
      <c r="W92" s="18">
        <f ca="1">IF(V92&lt;=('Ejercicio 3 - TIR'!$D$25-'Ejercicio 3 - TIR'!$C$25)/('Ejercicio 3 - TIR'!$E$25-'Ejercicio 3 - TIR'!$C$25),'Ejercicio 3 - TIR'!$C$25+SQRT(('Ejercicio 3 - TIR'!$E$25-'Ejercicio 3 - TIR'!$C$25)*('Ejercicio 3 - TIR'!$D$25-'Ejercicio 3 - TIR'!$C$25)*V92),'Ejercicio 3 - TIR'!$E$25-SQRT(('Ejercicio 3 - TIR'!$E$25-'Ejercicio 3 - TIR'!$C$25)*('Ejercicio 3 - TIR'!$E$25-'Ejercicio 3 - TIR'!$D$25)*(1-V92)))</f>
        <v>0.214484102126813</v>
      </c>
      <c r="X92" s="16">
        <f ca="1" t="shared" si="689"/>
        <v>0.529346113476957</v>
      </c>
      <c r="Y92" s="18">
        <f ca="1">IF(X92&lt;=('Ejercicio 3 - TIR'!$D$26-'Ejercicio 3 - TIR'!$C$26)/('Ejercicio 3 - TIR'!$E$26-'Ejercicio 3 - TIR'!$C$26),'Ejercicio 3 - TIR'!$C$26+SQRT(('Ejercicio 3 - TIR'!$E$26-'Ejercicio 3 - TIR'!$C$26)*('Ejercicio 3 - TIR'!$D$26-'Ejercicio 3 - TIR'!$C$26)*X92),'Ejercicio 3 - TIR'!$E$26-SQRT(('Ejercicio 3 - TIR'!$E$26-'Ejercicio 3 - TIR'!$C$26)*('Ejercicio 3 - TIR'!$E$26-'Ejercicio 3 - TIR'!$D$26)*(1-X92)))</f>
        <v>0.229586400770978</v>
      </c>
      <c r="Z92" s="16">
        <f ca="1" t="shared" si="480"/>
        <v>1.16431686457441</v>
      </c>
      <c r="AA92" s="16">
        <f ca="1" t="shared" si="481"/>
        <v>1.3124831155731</v>
      </c>
      <c r="AB92" s="16">
        <f ca="1" t="shared" si="482"/>
        <v>1.5228171663067</v>
      </c>
      <c r="AC92" s="16">
        <f ca="1" t="shared" si="483"/>
        <v>1.8494372389253</v>
      </c>
      <c r="AD92" s="16">
        <f ca="1" t="shared" si="484"/>
        <v>2.27404287806197</v>
      </c>
      <c r="AE92" s="15">
        <f ca="1" t="shared" si="485"/>
        <v>4427.55961213792</v>
      </c>
      <c r="AF92" s="15">
        <f ca="1" t="shared" si="486"/>
        <v>4990.99292549415</v>
      </c>
      <c r="AG92" s="15">
        <f ca="1" t="shared" si="487"/>
        <v>5790.83236475698</v>
      </c>
      <c r="AH92" s="15">
        <f ca="1" t="shared" si="488"/>
        <v>7032.87384507877</v>
      </c>
      <c r="AI92" s="15">
        <f ca="1" t="shared" si="489"/>
        <v>8647.52603824675</v>
      </c>
      <c r="AJ92" s="17">
        <f ca="1" t="shared" si="490"/>
        <v>42637.1466931483</v>
      </c>
      <c r="AK92" s="17">
        <f ca="1" t="shared" si="491"/>
        <v>53405.1278463815</v>
      </c>
      <c r="AL92" s="17">
        <f ca="1" t="shared" si="492"/>
        <v>57841.4966316687</v>
      </c>
      <c r="AM92" s="17">
        <f ca="1" t="shared" si="493"/>
        <v>70652.4798602518</v>
      </c>
      <c r="AN92" s="17">
        <f ca="1" t="shared" si="494"/>
        <v>81292.2665879357</v>
      </c>
      <c r="AO92" s="17">
        <f ca="1">C92/'Ejercicio 3 - TIR'!$D$7</f>
        <v>12181.6142766066</v>
      </c>
      <c r="AP92" s="17">
        <f ca="1" t="shared" si="495"/>
        <v>30455.5324165417</v>
      </c>
      <c r="AQ92" s="17">
        <f ca="1" t="shared" si="496"/>
        <v>41223.5135697749</v>
      </c>
      <c r="AR92" s="17">
        <f ca="1" t="shared" si="497"/>
        <v>45659.8823550621</v>
      </c>
      <c r="AS92" s="17">
        <f ca="1" t="shared" si="498"/>
        <v>58470.8655836452</v>
      </c>
      <c r="AT92" s="17">
        <f ca="1" t="shared" si="499"/>
        <v>69110.6523113291</v>
      </c>
      <c r="AU92" s="17">
        <f ca="1">AP92*'Ejercicio 3 - TIR'!$D$5</f>
        <v>15227.7662082709</v>
      </c>
      <c r="AV92" s="17">
        <f ca="1">AQ92*'Ejercicio 3 - TIR'!$D$5</f>
        <v>20611.7567848875</v>
      </c>
      <c r="AW92" s="17">
        <f ca="1">AR92*'Ejercicio 3 - TIR'!$D$5</f>
        <v>22829.9411775311</v>
      </c>
      <c r="AX92" s="17">
        <f ca="1">AS92*'Ejercicio 3 - TIR'!$D$5</f>
        <v>29235.4327918226</v>
      </c>
      <c r="AY92" s="17">
        <f ca="1">AT92*'Ejercicio 3 - TIR'!$D$5</f>
        <v>34555.3261556645</v>
      </c>
      <c r="AZ92" s="17">
        <f ca="1" t="shared" ref="AZ92:BD92" si="690">AJ92-AU92-AE92</f>
        <v>22981.8208727395</v>
      </c>
      <c r="BA92" s="17">
        <f ca="1" t="shared" si="690"/>
        <v>27802.3781359999</v>
      </c>
      <c r="BB92" s="17">
        <f ca="1" t="shared" si="690"/>
        <v>29220.7230893807</v>
      </c>
      <c r="BC92" s="17">
        <f ca="1" t="shared" si="690"/>
        <v>34384.1732233504</v>
      </c>
      <c r="BD92" s="17">
        <f ca="1" t="shared" si="690"/>
        <v>38089.4143940244</v>
      </c>
      <c r="BE92" s="17">
        <f ca="1" t="shared" ref="BE92:BI92" si="691">AZ92/Z92</f>
        <v>19738.4591531618</v>
      </c>
      <c r="BF92" s="17">
        <f ca="1" t="shared" si="691"/>
        <v>21183.0367995704</v>
      </c>
      <c r="BG92" s="17">
        <f ca="1" t="shared" si="691"/>
        <v>19188.5958051352</v>
      </c>
      <c r="BH92" s="17">
        <f ca="1" t="shared" si="691"/>
        <v>18591.6950841387</v>
      </c>
      <c r="BI92" s="17">
        <f ca="1" t="shared" si="691"/>
        <v>16749.6465266678</v>
      </c>
      <c r="BJ92" s="17">
        <f ca="1" t="shared" si="502"/>
        <v>61274.662398499</v>
      </c>
      <c r="BK92" s="17">
        <f ca="1" t="shared" si="503"/>
        <v>27701.5131890153</v>
      </c>
      <c r="BL92" s="17">
        <f ca="1" t="shared" si="504"/>
        <v>88976.1755875142</v>
      </c>
      <c r="BM92" s="17">
        <f ca="1">BK92*'Ejercicio 3 - TIR'!$D$5</f>
        <v>13850.7565945076</v>
      </c>
      <c r="BN92" s="17">
        <f ca="1" t="shared" si="505"/>
        <v>75125.4189930066</v>
      </c>
      <c r="BO92" s="17">
        <f ca="1" t="shared" si="506"/>
        <v>33036.0608930257</v>
      </c>
      <c r="BP92" s="17">
        <f ca="1" t="shared" si="507"/>
        <v>-87853.3251377554</v>
      </c>
      <c r="BQ92" s="17">
        <f ca="1" t="shared" ref="BQ92:BT92" si="692">BE92</f>
        <v>19738.4591531618</v>
      </c>
      <c r="BR92" s="17">
        <f ca="1" t="shared" si="692"/>
        <v>21183.0367995704</v>
      </c>
      <c r="BS92" s="17">
        <f ca="1" t="shared" si="692"/>
        <v>19188.5958051352</v>
      </c>
      <c r="BT92" s="17">
        <f ca="1" t="shared" si="692"/>
        <v>18591.6950841387</v>
      </c>
      <c r="BU92" s="17">
        <f ca="1" t="shared" si="509"/>
        <v>49785.7074196935</v>
      </c>
      <c r="BV92" s="19">
        <f ca="1" t="shared" si="510"/>
        <v>12.1522126824537</v>
      </c>
    </row>
    <row r="93" ht="15" customHeight="1" spans="1:74">
      <c r="A93" s="15">
        <v>92</v>
      </c>
      <c r="B93" s="16">
        <f ca="1" t="shared" ref="B93:F93" si="693">RAND()</f>
        <v>0.225004260056655</v>
      </c>
      <c r="C93" s="17">
        <f ca="1">IF(B93&lt;=('Ejercicio 3 - TIR'!$D$13-'Ejercicio 3 - TIR'!$C$13)/('Ejercicio 3 - TIR'!$E$13-'Ejercicio 3 - TIR'!$C$13),'Ejercicio 3 - TIR'!$C$13+SQRT(('Ejercicio 3 - TIR'!$E$13-'Ejercicio 3 - TIR'!$C$13)*('Ejercicio 3 - TIR'!$D$13-'Ejercicio 3 - TIR'!$C$13)*B93),'Ejercicio 3 - TIR'!$E$13-SQRT(('Ejercicio 3 - TIR'!$E$13-'Ejercicio 3 - TIR'!$C$13)*('Ejercicio 3 - TIR'!$E$13-'Ejercicio 3 - TIR'!$D$13)*(1-B93)))</f>
        <v>69486.92278996</v>
      </c>
      <c r="D93" s="16">
        <f ca="1" t="shared" si="693"/>
        <v>0.964200625395294</v>
      </c>
      <c r="E93" s="17">
        <f ca="1">IF(D93&lt;=('Ejercicio 3 - TIR'!$D$14-'Ejercicio 3 - TIR'!$C$14)/('Ejercicio 3 - TIR'!$E$14-'Ejercicio 3 - TIR'!$C$14),'Ejercicio 3 - TIR'!$C$14+SQRT(('Ejercicio 3 - TIR'!$E$14-'Ejercicio 3 - TIR'!$C$14)*('Ejercicio 3 - TIR'!$D$14-'Ejercicio 3 - TIR'!$C$14)*D93),'Ejercicio 3 - TIR'!$E$14-SQRT(('Ejercicio 3 - TIR'!$E$14-'Ejercicio 3 - TIR'!$C$14)*('Ejercicio 3 - TIR'!$E$14-'Ejercicio 3 - TIR'!$D$14)*(1-D93)))</f>
        <v>37682.6941956863</v>
      </c>
      <c r="F93" s="16">
        <f ca="1" t="shared" si="693"/>
        <v>0.635538872876799</v>
      </c>
      <c r="G93" s="17">
        <f ca="1">IF(F93&lt;=('Ejercicio 3 - TIR'!$D$18-'Ejercicio 3 - TIR'!$C$18)/('Ejercicio 3 - TIR'!$E$18-'Ejercicio 3 - TIR'!$C$18),'Ejercicio 3 - TIR'!$C$18+SQRT(('Ejercicio 3 - TIR'!$E$18-'Ejercicio 3 - TIR'!$C$18)*('Ejercicio 3 - TIR'!$D$18-'Ejercicio 3 - TIR'!$C$18)*F93),'Ejercicio 3 - TIR'!$E$18-SQRT(('Ejercicio 3 - TIR'!$E$18-'Ejercicio 3 - TIR'!$C$18)*('Ejercicio 3 - TIR'!$E$18-'Ejercicio 3 - TIR'!$D$18)*(1-F93)))</f>
        <v>39763.7508638596</v>
      </c>
      <c r="H93" s="16">
        <f ca="1" t="shared" ref="H93:L93" si="694">RAND()</f>
        <v>0.711185781358962</v>
      </c>
      <c r="I93" s="17">
        <f ca="1">IF(H93&lt;=('Ejercicio 3 - TIR'!$D$18-'Ejercicio 3 - TIR'!$C$18)/('Ejercicio 3 - TIR'!$E$18-'Ejercicio 3 - TIR'!$C$18),'Ejercicio 3 - TIR'!$C$18+SQRT(('Ejercicio 3 - TIR'!$E$18-'Ejercicio 3 - TIR'!$C$18)*('Ejercicio 3 - TIR'!$D$18-'Ejercicio 3 - TIR'!$C$18)*H93),'Ejercicio 3 - TIR'!$E$18-SQRT(('Ejercicio 3 - TIR'!$E$18-'Ejercicio 3 - TIR'!$C$18)*('Ejercicio 3 - TIR'!$E$18-'Ejercicio 3 - TIR'!$D$18)*(1-H93)))</f>
        <v>40345.8549229662</v>
      </c>
      <c r="J93" s="16">
        <f ca="1" t="shared" si="694"/>
        <v>0.845933933580647</v>
      </c>
      <c r="K93" s="17">
        <f ca="1">IF(J93&lt;=('Ejercicio 3 - TIR'!$D$18-'Ejercicio 3 - TIR'!$C$18)/('Ejercicio 3 - TIR'!$E$18-'Ejercicio 3 - TIR'!$C$18),'Ejercicio 3 - TIR'!$C$18+SQRT(('Ejercicio 3 - TIR'!$E$18-'Ejercicio 3 - TIR'!$C$18)*('Ejercicio 3 - TIR'!$D$18-'Ejercicio 3 - TIR'!$C$18)*J93),'Ejercicio 3 - TIR'!$E$18-SQRT(('Ejercicio 3 - TIR'!$E$18-'Ejercicio 3 - TIR'!$C$18)*('Ejercicio 3 - TIR'!$E$18-'Ejercicio 3 - TIR'!$D$18)*(1-J93)))</f>
        <v>41600.7419954567</v>
      </c>
      <c r="L93" s="16">
        <f ca="1" t="shared" si="694"/>
        <v>0.961018747315299</v>
      </c>
      <c r="M93" s="17">
        <f ca="1">IF(L93&lt;=('Ejercicio 3 - TIR'!$D$18-'Ejercicio 3 - TIR'!$C$18)/('Ejercicio 3 - TIR'!$E$18-'Ejercicio 3 - TIR'!$C$18),'Ejercicio 3 - TIR'!$C$18+SQRT(('Ejercicio 3 - TIR'!$E$18-'Ejercicio 3 - TIR'!$C$18)*('Ejercicio 3 - TIR'!$D$18-'Ejercicio 3 - TIR'!$C$18)*L93),'Ejercicio 3 - TIR'!$E$18-SQRT(('Ejercicio 3 - TIR'!$E$18-'Ejercicio 3 - TIR'!$C$18)*('Ejercicio 3 - TIR'!$E$18-'Ejercicio 3 - TIR'!$D$18)*(1-L93)))</f>
        <v>43290.1479738432</v>
      </c>
      <c r="N93" s="16">
        <f ca="1" t="shared" ref="N93:R93" si="695">RAND()</f>
        <v>0.0136140703412799</v>
      </c>
      <c r="O93" s="17">
        <f ca="1">IF(N93&lt;=('Ejercicio 3 - TIR'!$D$18-'Ejercicio 3 - TIR'!$C$18)/('Ejercicio 3 - TIR'!$E$18-'Ejercicio 3 - TIR'!$C$18),'Ejercicio 3 - TIR'!$C$18+SQRT(('Ejercicio 3 - TIR'!$E$18-'Ejercicio 3 - TIR'!$C$18)*('Ejercicio 3 - TIR'!$D$18-'Ejercicio 3 - TIR'!$C$18)*N93),'Ejercicio 3 - TIR'!$E$18-SQRT(('Ejercicio 3 - TIR'!$E$18-'Ejercicio 3 - TIR'!$C$18)*('Ejercicio 3 - TIR'!$E$18-'Ejercicio 3 - TIR'!$D$18)*(1-N93)))</f>
        <v>31429.0243354093</v>
      </c>
      <c r="P93" s="16">
        <f ca="1" t="shared" si="695"/>
        <v>0.675493810053184</v>
      </c>
      <c r="Q93" s="18">
        <f ca="1">IF(P93&lt;=('Ejercicio 3 - TIR'!$D$22-'Ejercicio 3 - TIR'!$C$22)/('Ejercicio 3 - TIR'!$E$22-'Ejercicio 3 - TIR'!$C$22),'Ejercicio 3 - TIR'!$C$22+SQRT(('Ejercicio 3 - TIR'!$E$22-'Ejercicio 3 - TIR'!$C$22)*('Ejercicio 3 - TIR'!$D$22-'Ejercicio 3 - TIR'!$C$22)*P93),'Ejercicio 3 - TIR'!$E$22-SQRT(('Ejercicio 3 - TIR'!$E$22-'Ejercicio 3 - TIR'!$C$22)*('Ejercicio 3 - TIR'!$E$22-'Ejercicio 3 - TIR'!$D$22)*(1-P93)))</f>
        <v>0.155831608619847</v>
      </c>
      <c r="R93" s="16">
        <f ca="1" t="shared" si="695"/>
        <v>0.743374143485595</v>
      </c>
      <c r="S93" s="18">
        <f ca="1">IF(R93&lt;=('Ejercicio 3 - TIR'!$D$23-'Ejercicio 3 - TIR'!$C$23)/('Ejercicio 3 - TIR'!$E$23-'Ejercicio 3 - TIR'!$C$23),'Ejercicio 3 - TIR'!$C$23+SQRT(('Ejercicio 3 - TIR'!$E$23-'Ejercicio 3 - TIR'!$C$23)*('Ejercicio 3 - TIR'!$D$23-'Ejercicio 3 - TIR'!$C$23)*R93),'Ejercicio 3 - TIR'!$E$23-SQRT(('Ejercicio 3 - TIR'!$E$23-'Ejercicio 3 - TIR'!$C$23)*('Ejercicio 3 - TIR'!$E$23-'Ejercicio 3 - TIR'!$D$23)*(1-R93)))</f>
        <v>0.158507523601829</v>
      </c>
      <c r="T93" s="16">
        <f ca="1" t="shared" ref="T93:X93" si="696">RAND()</f>
        <v>0.99501016347836</v>
      </c>
      <c r="U93" s="18">
        <f ca="1">IF(T93&lt;=('Ejercicio 3 - TIR'!$D$24-'Ejercicio 3 - TIR'!$C$24)/('Ejercicio 3 - TIR'!$E$24-'Ejercicio 3 - TIR'!$C$24),'Ejercicio 3 - TIR'!$C$24+SQRT(('Ejercicio 3 - TIR'!$E$24-'Ejercicio 3 - TIR'!$C$24)*('Ejercicio 3 - TIR'!$D$24-'Ejercicio 3 - TIR'!$C$24)*T93),'Ejercicio 3 - TIR'!$E$24-SQRT(('Ejercicio 3 - TIR'!$E$24-'Ejercicio 3 - TIR'!$C$24)*('Ejercicio 3 - TIR'!$E$24-'Ejercicio 3 - TIR'!$D$24)*(1-T93)))</f>
        <v>0.216262147373077</v>
      </c>
      <c r="V93" s="16">
        <f ca="1" t="shared" si="696"/>
        <v>0.154691805728888</v>
      </c>
      <c r="W93" s="18">
        <f ca="1">IF(V93&lt;=('Ejercicio 3 - TIR'!$D$25-'Ejercicio 3 - TIR'!$C$25)/('Ejercicio 3 - TIR'!$E$25-'Ejercicio 3 - TIR'!$C$25),'Ejercicio 3 - TIR'!$C$25+SQRT(('Ejercicio 3 - TIR'!$E$25-'Ejercicio 3 - TIR'!$C$25)*('Ejercicio 3 - TIR'!$D$25-'Ejercicio 3 - TIR'!$C$25)*V93),'Ejercicio 3 - TIR'!$E$25-SQRT(('Ejercicio 3 - TIR'!$E$25-'Ejercicio 3 - TIR'!$C$25)*('Ejercicio 3 - TIR'!$E$25-'Ejercicio 3 - TIR'!$D$25)*(1-V93)))</f>
        <v>0.194716267462249</v>
      </c>
      <c r="X93" s="16">
        <f ca="1" t="shared" si="696"/>
        <v>0.683545915211113</v>
      </c>
      <c r="Y93" s="18">
        <f ca="1">IF(X93&lt;=('Ejercicio 3 - TIR'!$D$26-'Ejercicio 3 - TIR'!$C$26)/('Ejercicio 3 - TIR'!$E$26-'Ejercicio 3 - TIR'!$C$26),'Ejercicio 3 - TIR'!$C$26+SQRT(('Ejercicio 3 - TIR'!$E$26-'Ejercicio 3 - TIR'!$C$26)*('Ejercicio 3 - TIR'!$D$26-'Ejercicio 3 - TIR'!$C$26)*X93),'Ejercicio 3 - TIR'!$E$26-SQRT(('Ejercicio 3 - TIR'!$E$26-'Ejercicio 3 - TIR'!$C$26)*('Ejercicio 3 - TIR'!$E$26-'Ejercicio 3 - TIR'!$D$26)*(1-X93)))</f>
        <v>0.238661736153293</v>
      </c>
      <c r="Z93" s="16">
        <f ca="1" t="shared" si="480"/>
        <v>1.15583160861985</v>
      </c>
      <c r="AA93" s="16">
        <f ca="1" t="shared" si="481"/>
        <v>1.3390396146029</v>
      </c>
      <c r="AB93" s="16">
        <f ca="1" t="shared" si="482"/>
        <v>1.62862319707454</v>
      </c>
      <c r="AC93" s="16">
        <f ca="1" t="shared" si="483"/>
        <v>1.94574262711133</v>
      </c>
      <c r="AD93" s="16">
        <f ca="1" t="shared" si="484"/>
        <v>2.41011694060518</v>
      </c>
      <c r="AE93" s="15">
        <f ca="1" t="shared" si="485"/>
        <v>5872.15485364356</v>
      </c>
      <c r="AF93" s="15">
        <f ca="1" t="shared" si="486"/>
        <v>6802.93557770106</v>
      </c>
      <c r="AG93" s="15">
        <f ca="1" t="shared" si="487"/>
        <v>8274.1530341754</v>
      </c>
      <c r="AH93" s="15">
        <f ca="1" t="shared" si="488"/>
        <v>9885.26522940148</v>
      </c>
      <c r="AI93" s="15">
        <f ca="1" t="shared" si="489"/>
        <v>12244.4997913862</v>
      </c>
      <c r="AJ93" s="17">
        <f ca="1" t="shared" si="490"/>
        <v>45960.2001257337</v>
      </c>
      <c r="AK93" s="17">
        <f ca="1" t="shared" si="491"/>
        <v>54024.6980268731</v>
      </c>
      <c r="AL93" s="17">
        <f ca="1" t="shared" si="492"/>
        <v>67751.9334293138</v>
      </c>
      <c r="AM93" s="17">
        <f ca="1" t="shared" si="493"/>
        <v>84231.4862466637</v>
      </c>
      <c r="AN93" s="17">
        <f ca="1" t="shared" si="494"/>
        <v>75747.6239774625</v>
      </c>
      <c r="AO93" s="17">
        <f ca="1">C93/'Ejercicio 3 - TIR'!$D$7</f>
        <v>13897.384557992</v>
      </c>
      <c r="AP93" s="17">
        <f ca="1" t="shared" si="495"/>
        <v>32062.8155677417</v>
      </c>
      <c r="AQ93" s="17">
        <f ca="1" t="shared" si="496"/>
        <v>40127.3134688811</v>
      </c>
      <c r="AR93" s="17">
        <f ca="1" t="shared" si="497"/>
        <v>53854.5488713218</v>
      </c>
      <c r="AS93" s="17">
        <f ca="1" t="shared" si="498"/>
        <v>70334.1016886717</v>
      </c>
      <c r="AT93" s="17">
        <f ca="1" t="shared" si="499"/>
        <v>61850.2394194705</v>
      </c>
      <c r="AU93" s="17">
        <f ca="1">AP93*'Ejercicio 3 - TIR'!$D$5</f>
        <v>16031.4077838709</v>
      </c>
      <c r="AV93" s="17">
        <f ca="1">AQ93*'Ejercicio 3 - TIR'!$D$5</f>
        <v>20063.6567344405</v>
      </c>
      <c r="AW93" s="17">
        <f ca="1">AR93*'Ejercicio 3 - TIR'!$D$5</f>
        <v>26927.2744356609</v>
      </c>
      <c r="AX93" s="17">
        <f ca="1">AS93*'Ejercicio 3 - TIR'!$D$5</f>
        <v>35167.0508443358</v>
      </c>
      <c r="AY93" s="17">
        <f ca="1">AT93*'Ejercicio 3 - TIR'!$D$5</f>
        <v>30925.1197097353</v>
      </c>
      <c r="AZ93" s="17">
        <f ca="1" t="shared" ref="AZ93:BD93" si="697">AJ93-AU93-AE93</f>
        <v>24056.6374882193</v>
      </c>
      <c r="BA93" s="17">
        <f ca="1" t="shared" si="697"/>
        <v>27158.1057147315</v>
      </c>
      <c r="BB93" s="17">
        <f ca="1" t="shared" si="697"/>
        <v>32550.5059594775</v>
      </c>
      <c r="BC93" s="17">
        <f ca="1" t="shared" si="697"/>
        <v>39179.1701729264</v>
      </c>
      <c r="BD93" s="17">
        <f ca="1" t="shared" si="697"/>
        <v>32578.0044763411</v>
      </c>
      <c r="BE93" s="17">
        <f ca="1" t="shared" ref="BE93:BI93" si="698">AZ93/Z93</f>
        <v>20813.2718544917</v>
      </c>
      <c r="BF93" s="17">
        <f ca="1" t="shared" si="698"/>
        <v>20281.7791337603</v>
      </c>
      <c r="BG93" s="17">
        <f ca="1" t="shared" si="698"/>
        <v>19986.5174571671</v>
      </c>
      <c r="BH93" s="17">
        <f ca="1" t="shared" si="698"/>
        <v>20135.8440869912</v>
      </c>
      <c r="BI93" s="17">
        <f ca="1" t="shared" si="698"/>
        <v>13517.1882855446</v>
      </c>
      <c r="BJ93" s="17">
        <f ca="1" t="shared" si="502"/>
        <v>90819.6996486683</v>
      </c>
      <c r="BK93" s="17">
        <f ca="1" t="shared" si="503"/>
        <v>33494.3219533214</v>
      </c>
      <c r="BL93" s="17">
        <f ca="1" t="shared" si="504"/>
        <v>124314.02160199</v>
      </c>
      <c r="BM93" s="17">
        <f ca="1">BK93*'Ejercicio 3 - TIR'!$D$5</f>
        <v>16747.1609766607</v>
      </c>
      <c r="BN93" s="17">
        <f ca="1" t="shared" si="505"/>
        <v>107566.860625329</v>
      </c>
      <c r="BO93" s="17">
        <f ca="1" t="shared" si="506"/>
        <v>44631.3864746823</v>
      </c>
      <c r="BP93" s="17">
        <f ca="1" t="shared" si="507"/>
        <v>-107169.616985646</v>
      </c>
      <c r="BQ93" s="17">
        <f ca="1" t="shared" ref="BQ93:BT93" si="699">BE93</f>
        <v>20813.2718544917</v>
      </c>
      <c r="BR93" s="17">
        <f ca="1" t="shared" si="699"/>
        <v>20281.7791337603</v>
      </c>
      <c r="BS93" s="17">
        <f ca="1" t="shared" si="699"/>
        <v>19986.5174571671</v>
      </c>
      <c r="BT93" s="17">
        <f ca="1" t="shared" si="699"/>
        <v>20135.8440869912</v>
      </c>
      <c r="BU93" s="17">
        <f ca="1" t="shared" si="509"/>
        <v>58148.574760227</v>
      </c>
      <c r="BV93" s="19">
        <f ca="1" t="shared" si="510"/>
        <v>7.919351711061</v>
      </c>
    </row>
    <row r="94" ht="15" customHeight="1" spans="1:74">
      <c r="A94" s="15">
        <v>93</v>
      </c>
      <c r="B94" s="16">
        <f ca="1" t="shared" ref="B94:F94" si="700">RAND()</f>
        <v>0.027698177816792</v>
      </c>
      <c r="C94" s="17">
        <f ca="1">IF(B94&lt;=('Ejercicio 3 - TIR'!$D$13-'Ejercicio 3 - TIR'!$C$13)/('Ejercicio 3 - TIR'!$E$13-'Ejercicio 3 - TIR'!$C$13),'Ejercicio 3 - TIR'!$C$13+SQRT(('Ejercicio 3 - TIR'!$E$13-'Ejercicio 3 - TIR'!$C$13)*('Ejercicio 3 - TIR'!$D$13-'Ejercicio 3 - TIR'!$C$13)*B94),'Ejercicio 3 - TIR'!$E$13-SQRT(('Ejercicio 3 - TIR'!$E$13-'Ejercicio 3 - TIR'!$C$13)*('Ejercicio 3 - TIR'!$E$13-'Ejercicio 3 - TIR'!$D$13)*(1-B94)))</f>
        <v>63328.55390924</v>
      </c>
      <c r="D94" s="16">
        <f ca="1" t="shared" si="700"/>
        <v>0.841598684974077</v>
      </c>
      <c r="E94" s="17">
        <f ca="1">IF(D94&lt;=('Ejercicio 3 - TIR'!$D$14-'Ejercicio 3 - TIR'!$C$14)/('Ejercicio 3 - TIR'!$E$14-'Ejercicio 3 - TIR'!$C$14),'Ejercicio 3 - TIR'!$C$14+SQRT(('Ejercicio 3 - TIR'!$E$14-'Ejercicio 3 - TIR'!$C$14)*('Ejercicio 3 - TIR'!$D$14-'Ejercicio 3 - TIR'!$C$14)*D94),'Ejercicio 3 - TIR'!$E$14-SQRT(('Ejercicio 3 - TIR'!$E$14-'Ejercicio 3 - TIR'!$C$14)*('Ejercicio 3 - TIR'!$E$14-'Ejercicio 3 - TIR'!$D$14)*(1-D94)))</f>
        <v>35125.5567236977</v>
      </c>
      <c r="F94" s="16">
        <f ca="1" t="shared" si="700"/>
        <v>0.882835780138099</v>
      </c>
      <c r="G94" s="17">
        <f ca="1">IF(F94&lt;=('Ejercicio 3 - TIR'!$D$18-'Ejercicio 3 - TIR'!$C$18)/('Ejercicio 3 - TIR'!$E$18-'Ejercicio 3 - TIR'!$C$18),'Ejercicio 3 - TIR'!$C$18+SQRT(('Ejercicio 3 - TIR'!$E$18-'Ejercicio 3 - TIR'!$C$18)*('Ejercicio 3 - TIR'!$D$18-'Ejercicio 3 - TIR'!$C$18)*F94),'Ejercicio 3 - TIR'!$E$18-SQRT(('Ejercicio 3 - TIR'!$E$18-'Ejercicio 3 - TIR'!$C$18)*('Ejercicio 3 - TIR'!$E$18-'Ejercicio 3 - TIR'!$D$18)*(1-F94)))</f>
        <v>42035.6591812609</v>
      </c>
      <c r="H94" s="16">
        <f ca="1" t="shared" ref="H94:L94" si="701">RAND()</f>
        <v>0.972816064574625</v>
      </c>
      <c r="I94" s="17">
        <f ca="1">IF(H94&lt;=('Ejercicio 3 - TIR'!$D$18-'Ejercicio 3 - TIR'!$C$18)/('Ejercicio 3 - TIR'!$E$18-'Ejercicio 3 - TIR'!$C$18),'Ejercicio 3 - TIR'!$C$18+SQRT(('Ejercicio 3 - TIR'!$E$18-'Ejercicio 3 - TIR'!$C$18)*('Ejercicio 3 - TIR'!$D$18-'Ejercicio 3 - TIR'!$C$18)*H94),'Ejercicio 3 - TIR'!$E$18-SQRT(('Ejercicio 3 - TIR'!$E$18-'Ejercicio 3 - TIR'!$C$18)*('Ejercicio 3 - TIR'!$E$18-'Ejercicio 3 - TIR'!$D$18)*(1-H94)))</f>
        <v>43572.1361560348</v>
      </c>
      <c r="J94" s="16">
        <f ca="1" t="shared" si="701"/>
        <v>0.618914010071262</v>
      </c>
      <c r="K94" s="17">
        <f ca="1">IF(J94&lt;=('Ejercicio 3 - TIR'!$D$18-'Ejercicio 3 - TIR'!$C$18)/('Ejercicio 3 - TIR'!$E$18-'Ejercicio 3 - TIR'!$C$18),'Ejercicio 3 - TIR'!$C$18+SQRT(('Ejercicio 3 - TIR'!$E$18-'Ejercicio 3 - TIR'!$C$18)*('Ejercicio 3 - TIR'!$D$18-'Ejercicio 3 - TIR'!$C$18)*J94),'Ejercicio 3 - TIR'!$E$18-SQRT(('Ejercicio 3 - TIR'!$E$18-'Ejercicio 3 - TIR'!$C$18)*('Ejercicio 3 - TIR'!$E$18-'Ejercicio 3 - TIR'!$D$18)*(1-J94)))</f>
        <v>39635.2011660727</v>
      </c>
      <c r="L94" s="16">
        <f ca="1" t="shared" si="701"/>
        <v>0.444711710647973</v>
      </c>
      <c r="M94" s="17">
        <f ca="1">IF(L94&lt;=('Ejercicio 3 - TIR'!$D$18-'Ejercicio 3 - TIR'!$C$18)/('Ejercicio 3 - TIR'!$E$18-'Ejercicio 3 - TIR'!$C$18),'Ejercicio 3 - TIR'!$C$18+SQRT(('Ejercicio 3 - TIR'!$E$18-'Ejercicio 3 - TIR'!$C$18)*('Ejercicio 3 - TIR'!$D$18-'Ejercicio 3 - TIR'!$C$18)*L94),'Ejercicio 3 - TIR'!$E$18-SQRT(('Ejercicio 3 - TIR'!$E$18-'Ejercicio 3 - TIR'!$C$18)*('Ejercicio 3 - TIR'!$E$18-'Ejercicio 3 - TIR'!$D$18)*(1-L94)))</f>
        <v>38167.4204371513</v>
      </c>
      <c r="N94" s="16">
        <f ca="1" t="shared" ref="N94:R94" si="702">RAND()</f>
        <v>0.574893793329799</v>
      </c>
      <c r="O94" s="17">
        <f ca="1">IF(N94&lt;=('Ejercicio 3 - TIR'!$D$18-'Ejercicio 3 - TIR'!$C$18)/('Ejercicio 3 - TIR'!$E$18-'Ejercicio 3 - TIR'!$C$18),'Ejercicio 3 - TIR'!$C$18+SQRT(('Ejercicio 3 - TIR'!$E$18-'Ejercicio 3 - TIR'!$C$18)*('Ejercicio 3 - TIR'!$D$18-'Ejercicio 3 - TIR'!$C$18)*N94),'Ejercicio 3 - TIR'!$E$18-SQRT(('Ejercicio 3 - TIR'!$E$18-'Ejercicio 3 - TIR'!$C$18)*('Ejercicio 3 - TIR'!$E$18-'Ejercicio 3 - TIR'!$D$18)*(1-N94)))</f>
        <v>39286.2300746573</v>
      </c>
      <c r="P94" s="16">
        <f ca="1" t="shared" si="702"/>
        <v>0.291625312804735</v>
      </c>
      <c r="Q94" s="18">
        <f ca="1">IF(P94&lt;=('Ejercicio 3 - TIR'!$D$22-'Ejercicio 3 - TIR'!$C$22)/('Ejercicio 3 - TIR'!$E$22-'Ejercicio 3 - TIR'!$C$22),'Ejercicio 3 - TIR'!$C$22+SQRT(('Ejercicio 3 - TIR'!$E$22-'Ejercicio 3 - TIR'!$C$22)*('Ejercicio 3 - TIR'!$D$22-'Ejercicio 3 - TIR'!$C$22)*P94),'Ejercicio 3 - TIR'!$E$22-SQRT(('Ejercicio 3 - TIR'!$E$22-'Ejercicio 3 - TIR'!$C$22)*('Ejercicio 3 - TIR'!$E$22-'Ejercicio 3 - TIR'!$D$22)*(1-P94)))</f>
        <v>0.142911254069748</v>
      </c>
      <c r="R94" s="16">
        <f ca="1" t="shared" si="702"/>
        <v>0.993940702935386</v>
      </c>
      <c r="S94" s="18">
        <f ca="1">IF(R94&lt;=('Ejercicio 3 - TIR'!$D$23-'Ejercicio 3 - TIR'!$C$23)/('Ejercicio 3 - TIR'!$E$23-'Ejercicio 3 - TIR'!$C$23),'Ejercicio 3 - TIR'!$C$23+SQRT(('Ejercicio 3 - TIR'!$E$23-'Ejercicio 3 - TIR'!$C$23)*('Ejercicio 3 - TIR'!$D$23-'Ejercicio 3 - TIR'!$C$23)*R94),'Ejercicio 3 - TIR'!$E$23-SQRT(('Ejercicio 3 - TIR'!$E$23-'Ejercicio 3 - TIR'!$C$23)*('Ejercicio 3 - TIR'!$E$23-'Ejercicio 3 - TIR'!$D$23)*(1-R94)))</f>
        <v>0.176697465410279</v>
      </c>
      <c r="T94" s="16">
        <f ca="1" t="shared" ref="T94:X94" si="703">RAND()</f>
        <v>0.901657805708566</v>
      </c>
      <c r="U94" s="18">
        <f ca="1">IF(T94&lt;=('Ejercicio 3 - TIR'!$D$24-'Ejercicio 3 - TIR'!$C$24)/('Ejercicio 3 - TIR'!$E$24-'Ejercicio 3 - TIR'!$C$24),'Ejercicio 3 - TIR'!$C$24+SQRT(('Ejercicio 3 - TIR'!$E$24-'Ejercicio 3 - TIR'!$C$24)*('Ejercicio 3 - TIR'!$D$24-'Ejercicio 3 - TIR'!$C$24)*T94),'Ejercicio 3 - TIR'!$E$24-SQRT(('Ejercicio 3 - TIR'!$E$24-'Ejercicio 3 - TIR'!$C$24)*('Ejercicio 3 - TIR'!$E$24-'Ejercicio 3 - TIR'!$D$24)*(1-T94)))</f>
        <v>0.203406081113371</v>
      </c>
      <c r="V94" s="16">
        <f ca="1" t="shared" si="703"/>
        <v>0.772891932867419</v>
      </c>
      <c r="W94" s="18">
        <f ca="1">IF(V94&lt;=('Ejercicio 3 - TIR'!$D$25-'Ejercicio 3 - TIR'!$C$25)/('Ejercicio 3 - TIR'!$E$25-'Ejercicio 3 - TIR'!$C$25),'Ejercicio 3 - TIR'!$C$25+SQRT(('Ejercicio 3 - TIR'!$E$25-'Ejercicio 3 - TIR'!$C$25)*('Ejercicio 3 - TIR'!$D$25-'Ejercicio 3 - TIR'!$C$25)*V94),'Ejercicio 3 - TIR'!$E$25-SQRT(('Ejercicio 3 - TIR'!$E$25-'Ejercicio 3 - TIR'!$C$25)*('Ejercicio 3 - TIR'!$E$25-'Ejercicio 3 - TIR'!$D$25)*(1-V94)))</f>
        <v>0.221806415003338</v>
      </c>
      <c r="X94" s="16">
        <f ca="1" t="shared" si="703"/>
        <v>0.437342069580425</v>
      </c>
      <c r="Y94" s="18">
        <f ca="1">IF(X94&lt;=('Ejercicio 3 - TIR'!$D$26-'Ejercicio 3 - TIR'!$C$26)/('Ejercicio 3 - TIR'!$E$26-'Ejercicio 3 - TIR'!$C$26),'Ejercicio 3 - TIR'!$C$26+SQRT(('Ejercicio 3 - TIR'!$E$26-'Ejercicio 3 - TIR'!$C$26)*('Ejercicio 3 - TIR'!$D$26-'Ejercicio 3 - TIR'!$C$26)*X94),'Ejercicio 3 - TIR'!$E$26-SQRT(('Ejercicio 3 - TIR'!$E$26-'Ejercicio 3 - TIR'!$C$26)*('Ejercicio 3 - TIR'!$E$26-'Ejercicio 3 - TIR'!$D$26)*(1-X94)))</f>
        <v>0.224878744351514</v>
      </c>
      <c r="Z94" s="16">
        <f ca="1" t="shared" si="480"/>
        <v>1.14291125406975</v>
      </c>
      <c r="AA94" s="16">
        <f ca="1" t="shared" si="481"/>
        <v>1.34486077585276</v>
      </c>
      <c r="AB94" s="16">
        <f ca="1" t="shared" si="482"/>
        <v>1.61841363591205</v>
      </c>
      <c r="AC94" s="16">
        <f ca="1" t="shared" si="483"/>
        <v>1.97738816248622</v>
      </c>
      <c r="AD94" s="16">
        <f ca="1" t="shared" si="484"/>
        <v>2.42206072956167</v>
      </c>
      <c r="AE94" s="15">
        <f ca="1" t="shared" si="485"/>
        <v>5019.83736128169</v>
      </c>
      <c r="AF94" s="15">
        <f ca="1" t="shared" si="486"/>
        <v>5906.82989979199</v>
      </c>
      <c r="AG94" s="15">
        <f ca="1" t="shared" si="487"/>
        <v>7108.31502151197</v>
      </c>
      <c r="AH94" s="15">
        <f ca="1" t="shared" si="488"/>
        <v>8684.98489314791</v>
      </c>
      <c r="AI94" s="15">
        <f ca="1" t="shared" si="489"/>
        <v>10638.0533906309</v>
      </c>
      <c r="AJ94" s="17">
        <f ca="1" t="shared" si="490"/>
        <v>48043.0279505034</v>
      </c>
      <c r="AK94" s="17">
        <f ca="1" t="shared" si="491"/>
        <v>58598.4568363668</v>
      </c>
      <c r="AL94" s="17">
        <f ca="1" t="shared" si="492"/>
        <v>64146.1500292894</v>
      </c>
      <c r="AM94" s="17">
        <f ca="1" t="shared" si="493"/>
        <v>75471.8053650575</v>
      </c>
      <c r="AN94" s="17">
        <f ca="1" t="shared" si="494"/>
        <v>95153.6350763521</v>
      </c>
      <c r="AO94" s="17">
        <f ca="1">C94/'Ejercicio 3 - TIR'!$D$7</f>
        <v>12665.710781848</v>
      </c>
      <c r="AP94" s="17">
        <f ca="1" t="shared" si="495"/>
        <v>35377.3171686554</v>
      </c>
      <c r="AQ94" s="17">
        <f ca="1" t="shared" si="496"/>
        <v>45932.7460545188</v>
      </c>
      <c r="AR94" s="17">
        <f ca="1" t="shared" si="497"/>
        <v>51480.4392474414</v>
      </c>
      <c r="AS94" s="17">
        <f ca="1" t="shared" si="498"/>
        <v>62806.0945832095</v>
      </c>
      <c r="AT94" s="17">
        <f ca="1" t="shared" si="499"/>
        <v>82487.9242945041</v>
      </c>
      <c r="AU94" s="17">
        <f ca="1">AP94*'Ejercicio 3 - TIR'!$D$5</f>
        <v>17688.6585843277</v>
      </c>
      <c r="AV94" s="17">
        <f ca="1">AQ94*'Ejercicio 3 - TIR'!$D$5</f>
        <v>22966.3730272594</v>
      </c>
      <c r="AW94" s="17">
        <f ca="1">AR94*'Ejercicio 3 - TIR'!$D$5</f>
        <v>25740.2196237207</v>
      </c>
      <c r="AX94" s="17">
        <f ca="1">AS94*'Ejercicio 3 - TIR'!$D$5</f>
        <v>31403.0472916048</v>
      </c>
      <c r="AY94" s="17">
        <f ca="1">AT94*'Ejercicio 3 - TIR'!$D$5</f>
        <v>41243.9621472521</v>
      </c>
      <c r="AZ94" s="17">
        <f ca="1" t="shared" ref="AZ94:BD94" si="704">AJ94-AU94-AE94</f>
        <v>25334.532004894</v>
      </c>
      <c r="BA94" s="17">
        <f ca="1" t="shared" si="704"/>
        <v>29725.2539093154</v>
      </c>
      <c r="BB94" s="17">
        <f ca="1" t="shared" si="704"/>
        <v>31297.6153840567</v>
      </c>
      <c r="BC94" s="17">
        <f ca="1" t="shared" si="704"/>
        <v>35383.7731803049</v>
      </c>
      <c r="BD94" s="17">
        <f ca="1" t="shared" si="704"/>
        <v>43271.6195384692</v>
      </c>
      <c r="BE94" s="17">
        <f ca="1" t="shared" ref="BE94:BI94" si="705">AZ94/Z94</f>
        <v>22166.665972254</v>
      </c>
      <c r="BF94" s="17">
        <f ca="1" t="shared" si="705"/>
        <v>22102.8484457561</v>
      </c>
      <c r="BG94" s="17">
        <f ca="1" t="shared" si="705"/>
        <v>19338.4525992448</v>
      </c>
      <c r="BH94" s="17">
        <f ca="1" t="shared" si="705"/>
        <v>17894.1969268269</v>
      </c>
      <c r="BI94" s="17">
        <f ca="1" t="shared" si="705"/>
        <v>17865.6212085566</v>
      </c>
      <c r="BJ94" s="17">
        <f ca="1" t="shared" si="502"/>
        <v>85076.2315444592</v>
      </c>
      <c r="BK94" s="17">
        <f ca="1" t="shared" si="503"/>
        <v>30677.1206966999</v>
      </c>
      <c r="BL94" s="17">
        <f ca="1" t="shared" si="504"/>
        <v>115753.352241159</v>
      </c>
      <c r="BM94" s="17">
        <f ca="1">BK94*'Ejercicio 3 - TIR'!$D$5</f>
        <v>15338.5603483499</v>
      </c>
      <c r="BN94" s="17">
        <f ca="1" t="shared" si="505"/>
        <v>100414.791892809</v>
      </c>
      <c r="BO94" s="17">
        <f ca="1" t="shared" si="506"/>
        <v>41458.4121146217</v>
      </c>
      <c r="BP94" s="17">
        <f ca="1" t="shared" si="507"/>
        <v>-98454.1106329377</v>
      </c>
      <c r="BQ94" s="17">
        <f ca="1" t="shared" ref="BQ94:BT94" si="706">BE94</f>
        <v>22166.665972254</v>
      </c>
      <c r="BR94" s="17">
        <f ca="1" t="shared" si="706"/>
        <v>22102.8484457561</v>
      </c>
      <c r="BS94" s="17">
        <f ca="1" t="shared" si="706"/>
        <v>19338.4525992448</v>
      </c>
      <c r="BT94" s="17">
        <f ca="1" t="shared" si="706"/>
        <v>17894.1969268269</v>
      </c>
      <c r="BU94" s="17">
        <f ca="1" t="shared" si="509"/>
        <v>59324.0333231784</v>
      </c>
      <c r="BV94" s="19">
        <f ca="1" t="shared" si="510"/>
        <v>11.2041609902898</v>
      </c>
    </row>
    <row r="95" ht="15" customHeight="1" spans="1:74">
      <c r="A95" s="15">
        <v>94</v>
      </c>
      <c r="B95" s="16">
        <f ca="1" t="shared" ref="B95:F95" si="707">RAND()</f>
        <v>0.789236241579685</v>
      </c>
      <c r="C95" s="17">
        <f ca="1">IF(B95&lt;=('Ejercicio 3 - TIR'!$D$13-'Ejercicio 3 - TIR'!$C$13)/('Ejercicio 3 - TIR'!$E$13-'Ejercicio 3 - TIR'!$C$13),'Ejercicio 3 - TIR'!$C$13+SQRT(('Ejercicio 3 - TIR'!$E$13-'Ejercicio 3 - TIR'!$C$13)*('Ejercicio 3 - TIR'!$D$13-'Ejercicio 3 - TIR'!$C$13)*B95),'Ejercicio 3 - TIR'!$E$13-SQRT(('Ejercicio 3 - TIR'!$E$13-'Ejercicio 3 - TIR'!$C$13)*('Ejercicio 3 - TIR'!$E$13-'Ejercicio 3 - TIR'!$D$13)*(1-B95)))</f>
        <v>84096.6509783512</v>
      </c>
      <c r="D95" s="16">
        <f ca="1" t="shared" si="707"/>
        <v>0.80606713888275</v>
      </c>
      <c r="E95" s="17">
        <f ca="1">IF(D95&lt;=('Ejercicio 3 - TIR'!$D$14-'Ejercicio 3 - TIR'!$C$14)/('Ejercicio 3 - TIR'!$E$14-'Ejercicio 3 - TIR'!$C$14),'Ejercicio 3 - TIR'!$C$14+SQRT(('Ejercicio 3 - TIR'!$E$14-'Ejercicio 3 - TIR'!$C$14)*('Ejercicio 3 - TIR'!$D$14-'Ejercicio 3 - TIR'!$C$14)*D95),'Ejercicio 3 - TIR'!$E$14-SQRT(('Ejercicio 3 - TIR'!$E$14-'Ejercicio 3 - TIR'!$C$14)*('Ejercicio 3 - TIR'!$E$14-'Ejercicio 3 - TIR'!$D$14)*(1-D95)))</f>
        <v>34606.4919423823</v>
      </c>
      <c r="F95" s="16">
        <f ca="1" t="shared" si="707"/>
        <v>0.746650668868225</v>
      </c>
      <c r="G95" s="17">
        <f ca="1">IF(F95&lt;=('Ejercicio 3 - TIR'!$D$18-'Ejercicio 3 - TIR'!$C$18)/('Ejercicio 3 - TIR'!$E$18-'Ejercicio 3 - TIR'!$C$18),'Ejercicio 3 - TIR'!$C$18+SQRT(('Ejercicio 3 - TIR'!$E$18-'Ejercicio 3 - TIR'!$C$18)*('Ejercicio 3 - TIR'!$D$18-'Ejercicio 3 - TIR'!$C$18)*F95),'Ejercicio 3 - TIR'!$E$18-SQRT(('Ejercicio 3 - TIR'!$E$18-'Ejercicio 3 - TIR'!$C$18)*('Ejercicio 3 - TIR'!$E$18-'Ejercicio 3 - TIR'!$D$18)*(1-F95)))</f>
        <v>40640.963428132</v>
      </c>
      <c r="H95" s="16">
        <f ca="1" t="shared" ref="H95:L95" si="708">RAND()</f>
        <v>0.383957955618615</v>
      </c>
      <c r="I95" s="17">
        <f ca="1">IF(H95&lt;=('Ejercicio 3 - TIR'!$D$18-'Ejercicio 3 - TIR'!$C$18)/('Ejercicio 3 - TIR'!$E$18-'Ejercicio 3 - TIR'!$C$18),'Ejercicio 3 - TIR'!$C$18+SQRT(('Ejercicio 3 - TIR'!$E$18-'Ejercicio 3 - TIR'!$C$18)*('Ejercicio 3 - TIR'!$D$18-'Ejercicio 3 - TIR'!$C$18)*H95),'Ejercicio 3 - TIR'!$E$18-SQRT(('Ejercicio 3 - TIR'!$E$18-'Ejercicio 3 - TIR'!$C$18)*('Ejercicio 3 - TIR'!$E$18-'Ejercicio 3 - TIR'!$D$18)*(1-H95)))</f>
        <v>37589.0508855055</v>
      </c>
      <c r="J95" s="16">
        <f ca="1" t="shared" si="708"/>
        <v>0.903600116216809</v>
      </c>
      <c r="K95" s="17">
        <f ca="1">IF(J95&lt;=('Ejercicio 3 - TIR'!$D$18-'Ejercicio 3 - TIR'!$C$18)/('Ejercicio 3 - TIR'!$E$18-'Ejercicio 3 - TIR'!$C$18),'Ejercicio 3 - TIR'!$C$18+SQRT(('Ejercicio 3 - TIR'!$E$18-'Ejercicio 3 - TIR'!$C$18)*('Ejercicio 3 - TIR'!$D$18-'Ejercicio 3 - TIR'!$C$18)*J95),'Ejercicio 3 - TIR'!$E$18-SQRT(('Ejercicio 3 - TIR'!$E$18-'Ejercicio 3 - TIR'!$C$18)*('Ejercicio 3 - TIR'!$E$18-'Ejercicio 3 - TIR'!$D$18)*(1-J95)))</f>
        <v>42311.1356888568</v>
      </c>
      <c r="L95" s="16">
        <f ca="1" t="shared" si="708"/>
        <v>0.90905814484821</v>
      </c>
      <c r="M95" s="17">
        <f ca="1">IF(L95&lt;=('Ejercicio 3 - TIR'!$D$18-'Ejercicio 3 - TIR'!$C$18)/('Ejercicio 3 - TIR'!$E$18-'Ejercicio 3 - TIR'!$C$18),'Ejercicio 3 - TIR'!$C$18+SQRT(('Ejercicio 3 - TIR'!$E$18-'Ejercicio 3 - TIR'!$C$18)*('Ejercicio 3 - TIR'!$D$18-'Ejercicio 3 - TIR'!$C$18)*L95),'Ejercicio 3 - TIR'!$E$18-SQRT(('Ejercicio 3 - TIR'!$E$18-'Ejercicio 3 - TIR'!$C$18)*('Ejercicio 3 - TIR'!$E$18-'Ejercicio 3 - TIR'!$D$18)*(1-L95)))</f>
        <v>42388.3646624415</v>
      </c>
      <c r="N95" s="16">
        <f ca="1" t="shared" ref="N95:R95" si="709">RAND()</f>
        <v>0.252134464726887</v>
      </c>
      <c r="O95" s="17">
        <f ca="1">IF(N95&lt;=('Ejercicio 3 - TIR'!$D$18-'Ejercicio 3 - TIR'!$C$18)/('Ejercicio 3 - TIR'!$E$18-'Ejercicio 3 - TIR'!$C$18),'Ejercicio 3 - TIR'!$C$18+SQRT(('Ejercicio 3 - TIR'!$E$18-'Ejercicio 3 - TIR'!$C$18)*('Ejercicio 3 - TIR'!$D$18-'Ejercicio 3 - TIR'!$C$18)*N95),'Ejercicio 3 - TIR'!$E$18-SQRT(('Ejercicio 3 - TIR'!$E$18-'Ejercicio 3 - TIR'!$C$18)*('Ejercicio 3 - TIR'!$E$18-'Ejercicio 3 - TIR'!$D$18)*(1-N95)))</f>
        <v>36149.8105425316</v>
      </c>
      <c r="P95" s="16">
        <f ca="1" t="shared" si="709"/>
        <v>0.550482662585727</v>
      </c>
      <c r="Q95" s="18">
        <f ca="1">IF(P95&lt;=('Ejercicio 3 - TIR'!$D$22-'Ejercicio 3 - TIR'!$C$22)/('Ejercicio 3 - TIR'!$E$22-'Ejercicio 3 - TIR'!$C$22),'Ejercicio 3 - TIR'!$C$22+SQRT(('Ejercicio 3 - TIR'!$E$22-'Ejercicio 3 - TIR'!$C$22)*('Ejercicio 3 - TIR'!$D$22-'Ejercicio 3 - TIR'!$C$22)*P95),'Ejercicio 3 - TIR'!$E$22-SQRT(('Ejercicio 3 - TIR'!$E$22-'Ejercicio 3 - TIR'!$C$22)*('Ejercicio 3 - TIR'!$E$22-'Ejercicio 3 - TIR'!$D$22)*(1-P95)))</f>
        <v>0.151554768284549</v>
      </c>
      <c r="R95" s="16">
        <f ca="1" t="shared" si="709"/>
        <v>0.528315702273713</v>
      </c>
      <c r="S95" s="18">
        <f ca="1">IF(R95&lt;=('Ejercicio 3 - TIR'!$D$23-'Ejercicio 3 - TIR'!$C$23)/('Ejercicio 3 - TIR'!$E$23-'Ejercicio 3 - TIR'!$C$23),'Ejercicio 3 - TIR'!$C$23+SQRT(('Ejercicio 3 - TIR'!$E$23-'Ejercicio 3 - TIR'!$C$23)*('Ejercicio 3 - TIR'!$D$23-'Ejercicio 3 - TIR'!$C$23)*R95),'Ejercicio 3 - TIR'!$E$23-SQRT(('Ejercicio 3 - TIR'!$E$23-'Ejercicio 3 - TIR'!$C$23)*('Ejercicio 3 - TIR'!$E$23-'Ejercicio 3 - TIR'!$D$23)*(1-R95)))</f>
        <v>0.150861850849662</v>
      </c>
      <c r="T95" s="16">
        <f ca="1" t="shared" ref="T95:X95" si="710">RAND()</f>
        <v>0.485061171229943</v>
      </c>
      <c r="U95" s="18">
        <f ca="1">IF(T95&lt;=('Ejercicio 3 - TIR'!$D$24-'Ejercicio 3 - TIR'!$C$24)/('Ejercicio 3 - TIR'!$E$24-'Ejercicio 3 - TIR'!$C$24),'Ejercicio 3 - TIR'!$C$24+SQRT(('Ejercicio 3 - TIR'!$E$24-'Ejercicio 3 - TIR'!$C$24)*('Ejercicio 3 - TIR'!$D$24-'Ejercicio 3 - TIR'!$C$24)*T95),'Ejercicio 3 - TIR'!$E$24-SQRT(('Ejercicio 3 - TIR'!$E$24-'Ejercicio 3 - TIR'!$C$24)*('Ejercicio 3 - TIR'!$E$24-'Ejercicio 3 - TIR'!$D$24)*(1-T95)))</f>
        <v>0.182028580214112</v>
      </c>
      <c r="V95" s="16">
        <f ca="1" t="shared" si="710"/>
        <v>0.306646797524429</v>
      </c>
      <c r="W95" s="18">
        <f ca="1">IF(V95&lt;=('Ejercicio 3 - TIR'!$D$25-'Ejercicio 3 - TIR'!$C$25)/('Ejercicio 3 - TIR'!$E$25-'Ejercicio 3 - TIR'!$C$25),'Ejercicio 3 - TIR'!$C$25+SQRT(('Ejercicio 3 - TIR'!$E$25-'Ejercicio 3 - TIR'!$C$25)*('Ejercicio 3 - TIR'!$D$25-'Ejercicio 3 - TIR'!$C$25)*V95),'Ejercicio 3 - TIR'!$E$25-SQRT(('Ejercicio 3 - TIR'!$E$25-'Ejercicio 3 - TIR'!$C$25)*('Ejercicio 3 - TIR'!$E$25-'Ejercicio 3 - TIR'!$D$25)*(1-V95)))</f>
        <v>0.200738085617137</v>
      </c>
      <c r="X95" s="16">
        <f ca="1" t="shared" si="710"/>
        <v>0.74883694952368</v>
      </c>
      <c r="Y95" s="18">
        <f ca="1">IF(X95&lt;=('Ejercicio 3 - TIR'!$D$26-'Ejercicio 3 - TIR'!$C$26)/('Ejercicio 3 - TIR'!$E$26-'Ejercicio 3 - TIR'!$C$26),'Ejercicio 3 - TIR'!$C$26+SQRT(('Ejercicio 3 - TIR'!$E$26-'Ejercicio 3 - TIR'!$C$26)*('Ejercicio 3 - TIR'!$D$26-'Ejercicio 3 - TIR'!$C$26)*X95),'Ejercicio 3 - TIR'!$E$26-SQRT(('Ejercicio 3 - TIR'!$E$26-'Ejercicio 3 - TIR'!$C$26)*('Ejercicio 3 - TIR'!$E$26-'Ejercicio 3 - TIR'!$D$26)*(1-X95)))</f>
        <v>0.243172286623086</v>
      </c>
      <c r="Z95" s="16">
        <f ca="1" t="shared" si="480"/>
        <v>1.15155476828455</v>
      </c>
      <c r="AA95" s="16">
        <f ca="1" t="shared" si="481"/>
        <v>1.32528045198271</v>
      </c>
      <c r="AB95" s="16">
        <f ca="1" t="shared" si="482"/>
        <v>1.56651937104264</v>
      </c>
      <c r="AC95" s="16">
        <f ca="1" t="shared" si="483"/>
        <v>1.8809794706679</v>
      </c>
      <c r="AD95" s="16">
        <f ca="1" t="shared" si="484"/>
        <v>2.3383815496413</v>
      </c>
      <c r="AE95" s="15">
        <f ca="1" t="shared" si="485"/>
        <v>5244.77886746886</v>
      </c>
      <c r="AF95" s="15">
        <f ca="1" t="shared" si="486"/>
        <v>6036.01591471241</v>
      </c>
      <c r="AG95" s="15">
        <f ca="1" t="shared" si="487"/>
        <v>7134.74332181729</v>
      </c>
      <c r="AH95" s="15">
        <f ca="1" t="shared" si="488"/>
        <v>8566.95803760855</v>
      </c>
      <c r="AI95" s="15">
        <f ca="1" t="shared" si="489"/>
        <v>10650.2048130178</v>
      </c>
      <c r="AJ95" s="17">
        <f ca="1" t="shared" si="490"/>
        <v>46800.2952233433</v>
      </c>
      <c r="AK95" s="17">
        <f ca="1" t="shared" si="491"/>
        <v>49816.0343471439</v>
      </c>
      <c r="AL95" s="17">
        <f ca="1" t="shared" si="492"/>
        <v>66281.2136674078</v>
      </c>
      <c r="AM95" s="17">
        <f ca="1" t="shared" si="493"/>
        <v>79731.6437252372</v>
      </c>
      <c r="AN95" s="17">
        <f ca="1" t="shared" si="494"/>
        <v>84532.0499956843</v>
      </c>
      <c r="AO95" s="17">
        <f ca="1">C95/'Ejercicio 3 - TIR'!$D$7</f>
        <v>16819.3301956702</v>
      </c>
      <c r="AP95" s="17">
        <f ca="1" t="shared" si="495"/>
        <v>29980.9650276731</v>
      </c>
      <c r="AQ95" s="17">
        <f ca="1" t="shared" si="496"/>
        <v>32996.7041514736</v>
      </c>
      <c r="AR95" s="17">
        <f ca="1" t="shared" si="497"/>
        <v>49461.8834717375</v>
      </c>
      <c r="AS95" s="17">
        <f ca="1" t="shared" si="498"/>
        <v>62912.3135295669</v>
      </c>
      <c r="AT95" s="17">
        <f ca="1" t="shared" si="499"/>
        <v>67712.7198000141</v>
      </c>
      <c r="AU95" s="17">
        <f ca="1">AP95*'Ejercicio 3 - TIR'!$D$5</f>
        <v>14990.4825138365</v>
      </c>
      <c r="AV95" s="17">
        <f ca="1">AQ95*'Ejercicio 3 - TIR'!$D$5</f>
        <v>16498.3520757368</v>
      </c>
      <c r="AW95" s="17">
        <f ca="1">AR95*'Ejercicio 3 - TIR'!$D$5</f>
        <v>24730.9417358688</v>
      </c>
      <c r="AX95" s="17">
        <f ca="1">AS95*'Ejercicio 3 - TIR'!$D$5</f>
        <v>31456.1567647835</v>
      </c>
      <c r="AY95" s="17">
        <f ca="1">AT95*'Ejercicio 3 - TIR'!$D$5</f>
        <v>33856.359900007</v>
      </c>
      <c r="AZ95" s="17">
        <f ca="1" t="shared" ref="AZ95:BD95" si="711">AJ95-AU95-AE95</f>
        <v>26565.0338420379</v>
      </c>
      <c r="BA95" s="17">
        <f ca="1" t="shared" si="711"/>
        <v>27281.6663566946</v>
      </c>
      <c r="BB95" s="17">
        <f ca="1" t="shared" si="711"/>
        <v>34415.5286097217</v>
      </c>
      <c r="BC95" s="17">
        <f ca="1" t="shared" si="711"/>
        <v>39708.5289228451</v>
      </c>
      <c r="BD95" s="17">
        <f ca="1" t="shared" si="711"/>
        <v>40025.4852826594</v>
      </c>
      <c r="BE95" s="17">
        <f ca="1" t="shared" ref="BE95:BI95" si="712">AZ95/Z95</f>
        <v>23068.8409910467</v>
      </c>
      <c r="BF95" s="17">
        <f ca="1" t="shared" si="712"/>
        <v>20585.5796906077</v>
      </c>
      <c r="BG95" s="17">
        <f ca="1" t="shared" si="712"/>
        <v>21969.4242190031</v>
      </c>
      <c r="BH95" s="17">
        <f ca="1" t="shared" si="712"/>
        <v>21110.5594410052</v>
      </c>
      <c r="BI95" s="17">
        <f ca="1" t="shared" si="712"/>
        <v>17116.7469606486</v>
      </c>
      <c r="BJ95" s="17">
        <f ca="1" t="shared" si="502"/>
        <v>80923.1822558768</v>
      </c>
      <c r="BK95" s="17">
        <f ca="1" t="shared" si="503"/>
        <v>39330.01140688</v>
      </c>
      <c r="BL95" s="17">
        <f ca="1" t="shared" si="504"/>
        <v>120253.193662757</v>
      </c>
      <c r="BM95" s="17">
        <f ca="1">BK95*'Ejercicio 3 - TIR'!$D$5</f>
        <v>19665.00570344</v>
      </c>
      <c r="BN95" s="17">
        <f ca="1" t="shared" si="505"/>
        <v>100588.187959317</v>
      </c>
      <c r="BO95" s="17">
        <f ca="1" t="shared" si="506"/>
        <v>43016.1570402174</v>
      </c>
      <c r="BP95" s="17">
        <f ca="1" t="shared" si="507"/>
        <v>-118703.142920733</v>
      </c>
      <c r="BQ95" s="17">
        <f ca="1" t="shared" ref="BQ95:BT95" si="713">BE95</f>
        <v>23068.8409910467</v>
      </c>
      <c r="BR95" s="17">
        <f ca="1" t="shared" si="713"/>
        <v>20585.5796906077</v>
      </c>
      <c r="BS95" s="17">
        <f ca="1" t="shared" si="713"/>
        <v>21969.4242190031</v>
      </c>
      <c r="BT95" s="17">
        <f ca="1" t="shared" si="713"/>
        <v>21110.5594410052</v>
      </c>
      <c r="BU95" s="17">
        <f ca="1" t="shared" si="509"/>
        <v>60132.904000866</v>
      </c>
      <c r="BV95" s="19">
        <f ca="1" t="shared" si="510"/>
        <v>6.39157478248191</v>
      </c>
    </row>
    <row r="96" ht="15" customHeight="1" spans="1:74">
      <c r="A96" s="15">
        <v>95</v>
      </c>
      <c r="B96" s="16">
        <f ca="1" t="shared" ref="B96:F96" si="714">RAND()</f>
        <v>0.80711780171769</v>
      </c>
      <c r="C96" s="17">
        <f ca="1">IF(B96&lt;=('Ejercicio 3 - TIR'!$D$13-'Ejercicio 3 - TIR'!$C$13)/('Ejercicio 3 - TIR'!$E$13-'Ejercicio 3 - TIR'!$C$13),'Ejercicio 3 - TIR'!$C$13+SQRT(('Ejercicio 3 - TIR'!$E$13-'Ejercicio 3 - TIR'!$C$13)*('Ejercicio 3 - TIR'!$D$13-'Ejercicio 3 - TIR'!$C$13)*B96),'Ejercicio 3 - TIR'!$E$13-SQRT(('Ejercicio 3 - TIR'!$E$13-'Ejercicio 3 - TIR'!$C$13)*('Ejercicio 3 - TIR'!$E$13-'Ejercicio 3 - TIR'!$D$13)*(1-B96)))</f>
        <v>84786.2352476853</v>
      </c>
      <c r="D96" s="16">
        <f ca="1" t="shared" si="714"/>
        <v>0.0922174723059446</v>
      </c>
      <c r="E96" s="17">
        <f ca="1">IF(D96&lt;=('Ejercicio 3 - TIR'!$D$14-'Ejercicio 3 - TIR'!$C$14)/('Ejercicio 3 - TIR'!$E$14-'Ejercicio 3 - TIR'!$C$14),'Ejercicio 3 - TIR'!$C$14+SQRT(('Ejercicio 3 - TIR'!$E$14-'Ejercicio 3 - TIR'!$C$14)*('Ejercicio 3 - TIR'!$D$14-'Ejercicio 3 - TIR'!$C$14)*D96),'Ejercicio 3 - TIR'!$E$14-SQRT(('Ejercicio 3 - TIR'!$E$14-'Ejercicio 3 - TIR'!$C$14)*('Ejercicio 3 - TIR'!$E$14-'Ejercicio 3 - TIR'!$D$14)*(1-D96)))</f>
        <v>27629.887910719</v>
      </c>
      <c r="F96" s="16">
        <f ca="1" t="shared" si="714"/>
        <v>0.313640693955802</v>
      </c>
      <c r="G96" s="17">
        <f ca="1">IF(F96&lt;=('Ejercicio 3 - TIR'!$D$18-'Ejercicio 3 - TIR'!$C$18)/('Ejercicio 3 - TIR'!$E$18-'Ejercicio 3 - TIR'!$C$18),'Ejercicio 3 - TIR'!$C$18+SQRT(('Ejercicio 3 - TIR'!$E$18-'Ejercicio 3 - TIR'!$C$18)*('Ejercicio 3 - TIR'!$D$18-'Ejercicio 3 - TIR'!$C$18)*F96),'Ejercicio 3 - TIR'!$E$18-SQRT(('Ejercicio 3 - TIR'!$E$18-'Ejercicio 3 - TIR'!$C$18)*('Ejercicio 3 - TIR'!$E$18-'Ejercicio 3 - TIR'!$D$18)*(1-F96)))</f>
        <v>36859.0162628011</v>
      </c>
      <c r="H96" s="16">
        <f ca="1" t="shared" ref="H96:L96" si="715">RAND()</f>
        <v>0.941191971173941</v>
      </c>
      <c r="I96" s="17">
        <f ca="1">IF(H96&lt;=('Ejercicio 3 - TIR'!$D$18-'Ejercicio 3 - TIR'!$C$18)/('Ejercicio 3 - TIR'!$E$18-'Ejercicio 3 - TIR'!$C$18),'Ejercicio 3 - TIR'!$C$18+SQRT(('Ejercicio 3 - TIR'!$E$18-'Ejercicio 3 - TIR'!$C$18)*('Ejercicio 3 - TIR'!$D$18-'Ejercicio 3 - TIR'!$C$18)*H96),'Ejercicio 3 - TIR'!$E$18-SQRT(('Ejercicio 3 - TIR'!$E$18-'Ejercicio 3 - TIR'!$C$18)*('Ejercicio 3 - TIR'!$E$18-'Ejercicio 3 - TIR'!$D$18)*(1-H96)))</f>
        <v>42899.8566329999</v>
      </c>
      <c r="J96" s="16">
        <f ca="1" t="shared" si="715"/>
        <v>0.537239489767293</v>
      </c>
      <c r="K96" s="17">
        <f ca="1">IF(J96&lt;=('Ejercicio 3 - TIR'!$D$18-'Ejercicio 3 - TIR'!$C$18)/('Ejercicio 3 - TIR'!$E$18-'Ejercicio 3 - TIR'!$C$18),'Ejercicio 3 - TIR'!$C$18+SQRT(('Ejercicio 3 - TIR'!$E$18-'Ejercicio 3 - TIR'!$C$18)*('Ejercicio 3 - TIR'!$D$18-'Ejercicio 3 - TIR'!$C$18)*J96),'Ejercicio 3 - TIR'!$E$18-SQRT(('Ejercicio 3 - TIR'!$E$18-'Ejercicio 3 - TIR'!$C$18)*('Ejercicio 3 - TIR'!$E$18-'Ejercicio 3 - TIR'!$D$18)*(1-J96)))</f>
        <v>38976.9662729173</v>
      </c>
      <c r="L96" s="16">
        <f ca="1" t="shared" si="715"/>
        <v>0.117887301256357</v>
      </c>
      <c r="M96" s="17">
        <f ca="1">IF(L96&lt;=('Ejercicio 3 - TIR'!$D$18-'Ejercicio 3 - TIR'!$C$18)/('Ejercicio 3 - TIR'!$E$18-'Ejercicio 3 - TIR'!$C$18),'Ejercicio 3 - TIR'!$C$18+SQRT(('Ejercicio 3 - TIR'!$E$18-'Ejercicio 3 - TIR'!$C$18)*('Ejercicio 3 - TIR'!$D$18-'Ejercicio 3 - TIR'!$C$18)*L96),'Ejercicio 3 - TIR'!$E$18-SQRT(('Ejercicio 3 - TIR'!$E$18-'Ejercicio 3 - TIR'!$C$18)*('Ejercicio 3 - TIR'!$E$18-'Ejercicio 3 - TIR'!$D$18)*(1-L96)))</f>
        <v>34205.1272499716</v>
      </c>
      <c r="N96" s="16">
        <f ca="1" t="shared" ref="N96:R96" si="716">RAND()</f>
        <v>0.625148475593469</v>
      </c>
      <c r="O96" s="17">
        <f ca="1">IF(N96&lt;=('Ejercicio 3 - TIR'!$D$18-'Ejercicio 3 - TIR'!$C$18)/('Ejercicio 3 - TIR'!$E$18-'Ejercicio 3 - TIR'!$C$18),'Ejercicio 3 - TIR'!$C$18+SQRT(('Ejercicio 3 - TIR'!$E$18-'Ejercicio 3 - TIR'!$C$18)*('Ejercicio 3 - TIR'!$D$18-'Ejercicio 3 - TIR'!$C$18)*N96),'Ejercicio 3 - TIR'!$E$18-SQRT(('Ejercicio 3 - TIR'!$E$18-'Ejercicio 3 - TIR'!$C$18)*('Ejercicio 3 - TIR'!$E$18-'Ejercicio 3 - TIR'!$D$18)*(1-N96)))</f>
        <v>39683.6083842244</v>
      </c>
      <c r="P96" s="16">
        <f ca="1" t="shared" si="716"/>
        <v>0.274092663910872</v>
      </c>
      <c r="Q96" s="18">
        <f ca="1">IF(P96&lt;=('Ejercicio 3 - TIR'!$D$22-'Ejercicio 3 - TIR'!$C$22)/('Ejercicio 3 - TIR'!$E$22-'Ejercicio 3 - TIR'!$C$22),'Ejercicio 3 - TIR'!$C$22+SQRT(('Ejercicio 3 - TIR'!$E$22-'Ejercicio 3 - TIR'!$C$22)*('Ejercicio 3 - TIR'!$D$22-'Ejercicio 3 - TIR'!$C$22)*P96),'Ejercicio 3 - TIR'!$E$22-SQRT(('Ejercicio 3 - TIR'!$E$22-'Ejercicio 3 - TIR'!$C$22)*('Ejercicio 3 - TIR'!$E$22-'Ejercicio 3 - TIR'!$D$22)*(1-P96)))</f>
        <v>0.142211861584288</v>
      </c>
      <c r="R96" s="16">
        <f ca="1" t="shared" si="716"/>
        <v>0.665498008944877</v>
      </c>
      <c r="S96" s="18">
        <f ca="1">IF(R96&lt;=('Ejercicio 3 - TIR'!$D$23-'Ejercicio 3 - TIR'!$C$23)/('Ejercicio 3 - TIR'!$E$23-'Ejercicio 3 - TIR'!$C$23),'Ejercicio 3 - TIR'!$C$23+SQRT(('Ejercicio 3 - TIR'!$E$23-'Ejercicio 3 - TIR'!$C$23)*('Ejercicio 3 - TIR'!$D$23-'Ejercicio 3 - TIR'!$C$23)*R96),'Ejercicio 3 - TIR'!$E$23-SQRT(('Ejercicio 3 - TIR'!$E$23-'Ejercicio 3 - TIR'!$C$23)*('Ejercicio 3 - TIR'!$E$23-'Ejercicio 3 - TIR'!$D$23)*(1-R96)))</f>
        <v>0.155462200915746</v>
      </c>
      <c r="T96" s="16">
        <f ca="1" t="shared" ref="T96:X96" si="717">RAND()</f>
        <v>0.893591285630595</v>
      </c>
      <c r="U96" s="18">
        <f ca="1">IF(T96&lt;=('Ejercicio 3 - TIR'!$D$24-'Ejercicio 3 - TIR'!$C$24)/('Ejercicio 3 - TIR'!$E$24-'Ejercicio 3 - TIR'!$C$24),'Ejercicio 3 - TIR'!$C$24+SQRT(('Ejercicio 3 - TIR'!$E$24-'Ejercicio 3 - TIR'!$C$24)*('Ejercicio 3 - TIR'!$D$24-'Ejercicio 3 - TIR'!$C$24)*T96),'Ejercicio 3 - TIR'!$E$24-SQRT(('Ejercicio 3 - TIR'!$E$24-'Ejercicio 3 - TIR'!$C$24)*('Ejercicio 3 - TIR'!$E$24-'Ejercicio 3 - TIR'!$D$24)*(1-T96)))</f>
        <v>0.202738933977464</v>
      </c>
      <c r="V96" s="16">
        <f ca="1" t="shared" si="717"/>
        <v>0.905367082427879</v>
      </c>
      <c r="W96" s="18">
        <f ca="1">IF(V96&lt;=('Ejercicio 3 - TIR'!$D$25-'Ejercicio 3 - TIR'!$C$25)/('Ejercicio 3 - TIR'!$E$25-'Ejercicio 3 - TIR'!$C$25),'Ejercicio 3 - TIR'!$C$25+SQRT(('Ejercicio 3 - TIR'!$E$25-'Ejercicio 3 - TIR'!$C$25)*('Ejercicio 3 - TIR'!$D$25-'Ejercicio 3 - TIR'!$C$25)*V96),'Ejercicio 3 - TIR'!$E$25-SQRT(('Ejercicio 3 - TIR'!$E$25-'Ejercicio 3 - TIR'!$C$25)*('Ejercicio 3 - TIR'!$E$25-'Ejercicio 3 - TIR'!$D$25)*(1-V96)))</f>
        <v>0.231800681015422</v>
      </c>
      <c r="X96" s="16">
        <f ca="1" t="shared" si="717"/>
        <v>0.334537616891067</v>
      </c>
      <c r="Y96" s="18">
        <f ca="1">IF(X96&lt;=('Ejercicio 3 - TIR'!$D$26-'Ejercicio 3 - TIR'!$C$26)/('Ejercicio 3 - TIR'!$E$26-'Ejercicio 3 - TIR'!$C$26),'Ejercicio 3 - TIR'!$C$26+SQRT(('Ejercicio 3 - TIR'!$E$26-'Ejercicio 3 - TIR'!$C$26)*('Ejercicio 3 - TIR'!$D$26-'Ejercicio 3 - TIR'!$C$26)*X96),'Ejercicio 3 - TIR'!$E$26-SQRT(('Ejercicio 3 - TIR'!$E$26-'Ejercicio 3 - TIR'!$C$26)*('Ejercicio 3 - TIR'!$E$26-'Ejercicio 3 - TIR'!$D$26)*(1-X96)))</f>
        <v>0.220054217256022</v>
      </c>
      <c r="Z96" s="16">
        <f ca="1" t="shared" si="480"/>
        <v>1.14221186158429</v>
      </c>
      <c r="AA96" s="16">
        <f ca="1" t="shared" si="481"/>
        <v>1.31978263149825</v>
      </c>
      <c r="AB96" s="16">
        <f ca="1" t="shared" si="482"/>
        <v>1.58735395529018</v>
      </c>
      <c r="AC96" s="16">
        <f ca="1" t="shared" si="483"/>
        <v>1.95530368313897</v>
      </c>
      <c r="AD96" s="16">
        <f ca="1" t="shared" si="484"/>
        <v>2.38557650462993</v>
      </c>
      <c r="AE96" s="15">
        <f ca="1" t="shared" si="485"/>
        <v>3929.29779514856</v>
      </c>
      <c r="AF96" s="15">
        <f ca="1" t="shared" si="486"/>
        <v>4540.15507843574</v>
      </c>
      <c r="AG96" s="15">
        <f ca="1" t="shared" si="487"/>
        <v>5460.62127913018</v>
      </c>
      <c r="AH96" s="15">
        <f ca="1" t="shared" si="488"/>
        <v>6726.39701039986</v>
      </c>
      <c r="AI96" s="15">
        <f ca="1" t="shared" si="489"/>
        <v>8206.56903947664</v>
      </c>
      <c r="AJ96" s="17">
        <f ca="1" t="shared" si="490"/>
        <v>42100.8055816996</v>
      </c>
      <c r="AK96" s="17">
        <f ca="1" t="shared" si="491"/>
        <v>56618.4856779984</v>
      </c>
      <c r="AL96" s="17">
        <f ca="1" t="shared" si="492"/>
        <v>61870.2415785272</v>
      </c>
      <c r="AM96" s="17">
        <f ca="1" t="shared" si="493"/>
        <v>66881.4112941065</v>
      </c>
      <c r="AN96" s="17">
        <f ca="1" t="shared" si="494"/>
        <v>94668.283780341</v>
      </c>
      <c r="AO96" s="17">
        <f ca="1">C96/'Ejercicio 3 - TIR'!$D$7</f>
        <v>16957.2470495371</v>
      </c>
      <c r="AP96" s="17">
        <f ca="1" t="shared" si="495"/>
        <v>25143.5585321626</v>
      </c>
      <c r="AQ96" s="17">
        <f ca="1" t="shared" si="496"/>
        <v>39661.2386284613</v>
      </c>
      <c r="AR96" s="17">
        <f ca="1" t="shared" si="497"/>
        <v>44912.9945289901</v>
      </c>
      <c r="AS96" s="17">
        <f ca="1" t="shared" si="498"/>
        <v>49924.1642445695</v>
      </c>
      <c r="AT96" s="17">
        <f ca="1" t="shared" si="499"/>
        <v>77711.0367308039</v>
      </c>
      <c r="AU96" s="17">
        <f ca="1">AP96*'Ejercicio 3 - TIR'!$D$5</f>
        <v>12571.7792660813</v>
      </c>
      <c r="AV96" s="17">
        <f ca="1">AQ96*'Ejercicio 3 - TIR'!$D$5</f>
        <v>19830.6193142307</v>
      </c>
      <c r="AW96" s="17">
        <f ca="1">AR96*'Ejercicio 3 - TIR'!$D$5</f>
        <v>22456.4972644951</v>
      </c>
      <c r="AX96" s="17">
        <f ca="1">AS96*'Ejercicio 3 - TIR'!$D$5</f>
        <v>24962.0821222847</v>
      </c>
      <c r="AY96" s="17">
        <f ca="1">AT96*'Ejercicio 3 - TIR'!$D$5</f>
        <v>38855.518365402</v>
      </c>
      <c r="AZ96" s="17">
        <f ca="1" t="shared" ref="AZ96:BD96" si="718">AJ96-AU96-AE96</f>
        <v>25599.7285204698</v>
      </c>
      <c r="BA96" s="17">
        <f ca="1" t="shared" si="718"/>
        <v>32247.711285332</v>
      </c>
      <c r="BB96" s="17">
        <f ca="1" t="shared" si="718"/>
        <v>33953.123034902</v>
      </c>
      <c r="BC96" s="17">
        <f ca="1" t="shared" si="718"/>
        <v>35192.9321614219</v>
      </c>
      <c r="BD96" s="17">
        <f ca="1" t="shared" si="718"/>
        <v>47606.1963754624</v>
      </c>
      <c r="BE96" s="17">
        <f ca="1" t="shared" ref="BE96:BI96" si="719">AZ96/Z96</f>
        <v>22412.4169792477</v>
      </c>
      <c r="BF96" s="17">
        <f ca="1" t="shared" si="719"/>
        <v>24434.1079475516</v>
      </c>
      <c r="BG96" s="17">
        <f ca="1" t="shared" si="719"/>
        <v>21389.7618245422</v>
      </c>
      <c r="BH96" s="17">
        <f ca="1" t="shared" si="719"/>
        <v>17998.7039685439</v>
      </c>
      <c r="BI96" s="17">
        <f ca="1" t="shared" si="719"/>
        <v>19955.8455924881</v>
      </c>
      <c r="BJ96" s="17">
        <f ca="1" t="shared" si="502"/>
        <v>65913.2114253698</v>
      </c>
      <c r="BK96" s="17">
        <f ca="1" t="shared" si="503"/>
        <v>40452.8101445808</v>
      </c>
      <c r="BL96" s="17">
        <f ca="1" t="shared" si="504"/>
        <v>106366.021569951</v>
      </c>
      <c r="BM96" s="17">
        <f ca="1">BK96*'Ejercicio 3 - TIR'!$D$5</f>
        <v>20226.4050722904</v>
      </c>
      <c r="BN96" s="17">
        <f ca="1" t="shared" si="505"/>
        <v>86139.6164976602</v>
      </c>
      <c r="BO96" s="17">
        <f ca="1" t="shared" si="506"/>
        <v>36108.5114354875</v>
      </c>
      <c r="BP96" s="17">
        <f ca="1" t="shared" si="507"/>
        <v>-112416.123158404</v>
      </c>
      <c r="BQ96" s="17">
        <f ca="1" t="shared" ref="BQ96:BT96" si="720">BE96</f>
        <v>22412.4169792477</v>
      </c>
      <c r="BR96" s="17">
        <f ca="1" t="shared" si="720"/>
        <v>24434.1079475516</v>
      </c>
      <c r="BS96" s="17">
        <f ca="1" t="shared" si="720"/>
        <v>21389.7618245422</v>
      </c>
      <c r="BT96" s="17">
        <f ca="1" t="shared" si="720"/>
        <v>17998.7039685439</v>
      </c>
      <c r="BU96" s="17">
        <f ca="1" t="shared" si="509"/>
        <v>56064.3570279756</v>
      </c>
      <c r="BV96" s="19">
        <f ca="1" t="shared" si="510"/>
        <v>7.30117752756214</v>
      </c>
    </row>
    <row r="97" ht="15" customHeight="1" spans="1:74">
      <c r="A97" s="15">
        <v>96</v>
      </c>
      <c r="B97" s="16">
        <f ca="1" t="shared" ref="B97:F97" si="721">RAND()</f>
        <v>0.370625097338642</v>
      </c>
      <c r="C97" s="17">
        <f ca="1">IF(B97&lt;=('Ejercicio 3 - TIR'!$D$13-'Ejercicio 3 - TIR'!$C$13)/('Ejercicio 3 - TIR'!$E$13-'Ejercicio 3 - TIR'!$C$13),'Ejercicio 3 - TIR'!$C$13+SQRT(('Ejercicio 3 - TIR'!$E$13-'Ejercicio 3 - TIR'!$C$13)*('Ejercicio 3 - TIR'!$D$13-'Ejercicio 3 - TIR'!$C$13)*B97),'Ejercicio 3 - TIR'!$E$13-SQRT(('Ejercicio 3 - TIR'!$E$13-'Ejercicio 3 - TIR'!$C$13)*('Ejercicio 3 - TIR'!$E$13-'Ejercicio 3 - TIR'!$D$13)*(1-B97)))</f>
        <v>72518.1899578352</v>
      </c>
      <c r="D97" s="16">
        <f ca="1" t="shared" si="721"/>
        <v>0.0971068867706242</v>
      </c>
      <c r="E97" s="17">
        <f ca="1">IF(D97&lt;=('Ejercicio 3 - TIR'!$D$14-'Ejercicio 3 - TIR'!$C$14)/('Ejercicio 3 - TIR'!$E$14-'Ejercicio 3 - TIR'!$C$14),'Ejercicio 3 - TIR'!$C$14+SQRT(('Ejercicio 3 - TIR'!$E$14-'Ejercicio 3 - TIR'!$C$14)*('Ejercicio 3 - TIR'!$D$14-'Ejercicio 3 - TIR'!$C$14)*D97),'Ejercicio 3 - TIR'!$E$14-SQRT(('Ejercicio 3 - TIR'!$E$14-'Ejercicio 3 - TIR'!$C$14)*('Ejercicio 3 - TIR'!$E$14-'Ejercicio 3 - TIR'!$D$14)*(1-D97)))</f>
        <v>27698.7064508384</v>
      </c>
      <c r="F97" s="16">
        <f ca="1" t="shared" si="721"/>
        <v>0.376562737593928</v>
      </c>
      <c r="G97" s="17">
        <f ca="1">IF(F97&lt;=('Ejercicio 3 - TIR'!$D$18-'Ejercicio 3 - TIR'!$C$18)/('Ejercicio 3 - TIR'!$E$18-'Ejercicio 3 - TIR'!$C$18),'Ejercicio 3 - TIR'!$C$18+SQRT(('Ejercicio 3 - TIR'!$E$18-'Ejercicio 3 - TIR'!$C$18)*('Ejercicio 3 - TIR'!$D$18-'Ejercicio 3 - TIR'!$C$18)*F97),'Ejercicio 3 - TIR'!$E$18-SQRT(('Ejercicio 3 - TIR'!$E$18-'Ejercicio 3 - TIR'!$C$18)*('Ejercicio 3 - TIR'!$E$18-'Ejercicio 3 - TIR'!$D$18)*(1-F97)))</f>
        <v>37515.6111287832</v>
      </c>
      <c r="H97" s="16">
        <f ca="1" t="shared" ref="H97:L97" si="722">RAND()</f>
        <v>0.45238422094214</v>
      </c>
      <c r="I97" s="17">
        <f ca="1">IF(H97&lt;=('Ejercicio 3 - TIR'!$D$18-'Ejercicio 3 - TIR'!$C$18)/('Ejercicio 3 - TIR'!$E$18-'Ejercicio 3 - TIR'!$C$18),'Ejercicio 3 - TIR'!$C$18+SQRT(('Ejercicio 3 - TIR'!$E$18-'Ejercicio 3 - TIR'!$C$18)*('Ejercicio 3 - TIR'!$D$18-'Ejercicio 3 - TIR'!$C$18)*H97),'Ejercicio 3 - TIR'!$E$18-SQRT(('Ejercicio 3 - TIR'!$E$18-'Ejercicio 3 - TIR'!$C$18)*('Ejercicio 3 - TIR'!$E$18-'Ejercicio 3 - TIR'!$D$18)*(1-H97)))</f>
        <v>38237.5744695463</v>
      </c>
      <c r="J97" s="16">
        <f ca="1" t="shared" si="722"/>
        <v>0.483293437782809</v>
      </c>
      <c r="K97" s="17">
        <f ca="1">IF(J97&lt;=('Ejercicio 3 - TIR'!$D$18-'Ejercicio 3 - TIR'!$C$18)/('Ejercicio 3 - TIR'!$E$18-'Ejercicio 3 - TIR'!$C$18),'Ejercicio 3 - TIR'!$C$18+SQRT(('Ejercicio 3 - TIR'!$E$18-'Ejercicio 3 - TIR'!$C$18)*('Ejercicio 3 - TIR'!$D$18-'Ejercicio 3 - TIR'!$C$18)*J97),'Ejercicio 3 - TIR'!$E$18-SQRT(('Ejercicio 3 - TIR'!$E$18-'Ejercicio 3 - TIR'!$C$18)*('Ejercicio 3 - TIR'!$E$18-'Ejercicio 3 - TIR'!$D$18)*(1-J97)))</f>
        <v>38514.3417636022</v>
      </c>
      <c r="L97" s="16">
        <f ca="1" t="shared" si="722"/>
        <v>0.855821426348708</v>
      </c>
      <c r="M97" s="17">
        <f ca="1">IF(L97&lt;=('Ejercicio 3 - TIR'!$D$18-'Ejercicio 3 - TIR'!$C$18)/('Ejercicio 3 - TIR'!$E$18-'Ejercicio 3 - TIR'!$C$18),'Ejercicio 3 - TIR'!$C$18+SQRT(('Ejercicio 3 - TIR'!$E$18-'Ejercicio 3 - TIR'!$C$18)*('Ejercicio 3 - TIR'!$D$18-'Ejercicio 3 - TIR'!$C$18)*L97),'Ejercicio 3 - TIR'!$E$18-SQRT(('Ejercicio 3 - TIR'!$E$18-'Ejercicio 3 - TIR'!$C$18)*('Ejercicio 3 - TIR'!$E$18-'Ejercicio 3 - TIR'!$D$18)*(1-L97)))</f>
        <v>41711.6276026206</v>
      </c>
      <c r="N97" s="16">
        <f ca="1" t="shared" ref="N97:R97" si="723">RAND()</f>
        <v>0.83300780239093</v>
      </c>
      <c r="O97" s="17">
        <f ca="1">IF(N97&lt;=('Ejercicio 3 - TIR'!$D$18-'Ejercicio 3 - TIR'!$C$18)/('Ejercicio 3 - TIR'!$E$18-'Ejercicio 3 - TIR'!$C$18),'Ejercicio 3 - TIR'!$C$18+SQRT(('Ejercicio 3 - TIR'!$E$18-'Ejercicio 3 - TIR'!$C$18)*('Ejercicio 3 - TIR'!$D$18-'Ejercicio 3 - TIR'!$C$18)*N97),'Ejercicio 3 - TIR'!$E$18-SQRT(('Ejercicio 3 - TIR'!$E$18-'Ejercicio 3 - TIR'!$C$18)*('Ejercicio 3 - TIR'!$E$18-'Ejercicio 3 - TIR'!$D$18)*(1-N97)))</f>
        <v>41461.0150013485</v>
      </c>
      <c r="P97" s="16">
        <f ca="1" t="shared" si="723"/>
        <v>0.747176734621244</v>
      </c>
      <c r="Q97" s="18">
        <f ca="1">IF(P97&lt;=('Ejercicio 3 - TIR'!$D$22-'Ejercicio 3 - TIR'!$C$22)/('Ejercicio 3 - TIR'!$E$22-'Ejercicio 3 - TIR'!$C$22),'Ejercicio 3 - TIR'!$C$22+SQRT(('Ejercicio 3 - TIR'!$E$22-'Ejercicio 3 - TIR'!$C$22)*('Ejercicio 3 - TIR'!$D$22-'Ejercicio 3 - TIR'!$C$22)*P97),'Ejercicio 3 - TIR'!$E$22-SQRT(('Ejercicio 3 - TIR'!$E$22-'Ejercicio 3 - TIR'!$C$22)*('Ejercicio 3 - TIR'!$E$22-'Ejercicio 3 - TIR'!$D$22)*(1-P97)))</f>
        <v>0.15866735183617</v>
      </c>
      <c r="R97" s="16">
        <f ca="1" t="shared" si="723"/>
        <v>0.948443573441927</v>
      </c>
      <c r="S97" s="18">
        <f ca="1">IF(R97&lt;=('Ejercicio 3 - TIR'!$D$23-'Ejercicio 3 - TIR'!$C$23)/('Ejercicio 3 - TIR'!$E$23-'Ejercicio 3 - TIR'!$C$23),'Ejercicio 3 - TIR'!$C$23+SQRT(('Ejercicio 3 - TIR'!$E$23-'Ejercicio 3 - TIR'!$C$23)*('Ejercicio 3 - TIR'!$D$23-'Ejercicio 3 - TIR'!$C$23)*R97),'Ejercicio 3 - TIR'!$E$23-SQRT(('Ejercicio 3 - TIR'!$E$23-'Ejercicio 3 - TIR'!$C$23)*('Ejercicio 3 - TIR'!$E$23-'Ejercicio 3 - TIR'!$D$23)*(1-R97)))</f>
        <v>0.170366642962885</v>
      </c>
      <c r="T97" s="16">
        <f ca="1" t="shared" ref="T97:X97" si="724">RAND()</f>
        <v>0.394443791766961</v>
      </c>
      <c r="U97" s="18">
        <f ca="1">IF(T97&lt;=('Ejercicio 3 - TIR'!$D$24-'Ejercicio 3 - TIR'!$C$24)/('Ejercicio 3 - TIR'!$E$24-'Ejercicio 3 - TIR'!$C$24),'Ejercicio 3 - TIR'!$C$24+SQRT(('Ejercicio 3 - TIR'!$E$24-'Ejercicio 3 - TIR'!$C$24)*('Ejercicio 3 - TIR'!$D$24-'Ejercicio 3 - TIR'!$C$24)*T97),'Ejercicio 3 - TIR'!$E$24-SQRT(('Ejercicio 3 - TIR'!$E$24-'Ejercicio 3 - TIR'!$C$24)*('Ejercicio 3 - TIR'!$E$24-'Ejercicio 3 - TIR'!$D$24)*(1-T97)))</f>
        <v>0.17878075681268</v>
      </c>
      <c r="V97" s="16">
        <f ca="1" t="shared" si="724"/>
        <v>0.731642128857922</v>
      </c>
      <c r="W97" s="18">
        <f ca="1">IF(V97&lt;=('Ejercicio 3 - TIR'!$D$25-'Ejercicio 3 - TIR'!$C$25)/('Ejercicio 3 - TIR'!$E$25-'Ejercicio 3 - TIR'!$C$25),'Ejercicio 3 - TIR'!$C$25+SQRT(('Ejercicio 3 - TIR'!$E$25-'Ejercicio 3 - TIR'!$C$25)*('Ejercicio 3 - TIR'!$D$25-'Ejercicio 3 - TIR'!$C$25)*V97),'Ejercicio 3 - TIR'!$E$25-SQRT(('Ejercicio 3 - TIR'!$E$25-'Ejercicio 3 - TIR'!$C$25)*('Ejercicio 3 - TIR'!$E$25-'Ejercicio 3 - TIR'!$D$25)*(1-V97)))</f>
        <v>0.219352772572429</v>
      </c>
      <c r="X97" s="16">
        <f ca="1" t="shared" si="724"/>
        <v>0.766310266496241</v>
      </c>
      <c r="Y97" s="18">
        <f ca="1">IF(X97&lt;=('Ejercicio 3 - TIR'!$D$26-'Ejercicio 3 - TIR'!$C$26)/('Ejercicio 3 - TIR'!$E$26-'Ejercicio 3 - TIR'!$C$26),'Ejercicio 3 - TIR'!$C$26+SQRT(('Ejercicio 3 - TIR'!$E$26-'Ejercicio 3 - TIR'!$C$26)*('Ejercicio 3 - TIR'!$D$26-'Ejercicio 3 - TIR'!$C$26)*X97),'Ejercicio 3 - TIR'!$E$26-SQRT(('Ejercicio 3 - TIR'!$E$26-'Ejercicio 3 - TIR'!$C$26)*('Ejercicio 3 - TIR'!$E$26-'Ejercicio 3 - TIR'!$D$26)*(1-X97)))</f>
        <v>0.244476422464505</v>
      </c>
      <c r="Z97" s="16">
        <f ca="1" t="shared" si="480"/>
        <v>1.15866735183617</v>
      </c>
      <c r="AA97" s="16">
        <f ca="1" t="shared" si="481"/>
        <v>1.35606561887919</v>
      </c>
      <c r="AB97" s="16">
        <f ca="1" t="shared" si="482"/>
        <v>1.59850405651007</v>
      </c>
      <c r="AC97" s="16">
        <f ca="1" t="shared" si="483"/>
        <v>1.94914035327383</v>
      </c>
      <c r="AD97" s="16">
        <f ca="1" t="shared" si="484"/>
        <v>2.42565921372342</v>
      </c>
      <c r="AE97" s="15">
        <f ca="1" t="shared" si="485"/>
        <v>4394.88040184197</v>
      </c>
      <c r="AF97" s="15">
        <f ca="1" t="shared" si="486"/>
        <v>5143.62142212716</v>
      </c>
      <c r="AG97" s="15">
        <f ca="1" t="shared" si="487"/>
        <v>6063.20195273296</v>
      </c>
      <c r="AH97" s="15">
        <f ca="1" t="shared" si="488"/>
        <v>7393.1821117315</v>
      </c>
      <c r="AI97" s="15">
        <f ca="1" t="shared" si="489"/>
        <v>9200.6408250362</v>
      </c>
      <c r="AJ97" s="17">
        <f ca="1" t="shared" si="490"/>
        <v>43468.1137991027</v>
      </c>
      <c r="AK97" s="17">
        <f ca="1" t="shared" si="491"/>
        <v>51852.6600874846</v>
      </c>
      <c r="AL97" s="17">
        <f ca="1" t="shared" si="492"/>
        <v>61565.3315429334</v>
      </c>
      <c r="AM97" s="17">
        <f ca="1" t="shared" si="493"/>
        <v>81301.8165609983</v>
      </c>
      <c r="AN97" s="17">
        <f ca="1" t="shared" si="494"/>
        <v>100570.293048346</v>
      </c>
      <c r="AO97" s="17">
        <f ca="1">C97/'Ejercicio 3 - TIR'!$D$7</f>
        <v>14503.637991567</v>
      </c>
      <c r="AP97" s="17">
        <f ca="1" t="shared" si="495"/>
        <v>28964.4758075357</v>
      </c>
      <c r="AQ97" s="17">
        <f ca="1" t="shared" si="496"/>
        <v>37349.0220959175</v>
      </c>
      <c r="AR97" s="17">
        <f ca="1" t="shared" si="497"/>
        <v>47061.6935513664</v>
      </c>
      <c r="AS97" s="17">
        <f ca="1" t="shared" si="498"/>
        <v>66798.1785694313</v>
      </c>
      <c r="AT97" s="17">
        <f ca="1" t="shared" si="499"/>
        <v>86066.6550567788</v>
      </c>
      <c r="AU97" s="17">
        <f ca="1">AP97*'Ejercicio 3 - TIR'!$D$5</f>
        <v>14482.2379037678</v>
      </c>
      <c r="AV97" s="17">
        <f ca="1">AQ97*'Ejercicio 3 - TIR'!$D$5</f>
        <v>18674.5110479588</v>
      </c>
      <c r="AW97" s="17">
        <f ca="1">AR97*'Ejercicio 3 - TIR'!$D$5</f>
        <v>23530.8467756832</v>
      </c>
      <c r="AX97" s="17">
        <f ca="1">AS97*'Ejercicio 3 - TIR'!$D$5</f>
        <v>33399.0892847156</v>
      </c>
      <c r="AY97" s="17">
        <f ca="1">AT97*'Ejercicio 3 - TIR'!$D$5</f>
        <v>43033.3275283894</v>
      </c>
      <c r="AZ97" s="17">
        <f ca="1" t="shared" ref="AZ97:BD97" si="725">AJ97-AU97-AE97</f>
        <v>24590.9954934929</v>
      </c>
      <c r="BA97" s="17">
        <f ca="1" t="shared" si="725"/>
        <v>28034.5276173987</v>
      </c>
      <c r="BB97" s="17">
        <f ca="1" t="shared" si="725"/>
        <v>31971.2828145173</v>
      </c>
      <c r="BC97" s="17">
        <f ca="1" t="shared" si="725"/>
        <v>40509.5451645512</v>
      </c>
      <c r="BD97" s="17">
        <f ca="1" t="shared" si="725"/>
        <v>48336.3246949202</v>
      </c>
      <c r="BE97" s="17">
        <f ca="1" t="shared" ref="BE97:BI97" si="726">AZ97/Z97</f>
        <v>21223.5163565478</v>
      </c>
      <c r="BF97" s="17">
        <f ca="1" t="shared" si="726"/>
        <v>20673.4299779457</v>
      </c>
      <c r="BG97" s="17">
        <f ca="1" t="shared" si="726"/>
        <v>20000.7517555623</v>
      </c>
      <c r="BH97" s="17">
        <f ca="1" t="shared" si="726"/>
        <v>20783.2879230632</v>
      </c>
      <c r="BI97" s="17">
        <f ca="1" t="shared" si="726"/>
        <v>19927.0880350597</v>
      </c>
      <c r="BJ97" s="17">
        <f ca="1" t="shared" si="502"/>
        <v>67187.6225106964</v>
      </c>
      <c r="BK97" s="17">
        <f ca="1" t="shared" si="503"/>
        <v>35180.8831267536</v>
      </c>
      <c r="BL97" s="17">
        <f ca="1" t="shared" si="504"/>
        <v>102368.50563745</v>
      </c>
      <c r="BM97" s="17">
        <f ca="1">BK97*'Ejercicio 3 - TIR'!$D$5</f>
        <v>17590.4415633768</v>
      </c>
      <c r="BN97" s="17">
        <f ca="1" t="shared" si="505"/>
        <v>84778.0640740732</v>
      </c>
      <c r="BO97" s="17">
        <f ca="1" t="shared" si="506"/>
        <v>34950.5254466219</v>
      </c>
      <c r="BP97" s="17">
        <f ca="1" t="shared" si="507"/>
        <v>-100216.896408674</v>
      </c>
      <c r="BQ97" s="17">
        <f ca="1" t="shared" ref="BQ97:BT97" si="727">BE97</f>
        <v>21223.5163565478</v>
      </c>
      <c r="BR97" s="17">
        <f ca="1" t="shared" si="727"/>
        <v>20673.4299779457</v>
      </c>
      <c r="BS97" s="17">
        <f ca="1" t="shared" si="727"/>
        <v>20000.7517555623</v>
      </c>
      <c r="BT97" s="17">
        <f ca="1" t="shared" si="727"/>
        <v>20783.2879230632</v>
      </c>
      <c r="BU97" s="17">
        <f ca="1" t="shared" si="509"/>
        <v>54877.6134816816</v>
      </c>
      <c r="BV97" s="19">
        <f ca="1" t="shared" si="510"/>
        <v>9.81820645052469</v>
      </c>
    </row>
    <row r="98" ht="15" customHeight="1" spans="1:74">
      <c r="A98" s="15">
        <v>97</v>
      </c>
      <c r="B98" s="16">
        <f ca="1" t="shared" ref="B98:F98" si="728">RAND()</f>
        <v>0.0509644957083597</v>
      </c>
      <c r="C98" s="17">
        <f ca="1">IF(B98&lt;=('Ejercicio 3 - TIR'!$D$13-'Ejercicio 3 - TIR'!$C$13)/('Ejercicio 3 - TIR'!$E$13-'Ejercicio 3 - TIR'!$C$13),'Ejercicio 3 - TIR'!$C$13+SQRT(('Ejercicio 3 - TIR'!$E$13-'Ejercicio 3 - TIR'!$C$13)*('Ejercicio 3 - TIR'!$D$13-'Ejercicio 3 - TIR'!$C$13)*B98),'Ejercicio 3 - TIR'!$E$13-SQRT(('Ejercicio 3 - TIR'!$E$13-'Ejercicio 3 - TIR'!$C$13)*('Ejercicio 3 - TIR'!$E$13-'Ejercicio 3 - TIR'!$D$13)*(1-B98)))</f>
        <v>64515.0634860812</v>
      </c>
      <c r="D98" s="16">
        <f ca="1" t="shared" si="728"/>
        <v>0.899992269319815</v>
      </c>
      <c r="E98" s="17">
        <f ca="1">IF(D98&lt;=('Ejercicio 3 - TIR'!$D$14-'Ejercicio 3 - TIR'!$C$14)/('Ejercicio 3 - TIR'!$E$14-'Ejercicio 3 - TIR'!$C$14),'Ejercicio 3 - TIR'!$C$14+SQRT(('Ejercicio 3 - TIR'!$E$14-'Ejercicio 3 - TIR'!$C$14)*('Ejercicio 3 - TIR'!$D$14-'Ejercicio 3 - TIR'!$C$14)*D98),'Ejercicio 3 - TIR'!$E$14-SQRT(('Ejercicio 3 - TIR'!$E$14-'Ejercicio 3 - TIR'!$C$14)*('Ejercicio 3 - TIR'!$E$14-'Ejercicio 3 - TIR'!$D$14)*(1-D98)))</f>
        <v>36126.8669527077</v>
      </c>
      <c r="F98" s="16">
        <f ca="1" t="shared" si="728"/>
        <v>0.0333884475395874</v>
      </c>
      <c r="G98" s="17">
        <f ca="1">IF(F98&lt;=('Ejercicio 3 - TIR'!$D$18-'Ejercicio 3 - TIR'!$C$18)/('Ejercicio 3 - TIR'!$E$18-'Ejercicio 3 - TIR'!$C$18),'Ejercicio 3 - TIR'!$C$18+SQRT(('Ejercicio 3 - TIR'!$E$18-'Ejercicio 3 - TIR'!$C$18)*('Ejercicio 3 - TIR'!$D$18-'Ejercicio 3 - TIR'!$C$18)*F98),'Ejercicio 3 - TIR'!$E$18-SQRT(('Ejercicio 3 - TIR'!$E$18-'Ejercicio 3 - TIR'!$C$18)*('Ejercicio 3 - TIR'!$E$18-'Ejercicio 3 - TIR'!$D$18)*(1-F98)))</f>
        <v>32237.9158006811</v>
      </c>
      <c r="H98" s="16">
        <f ca="1" t="shared" ref="H98:L98" si="729">RAND()</f>
        <v>0.52222865372013</v>
      </c>
      <c r="I98" s="17">
        <f ca="1">IF(H98&lt;=('Ejercicio 3 - TIR'!$D$18-'Ejercicio 3 - TIR'!$C$18)/('Ejercicio 3 - TIR'!$E$18-'Ejercicio 3 - TIR'!$C$18),'Ejercicio 3 - TIR'!$C$18+SQRT(('Ejercicio 3 - TIR'!$E$18-'Ejercicio 3 - TIR'!$C$18)*('Ejercicio 3 - TIR'!$D$18-'Ejercicio 3 - TIR'!$C$18)*H98),'Ejercicio 3 - TIR'!$E$18-SQRT(('Ejercicio 3 - TIR'!$E$18-'Ejercicio 3 - TIR'!$C$18)*('Ejercicio 3 - TIR'!$E$18-'Ejercicio 3 - TIR'!$D$18)*(1-H98)))</f>
        <v>38850.6665318506</v>
      </c>
      <c r="J98" s="16">
        <f ca="1" t="shared" si="729"/>
        <v>0.777486706769248</v>
      </c>
      <c r="K98" s="17">
        <f ca="1">IF(J98&lt;=('Ejercicio 3 - TIR'!$D$18-'Ejercicio 3 - TIR'!$C$18)/('Ejercicio 3 - TIR'!$E$18-'Ejercicio 3 - TIR'!$C$18),'Ejercicio 3 - TIR'!$C$18+SQRT(('Ejercicio 3 - TIR'!$E$18-'Ejercicio 3 - TIR'!$C$18)*('Ejercicio 3 - TIR'!$D$18-'Ejercicio 3 - TIR'!$C$18)*J98),'Ejercicio 3 - TIR'!$E$18-SQRT(('Ejercicio 3 - TIR'!$E$18-'Ejercicio 3 - TIR'!$C$18)*('Ejercicio 3 - TIR'!$E$18-'Ejercicio 3 - TIR'!$D$18)*(1-J98)))</f>
        <v>40914.844312354</v>
      </c>
      <c r="L98" s="16">
        <f ca="1" t="shared" si="729"/>
        <v>0.911769175580767</v>
      </c>
      <c r="M98" s="17">
        <f ca="1">IF(L98&lt;=('Ejercicio 3 - TIR'!$D$18-'Ejercicio 3 - TIR'!$C$18)/('Ejercicio 3 - TIR'!$E$18-'Ejercicio 3 - TIR'!$C$18),'Ejercicio 3 - TIR'!$C$18+SQRT(('Ejercicio 3 - TIR'!$E$18-'Ejercicio 3 - TIR'!$C$18)*('Ejercicio 3 - TIR'!$D$18-'Ejercicio 3 - TIR'!$C$18)*L98),'Ejercicio 3 - TIR'!$E$18-SQRT(('Ejercicio 3 - TIR'!$E$18-'Ejercicio 3 - TIR'!$C$18)*('Ejercicio 3 - TIR'!$E$18-'Ejercicio 3 - TIR'!$D$18)*(1-L98)))</f>
        <v>42427.5863801786</v>
      </c>
      <c r="N98" s="16">
        <f ca="1" t="shared" ref="N98:R98" si="730">RAND()</f>
        <v>0.373549335597674</v>
      </c>
      <c r="O98" s="17">
        <f ca="1">IF(N98&lt;=('Ejercicio 3 - TIR'!$D$18-'Ejercicio 3 - TIR'!$C$18)/('Ejercicio 3 - TIR'!$E$18-'Ejercicio 3 - TIR'!$C$18),'Ejercicio 3 - TIR'!$C$18+SQRT(('Ejercicio 3 - TIR'!$E$18-'Ejercicio 3 - TIR'!$C$18)*('Ejercicio 3 - TIR'!$D$18-'Ejercicio 3 - TIR'!$C$18)*N98),'Ejercicio 3 - TIR'!$E$18-SQRT(('Ejercicio 3 - TIR'!$E$18-'Ejercicio 3 - TIR'!$C$18)*('Ejercicio 3 - TIR'!$E$18-'Ejercicio 3 - TIR'!$D$18)*(1-N98)))</f>
        <v>37485.4792992601</v>
      </c>
      <c r="P98" s="16">
        <f ca="1" t="shared" si="730"/>
        <v>0.382028214518393</v>
      </c>
      <c r="Q98" s="18">
        <f ca="1">IF(P98&lt;=('Ejercicio 3 - TIR'!$D$22-'Ejercicio 3 - TIR'!$C$22)/('Ejercicio 3 - TIR'!$E$22-'Ejercicio 3 - TIR'!$C$22),'Ejercicio 3 - TIR'!$C$22+SQRT(('Ejercicio 3 - TIR'!$E$22-'Ejercicio 3 - TIR'!$C$22)*('Ejercicio 3 - TIR'!$D$22-'Ejercicio 3 - TIR'!$C$22)*P98),'Ejercicio 3 - TIR'!$E$22-SQRT(('Ejercicio 3 - TIR'!$E$22-'Ejercicio 3 - TIR'!$C$22)*('Ejercicio 3 - TIR'!$E$22-'Ejercicio 3 - TIR'!$D$22)*(1-P98)))</f>
        <v>0.146223096425348</v>
      </c>
      <c r="R98" s="16">
        <f ca="1" t="shared" si="730"/>
        <v>0.242352274587088</v>
      </c>
      <c r="S98" s="18">
        <f ca="1">IF(R98&lt;=('Ejercicio 3 - TIR'!$D$23-'Ejercicio 3 - TIR'!$C$23)/('Ejercicio 3 - TIR'!$E$23-'Ejercicio 3 - TIR'!$C$23),'Ejercicio 3 - TIR'!$C$23+SQRT(('Ejercicio 3 - TIR'!$E$23-'Ejercicio 3 - TIR'!$C$23)*('Ejercicio 3 - TIR'!$D$23-'Ejercicio 3 - TIR'!$C$23)*R98),'Ejercicio 3 - TIR'!$E$23-SQRT(('Ejercicio 3 - TIR'!$E$23-'Ejercicio 3 - TIR'!$C$23)*('Ejercicio 3 - TIR'!$E$23-'Ejercicio 3 - TIR'!$D$23)*(1-R98)))</f>
        <v>0.140886217806409</v>
      </c>
      <c r="T98" s="16">
        <f ca="1" t="shared" ref="T98:X98" si="731">RAND()</f>
        <v>0.836688077312595</v>
      </c>
      <c r="U98" s="18">
        <f ca="1">IF(T98&lt;=('Ejercicio 3 - TIR'!$D$24-'Ejercicio 3 - TIR'!$C$24)/('Ejercicio 3 - TIR'!$E$24-'Ejercicio 3 - TIR'!$C$24),'Ejercicio 3 - TIR'!$C$24+SQRT(('Ejercicio 3 - TIR'!$E$24-'Ejercicio 3 - TIR'!$C$24)*('Ejercicio 3 - TIR'!$D$24-'Ejercicio 3 - TIR'!$C$24)*T98),'Ejercicio 3 - TIR'!$E$24-SQRT(('Ejercicio 3 - TIR'!$E$24-'Ejercicio 3 - TIR'!$C$24)*('Ejercicio 3 - TIR'!$E$24-'Ejercicio 3 - TIR'!$D$24)*(1-T98)))</f>
        <v>0.198616048458605</v>
      </c>
      <c r="V98" s="16">
        <f ca="1" t="shared" si="731"/>
        <v>0.604800301605321</v>
      </c>
      <c r="W98" s="18">
        <f ca="1">IF(V98&lt;=('Ejercicio 3 - TIR'!$D$25-'Ejercicio 3 - TIR'!$C$25)/('Ejercicio 3 - TIR'!$E$25-'Ejercicio 3 - TIR'!$C$25),'Ejercicio 3 - TIR'!$C$25+SQRT(('Ejercicio 3 - TIR'!$E$25-'Ejercicio 3 - TIR'!$C$25)*('Ejercicio 3 - TIR'!$D$25-'Ejercicio 3 - TIR'!$C$25)*V98),'Ejercicio 3 - TIR'!$E$25-SQRT(('Ejercicio 3 - TIR'!$E$25-'Ejercicio 3 - TIR'!$C$25)*('Ejercicio 3 - TIR'!$E$25-'Ejercicio 3 - TIR'!$D$25)*(1-V98)))</f>
        <v>0.212808617337058</v>
      </c>
      <c r="X98" s="16">
        <f ca="1" t="shared" si="731"/>
        <v>0.113162287856277</v>
      </c>
      <c r="Y98" s="18">
        <f ca="1">IF(X98&lt;=('Ejercicio 3 - TIR'!$D$26-'Ejercicio 3 - TIR'!$C$26)/('Ejercicio 3 - TIR'!$E$26-'Ejercicio 3 - TIR'!$C$26),'Ejercicio 3 - TIR'!$C$26+SQRT(('Ejercicio 3 - TIR'!$E$26-'Ejercicio 3 - TIR'!$C$26)*('Ejercicio 3 - TIR'!$D$26-'Ejercicio 3 - TIR'!$C$26)*X98),'Ejercicio 3 - TIR'!$E$26-SQRT(('Ejercicio 3 - TIR'!$E$26-'Ejercicio 3 - TIR'!$C$26)*('Ejercicio 3 - TIR'!$E$26-'Ejercicio 3 - TIR'!$D$26)*(1-X98)))</f>
        <v>0.20747965037442</v>
      </c>
      <c r="Z98" s="16">
        <f ca="1" t="shared" si="480"/>
        <v>1.14622309642535</v>
      </c>
      <c r="AA98" s="16">
        <f ca="1" t="shared" si="481"/>
        <v>1.30771013324307</v>
      </c>
      <c r="AB98" s="16">
        <f ca="1" t="shared" si="482"/>
        <v>1.56744235243708</v>
      </c>
      <c r="AC98" s="16">
        <f ca="1" t="shared" si="483"/>
        <v>1.90100759221476</v>
      </c>
      <c r="AD98" s="16">
        <f ca="1" t="shared" si="484"/>
        <v>2.2954279828066</v>
      </c>
      <c r="AE98" s="15">
        <f ca="1" t="shared" si="485"/>
        <v>5282.5823499715</v>
      </c>
      <c r="AF98" s="15">
        <f ca="1" t="shared" si="486"/>
        <v>6026.82539750988</v>
      </c>
      <c r="AG98" s="15">
        <f ca="1" t="shared" si="487"/>
        <v>7223.84964271325</v>
      </c>
      <c r="AH98" s="15">
        <f ca="1" t="shared" si="488"/>
        <v>8761.14709702986</v>
      </c>
      <c r="AI98" s="15">
        <f ca="1" t="shared" si="489"/>
        <v>10578.9068336005</v>
      </c>
      <c r="AJ98" s="17">
        <f ca="1" t="shared" si="490"/>
        <v>36951.8436713563</v>
      </c>
      <c r="AK98" s="17">
        <f ca="1" t="shared" si="491"/>
        <v>50805.4103069482</v>
      </c>
      <c r="AL98" s="17">
        <f ca="1" t="shared" si="492"/>
        <v>64131.659818553</v>
      </c>
      <c r="AM98" s="17">
        <f ca="1" t="shared" si="493"/>
        <v>80655.1638280671</v>
      </c>
      <c r="AN98" s="17">
        <f ca="1" t="shared" si="494"/>
        <v>86045.218132439</v>
      </c>
      <c r="AO98" s="17">
        <f ca="1">C98/'Ejercicio 3 - TIR'!$D$7</f>
        <v>12903.0126972162</v>
      </c>
      <c r="AP98" s="17">
        <f ca="1" t="shared" si="495"/>
        <v>24048.8309741401</v>
      </c>
      <c r="AQ98" s="17">
        <f ca="1" t="shared" si="496"/>
        <v>37902.397609732</v>
      </c>
      <c r="AR98" s="17">
        <f ca="1" t="shared" si="497"/>
        <v>51228.6471213368</v>
      </c>
      <c r="AS98" s="17">
        <f ca="1" t="shared" si="498"/>
        <v>67752.1511308509</v>
      </c>
      <c r="AT98" s="17">
        <f ca="1" t="shared" si="499"/>
        <v>73142.2054352227</v>
      </c>
      <c r="AU98" s="17">
        <f ca="1">AP98*'Ejercicio 3 - TIR'!$D$5</f>
        <v>12024.41548707</v>
      </c>
      <c r="AV98" s="17">
        <f ca="1">AQ98*'Ejercicio 3 - TIR'!$D$5</f>
        <v>18951.198804866</v>
      </c>
      <c r="AW98" s="17">
        <f ca="1">AR98*'Ejercicio 3 - TIR'!$D$5</f>
        <v>25614.3235606684</v>
      </c>
      <c r="AX98" s="17">
        <f ca="1">AS98*'Ejercicio 3 - TIR'!$D$5</f>
        <v>33876.0755654255</v>
      </c>
      <c r="AY98" s="17">
        <f ca="1">AT98*'Ejercicio 3 - TIR'!$D$5</f>
        <v>36571.1027176114</v>
      </c>
      <c r="AZ98" s="17">
        <f ca="1" t="shared" ref="AZ98:BD98" si="732">AJ98-AU98-AE98</f>
        <v>19644.8458343148</v>
      </c>
      <c r="BA98" s="17">
        <f ca="1" t="shared" si="732"/>
        <v>25827.3861045724</v>
      </c>
      <c r="BB98" s="17">
        <f ca="1" t="shared" si="732"/>
        <v>31293.4866151714</v>
      </c>
      <c r="BC98" s="17">
        <f ca="1" t="shared" si="732"/>
        <v>38017.9411656118</v>
      </c>
      <c r="BD98" s="17">
        <f ca="1" t="shared" si="732"/>
        <v>38895.2085812271</v>
      </c>
      <c r="BE98" s="17">
        <f ca="1" t="shared" ref="BE98:BI98" si="733">AZ98/Z98</f>
        <v>17138.7628600225</v>
      </c>
      <c r="BF98" s="17">
        <f ca="1" t="shared" si="733"/>
        <v>19750.0848605658</v>
      </c>
      <c r="BG98" s="17">
        <f ca="1" t="shared" si="733"/>
        <v>19964.6810401134</v>
      </c>
      <c r="BH98" s="17">
        <f ca="1" t="shared" si="733"/>
        <v>19998.8371016021</v>
      </c>
      <c r="BI98" s="17">
        <f ca="1" t="shared" si="733"/>
        <v>16944.6433835273</v>
      </c>
      <c r="BJ98" s="17">
        <f ca="1" t="shared" si="502"/>
        <v>82926.6213343761</v>
      </c>
      <c r="BK98" s="17">
        <f ca="1" t="shared" si="503"/>
        <v>29617.936407699</v>
      </c>
      <c r="BL98" s="17">
        <f ca="1" t="shared" si="504"/>
        <v>112544.557742075</v>
      </c>
      <c r="BM98" s="17">
        <f ca="1">BK98*'Ejercicio 3 - TIR'!$D$5</f>
        <v>14808.9682038495</v>
      </c>
      <c r="BN98" s="17">
        <f ca="1" t="shared" si="505"/>
        <v>97735.5895382256</v>
      </c>
      <c r="BO98" s="17">
        <f ca="1" t="shared" si="506"/>
        <v>42578.3733013158</v>
      </c>
      <c r="BP98" s="17">
        <f ca="1" t="shared" si="507"/>
        <v>-100641.930438789</v>
      </c>
      <c r="BQ98" s="17">
        <f ca="1" t="shared" ref="BQ98:BT98" si="734">BE98</f>
        <v>17138.7628600225</v>
      </c>
      <c r="BR98" s="17">
        <f ca="1" t="shared" si="734"/>
        <v>19750.0848605658</v>
      </c>
      <c r="BS98" s="17">
        <f ca="1" t="shared" si="734"/>
        <v>19964.6810401134</v>
      </c>
      <c r="BT98" s="17">
        <f ca="1" t="shared" si="734"/>
        <v>19998.8371016021</v>
      </c>
      <c r="BU98" s="17">
        <f ca="1" t="shared" si="509"/>
        <v>59523.0166848431</v>
      </c>
      <c r="BV98" s="19">
        <f ca="1" t="shared" si="510"/>
        <v>8.99208198202912</v>
      </c>
    </row>
    <row r="99" ht="15" customHeight="1" spans="1:74">
      <c r="A99" s="15">
        <v>98</v>
      </c>
      <c r="B99" s="16">
        <f ca="1" t="shared" ref="B99:F99" si="735">RAND()</f>
        <v>0.382335801541927</v>
      </c>
      <c r="C99" s="17">
        <f ca="1">IF(B99&lt;=('Ejercicio 3 - TIR'!$D$13-'Ejercicio 3 - TIR'!$C$13)/('Ejercicio 3 - TIR'!$E$13-'Ejercicio 3 - TIR'!$C$13),'Ejercicio 3 - TIR'!$C$13+SQRT(('Ejercicio 3 - TIR'!$E$13-'Ejercicio 3 - TIR'!$C$13)*('Ejercicio 3 - TIR'!$D$13-'Ejercicio 3 - TIR'!$C$13)*B99),'Ejercicio 3 - TIR'!$E$13-SQRT(('Ejercicio 3 - TIR'!$E$13-'Ejercicio 3 - TIR'!$C$13)*('Ejercicio 3 - TIR'!$E$13-'Ejercicio 3 - TIR'!$D$13)*(1-B99)))</f>
        <v>72775.0658742819</v>
      </c>
      <c r="D99" s="16">
        <f ca="1" t="shared" si="735"/>
        <v>0.387710614000613</v>
      </c>
      <c r="E99" s="17">
        <f ca="1">IF(D99&lt;=('Ejercicio 3 - TIR'!$D$14-'Ejercicio 3 - TIR'!$C$14)/('Ejercicio 3 - TIR'!$E$14-'Ejercicio 3 - TIR'!$C$14),'Ejercicio 3 - TIR'!$C$14+SQRT(('Ejercicio 3 - TIR'!$E$14-'Ejercicio 3 - TIR'!$C$14)*('Ejercicio 3 - TIR'!$D$14-'Ejercicio 3 - TIR'!$C$14)*D99),'Ejercicio 3 - TIR'!$E$14-SQRT(('Ejercicio 3 - TIR'!$E$14-'Ejercicio 3 - TIR'!$C$14)*('Ejercicio 3 - TIR'!$E$14-'Ejercicio 3 - TIR'!$D$14)*(1-D99)))</f>
        <v>30416.5033573383</v>
      </c>
      <c r="F99" s="16">
        <f ca="1" t="shared" si="735"/>
        <v>0.611591535843016</v>
      </c>
      <c r="G99" s="17">
        <f ca="1">IF(F99&lt;=('Ejercicio 3 - TIR'!$D$18-'Ejercicio 3 - TIR'!$C$18)/('Ejercicio 3 - TIR'!$E$18-'Ejercicio 3 - TIR'!$C$18),'Ejercicio 3 - TIR'!$C$18+SQRT(('Ejercicio 3 - TIR'!$E$18-'Ejercicio 3 - TIR'!$C$18)*('Ejercicio 3 - TIR'!$D$18-'Ejercicio 3 - TIR'!$C$18)*F99),'Ejercicio 3 - TIR'!$E$18-SQRT(('Ejercicio 3 - TIR'!$E$18-'Ejercicio 3 - TIR'!$C$18)*('Ejercicio 3 - TIR'!$E$18-'Ejercicio 3 - TIR'!$D$18)*(1-F99)))</f>
        <v>39578.033742708</v>
      </c>
      <c r="H99" s="16">
        <f ca="1" t="shared" ref="H99:L99" si="736">RAND()</f>
        <v>0.645459946086815</v>
      </c>
      <c r="I99" s="17">
        <f ca="1">IF(H99&lt;=('Ejercicio 3 - TIR'!$D$18-'Ejercicio 3 - TIR'!$C$18)/('Ejercicio 3 - TIR'!$E$18-'Ejercicio 3 - TIR'!$C$18),'Ejercicio 3 - TIR'!$C$18+SQRT(('Ejercicio 3 - TIR'!$E$18-'Ejercicio 3 - TIR'!$C$18)*('Ejercicio 3 - TIR'!$D$18-'Ejercicio 3 - TIR'!$C$18)*H99),'Ejercicio 3 - TIR'!$E$18-SQRT(('Ejercicio 3 - TIR'!$E$18-'Ejercicio 3 - TIR'!$C$18)*('Ejercicio 3 - TIR'!$E$18-'Ejercicio 3 - TIR'!$D$18)*(1-H99)))</f>
        <v>39839.6642174935</v>
      </c>
      <c r="J99" s="16">
        <f ca="1" t="shared" si="736"/>
        <v>0.214164563706698</v>
      </c>
      <c r="K99" s="17">
        <f ca="1">IF(J99&lt;=('Ejercicio 3 - TIR'!$D$18-'Ejercicio 3 - TIR'!$C$18)/('Ejercicio 3 - TIR'!$E$18-'Ejercicio 3 - TIR'!$C$18),'Ejercicio 3 - TIR'!$C$18+SQRT(('Ejercicio 3 - TIR'!$E$18-'Ejercicio 3 - TIR'!$C$18)*('Ejercicio 3 - TIR'!$D$18-'Ejercicio 3 - TIR'!$C$18)*J99),'Ejercicio 3 - TIR'!$E$18-SQRT(('Ejercicio 3 - TIR'!$E$18-'Ejercicio 3 - TIR'!$C$18)*('Ejercicio 3 - TIR'!$E$18-'Ejercicio 3 - TIR'!$D$18)*(1-J99)))</f>
        <v>35667.8641970327</v>
      </c>
      <c r="L99" s="16">
        <f ca="1" t="shared" si="736"/>
        <v>0.831350254332924</v>
      </c>
      <c r="M99" s="17">
        <f ca="1">IF(L99&lt;=('Ejercicio 3 - TIR'!$D$18-'Ejercicio 3 - TIR'!$C$18)/('Ejercicio 3 - TIR'!$E$18-'Ejercicio 3 - TIR'!$C$18),'Ejercicio 3 - TIR'!$C$18+SQRT(('Ejercicio 3 - TIR'!$E$18-'Ejercicio 3 - TIR'!$C$18)*('Ejercicio 3 - TIR'!$D$18-'Ejercicio 3 - TIR'!$C$18)*L99),'Ejercicio 3 - TIR'!$E$18-SQRT(('Ejercicio 3 - TIR'!$E$18-'Ejercicio 3 - TIR'!$C$18)*('Ejercicio 3 - TIR'!$E$18-'Ejercicio 3 - TIR'!$D$18)*(1-L99)))</f>
        <v>41443.4945627722</v>
      </c>
      <c r="N99" s="16">
        <f ca="1" t="shared" ref="N99:R99" si="737">RAND()</f>
        <v>0.537767429557391</v>
      </c>
      <c r="O99" s="17">
        <f ca="1">IF(N99&lt;=('Ejercicio 3 - TIR'!$D$18-'Ejercicio 3 - TIR'!$C$18)/('Ejercicio 3 - TIR'!$E$18-'Ejercicio 3 - TIR'!$C$18),'Ejercicio 3 - TIR'!$C$18+SQRT(('Ejercicio 3 - TIR'!$E$18-'Ejercicio 3 - TIR'!$C$18)*('Ejercicio 3 - TIR'!$D$18-'Ejercicio 3 - TIR'!$C$18)*N99),'Ejercicio 3 - TIR'!$E$18-SQRT(('Ejercicio 3 - TIR'!$E$18-'Ejercicio 3 - TIR'!$C$18)*('Ejercicio 3 - TIR'!$E$18-'Ejercicio 3 - TIR'!$D$18)*(1-N99)))</f>
        <v>38981.3759766312</v>
      </c>
      <c r="P99" s="16">
        <f ca="1" t="shared" si="737"/>
        <v>0.0747837853507622</v>
      </c>
      <c r="Q99" s="18">
        <f ca="1">IF(P99&lt;=('Ejercicio 3 - TIR'!$D$22-'Ejercicio 3 - TIR'!$C$22)/('Ejercicio 3 - TIR'!$E$22-'Ejercicio 3 - TIR'!$C$22),'Ejercicio 3 - TIR'!$C$22+SQRT(('Ejercicio 3 - TIR'!$E$22-'Ejercicio 3 - TIR'!$C$22)*('Ejercicio 3 - TIR'!$D$22-'Ejercicio 3 - TIR'!$C$22)*P99),'Ejercicio 3 - TIR'!$E$22-SQRT(('Ejercicio 3 - TIR'!$E$22-'Ejercicio 3 - TIR'!$C$22)*('Ejercicio 3 - TIR'!$E$22-'Ejercicio 3 - TIR'!$D$22)*(1-P99)))</f>
        <v>0.131602190035996</v>
      </c>
      <c r="R99" s="16">
        <f ca="1" t="shared" si="737"/>
        <v>0.531757071446758</v>
      </c>
      <c r="S99" s="18">
        <f ca="1">IF(R99&lt;=('Ejercicio 3 - TIR'!$D$23-'Ejercicio 3 - TIR'!$C$23)/('Ejercicio 3 - TIR'!$E$23-'Ejercicio 3 - TIR'!$C$23),'Ejercicio 3 - TIR'!$C$23+SQRT(('Ejercicio 3 - TIR'!$E$23-'Ejercicio 3 - TIR'!$C$23)*('Ejercicio 3 - TIR'!$D$23-'Ejercicio 3 - TIR'!$C$23)*R99),'Ejercicio 3 - TIR'!$E$23-SQRT(('Ejercicio 3 - TIR'!$E$23-'Ejercicio 3 - TIR'!$C$23)*('Ejercicio 3 - TIR'!$E$23-'Ejercicio 3 - TIR'!$D$23)*(1-R99)))</f>
        <v>0.150968340188755</v>
      </c>
      <c r="T99" s="16">
        <f ca="1" t="shared" ref="T99:X99" si="738">RAND()</f>
        <v>0.741423381453131</v>
      </c>
      <c r="U99" s="18">
        <f ca="1">IF(T99&lt;=('Ejercicio 3 - TIR'!$D$24-'Ejercicio 3 - TIR'!$C$24)/('Ejercicio 3 - TIR'!$E$24-'Ejercicio 3 - TIR'!$C$24),'Ejercicio 3 - TIR'!$C$24+SQRT(('Ejercicio 3 - TIR'!$E$24-'Ejercicio 3 - TIR'!$C$24)*('Ejercicio 3 - TIR'!$D$24-'Ejercicio 3 - TIR'!$C$24)*T99),'Ejercicio 3 - TIR'!$E$24-SQRT(('Ejercicio 3 - TIR'!$E$24-'Ejercicio 3 - TIR'!$C$24)*('Ejercicio 3 - TIR'!$E$24-'Ejercicio 3 - TIR'!$D$24)*(1-T99)))</f>
        <v>0.193092481869722</v>
      </c>
      <c r="V99" s="16">
        <f ca="1" t="shared" si="738"/>
        <v>0.116950271274836</v>
      </c>
      <c r="W99" s="18">
        <f ca="1">IF(V99&lt;=('Ejercicio 3 - TIR'!$D$25-'Ejercicio 3 - TIR'!$C$25)/('Ejercicio 3 - TIR'!$E$25-'Ejercicio 3 - TIR'!$C$25),'Ejercicio 3 - TIR'!$C$25+SQRT(('Ejercicio 3 - TIR'!$E$25-'Ejercicio 3 - TIR'!$C$25)*('Ejercicio 3 - TIR'!$D$25-'Ejercicio 3 - TIR'!$C$25)*V99),'Ejercicio 3 - TIR'!$E$25-SQRT(('Ejercicio 3 - TIR'!$E$25-'Ejercicio 3 - TIR'!$C$25)*('Ejercicio 3 - TIR'!$E$25-'Ejercicio 3 - TIR'!$D$25)*(1-V99)))</f>
        <v>0.192795717243858</v>
      </c>
      <c r="X99" s="16">
        <f ca="1" t="shared" si="738"/>
        <v>0.81490217242269</v>
      </c>
      <c r="Y99" s="18">
        <f ca="1">IF(X99&lt;=('Ejercicio 3 - TIR'!$D$26-'Ejercicio 3 - TIR'!$C$26)/('Ejercicio 3 - TIR'!$E$26-'Ejercicio 3 - TIR'!$C$26),'Ejercicio 3 - TIR'!$C$26+SQRT(('Ejercicio 3 - TIR'!$E$26-'Ejercicio 3 - TIR'!$C$26)*('Ejercicio 3 - TIR'!$D$26-'Ejercicio 3 - TIR'!$C$26)*X99),'Ejercicio 3 - TIR'!$E$26-SQRT(('Ejercicio 3 - TIR'!$E$26-'Ejercicio 3 - TIR'!$C$26)*('Ejercicio 3 - TIR'!$E$26-'Ejercicio 3 - TIR'!$D$26)*(1-X99)))</f>
        <v>0.248384683001471</v>
      </c>
      <c r="Z99" s="16">
        <f ca="1" t="shared" si="480"/>
        <v>1.131602190036</v>
      </c>
      <c r="AA99" s="16">
        <f ca="1" t="shared" si="481"/>
        <v>1.30243829441969</v>
      </c>
      <c r="AB99" s="16">
        <f ca="1" t="shared" si="482"/>
        <v>1.55392933717136</v>
      </c>
      <c r="AC99" s="16">
        <f ca="1" t="shared" si="483"/>
        <v>1.85352025827758</v>
      </c>
      <c r="AD99" s="16">
        <f ca="1" t="shared" si="484"/>
        <v>2.31390630006666</v>
      </c>
      <c r="AE99" s="15">
        <f ca="1" t="shared" si="485"/>
        <v>4002.87845506295</v>
      </c>
      <c r="AF99" s="15">
        <f ca="1" t="shared" si="486"/>
        <v>4607.18637140114</v>
      </c>
      <c r="AG99" s="15">
        <f ca="1" t="shared" si="487"/>
        <v>5496.79942229134</v>
      </c>
      <c r="AH99" s="15">
        <f ca="1" t="shared" si="488"/>
        <v>6556.55880945763</v>
      </c>
      <c r="AI99" s="15">
        <f ca="1" t="shared" si="489"/>
        <v>8185.10759092526</v>
      </c>
      <c r="AJ99" s="17">
        <f ca="1" t="shared" si="490"/>
        <v>44786.5896605669</v>
      </c>
      <c r="AK99" s="17">
        <f ca="1" t="shared" si="491"/>
        <v>51888.7043136854</v>
      </c>
      <c r="AL99" s="17">
        <f ca="1" t="shared" si="492"/>
        <v>55425.340570013</v>
      </c>
      <c r="AM99" s="17">
        <f ca="1" t="shared" si="493"/>
        <v>76816.3567459151</v>
      </c>
      <c r="AN99" s="17">
        <f ca="1" t="shared" si="494"/>
        <v>90199.2514575943</v>
      </c>
      <c r="AO99" s="17">
        <f ca="1">C99/'Ejercicio 3 - TIR'!$D$7</f>
        <v>14555.0131748564</v>
      </c>
      <c r="AP99" s="17">
        <f ca="1" t="shared" si="495"/>
        <v>30231.5764857105</v>
      </c>
      <c r="AQ99" s="17">
        <f ca="1" t="shared" si="496"/>
        <v>37333.6911388291</v>
      </c>
      <c r="AR99" s="17">
        <f ca="1" t="shared" si="497"/>
        <v>40870.3273951566</v>
      </c>
      <c r="AS99" s="17">
        <f ca="1" t="shared" si="498"/>
        <v>62261.3435710588</v>
      </c>
      <c r="AT99" s="17">
        <f ca="1" t="shared" si="499"/>
        <v>75644.2382827379</v>
      </c>
      <c r="AU99" s="17">
        <f ca="1">AP99*'Ejercicio 3 - TIR'!$D$5</f>
        <v>15115.7882428553</v>
      </c>
      <c r="AV99" s="17">
        <f ca="1">AQ99*'Ejercicio 3 - TIR'!$D$5</f>
        <v>18666.8455694145</v>
      </c>
      <c r="AW99" s="17">
        <f ca="1">AR99*'Ejercicio 3 - TIR'!$D$5</f>
        <v>20435.1636975783</v>
      </c>
      <c r="AX99" s="17">
        <f ca="1">AS99*'Ejercicio 3 - TIR'!$D$5</f>
        <v>31130.6717855294</v>
      </c>
      <c r="AY99" s="17">
        <f ca="1">AT99*'Ejercicio 3 - TIR'!$D$5</f>
        <v>37822.119141369</v>
      </c>
      <c r="AZ99" s="17">
        <f ca="1" t="shared" ref="AZ99:BD99" si="739">AJ99-AU99-AE99</f>
        <v>25667.9229626487</v>
      </c>
      <c r="BA99" s="17">
        <f ca="1" t="shared" si="739"/>
        <v>28614.6723728698</v>
      </c>
      <c r="BB99" s="17">
        <f ca="1" t="shared" si="739"/>
        <v>29493.3774501433</v>
      </c>
      <c r="BC99" s="17">
        <f ca="1" t="shared" si="739"/>
        <v>39129.1261509281</v>
      </c>
      <c r="BD99" s="17">
        <f ca="1" t="shared" si="739"/>
        <v>44192.0247253001</v>
      </c>
      <c r="BE99" s="17">
        <f ca="1" t="shared" ref="BE99:BI99" si="740">AZ99/Z99</f>
        <v>22682.8148519509</v>
      </c>
      <c r="BF99" s="17">
        <f ca="1" t="shared" si="740"/>
        <v>21970.0791165843</v>
      </c>
      <c r="BG99" s="17">
        <f ca="1" t="shared" si="740"/>
        <v>18979.8704127889</v>
      </c>
      <c r="BH99" s="17">
        <f ca="1" t="shared" si="740"/>
        <v>21110.7086508402</v>
      </c>
      <c r="BI99" s="17">
        <f ca="1" t="shared" si="740"/>
        <v>19098.450410039</v>
      </c>
      <c r="BJ99" s="17">
        <f ca="1" t="shared" si="502"/>
        <v>70380.9387445439</v>
      </c>
      <c r="BK99" s="17">
        <f ca="1" t="shared" si="503"/>
        <v>33678.9366828535</v>
      </c>
      <c r="BL99" s="17">
        <f ca="1" t="shared" si="504"/>
        <v>104059.875427397</v>
      </c>
      <c r="BM99" s="17">
        <f ca="1">BK99*'Ejercicio 3 - TIR'!$D$5</f>
        <v>16839.4683414267</v>
      </c>
      <c r="BN99" s="17">
        <f ca="1" t="shared" si="505"/>
        <v>87220.4070859707</v>
      </c>
      <c r="BO99" s="17">
        <f ca="1" t="shared" si="506"/>
        <v>37694.0099447665</v>
      </c>
      <c r="BP99" s="17">
        <f ca="1" t="shared" si="507"/>
        <v>-103191.56923162</v>
      </c>
      <c r="BQ99" s="17">
        <f ca="1" t="shared" ref="BQ99:BT99" si="741">BE99</f>
        <v>22682.8148519509</v>
      </c>
      <c r="BR99" s="17">
        <f ca="1" t="shared" si="741"/>
        <v>21970.0791165843</v>
      </c>
      <c r="BS99" s="17">
        <f ca="1" t="shared" si="741"/>
        <v>18979.8704127889</v>
      </c>
      <c r="BT99" s="17">
        <f ca="1" t="shared" si="741"/>
        <v>21110.7086508402</v>
      </c>
      <c r="BU99" s="17">
        <f ca="1" t="shared" si="509"/>
        <v>56792.4603548055</v>
      </c>
      <c r="BV99" s="19">
        <f ca="1" t="shared" si="510"/>
        <v>9.84518094320503</v>
      </c>
    </row>
    <row r="100" ht="15" customHeight="1" spans="1:74">
      <c r="A100" s="15">
        <v>99</v>
      </c>
      <c r="B100" s="16">
        <f ca="1" t="shared" ref="B100:F100" si="742">RAND()</f>
        <v>0.927048980565701</v>
      </c>
      <c r="C100" s="17">
        <f ca="1">IF(B100&lt;=('Ejercicio 3 - TIR'!$D$13-'Ejercicio 3 - TIR'!$C$13)/('Ejercicio 3 - TIR'!$E$13-'Ejercicio 3 - TIR'!$C$13),'Ejercicio 3 - TIR'!$C$13+SQRT(('Ejercicio 3 - TIR'!$E$13-'Ejercicio 3 - TIR'!$C$13)*('Ejercicio 3 - TIR'!$D$13-'Ejercicio 3 - TIR'!$C$13)*B100),'Ejercicio 3 - TIR'!$E$13-SQRT(('Ejercicio 3 - TIR'!$E$13-'Ejercicio 3 - TIR'!$C$13)*('Ejercicio 3 - TIR'!$E$13-'Ejercicio 3 - TIR'!$D$13)*(1-B100)))</f>
        <v>90643.6533133301</v>
      </c>
      <c r="D100" s="16">
        <f ca="1" t="shared" si="742"/>
        <v>0.795116388208895</v>
      </c>
      <c r="E100" s="17">
        <f ca="1">IF(D100&lt;=('Ejercicio 3 - TIR'!$D$14-'Ejercicio 3 - TIR'!$C$14)/('Ejercicio 3 - TIR'!$E$14-'Ejercicio 3 - TIR'!$C$14),'Ejercicio 3 - TIR'!$C$14+SQRT(('Ejercicio 3 - TIR'!$E$14-'Ejercicio 3 - TIR'!$C$14)*('Ejercicio 3 - TIR'!$D$14-'Ejercicio 3 - TIR'!$C$14)*D100),'Ejercicio 3 - TIR'!$E$14-SQRT(('Ejercicio 3 - TIR'!$E$14-'Ejercicio 3 - TIR'!$C$14)*('Ejercicio 3 - TIR'!$E$14-'Ejercicio 3 - TIR'!$D$14)*(1-D100)))</f>
        <v>34456.3061259963</v>
      </c>
      <c r="F100" s="16">
        <f ca="1" t="shared" si="742"/>
        <v>0.946397640998865</v>
      </c>
      <c r="G100" s="17">
        <f ca="1">IF(F100&lt;=('Ejercicio 3 - TIR'!$D$18-'Ejercicio 3 - TIR'!$C$18)/('Ejercicio 3 - TIR'!$E$18-'Ejercicio 3 - TIR'!$C$18),'Ejercicio 3 - TIR'!$C$18+SQRT(('Ejercicio 3 - TIR'!$E$18-'Ejercicio 3 - TIR'!$C$18)*('Ejercicio 3 - TIR'!$D$18-'Ejercicio 3 - TIR'!$C$18)*F100),'Ejercicio 3 - TIR'!$E$18-SQRT(('Ejercicio 3 - TIR'!$E$18-'Ejercicio 3 - TIR'!$C$18)*('Ejercicio 3 - TIR'!$E$18-'Ejercicio 3 - TIR'!$D$18)*(1-F100)))</f>
        <v>42994.962113803</v>
      </c>
      <c r="H100" s="16">
        <f ca="1" t="shared" ref="H100:L100" si="743">RAND()</f>
        <v>0.258771276178126</v>
      </c>
      <c r="I100" s="17">
        <f ca="1">IF(H100&lt;=('Ejercicio 3 - TIR'!$D$18-'Ejercicio 3 - TIR'!$C$18)/('Ejercicio 3 - TIR'!$E$18-'Ejercicio 3 - TIR'!$C$18),'Ejercicio 3 - TIR'!$C$18+SQRT(('Ejercicio 3 - TIR'!$E$18-'Ejercicio 3 - TIR'!$C$18)*('Ejercicio 3 - TIR'!$D$18-'Ejercicio 3 - TIR'!$C$18)*H100),'Ejercicio 3 - TIR'!$E$18-SQRT(('Ejercicio 3 - TIR'!$E$18-'Ejercicio 3 - TIR'!$C$18)*('Ejercicio 3 - TIR'!$E$18-'Ejercicio 3 - TIR'!$D$18)*(1-H100)))</f>
        <v>36230.2240270089</v>
      </c>
      <c r="J100" s="16">
        <f ca="1" t="shared" si="743"/>
        <v>0.118009884972962</v>
      </c>
      <c r="K100" s="17">
        <f ca="1">IF(J100&lt;=('Ejercicio 3 - TIR'!$D$18-'Ejercicio 3 - TIR'!$C$18)/('Ejercicio 3 - TIR'!$E$18-'Ejercicio 3 - TIR'!$C$18),'Ejercicio 3 - TIR'!$C$18+SQRT(('Ejercicio 3 - TIR'!$E$18-'Ejercicio 3 - TIR'!$C$18)*('Ejercicio 3 - TIR'!$D$18-'Ejercicio 3 - TIR'!$C$18)*J100),'Ejercicio 3 - TIR'!$E$18-SQRT(('Ejercicio 3 - TIR'!$E$18-'Ejercicio 3 - TIR'!$C$18)*('Ejercicio 3 - TIR'!$E$18-'Ejercicio 3 - TIR'!$D$18)*(1-J100)))</f>
        <v>34207.3130078405</v>
      </c>
      <c r="L100" s="16">
        <f ca="1" t="shared" si="743"/>
        <v>0.980042128590728</v>
      </c>
      <c r="M100" s="17">
        <f ca="1">IF(L100&lt;=('Ejercicio 3 - TIR'!$D$18-'Ejercicio 3 - TIR'!$C$18)/('Ejercicio 3 - TIR'!$E$18-'Ejercicio 3 - TIR'!$C$18),'Ejercicio 3 - TIR'!$C$18+SQRT(('Ejercicio 3 - TIR'!$E$18-'Ejercicio 3 - TIR'!$C$18)*('Ejercicio 3 - TIR'!$D$18-'Ejercicio 3 - TIR'!$C$18)*L100),'Ejercicio 3 - TIR'!$E$18-SQRT(('Ejercicio 3 - TIR'!$E$18-'Ejercicio 3 - TIR'!$C$18)*('Ejercicio 3 - TIR'!$E$18-'Ejercicio 3 - TIR'!$D$18)*(1-L100)))</f>
        <v>43776.5457279917</v>
      </c>
      <c r="N100" s="16">
        <f ca="1" t="shared" ref="N100:R100" si="744">RAND()</f>
        <v>0.507418160360434</v>
      </c>
      <c r="O100" s="17">
        <f ca="1">IF(N100&lt;=('Ejercicio 3 - TIR'!$D$18-'Ejercicio 3 - TIR'!$C$18)/('Ejercicio 3 - TIR'!$E$18-'Ejercicio 3 - TIR'!$C$18),'Ejercicio 3 - TIR'!$C$18+SQRT(('Ejercicio 3 - TIR'!$E$18-'Ejercicio 3 - TIR'!$C$18)*('Ejercicio 3 - TIR'!$D$18-'Ejercicio 3 - TIR'!$C$18)*N100),'Ejercicio 3 - TIR'!$E$18-SQRT(('Ejercicio 3 - TIR'!$E$18-'Ejercicio 3 - TIR'!$C$18)*('Ejercicio 3 - TIR'!$E$18-'Ejercicio 3 - TIR'!$D$18)*(1-N100)))</f>
        <v>38724.2606594522</v>
      </c>
      <c r="P100" s="16">
        <f ca="1" t="shared" si="744"/>
        <v>0.982191384508827</v>
      </c>
      <c r="Q100" s="18">
        <f ca="1">IF(P100&lt;=('Ejercicio 3 - TIR'!$D$22-'Ejercicio 3 - TIR'!$C$22)/('Ejercicio 3 - TIR'!$E$22-'Ejercicio 3 - TIR'!$C$22),'Ejercicio 3 - TIR'!$C$22+SQRT(('Ejercicio 3 - TIR'!$E$22-'Ejercicio 3 - TIR'!$C$22)*('Ejercicio 3 - TIR'!$D$22-'Ejercicio 3 - TIR'!$C$22)*P100),'Ejercicio 3 - TIR'!$E$22-SQRT(('Ejercicio 3 - TIR'!$E$22-'Ejercicio 3 - TIR'!$C$22)*('Ejercicio 3 - TIR'!$E$22-'Ejercicio 3 - TIR'!$D$22)*(1-P100)))</f>
        <v>0.174338241626128</v>
      </c>
      <c r="R100" s="16">
        <f ca="1" t="shared" si="744"/>
        <v>0.419429791650548</v>
      </c>
      <c r="S100" s="18">
        <f ca="1">IF(R100&lt;=('Ejercicio 3 - TIR'!$D$23-'Ejercicio 3 - TIR'!$C$23)/('Ejercicio 3 - TIR'!$E$23-'Ejercicio 3 - TIR'!$C$23),'Ejercicio 3 - TIR'!$C$23+SQRT(('Ejercicio 3 - TIR'!$E$23-'Ejercicio 3 - TIR'!$C$23)*('Ejercicio 3 - TIR'!$D$23-'Ejercicio 3 - TIR'!$C$23)*R100),'Ejercicio 3 - TIR'!$E$23-SQRT(('Ejercicio 3 - TIR'!$E$23-'Ejercicio 3 - TIR'!$C$23)*('Ejercicio 3 - TIR'!$E$23-'Ejercicio 3 - TIR'!$D$23)*(1-R100)))</f>
        <v>0.147476783381083</v>
      </c>
      <c r="T100" s="16">
        <f ca="1" t="shared" ref="T100:X100" si="745">RAND()</f>
        <v>0.933368361851205</v>
      </c>
      <c r="U100" s="18">
        <f ca="1">IF(T100&lt;=('Ejercicio 3 - TIR'!$D$24-'Ejercicio 3 - TIR'!$C$24)/('Ejercicio 3 - TIR'!$E$24-'Ejercicio 3 - TIR'!$C$24),'Ejercicio 3 - TIR'!$C$24+SQRT(('Ejercicio 3 - TIR'!$E$24-'Ejercicio 3 - TIR'!$C$24)*('Ejercicio 3 - TIR'!$D$24-'Ejercicio 3 - TIR'!$C$24)*T100),'Ejercicio 3 - TIR'!$E$24-SQRT(('Ejercicio 3 - TIR'!$E$24-'Ejercicio 3 - TIR'!$C$24)*('Ejercicio 3 - TIR'!$E$24-'Ejercicio 3 - TIR'!$D$24)*(1-T100)))</f>
        <v>0.206340988805311</v>
      </c>
      <c r="V100" s="16">
        <f ca="1" t="shared" si="745"/>
        <v>0.187486609620354</v>
      </c>
      <c r="W100" s="18">
        <f ca="1">IF(V100&lt;=('Ejercicio 3 - TIR'!$D$25-'Ejercicio 3 - TIR'!$C$25)/('Ejercicio 3 - TIR'!$E$25-'Ejercicio 3 - TIR'!$C$25),'Ejercicio 3 - TIR'!$C$25+SQRT(('Ejercicio 3 - TIR'!$E$25-'Ejercicio 3 - TIR'!$C$25)*('Ejercicio 3 - TIR'!$D$25-'Ejercicio 3 - TIR'!$C$25)*V100),'Ejercicio 3 - TIR'!$E$25-SQRT(('Ejercicio 3 - TIR'!$E$25-'Ejercicio 3 - TIR'!$C$25)*('Ejercicio 3 - TIR'!$E$25-'Ejercicio 3 - TIR'!$D$25)*(1-V100)))</f>
        <v>0.196201273205168</v>
      </c>
      <c r="X100" s="16">
        <f ca="1" t="shared" si="745"/>
        <v>0.297651000564391</v>
      </c>
      <c r="Y100" s="18">
        <f ca="1">IF(X100&lt;=('Ejercicio 3 - TIR'!$D$26-'Ejercicio 3 - TIR'!$C$26)/('Ejercicio 3 - TIR'!$E$26-'Ejercicio 3 - TIR'!$C$26),'Ejercicio 3 - TIR'!$C$26+SQRT(('Ejercicio 3 - TIR'!$E$26-'Ejercicio 3 - TIR'!$C$26)*('Ejercicio 3 - TIR'!$D$26-'Ejercicio 3 - TIR'!$C$26)*X100),'Ejercicio 3 - TIR'!$E$26-SQRT(('Ejercicio 3 - TIR'!$E$26-'Ejercicio 3 - TIR'!$C$26)*('Ejercicio 3 - TIR'!$E$26-'Ejercicio 3 - TIR'!$D$26)*(1-X100)))</f>
        <v>0.218348857146697</v>
      </c>
      <c r="Z100" s="16">
        <f ca="1" t="shared" si="480"/>
        <v>1.17433824162613</v>
      </c>
      <c r="AA100" s="16">
        <f ca="1" t="shared" si="481"/>
        <v>1.34752586810255</v>
      </c>
      <c r="AB100" s="16">
        <f ca="1" t="shared" si="482"/>
        <v>1.62557568816756</v>
      </c>
      <c r="AC100" s="16">
        <f ca="1" t="shared" si="483"/>
        <v>1.9445157078774</v>
      </c>
      <c r="AD100" s="16">
        <f ca="1" t="shared" si="484"/>
        <v>2.36909849039624</v>
      </c>
      <c r="AE100" s="15">
        <f ca="1" t="shared" si="485"/>
        <v>6007.05182293778</v>
      </c>
      <c r="AF100" s="15">
        <f ca="1" t="shared" si="486"/>
        <v>6892.95250338812</v>
      </c>
      <c r="AG100" s="15">
        <f ca="1" t="shared" si="487"/>
        <v>8315.25113872527</v>
      </c>
      <c r="AH100" s="15">
        <f ca="1" t="shared" si="488"/>
        <v>9946.71399916389</v>
      </c>
      <c r="AI100" s="15">
        <f ca="1" t="shared" si="489"/>
        <v>12118.5676332464</v>
      </c>
      <c r="AJ100" s="17">
        <f ca="1" t="shared" si="490"/>
        <v>50490.6282075054</v>
      </c>
      <c r="AK100" s="17">
        <f ca="1" t="shared" si="491"/>
        <v>48821.1640835449</v>
      </c>
      <c r="AL100" s="17">
        <f ca="1" t="shared" si="492"/>
        <v>55606.5763830836</v>
      </c>
      <c r="AM100" s="17">
        <f ca="1" t="shared" si="493"/>
        <v>85124.1808046933</v>
      </c>
      <c r="AN100" s="17">
        <f ca="1" t="shared" si="494"/>
        <v>91741.5874700186</v>
      </c>
      <c r="AO100" s="17">
        <f ca="1">C100/'Ejercicio 3 - TIR'!$D$7</f>
        <v>18128.730662666</v>
      </c>
      <c r="AP100" s="17">
        <f ca="1" t="shared" si="495"/>
        <v>32361.8975448394</v>
      </c>
      <c r="AQ100" s="17">
        <f ca="1" t="shared" si="496"/>
        <v>30692.4334208789</v>
      </c>
      <c r="AR100" s="17">
        <f ca="1" t="shared" si="497"/>
        <v>37477.8457204176</v>
      </c>
      <c r="AS100" s="17">
        <f ca="1" t="shared" si="498"/>
        <v>66995.4501420273</v>
      </c>
      <c r="AT100" s="17">
        <f ca="1" t="shared" si="499"/>
        <v>73612.8568073526</v>
      </c>
      <c r="AU100" s="17">
        <f ca="1">AP100*'Ejercicio 3 - TIR'!$D$5</f>
        <v>16180.9487724197</v>
      </c>
      <c r="AV100" s="17">
        <f ca="1">AQ100*'Ejercicio 3 - TIR'!$D$5</f>
        <v>15346.2167104394</v>
      </c>
      <c r="AW100" s="17">
        <f ca="1">AR100*'Ejercicio 3 - TIR'!$D$5</f>
        <v>18738.9228602088</v>
      </c>
      <c r="AX100" s="17">
        <f ca="1">AS100*'Ejercicio 3 - TIR'!$D$5</f>
        <v>33497.7250710136</v>
      </c>
      <c r="AY100" s="17">
        <f ca="1">AT100*'Ejercicio 3 - TIR'!$D$5</f>
        <v>36806.4284036763</v>
      </c>
      <c r="AZ100" s="17">
        <f ca="1" t="shared" ref="AZ100:BD100" si="746">AJ100-AU100-AE100</f>
        <v>28302.627612148</v>
      </c>
      <c r="BA100" s="17">
        <f ca="1" t="shared" si="746"/>
        <v>26581.9948697173</v>
      </c>
      <c r="BB100" s="17">
        <f ca="1" t="shared" si="746"/>
        <v>28552.4023841495</v>
      </c>
      <c r="BC100" s="17">
        <f ca="1" t="shared" si="746"/>
        <v>41679.7417345158</v>
      </c>
      <c r="BD100" s="17">
        <f ca="1" t="shared" si="746"/>
        <v>42816.5914330959</v>
      </c>
      <c r="BE100" s="17">
        <f ca="1" t="shared" ref="BE100:BI100" si="747">AZ100/Z100</f>
        <v>24100.9162513151</v>
      </c>
      <c r="BF100" s="17">
        <f ca="1" t="shared" si="747"/>
        <v>19726.5191703871</v>
      </c>
      <c r="BG100" s="17">
        <f ca="1" t="shared" si="747"/>
        <v>17564.4865951061</v>
      </c>
      <c r="BH100" s="17">
        <f ca="1" t="shared" si="747"/>
        <v>21434.5101794074</v>
      </c>
      <c r="BI100" s="17">
        <f ca="1" t="shared" si="747"/>
        <v>18072.9469908762</v>
      </c>
      <c r="BJ100" s="17">
        <f ca="1" t="shared" si="502"/>
        <v>81630.3828277286</v>
      </c>
      <c r="BK100" s="17">
        <f ca="1" t="shared" si="503"/>
        <v>42948.7484457221</v>
      </c>
      <c r="BL100" s="17">
        <f ca="1" t="shared" si="504"/>
        <v>124579.131273451</v>
      </c>
      <c r="BM100" s="17">
        <f ca="1">BK100*'Ejercicio 3 - TIR'!$D$5</f>
        <v>21474.374222861</v>
      </c>
      <c r="BN100" s="17">
        <f ca="1" t="shared" si="505"/>
        <v>103104.75705059</v>
      </c>
      <c r="BO100" s="17">
        <f ca="1" t="shared" si="506"/>
        <v>43520.6714573294</v>
      </c>
      <c r="BP100" s="17">
        <f ca="1" t="shared" si="507"/>
        <v>-125099.959439326</v>
      </c>
      <c r="BQ100" s="17">
        <f ca="1" t="shared" ref="BQ100:BT100" si="748">BE100</f>
        <v>24100.9162513151</v>
      </c>
      <c r="BR100" s="17">
        <f ca="1" t="shared" si="748"/>
        <v>19726.5191703871</v>
      </c>
      <c r="BS100" s="17">
        <f ca="1" t="shared" si="748"/>
        <v>17564.4865951061</v>
      </c>
      <c r="BT100" s="17">
        <f ca="1" t="shared" si="748"/>
        <v>21434.5101794074</v>
      </c>
      <c r="BU100" s="17">
        <f ca="1" t="shared" si="509"/>
        <v>61593.6184482055</v>
      </c>
      <c r="BV100" s="19">
        <f ca="1" t="shared" si="510"/>
        <v>4.21125938143048</v>
      </c>
    </row>
    <row r="101" ht="15" customHeight="1" spans="1:74">
      <c r="A101" s="15">
        <v>100</v>
      </c>
      <c r="B101" s="16">
        <f ca="1" t="shared" ref="B101:F101" si="749">RAND()</f>
        <v>0.78855786690217</v>
      </c>
      <c r="C101" s="17">
        <f ca="1">IF(B101&lt;=('Ejercicio 3 - TIR'!$D$13-'Ejercicio 3 - TIR'!$C$13)/('Ejercicio 3 - TIR'!$E$13-'Ejercicio 3 - TIR'!$C$13),'Ejercicio 3 - TIR'!$C$13+SQRT(('Ejercicio 3 - TIR'!$E$13-'Ejercicio 3 - TIR'!$C$13)*('Ejercicio 3 - TIR'!$D$13-'Ejercicio 3 - TIR'!$C$13)*B101),'Ejercicio 3 - TIR'!$E$13-SQRT(('Ejercicio 3 - TIR'!$E$13-'Ejercicio 3 - TIR'!$C$13)*('Ejercicio 3 - TIR'!$E$13-'Ejercicio 3 - TIR'!$D$13)*(1-B101)))</f>
        <v>84071.0778858896</v>
      </c>
      <c r="D101" s="16">
        <f ca="1" t="shared" si="749"/>
        <v>0.806092300796175</v>
      </c>
      <c r="E101" s="17">
        <f ca="1">IF(D101&lt;=('Ejercicio 3 - TIR'!$D$14-'Ejercicio 3 - TIR'!$C$14)/('Ejercicio 3 - TIR'!$E$14-'Ejercicio 3 - TIR'!$C$14),'Ejercicio 3 - TIR'!$C$14+SQRT(('Ejercicio 3 - TIR'!$E$14-'Ejercicio 3 - TIR'!$C$14)*('Ejercicio 3 - TIR'!$D$14-'Ejercicio 3 - TIR'!$C$14)*D101),'Ejercicio 3 - TIR'!$E$14-SQRT(('Ejercicio 3 - TIR'!$E$14-'Ejercicio 3 - TIR'!$C$14)*('Ejercicio 3 - TIR'!$E$14-'Ejercicio 3 - TIR'!$D$14)*(1-D101)))</f>
        <v>34606.8418453958</v>
      </c>
      <c r="F101" s="16">
        <f ca="1" t="shared" si="749"/>
        <v>0.134235159696196</v>
      </c>
      <c r="G101" s="17">
        <f ca="1">IF(F101&lt;=('Ejercicio 3 - TIR'!$D$18-'Ejercicio 3 - TIR'!$C$18)/('Ejercicio 3 - TIR'!$E$18-'Ejercicio 3 - TIR'!$C$18),'Ejercicio 3 - TIR'!$C$18+SQRT(('Ejercicio 3 - TIR'!$E$18-'Ejercicio 3 - TIR'!$C$18)*('Ejercicio 3 - TIR'!$D$18-'Ejercicio 3 - TIR'!$C$18)*F101),'Ejercicio 3 - TIR'!$E$18-SQRT(('Ejercicio 3 - TIR'!$E$18-'Ejercicio 3 - TIR'!$C$18)*('Ejercicio 3 - TIR'!$E$18-'Ejercicio 3 - TIR'!$D$18)*(1-F101)))</f>
        <v>34487.2345553168</v>
      </c>
      <c r="H101" s="16">
        <f ca="1" t="shared" ref="H101:L101" si="750">RAND()</f>
        <v>0.0583797184502801</v>
      </c>
      <c r="I101" s="17">
        <f ca="1">IF(H101&lt;=('Ejercicio 3 - TIR'!$D$18-'Ejercicio 3 - TIR'!$C$18)/('Ejercicio 3 - TIR'!$E$18-'Ejercicio 3 - TIR'!$C$18),'Ejercicio 3 - TIR'!$C$18+SQRT(('Ejercicio 3 - TIR'!$E$18-'Ejercicio 3 - TIR'!$C$18)*('Ejercicio 3 - TIR'!$D$18-'Ejercicio 3 - TIR'!$C$18)*H101),'Ejercicio 3 - TIR'!$E$18-SQRT(('Ejercicio 3 - TIR'!$E$18-'Ejercicio 3 - TIR'!$C$18)*('Ejercicio 3 - TIR'!$E$18-'Ejercicio 3 - TIR'!$D$18)*(1-H101)))</f>
        <v>32959.2157352147</v>
      </c>
      <c r="J101" s="16">
        <f ca="1" t="shared" si="750"/>
        <v>0.782213946504435</v>
      </c>
      <c r="K101" s="17">
        <f ca="1">IF(J101&lt;=('Ejercicio 3 - TIR'!$D$18-'Ejercicio 3 - TIR'!$C$18)/('Ejercicio 3 - TIR'!$E$18-'Ejercicio 3 - TIR'!$C$18),'Ejercicio 3 - TIR'!$C$18+SQRT(('Ejercicio 3 - TIR'!$E$18-'Ejercicio 3 - TIR'!$C$18)*('Ejercicio 3 - TIR'!$D$18-'Ejercicio 3 - TIR'!$C$18)*J101),'Ejercicio 3 - TIR'!$E$18-SQRT(('Ejercicio 3 - TIR'!$E$18-'Ejercicio 3 - TIR'!$C$18)*('Ejercicio 3 - TIR'!$E$18-'Ejercicio 3 - TIR'!$D$18)*(1-J101)))</f>
        <v>40958.471327311</v>
      </c>
      <c r="L101" s="16">
        <f ca="1" t="shared" si="750"/>
        <v>0.365690353662152</v>
      </c>
      <c r="M101" s="17">
        <f ca="1">IF(L101&lt;=('Ejercicio 3 - TIR'!$D$18-'Ejercicio 3 - TIR'!$C$18)/('Ejercicio 3 - TIR'!$E$18-'Ejercicio 3 - TIR'!$C$18),'Ejercicio 3 - TIR'!$C$18+SQRT(('Ejercicio 3 - TIR'!$E$18-'Ejercicio 3 - TIR'!$C$18)*('Ejercicio 3 - TIR'!$D$18-'Ejercicio 3 - TIR'!$C$18)*L101),'Ejercicio 3 - TIR'!$E$18-SQRT(('Ejercicio 3 - TIR'!$E$18-'Ejercicio 3 - TIR'!$C$18)*('Ejercicio 3 - TIR'!$E$18-'Ejercicio 3 - TIR'!$D$18)*(1-L101)))</f>
        <v>37406.3184544902</v>
      </c>
      <c r="N101" s="16">
        <f ca="1" t="shared" ref="N101:R101" si="751">RAND()</f>
        <v>0.315345921246423</v>
      </c>
      <c r="O101" s="17">
        <f ca="1">IF(N101&lt;=('Ejercicio 3 - TIR'!$D$18-'Ejercicio 3 - TIR'!$C$18)/('Ejercicio 3 - TIR'!$E$18-'Ejercicio 3 - TIR'!$C$18),'Ejercicio 3 - TIR'!$C$18+SQRT(('Ejercicio 3 - TIR'!$E$18-'Ejercicio 3 - TIR'!$C$18)*('Ejercicio 3 - TIR'!$D$18-'Ejercicio 3 - TIR'!$C$18)*N101),'Ejercicio 3 - TIR'!$E$18-SQRT(('Ejercicio 3 - TIR'!$E$18-'Ejercicio 3 - TIR'!$C$18)*('Ejercicio 3 - TIR'!$E$18-'Ejercicio 3 - TIR'!$D$18)*(1-N101)))</f>
        <v>36877.6368170298</v>
      </c>
      <c r="P101" s="16">
        <f ca="1" t="shared" si="751"/>
        <v>0.982767100632895</v>
      </c>
      <c r="Q101" s="18">
        <f ca="1">IF(P101&lt;=('Ejercicio 3 - TIR'!$D$22-'Ejercicio 3 - TIR'!$C$22)/('Ejercicio 3 - TIR'!$E$22-'Ejercicio 3 - TIR'!$C$22),'Ejercicio 3 - TIR'!$C$22+SQRT(('Ejercicio 3 - TIR'!$E$22-'Ejercicio 3 - TIR'!$C$22)*('Ejercicio 3 - TIR'!$D$22-'Ejercicio 3 - TIR'!$C$22)*P101),'Ejercicio 3 - TIR'!$E$22-SQRT(('Ejercicio 3 - TIR'!$E$22-'Ejercicio 3 - TIR'!$C$22)*('Ejercicio 3 - TIR'!$E$22-'Ejercicio 3 - TIR'!$D$22)*(1-P101)))</f>
        <v>0.174430509999938</v>
      </c>
      <c r="R101" s="16">
        <f ca="1" t="shared" si="751"/>
        <v>0.364713212340847</v>
      </c>
      <c r="S101" s="18">
        <f ca="1">IF(R101&lt;=('Ejercicio 3 - TIR'!$D$23-'Ejercicio 3 - TIR'!$C$23)/('Ejercicio 3 - TIR'!$E$23-'Ejercicio 3 - TIR'!$C$23),'Ejercicio 3 - TIR'!$C$23+SQRT(('Ejercicio 3 - TIR'!$E$23-'Ejercicio 3 - TIR'!$C$23)*('Ejercicio 3 - TIR'!$D$23-'Ejercicio 3 - TIR'!$C$23)*R101),'Ejercicio 3 - TIR'!$E$23-SQRT(('Ejercicio 3 - TIR'!$E$23-'Ejercicio 3 - TIR'!$C$23)*('Ejercicio 3 - TIR'!$E$23-'Ejercicio 3 - TIR'!$D$23)*(1-R101)))</f>
        <v>0.145621939470179</v>
      </c>
      <c r="T101" s="16">
        <f ca="1" t="shared" ref="T101:X101" si="752">RAND()</f>
        <v>0.873963093553766</v>
      </c>
      <c r="U101" s="18">
        <f ca="1">IF(T101&lt;=('Ejercicio 3 - TIR'!$D$24-'Ejercicio 3 - TIR'!$C$24)/('Ejercicio 3 - TIR'!$E$24-'Ejercicio 3 - TIR'!$C$24),'Ejercicio 3 - TIR'!$C$24+SQRT(('Ejercicio 3 - TIR'!$E$24-'Ejercicio 3 - TIR'!$C$24)*('Ejercicio 3 - TIR'!$D$24-'Ejercicio 3 - TIR'!$C$24)*T101),'Ejercicio 3 - TIR'!$E$24-SQRT(('Ejercicio 3 - TIR'!$E$24-'Ejercicio 3 - TIR'!$C$24)*('Ejercicio 3 - TIR'!$E$24-'Ejercicio 3 - TIR'!$D$24)*(1-T101)))</f>
        <v>0.201214278346322</v>
      </c>
      <c r="V101" s="16">
        <f ca="1" t="shared" si="752"/>
        <v>0.806413186315258</v>
      </c>
      <c r="W101" s="18">
        <f ca="1">IF(V101&lt;=('Ejercicio 3 - TIR'!$D$25-'Ejercicio 3 - TIR'!$C$25)/('Ejercicio 3 - TIR'!$E$25-'Ejercicio 3 - TIR'!$C$25),'Ejercicio 3 - TIR'!$C$25+SQRT(('Ejercicio 3 - TIR'!$E$25-'Ejercicio 3 - TIR'!$C$25)*('Ejercicio 3 - TIR'!$D$25-'Ejercicio 3 - TIR'!$C$25)*V101),'Ejercicio 3 - TIR'!$E$25-SQRT(('Ejercicio 3 - TIR'!$E$25-'Ejercicio 3 - TIR'!$C$25)*('Ejercicio 3 - TIR'!$E$25-'Ejercicio 3 - TIR'!$D$25)*(1-V101)))</f>
        <v>0.223970135461424</v>
      </c>
      <c r="X101" s="16">
        <f ca="1" t="shared" si="752"/>
        <v>0.9532270537701</v>
      </c>
      <c r="Y101" s="18">
        <f ca="1">IF(X101&lt;=('Ejercicio 3 - TIR'!$D$26-'Ejercicio 3 - TIR'!$C$26)/('Ejercicio 3 - TIR'!$E$26-'Ejercicio 3 - TIR'!$C$26),'Ejercicio 3 - TIR'!$C$26+SQRT(('Ejercicio 3 - TIR'!$E$26-'Ejercicio 3 - TIR'!$C$26)*('Ejercicio 3 - TIR'!$D$26-'Ejercicio 3 - TIR'!$C$26)*X101),'Ejercicio 3 - TIR'!$E$26-SQRT(('Ejercicio 3 - TIR'!$E$26-'Ejercicio 3 - TIR'!$C$26)*('Ejercicio 3 - TIR'!$E$26-'Ejercicio 3 - TIR'!$D$26)*(1-X101)))</f>
        <v>0.264107425959227</v>
      </c>
      <c r="Z101" s="16">
        <f ca="1" t="shared" si="480"/>
        <v>1.17443050999994</v>
      </c>
      <c r="AA101" s="16">
        <f ca="1" t="shared" si="481"/>
        <v>1.34545335863908</v>
      </c>
      <c r="AB101" s="16">
        <f ca="1" t="shared" si="482"/>
        <v>1.61617778524628</v>
      </c>
      <c r="AC101" s="16">
        <f ca="1" t="shared" si="483"/>
        <v>1.97815334273763</v>
      </c>
      <c r="AD101" s="16">
        <f ca="1" t="shared" si="484"/>
        <v>2.50059833024071</v>
      </c>
      <c r="AE101" s="15">
        <f ca="1" t="shared" si="485"/>
        <v>6036.48907257959</v>
      </c>
      <c r="AF101" s="15">
        <f ca="1" t="shared" si="486"/>
        <v>6915.53431891917</v>
      </c>
      <c r="AG101" s="15">
        <f ca="1" t="shared" si="487"/>
        <v>8307.03856627972</v>
      </c>
      <c r="AH101" s="15">
        <f ca="1" t="shared" si="488"/>
        <v>10167.5671192527</v>
      </c>
      <c r="AI101" s="15">
        <f ca="1" t="shared" si="489"/>
        <v>12852.8970993862</v>
      </c>
      <c r="AJ101" s="17">
        <f ca="1" t="shared" si="490"/>
        <v>40502.8604672882</v>
      </c>
      <c r="AK101" s="17">
        <f ca="1" t="shared" si="491"/>
        <v>44345.0875090546</v>
      </c>
      <c r="AL101" s="17">
        <f ca="1" t="shared" si="492"/>
        <v>66196.1714768467</v>
      </c>
      <c r="AM101" s="17">
        <f ca="1" t="shared" si="493"/>
        <v>73995.4338902583</v>
      </c>
      <c r="AN101" s="17">
        <f ca="1" t="shared" si="494"/>
        <v>92216.157047888</v>
      </c>
      <c r="AO101" s="17">
        <f ca="1">C101/'Ejercicio 3 - TIR'!$D$7</f>
        <v>16814.2155771779</v>
      </c>
      <c r="AP101" s="17">
        <f ca="1" t="shared" si="495"/>
        <v>23688.6448901103</v>
      </c>
      <c r="AQ101" s="17">
        <f ca="1" t="shared" si="496"/>
        <v>27530.8719318767</v>
      </c>
      <c r="AR101" s="17">
        <f ca="1" t="shared" si="497"/>
        <v>49381.9558996688</v>
      </c>
      <c r="AS101" s="17">
        <f ca="1" t="shared" si="498"/>
        <v>57181.2183130804</v>
      </c>
      <c r="AT101" s="17">
        <f ca="1" t="shared" si="499"/>
        <v>75401.94147071</v>
      </c>
      <c r="AU101" s="17">
        <f ca="1">AP101*'Ejercicio 3 - TIR'!$D$5</f>
        <v>11844.3224450552</v>
      </c>
      <c r="AV101" s="17">
        <f ca="1">AQ101*'Ejercicio 3 - TIR'!$D$5</f>
        <v>13765.4359659383</v>
      </c>
      <c r="AW101" s="17">
        <f ca="1">AR101*'Ejercicio 3 - TIR'!$D$5</f>
        <v>24690.9779498344</v>
      </c>
      <c r="AX101" s="17">
        <f ca="1">AS101*'Ejercicio 3 - TIR'!$D$5</f>
        <v>28590.6091565402</v>
      </c>
      <c r="AY101" s="17">
        <f ca="1">AT101*'Ejercicio 3 - TIR'!$D$5</f>
        <v>37700.970735355</v>
      </c>
      <c r="AZ101" s="17">
        <f ca="1" t="shared" ref="AZ101:BD101" si="753">AJ101-AU101-AE101</f>
        <v>22622.0489496535</v>
      </c>
      <c r="BA101" s="17">
        <f ca="1" t="shared" si="753"/>
        <v>23664.1172241971</v>
      </c>
      <c r="BB101" s="17">
        <f ca="1" t="shared" si="753"/>
        <v>33198.1549607326</v>
      </c>
      <c r="BC101" s="17">
        <f ca="1" t="shared" si="753"/>
        <v>35237.2576144654</v>
      </c>
      <c r="BD101" s="17">
        <f ca="1" t="shared" si="753"/>
        <v>41662.2892131468</v>
      </c>
      <c r="BE101" s="17">
        <f ca="1" t="shared" ref="BE101:BI101" si="754">AZ101/Z101</f>
        <v>19262.1434448724</v>
      </c>
      <c r="BF101" s="17">
        <f ca="1" t="shared" si="754"/>
        <v>17588.2107486306</v>
      </c>
      <c r="BG101" s="17">
        <f ca="1" t="shared" si="754"/>
        <v>20541.1528755011</v>
      </c>
      <c r="BH101" s="17">
        <f ca="1" t="shared" si="754"/>
        <v>17813.2083358611</v>
      </c>
      <c r="BI101" s="17">
        <f ca="1" t="shared" si="754"/>
        <v>16660.9281903889</v>
      </c>
      <c r="BJ101" s="17">
        <f ca="1" t="shared" si="502"/>
        <v>86537.8109335011</v>
      </c>
      <c r="BK101" s="17">
        <f ca="1" t="shared" si="503"/>
        <v>42045.5993965984</v>
      </c>
      <c r="BL101" s="17">
        <f ca="1" t="shared" si="504"/>
        <v>128583.410330099</v>
      </c>
      <c r="BM101" s="17">
        <f ca="1">BK101*'Ejercicio 3 - TIR'!$D$5</f>
        <v>21022.7996982992</v>
      </c>
      <c r="BN101" s="17">
        <f ca="1" t="shared" si="505"/>
        <v>107560.6106318</v>
      </c>
      <c r="BO101" s="17">
        <f ca="1" t="shared" si="506"/>
        <v>43013.9496339848</v>
      </c>
      <c r="BP101" s="17">
        <f ca="1" t="shared" si="507"/>
        <v>-118677.919731285</v>
      </c>
      <c r="BQ101" s="17">
        <f ca="1" t="shared" ref="BQ101:BT101" si="755">BE101</f>
        <v>19262.1434448724</v>
      </c>
      <c r="BR101" s="17">
        <f ca="1" t="shared" si="755"/>
        <v>17588.2107486306</v>
      </c>
      <c r="BS101" s="17">
        <f ca="1" t="shared" si="755"/>
        <v>20541.1528755011</v>
      </c>
      <c r="BT101" s="17">
        <f ca="1" t="shared" si="755"/>
        <v>17813.2083358611</v>
      </c>
      <c r="BU101" s="17">
        <f ca="1" t="shared" si="509"/>
        <v>59674.8778243736</v>
      </c>
      <c r="BV101" s="19">
        <f ca="1" t="shared" si="510"/>
        <v>3.65979723580381</v>
      </c>
    </row>
    <row r="102" ht="15" customHeight="1" spans="1:74">
      <c r="A102" s="15">
        <v>101</v>
      </c>
      <c r="B102" s="16">
        <f ca="1" t="shared" ref="B102:F102" si="756">RAND()</f>
        <v>0.271575993678643</v>
      </c>
      <c r="C102" s="17">
        <f ca="1">IF(B102&lt;=('Ejercicio 3 - TIR'!$D$13-'Ejercicio 3 - TIR'!$C$13)/('Ejercicio 3 - TIR'!$E$13-'Ejercicio 3 - TIR'!$C$13),'Ejercicio 3 - TIR'!$C$13+SQRT(('Ejercicio 3 - TIR'!$E$13-'Ejercicio 3 - TIR'!$C$13)*('Ejercicio 3 - TIR'!$D$13-'Ejercicio 3 - TIR'!$C$13)*B102),'Ejercicio 3 - TIR'!$E$13-SQRT(('Ejercicio 3 - TIR'!$E$13-'Ejercicio 3 - TIR'!$C$13)*('Ejercicio 3 - TIR'!$E$13-'Ejercicio 3 - TIR'!$D$13)*(1-B102)))</f>
        <v>70434.6688233392</v>
      </c>
      <c r="D102" s="16">
        <f ca="1" t="shared" si="756"/>
        <v>0.206282677059939</v>
      </c>
      <c r="E102" s="17">
        <f ca="1">IF(D102&lt;=('Ejercicio 3 - TIR'!$D$14-'Ejercicio 3 - TIR'!$C$14)/('Ejercicio 3 - TIR'!$E$14-'Ejercicio 3 - TIR'!$C$14),'Ejercicio 3 - TIR'!$C$14+SQRT(('Ejercicio 3 - TIR'!$E$14-'Ejercicio 3 - TIR'!$C$14)*('Ejercicio 3 - TIR'!$D$14-'Ejercicio 3 - TIR'!$C$14)*D102),'Ejercicio 3 - TIR'!$E$14-SQRT(('Ejercicio 3 - TIR'!$E$14-'Ejercicio 3 - TIR'!$C$14)*('Ejercicio 3 - TIR'!$E$14-'Ejercicio 3 - TIR'!$D$14)*(1-D102)))</f>
        <v>28933.3447318402</v>
      </c>
      <c r="F102" s="16">
        <f ca="1" t="shared" si="756"/>
        <v>0.253970842294242</v>
      </c>
      <c r="G102" s="17">
        <f ca="1">IF(F102&lt;=('Ejercicio 3 - TIR'!$D$18-'Ejercicio 3 - TIR'!$C$18)/('Ejercicio 3 - TIR'!$E$18-'Ejercicio 3 - TIR'!$C$18),'Ejercicio 3 - TIR'!$C$18+SQRT(('Ejercicio 3 - TIR'!$E$18-'Ejercicio 3 - TIR'!$C$18)*('Ejercicio 3 - TIR'!$D$18-'Ejercicio 3 - TIR'!$C$18)*F102),'Ejercicio 3 - TIR'!$E$18-SQRT(('Ejercicio 3 - TIR'!$E$18-'Ejercicio 3 - TIR'!$C$18)*('Ejercicio 3 - TIR'!$E$18-'Ejercicio 3 - TIR'!$D$18)*(1-F102)))</f>
        <v>36172.165450159</v>
      </c>
      <c r="H102" s="16">
        <f ca="1" t="shared" ref="H102:L102" si="757">RAND()</f>
        <v>0.733909403269223</v>
      </c>
      <c r="I102" s="17">
        <f ca="1">IF(H102&lt;=('Ejercicio 3 - TIR'!$D$18-'Ejercicio 3 - TIR'!$C$18)/('Ejercicio 3 - TIR'!$E$18-'Ejercicio 3 - TIR'!$C$18),'Ejercicio 3 - TIR'!$C$18+SQRT(('Ejercicio 3 - TIR'!$E$18-'Ejercicio 3 - TIR'!$C$18)*('Ejercicio 3 - TIR'!$D$18-'Ejercicio 3 - TIR'!$C$18)*H102),'Ejercicio 3 - TIR'!$E$18-SQRT(('Ejercicio 3 - TIR'!$E$18-'Ejercicio 3 - TIR'!$C$18)*('Ejercicio 3 - TIR'!$E$18-'Ejercicio 3 - TIR'!$D$18)*(1-H102)))</f>
        <v>40532.6971498668</v>
      </c>
      <c r="J102" s="16">
        <f ca="1" t="shared" si="757"/>
        <v>0.0327871412732084</v>
      </c>
      <c r="K102" s="17">
        <f ca="1">IF(J102&lt;=('Ejercicio 3 - TIR'!$D$18-'Ejercicio 3 - TIR'!$C$18)/('Ejercicio 3 - TIR'!$E$18-'Ejercicio 3 - TIR'!$C$18),'Ejercicio 3 - TIR'!$C$18+SQRT(('Ejercicio 3 - TIR'!$E$18-'Ejercicio 3 - TIR'!$C$18)*('Ejercicio 3 - TIR'!$D$18-'Ejercicio 3 - TIR'!$C$18)*J102),'Ejercicio 3 - TIR'!$E$18-SQRT(('Ejercicio 3 - TIR'!$E$18-'Ejercicio 3 - TIR'!$C$18)*('Ejercicio 3 - TIR'!$E$18-'Ejercicio 3 - TIR'!$D$18)*(1-J102)))</f>
        <v>32217.6724715298</v>
      </c>
      <c r="L102" s="16">
        <f ca="1" t="shared" si="757"/>
        <v>0.249420222753294</v>
      </c>
      <c r="M102" s="17">
        <f ca="1">IF(L102&lt;=('Ejercicio 3 - TIR'!$D$18-'Ejercicio 3 - TIR'!$C$18)/('Ejercicio 3 - TIR'!$E$18-'Ejercicio 3 - TIR'!$C$18),'Ejercicio 3 - TIR'!$C$18+SQRT(('Ejercicio 3 - TIR'!$E$18-'Ejercicio 3 - TIR'!$C$18)*('Ejercicio 3 - TIR'!$D$18-'Ejercicio 3 - TIR'!$C$18)*L102),'Ejercicio 3 - TIR'!$E$18-SQRT(('Ejercicio 3 - TIR'!$E$18-'Ejercicio 3 - TIR'!$C$18)*('Ejercicio 3 - TIR'!$E$18-'Ejercicio 3 - TIR'!$D$18)*(1-L102)))</f>
        <v>36116.6194432051</v>
      </c>
      <c r="N102" s="16">
        <f ca="1" t="shared" ref="N102:R102" si="758">RAND()</f>
        <v>0.544660646231801</v>
      </c>
      <c r="O102" s="17">
        <f ca="1">IF(N102&lt;=('Ejercicio 3 - TIR'!$D$18-'Ejercicio 3 - TIR'!$C$18)/('Ejercicio 3 - TIR'!$E$18-'Ejercicio 3 - TIR'!$C$18),'Ejercicio 3 - TIR'!$C$18+SQRT(('Ejercicio 3 - TIR'!$E$18-'Ejercicio 3 - TIR'!$C$18)*('Ejercicio 3 - TIR'!$D$18-'Ejercicio 3 - TIR'!$C$18)*N102),'Ejercicio 3 - TIR'!$E$18-SQRT(('Ejercicio 3 - TIR'!$E$18-'Ejercicio 3 - TIR'!$C$18)*('Ejercicio 3 - TIR'!$E$18-'Ejercicio 3 - TIR'!$D$18)*(1-N102)))</f>
        <v>39038.7552757429</v>
      </c>
      <c r="P102" s="16">
        <f ca="1" t="shared" si="758"/>
        <v>0.271261777612192</v>
      </c>
      <c r="Q102" s="18">
        <f ca="1">IF(P102&lt;=('Ejercicio 3 - TIR'!$D$22-'Ejercicio 3 - TIR'!$C$22)/('Ejercicio 3 - TIR'!$E$22-'Ejercicio 3 - TIR'!$C$22),'Ejercicio 3 - TIR'!$C$22+SQRT(('Ejercicio 3 - TIR'!$E$22-'Ejercicio 3 - TIR'!$C$22)*('Ejercicio 3 - TIR'!$D$22-'Ejercicio 3 - TIR'!$C$22)*P102),'Ejercicio 3 - TIR'!$E$22-SQRT(('Ejercicio 3 - TIR'!$E$22-'Ejercicio 3 - TIR'!$C$22)*('Ejercicio 3 - TIR'!$E$22-'Ejercicio 3 - TIR'!$D$22)*(1-P102)))</f>
        <v>0.142096859498624</v>
      </c>
      <c r="R102" s="16">
        <f ca="1" t="shared" si="758"/>
        <v>0.595859724159391</v>
      </c>
      <c r="S102" s="18">
        <f ca="1">IF(R102&lt;=('Ejercicio 3 - TIR'!$D$23-'Ejercicio 3 - TIR'!$C$23)/('Ejercicio 3 - TIR'!$E$23-'Ejercicio 3 - TIR'!$C$23),'Ejercicio 3 - TIR'!$C$23+SQRT(('Ejercicio 3 - TIR'!$E$23-'Ejercicio 3 - TIR'!$C$23)*('Ejercicio 3 - TIR'!$D$23-'Ejercicio 3 - TIR'!$C$23)*R102),'Ejercicio 3 - TIR'!$E$23-SQRT(('Ejercicio 3 - TIR'!$E$23-'Ejercicio 3 - TIR'!$C$23)*('Ejercicio 3 - TIR'!$E$23-'Ejercicio 3 - TIR'!$D$23)*(1-R102)))</f>
        <v>0.153028672696489</v>
      </c>
      <c r="T102" s="16">
        <f ca="1" t="shared" ref="T102:X102" si="759">RAND()</f>
        <v>0.197426252799978</v>
      </c>
      <c r="U102" s="18">
        <f ca="1">IF(T102&lt;=('Ejercicio 3 - TIR'!$D$24-'Ejercicio 3 - TIR'!$C$24)/('Ejercicio 3 - TIR'!$E$24-'Ejercicio 3 - TIR'!$C$24),'Ejercicio 3 - TIR'!$C$24+SQRT(('Ejercicio 3 - TIR'!$E$24-'Ejercicio 3 - TIR'!$C$24)*('Ejercicio 3 - TIR'!$D$24-'Ejercicio 3 - TIR'!$C$24)*T102),'Ejercicio 3 - TIR'!$E$24-SQRT(('Ejercicio 3 - TIR'!$E$24-'Ejercicio 3 - TIR'!$C$24)*('Ejercicio 3 - TIR'!$E$24-'Ejercicio 3 - TIR'!$D$24)*(1-T102)))</f>
        <v>0.170361609240921</v>
      </c>
      <c r="V102" s="16">
        <f ca="1" t="shared" si="759"/>
        <v>0.718805329488047</v>
      </c>
      <c r="W102" s="18">
        <f ca="1">IF(V102&lt;=('Ejercicio 3 - TIR'!$D$25-'Ejercicio 3 - TIR'!$C$25)/('Ejercicio 3 - TIR'!$E$25-'Ejercicio 3 - TIR'!$C$25),'Ejercicio 3 - TIR'!$C$25+SQRT(('Ejercicio 3 - TIR'!$E$25-'Ejercicio 3 - TIR'!$C$25)*('Ejercicio 3 - TIR'!$D$25-'Ejercicio 3 - TIR'!$C$25)*V102),'Ejercicio 3 - TIR'!$E$25-SQRT(('Ejercicio 3 - TIR'!$E$25-'Ejercicio 3 - TIR'!$C$25)*('Ejercicio 3 - TIR'!$E$25-'Ejercicio 3 - TIR'!$D$25)*(1-V102)))</f>
        <v>0.218628335288164</v>
      </c>
      <c r="X102" s="16">
        <f ca="1" t="shared" si="759"/>
        <v>0.72753623069202</v>
      </c>
      <c r="Y102" s="18">
        <f ca="1">IF(X102&lt;=('Ejercicio 3 - TIR'!$D$26-'Ejercicio 3 - TIR'!$C$26)/('Ejercicio 3 - TIR'!$E$26-'Ejercicio 3 - TIR'!$C$26),'Ejercicio 3 - TIR'!$C$26+SQRT(('Ejercicio 3 - TIR'!$E$26-'Ejercicio 3 - TIR'!$C$26)*('Ejercicio 3 - TIR'!$D$26-'Ejercicio 3 - TIR'!$C$26)*X102),'Ejercicio 3 - TIR'!$E$26-SQRT(('Ejercicio 3 - TIR'!$E$26-'Ejercicio 3 - TIR'!$C$26)*('Ejercicio 3 - TIR'!$E$26-'Ejercicio 3 - TIR'!$D$26)*(1-X102)))</f>
        <v>0.241642414645039</v>
      </c>
      <c r="Z102" s="16">
        <f ca="1" t="shared" si="480"/>
        <v>1.14209685949862</v>
      </c>
      <c r="AA102" s="16">
        <f ca="1" t="shared" si="481"/>
        <v>1.31687042599853</v>
      </c>
      <c r="AB102" s="16">
        <f ca="1" t="shared" si="482"/>
        <v>1.54121459093341</v>
      </c>
      <c r="AC102" s="16">
        <f ca="1" t="shared" si="483"/>
        <v>1.87816777127102</v>
      </c>
      <c r="AD102" s="16">
        <f ca="1" t="shared" si="484"/>
        <v>2.33201276662944</v>
      </c>
      <c r="AE102" s="15">
        <f ca="1" t="shared" si="485"/>
        <v>4111.33742118557</v>
      </c>
      <c r="AF102" s="15">
        <f ca="1" t="shared" si="486"/>
        <v>4740.489929757</v>
      </c>
      <c r="AG102" s="15">
        <f ca="1" t="shared" si="487"/>
        <v>5548.08742278078</v>
      </c>
      <c r="AH102" s="15">
        <f ca="1" t="shared" si="488"/>
        <v>6761.05654005655</v>
      </c>
      <c r="AI102" s="15">
        <f ca="1" t="shared" si="489"/>
        <v>8394.81456794745</v>
      </c>
      <c r="AJ102" s="17">
        <f ca="1" t="shared" si="490"/>
        <v>41312.1165618912</v>
      </c>
      <c r="AK102" s="17">
        <f ca="1" t="shared" si="491"/>
        <v>53376.3101626144</v>
      </c>
      <c r="AL102" s="17">
        <f ca="1" t="shared" si="492"/>
        <v>49654.3468990356</v>
      </c>
      <c r="AM102" s="17">
        <f ca="1" t="shared" si="493"/>
        <v>67833.0706454879</v>
      </c>
      <c r="AN102" s="17">
        <f ca="1" t="shared" si="494"/>
        <v>91038.8756963547</v>
      </c>
      <c r="AO102" s="17">
        <f ca="1">C102/'Ejercicio 3 - TIR'!$D$7</f>
        <v>14086.9337646679</v>
      </c>
      <c r="AP102" s="17">
        <f ca="1" t="shared" si="495"/>
        <v>27225.1827972234</v>
      </c>
      <c r="AQ102" s="17">
        <f ca="1" t="shared" si="496"/>
        <v>39289.3763979465</v>
      </c>
      <c r="AR102" s="17">
        <f ca="1" t="shared" si="497"/>
        <v>35567.4131343677</v>
      </c>
      <c r="AS102" s="17">
        <f ca="1" t="shared" si="498"/>
        <v>53746.13688082</v>
      </c>
      <c r="AT102" s="17">
        <f ca="1" t="shared" si="499"/>
        <v>76951.9419316868</v>
      </c>
      <c r="AU102" s="17">
        <f ca="1">AP102*'Ejercicio 3 - TIR'!$D$5</f>
        <v>13612.5913986117</v>
      </c>
      <c r="AV102" s="17">
        <f ca="1">AQ102*'Ejercicio 3 - TIR'!$D$5</f>
        <v>19644.6881989733</v>
      </c>
      <c r="AW102" s="17">
        <f ca="1">AR102*'Ejercicio 3 - TIR'!$D$5</f>
        <v>17783.7065671839</v>
      </c>
      <c r="AX102" s="17">
        <f ca="1">AS102*'Ejercicio 3 - TIR'!$D$5</f>
        <v>26873.06844041</v>
      </c>
      <c r="AY102" s="17">
        <f ca="1">AT102*'Ejercicio 3 - TIR'!$D$5</f>
        <v>38475.9709658434</v>
      </c>
      <c r="AZ102" s="17">
        <f ca="1" t="shared" ref="AZ102:BD102" si="760">AJ102-AU102-AE102</f>
        <v>23588.187742094</v>
      </c>
      <c r="BA102" s="17">
        <f ca="1" t="shared" si="760"/>
        <v>28991.1320338841</v>
      </c>
      <c r="BB102" s="17">
        <f ca="1" t="shared" si="760"/>
        <v>26322.5529090709</v>
      </c>
      <c r="BC102" s="17">
        <f ca="1" t="shared" si="760"/>
        <v>34198.9456650213</v>
      </c>
      <c r="BD102" s="17">
        <f ca="1" t="shared" si="760"/>
        <v>44168.0901625638</v>
      </c>
      <c r="BE102" s="17">
        <f ca="1" t="shared" ref="BE102:BI102" si="761">AZ102/Z102</f>
        <v>20653.4039087097</v>
      </c>
      <c r="BF102" s="17">
        <f ca="1" t="shared" si="761"/>
        <v>22015.1743569618</v>
      </c>
      <c r="BG102" s="17">
        <f ca="1" t="shared" si="761"/>
        <v>17079.0966189394</v>
      </c>
      <c r="BH102" s="17">
        <f ca="1" t="shared" si="761"/>
        <v>18208.674532775</v>
      </c>
      <c r="BI102" s="17">
        <f ca="1" t="shared" si="761"/>
        <v>18939.9006706134</v>
      </c>
      <c r="BJ102" s="17">
        <f ca="1" t="shared" si="502"/>
        <v>67472.929295942</v>
      </c>
      <c r="BK102" s="17">
        <f ca="1" t="shared" si="503"/>
        <v>32850.9093818687</v>
      </c>
      <c r="BL102" s="17">
        <f ca="1" t="shared" si="504"/>
        <v>100323.838677811</v>
      </c>
      <c r="BM102" s="17">
        <f ca="1">BK102*'Ejercicio 3 - TIR'!$D$5</f>
        <v>16425.4546909343</v>
      </c>
      <c r="BN102" s="17">
        <f ca="1" t="shared" si="505"/>
        <v>83898.3839868763</v>
      </c>
      <c r="BO102" s="17">
        <f ca="1" t="shared" si="506"/>
        <v>35976.8116141742</v>
      </c>
      <c r="BP102" s="17">
        <f ca="1" t="shared" si="507"/>
        <v>-99368.0135551795</v>
      </c>
      <c r="BQ102" s="17">
        <f ca="1" t="shared" ref="BQ102:BT102" si="762">BE102</f>
        <v>20653.4039087097</v>
      </c>
      <c r="BR102" s="17">
        <f ca="1" t="shared" si="762"/>
        <v>22015.1743569618</v>
      </c>
      <c r="BS102" s="17">
        <f ca="1" t="shared" si="762"/>
        <v>17079.0966189394</v>
      </c>
      <c r="BT102" s="17">
        <f ca="1" t="shared" si="762"/>
        <v>18208.674532775</v>
      </c>
      <c r="BU102" s="17">
        <f ca="1" t="shared" si="509"/>
        <v>54916.7122847876</v>
      </c>
      <c r="BV102" s="19">
        <f ca="1" t="shared" si="510"/>
        <v>8.96306683430517</v>
      </c>
    </row>
    <row r="103" ht="15" customHeight="1" spans="1:74">
      <c r="A103" s="15">
        <v>102</v>
      </c>
      <c r="B103" s="16">
        <f ca="1" t="shared" ref="B103:F103" si="763">RAND()</f>
        <v>0.415337377449484</v>
      </c>
      <c r="C103" s="17">
        <f ca="1">IF(B103&lt;=('Ejercicio 3 - TIR'!$D$13-'Ejercicio 3 - TIR'!$C$13)/('Ejercicio 3 - TIR'!$E$13-'Ejercicio 3 - TIR'!$C$13),'Ejercicio 3 - TIR'!$C$13+SQRT(('Ejercicio 3 - TIR'!$E$13-'Ejercicio 3 - TIR'!$C$13)*('Ejercicio 3 - TIR'!$D$13-'Ejercicio 3 - TIR'!$C$13)*B103),'Ejercicio 3 - TIR'!$E$13-SQRT(('Ejercicio 3 - TIR'!$E$13-'Ejercicio 3 - TIR'!$C$13)*('Ejercicio 3 - TIR'!$E$13-'Ejercicio 3 - TIR'!$D$13)*(1-B103)))</f>
        <v>73512.3585976286</v>
      </c>
      <c r="D103" s="16">
        <f ca="1" t="shared" si="763"/>
        <v>0.507009547917105</v>
      </c>
      <c r="E103" s="17">
        <f ca="1">IF(D103&lt;=('Ejercicio 3 - TIR'!$D$14-'Ejercicio 3 - TIR'!$C$14)/('Ejercicio 3 - TIR'!$E$14-'Ejercicio 3 - TIR'!$C$14),'Ejercicio 3 - TIR'!$C$14+SQRT(('Ejercicio 3 - TIR'!$E$14-'Ejercicio 3 - TIR'!$C$14)*('Ejercicio 3 - TIR'!$D$14-'Ejercicio 3 - TIR'!$C$14)*D103),'Ejercicio 3 - TIR'!$E$14-SQRT(('Ejercicio 3 - TIR'!$E$14-'Ejercicio 3 - TIR'!$C$14)*('Ejercicio 3 - TIR'!$E$14-'Ejercicio 3 - TIR'!$D$14)*(1-D103)))</f>
        <v>31400.6646877544</v>
      </c>
      <c r="F103" s="16">
        <f ca="1" t="shared" si="763"/>
        <v>0.700427416359111</v>
      </c>
      <c r="G103" s="17">
        <f ca="1">IF(F103&lt;=('Ejercicio 3 - TIR'!$D$18-'Ejercicio 3 - TIR'!$C$18)/('Ejercicio 3 - TIR'!$E$18-'Ejercicio 3 - TIR'!$C$18),'Ejercicio 3 - TIR'!$C$18+SQRT(('Ejercicio 3 - TIR'!$E$18-'Ejercicio 3 - TIR'!$C$18)*('Ejercicio 3 - TIR'!$D$18-'Ejercicio 3 - TIR'!$C$18)*F103),'Ejercicio 3 - TIR'!$E$18-SQRT(('Ejercicio 3 - TIR'!$E$18-'Ejercicio 3 - TIR'!$C$18)*('Ejercicio 3 - TIR'!$E$18-'Ejercicio 3 - TIR'!$D$18)*(1-F103)))</f>
        <v>40259.963737157</v>
      </c>
      <c r="H103" s="16">
        <f ca="1" t="shared" ref="H103:L103" si="764">RAND()</f>
        <v>0.19220494830112</v>
      </c>
      <c r="I103" s="17">
        <f ca="1">IF(H103&lt;=('Ejercicio 3 - TIR'!$D$18-'Ejercicio 3 - TIR'!$C$18)/('Ejercicio 3 - TIR'!$E$18-'Ejercicio 3 - TIR'!$C$18),'Ejercicio 3 - TIR'!$C$18+SQRT(('Ejercicio 3 - TIR'!$E$18-'Ejercicio 3 - TIR'!$C$18)*('Ejercicio 3 - TIR'!$D$18-'Ejercicio 3 - TIR'!$C$18)*H103),'Ejercicio 3 - TIR'!$E$18-SQRT(('Ejercicio 3 - TIR'!$E$18-'Ejercicio 3 - TIR'!$C$18)*('Ejercicio 3 - TIR'!$E$18-'Ejercicio 3 - TIR'!$D$18)*(1-H103)))</f>
        <v>35369.4266216392</v>
      </c>
      <c r="J103" s="16">
        <f ca="1" t="shared" si="764"/>
        <v>0.574793393740755</v>
      </c>
      <c r="K103" s="17">
        <f ca="1">IF(J103&lt;=('Ejercicio 3 - TIR'!$D$18-'Ejercicio 3 - TIR'!$C$18)/('Ejercicio 3 - TIR'!$E$18-'Ejercicio 3 - TIR'!$C$18),'Ejercicio 3 - TIR'!$C$18+SQRT(('Ejercicio 3 - TIR'!$E$18-'Ejercicio 3 - TIR'!$C$18)*('Ejercicio 3 - TIR'!$D$18-'Ejercicio 3 - TIR'!$C$18)*J103),'Ejercicio 3 - TIR'!$E$18-SQRT(('Ejercicio 3 - TIR'!$E$18-'Ejercicio 3 - TIR'!$C$18)*('Ejercicio 3 - TIR'!$E$18-'Ejercicio 3 - TIR'!$D$18)*(1-J103)))</f>
        <v>39285.419164535</v>
      </c>
      <c r="L103" s="16">
        <f ca="1" t="shared" si="764"/>
        <v>0.171874932082128</v>
      </c>
      <c r="M103" s="17">
        <f ca="1">IF(L103&lt;=('Ejercicio 3 - TIR'!$D$18-'Ejercicio 3 - TIR'!$C$18)/('Ejercicio 3 - TIR'!$E$18-'Ejercicio 3 - TIR'!$C$18),'Ejercicio 3 - TIR'!$C$18+SQRT(('Ejercicio 3 - TIR'!$E$18-'Ejercicio 3 - TIR'!$C$18)*('Ejercicio 3 - TIR'!$D$18-'Ejercicio 3 - TIR'!$C$18)*L103),'Ejercicio 3 - TIR'!$E$18-SQRT(('Ejercicio 3 - TIR'!$E$18-'Ejercicio 3 - TIR'!$C$18)*('Ejercicio 3 - TIR'!$E$18-'Ejercicio 3 - TIR'!$D$18)*(1-L103)))</f>
        <v>35077.5229996839</v>
      </c>
      <c r="N103" s="16">
        <f ca="1" t="shared" ref="N103:R103" si="765">RAND()</f>
        <v>0.950710691433655</v>
      </c>
      <c r="O103" s="17">
        <f ca="1">IF(N103&lt;=('Ejercicio 3 - TIR'!$D$18-'Ejercicio 3 - TIR'!$C$18)/('Ejercicio 3 - TIR'!$E$18-'Ejercicio 3 - TIR'!$C$18),'Ejercicio 3 - TIR'!$C$18+SQRT(('Ejercicio 3 - TIR'!$E$18-'Ejercicio 3 - TIR'!$C$18)*('Ejercicio 3 - TIR'!$D$18-'Ejercicio 3 - TIR'!$C$18)*N103),'Ejercicio 3 - TIR'!$E$18-SQRT(('Ejercicio 3 - TIR'!$E$18-'Ejercicio 3 - TIR'!$C$18)*('Ejercicio 3 - TIR'!$E$18-'Ejercicio 3 - TIR'!$D$18)*(1-N103)))</f>
        <v>43077.3200623931</v>
      </c>
      <c r="P103" s="16">
        <f ca="1" t="shared" si="765"/>
        <v>0.525367593933845</v>
      </c>
      <c r="Q103" s="18">
        <f ca="1">IF(P103&lt;=('Ejercicio 3 - TIR'!$D$22-'Ejercicio 3 - TIR'!$C$22)/('Ejercicio 3 - TIR'!$E$22-'Ejercicio 3 - TIR'!$C$22),'Ejercicio 3 - TIR'!$C$22+SQRT(('Ejercicio 3 - TIR'!$E$22-'Ejercicio 3 - TIR'!$C$22)*('Ejercicio 3 - TIR'!$D$22-'Ejercicio 3 - TIR'!$C$22)*P103),'Ejercicio 3 - TIR'!$E$22-SQRT(('Ejercicio 3 - TIR'!$E$22-'Ejercicio 3 - TIR'!$C$22)*('Ejercicio 3 - TIR'!$E$22-'Ejercicio 3 - TIR'!$D$22)*(1-P103)))</f>
        <v>0.150770933457959</v>
      </c>
      <c r="R103" s="16">
        <f ca="1" t="shared" si="765"/>
        <v>0.44291873460883</v>
      </c>
      <c r="S103" s="18">
        <f ca="1">IF(R103&lt;=('Ejercicio 3 - TIR'!$D$23-'Ejercicio 3 - TIR'!$C$23)/('Ejercicio 3 - TIR'!$E$23-'Ejercicio 3 - TIR'!$C$23),'Ejercicio 3 - TIR'!$C$23+SQRT(('Ejercicio 3 - TIR'!$E$23-'Ejercicio 3 - TIR'!$C$23)*('Ejercicio 3 - TIR'!$D$23-'Ejercicio 3 - TIR'!$C$23)*R103),'Ejercicio 3 - TIR'!$E$23-SQRT(('Ejercicio 3 - TIR'!$E$23-'Ejercicio 3 - TIR'!$C$23)*('Ejercicio 3 - TIR'!$E$23-'Ejercicio 3 - TIR'!$D$23)*(1-R103)))</f>
        <v>0.14823568172182</v>
      </c>
      <c r="T103" s="16">
        <f ca="1" t="shared" ref="T103:X103" si="766">RAND()</f>
        <v>0.451076653141494</v>
      </c>
      <c r="U103" s="18">
        <f ca="1">IF(T103&lt;=('Ejercicio 3 - TIR'!$D$24-'Ejercicio 3 - TIR'!$C$24)/('Ejercicio 3 - TIR'!$E$24-'Ejercicio 3 - TIR'!$C$24),'Ejercicio 3 - TIR'!$C$24+SQRT(('Ejercicio 3 - TIR'!$E$24-'Ejercicio 3 - TIR'!$C$24)*('Ejercicio 3 - TIR'!$D$24-'Ejercicio 3 - TIR'!$C$24)*T103),'Ejercicio 3 - TIR'!$E$24-SQRT(('Ejercicio 3 - TIR'!$E$24-'Ejercicio 3 - TIR'!$C$24)*('Ejercicio 3 - TIR'!$E$24-'Ejercicio 3 - TIR'!$D$24)*(1-T103)))</f>
        <v>0.180795595002553</v>
      </c>
      <c r="V103" s="16">
        <f ca="1" t="shared" si="766"/>
        <v>0.0951557651280319</v>
      </c>
      <c r="W103" s="18">
        <f ca="1">IF(V103&lt;=('Ejercicio 3 - TIR'!$D$25-'Ejercicio 3 - TIR'!$C$25)/('Ejercicio 3 - TIR'!$E$25-'Ejercicio 3 - TIR'!$C$25),'Ejercicio 3 - TIR'!$C$25+SQRT(('Ejercicio 3 - TIR'!$E$25-'Ejercicio 3 - TIR'!$C$25)*('Ejercicio 3 - TIR'!$D$25-'Ejercicio 3 - TIR'!$C$25)*V103),'Ejercicio 3 - TIR'!$E$25-SQRT(('Ejercicio 3 - TIR'!$E$25-'Ejercicio 3 - TIR'!$C$25)*('Ejercicio 3 - TIR'!$E$25-'Ejercicio 3 - TIR'!$D$25)*(1-V103)))</f>
        <v>0.191542013307012</v>
      </c>
      <c r="X103" s="16">
        <f ca="1" t="shared" si="766"/>
        <v>0.558573375586057</v>
      </c>
      <c r="Y103" s="18">
        <f ca="1">IF(X103&lt;=('Ejercicio 3 - TIR'!$D$26-'Ejercicio 3 - TIR'!$C$26)/('Ejercicio 3 - TIR'!$E$26-'Ejercicio 3 - TIR'!$C$26),'Ejercicio 3 - TIR'!$C$26+SQRT(('Ejercicio 3 - TIR'!$E$26-'Ejercicio 3 - TIR'!$C$26)*('Ejercicio 3 - TIR'!$D$26-'Ejercicio 3 - TIR'!$C$26)*X103),'Ejercicio 3 - TIR'!$E$26-SQRT(('Ejercicio 3 - TIR'!$E$26-'Ejercicio 3 - TIR'!$C$26)*('Ejercicio 3 - TIR'!$E$26-'Ejercicio 3 - TIR'!$D$26)*(1-X103)))</f>
        <v>0.231176811125908</v>
      </c>
      <c r="Z103" s="16">
        <f ca="1" t="shared" si="480"/>
        <v>1.15077093345796</v>
      </c>
      <c r="AA103" s="16">
        <f ca="1" t="shared" si="481"/>
        <v>1.32135624728475</v>
      </c>
      <c r="AB103" s="16">
        <f ca="1" t="shared" si="482"/>
        <v>1.56025163622294</v>
      </c>
      <c r="AC103" s="16">
        <f ca="1" t="shared" si="483"/>
        <v>1.85910537589064</v>
      </c>
      <c r="AD103" s="16">
        <f ca="1" t="shared" si="484"/>
        <v>2.28888742823608</v>
      </c>
      <c r="AE103" s="15">
        <f ca="1" t="shared" si="485"/>
        <v>4734.30752617309</v>
      </c>
      <c r="AF103" s="15">
        <f ca="1" t="shared" si="486"/>
        <v>5436.1008297961</v>
      </c>
      <c r="AG103" s="15">
        <f ca="1" t="shared" si="487"/>
        <v>6418.92391381296</v>
      </c>
      <c r="AH103" s="15">
        <f ca="1" t="shared" si="488"/>
        <v>7648.41752352922</v>
      </c>
      <c r="AI103" s="15">
        <f ca="1" t="shared" si="489"/>
        <v>9416.55429677822</v>
      </c>
      <c r="AJ103" s="17">
        <f ca="1" t="shared" si="490"/>
        <v>46329.9960507917</v>
      </c>
      <c r="AK103" s="17">
        <f ca="1" t="shared" si="491"/>
        <v>46735.6128293827</v>
      </c>
      <c r="AL103" s="17">
        <f ca="1" t="shared" si="492"/>
        <v>61295.1395311698</v>
      </c>
      <c r="AM103" s="17">
        <f ca="1" t="shared" si="493"/>
        <v>65212.8115816401</v>
      </c>
      <c r="AN103" s="17">
        <f ca="1" t="shared" si="494"/>
        <v>98599.1363329134</v>
      </c>
      <c r="AO103" s="17">
        <f ca="1">C103/'Ejercicio 3 - TIR'!$D$7</f>
        <v>14702.4717195257</v>
      </c>
      <c r="AP103" s="17">
        <f ca="1" t="shared" si="495"/>
        <v>31627.524331266</v>
      </c>
      <c r="AQ103" s="17">
        <f ca="1" t="shared" si="496"/>
        <v>32033.141109857</v>
      </c>
      <c r="AR103" s="17">
        <f ca="1" t="shared" si="497"/>
        <v>46592.6678116441</v>
      </c>
      <c r="AS103" s="17">
        <f ca="1" t="shared" si="498"/>
        <v>50510.3398621144</v>
      </c>
      <c r="AT103" s="17">
        <f ca="1" t="shared" si="499"/>
        <v>83896.6646133876</v>
      </c>
      <c r="AU103" s="17">
        <f ca="1">AP103*'Ejercicio 3 - TIR'!$D$5</f>
        <v>15813.762165633</v>
      </c>
      <c r="AV103" s="17">
        <f ca="1">AQ103*'Ejercicio 3 - TIR'!$D$5</f>
        <v>16016.5705549285</v>
      </c>
      <c r="AW103" s="17">
        <f ca="1">AR103*'Ejercicio 3 - TIR'!$D$5</f>
        <v>23296.3339058221</v>
      </c>
      <c r="AX103" s="17">
        <f ca="1">AS103*'Ejercicio 3 - TIR'!$D$5</f>
        <v>25255.1699310572</v>
      </c>
      <c r="AY103" s="17">
        <f ca="1">AT103*'Ejercicio 3 - TIR'!$D$5</f>
        <v>41948.3323066938</v>
      </c>
      <c r="AZ103" s="17">
        <f ca="1" t="shared" ref="AZ103:BD103" si="767">AJ103-AU103-AE103</f>
        <v>25781.9263589856</v>
      </c>
      <c r="BA103" s="17">
        <f ca="1" t="shared" si="767"/>
        <v>25282.9414446581</v>
      </c>
      <c r="BB103" s="17">
        <f ca="1" t="shared" si="767"/>
        <v>31579.8817115348</v>
      </c>
      <c r="BC103" s="17">
        <f ca="1" t="shared" si="767"/>
        <v>32309.2241270537</v>
      </c>
      <c r="BD103" s="17">
        <f ca="1" t="shared" si="767"/>
        <v>47234.2497294413</v>
      </c>
      <c r="BE103" s="17">
        <f ca="1" t="shared" ref="BE103:BI103" si="768">AZ103/Z103</f>
        <v>22404.0472429325</v>
      </c>
      <c r="BF103" s="17">
        <f ca="1" t="shared" si="768"/>
        <v>19134.0840114934</v>
      </c>
      <c r="BG103" s="17">
        <f ca="1" t="shared" si="768"/>
        <v>20240.2490587886</v>
      </c>
      <c r="BH103" s="17">
        <f ca="1" t="shared" si="768"/>
        <v>17378.9095260807</v>
      </c>
      <c r="BI103" s="17">
        <f ca="1" t="shared" si="768"/>
        <v>20636.3358663918</v>
      </c>
      <c r="BJ103" s="17">
        <f ca="1" t="shared" si="502"/>
        <v>71872.5866420575</v>
      </c>
      <c r="BK103" s="17">
        <f ca="1" t="shared" si="503"/>
        <v>33652.3026828189</v>
      </c>
      <c r="BL103" s="17">
        <f ca="1" t="shared" si="504"/>
        <v>105524.889324876</v>
      </c>
      <c r="BM103" s="17">
        <f ca="1">BK103*'Ejercicio 3 - TIR'!$D$5</f>
        <v>16826.1513414094</v>
      </c>
      <c r="BN103" s="17">
        <f ca="1" t="shared" si="505"/>
        <v>88698.7379834669</v>
      </c>
      <c r="BO103" s="17">
        <f ca="1" t="shared" si="506"/>
        <v>38751.9005475173</v>
      </c>
      <c r="BP103" s="17">
        <f ca="1" t="shared" si="507"/>
        <v>-104913.023285383</v>
      </c>
      <c r="BQ103" s="17">
        <f ca="1" t="shared" ref="BQ103:BT103" si="769">BE103</f>
        <v>22404.0472429325</v>
      </c>
      <c r="BR103" s="17">
        <f ca="1" t="shared" si="769"/>
        <v>19134.0840114934</v>
      </c>
      <c r="BS103" s="17">
        <f ca="1" t="shared" si="769"/>
        <v>20240.2490587886</v>
      </c>
      <c r="BT103" s="17">
        <f ca="1" t="shared" si="769"/>
        <v>17378.9095260807</v>
      </c>
      <c r="BU103" s="17">
        <f ca="1" t="shared" si="509"/>
        <v>59388.236413909</v>
      </c>
      <c r="BV103" s="19">
        <f ca="1" t="shared" si="510"/>
        <v>8.46008062160821</v>
      </c>
    </row>
    <row r="104" ht="15" customHeight="1" spans="1:74">
      <c r="A104" s="15">
        <v>103</v>
      </c>
      <c r="B104" s="16">
        <f ca="1" t="shared" ref="B104:F104" si="770">RAND()</f>
        <v>0.312645469257428</v>
      </c>
      <c r="C104" s="17">
        <f ca="1">IF(B104&lt;=('Ejercicio 3 - TIR'!$D$13-'Ejercicio 3 - TIR'!$C$13)/('Ejercicio 3 - TIR'!$E$13-'Ejercicio 3 - TIR'!$C$13),'Ejercicio 3 - TIR'!$C$13+SQRT(('Ejercicio 3 - TIR'!$E$13-'Ejercicio 3 - TIR'!$C$13)*('Ejercicio 3 - TIR'!$D$13-'Ejercicio 3 - TIR'!$C$13)*B104),'Ejercicio 3 - TIR'!$E$13-SQRT(('Ejercicio 3 - TIR'!$E$13-'Ejercicio 3 - TIR'!$C$13)*('Ejercicio 3 - TIR'!$E$13-'Ejercicio 3 - TIR'!$D$13)*(1-B104)))</f>
        <v>71280.2256817522</v>
      </c>
      <c r="D104" s="16">
        <f ca="1" t="shared" si="770"/>
        <v>0.1183886111184</v>
      </c>
      <c r="E104" s="17">
        <f ca="1">IF(D104&lt;=('Ejercicio 3 - TIR'!$D$14-'Ejercicio 3 - TIR'!$C$14)/('Ejercicio 3 - TIR'!$E$14-'Ejercicio 3 - TIR'!$C$14),'Ejercicio 3 - TIR'!$C$14+SQRT(('Ejercicio 3 - TIR'!$E$14-'Ejercicio 3 - TIR'!$C$14)*('Ejercicio 3 - TIR'!$D$14-'Ejercicio 3 - TIR'!$C$14)*D104),'Ejercicio 3 - TIR'!$E$14-SQRT(('Ejercicio 3 - TIR'!$E$14-'Ejercicio 3 - TIR'!$C$14)*('Ejercicio 3 - TIR'!$E$14-'Ejercicio 3 - TIR'!$D$14)*(1-D104)))</f>
        <v>27979.7895620127</v>
      </c>
      <c r="F104" s="16">
        <f ca="1" t="shared" si="770"/>
        <v>0.259758675292117</v>
      </c>
      <c r="G104" s="17">
        <f ca="1">IF(F104&lt;=('Ejercicio 3 - TIR'!$D$18-'Ejercicio 3 - TIR'!$C$18)/('Ejercicio 3 - TIR'!$E$18-'Ejercicio 3 - TIR'!$C$18),'Ejercicio 3 - TIR'!$C$18+SQRT(('Ejercicio 3 - TIR'!$E$18-'Ejercicio 3 - TIR'!$C$18)*('Ejercicio 3 - TIR'!$D$18-'Ejercicio 3 - TIR'!$C$18)*F104),'Ejercicio 3 - TIR'!$E$18-SQRT(('Ejercicio 3 - TIR'!$E$18-'Ejercicio 3 - TIR'!$C$18)*('Ejercicio 3 - TIR'!$E$18-'Ejercicio 3 - TIR'!$D$18)*(1-F104)))</f>
        <v>36242.0991095799</v>
      </c>
      <c r="H104" s="16">
        <f ca="1" t="shared" ref="H104:L104" si="771">RAND()</f>
        <v>0.968666851701503</v>
      </c>
      <c r="I104" s="17">
        <f ca="1">IF(H104&lt;=('Ejercicio 3 - TIR'!$D$18-'Ejercicio 3 - TIR'!$C$18)/('Ejercicio 3 - TIR'!$E$18-'Ejercicio 3 - TIR'!$C$18),'Ejercicio 3 - TIR'!$C$18+SQRT(('Ejercicio 3 - TIR'!$E$18-'Ejercicio 3 - TIR'!$C$18)*('Ejercicio 3 - TIR'!$D$18-'Ejercicio 3 - TIR'!$C$18)*H104),'Ejercicio 3 - TIR'!$E$18-SQRT(('Ejercicio 3 - TIR'!$E$18-'Ejercicio 3 - TIR'!$C$18)*('Ejercicio 3 - TIR'!$E$18-'Ejercicio 3 - TIR'!$D$18)*(1-H104)))</f>
        <v>43467.0335547093</v>
      </c>
      <c r="J104" s="16">
        <f ca="1" t="shared" si="771"/>
        <v>0.359185405170176</v>
      </c>
      <c r="K104" s="17">
        <f ca="1">IF(J104&lt;=('Ejercicio 3 - TIR'!$D$18-'Ejercicio 3 - TIR'!$C$18)/('Ejercicio 3 - TIR'!$E$18-'Ejercicio 3 - TIR'!$C$18),'Ejercicio 3 - TIR'!$C$18+SQRT(('Ejercicio 3 - TIR'!$E$18-'Ejercicio 3 - TIR'!$C$18)*('Ejercicio 3 - TIR'!$D$18-'Ejercicio 3 - TIR'!$C$18)*J104),'Ejercicio 3 - TIR'!$E$18-SQRT(('Ejercicio 3 - TIR'!$E$18-'Ejercicio 3 - TIR'!$C$18)*('Ejercicio 3 - TIR'!$E$18-'Ejercicio 3 - TIR'!$D$18)*(1-J104)))</f>
        <v>37340.150596243</v>
      </c>
      <c r="L104" s="16">
        <f ca="1" t="shared" si="771"/>
        <v>0.372772982300042</v>
      </c>
      <c r="M104" s="17">
        <f ca="1">IF(L104&lt;=('Ejercicio 3 - TIR'!$D$18-'Ejercicio 3 - TIR'!$C$18)/('Ejercicio 3 - TIR'!$E$18-'Ejercicio 3 - TIR'!$C$18),'Ejercicio 3 - TIR'!$C$18+SQRT(('Ejercicio 3 - TIR'!$E$18-'Ejercicio 3 - TIR'!$C$18)*('Ejercicio 3 - TIR'!$D$18-'Ejercicio 3 - TIR'!$C$18)*L104),'Ejercicio 3 - TIR'!$E$18-SQRT(('Ejercicio 3 - TIR'!$E$18-'Ejercicio 3 - TIR'!$C$18)*('Ejercicio 3 - TIR'!$E$18-'Ejercicio 3 - TIR'!$D$18)*(1-L104)))</f>
        <v>37477.6966604033</v>
      </c>
      <c r="N104" s="16">
        <f ca="1" t="shared" ref="N104:R104" si="772">RAND()</f>
        <v>0.595621988443357</v>
      </c>
      <c r="O104" s="17">
        <f ca="1">IF(N104&lt;=('Ejercicio 3 - TIR'!$D$18-'Ejercicio 3 - TIR'!$C$18)/('Ejercicio 3 - TIR'!$E$18-'Ejercicio 3 - TIR'!$C$18),'Ejercicio 3 - TIR'!$C$18+SQRT(('Ejercicio 3 - TIR'!$E$18-'Ejercicio 3 - TIR'!$C$18)*('Ejercicio 3 - TIR'!$D$18-'Ejercicio 3 - TIR'!$C$18)*N104),'Ejercicio 3 - TIR'!$E$18-SQRT(('Ejercicio 3 - TIR'!$E$18-'Ejercicio 3 - TIR'!$C$18)*('Ejercicio 3 - TIR'!$E$18-'Ejercicio 3 - TIR'!$D$18)*(1-N104)))</f>
        <v>39452.1583919496</v>
      </c>
      <c r="P104" s="16">
        <f ca="1" t="shared" si="772"/>
        <v>0.252448979272297</v>
      </c>
      <c r="Q104" s="18">
        <f ca="1">IF(P104&lt;=('Ejercicio 3 - TIR'!$D$22-'Ejercicio 3 - TIR'!$C$22)/('Ejercicio 3 - TIR'!$E$22-'Ejercicio 3 - TIR'!$C$22),'Ejercicio 3 - TIR'!$C$22+SQRT(('Ejercicio 3 - TIR'!$E$22-'Ejercicio 3 - TIR'!$C$22)*('Ejercicio 3 - TIR'!$D$22-'Ejercicio 3 - TIR'!$C$22)*P104),'Ejercicio 3 - TIR'!$E$22-SQRT(('Ejercicio 3 - TIR'!$E$22-'Ejercicio 3 - TIR'!$C$22)*('Ejercicio 3 - TIR'!$E$22-'Ejercicio 3 - TIR'!$D$22)*(1-P104)))</f>
        <v>0.141316851612988</v>
      </c>
      <c r="R104" s="16">
        <f ca="1" t="shared" si="772"/>
        <v>0.646834014379445</v>
      </c>
      <c r="S104" s="18">
        <f ca="1">IF(R104&lt;=('Ejercicio 3 - TIR'!$D$23-'Ejercicio 3 - TIR'!$C$23)/('Ejercicio 3 - TIR'!$E$23-'Ejercicio 3 - TIR'!$C$23),'Ejercicio 3 - TIR'!$C$23+SQRT(('Ejercicio 3 - TIR'!$E$23-'Ejercicio 3 - TIR'!$C$23)*('Ejercicio 3 - TIR'!$D$23-'Ejercicio 3 - TIR'!$C$23)*R104),'Ejercicio 3 - TIR'!$E$23-SQRT(('Ejercicio 3 - TIR'!$E$23-'Ejercicio 3 - TIR'!$C$23)*('Ejercicio 3 - TIR'!$E$23-'Ejercicio 3 - TIR'!$D$23)*(1-R104)))</f>
        <v>0.154786932473081</v>
      </c>
      <c r="T104" s="16">
        <f ca="1" t="shared" ref="T104:X104" si="773">RAND()</f>
        <v>0.70933124051036</v>
      </c>
      <c r="U104" s="18">
        <f ca="1">IF(T104&lt;=('Ejercicio 3 - TIR'!$D$24-'Ejercicio 3 - TIR'!$C$24)/('Ejercicio 3 - TIR'!$E$24-'Ejercicio 3 - TIR'!$C$24),'Ejercicio 3 - TIR'!$C$24+SQRT(('Ejercicio 3 - TIR'!$E$24-'Ejercicio 3 - TIR'!$C$24)*('Ejercicio 3 - TIR'!$D$24-'Ejercicio 3 - TIR'!$C$24)*T104),'Ejercicio 3 - TIR'!$E$24-SQRT(('Ejercicio 3 - TIR'!$E$24-'Ejercicio 3 - TIR'!$C$24)*('Ejercicio 3 - TIR'!$E$24-'Ejercicio 3 - TIR'!$D$24)*(1-T104)))</f>
        <v>0.191471548822781</v>
      </c>
      <c r="V104" s="16">
        <f ca="1" t="shared" si="773"/>
        <v>0.913733716324941</v>
      </c>
      <c r="W104" s="18">
        <f ca="1">IF(V104&lt;=('Ejercicio 3 - TIR'!$D$25-'Ejercicio 3 - TIR'!$C$25)/('Ejercicio 3 - TIR'!$E$25-'Ejercicio 3 - TIR'!$C$25),'Ejercicio 3 - TIR'!$C$25+SQRT(('Ejercicio 3 - TIR'!$E$25-'Ejercicio 3 - TIR'!$C$25)*('Ejercicio 3 - TIR'!$D$25-'Ejercicio 3 - TIR'!$C$25)*V104),'Ejercicio 3 - TIR'!$E$25-SQRT(('Ejercicio 3 - TIR'!$E$25-'Ejercicio 3 - TIR'!$C$25)*('Ejercicio 3 - TIR'!$E$25-'Ejercicio 3 - TIR'!$D$25)*(1-V104)))</f>
        <v>0.232623809598686</v>
      </c>
      <c r="X104" s="16">
        <f ca="1" t="shared" si="773"/>
        <v>0.55221090499476</v>
      </c>
      <c r="Y104" s="18">
        <f ca="1">IF(X104&lt;=('Ejercicio 3 - TIR'!$D$26-'Ejercicio 3 - TIR'!$C$26)/('Ejercicio 3 - TIR'!$E$26-'Ejercicio 3 - TIR'!$C$26),'Ejercicio 3 - TIR'!$C$26+SQRT(('Ejercicio 3 - TIR'!$E$26-'Ejercicio 3 - TIR'!$C$26)*('Ejercicio 3 - TIR'!$D$26-'Ejercicio 3 - TIR'!$C$26)*X104),'Ejercicio 3 - TIR'!$E$26-SQRT(('Ejercicio 3 - TIR'!$E$26-'Ejercicio 3 - TIR'!$C$26)*('Ejercicio 3 - TIR'!$E$26-'Ejercicio 3 - TIR'!$D$26)*(1-X104)))</f>
        <v>0.230826215185037</v>
      </c>
      <c r="Z104" s="16">
        <f ca="1" t="shared" si="480"/>
        <v>1.14131685161299</v>
      </c>
      <c r="AA104" s="16">
        <f ca="1" t="shared" si="481"/>
        <v>1.317977786054</v>
      </c>
      <c r="AB104" s="16">
        <f ca="1" t="shared" si="482"/>
        <v>1.57033303406377</v>
      </c>
      <c r="AC104" s="16">
        <f ca="1" t="shared" si="483"/>
        <v>1.93562988678635</v>
      </c>
      <c r="AD104" s="16">
        <f ca="1" t="shared" si="484"/>
        <v>2.38242400755229</v>
      </c>
      <c r="AE104" s="15">
        <f ca="1" t="shared" si="485"/>
        <v>3954.01576969757</v>
      </c>
      <c r="AF104" s="15">
        <f ca="1" t="shared" si="486"/>
        <v>4566.04574163925</v>
      </c>
      <c r="AG104" s="15">
        <f ca="1" t="shared" si="487"/>
        <v>5440.31359178658</v>
      </c>
      <c r="AH104" s="15">
        <f ca="1" t="shared" si="488"/>
        <v>6705.86006491948</v>
      </c>
      <c r="AI104" s="15">
        <f ca="1" t="shared" si="489"/>
        <v>8253.74836326533</v>
      </c>
      <c r="AJ104" s="17">
        <f ca="1" t="shared" si="490"/>
        <v>41363.7184515915</v>
      </c>
      <c r="AK104" s="17">
        <f ca="1" t="shared" si="491"/>
        <v>57288.5846507705</v>
      </c>
      <c r="AL104" s="17">
        <f ca="1" t="shared" si="492"/>
        <v>58636.4719781965</v>
      </c>
      <c r="AM104" s="17">
        <f ca="1" t="shared" si="493"/>
        <v>72542.9497437897</v>
      </c>
      <c r="AN104" s="17">
        <f ca="1" t="shared" si="494"/>
        <v>93991.7693027362</v>
      </c>
      <c r="AO104" s="17">
        <f ca="1">C104/'Ejercicio 3 - TIR'!$D$7</f>
        <v>14256.0451363504</v>
      </c>
      <c r="AP104" s="17">
        <f ca="1" t="shared" si="495"/>
        <v>27107.6733152411</v>
      </c>
      <c r="AQ104" s="17">
        <f ca="1" t="shared" si="496"/>
        <v>43032.5395144201</v>
      </c>
      <c r="AR104" s="17">
        <f ca="1" t="shared" si="497"/>
        <v>44380.4268418461</v>
      </c>
      <c r="AS104" s="17">
        <f ca="1" t="shared" si="498"/>
        <v>58286.9046074392</v>
      </c>
      <c r="AT104" s="17">
        <f ca="1" t="shared" si="499"/>
        <v>79735.7241663858</v>
      </c>
      <c r="AU104" s="17">
        <f ca="1">AP104*'Ejercicio 3 - TIR'!$D$5</f>
        <v>13553.8366576206</v>
      </c>
      <c r="AV104" s="17">
        <f ca="1">AQ104*'Ejercicio 3 - TIR'!$D$5</f>
        <v>21516.26975721</v>
      </c>
      <c r="AW104" s="17">
        <f ca="1">AR104*'Ejercicio 3 - TIR'!$D$5</f>
        <v>22190.213420923</v>
      </c>
      <c r="AX104" s="17">
        <f ca="1">AS104*'Ejercicio 3 - TIR'!$D$5</f>
        <v>29143.4523037196</v>
      </c>
      <c r="AY104" s="17">
        <f ca="1">AT104*'Ejercicio 3 - TIR'!$D$5</f>
        <v>39867.8620831929</v>
      </c>
      <c r="AZ104" s="17">
        <f ca="1" t="shared" ref="AZ104:BD104" si="774">AJ104-AU104-AE104</f>
        <v>23855.8660242734</v>
      </c>
      <c r="BA104" s="17">
        <f ca="1" t="shared" si="774"/>
        <v>31206.2691519212</v>
      </c>
      <c r="BB104" s="17">
        <f ca="1" t="shared" si="774"/>
        <v>31005.9449654869</v>
      </c>
      <c r="BC104" s="17">
        <f ca="1" t="shared" si="774"/>
        <v>36693.6373751506</v>
      </c>
      <c r="BD104" s="17">
        <f ca="1" t="shared" si="774"/>
        <v>45870.158856278</v>
      </c>
      <c r="BE104" s="17">
        <f ca="1" t="shared" ref="BE104:BI104" si="775">AZ104/Z104</f>
        <v>20902.0536151365</v>
      </c>
      <c r="BF104" s="17">
        <f ca="1" t="shared" si="775"/>
        <v>23677.3862823229</v>
      </c>
      <c r="BG104" s="17">
        <f ca="1" t="shared" si="775"/>
        <v>19744.8211894571</v>
      </c>
      <c r="BH104" s="17">
        <f ca="1" t="shared" si="775"/>
        <v>18956.9491696946</v>
      </c>
      <c r="BI104" s="17">
        <f ca="1" t="shared" si="775"/>
        <v>19253.5664142359</v>
      </c>
      <c r="BJ104" s="17">
        <f ca="1" t="shared" si="502"/>
        <v>66659.7223788</v>
      </c>
      <c r="BK104" s="17">
        <f ca="1" t="shared" si="503"/>
        <v>33963.9441855903</v>
      </c>
      <c r="BL104" s="17">
        <f ca="1" t="shared" si="504"/>
        <v>100623.66656439</v>
      </c>
      <c r="BM104" s="17">
        <f ca="1">BK104*'Ejercicio 3 - TIR'!$D$5</f>
        <v>16981.9720927952</v>
      </c>
      <c r="BN104" s="17">
        <f ca="1" t="shared" si="505"/>
        <v>83641.6944715952</v>
      </c>
      <c r="BO104" s="17">
        <f ca="1" t="shared" si="506"/>
        <v>35107.8121301879</v>
      </c>
      <c r="BP104" s="17">
        <f ca="1" t="shared" si="507"/>
        <v>-99260.0152437649</v>
      </c>
      <c r="BQ104" s="17">
        <f ca="1" t="shared" ref="BQ104:BT104" si="776">BE104</f>
        <v>20902.0536151365</v>
      </c>
      <c r="BR104" s="17">
        <f ca="1" t="shared" si="776"/>
        <v>23677.3862823229</v>
      </c>
      <c r="BS104" s="17">
        <f ca="1" t="shared" si="776"/>
        <v>19744.8211894571</v>
      </c>
      <c r="BT104" s="17">
        <f ca="1" t="shared" si="776"/>
        <v>18956.9491696946</v>
      </c>
      <c r="BU104" s="17">
        <f ca="1" t="shared" si="509"/>
        <v>54361.3785444238</v>
      </c>
      <c r="BV104" s="19">
        <f ca="1" t="shared" si="510"/>
        <v>10.2899897996198</v>
      </c>
    </row>
    <row r="105" ht="15" customHeight="1" spans="1:74">
      <c r="A105" s="15">
        <v>104</v>
      </c>
      <c r="B105" s="16">
        <f ca="1" t="shared" ref="B105:F105" si="777">RAND()</f>
        <v>0.204691527720939</v>
      </c>
      <c r="C105" s="17">
        <f ca="1">IF(B105&lt;=('Ejercicio 3 - TIR'!$D$13-'Ejercicio 3 - TIR'!$C$13)/('Ejercicio 3 - TIR'!$E$13-'Ejercicio 3 - TIR'!$C$13),'Ejercicio 3 - TIR'!$C$13+SQRT(('Ejercicio 3 - TIR'!$E$13-'Ejercicio 3 - TIR'!$C$13)*('Ejercicio 3 - TIR'!$D$13-'Ejercicio 3 - TIR'!$C$13)*B105),'Ejercicio 3 - TIR'!$E$13-SQRT(('Ejercicio 3 - TIR'!$E$13-'Ejercicio 3 - TIR'!$C$13)*('Ejercicio 3 - TIR'!$E$13-'Ejercicio 3 - TIR'!$D$13)*(1-B105)))</f>
        <v>69048.5695603435</v>
      </c>
      <c r="D105" s="16">
        <f ca="1" t="shared" si="777"/>
        <v>0.172447590855889</v>
      </c>
      <c r="E105" s="17">
        <f ca="1">IF(D105&lt;=('Ejercicio 3 - TIR'!$D$14-'Ejercicio 3 - TIR'!$C$14)/('Ejercicio 3 - TIR'!$E$14-'Ejercicio 3 - TIR'!$C$14),'Ejercicio 3 - TIR'!$C$14+SQRT(('Ejercicio 3 - TIR'!$E$14-'Ejercicio 3 - TIR'!$C$14)*('Ejercicio 3 - TIR'!$D$14-'Ejercicio 3 - TIR'!$C$14)*D105),'Ejercicio 3 - TIR'!$E$14-SQRT(('Ejercicio 3 - TIR'!$E$14-'Ejercicio 3 - TIR'!$C$14)*('Ejercicio 3 - TIR'!$E$14-'Ejercicio 3 - TIR'!$D$14)*(1-D105)))</f>
        <v>28596.3271978773</v>
      </c>
      <c r="F105" s="16">
        <f ca="1" t="shared" si="777"/>
        <v>0.869831452879323</v>
      </c>
      <c r="G105" s="17">
        <f ca="1">IF(F105&lt;=('Ejercicio 3 - TIR'!$D$18-'Ejercicio 3 - TIR'!$C$18)/('Ejercicio 3 - TIR'!$E$18-'Ejercicio 3 - TIR'!$C$18),'Ejercicio 3 - TIR'!$C$18+SQRT(('Ejercicio 3 - TIR'!$E$18-'Ejercicio 3 - TIR'!$C$18)*('Ejercicio 3 - TIR'!$D$18-'Ejercicio 3 - TIR'!$C$18)*F105),'Ejercicio 3 - TIR'!$E$18-SQRT(('Ejercicio 3 - TIR'!$E$18-'Ejercicio 3 - TIR'!$C$18)*('Ejercicio 3 - TIR'!$E$18-'Ejercicio 3 - TIR'!$D$18)*(1-F105)))</f>
        <v>41875.4774710284</v>
      </c>
      <c r="H105" s="16">
        <f ca="1" t="shared" ref="H105:L105" si="778">RAND()</f>
        <v>0.517004295010218</v>
      </c>
      <c r="I105" s="17">
        <f ca="1">IF(H105&lt;=('Ejercicio 3 - TIR'!$D$18-'Ejercicio 3 - TIR'!$C$18)/('Ejercicio 3 - TIR'!$E$18-'Ejercicio 3 - TIR'!$C$18),'Ejercicio 3 - TIR'!$C$18+SQRT(('Ejercicio 3 - TIR'!$E$18-'Ejercicio 3 - TIR'!$C$18)*('Ejercicio 3 - TIR'!$D$18-'Ejercicio 3 - TIR'!$C$18)*H105),'Ejercicio 3 - TIR'!$E$18-SQRT(('Ejercicio 3 - TIR'!$E$18-'Ejercicio 3 - TIR'!$C$18)*('Ejercicio 3 - TIR'!$E$18-'Ejercicio 3 - TIR'!$D$18)*(1-H105)))</f>
        <v>38806.2843612691</v>
      </c>
      <c r="J105" s="16">
        <f ca="1" t="shared" si="778"/>
        <v>0.647866461854061</v>
      </c>
      <c r="K105" s="17">
        <f ca="1">IF(J105&lt;=('Ejercicio 3 - TIR'!$D$18-'Ejercicio 3 - TIR'!$C$18)/('Ejercicio 3 - TIR'!$E$18-'Ejercicio 3 - TIR'!$C$18),'Ejercicio 3 - TIR'!$C$18+SQRT(('Ejercicio 3 - TIR'!$E$18-'Ejercicio 3 - TIR'!$C$18)*('Ejercicio 3 - TIR'!$D$18-'Ejercicio 3 - TIR'!$C$18)*J105),'Ejercicio 3 - TIR'!$E$18-SQRT(('Ejercicio 3 - TIR'!$E$18-'Ejercicio 3 - TIR'!$C$18)*('Ejercicio 3 - TIR'!$E$18-'Ejercicio 3 - TIR'!$D$18)*(1-J105)))</f>
        <v>39857.9901236565</v>
      </c>
      <c r="L105" s="16">
        <f ca="1" t="shared" si="778"/>
        <v>0.167365897244257</v>
      </c>
      <c r="M105" s="17">
        <f ca="1">IF(L105&lt;=('Ejercicio 3 - TIR'!$D$18-'Ejercicio 3 - TIR'!$C$18)/('Ejercicio 3 - TIR'!$E$18-'Ejercicio 3 - TIR'!$C$18),'Ejercicio 3 - TIR'!$C$18+SQRT(('Ejercicio 3 - TIR'!$E$18-'Ejercicio 3 - TIR'!$C$18)*('Ejercicio 3 - TIR'!$D$18-'Ejercicio 3 - TIR'!$C$18)*L105),'Ejercicio 3 - TIR'!$E$18-SQRT(('Ejercicio 3 - TIR'!$E$18-'Ejercicio 3 - TIR'!$C$18)*('Ejercicio 3 - TIR'!$E$18-'Ejercicio 3 - TIR'!$D$18)*(1-L105)))</f>
        <v>35010.4774809032</v>
      </c>
      <c r="N105" s="16">
        <f ca="1" t="shared" ref="N105:R105" si="779">RAND()</f>
        <v>0.579284061934103</v>
      </c>
      <c r="O105" s="17">
        <f ca="1">IF(N105&lt;=('Ejercicio 3 - TIR'!$D$18-'Ejercicio 3 - TIR'!$C$18)/('Ejercicio 3 - TIR'!$E$18-'Ejercicio 3 - TIR'!$C$18),'Ejercicio 3 - TIR'!$C$18+SQRT(('Ejercicio 3 - TIR'!$E$18-'Ejercicio 3 - TIR'!$C$18)*('Ejercicio 3 - TIR'!$D$18-'Ejercicio 3 - TIR'!$C$18)*N105),'Ejercicio 3 - TIR'!$E$18-SQRT(('Ejercicio 3 - TIR'!$E$18-'Ejercicio 3 - TIR'!$C$18)*('Ejercicio 3 - TIR'!$E$18-'Ejercicio 3 - TIR'!$D$18)*(1-N105)))</f>
        <v>39321.6205291846</v>
      </c>
      <c r="P105" s="16">
        <f ca="1" t="shared" si="779"/>
        <v>0.611235066905202</v>
      </c>
      <c r="Q105" s="18">
        <f ca="1">IF(P105&lt;=('Ejercicio 3 - TIR'!$D$22-'Ejercicio 3 - TIR'!$C$22)/('Ejercicio 3 - TIR'!$E$22-'Ejercicio 3 - TIR'!$C$22),'Ejercicio 3 - TIR'!$C$22+SQRT(('Ejercicio 3 - TIR'!$E$22-'Ejercicio 3 - TIR'!$C$22)*('Ejercicio 3 - TIR'!$D$22-'Ejercicio 3 - TIR'!$C$22)*P105),'Ejercicio 3 - TIR'!$E$22-SQRT(('Ejercicio 3 - TIR'!$E$22-'Ejercicio 3 - TIR'!$C$22)*('Ejercicio 3 - TIR'!$E$22-'Ejercicio 3 - TIR'!$D$22)*(1-P105)))</f>
        <v>0.153546703805185</v>
      </c>
      <c r="R105" s="16">
        <f ca="1" t="shared" si="779"/>
        <v>0.227158750137454</v>
      </c>
      <c r="S105" s="18">
        <f ca="1">IF(R105&lt;=('Ejercicio 3 - TIR'!$D$23-'Ejercicio 3 - TIR'!$C$23)/('Ejercicio 3 - TIR'!$E$23-'Ejercicio 3 - TIR'!$C$23),'Ejercicio 3 - TIR'!$C$23+SQRT(('Ejercicio 3 - TIR'!$E$23-'Ejercicio 3 - TIR'!$C$23)*('Ejercicio 3 - TIR'!$D$23-'Ejercicio 3 - TIR'!$C$23)*R105),'Ejercicio 3 - TIR'!$E$23-SQRT(('Ejercicio 3 - TIR'!$E$23-'Ejercicio 3 - TIR'!$C$23)*('Ejercicio 3 - TIR'!$E$23-'Ejercicio 3 - TIR'!$D$23)*(1-R105)))</f>
        <v>0.14022092357553</v>
      </c>
      <c r="T105" s="16">
        <f ca="1" t="shared" ref="T105:X105" si="780">RAND()</f>
        <v>0.334150515499573</v>
      </c>
      <c r="U105" s="18">
        <f ca="1">IF(T105&lt;=('Ejercicio 3 - TIR'!$D$24-'Ejercicio 3 - TIR'!$C$24)/('Ejercicio 3 - TIR'!$E$24-'Ejercicio 3 - TIR'!$C$24),'Ejercicio 3 - TIR'!$C$24+SQRT(('Ejercicio 3 - TIR'!$E$24-'Ejercicio 3 - TIR'!$C$24)*('Ejercicio 3 - TIR'!$D$24-'Ejercicio 3 - TIR'!$C$24)*T105),'Ejercicio 3 - TIR'!$E$24-SQRT(('Ejercicio 3 - TIR'!$E$24-'Ejercicio 3 - TIR'!$C$24)*('Ejercicio 3 - TIR'!$E$24-'Ejercicio 3 - TIR'!$D$24)*(1-T105)))</f>
        <v>0.176489924170316</v>
      </c>
      <c r="V105" s="16">
        <f ca="1" t="shared" si="780"/>
        <v>0.324310635388478</v>
      </c>
      <c r="W105" s="18">
        <f ca="1">IF(V105&lt;=('Ejercicio 3 - TIR'!$D$25-'Ejercicio 3 - TIR'!$C$25)/('Ejercicio 3 - TIR'!$E$25-'Ejercicio 3 - TIR'!$C$25),'Ejercicio 3 - TIR'!$C$25+SQRT(('Ejercicio 3 - TIR'!$E$25-'Ejercicio 3 - TIR'!$C$25)*('Ejercicio 3 - TIR'!$D$25-'Ejercicio 3 - TIR'!$C$25)*V105),'Ejercicio 3 - TIR'!$E$25-SQRT(('Ejercicio 3 - TIR'!$E$25-'Ejercicio 3 - TIR'!$C$25)*('Ejercicio 3 - TIR'!$E$25-'Ejercicio 3 - TIR'!$D$25)*(1-V105)))</f>
        <v>0.201369631133002</v>
      </c>
      <c r="X105" s="16">
        <f ca="1" t="shared" si="780"/>
        <v>0.493385975596358</v>
      </c>
      <c r="Y105" s="18">
        <f ca="1">IF(X105&lt;=('Ejercicio 3 - TIR'!$D$26-'Ejercicio 3 - TIR'!$C$26)/('Ejercicio 3 - TIR'!$E$26-'Ejercicio 3 - TIR'!$C$26),'Ejercicio 3 - TIR'!$C$26+SQRT(('Ejercicio 3 - TIR'!$E$26-'Ejercicio 3 - TIR'!$C$26)*('Ejercicio 3 - TIR'!$D$26-'Ejercicio 3 - TIR'!$C$26)*X105),'Ejercicio 3 - TIR'!$E$26-SQRT(('Ejercicio 3 - TIR'!$E$26-'Ejercicio 3 - TIR'!$C$26)*('Ejercicio 3 - TIR'!$E$26-'Ejercicio 3 - TIR'!$D$26)*(1-X105)))</f>
        <v>0.227695930064863</v>
      </c>
      <c r="Z105" s="16">
        <f ca="1" t="shared" si="480"/>
        <v>1.15354670380518</v>
      </c>
      <c r="AA105" s="16">
        <f ca="1" t="shared" si="481"/>
        <v>1.31529808800026</v>
      </c>
      <c r="AB105" s="16">
        <f ca="1" t="shared" si="482"/>
        <v>1.54743494781278</v>
      </c>
      <c r="AC105" s="16">
        <f ca="1" t="shared" si="483"/>
        <v>1.85904135245616</v>
      </c>
      <c r="AD105" s="16">
        <f ca="1" t="shared" si="484"/>
        <v>2.2823375022327</v>
      </c>
      <c r="AE105" s="15">
        <f ca="1" t="shared" si="485"/>
        <v>4390.8717821686</v>
      </c>
      <c r="AF105" s="15">
        <f ca="1" t="shared" si="486"/>
        <v>5006.56387876602</v>
      </c>
      <c r="AG105" s="15">
        <f ca="1" t="shared" si="487"/>
        <v>5890.17195808327</v>
      </c>
      <c r="AH105" s="15">
        <f ca="1" t="shared" si="488"/>
        <v>7076.27371259245</v>
      </c>
      <c r="AI105" s="15">
        <f ca="1" t="shared" si="489"/>
        <v>8687.51243697473</v>
      </c>
      <c r="AJ105" s="17">
        <f ca="1" t="shared" si="490"/>
        <v>48305.3190069731</v>
      </c>
      <c r="AK105" s="17">
        <f ca="1" t="shared" si="491"/>
        <v>51041.8316227715</v>
      </c>
      <c r="AL105" s="17">
        <f ca="1" t="shared" si="492"/>
        <v>61677.6468669228</v>
      </c>
      <c r="AM105" s="17">
        <f ca="1" t="shared" si="493"/>
        <v>65085.9254062342</v>
      </c>
      <c r="AN105" s="17">
        <f ca="1" t="shared" si="494"/>
        <v>89745.2091823214</v>
      </c>
      <c r="AO105" s="17">
        <f ca="1">C105/'Ejercicio 3 - TIR'!$D$7</f>
        <v>13809.7139120687</v>
      </c>
      <c r="AP105" s="17">
        <f ca="1" t="shared" si="495"/>
        <v>34495.6050949044</v>
      </c>
      <c r="AQ105" s="17">
        <f ca="1" t="shared" si="496"/>
        <v>37232.1177107028</v>
      </c>
      <c r="AR105" s="17">
        <f ca="1" t="shared" si="497"/>
        <v>47867.9329548541</v>
      </c>
      <c r="AS105" s="17">
        <f ca="1" t="shared" si="498"/>
        <v>51276.2114941655</v>
      </c>
      <c r="AT105" s="17">
        <f ca="1" t="shared" si="499"/>
        <v>75935.4952702527</v>
      </c>
      <c r="AU105" s="17">
        <f ca="1">AP105*'Ejercicio 3 - TIR'!$D$5</f>
        <v>17247.8025474522</v>
      </c>
      <c r="AV105" s="17">
        <f ca="1">AQ105*'Ejercicio 3 - TIR'!$D$5</f>
        <v>18616.0588553514</v>
      </c>
      <c r="AW105" s="17">
        <f ca="1">AR105*'Ejercicio 3 - TIR'!$D$5</f>
        <v>23933.966477427</v>
      </c>
      <c r="AX105" s="17">
        <f ca="1">AS105*'Ejercicio 3 - TIR'!$D$5</f>
        <v>25638.1057470828</v>
      </c>
      <c r="AY105" s="17">
        <f ca="1">AT105*'Ejercicio 3 - TIR'!$D$5</f>
        <v>37967.7476351263</v>
      </c>
      <c r="AZ105" s="17">
        <f ca="1" t="shared" ref="AZ105:BD105" si="781">AJ105-AU105-AE105</f>
        <v>26666.6446773523</v>
      </c>
      <c r="BA105" s="17">
        <f ca="1" t="shared" si="781"/>
        <v>27419.2088886541</v>
      </c>
      <c r="BB105" s="17">
        <f ca="1" t="shared" si="781"/>
        <v>31853.5084314125</v>
      </c>
      <c r="BC105" s="17">
        <f ca="1" t="shared" si="781"/>
        <v>32371.545946559</v>
      </c>
      <c r="BD105" s="17">
        <f ca="1" t="shared" si="781"/>
        <v>43089.9491102203</v>
      </c>
      <c r="BE105" s="17">
        <f ca="1" t="shared" ref="BE105:BI105" si="782">AZ105/Z105</f>
        <v>23117.0914791638</v>
      </c>
      <c r="BF105" s="17">
        <f ca="1" t="shared" si="782"/>
        <v>20846.3839024821</v>
      </c>
      <c r="BG105" s="17">
        <f ca="1" t="shared" si="782"/>
        <v>20584.7156783138</v>
      </c>
      <c r="BH105" s="17">
        <f ca="1" t="shared" si="782"/>
        <v>17413.0316702153</v>
      </c>
      <c r="BI105" s="17">
        <f ca="1" t="shared" si="782"/>
        <v>18879.7445899511</v>
      </c>
      <c r="BJ105" s="17">
        <f ca="1" t="shared" si="502"/>
        <v>65266.4699898323</v>
      </c>
      <c r="BK105" s="17">
        <f ca="1" t="shared" si="503"/>
        <v>31518.4279566191</v>
      </c>
      <c r="BL105" s="17">
        <f ca="1" t="shared" si="504"/>
        <v>96784.8979464514</v>
      </c>
      <c r="BM105" s="17">
        <f ca="1">BK105*'Ejercicio 3 - TIR'!$D$5</f>
        <v>15759.2139783096</v>
      </c>
      <c r="BN105" s="17">
        <f ca="1" t="shared" si="505"/>
        <v>81025.6839681419</v>
      </c>
      <c r="BO105" s="17">
        <f ca="1" t="shared" si="506"/>
        <v>35501.1841539116</v>
      </c>
      <c r="BP105" s="17">
        <f ca="1" t="shared" si="507"/>
        <v>-97644.8967582208</v>
      </c>
      <c r="BQ105" s="17">
        <f ca="1" t="shared" ref="BQ105:BT105" si="783">BE105</f>
        <v>23117.0914791638</v>
      </c>
      <c r="BR105" s="17">
        <f ca="1" t="shared" si="783"/>
        <v>20846.3839024821</v>
      </c>
      <c r="BS105" s="17">
        <f ca="1" t="shared" si="783"/>
        <v>20584.7156783138</v>
      </c>
      <c r="BT105" s="17">
        <f ca="1" t="shared" si="783"/>
        <v>17413.0316702153</v>
      </c>
      <c r="BU105" s="17">
        <f ca="1" t="shared" si="509"/>
        <v>54380.9287438627</v>
      </c>
      <c r="BV105" s="19">
        <f ca="1" t="shared" si="510"/>
        <v>10.6040826332081</v>
      </c>
    </row>
    <row r="106" ht="15" customHeight="1" spans="1:74">
      <c r="A106" s="15">
        <v>105</v>
      </c>
      <c r="B106" s="16">
        <f ca="1" t="shared" ref="B106:F106" si="784">RAND()</f>
        <v>0.283888041141451</v>
      </c>
      <c r="C106" s="17">
        <f ca="1">IF(B106&lt;=('Ejercicio 3 - TIR'!$D$13-'Ejercicio 3 - TIR'!$C$13)/('Ejercicio 3 - TIR'!$E$13-'Ejercicio 3 - TIR'!$C$13),'Ejercicio 3 - TIR'!$C$13+SQRT(('Ejercicio 3 - TIR'!$E$13-'Ejercicio 3 - TIR'!$C$13)*('Ejercicio 3 - TIR'!$D$13-'Ejercicio 3 - TIR'!$C$13)*B106),'Ejercicio 3 - TIR'!$E$13-SQRT(('Ejercicio 3 - TIR'!$E$13-'Ejercicio 3 - TIR'!$C$13)*('Ejercicio 3 - TIR'!$E$13-'Ejercicio 3 - TIR'!$D$13)*(1-B106)))</f>
        <v>70685.5948272823</v>
      </c>
      <c r="D106" s="16">
        <f ca="1" t="shared" si="784"/>
        <v>0.319669857314932</v>
      </c>
      <c r="E106" s="17">
        <f ca="1">IF(D106&lt;=('Ejercicio 3 - TIR'!$D$14-'Ejercicio 3 - TIR'!$C$14)/('Ejercicio 3 - TIR'!$E$14-'Ejercicio 3 - TIR'!$C$14),'Ejercicio 3 - TIR'!$C$14+SQRT(('Ejercicio 3 - TIR'!$E$14-'Ejercicio 3 - TIR'!$C$14)*('Ejercicio 3 - TIR'!$D$14-'Ejercicio 3 - TIR'!$C$14)*D106),'Ejercicio 3 - TIR'!$E$14-SQRT(('Ejercicio 3 - TIR'!$E$14-'Ejercicio 3 - TIR'!$C$14)*('Ejercicio 3 - TIR'!$E$14-'Ejercicio 3 - TIR'!$D$14)*(1-D106)))</f>
        <v>29896.4517049206</v>
      </c>
      <c r="F106" s="16">
        <f ca="1" t="shared" si="784"/>
        <v>0.183245341888309</v>
      </c>
      <c r="G106" s="17">
        <f ca="1">IF(F106&lt;=('Ejercicio 3 - TIR'!$D$18-'Ejercicio 3 - TIR'!$C$18)/('Ejercicio 3 - TIR'!$E$18-'Ejercicio 3 - TIR'!$C$18),'Ejercicio 3 - TIR'!$C$18+SQRT(('Ejercicio 3 - TIR'!$E$18-'Ejercicio 3 - TIR'!$C$18)*('Ejercicio 3 - TIR'!$D$18-'Ejercicio 3 - TIR'!$C$18)*F106),'Ejercicio 3 - TIR'!$E$18-SQRT(('Ejercicio 3 - TIR'!$E$18-'Ejercicio 3 - TIR'!$C$18)*('Ejercicio 3 - TIR'!$E$18-'Ejercicio 3 - TIR'!$D$18)*(1-F106)))</f>
        <v>35242.7856415503</v>
      </c>
      <c r="H106" s="16">
        <f ca="1" t="shared" ref="H106:L106" si="785">RAND()</f>
        <v>0.573939674838016</v>
      </c>
      <c r="I106" s="17">
        <f ca="1">IF(H106&lt;=('Ejercicio 3 - TIR'!$D$18-'Ejercicio 3 - TIR'!$C$18)/('Ejercicio 3 - TIR'!$E$18-'Ejercicio 3 - TIR'!$C$18),'Ejercicio 3 - TIR'!$C$18+SQRT(('Ejercicio 3 - TIR'!$E$18-'Ejercicio 3 - TIR'!$C$18)*('Ejercicio 3 - TIR'!$D$18-'Ejercicio 3 - TIR'!$C$18)*H106),'Ejercicio 3 - TIR'!$E$18-SQRT(('Ejercicio 3 - TIR'!$E$18-'Ejercicio 3 - TIR'!$C$18)*('Ejercicio 3 - TIR'!$E$18-'Ejercicio 3 - TIR'!$D$18)*(1-H106)))</f>
        <v>39278.520961107</v>
      </c>
      <c r="J106" s="16">
        <f ca="1" t="shared" si="785"/>
        <v>0.395260084327507</v>
      </c>
      <c r="K106" s="17">
        <f ca="1">IF(J106&lt;=('Ejercicio 3 - TIR'!$D$18-'Ejercicio 3 - TIR'!$C$18)/('Ejercicio 3 - TIR'!$E$18-'Ejercicio 3 - TIR'!$C$18),'Ejercicio 3 - TIR'!$C$18+SQRT(('Ejercicio 3 - TIR'!$E$18-'Ejercicio 3 - TIR'!$C$18)*('Ejercicio 3 - TIR'!$D$18-'Ejercicio 3 - TIR'!$C$18)*J106),'Ejercicio 3 - TIR'!$E$18-SQRT(('Ejercicio 3 - TIR'!$E$18-'Ejercicio 3 - TIR'!$C$18)*('Ejercicio 3 - TIR'!$E$18-'Ejercicio 3 - TIR'!$D$18)*(1-J106)))</f>
        <v>37699.93588604</v>
      </c>
      <c r="L106" s="16">
        <f ca="1" t="shared" si="785"/>
        <v>0.053371366349066</v>
      </c>
      <c r="M106" s="17">
        <f ca="1">IF(L106&lt;=('Ejercicio 3 - TIR'!$D$18-'Ejercicio 3 - TIR'!$C$18)/('Ejercicio 3 - TIR'!$E$18-'Ejercicio 3 - TIR'!$C$18),'Ejercicio 3 - TIR'!$C$18+SQRT(('Ejercicio 3 - TIR'!$E$18-'Ejercicio 3 - TIR'!$C$18)*('Ejercicio 3 - TIR'!$D$18-'Ejercicio 3 - TIR'!$C$18)*L106),'Ejercicio 3 - TIR'!$E$18-SQRT(('Ejercicio 3 - TIR'!$E$18-'Ejercicio 3 - TIR'!$C$18)*('Ejercicio 3 - TIR'!$E$18-'Ejercicio 3 - TIR'!$D$18)*(1-L106)))</f>
        <v>32829.4354476397</v>
      </c>
      <c r="N106" s="16">
        <f ca="1" t="shared" ref="N106:R106" si="786">RAND()</f>
        <v>0.652979467695257</v>
      </c>
      <c r="O106" s="17">
        <f ca="1">IF(N106&lt;=('Ejercicio 3 - TIR'!$D$18-'Ejercicio 3 - TIR'!$C$18)/('Ejercicio 3 - TIR'!$E$18-'Ejercicio 3 - TIR'!$C$18),'Ejercicio 3 - TIR'!$C$18+SQRT(('Ejercicio 3 - TIR'!$E$18-'Ejercicio 3 - TIR'!$C$18)*('Ejercicio 3 - TIR'!$D$18-'Ejercicio 3 - TIR'!$C$18)*N106),'Ejercicio 3 - TIR'!$E$18-SQRT(('Ejercicio 3 - TIR'!$E$18-'Ejercicio 3 - TIR'!$C$18)*('Ejercicio 3 - TIR'!$E$18-'Ejercicio 3 - TIR'!$D$18)*(1-N106)))</f>
        <v>39896.8136364331</v>
      </c>
      <c r="P106" s="16">
        <f ca="1" t="shared" si="786"/>
        <v>0.179717478579865</v>
      </c>
      <c r="Q106" s="18">
        <f ca="1">IF(P106&lt;=('Ejercicio 3 - TIR'!$D$22-'Ejercicio 3 - TIR'!$C$22)/('Ejercicio 3 - TIR'!$E$22-'Ejercicio 3 - TIR'!$C$22),'Ejercicio 3 - TIR'!$C$22+SQRT(('Ejercicio 3 - TIR'!$E$22-'Ejercicio 3 - TIR'!$C$22)*('Ejercicio 3 - TIR'!$D$22-'Ejercicio 3 - TIR'!$C$22)*P106),'Ejercicio 3 - TIR'!$E$22-SQRT(('Ejercicio 3 - TIR'!$E$22-'Ejercicio 3 - TIR'!$C$22)*('Ejercicio 3 - TIR'!$E$22-'Ejercicio 3 - TIR'!$D$22)*(1-P106)))</f>
        <v>0.137985868381698</v>
      </c>
      <c r="R106" s="16">
        <f ca="1" t="shared" si="786"/>
        <v>0.191743004968319</v>
      </c>
      <c r="S106" s="18">
        <f ca="1">IF(R106&lt;=('Ejercicio 3 - TIR'!$D$23-'Ejercicio 3 - TIR'!$C$23)/('Ejercicio 3 - TIR'!$E$23-'Ejercicio 3 - TIR'!$C$23),'Ejercicio 3 - TIR'!$C$23+SQRT(('Ejercicio 3 - TIR'!$E$23-'Ejercicio 3 - TIR'!$C$23)*('Ejercicio 3 - TIR'!$D$23-'Ejercicio 3 - TIR'!$C$23)*R106),'Ejercicio 3 - TIR'!$E$23-SQRT(('Ejercicio 3 - TIR'!$E$23-'Ejercicio 3 - TIR'!$C$23)*('Ejercicio 3 - TIR'!$E$23-'Ejercicio 3 - TIR'!$D$23)*(1-R106)))</f>
        <v>0.138577874177176</v>
      </c>
      <c r="T106" s="16">
        <f ca="1" t="shared" ref="T106:X106" si="787">RAND()</f>
        <v>0.197329229939901</v>
      </c>
      <c r="U106" s="18">
        <f ca="1">IF(T106&lt;=('Ejercicio 3 - TIR'!$D$24-'Ejercicio 3 - TIR'!$C$24)/('Ejercicio 3 - TIR'!$E$24-'Ejercicio 3 - TIR'!$C$24),'Ejercicio 3 - TIR'!$C$24+SQRT(('Ejercicio 3 - TIR'!$E$24-'Ejercicio 3 - TIR'!$C$24)*('Ejercicio 3 - TIR'!$D$24-'Ejercicio 3 - TIR'!$C$24)*T106),'Ejercicio 3 - TIR'!$E$24-SQRT(('Ejercicio 3 - TIR'!$E$24-'Ejercicio 3 - TIR'!$C$24)*('Ejercicio 3 - TIR'!$E$24-'Ejercicio 3 - TIR'!$D$24)*(1-T106)))</f>
        <v>0.170356605386797</v>
      </c>
      <c r="V106" s="16">
        <f ca="1" t="shared" si="787"/>
        <v>0.250864971292259</v>
      </c>
      <c r="W106" s="18">
        <f ca="1">IF(V106&lt;=('Ejercicio 3 - TIR'!$D$25-'Ejercicio 3 - TIR'!$C$25)/('Ejercicio 3 - TIR'!$E$25-'Ejercicio 3 - TIR'!$C$25),'Ejercicio 3 - TIR'!$C$25+SQRT(('Ejercicio 3 - TIR'!$E$25-'Ejercicio 3 - TIR'!$C$25)*('Ejercicio 3 - TIR'!$D$25-'Ejercicio 3 - TIR'!$C$25)*V106),'Ejercicio 3 - TIR'!$E$25-SQRT(('Ejercicio 3 - TIR'!$E$25-'Ejercicio 3 - TIR'!$C$25)*('Ejercicio 3 - TIR'!$E$25-'Ejercicio 3 - TIR'!$D$25)*(1-V106)))</f>
        <v>0.198740623250286</v>
      </c>
      <c r="X106" s="16">
        <f ca="1" t="shared" si="787"/>
        <v>0.380516202484168</v>
      </c>
      <c r="Y106" s="18">
        <f ca="1">IF(X106&lt;=('Ejercicio 3 - TIR'!$D$26-'Ejercicio 3 - TIR'!$C$26)/('Ejercicio 3 - TIR'!$E$26-'Ejercicio 3 - TIR'!$C$26),'Ejercicio 3 - TIR'!$C$26+SQRT(('Ejercicio 3 - TIR'!$E$26-'Ejercicio 3 - TIR'!$C$26)*('Ejercicio 3 - TIR'!$D$26-'Ejercicio 3 - TIR'!$C$26)*X106),'Ejercicio 3 - TIR'!$E$26-SQRT(('Ejercicio 3 - TIR'!$E$26-'Ejercicio 3 - TIR'!$C$26)*('Ejercicio 3 - TIR'!$E$26-'Ejercicio 3 - TIR'!$D$26)*(1-X106)))</f>
        <v>0.22216218791668</v>
      </c>
      <c r="Z106" s="16">
        <f ca="1" t="shared" si="480"/>
        <v>1.1379858683817</v>
      </c>
      <c r="AA106" s="16">
        <f ca="1" t="shared" si="481"/>
        <v>1.2956855308657</v>
      </c>
      <c r="AB106" s="16">
        <f ca="1" t="shared" si="482"/>
        <v>1.51641411955277</v>
      </c>
      <c r="AC106" s="16">
        <f ca="1" t="shared" si="483"/>
        <v>1.81778720677822</v>
      </c>
      <c r="AD106" s="16">
        <f ca="1" t="shared" si="484"/>
        <v>2.22163078980302</v>
      </c>
      <c r="AE106" s="15">
        <f ca="1" t="shared" si="485"/>
        <v>4125.28785003496</v>
      </c>
      <c r="AF106" s="15">
        <f ca="1" t="shared" si="486"/>
        <v>4696.96147066173</v>
      </c>
      <c r="AG106" s="15">
        <f ca="1" t="shared" si="487"/>
        <v>5497.11988243625</v>
      </c>
      <c r="AH106" s="15">
        <f ca="1" t="shared" si="488"/>
        <v>6589.62091395317</v>
      </c>
      <c r="AI106" s="15">
        <f ca="1" t="shared" si="489"/>
        <v>8053.58551373851</v>
      </c>
      <c r="AJ106" s="17">
        <f ca="1" t="shared" si="490"/>
        <v>40105.7920224897</v>
      </c>
      <c r="AK106" s="17">
        <f ca="1" t="shared" si="491"/>
        <v>50892.6112831115</v>
      </c>
      <c r="AL106" s="17">
        <f ca="1" t="shared" si="492"/>
        <v>57168.7150838252</v>
      </c>
      <c r="AM106" s="17">
        <f ca="1" t="shared" si="493"/>
        <v>59676.9277624709</v>
      </c>
      <c r="AN106" s="17">
        <f ca="1" t="shared" si="494"/>
        <v>88635.9895897329</v>
      </c>
      <c r="AO106" s="17">
        <f ca="1">C106/'Ejercicio 3 - TIR'!$D$7</f>
        <v>14137.1189654565</v>
      </c>
      <c r="AP106" s="17">
        <f ca="1" t="shared" si="495"/>
        <v>25968.6730570332</v>
      </c>
      <c r="AQ106" s="17">
        <f ca="1" t="shared" si="496"/>
        <v>36755.4923176551</v>
      </c>
      <c r="AR106" s="17">
        <f ca="1" t="shared" si="497"/>
        <v>43031.5961183688</v>
      </c>
      <c r="AS106" s="17">
        <f ca="1" t="shared" si="498"/>
        <v>45539.8087970145</v>
      </c>
      <c r="AT106" s="17">
        <f ca="1" t="shared" si="499"/>
        <v>74498.8706242765</v>
      </c>
      <c r="AU106" s="17">
        <f ca="1">AP106*'Ejercicio 3 - TIR'!$D$5</f>
        <v>12984.3365285166</v>
      </c>
      <c r="AV106" s="17">
        <f ca="1">AQ106*'Ejercicio 3 - TIR'!$D$5</f>
        <v>18377.7461588275</v>
      </c>
      <c r="AW106" s="17">
        <f ca="1">AR106*'Ejercicio 3 - TIR'!$D$5</f>
        <v>21515.7980591844</v>
      </c>
      <c r="AX106" s="17">
        <f ca="1">AS106*'Ejercicio 3 - TIR'!$D$5</f>
        <v>22769.9043985072</v>
      </c>
      <c r="AY106" s="17">
        <f ca="1">AT106*'Ejercicio 3 - TIR'!$D$5</f>
        <v>37249.4353121382</v>
      </c>
      <c r="AZ106" s="17">
        <f ca="1" t="shared" ref="AZ106:BD106" si="788">AJ106-AU106-AE106</f>
        <v>22996.1676439381</v>
      </c>
      <c r="BA106" s="17">
        <f ca="1" t="shared" si="788"/>
        <v>27817.9036536222</v>
      </c>
      <c r="BB106" s="17">
        <f ca="1" t="shared" si="788"/>
        <v>30155.7971422046</v>
      </c>
      <c r="BC106" s="17">
        <f ca="1" t="shared" si="788"/>
        <v>30317.4024500105</v>
      </c>
      <c r="BD106" s="17">
        <f ca="1" t="shared" si="788"/>
        <v>43332.9687638562</v>
      </c>
      <c r="BE106" s="17">
        <f ca="1" t="shared" ref="BE106:BI106" si="789">AZ106/Z106</f>
        <v>20207.7796243994</v>
      </c>
      <c r="BF106" s="17">
        <f ca="1" t="shared" si="789"/>
        <v>21469.6413527409</v>
      </c>
      <c r="BG106" s="17">
        <f ca="1" t="shared" si="789"/>
        <v>19886.2545220156</v>
      </c>
      <c r="BH106" s="17">
        <f ca="1" t="shared" si="789"/>
        <v>16678.1911199298</v>
      </c>
      <c r="BI106" s="17">
        <f ca="1" t="shared" si="789"/>
        <v>19505.0271011495</v>
      </c>
      <c r="BJ106" s="17">
        <f ca="1" t="shared" si="502"/>
        <v>66418.8776135107</v>
      </c>
      <c r="BK106" s="17">
        <f ca="1" t="shared" si="503"/>
        <v>31407.4587727663</v>
      </c>
      <c r="BL106" s="17">
        <f ca="1" t="shared" si="504"/>
        <v>97826.336386277</v>
      </c>
      <c r="BM106" s="17">
        <f ca="1">BK106*'Ejercicio 3 - TIR'!$D$5</f>
        <v>15703.7293863832</v>
      </c>
      <c r="BN106" s="17">
        <f ca="1" t="shared" si="505"/>
        <v>82122.6069998939</v>
      </c>
      <c r="BO106" s="17">
        <f ca="1" t="shared" si="506"/>
        <v>36965.0111876488</v>
      </c>
      <c r="BP106" s="17">
        <f ca="1" t="shared" si="507"/>
        <v>-100582.046532203</v>
      </c>
      <c r="BQ106" s="17">
        <f ca="1" t="shared" ref="BQ106:BT106" si="790">BE106</f>
        <v>20207.7796243994</v>
      </c>
      <c r="BR106" s="17">
        <f ca="1" t="shared" si="790"/>
        <v>21469.6413527409</v>
      </c>
      <c r="BS106" s="17">
        <f ca="1" t="shared" si="790"/>
        <v>19886.2545220156</v>
      </c>
      <c r="BT106" s="17">
        <f ca="1" t="shared" si="790"/>
        <v>16678.1911199298</v>
      </c>
      <c r="BU106" s="17">
        <f ca="1" t="shared" si="509"/>
        <v>56470.0382887984</v>
      </c>
      <c r="BV106" s="19">
        <f ca="1" t="shared" si="510"/>
        <v>8.96731220867537</v>
      </c>
    </row>
    <row r="107" ht="15" customHeight="1" spans="1:74">
      <c r="A107" s="15">
        <v>106</v>
      </c>
      <c r="B107" s="16">
        <f ca="1" t="shared" ref="B107:F107" si="791">RAND()</f>
        <v>0.780811293064969</v>
      </c>
      <c r="C107" s="17">
        <f ca="1">IF(B107&lt;=('Ejercicio 3 - TIR'!$D$13-'Ejercicio 3 - TIR'!$C$13)/('Ejercicio 3 - TIR'!$E$13-'Ejercicio 3 - TIR'!$C$13),'Ejercicio 3 - TIR'!$C$13+SQRT(('Ejercicio 3 - TIR'!$E$13-'Ejercicio 3 - TIR'!$C$13)*('Ejercicio 3 - TIR'!$D$13-'Ejercicio 3 - TIR'!$C$13)*B107),'Ejercicio 3 - TIR'!$E$13-SQRT(('Ejercicio 3 - TIR'!$E$13-'Ejercicio 3 - TIR'!$C$13)*('Ejercicio 3 - TIR'!$E$13-'Ejercicio 3 - TIR'!$D$13)*(1-B107)))</f>
        <v>83781.9098435717</v>
      </c>
      <c r="D107" s="16">
        <f ca="1" t="shared" si="791"/>
        <v>0.580900034299855</v>
      </c>
      <c r="E107" s="17">
        <f ca="1">IF(D107&lt;=('Ejercicio 3 - TIR'!$D$14-'Ejercicio 3 - TIR'!$C$14)/('Ejercicio 3 - TIR'!$E$14-'Ejercicio 3 - TIR'!$C$14),'Ejercicio 3 - TIR'!$C$14+SQRT(('Ejercicio 3 - TIR'!$E$14-'Ejercicio 3 - TIR'!$C$14)*('Ejercicio 3 - TIR'!$D$14-'Ejercicio 3 - TIR'!$C$14)*D107),'Ejercicio 3 - TIR'!$E$14-SQRT(('Ejercicio 3 - TIR'!$E$14-'Ejercicio 3 - TIR'!$C$14)*('Ejercicio 3 - TIR'!$E$14-'Ejercicio 3 - TIR'!$D$14)*(1-D107)))</f>
        <v>32071.2551526095</v>
      </c>
      <c r="F107" s="16">
        <f ca="1" t="shared" si="791"/>
        <v>0.298056513933757</v>
      </c>
      <c r="G107" s="17">
        <f ca="1">IF(F107&lt;=('Ejercicio 3 - TIR'!$D$18-'Ejercicio 3 - TIR'!$C$18)/('Ejercicio 3 - TIR'!$E$18-'Ejercicio 3 - TIR'!$C$18),'Ejercicio 3 - TIR'!$C$18+SQRT(('Ejercicio 3 - TIR'!$E$18-'Ejercicio 3 - TIR'!$C$18)*('Ejercicio 3 - TIR'!$D$18-'Ejercicio 3 - TIR'!$C$18)*F107),'Ejercicio 3 - TIR'!$E$18-SQRT(('Ejercicio 3 - TIR'!$E$18-'Ejercicio 3 - TIR'!$C$18)*('Ejercicio 3 - TIR'!$E$18-'Ejercicio 3 - TIR'!$D$18)*(1-F107)))</f>
        <v>36686.4397918521</v>
      </c>
      <c r="H107" s="16">
        <f ca="1" t="shared" ref="H107:L107" si="792">RAND()</f>
        <v>0.942760011783303</v>
      </c>
      <c r="I107" s="17">
        <f ca="1">IF(H107&lt;=('Ejercicio 3 - TIR'!$D$18-'Ejercicio 3 - TIR'!$C$18)/('Ejercicio 3 - TIR'!$E$18-'Ejercicio 3 - TIR'!$C$18),'Ejercicio 3 - TIR'!$C$18+SQRT(('Ejercicio 3 - TIR'!$E$18-'Ejercicio 3 - TIR'!$C$18)*('Ejercicio 3 - TIR'!$D$18-'Ejercicio 3 - TIR'!$C$18)*H107),'Ejercicio 3 - TIR'!$E$18-SQRT(('Ejercicio 3 - TIR'!$E$18-'Ejercicio 3 - TIR'!$C$18)*('Ejercicio 3 - TIR'!$E$18-'Ejercicio 3 - TIR'!$D$18)*(1-H107)))</f>
        <v>42928.0446152843</v>
      </c>
      <c r="J107" s="16">
        <f ca="1" t="shared" si="792"/>
        <v>0.112381426422204</v>
      </c>
      <c r="K107" s="17">
        <f ca="1">IF(J107&lt;=('Ejercicio 3 - TIR'!$D$18-'Ejercicio 3 - TIR'!$C$18)/('Ejercicio 3 - TIR'!$E$18-'Ejercicio 3 - TIR'!$C$18),'Ejercicio 3 - TIR'!$C$18+SQRT(('Ejercicio 3 - TIR'!$E$18-'Ejercicio 3 - TIR'!$C$18)*('Ejercicio 3 - TIR'!$D$18-'Ejercicio 3 - TIR'!$C$18)*J107),'Ejercicio 3 - TIR'!$E$18-SQRT(('Ejercicio 3 - TIR'!$E$18-'Ejercicio 3 - TIR'!$C$18)*('Ejercicio 3 - TIR'!$E$18-'Ejercicio 3 - TIR'!$D$18)*(1-J107)))</f>
        <v>34105.7537631147</v>
      </c>
      <c r="L107" s="16">
        <f ca="1" t="shared" si="792"/>
        <v>0.000646846397202472</v>
      </c>
      <c r="M107" s="17">
        <f ca="1">IF(L107&lt;=('Ejercicio 3 - TIR'!$D$18-'Ejercicio 3 - TIR'!$C$18)/('Ejercicio 3 - TIR'!$E$18-'Ejercicio 3 - TIR'!$C$18),'Ejercicio 3 - TIR'!$C$18+SQRT(('Ejercicio 3 - TIR'!$E$18-'Ejercicio 3 - TIR'!$C$18)*('Ejercicio 3 - TIR'!$D$18-'Ejercicio 3 - TIR'!$C$18)*L107),'Ejercicio 3 - TIR'!$E$18-SQRT(('Ejercicio 3 - TIR'!$E$18-'Ejercicio 3 - TIR'!$C$18)*('Ejercicio 3 - TIR'!$E$18-'Ejercicio 3 - TIR'!$D$18)*(1-L107)))</f>
        <v>30311.4915080389</v>
      </c>
      <c r="N107" s="16">
        <f ca="1" t="shared" ref="N107:R107" si="793">RAND()</f>
        <v>0.963021920952779</v>
      </c>
      <c r="O107" s="17">
        <f ca="1">IF(N107&lt;=('Ejercicio 3 - TIR'!$D$18-'Ejercicio 3 - TIR'!$C$18)/('Ejercicio 3 - TIR'!$E$18-'Ejercicio 3 - TIR'!$C$18),'Ejercicio 3 - TIR'!$C$18+SQRT(('Ejercicio 3 - TIR'!$E$18-'Ejercicio 3 - TIR'!$C$18)*('Ejercicio 3 - TIR'!$D$18-'Ejercicio 3 - TIR'!$C$18)*N107),'Ejercicio 3 - TIR'!$E$18-SQRT(('Ejercicio 3 - TIR'!$E$18-'Ejercicio 3 - TIR'!$C$18)*('Ejercicio 3 - TIR'!$E$18-'Ejercicio 3 - TIR'!$D$18)*(1-N107)))</f>
        <v>43334.6604164491</v>
      </c>
      <c r="P107" s="16">
        <f ca="1" t="shared" si="793"/>
        <v>0.969217298385013</v>
      </c>
      <c r="Q107" s="18">
        <f ca="1">IF(P107&lt;=('Ejercicio 3 - TIR'!$D$22-'Ejercicio 3 - TIR'!$C$22)/('Ejercicio 3 - TIR'!$E$22-'Ejercicio 3 - TIR'!$C$22),'Ejercicio 3 - TIR'!$C$22+SQRT(('Ejercicio 3 - TIR'!$E$22-'Ejercicio 3 - TIR'!$C$22)*('Ejercicio 3 - TIR'!$D$22-'Ejercicio 3 - TIR'!$C$22)*P107),'Ejercicio 3 - TIR'!$E$22-SQRT(('Ejercicio 3 - TIR'!$E$22-'Ejercicio 3 - TIR'!$C$22)*('Ejercicio 3 - TIR'!$E$22-'Ejercicio 3 - TIR'!$D$22)*(1-P107)))</f>
        <v>0.172556287021454</v>
      </c>
      <c r="R107" s="16">
        <f ca="1" t="shared" si="793"/>
        <v>0.162959041405848</v>
      </c>
      <c r="S107" s="18">
        <f ca="1">IF(R107&lt;=('Ejercicio 3 - TIR'!$D$23-'Ejercicio 3 - TIR'!$C$23)/('Ejercicio 3 - TIR'!$E$23-'Ejercicio 3 - TIR'!$C$23),'Ejercicio 3 - TIR'!$C$23+SQRT(('Ejercicio 3 - TIR'!$E$23-'Ejercicio 3 - TIR'!$C$23)*('Ejercicio 3 - TIR'!$D$23-'Ejercicio 3 - TIR'!$C$23)*R107),'Ejercicio 3 - TIR'!$E$23-SQRT(('Ejercicio 3 - TIR'!$E$23-'Ejercicio 3 - TIR'!$C$23)*('Ejercicio 3 - TIR'!$E$23-'Ejercicio 3 - TIR'!$D$23)*(1-R107)))</f>
        <v>0.137126770697669</v>
      </c>
      <c r="T107" s="16">
        <f ca="1" t="shared" ref="T107:X107" si="794">RAND()</f>
        <v>0.0816993803500321</v>
      </c>
      <c r="U107" s="18">
        <f ca="1">IF(T107&lt;=('Ejercicio 3 - TIR'!$D$24-'Ejercicio 3 - TIR'!$C$24)/('Ejercicio 3 - TIR'!$E$24-'Ejercicio 3 - TIR'!$C$24),'Ejercicio 3 - TIR'!$C$24+SQRT(('Ejercicio 3 - TIR'!$E$24-'Ejercicio 3 - TIR'!$C$24)*('Ejercicio 3 - TIR'!$D$24-'Ejercicio 3 - TIR'!$C$24)*T107),'Ejercicio 3 - TIR'!$E$24-SQRT(('Ejercicio 3 - TIR'!$E$24-'Ejercicio 3 - TIR'!$C$24)*('Ejercicio 3 - TIR'!$E$24-'Ejercicio 3 - TIR'!$D$24)*(1-T107)))</f>
        <v>0.163098423520984</v>
      </c>
      <c r="V107" s="16">
        <f ca="1" t="shared" si="794"/>
        <v>0.551772834231451</v>
      </c>
      <c r="W107" s="18">
        <f ca="1">IF(V107&lt;=('Ejercicio 3 - TIR'!$D$25-'Ejercicio 3 - TIR'!$C$25)/('Ejercicio 3 - TIR'!$E$25-'Ejercicio 3 - TIR'!$C$25),'Ejercicio 3 - TIR'!$C$25+SQRT(('Ejercicio 3 - TIR'!$E$25-'Ejercicio 3 - TIR'!$C$25)*('Ejercicio 3 - TIR'!$D$25-'Ejercicio 3 - TIR'!$C$25)*V107),'Ejercicio 3 - TIR'!$E$25-SQRT(('Ejercicio 3 - TIR'!$E$25-'Ejercicio 3 - TIR'!$C$25)*('Ejercicio 3 - TIR'!$E$25-'Ejercicio 3 - TIR'!$D$25)*(1-V107)))</f>
        <v>0.21039198212243</v>
      </c>
      <c r="X107" s="16">
        <f ca="1" t="shared" si="794"/>
        <v>0.760486640134204</v>
      </c>
      <c r="Y107" s="18">
        <f ca="1">IF(X107&lt;=('Ejercicio 3 - TIR'!$D$26-'Ejercicio 3 - TIR'!$C$26)/('Ejercicio 3 - TIR'!$E$26-'Ejercicio 3 - TIR'!$C$26),'Ejercicio 3 - TIR'!$C$26+SQRT(('Ejercicio 3 - TIR'!$E$26-'Ejercicio 3 - TIR'!$C$26)*('Ejercicio 3 - TIR'!$D$26-'Ejercicio 3 - TIR'!$C$26)*X107),'Ejercicio 3 - TIR'!$E$26-SQRT(('Ejercicio 3 - TIR'!$E$26-'Ejercicio 3 - TIR'!$C$26)*('Ejercicio 3 - TIR'!$E$26-'Ejercicio 3 - TIR'!$D$26)*(1-X107)))</f>
        <v>0.244036516530301</v>
      </c>
      <c r="Z107" s="16">
        <f ca="1" t="shared" si="480"/>
        <v>1.17255628702145</v>
      </c>
      <c r="AA107" s="16">
        <f ca="1" t="shared" si="481"/>
        <v>1.33334514412195</v>
      </c>
      <c r="AB107" s="16">
        <f ca="1" t="shared" si="482"/>
        <v>1.5508116351376</v>
      </c>
      <c r="AC107" s="16">
        <f ca="1" t="shared" si="483"/>
        <v>1.87708996895273</v>
      </c>
      <c r="AD107" s="16">
        <f ca="1" t="shared" si="484"/>
        <v>2.33516846618993</v>
      </c>
      <c r="AE107" s="15">
        <f ca="1" t="shared" si="485"/>
        <v>5534.09670925196</v>
      </c>
      <c r="AF107" s="15">
        <f ca="1" t="shared" si="486"/>
        <v>6292.96951972028</v>
      </c>
      <c r="AG107" s="15">
        <f ca="1" t="shared" si="487"/>
        <v>7319.34292765226</v>
      </c>
      <c r="AH107" s="15">
        <f ca="1" t="shared" si="488"/>
        <v>8859.27399403481</v>
      </c>
      <c r="AI107" s="15">
        <f ca="1" t="shared" si="489"/>
        <v>11021.2603585266</v>
      </c>
      <c r="AJ107" s="17">
        <f ca="1" t="shared" si="490"/>
        <v>43016.9156263703</v>
      </c>
      <c r="AK107" s="17">
        <f ca="1" t="shared" si="491"/>
        <v>57237.89983444</v>
      </c>
      <c r="AL107" s="17">
        <f ca="1" t="shared" si="492"/>
        <v>52891.5997609764</v>
      </c>
      <c r="AM107" s="17">
        <f ca="1" t="shared" si="493"/>
        <v>56897.3966537358</v>
      </c>
      <c r="AN107" s="17">
        <f ca="1" t="shared" si="494"/>
        <v>101193.732497541</v>
      </c>
      <c r="AO107" s="17">
        <f ca="1">C107/'Ejercicio 3 - TIR'!$D$7</f>
        <v>16756.3819687143</v>
      </c>
      <c r="AP107" s="17">
        <f ca="1" t="shared" si="495"/>
        <v>26260.5336576559</v>
      </c>
      <c r="AQ107" s="17">
        <f ca="1" t="shared" si="496"/>
        <v>40481.5178657256</v>
      </c>
      <c r="AR107" s="17">
        <f ca="1" t="shared" si="497"/>
        <v>36135.2177922621</v>
      </c>
      <c r="AS107" s="17">
        <f ca="1" t="shared" si="498"/>
        <v>40141.0146850215</v>
      </c>
      <c r="AT107" s="17">
        <f ca="1" t="shared" si="499"/>
        <v>84437.3505288265</v>
      </c>
      <c r="AU107" s="17">
        <f ca="1">AP107*'Ejercicio 3 - TIR'!$D$5</f>
        <v>13130.266828828</v>
      </c>
      <c r="AV107" s="17">
        <f ca="1">AQ107*'Ejercicio 3 - TIR'!$D$5</f>
        <v>20240.7589328628</v>
      </c>
      <c r="AW107" s="17">
        <f ca="1">AR107*'Ejercicio 3 - TIR'!$D$5</f>
        <v>18067.6088961311</v>
      </c>
      <c r="AX107" s="17">
        <f ca="1">AS107*'Ejercicio 3 - TIR'!$D$5</f>
        <v>20070.5073425107</v>
      </c>
      <c r="AY107" s="17">
        <f ca="1">AT107*'Ejercicio 3 - TIR'!$D$5</f>
        <v>42218.6752644132</v>
      </c>
      <c r="AZ107" s="17">
        <f ca="1" t="shared" ref="AZ107:BD107" si="795">AJ107-AU107-AE107</f>
        <v>24352.5520882903</v>
      </c>
      <c r="BA107" s="17">
        <f ca="1" t="shared" si="795"/>
        <v>30704.1713818569</v>
      </c>
      <c r="BB107" s="17">
        <f ca="1" t="shared" si="795"/>
        <v>27504.6479371931</v>
      </c>
      <c r="BC107" s="17">
        <f ca="1" t="shared" si="795"/>
        <v>27967.6153171903</v>
      </c>
      <c r="BD107" s="17">
        <f ca="1" t="shared" si="795"/>
        <v>47953.796874601</v>
      </c>
      <c r="BE107" s="17">
        <f ca="1" t="shared" ref="BE107:BI107" si="796">AZ107/Z107</f>
        <v>20768.7702141371</v>
      </c>
      <c r="BF107" s="17">
        <f ca="1" t="shared" si="796"/>
        <v>23027.9245529307</v>
      </c>
      <c r="BG107" s="17">
        <f ca="1" t="shared" si="796"/>
        <v>17735.6471372828</v>
      </c>
      <c r="BH107" s="17">
        <f ca="1" t="shared" si="796"/>
        <v>14899.4538246848</v>
      </c>
      <c r="BI107" s="17">
        <f ca="1" t="shared" si="796"/>
        <v>20535.4763773608</v>
      </c>
      <c r="BJ107" s="17">
        <f ca="1" t="shared" si="502"/>
        <v>74891.7837035049</v>
      </c>
      <c r="BK107" s="17">
        <f ca="1" t="shared" si="503"/>
        <v>39128.9747807752</v>
      </c>
      <c r="BL107" s="17">
        <f ca="1" t="shared" si="504"/>
        <v>114020.75848428</v>
      </c>
      <c r="BM107" s="17">
        <f ca="1">BK107*'Ejercicio 3 - TIR'!$D$5</f>
        <v>19564.4873903876</v>
      </c>
      <c r="BN107" s="17">
        <f ca="1" t="shared" si="505"/>
        <v>94456.2710938925</v>
      </c>
      <c r="BO107" s="17">
        <f ca="1" t="shared" si="506"/>
        <v>40449.4461369666</v>
      </c>
      <c r="BP107" s="17">
        <f ca="1" t="shared" si="507"/>
        <v>-115853.164996181</v>
      </c>
      <c r="BQ107" s="17">
        <f ca="1" t="shared" ref="BQ107:BT107" si="797">BE107</f>
        <v>20768.7702141371</v>
      </c>
      <c r="BR107" s="17">
        <f ca="1" t="shared" si="797"/>
        <v>23027.9245529307</v>
      </c>
      <c r="BS107" s="17">
        <f ca="1" t="shared" si="797"/>
        <v>17735.6471372828</v>
      </c>
      <c r="BT107" s="17">
        <f ca="1" t="shared" si="797"/>
        <v>14899.4538246848</v>
      </c>
      <c r="BU107" s="17">
        <f ca="1" t="shared" si="509"/>
        <v>60984.9225143274</v>
      </c>
      <c r="BV107" s="19">
        <f ca="1" t="shared" si="510"/>
        <v>5.04663470701965</v>
      </c>
    </row>
    <row r="108" ht="15" customHeight="1" spans="1:74">
      <c r="A108" s="15">
        <v>107</v>
      </c>
      <c r="B108" s="16">
        <f ca="1" t="shared" ref="B108:F108" si="798">RAND()</f>
        <v>0.929372993122514</v>
      </c>
      <c r="C108" s="17">
        <f ca="1">IF(B108&lt;=('Ejercicio 3 - TIR'!$D$13-'Ejercicio 3 - TIR'!$C$13)/('Ejercicio 3 - TIR'!$E$13-'Ejercicio 3 - TIR'!$C$13),'Ejercicio 3 - TIR'!$C$13+SQRT(('Ejercicio 3 - TIR'!$E$13-'Ejercicio 3 - TIR'!$C$13)*('Ejercicio 3 - TIR'!$D$13-'Ejercicio 3 - TIR'!$C$13)*B108),'Ejercicio 3 - TIR'!$E$13-SQRT(('Ejercicio 3 - TIR'!$E$13-'Ejercicio 3 - TIR'!$C$13)*('Ejercicio 3 - TIR'!$E$13-'Ejercicio 3 - TIR'!$D$13)*(1-B108)))</f>
        <v>90793.8928828205</v>
      </c>
      <c r="D108" s="16">
        <f ca="1" t="shared" si="798"/>
        <v>0.877269252567855</v>
      </c>
      <c r="E108" s="17">
        <f ca="1">IF(D108&lt;=('Ejercicio 3 - TIR'!$D$14-'Ejercicio 3 - TIR'!$C$14)/('Ejercicio 3 - TIR'!$E$14-'Ejercicio 3 - TIR'!$C$14),'Ejercicio 3 - TIR'!$C$14+SQRT(('Ejercicio 3 - TIR'!$E$14-'Ejercicio 3 - TIR'!$C$14)*('Ejercicio 3 - TIR'!$D$14-'Ejercicio 3 - TIR'!$C$14)*D108),'Ejercicio 3 - TIR'!$E$14-SQRT(('Ejercicio 3 - TIR'!$E$14-'Ejercicio 3 - TIR'!$C$14)*('Ejercicio 3 - TIR'!$E$14-'Ejercicio 3 - TIR'!$D$14)*(1-D108)))</f>
        <v>35709.3576104712</v>
      </c>
      <c r="F108" s="16">
        <f ca="1" t="shared" si="798"/>
        <v>0.892209952037557</v>
      </c>
      <c r="G108" s="17">
        <f ca="1">IF(F108&lt;=('Ejercicio 3 - TIR'!$D$18-'Ejercicio 3 - TIR'!$C$18)/('Ejercicio 3 - TIR'!$E$18-'Ejercicio 3 - TIR'!$C$18),'Ejercicio 3 - TIR'!$C$18+SQRT(('Ejercicio 3 - TIR'!$E$18-'Ejercicio 3 - TIR'!$C$18)*('Ejercicio 3 - TIR'!$D$18-'Ejercicio 3 - TIR'!$C$18)*F108),'Ejercicio 3 - TIR'!$E$18-SQRT(('Ejercicio 3 - TIR'!$E$18-'Ejercicio 3 - TIR'!$C$18)*('Ejercicio 3 - TIR'!$E$18-'Ejercicio 3 - TIR'!$D$18)*(1-F108)))</f>
        <v>42156.7178126005</v>
      </c>
      <c r="H108" s="16">
        <f ca="1" t="shared" ref="H108:L108" si="799">RAND()</f>
        <v>0.255819908429347</v>
      </c>
      <c r="I108" s="17">
        <f ca="1">IF(H108&lt;=('Ejercicio 3 - TIR'!$D$18-'Ejercicio 3 - TIR'!$C$18)/('Ejercicio 3 - TIR'!$E$18-'Ejercicio 3 - TIR'!$C$18),'Ejercicio 3 - TIR'!$C$18+SQRT(('Ejercicio 3 - TIR'!$E$18-'Ejercicio 3 - TIR'!$C$18)*('Ejercicio 3 - TIR'!$D$18-'Ejercicio 3 - TIR'!$C$18)*H108),'Ejercicio 3 - TIR'!$E$18-SQRT(('Ejercicio 3 - TIR'!$E$18-'Ejercicio 3 - TIR'!$C$18)*('Ejercicio 3 - TIR'!$E$18-'Ejercicio 3 - TIR'!$D$18)*(1-H108)))</f>
        <v>36194.5933090399</v>
      </c>
      <c r="J108" s="16">
        <f ca="1" t="shared" si="799"/>
        <v>0.932547064459368</v>
      </c>
      <c r="K108" s="17">
        <f ca="1">IF(J108&lt;=('Ejercicio 3 - TIR'!$D$18-'Ejercicio 3 - TIR'!$C$18)/('Ejercicio 3 - TIR'!$E$18-'Ejercicio 3 - TIR'!$C$18),'Ejercicio 3 - TIR'!$C$18+SQRT(('Ejercicio 3 - TIR'!$E$18-'Ejercicio 3 - TIR'!$C$18)*('Ejercicio 3 - TIR'!$D$18-'Ejercicio 3 - TIR'!$C$18)*J108),'Ejercicio 3 - TIR'!$E$18-SQRT(('Ejercicio 3 - TIR'!$E$18-'Ejercicio 3 - TIR'!$C$18)*('Ejercicio 3 - TIR'!$E$18-'Ejercicio 3 - TIR'!$D$18)*(1-J108)))</f>
        <v>42750.7845444361</v>
      </c>
      <c r="L108" s="16">
        <f ca="1" t="shared" si="799"/>
        <v>0.42415058509808</v>
      </c>
      <c r="M108" s="17">
        <f ca="1">IF(L108&lt;=('Ejercicio 3 - TIR'!$D$18-'Ejercicio 3 - TIR'!$C$18)/('Ejercicio 3 - TIR'!$E$18-'Ejercicio 3 - TIR'!$C$18),'Ejercicio 3 - TIR'!$C$18+SQRT(('Ejercicio 3 - TIR'!$E$18-'Ejercicio 3 - TIR'!$C$18)*('Ejercicio 3 - TIR'!$D$18-'Ejercicio 3 - TIR'!$C$18)*L108),'Ejercicio 3 - TIR'!$E$18-SQRT(('Ejercicio 3 - TIR'!$E$18-'Ejercicio 3 - TIR'!$C$18)*('Ejercicio 3 - TIR'!$E$18-'Ejercicio 3 - TIR'!$D$18)*(1-L108)))</f>
        <v>37976.3768569891</v>
      </c>
      <c r="N108" s="16">
        <f ca="1" t="shared" ref="N108:R108" si="800">RAND()</f>
        <v>0.290534360677087</v>
      </c>
      <c r="O108" s="17">
        <f ca="1">IF(N108&lt;=('Ejercicio 3 - TIR'!$D$18-'Ejercicio 3 - TIR'!$C$18)/('Ejercicio 3 - TIR'!$E$18-'Ejercicio 3 - TIR'!$C$18),'Ejercicio 3 - TIR'!$C$18+SQRT(('Ejercicio 3 - TIR'!$E$18-'Ejercicio 3 - TIR'!$C$18)*('Ejercicio 3 - TIR'!$D$18-'Ejercicio 3 - TIR'!$C$18)*N108),'Ejercicio 3 - TIR'!$E$18-SQRT(('Ejercicio 3 - TIR'!$E$18-'Ejercicio 3 - TIR'!$C$18)*('Ejercicio 3 - TIR'!$E$18-'Ejercicio 3 - TIR'!$D$18)*(1-N108)))</f>
        <v>36601.526649311</v>
      </c>
      <c r="P108" s="16">
        <f ca="1" t="shared" si="800"/>
        <v>0.663368120611293</v>
      </c>
      <c r="Q108" s="18">
        <f ca="1">IF(P108&lt;=('Ejercicio 3 - TIR'!$D$22-'Ejercicio 3 - TIR'!$C$22)/('Ejercicio 3 - TIR'!$E$22-'Ejercicio 3 - TIR'!$C$22),'Ejercicio 3 - TIR'!$C$22+SQRT(('Ejercicio 3 - TIR'!$E$22-'Ejercicio 3 - TIR'!$C$22)*('Ejercicio 3 - TIR'!$D$22-'Ejercicio 3 - TIR'!$C$22)*P108),'Ejercicio 3 - TIR'!$E$22-SQRT(('Ejercicio 3 - TIR'!$E$22-'Ejercicio 3 - TIR'!$C$22)*('Ejercicio 3 - TIR'!$E$22-'Ejercicio 3 - TIR'!$D$22)*(1-P108)))</f>
        <v>0.155384204605586</v>
      </c>
      <c r="R108" s="16">
        <f ca="1" t="shared" si="800"/>
        <v>0.30713812090737</v>
      </c>
      <c r="S108" s="18">
        <f ca="1">IF(R108&lt;=('Ejercicio 3 - TIR'!$D$23-'Ejercicio 3 - TIR'!$C$23)/('Ejercicio 3 - TIR'!$E$23-'Ejercicio 3 - TIR'!$C$23),'Ejercicio 3 - TIR'!$C$23+SQRT(('Ejercicio 3 - TIR'!$E$23-'Ejercicio 3 - TIR'!$C$23)*('Ejercicio 3 - TIR'!$D$23-'Ejercicio 3 - TIR'!$C$23)*R108),'Ejercicio 3 - TIR'!$E$23-SQRT(('Ejercicio 3 - TIR'!$E$23-'Ejercicio 3 - TIR'!$C$23)*('Ejercicio 3 - TIR'!$E$23-'Ejercicio 3 - TIR'!$D$23)*(1-R108)))</f>
        <v>0.143512733095777</v>
      </c>
      <c r="T108" s="16">
        <f ca="1" t="shared" ref="T108:X108" si="801">RAND()</f>
        <v>0.408955499522005</v>
      </c>
      <c r="U108" s="18">
        <f ca="1">IF(T108&lt;=('Ejercicio 3 - TIR'!$D$24-'Ejercicio 3 - TIR'!$C$24)/('Ejercicio 3 - TIR'!$E$24-'Ejercicio 3 - TIR'!$C$24),'Ejercicio 3 - TIR'!$C$24+SQRT(('Ejercicio 3 - TIR'!$E$24-'Ejercicio 3 - TIR'!$C$24)*('Ejercicio 3 - TIR'!$D$24-'Ejercicio 3 - TIR'!$C$24)*T108),'Ejercicio 3 - TIR'!$E$24-SQRT(('Ejercicio 3 - TIR'!$E$24-'Ejercicio 3 - TIR'!$C$24)*('Ejercicio 3 - TIR'!$E$24-'Ejercicio 3 - TIR'!$D$24)*(1-T108)))</f>
        <v>0.179305401362142</v>
      </c>
      <c r="V108" s="16">
        <f ca="1" t="shared" si="801"/>
        <v>0.48121273996049</v>
      </c>
      <c r="W108" s="18">
        <f ca="1">IF(V108&lt;=('Ejercicio 3 - TIR'!$D$25-'Ejercicio 3 - TIR'!$C$25)/('Ejercicio 3 - TIR'!$E$25-'Ejercicio 3 - TIR'!$C$25),'Ejercicio 3 - TIR'!$C$25+SQRT(('Ejercicio 3 - TIR'!$E$25-'Ejercicio 3 - TIR'!$C$25)*('Ejercicio 3 - TIR'!$D$25-'Ejercicio 3 - TIR'!$C$25)*V108),'Ejercicio 3 - TIR'!$E$25-SQRT(('Ejercicio 3 - TIR'!$E$25-'Ejercicio 3 - TIR'!$C$25)*('Ejercicio 3 - TIR'!$E$25-'Ejercicio 3 - TIR'!$D$25)*(1-V108)))</f>
        <v>0.207388318384059</v>
      </c>
      <c r="X108" s="16">
        <f ca="1" t="shared" si="801"/>
        <v>0.373112616382953</v>
      </c>
      <c r="Y108" s="18">
        <f ca="1">IF(X108&lt;=('Ejercicio 3 - TIR'!$D$26-'Ejercicio 3 - TIR'!$C$26)/('Ejercicio 3 - TIR'!$E$26-'Ejercicio 3 - TIR'!$C$26),'Ejercicio 3 - TIR'!$C$26+SQRT(('Ejercicio 3 - TIR'!$E$26-'Ejercicio 3 - TIR'!$C$26)*('Ejercicio 3 - TIR'!$D$26-'Ejercicio 3 - TIR'!$C$26)*X108),'Ejercicio 3 - TIR'!$E$26-SQRT(('Ejercicio 3 - TIR'!$E$26-'Ejercicio 3 - TIR'!$C$26)*('Ejercicio 3 - TIR'!$E$26-'Ejercicio 3 - TIR'!$D$26)*(1-X108)))</f>
        <v>0.221817598266039</v>
      </c>
      <c r="Z108" s="16">
        <f ca="1" t="shared" si="480"/>
        <v>1.15538420460559</v>
      </c>
      <c r="AA108" s="16">
        <f ca="1" t="shared" si="481"/>
        <v>1.32119654958422</v>
      </c>
      <c r="AB108" s="16">
        <f ca="1" t="shared" si="482"/>
        <v>1.5580942271857</v>
      </c>
      <c r="AC108" s="16">
        <f ca="1" t="shared" si="483"/>
        <v>1.88122476884565</v>
      </c>
      <c r="AD108" s="16">
        <f ca="1" t="shared" si="484"/>
        <v>2.29851352886958</v>
      </c>
      <c r="AE108" s="15">
        <f ca="1" t="shared" si="485"/>
        <v>5548.67012927948</v>
      </c>
      <c r="AF108" s="15">
        <f ca="1" t="shared" si="486"/>
        <v>6344.97494457927</v>
      </c>
      <c r="AG108" s="15">
        <f ca="1" t="shared" si="487"/>
        <v>7482.66322364979</v>
      </c>
      <c r="AH108" s="15">
        <f ca="1" t="shared" si="488"/>
        <v>9034.48016663677</v>
      </c>
      <c r="AI108" s="15">
        <f ca="1" t="shared" si="489"/>
        <v>11038.4868587823</v>
      </c>
      <c r="AJ108" s="17">
        <f ca="1" t="shared" si="490"/>
        <v>48707.2058786936</v>
      </c>
      <c r="AK108" s="17">
        <f ca="1" t="shared" si="491"/>
        <v>47820.1717935078</v>
      </c>
      <c r="AL108" s="17">
        <f ca="1" t="shared" si="492"/>
        <v>66609.7506063456</v>
      </c>
      <c r="AM108" s="17">
        <f ca="1" t="shared" si="493"/>
        <v>71442.1007743848</v>
      </c>
      <c r="AN108" s="17">
        <f ca="1" t="shared" si="494"/>
        <v>84129.1041807218</v>
      </c>
      <c r="AO108" s="17">
        <f ca="1">C108/'Ejercicio 3 - TIR'!$D$7</f>
        <v>18158.7785765641</v>
      </c>
      <c r="AP108" s="17">
        <f ca="1" t="shared" si="495"/>
        <v>30548.4273021295</v>
      </c>
      <c r="AQ108" s="17">
        <f ca="1" t="shared" si="496"/>
        <v>29661.3932169437</v>
      </c>
      <c r="AR108" s="17">
        <f ca="1" t="shared" si="497"/>
        <v>48450.9720297815</v>
      </c>
      <c r="AS108" s="17">
        <f ca="1" t="shared" si="498"/>
        <v>53283.3221978207</v>
      </c>
      <c r="AT108" s="17">
        <f ca="1" t="shared" si="499"/>
        <v>65970.3256041577</v>
      </c>
      <c r="AU108" s="17">
        <f ca="1">AP108*'Ejercicio 3 - TIR'!$D$5</f>
        <v>15274.2136510647</v>
      </c>
      <c r="AV108" s="17">
        <f ca="1">AQ108*'Ejercicio 3 - TIR'!$D$5</f>
        <v>14830.6966084718</v>
      </c>
      <c r="AW108" s="17">
        <f ca="1">AR108*'Ejercicio 3 - TIR'!$D$5</f>
        <v>24225.4860148907</v>
      </c>
      <c r="AX108" s="17">
        <f ca="1">AS108*'Ejercicio 3 - TIR'!$D$5</f>
        <v>26641.6610989104</v>
      </c>
      <c r="AY108" s="17">
        <f ca="1">AT108*'Ejercicio 3 - TIR'!$D$5</f>
        <v>32985.1628020788</v>
      </c>
      <c r="AZ108" s="17">
        <f ca="1" t="shared" ref="AZ108:BD108" si="802">AJ108-AU108-AE108</f>
        <v>27884.3220983494</v>
      </c>
      <c r="BA108" s="17">
        <f ca="1" t="shared" si="802"/>
        <v>26644.5002404567</v>
      </c>
      <c r="BB108" s="17">
        <f ca="1" t="shared" si="802"/>
        <v>34901.6013678051</v>
      </c>
      <c r="BC108" s="17">
        <f ca="1" t="shared" si="802"/>
        <v>35765.9595088377</v>
      </c>
      <c r="BD108" s="17">
        <f ca="1" t="shared" si="802"/>
        <v>40105.4545198606</v>
      </c>
      <c r="BE108" s="17">
        <f ca="1" t="shared" ref="BE108:BI108" si="803">AZ108/Z108</f>
        <v>24134.2420877809</v>
      </c>
      <c r="BF108" s="17">
        <f ca="1" t="shared" si="803"/>
        <v>20166.9465825063</v>
      </c>
      <c r="BG108" s="17">
        <f ca="1" t="shared" si="803"/>
        <v>22400.1865605047</v>
      </c>
      <c r="BH108" s="17">
        <f ca="1" t="shared" si="803"/>
        <v>19012.0607070171</v>
      </c>
      <c r="BI108" s="17">
        <f ca="1" t="shared" si="803"/>
        <v>17448.4309168216</v>
      </c>
      <c r="BJ108" s="17">
        <f ca="1" t="shared" si="502"/>
        <v>82078.4415749098</v>
      </c>
      <c r="BK108" s="17">
        <f ca="1" t="shared" si="503"/>
        <v>41738.1982259797</v>
      </c>
      <c r="BL108" s="17">
        <f ca="1" t="shared" si="504"/>
        <v>123816.63980089</v>
      </c>
      <c r="BM108" s="17">
        <f ca="1">BK108*'Ejercicio 3 - TIR'!$D$5</f>
        <v>20869.0991129898</v>
      </c>
      <c r="BN108" s="17">
        <f ca="1" t="shared" si="505"/>
        <v>102947.5406879</v>
      </c>
      <c r="BO108" s="17">
        <f ca="1" t="shared" si="506"/>
        <v>44788.7468987532</v>
      </c>
      <c r="BP108" s="17">
        <f ca="1" t="shared" si="507"/>
        <v>-126503.250493292</v>
      </c>
      <c r="BQ108" s="17">
        <f ca="1" t="shared" ref="BQ108:BT108" si="804">BE108</f>
        <v>24134.2420877809</v>
      </c>
      <c r="BR108" s="17">
        <f ca="1" t="shared" si="804"/>
        <v>20166.9465825063</v>
      </c>
      <c r="BS108" s="17">
        <f ca="1" t="shared" si="804"/>
        <v>22400.1865605047</v>
      </c>
      <c r="BT108" s="17">
        <f ca="1" t="shared" si="804"/>
        <v>19012.0607070171</v>
      </c>
      <c r="BU108" s="17">
        <f ca="1" t="shared" si="509"/>
        <v>62237.1778155748</v>
      </c>
      <c r="BV108" s="19">
        <f ca="1" t="shared" si="510"/>
        <v>4.63906450324065</v>
      </c>
    </row>
    <row r="109" ht="15" customHeight="1" spans="1:74">
      <c r="A109" s="15">
        <v>108</v>
      </c>
      <c r="B109" s="16">
        <f ca="1" t="shared" ref="B109:F109" si="805">RAND()</f>
        <v>0.381579927216208</v>
      </c>
      <c r="C109" s="17">
        <f ca="1">IF(B109&lt;=('Ejercicio 3 - TIR'!$D$13-'Ejercicio 3 - TIR'!$C$13)/('Ejercicio 3 - TIR'!$E$13-'Ejercicio 3 - TIR'!$C$13),'Ejercicio 3 - TIR'!$C$13+SQRT(('Ejercicio 3 - TIR'!$E$13-'Ejercicio 3 - TIR'!$C$13)*('Ejercicio 3 - TIR'!$D$13-'Ejercicio 3 - TIR'!$C$13)*B109),'Ejercicio 3 - TIR'!$E$13-SQRT(('Ejercicio 3 - TIR'!$E$13-'Ejercicio 3 - TIR'!$C$13)*('Ejercicio 3 - TIR'!$E$13-'Ejercicio 3 - TIR'!$D$13)*(1-B109)))</f>
        <v>72758.4125400051</v>
      </c>
      <c r="D109" s="16">
        <f ca="1" t="shared" si="805"/>
        <v>0.748401463804567</v>
      </c>
      <c r="E109" s="17">
        <f ca="1">IF(D109&lt;=('Ejercicio 3 - TIR'!$D$14-'Ejercicio 3 - TIR'!$C$14)/('Ejercicio 3 - TIR'!$E$14-'Ejercicio 3 - TIR'!$C$14),'Ejercicio 3 - TIR'!$C$14+SQRT(('Ejercicio 3 - TIR'!$E$14-'Ejercicio 3 - TIR'!$C$14)*('Ejercicio 3 - TIR'!$D$14-'Ejercicio 3 - TIR'!$C$14)*D109),'Ejercicio 3 - TIR'!$E$14-SQRT(('Ejercicio 3 - TIR'!$E$14-'Ejercicio 3 - TIR'!$C$14)*('Ejercicio 3 - TIR'!$E$14-'Ejercicio 3 - TIR'!$D$14)*(1-D109)))</f>
        <v>33856.728849439</v>
      </c>
      <c r="F109" s="16">
        <f ca="1" t="shared" si="805"/>
        <v>0.311700040245347</v>
      </c>
      <c r="G109" s="17">
        <f ca="1">IF(F109&lt;=('Ejercicio 3 - TIR'!$D$18-'Ejercicio 3 - TIR'!$C$18)/('Ejercicio 3 - TIR'!$E$18-'Ejercicio 3 - TIR'!$C$18),'Ejercicio 3 - TIR'!$C$18+SQRT(('Ejercicio 3 - TIR'!$E$18-'Ejercicio 3 - TIR'!$C$18)*('Ejercicio 3 - TIR'!$D$18-'Ejercicio 3 - TIR'!$C$18)*F109),'Ejercicio 3 - TIR'!$E$18-SQRT(('Ejercicio 3 - TIR'!$E$18-'Ejercicio 3 - TIR'!$C$18)*('Ejercicio 3 - TIR'!$E$18-'Ejercicio 3 - TIR'!$D$18)*(1-F109)))</f>
        <v>36837.763233456</v>
      </c>
      <c r="H109" s="16">
        <f ca="1" t="shared" ref="H109:L109" si="806">RAND()</f>
        <v>0.181057059484586</v>
      </c>
      <c r="I109" s="17">
        <f ca="1">IF(H109&lt;=('Ejercicio 3 - TIR'!$D$18-'Ejercicio 3 - TIR'!$C$18)/('Ejercicio 3 - TIR'!$E$18-'Ejercicio 3 - TIR'!$C$18),'Ejercicio 3 - TIR'!$C$18+SQRT(('Ejercicio 3 - TIR'!$E$18-'Ejercicio 3 - TIR'!$C$18)*('Ejercicio 3 - TIR'!$D$18-'Ejercicio 3 - TIR'!$C$18)*H109),'Ejercicio 3 - TIR'!$E$18-SQRT(('Ejercicio 3 - TIR'!$E$18-'Ejercicio 3 - TIR'!$C$18)*('Ejercicio 3 - TIR'!$E$18-'Ejercicio 3 - TIR'!$D$18)*(1-H109)))</f>
        <v>35211.3874278054</v>
      </c>
      <c r="J109" s="16">
        <f ca="1" t="shared" si="806"/>
        <v>0.198939938413861</v>
      </c>
      <c r="K109" s="17">
        <f ca="1">IF(J109&lt;=('Ejercicio 3 - TIR'!$D$18-'Ejercicio 3 - TIR'!$C$18)/('Ejercicio 3 - TIR'!$E$18-'Ejercicio 3 - TIR'!$C$18),'Ejercicio 3 - TIR'!$C$18+SQRT(('Ejercicio 3 - TIR'!$E$18-'Ejercicio 3 - TIR'!$C$18)*('Ejercicio 3 - TIR'!$D$18-'Ejercicio 3 - TIR'!$C$18)*J109),'Ejercicio 3 - TIR'!$E$18-SQRT(('Ejercicio 3 - TIR'!$E$18-'Ejercicio 3 - TIR'!$C$18)*('Ejercicio 3 - TIR'!$E$18-'Ejercicio 3 - TIR'!$D$18)*(1-J109)))</f>
        <v>35462.6907986888</v>
      </c>
      <c r="L109" s="16">
        <f ca="1" t="shared" si="806"/>
        <v>0.0233458254491978</v>
      </c>
      <c r="M109" s="17">
        <f ca="1">IF(L109&lt;=('Ejercicio 3 - TIR'!$D$18-'Ejercicio 3 - TIR'!$C$18)/('Ejercicio 3 - TIR'!$E$18-'Ejercicio 3 - TIR'!$C$18),'Ejercicio 3 - TIR'!$C$18+SQRT(('Ejercicio 3 - TIR'!$E$18-'Ejercicio 3 - TIR'!$C$18)*('Ejercicio 3 - TIR'!$D$18-'Ejercicio 3 - TIR'!$C$18)*L109),'Ejercicio 3 - TIR'!$E$18-SQRT(('Ejercicio 3 - TIR'!$E$18-'Ejercicio 3 - TIR'!$C$18)*('Ejercicio 3 - TIR'!$E$18-'Ejercicio 3 - TIR'!$D$18)*(1-L109)))</f>
        <v>31871.329425136</v>
      </c>
      <c r="N109" s="16">
        <f ca="1" t="shared" ref="N109:R109" si="807">RAND()</f>
        <v>0.349913992765673</v>
      </c>
      <c r="O109" s="17">
        <f ca="1">IF(N109&lt;=('Ejercicio 3 - TIR'!$D$18-'Ejercicio 3 - TIR'!$C$18)/('Ejercicio 3 - TIR'!$E$18-'Ejercicio 3 - TIR'!$C$18),'Ejercicio 3 - TIR'!$C$18+SQRT(('Ejercicio 3 - TIR'!$E$18-'Ejercicio 3 - TIR'!$C$18)*('Ejercicio 3 - TIR'!$D$18-'Ejercicio 3 - TIR'!$C$18)*N109),'Ejercicio 3 - TIR'!$E$18-SQRT(('Ejercicio 3 - TIR'!$E$18-'Ejercicio 3 - TIR'!$C$18)*('Ejercicio 3 - TIR'!$E$18-'Ejercicio 3 - TIR'!$D$18)*(1-N109)))</f>
        <v>37244.7980589421</v>
      </c>
      <c r="P109" s="16">
        <f ca="1" t="shared" si="807"/>
        <v>0.184990592772535</v>
      </c>
      <c r="Q109" s="18">
        <f ca="1">IF(P109&lt;=('Ejercicio 3 - TIR'!$D$22-'Ejercicio 3 - TIR'!$C$22)/('Ejercicio 3 - TIR'!$E$22-'Ejercicio 3 - TIR'!$C$22),'Ejercicio 3 - TIR'!$C$22+SQRT(('Ejercicio 3 - TIR'!$E$22-'Ejercicio 3 - TIR'!$C$22)*('Ejercicio 3 - TIR'!$D$22-'Ejercicio 3 - TIR'!$C$22)*P109),'Ejercicio 3 - TIR'!$E$22-SQRT(('Ejercicio 3 - TIR'!$E$22-'Ejercicio 3 - TIR'!$C$22)*('Ejercicio 3 - TIR'!$E$22-'Ejercicio 3 - TIR'!$D$22)*(1-P109)))</f>
        <v>0.138247823623396</v>
      </c>
      <c r="R109" s="16">
        <f ca="1" t="shared" si="807"/>
        <v>0.54722020066879</v>
      </c>
      <c r="S109" s="18">
        <f ca="1">IF(R109&lt;=('Ejercicio 3 - TIR'!$D$23-'Ejercicio 3 - TIR'!$C$23)/('Ejercicio 3 - TIR'!$E$23-'Ejercicio 3 - TIR'!$C$23),'Ejercicio 3 - TIR'!$C$23+SQRT(('Ejercicio 3 - TIR'!$E$23-'Ejercicio 3 - TIR'!$C$23)*('Ejercicio 3 - TIR'!$D$23-'Ejercicio 3 - TIR'!$C$23)*R109),'Ejercicio 3 - TIR'!$E$23-SQRT(('Ejercicio 3 - TIR'!$E$23-'Ejercicio 3 - TIR'!$C$23)*('Ejercicio 3 - TIR'!$E$23-'Ejercicio 3 - TIR'!$D$23)*(1-R109)))</f>
        <v>0.151451731422095</v>
      </c>
      <c r="T109" s="16">
        <f ca="1" t="shared" ref="T109:X109" si="808">RAND()</f>
        <v>0.432828620179168</v>
      </c>
      <c r="U109" s="18">
        <f ca="1">IF(T109&lt;=('Ejercicio 3 - TIR'!$D$24-'Ejercicio 3 - TIR'!$C$24)/('Ejercicio 3 - TIR'!$E$24-'Ejercicio 3 - TIR'!$C$24),'Ejercicio 3 - TIR'!$C$24+SQRT(('Ejercicio 3 - TIR'!$E$24-'Ejercicio 3 - TIR'!$C$24)*('Ejercicio 3 - TIR'!$D$24-'Ejercicio 3 - TIR'!$C$24)*T109),'Ejercicio 3 - TIR'!$E$24-SQRT(('Ejercicio 3 - TIR'!$E$24-'Ejercicio 3 - TIR'!$C$24)*('Ejercicio 3 - TIR'!$E$24-'Ejercicio 3 - TIR'!$D$24)*(1-T109)))</f>
        <v>0.180149280263735</v>
      </c>
      <c r="V109" s="16">
        <f ca="1" t="shared" si="808"/>
        <v>0.587036529897286</v>
      </c>
      <c r="W109" s="18">
        <f ca="1">IF(V109&lt;=('Ejercicio 3 - TIR'!$D$25-'Ejercicio 3 - TIR'!$C$25)/('Ejercicio 3 - TIR'!$E$25-'Ejercicio 3 - TIR'!$C$25),'Ejercicio 3 - TIR'!$C$25+SQRT(('Ejercicio 3 - TIR'!$E$25-'Ejercicio 3 - TIR'!$C$25)*('Ejercicio 3 - TIR'!$D$25-'Ejercicio 3 - TIR'!$C$25)*V109),'Ejercicio 3 - TIR'!$E$25-SQRT(('Ejercicio 3 - TIR'!$E$25-'Ejercicio 3 - TIR'!$C$25)*('Ejercicio 3 - TIR'!$E$25-'Ejercicio 3 - TIR'!$D$25)*(1-V109)))</f>
        <v>0.211981949742793</v>
      </c>
      <c r="X109" s="16">
        <f ca="1" t="shared" si="808"/>
        <v>0.751443938919917</v>
      </c>
      <c r="Y109" s="18">
        <f ca="1">IF(X109&lt;=('Ejercicio 3 - TIR'!$D$26-'Ejercicio 3 - TIR'!$C$26)/('Ejercicio 3 - TIR'!$E$26-'Ejercicio 3 - TIR'!$C$26),'Ejercicio 3 - TIR'!$C$26+SQRT(('Ejercicio 3 - TIR'!$E$26-'Ejercicio 3 - TIR'!$C$26)*('Ejercicio 3 - TIR'!$D$26-'Ejercicio 3 - TIR'!$C$26)*X109),'Ejercicio 3 - TIR'!$E$26-SQRT(('Ejercicio 3 - TIR'!$E$26-'Ejercicio 3 - TIR'!$C$26)*('Ejercicio 3 - TIR'!$E$26-'Ejercicio 3 - TIR'!$D$26)*(1-X109)))</f>
        <v>0.243363914922137</v>
      </c>
      <c r="Z109" s="16">
        <f ca="1" t="shared" si="480"/>
        <v>1.1382478236234</v>
      </c>
      <c r="AA109" s="16">
        <f ca="1" t="shared" si="481"/>
        <v>1.31063742729859</v>
      </c>
      <c r="AB109" s="16">
        <f ca="1" t="shared" si="482"/>
        <v>1.54674781651315</v>
      </c>
      <c r="AC109" s="16">
        <f ca="1" t="shared" si="483"/>
        <v>1.87463043441801</v>
      </c>
      <c r="AD109" s="16">
        <f ca="1" t="shared" si="484"/>
        <v>2.33084783597016</v>
      </c>
      <c r="AE109" s="15">
        <f ca="1" t="shared" si="485"/>
        <v>4680.61907844238</v>
      </c>
      <c r="AF109" s="15">
        <f ca="1" t="shared" si="486"/>
        <v>5389.50694199977</v>
      </c>
      <c r="AG109" s="15">
        <f ca="1" t="shared" si="487"/>
        <v>6360.42273857743</v>
      </c>
      <c r="AH109" s="15">
        <f ca="1" t="shared" si="488"/>
        <v>7708.71755188948</v>
      </c>
      <c r="AI109" s="15">
        <f ca="1" t="shared" si="489"/>
        <v>9584.74123434629</v>
      </c>
      <c r="AJ109" s="17">
        <f ca="1" t="shared" si="490"/>
        <v>41930.5038276352</v>
      </c>
      <c r="AK109" s="17">
        <f ca="1" t="shared" si="491"/>
        <v>46149.3622299928</v>
      </c>
      <c r="AL109" s="17">
        <f ca="1" t="shared" si="492"/>
        <v>54851.8395605527</v>
      </c>
      <c r="AM109" s="17">
        <f ca="1" t="shared" si="493"/>
        <v>59746.9641257221</v>
      </c>
      <c r="AN109" s="17">
        <f ca="1" t="shared" si="494"/>
        <v>86811.9569568309</v>
      </c>
      <c r="AO109" s="17">
        <f ca="1">C109/'Ejercicio 3 - TIR'!$D$7</f>
        <v>14551.682508001</v>
      </c>
      <c r="AP109" s="17">
        <f ca="1" t="shared" si="495"/>
        <v>27378.8213196342</v>
      </c>
      <c r="AQ109" s="17">
        <f ca="1" t="shared" si="496"/>
        <v>31597.6797219918</v>
      </c>
      <c r="AR109" s="17">
        <f ca="1" t="shared" si="497"/>
        <v>40300.1570525517</v>
      </c>
      <c r="AS109" s="17">
        <f ca="1" t="shared" si="498"/>
        <v>45195.2816177211</v>
      </c>
      <c r="AT109" s="17">
        <f ca="1" t="shared" si="499"/>
        <v>72260.2744488298</v>
      </c>
      <c r="AU109" s="17">
        <f ca="1">AP109*'Ejercicio 3 - TIR'!$D$5</f>
        <v>13689.4106598171</v>
      </c>
      <c r="AV109" s="17">
        <f ca="1">AQ109*'Ejercicio 3 - TIR'!$D$5</f>
        <v>15798.8398609959</v>
      </c>
      <c r="AW109" s="17">
        <f ca="1">AR109*'Ejercicio 3 - TIR'!$D$5</f>
        <v>20150.0785262758</v>
      </c>
      <c r="AX109" s="17">
        <f ca="1">AS109*'Ejercicio 3 - TIR'!$D$5</f>
        <v>22597.6408088606</v>
      </c>
      <c r="AY109" s="17">
        <f ca="1">AT109*'Ejercicio 3 - TIR'!$D$5</f>
        <v>36130.1372244149</v>
      </c>
      <c r="AZ109" s="17">
        <f ca="1" t="shared" ref="AZ109:BD109" si="809">AJ109-AU109-AE109</f>
        <v>23560.4740893757</v>
      </c>
      <c r="BA109" s="17">
        <f ca="1" t="shared" si="809"/>
        <v>24961.0154269971</v>
      </c>
      <c r="BB109" s="17">
        <f ca="1" t="shared" si="809"/>
        <v>28341.3382956994</v>
      </c>
      <c r="BC109" s="17">
        <f ca="1" t="shared" si="809"/>
        <v>29440.6057649721</v>
      </c>
      <c r="BD109" s="17">
        <f ca="1" t="shared" si="809"/>
        <v>41097.0784980697</v>
      </c>
      <c r="BE109" s="17">
        <f ca="1" t="shared" ref="BE109:BI109" si="810">AZ109/Z109</f>
        <v>20698.8966729367</v>
      </c>
      <c r="BF109" s="17">
        <f ca="1" t="shared" si="810"/>
        <v>19044.9432521131</v>
      </c>
      <c r="BG109" s="17">
        <f ca="1" t="shared" si="810"/>
        <v>18323.179766686</v>
      </c>
      <c r="BH109" s="17">
        <f ca="1" t="shared" si="810"/>
        <v>15704.7518403872</v>
      </c>
      <c r="BI109" s="17">
        <f ca="1" t="shared" si="810"/>
        <v>17631.8152836279</v>
      </c>
      <c r="BJ109" s="17">
        <f ca="1" t="shared" si="502"/>
        <v>78914.8831717435</v>
      </c>
      <c r="BK109" s="17">
        <f ca="1" t="shared" si="503"/>
        <v>33917.7576834991</v>
      </c>
      <c r="BL109" s="17">
        <f ca="1" t="shared" si="504"/>
        <v>112832.640855243</v>
      </c>
      <c r="BM109" s="17">
        <f ca="1">BK109*'Ejercicio 3 - TIR'!$D$5</f>
        <v>16958.8788417495</v>
      </c>
      <c r="BN109" s="17">
        <f ca="1" t="shared" si="505"/>
        <v>95873.762013493</v>
      </c>
      <c r="BO109" s="17">
        <f ca="1" t="shared" si="506"/>
        <v>41132.5701034395</v>
      </c>
      <c r="BP109" s="17">
        <f ca="1" t="shared" si="507"/>
        <v>-106615.141389444</v>
      </c>
      <c r="BQ109" s="17">
        <f ca="1" t="shared" ref="BQ109:BT109" si="811">BE109</f>
        <v>20698.8966729367</v>
      </c>
      <c r="BR109" s="17">
        <f ca="1" t="shared" si="811"/>
        <v>19044.9432521131</v>
      </c>
      <c r="BS109" s="17">
        <f ca="1" t="shared" si="811"/>
        <v>18323.179766686</v>
      </c>
      <c r="BT109" s="17">
        <f ca="1" t="shared" si="811"/>
        <v>15704.7518403872</v>
      </c>
      <c r="BU109" s="17">
        <f ca="1" t="shared" si="509"/>
        <v>58764.3853870674</v>
      </c>
      <c r="BV109" s="19">
        <f ca="1" t="shared" si="510"/>
        <v>6.46443900196279</v>
      </c>
    </row>
    <row r="110" ht="15" customHeight="1" spans="1:74">
      <c r="A110" s="15">
        <v>109</v>
      </c>
      <c r="B110" s="16">
        <f ca="1" t="shared" ref="B110:F110" si="812">RAND()</f>
        <v>0.290830041842508</v>
      </c>
      <c r="C110" s="17">
        <f ca="1">IF(B110&lt;=('Ejercicio 3 - TIR'!$D$13-'Ejercicio 3 - TIR'!$C$13)/('Ejercicio 3 - TIR'!$E$13-'Ejercicio 3 - TIR'!$C$13),'Ejercicio 3 - TIR'!$C$13+SQRT(('Ejercicio 3 - TIR'!$E$13-'Ejercicio 3 - TIR'!$C$13)*('Ejercicio 3 - TIR'!$D$13-'Ejercicio 3 - TIR'!$C$13)*B110),'Ejercicio 3 - TIR'!$E$13-SQRT(('Ejercicio 3 - TIR'!$E$13-'Ejercicio 3 - TIR'!$C$13)*('Ejercicio 3 - TIR'!$E$13-'Ejercicio 3 - TIR'!$D$13)*(1-B110)))</f>
        <v>70828.0280099375</v>
      </c>
      <c r="D110" s="16">
        <f ca="1" t="shared" si="812"/>
        <v>0.447928294485755</v>
      </c>
      <c r="E110" s="17">
        <f ca="1">IF(D110&lt;=('Ejercicio 3 - TIR'!$D$14-'Ejercicio 3 - TIR'!$C$14)/('Ejercicio 3 - TIR'!$E$14-'Ejercicio 3 - TIR'!$C$14),'Ejercicio 3 - TIR'!$C$14+SQRT(('Ejercicio 3 - TIR'!$E$14-'Ejercicio 3 - TIR'!$C$14)*('Ejercicio 3 - TIR'!$D$14-'Ejercicio 3 - TIR'!$C$14)*D110),'Ejercicio 3 - TIR'!$E$14-SQRT(('Ejercicio 3 - TIR'!$E$14-'Ejercicio 3 - TIR'!$C$14)*('Ejercicio 3 - TIR'!$E$14-'Ejercicio 3 - TIR'!$D$14)*(1-D110)))</f>
        <v>30899.9584711312</v>
      </c>
      <c r="F110" s="16">
        <f ca="1" t="shared" si="812"/>
        <v>0.155562142802588</v>
      </c>
      <c r="G110" s="17">
        <f ca="1">IF(F110&lt;=('Ejercicio 3 - TIR'!$D$18-'Ejercicio 3 - TIR'!$C$18)/('Ejercicio 3 - TIR'!$E$18-'Ejercicio 3 - TIR'!$C$18),'Ejercicio 3 - TIR'!$C$18+SQRT(('Ejercicio 3 - TIR'!$E$18-'Ejercicio 3 - TIR'!$C$18)*('Ejercicio 3 - TIR'!$D$18-'Ejercicio 3 - TIR'!$C$18)*F110),'Ejercicio 3 - TIR'!$E$18-SQRT(('Ejercicio 3 - TIR'!$E$18-'Ejercicio 3 - TIR'!$C$18)*('Ejercicio 3 - TIR'!$E$18-'Ejercicio 3 - TIR'!$D$18)*(1-F110)))</f>
        <v>34830.5611910407</v>
      </c>
      <c r="H110" s="16">
        <f ca="1" t="shared" ref="H110:L110" si="813">RAND()</f>
        <v>0.427038759568065</v>
      </c>
      <c r="I110" s="17">
        <f ca="1">IF(H110&lt;=('Ejercicio 3 - TIR'!$D$18-'Ejercicio 3 - TIR'!$C$18)/('Ejercicio 3 - TIR'!$E$18-'Ejercicio 3 - TIR'!$C$18),'Ejercicio 3 - TIR'!$C$18+SQRT(('Ejercicio 3 - TIR'!$E$18-'Ejercicio 3 - TIR'!$C$18)*('Ejercicio 3 - TIR'!$D$18-'Ejercicio 3 - TIR'!$C$18)*H110),'Ejercicio 3 - TIR'!$E$18-SQRT(('Ejercicio 3 - TIR'!$E$18-'Ejercicio 3 - TIR'!$C$18)*('Ejercicio 3 - TIR'!$E$18-'Ejercicio 3 - TIR'!$D$18)*(1-H110)))</f>
        <v>38003.4876107363</v>
      </c>
      <c r="J110" s="16">
        <f ca="1" t="shared" si="813"/>
        <v>0.736368633751648</v>
      </c>
      <c r="K110" s="17">
        <f ca="1">IF(J110&lt;=('Ejercicio 3 - TIR'!$D$18-'Ejercicio 3 - TIR'!$C$18)/('Ejercicio 3 - TIR'!$E$18-'Ejercicio 3 - TIR'!$C$18),'Ejercicio 3 - TIR'!$C$18+SQRT(('Ejercicio 3 - TIR'!$E$18-'Ejercicio 3 - TIR'!$C$18)*('Ejercicio 3 - TIR'!$D$18-'Ejercicio 3 - TIR'!$C$18)*J110),'Ejercicio 3 - TIR'!$E$18-SQRT(('Ejercicio 3 - TIR'!$E$18-'Ejercicio 3 - TIR'!$C$18)*('Ejercicio 3 - TIR'!$E$18-'Ejercicio 3 - TIR'!$D$18)*(1-J110)))</f>
        <v>40553.3886532972</v>
      </c>
      <c r="L110" s="16">
        <f ca="1" t="shared" si="813"/>
        <v>0.777968294075172</v>
      </c>
      <c r="M110" s="17">
        <f ca="1">IF(L110&lt;=('Ejercicio 3 - TIR'!$D$18-'Ejercicio 3 - TIR'!$C$18)/('Ejercicio 3 - TIR'!$E$18-'Ejercicio 3 - TIR'!$C$18),'Ejercicio 3 - TIR'!$C$18+SQRT(('Ejercicio 3 - TIR'!$E$18-'Ejercicio 3 - TIR'!$C$18)*('Ejercicio 3 - TIR'!$D$18-'Ejercicio 3 - TIR'!$C$18)*L110),'Ejercicio 3 - TIR'!$E$18-SQRT(('Ejercicio 3 - TIR'!$E$18-'Ejercicio 3 - TIR'!$C$18)*('Ejercicio 3 - TIR'!$E$18-'Ejercicio 3 - TIR'!$D$18)*(1-L110)))</f>
        <v>40919.2674745382</v>
      </c>
      <c r="N110" s="16">
        <f ca="1" t="shared" ref="N110:R110" si="814">RAND()</f>
        <v>0.092270077567977</v>
      </c>
      <c r="O110" s="17">
        <f ca="1">IF(N110&lt;=('Ejercicio 3 - TIR'!$D$18-'Ejercicio 3 - TIR'!$C$18)/('Ejercicio 3 - TIR'!$E$18-'Ejercicio 3 - TIR'!$C$18),'Ejercicio 3 - TIR'!$C$18+SQRT(('Ejercicio 3 - TIR'!$E$18-'Ejercicio 3 - TIR'!$C$18)*('Ejercicio 3 - TIR'!$D$18-'Ejercicio 3 - TIR'!$C$18)*N110),'Ejercicio 3 - TIR'!$E$18-SQRT(('Ejercicio 3 - TIR'!$E$18-'Ejercicio 3 - TIR'!$C$18)*('Ejercicio 3 - TIR'!$E$18-'Ejercicio 3 - TIR'!$D$18)*(1-N110)))</f>
        <v>33720.2838111086</v>
      </c>
      <c r="P110" s="16">
        <f ca="1" t="shared" si="814"/>
        <v>0.929925801971869</v>
      </c>
      <c r="Q110" s="18">
        <f ca="1">IF(P110&lt;=('Ejercicio 3 - TIR'!$D$22-'Ejercicio 3 - TIR'!$C$22)/('Ejercicio 3 - TIR'!$E$22-'Ejercicio 3 - TIR'!$C$22),'Ejercicio 3 - TIR'!$C$22+SQRT(('Ejercicio 3 - TIR'!$E$22-'Ejercicio 3 - TIR'!$C$22)*('Ejercicio 3 - TIR'!$D$22-'Ejercicio 3 - TIR'!$C$22)*P110),'Ejercicio 3 - TIR'!$E$22-SQRT(('Ejercicio 3 - TIR'!$E$22-'Ejercicio 3 - TIR'!$C$22)*('Ejercicio 3 - TIR'!$E$22-'Ejercicio 3 - TIR'!$D$22)*(1-P110)))</f>
        <v>0.168769080338163</v>
      </c>
      <c r="R110" s="16">
        <f ca="1" t="shared" si="814"/>
        <v>0.541524366535354</v>
      </c>
      <c r="S110" s="18">
        <f ca="1">IF(R110&lt;=('Ejercicio 3 - TIR'!$D$23-'Ejercicio 3 - TIR'!$C$23)/('Ejercicio 3 - TIR'!$E$23-'Ejercicio 3 - TIR'!$C$23),'Ejercicio 3 - TIR'!$C$23+SQRT(('Ejercicio 3 - TIR'!$E$23-'Ejercicio 3 - TIR'!$C$23)*('Ejercicio 3 - TIR'!$D$23-'Ejercicio 3 - TIR'!$C$23)*R110),'Ejercicio 3 - TIR'!$E$23-SQRT(('Ejercicio 3 - TIR'!$E$23-'Ejercicio 3 - TIR'!$C$23)*('Ejercicio 3 - TIR'!$E$23-'Ejercicio 3 - TIR'!$D$23)*(1-R110)))</f>
        <v>0.151272728284148</v>
      </c>
      <c r="T110" s="16">
        <f ca="1" t="shared" ref="T110:X110" si="815">RAND()</f>
        <v>0.214494241679934</v>
      </c>
      <c r="U110" s="18">
        <f ca="1">IF(T110&lt;=('Ejercicio 3 - TIR'!$D$24-'Ejercicio 3 - TIR'!$C$24)/('Ejercicio 3 - TIR'!$E$24-'Ejercicio 3 - TIR'!$C$24),'Ejercicio 3 - TIR'!$C$24+SQRT(('Ejercicio 3 - TIR'!$E$24-'Ejercicio 3 - TIR'!$C$24)*('Ejercicio 3 - TIR'!$D$24-'Ejercicio 3 - TIR'!$C$24)*T110),'Ejercicio 3 - TIR'!$E$24-SQRT(('Ejercicio 3 - TIR'!$E$24-'Ejercicio 3 - TIR'!$C$24)*('Ejercicio 3 - TIR'!$E$24-'Ejercicio 3 - TIR'!$D$24)*(1-T110)))</f>
        <v>0.171223522505179</v>
      </c>
      <c r="V110" s="16">
        <f ca="1" t="shared" si="815"/>
        <v>0.504063608544042</v>
      </c>
      <c r="W110" s="18">
        <f ca="1">IF(V110&lt;=('Ejercicio 3 - TIR'!$D$25-'Ejercicio 3 - TIR'!$C$25)/('Ejercicio 3 - TIR'!$E$25-'Ejercicio 3 - TIR'!$C$25),'Ejercicio 3 - TIR'!$C$25+SQRT(('Ejercicio 3 - TIR'!$E$25-'Ejercicio 3 - TIR'!$C$25)*('Ejercicio 3 - TIR'!$D$25-'Ejercicio 3 - TIR'!$C$25)*V110),'Ejercicio 3 - TIR'!$E$25-SQRT(('Ejercicio 3 - TIR'!$E$25-'Ejercicio 3 - TIR'!$C$25)*('Ejercicio 3 - TIR'!$E$25-'Ejercicio 3 - TIR'!$D$25)*(1-V110)))</f>
        <v>0.208337338418005</v>
      </c>
      <c r="X110" s="16">
        <f ca="1" t="shared" si="815"/>
        <v>0.513444625362612</v>
      </c>
      <c r="Y110" s="18">
        <f ca="1">IF(X110&lt;=('Ejercicio 3 - TIR'!$D$26-'Ejercicio 3 - TIR'!$C$26)/('Ejercicio 3 - TIR'!$E$26-'Ejercicio 3 - TIR'!$C$26),'Ejercicio 3 - TIR'!$C$26+SQRT(('Ejercicio 3 - TIR'!$E$26-'Ejercicio 3 - TIR'!$C$26)*('Ejercicio 3 - TIR'!$D$26-'Ejercicio 3 - TIR'!$C$26)*X110),'Ejercicio 3 - TIR'!$E$26-SQRT(('Ejercicio 3 - TIR'!$E$26-'Ejercicio 3 - TIR'!$C$26)*('Ejercicio 3 - TIR'!$E$26-'Ejercicio 3 - TIR'!$D$26)*(1-X110)))</f>
        <v>0.228741839449295</v>
      </c>
      <c r="Z110" s="16">
        <f ca="1" t="shared" si="480"/>
        <v>1.16876908033816</v>
      </c>
      <c r="AA110" s="16">
        <f ca="1" t="shared" si="481"/>
        <v>1.34557196785507</v>
      </c>
      <c r="AB110" s="16">
        <f ca="1" t="shared" si="482"/>
        <v>1.57596553997544</v>
      </c>
      <c r="AC110" s="16">
        <f ca="1" t="shared" si="483"/>
        <v>1.90429800601242</v>
      </c>
      <c r="AD110" s="16">
        <f ca="1" t="shared" si="484"/>
        <v>2.33989063476733</v>
      </c>
      <c r="AE110" s="15">
        <f ca="1" t="shared" si="485"/>
        <v>5214.95757366024</v>
      </c>
      <c r="AF110" s="15">
        <f ca="1" t="shared" si="486"/>
        <v>6003.83843371391</v>
      </c>
      <c r="AG110" s="15">
        <f ca="1" t="shared" si="487"/>
        <v>7031.83679888638</v>
      </c>
      <c r="AH110" s="15">
        <f ca="1" t="shared" si="488"/>
        <v>8496.83096175616</v>
      </c>
      <c r="AI110" s="15">
        <f ca="1" t="shared" si="489"/>
        <v>10440.411705438</v>
      </c>
      <c r="AJ110" s="17">
        <f ca="1" t="shared" si="490"/>
        <v>40708.8829709147</v>
      </c>
      <c r="AK110" s="17">
        <f ca="1" t="shared" si="491"/>
        <v>51136.4276097343</v>
      </c>
      <c r="AL110" s="17">
        <f ca="1" t="shared" si="492"/>
        <v>63910.7430468275</v>
      </c>
      <c r="AM110" s="17">
        <f ca="1" t="shared" si="493"/>
        <v>77922.479459252</v>
      </c>
      <c r="AN110" s="17">
        <f ca="1" t="shared" si="494"/>
        <v>78901.7762913092</v>
      </c>
      <c r="AO110" s="17">
        <f ca="1">C110/'Ejercicio 3 - TIR'!$D$7</f>
        <v>14165.6056019875</v>
      </c>
      <c r="AP110" s="17">
        <f ca="1" t="shared" si="495"/>
        <v>26543.2773689272</v>
      </c>
      <c r="AQ110" s="17">
        <f ca="1" t="shared" si="496"/>
        <v>36970.8220077468</v>
      </c>
      <c r="AR110" s="17">
        <f ca="1" t="shared" si="497"/>
        <v>49745.13744484</v>
      </c>
      <c r="AS110" s="17">
        <f ca="1" t="shared" si="498"/>
        <v>63756.8738572645</v>
      </c>
      <c r="AT110" s="17">
        <f ca="1" t="shared" si="499"/>
        <v>64736.1706893217</v>
      </c>
      <c r="AU110" s="17">
        <f ca="1">AP110*'Ejercicio 3 - TIR'!$D$5</f>
        <v>13271.6386844636</v>
      </c>
      <c r="AV110" s="17">
        <f ca="1">AQ110*'Ejercicio 3 - TIR'!$D$5</f>
        <v>18485.4110038734</v>
      </c>
      <c r="AW110" s="17">
        <f ca="1">AR110*'Ejercicio 3 - TIR'!$D$5</f>
        <v>24872.56872242</v>
      </c>
      <c r="AX110" s="17">
        <f ca="1">AS110*'Ejercicio 3 - TIR'!$D$5</f>
        <v>31878.4369286322</v>
      </c>
      <c r="AY110" s="17">
        <f ca="1">AT110*'Ejercicio 3 - TIR'!$D$5</f>
        <v>32368.0853446609</v>
      </c>
      <c r="AZ110" s="17">
        <f ca="1" t="shared" ref="AZ110:BD110" si="816">AJ110-AU110-AE110</f>
        <v>22222.2867127909</v>
      </c>
      <c r="BA110" s="17">
        <f ca="1" t="shared" si="816"/>
        <v>26647.178172147</v>
      </c>
      <c r="BB110" s="17">
        <f ca="1" t="shared" si="816"/>
        <v>32006.3375255211</v>
      </c>
      <c r="BC110" s="17">
        <f ca="1" t="shared" si="816"/>
        <v>37547.2115688636</v>
      </c>
      <c r="BD110" s="17">
        <f ca="1" t="shared" si="816"/>
        <v>36093.2792412104</v>
      </c>
      <c r="BE110" s="17">
        <f ca="1" t="shared" ref="BE110:BI110" si="817">AZ110/Z110</f>
        <v>19013.4108496105</v>
      </c>
      <c r="BF110" s="17">
        <f ca="1" t="shared" si="817"/>
        <v>19803.6067997346</v>
      </c>
      <c r="BG110" s="17">
        <f ca="1" t="shared" si="817"/>
        <v>20309.0338675932</v>
      </c>
      <c r="BH110" s="17">
        <f ca="1" t="shared" si="817"/>
        <v>19717.0881082247</v>
      </c>
      <c r="BI110" s="17">
        <f ca="1" t="shared" si="817"/>
        <v>15425.1992400489</v>
      </c>
      <c r="BJ110" s="17">
        <f ca="1" t="shared" si="502"/>
        <v>72302.5234412992</v>
      </c>
      <c r="BK110" s="17">
        <f ca="1" t="shared" si="503"/>
        <v>33145.9678838981</v>
      </c>
      <c r="BL110" s="17">
        <f ca="1" t="shared" si="504"/>
        <v>105448.491325197</v>
      </c>
      <c r="BM110" s="17">
        <f ca="1">BK110*'Ejercicio 3 - TIR'!$D$5</f>
        <v>16572.9839419491</v>
      </c>
      <c r="BN110" s="17">
        <f ca="1" t="shared" si="505"/>
        <v>88875.5073832483</v>
      </c>
      <c r="BO110" s="17">
        <f ca="1" t="shared" si="506"/>
        <v>37982.761272125</v>
      </c>
      <c r="BP110" s="17">
        <f ca="1" t="shared" si="507"/>
        <v>-101727.986481069</v>
      </c>
      <c r="BQ110" s="17">
        <f ca="1" t="shared" ref="BQ110:BT110" si="818">BE110</f>
        <v>19013.4108496105</v>
      </c>
      <c r="BR110" s="17">
        <f ca="1" t="shared" si="818"/>
        <v>19803.6067997346</v>
      </c>
      <c r="BS110" s="17">
        <f ca="1" t="shared" si="818"/>
        <v>20309.0338675932</v>
      </c>
      <c r="BT110" s="17">
        <f ca="1" t="shared" si="818"/>
        <v>19717.0881082247</v>
      </c>
      <c r="BU110" s="17">
        <f ca="1" t="shared" si="509"/>
        <v>53407.9605121738</v>
      </c>
      <c r="BV110" s="19">
        <f ca="1" t="shared" si="510"/>
        <v>7.94239515602584</v>
      </c>
    </row>
    <row r="111" ht="15" customHeight="1" spans="1:74">
      <c r="A111" s="15">
        <v>110</v>
      </c>
      <c r="B111" s="16">
        <f ca="1" t="shared" ref="B111:F111" si="819">RAND()</f>
        <v>0.357915642533904</v>
      </c>
      <c r="C111" s="17">
        <f ca="1">IF(B111&lt;=('Ejercicio 3 - TIR'!$D$13-'Ejercicio 3 - TIR'!$C$13)/('Ejercicio 3 - TIR'!$E$13-'Ejercicio 3 - TIR'!$C$13),'Ejercicio 3 - TIR'!$C$13+SQRT(('Ejercicio 3 - TIR'!$E$13-'Ejercicio 3 - TIR'!$C$13)*('Ejercicio 3 - TIR'!$D$13-'Ejercicio 3 - TIR'!$C$13)*B111),'Ejercicio 3 - TIR'!$E$13-SQRT(('Ejercicio 3 - TIR'!$E$13-'Ejercicio 3 - TIR'!$C$13)*('Ejercicio 3 - TIR'!$E$13-'Ejercicio 3 - TIR'!$D$13)*(1-B111)))</f>
        <v>72242.0960993213</v>
      </c>
      <c r="D111" s="16">
        <f ca="1" t="shared" si="819"/>
        <v>0.952391049871258</v>
      </c>
      <c r="E111" s="17">
        <f ca="1">IF(D111&lt;=('Ejercicio 3 - TIR'!$D$14-'Ejercicio 3 - TIR'!$C$14)/('Ejercicio 3 - TIR'!$E$14-'Ejercicio 3 - TIR'!$C$14),'Ejercicio 3 - TIR'!$C$14+SQRT(('Ejercicio 3 - TIR'!$E$14-'Ejercicio 3 - TIR'!$C$14)*('Ejercicio 3 - TIR'!$D$14-'Ejercicio 3 - TIR'!$C$14)*D111),'Ejercicio 3 - TIR'!$E$14-SQRT(('Ejercicio 3 - TIR'!$E$14-'Ejercicio 3 - TIR'!$C$14)*('Ejercicio 3 - TIR'!$E$14-'Ejercicio 3 - TIR'!$D$14)*(1-D111)))</f>
        <v>37327.6709560177</v>
      </c>
      <c r="F111" s="16">
        <f ca="1" t="shared" si="819"/>
        <v>0.705279630174367</v>
      </c>
      <c r="G111" s="17">
        <f ca="1">IF(F111&lt;=('Ejercicio 3 - TIR'!$D$18-'Ejercicio 3 - TIR'!$C$18)/('Ejercicio 3 - TIR'!$E$18-'Ejercicio 3 - TIR'!$C$18),'Ejercicio 3 - TIR'!$C$18+SQRT(('Ejercicio 3 - TIR'!$E$18-'Ejercicio 3 - TIR'!$C$18)*('Ejercicio 3 - TIR'!$D$18-'Ejercicio 3 - TIR'!$C$18)*F111),'Ejercicio 3 - TIR'!$E$18-SQRT(('Ejercicio 3 - TIR'!$E$18-'Ejercicio 3 - TIR'!$C$18)*('Ejercicio 3 - TIR'!$E$18-'Ejercicio 3 - TIR'!$D$18)*(1-F111)))</f>
        <v>40298.5079244008</v>
      </c>
      <c r="H111" s="16">
        <f ca="1" t="shared" ref="H111:L111" si="820">RAND()</f>
        <v>0.51060803766671</v>
      </c>
      <c r="I111" s="17">
        <f ca="1">IF(H111&lt;=('Ejercicio 3 - TIR'!$D$18-'Ejercicio 3 - TIR'!$C$18)/('Ejercicio 3 - TIR'!$E$18-'Ejercicio 3 - TIR'!$C$18),'Ejercicio 3 - TIR'!$C$18+SQRT(('Ejercicio 3 - TIR'!$E$18-'Ejercicio 3 - TIR'!$C$18)*('Ejercicio 3 - TIR'!$D$18-'Ejercicio 3 - TIR'!$C$18)*H111),'Ejercicio 3 - TIR'!$E$18-SQRT(('Ejercicio 3 - TIR'!$E$18-'Ejercicio 3 - TIR'!$C$18)*('Ejercicio 3 - TIR'!$E$18-'Ejercicio 3 - TIR'!$D$18)*(1-H111)))</f>
        <v>38751.6401691344</v>
      </c>
      <c r="J111" s="16">
        <f ca="1" t="shared" si="820"/>
        <v>0.385032341082998</v>
      </c>
      <c r="K111" s="17">
        <f ca="1">IF(J111&lt;=('Ejercicio 3 - TIR'!$D$18-'Ejercicio 3 - TIR'!$C$18)/('Ejercicio 3 - TIR'!$E$18-'Ejercicio 3 - TIR'!$C$18),'Ejercicio 3 - TIR'!$C$18+SQRT(('Ejercicio 3 - TIR'!$E$18-'Ejercicio 3 - TIR'!$C$18)*('Ejercicio 3 - TIR'!$D$18-'Ejercicio 3 - TIR'!$C$18)*J111),'Ejercicio 3 - TIR'!$E$18-SQRT(('Ejercicio 3 - TIR'!$E$18-'Ejercicio 3 - TIR'!$C$18)*('Ejercicio 3 - TIR'!$E$18-'Ejercicio 3 - TIR'!$D$18)*(1-J111)))</f>
        <v>37599.6612531382</v>
      </c>
      <c r="L111" s="16">
        <f ca="1" t="shared" si="820"/>
        <v>0.152602369080697</v>
      </c>
      <c r="M111" s="17">
        <f ca="1">IF(L111&lt;=('Ejercicio 3 - TIR'!$D$18-'Ejercicio 3 - TIR'!$C$18)/('Ejercicio 3 - TIR'!$E$18-'Ejercicio 3 - TIR'!$C$18),'Ejercicio 3 - TIR'!$C$18+SQRT(('Ejercicio 3 - TIR'!$E$18-'Ejercicio 3 - TIR'!$C$18)*('Ejercicio 3 - TIR'!$D$18-'Ejercicio 3 - TIR'!$C$18)*L111),'Ejercicio 3 - TIR'!$E$18-SQRT(('Ejercicio 3 - TIR'!$E$18-'Ejercicio 3 - TIR'!$C$18)*('Ejercicio 3 - TIR'!$E$18-'Ejercicio 3 - TIR'!$D$18)*(1-L111)))</f>
        <v>34784.3866233933</v>
      </c>
      <c r="N111" s="16">
        <f ca="1" t="shared" ref="N111:R111" si="821">RAND()</f>
        <v>0.428840287087927</v>
      </c>
      <c r="O111" s="17">
        <f ca="1">IF(N111&lt;=('Ejercicio 3 - TIR'!$D$18-'Ejercicio 3 - TIR'!$C$18)/('Ejercicio 3 - TIR'!$E$18-'Ejercicio 3 - TIR'!$C$18),'Ejercicio 3 - TIR'!$C$18+SQRT(('Ejercicio 3 - TIR'!$E$18-'Ejercicio 3 - TIR'!$C$18)*('Ejercicio 3 - TIR'!$D$18-'Ejercicio 3 - TIR'!$C$18)*N111),'Ejercicio 3 - TIR'!$E$18-SQRT(('Ejercicio 3 - TIR'!$E$18-'Ejercicio 3 - TIR'!$C$18)*('Ejercicio 3 - TIR'!$E$18-'Ejercicio 3 - TIR'!$D$18)*(1-N111)))</f>
        <v>38020.3518042034</v>
      </c>
      <c r="P111" s="16">
        <f ca="1" t="shared" si="821"/>
        <v>0.273502475472411</v>
      </c>
      <c r="Q111" s="18">
        <f ca="1">IF(P111&lt;=('Ejercicio 3 - TIR'!$D$22-'Ejercicio 3 - TIR'!$C$22)/('Ejercicio 3 - TIR'!$E$22-'Ejercicio 3 - TIR'!$C$22),'Ejercicio 3 - TIR'!$C$22+SQRT(('Ejercicio 3 - TIR'!$E$22-'Ejercicio 3 - TIR'!$C$22)*('Ejercicio 3 - TIR'!$D$22-'Ejercicio 3 - TIR'!$C$22)*P111),'Ejercicio 3 - TIR'!$E$22-SQRT(('Ejercicio 3 - TIR'!$E$22-'Ejercicio 3 - TIR'!$C$22)*('Ejercicio 3 - TIR'!$E$22-'Ejercicio 3 - TIR'!$D$22)*(1-P111)))</f>
        <v>0.142187934916308</v>
      </c>
      <c r="R111" s="16">
        <f ca="1" t="shared" si="821"/>
        <v>0.263186736698324</v>
      </c>
      <c r="S111" s="18">
        <f ca="1">IF(R111&lt;=('Ejercicio 3 - TIR'!$D$23-'Ejercicio 3 - TIR'!$C$23)/('Ejercicio 3 - TIR'!$E$23-'Ejercicio 3 - TIR'!$C$23),'Ejercicio 3 - TIR'!$C$23+SQRT(('Ejercicio 3 - TIR'!$E$23-'Ejercicio 3 - TIR'!$C$23)*('Ejercicio 3 - TIR'!$D$23-'Ejercicio 3 - TIR'!$C$23)*R111),'Ejercicio 3 - TIR'!$E$23-SQRT(('Ejercicio 3 - TIR'!$E$23-'Ejercicio 3 - TIR'!$C$23)*('Ejercicio 3 - TIR'!$E$23-'Ejercicio 3 - TIR'!$D$23)*(1-R111)))</f>
        <v>0.141765480147632</v>
      </c>
      <c r="T111" s="16">
        <f ca="1" t="shared" ref="T111:X111" si="822">RAND()</f>
        <v>0.711294111499099</v>
      </c>
      <c r="U111" s="18">
        <f ca="1">IF(T111&lt;=('Ejercicio 3 - TIR'!$D$24-'Ejercicio 3 - TIR'!$C$24)/('Ejercicio 3 - TIR'!$E$24-'Ejercicio 3 - TIR'!$C$24),'Ejercicio 3 - TIR'!$C$24+SQRT(('Ejercicio 3 - TIR'!$E$24-'Ejercicio 3 - TIR'!$C$24)*('Ejercicio 3 - TIR'!$D$24-'Ejercicio 3 - TIR'!$C$24)*T111),'Ejercicio 3 - TIR'!$E$24-SQRT(('Ejercicio 3 - TIR'!$E$24-'Ejercicio 3 - TIR'!$C$24)*('Ejercicio 3 - TIR'!$E$24-'Ejercicio 3 - TIR'!$D$24)*(1-T111)))</f>
        <v>0.191568037566807</v>
      </c>
      <c r="V111" s="16">
        <f ca="1" t="shared" si="822"/>
        <v>0.0898334336294433</v>
      </c>
      <c r="W111" s="18">
        <f ca="1">IF(V111&lt;=('Ejercicio 3 - TIR'!$D$25-'Ejercicio 3 - TIR'!$C$25)/('Ejercicio 3 - TIR'!$E$25-'Ejercicio 3 - TIR'!$C$25),'Ejercicio 3 - TIR'!$C$25+SQRT(('Ejercicio 3 - TIR'!$E$25-'Ejercicio 3 - TIR'!$C$25)*('Ejercicio 3 - TIR'!$D$25-'Ejercicio 3 - TIR'!$C$25)*V111),'Ejercicio 3 - TIR'!$E$25-SQRT(('Ejercicio 3 - TIR'!$E$25-'Ejercicio 3 - TIR'!$C$25)*('Ejercicio 3 - TIR'!$E$25-'Ejercicio 3 - TIR'!$D$25)*(1-V111)))</f>
        <v>0.191214580111677</v>
      </c>
      <c r="X111" s="16">
        <f ca="1" t="shared" si="822"/>
        <v>0.764396824073246</v>
      </c>
      <c r="Y111" s="18">
        <f ca="1">IF(X111&lt;=('Ejercicio 3 - TIR'!$D$26-'Ejercicio 3 - TIR'!$C$26)/('Ejercicio 3 - TIR'!$E$26-'Ejercicio 3 - TIR'!$C$26),'Ejercicio 3 - TIR'!$C$26+SQRT(('Ejercicio 3 - TIR'!$E$26-'Ejercicio 3 - TIR'!$C$26)*('Ejercicio 3 - TIR'!$D$26-'Ejercicio 3 - TIR'!$C$26)*X111),'Ejercicio 3 - TIR'!$E$26-SQRT(('Ejercicio 3 - TIR'!$E$26-'Ejercicio 3 - TIR'!$C$26)*('Ejercicio 3 - TIR'!$E$26-'Ejercicio 3 - TIR'!$D$26)*(1-X111)))</f>
        <v>0.244331286117881</v>
      </c>
      <c r="Z111" s="16">
        <f ca="1" t="shared" si="480"/>
        <v>1.14218793491631</v>
      </c>
      <c r="AA111" s="16">
        <f ca="1" t="shared" si="481"/>
        <v>1.30411075592855</v>
      </c>
      <c r="AB111" s="16">
        <f ca="1" t="shared" si="482"/>
        <v>1.55393669421155</v>
      </c>
      <c r="AC111" s="16">
        <f ca="1" t="shared" si="483"/>
        <v>1.85107204671534</v>
      </c>
      <c r="AD111" s="16">
        <f ca="1" t="shared" si="484"/>
        <v>2.30334686058615</v>
      </c>
      <c r="AE111" s="15">
        <f ca="1" t="shared" si="485"/>
        <v>5307.54444847163</v>
      </c>
      <c r="AF111" s="15">
        <f ca="1" t="shared" si="486"/>
        <v>6059.97103561411</v>
      </c>
      <c r="AG111" s="15">
        <f ca="1" t="shared" si="487"/>
        <v>7220.86779461839</v>
      </c>
      <c r="AH111" s="15">
        <f ca="1" t="shared" si="488"/>
        <v>8601.60299800827</v>
      </c>
      <c r="AI111" s="15">
        <f ca="1" t="shared" si="489"/>
        <v>10703.2437211871</v>
      </c>
      <c r="AJ111" s="17">
        <f ca="1" t="shared" si="490"/>
        <v>46028.4695463798</v>
      </c>
      <c r="AK111" s="17">
        <f ca="1" t="shared" si="491"/>
        <v>50536.4307544411</v>
      </c>
      <c r="AL111" s="17">
        <f ca="1" t="shared" si="492"/>
        <v>58427.4933111756</v>
      </c>
      <c r="AM111" s="17">
        <f ca="1" t="shared" si="493"/>
        <v>64388.4057407022</v>
      </c>
      <c r="AN111" s="17">
        <f ca="1" t="shared" si="494"/>
        <v>87574.0579665931</v>
      </c>
      <c r="AO111" s="17">
        <f ca="1">C111/'Ejercicio 3 - TIR'!$D$7</f>
        <v>14448.4192198643</v>
      </c>
      <c r="AP111" s="17">
        <f ca="1" t="shared" si="495"/>
        <v>31580.0503265155</v>
      </c>
      <c r="AQ111" s="17">
        <f ca="1" t="shared" si="496"/>
        <v>36088.0115345768</v>
      </c>
      <c r="AR111" s="17">
        <f ca="1" t="shared" si="497"/>
        <v>43979.0740913113</v>
      </c>
      <c r="AS111" s="17">
        <f ca="1" t="shared" si="498"/>
        <v>49939.9865208379</v>
      </c>
      <c r="AT111" s="17">
        <f ca="1" t="shared" si="499"/>
        <v>73125.6387467288</v>
      </c>
      <c r="AU111" s="17">
        <f ca="1">AP111*'Ejercicio 3 - TIR'!$D$5</f>
        <v>15790.0251632578</v>
      </c>
      <c r="AV111" s="17">
        <f ca="1">AQ111*'Ejercicio 3 - TIR'!$D$5</f>
        <v>18044.0057672884</v>
      </c>
      <c r="AW111" s="17">
        <f ca="1">AR111*'Ejercicio 3 - TIR'!$D$5</f>
        <v>21989.5370456557</v>
      </c>
      <c r="AX111" s="17">
        <f ca="1">AS111*'Ejercicio 3 - TIR'!$D$5</f>
        <v>24969.993260419</v>
      </c>
      <c r="AY111" s="17">
        <f ca="1">AT111*'Ejercicio 3 - TIR'!$D$5</f>
        <v>36562.8193733644</v>
      </c>
      <c r="AZ111" s="17">
        <f ca="1" t="shared" ref="AZ111:BD111" si="823">AJ111-AU111-AE111</f>
        <v>24930.8999346504</v>
      </c>
      <c r="BA111" s="17">
        <f ca="1" t="shared" si="823"/>
        <v>26432.4539515386</v>
      </c>
      <c r="BB111" s="17">
        <f ca="1" t="shared" si="823"/>
        <v>29217.0884709015</v>
      </c>
      <c r="BC111" s="17">
        <f ca="1" t="shared" si="823"/>
        <v>30816.8094822749</v>
      </c>
      <c r="BD111" s="17">
        <f ca="1" t="shared" si="823"/>
        <v>40307.9948720416</v>
      </c>
      <c r="BE111" s="17">
        <f ca="1" t="shared" ref="BE111:BI111" si="824">AZ111/Z111</f>
        <v>21827.3185808754</v>
      </c>
      <c r="BF111" s="17">
        <f ca="1" t="shared" si="824"/>
        <v>20268.5652513602</v>
      </c>
      <c r="BG111" s="17">
        <f ca="1" t="shared" si="824"/>
        <v>18801.9811744815</v>
      </c>
      <c r="BH111" s="17">
        <f ca="1" t="shared" si="824"/>
        <v>16648.0875430853</v>
      </c>
      <c r="BI111" s="17">
        <f ca="1" t="shared" si="824"/>
        <v>17499.7502815464</v>
      </c>
      <c r="BJ111" s="17">
        <f ca="1" t="shared" si="502"/>
        <v>85978.5737095364</v>
      </c>
      <c r="BK111" s="17">
        <f ca="1" t="shared" si="503"/>
        <v>33279.721050507</v>
      </c>
      <c r="BL111" s="17">
        <f ca="1" t="shared" si="504"/>
        <v>119258.294760043</v>
      </c>
      <c r="BM111" s="17">
        <f ca="1">BK111*'Ejercicio 3 - TIR'!$D$5</f>
        <v>16639.8605252535</v>
      </c>
      <c r="BN111" s="17">
        <f ca="1" t="shared" si="505"/>
        <v>102618.43423479</v>
      </c>
      <c r="BO111" s="17">
        <f ca="1" t="shared" si="506"/>
        <v>44551.8805659499</v>
      </c>
      <c r="BP111" s="17">
        <f ca="1" t="shared" si="507"/>
        <v>-109569.767055339</v>
      </c>
      <c r="BQ111" s="17">
        <f ca="1" t="shared" ref="BQ111:BT111" si="825">BE111</f>
        <v>21827.3185808754</v>
      </c>
      <c r="BR111" s="17">
        <f ca="1" t="shared" si="825"/>
        <v>20268.5652513602</v>
      </c>
      <c r="BS111" s="17">
        <f ca="1" t="shared" si="825"/>
        <v>18801.9811744815</v>
      </c>
      <c r="BT111" s="17">
        <f ca="1" t="shared" si="825"/>
        <v>16648.0875430853</v>
      </c>
      <c r="BU111" s="17">
        <f ca="1" t="shared" si="509"/>
        <v>62051.6308474963</v>
      </c>
      <c r="BV111" s="19">
        <f ca="1" t="shared" si="510"/>
        <v>7.23707094921617</v>
      </c>
    </row>
    <row r="112" ht="15" customHeight="1" spans="1:74">
      <c r="A112" s="15">
        <v>111</v>
      </c>
      <c r="B112" s="16">
        <f ca="1" t="shared" ref="B112:F112" si="826">RAND()</f>
        <v>0.248228597411353</v>
      </c>
      <c r="C112" s="17">
        <f ca="1">IF(B112&lt;=('Ejercicio 3 - TIR'!$D$13-'Ejercicio 3 - TIR'!$C$13)/('Ejercicio 3 - TIR'!$E$13-'Ejercicio 3 - TIR'!$C$13),'Ejercicio 3 - TIR'!$C$13+SQRT(('Ejercicio 3 - TIR'!$E$13-'Ejercicio 3 - TIR'!$C$13)*('Ejercicio 3 - TIR'!$D$13-'Ejercicio 3 - TIR'!$C$13)*B112),'Ejercicio 3 - TIR'!$E$13-SQRT(('Ejercicio 3 - TIR'!$E$13-'Ejercicio 3 - TIR'!$C$13)*('Ejercicio 3 - TIR'!$E$13-'Ejercicio 3 - TIR'!$D$13)*(1-B112)))</f>
        <v>69964.5089675579</v>
      </c>
      <c r="D112" s="16">
        <f ca="1" t="shared" si="826"/>
        <v>0.577065955705152</v>
      </c>
      <c r="E112" s="17">
        <f ca="1">IF(D112&lt;=('Ejercicio 3 - TIR'!$D$14-'Ejercicio 3 - TIR'!$C$14)/('Ejercicio 3 - TIR'!$E$14-'Ejercicio 3 - TIR'!$C$14),'Ejercicio 3 - TIR'!$C$14+SQRT(('Ejercicio 3 - TIR'!$E$14-'Ejercicio 3 - TIR'!$C$14)*('Ejercicio 3 - TIR'!$D$14-'Ejercicio 3 - TIR'!$C$14)*D112),'Ejercicio 3 - TIR'!$E$14-SQRT(('Ejercicio 3 - TIR'!$E$14-'Ejercicio 3 - TIR'!$C$14)*('Ejercicio 3 - TIR'!$E$14-'Ejercicio 3 - TIR'!$D$14)*(1-D112)))</f>
        <v>32035.0702046894</v>
      </c>
      <c r="F112" s="16">
        <f ca="1" t="shared" si="826"/>
        <v>0.0823235315929969</v>
      </c>
      <c r="G112" s="17">
        <f ca="1">IF(F112&lt;=('Ejercicio 3 - TIR'!$D$18-'Ejercicio 3 - TIR'!$C$18)/('Ejercicio 3 - TIR'!$E$18-'Ejercicio 3 - TIR'!$C$18),'Ejercicio 3 - TIR'!$C$18+SQRT(('Ejercicio 3 - TIR'!$E$18-'Ejercicio 3 - TIR'!$C$18)*('Ejercicio 3 - TIR'!$D$18-'Ejercicio 3 - TIR'!$C$18)*F112),'Ejercicio 3 - TIR'!$E$18-SQRT(('Ejercicio 3 - TIR'!$E$18-'Ejercicio 3 - TIR'!$C$18)*('Ejercicio 3 - TIR'!$E$18-'Ejercicio 3 - TIR'!$D$18)*(1-F112)))</f>
        <v>33514.0474867238</v>
      </c>
      <c r="H112" s="16">
        <f ca="1" t="shared" ref="H112:L112" si="827">RAND()</f>
        <v>0.571026040800914</v>
      </c>
      <c r="I112" s="17">
        <f ca="1">IF(H112&lt;=('Ejercicio 3 - TIR'!$D$18-'Ejercicio 3 - TIR'!$C$18)/('Ejercicio 3 - TIR'!$E$18-'Ejercicio 3 - TIR'!$C$18),'Ejercicio 3 - TIR'!$C$18+SQRT(('Ejercicio 3 - TIR'!$E$18-'Ejercicio 3 - TIR'!$C$18)*('Ejercicio 3 - TIR'!$D$18-'Ejercicio 3 - TIR'!$C$18)*H112),'Ejercicio 3 - TIR'!$E$18-SQRT(('Ejercicio 3 - TIR'!$E$18-'Ejercicio 3 - TIR'!$C$18)*('Ejercicio 3 - TIR'!$E$18-'Ejercicio 3 - TIR'!$D$18)*(1-H112)))</f>
        <v>39254.9395524842</v>
      </c>
      <c r="J112" s="16">
        <f ca="1" t="shared" si="827"/>
        <v>0.0885215070211391</v>
      </c>
      <c r="K112" s="17">
        <f ca="1">IF(J112&lt;=('Ejercicio 3 - TIR'!$D$18-'Ejercicio 3 - TIR'!$C$18)/('Ejercicio 3 - TIR'!$E$18-'Ejercicio 3 - TIR'!$C$18),'Ejercicio 3 - TIR'!$C$18+SQRT(('Ejercicio 3 - TIR'!$E$18-'Ejercicio 3 - TIR'!$C$18)*('Ejercicio 3 - TIR'!$D$18-'Ejercicio 3 - TIR'!$C$18)*J112),'Ejercicio 3 - TIR'!$E$18-SQRT(('Ejercicio 3 - TIR'!$E$18-'Ejercicio 3 - TIR'!$C$18)*('Ejercicio 3 - TIR'!$E$18-'Ejercicio 3 - TIR'!$D$18)*(1-J112)))</f>
        <v>33643.9300285778</v>
      </c>
      <c r="L112" s="16">
        <f ca="1" t="shared" si="827"/>
        <v>0.822414889590479</v>
      </c>
      <c r="M112" s="17">
        <f ca="1">IF(L112&lt;=('Ejercicio 3 - TIR'!$D$18-'Ejercicio 3 - TIR'!$C$18)/('Ejercicio 3 - TIR'!$E$18-'Ejercicio 3 - TIR'!$C$18),'Ejercicio 3 - TIR'!$C$18+SQRT(('Ejercicio 3 - TIR'!$E$18-'Ejercicio 3 - TIR'!$C$18)*('Ejercicio 3 - TIR'!$D$18-'Ejercicio 3 - TIR'!$C$18)*L112),'Ejercicio 3 - TIR'!$E$18-SQRT(('Ejercicio 3 - TIR'!$E$18-'Ejercicio 3 - TIR'!$C$18)*('Ejercicio 3 - TIR'!$E$18-'Ejercicio 3 - TIR'!$D$18)*(1-L112)))</f>
        <v>41350.4954746275</v>
      </c>
      <c r="N112" s="16">
        <f ca="1" t="shared" ref="N112:R112" si="828">RAND()</f>
        <v>0.138974795132234</v>
      </c>
      <c r="O112" s="17">
        <f ca="1">IF(N112&lt;=('Ejercicio 3 - TIR'!$D$18-'Ejercicio 3 - TIR'!$C$18)/('Ejercicio 3 - TIR'!$E$18-'Ejercicio 3 - TIR'!$C$18),'Ejercicio 3 - TIR'!$C$18+SQRT(('Ejercicio 3 - TIR'!$E$18-'Ejercicio 3 - TIR'!$C$18)*('Ejercicio 3 - TIR'!$D$18-'Ejercicio 3 - TIR'!$C$18)*N112),'Ejercicio 3 - TIR'!$E$18-SQRT(('Ejercicio 3 - TIR'!$E$18-'Ejercicio 3 - TIR'!$C$18)*('Ejercicio 3 - TIR'!$E$18-'Ejercicio 3 - TIR'!$D$18)*(1-N112)))</f>
        <v>34565.7660112883</v>
      </c>
      <c r="P112" s="16">
        <f ca="1" t="shared" si="828"/>
        <v>0.518196649425692</v>
      </c>
      <c r="Q112" s="18">
        <f ca="1">IF(P112&lt;=('Ejercicio 3 - TIR'!$D$22-'Ejercicio 3 - TIR'!$C$22)/('Ejercicio 3 - TIR'!$E$22-'Ejercicio 3 - TIR'!$C$22),'Ejercicio 3 - TIR'!$C$22+SQRT(('Ejercicio 3 - TIR'!$E$22-'Ejercicio 3 - TIR'!$C$22)*('Ejercicio 3 - TIR'!$D$22-'Ejercicio 3 - TIR'!$C$22)*P112),'Ejercicio 3 - TIR'!$E$22-SQRT(('Ejercicio 3 - TIR'!$E$22-'Ejercicio 3 - TIR'!$C$22)*('Ejercicio 3 - TIR'!$E$22-'Ejercicio 3 - TIR'!$D$22)*(1-P112)))</f>
        <v>0.150550958741688</v>
      </c>
      <c r="R112" s="16">
        <f ca="1" t="shared" si="828"/>
        <v>0.972447641828902</v>
      </c>
      <c r="S112" s="18">
        <f ca="1">IF(R112&lt;=('Ejercicio 3 - TIR'!$D$23-'Ejercicio 3 - TIR'!$C$23)/('Ejercicio 3 - TIR'!$E$23-'Ejercicio 3 - TIR'!$C$23),'Ejercicio 3 - TIR'!$C$23+SQRT(('Ejercicio 3 - TIR'!$E$23-'Ejercicio 3 - TIR'!$C$23)*('Ejercicio 3 - TIR'!$D$23-'Ejercicio 3 - TIR'!$C$23)*R112),'Ejercicio 3 - TIR'!$E$23-SQRT(('Ejercicio 3 - TIR'!$E$23-'Ejercicio 3 - TIR'!$C$23)*('Ejercicio 3 - TIR'!$E$23-'Ejercicio 3 - TIR'!$D$23)*(1-R112)))</f>
        <v>0.172957681865467</v>
      </c>
      <c r="T112" s="16">
        <f ca="1" t="shared" ref="T112:X112" si="829">RAND()</f>
        <v>0.707595449254306</v>
      </c>
      <c r="U112" s="18">
        <f ca="1">IF(T112&lt;=('Ejercicio 3 - TIR'!$D$24-'Ejercicio 3 - TIR'!$C$24)/('Ejercicio 3 - TIR'!$E$24-'Ejercicio 3 - TIR'!$C$24),'Ejercicio 3 - TIR'!$C$24+SQRT(('Ejercicio 3 - TIR'!$E$24-'Ejercicio 3 - TIR'!$C$24)*('Ejercicio 3 - TIR'!$D$24-'Ejercicio 3 - TIR'!$C$24)*T112),'Ejercicio 3 - TIR'!$E$24-SQRT(('Ejercicio 3 - TIR'!$E$24-'Ejercicio 3 - TIR'!$C$24)*('Ejercicio 3 - TIR'!$E$24-'Ejercicio 3 - TIR'!$D$24)*(1-T112)))</f>
        <v>0.191386493712096</v>
      </c>
      <c r="V112" s="16">
        <f ca="1" t="shared" si="829"/>
        <v>0.251416965798596</v>
      </c>
      <c r="W112" s="18">
        <f ca="1">IF(V112&lt;=('Ejercicio 3 - TIR'!$D$25-'Ejercicio 3 - TIR'!$C$25)/('Ejercicio 3 - TIR'!$E$25-'Ejercicio 3 - TIR'!$C$25),'Ejercicio 3 - TIR'!$C$25+SQRT(('Ejercicio 3 - TIR'!$E$25-'Ejercicio 3 - TIR'!$C$25)*('Ejercicio 3 - TIR'!$D$25-'Ejercicio 3 - TIR'!$C$25)*V112),'Ejercicio 3 - TIR'!$E$25-SQRT(('Ejercicio 3 - TIR'!$E$25-'Ejercicio 3 - TIR'!$C$25)*('Ejercicio 3 - TIR'!$E$25-'Ejercicio 3 - TIR'!$D$25)*(1-V112)))</f>
        <v>0.198761230026788</v>
      </c>
      <c r="X112" s="16">
        <f ca="1" t="shared" si="829"/>
        <v>0.251980136063767</v>
      </c>
      <c r="Y112" s="18">
        <f ca="1">IF(X112&lt;=('Ejercicio 3 - TIR'!$D$26-'Ejercicio 3 - TIR'!$C$26)/('Ejercicio 3 - TIR'!$E$26-'Ejercicio 3 - TIR'!$C$26),'Ejercicio 3 - TIR'!$C$26+SQRT(('Ejercicio 3 - TIR'!$E$26-'Ejercicio 3 - TIR'!$C$26)*('Ejercicio 3 - TIR'!$D$26-'Ejercicio 3 - TIR'!$C$26)*X112),'Ejercicio 3 - TIR'!$E$26-SQRT(('Ejercicio 3 - TIR'!$E$26-'Ejercicio 3 - TIR'!$C$26)*('Ejercicio 3 - TIR'!$E$26-'Ejercicio 3 - TIR'!$D$26)*(1-X112)))</f>
        <v>0.216083450066511</v>
      </c>
      <c r="Z112" s="16">
        <f ca="1" t="shared" si="480"/>
        <v>1.15055095874169</v>
      </c>
      <c r="AA112" s="16">
        <f ca="1" t="shared" si="481"/>
        <v>1.34954758543374</v>
      </c>
      <c r="AB112" s="16">
        <f ca="1" t="shared" si="482"/>
        <v>1.60783276590753</v>
      </c>
      <c r="AC112" s="16">
        <f ca="1" t="shared" si="483"/>
        <v>1.92740758413668</v>
      </c>
      <c r="AD112" s="16">
        <f ca="1" t="shared" si="484"/>
        <v>2.3438884646013</v>
      </c>
      <c r="AE112" s="15">
        <f ca="1" t="shared" si="485"/>
        <v>4822.91053267327</v>
      </c>
      <c r="AF112" s="15">
        <f ca="1" t="shared" si="486"/>
        <v>5657.06995824898</v>
      </c>
      <c r="AG112" s="15">
        <f ca="1" t="shared" si="487"/>
        <v>6739.75674224229</v>
      </c>
      <c r="AH112" s="15">
        <f ca="1" t="shared" si="488"/>
        <v>8079.3590824117</v>
      </c>
      <c r="AI112" s="15">
        <f ca="1" t="shared" si="489"/>
        <v>9825.17486726542</v>
      </c>
      <c r="AJ112" s="17">
        <f ca="1" t="shared" si="490"/>
        <v>38559.6194671645</v>
      </c>
      <c r="AK112" s="17">
        <f ca="1" t="shared" si="491"/>
        <v>52976.4088894025</v>
      </c>
      <c r="AL112" s="17">
        <f ca="1" t="shared" si="492"/>
        <v>54093.8130738476</v>
      </c>
      <c r="AM112" s="17">
        <f ca="1" t="shared" si="493"/>
        <v>79699.2585856067</v>
      </c>
      <c r="AN112" s="17">
        <f ca="1" t="shared" si="494"/>
        <v>81018.3002239661</v>
      </c>
      <c r="AO112" s="17">
        <f ca="1">C112/'Ejercicio 3 - TIR'!$D$7</f>
        <v>13992.9017935116</v>
      </c>
      <c r="AP112" s="17">
        <f ca="1" t="shared" si="495"/>
        <v>24566.7176736529</v>
      </c>
      <c r="AQ112" s="17">
        <f ca="1" t="shared" si="496"/>
        <v>38983.507095891</v>
      </c>
      <c r="AR112" s="17">
        <f ca="1" t="shared" si="497"/>
        <v>40100.911280336</v>
      </c>
      <c r="AS112" s="17">
        <f ca="1" t="shared" si="498"/>
        <v>65706.3567920951</v>
      </c>
      <c r="AT112" s="17">
        <f ca="1" t="shared" si="499"/>
        <v>67025.3984304545</v>
      </c>
      <c r="AU112" s="17">
        <f ca="1">AP112*'Ejercicio 3 - TIR'!$D$5</f>
        <v>12283.3588368265</v>
      </c>
      <c r="AV112" s="17">
        <f ca="1">AQ112*'Ejercicio 3 - TIR'!$D$5</f>
        <v>19491.7535479455</v>
      </c>
      <c r="AW112" s="17">
        <f ca="1">AR112*'Ejercicio 3 - TIR'!$D$5</f>
        <v>20050.455640168</v>
      </c>
      <c r="AX112" s="17">
        <f ca="1">AS112*'Ejercicio 3 - TIR'!$D$5</f>
        <v>32853.1783960475</v>
      </c>
      <c r="AY112" s="17">
        <f ca="1">AT112*'Ejercicio 3 - TIR'!$D$5</f>
        <v>33512.6992152272</v>
      </c>
      <c r="AZ112" s="17">
        <f ca="1" t="shared" ref="AZ112:BD112" si="830">AJ112-AU112-AE112</f>
        <v>21453.3500976648</v>
      </c>
      <c r="BA112" s="17">
        <f ca="1" t="shared" si="830"/>
        <v>27827.5853832081</v>
      </c>
      <c r="BB112" s="17">
        <f ca="1" t="shared" si="830"/>
        <v>27303.6006914373</v>
      </c>
      <c r="BC112" s="17">
        <f ca="1" t="shared" si="830"/>
        <v>38766.7211071474</v>
      </c>
      <c r="BD112" s="17">
        <f ca="1" t="shared" si="830"/>
        <v>37680.4261414734</v>
      </c>
      <c r="BE112" s="17">
        <f ca="1" t="shared" ref="BE112:BI112" si="831">AZ112/Z112</f>
        <v>18646.1537706487</v>
      </c>
      <c r="BF112" s="17">
        <f ca="1" t="shared" si="831"/>
        <v>20619.9364020679</v>
      </c>
      <c r="BG112" s="17">
        <f ca="1" t="shared" si="831"/>
        <v>16981.6172865627</v>
      </c>
      <c r="BH112" s="17">
        <f ca="1" t="shared" si="831"/>
        <v>20113.4007286329</v>
      </c>
      <c r="BI112" s="17">
        <f ca="1" t="shared" si="831"/>
        <v>16076.0320768433</v>
      </c>
      <c r="BJ112" s="17">
        <f ca="1" t="shared" si="502"/>
        <v>75086.631515464</v>
      </c>
      <c r="BK112" s="17">
        <f ca="1" t="shared" si="503"/>
        <v>32797.8011001106</v>
      </c>
      <c r="BL112" s="17">
        <f ca="1" t="shared" si="504"/>
        <v>107884.432615575</v>
      </c>
      <c r="BM112" s="17">
        <f ca="1">BK112*'Ejercicio 3 - TIR'!$D$5</f>
        <v>16398.9005500553</v>
      </c>
      <c r="BN112" s="17">
        <f ca="1" t="shared" si="505"/>
        <v>91485.5320655193</v>
      </c>
      <c r="BO112" s="17">
        <f ca="1" t="shared" si="506"/>
        <v>39031.5211014451</v>
      </c>
      <c r="BP112" s="17">
        <f ca="1" t="shared" si="507"/>
        <v>-101999.579172247</v>
      </c>
      <c r="BQ112" s="17">
        <f ca="1" t="shared" ref="BQ112:BT112" si="832">BE112</f>
        <v>18646.1537706487</v>
      </c>
      <c r="BR112" s="17">
        <f ca="1" t="shared" si="832"/>
        <v>20619.9364020679</v>
      </c>
      <c r="BS112" s="17">
        <f ca="1" t="shared" si="832"/>
        <v>16981.6172865627</v>
      </c>
      <c r="BT112" s="17">
        <f ca="1" t="shared" si="832"/>
        <v>20113.4007286329</v>
      </c>
      <c r="BU112" s="17">
        <f ca="1" t="shared" si="509"/>
        <v>55107.5531782884</v>
      </c>
      <c r="BV112" s="19">
        <f ca="1" t="shared" si="510"/>
        <v>7.59487946092734</v>
      </c>
    </row>
    <row r="113" ht="15" customHeight="1" spans="1:74">
      <c r="A113" s="15">
        <v>112</v>
      </c>
      <c r="B113" s="16">
        <f ca="1" t="shared" ref="B113:F113" si="833">RAND()</f>
        <v>0.708352931621013</v>
      </c>
      <c r="C113" s="17">
        <f ca="1">IF(B113&lt;=('Ejercicio 3 - TIR'!$D$13-'Ejercicio 3 - TIR'!$C$13)/('Ejercicio 3 - TIR'!$E$13-'Ejercicio 3 - TIR'!$C$13),'Ejercicio 3 - TIR'!$C$13+SQRT(('Ejercicio 3 - TIR'!$E$13-'Ejercicio 3 - TIR'!$C$13)*('Ejercicio 3 - TIR'!$D$13-'Ejercicio 3 - TIR'!$C$13)*B113),'Ejercicio 3 - TIR'!$E$13-SQRT(('Ejercicio 3 - TIR'!$E$13-'Ejercicio 3 - TIR'!$C$13)*('Ejercicio 3 - TIR'!$E$13-'Ejercicio 3 - TIR'!$D$13)*(1-B113)))</f>
        <v>81292.3416202138</v>
      </c>
      <c r="D113" s="16">
        <f ca="1" t="shared" si="833"/>
        <v>0.841373407863659</v>
      </c>
      <c r="E113" s="17">
        <f ca="1">IF(D113&lt;=('Ejercicio 3 - TIR'!$D$14-'Ejercicio 3 - TIR'!$C$14)/('Ejercicio 3 - TIR'!$E$14-'Ejercicio 3 - TIR'!$C$14),'Ejercicio 3 - TIR'!$C$14+SQRT(('Ejercicio 3 - TIR'!$E$14-'Ejercicio 3 - TIR'!$C$14)*('Ejercicio 3 - TIR'!$D$14-'Ejercicio 3 - TIR'!$C$14)*D113),'Ejercicio 3 - TIR'!$E$14-SQRT(('Ejercicio 3 - TIR'!$E$14-'Ejercicio 3 - TIR'!$C$14)*('Ejercicio 3 - TIR'!$E$14-'Ejercicio 3 - TIR'!$D$14)*(1-D113)))</f>
        <v>35122.0917576843</v>
      </c>
      <c r="F113" s="16">
        <f ca="1" t="shared" si="833"/>
        <v>0.725974365392314</v>
      </c>
      <c r="G113" s="17">
        <f ca="1">IF(F113&lt;=('Ejercicio 3 - TIR'!$D$18-'Ejercicio 3 - TIR'!$C$18)/('Ejercicio 3 - TIR'!$E$18-'Ejercicio 3 - TIR'!$C$18),'Ejercicio 3 - TIR'!$C$18+SQRT(('Ejercicio 3 - TIR'!$E$18-'Ejercicio 3 - TIR'!$C$18)*('Ejercicio 3 - TIR'!$D$18-'Ejercicio 3 - TIR'!$C$18)*F113),'Ejercicio 3 - TIR'!$E$18-SQRT(('Ejercicio 3 - TIR'!$E$18-'Ejercicio 3 - TIR'!$C$18)*('Ejercicio 3 - TIR'!$E$18-'Ejercicio 3 - TIR'!$D$18)*(1-F113)))</f>
        <v>40466.5771655871</v>
      </c>
      <c r="H113" s="16">
        <f ca="1" t="shared" ref="H113:L113" si="834">RAND()</f>
        <v>0.0731257187402419</v>
      </c>
      <c r="I113" s="17">
        <f ca="1">IF(H113&lt;=('Ejercicio 3 - TIR'!$D$18-'Ejercicio 3 - TIR'!$C$18)/('Ejercicio 3 - TIR'!$E$18-'Ejercicio 3 - TIR'!$C$18),'Ejercicio 3 - TIR'!$C$18+SQRT(('Ejercicio 3 - TIR'!$E$18-'Ejercicio 3 - TIR'!$C$18)*('Ejercicio 3 - TIR'!$D$18-'Ejercicio 3 - TIR'!$C$18)*H113),'Ejercicio 3 - TIR'!$E$18-SQRT(('Ejercicio 3 - TIR'!$E$18-'Ejercicio 3 - TIR'!$C$18)*('Ejercicio 3 - TIR'!$E$18-'Ejercicio 3 - TIR'!$D$18)*(1-H113)))</f>
        <v>33311.9266010943</v>
      </c>
      <c r="J113" s="16">
        <f ca="1" t="shared" si="834"/>
        <v>0.609049840347114</v>
      </c>
      <c r="K113" s="17">
        <f ca="1">IF(J113&lt;=('Ejercicio 3 - TIR'!$D$18-'Ejercicio 3 - TIR'!$C$18)/('Ejercicio 3 - TIR'!$E$18-'Ejercicio 3 - TIR'!$C$18),'Ejercicio 3 - TIR'!$C$18+SQRT(('Ejercicio 3 - TIR'!$E$18-'Ejercicio 3 - TIR'!$C$18)*('Ejercicio 3 - TIR'!$D$18-'Ejercicio 3 - TIR'!$C$18)*J113),'Ejercicio 3 - TIR'!$E$18-SQRT(('Ejercicio 3 - TIR'!$E$18-'Ejercicio 3 - TIR'!$C$18)*('Ejercicio 3 - TIR'!$E$18-'Ejercicio 3 - TIR'!$D$18)*(1-J113)))</f>
        <v>39558.1104854499</v>
      </c>
      <c r="L113" s="16">
        <f ca="1" t="shared" si="834"/>
        <v>0.0575480257389043</v>
      </c>
      <c r="M113" s="17">
        <f ca="1">IF(L113&lt;=('Ejercicio 3 - TIR'!$D$18-'Ejercicio 3 - TIR'!$C$18)/('Ejercicio 3 - TIR'!$E$18-'Ejercicio 3 - TIR'!$C$18),'Ejercicio 3 - TIR'!$C$18+SQRT(('Ejercicio 3 - TIR'!$E$18-'Ejercicio 3 - TIR'!$C$18)*('Ejercicio 3 - TIR'!$D$18-'Ejercicio 3 - TIR'!$C$18)*L113),'Ejercicio 3 - TIR'!$E$18-SQRT(('Ejercicio 3 - TIR'!$E$18-'Ejercicio 3 - TIR'!$C$18)*('Ejercicio 3 - TIR'!$E$18-'Ejercicio 3 - TIR'!$D$18)*(1-L113)))</f>
        <v>32938.0612418457</v>
      </c>
      <c r="N113" s="16">
        <f ca="1" t="shared" ref="N113:R113" si="835">RAND()</f>
        <v>0.182239486257691</v>
      </c>
      <c r="O113" s="17">
        <f ca="1">IF(N113&lt;=('Ejercicio 3 - TIR'!$D$18-'Ejercicio 3 - TIR'!$C$18)/('Ejercicio 3 - TIR'!$E$18-'Ejercicio 3 - TIR'!$C$18),'Ejercicio 3 - TIR'!$C$18+SQRT(('Ejercicio 3 - TIR'!$E$18-'Ejercicio 3 - TIR'!$C$18)*('Ejercicio 3 - TIR'!$D$18-'Ejercicio 3 - TIR'!$C$18)*N113),'Ejercicio 3 - TIR'!$E$18-SQRT(('Ejercicio 3 - TIR'!$E$18-'Ejercicio 3 - TIR'!$C$18)*('Ejercicio 3 - TIR'!$E$18-'Ejercicio 3 - TIR'!$D$18)*(1-N113)))</f>
        <v>35228.376702061</v>
      </c>
      <c r="P113" s="16">
        <f ca="1" t="shared" si="835"/>
        <v>0.817222410340544</v>
      </c>
      <c r="Q113" s="18">
        <f ca="1">IF(P113&lt;=('Ejercicio 3 - TIR'!$D$22-'Ejercicio 3 - TIR'!$C$22)/('Ejercicio 3 - TIR'!$E$22-'Ejercicio 3 - TIR'!$C$22),'Ejercicio 3 - TIR'!$C$22+SQRT(('Ejercicio 3 - TIR'!$E$22-'Ejercicio 3 - TIR'!$C$22)*('Ejercicio 3 - TIR'!$D$22-'Ejercicio 3 - TIR'!$C$22)*P113),'Ejercicio 3 - TIR'!$E$22-SQRT(('Ejercicio 3 - TIR'!$E$22-'Ejercicio 3 - TIR'!$C$22)*('Ejercicio 3 - TIR'!$E$22-'Ejercicio 3 - TIR'!$D$22)*(1-P113)))</f>
        <v>0.161861652186954</v>
      </c>
      <c r="R113" s="16">
        <f ca="1" t="shared" si="835"/>
        <v>0.418423564905737</v>
      </c>
      <c r="S113" s="18">
        <f ca="1">IF(R113&lt;=('Ejercicio 3 - TIR'!$D$23-'Ejercicio 3 - TIR'!$C$23)/('Ejercicio 3 - TIR'!$E$23-'Ejercicio 3 - TIR'!$C$23),'Ejercicio 3 - TIR'!$C$23+SQRT(('Ejercicio 3 - TIR'!$E$23-'Ejercicio 3 - TIR'!$C$23)*('Ejercicio 3 - TIR'!$D$23-'Ejercicio 3 - TIR'!$C$23)*R113),'Ejercicio 3 - TIR'!$E$23-SQRT(('Ejercicio 3 - TIR'!$E$23-'Ejercicio 3 - TIR'!$C$23)*('Ejercicio 3 - TIR'!$E$23-'Ejercicio 3 - TIR'!$D$23)*(1-R113)))</f>
        <v>0.147443804707626</v>
      </c>
      <c r="T113" s="16">
        <f ca="1" t="shared" ref="T113:X113" si="836">RAND()</f>
        <v>0.000325542232686882</v>
      </c>
      <c r="U113" s="18">
        <f ca="1">IF(T113&lt;=('Ejercicio 3 - TIR'!$D$24-'Ejercicio 3 - TIR'!$C$24)/('Ejercicio 3 - TIR'!$E$24-'Ejercicio 3 - TIR'!$C$24),'Ejercicio 3 - TIR'!$C$24+SQRT(('Ejercicio 3 - TIR'!$E$24-'Ejercicio 3 - TIR'!$C$24)*('Ejercicio 3 - TIR'!$D$24-'Ejercicio 3 - TIR'!$C$24)*T113),'Ejercicio 3 - TIR'!$E$24-SQRT(('Ejercicio 3 - TIR'!$E$24-'Ejercicio 3 - TIR'!$C$24)*('Ejercicio 3 - TIR'!$E$24-'Ejercicio 3 - TIR'!$D$24)*(1-T113)))</f>
        <v>0.150826824460598</v>
      </c>
      <c r="V113" s="16">
        <f ca="1" t="shared" si="836"/>
        <v>0.22609247300395</v>
      </c>
      <c r="W113" s="18">
        <f ca="1">IF(V113&lt;=('Ejercicio 3 - TIR'!$D$25-'Ejercicio 3 - TIR'!$C$25)/('Ejercicio 3 - TIR'!$E$25-'Ejercicio 3 - TIR'!$C$25),'Ejercicio 3 - TIR'!$C$25+SQRT(('Ejercicio 3 - TIR'!$E$25-'Ejercicio 3 - TIR'!$C$25)*('Ejercicio 3 - TIR'!$D$25-'Ejercicio 3 - TIR'!$C$25)*V113),'Ejercicio 3 - TIR'!$E$25-SQRT(('Ejercicio 3 - TIR'!$E$25-'Ejercicio 3 - TIR'!$C$25)*('Ejercicio 3 - TIR'!$E$25-'Ejercicio 3 - TIR'!$D$25)*(1-V113)))</f>
        <v>0.197791274889831</v>
      </c>
      <c r="X113" s="16">
        <f ca="1" t="shared" si="836"/>
        <v>0.633055209049748</v>
      </c>
      <c r="Y113" s="18">
        <f ca="1">IF(X113&lt;=('Ejercicio 3 - TIR'!$D$26-'Ejercicio 3 - TIR'!$C$26)/('Ejercicio 3 - TIR'!$E$26-'Ejercicio 3 - TIR'!$C$26),'Ejercicio 3 - TIR'!$C$26+SQRT(('Ejercicio 3 - TIR'!$E$26-'Ejercicio 3 - TIR'!$C$26)*('Ejercicio 3 - TIR'!$D$26-'Ejercicio 3 - TIR'!$C$26)*X113),'Ejercicio 3 - TIR'!$E$26-SQRT(('Ejercicio 3 - TIR'!$E$26-'Ejercicio 3 - TIR'!$C$26)*('Ejercicio 3 - TIR'!$E$26-'Ejercicio 3 - TIR'!$D$26)*(1-X113)))</f>
        <v>0.235485936254579</v>
      </c>
      <c r="Z113" s="16">
        <f ca="1" t="shared" si="480"/>
        <v>1.16186165218695</v>
      </c>
      <c r="AA113" s="16">
        <f ca="1" t="shared" si="481"/>
        <v>1.33317095472929</v>
      </c>
      <c r="AB113" s="16">
        <f ca="1" t="shared" si="482"/>
        <v>1.53424889629421</v>
      </c>
      <c r="AC113" s="16">
        <f ca="1" t="shared" si="483"/>
        <v>1.83770994149056</v>
      </c>
      <c r="AD113" s="16">
        <f ca="1" t="shared" si="484"/>
        <v>2.27046478762681</v>
      </c>
      <c r="AE113" s="15">
        <f ca="1" t="shared" si="485"/>
        <v>5684.9198001606</v>
      </c>
      <c r="AF113" s="15">
        <f ca="1" t="shared" si="486"/>
        <v>6523.12600495399</v>
      </c>
      <c r="AG113" s="15">
        <f ca="1" t="shared" si="487"/>
        <v>7506.98838583755</v>
      </c>
      <c r="AH113" s="15">
        <f ca="1" t="shared" si="488"/>
        <v>8991.80518925551</v>
      </c>
      <c r="AI113" s="15">
        <f ca="1" t="shared" si="489"/>
        <v>11109.2488528661</v>
      </c>
      <c r="AJ113" s="17">
        <f ca="1" t="shared" si="490"/>
        <v>47016.5642039599</v>
      </c>
      <c r="AK113" s="17">
        <f ca="1" t="shared" si="491"/>
        <v>44410.4929906529</v>
      </c>
      <c r="AL113" s="17">
        <f ca="1" t="shared" si="492"/>
        <v>60691.9873517859</v>
      </c>
      <c r="AM113" s="17">
        <f ca="1" t="shared" si="493"/>
        <v>60530.6025975646</v>
      </c>
      <c r="AN113" s="17">
        <f ca="1" t="shared" si="494"/>
        <v>79984.788827282</v>
      </c>
      <c r="AO113" s="17">
        <f ca="1">C113/'Ejercicio 3 - TIR'!$D$7</f>
        <v>16258.4683240428</v>
      </c>
      <c r="AP113" s="17">
        <f ca="1" t="shared" si="495"/>
        <v>30758.0958799171</v>
      </c>
      <c r="AQ113" s="17">
        <f ca="1" t="shared" si="496"/>
        <v>28152.0246666101</v>
      </c>
      <c r="AR113" s="17">
        <f ca="1" t="shared" si="497"/>
        <v>44433.5190277431</v>
      </c>
      <c r="AS113" s="17">
        <f ca="1" t="shared" si="498"/>
        <v>44272.1342735218</v>
      </c>
      <c r="AT113" s="17">
        <f ca="1" t="shared" si="499"/>
        <v>63726.3205032393</v>
      </c>
      <c r="AU113" s="17">
        <f ca="1">AP113*'Ejercicio 3 - TIR'!$D$5</f>
        <v>15379.0479399586</v>
      </c>
      <c r="AV113" s="17">
        <f ca="1">AQ113*'Ejercicio 3 - TIR'!$D$5</f>
        <v>14076.0123333051</v>
      </c>
      <c r="AW113" s="17">
        <f ca="1">AR113*'Ejercicio 3 - TIR'!$D$5</f>
        <v>22216.7595138715</v>
      </c>
      <c r="AX113" s="17">
        <f ca="1">AS113*'Ejercicio 3 - TIR'!$D$5</f>
        <v>22136.0671367609</v>
      </c>
      <c r="AY113" s="17">
        <f ca="1">AT113*'Ejercicio 3 - TIR'!$D$5</f>
        <v>31863.1602516196</v>
      </c>
      <c r="AZ113" s="17">
        <f ca="1" t="shared" ref="AZ113:BD113" si="837">AJ113-AU113-AE113</f>
        <v>25952.5964638407</v>
      </c>
      <c r="BA113" s="17">
        <f ca="1" t="shared" si="837"/>
        <v>23811.3546523938</v>
      </c>
      <c r="BB113" s="17">
        <f ca="1" t="shared" si="837"/>
        <v>30968.2394520768</v>
      </c>
      <c r="BC113" s="17">
        <f ca="1" t="shared" si="837"/>
        <v>29402.7302715481</v>
      </c>
      <c r="BD113" s="17">
        <f ca="1" t="shared" si="837"/>
        <v>37012.3797227963</v>
      </c>
      <c r="BE113" s="17">
        <f ca="1" t="shared" ref="BE113:BI113" si="838">AZ113/Z113</f>
        <v>22337.079819263</v>
      </c>
      <c r="BF113" s="17">
        <f ca="1" t="shared" si="838"/>
        <v>17860.6911348657</v>
      </c>
      <c r="BG113" s="17">
        <f ca="1" t="shared" si="838"/>
        <v>20184.6255368844</v>
      </c>
      <c r="BH113" s="17">
        <f ca="1" t="shared" si="838"/>
        <v>15999.6578392016</v>
      </c>
      <c r="BI113" s="17">
        <f ca="1" t="shared" si="838"/>
        <v>16301.67528891</v>
      </c>
      <c r="BJ113" s="17">
        <f ca="1" t="shared" si="502"/>
        <v>79743.47260362</v>
      </c>
      <c r="BK113" s="17">
        <f ca="1" t="shared" si="503"/>
        <v>36914.2798304849</v>
      </c>
      <c r="BL113" s="17">
        <f ca="1" t="shared" si="504"/>
        <v>116657.752434105</v>
      </c>
      <c r="BM113" s="17">
        <f ca="1">BK113*'Ejercicio 3 - TIR'!$D$5</f>
        <v>18457.1399152425</v>
      </c>
      <c r="BN113" s="17">
        <f ca="1" t="shared" si="505"/>
        <v>98200.6125188625</v>
      </c>
      <c r="BO113" s="17">
        <f ca="1" t="shared" si="506"/>
        <v>43251.3259197057</v>
      </c>
      <c r="BP113" s="17">
        <f ca="1" t="shared" si="507"/>
        <v>-116414.433377898</v>
      </c>
      <c r="BQ113" s="17">
        <f ca="1" t="shared" ref="BQ113:BT113" si="839">BE113</f>
        <v>22337.079819263</v>
      </c>
      <c r="BR113" s="17">
        <f ca="1" t="shared" si="839"/>
        <v>17860.6911348657</v>
      </c>
      <c r="BS113" s="17">
        <f ca="1" t="shared" si="839"/>
        <v>20184.6255368844</v>
      </c>
      <c r="BT113" s="17">
        <f ca="1" t="shared" si="839"/>
        <v>15999.6578392016</v>
      </c>
      <c r="BU113" s="17">
        <f ca="1" t="shared" si="509"/>
        <v>59553.0012086157</v>
      </c>
      <c r="BV113" s="19">
        <f ca="1" t="shared" si="510"/>
        <v>4.55473769901433</v>
      </c>
    </row>
    <row r="114" ht="15" customHeight="1" spans="1:74">
      <c r="A114" s="15">
        <v>113</v>
      </c>
      <c r="B114" s="16">
        <f ca="1" t="shared" ref="B114:F114" si="840">RAND()</f>
        <v>0.599549544454696</v>
      </c>
      <c r="C114" s="17">
        <f ca="1">IF(B114&lt;=('Ejercicio 3 - TIR'!$D$13-'Ejercicio 3 - TIR'!$C$13)/('Ejercicio 3 - TIR'!$E$13-'Ejercicio 3 - TIR'!$C$13),'Ejercicio 3 - TIR'!$C$13+SQRT(('Ejercicio 3 - TIR'!$E$13-'Ejercicio 3 - TIR'!$C$13)*('Ejercicio 3 - TIR'!$D$13-'Ejercicio 3 - TIR'!$C$13)*B114),'Ejercicio 3 - TIR'!$E$13-SQRT(('Ejercicio 3 - TIR'!$E$13-'Ejercicio 3 - TIR'!$C$13)*('Ejercicio 3 - TIR'!$E$13-'Ejercicio 3 - TIR'!$D$13)*(1-B114)))</f>
        <v>78078.7649377512</v>
      </c>
      <c r="D114" s="16">
        <f ca="1" t="shared" si="840"/>
        <v>0.861418989396327</v>
      </c>
      <c r="E114" s="17">
        <f ca="1">IF(D114&lt;=('Ejercicio 3 - TIR'!$D$14-'Ejercicio 3 - TIR'!$C$14)/('Ejercicio 3 - TIR'!$E$14-'Ejercicio 3 - TIR'!$C$14),'Ejercicio 3 - TIR'!$C$14+SQRT(('Ejercicio 3 - TIR'!$E$14-'Ejercicio 3 - TIR'!$C$14)*('Ejercicio 3 - TIR'!$D$14-'Ejercicio 3 - TIR'!$C$14)*D114),'Ejercicio 3 - TIR'!$E$14-SQRT(('Ejercicio 3 - TIR'!$E$14-'Ejercicio 3 - TIR'!$C$14)*('Ejercicio 3 - TIR'!$E$14-'Ejercicio 3 - TIR'!$D$14)*(1-D114)))</f>
        <v>35440.7071172658</v>
      </c>
      <c r="F114" s="16">
        <f ca="1" t="shared" si="840"/>
        <v>0.548790993459576</v>
      </c>
      <c r="G114" s="17">
        <f ca="1">IF(F114&lt;=('Ejercicio 3 - TIR'!$D$18-'Ejercicio 3 - TIR'!$C$18)/('Ejercicio 3 - TIR'!$E$18-'Ejercicio 3 - TIR'!$C$18),'Ejercicio 3 - TIR'!$C$18+SQRT(('Ejercicio 3 - TIR'!$E$18-'Ejercicio 3 - TIR'!$C$18)*('Ejercicio 3 - TIR'!$D$18-'Ejercicio 3 - TIR'!$C$18)*F114),'Ejercicio 3 - TIR'!$E$18-SQRT(('Ejercicio 3 - TIR'!$E$18-'Ejercicio 3 - TIR'!$C$18)*('Ejercicio 3 - TIR'!$E$18-'Ejercicio 3 - TIR'!$D$18)*(1-F114)))</f>
        <v>39072.9625271427</v>
      </c>
      <c r="H114" s="16">
        <f ca="1" t="shared" ref="H114:L114" si="841">RAND()</f>
        <v>0.814777244298196</v>
      </c>
      <c r="I114" s="17">
        <f ca="1">IF(H114&lt;=('Ejercicio 3 - TIR'!$D$18-'Ejercicio 3 - TIR'!$C$18)/('Ejercicio 3 - TIR'!$E$18-'Ejercicio 3 - TIR'!$C$18),'Ejercicio 3 - TIR'!$C$18+SQRT(('Ejercicio 3 - TIR'!$E$18-'Ejercicio 3 - TIR'!$C$18)*('Ejercicio 3 - TIR'!$D$18-'Ejercicio 3 - TIR'!$C$18)*H114),'Ejercicio 3 - TIR'!$E$18-SQRT(('Ejercicio 3 - TIR'!$E$18-'Ejercicio 3 - TIR'!$C$18)*('Ejercicio 3 - TIR'!$E$18-'Ejercicio 3 - TIR'!$D$18)*(1-H114)))</f>
        <v>41272.842010642</v>
      </c>
      <c r="J114" s="16">
        <f ca="1" t="shared" si="841"/>
        <v>0.670960056034235</v>
      </c>
      <c r="K114" s="17">
        <f ca="1">IF(J114&lt;=('Ejercicio 3 - TIR'!$D$18-'Ejercicio 3 - TIR'!$C$18)/('Ejercicio 3 - TIR'!$E$18-'Ejercicio 3 - TIR'!$C$18),'Ejercicio 3 - TIR'!$C$18+SQRT(('Ejercicio 3 - TIR'!$E$18-'Ejercicio 3 - TIR'!$C$18)*('Ejercicio 3 - TIR'!$D$18-'Ejercicio 3 - TIR'!$C$18)*J114),'Ejercicio 3 - TIR'!$E$18-SQRT(('Ejercicio 3 - TIR'!$E$18-'Ejercicio 3 - TIR'!$C$18)*('Ejercicio 3 - TIR'!$E$18-'Ejercicio 3 - TIR'!$D$18)*(1-J114)))</f>
        <v>40032.3047801387</v>
      </c>
      <c r="L114" s="16">
        <f ca="1" t="shared" si="841"/>
        <v>0.20573716488582</v>
      </c>
      <c r="M114" s="17">
        <f ca="1">IF(L114&lt;=('Ejercicio 3 - TIR'!$D$18-'Ejercicio 3 - TIR'!$C$18)/('Ejercicio 3 - TIR'!$E$18-'Ejercicio 3 - TIR'!$C$18),'Ejercicio 3 - TIR'!$C$18+SQRT(('Ejercicio 3 - TIR'!$E$18-'Ejercicio 3 - TIR'!$C$18)*('Ejercicio 3 - TIR'!$D$18-'Ejercicio 3 - TIR'!$C$18)*L114),'Ejercicio 3 - TIR'!$E$18-SQRT(('Ejercicio 3 - TIR'!$E$18-'Ejercicio 3 - TIR'!$C$18)*('Ejercicio 3 - TIR'!$E$18-'Ejercicio 3 - TIR'!$D$18)*(1-L114)))</f>
        <v>35555.2294941679</v>
      </c>
      <c r="N114" s="16">
        <f ca="1" t="shared" ref="N114:R114" si="842">RAND()</f>
        <v>0.273895247896497</v>
      </c>
      <c r="O114" s="17">
        <f ca="1">IF(N114&lt;=('Ejercicio 3 - TIR'!$D$18-'Ejercicio 3 - TIR'!$C$18)/('Ejercicio 3 - TIR'!$E$18-'Ejercicio 3 - TIR'!$C$18),'Ejercicio 3 - TIR'!$C$18+SQRT(('Ejercicio 3 - TIR'!$E$18-'Ejercicio 3 - TIR'!$C$18)*('Ejercicio 3 - TIR'!$D$18-'Ejercicio 3 - TIR'!$C$18)*N114),'Ejercicio 3 - TIR'!$E$18-SQRT(('Ejercicio 3 - TIR'!$E$18-'Ejercicio 3 - TIR'!$C$18)*('Ejercicio 3 - TIR'!$E$18-'Ejercicio 3 - TIR'!$D$18)*(1-N114)))</f>
        <v>36409.7025815926</v>
      </c>
      <c r="P114" s="16">
        <f ca="1" t="shared" si="842"/>
        <v>0.726102096856715</v>
      </c>
      <c r="Q114" s="18">
        <f ca="1">IF(P114&lt;=('Ejercicio 3 - TIR'!$D$22-'Ejercicio 3 - TIR'!$C$22)/('Ejercicio 3 - TIR'!$E$22-'Ejercicio 3 - TIR'!$C$22),'Ejercicio 3 - TIR'!$C$22+SQRT(('Ejercicio 3 - TIR'!$E$22-'Ejercicio 3 - TIR'!$C$22)*('Ejercicio 3 - TIR'!$D$22-'Ejercicio 3 - TIR'!$C$22)*P114),'Ejercicio 3 - TIR'!$E$22-SQRT(('Ejercicio 3 - TIR'!$E$22-'Ejercicio 3 - TIR'!$C$22)*('Ejercicio 3 - TIR'!$E$22-'Ejercicio 3 - TIR'!$D$22)*(1-P114)))</f>
        <v>0.157796031308392</v>
      </c>
      <c r="R114" s="16">
        <f ca="1" t="shared" si="842"/>
        <v>0.484277433436464</v>
      </c>
      <c r="S114" s="18">
        <f ca="1">IF(R114&lt;=('Ejercicio 3 - TIR'!$D$23-'Ejercicio 3 - TIR'!$C$23)/('Ejercicio 3 - TIR'!$E$23-'Ejercicio 3 - TIR'!$C$23),'Ejercicio 3 - TIR'!$C$23+SQRT(('Ejercicio 3 - TIR'!$E$23-'Ejercicio 3 - TIR'!$C$23)*('Ejercicio 3 - TIR'!$D$23-'Ejercicio 3 - TIR'!$C$23)*R114),'Ejercicio 3 - TIR'!$E$23-SQRT(('Ejercicio 3 - TIR'!$E$23-'Ejercicio 3 - TIR'!$C$23)*('Ejercicio 3 - TIR'!$E$23-'Ejercicio 3 - TIR'!$D$23)*(1-R114)))</f>
        <v>0.149524555545946</v>
      </c>
      <c r="T114" s="16">
        <f ca="1" t="shared" ref="T114:X114" si="843">RAND()</f>
        <v>0.322933069528113</v>
      </c>
      <c r="U114" s="18">
        <f ca="1">IF(T114&lt;=('Ejercicio 3 - TIR'!$D$24-'Ejercicio 3 - TIR'!$C$24)/('Ejercicio 3 - TIR'!$E$24-'Ejercicio 3 - TIR'!$C$24),'Ejercicio 3 - TIR'!$C$24+SQRT(('Ejercicio 3 - TIR'!$E$24-'Ejercicio 3 - TIR'!$C$24)*('Ejercicio 3 - TIR'!$D$24-'Ejercicio 3 - TIR'!$C$24)*T114),'Ejercicio 3 - TIR'!$E$24-SQRT(('Ejercicio 3 - TIR'!$E$24-'Ejercicio 3 - TIR'!$C$24)*('Ejercicio 3 - TIR'!$E$24-'Ejercicio 3 - TIR'!$D$24)*(1-T114)))</f>
        <v>0.176041494696139</v>
      </c>
      <c r="V114" s="16">
        <f ca="1" t="shared" si="843"/>
        <v>0.753514408084153</v>
      </c>
      <c r="W114" s="18">
        <f ca="1">IF(V114&lt;=('Ejercicio 3 - TIR'!$D$25-'Ejercicio 3 - TIR'!$C$25)/('Ejercicio 3 - TIR'!$E$25-'Ejercicio 3 - TIR'!$C$25),'Ejercicio 3 - TIR'!$C$25+SQRT(('Ejercicio 3 - TIR'!$E$25-'Ejercicio 3 - TIR'!$C$25)*('Ejercicio 3 - TIR'!$D$25-'Ejercicio 3 - TIR'!$C$25)*V114),'Ejercicio 3 - TIR'!$E$25-SQRT(('Ejercicio 3 - TIR'!$E$25-'Ejercicio 3 - TIR'!$C$25)*('Ejercicio 3 - TIR'!$E$25-'Ejercicio 3 - TIR'!$D$25)*(1-V114)))</f>
        <v>0.220628252150996</v>
      </c>
      <c r="X114" s="16">
        <f ca="1" t="shared" si="843"/>
        <v>0.0482552099918612</v>
      </c>
      <c r="Y114" s="18">
        <f ca="1">IF(X114&lt;=('Ejercicio 3 - TIR'!$D$26-'Ejercicio 3 - TIR'!$C$26)/('Ejercicio 3 - TIR'!$E$26-'Ejercicio 3 - TIR'!$C$26),'Ejercicio 3 - TIR'!$C$26+SQRT(('Ejercicio 3 - TIR'!$E$26-'Ejercicio 3 - TIR'!$C$26)*('Ejercicio 3 - TIR'!$D$26-'Ejercicio 3 - TIR'!$C$26)*X114),'Ejercicio 3 - TIR'!$E$26-SQRT(('Ejercicio 3 - TIR'!$E$26-'Ejercicio 3 - TIR'!$C$26)*('Ejercicio 3 - TIR'!$E$26-'Ejercicio 3 - TIR'!$D$26)*(1-X114)))</f>
        <v>0.201414423637575</v>
      </c>
      <c r="Z114" s="16">
        <f ca="1" t="shared" si="480"/>
        <v>1.15779603130839</v>
      </c>
      <c r="AA114" s="16">
        <f ca="1" t="shared" si="481"/>
        <v>1.33091496830264</v>
      </c>
      <c r="AB114" s="16">
        <f ca="1" t="shared" si="482"/>
        <v>1.5652112286361</v>
      </c>
      <c r="AC114" s="16">
        <f ca="1" t="shared" si="483"/>
        <v>1.9105410462572</v>
      </c>
      <c r="AD114" s="16">
        <f ca="1" t="shared" si="484"/>
        <v>2.29535156992502</v>
      </c>
      <c r="AE114" s="15">
        <f ca="1" t="shared" si="485"/>
        <v>5592.40292986762</v>
      </c>
      <c r="AF114" s="15">
        <f ca="1" t="shared" si="486"/>
        <v>6428.60449238992</v>
      </c>
      <c r="AG114" s="15">
        <f ca="1" t="shared" si="487"/>
        <v>7560.30563604055</v>
      </c>
      <c r="AH114" s="15">
        <f ca="1" t="shared" si="488"/>
        <v>9228.32265424751</v>
      </c>
      <c r="AI114" s="15">
        <f ca="1" t="shared" si="489"/>
        <v>11087.0399427943</v>
      </c>
      <c r="AJ114" s="17">
        <f ca="1" t="shared" si="490"/>
        <v>45238.5209453874</v>
      </c>
      <c r="AK114" s="17">
        <f ca="1" t="shared" si="491"/>
        <v>54930.6432163534</v>
      </c>
      <c r="AL114" s="17">
        <f ca="1" t="shared" si="492"/>
        <v>62659.0129500558</v>
      </c>
      <c r="AM114" s="17">
        <f ca="1" t="shared" si="493"/>
        <v>67929.7253577022</v>
      </c>
      <c r="AN114" s="17">
        <f ca="1" t="shared" si="494"/>
        <v>83573.0679811615</v>
      </c>
      <c r="AO114" s="17">
        <f ca="1">C114/'Ejercicio 3 - TIR'!$D$7</f>
        <v>15615.7529875502</v>
      </c>
      <c r="AP114" s="17">
        <f ca="1" t="shared" si="495"/>
        <v>29622.7679578371</v>
      </c>
      <c r="AQ114" s="17">
        <f ca="1" t="shared" si="496"/>
        <v>39314.8902288032</v>
      </c>
      <c r="AR114" s="17">
        <f ca="1" t="shared" si="497"/>
        <v>47043.2599625055</v>
      </c>
      <c r="AS114" s="17">
        <f ca="1" t="shared" si="498"/>
        <v>52313.972370152</v>
      </c>
      <c r="AT114" s="17">
        <f ca="1" t="shared" si="499"/>
        <v>67957.3149936113</v>
      </c>
      <c r="AU114" s="17">
        <f ca="1">AP114*'Ejercicio 3 - TIR'!$D$5</f>
        <v>14811.3839789186</v>
      </c>
      <c r="AV114" s="17">
        <f ca="1">AQ114*'Ejercicio 3 - TIR'!$D$5</f>
        <v>19657.4451144016</v>
      </c>
      <c r="AW114" s="17">
        <f ca="1">AR114*'Ejercicio 3 - TIR'!$D$5</f>
        <v>23521.6299812528</v>
      </c>
      <c r="AX114" s="17">
        <f ca="1">AS114*'Ejercicio 3 - TIR'!$D$5</f>
        <v>26156.986185076</v>
      </c>
      <c r="AY114" s="17">
        <f ca="1">AT114*'Ejercicio 3 - TIR'!$D$5</f>
        <v>33978.6574968056</v>
      </c>
      <c r="AZ114" s="17">
        <f ca="1" t="shared" ref="AZ114:BD114" si="844">AJ114-AU114-AE114</f>
        <v>24834.7340366012</v>
      </c>
      <c r="BA114" s="17">
        <f ca="1" t="shared" si="844"/>
        <v>28844.5936095619</v>
      </c>
      <c r="BB114" s="17">
        <f ca="1" t="shared" si="844"/>
        <v>31577.0773327625</v>
      </c>
      <c r="BC114" s="17">
        <f ca="1" t="shared" si="844"/>
        <v>32544.4165183787</v>
      </c>
      <c r="BD114" s="17">
        <f ca="1" t="shared" si="844"/>
        <v>38507.3705415615</v>
      </c>
      <c r="BE114" s="17">
        <f ca="1" t="shared" ref="BE114:BI114" si="845">AZ114/Z114</f>
        <v>21450.0079159333</v>
      </c>
      <c r="BF114" s="17">
        <f ca="1" t="shared" si="845"/>
        <v>21672.7546812013</v>
      </c>
      <c r="BG114" s="17">
        <f ca="1" t="shared" si="845"/>
        <v>20174.3232830487</v>
      </c>
      <c r="BH114" s="17">
        <f ca="1" t="shared" si="845"/>
        <v>17034.1362631984</v>
      </c>
      <c r="BI114" s="17">
        <f ca="1" t="shared" si="845"/>
        <v>16776.240749394</v>
      </c>
      <c r="BJ114" s="17">
        <f ca="1" t="shared" si="502"/>
        <v>81348.8827208688</v>
      </c>
      <c r="BK114" s="17">
        <f ca="1" t="shared" si="503"/>
        <v>35843.6431355348</v>
      </c>
      <c r="BL114" s="17">
        <f ca="1" t="shared" si="504"/>
        <v>117192.525856404</v>
      </c>
      <c r="BM114" s="17">
        <f ca="1">BK114*'Ejercicio 3 - TIR'!$D$5</f>
        <v>17921.8215677674</v>
      </c>
      <c r="BN114" s="17">
        <f ca="1" t="shared" si="505"/>
        <v>99270.7042886362</v>
      </c>
      <c r="BO114" s="17">
        <f ca="1" t="shared" si="506"/>
        <v>43248.5836110409</v>
      </c>
      <c r="BP114" s="17">
        <f ca="1" t="shared" si="507"/>
        <v>-113519.472055017</v>
      </c>
      <c r="BQ114" s="17">
        <f ca="1" t="shared" ref="BQ114:BT114" si="846">BE114</f>
        <v>21450.0079159333</v>
      </c>
      <c r="BR114" s="17">
        <f ca="1" t="shared" si="846"/>
        <v>21672.7546812013</v>
      </c>
      <c r="BS114" s="17">
        <f ca="1" t="shared" si="846"/>
        <v>20174.3232830487</v>
      </c>
      <c r="BT114" s="17">
        <f ca="1" t="shared" si="846"/>
        <v>17034.1362631984</v>
      </c>
      <c r="BU114" s="17">
        <f ca="1" t="shared" si="509"/>
        <v>60024.8243604349</v>
      </c>
      <c r="BV114" s="19">
        <f ca="1" t="shared" si="510"/>
        <v>6.35568928869519</v>
      </c>
    </row>
    <row r="115" ht="15" customHeight="1" spans="1:74">
      <c r="A115" s="15">
        <v>114</v>
      </c>
      <c r="B115" s="16">
        <f ca="1" t="shared" ref="B115:F115" si="847">RAND()</f>
        <v>0.734099273384238</v>
      </c>
      <c r="C115" s="17">
        <f ca="1">IF(B115&lt;=('Ejercicio 3 - TIR'!$D$13-'Ejercicio 3 - TIR'!$C$13)/('Ejercicio 3 - TIR'!$E$13-'Ejercicio 3 - TIR'!$C$13),'Ejercicio 3 - TIR'!$C$13+SQRT(('Ejercicio 3 - TIR'!$E$13-'Ejercicio 3 - TIR'!$C$13)*('Ejercicio 3 - TIR'!$D$13-'Ejercicio 3 - TIR'!$C$13)*B115),'Ejercicio 3 - TIR'!$E$13-SQRT(('Ejercicio 3 - TIR'!$E$13-'Ejercicio 3 - TIR'!$C$13)*('Ejercicio 3 - TIR'!$E$13-'Ejercicio 3 - TIR'!$D$13)*(1-B115)))</f>
        <v>82137.1650643322</v>
      </c>
      <c r="D115" s="16">
        <f ca="1" t="shared" si="847"/>
        <v>0.00936116428444644</v>
      </c>
      <c r="E115" s="17">
        <f ca="1">IF(D115&lt;=('Ejercicio 3 - TIR'!$D$14-'Ejercicio 3 - TIR'!$C$14)/('Ejercicio 3 - TIR'!$E$14-'Ejercicio 3 - TIR'!$C$14),'Ejercicio 3 - TIR'!$C$14+SQRT(('Ejercicio 3 - TIR'!$E$14-'Ejercicio 3 - TIR'!$C$14)*('Ejercicio 3 - TIR'!$D$14-'Ejercicio 3 - TIR'!$C$14)*D115),'Ejercicio 3 - TIR'!$E$14-SQRT(('Ejercicio 3 - TIR'!$E$14-'Ejercicio 3 - TIR'!$C$14)*('Ejercicio 3 - TIR'!$E$14-'Ejercicio 3 - TIR'!$D$14)*(1-D115)))</f>
        <v>25837.9065110939</v>
      </c>
      <c r="F115" s="16">
        <f ca="1" t="shared" si="847"/>
        <v>0.970872065566503</v>
      </c>
      <c r="G115" s="17">
        <f ca="1">IF(F115&lt;=('Ejercicio 3 - TIR'!$D$18-'Ejercicio 3 - TIR'!$C$18)/('Ejercicio 3 - TIR'!$E$18-'Ejercicio 3 - TIR'!$C$18),'Ejercicio 3 - TIR'!$C$18+SQRT(('Ejercicio 3 - TIR'!$E$18-'Ejercicio 3 - TIR'!$C$18)*('Ejercicio 3 - TIR'!$D$18-'Ejercicio 3 - TIR'!$C$18)*F115),'Ejercicio 3 - TIR'!$E$18-SQRT(('Ejercicio 3 - TIR'!$E$18-'Ejercicio 3 - TIR'!$C$18)*('Ejercicio 3 - TIR'!$E$18-'Ejercicio 3 - TIR'!$D$18)*(1-F115)))</f>
        <v>43521.96242182</v>
      </c>
      <c r="H115" s="16">
        <f ca="1" t="shared" ref="H115:L115" si="848">RAND()</f>
        <v>0.947849528439229</v>
      </c>
      <c r="I115" s="17">
        <f ca="1">IF(H115&lt;=('Ejercicio 3 - TIR'!$D$18-'Ejercicio 3 - TIR'!$C$18)/('Ejercicio 3 - TIR'!$E$18-'Ejercicio 3 - TIR'!$C$18),'Ejercicio 3 - TIR'!$C$18+SQRT(('Ejercicio 3 - TIR'!$E$18-'Ejercicio 3 - TIR'!$C$18)*('Ejercicio 3 - TIR'!$D$18-'Ejercicio 3 - TIR'!$C$18)*H115),'Ejercicio 3 - TIR'!$E$18-SQRT(('Ejercicio 3 - TIR'!$E$18-'Ejercicio 3 - TIR'!$C$18)*('Ejercicio 3 - TIR'!$E$18-'Ejercicio 3 - TIR'!$D$18)*(1-H115)))</f>
        <v>43022.3030143478</v>
      </c>
      <c r="J115" s="16">
        <f ca="1" t="shared" si="848"/>
        <v>0.810225187138756</v>
      </c>
      <c r="K115" s="17">
        <f ca="1">IF(J115&lt;=('Ejercicio 3 - TIR'!$D$18-'Ejercicio 3 - TIR'!$C$18)/('Ejercicio 3 - TIR'!$E$18-'Ejercicio 3 - TIR'!$C$18),'Ejercicio 3 - TIR'!$C$18+SQRT(('Ejercicio 3 - TIR'!$E$18-'Ejercicio 3 - TIR'!$C$18)*('Ejercicio 3 - TIR'!$D$18-'Ejercicio 3 - TIR'!$C$18)*J115),'Ejercicio 3 - TIR'!$E$18-SQRT(('Ejercicio 3 - TIR'!$E$18-'Ejercicio 3 - TIR'!$C$18)*('Ejercicio 3 - TIR'!$E$18-'Ejercicio 3 - TIR'!$D$18)*(1-J115)))</f>
        <v>41227.320452968</v>
      </c>
      <c r="L115" s="16">
        <f ca="1" t="shared" si="848"/>
        <v>0.597072757534995</v>
      </c>
      <c r="M115" s="17">
        <f ca="1">IF(L115&lt;=('Ejercicio 3 - TIR'!$D$18-'Ejercicio 3 - TIR'!$C$18)/('Ejercicio 3 - TIR'!$E$18-'Ejercicio 3 - TIR'!$C$18),'Ejercicio 3 - TIR'!$C$18+SQRT(('Ejercicio 3 - TIR'!$E$18-'Ejercicio 3 - TIR'!$C$18)*('Ejercicio 3 - TIR'!$D$18-'Ejercicio 3 - TIR'!$C$18)*L115),'Ejercicio 3 - TIR'!$E$18-SQRT(('Ejercicio 3 - TIR'!$E$18-'Ejercicio 3 - TIR'!$C$18)*('Ejercicio 3 - TIR'!$E$18-'Ejercicio 3 - TIR'!$D$18)*(1-L115)))</f>
        <v>39463.6628020154</v>
      </c>
      <c r="N115" s="16">
        <f ca="1" t="shared" ref="N115:R115" si="849">RAND()</f>
        <v>0.734719465673993</v>
      </c>
      <c r="O115" s="17">
        <f ca="1">IF(N115&lt;=('Ejercicio 3 - TIR'!$D$18-'Ejercicio 3 - TIR'!$C$18)/('Ejercicio 3 - TIR'!$E$18-'Ejercicio 3 - TIR'!$C$18),'Ejercicio 3 - TIR'!$C$18+SQRT(('Ejercicio 3 - TIR'!$E$18-'Ejercicio 3 - TIR'!$C$18)*('Ejercicio 3 - TIR'!$D$18-'Ejercicio 3 - TIR'!$C$18)*N115),'Ejercicio 3 - TIR'!$E$18-SQRT(('Ejercicio 3 - TIR'!$E$18-'Ejercicio 3 - TIR'!$C$18)*('Ejercicio 3 - TIR'!$E$18-'Ejercicio 3 - TIR'!$D$18)*(1-N115)))</f>
        <v>40539.5022615799</v>
      </c>
      <c r="P115" s="16">
        <f ca="1" t="shared" si="849"/>
        <v>0.956846085705849</v>
      </c>
      <c r="Q115" s="18">
        <f ca="1">IF(P115&lt;=('Ejercicio 3 - TIR'!$D$22-'Ejercicio 3 - TIR'!$C$22)/('Ejercicio 3 - TIR'!$E$22-'Ejercicio 3 - TIR'!$C$22),'Ejercicio 3 - TIR'!$C$22+SQRT(('Ejercicio 3 - TIR'!$E$22-'Ejercicio 3 - TIR'!$C$22)*('Ejercicio 3 - TIR'!$D$22-'Ejercicio 3 - TIR'!$C$22)*P115),'Ejercicio 3 - TIR'!$E$22-SQRT(('Ejercicio 3 - TIR'!$E$22-'Ejercicio 3 - TIR'!$C$22)*('Ejercicio 3 - TIR'!$E$22-'Ejercicio 3 - TIR'!$D$22)*(1-P115)))</f>
        <v>0.171186541783756</v>
      </c>
      <c r="R115" s="16">
        <f ca="1" t="shared" si="849"/>
        <v>0.81439761237301</v>
      </c>
      <c r="S115" s="18">
        <f ca="1">IF(R115&lt;=('Ejercicio 3 - TIR'!$D$23-'Ejercicio 3 - TIR'!$C$23)/('Ejercicio 3 - TIR'!$E$23-'Ejercicio 3 - TIR'!$C$23),'Ejercicio 3 - TIR'!$C$23+SQRT(('Ejercicio 3 - TIR'!$E$23-'Ejercicio 3 - TIR'!$C$23)*('Ejercicio 3 - TIR'!$D$23-'Ejercicio 3 - TIR'!$C$23)*R115),'Ejercicio 3 - TIR'!$E$23-SQRT(('Ejercicio 3 - TIR'!$E$23-'Ejercicio 3 - TIR'!$C$23)*('Ejercicio 3 - TIR'!$E$23-'Ejercicio 3 - TIR'!$D$23)*(1-R115)))</f>
        <v>0.161722026979761</v>
      </c>
      <c r="T115" s="16">
        <f ca="1" t="shared" ref="T115:X115" si="850">RAND()</f>
        <v>0.494683338023688</v>
      </c>
      <c r="U115" s="18">
        <f ca="1">IF(T115&lt;=('Ejercicio 3 - TIR'!$D$24-'Ejercicio 3 - TIR'!$C$24)/('Ejercicio 3 - TIR'!$E$24-'Ejercicio 3 - TIR'!$C$24),'Ejercicio 3 - TIR'!$C$24+SQRT(('Ejercicio 3 - TIR'!$E$24-'Ejercicio 3 - TIR'!$C$24)*('Ejercicio 3 - TIR'!$D$24-'Ejercicio 3 - TIR'!$C$24)*T115),'Ejercicio 3 - TIR'!$E$24-SQRT(('Ejercicio 3 - TIR'!$E$24-'Ejercicio 3 - TIR'!$C$24)*('Ejercicio 3 - TIR'!$E$24-'Ejercicio 3 - TIR'!$D$24)*(1-T115)))</f>
        <v>0.182385020888831</v>
      </c>
      <c r="V115" s="16">
        <f ca="1" t="shared" si="850"/>
        <v>0.476590247835134</v>
      </c>
      <c r="W115" s="18">
        <f ca="1">IF(V115&lt;=('Ejercicio 3 - TIR'!$D$25-'Ejercicio 3 - TIR'!$C$25)/('Ejercicio 3 - TIR'!$E$25-'Ejercicio 3 - TIR'!$C$25),'Ejercicio 3 - TIR'!$C$25+SQRT(('Ejercicio 3 - TIR'!$E$25-'Ejercicio 3 - TIR'!$C$25)*('Ejercicio 3 - TIR'!$D$25-'Ejercicio 3 - TIR'!$C$25)*V115),'Ejercicio 3 - TIR'!$E$25-SQRT(('Ejercicio 3 - TIR'!$E$25-'Ejercicio 3 - TIR'!$C$25)*('Ejercicio 3 - TIR'!$E$25-'Ejercicio 3 - TIR'!$D$25)*(1-V115)))</f>
        <v>0.207198900334489</v>
      </c>
      <c r="X115" s="16">
        <f ca="1" t="shared" si="850"/>
        <v>0.256722124483278</v>
      </c>
      <c r="Y115" s="18">
        <f ca="1">IF(X115&lt;=('Ejercicio 3 - TIR'!$D$26-'Ejercicio 3 - TIR'!$C$26)/('Ejercicio 3 - TIR'!$E$26-'Ejercicio 3 - TIR'!$C$26),'Ejercicio 3 - TIR'!$C$26+SQRT(('Ejercicio 3 - TIR'!$E$26-'Ejercicio 3 - TIR'!$C$26)*('Ejercicio 3 - TIR'!$D$26-'Ejercicio 3 - TIR'!$C$26)*X115),'Ejercicio 3 - TIR'!$E$26-SQRT(('Ejercicio 3 - TIR'!$E$26-'Ejercicio 3 - TIR'!$C$26)*('Ejercicio 3 - TIR'!$E$26-'Ejercicio 3 - TIR'!$D$26)*(1-X115)))</f>
        <v>0.216327737010705</v>
      </c>
      <c r="Z115" s="16">
        <f ca="1" t="shared" si="480"/>
        <v>1.17118654178376</v>
      </c>
      <c r="AA115" s="16">
        <f ca="1" t="shared" si="481"/>
        <v>1.36059320329244</v>
      </c>
      <c r="AB115" s="16">
        <f ca="1" t="shared" si="482"/>
        <v>1.60874502309614</v>
      </c>
      <c r="AC115" s="16">
        <f ca="1" t="shared" si="483"/>
        <v>1.94207522280024</v>
      </c>
      <c r="AD115" s="16">
        <f ca="1" t="shared" si="484"/>
        <v>2.36219996085317</v>
      </c>
      <c r="AE115" s="15">
        <f ca="1" t="shared" si="485"/>
        <v>4423.10186256616</v>
      </c>
      <c r="AF115" s="15">
        <f ca="1" t="shared" si="486"/>
        <v>5138.41486131832</v>
      </c>
      <c r="AG115" s="15">
        <f ca="1" t="shared" si="487"/>
        <v>6075.58476313534</v>
      </c>
      <c r="AH115" s="15">
        <f ca="1" t="shared" si="488"/>
        <v>7334.43924494596</v>
      </c>
      <c r="AI115" s="15">
        <f ca="1" t="shared" si="489"/>
        <v>8921.08188904762</v>
      </c>
      <c r="AJ115" s="17">
        <f ca="1" t="shared" si="490"/>
        <v>50972.3366604539</v>
      </c>
      <c r="AK115" s="17">
        <f ca="1" t="shared" si="491"/>
        <v>58535.8530713095</v>
      </c>
      <c r="AL115" s="17">
        <f ca="1" t="shared" si="492"/>
        <v>66324.2465943018</v>
      </c>
      <c r="AM115" s="17">
        <f ca="1" t="shared" si="493"/>
        <v>76641.4017287374</v>
      </c>
      <c r="AN115" s="17">
        <f ca="1" t="shared" si="494"/>
        <v>95762.4106553112</v>
      </c>
      <c r="AO115" s="17">
        <f ca="1">C115/'Ejercicio 3 - TIR'!$D$7</f>
        <v>16427.4330128664</v>
      </c>
      <c r="AP115" s="17">
        <f ca="1" t="shared" si="495"/>
        <v>34544.9036475875</v>
      </c>
      <c r="AQ115" s="17">
        <f ca="1" t="shared" si="496"/>
        <v>42108.4200584431</v>
      </c>
      <c r="AR115" s="17">
        <f ca="1" t="shared" si="497"/>
        <v>49896.8135814354</v>
      </c>
      <c r="AS115" s="17">
        <f ca="1" t="shared" si="498"/>
        <v>60213.9687158709</v>
      </c>
      <c r="AT115" s="17">
        <f ca="1" t="shared" si="499"/>
        <v>79334.9776424448</v>
      </c>
      <c r="AU115" s="17">
        <f ca="1">AP115*'Ejercicio 3 - TIR'!$D$5</f>
        <v>17272.4518237937</v>
      </c>
      <c r="AV115" s="17">
        <f ca="1">AQ115*'Ejercicio 3 - TIR'!$D$5</f>
        <v>21054.2100292216</v>
      </c>
      <c r="AW115" s="17">
        <f ca="1">AR115*'Ejercicio 3 - TIR'!$D$5</f>
        <v>24948.4067907177</v>
      </c>
      <c r="AX115" s="17">
        <f ca="1">AS115*'Ejercicio 3 - TIR'!$D$5</f>
        <v>30106.9843579355</v>
      </c>
      <c r="AY115" s="17">
        <f ca="1">AT115*'Ejercicio 3 - TIR'!$D$5</f>
        <v>39667.4888212224</v>
      </c>
      <c r="AZ115" s="17">
        <f ca="1" t="shared" ref="AZ115:BD115" si="851">AJ115-AU115-AE115</f>
        <v>29276.782974094</v>
      </c>
      <c r="BA115" s="17">
        <f ca="1" t="shared" si="851"/>
        <v>32343.2281807697</v>
      </c>
      <c r="BB115" s="17">
        <f ca="1" t="shared" si="851"/>
        <v>35300.2550404488</v>
      </c>
      <c r="BC115" s="17">
        <f ca="1" t="shared" si="851"/>
        <v>39199.978125856</v>
      </c>
      <c r="BD115" s="17">
        <f ca="1" t="shared" si="851"/>
        <v>47173.8399450412</v>
      </c>
      <c r="BE115" s="17">
        <f ca="1" t="shared" ref="BE115:BI115" si="852">AZ115/Z115</f>
        <v>24997.540468237</v>
      </c>
      <c r="BF115" s="17">
        <f ca="1" t="shared" si="852"/>
        <v>23771.4168367912</v>
      </c>
      <c r="BG115" s="17">
        <f ca="1" t="shared" si="852"/>
        <v>21942.728358849</v>
      </c>
      <c r="BH115" s="17">
        <f ca="1" t="shared" si="852"/>
        <v>20184.5827935204</v>
      </c>
      <c r="BI115" s="17">
        <f ca="1" t="shared" si="852"/>
        <v>19970.2991816167</v>
      </c>
      <c r="BJ115" s="17">
        <f ca="1" t="shared" si="502"/>
        <v>61034.3017490338</v>
      </c>
      <c r="BK115" s="17">
        <f ca="1" t="shared" si="503"/>
        <v>38804.8816199112</v>
      </c>
      <c r="BL115" s="17">
        <f ca="1" t="shared" si="504"/>
        <v>99839.1833689451</v>
      </c>
      <c r="BM115" s="17">
        <f ca="1">BK115*'Ejercicio 3 - TIR'!$D$5</f>
        <v>19402.4408099556</v>
      </c>
      <c r="BN115" s="17">
        <f ca="1" t="shared" si="505"/>
        <v>80436.7425589894</v>
      </c>
      <c r="BO115" s="17">
        <f ca="1" t="shared" si="506"/>
        <v>34051.6230175271</v>
      </c>
      <c r="BP115" s="17">
        <f ca="1" t="shared" si="507"/>
        <v>-107975.071575426</v>
      </c>
      <c r="BQ115" s="17">
        <f ca="1" t="shared" ref="BQ115:BT115" si="853">BE115</f>
        <v>24997.540468237</v>
      </c>
      <c r="BR115" s="17">
        <f ca="1" t="shared" si="853"/>
        <v>23771.4168367912</v>
      </c>
      <c r="BS115" s="17">
        <f ca="1" t="shared" si="853"/>
        <v>21942.728358849</v>
      </c>
      <c r="BT115" s="17">
        <f ca="1" t="shared" si="853"/>
        <v>20184.5827935204</v>
      </c>
      <c r="BU115" s="17">
        <f ca="1" t="shared" si="509"/>
        <v>54021.9221991438</v>
      </c>
      <c r="BV115" s="19">
        <f ca="1" t="shared" si="510"/>
        <v>9.41914306942109</v>
      </c>
    </row>
    <row r="116" ht="15" customHeight="1" spans="1:74">
      <c r="A116" s="15">
        <v>115</v>
      </c>
      <c r="B116" s="16">
        <f ca="1" t="shared" ref="B116:F116" si="854">RAND()</f>
        <v>0.8530916705148</v>
      </c>
      <c r="C116" s="17">
        <f ca="1">IF(B116&lt;=('Ejercicio 3 - TIR'!$D$13-'Ejercicio 3 - TIR'!$C$13)/('Ejercicio 3 - TIR'!$E$13-'Ejercicio 3 - TIR'!$C$13),'Ejercicio 3 - TIR'!$C$13+SQRT(('Ejercicio 3 - TIR'!$E$13-'Ejercicio 3 - TIR'!$C$13)*('Ejercicio 3 - TIR'!$D$13-'Ejercicio 3 - TIR'!$C$13)*B116),'Ejercicio 3 - TIR'!$E$13-SQRT(('Ejercicio 3 - TIR'!$E$13-'Ejercicio 3 - TIR'!$C$13)*('Ejercicio 3 - TIR'!$E$13-'Ejercicio 3 - TIR'!$D$13)*(1-B116)))</f>
        <v>86722.5757248539</v>
      </c>
      <c r="D116" s="16">
        <f ca="1" t="shared" si="854"/>
        <v>0.694049893179783</v>
      </c>
      <c r="E116" s="17">
        <f ca="1">IF(D116&lt;=('Ejercicio 3 - TIR'!$D$14-'Ejercicio 3 - TIR'!$C$14)/('Ejercicio 3 - TIR'!$E$14-'Ejercicio 3 - TIR'!$C$14),'Ejercicio 3 - TIR'!$C$14+SQRT(('Ejercicio 3 - TIR'!$E$14-'Ejercicio 3 - TIR'!$C$14)*('Ejercicio 3 - TIR'!$D$14-'Ejercicio 3 - TIR'!$C$14)*D116),'Ejercicio 3 - TIR'!$E$14-SQRT(('Ejercicio 3 - TIR'!$E$14-'Ejercicio 3 - TIR'!$C$14)*('Ejercicio 3 - TIR'!$E$14-'Ejercicio 3 - TIR'!$D$14)*(1-D116)))</f>
        <v>33225.5984749181</v>
      </c>
      <c r="F116" s="16">
        <f ca="1" t="shared" si="854"/>
        <v>0.346321817661281</v>
      </c>
      <c r="G116" s="17">
        <f ca="1">IF(F116&lt;=('Ejercicio 3 - TIR'!$D$18-'Ejercicio 3 - TIR'!$C$18)/('Ejercicio 3 - TIR'!$E$18-'Ejercicio 3 - TIR'!$C$18),'Ejercicio 3 - TIR'!$C$18+SQRT(('Ejercicio 3 - TIR'!$E$18-'Ejercicio 3 - TIR'!$C$18)*('Ejercicio 3 - TIR'!$D$18-'Ejercicio 3 - TIR'!$C$18)*F116),'Ejercicio 3 - TIR'!$E$18-SQRT(('Ejercicio 3 - TIR'!$E$18-'Ejercicio 3 - TIR'!$C$18)*('Ejercicio 3 - TIR'!$E$18-'Ejercicio 3 - TIR'!$D$18)*(1-F116)))</f>
        <v>37207.5150120685</v>
      </c>
      <c r="H116" s="16">
        <f ca="1" t="shared" ref="H116:L116" si="855">RAND()</f>
        <v>0.164083512594872</v>
      </c>
      <c r="I116" s="17">
        <f ca="1">IF(H116&lt;=('Ejercicio 3 - TIR'!$D$18-'Ejercicio 3 - TIR'!$C$18)/('Ejercicio 3 - TIR'!$E$18-'Ejercicio 3 - TIR'!$C$18),'Ejercicio 3 - TIR'!$C$18+SQRT(('Ejercicio 3 - TIR'!$E$18-'Ejercicio 3 - TIR'!$C$18)*('Ejercicio 3 - TIR'!$D$18-'Ejercicio 3 - TIR'!$C$18)*H116),'Ejercicio 3 - TIR'!$E$18-SQRT(('Ejercicio 3 - TIR'!$E$18-'Ejercicio 3 - TIR'!$C$18)*('Ejercicio 3 - TIR'!$E$18-'Ejercicio 3 - TIR'!$D$18)*(1-H116)))</f>
        <v>34961.1013786488</v>
      </c>
      <c r="J116" s="16">
        <f ca="1" t="shared" si="855"/>
        <v>0.518629248802242</v>
      </c>
      <c r="K116" s="17">
        <f ca="1">IF(J116&lt;=('Ejercicio 3 - TIR'!$D$18-'Ejercicio 3 - TIR'!$C$18)/('Ejercicio 3 - TIR'!$E$18-'Ejercicio 3 - TIR'!$C$18),'Ejercicio 3 - TIR'!$C$18+SQRT(('Ejercicio 3 - TIR'!$E$18-'Ejercicio 3 - TIR'!$C$18)*('Ejercicio 3 - TIR'!$D$18-'Ejercicio 3 - TIR'!$C$18)*J116),'Ejercicio 3 - TIR'!$E$18-SQRT(('Ejercicio 3 - TIR'!$E$18-'Ejercicio 3 - TIR'!$C$18)*('Ejercicio 3 - TIR'!$E$18-'Ejercicio 3 - TIR'!$D$18)*(1-J116)))</f>
        <v>38820.1126591635</v>
      </c>
      <c r="L116" s="16">
        <f ca="1" t="shared" si="855"/>
        <v>0.475267113214853</v>
      </c>
      <c r="M116" s="17">
        <f ca="1">IF(L116&lt;=('Ejercicio 3 - TIR'!$D$18-'Ejercicio 3 - TIR'!$C$18)/('Ejercicio 3 - TIR'!$E$18-'Ejercicio 3 - TIR'!$C$18),'Ejercicio 3 - TIR'!$C$18+SQRT(('Ejercicio 3 - TIR'!$E$18-'Ejercicio 3 - TIR'!$C$18)*('Ejercicio 3 - TIR'!$D$18-'Ejercicio 3 - TIR'!$C$18)*L116),'Ejercicio 3 - TIR'!$E$18-SQRT(('Ejercicio 3 - TIR'!$E$18-'Ejercicio 3 - TIR'!$C$18)*('Ejercicio 3 - TIR'!$E$18-'Ejercicio 3 - TIR'!$D$18)*(1-L116)))</f>
        <v>38443.3445376952</v>
      </c>
      <c r="N116" s="16">
        <f ca="1" t="shared" ref="N116:R116" si="856">RAND()</f>
        <v>0.431582452193014</v>
      </c>
      <c r="O116" s="17">
        <f ca="1">IF(N116&lt;=('Ejercicio 3 - TIR'!$D$18-'Ejercicio 3 - TIR'!$C$18)/('Ejercicio 3 - TIR'!$E$18-'Ejercicio 3 - TIR'!$C$18),'Ejercicio 3 - TIR'!$C$18+SQRT(('Ejercicio 3 - TIR'!$E$18-'Ejercicio 3 - TIR'!$C$18)*('Ejercicio 3 - TIR'!$D$18-'Ejercicio 3 - TIR'!$C$18)*N116),'Ejercicio 3 - TIR'!$E$18-SQRT(('Ejercicio 3 - TIR'!$E$18-'Ejercicio 3 - TIR'!$C$18)*('Ejercicio 3 - TIR'!$E$18-'Ejercicio 3 - TIR'!$D$18)*(1-N116)))</f>
        <v>38045.953506512</v>
      </c>
      <c r="P116" s="16">
        <f ca="1" t="shared" si="856"/>
        <v>0.493964305952347</v>
      </c>
      <c r="Q116" s="18">
        <f ca="1">IF(P116&lt;=('Ejercicio 3 - TIR'!$D$22-'Ejercicio 3 - TIR'!$C$22)/('Ejercicio 3 - TIR'!$E$22-'Ejercicio 3 - TIR'!$C$22),'Ejercicio 3 - TIR'!$C$22+SQRT(('Ejercicio 3 - TIR'!$E$22-'Ejercicio 3 - TIR'!$C$22)*('Ejercicio 3 - TIR'!$D$22-'Ejercicio 3 - TIR'!$C$22)*P116),'Ejercicio 3 - TIR'!$E$22-SQRT(('Ejercicio 3 - TIR'!$E$22-'Ejercicio 3 - TIR'!$C$22)*('Ejercicio 3 - TIR'!$E$22-'Ejercicio 3 - TIR'!$D$22)*(1-P116)))</f>
        <v>0.149818379411266</v>
      </c>
      <c r="R116" s="16">
        <f ca="1" t="shared" si="856"/>
        <v>0.770012261645813</v>
      </c>
      <c r="S116" s="18">
        <f ca="1">IF(R116&lt;=('Ejercicio 3 - TIR'!$D$23-'Ejercicio 3 - TIR'!$C$23)/('Ejercicio 3 - TIR'!$E$23-'Ejercicio 3 - TIR'!$C$23),'Ejercicio 3 - TIR'!$C$23+SQRT(('Ejercicio 3 - TIR'!$E$23-'Ejercicio 3 - TIR'!$C$23)*('Ejercicio 3 - TIR'!$D$23-'Ejercicio 3 - TIR'!$C$23)*R116),'Ejercicio 3 - TIR'!$E$23-SQRT(('Ejercicio 3 - TIR'!$E$23-'Ejercicio 3 - TIR'!$C$23)*('Ejercicio 3 - TIR'!$E$23-'Ejercicio 3 - TIR'!$D$23)*(1-R116)))</f>
        <v>0.159653552422166</v>
      </c>
      <c r="T116" s="16">
        <f ca="1" t="shared" ref="T116:X116" si="857">RAND()</f>
        <v>0.273170122154849</v>
      </c>
      <c r="U116" s="18">
        <f ca="1">IF(T116&lt;=('Ejercicio 3 - TIR'!$D$24-'Ejercicio 3 - TIR'!$C$24)/('Ejercicio 3 - TIR'!$E$24-'Ejercicio 3 - TIR'!$C$24),'Ejercicio 3 - TIR'!$C$24+SQRT(('Ejercicio 3 - TIR'!$E$24-'Ejercicio 3 - TIR'!$C$24)*('Ejercicio 3 - TIR'!$D$24-'Ejercicio 3 - TIR'!$C$24)*T116),'Ejercicio 3 - TIR'!$E$24-SQRT(('Ejercicio 3 - TIR'!$E$24-'Ejercicio 3 - TIR'!$C$24)*('Ejercicio 3 - TIR'!$E$24-'Ejercicio 3 - TIR'!$D$24)*(1-T116)))</f>
        <v>0.173951143115208</v>
      </c>
      <c r="V116" s="16">
        <f ca="1" t="shared" si="857"/>
        <v>0.696391463078885</v>
      </c>
      <c r="W116" s="18">
        <f ca="1">IF(V116&lt;=('Ejercicio 3 - TIR'!$D$25-'Ejercicio 3 - TIR'!$C$25)/('Ejercicio 3 - TIR'!$E$25-'Ejercicio 3 - TIR'!$C$25),'Ejercicio 3 - TIR'!$C$25+SQRT(('Ejercicio 3 - TIR'!$E$25-'Ejercicio 3 - TIR'!$C$25)*('Ejercicio 3 - TIR'!$D$25-'Ejercicio 3 - TIR'!$C$25)*V116),'Ejercicio 3 - TIR'!$E$25-SQRT(('Ejercicio 3 - TIR'!$E$25-'Ejercicio 3 - TIR'!$C$25)*('Ejercicio 3 - TIR'!$E$25-'Ejercicio 3 - TIR'!$D$25)*(1-V116)))</f>
        <v>0.217401995778516</v>
      </c>
      <c r="X116" s="16">
        <f ca="1" t="shared" si="857"/>
        <v>0.0304898457005007</v>
      </c>
      <c r="Y116" s="18">
        <f ca="1">IF(X116&lt;=('Ejercicio 3 - TIR'!$D$26-'Ejercicio 3 - TIR'!$C$26)/('Ejercicio 3 - TIR'!$E$26-'Ejercicio 3 - TIR'!$C$26),'Ejercicio 3 - TIR'!$C$26+SQRT(('Ejercicio 3 - TIR'!$E$26-'Ejercicio 3 - TIR'!$C$26)*('Ejercicio 3 - TIR'!$D$26-'Ejercicio 3 - TIR'!$C$26)*X116),'Ejercicio 3 - TIR'!$E$26-SQRT(('Ejercicio 3 - TIR'!$E$26-'Ejercicio 3 - TIR'!$C$26)*('Ejercicio 3 - TIR'!$E$26-'Ejercicio 3 - TIR'!$D$26)*(1-X116)))</f>
        <v>0.199073179343061</v>
      </c>
      <c r="Z116" s="16">
        <f ca="1" t="shared" si="480"/>
        <v>1.14981837941127</v>
      </c>
      <c r="AA116" s="16">
        <f ca="1" t="shared" si="481"/>
        <v>1.33339096832457</v>
      </c>
      <c r="AB116" s="16">
        <f ca="1" t="shared" si="482"/>
        <v>1.56533585148413</v>
      </c>
      <c r="AC116" s="16">
        <f ca="1" t="shared" si="483"/>
        <v>1.90564298966044</v>
      </c>
      <c r="AD116" s="16">
        <f ca="1" t="shared" si="484"/>
        <v>2.28500539830496</v>
      </c>
      <c r="AE116" s="15">
        <f ca="1" t="shared" si="485"/>
        <v>4977.80531848166</v>
      </c>
      <c r="AF116" s="15">
        <f ca="1" t="shared" si="486"/>
        <v>5772.52962084321</v>
      </c>
      <c r="AG116" s="15">
        <f ca="1" t="shared" si="487"/>
        <v>6776.66774705529</v>
      </c>
      <c r="AH116" s="15">
        <f ca="1" t="shared" si="488"/>
        <v>8249.928839993</v>
      </c>
      <c r="AI116" s="15">
        <f ca="1" t="shared" si="489"/>
        <v>9892.26840352442</v>
      </c>
      <c r="AJ116" s="17">
        <f ca="1" t="shared" si="490"/>
        <v>42781.8846130969</v>
      </c>
      <c r="AK116" s="17">
        <f ca="1" t="shared" si="491"/>
        <v>46616.8168209701</v>
      </c>
      <c r="AL116" s="17">
        <f ca="1" t="shared" si="492"/>
        <v>60766.5141040414</v>
      </c>
      <c r="AM116" s="17">
        <f ca="1" t="shared" si="493"/>
        <v>73259.2900173598</v>
      </c>
      <c r="AN116" s="17">
        <f ca="1" t="shared" si="494"/>
        <v>86935.2091460393</v>
      </c>
      <c r="AO116" s="17">
        <f ca="1">C116/'Ejercicio 3 - TIR'!$D$7</f>
        <v>17344.5151449708</v>
      </c>
      <c r="AP116" s="17">
        <f ca="1" t="shared" si="495"/>
        <v>25437.3694681261</v>
      </c>
      <c r="AQ116" s="17">
        <f ca="1" t="shared" si="496"/>
        <v>29272.3016759993</v>
      </c>
      <c r="AR116" s="17">
        <f ca="1" t="shared" si="497"/>
        <v>43421.9989590707</v>
      </c>
      <c r="AS116" s="17">
        <f ca="1" t="shared" si="498"/>
        <v>55914.7748723891</v>
      </c>
      <c r="AT116" s="17">
        <f ca="1" t="shared" si="499"/>
        <v>69590.6940010685</v>
      </c>
      <c r="AU116" s="17">
        <f ca="1">AP116*'Ejercicio 3 - TIR'!$D$5</f>
        <v>12718.6847340631</v>
      </c>
      <c r="AV116" s="17">
        <f ca="1">AQ116*'Ejercicio 3 - TIR'!$D$5</f>
        <v>14636.1508379996</v>
      </c>
      <c r="AW116" s="17">
        <f ca="1">AR116*'Ejercicio 3 - TIR'!$D$5</f>
        <v>21710.9994795353</v>
      </c>
      <c r="AX116" s="17">
        <f ca="1">AS116*'Ejercicio 3 - TIR'!$D$5</f>
        <v>27957.3874361945</v>
      </c>
      <c r="AY116" s="17">
        <f ca="1">AT116*'Ejercicio 3 - TIR'!$D$5</f>
        <v>34795.3470005343</v>
      </c>
      <c r="AZ116" s="17">
        <f ca="1" t="shared" ref="AZ116:BD116" si="858">AJ116-AU116-AE116</f>
        <v>25085.3945605522</v>
      </c>
      <c r="BA116" s="17">
        <f ca="1" t="shared" si="858"/>
        <v>26208.1363621272</v>
      </c>
      <c r="BB116" s="17">
        <f ca="1" t="shared" si="858"/>
        <v>32278.8468774508</v>
      </c>
      <c r="BC116" s="17">
        <f ca="1" t="shared" si="858"/>
        <v>37051.9737411723</v>
      </c>
      <c r="BD116" s="17">
        <f ca="1" t="shared" si="858"/>
        <v>42247.5937419806</v>
      </c>
      <c r="BE116" s="17">
        <f ca="1" t="shared" ref="BE116:BI116" si="859">AZ116/Z116</f>
        <v>21816.8321273456</v>
      </c>
      <c r="BF116" s="17">
        <f ca="1" t="shared" si="859"/>
        <v>19655.2526488597</v>
      </c>
      <c r="BG116" s="17">
        <f ca="1" t="shared" si="859"/>
        <v>20621.0359564988</v>
      </c>
      <c r="BH116" s="17">
        <f ca="1" t="shared" si="859"/>
        <v>19443.2923387053</v>
      </c>
      <c r="BI116" s="17">
        <f ca="1" t="shared" si="859"/>
        <v>18489.0564255648</v>
      </c>
      <c r="BJ116" s="17">
        <f ca="1" t="shared" si="502"/>
        <v>75920.6718771007</v>
      </c>
      <c r="BK116" s="17">
        <f ca="1" t="shared" si="503"/>
        <v>39632.3107372403</v>
      </c>
      <c r="BL116" s="17">
        <f ca="1" t="shared" si="504"/>
        <v>115552.982614341</v>
      </c>
      <c r="BM116" s="17">
        <f ca="1">BK116*'Ejercicio 3 - TIR'!$D$5</f>
        <v>19816.1553686202</v>
      </c>
      <c r="BN116" s="17">
        <f ca="1" t="shared" si="505"/>
        <v>95736.8272457209</v>
      </c>
      <c r="BO116" s="17">
        <f ca="1" t="shared" si="506"/>
        <v>41897.8560474034</v>
      </c>
      <c r="BP116" s="17">
        <f ca="1" t="shared" si="507"/>
        <v>-119948.174199772</v>
      </c>
      <c r="BQ116" s="17">
        <f ca="1" t="shared" ref="BQ116:BT116" si="860">BE116</f>
        <v>21816.8321273456</v>
      </c>
      <c r="BR116" s="17">
        <f ca="1" t="shared" si="860"/>
        <v>19655.2526488597</v>
      </c>
      <c r="BS116" s="17">
        <f ca="1" t="shared" si="860"/>
        <v>20621.0359564988</v>
      </c>
      <c r="BT116" s="17">
        <f ca="1" t="shared" si="860"/>
        <v>19443.2923387053</v>
      </c>
      <c r="BU116" s="17">
        <f ca="1" t="shared" si="509"/>
        <v>60386.9124729683</v>
      </c>
      <c r="BV116" s="19">
        <f ca="1" t="shared" si="510"/>
        <v>4.94421623590722</v>
      </c>
    </row>
    <row r="117" ht="15" customHeight="1" spans="1:74">
      <c r="A117" s="15">
        <v>116</v>
      </c>
      <c r="B117" s="16">
        <f ca="1" t="shared" ref="B117:F117" si="861">RAND()</f>
        <v>0.699972253299349</v>
      </c>
      <c r="C117" s="17">
        <f ca="1">IF(B117&lt;=('Ejercicio 3 - TIR'!$D$13-'Ejercicio 3 - TIR'!$C$13)/('Ejercicio 3 - TIR'!$E$13-'Ejercicio 3 - TIR'!$C$13),'Ejercicio 3 - TIR'!$C$13+SQRT(('Ejercicio 3 - TIR'!$E$13-'Ejercicio 3 - TIR'!$C$13)*('Ejercicio 3 - TIR'!$D$13-'Ejercicio 3 - TIR'!$C$13)*B117),'Ejercicio 3 - TIR'!$E$13-SQRT(('Ejercicio 3 - TIR'!$E$13-'Ejercicio 3 - TIR'!$C$13)*('Ejercicio 3 - TIR'!$E$13-'Ejercicio 3 - TIR'!$D$13)*(1-B117)))</f>
        <v>81025.4566315608</v>
      </c>
      <c r="D117" s="16">
        <f ca="1" t="shared" si="861"/>
        <v>0.756681406607019</v>
      </c>
      <c r="E117" s="17">
        <f ca="1">IF(D117&lt;=('Ejercicio 3 - TIR'!$D$14-'Ejercicio 3 - TIR'!$C$14)/('Ejercicio 3 - TIR'!$E$14-'Ejercicio 3 - TIR'!$C$14),'Ejercicio 3 - TIR'!$C$14+SQRT(('Ejercicio 3 - TIR'!$E$14-'Ejercicio 3 - TIR'!$C$14)*('Ejercicio 3 - TIR'!$D$14-'Ejercicio 3 - TIR'!$C$14)*D117),'Ejercicio 3 - TIR'!$E$14-SQRT(('Ejercicio 3 - TIR'!$E$14-'Ejercicio 3 - TIR'!$C$14)*('Ejercicio 3 - TIR'!$E$14-'Ejercicio 3 - TIR'!$D$14)*(1-D117)))</f>
        <v>33958.6599988953</v>
      </c>
      <c r="F117" s="16">
        <f ca="1" t="shared" si="861"/>
        <v>0.685965459705159</v>
      </c>
      <c r="G117" s="17">
        <f ca="1">IF(F117&lt;=('Ejercicio 3 - TIR'!$D$18-'Ejercicio 3 - TIR'!$C$18)/('Ejercicio 3 - TIR'!$E$18-'Ejercicio 3 - TIR'!$C$18),'Ejercicio 3 - TIR'!$C$18+SQRT(('Ejercicio 3 - TIR'!$E$18-'Ejercicio 3 - TIR'!$C$18)*('Ejercicio 3 - TIR'!$D$18-'Ejercicio 3 - TIR'!$C$18)*F117),'Ejercicio 3 - TIR'!$E$18-SQRT(('Ejercicio 3 - TIR'!$E$18-'Ejercicio 3 - TIR'!$C$18)*('Ejercicio 3 - TIR'!$E$18-'Ejercicio 3 - TIR'!$D$18)*(1-F117)))</f>
        <v>40146.8988757586</v>
      </c>
      <c r="H117" s="16">
        <f ca="1" t="shared" ref="H117:L117" si="862">RAND()</f>
        <v>0.588893818580626</v>
      </c>
      <c r="I117" s="17">
        <f ca="1">IF(H117&lt;=('Ejercicio 3 - TIR'!$D$18-'Ejercicio 3 - TIR'!$C$18)/('Ejercicio 3 - TIR'!$E$18-'Ejercicio 3 - TIR'!$C$18),'Ejercicio 3 - TIR'!$C$18+SQRT(('Ejercicio 3 - TIR'!$E$18-'Ejercicio 3 - TIR'!$C$18)*('Ejercicio 3 - TIR'!$D$18-'Ejercicio 3 - TIR'!$C$18)*H117),'Ejercicio 3 - TIR'!$E$18-SQRT(('Ejercicio 3 - TIR'!$E$18-'Ejercicio 3 - TIR'!$C$18)*('Ejercicio 3 - TIR'!$E$18-'Ejercicio 3 - TIR'!$D$18)*(1-H117)))</f>
        <v>39398.6207917489</v>
      </c>
      <c r="J117" s="16">
        <f ca="1" t="shared" si="862"/>
        <v>0.155958007357913</v>
      </c>
      <c r="K117" s="17">
        <f ca="1">IF(J117&lt;=('Ejercicio 3 - TIR'!$D$18-'Ejercicio 3 - TIR'!$C$18)/('Ejercicio 3 - TIR'!$E$18-'Ejercicio 3 - TIR'!$C$18),'Ejercicio 3 - TIR'!$C$18+SQRT(('Ejercicio 3 - TIR'!$E$18-'Ejercicio 3 - TIR'!$C$18)*('Ejercicio 3 - TIR'!$D$18-'Ejercicio 3 - TIR'!$C$18)*J117),'Ejercicio 3 - TIR'!$E$18-SQRT(('Ejercicio 3 - TIR'!$E$18-'Ejercicio 3 - TIR'!$C$18)*('Ejercicio 3 - TIR'!$E$18-'Ejercicio 3 - TIR'!$D$18)*(1-J117)))</f>
        <v>34836.703536882</v>
      </c>
      <c r="L117" s="16">
        <f ca="1" t="shared" si="862"/>
        <v>0.714846175624191</v>
      </c>
      <c r="M117" s="17">
        <f ca="1">IF(L117&lt;=('Ejercicio 3 - TIR'!$D$18-'Ejercicio 3 - TIR'!$C$18)/('Ejercicio 3 - TIR'!$E$18-'Ejercicio 3 - TIR'!$C$18),'Ejercicio 3 - TIR'!$C$18+SQRT(('Ejercicio 3 - TIR'!$E$18-'Ejercicio 3 - TIR'!$C$18)*('Ejercicio 3 - TIR'!$D$18-'Ejercicio 3 - TIR'!$C$18)*L117),'Ejercicio 3 - TIR'!$E$18-SQRT(('Ejercicio 3 - TIR'!$E$18-'Ejercicio 3 - TIR'!$C$18)*('Ejercicio 3 - TIR'!$E$18-'Ejercicio 3 - TIR'!$D$18)*(1-L117)))</f>
        <v>40375.4419856395</v>
      </c>
      <c r="N117" s="16">
        <f ca="1" t="shared" ref="N117:R117" si="863">RAND()</f>
        <v>0.887469425389398</v>
      </c>
      <c r="O117" s="17">
        <f ca="1">IF(N117&lt;=('Ejercicio 3 - TIR'!$D$18-'Ejercicio 3 - TIR'!$C$18)/('Ejercicio 3 - TIR'!$E$18-'Ejercicio 3 - TIR'!$C$18),'Ejercicio 3 - TIR'!$C$18+SQRT(('Ejercicio 3 - TIR'!$E$18-'Ejercicio 3 - TIR'!$C$18)*('Ejercicio 3 - TIR'!$D$18-'Ejercicio 3 - TIR'!$C$18)*N117),'Ejercicio 3 - TIR'!$E$18-SQRT(('Ejercicio 3 - TIR'!$E$18-'Ejercicio 3 - TIR'!$C$18)*('Ejercicio 3 - TIR'!$E$18-'Ejercicio 3 - TIR'!$D$18)*(1-N117)))</f>
        <v>42094.8678006337</v>
      </c>
      <c r="P117" s="16">
        <f ca="1" t="shared" si="863"/>
        <v>0.264601531553262</v>
      </c>
      <c r="Q117" s="18">
        <f ca="1">IF(P117&lt;=('Ejercicio 3 - TIR'!$D$22-'Ejercicio 3 - TIR'!$C$22)/('Ejercicio 3 - TIR'!$E$22-'Ejercicio 3 - TIR'!$C$22),'Ejercicio 3 - TIR'!$C$22+SQRT(('Ejercicio 3 - TIR'!$E$22-'Ejercicio 3 - TIR'!$C$22)*('Ejercicio 3 - TIR'!$D$22-'Ejercicio 3 - TIR'!$C$22)*P117),'Ejercicio 3 - TIR'!$E$22-SQRT(('Ejercicio 3 - TIR'!$E$22-'Ejercicio 3 - TIR'!$C$22)*('Ejercicio 3 - TIR'!$E$22-'Ejercicio 3 - TIR'!$D$22)*(1-P117)))</f>
        <v>0.141823903335468</v>
      </c>
      <c r="R117" s="16">
        <f ca="1" t="shared" si="863"/>
        <v>0.470300117778581</v>
      </c>
      <c r="S117" s="18">
        <f ca="1">IF(R117&lt;=('Ejercicio 3 - TIR'!$D$23-'Ejercicio 3 - TIR'!$C$23)/('Ejercicio 3 - TIR'!$E$23-'Ejercicio 3 - TIR'!$C$23),'Ejercicio 3 - TIR'!$C$23+SQRT(('Ejercicio 3 - TIR'!$E$23-'Ejercicio 3 - TIR'!$C$23)*('Ejercicio 3 - TIR'!$D$23-'Ejercicio 3 - TIR'!$C$23)*R117),'Ejercicio 3 - TIR'!$E$23-SQRT(('Ejercicio 3 - TIR'!$E$23-'Ejercicio 3 - TIR'!$C$23)*('Ejercicio 3 - TIR'!$E$23-'Ejercicio 3 - TIR'!$D$23)*(1-R117)))</f>
        <v>0.149095364098108</v>
      </c>
      <c r="T117" s="16">
        <f ca="1" t="shared" ref="T117:X117" si="864">RAND()</f>
        <v>0.214258378751105</v>
      </c>
      <c r="U117" s="18">
        <f ca="1">IF(T117&lt;=('Ejercicio 3 - TIR'!$D$24-'Ejercicio 3 - TIR'!$C$24)/('Ejercicio 3 - TIR'!$E$24-'Ejercicio 3 - TIR'!$C$24),'Ejercicio 3 - TIR'!$C$24+SQRT(('Ejercicio 3 - TIR'!$E$24-'Ejercicio 3 - TIR'!$C$24)*('Ejercicio 3 - TIR'!$D$24-'Ejercicio 3 - TIR'!$C$24)*T117),'Ejercicio 3 - TIR'!$E$24-SQRT(('Ejercicio 3 - TIR'!$E$24-'Ejercicio 3 - TIR'!$C$24)*('Ejercicio 3 - TIR'!$E$24-'Ejercicio 3 - TIR'!$D$24)*(1-T117)))</f>
        <v>0.171211850352511</v>
      </c>
      <c r="V117" s="16">
        <f ca="1" t="shared" si="864"/>
        <v>0.342897033147191</v>
      </c>
      <c r="W117" s="18">
        <f ca="1">IF(V117&lt;=('Ejercicio 3 - TIR'!$D$25-'Ejercicio 3 - TIR'!$C$25)/('Ejercicio 3 - TIR'!$E$25-'Ejercicio 3 - TIR'!$C$25),'Ejercicio 3 - TIR'!$C$25+SQRT(('Ejercicio 3 - TIR'!$E$25-'Ejercicio 3 - TIR'!$C$25)*('Ejercicio 3 - TIR'!$D$25-'Ejercicio 3 - TIR'!$C$25)*V117),'Ejercicio 3 - TIR'!$E$25-SQRT(('Ejercicio 3 - TIR'!$E$25-'Ejercicio 3 - TIR'!$C$25)*('Ejercicio 3 - TIR'!$E$25-'Ejercicio 3 - TIR'!$D$25)*(1-V117)))</f>
        <v>0.202043140386543</v>
      </c>
      <c r="X117" s="16">
        <f ca="1" t="shared" si="864"/>
        <v>0.207982489299715</v>
      </c>
      <c r="Y117" s="18">
        <f ca="1">IF(X117&lt;=('Ejercicio 3 - TIR'!$D$26-'Ejercicio 3 - TIR'!$C$26)/('Ejercicio 3 - TIR'!$E$26-'Ejercicio 3 - TIR'!$C$26),'Ejercicio 3 - TIR'!$C$26+SQRT(('Ejercicio 3 - TIR'!$E$26-'Ejercicio 3 - TIR'!$C$26)*('Ejercicio 3 - TIR'!$D$26-'Ejercicio 3 - TIR'!$C$26)*X117),'Ejercicio 3 - TIR'!$E$26-SQRT(('Ejercicio 3 - TIR'!$E$26-'Ejercicio 3 - TIR'!$C$26)*('Ejercicio 3 - TIR'!$E$26-'Ejercicio 3 - TIR'!$D$26)*(1-X117)))</f>
        <v>0.213697103643889</v>
      </c>
      <c r="Z117" s="16">
        <f ca="1" t="shared" si="480"/>
        <v>1.14182390333547</v>
      </c>
      <c r="AA117" s="16">
        <f ca="1" t="shared" si="481"/>
        <v>1.31206455393919</v>
      </c>
      <c r="AB117" s="16">
        <f ca="1" t="shared" si="482"/>
        <v>1.53670555400106</v>
      </c>
      <c r="AC117" s="16">
        <f ca="1" t="shared" si="483"/>
        <v>1.84718636998088</v>
      </c>
      <c r="AD117" s="16">
        <f ca="1" t="shared" si="484"/>
        <v>2.24192474713627</v>
      </c>
      <c r="AE117" s="15">
        <f ca="1" t="shared" si="485"/>
        <v>4816.14971308537</v>
      </c>
      <c r="AF117" s="15">
        <f ca="1" t="shared" si="486"/>
        <v>5534.21530810883</v>
      </c>
      <c r="AG117" s="15">
        <f ca="1" t="shared" si="487"/>
        <v>6481.73855125934</v>
      </c>
      <c r="AH117" s="15">
        <f ca="1" t="shared" si="488"/>
        <v>7791.3293633203</v>
      </c>
      <c r="AI117" s="15">
        <f ca="1" t="shared" si="489"/>
        <v>9456.31388179743</v>
      </c>
      <c r="AJ117" s="17">
        <f ca="1" t="shared" si="490"/>
        <v>45840.688781133</v>
      </c>
      <c r="AK117" s="17">
        <f ca="1" t="shared" si="491"/>
        <v>51693.5338149454</v>
      </c>
      <c r="AL117" s="17">
        <f ca="1" t="shared" si="492"/>
        <v>53533.7558082151</v>
      </c>
      <c r="AM117" s="17">
        <f ca="1" t="shared" si="493"/>
        <v>74580.9661178271</v>
      </c>
      <c r="AN117" s="17">
        <f ca="1" t="shared" si="494"/>
        <v>94373.5258496701</v>
      </c>
      <c r="AO117" s="17">
        <f ca="1">C117/'Ejercicio 3 - TIR'!$D$7</f>
        <v>16205.0913263122</v>
      </c>
      <c r="AP117" s="17">
        <f ca="1" t="shared" si="495"/>
        <v>29635.5974548209</v>
      </c>
      <c r="AQ117" s="17">
        <f ca="1" t="shared" si="496"/>
        <v>35488.4424886332</v>
      </c>
      <c r="AR117" s="17">
        <f ca="1" t="shared" si="497"/>
        <v>37328.6644819029</v>
      </c>
      <c r="AS117" s="17">
        <f ca="1" t="shared" si="498"/>
        <v>58375.874791515</v>
      </c>
      <c r="AT117" s="17">
        <f ca="1" t="shared" si="499"/>
        <v>78168.434523358</v>
      </c>
      <c r="AU117" s="17">
        <f ca="1">AP117*'Ejercicio 3 - TIR'!$D$5</f>
        <v>14817.7987274104</v>
      </c>
      <c r="AV117" s="17">
        <f ca="1">AQ117*'Ejercicio 3 - TIR'!$D$5</f>
        <v>17744.2212443166</v>
      </c>
      <c r="AW117" s="17">
        <f ca="1">AR117*'Ejercicio 3 - TIR'!$D$5</f>
        <v>18664.3322409515</v>
      </c>
      <c r="AX117" s="17">
        <f ca="1">AS117*'Ejercicio 3 - TIR'!$D$5</f>
        <v>29187.9373957575</v>
      </c>
      <c r="AY117" s="17">
        <f ca="1">AT117*'Ejercicio 3 - TIR'!$D$5</f>
        <v>39084.217261679</v>
      </c>
      <c r="AZ117" s="17">
        <f ca="1" t="shared" ref="AZ117:BD117" si="865">AJ117-AU117-AE117</f>
        <v>26206.7403406372</v>
      </c>
      <c r="BA117" s="17">
        <f ca="1" t="shared" si="865"/>
        <v>28415.0972625199</v>
      </c>
      <c r="BB117" s="17">
        <f ca="1" t="shared" si="865"/>
        <v>28387.6850160043</v>
      </c>
      <c r="BC117" s="17">
        <f ca="1" t="shared" si="865"/>
        <v>37601.6993587493</v>
      </c>
      <c r="BD117" s="17">
        <f ca="1" t="shared" si="865"/>
        <v>45832.9947061937</v>
      </c>
      <c r="BE117" s="17">
        <f ca="1" t="shared" ref="BE117:BI117" si="866">AZ117/Z117</f>
        <v>22951.6480291599</v>
      </c>
      <c r="BF117" s="17">
        <f ca="1" t="shared" si="866"/>
        <v>21656.7829511206</v>
      </c>
      <c r="BG117" s="17">
        <f ca="1" t="shared" si="866"/>
        <v>18473.0802476065</v>
      </c>
      <c r="BH117" s="17">
        <f ca="1" t="shared" si="866"/>
        <v>20356.2022597311</v>
      </c>
      <c r="BI117" s="17">
        <f ca="1" t="shared" si="866"/>
        <v>20443.591946937</v>
      </c>
      <c r="BJ117" s="17">
        <f ca="1" t="shared" si="502"/>
        <v>76132.7602311099</v>
      </c>
      <c r="BK117" s="17">
        <f ca="1" t="shared" si="503"/>
        <v>36330.5952740625</v>
      </c>
      <c r="BL117" s="17">
        <f ca="1" t="shared" si="504"/>
        <v>112463.355505172</v>
      </c>
      <c r="BM117" s="17">
        <f ca="1">BK117*'Ejercicio 3 - TIR'!$D$5</f>
        <v>18165.2976370312</v>
      </c>
      <c r="BN117" s="17">
        <f ca="1" t="shared" si="505"/>
        <v>94298.0578681411</v>
      </c>
      <c r="BO117" s="17">
        <f ca="1" t="shared" si="506"/>
        <v>42061.2056620514</v>
      </c>
      <c r="BP117" s="17">
        <f ca="1" t="shared" si="507"/>
        <v>-114984.116630456</v>
      </c>
      <c r="BQ117" s="17">
        <f ca="1" t="shared" ref="BQ117:BT117" si="867">BE117</f>
        <v>22951.6480291599</v>
      </c>
      <c r="BR117" s="17">
        <f ca="1" t="shared" si="867"/>
        <v>21656.7829511206</v>
      </c>
      <c r="BS117" s="17">
        <f ca="1" t="shared" si="867"/>
        <v>18473.0802476065</v>
      </c>
      <c r="BT117" s="17">
        <f ca="1" t="shared" si="867"/>
        <v>20356.2022597311</v>
      </c>
      <c r="BU117" s="17">
        <f ca="1" t="shared" si="509"/>
        <v>62504.7976089884</v>
      </c>
      <c r="BV117" s="19">
        <f ca="1" t="shared" si="510"/>
        <v>7.15334933758469</v>
      </c>
    </row>
    <row r="118" ht="15" customHeight="1" spans="1:74">
      <c r="A118" s="15">
        <v>117</v>
      </c>
      <c r="B118" s="16">
        <f ca="1" t="shared" ref="B118:F118" si="868">RAND()</f>
        <v>0.341966480623733</v>
      </c>
      <c r="C118" s="17">
        <f ca="1">IF(B118&lt;=('Ejercicio 3 - TIR'!$D$13-'Ejercicio 3 - TIR'!$C$13)/('Ejercicio 3 - TIR'!$E$13-'Ejercicio 3 - TIR'!$C$13),'Ejercicio 3 - TIR'!$C$13+SQRT(('Ejercicio 3 - TIR'!$E$13-'Ejercicio 3 - TIR'!$C$13)*('Ejercicio 3 - TIR'!$D$13-'Ejercicio 3 - TIR'!$C$13)*B118),'Ejercicio 3 - TIR'!$E$13-SQRT(('Ejercicio 3 - TIR'!$E$13-'Ejercicio 3 - TIR'!$C$13)*('Ejercicio 3 - TIR'!$E$13-'Ejercicio 3 - TIR'!$D$13)*(1-B118)))</f>
        <v>71899.4622248698</v>
      </c>
      <c r="D118" s="16">
        <f ca="1" t="shared" si="868"/>
        <v>0.607862468473428</v>
      </c>
      <c r="E118" s="17">
        <f ca="1">IF(D118&lt;=('Ejercicio 3 - TIR'!$D$14-'Ejercicio 3 - TIR'!$C$14)/('Ejercicio 3 - TIR'!$E$14-'Ejercicio 3 - TIR'!$C$14),'Ejercicio 3 - TIR'!$C$14+SQRT(('Ejercicio 3 - TIR'!$E$14-'Ejercicio 3 - TIR'!$C$14)*('Ejercicio 3 - TIR'!$D$14-'Ejercicio 3 - TIR'!$C$14)*D118),'Ejercicio 3 - TIR'!$E$14-SQRT(('Ejercicio 3 - TIR'!$E$14-'Ejercicio 3 - TIR'!$C$14)*('Ejercicio 3 - TIR'!$E$14-'Ejercicio 3 - TIR'!$D$14)*(1-D118)))</f>
        <v>32330.5391500454</v>
      </c>
      <c r="F118" s="16">
        <f ca="1" t="shared" si="868"/>
        <v>0.392399782355504</v>
      </c>
      <c r="G118" s="17">
        <f ca="1">IF(F118&lt;=('Ejercicio 3 - TIR'!$D$18-'Ejercicio 3 - TIR'!$C$18)/('Ejercicio 3 - TIR'!$E$18-'Ejercicio 3 - TIR'!$C$18),'Ejercicio 3 - TIR'!$C$18+SQRT(('Ejercicio 3 - TIR'!$E$18-'Ejercicio 3 - TIR'!$C$18)*('Ejercicio 3 - TIR'!$D$18-'Ejercicio 3 - TIR'!$C$18)*F118),'Ejercicio 3 - TIR'!$E$18-SQRT(('Ejercicio 3 - TIR'!$E$18-'Ejercicio 3 - TIR'!$C$18)*('Ejercicio 3 - TIR'!$E$18-'Ejercicio 3 - TIR'!$D$18)*(1-F118)))</f>
        <v>37672.024983883</v>
      </c>
      <c r="H118" s="16">
        <f ca="1" t="shared" ref="H118:L118" si="869">RAND()</f>
        <v>0.513967272767153</v>
      </c>
      <c r="I118" s="17">
        <f ca="1">IF(H118&lt;=('Ejercicio 3 - TIR'!$D$18-'Ejercicio 3 - TIR'!$C$18)/('Ejercicio 3 - TIR'!$E$18-'Ejercicio 3 - TIR'!$C$18),'Ejercicio 3 - TIR'!$C$18+SQRT(('Ejercicio 3 - TIR'!$E$18-'Ejercicio 3 - TIR'!$C$18)*('Ejercicio 3 - TIR'!$D$18-'Ejercicio 3 - TIR'!$C$18)*H118),'Ejercicio 3 - TIR'!$E$18-SQRT(('Ejercicio 3 - TIR'!$E$18-'Ejercicio 3 - TIR'!$C$18)*('Ejercicio 3 - TIR'!$E$18-'Ejercicio 3 - TIR'!$D$18)*(1-H118)))</f>
        <v>38780.3810233425</v>
      </c>
      <c r="J118" s="16">
        <f ca="1" t="shared" si="869"/>
        <v>0.277898171201536</v>
      </c>
      <c r="K118" s="17">
        <f ca="1">IF(J118&lt;=('Ejercicio 3 - TIR'!$D$18-'Ejercicio 3 - TIR'!$C$18)/('Ejercicio 3 - TIR'!$E$18-'Ejercicio 3 - TIR'!$C$18),'Ejercicio 3 - TIR'!$C$18+SQRT(('Ejercicio 3 - TIR'!$E$18-'Ejercicio 3 - TIR'!$C$18)*('Ejercicio 3 - TIR'!$D$18-'Ejercicio 3 - TIR'!$C$18)*J118),'Ejercicio 3 - TIR'!$E$18-SQRT(('Ejercicio 3 - TIR'!$E$18-'Ejercicio 3 - TIR'!$C$18)*('Ejercicio 3 - TIR'!$E$18-'Ejercicio 3 - TIR'!$D$18)*(1-J118)))</f>
        <v>36456.3709373169</v>
      </c>
      <c r="L118" s="16">
        <f ca="1" t="shared" si="869"/>
        <v>0.709888252751632</v>
      </c>
      <c r="M118" s="17">
        <f ca="1">IF(L118&lt;=('Ejercicio 3 - TIR'!$D$18-'Ejercicio 3 - TIR'!$C$18)/('Ejercicio 3 - TIR'!$E$18-'Ejercicio 3 - TIR'!$C$18),'Ejercicio 3 - TIR'!$C$18+SQRT(('Ejercicio 3 - TIR'!$E$18-'Ejercicio 3 - TIR'!$C$18)*('Ejercicio 3 - TIR'!$D$18-'Ejercicio 3 - TIR'!$C$18)*L118),'Ejercicio 3 - TIR'!$E$18-SQRT(('Ejercicio 3 - TIR'!$E$18-'Ejercicio 3 - TIR'!$C$18)*('Ejercicio 3 - TIR'!$E$18-'Ejercicio 3 - TIR'!$D$18)*(1-L118)))</f>
        <v>40335.4120178061</v>
      </c>
      <c r="N118" s="16">
        <f ca="1" t="shared" ref="N118:R118" si="870">RAND()</f>
        <v>0.019908757190136</v>
      </c>
      <c r="O118" s="17">
        <f ca="1">IF(N118&lt;=('Ejercicio 3 - TIR'!$D$18-'Ejercicio 3 - TIR'!$C$18)/('Ejercicio 3 - TIR'!$E$18-'Ejercicio 3 - TIR'!$C$18),'Ejercicio 3 - TIR'!$C$18+SQRT(('Ejercicio 3 - TIR'!$E$18-'Ejercicio 3 - TIR'!$C$18)*('Ejercicio 3 - TIR'!$D$18-'Ejercicio 3 - TIR'!$C$18)*N118),'Ejercicio 3 - TIR'!$E$18-SQRT(('Ejercicio 3 - TIR'!$E$18-'Ejercicio 3 - TIR'!$C$18)*('Ejercicio 3 - TIR'!$E$18-'Ejercicio 3 - TIR'!$D$18)*(1-N118)))</f>
        <v>31728.0953615239</v>
      </c>
      <c r="P118" s="16">
        <f ca="1" t="shared" si="870"/>
        <v>0.428459106619528</v>
      </c>
      <c r="Q118" s="18">
        <f ca="1">IF(P118&lt;=('Ejercicio 3 - TIR'!$D$22-'Ejercicio 3 - TIR'!$C$22)/('Ejercicio 3 - TIR'!$E$22-'Ejercicio 3 - TIR'!$C$22),'Ejercicio 3 - TIR'!$C$22+SQRT(('Ejercicio 3 - TIR'!$E$22-'Ejercicio 3 - TIR'!$C$22)*('Ejercicio 3 - TIR'!$D$22-'Ejercicio 3 - TIR'!$C$22)*P118),'Ejercicio 3 - TIR'!$E$22-SQRT(('Ejercicio 3 - TIR'!$E$22-'Ejercicio 3 - TIR'!$C$22)*('Ejercicio 3 - TIR'!$E$22-'Ejercicio 3 - TIR'!$D$22)*(1-P118)))</f>
        <v>0.147770963107446</v>
      </c>
      <c r="R118" s="16">
        <f ca="1" t="shared" si="870"/>
        <v>0.484190552146027</v>
      </c>
      <c r="S118" s="18">
        <f ca="1">IF(R118&lt;=('Ejercicio 3 - TIR'!$D$23-'Ejercicio 3 - TIR'!$C$23)/('Ejercicio 3 - TIR'!$E$23-'Ejercicio 3 - TIR'!$C$23),'Ejercicio 3 - TIR'!$C$23+SQRT(('Ejercicio 3 - TIR'!$E$23-'Ejercicio 3 - TIR'!$C$23)*('Ejercicio 3 - TIR'!$D$23-'Ejercicio 3 - TIR'!$C$23)*R118),'Ejercicio 3 - TIR'!$E$23-SQRT(('Ejercicio 3 - TIR'!$E$23-'Ejercicio 3 - TIR'!$C$23)*('Ejercicio 3 - TIR'!$E$23-'Ejercicio 3 - TIR'!$D$23)*(1-R118)))</f>
        <v>0.149521907016025</v>
      </c>
      <c r="T118" s="16">
        <f ca="1" t="shared" ref="T118:X118" si="871">RAND()</f>
        <v>0.140759040872129</v>
      </c>
      <c r="U118" s="18">
        <f ca="1">IF(T118&lt;=('Ejercicio 3 - TIR'!$D$24-'Ejercicio 3 - TIR'!$C$24)/('Ejercicio 3 - TIR'!$E$24-'Ejercicio 3 - TIR'!$C$24),'Ejercicio 3 - TIR'!$C$24+SQRT(('Ejercicio 3 - TIR'!$E$24-'Ejercicio 3 - TIR'!$C$24)*('Ejercicio 3 - TIR'!$D$24-'Ejercicio 3 - TIR'!$C$24)*T118),'Ejercicio 3 - TIR'!$E$24-SQRT(('Ejercicio 3 - TIR'!$E$24-'Ejercicio 3 - TIR'!$C$24)*('Ejercicio 3 - TIR'!$E$24-'Ejercicio 3 - TIR'!$D$24)*(1-T118)))</f>
        <v>0.167192846937941</v>
      </c>
      <c r="V118" s="16">
        <f ca="1" t="shared" si="871"/>
        <v>0.278236053075053</v>
      </c>
      <c r="W118" s="18">
        <f ca="1">IF(V118&lt;=('Ejercicio 3 - TIR'!$D$25-'Ejercicio 3 - TIR'!$C$25)/('Ejercicio 3 - TIR'!$E$25-'Ejercicio 3 - TIR'!$C$25),'Ejercicio 3 - TIR'!$C$25+SQRT(('Ejercicio 3 - TIR'!$E$25-'Ejercicio 3 - TIR'!$C$25)*('Ejercicio 3 - TIR'!$D$25-'Ejercicio 3 - TIR'!$C$25)*V118),'Ejercicio 3 - TIR'!$E$25-SQRT(('Ejercicio 3 - TIR'!$E$25-'Ejercicio 3 - TIR'!$C$25)*('Ejercicio 3 - TIR'!$E$25-'Ejercicio 3 - TIR'!$D$25)*(1-V118)))</f>
        <v>0.199736526399169</v>
      </c>
      <c r="X118" s="16">
        <f ca="1" t="shared" si="871"/>
        <v>0.89771365455495</v>
      </c>
      <c r="Y118" s="18">
        <f ca="1">IF(X118&lt;=('Ejercicio 3 - TIR'!$D$26-'Ejercicio 3 - TIR'!$C$26)/('Ejercicio 3 - TIR'!$E$26-'Ejercicio 3 - TIR'!$C$26),'Ejercicio 3 - TIR'!$C$26+SQRT(('Ejercicio 3 - TIR'!$E$26-'Ejercicio 3 - TIR'!$C$26)*('Ejercicio 3 - TIR'!$D$26-'Ejercicio 3 - TIR'!$C$26)*X118),'Ejercicio 3 - TIR'!$E$26-SQRT(('Ejercicio 3 - TIR'!$E$26-'Ejercicio 3 - TIR'!$C$26)*('Ejercicio 3 - TIR'!$E$26-'Ejercicio 3 - TIR'!$D$26)*(1-X118)))</f>
        <v>0.256497951889181</v>
      </c>
      <c r="Z118" s="16">
        <f ca="1" t="shared" si="480"/>
        <v>1.14777096310745</v>
      </c>
      <c r="AA118" s="16">
        <f ca="1" t="shared" si="481"/>
        <v>1.31938786632889</v>
      </c>
      <c r="AB118" s="16">
        <f ca="1" t="shared" si="482"/>
        <v>1.5399800799158</v>
      </c>
      <c r="AC118" s="16">
        <f ca="1" t="shared" si="483"/>
        <v>1.84757035180209</v>
      </c>
      <c r="AD118" s="16">
        <f ca="1" t="shared" si="484"/>
        <v>2.3214683630105</v>
      </c>
      <c r="AE118" s="15">
        <f ca="1" t="shared" si="485"/>
        <v>4777.51490798522</v>
      </c>
      <c r="AF118" s="15">
        <f ca="1" t="shared" si="486"/>
        <v>5491.85804782466</v>
      </c>
      <c r="AG118" s="15">
        <f ca="1" t="shared" si="487"/>
        <v>6410.0574298195</v>
      </c>
      <c r="AH118" s="15">
        <f ca="1" t="shared" si="488"/>
        <v>7690.38003487083</v>
      </c>
      <c r="AI118" s="15">
        <f ca="1" t="shared" si="489"/>
        <v>9662.94676306464</v>
      </c>
      <c r="AJ118" s="17">
        <f ca="1" t="shared" si="490"/>
        <v>43238.8563979592</v>
      </c>
      <c r="AK118" s="17">
        <f ca="1" t="shared" si="491"/>
        <v>51166.3641738093</v>
      </c>
      <c r="AL118" s="17">
        <f ca="1" t="shared" si="492"/>
        <v>56142.0850294892</v>
      </c>
      <c r="AM118" s="17">
        <f ca="1" t="shared" si="493"/>
        <v>74522.5113718203</v>
      </c>
      <c r="AN118" s="17">
        <f ca="1" t="shared" si="494"/>
        <v>73655.7696003579</v>
      </c>
      <c r="AO118" s="17">
        <f ca="1">C118/'Ejercicio 3 - TIR'!$D$7</f>
        <v>14379.892444974</v>
      </c>
      <c r="AP118" s="17">
        <f ca="1" t="shared" si="495"/>
        <v>28858.9639529853</v>
      </c>
      <c r="AQ118" s="17">
        <f ca="1" t="shared" si="496"/>
        <v>36786.4717288354</v>
      </c>
      <c r="AR118" s="17">
        <f ca="1" t="shared" si="497"/>
        <v>41762.1925845152</v>
      </c>
      <c r="AS118" s="17">
        <f ca="1" t="shared" si="498"/>
        <v>60142.6189268463</v>
      </c>
      <c r="AT118" s="17">
        <f ca="1" t="shared" si="499"/>
        <v>59275.8771553839</v>
      </c>
      <c r="AU118" s="17">
        <f ca="1">AP118*'Ejercicio 3 - TIR'!$D$5</f>
        <v>14429.4819764926</v>
      </c>
      <c r="AV118" s="17">
        <f ca="1">AQ118*'Ejercicio 3 - TIR'!$D$5</f>
        <v>18393.2358644177</v>
      </c>
      <c r="AW118" s="17">
        <f ca="1">AR118*'Ejercicio 3 - TIR'!$D$5</f>
        <v>20881.0962922576</v>
      </c>
      <c r="AX118" s="17">
        <f ca="1">AS118*'Ejercicio 3 - TIR'!$D$5</f>
        <v>30071.3094634232</v>
      </c>
      <c r="AY118" s="17">
        <f ca="1">AT118*'Ejercicio 3 - TIR'!$D$5</f>
        <v>29637.938577692</v>
      </c>
      <c r="AZ118" s="17">
        <f ca="1" t="shared" ref="AZ118:BD118" si="872">AJ118-AU118-AE118</f>
        <v>24031.8595134814</v>
      </c>
      <c r="BA118" s="17">
        <f ca="1" t="shared" si="872"/>
        <v>27281.270261567</v>
      </c>
      <c r="BB118" s="17">
        <f ca="1" t="shared" si="872"/>
        <v>28850.9313074121</v>
      </c>
      <c r="BC118" s="17">
        <f ca="1" t="shared" si="872"/>
        <v>36760.8218735263</v>
      </c>
      <c r="BD118" s="17">
        <f ca="1" t="shared" si="872"/>
        <v>34354.8842596013</v>
      </c>
      <c r="BE118" s="17">
        <f ca="1" t="shared" ref="BE118:BI118" si="873">AZ118/Z118</f>
        <v>20937.8528346963</v>
      </c>
      <c r="BF118" s="17">
        <f ca="1" t="shared" si="873"/>
        <v>20677.2177900008</v>
      </c>
      <c r="BG118" s="17">
        <f ca="1" t="shared" si="873"/>
        <v>18734.6133133031</v>
      </c>
      <c r="BH118" s="17">
        <f ca="1" t="shared" si="873"/>
        <v>19896.845518045</v>
      </c>
      <c r="BI118" s="17">
        <f ca="1" t="shared" si="873"/>
        <v>14798.7734000603</v>
      </c>
      <c r="BJ118" s="17">
        <f ca="1" t="shared" si="502"/>
        <v>75054.3237959028</v>
      </c>
      <c r="BK118" s="17">
        <f ca="1" t="shared" si="503"/>
        <v>33382.4653745007</v>
      </c>
      <c r="BL118" s="17">
        <f ca="1" t="shared" si="504"/>
        <v>108436.789170404</v>
      </c>
      <c r="BM118" s="17">
        <f ca="1">BK118*'Ejercicio 3 - TIR'!$D$5</f>
        <v>16691.2326872504</v>
      </c>
      <c r="BN118" s="17">
        <f ca="1" t="shared" si="505"/>
        <v>91745.5564831532</v>
      </c>
      <c r="BO118" s="17">
        <f ca="1" t="shared" si="506"/>
        <v>39520.4853725324</v>
      </c>
      <c r="BP118" s="17">
        <f ca="1" t="shared" si="507"/>
        <v>-104230.001374915</v>
      </c>
      <c r="BQ118" s="17">
        <f ca="1" t="shared" ref="BQ118:BT118" si="874">BE118</f>
        <v>20937.8528346963</v>
      </c>
      <c r="BR118" s="17">
        <f ca="1" t="shared" si="874"/>
        <v>20677.2177900008</v>
      </c>
      <c r="BS118" s="17">
        <f ca="1" t="shared" si="874"/>
        <v>18734.6133133031</v>
      </c>
      <c r="BT118" s="17">
        <f ca="1" t="shared" si="874"/>
        <v>19896.845518045</v>
      </c>
      <c r="BU118" s="17">
        <f ca="1" t="shared" si="509"/>
        <v>54319.2587725927</v>
      </c>
      <c r="BV118" s="19">
        <f ca="1" t="shared" si="510"/>
        <v>7.79617921095286</v>
      </c>
    </row>
    <row r="119" ht="15" customHeight="1" spans="1:74">
      <c r="A119" s="15">
        <v>118</v>
      </c>
      <c r="B119" s="16">
        <f ca="1" t="shared" ref="B119:F119" si="875">RAND()</f>
        <v>0.583604888707562</v>
      </c>
      <c r="C119" s="17">
        <f ca="1">IF(B119&lt;=('Ejercicio 3 - TIR'!$D$13-'Ejercicio 3 - TIR'!$C$13)/('Ejercicio 3 - TIR'!$E$13-'Ejercicio 3 - TIR'!$C$13),'Ejercicio 3 - TIR'!$C$13+SQRT(('Ejercicio 3 - TIR'!$E$13-'Ejercicio 3 - TIR'!$C$13)*('Ejercicio 3 - TIR'!$D$13-'Ejercicio 3 - TIR'!$C$13)*B119),'Ejercicio 3 - TIR'!$E$13-SQRT(('Ejercicio 3 - TIR'!$E$13-'Ejercicio 3 - TIR'!$C$13)*('Ejercicio 3 - TIR'!$E$13-'Ejercicio 3 - TIR'!$D$13)*(1-B119)))</f>
        <v>77646.6080079348</v>
      </c>
      <c r="D119" s="16">
        <f ca="1" t="shared" si="875"/>
        <v>0.686151783292258</v>
      </c>
      <c r="E119" s="17">
        <f ca="1">IF(D119&lt;=('Ejercicio 3 - TIR'!$D$14-'Ejercicio 3 - TIR'!$C$14)/('Ejercicio 3 - TIR'!$E$14-'Ejercicio 3 - TIR'!$C$14),'Ejercicio 3 - TIR'!$C$14+SQRT(('Ejercicio 3 - TIR'!$E$14-'Ejercicio 3 - TIR'!$C$14)*('Ejercicio 3 - TIR'!$D$14-'Ejercicio 3 - TIR'!$C$14)*D119),'Ejercicio 3 - TIR'!$E$14-SQRT(('Ejercicio 3 - TIR'!$E$14-'Ejercicio 3 - TIR'!$C$14)*('Ejercicio 3 - TIR'!$E$14-'Ejercicio 3 - TIR'!$D$14)*(1-D119)))</f>
        <v>33138.7149522731</v>
      </c>
      <c r="F119" s="16">
        <f ca="1" t="shared" si="875"/>
        <v>0.69703166224621</v>
      </c>
      <c r="G119" s="17">
        <f ca="1">IF(F119&lt;=('Ejercicio 3 - TIR'!$D$18-'Ejercicio 3 - TIR'!$C$18)/('Ejercicio 3 - TIR'!$E$18-'Ejercicio 3 - TIR'!$C$18),'Ejercicio 3 - TIR'!$C$18+SQRT(('Ejercicio 3 - TIR'!$E$18-'Ejercicio 3 - TIR'!$C$18)*('Ejercicio 3 - TIR'!$D$18-'Ejercicio 3 - TIR'!$C$18)*F119),'Ejercicio 3 - TIR'!$E$18-SQRT(('Ejercicio 3 - TIR'!$E$18-'Ejercicio 3 - TIR'!$C$18)*('Ejercicio 3 - TIR'!$E$18-'Ejercicio 3 - TIR'!$D$18)*(1-F119)))</f>
        <v>40233.1745016695</v>
      </c>
      <c r="H119" s="16">
        <f ca="1" t="shared" ref="H119:L119" si="876">RAND()</f>
        <v>0.201941282008454</v>
      </c>
      <c r="I119" s="17">
        <f ca="1">IF(H119&lt;=('Ejercicio 3 - TIR'!$D$18-'Ejercicio 3 - TIR'!$C$18)/('Ejercicio 3 - TIR'!$E$18-'Ejercicio 3 - TIR'!$C$18),'Ejercicio 3 - TIR'!$C$18+SQRT(('Ejercicio 3 - TIR'!$E$18-'Ejercicio 3 - TIR'!$C$18)*('Ejercicio 3 - TIR'!$D$18-'Ejercicio 3 - TIR'!$C$18)*H119),'Ejercicio 3 - TIR'!$E$18-SQRT(('Ejercicio 3 - TIR'!$E$18-'Ejercicio 3 - TIR'!$C$18)*('Ejercicio 3 - TIR'!$E$18-'Ejercicio 3 - TIR'!$D$18)*(1-H119)))</f>
        <v>35503.7434806928</v>
      </c>
      <c r="J119" s="16">
        <f ca="1" t="shared" si="876"/>
        <v>0.304233527539879</v>
      </c>
      <c r="K119" s="17">
        <f ca="1">IF(J119&lt;=('Ejercicio 3 - TIR'!$D$18-'Ejercicio 3 - TIR'!$C$18)/('Ejercicio 3 - TIR'!$E$18-'Ejercicio 3 - TIR'!$C$18),'Ejercicio 3 - TIR'!$C$18+SQRT(('Ejercicio 3 - TIR'!$E$18-'Ejercicio 3 - TIR'!$C$18)*('Ejercicio 3 - TIR'!$D$18-'Ejercicio 3 - TIR'!$C$18)*J119),'Ejercicio 3 - TIR'!$E$18-SQRT(('Ejercicio 3 - TIR'!$E$18-'Ejercicio 3 - TIR'!$C$18)*('Ejercicio 3 - TIR'!$E$18-'Ejercicio 3 - TIR'!$D$18)*(1-J119)))</f>
        <v>36755.3703918425</v>
      </c>
      <c r="L119" s="16">
        <f ca="1" t="shared" si="876"/>
        <v>0.372925364957943</v>
      </c>
      <c r="M119" s="17">
        <f ca="1">IF(L119&lt;=('Ejercicio 3 - TIR'!$D$18-'Ejercicio 3 - TIR'!$C$18)/('Ejercicio 3 - TIR'!$E$18-'Ejercicio 3 - TIR'!$C$18),'Ejercicio 3 - TIR'!$C$18+SQRT(('Ejercicio 3 - TIR'!$E$18-'Ejercicio 3 - TIR'!$C$18)*('Ejercicio 3 - TIR'!$D$18-'Ejercicio 3 - TIR'!$C$18)*L119),'Ejercicio 3 - TIR'!$E$18-SQRT(('Ejercicio 3 - TIR'!$E$18-'Ejercicio 3 - TIR'!$C$18)*('Ejercicio 3 - TIR'!$E$18-'Ejercicio 3 - TIR'!$D$18)*(1-L119)))</f>
        <v>37479.2248758606</v>
      </c>
      <c r="N119" s="16">
        <f ca="1" t="shared" ref="N119:R119" si="877">RAND()</f>
        <v>0.530564091302323</v>
      </c>
      <c r="O119" s="17">
        <f ca="1">IF(N119&lt;=('Ejercicio 3 - TIR'!$D$18-'Ejercicio 3 - TIR'!$C$18)/('Ejercicio 3 - TIR'!$E$18-'Ejercicio 3 - TIR'!$C$18),'Ejercicio 3 - TIR'!$C$18+SQRT(('Ejercicio 3 - TIR'!$E$18-'Ejercicio 3 - TIR'!$C$18)*('Ejercicio 3 - TIR'!$D$18-'Ejercicio 3 - TIR'!$C$18)*N119),'Ejercicio 3 - TIR'!$E$18-SQRT(('Ejercicio 3 - TIR'!$E$18-'Ejercicio 3 - TIR'!$C$18)*('Ejercicio 3 - TIR'!$E$18-'Ejercicio 3 - TIR'!$D$18)*(1-N119)))</f>
        <v>38921.0208886286</v>
      </c>
      <c r="P119" s="16">
        <f ca="1" t="shared" si="877"/>
        <v>0.909359810730338</v>
      </c>
      <c r="Q119" s="18">
        <f ca="1">IF(P119&lt;=('Ejercicio 3 - TIR'!$D$22-'Ejercicio 3 - TIR'!$C$22)/('Ejercicio 3 - TIR'!$E$22-'Ejercicio 3 - TIR'!$C$22),'Ejercicio 3 - TIR'!$C$22+SQRT(('Ejercicio 3 - TIR'!$E$22-'Ejercicio 3 - TIR'!$C$22)*('Ejercicio 3 - TIR'!$D$22-'Ejercicio 3 - TIR'!$C$22)*P119),'Ejercicio 3 - TIR'!$E$22-SQRT(('Ejercicio 3 - TIR'!$E$22-'Ejercicio 3 - TIR'!$C$22)*('Ejercicio 3 - TIR'!$E$22-'Ejercicio 3 - TIR'!$D$22)*(1-P119)))</f>
        <v>0.167226889936848</v>
      </c>
      <c r="R119" s="16">
        <f ca="1" t="shared" si="877"/>
        <v>0.0516142496347334</v>
      </c>
      <c r="S119" s="18">
        <f ca="1">IF(R119&lt;=('Ejercicio 3 - TIR'!$D$23-'Ejercicio 3 - TIR'!$C$23)/('Ejercicio 3 - TIR'!$E$23-'Ejercicio 3 - TIR'!$C$23),'Ejercicio 3 - TIR'!$C$23+SQRT(('Ejercicio 3 - TIR'!$E$23-'Ejercicio 3 - TIR'!$C$23)*('Ejercicio 3 - TIR'!$D$23-'Ejercicio 3 - TIR'!$C$23)*R119),'Ejercicio 3 - TIR'!$E$23-SQRT(('Ejercicio 3 - TIR'!$E$23-'Ejercicio 3 - TIR'!$C$23)*('Ejercicio 3 - TIR'!$E$23-'Ejercicio 3 - TIR'!$D$23)*(1-R119)))</f>
        <v>0.12963875766593</v>
      </c>
      <c r="T119" s="16">
        <f ca="1" t="shared" ref="T119:X119" si="878">RAND()</f>
        <v>0.018342939709137</v>
      </c>
      <c r="U119" s="18">
        <f ca="1">IF(T119&lt;=('Ejercicio 3 - TIR'!$D$24-'Ejercicio 3 - TIR'!$C$24)/('Ejercicio 3 - TIR'!$E$24-'Ejercicio 3 - TIR'!$C$24),'Ejercicio 3 - TIR'!$C$24+SQRT(('Ejercicio 3 - TIR'!$E$24-'Ejercicio 3 - TIR'!$C$24)*('Ejercicio 3 - TIR'!$D$24-'Ejercicio 3 - TIR'!$C$24)*T119),'Ejercicio 3 - TIR'!$E$24-SQRT(('Ejercicio 3 - TIR'!$E$24-'Ejercicio 3 - TIR'!$C$24)*('Ejercicio 3 - TIR'!$E$24-'Ejercicio 3 - TIR'!$D$24)*(1-T119)))</f>
        <v>0.156206462228129</v>
      </c>
      <c r="V119" s="16">
        <f ca="1" t="shared" si="878"/>
        <v>0.726056967997913</v>
      </c>
      <c r="W119" s="18">
        <f ca="1">IF(V119&lt;=('Ejercicio 3 - TIR'!$D$25-'Ejercicio 3 - TIR'!$C$25)/('Ejercicio 3 - TIR'!$E$25-'Ejercicio 3 - TIR'!$C$25),'Ejercicio 3 - TIR'!$C$25+SQRT(('Ejercicio 3 - TIR'!$E$25-'Ejercicio 3 - TIR'!$C$25)*('Ejercicio 3 - TIR'!$D$25-'Ejercicio 3 - TIR'!$C$25)*V119),'Ejercicio 3 - TIR'!$E$25-SQRT(('Ejercicio 3 - TIR'!$E$25-'Ejercicio 3 - TIR'!$C$25)*('Ejercicio 3 - TIR'!$E$25-'Ejercicio 3 - TIR'!$D$25)*(1-V119)))</f>
        <v>0.219035494319991</v>
      </c>
      <c r="X119" s="16">
        <f ca="1" t="shared" si="878"/>
        <v>0.92237013109775</v>
      </c>
      <c r="Y119" s="18">
        <f ca="1">IF(X119&lt;=('Ejercicio 3 - TIR'!$D$26-'Ejercicio 3 - TIR'!$C$26)/('Ejercicio 3 - TIR'!$E$26-'Ejercicio 3 - TIR'!$C$26),'Ejercicio 3 - TIR'!$C$26+SQRT(('Ejercicio 3 - TIR'!$E$26-'Ejercicio 3 - TIR'!$C$26)*('Ejercicio 3 - TIR'!$D$26-'Ejercicio 3 - TIR'!$C$26)*X119),'Ejercicio 3 - TIR'!$E$26-SQRT(('Ejercicio 3 - TIR'!$E$26-'Ejercicio 3 - TIR'!$C$26)*('Ejercicio 3 - TIR'!$E$26-'Ejercicio 3 - TIR'!$D$26)*(1-X119)))</f>
        <v>0.259525594219315</v>
      </c>
      <c r="Z119" s="16">
        <f ca="1" t="shared" si="480"/>
        <v>1.16722688993685</v>
      </c>
      <c r="AA119" s="16">
        <f ca="1" t="shared" si="481"/>
        <v>1.31854473386253</v>
      </c>
      <c r="AB119" s="16">
        <f ca="1" t="shared" si="482"/>
        <v>1.52450994202872</v>
      </c>
      <c r="AC119" s="16">
        <f ca="1" t="shared" si="483"/>
        <v>1.85843173077673</v>
      </c>
      <c r="AD119" s="16">
        <f ca="1" t="shared" si="484"/>
        <v>2.34074233002259</v>
      </c>
      <c r="AE119" s="15">
        <f ca="1" t="shared" si="485"/>
        <v>5541.68423797235</v>
      </c>
      <c r="AF119" s="15">
        <f ca="1" t="shared" si="486"/>
        <v>6260.10129795995</v>
      </c>
      <c r="AG119" s="15">
        <f ca="1" t="shared" si="487"/>
        <v>7237.96957490399</v>
      </c>
      <c r="AH119" s="15">
        <f ca="1" t="shared" si="488"/>
        <v>8823.34181861614</v>
      </c>
      <c r="AI119" s="15">
        <f ca="1" t="shared" si="489"/>
        <v>11113.2248470926</v>
      </c>
      <c r="AJ119" s="17">
        <f ca="1" t="shared" si="490"/>
        <v>46961.2431458701</v>
      </c>
      <c r="AK119" s="17">
        <f ca="1" t="shared" si="491"/>
        <v>46813.2739988735</v>
      </c>
      <c r="AL119" s="17">
        <f ca="1" t="shared" si="492"/>
        <v>56033.927585312</v>
      </c>
      <c r="AM119" s="17">
        <f ca="1" t="shared" si="493"/>
        <v>69652.5807542156</v>
      </c>
      <c r="AN119" s="17">
        <f ca="1" t="shared" si="494"/>
        <v>91104.0811217063</v>
      </c>
      <c r="AO119" s="17">
        <f ca="1">C119/'Ejercicio 3 - TIR'!$D$7</f>
        <v>15529.321601587</v>
      </c>
      <c r="AP119" s="17">
        <f ca="1" t="shared" si="495"/>
        <v>31431.9215442832</v>
      </c>
      <c r="AQ119" s="17">
        <f ca="1" t="shared" si="496"/>
        <v>31283.9523972866</v>
      </c>
      <c r="AR119" s="17">
        <f ca="1" t="shared" si="497"/>
        <v>40504.6059837251</v>
      </c>
      <c r="AS119" s="17">
        <f ca="1" t="shared" si="498"/>
        <v>54123.2591526287</v>
      </c>
      <c r="AT119" s="17">
        <f ca="1" t="shared" si="499"/>
        <v>75574.7595201193</v>
      </c>
      <c r="AU119" s="17">
        <f ca="1">AP119*'Ejercicio 3 - TIR'!$D$5</f>
        <v>15715.9607721416</v>
      </c>
      <c r="AV119" s="17">
        <f ca="1">AQ119*'Ejercicio 3 - TIR'!$D$5</f>
        <v>15641.9761986433</v>
      </c>
      <c r="AW119" s="17">
        <f ca="1">AR119*'Ejercicio 3 - TIR'!$D$5</f>
        <v>20252.3029918625</v>
      </c>
      <c r="AX119" s="17">
        <f ca="1">AS119*'Ejercicio 3 - TIR'!$D$5</f>
        <v>27061.6295763143</v>
      </c>
      <c r="AY119" s="17">
        <f ca="1">AT119*'Ejercicio 3 - TIR'!$D$5</f>
        <v>37787.3797600597</v>
      </c>
      <c r="AZ119" s="17">
        <f ca="1" t="shared" ref="AZ119:BD119" si="879">AJ119-AU119-AE119</f>
        <v>25703.5981357562</v>
      </c>
      <c r="BA119" s="17">
        <f ca="1" t="shared" si="879"/>
        <v>24911.1965022703</v>
      </c>
      <c r="BB119" s="17">
        <f ca="1" t="shared" si="879"/>
        <v>28543.6550185455</v>
      </c>
      <c r="BC119" s="17">
        <f ca="1" t="shared" si="879"/>
        <v>33767.6093592851</v>
      </c>
      <c r="BD119" s="17">
        <f ca="1" t="shared" si="879"/>
        <v>42203.476514554</v>
      </c>
      <c r="BE119" s="17">
        <f ca="1" t="shared" ref="BE119:BI119" si="880">AZ119/Z119</f>
        <v>22021.0812116802</v>
      </c>
      <c r="BF119" s="17">
        <f ca="1" t="shared" si="880"/>
        <v>18892.9475523335</v>
      </c>
      <c r="BG119" s="17">
        <f ca="1" t="shared" si="880"/>
        <v>18723.1675121524</v>
      </c>
      <c r="BH119" s="17">
        <f ca="1" t="shared" si="880"/>
        <v>18169.9487799706</v>
      </c>
      <c r="BI119" s="17">
        <f ca="1" t="shared" si="880"/>
        <v>18029.9539907696</v>
      </c>
      <c r="BJ119" s="17">
        <f ca="1" t="shared" si="502"/>
        <v>77569.1928513379</v>
      </c>
      <c r="BK119" s="17">
        <f ca="1" t="shared" si="503"/>
        <v>36350.1404293687</v>
      </c>
      <c r="BL119" s="17">
        <f ca="1" t="shared" si="504"/>
        <v>113919.333280707</v>
      </c>
      <c r="BM119" s="17">
        <f ca="1">BK119*'Ejercicio 3 - TIR'!$D$5</f>
        <v>18175.0702146844</v>
      </c>
      <c r="BN119" s="17">
        <f ca="1" t="shared" si="505"/>
        <v>95744.2630660223</v>
      </c>
      <c r="BO119" s="17">
        <f ca="1" t="shared" si="506"/>
        <v>40903.3757530665</v>
      </c>
      <c r="BP119" s="17">
        <f ca="1" t="shared" si="507"/>
        <v>-110785.322960208</v>
      </c>
      <c r="BQ119" s="17">
        <f ca="1" t="shared" ref="BQ119:BT119" si="881">BE119</f>
        <v>22021.0812116802</v>
      </c>
      <c r="BR119" s="17">
        <f ca="1" t="shared" si="881"/>
        <v>18892.9475523335</v>
      </c>
      <c r="BS119" s="17">
        <f ca="1" t="shared" si="881"/>
        <v>18723.1675121524</v>
      </c>
      <c r="BT119" s="17">
        <f ca="1" t="shared" si="881"/>
        <v>18169.9487799706</v>
      </c>
      <c r="BU119" s="17">
        <f ca="1" t="shared" si="509"/>
        <v>58933.3297438361</v>
      </c>
      <c r="BV119" s="19">
        <f ca="1" t="shared" si="510"/>
        <v>6.26859458431601</v>
      </c>
    </row>
    <row r="120" ht="15" customHeight="1" spans="1:74">
      <c r="A120" s="15">
        <v>119</v>
      </c>
      <c r="B120" s="16">
        <f ca="1" t="shared" ref="B120:F120" si="882">RAND()</f>
        <v>0.946780259577093</v>
      </c>
      <c r="C120" s="17">
        <f ca="1">IF(B120&lt;=('Ejercicio 3 - TIR'!$D$13-'Ejercicio 3 - TIR'!$C$13)/('Ejercicio 3 - TIR'!$E$13-'Ejercicio 3 - TIR'!$C$13),'Ejercicio 3 - TIR'!$C$13+SQRT(('Ejercicio 3 - TIR'!$E$13-'Ejercicio 3 - TIR'!$C$13)*('Ejercicio 3 - TIR'!$D$13-'Ejercicio 3 - TIR'!$C$13)*B120),'Ejercicio 3 - TIR'!$E$13-SQRT(('Ejercicio 3 - TIR'!$E$13-'Ejercicio 3 - TIR'!$C$13)*('Ejercicio 3 - TIR'!$E$13-'Ejercicio 3 - TIR'!$D$13)*(1-B120)))</f>
        <v>92008.5240094531</v>
      </c>
      <c r="D120" s="16">
        <f ca="1" t="shared" si="882"/>
        <v>0.810956633447438</v>
      </c>
      <c r="E120" s="17">
        <f ca="1">IF(D120&lt;=('Ejercicio 3 - TIR'!$D$14-'Ejercicio 3 - TIR'!$C$14)/('Ejercicio 3 - TIR'!$E$14-'Ejercicio 3 - TIR'!$C$14),'Ejercicio 3 - TIR'!$C$14+SQRT(('Ejercicio 3 - TIR'!$E$14-'Ejercicio 3 - TIR'!$C$14)*('Ejercicio 3 - TIR'!$D$14-'Ejercicio 3 - TIR'!$C$14)*D120),'Ejercicio 3 - TIR'!$E$14-SQRT(('Ejercicio 3 - TIR'!$E$14-'Ejercicio 3 - TIR'!$C$14)*('Ejercicio 3 - TIR'!$E$14-'Ejercicio 3 - TIR'!$D$14)*(1-D120)))</f>
        <v>34674.9173731402</v>
      </c>
      <c r="F120" s="16">
        <f ca="1" t="shared" si="882"/>
        <v>0.287119856750951</v>
      </c>
      <c r="G120" s="17">
        <f ca="1">IF(F120&lt;=('Ejercicio 3 - TIR'!$D$18-'Ejercicio 3 - TIR'!$C$18)/('Ejercicio 3 - TIR'!$E$18-'Ejercicio 3 - TIR'!$C$18),'Ejercicio 3 - TIR'!$C$18+SQRT(('Ejercicio 3 - TIR'!$E$18-'Ejercicio 3 - TIR'!$C$18)*('Ejercicio 3 - TIR'!$D$18-'Ejercicio 3 - TIR'!$C$18)*F120),'Ejercicio 3 - TIR'!$E$18-SQRT(('Ejercicio 3 - TIR'!$E$18-'Ejercicio 3 - TIR'!$C$18)*('Ejercicio 3 - TIR'!$E$18-'Ejercicio 3 - TIR'!$D$18)*(1-F120)))</f>
        <v>36562.6197903461</v>
      </c>
      <c r="H120" s="16">
        <f ca="1" t="shared" ref="H120:L120" si="883">RAND()</f>
        <v>0.700131518947439</v>
      </c>
      <c r="I120" s="17">
        <f ca="1">IF(H120&lt;=('Ejercicio 3 - TIR'!$D$18-'Ejercicio 3 - TIR'!$C$18)/('Ejercicio 3 - TIR'!$E$18-'Ejercicio 3 - TIR'!$C$18),'Ejercicio 3 - TIR'!$C$18+SQRT(('Ejercicio 3 - TIR'!$E$18-'Ejercicio 3 - TIR'!$C$18)*('Ejercicio 3 - TIR'!$D$18-'Ejercicio 3 - TIR'!$C$18)*H120),'Ejercicio 3 - TIR'!$E$18-SQRT(('Ejercicio 3 - TIR'!$E$18-'Ejercicio 3 - TIR'!$C$18)*('Ejercicio 3 - TIR'!$E$18-'Ejercicio 3 - TIR'!$D$18)*(1-H120)))</f>
        <v>40257.6233723014</v>
      </c>
      <c r="J120" s="16">
        <f ca="1" t="shared" si="883"/>
        <v>0.366529608940949</v>
      </c>
      <c r="K120" s="17">
        <f ca="1">IF(J120&lt;=('Ejercicio 3 - TIR'!$D$18-'Ejercicio 3 - TIR'!$C$18)/('Ejercicio 3 - TIR'!$E$18-'Ejercicio 3 - TIR'!$C$18),'Ejercicio 3 - TIR'!$C$18+SQRT(('Ejercicio 3 - TIR'!$E$18-'Ejercicio 3 - TIR'!$C$18)*('Ejercicio 3 - TIR'!$D$18-'Ejercicio 3 - TIR'!$C$18)*J120),'Ejercicio 3 - TIR'!$E$18-SQRT(('Ejercicio 3 - TIR'!$E$18-'Ejercicio 3 - TIR'!$C$18)*('Ejercicio 3 - TIR'!$E$18-'Ejercicio 3 - TIR'!$D$18)*(1-J120)))</f>
        <v>37414.8122930484</v>
      </c>
      <c r="L120" s="16">
        <f ca="1" t="shared" si="883"/>
        <v>0.528294530508529</v>
      </c>
      <c r="M120" s="17">
        <f ca="1">IF(L120&lt;=('Ejercicio 3 - TIR'!$D$18-'Ejercicio 3 - TIR'!$C$18)/('Ejercicio 3 - TIR'!$E$18-'Ejercicio 3 - TIR'!$C$18),'Ejercicio 3 - TIR'!$C$18+SQRT(('Ejercicio 3 - TIR'!$E$18-'Ejercicio 3 - TIR'!$C$18)*('Ejercicio 3 - TIR'!$D$18-'Ejercicio 3 - TIR'!$C$18)*L120),'Ejercicio 3 - TIR'!$E$18-SQRT(('Ejercicio 3 - TIR'!$E$18-'Ejercicio 3 - TIR'!$C$18)*('Ejercicio 3 - TIR'!$E$18-'Ejercicio 3 - TIR'!$D$18)*(1-L120)))</f>
        <v>38901.9199938148</v>
      </c>
      <c r="N120" s="16">
        <f ca="1" t="shared" ref="N120:R120" si="884">RAND()</f>
        <v>0.312455630349184</v>
      </c>
      <c r="O120" s="17">
        <f ca="1">IF(N120&lt;=('Ejercicio 3 - TIR'!$D$18-'Ejercicio 3 - TIR'!$C$18)/('Ejercicio 3 - TIR'!$E$18-'Ejercicio 3 - TIR'!$C$18),'Ejercicio 3 - TIR'!$C$18+SQRT(('Ejercicio 3 - TIR'!$E$18-'Ejercicio 3 - TIR'!$C$18)*('Ejercicio 3 - TIR'!$D$18-'Ejercicio 3 - TIR'!$C$18)*N120),'Ejercicio 3 - TIR'!$E$18-SQRT(('Ejercicio 3 - TIR'!$E$18-'Ejercicio 3 - TIR'!$C$18)*('Ejercicio 3 - TIR'!$E$18-'Ejercicio 3 - TIR'!$D$18)*(1-N120)))</f>
        <v>36846.0459063884</v>
      </c>
      <c r="P120" s="16">
        <f ca="1" t="shared" si="884"/>
        <v>0.655745467396797</v>
      </c>
      <c r="Q120" s="18">
        <f ca="1">IF(P120&lt;=('Ejercicio 3 - TIR'!$D$22-'Ejercicio 3 - TIR'!$C$22)/('Ejercicio 3 - TIR'!$E$22-'Ejercicio 3 - TIR'!$C$22),'Ejercicio 3 - TIR'!$C$22+SQRT(('Ejercicio 3 - TIR'!$E$22-'Ejercicio 3 - TIR'!$C$22)*('Ejercicio 3 - TIR'!$D$22-'Ejercicio 3 - TIR'!$C$22)*P120),'Ejercicio 3 - TIR'!$E$22-SQRT(('Ejercicio 3 - TIR'!$E$22-'Ejercicio 3 - TIR'!$C$22)*('Ejercicio 3 - TIR'!$E$22-'Ejercicio 3 - TIR'!$D$22)*(1-P120)))</f>
        <v>0.155107066089234</v>
      </c>
      <c r="R120" s="16">
        <f ca="1" t="shared" si="884"/>
        <v>0.584411603531108</v>
      </c>
      <c r="S120" s="18">
        <f ca="1">IF(R120&lt;=('Ejercicio 3 - TIR'!$D$23-'Ejercicio 3 - TIR'!$C$23)/('Ejercicio 3 - TIR'!$E$23-'Ejercicio 3 - TIR'!$C$23),'Ejercicio 3 - TIR'!$C$23+SQRT(('Ejercicio 3 - TIR'!$E$23-'Ejercicio 3 - TIR'!$C$23)*('Ejercicio 3 - TIR'!$D$23-'Ejercicio 3 - TIR'!$C$23)*R120),'Ejercicio 3 - TIR'!$E$23-SQRT(('Ejercicio 3 - TIR'!$E$23-'Ejercicio 3 - TIR'!$C$23)*('Ejercicio 3 - TIR'!$E$23-'Ejercicio 3 - TIR'!$D$23)*(1-R120)))</f>
        <v>0.152649330654552</v>
      </c>
      <c r="T120" s="16">
        <f ca="1" t="shared" ref="T120:X120" si="885">RAND()</f>
        <v>0.909548580040324</v>
      </c>
      <c r="U120" s="18">
        <f ca="1">IF(T120&lt;=('Ejercicio 3 - TIR'!$D$24-'Ejercicio 3 - TIR'!$C$24)/('Ejercicio 3 - TIR'!$E$24-'Ejercicio 3 - TIR'!$C$24),'Ejercicio 3 - TIR'!$C$24+SQRT(('Ejercicio 3 - TIR'!$E$24-'Ejercicio 3 - TIR'!$C$24)*('Ejercicio 3 - TIR'!$D$24-'Ejercicio 3 - TIR'!$C$24)*T120),'Ejercicio 3 - TIR'!$E$24-SQRT(('Ejercicio 3 - TIR'!$E$24-'Ejercicio 3 - TIR'!$C$24)*('Ejercicio 3 - TIR'!$E$24-'Ejercicio 3 - TIR'!$D$24)*(1-T120)))</f>
        <v>0.20408573043187</v>
      </c>
      <c r="V120" s="16">
        <f ca="1" t="shared" si="885"/>
        <v>0.298810662854646</v>
      </c>
      <c r="W120" s="18">
        <f ca="1">IF(V120&lt;=('Ejercicio 3 - TIR'!$D$25-'Ejercicio 3 - TIR'!$C$25)/('Ejercicio 3 - TIR'!$E$25-'Ejercicio 3 - TIR'!$C$25),'Ejercicio 3 - TIR'!$C$25+SQRT(('Ejercicio 3 - TIR'!$E$25-'Ejercicio 3 - TIR'!$C$25)*('Ejercicio 3 - TIR'!$D$25-'Ejercicio 3 - TIR'!$C$25)*V120),'Ejercicio 3 - TIR'!$E$25-SQRT(('Ejercicio 3 - TIR'!$E$25-'Ejercicio 3 - TIR'!$C$25)*('Ejercicio 3 - TIR'!$E$25-'Ejercicio 3 - TIR'!$D$25)*(1-V120)))</f>
        <v>0.200460493744803</v>
      </c>
      <c r="X120" s="16">
        <f ca="1" t="shared" si="885"/>
        <v>0.715499598062695</v>
      </c>
      <c r="Y120" s="18">
        <f ca="1">IF(X120&lt;=('Ejercicio 3 - TIR'!$D$26-'Ejercicio 3 - TIR'!$C$26)/('Ejercicio 3 - TIR'!$E$26-'Ejercicio 3 - TIR'!$C$26),'Ejercicio 3 - TIR'!$C$26+SQRT(('Ejercicio 3 - TIR'!$E$26-'Ejercicio 3 - TIR'!$C$26)*('Ejercicio 3 - TIR'!$D$26-'Ejercicio 3 - TIR'!$C$26)*X120),'Ejercicio 3 - TIR'!$E$26-SQRT(('Ejercicio 3 - TIR'!$E$26-'Ejercicio 3 - TIR'!$C$26)*('Ejercicio 3 - TIR'!$E$26-'Ejercicio 3 - TIR'!$D$26)*(1-X120)))</f>
        <v>0.240804309287098</v>
      </c>
      <c r="Z120" s="16">
        <f ca="1" t="shared" si="480"/>
        <v>1.15510706608923</v>
      </c>
      <c r="AA120" s="16">
        <f ca="1" t="shared" si="481"/>
        <v>1.3314333865621</v>
      </c>
      <c r="AB120" s="16">
        <f ca="1" t="shared" si="482"/>
        <v>1.60315994178</v>
      </c>
      <c r="AC120" s="16">
        <f ca="1" t="shared" si="483"/>
        <v>1.92453017526111</v>
      </c>
      <c r="AD120" s="16">
        <f ca="1" t="shared" si="484"/>
        <v>2.38796533481704</v>
      </c>
      <c r="AE120" s="15">
        <f ca="1" t="shared" si="485"/>
        <v>5378.32470063438</v>
      </c>
      <c r="AF120" s="15">
        <f ca="1" t="shared" si="486"/>
        <v>6199.32236622906</v>
      </c>
      <c r="AG120" s="15">
        <f ca="1" t="shared" si="487"/>
        <v>7464.51559952355</v>
      </c>
      <c r="AH120" s="15">
        <f ca="1" t="shared" si="488"/>
        <v>8960.85608216983</v>
      </c>
      <c r="AI120" s="15">
        <f ca="1" t="shared" si="489"/>
        <v>11118.6688416578</v>
      </c>
      <c r="AJ120" s="17">
        <f ca="1" t="shared" si="490"/>
        <v>42233.7404745629</v>
      </c>
      <c r="AK120" s="17">
        <f ca="1" t="shared" si="491"/>
        <v>53600.3438215248</v>
      </c>
      <c r="AL120" s="17">
        <f ca="1" t="shared" si="492"/>
        <v>59981.9282974333</v>
      </c>
      <c r="AM120" s="17">
        <f ca="1" t="shared" si="493"/>
        <v>74867.9189036902</v>
      </c>
      <c r="AN120" s="17">
        <f ca="1" t="shared" si="494"/>
        <v>87987.080349533</v>
      </c>
      <c r="AO120" s="17">
        <f ca="1">C120/'Ejercicio 3 - TIR'!$D$7</f>
        <v>18401.7048018906</v>
      </c>
      <c r="AP120" s="17">
        <f ca="1" t="shared" si="495"/>
        <v>23832.0356726723</v>
      </c>
      <c r="AQ120" s="17">
        <f ca="1" t="shared" si="496"/>
        <v>35198.6390196341</v>
      </c>
      <c r="AR120" s="17">
        <f ca="1" t="shared" si="497"/>
        <v>41580.2234955427</v>
      </c>
      <c r="AS120" s="17">
        <f ca="1" t="shared" si="498"/>
        <v>56466.2141017995</v>
      </c>
      <c r="AT120" s="17">
        <f ca="1" t="shared" si="499"/>
        <v>69585.3755476424</v>
      </c>
      <c r="AU120" s="17">
        <f ca="1">AP120*'Ejercicio 3 - TIR'!$D$5</f>
        <v>11916.0178363361</v>
      </c>
      <c r="AV120" s="17">
        <f ca="1">AQ120*'Ejercicio 3 - TIR'!$D$5</f>
        <v>17599.3195098171</v>
      </c>
      <c r="AW120" s="17">
        <f ca="1">AR120*'Ejercicio 3 - TIR'!$D$5</f>
        <v>20790.1117477714</v>
      </c>
      <c r="AX120" s="17">
        <f ca="1">AS120*'Ejercicio 3 - TIR'!$D$5</f>
        <v>28233.1070508998</v>
      </c>
      <c r="AY120" s="17">
        <f ca="1">AT120*'Ejercicio 3 - TIR'!$D$5</f>
        <v>34792.6877738212</v>
      </c>
      <c r="AZ120" s="17">
        <f ca="1" t="shared" ref="AZ120:BD120" si="886">AJ120-AU120-AE120</f>
        <v>24939.3979375924</v>
      </c>
      <c r="BA120" s="17">
        <f ca="1" t="shared" si="886"/>
        <v>29801.7019454786</v>
      </c>
      <c r="BB120" s="17">
        <f ca="1" t="shared" si="886"/>
        <v>31727.3009501384</v>
      </c>
      <c r="BC120" s="17">
        <f ca="1" t="shared" si="886"/>
        <v>37673.9557706206</v>
      </c>
      <c r="BD120" s="17">
        <f ca="1" t="shared" si="886"/>
        <v>42075.723734054</v>
      </c>
      <c r="BE120" s="17">
        <f ca="1" t="shared" ref="BE120:BI120" si="887">AZ120/Z120</f>
        <v>21590.5509279135</v>
      </c>
      <c r="BF120" s="17">
        <f ca="1" t="shared" si="887"/>
        <v>22383.1715850462</v>
      </c>
      <c r="BG120" s="17">
        <f ca="1" t="shared" si="887"/>
        <v>19790.4776206617</v>
      </c>
      <c r="BH120" s="17">
        <f ca="1" t="shared" si="887"/>
        <v>19575.663845078</v>
      </c>
      <c r="BI120" s="17">
        <f ca="1" t="shared" si="887"/>
        <v>17619.9055826234</v>
      </c>
      <c r="BJ120" s="17">
        <f ca="1" t="shared" si="502"/>
        <v>82802.500674704</v>
      </c>
      <c r="BK120" s="17">
        <f ca="1" t="shared" si="503"/>
        <v>43942.6331684511</v>
      </c>
      <c r="BL120" s="17">
        <f ca="1" t="shared" si="504"/>
        <v>126745.133843155</v>
      </c>
      <c r="BM120" s="17">
        <f ca="1">BK120*'Ejercicio 3 - TIR'!$D$5</f>
        <v>21971.3165842256</v>
      </c>
      <c r="BN120" s="17">
        <f ca="1" t="shared" si="505"/>
        <v>104773.81725893</v>
      </c>
      <c r="BO120" s="17">
        <f ca="1" t="shared" si="506"/>
        <v>43875.7697740855</v>
      </c>
      <c r="BP120" s="17">
        <f ca="1" t="shared" si="507"/>
        <v>-126683.441382593</v>
      </c>
      <c r="BQ120" s="17">
        <f ca="1" t="shared" ref="BQ120:BT120" si="888">BE120</f>
        <v>21590.5509279135</v>
      </c>
      <c r="BR120" s="17">
        <f ca="1" t="shared" si="888"/>
        <v>22383.1715850462</v>
      </c>
      <c r="BS120" s="17">
        <f ca="1" t="shared" si="888"/>
        <v>19790.4776206617</v>
      </c>
      <c r="BT120" s="17">
        <f ca="1" t="shared" si="888"/>
        <v>19575.663845078</v>
      </c>
      <c r="BU120" s="17">
        <f ca="1" t="shared" si="509"/>
        <v>61495.6753567089</v>
      </c>
      <c r="BV120" s="19">
        <f ca="1" t="shared" si="510"/>
        <v>3.91479183528121</v>
      </c>
    </row>
    <row r="121" ht="15" customHeight="1" spans="1:74">
      <c r="A121" s="15">
        <v>120</v>
      </c>
      <c r="B121" s="16">
        <f ca="1" t="shared" ref="B121:F121" si="889">RAND()</f>
        <v>0.741514605861366</v>
      </c>
      <c r="C121" s="17">
        <f ca="1">IF(B121&lt;=('Ejercicio 3 - TIR'!$D$13-'Ejercicio 3 - TIR'!$C$13)/('Ejercicio 3 - TIR'!$E$13-'Ejercicio 3 - TIR'!$C$13),'Ejercicio 3 - TIR'!$C$13+SQRT(('Ejercicio 3 - TIR'!$E$13-'Ejercicio 3 - TIR'!$C$13)*('Ejercicio 3 - TIR'!$D$13-'Ejercicio 3 - TIR'!$C$13)*B121),'Ejercicio 3 - TIR'!$E$13-SQRT(('Ejercicio 3 - TIR'!$E$13-'Ejercicio 3 - TIR'!$C$13)*('Ejercicio 3 - TIR'!$E$13-'Ejercicio 3 - TIR'!$D$13)*(1-B121)))</f>
        <v>82388.0020166263</v>
      </c>
      <c r="D121" s="16">
        <f ca="1" t="shared" si="889"/>
        <v>0.204572525370932</v>
      </c>
      <c r="E121" s="17">
        <f ca="1">IF(D121&lt;=('Ejercicio 3 - TIR'!$D$14-'Ejercicio 3 - TIR'!$C$14)/('Ejercicio 3 - TIR'!$E$14-'Ejercicio 3 - TIR'!$C$14),'Ejercicio 3 - TIR'!$C$14+SQRT(('Ejercicio 3 - TIR'!$E$14-'Ejercicio 3 - TIR'!$C$14)*('Ejercicio 3 - TIR'!$D$14-'Ejercicio 3 - TIR'!$C$14)*D121),'Ejercicio 3 - TIR'!$E$14-SQRT(('Ejercicio 3 - TIR'!$E$14-'Ejercicio 3 - TIR'!$C$14)*('Ejercicio 3 - TIR'!$E$14-'Ejercicio 3 - TIR'!$D$14)*(1-D121)))</f>
        <v>28917.0064338497</v>
      </c>
      <c r="F121" s="16">
        <f ca="1" t="shared" si="889"/>
        <v>0.643174361647171</v>
      </c>
      <c r="G121" s="17">
        <f ca="1">IF(F121&lt;=('Ejercicio 3 - TIR'!$D$18-'Ejercicio 3 - TIR'!$C$18)/('Ejercicio 3 - TIR'!$E$18-'Ejercicio 3 - TIR'!$C$18),'Ejercicio 3 - TIR'!$C$18+SQRT(('Ejercicio 3 - TIR'!$E$18-'Ejercicio 3 - TIR'!$C$18)*('Ejercicio 3 - TIR'!$D$18-'Ejercicio 3 - TIR'!$C$18)*F121),'Ejercicio 3 - TIR'!$E$18-SQRT(('Ejercicio 3 - TIR'!$E$18-'Ejercicio 3 - TIR'!$C$18)*('Ejercicio 3 - TIR'!$E$18-'Ejercicio 3 - TIR'!$D$18)*(1-F121)))</f>
        <v>39822.2275603386</v>
      </c>
      <c r="H121" s="16">
        <f ca="1" t="shared" ref="H121:L121" si="890">RAND()</f>
        <v>0.665497813534484</v>
      </c>
      <c r="I121" s="17">
        <f ca="1">IF(H121&lt;=('Ejercicio 3 - TIR'!$D$18-'Ejercicio 3 - TIR'!$C$18)/('Ejercicio 3 - TIR'!$E$18-'Ejercicio 3 - TIR'!$C$18),'Ejercicio 3 - TIR'!$C$18+SQRT(('Ejercicio 3 - TIR'!$E$18-'Ejercicio 3 - TIR'!$C$18)*('Ejercicio 3 - TIR'!$D$18-'Ejercicio 3 - TIR'!$C$18)*H121),'Ejercicio 3 - TIR'!$E$18-SQRT(('Ejercicio 3 - TIR'!$E$18-'Ejercicio 3 - TIR'!$C$18)*('Ejercicio 3 - TIR'!$E$18-'Ejercicio 3 - TIR'!$D$18)*(1-H121)))</f>
        <v>39991.2297556493</v>
      </c>
      <c r="J121" s="16">
        <f ca="1" t="shared" si="890"/>
        <v>0.352303596197574</v>
      </c>
      <c r="K121" s="17">
        <f ca="1">IF(J121&lt;=('Ejercicio 3 - TIR'!$D$18-'Ejercicio 3 - TIR'!$C$18)/('Ejercicio 3 - TIR'!$E$18-'Ejercicio 3 - TIR'!$C$18),'Ejercicio 3 - TIR'!$C$18+SQRT(('Ejercicio 3 - TIR'!$E$18-'Ejercicio 3 - TIR'!$C$18)*('Ejercicio 3 - TIR'!$D$18-'Ejercicio 3 - TIR'!$C$18)*J121),'Ejercicio 3 - TIR'!$E$18-SQRT(('Ejercicio 3 - TIR'!$E$18-'Ejercicio 3 - TIR'!$C$18)*('Ejercicio 3 - TIR'!$E$18-'Ejercicio 3 - TIR'!$D$18)*(1-J121)))</f>
        <v>37269.4937533253</v>
      </c>
      <c r="L121" s="16">
        <f ca="1" t="shared" si="890"/>
        <v>0.864702206897556</v>
      </c>
      <c r="M121" s="17">
        <f ca="1">IF(L121&lt;=('Ejercicio 3 - TIR'!$D$18-'Ejercicio 3 - TIR'!$C$18)/('Ejercicio 3 - TIR'!$E$18-'Ejercicio 3 - TIR'!$C$18),'Ejercicio 3 - TIR'!$C$18+SQRT(('Ejercicio 3 - TIR'!$E$18-'Ejercicio 3 - TIR'!$C$18)*('Ejercicio 3 - TIR'!$D$18-'Ejercicio 3 - TIR'!$C$18)*L121),'Ejercicio 3 - TIR'!$E$18-SQRT(('Ejercicio 3 - TIR'!$E$18-'Ejercicio 3 - TIR'!$C$18)*('Ejercicio 3 - TIR'!$E$18-'Ejercicio 3 - TIR'!$D$18)*(1-L121)))</f>
        <v>41814.5118925535</v>
      </c>
      <c r="N121" s="16">
        <f ca="1" t="shared" ref="N121:R121" si="891">RAND()</f>
        <v>0.817616075312374</v>
      </c>
      <c r="O121" s="17">
        <f ca="1">IF(N121&lt;=('Ejercicio 3 - TIR'!$D$18-'Ejercicio 3 - TIR'!$C$18)/('Ejercicio 3 - TIR'!$E$18-'Ejercicio 3 - TIR'!$C$18),'Ejercicio 3 - TIR'!$C$18+SQRT(('Ejercicio 3 - TIR'!$E$18-'Ejercicio 3 - TIR'!$C$18)*('Ejercicio 3 - TIR'!$D$18-'Ejercicio 3 - TIR'!$C$18)*N121),'Ejercicio 3 - TIR'!$E$18-SQRT(('Ejercicio 3 - TIR'!$E$18-'Ejercicio 3 - TIR'!$C$18)*('Ejercicio 3 - TIR'!$E$18-'Ejercicio 3 - TIR'!$D$18)*(1-N121)))</f>
        <v>41301.514586811</v>
      </c>
      <c r="P121" s="16">
        <f ca="1" t="shared" si="891"/>
        <v>0.139859335694086</v>
      </c>
      <c r="Q121" s="18">
        <f ca="1">IF(P121&lt;=('Ejercicio 3 - TIR'!$D$22-'Ejercicio 3 - TIR'!$C$22)/('Ejercicio 3 - TIR'!$E$22-'Ejercicio 3 - TIR'!$C$22),'Ejercicio 3 - TIR'!$C$22+SQRT(('Ejercicio 3 - TIR'!$E$22-'Ejercicio 3 - TIR'!$C$22)*('Ejercicio 3 - TIR'!$D$22-'Ejercicio 3 - TIR'!$C$22)*P121),'Ejercicio 3 - TIR'!$E$22-SQRT(('Ejercicio 3 - TIR'!$E$22-'Ejercicio 3 - TIR'!$C$22)*('Ejercicio 3 - TIR'!$E$22-'Ejercicio 3 - TIR'!$D$22)*(1-P121)))</f>
        <v>0.135866530945653</v>
      </c>
      <c r="R121" s="16">
        <f ca="1" t="shared" si="891"/>
        <v>0.475597594274556</v>
      </c>
      <c r="S121" s="18">
        <f ca="1">IF(R121&lt;=('Ejercicio 3 - TIR'!$D$23-'Ejercicio 3 - TIR'!$C$23)/('Ejercicio 3 - TIR'!$E$23-'Ejercicio 3 - TIR'!$C$23),'Ejercicio 3 - TIR'!$C$23+SQRT(('Ejercicio 3 - TIR'!$E$23-'Ejercicio 3 - TIR'!$C$23)*('Ejercicio 3 - TIR'!$D$23-'Ejercicio 3 - TIR'!$C$23)*R121),'Ejercicio 3 - TIR'!$E$23-SQRT(('Ejercicio 3 - TIR'!$E$23-'Ejercicio 3 - TIR'!$C$23)*('Ejercicio 3 - TIR'!$E$23-'Ejercicio 3 - TIR'!$D$23)*(1-R121)))</f>
        <v>0.14925877081653</v>
      </c>
      <c r="T121" s="16">
        <f ca="1" t="shared" ref="T121:X121" si="892">RAND()</f>
        <v>0.843124240432726</v>
      </c>
      <c r="U121" s="18">
        <f ca="1">IF(T121&lt;=('Ejercicio 3 - TIR'!$D$24-'Ejercicio 3 - TIR'!$C$24)/('Ejercicio 3 - TIR'!$E$24-'Ejercicio 3 - TIR'!$C$24),'Ejercicio 3 - TIR'!$C$24+SQRT(('Ejercicio 3 - TIR'!$E$24-'Ejercicio 3 - TIR'!$C$24)*('Ejercicio 3 - TIR'!$D$24-'Ejercicio 3 - TIR'!$C$24)*T121),'Ejercicio 3 - TIR'!$E$24-SQRT(('Ejercicio 3 - TIR'!$E$24-'Ejercicio 3 - TIR'!$C$24)*('Ejercicio 3 - TIR'!$E$24-'Ejercicio 3 - TIR'!$D$24)*(1-T121)))</f>
        <v>0.199041657346337</v>
      </c>
      <c r="V121" s="16">
        <f ca="1" t="shared" si="892"/>
        <v>0.0384162816769678</v>
      </c>
      <c r="W121" s="18">
        <f ca="1">IF(V121&lt;=('Ejercicio 3 - TIR'!$D$25-'Ejercicio 3 - TIR'!$C$25)/('Ejercicio 3 - TIR'!$E$25-'Ejercicio 3 - TIR'!$C$25),'Ejercicio 3 - TIR'!$C$25+SQRT(('Ejercicio 3 - TIR'!$E$25-'Ejercicio 3 - TIR'!$C$25)*('Ejercicio 3 - TIR'!$D$25-'Ejercicio 3 - TIR'!$C$25)*V121),'Ejercicio 3 - TIR'!$E$25-SQRT(('Ejercicio 3 - TIR'!$E$25-'Ejercicio 3 - TIR'!$C$25)*('Ejercicio 3 - TIR'!$E$25-'Ejercicio 3 - TIR'!$D$25)*(1-V121)))</f>
        <v>0.187333675364219</v>
      </c>
      <c r="X121" s="16">
        <f ca="1" t="shared" si="892"/>
        <v>0.562931172715122</v>
      </c>
      <c r="Y121" s="18">
        <f ca="1">IF(X121&lt;=('Ejercicio 3 - TIR'!$D$26-'Ejercicio 3 - TIR'!$C$26)/('Ejercicio 3 - TIR'!$E$26-'Ejercicio 3 - TIR'!$C$26),'Ejercicio 3 - TIR'!$C$26+SQRT(('Ejercicio 3 - TIR'!$E$26-'Ejercicio 3 - TIR'!$C$26)*('Ejercicio 3 - TIR'!$D$26-'Ejercicio 3 - TIR'!$C$26)*X121),'Ejercicio 3 - TIR'!$E$26-SQRT(('Ejercicio 3 - TIR'!$E$26-'Ejercicio 3 - TIR'!$C$26)*('Ejercicio 3 - TIR'!$E$26-'Ejercicio 3 - TIR'!$D$26)*(1-X121)))</f>
        <v>0.231418401968046</v>
      </c>
      <c r="Z121" s="16">
        <f ca="1" t="shared" si="480"/>
        <v>1.13586653094565</v>
      </c>
      <c r="AA121" s="16">
        <f ca="1" t="shared" si="481"/>
        <v>1.30540457316624</v>
      </c>
      <c r="AB121" s="16">
        <f ca="1" t="shared" si="482"/>
        <v>1.56523446291673</v>
      </c>
      <c r="AC121" s="16">
        <f ca="1" t="shared" si="483"/>
        <v>1.85845558766166</v>
      </c>
      <c r="AD121" s="16">
        <f ca="1" t="shared" si="484"/>
        <v>2.28853640988691</v>
      </c>
      <c r="AE121" s="15">
        <f ca="1" t="shared" si="485"/>
        <v>3928.85334950028</v>
      </c>
      <c r="AF121" s="15">
        <f ca="1" t="shared" si="486"/>
        <v>4515.26917116509</v>
      </c>
      <c r="AG121" s="15">
        <f ca="1" t="shared" si="487"/>
        <v>5413.99583035861</v>
      </c>
      <c r="AH121" s="15">
        <f ca="1" t="shared" si="488"/>
        <v>6428.21956766625</v>
      </c>
      <c r="AI121" s="15">
        <f ca="1" t="shared" si="489"/>
        <v>7915.8278675153</v>
      </c>
      <c r="AJ121" s="17">
        <f ca="1" t="shared" si="490"/>
        <v>45232.7354734902</v>
      </c>
      <c r="AK121" s="17">
        <f ca="1" t="shared" si="491"/>
        <v>52204.7342095663</v>
      </c>
      <c r="AL121" s="17">
        <f ca="1" t="shared" si="492"/>
        <v>58335.4960381647</v>
      </c>
      <c r="AM121" s="17">
        <f ca="1" t="shared" si="493"/>
        <v>77710.413272061</v>
      </c>
      <c r="AN121" s="17">
        <f ca="1" t="shared" si="494"/>
        <v>94520.0199153922</v>
      </c>
      <c r="AO121" s="17">
        <f ca="1">C121/'Ejercicio 3 - TIR'!$D$7</f>
        <v>16477.6004033253</v>
      </c>
      <c r="AP121" s="17">
        <f ca="1" t="shared" si="495"/>
        <v>28755.1350701649</v>
      </c>
      <c r="AQ121" s="17">
        <f ca="1" t="shared" si="496"/>
        <v>35727.133806241</v>
      </c>
      <c r="AR121" s="17">
        <f ca="1" t="shared" si="497"/>
        <v>41857.8956348394</v>
      </c>
      <c r="AS121" s="17">
        <f ca="1" t="shared" si="498"/>
        <v>61232.8128687358</v>
      </c>
      <c r="AT121" s="17">
        <f ca="1" t="shared" si="499"/>
        <v>78042.419512067</v>
      </c>
      <c r="AU121" s="17">
        <f ca="1">AP121*'Ejercicio 3 - TIR'!$D$5</f>
        <v>14377.5675350825</v>
      </c>
      <c r="AV121" s="17">
        <f ca="1">AQ121*'Ejercicio 3 - TIR'!$D$5</f>
        <v>17863.5669031205</v>
      </c>
      <c r="AW121" s="17">
        <f ca="1">AR121*'Ejercicio 3 - TIR'!$D$5</f>
        <v>20928.9478174197</v>
      </c>
      <c r="AX121" s="17">
        <f ca="1">AS121*'Ejercicio 3 - TIR'!$D$5</f>
        <v>30616.4064343679</v>
      </c>
      <c r="AY121" s="17">
        <f ca="1">AT121*'Ejercicio 3 - TIR'!$D$5</f>
        <v>39021.2097560335</v>
      </c>
      <c r="AZ121" s="17">
        <f ca="1" t="shared" ref="AZ121:BD121" si="893">AJ121-AU121-AE121</f>
        <v>26926.3145889074</v>
      </c>
      <c r="BA121" s="17">
        <f ca="1" t="shared" si="893"/>
        <v>29825.8981352807</v>
      </c>
      <c r="BB121" s="17">
        <f ca="1" t="shared" si="893"/>
        <v>31992.5523903863</v>
      </c>
      <c r="BC121" s="17">
        <f ca="1" t="shared" si="893"/>
        <v>40665.7872700269</v>
      </c>
      <c r="BD121" s="17">
        <f ca="1" t="shared" si="893"/>
        <v>47582.9822918435</v>
      </c>
      <c r="BE121" s="17">
        <f ca="1" t="shared" ref="BE121:BI121" si="894">AZ121/Z121</f>
        <v>23705.5268865879</v>
      </c>
      <c r="BF121" s="17">
        <f ca="1" t="shared" si="894"/>
        <v>22848.0110675103</v>
      </c>
      <c r="BG121" s="17">
        <f ca="1" t="shared" si="894"/>
        <v>20439.4633189777</v>
      </c>
      <c r="BH121" s="17">
        <f ca="1" t="shared" si="894"/>
        <v>21881.4953340872</v>
      </c>
      <c r="BI121" s="17">
        <f ca="1" t="shared" si="894"/>
        <v>20791.8834440544</v>
      </c>
      <c r="BJ121" s="17">
        <f ca="1" t="shared" si="502"/>
        <v>66177.6220887991</v>
      </c>
      <c r="BK121" s="17">
        <f ca="1" t="shared" si="503"/>
        <v>37709.5884705771</v>
      </c>
      <c r="BL121" s="17">
        <f ca="1" t="shared" si="504"/>
        <v>103887.210559376</v>
      </c>
      <c r="BM121" s="17">
        <f ca="1">BK121*'Ejercicio 3 - TIR'!$D$5</f>
        <v>18854.7942352885</v>
      </c>
      <c r="BN121" s="17">
        <f ca="1" t="shared" si="505"/>
        <v>85032.4163240876</v>
      </c>
      <c r="BO121" s="17">
        <f ca="1" t="shared" si="506"/>
        <v>37155.8066355123</v>
      </c>
      <c r="BP121" s="17">
        <f ca="1" t="shared" si="507"/>
        <v>-111305.008450476</v>
      </c>
      <c r="BQ121" s="17">
        <f ca="1" t="shared" ref="BQ121:BT121" si="895">BE121</f>
        <v>23705.5268865879</v>
      </c>
      <c r="BR121" s="17">
        <f ca="1" t="shared" si="895"/>
        <v>22848.0110675103</v>
      </c>
      <c r="BS121" s="17">
        <f ca="1" t="shared" si="895"/>
        <v>20439.4633189777</v>
      </c>
      <c r="BT121" s="17">
        <f ca="1" t="shared" si="895"/>
        <v>21881.4953340872</v>
      </c>
      <c r="BU121" s="17">
        <f ca="1" t="shared" si="509"/>
        <v>57947.6900795668</v>
      </c>
      <c r="BV121" s="19">
        <f ca="1" t="shared" si="510"/>
        <v>8.58379012929598</v>
      </c>
    </row>
    <row r="122" ht="15" customHeight="1" spans="1:74">
      <c r="A122" s="15">
        <v>121</v>
      </c>
      <c r="B122" s="16">
        <f ca="1" t="shared" ref="B122:F122" si="896">RAND()</f>
        <v>0.101211327188928</v>
      </c>
      <c r="C122" s="17">
        <f ca="1">IF(B122&lt;=('Ejercicio 3 - TIR'!$D$13-'Ejercicio 3 - TIR'!$C$13)/('Ejercicio 3 - TIR'!$E$13-'Ejercicio 3 - TIR'!$C$13),'Ejercicio 3 - TIR'!$C$13+SQRT(('Ejercicio 3 - TIR'!$E$13-'Ejercicio 3 - TIR'!$C$13)*('Ejercicio 3 - TIR'!$D$13-'Ejercicio 3 - TIR'!$C$13)*B122),'Ejercicio 3 - TIR'!$E$13-SQRT(('Ejercicio 3 - TIR'!$E$13-'Ejercicio 3 - TIR'!$C$13)*('Ejercicio 3 - TIR'!$E$13-'Ejercicio 3 - TIR'!$D$13)*(1-B122)))</f>
        <v>66362.745545405</v>
      </c>
      <c r="D122" s="16">
        <f ca="1" t="shared" si="896"/>
        <v>0.189658999889081</v>
      </c>
      <c r="E122" s="17">
        <f ca="1">IF(D122&lt;=('Ejercicio 3 - TIR'!$D$14-'Ejercicio 3 - TIR'!$C$14)/('Ejercicio 3 - TIR'!$E$14-'Ejercicio 3 - TIR'!$C$14),'Ejercicio 3 - TIR'!$C$14+SQRT(('Ejercicio 3 - TIR'!$E$14-'Ejercicio 3 - TIR'!$C$14)*('Ejercicio 3 - TIR'!$D$14-'Ejercicio 3 - TIR'!$C$14)*D122),'Ejercicio 3 - TIR'!$E$14-SQRT(('Ejercicio 3 - TIR'!$E$14-'Ejercicio 3 - TIR'!$C$14)*('Ejercicio 3 - TIR'!$E$14-'Ejercicio 3 - TIR'!$D$14)*(1-D122)))</f>
        <v>28771.5282037499</v>
      </c>
      <c r="F122" s="16">
        <f ca="1" t="shared" si="896"/>
        <v>0.704604257362997</v>
      </c>
      <c r="G122" s="17">
        <f ca="1">IF(F122&lt;=('Ejercicio 3 - TIR'!$D$18-'Ejercicio 3 - TIR'!$C$18)/('Ejercicio 3 - TIR'!$E$18-'Ejercicio 3 - TIR'!$C$18),'Ejercicio 3 - TIR'!$C$18+SQRT(('Ejercicio 3 - TIR'!$E$18-'Ejercicio 3 - TIR'!$C$18)*('Ejercicio 3 - TIR'!$D$18-'Ejercicio 3 - TIR'!$C$18)*F122),'Ejercicio 3 - TIR'!$E$18-SQRT(('Ejercicio 3 - TIR'!$E$18-'Ejercicio 3 - TIR'!$C$18)*('Ejercicio 3 - TIR'!$E$18-'Ejercicio 3 - TIR'!$D$18)*(1-F122)))</f>
        <v>40293.1241042731</v>
      </c>
      <c r="H122" s="16">
        <f ca="1" t="shared" ref="H122:L122" si="897">RAND()</f>
        <v>0.625797932168924</v>
      </c>
      <c r="I122" s="17">
        <f ca="1">IF(H122&lt;=('Ejercicio 3 - TIR'!$D$18-'Ejercicio 3 - TIR'!$C$18)/('Ejercicio 3 - TIR'!$E$18-'Ejercicio 3 - TIR'!$C$18),'Ejercicio 3 - TIR'!$C$18+SQRT(('Ejercicio 3 - TIR'!$E$18-'Ejercicio 3 - TIR'!$C$18)*('Ejercicio 3 - TIR'!$D$18-'Ejercicio 3 - TIR'!$C$18)*H122),'Ejercicio 3 - TIR'!$E$18-SQRT(('Ejercicio 3 - TIR'!$E$18-'Ejercicio 3 - TIR'!$C$18)*('Ejercicio 3 - TIR'!$E$18-'Ejercicio 3 - TIR'!$D$18)*(1-H122)))</f>
        <v>39688.6371500505</v>
      </c>
      <c r="J122" s="16">
        <f ca="1" t="shared" si="897"/>
        <v>0.0634315997255839</v>
      </c>
      <c r="K122" s="17">
        <f ca="1">IF(J122&lt;=('Ejercicio 3 - TIR'!$D$18-'Ejercicio 3 - TIR'!$C$18)/('Ejercicio 3 - TIR'!$E$18-'Ejercicio 3 - TIR'!$C$18),'Ejercicio 3 - TIR'!$C$18+SQRT(('Ejercicio 3 - TIR'!$E$18-'Ejercicio 3 - TIR'!$C$18)*('Ejercicio 3 - TIR'!$D$18-'Ejercicio 3 - TIR'!$C$18)*J122),'Ejercicio 3 - TIR'!$E$18-SQRT(('Ejercicio 3 - TIR'!$E$18-'Ejercicio 3 - TIR'!$C$18)*('Ejercicio 3 - TIR'!$E$18-'Ejercicio 3 - TIR'!$D$18)*(1-J122)))</f>
        <v>33084.5972117665</v>
      </c>
      <c r="L122" s="16">
        <f ca="1" t="shared" si="897"/>
        <v>0.258722135494335</v>
      </c>
      <c r="M122" s="17">
        <f ca="1">IF(L122&lt;=('Ejercicio 3 - TIR'!$D$18-'Ejercicio 3 - TIR'!$C$18)/('Ejercicio 3 - TIR'!$E$18-'Ejercicio 3 - TIR'!$C$18),'Ejercicio 3 - TIR'!$C$18+SQRT(('Ejercicio 3 - TIR'!$E$18-'Ejercicio 3 - TIR'!$C$18)*('Ejercicio 3 - TIR'!$D$18-'Ejercicio 3 - TIR'!$C$18)*L122),'Ejercicio 3 - TIR'!$E$18-SQRT(('Ejercicio 3 - TIR'!$E$18-'Ejercicio 3 - TIR'!$C$18)*('Ejercicio 3 - TIR'!$E$18-'Ejercicio 3 - TIR'!$D$18)*(1-L122)))</f>
        <v>36229.6324389285</v>
      </c>
      <c r="N122" s="16">
        <f ca="1" t="shared" ref="N122:R122" si="898">RAND()</f>
        <v>0.153425290443617</v>
      </c>
      <c r="O122" s="17">
        <f ca="1">IF(N122&lt;=('Ejercicio 3 - TIR'!$D$18-'Ejercicio 3 - TIR'!$C$18)/('Ejercicio 3 - TIR'!$E$18-'Ejercicio 3 - TIR'!$C$18),'Ejercicio 3 - TIR'!$C$18+SQRT(('Ejercicio 3 - TIR'!$E$18-'Ejercicio 3 - TIR'!$C$18)*('Ejercicio 3 - TIR'!$D$18-'Ejercicio 3 - TIR'!$C$18)*N122),'Ejercicio 3 - TIR'!$E$18-SQRT(('Ejercicio 3 - TIR'!$E$18-'Ejercicio 3 - TIR'!$C$18)*('Ejercicio 3 - TIR'!$E$18-'Ejercicio 3 - TIR'!$D$18)*(1-N122)))</f>
        <v>34797.2693864888</v>
      </c>
      <c r="P122" s="16">
        <f ca="1" t="shared" si="898"/>
        <v>0.225072814185009</v>
      </c>
      <c r="Q122" s="18">
        <f ca="1">IF(P122&lt;=('Ejercicio 3 - TIR'!$D$22-'Ejercicio 3 - TIR'!$C$22)/('Ejercicio 3 - TIR'!$E$22-'Ejercicio 3 - TIR'!$C$22),'Ejercicio 3 - TIR'!$C$22+SQRT(('Ejercicio 3 - TIR'!$E$22-'Ejercicio 3 - TIR'!$C$22)*('Ejercicio 3 - TIR'!$D$22-'Ejercicio 3 - TIR'!$C$22)*P122),'Ejercicio 3 - TIR'!$E$22-SQRT(('Ejercicio 3 - TIR'!$E$22-'Ejercicio 3 - TIR'!$C$22)*('Ejercicio 3 - TIR'!$E$22-'Ejercicio 3 - TIR'!$D$22)*(1-P122)))</f>
        <v>0.140127867883435</v>
      </c>
      <c r="R122" s="16">
        <f ca="1" t="shared" si="898"/>
        <v>0.903903711886923</v>
      </c>
      <c r="S122" s="18">
        <f ca="1">IF(R122&lt;=('Ejercicio 3 - TIR'!$D$23-'Ejercicio 3 - TIR'!$C$23)/('Ejercicio 3 - TIR'!$E$23-'Ejercicio 3 - TIR'!$C$23),'Ejercicio 3 - TIR'!$C$23+SQRT(('Ejercicio 3 - TIR'!$E$23-'Ejercicio 3 - TIR'!$C$23)*('Ejercicio 3 - TIR'!$D$23-'Ejercicio 3 - TIR'!$C$23)*R122),'Ejercicio 3 - TIR'!$E$23-SQRT(('Ejercicio 3 - TIR'!$E$23-'Ejercicio 3 - TIR'!$C$23)*('Ejercicio 3 - TIR'!$E$23-'Ejercicio 3 - TIR'!$D$23)*(1-R122)))</f>
        <v>0.166848067875649</v>
      </c>
      <c r="T122" s="16">
        <f ca="1" t="shared" ref="T122:X122" si="899">RAND()</f>
        <v>0.0852892773897436</v>
      </c>
      <c r="U122" s="18">
        <f ca="1">IF(T122&lt;=('Ejercicio 3 - TIR'!$D$24-'Ejercicio 3 - TIR'!$C$24)/('Ejercicio 3 - TIR'!$E$24-'Ejercicio 3 - TIR'!$C$24),'Ejercicio 3 - TIR'!$C$24+SQRT(('Ejercicio 3 - TIR'!$E$24-'Ejercicio 3 - TIR'!$C$24)*('Ejercicio 3 - TIR'!$D$24-'Ejercicio 3 - TIR'!$C$24)*T122),'Ejercicio 3 - TIR'!$E$24-SQRT(('Ejercicio 3 - TIR'!$E$24-'Ejercicio 3 - TIR'!$C$24)*('Ejercicio 3 - TIR'!$E$24-'Ejercicio 3 - TIR'!$D$24)*(1-T122)))</f>
        <v>0.163383104367764</v>
      </c>
      <c r="V122" s="16">
        <f ca="1" t="shared" si="899"/>
        <v>0.598446321281637</v>
      </c>
      <c r="W122" s="18">
        <f ca="1">IF(V122&lt;=('Ejercicio 3 - TIR'!$D$25-'Ejercicio 3 - TIR'!$C$25)/('Ejercicio 3 - TIR'!$E$25-'Ejercicio 3 - TIR'!$C$25),'Ejercicio 3 - TIR'!$C$25+SQRT(('Ejercicio 3 - TIR'!$E$25-'Ejercicio 3 - TIR'!$C$25)*('Ejercicio 3 - TIR'!$D$25-'Ejercicio 3 - TIR'!$C$25)*V122),'Ejercicio 3 - TIR'!$E$25-SQRT(('Ejercicio 3 - TIR'!$E$25-'Ejercicio 3 - TIR'!$C$25)*('Ejercicio 3 - TIR'!$E$25-'Ejercicio 3 - TIR'!$D$25)*(1-V122)))</f>
        <v>0.212510829890297</v>
      </c>
      <c r="X122" s="16">
        <f ca="1" t="shared" si="899"/>
        <v>0.739192477711073</v>
      </c>
      <c r="Y122" s="18">
        <f ca="1">IF(X122&lt;=('Ejercicio 3 - TIR'!$D$26-'Ejercicio 3 - TIR'!$C$26)/('Ejercicio 3 - TIR'!$E$26-'Ejercicio 3 - TIR'!$C$26),'Ejercicio 3 - TIR'!$C$26+SQRT(('Ejercicio 3 - TIR'!$E$26-'Ejercicio 3 - TIR'!$C$26)*('Ejercicio 3 - TIR'!$D$26-'Ejercicio 3 - TIR'!$C$26)*X122),'Ejercicio 3 - TIR'!$E$26-SQRT(('Ejercicio 3 - TIR'!$E$26-'Ejercicio 3 - TIR'!$C$26)*('Ejercicio 3 - TIR'!$E$26-'Ejercicio 3 - TIR'!$D$26)*(1-X122)))</f>
        <v>0.242471868946613</v>
      </c>
      <c r="Z122" s="16">
        <f ca="1" t="shared" si="480"/>
        <v>1.14012786788344</v>
      </c>
      <c r="AA122" s="16">
        <f ca="1" t="shared" si="481"/>
        <v>1.33035599977097</v>
      </c>
      <c r="AB122" s="16">
        <f ca="1" t="shared" si="482"/>
        <v>1.54771369292783</v>
      </c>
      <c r="AC122" s="16">
        <f ca="1" t="shared" si="483"/>
        <v>1.8766196142445</v>
      </c>
      <c r="AD122" s="16">
        <f ca="1" t="shared" si="484"/>
        <v>2.33164707941223</v>
      </c>
      <c r="AE122" s="15">
        <f ca="1" t="shared" si="485"/>
        <v>4031.69290293959</v>
      </c>
      <c r="AF122" s="15">
        <f ca="1" t="shared" si="486"/>
        <v>4704.37307406303</v>
      </c>
      <c r="AG122" s="15">
        <f ca="1" t="shared" si="487"/>
        <v>5472.98815100757</v>
      </c>
      <c r="AH122" s="15">
        <f ca="1" t="shared" si="488"/>
        <v>6636.05740495795</v>
      </c>
      <c r="AI122" s="15">
        <f ca="1" t="shared" si="489"/>
        <v>8245.11464637511</v>
      </c>
      <c r="AJ122" s="17">
        <f ca="1" t="shared" si="490"/>
        <v>45939.3136753675</v>
      </c>
      <c r="AK122" s="17">
        <f ca="1" t="shared" si="491"/>
        <v>52800.0165553027</v>
      </c>
      <c r="AL122" s="17">
        <f ca="1" t="shared" si="492"/>
        <v>51205.4841296529</v>
      </c>
      <c r="AM122" s="17">
        <f ca="1" t="shared" si="493"/>
        <v>67989.238851762</v>
      </c>
      <c r="AN122" s="17">
        <f ca="1" t="shared" si="494"/>
        <v>81134.9515365274</v>
      </c>
      <c r="AO122" s="17">
        <f ca="1">C122/'Ejercicio 3 - TIR'!$D$7</f>
        <v>13272.549109081</v>
      </c>
      <c r="AP122" s="17">
        <f ca="1" t="shared" si="495"/>
        <v>32666.7645662865</v>
      </c>
      <c r="AQ122" s="17">
        <f ca="1" t="shared" si="496"/>
        <v>39527.4674462217</v>
      </c>
      <c r="AR122" s="17">
        <f ca="1" t="shared" si="497"/>
        <v>37932.9350205719</v>
      </c>
      <c r="AS122" s="17">
        <f ca="1" t="shared" si="498"/>
        <v>54716.689742681</v>
      </c>
      <c r="AT122" s="17">
        <f ca="1" t="shared" si="499"/>
        <v>67862.4024274464</v>
      </c>
      <c r="AU122" s="17">
        <f ca="1">AP122*'Ejercicio 3 - TIR'!$D$5</f>
        <v>16333.3822831432</v>
      </c>
      <c r="AV122" s="17">
        <f ca="1">AQ122*'Ejercicio 3 - TIR'!$D$5</f>
        <v>19763.7337231108</v>
      </c>
      <c r="AW122" s="17">
        <f ca="1">AR122*'Ejercicio 3 - TIR'!$D$5</f>
        <v>18966.467510286</v>
      </c>
      <c r="AX122" s="17">
        <f ca="1">AS122*'Ejercicio 3 - TIR'!$D$5</f>
        <v>27358.3448713405</v>
      </c>
      <c r="AY122" s="17">
        <f ca="1">AT122*'Ejercicio 3 - TIR'!$D$5</f>
        <v>33931.2012137232</v>
      </c>
      <c r="AZ122" s="17">
        <f ca="1" t="shared" ref="AZ122:BD122" si="900">AJ122-AU122-AE122</f>
        <v>25574.2384892846</v>
      </c>
      <c r="BA122" s="17">
        <f ca="1" t="shared" si="900"/>
        <v>28331.9097581288</v>
      </c>
      <c r="BB122" s="17">
        <f ca="1" t="shared" si="900"/>
        <v>26766.0284683594</v>
      </c>
      <c r="BC122" s="17">
        <f ca="1" t="shared" si="900"/>
        <v>33994.8365754635</v>
      </c>
      <c r="BD122" s="17">
        <f ca="1" t="shared" si="900"/>
        <v>38958.6356764291</v>
      </c>
      <c r="BE122" s="17">
        <f ca="1" t="shared" ref="BE122:BI122" si="901">AZ122/Z122</f>
        <v>22431.026562627</v>
      </c>
      <c r="BF122" s="17">
        <f ca="1" t="shared" si="901"/>
        <v>21296.4873785711</v>
      </c>
      <c r="BG122" s="17">
        <f ca="1" t="shared" si="901"/>
        <v>17293.9146243035</v>
      </c>
      <c r="BH122" s="17">
        <f ca="1" t="shared" si="901"/>
        <v>18114.9319326226</v>
      </c>
      <c r="BI122" s="17">
        <f ca="1" t="shared" si="901"/>
        <v>16708.6331462521</v>
      </c>
      <c r="BJ122" s="17">
        <f ca="1" t="shared" si="502"/>
        <v>67085.0497065002</v>
      </c>
      <c r="BK122" s="17">
        <f ca="1" t="shared" si="503"/>
        <v>30946.9003665442</v>
      </c>
      <c r="BL122" s="17">
        <f ca="1" t="shared" si="504"/>
        <v>98031.9500730444</v>
      </c>
      <c r="BM122" s="17">
        <f ca="1">BK122*'Ejercicio 3 - TIR'!$D$5</f>
        <v>15473.4501832721</v>
      </c>
      <c r="BN122" s="17">
        <f ca="1" t="shared" si="505"/>
        <v>82558.4998897723</v>
      </c>
      <c r="BO122" s="17">
        <f ca="1" t="shared" si="506"/>
        <v>35407.8027582904</v>
      </c>
      <c r="BP122" s="17">
        <f ca="1" t="shared" si="507"/>
        <v>-95134.2737491549</v>
      </c>
      <c r="BQ122" s="17">
        <f ca="1" t="shared" ref="BQ122:BT122" si="902">BE122</f>
        <v>22431.026562627</v>
      </c>
      <c r="BR122" s="17">
        <f ca="1" t="shared" si="902"/>
        <v>21296.4873785711</v>
      </c>
      <c r="BS122" s="17">
        <f ca="1" t="shared" si="902"/>
        <v>17293.9146243035</v>
      </c>
      <c r="BT122" s="17">
        <f ca="1" t="shared" si="902"/>
        <v>18114.9319326226</v>
      </c>
      <c r="BU122" s="17">
        <f ca="1" t="shared" si="509"/>
        <v>52116.4359045425</v>
      </c>
      <c r="BV122" s="19">
        <f ca="1" t="shared" si="510"/>
        <v>10.2110642776775</v>
      </c>
    </row>
    <row r="123" ht="15" customHeight="1" spans="1:74">
      <c r="A123" s="15">
        <v>122</v>
      </c>
      <c r="B123" s="16">
        <f ca="1" t="shared" ref="B123:F123" si="903">RAND()</f>
        <v>0.804937701154593</v>
      </c>
      <c r="C123" s="17">
        <f ca="1">IF(B123&lt;=('Ejercicio 3 - TIR'!$D$13-'Ejercicio 3 - TIR'!$C$13)/('Ejercicio 3 - TIR'!$E$13-'Ejercicio 3 - TIR'!$C$13),'Ejercicio 3 - TIR'!$C$13+SQRT(('Ejercicio 3 - TIR'!$E$13-'Ejercicio 3 - TIR'!$C$13)*('Ejercicio 3 - TIR'!$D$13-'Ejercicio 3 - TIR'!$C$13)*B123),'Ejercicio 3 - TIR'!$E$13-SQRT(('Ejercicio 3 - TIR'!$E$13-'Ejercicio 3 - TIR'!$C$13)*('Ejercicio 3 - TIR'!$E$13-'Ejercicio 3 - TIR'!$D$13)*(1-B123)))</f>
        <v>84700.4980926015</v>
      </c>
      <c r="D123" s="16">
        <f ca="1" t="shared" si="903"/>
        <v>0.488626650127059</v>
      </c>
      <c r="E123" s="17">
        <f ca="1">IF(D123&lt;=('Ejercicio 3 - TIR'!$D$14-'Ejercicio 3 - TIR'!$C$14)/('Ejercicio 3 - TIR'!$E$14-'Ejercicio 3 - TIR'!$C$14),'Ejercicio 3 - TIR'!$C$14+SQRT(('Ejercicio 3 - TIR'!$E$14-'Ejercicio 3 - TIR'!$C$14)*('Ejercicio 3 - TIR'!$D$14-'Ejercicio 3 - TIR'!$C$14)*D123),'Ejercicio 3 - TIR'!$E$14-SQRT(('Ejercicio 3 - TIR'!$E$14-'Ejercicio 3 - TIR'!$C$14)*('Ejercicio 3 - TIR'!$E$14-'Ejercicio 3 - TIR'!$D$14)*(1-D123)))</f>
        <v>31241.8036970538</v>
      </c>
      <c r="F123" s="16">
        <f ca="1" t="shared" si="903"/>
        <v>0.357276433229349</v>
      </c>
      <c r="G123" s="17">
        <f ca="1">IF(F123&lt;=('Ejercicio 3 - TIR'!$D$18-'Ejercicio 3 - TIR'!$C$18)/('Ejercicio 3 - TIR'!$E$18-'Ejercicio 3 - TIR'!$C$18),'Ejercicio 3 - TIR'!$C$18+SQRT(('Ejercicio 3 - TIR'!$E$18-'Ejercicio 3 - TIR'!$C$18)*('Ejercicio 3 - TIR'!$D$18-'Ejercicio 3 - TIR'!$C$18)*F123),'Ejercicio 3 - TIR'!$E$18-SQRT(('Ejercicio 3 - TIR'!$E$18-'Ejercicio 3 - TIR'!$C$18)*('Ejercicio 3 - TIR'!$E$18-'Ejercicio 3 - TIR'!$D$18)*(1-F123)))</f>
        <v>37320.6191667374</v>
      </c>
      <c r="H123" s="16">
        <f ca="1" t="shared" ref="H123:L123" si="904">RAND()</f>
        <v>0.967304192181007</v>
      </c>
      <c r="I123" s="17">
        <f ca="1">IF(H123&lt;=('Ejercicio 3 - TIR'!$D$18-'Ejercicio 3 - TIR'!$C$18)/('Ejercicio 3 - TIR'!$E$18-'Ejercicio 3 - TIR'!$C$18),'Ejercicio 3 - TIR'!$C$18+SQRT(('Ejercicio 3 - TIR'!$E$18-'Ejercicio 3 - TIR'!$C$18)*('Ejercicio 3 - TIR'!$D$18-'Ejercicio 3 - TIR'!$C$18)*H123),'Ejercicio 3 - TIR'!$E$18-SQRT(('Ejercicio 3 - TIR'!$E$18-'Ejercicio 3 - TIR'!$C$18)*('Ejercicio 3 - TIR'!$E$18-'Ejercicio 3 - TIR'!$D$18)*(1-H123)))</f>
        <v>43434.05441141</v>
      </c>
      <c r="J123" s="16">
        <f ca="1" t="shared" si="904"/>
        <v>0.619810308300433</v>
      </c>
      <c r="K123" s="17">
        <f ca="1">IF(J123&lt;=('Ejercicio 3 - TIR'!$D$18-'Ejercicio 3 - TIR'!$C$18)/('Ejercicio 3 - TIR'!$E$18-'Ejercicio 3 - TIR'!$C$18),'Ejercicio 3 - TIR'!$C$18+SQRT(('Ejercicio 3 - TIR'!$E$18-'Ejercicio 3 - TIR'!$C$18)*('Ejercicio 3 - TIR'!$D$18-'Ejercicio 3 - TIR'!$C$18)*J123),'Ejercicio 3 - TIR'!$E$18-SQRT(('Ejercicio 3 - TIR'!$E$18-'Ejercicio 3 - TIR'!$C$18)*('Ejercicio 3 - TIR'!$E$18-'Ejercicio 3 - TIR'!$D$18)*(1-J123)))</f>
        <v>39642.1753896652</v>
      </c>
      <c r="L123" s="16">
        <f ca="1" t="shared" si="904"/>
        <v>0.69030094910355</v>
      </c>
      <c r="M123" s="17">
        <f ca="1">IF(L123&lt;=('Ejercicio 3 - TIR'!$D$18-'Ejercicio 3 - TIR'!$C$18)/('Ejercicio 3 - TIR'!$E$18-'Ejercicio 3 - TIR'!$C$18),'Ejercicio 3 - TIR'!$C$18+SQRT(('Ejercicio 3 - TIR'!$E$18-'Ejercicio 3 - TIR'!$C$18)*('Ejercicio 3 - TIR'!$D$18-'Ejercicio 3 - TIR'!$C$18)*L123),'Ejercicio 3 - TIR'!$E$18-SQRT(('Ejercicio 3 - TIR'!$E$18-'Ejercicio 3 - TIR'!$C$18)*('Ejercicio 3 - TIR'!$E$18-'Ejercicio 3 - TIR'!$D$18)*(1-L123)))</f>
        <v>40180.5157104485</v>
      </c>
      <c r="N123" s="16">
        <f ca="1" t="shared" ref="N123:R123" si="905">RAND()</f>
        <v>0.122939495233607</v>
      </c>
      <c r="O123" s="17">
        <f ca="1">IF(N123&lt;=('Ejercicio 3 - TIR'!$D$18-'Ejercicio 3 - TIR'!$C$18)/('Ejercicio 3 - TIR'!$E$18-'Ejercicio 3 - TIR'!$C$18),'Ejercicio 3 - TIR'!$C$18+SQRT(('Ejercicio 3 - TIR'!$E$18-'Ejercicio 3 - TIR'!$C$18)*('Ejercicio 3 - TIR'!$D$18-'Ejercicio 3 - TIR'!$C$18)*N123),'Ejercicio 3 - TIR'!$E$18-SQRT(('Ejercicio 3 - TIR'!$E$18-'Ejercicio 3 - TIR'!$C$18)*('Ejercicio 3 - TIR'!$E$18-'Ejercicio 3 - TIR'!$D$18)*(1-N123)))</f>
        <v>34294.2897299834</v>
      </c>
      <c r="P123" s="16">
        <f ca="1" t="shared" si="905"/>
        <v>0.922050937590838</v>
      </c>
      <c r="Q123" s="18">
        <f ca="1">IF(P123&lt;=('Ejercicio 3 - TIR'!$D$22-'Ejercicio 3 - TIR'!$C$22)/('Ejercicio 3 - TIR'!$E$22-'Ejercicio 3 - TIR'!$C$22),'Ejercicio 3 - TIR'!$C$22+SQRT(('Ejercicio 3 - TIR'!$E$22-'Ejercicio 3 - TIR'!$C$22)*('Ejercicio 3 - TIR'!$D$22-'Ejercicio 3 - TIR'!$C$22)*P123),'Ejercicio 3 - TIR'!$E$22-SQRT(('Ejercicio 3 - TIR'!$E$22-'Ejercicio 3 - TIR'!$C$22)*('Ejercicio 3 - TIR'!$E$22-'Ejercicio 3 - TIR'!$D$22)*(1-P123)))</f>
        <v>0.168154819024747</v>
      </c>
      <c r="R123" s="16">
        <f ca="1" t="shared" si="905"/>
        <v>0.115278736046808</v>
      </c>
      <c r="S123" s="18">
        <f ca="1">IF(R123&lt;=('Ejercicio 3 - TIR'!$D$23-'Ejercicio 3 - TIR'!$C$23)/('Ejercicio 3 - TIR'!$E$23-'Ejercicio 3 - TIR'!$C$23),'Ejercicio 3 - TIR'!$C$23+SQRT(('Ejercicio 3 - TIR'!$E$23-'Ejercicio 3 - TIR'!$C$23)*('Ejercicio 3 - TIR'!$D$23-'Ejercicio 3 - TIR'!$C$23)*R123),'Ejercicio 3 - TIR'!$E$23-SQRT(('Ejercicio 3 - TIR'!$E$23-'Ejercicio 3 - TIR'!$C$23)*('Ejercicio 3 - TIR'!$E$23-'Ejercicio 3 - TIR'!$D$23)*(1-R123)))</f>
        <v>0.13440492016237</v>
      </c>
      <c r="T123" s="16">
        <f ca="1" t="shared" ref="T123:X123" si="906">RAND()</f>
        <v>0.833475205405311</v>
      </c>
      <c r="U123" s="18">
        <f ca="1">IF(T123&lt;=('Ejercicio 3 - TIR'!$D$24-'Ejercicio 3 - TIR'!$C$24)/('Ejercicio 3 - TIR'!$E$24-'Ejercicio 3 - TIR'!$C$24),'Ejercicio 3 - TIR'!$C$24+SQRT(('Ejercicio 3 - TIR'!$E$24-'Ejercicio 3 - TIR'!$C$24)*('Ejercicio 3 - TIR'!$D$24-'Ejercicio 3 - TIR'!$C$24)*T123),'Ejercicio 3 - TIR'!$E$24-SQRT(('Ejercicio 3 - TIR'!$E$24-'Ejercicio 3 - TIR'!$C$24)*('Ejercicio 3 - TIR'!$E$24-'Ejercicio 3 - TIR'!$D$24)*(1-T123)))</f>
        <v>0.198406727323883</v>
      </c>
      <c r="V123" s="16">
        <f ca="1" t="shared" si="906"/>
        <v>0.159483941782347</v>
      </c>
      <c r="W123" s="18">
        <f ca="1">IF(V123&lt;=('Ejercicio 3 - TIR'!$D$25-'Ejercicio 3 - TIR'!$C$25)/('Ejercicio 3 - TIR'!$E$25-'Ejercicio 3 - TIR'!$C$25),'Ejercicio 3 - TIR'!$C$25+SQRT(('Ejercicio 3 - TIR'!$E$25-'Ejercicio 3 - TIR'!$C$25)*('Ejercicio 3 - TIR'!$D$25-'Ejercicio 3 - TIR'!$C$25)*V123),'Ejercicio 3 - TIR'!$E$25-SQRT(('Ejercicio 3 - TIR'!$E$25-'Ejercicio 3 - TIR'!$C$25)*('Ejercicio 3 - TIR'!$E$25-'Ejercicio 3 - TIR'!$D$25)*(1-V123)))</f>
        <v>0.194942473640441</v>
      </c>
      <c r="X123" s="16">
        <f ca="1" t="shared" si="906"/>
        <v>0.588339942468788</v>
      </c>
      <c r="Y123" s="18">
        <f ca="1">IF(X123&lt;=('Ejercicio 3 - TIR'!$D$26-'Ejercicio 3 - TIR'!$C$26)/('Ejercicio 3 - TIR'!$E$26-'Ejercicio 3 - TIR'!$C$26),'Ejercicio 3 - TIR'!$C$26+SQRT(('Ejercicio 3 - TIR'!$E$26-'Ejercicio 3 - TIR'!$C$26)*('Ejercicio 3 - TIR'!$D$26-'Ejercicio 3 - TIR'!$C$26)*X123),'Ejercicio 3 - TIR'!$E$26-SQRT(('Ejercicio 3 - TIR'!$E$26-'Ejercicio 3 - TIR'!$C$26)*('Ejercicio 3 - TIR'!$E$26-'Ejercicio 3 - TIR'!$D$26)*(1-X123)))</f>
        <v>0.232851677541311</v>
      </c>
      <c r="Z123" s="16">
        <f ca="1" t="shared" si="480"/>
        <v>1.16815481902475</v>
      </c>
      <c r="AA123" s="16">
        <f ca="1" t="shared" si="481"/>
        <v>1.32516057421306</v>
      </c>
      <c r="AB123" s="16">
        <f ca="1" t="shared" si="482"/>
        <v>1.58808134692131</v>
      </c>
      <c r="AC123" s="16">
        <f ca="1" t="shared" si="483"/>
        <v>1.89766585303239</v>
      </c>
      <c r="AD123" s="16">
        <f ca="1" t="shared" si="484"/>
        <v>2.33954053032384</v>
      </c>
      <c r="AE123" s="15">
        <f ca="1" t="shared" si="485"/>
        <v>5253.45984668475</v>
      </c>
      <c r="AF123" s="15">
        <f ca="1" t="shared" si="486"/>
        <v>5959.55069795463</v>
      </c>
      <c r="AG123" s="15">
        <f ca="1" t="shared" si="487"/>
        <v>7141.96564825657</v>
      </c>
      <c r="AH123" s="15">
        <f ca="1" t="shared" si="488"/>
        <v>8534.23809838277</v>
      </c>
      <c r="AI123" s="15">
        <f ca="1" t="shared" si="489"/>
        <v>10521.4497561282</v>
      </c>
      <c r="AJ123" s="17">
        <f ca="1" t="shared" si="490"/>
        <v>43596.2611286116</v>
      </c>
      <c r="AK123" s="17">
        <f ca="1" t="shared" si="491"/>
        <v>57557.0964842252</v>
      </c>
      <c r="AL123" s="17">
        <f ca="1" t="shared" si="492"/>
        <v>62954.9992877102</v>
      </c>
      <c r="AM123" s="17">
        <f ca="1" t="shared" si="493"/>
        <v>76249.1926209496</v>
      </c>
      <c r="AN123" s="17">
        <f ca="1" t="shared" si="494"/>
        <v>80232.880781965</v>
      </c>
      <c r="AO123" s="17">
        <f ca="1">C123/'Ejercicio 3 - TIR'!$D$7</f>
        <v>16940.0996185203</v>
      </c>
      <c r="AP123" s="17">
        <f ca="1" t="shared" si="495"/>
        <v>26656.1615100913</v>
      </c>
      <c r="AQ123" s="17">
        <f ca="1" t="shared" si="496"/>
        <v>40616.9968657049</v>
      </c>
      <c r="AR123" s="17">
        <f ca="1" t="shared" si="497"/>
        <v>46014.8996691899</v>
      </c>
      <c r="AS123" s="17">
        <f ca="1" t="shared" si="498"/>
        <v>59309.0930024293</v>
      </c>
      <c r="AT123" s="17">
        <f ca="1" t="shared" si="499"/>
        <v>63292.7811634447</v>
      </c>
      <c r="AU123" s="17">
        <f ca="1">AP123*'Ejercicio 3 - TIR'!$D$5</f>
        <v>13328.0807550456</v>
      </c>
      <c r="AV123" s="17">
        <f ca="1">AQ123*'Ejercicio 3 - TIR'!$D$5</f>
        <v>20308.4984328524</v>
      </c>
      <c r="AW123" s="17">
        <f ca="1">AR123*'Ejercicio 3 - TIR'!$D$5</f>
        <v>23007.4498345949</v>
      </c>
      <c r="AX123" s="17">
        <f ca="1">AS123*'Ejercicio 3 - TIR'!$D$5</f>
        <v>29654.5465012146</v>
      </c>
      <c r="AY123" s="17">
        <f ca="1">AT123*'Ejercicio 3 - TIR'!$D$5</f>
        <v>31646.3905817223</v>
      </c>
      <c r="AZ123" s="17">
        <f ca="1" t="shared" ref="AZ123:BD123" si="907">AJ123-AU123-AE123</f>
        <v>25014.7205268812</v>
      </c>
      <c r="BA123" s="17">
        <f ca="1" t="shared" si="907"/>
        <v>31289.0473534181</v>
      </c>
      <c r="BB123" s="17">
        <f ca="1" t="shared" si="907"/>
        <v>32805.5838048587</v>
      </c>
      <c r="BC123" s="17">
        <f ca="1" t="shared" si="907"/>
        <v>38060.4080213522</v>
      </c>
      <c r="BD123" s="17">
        <f ca="1" t="shared" si="907"/>
        <v>38065.0404441145</v>
      </c>
      <c r="BE123" s="17">
        <f ca="1" t="shared" ref="BE123:BI123" si="908">AZ123/Z123</f>
        <v>21413.8743593637</v>
      </c>
      <c r="BF123" s="17">
        <f ca="1" t="shared" si="908"/>
        <v>23611.5139269058</v>
      </c>
      <c r="BG123" s="17">
        <f ca="1" t="shared" si="908"/>
        <v>20657.3698938385</v>
      </c>
      <c r="BH123" s="17">
        <f ca="1" t="shared" si="908"/>
        <v>20056.4329913685</v>
      </c>
      <c r="BI123" s="17">
        <f ca="1" t="shared" si="908"/>
        <v>16270.3060497291</v>
      </c>
      <c r="BJ123" s="17">
        <f ca="1" t="shared" si="502"/>
        <v>73091.4659896786</v>
      </c>
      <c r="BK123" s="17">
        <f ca="1" t="shared" si="503"/>
        <v>39632.0496452518</v>
      </c>
      <c r="BL123" s="17">
        <f ca="1" t="shared" si="504"/>
        <v>112723.51563493</v>
      </c>
      <c r="BM123" s="17">
        <f ca="1">BK123*'Ejercicio 3 - TIR'!$D$5</f>
        <v>19816.0248226259</v>
      </c>
      <c r="BN123" s="17">
        <f ca="1" t="shared" si="505"/>
        <v>92907.4908123045</v>
      </c>
      <c r="BO123" s="17">
        <f ca="1" t="shared" si="506"/>
        <v>39711.8535063139</v>
      </c>
      <c r="BP123" s="17">
        <f ca="1" t="shared" si="507"/>
        <v>-115942.301789655</v>
      </c>
      <c r="BQ123" s="17">
        <f ca="1" t="shared" ref="BQ123:BT123" si="909">BE123</f>
        <v>21413.8743593637</v>
      </c>
      <c r="BR123" s="17">
        <f ca="1" t="shared" si="909"/>
        <v>23611.5139269058</v>
      </c>
      <c r="BS123" s="17">
        <f ca="1" t="shared" si="909"/>
        <v>20657.3698938385</v>
      </c>
      <c r="BT123" s="17">
        <f ca="1" t="shared" si="909"/>
        <v>20056.4329913685</v>
      </c>
      <c r="BU123" s="17">
        <f ca="1" t="shared" si="509"/>
        <v>55982.159556043</v>
      </c>
      <c r="BV123" s="19">
        <f ca="1" t="shared" si="510"/>
        <v>6.09269404502617</v>
      </c>
    </row>
    <row r="124" ht="15" customHeight="1" spans="1:74">
      <c r="A124" s="15">
        <v>123</v>
      </c>
      <c r="B124" s="16">
        <f ca="1" t="shared" ref="B124:F124" si="910">RAND()</f>
        <v>0.929101489518167</v>
      </c>
      <c r="C124" s="17">
        <f ca="1">IF(B124&lt;=('Ejercicio 3 - TIR'!$D$13-'Ejercicio 3 - TIR'!$C$13)/('Ejercicio 3 - TIR'!$E$13-'Ejercicio 3 - TIR'!$C$13),'Ejercicio 3 - TIR'!$C$13+SQRT(('Ejercicio 3 - TIR'!$E$13-'Ejercicio 3 - TIR'!$C$13)*('Ejercicio 3 - TIR'!$D$13-'Ejercicio 3 - TIR'!$C$13)*B124),'Ejercicio 3 - TIR'!$E$13-SQRT(('Ejercicio 3 - TIR'!$E$13-'Ejercicio 3 - TIR'!$C$13)*('Ejercicio 3 - TIR'!$E$13-'Ejercicio 3 - TIR'!$D$13)*(1-B124)))</f>
        <v>90776.2148454011</v>
      </c>
      <c r="D124" s="16">
        <f ca="1" t="shared" si="910"/>
        <v>0.971508734967058</v>
      </c>
      <c r="E124" s="17">
        <f ca="1">IF(D124&lt;=('Ejercicio 3 - TIR'!$D$14-'Ejercicio 3 - TIR'!$C$14)/('Ejercicio 3 - TIR'!$E$14-'Ejercicio 3 - TIR'!$C$14),'Ejercicio 3 - TIR'!$C$14+SQRT(('Ejercicio 3 - TIR'!$E$14-'Ejercicio 3 - TIR'!$C$14)*('Ejercicio 3 - TIR'!$D$14-'Ejercicio 3 - TIR'!$C$14)*D124),'Ejercicio 3 - TIR'!$E$14-SQRT(('Ejercicio 3 - TIR'!$E$14-'Ejercicio 3 - TIR'!$C$14)*('Ejercicio 3 - TIR'!$E$14-'Ejercicio 3 - TIR'!$D$14)*(1-D124)))</f>
        <v>37932.7095620254</v>
      </c>
      <c r="F124" s="16">
        <f ca="1" t="shared" si="910"/>
        <v>0.726756510909952</v>
      </c>
      <c r="G124" s="17">
        <f ca="1">IF(F124&lt;=('Ejercicio 3 - TIR'!$D$18-'Ejercicio 3 - TIR'!$C$18)/('Ejercicio 3 - TIR'!$E$18-'Ejercicio 3 - TIR'!$C$18),'Ejercicio 3 - TIR'!$C$18+SQRT(('Ejercicio 3 - TIR'!$E$18-'Ejercicio 3 - TIR'!$C$18)*('Ejercicio 3 - TIR'!$D$18-'Ejercicio 3 - TIR'!$C$18)*F124),'Ejercicio 3 - TIR'!$E$18-SQRT(('Ejercicio 3 - TIR'!$E$18-'Ejercicio 3 - TIR'!$C$18)*('Ejercicio 3 - TIR'!$E$18-'Ejercicio 3 - TIR'!$D$18)*(1-F124)))</f>
        <v>40473.0516148565</v>
      </c>
      <c r="H124" s="16">
        <f ca="1" t="shared" ref="H124:L124" si="911">RAND()</f>
        <v>0.739521000522255</v>
      </c>
      <c r="I124" s="17">
        <f ca="1">IF(H124&lt;=('Ejercicio 3 - TIR'!$D$18-'Ejercicio 3 - TIR'!$C$18)/('Ejercicio 3 - TIR'!$E$18-'Ejercicio 3 - TIR'!$C$18),'Ejercicio 3 - TIR'!$C$18+SQRT(('Ejercicio 3 - TIR'!$E$18-'Ejercicio 3 - TIR'!$C$18)*('Ejercicio 3 - TIR'!$D$18-'Ejercicio 3 - TIR'!$C$18)*H124),'Ejercicio 3 - TIR'!$E$18-SQRT(('Ejercicio 3 - TIR'!$E$18-'Ejercicio 3 - TIR'!$C$18)*('Ejercicio 3 - TIR'!$E$18-'Ejercicio 3 - TIR'!$D$18)*(1-H124)))</f>
        <v>40580.0537377892</v>
      </c>
      <c r="J124" s="16">
        <f ca="1" t="shared" si="911"/>
        <v>0.0938965066194559</v>
      </c>
      <c r="K124" s="17">
        <f ca="1">IF(J124&lt;=('Ejercicio 3 - TIR'!$D$18-'Ejercicio 3 - TIR'!$C$18)/('Ejercicio 3 - TIR'!$E$18-'Ejercicio 3 - TIR'!$C$18),'Ejercicio 3 - TIR'!$C$18+SQRT(('Ejercicio 3 - TIR'!$E$18-'Ejercicio 3 - TIR'!$C$18)*('Ejercicio 3 - TIR'!$D$18-'Ejercicio 3 - TIR'!$C$18)*J124),'Ejercicio 3 - TIR'!$E$18-SQRT(('Ejercicio 3 - TIR'!$E$18-'Ejercicio 3 - TIR'!$C$18)*('Ejercicio 3 - TIR'!$E$18-'Ejercicio 3 - TIR'!$D$18)*(1-J124)))</f>
        <v>33752.9289885259</v>
      </c>
      <c r="L124" s="16">
        <f ca="1" t="shared" si="911"/>
        <v>0.374994768809931</v>
      </c>
      <c r="M124" s="17">
        <f ca="1">IF(L124&lt;=('Ejercicio 3 - TIR'!$D$18-'Ejercicio 3 - TIR'!$C$18)/('Ejercicio 3 - TIR'!$E$18-'Ejercicio 3 - TIR'!$C$18),'Ejercicio 3 - TIR'!$C$18+SQRT(('Ejercicio 3 - TIR'!$E$18-'Ejercicio 3 - TIR'!$C$18)*('Ejercicio 3 - TIR'!$D$18-'Ejercicio 3 - TIR'!$C$18)*L124),'Ejercicio 3 - TIR'!$E$18-SQRT(('Ejercicio 3 - TIR'!$E$18-'Ejercicio 3 - TIR'!$C$18)*('Ejercicio 3 - TIR'!$E$18-'Ejercicio 3 - TIR'!$D$18)*(1-L124)))</f>
        <v>37499.9476879169</v>
      </c>
      <c r="N124" s="16">
        <f ca="1" t="shared" ref="N124:R124" si="912">RAND()</f>
        <v>0.043003429514493</v>
      </c>
      <c r="O124" s="17">
        <f ca="1">IF(N124&lt;=('Ejercicio 3 - TIR'!$D$18-'Ejercicio 3 - TIR'!$C$18)/('Ejercicio 3 - TIR'!$E$18-'Ejercicio 3 - TIR'!$C$18),'Ejercicio 3 - TIR'!$C$18+SQRT(('Ejercicio 3 - TIR'!$E$18-'Ejercicio 3 - TIR'!$C$18)*('Ejercicio 3 - TIR'!$D$18-'Ejercicio 3 - TIR'!$C$18)*N124),'Ejercicio 3 - TIR'!$E$18-SQRT(('Ejercicio 3 - TIR'!$E$18-'Ejercicio 3 - TIR'!$C$18)*('Ejercicio 3 - TIR'!$E$18-'Ejercicio 3 - TIR'!$D$18)*(1-N124)))</f>
        <v>32539.7862955717</v>
      </c>
      <c r="P124" s="16">
        <f ca="1" t="shared" si="912"/>
        <v>0.280549437469759</v>
      </c>
      <c r="Q124" s="18">
        <f ca="1">IF(P124&lt;=('Ejercicio 3 - TIR'!$D$22-'Ejercicio 3 - TIR'!$C$22)/('Ejercicio 3 - TIR'!$E$22-'Ejercicio 3 - TIR'!$C$22),'Ejercicio 3 - TIR'!$C$22+SQRT(('Ejercicio 3 - TIR'!$E$22-'Ejercicio 3 - TIR'!$C$22)*('Ejercicio 3 - TIR'!$D$22-'Ejercicio 3 - TIR'!$C$22)*P124),'Ejercicio 3 - TIR'!$E$22-SQRT(('Ejercicio 3 - TIR'!$E$22-'Ejercicio 3 - TIR'!$C$22)*('Ejercicio 3 - TIR'!$E$22-'Ejercicio 3 - TIR'!$D$22)*(1-P124)))</f>
        <v>0.142471960026788</v>
      </c>
      <c r="R124" s="16">
        <f ca="1" t="shared" si="912"/>
        <v>0.15024551816881</v>
      </c>
      <c r="S124" s="18">
        <f ca="1">IF(R124&lt;=('Ejercicio 3 - TIR'!$D$23-'Ejercicio 3 - TIR'!$C$23)/('Ejercicio 3 - TIR'!$E$23-'Ejercicio 3 - TIR'!$C$23),'Ejercicio 3 - TIR'!$C$23+SQRT(('Ejercicio 3 - TIR'!$E$23-'Ejercicio 3 - TIR'!$C$23)*('Ejercicio 3 - TIR'!$D$23-'Ejercicio 3 - TIR'!$C$23)*R124),'Ejercicio 3 - TIR'!$E$23-SQRT(('Ejercicio 3 - TIR'!$E$23-'Ejercicio 3 - TIR'!$C$23)*('Ejercicio 3 - TIR'!$E$23-'Ejercicio 3 - TIR'!$D$23)*(1-R124)))</f>
        <v>0.136445118810877</v>
      </c>
      <c r="T124" s="16">
        <f ca="1" t="shared" ref="T124:X124" si="913">RAND()</f>
        <v>0.00812726077533843</v>
      </c>
      <c r="U124" s="18">
        <f ca="1">IF(T124&lt;=('Ejercicio 3 - TIR'!$D$24-'Ejercicio 3 - TIR'!$C$24)/('Ejercicio 3 - TIR'!$E$24-'Ejercicio 3 - TIR'!$C$24),'Ejercicio 3 - TIR'!$C$24+SQRT(('Ejercicio 3 - TIR'!$E$24-'Ejercicio 3 - TIR'!$C$24)*('Ejercicio 3 - TIR'!$D$24-'Ejercicio 3 - TIR'!$C$24)*T124),'Ejercicio 3 - TIR'!$E$24-SQRT(('Ejercicio 3 - TIR'!$E$24-'Ejercicio 3 - TIR'!$C$24)*('Ejercicio 3 - TIR'!$E$24-'Ejercicio 3 - TIR'!$D$24)*(1-T124)))</f>
        <v>0.154131252549556</v>
      </c>
      <c r="V124" s="16">
        <f ca="1" t="shared" si="913"/>
        <v>0.251684991699286</v>
      </c>
      <c r="W124" s="18">
        <f ca="1">IF(V124&lt;=('Ejercicio 3 - TIR'!$D$25-'Ejercicio 3 - TIR'!$C$25)/('Ejercicio 3 - TIR'!$E$25-'Ejercicio 3 - TIR'!$C$25),'Ejercicio 3 - TIR'!$C$25+SQRT(('Ejercicio 3 - TIR'!$E$25-'Ejercicio 3 - TIR'!$C$25)*('Ejercicio 3 - TIR'!$D$25-'Ejercicio 3 - TIR'!$C$25)*V124),'Ejercicio 3 - TIR'!$E$25-SQRT(('Ejercicio 3 - TIR'!$E$25-'Ejercicio 3 - TIR'!$C$25)*('Ejercicio 3 - TIR'!$E$25-'Ejercicio 3 - TIR'!$D$25)*(1-V124)))</f>
        <v>0.19877122767373</v>
      </c>
      <c r="X124" s="16">
        <f ca="1" t="shared" si="913"/>
        <v>0.0253394089418506</v>
      </c>
      <c r="Y124" s="18">
        <f ca="1">IF(X124&lt;=('Ejercicio 3 - TIR'!$D$26-'Ejercicio 3 - TIR'!$C$26)/('Ejercicio 3 - TIR'!$E$26-'Ejercicio 3 - TIR'!$C$26),'Ejercicio 3 - TIR'!$C$26+SQRT(('Ejercicio 3 - TIR'!$E$26-'Ejercicio 3 - TIR'!$C$26)*('Ejercicio 3 - TIR'!$D$26-'Ejercicio 3 - TIR'!$C$26)*X124),'Ejercicio 3 - TIR'!$E$26-SQRT(('Ejercicio 3 - TIR'!$E$26-'Ejercicio 3 - TIR'!$C$26)*('Ejercicio 3 - TIR'!$E$26-'Ejercicio 3 - TIR'!$D$26)*(1-X124)))</f>
        <v>0.198271420926479</v>
      </c>
      <c r="Z124" s="16">
        <f ca="1" t="shared" si="480"/>
        <v>1.14247196002679</v>
      </c>
      <c r="AA124" s="16">
        <f ca="1" t="shared" si="481"/>
        <v>1.29835668235074</v>
      </c>
      <c r="AB124" s="16">
        <f ca="1" t="shared" si="482"/>
        <v>1.49847402405754</v>
      </c>
      <c r="AC124" s="16">
        <f ca="1" t="shared" si="483"/>
        <v>1.79632754545666</v>
      </c>
      <c r="AD124" s="16">
        <f ca="1" t="shared" si="484"/>
        <v>2.15248796034372</v>
      </c>
      <c r="AE124" s="15">
        <f ca="1" t="shared" si="485"/>
        <v>5404.34748042865</v>
      </c>
      <c r="AF124" s="15">
        <f ca="1" t="shared" si="486"/>
        <v>6141.74431449099</v>
      </c>
      <c r="AG124" s="15">
        <f ca="1" t="shared" si="487"/>
        <v>7088.3790585226</v>
      </c>
      <c r="AH124" s="15">
        <f ca="1" t="shared" si="488"/>
        <v>8497.3448662019</v>
      </c>
      <c r="AI124" s="15">
        <f ca="1" t="shared" si="489"/>
        <v>10182.1255069261</v>
      </c>
      <c r="AJ124" s="17">
        <f ca="1" t="shared" si="490"/>
        <v>46239.3266066904</v>
      </c>
      <c r="AK124" s="17">
        <f ca="1" t="shared" si="491"/>
        <v>52687.3839406107</v>
      </c>
      <c r="AL124" s="17">
        <f ca="1" t="shared" si="492"/>
        <v>50577.887325165</v>
      </c>
      <c r="AM124" s="17">
        <f ca="1" t="shared" si="493"/>
        <v>67362.1889849887</v>
      </c>
      <c r="AN124" s="17">
        <f ca="1" t="shared" si="494"/>
        <v>70041.4982333758</v>
      </c>
      <c r="AO124" s="17">
        <f ca="1">C124/'Ejercicio 3 - TIR'!$D$7</f>
        <v>18155.2429690802</v>
      </c>
      <c r="AP124" s="17">
        <f ca="1" t="shared" si="495"/>
        <v>28084.0836376102</v>
      </c>
      <c r="AQ124" s="17">
        <f ca="1" t="shared" si="496"/>
        <v>34532.1409715305</v>
      </c>
      <c r="AR124" s="17">
        <f ca="1" t="shared" si="497"/>
        <v>32422.6443560848</v>
      </c>
      <c r="AS124" s="17">
        <f ca="1" t="shared" si="498"/>
        <v>49206.9460159085</v>
      </c>
      <c r="AT124" s="17">
        <f ca="1" t="shared" si="499"/>
        <v>51886.2552642955</v>
      </c>
      <c r="AU124" s="17">
        <f ca="1">AP124*'Ejercicio 3 - TIR'!$D$5</f>
        <v>14042.0418188051</v>
      </c>
      <c r="AV124" s="17">
        <f ca="1">AQ124*'Ejercicio 3 - TIR'!$D$5</f>
        <v>17266.0704857653</v>
      </c>
      <c r="AW124" s="17">
        <f ca="1">AR124*'Ejercicio 3 - TIR'!$D$5</f>
        <v>16211.3221780424</v>
      </c>
      <c r="AX124" s="17">
        <f ca="1">AS124*'Ejercicio 3 - TIR'!$D$5</f>
        <v>24603.4730079543</v>
      </c>
      <c r="AY124" s="17">
        <f ca="1">AT124*'Ejercicio 3 - TIR'!$D$5</f>
        <v>25943.1276321478</v>
      </c>
      <c r="AZ124" s="17">
        <f ca="1" t="shared" ref="AZ124:BD124" si="914">AJ124-AU124-AE124</f>
        <v>26792.9373074567</v>
      </c>
      <c r="BA124" s="17">
        <f ca="1" t="shared" si="914"/>
        <v>29279.5691403545</v>
      </c>
      <c r="BB124" s="17">
        <f ca="1" t="shared" si="914"/>
        <v>27278.1860886</v>
      </c>
      <c r="BC124" s="17">
        <f ca="1" t="shared" si="914"/>
        <v>34261.3711108326</v>
      </c>
      <c r="BD124" s="17">
        <f ca="1" t="shared" si="914"/>
        <v>33916.2450943019</v>
      </c>
      <c r="BE124" s="17">
        <f ca="1" t="shared" ref="BE124:BI124" si="915">AZ124/Z124</f>
        <v>23451.7241953391</v>
      </c>
      <c r="BF124" s="17">
        <f ca="1" t="shared" si="915"/>
        <v>22551.2523163838</v>
      </c>
      <c r="BG124" s="17">
        <f ca="1" t="shared" si="915"/>
        <v>18203.9766126453</v>
      </c>
      <c r="BH124" s="17">
        <f ca="1" t="shared" si="915"/>
        <v>19073.0088159522</v>
      </c>
      <c r="BI124" s="17">
        <f ca="1" t="shared" si="915"/>
        <v>15756.7641348786</v>
      </c>
      <c r="BJ124" s="17">
        <f ca="1" t="shared" si="502"/>
        <v>81649.7006354748</v>
      </c>
      <c r="BK124" s="17">
        <f ca="1" t="shared" si="503"/>
        <v>39078.9419080602</v>
      </c>
      <c r="BL124" s="17">
        <f ca="1" t="shared" si="504"/>
        <v>120728.642543535</v>
      </c>
      <c r="BM124" s="17">
        <f ca="1">BK124*'Ejercicio 3 - TIR'!$D$5</f>
        <v>19539.4709540301</v>
      </c>
      <c r="BN124" s="17">
        <f ca="1" t="shared" si="505"/>
        <v>101189.171589505</v>
      </c>
      <c r="BO124" s="17">
        <f ca="1" t="shared" si="506"/>
        <v>47010.3310465655</v>
      </c>
      <c r="BP124" s="17">
        <f ca="1" t="shared" si="507"/>
        <v>-128708.924407426</v>
      </c>
      <c r="BQ124" s="17">
        <f ca="1" t="shared" ref="BQ124:BT124" si="916">BE124</f>
        <v>23451.7241953391</v>
      </c>
      <c r="BR124" s="17">
        <f ca="1" t="shared" si="916"/>
        <v>22551.2523163838</v>
      </c>
      <c r="BS124" s="17">
        <f ca="1" t="shared" si="916"/>
        <v>18203.9766126453</v>
      </c>
      <c r="BT124" s="17">
        <f ca="1" t="shared" si="916"/>
        <v>19073.0088159522</v>
      </c>
      <c r="BU124" s="17">
        <f ca="1" t="shared" si="509"/>
        <v>62767.0951814441</v>
      </c>
      <c r="BV124" s="19">
        <f ca="1" t="shared" si="510"/>
        <v>3.7081346318323</v>
      </c>
    </row>
    <row r="125" ht="15" customHeight="1" spans="1:74">
      <c r="A125" s="15">
        <v>124</v>
      </c>
      <c r="B125" s="16">
        <f ca="1" t="shared" ref="B125:F125" si="917">RAND()</f>
        <v>0.482092840037054</v>
      </c>
      <c r="C125" s="17">
        <f ca="1">IF(B125&lt;=('Ejercicio 3 - TIR'!$D$13-'Ejercicio 3 - TIR'!$C$13)/('Ejercicio 3 - TIR'!$E$13-'Ejercicio 3 - TIR'!$C$13),'Ejercicio 3 - TIR'!$C$13+SQRT(('Ejercicio 3 - TIR'!$E$13-'Ejercicio 3 - TIR'!$C$13)*('Ejercicio 3 - TIR'!$D$13-'Ejercicio 3 - TIR'!$C$13)*B125),'Ejercicio 3 - TIR'!$E$13-SQRT(('Ejercicio 3 - TIR'!$E$13-'Ejercicio 3 - TIR'!$C$13)*('Ejercicio 3 - TIR'!$E$13-'Ejercicio 3 - TIR'!$D$13)*(1-B125)))</f>
        <v>75070.3270788497</v>
      </c>
      <c r="D125" s="16">
        <f ca="1" t="shared" si="917"/>
        <v>0.526884622877695</v>
      </c>
      <c r="E125" s="17">
        <f ca="1">IF(D125&lt;=('Ejercicio 3 - TIR'!$D$14-'Ejercicio 3 - TIR'!$C$14)/('Ejercicio 3 - TIR'!$E$14-'Ejercicio 3 - TIR'!$C$14),'Ejercicio 3 - TIR'!$C$14+SQRT(('Ejercicio 3 - TIR'!$E$14-'Ejercicio 3 - TIR'!$C$14)*('Ejercicio 3 - TIR'!$D$14-'Ejercicio 3 - TIR'!$C$14)*D125),'Ejercicio 3 - TIR'!$E$14-SQRT(('Ejercicio 3 - TIR'!$E$14-'Ejercicio 3 - TIR'!$C$14)*('Ejercicio 3 - TIR'!$E$14-'Ejercicio 3 - TIR'!$D$14)*(1-D125)))</f>
        <v>31575.7904484548</v>
      </c>
      <c r="F125" s="16">
        <f ca="1" t="shared" si="917"/>
        <v>0.393981767859532</v>
      </c>
      <c r="G125" s="17">
        <f ca="1">IF(F125&lt;=('Ejercicio 3 - TIR'!$D$18-'Ejercicio 3 - TIR'!$C$18)/('Ejercicio 3 - TIR'!$E$18-'Ejercicio 3 - TIR'!$C$18),'Ejercicio 3 - TIR'!$C$18+SQRT(('Ejercicio 3 - TIR'!$E$18-'Ejercicio 3 - TIR'!$C$18)*('Ejercicio 3 - TIR'!$D$18-'Ejercicio 3 - TIR'!$C$18)*F125),'Ejercicio 3 - TIR'!$E$18-SQRT(('Ejercicio 3 - TIR'!$E$18-'Ejercicio 3 - TIR'!$C$18)*('Ejercicio 3 - TIR'!$E$18-'Ejercicio 3 - TIR'!$D$18)*(1-F125)))</f>
        <v>37687.4745644412</v>
      </c>
      <c r="H125" s="16">
        <f ca="1" t="shared" ref="H125:L125" si="918">RAND()</f>
        <v>0.64684970181518</v>
      </c>
      <c r="I125" s="17">
        <f ca="1">IF(H125&lt;=('Ejercicio 3 - TIR'!$D$18-'Ejercicio 3 - TIR'!$C$18)/('Ejercicio 3 - TIR'!$E$18-'Ejercicio 3 - TIR'!$C$18),'Ejercicio 3 - TIR'!$C$18+SQRT(('Ejercicio 3 - TIR'!$E$18-'Ejercicio 3 - TIR'!$C$18)*('Ejercicio 3 - TIR'!$D$18-'Ejercicio 3 - TIR'!$C$18)*H125),'Ejercicio 3 - TIR'!$E$18-SQRT(('Ejercicio 3 - TIR'!$E$18-'Ejercicio 3 - TIR'!$C$18)*('Ejercicio 3 - TIR'!$E$18-'Ejercicio 3 - TIR'!$D$18)*(1-H125)))</f>
        <v>39850.2515334522</v>
      </c>
      <c r="J125" s="16">
        <f ca="1" t="shared" si="918"/>
        <v>0.301860263657472</v>
      </c>
      <c r="K125" s="17">
        <f ca="1">IF(J125&lt;=('Ejercicio 3 - TIR'!$D$18-'Ejercicio 3 - TIR'!$C$18)/('Ejercicio 3 - TIR'!$E$18-'Ejercicio 3 - TIR'!$C$18),'Ejercicio 3 - TIR'!$C$18+SQRT(('Ejercicio 3 - TIR'!$E$18-'Ejercicio 3 - TIR'!$C$18)*('Ejercicio 3 - TIR'!$D$18-'Ejercicio 3 - TIR'!$C$18)*J125),'Ejercicio 3 - TIR'!$E$18-SQRT(('Ejercicio 3 - TIR'!$E$18-'Ejercicio 3 - TIR'!$C$18)*('Ejercicio 3 - TIR'!$E$18-'Ejercicio 3 - TIR'!$D$18)*(1-J125)))</f>
        <v>36728.9701699904</v>
      </c>
      <c r="L125" s="16">
        <f ca="1" t="shared" si="918"/>
        <v>0.887196324023059</v>
      </c>
      <c r="M125" s="17">
        <f ca="1">IF(L125&lt;=('Ejercicio 3 - TIR'!$D$18-'Ejercicio 3 - TIR'!$C$18)/('Ejercicio 3 - TIR'!$E$18-'Ejercicio 3 - TIR'!$C$18),'Ejercicio 3 - TIR'!$C$18+SQRT(('Ejercicio 3 - TIR'!$E$18-'Ejercicio 3 - TIR'!$C$18)*('Ejercicio 3 - TIR'!$D$18-'Ejercicio 3 - TIR'!$C$18)*L125),'Ejercicio 3 - TIR'!$E$18-SQRT(('Ejercicio 3 - TIR'!$E$18-'Ejercicio 3 - TIR'!$C$18)*('Ejercicio 3 - TIR'!$E$18-'Ejercicio 3 - TIR'!$D$18)*(1-L125)))</f>
        <v>42091.3446924273</v>
      </c>
      <c r="N125" s="16">
        <f ca="1" t="shared" ref="N125:R125" si="919">RAND()</f>
        <v>0.818689972002442</v>
      </c>
      <c r="O125" s="17">
        <f ca="1">IF(N125&lt;=('Ejercicio 3 - TIR'!$D$18-'Ejercicio 3 - TIR'!$C$18)/('Ejercicio 3 - TIR'!$E$18-'Ejercicio 3 - TIR'!$C$18),'Ejercicio 3 - TIR'!$C$18+SQRT(('Ejercicio 3 - TIR'!$E$18-'Ejercicio 3 - TIR'!$C$18)*('Ejercicio 3 - TIR'!$D$18-'Ejercicio 3 - TIR'!$C$18)*N125),'Ejercicio 3 - TIR'!$E$18-SQRT(('Ejercicio 3 - TIR'!$E$18-'Ejercicio 3 - TIR'!$C$18)*('Ejercicio 3 - TIR'!$E$18-'Ejercicio 3 - TIR'!$D$18)*(1-N125)))</f>
        <v>41312.4192076896</v>
      </c>
      <c r="P125" s="16">
        <f ca="1" t="shared" si="919"/>
        <v>0.54584754659345</v>
      </c>
      <c r="Q125" s="18">
        <f ca="1">IF(P125&lt;=('Ejercicio 3 - TIR'!$D$22-'Ejercicio 3 - TIR'!$C$22)/('Ejercicio 3 - TIR'!$E$22-'Ejercicio 3 - TIR'!$C$22),'Ejercicio 3 - TIR'!$C$22+SQRT(('Ejercicio 3 - TIR'!$E$22-'Ejercicio 3 - TIR'!$C$22)*('Ejercicio 3 - TIR'!$D$22-'Ejercicio 3 - TIR'!$C$22)*P125),'Ejercicio 3 - TIR'!$E$22-SQRT(('Ejercicio 3 - TIR'!$E$22-'Ejercicio 3 - TIR'!$C$22)*('Ejercicio 3 - TIR'!$E$22-'Ejercicio 3 - TIR'!$D$22)*(1-P125)))</f>
        <v>0.151408490488752</v>
      </c>
      <c r="R125" s="16">
        <f ca="1" t="shared" si="919"/>
        <v>0.907763049360849</v>
      </c>
      <c r="S125" s="18">
        <f ca="1">IF(R125&lt;=('Ejercicio 3 - TIR'!$D$23-'Ejercicio 3 - TIR'!$C$23)/('Ejercicio 3 - TIR'!$E$23-'Ejercicio 3 - TIR'!$C$23),'Ejercicio 3 - TIR'!$C$23+SQRT(('Ejercicio 3 - TIR'!$E$23-'Ejercicio 3 - TIR'!$C$23)*('Ejercicio 3 - TIR'!$D$23-'Ejercicio 3 - TIR'!$C$23)*R125),'Ejercicio 3 - TIR'!$E$23-SQRT(('Ejercicio 3 - TIR'!$E$23-'Ejercicio 3 - TIR'!$C$23)*('Ejercicio 3 - TIR'!$E$23-'Ejercicio 3 - TIR'!$D$23)*(1-R125)))</f>
        <v>0.16711487248218</v>
      </c>
      <c r="T125" s="16">
        <f ca="1" t="shared" ref="T125:X125" si="920">RAND()</f>
        <v>0.365943429017333</v>
      </c>
      <c r="U125" s="18">
        <f ca="1">IF(T125&lt;=('Ejercicio 3 - TIR'!$D$24-'Ejercicio 3 - TIR'!$C$24)/('Ejercicio 3 - TIR'!$E$24-'Ejercicio 3 - TIR'!$C$24),'Ejercicio 3 - TIR'!$C$24+SQRT(('Ejercicio 3 - TIR'!$E$24-'Ejercicio 3 - TIR'!$C$24)*('Ejercicio 3 - TIR'!$D$24-'Ejercicio 3 - TIR'!$C$24)*T125),'Ejercicio 3 - TIR'!$E$24-SQRT(('Ejercicio 3 - TIR'!$E$24-'Ejercicio 3 - TIR'!$C$24)*('Ejercicio 3 - TIR'!$E$24-'Ejercicio 3 - TIR'!$D$24)*(1-T125)))</f>
        <v>0.177721493483151</v>
      </c>
      <c r="V125" s="16">
        <f ca="1" t="shared" si="920"/>
        <v>0.161374487410166</v>
      </c>
      <c r="W125" s="18">
        <f ca="1">IF(V125&lt;=('Ejercicio 3 - TIR'!$D$25-'Ejercicio 3 - TIR'!$C$25)/('Ejercicio 3 - TIR'!$E$25-'Ejercicio 3 - TIR'!$C$25),'Ejercicio 3 - TIR'!$C$25+SQRT(('Ejercicio 3 - TIR'!$E$25-'Ejercicio 3 - TIR'!$C$25)*('Ejercicio 3 - TIR'!$D$25-'Ejercicio 3 - TIR'!$C$25)*V125),'Ejercicio 3 - TIR'!$E$25-SQRT(('Ejercicio 3 - TIR'!$E$25-'Ejercicio 3 - TIR'!$C$25)*('Ejercicio 3 - TIR'!$E$25-'Ejercicio 3 - TIR'!$D$25)*(1-V125)))</f>
        <v>0.195030777836634</v>
      </c>
      <c r="X125" s="16">
        <f ca="1" t="shared" si="920"/>
        <v>0.516304968694457</v>
      </c>
      <c r="Y125" s="18">
        <f ca="1">IF(X125&lt;=('Ejercicio 3 - TIR'!$D$26-'Ejercicio 3 - TIR'!$C$26)/('Ejercicio 3 - TIR'!$E$26-'Ejercicio 3 - TIR'!$C$26),'Ejercicio 3 - TIR'!$C$26+SQRT(('Ejercicio 3 - TIR'!$E$26-'Ejercicio 3 - TIR'!$C$26)*('Ejercicio 3 - TIR'!$D$26-'Ejercicio 3 - TIR'!$C$26)*X125),'Ejercicio 3 - TIR'!$E$26-SQRT(('Ejercicio 3 - TIR'!$E$26-'Ejercicio 3 - TIR'!$C$26)*('Ejercicio 3 - TIR'!$E$26-'Ejercicio 3 - TIR'!$D$26)*(1-X125)))</f>
        <v>0.228892728804504</v>
      </c>
      <c r="Z125" s="16">
        <f ca="1" t="shared" si="480"/>
        <v>1.15140849048875</v>
      </c>
      <c r="AA125" s="16">
        <f ca="1" t="shared" si="481"/>
        <v>1.34382597355168</v>
      </c>
      <c r="AB125" s="16">
        <f ca="1" t="shared" si="482"/>
        <v>1.58265273255273</v>
      </c>
      <c r="AC125" s="16">
        <f ca="1" t="shared" si="483"/>
        <v>1.89131872602777</v>
      </c>
      <c r="AD125" s="16">
        <f ca="1" t="shared" si="484"/>
        <v>2.32422783026732</v>
      </c>
      <c r="AE125" s="15">
        <f ca="1" t="shared" si="485"/>
        <v>4780.84276778969</v>
      </c>
      <c r="AF125" s="15">
        <f ca="1" t="shared" si="486"/>
        <v>5579.79269728622</v>
      </c>
      <c r="AG125" s="15">
        <f ca="1" t="shared" si="487"/>
        <v>6571.4417887743</v>
      </c>
      <c r="AH125" s="15">
        <f ca="1" t="shared" si="488"/>
        <v>7853.07519234712</v>
      </c>
      <c r="AI125" s="15">
        <f ca="1" t="shared" si="489"/>
        <v>9650.58700263041</v>
      </c>
      <c r="AJ125" s="17">
        <f ca="1" t="shared" si="490"/>
        <v>43393.6781985764</v>
      </c>
      <c r="AK125" s="17">
        <f ca="1" t="shared" si="491"/>
        <v>53551.8030632207</v>
      </c>
      <c r="AL125" s="17">
        <f ca="1" t="shared" si="492"/>
        <v>58129.2050033832</v>
      </c>
      <c r="AM125" s="17">
        <f ca="1" t="shared" si="493"/>
        <v>79608.1484204773</v>
      </c>
      <c r="AN125" s="17">
        <f ca="1" t="shared" si="494"/>
        <v>96019.4744581823</v>
      </c>
      <c r="AO125" s="17">
        <f ca="1">C125/'Ejercicio 3 - TIR'!$D$7</f>
        <v>15014.0654157699</v>
      </c>
      <c r="AP125" s="17">
        <f ca="1" t="shared" si="495"/>
        <v>28379.6127828065</v>
      </c>
      <c r="AQ125" s="17">
        <f ca="1" t="shared" si="496"/>
        <v>38537.7376474507</v>
      </c>
      <c r="AR125" s="17">
        <f ca="1" t="shared" si="497"/>
        <v>43115.1395876132</v>
      </c>
      <c r="AS125" s="17">
        <f ca="1" t="shared" si="498"/>
        <v>64594.0830047074</v>
      </c>
      <c r="AT125" s="17">
        <f ca="1" t="shared" si="499"/>
        <v>81005.4090424124</v>
      </c>
      <c r="AU125" s="17">
        <f ca="1">AP125*'Ejercicio 3 - TIR'!$D$5</f>
        <v>14189.8063914032</v>
      </c>
      <c r="AV125" s="17">
        <f ca="1">AQ125*'Ejercicio 3 - TIR'!$D$5</f>
        <v>19268.8688237254</v>
      </c>
      <c r="AW125" s="17">
        <f ca="1">AR125*'Ejercicio 3 - TIR'!$D$5</f>
        <v>21557.5697938066</v>
      </c>
      <c r="AX125" s="17">
        <f ca="1">AS125*'Ejercicio 3 - TIR'!$D$5</f>
        <v>32297.0415023537</v>
      </c>
      <c r="AY125" s="17">
        <f ca="1">AT125*'Ejercicio 3 - TIR'!$D$5</f>
        <v>40502.7045212062</v>
      </c>
      <c r="AZ125" s="17">
        <f ca="1" t="shared" ref="AZ125:BD125" si="921">AJ125-AU125-AE125</f>
        <v>24423.0290393835</v>
      </c>
      <c r="BA125" s="17">
        <f ca="1" t="shared" si="921"/>
        <v>28703.1415422091</v>
      </c>
      <c r="BB125" s="17">
        <f ca="1" t="shared" si="921"/>
        <v>30000.1934208023</v>
      </c>
      <c r="BC125" s="17">
        <f ca="1" t="shared" si="921"/>
        <v>39458.0317257765</v>
      </c>
      <c r="BD125" s="17">
        <f ca="1" t="shared" si="921"/>
        <v>45866.1829343457</v>
      </c>
      <c r="BE125" s="17">
        <f ca="1" t="shared" ref="BE125:BI125" si="922">AZ125/Z125</f>
        <v>21211.4373318685</v>
      </c>
      <c r="BF125" s="17">
        <f ca="1" t="shared" si="922"/>
        <v>21359.2698066014</v>
      </c>
      <c r="BG125" s="17">
        <f ca="1" t="shared" si="922"/>
        <v>18955.6387220926</v>
      </c>
      <c r="BH125" s="17">
        <f ca="1" t="shared" si="922"/>
        <v>20862.7087453673</v>
      </c>
      <c r="BI125" s="17">
        <f ca="1" t="shared" si="922"/>
        <v>19733.9444683744</v>
      </c>
      <c r="BJ125" s="17">
        <f ca="1" t="shared" si="502"/>
        <v>73389.3309229877</v>
      </c>
      <c r="BK125" s="17">
        <f ca="1" t="shared" si="503"/>
        <v>34896.1086847866</v>
      </c>
      <c r="BL125" s="17">
        <f ca="1" t="shared" si="504"/>
        <v>108285.439607774</v>
      </c>
      <c r="BM125" s="17">
        <f ca="1">BK125*'Ejercicio 3 - TIR'!$D$5</f>
        <v>17448.0543423933</v>
      </c>
      <c r="BN125" s="17">
        <f ca="1" t="shared" si="505"/>
        <v>90837.385265381</v>
      </c>
      <c r="BO125" s="17">
        <f ca="1" t="shared" si="506"/>
        <v>39082.8231563397</v>
      </c>
      <c r="BP125" s="17">
        <f ca="1" t="shared" si="507"/>
        <v>-106646.117527304</v>
      </c>
      <c r="BQ125" s="17">
        <f ca="1" t="shared" ref="BQ125:BT125" si="923">BE125</f>
        <v>21211.4373318685</v>
      </c>
      <c r="BR125" s="17">
        <f ca="1" t="shared" si="923"/>
        <v>21359.2698066014</v>
      </c>
      <c r="BS125" s="17">
        <f ca="1" t="shared" si="923"/>
        <v>18955.6387220926</v>
      </c>
      <c r="BT125" s="17">
        <f ca="1" t="shared" si="923"/>
        <v>20862.7087453673</v>
      </c>
      <c r="BU125" s="17">
        <f ca="1" t="shared" si="509"/>
        <v>58816.7676247142</v>
      </c>
      <c r="BV125" s="19">
        <f ca="1" t="shared" si="510"/>
        <v>8.51757851588217</v>
      </c>
    </row>
    <row r="126" ht="15" customHeight="1" spans="1:74">
      <c r="A126" s="15">
        <v>125</v>
      </c>
      <c r="B126" s="16">
        <f ca="1" t="shared" ref="B126:F126" si="924">RAND()</f>
        <v>0.972452587551951</v>
      </c>
      <c r="C126" s="17">
        <f ca="1">IF(B126&lt;=('Ejercicio 3 - TIR'!$D$13-'Ejercicio 3 - TIR'!$C$13)/('Ejercicio 3 - TIR'!$E$13-'Ejercicio 3 - TIR'!$C$13),'Ejercicio 3 - TIR'!$C$13+SQRT(('Ejercicio 3 - TIR'!$E$13-'Ejercicio 3 - TIR'!$C$13)*('Ejercicio 3 - TIR'!$D$13-'Ejercicio 3 - TIR'!$C$13)*B126),'Ejercicio 3 - TIR'!$E$13-SQRT(('Ejercicio 3 - TIR'!$E$13-'Ejercicio 3 - TIR'!$C$13)*('Ejercicio 3 - TIR'!$E$13-'Ejercicio 3 - TIR'!$D$13)*(1-B126)))</f>
        <v>94250.4874173841</v>
      </c>
      <c r="D126" s="16">
        <f ca="1" t="shared" si="924"/>
        <v>0.959579076077917</v>
      </c>
      <c r="E126" s="17">
        <f ca="1">IF(D126&lt;=('Ejercicio 3 - TIR'!$D$14-'Ejercicio 3 - TIR'!$C$14)/('Ejercicio 3 - TIR'!$E$14-'Ejercicio 3 - TIR'!$C$14),'Ejercicio 3 - TIR'!$C$14+SQRT(('Ejercicio 3 - TIR'!$E$14-'Ejercicio 3 - TIR'!$C$14)*('Ejercicio 3 - TIR'!$D$14-'Ejercicio 3 - TIR'!$C$14)*D126),'Ejercicio 3 - TIR'!$E$14-SQRT(('Ejercicio 3 - TIR'!$E$14-'Ejercicio 3 - TIR'!$C$14)*('Ejercicio 3 - TIR'!$E$14-'Ejercicio 3 - TIR'!$D$14)*(1-D126)))</f>
        <v>37537.6558753268</v>
      </c>
      <c r="F126" s="16">
        <f ca="1" t="shared" si="924"/>
        <v>0.44682458643164</v>
      </c>
      <c r="G126" s="17">
        <f ca="1">IF(F126&lt;=('Ejercicio 3 - TIR'!$D$18-'Ejercicio 3 - TIR'!$C$18)/('Ejercicio 3 - TIR'!$E$18-'Ejercicio 3 - TIR'!$C$18),'Ejercicio 3 - TIR'!$C$18+SQRT(('Ejercicio 3 - TIR'!$E$18-'Ejercicio 3 - TIR'!$C$18)*('Ejercicio 3 - TIR'!$D$18-'Ejercicio 3 - TIR'!$C$18)*F126),'Ejercicio 3 - TIR'!$E$18-SQRT(('Ejercicio 3 - TIR'!$E$18-'Ejercicio 3 - TIR'!$C$18)*('Ejercicio 3 - TIR'!$E$18-'Ejercicio 3 - TIR'!$D$18)*(1-F126)))</f>
        <v>38186.7996167456</v>
      </c>
      <c r="H126" s="16">
        <f ca="1" t="shared" ref="H126:L126" si="925">RAND()</f>
        <v>0.41841531654913</v>
      </c>
      <c r="I126" s="17">
        <f ca="1">IF(H126&lt;=('Ejercicio 3 - TIR'!$D$18-'Ejercicio 3 - TIR'!$C$18)/('Ejercicio 3 - TIR'!$E$18-'Ejercicio 3 - TIR'!$C$18),'Ejercicio 3 - TIR'!$C$18+SQRT(('Ejercicio 3 - TIR'!$E$18-'Ejercicio 3 - TIR'!$C$18)*('Ejercicio 3 - TIR'!$D$18-'Ejercicio 3 - TIR'!$C$18)*H126),'Ejercicio 3 - TIR'!$E$18-SQRT(('Ejercicio 3 - TIR'!$E$18-'Ejercicio 3 - TIR'!$C$18)*('Ejercicio 3 - TIR'!$E$18-'Ejercicio 3 - TIR'!$D$18)*(1-H126)))</f>
        <v>37922.2659310559</v>
      </c>
      <c r="J126" s="16">
        <f ca="1" t="shared" si="925"/>
        <v>0.4291009709088</v>
      </c>
      <c r="K126" s="17">
        <f ca="1">IF(J126&lt;=('Ejercicio 3 - TIR'!$D$18-'Ejercicio 3 - TIR'!$C$18)/('Ejercicio 3 - TIR'!$E$18-'Ejercicio 3 - TIR'!$C$18),'Ejercicio 3 - TIR'!$C$18+SQRT(('Ejercicio 3 - TIR'!$E$18-'Ejercicio 3 - TIR'!$C$18)*('Ejercicio 3 - TIR'!$D$18-'Ejercicio 3 - TIR'!$C$18)*J126),'Ejercicio 3 - TIR'!$E$18-SQRT(('Ejercicio 3 - TIR'!$E$18-'Ejercicio 3 - TIR'!$C$18)*('Ejercicio 3 - TIR'!$E$18-'Ejercicio 3 - TIR'!$D$18)*(1-J126)))</f>
        <v>38022.7891432045</v>
      </c>
      <c r="L126" s="16">
        <f ca="1" t="shared" si="925"/>
        <v>0.905342132648782</v>
      </c>
      <c r="M126" s="17">
        <f ca="1">IF(L126&lt;=('Ejercicio 3 - TIR'!$D$18-'Ejercicio 3 - TIR'!$C$18)/('Ejercicio 3 - TIR'!$E$18-'Ejercicio 3 - TIR'!$C$18),'Ejercicio 3 - TIR'!$C$18+SQRT(('Ejercicio 3 - TIR'!$E$18-'Ejercicio 3 - TIR'!$C$18)*('Ejercicio 3 - TIR'!$D$18-'Ejercicio 3 - TIR'!$C$18)*L126),'Ejercicio 3 - TIR'!$E$18-SQRT(('Ejercicio 3 - TIR'!$E$18-'Ejercicio 3 - TIR'!$C$18)*('Ejercicio 3 - TIR'!$E$18-'Ejercicio 3 - TIR'!$D$18)*(1-L126)))</f>
        <v>42335.5413211421</v>
      </c>
      <c r="N126" s="16">
        <f ca="1" t="shared" ref="N126:R126" si="926">RAND()</f>
        <v>0.754371311559878</v>
      </c>
      <c r="O126" s="17">
        <f ca="1">IF(N126&lt;=('Ejercicio 3 - TIR'!$D$18-'Ejercicio 3 - TIR'!$C$18)/('Ejercicio 3 - TIR'!$E$18-'Ejercicio 3 - TIR'!$C$18),'Ejercicio 3 - TIR'!$C$18+SQRT(('Ejercicio 3 - TIR'!$E$18-'Ejercicio 3 - TIR'!$C$18)*('Ejercicio 3 - TIR'!$D$18-'Ejercicio 3 - TIR'!$C$18)*N126),'Ejercicio 3 - TIR'!$E$18-SQRT(('Ejercicio 3 - TIR'!$E$18-'Ejercicio 3 - TIR'!$C$18)*('Ejercicio 3 - TIR'!$E$18-'Ejercicio 3 - TIR'!$D$18)*(1-N126)))</f>
        <v>40707.8965957227</v>
      </c>
      <c r="P126" s="16">
        <f ca="1" t="shared" si="926"/>
        <v>0.663295997641184</v>
      </c>
      <c r="Q126" s="18">
        <f ca="1">IF(P126&lt;=('Ejercicio 3 - TIR'!$D$22-'Ejercicio 3 - TIR'!$C$22)/('Ejercicio 3 - TIR'!$E$22-'Ejercicio 3 - TIR'!$C$22),'Ejercicio 3 - TIR'!$C$22+SQRT(('Ejercicio 3 - TIR'!$E$22-'Ejercicio 3 - TIR'!$C$22)*('Ejercicio 3 - TIR'!$D$22-'Ejercicio 3 - TIR'!$C$22)*P126),'Ejercicio 3 - TIR'!$E$22-SQRT(('Ejercicio 3 - TIR'!$E$22-'Ejercicio 3 - TIR'!$C$22)*('Ejercicio 3 - TIR'!$E$22-'Ejercicio 3 - TIR'!$D$22)*(1-P126)))</f>
        <v>0.155381567794722</v>
      </c>
      <c r="R126" s="16">
        <f ca="1" t="shared" si="926"/>
        <v>0.274430052046539</v>
      </c>
      <c r="S126" s="18">
        <f ca="1">IF(R126&lt;=('Ejercicio 3 - TIR'!$D$23-'Ejercicio 3 - TIR'!$C$23)/('Ejercicio 3 - TIR'!$E$23-'Ejercicio 3 - TIR'!$C$23),'Ejercicio 3 - TIR'!$C$23+SQRT(('Ejercicio 3 - TIR'!$E$23-'Ejercicio 3 - TIR'!$C$23)*('Ejercicio 3 - TIR'!$D$23-'Ejercicio 3 - TIR'!$C$23)*R126),'Ejercicio 3 - TIR'!$E$23-SQRT(('Ejercicio 3 - TIR'!$E$23-'Ejercicio 3 - TIR'!$C$23)*('Ejercicio 3 - TIR'!$E$23-'Ejercicio 3 - TIR'!$D$23)*(1-R126)))</f>
        <v>0.142225527973116</v>
      </c>
      <c r="T126" s="16">
        <f ca="1" t="shared" ref="T126:X126" si="927">RAND()</f>
        <v>0.945318060260936</v>
      </c>
      <c r="U126" s="18">
        <f ca="1">IF(T126&lt;=('Ejercicio 3 - TIR'!$D$24-'Ejercicio 3 - TIR'!$C$24)/('Ejercicio 3 - TIR'!$E$24-'Ejercicio 3 - TIR'!$C$24),'Ejercicio 3 - TIR'!$C$24+SQRT(('Ejercicio 3 - TIR'!$E$24-'Ejercicio 3 - TIR'!$C$24)*('Ejercicio 3 - TIR'!$D$24-'Ejercicio 3 - TIR'!$C$24)*T126),'Ejercicio 3 - TIR'!$E$24-SQRT(('Ejercicio 3 - TIR'!$E$24-'Ejercicio 3 - TIR'!$C$24)*('Ejercicio 3 - TIR'!$E$24-'Ejercicio 3 - TIR'!$D$24)*(1-T126)))</f>
        <v>0.20762626041694</v>
      </c>
      <c r="V126" s="16">
        <f ca="1" t="shared" si="927"/>
        <v>0.987606287129924</v>
      </c>
      <c r="W126" s="18">
        <f ca="1">IF(V126&lt;=('Ejercicio 3 - TIR'!$D$25-'Ejercicio 3 - TIR'!$C$25)/('Ejercicio 3 - TIR'!$E$25-'Ejercicio 3 - TIR'!$C$25),'Ejercicio 3 - TIR'!$C$25+SQRT(('Ejercicio 3 - TIR'!$E$25-'Ejercicio 3 - TIR'!$C$25)*('Ejercicio 3 - TIR'!$D$25-'Ejercicio 3 - TIR'!$C$25)*V126),'Ejercicio 3 - TIR'!$E$25-SQRT(('Ejercicio 3 - TIR'!$E$25-'Ejercicio 3 - TIR'!$C$25)*('Ejercicio 3 - TIR'!$E$25-'Ejercicio 3 - TIR'!$D$25)*(1-V126)))</f>
        <v>0.243413802687038</v>
      </c>
      <c r="X126" s="16">
        <f ca="1" t="shared" si="927"/>
        <v>0.61000496225588</v>
      </c>
      <c r="Y126" s="18">
        <f ca="1">IF(X126&lt;=('Ejercicio 3 - TIR'!$D$26-'Ejercicio 3 - TIR'!$C$26)/('Ejercicio 3 - TIR'!$E$26-'Ejercicio 3 - TIR'!$C$26),'Ejercicio 3 - TIR'!$C$26+SQRT(('Ejercicio 3 - TIR'!$E$26-'Ejercicio 3 - TIR'!$C$26)*('Ejercicio 3 - TIR'!$D$26-'Ejercicio 3 - TIR'!$C$26)*X126),'Ejercicio 3 - TIR'!$E$26-SQRT(('Ejercicio 3 - TIR'!$E$26-'Ejercicio 3 - TIR'!$C$26)*('Ejercicio 3 - TIR'!$E$26-'Ejercicio 3 - TIR'!$D$26)*(1-X126)))</f>
        <v>0.234109116332127</v>
      </c>
      <c r="Z126" s="16">
        <f ca="1" t="shared" si="480"/>
        <v>1.15538156779472</v>
      </c>
      <c r="AA126" s="16">
        <f ca="1" t="shared" si="481"/>
        <v>1.31970632128473</v>
      </c>
      <c r="AB126" s="16">
        <f ca="1" t="shared" si="482"/>
        <v>1.59371200962168</v>
      </c>
      <c r="AC126" s="16">
        <f ca="1" t="shared" si="483"/>
        <v>1.98164351027169</v>
      </c>
      <c r="AD126" s="16">
        <f ca="1" t="shared" si="484"/>
        <v>2.44556432134669</v>
      </c>
      <c r="AE126" s="15">
        <f ca="1" t="shared" si="485"/>
        <v>5832.65982124704</v>
      </c>
      <c r="AF126" s="15">
        <f ca="1" t="shared" si="486"/>
        <v>6662.21294381148</v>
      </c>
      <c r="AG126" s="15">
        <f ca="1" t="shared" si="487"/>
        <v>8045.4633034364</v>
      </c>
      <c r="AH126" s="15">
        <f ca="1" t="shared" si="488"/>
        <v>10003.8401205049</v>
      </c>
      <c r="AI126" s="15">
        <f ca="1" t="shared" si="489"/>
        <v>12345.8302910441</v>
      </c>
      <c r="AJ126" s="17">
        <f ca="1" t="shared" si="490"/>
        <v>44120.3244102584</v>
      </c>
      <c r="AK126" s="17">
        <f ca="1" t="shared" si="491"/>
        <v>50046.2540666552</v>
      </c>
      <c r="AL126" s="17">
        <f ca="1" t="shared" si="492"/>
        <v>60597.3756968378</v>
      </c>
      <c r="AM126" s="17">
        <f ca="1" t="shared" si="493"/>
        <v>83893.9507128803</v>
      </c>
      <c r="AN126" s="17">
        <f ca="1" t="shared" si="494"/>
        <v>99553.7795115699</v>
      </c>
      <c r="AO126" s="17">
        <f ca="1">C126/'Ejercicio 3 - TIR'!$D$7</f>
        <v>18850.0974834768</v>
      </c>
      <c r="AP126" s="17">
        <f ca="1" t="shared" si="495"/>
        <v>25270.2269267816</v>
      </c>
      <c r="AQ126" s="17">
        <f ca="1" t="shared" si="496"/>
        <v>31196.1565831784</v>
      </c>
      <c r="AR126" s="17">
        <f ca="1" t="shared" si="497"/>
        <v>41747.278213361</v>
      </c>
      <c r="AS126" s="17">
        <f ca="1" t="shared" si="498"/>
        <v>65043.8532294035</v>
      </c>
      <c r="AT126" s="17">
        <f ca="1" t="shared" si="499"/>
        <v>80703.6820280931</v>
      </c>
      <c r="AU126" s="17">
        <f ca="1">AP126*'Ejercicio 3 - TIR'!$D$5</f>
        <v>12635.1134633908</v>
      </c>
      <c r="AV126" s="17">
        <f ca="1">AQ126*'Ejercicio 3 - TIR'!$D$5</f>
        <v>15598.0782915892</v>
      </c>
      <c r="AW126" s="17">
        <f ca="1">AR126*'Ejercicio 3 - TIR'!$D$5</f>
        <v>20873.6391066805</v>
      </c>
      <c r="AX126" s="17">
        <f ca="1">AS126*'Ejercicio 3 - TIR'!$D$5</f>
        <v>32521.9266147017</v>
      </c>
      <c r="AY126" s="17">
        <f ca="1">AT126*'Ejercicio 3 - TIR'!$D$5</f>
        <v>40351.8410140465</v>
      </c>
      <c r="AZ126" s="17">
        <f ca="1" t="shared" ref="AZ126:BD126" si="928">AJ126-AU126-AE126</f>
        <v>25652.5511256206</v>
      </c>
      <c r="BA126" s="17">
        <f ca="1" t="shared" si="928"/>
        <v>27785.9628312545</v>
      </c>
      <c r="BB126" s="17">
        <f ca="1" t="shared" si="928"/>
        <v>31678.2732867209</v>
      </c>
      <c r="BC126" s="17">
        <f ca="1" t="shared" si="928"/>
        <v>41368.1839776737</v>
      </c>
      <c r="BD126" s="17">
        <f ca="1" t="shared" si="928"/>
        <v>46856.1082064792</v>
      </c>
      <c r="BE126" s="17">
        <f ca="1" t="shared" ref="BE126:BI126" si="929">AZ126/Z126</f>
        <v>22202.6660634578</v>
      </c>
      <c r="BF126" s="17">
        <f ca="1" t="shared" si="929"/>
        <v>21054.6561633538</v>
      </c>
      <c r="BG126" s="17">
        <f ca="1" t="shared" si="929"/>
        <v>19877.0374418154</v>
      </c>
      <c r="BH126" s="17">
        <f ca="1" t="shared" si="929"/>
        <v>20875.6942221166</v>
      </c>
      <c r="BI126" s="17">
        <f ca="1" t="shared" si="929"/>
        <v>19159.6302732602</v>
      </c>
      <c r="BJ126" s="17">
        <f ca="1" t="shared" si="502"/>
        <v>91800.7519156895</v>
      </c>
      <c r="BK126" s="17">
        <f ca="1" t="shared" si="503"/>
        <v>46099.125859498</v>
      </c>
      <c r="BL126" s="17">
        <f ca="1" t="shared" si="504"/>
        <v>137899.877775187</v>
      </c>
      <c r="BM126" s="17">
        <f ca="1">BK126*'Ejercicio 3 - TIR'!$D$5</f>
        <v>23049.562929749</v>
      </c>
      <c r="BN126" s="17">
        <f ca="1" t="shared" si="505"/>
        <v>114850.314845438</v>
      </c>
      <c r="BO126" s="17">
        <f ca="1" t="shared" si="506"/>
        <v>46962.7046170653</v>
      </c>
      <c r="BP126" s="17">
        <f ca="1" t="shared" si="507"/>
        <v>-131788.143292711</v>
      </c>
      <c r="BQ126" s="17">
        <f ca="1" t="shared" ref="BQ126:BT126" si="930">BE126</f>
        <v>22202.6660634578</v>
      </c>
      <c r="BR126" s="17">
        <f ca="1" t="shared" si="930"/>
        <v>21054.6561633538</v>
      </c>
      <c r="BS126" s="17">
        <f ca="1" t="shared" si="930"/>
        <v>19877.0374418154</v>
      </c>
      <c r="BT126" s="17">
        <f ca="1" t="shared" si="930"/>
        <v>20875.6942221166</v>
      </c>
      <c r="BU126" s="17">
        <f ca="1" t="shared" si="509"/>
        <v>66122.3348903255</v>
      </c>
      <c r="BV126" s="19">
        <f ca="1" t="shared" si="510"/>
        <v>3.74859622396793</v>
      </c>
    </row>
    <row r="127" ht="15" customHeight="1" spans="1:74">
      <c r="A127" s="15">
        <v>126</v>
      </c>
      <c r="B127" s="16">
        <f ca="1" t="shared" ref="B127:F127" si="931">RAND()</f>
        <v>0.360002951548939</v>
      </c>
      <c r="C127" s="17">
        <f ca="1">IF(B127&lt;=('Ejercicio 3 - TIR'!$D$13-'Ejercicio 3 - TIR'!$C$13)/('Ejercicio 3 - TIR'!$E$13-'Ejercicio 3 - TIR'!$C$13),'Ejercicio 3 - TIR'!$C$13+SQRT(('Ejercicio 3 - TIR'!$E$13-'Ejercicio 3 - TIR'!$C$13)*('Ejercicio 3 - TIR'!$D$13-'Ejercicio 3 - TIR'!$C$13)*B127),'Ejercicio 3 - TIR'!$E$13-SQRT(('Ejercicio 3 - TIR'!$E$13-'Ejercicio 3 - TIR'!$C$13)*('Ejercicio 3 - TIR'!$E$13-'Ejercicio 3 - TIR'!$D$13)*(1-B127)))</f>
        <v>72287.2509818807</v>
      </c>
      <c r="D127" s="16">
        <f ca="1" t="shared" si="931"/>
        <v>0.649836456385741</v>
      </c>
      <c r="E127" s="17">
        <f ca="1">IF(D127&lt;=('Ejercicio 3 - TIR'!$D$14-'Ejercicio 3 - TIR'!$C$14)/('Ejercicio 3 - TIR'!$E$14-'Ejercicio 3 - TIR'!$C$14),'Ejercicio 3 - TIR'!$C$14+SQRT(('Ejercicio 3 - TIR'!$E$14-'Ejercicio 3 - TIR'!$C$14)*('Ejercicio 3 - TIR'!$D$14-'Ejercicio 3 - TIR'!$C$14)*D127),'Ejercicio 3 - TIR'!$E$14-SQRT(('Ejercicio 3 - TIR'!$E$14-'Ejercicio 3 - TIR'!$C$14)*('Ejercicio 3 - TIR'!$E$14-'Ejercicio 3 - TIR'!$D$14)*(1-D127)))</f>
        <v>32752.6189873763</v>
      </c>
      <c r="F127" s="16">
        <f ca="1" t="shared" si="931"/>
        <v>0.0055950492932364</v>
      </c>
      <c r="G127" s="17">
        <f ca="1">IF(F127&lt;=('Ejercicio 3 - TIR'!$D$18-'Ejercicio 3 - TIR'!$C$18)/('Ejercicio 3 - TIR'!$E$18-'Ejercicio 3 - TIR'!$C$18),'Ejercicio 3 - TIR'!$C$18+SQRT(('Ejercicio 3 - TIR'!$E$18-'Ejercicio 3 - TIR'!$C$18)*('Ejercicio 3 - TIR'!$D$18-'Ejercicio 3 - TIR'!$C$18)*F127),'Ejercicio 3 - TIR'!$E$18-SQRT(('Ejercicio 3 - TIR'!$E$18-'Ejercicio 3 - TIR'!$C$18)*('Ejercicio 3 - TIR'!$E$18-'Ejercicio 3 - TIR'!$D$18)*(1-F127)))</f>
        <v>30916.109924619</v>
      </c>
      <c r="H127" s="16">
        <f ca="1" t="shared" ref="H127:L127" si="932">RAND()</f>
        <v>0.89894930740023</v>
      </c>
      <c r="I127" s="17">
        <f ca="1">IF(H127&lt;=('Ejercicio 3 - TIR'!$D$18-'Ejercicio 3 - TIR'!$C$18)/('Ejercicio 3 - TIR'!$E$18-'Ejercicio 3 - TIR'!$C$18),'Ejercicio 3 - TIR'!$C$18+SQRT(('Ejercicio 3 - TIR'!$E$18-'Ejercicio 3 - TIR'!$C$18)*('Ejercicio 3 - TIR'!$D$18-'Ejercicio 3 - TIR'!$C$18)*H127),'Ejercicio 3 - TIR'!$E$18-SQRT(('Ejercicio 3 - TIR'!$E$18-'Ejercicio 3 - TIR'!$C$18)*('Ejercicio 3 - TIR'!$E$18-'Ejercicio 3 - TIR'!$D$18)*(1-H127)))</f>
        <v>42247.0376055996</v>
      </c>
      <c r="J127" s="16">
        <f ca="1" t="shared" si="932"/>
        <v>0.234188326321603</v>
      </c>
      <c r="K127" s="17">
        <f ca="1">IF(J127&lt;=('Ejercicio 3 - TIR'!$D$18-'Ejercicio 3 - TIR'!$C$18)/('Ejercicio 3 - TIR'!$E$18-'Ejercicio 3 - TIR'!$C$18),'Ejercicio 3 - TIR'!$C$18+SQRT(('Ejercicio 3 - TIR'!$E$18-'Ejercicio 3 - TIR'!$C$18)*('Ejercicio 3 - TIR'!$D$18-'Ejercicio 3 - TIR'!$C$18)*J127),'Ejercicio 3 - TIR'!$E$18-SQRT(('Ejercicio 3 - TIR'!$E$18-'Ejercicio 3 - TIR'!$C$18)*('Ejercicio 3 - TIR'!$E$18-'Ejercicio 3 - TIR'!$D$18)*(1-J127)))</f>
        <v>35926.9088864467</v>
      </c>
      <c r="L127" s="16">
        <f ca="1" t="shared" si="932"/>
        <v>0.0401281538139371</v>
      </c>
      <c r="M127" s="17">
        <f ca="1">IF(L127&lt;=('Ejercicio 3 - TIR'!$D$18-'Ejercicio 3 - TIR'!$C$18)/('Ejercicio 3 - TIR'!$E$18-'Ejercicio 3 - TIR'!$C$18),'Ejercicio 3 - TIR'!$C$18+SQRT(('Ejercicio 3 - TIR'!$E$18-'Ejercicio 3 - TIR'!$C$18)*('Ejercicio 3 - TIR'!$D$18-'Ejercicio 3 - TIR'!$C$18)*L127),'Ejercicio 3 - TIR'!$E$18-SQRT(('Ejercicio 3 - TIR'!$E$18-'Ejercicio 3 - TIR'!$C$18)*('Ejercicio 3 - TIR'!$E$18-'Ejercicio 3 - TIR'!$D$18)*(1-L127)))</f>
        <v>32453.4104980803</v>
      </c>
      <c r="N127" s="16">
        <f ca="1" t="shared" ref="N127:R127" si="933">RAND()</f>
        <v>0.862053246242311</v>
      </c>
      <c r="O127" s="17">
        <f ca="1">IF(N127&lt;=('Ejercicio 3 - TIR'!$D$18-'Ejercicio 3 - TIR'!$C$18)/('Ejercicio 3 - TIR'!$E$18-'Ejercicio 3 - TIR'!$C$18),'Ejercicio 3 - TIR'!$C$18+SQRT(('Ejercicio 3 - TIR'!$E$18-'Ejercicio 3 - TIR'!$C$18)*('Ejercicio 3 - TIR'!$D$18-'Ejercicio 3 - TIR'!$C$18)*N127),'Ejercicio 3 - TIR'!$E$18-SQRT(('Ejercicio 3 - TIR'!$E$18-'Ejercicio 3 - TIR'!$C$18)*('Ejercicio 3 - TIR'!$E$18-'Ejercicio 3 - TIR'!$D$18)*(1-N127)))</f>
        <v>41783.4791261634</v>
      </c>
      <c r="P127" s="16">
        <f ca="1" t="shared" si="933"/>
        <v>0.522268966471245</v>
      </c>
      <c r="Q127" s="18">
        <f ca="1">IF(P127&lt;=('Ejercicio 3 - TIR'!$D$22-'Ejercicio 3 - TIR'!$C$22)/('Ejercicio 3 - TIR'!$E$22-'Ejercicio 3 - TIR'!$C$22),'Ejercicio 3 - TIR'!$C$22+SQRT(('Ejercicio 3 - TIR'!$E$22-'Ejercicio 3 - TIR'!$C$22)*('Ejercicio 3 - TIR'!$D$22-'Ejercicio 3 - TIR'!$C$22)*P127),'Ejercicio 3 - TIR'!$E$22-SQRT(('Ejercicio 3 - TIR'!$E$22-'Ejercicio 3 - TIR'!$C$22)*('Ejercicio 3 - TIR'!$E$22-'Ejercicio 3 - TIR'!$D$22)*(1-P127)))</f>
        <v>0.150675678006955</v>
      </c>
      <c r="R127" s="16">
        <f ca="1" t="shared" si="933"/>
        <v>0.481376410501739</v>
      </c>
      <c r="S127" s="18">
        <f ca="1">IF(R127&lt;=('Ejercicio 3 - TIR'!$D$23-'Ejercicio 3 - TIR'!$C$23)/('Ejercicio 3 - TIR'!$E$23-'Ejercicio 3 - TIR'!$C$23),'Ejercicio 3 - TIR'!$C$23+SQRT(('Ejercicio 3 - TIR'!$E$23-'Ejercicio 3 - TIR'!$C$23)*('Ejercicio 3 - TIR'!$D$23-'Ejercicio 3 - TIR'!$C$23)*R127),'Ejercicio 3 - TIR'!$E$23-SQRT(('Ejercicio 3 - TIR'!$E$23-'Ejercicio 3 - TIR'!$C$23)*('Ejercicio 3 - TIR'!$E$23-'Ejercicio 3 - TIR'!$D$23)*(1-R127)))</f>
        <v>0.149435990537149</v>
      </c>
      <c r="T127" s="16">
        <f ca="1" t="shared" ref="T127:X127" si="934">RAND()</f>
        <v>0.156563188309332</v>
      </c>
      <c r="U127" s="18">
        <f ca="1">IF(T127&lt;=('Ejercicio 3 - TIR'!$D$24-'Ejercicio 3 - TIR'!$C$24)/('Ejercicio 3 - TIR'!$E$24-'Ejercicio 3 - TIR'!$C$24),'Ejercicio 3 - TIR'!$C$24+SQRT(('Ejercicio 3 - TIR'!$E$24-'Ejercicio 3 - TIR'!$C$24)*('Ejercicio 3 - TIR'!$D$24-'Ejercicio 3 - TIR'!$C$24)*T127),'Ejercicio 3 - TIR'!$E$24-SQRT(('Ejercicio 3 - TIR'!$E$24-'Ejercicio 3 - TIR'!$C$24)*('Ejercicio 3 - TIR'!$E$24-'Ejercicio 3 - TIR'!$D$24)*(1-T127)))</f>
        <v>0.168132365963922</v>
      </c>
      <c r="V127" s="16">
        <f ca="1" t="shared" si="934"/>
        <v>0.216176272017911</v>
      </c>
      <c r="W127" s="18">
        <f ca="1">IF(V127&lt;=('Ejercicio 3 - TIR'!$D$25-'Ejercicio 3 - TIR'!$C$25)/('Ejercicio 3 - TIR'!$E$25-'Ejercicio 3 - TIR'!$C$25),'Ejercicio 3 - TIR'!$C$25+SQRT(('Ejercicio 3 - TIR'!$E$25-'Ejercicio 3 - TIR'!$C$25)*('Ejercicio 3 - TIR'!$D$25-'Ejercicio 3 - TIR'!$C$25)*V127),'Ejercicio 3 - TIR'!$E$25-SQRT(('Ejercicio 3 - TIR'!$E$25-'Ejercicio 3 - TIR'!$C$25)*('Ejercicio 3 - TIR'!$E$25-'Ejercicio 3 - TIR'!$D$25)*(1-V127)))</f>
        <v>0.197396746271216</v>
      </c>
      <c r="X127" s="16">
        <f ca="1" t="shared" si="934"/>
        <v>0.582525761982684</v>
      </c>
      <c r="Y127" s="18">
        <f ca="1">IF(X127&lt;=('Ejercicio 3 - TIR'!$D$26-'Ejercicio 3 - TIR'!$C$26)/('Ejercicio 3 - TIR'!$E$26-'Ejercicio 3 - TIR'!$C$26),'Ejercicio 3 - TIR'!$C$26+SQRT(('Ejercicio 3 - TIR'!$E$26-'Ejercicio 3 - TIR'!$C$26)*('Ejercicio 3 - TIR'!$D$26-'Ejercicio 3 - TIR'!$C$26)*X127),'Ejercicio 3 - TIR'!$E$26-SQRT(('Ejercicio 3 - TIR'!$E$26-'Ejercicio 3 - TIR'!$C$26)*('Ejercicio 3 - TIR'!$E$26-'Ejercicio 3 - TIR'!$D$26)*(1-X127)))</f>
        <v>0.232519889582126</v>
      </c>
      <c r="Z127" s="16">
        <f ca="1" t="shared" si="480"/>
        <v>1.15067567800696</v>
      </c>
      <c r="AA127" s="16">
        <f ca="1" t="shared" si="481"/>
        <v>1.32262803773693</v>
      </c>
      <c r="AB127" s="16">
        <f ca="1" t="shared" si="482"/>
        <v>1.54500461901186</v>
      </c>
      <c r="AC127" s="16">
        <f ca="1" t="shared" si="483"/>
        <v>1.8499835037788</v>
      </c>
      <c r="AD127" s="16">
        <f ca="1" t="shared" si="484"/>
        <v>2.2801414638062</v>
      </c>
      <c r="AE127" s="15">
        <f ca="1" t="shared" si="485"/>
        <v>4935.0230724264</v>
      </c>
      <c r="AF127" s="15">
        <f ca="1" t="shared" si="486"/>
        <v>5672.49313357813</v>
      </c>
      <c r="AG127" s="15">
        <f ca="1" t="shared" si="487"/>
        <v>6626.22282504072</v>
      </c>
      <c r="AH127" s="15">
        <f ca="1" t="shared" si="488"/>
        <v>7934.21765077182</v>
      </c>
      <c r="AI127" s="15">
        <f ca="1" t="shared" si="489"/>
        <v>9779.08106284984</v>
      </c>
      <c r="AJ127" s="17">
        <f ca="1" t="shared" si="490"/>
        <v>35574.4157488486</v>
      </c>
      <c r="AK127" s="17">
        <f ca="1" t="shared" si="491"/>
        <v>55877.1164484925</v>
      </c>
      <c r="AL127" s="17">
        <f ca="1" t="shared" si="492"/>
        <v>55507.2401763783</v>
      </c>
      <c r="AM127" s="17">
        <f ca="1" t="shared" si="493"/>
        <v>60038.2740628103</v>
      </c>
      <c r="AN127" s="17">
        <f ca="1" t="shared" si="494"/>
        <v>95272.2432576461</v>
      </c>
      <c r="AO127" s="17">
        <f ca="1">C127/'Ejercicio 3 - TIR'!$D$7</f>
        <v>14457.4501963761</v>
      </c>
      <c r="AP127" s="17">
        <f ca="1" t="shared" si="495"/>
        <v>21116.9655524724</v>
      </c>
      <c r="AQ127" s="17">
        <f ca="1" t="shared" si="496"/>
        <v>41419.6662521164</v>
      </c>
      <c r="AR127" s="17">
        <f ca="1" t="shared" si="497"/>
        <v>41049.7899800022</v>
      </c>
      <c r="AS127" s="17">
        <f ca="1" t="shared" si="498"/>
        <v>45580.8238664342</v>
      </c>
      <c r="AT127" s="17">
        <f ca="1" t="shared" si="499"/>
        <v>80814.7930612699</v>
      </c>
      <c r="AU127" s="17">
        <f ca="1">AP127*'Ejercicio 3 - TIR'!$D$5</f>
        <v>10558.4827762362</v>
      </c>
      <c r="AV127" s="17">
        <f ca="1">AQ127*'Ejercicio 3 - TIR'!$D$5</f>
        <v>20709.8331260582</v>
      </c>
      <c r="AW127" s="17">
        <f ca="1">AR127*'Ejercicio 3 - TIR'!$D$5</f>
        <v>20524.8949900011</v>
      </c>
      <c r="AX127" s="17">
        <f ca="1">AS127*'Ejercicio 3 - TIR'!$D$5</f>
        <v>22790.4119332171</v>
      </c>
      <c r="AY127" s="17">
        <f ca="1">AT127*'Ejercicio 3 - TIR'!$D$5</f>
        <v>40407.396530635</v>
      </c>
      <c r="AZ127" s="17">
        <f ca="1" t="shared" ref="AZ127:BD127" si="935">AJ127-AU127-AE127</f>
        <v>20080.9099001859</v>
      </c>
      <c r="BA127" s="17">
        <f ca="1" t="shared" si="935"/>
        <v>29494.7901888562</v>
      </c>
      <c r="BB127" s="17">
        <f ca="1" t="shared" si="935"/>
        <v>28356.1223613365</v>
      </c>
      <c r="BC127" s="17">
        <f ca="1" t="shared" si="935"/>
        <v>29313.6444788214</v>
      </c>
      <c r="BD127" s="17">
        <f ca="1" t="shared" si="935"/>
        <v>45085.7656641613</v>
      </c>
      <c r="BE127" s="17">
        <f ca="1" t="shared" ref="BE127:BI127" si="936">AZ127/Z127</f>
        <v>17451.4072766076</v>
      </c>
      <c r="BF127" s="17">
        <f ca="1" t="shared" si="936"/>
        <v>22300.1398332089</v>
      </c>
      <c r="BG127" s="17">
        <f ca="1" t="shared" si="936"/>
        <v>18353.4223861882</v>
      </c>
      <c r="BH127" s="17">
        <f ca="1" t="shared" si="936"/>
        <v>15845.3545228619</v>
      </c>
      <c r="BI127" s="17">
        <f ca="1" t="shared" si="936"/>
        <v>19773.2317840053</v>
      </c>
      <c r="BJ127" s="17">
        <f ca="1" t="shared" si="502"/>
        <v>74680.604601363</v>
      </c>
      <c r="BK127" s="17">
        <f ca="1" t="shared" si="503"/>
        <v>32965.0316536704</v>
      </c>
      <c r="BL127" s="17">
        <f ca="1" t="shared" si="504"/>
        <v>107645.636255033</v>
      </c>
      <c r="BM127" s="17">
        <f ca="1">BK127*'Ejercicio 3 - TIR'!$D$5</f>
        <v>16482.5158268352</v>
      </c>
      <c r="BN127" s="17">
        <f ca="1" t="shared" si="505"/>
        <v>91163.1204281982</v>
      </c>
      <c r="BO127" s="17">
        <f ca="1" t="shared" si="506"/>
        <v>39981.3440855643</v>
      </c>
      <c r="BP127" s="17">
        <f ca="1" t="shared" si="507"/>
        <v>-105039.869969257</v>
      </c>
      <c r="BQ127" s="17">
        <f ca="1" t="shared" ref="BQ127:BT127" si="937">BE127</f>
        <v>17451.4072766076</v>
      </c>
      <c r="BR127" s="17">
        <f ca="1" t="shared" si="937"/>
        <v>22300.1398332089</v>
      </c>
      <c r="BS127" s="17">
        <f ca="1" t="shared" si="937"/>
        <v>18353.4223861882</v>
      </c>
      <c r="BT127" s="17">
        <f ca="1" t="shared" si="937"/>
        <v>15845.3545228619</v>
      </c>
      <c r="BU127" s="17">
        <f ca="1" t="shared" si="509"/>
        <v>59754.5758695697</v>
      </c>
      <c r="BV127" s="19">
        <f ca="1" t="shared" si="510"/>
        <v>7.12526787509249</v>
      </c>
    </row>
    <row r="128" ht="15" customHeight="1" spans="1:74">
      <c r="A128" s="15">
        <v>127</v>
      </c>
      <c r="B128" s="16">
        <f ca="1" t="shared" ref="B128:F128" si="938">RAND()</f>
        <v>0.436603371659586</v>
      </c>
      <c r="C128" s="17">
        <f ca="1">IF(B128&lt;=('Ejercicio 3 - TIR'!$D$13-'Ejercicio 3 - TIR'!$C$13)/('Ejercicio 3 - TIR'!$E$13-'Ejercicio 3 - TIR'!$C$13),'Ejercicio 3 - TIR'!$C$13+SQRT(('Ejercicio 3 - TIR'!$E$13-'Ejercicio 3 - TIR'!$C$13)*('Ejercicio 3 - TIR'!$D$13-'Ejercicio 3 - TIR'!$C$13)*B128),'Ejercicio 3 - TIR'!$E$13-SQRT(('Ejercicio 3 - TIR'!$E$13-'Ejercicio 3 - TIR'!$C$13)*('Ejercicio 3 - TIR'!$E$13-'Ejercicio 3 - TIR'!$D$13)*(1-B128)))</f>
        <v>73998.5393870172</v>
      </c>
      <c r="D128" s="16">
        <f ca="1" t="shared" si="938"/>
        <v>0.977374711728739</v>
      </c>
      <c r="E128" s="17">
        <f ca="1">IF(D128&lt;=('Ejercicio 3 - TIR'!$D$14-'Ejercicio 3 - TIR'!$C$14)/('Ejercicio 3 - TIR'!$E$14-'Ejercicio 3 - TIR'!$C$14),'Ejercicio 3 - TIR'!$C$14+SQRT(('Ejercicio 3 - TIR'!$E$14-'Ejercicio 3 - TIR'!$C$14)*('Ejercicio 3 - TIR'!$D$14-'Ejercicio 3 - TIR'!$C$14)*D128),'Ejercicio 3 - TIR'!$E$14-SQRT(('Ejercicio 3 - TIR'!$E$14-'Ejercicio 3 - TIR'!$C$14)*('Ejercicio 3 - TIR'!$E$14-'Ejercicio 3 - TIR'!$D$14)*(1-D128)))</f>
        <v>38157.7749212734</v>
      </c>
      <c r="F128" s="16">
        <f ca="1" t="shared" si="938"/>
        <v>0.0916356877331923</v>
      </c>
      <c r="G128" s="17">
        <f ca="1">IF(F128&lt;=('Ejercicio 3 - TIR'!$D$18-'Ejercicio 3 - TIR'!$C$18)/('Ejercicio 3 - TIR'!$E$18-'Ejercicio 3 - TIR'!$C$18),'Ejercicio 3 - TIR'!$C$18+SQRT(('Ejercicio 3 - TIR'!$E$18-'Ejercicio 3 - TIR'!$C$18)*('Ejercicio 3 - TIR'!$D$18-'Ejercicio 3 - TIR'!$C$18)*F128),'Ejercicio 3 - TIR'!$E$18-SQRT(('Ejercicio 3 - TIR'!$E$18-'Ejercicio 3 - TIR'!$C$18)*('Ejercicio 3 - TIR'!$E$18-'Ejercicio 3 - TIR'!$D$18)*(1-F128)))</f>
        <v>33707.4726108198</v>
      </c>
      <c r="H128" s="16">
        <f ca="1" t="shared" ref="H128:L128" si="939">RAND()</f>
        <v>0.836336673052464</v>
      </c>
      <c r="I128" s="17">
        <f ca="1">IF(H128&lt;=('Ejercicio 3 - TIR'!$D$18-'Ejercicio 3 - TIR'!$C$18)/('Ejercicio 3 - TIR'!$E$18-'Ejercicio 3 - TIR'!$C$18),'Ejercicio 3 - TIR'!$C$18+SQRT(('Ejercicio 3 - TIR'!$E$18-'Ejercicio 3 - TIR'!$C$18)*('Ejercicio 3 - TIR'!$D$18-'Ejercicio 3 - TIR'!$C$18)*H128),'Ejercicio 3 - TIR'!$E$18-SQRT(('Ejercicio 3 - TIR'!$E$18-'Ejercicio 3 - TIR'!$C$18)*('Ejercicio 3 - TIR'!$E$18-'Ejercicio 3 - TIR'!$D$18)*(1-H128)))</f>
        <v>41496.4661381592</v>
      </c>
      <c r="J128" s="16">
        <f ca="1" t="shared" si="939"/>
        <v>0.839461481313476</v>
      </c>
      <c r="K128" s="17">
        <f ca="1">IF(J128&lt;=('Ejercicio 3 - TIR'!$D$18-'Ejercicio 3 - TIR'!$C$18)/('Ejercicio 3 - TIR'!$E$18-'Ejercicio 3 - TIR'!$C$18),'Ejercicio 3 - TIR'!$C$18+SQRT(('Ejercicio 3 - TIR'!$E$18-'Ejercicio 3 - TIR'!$C$18)*('Ejercicio 3 - TIR'!$D$18-'Ejercicio 3 - TIR'!$C$18)*J128),'Ejercicio 3 - TIR'!$E$18-SQRT(('Ejercicio 3 - TIR'!$E$18-'Ejercicio 3 - TIR'!$C$18)*('Ejercicio 3 - TIR'!$E$18-'Ejercicio 3 - TIR'!$D$18)*(1-J128)))</f>
        <v>41530.0736461001</v>
      </c>
      <c r="L128" s="16">
        <f ca="1" t="shared" si="939"/>
        <v>0.15235752697991</v>
      </c>
      <c r="M128" s="17">
        <f ca="1">IF(L128&lt;=('Ejercicio 3 - TIR'!$D$18-'Ejercicio 3 - TIR'!$C$18)/('Ejercicio 3 - TIR'!$E$18-'Ejercicio 3 - TIR'!$C$18),'Ejercicio 3 - TIR'!$C$18+SQRT(('Ejercicio 3 - TIR'!$E$18-'Ejercicio 3 - TIR'!$C$18)*('Ejercicio 3 - TIR'!$D$18-'Ejercicio 3 - TIR'!$C$18)*L128),'Ejercicio 3 - TIR'!$E$18-SQRT(('Ejercicio 3 - TIR'!$E$18-'Ejercicio 3 - TIR'!$C$18)*('Ejercicio 3 - TIR'!$E$18-'Ejercicio 3 - TIR'!$D$18)*(1-L128)))</f>
        <v>34780.5469401509</v>
      </c>
      <c r="N128" s="16">
        <f ca="1" t="shared" ref="N128:R128" si="940">RAND()</f>
        <v>0.609658253037255</v>
      </c>
      <c r="O128" s="17">
        <f ca="1">IF(N128&lt;=('Ejercicio 3 - TIR'!$D$18-'Ejercicio 3 - TIR'!$C$18)/('Ejercicio 3 - TIR'!$E$18-'Ejercicio 3 - TIR'!$C$18),'Ejercicio 3 - TIR'!$C$18+SQRT(('Ejercicio 3 - TIR'!$E$18-'Ejercicio 3 - TIR'!$C$18)*('Ejercicio 3 - TIR'!$D$18-'Ejercicio 3 - TIR'!$C$18)*N128),'Ejercicio 3 - TIR'!$E$18-SQRT(('Ejercicio 3 - TIR'!$E$18-'Ejercicio 3 - TIR'!$C$18)*('Ejercicio 3 - TIR'!$E$18-'Ejercicio 3 - TIR'!$D$18)*(1-N128)))</f>
        <v>39562.8833494709</v>
      </c>
      <c r="P128" s="16">
        <f ca="1" t="shared" si="940"/>
        <v>0.237729712687994</v>
      </c>
      <c r="Q128" s="18">
        <f ca="1">IF(P128&lt;=('Ejercicio 3 - TIR'!$D$22-'Ejercicio 3 - TIR'!$C$22)/('Ejercicio 3 - TIR'!$E$22-'Ejercicio 3 - TIR'!$C$22),'Ejercicio 3 - TIR'!$C$22+SQRT(('Ejercicio 3 - TIR'!$E$22-'Ejercicio 3 - TIR'!$C$22)*('Ejercicio 3 - TIR'!$D$22-'Ejercicio 3 - TIR'!$C$22)*P128),'Ejercicio 3 - TIR'!$E$22-SQRT(('Ejercicio 3 - TIR'!$E$22-'Ejercicio 3 - TIR'!$C$22)*('Ejercicio 3 - TIR'!$E$22-'Ejercicio 3 - TIR'!$D$22)*(1-P128)))</f>
        <v>0.140686069777471</v>
      </c>
      <c r="R128" s="16">
        <f ca="1" t="shared" si="940"/>
        <v>0.446852403290551</v>
      </c>
      <c r="S128" s="18">
        <f ca="1">IF(R128&lt;=('Ejercicio 3 - TIR'!$D$23-'Ejercicio 3 - TIR'!$C$23)/('Ejercicio 3 - TIR'!$E$23-'Ejercicio 3 - TIR'!$C$23),'Ejercicio 3 - TIR'!$C$23+SQRT(('Ejercicio 3 - TIR'!$E$23-'Ejercicio 3 - TIR'!$C$23)*('Ejercicio 3 - TIR'!$D$23-'Ejercicio 3 - TIR'!$C$23)*R128),'Ejercicio 3 - TIR'!$E$23-SQRT(('Ejercicio 3 - TIR'!$E$23-'Ejercicio 3 - TIR'!$C$23)*('Ejercicio 3 - TIR'!$E$23-'Ejercicio 3 - TIR'!$D$23)*(1-R128)))</f>
        <v>0.148360788527878</v>
      </c>
      <c r="T128" s="16">
        <f ca="1" t="shared" ref="T128:X128" si="941">RAND()</f>
        <v>0.705382346807264</v>
      </c>
      <c r="U128" s="18">
        <f ca="1">IF(T128&lt;=('Ejercicio 3 - TIR'!$D$24-'Ejercicio 3 - TIR'!$C$24)/('Ejercicio 3 - TIR'!$E$24-'Ejercicio 3 - TIR'!$C$24),'Ejercicio 3 - TIR'!$C$24+SQRT(('Ejercicio 3 - TIR'!$E$24-'Ejercicio 3 - TIR'!$C$24)*('Ejercicio 3 - TIR'!$D$24-'Ejercicio 3 - TIR'!$C$24)*T128),'Ejercicio 3 - TIR'!$E$24-SQRT(('Ejercicio 3 - TIR'!$E$24-'Ejercicio 3 - TIR'!$C$24)*('Ejercicio 3 - TIR'!$E$24-'Ejercicio 3 - TIR'!$D$24)*(1-T128)))</f>
        <v>0.191278415278059</v>
      </c>
      <c r="V128" s="16">
        <f ca="1" t="shared" si="941"/>
        <v>0.507893344384524</v>
      </c>
      <c r="W128" s="18">
        <f ca="1">IF(V128&lt;=('Ejercicio 3 - TIR'!$D$25-'Ejercicio 3 - TIR'!$C$25)/('Ejercicio 3 - TIR'!$E$25-'Ejercicio 3 - TIR'!$C$25),'Ejercicio 3 - TIR'!$C$25+SQRT(('Ejercicio 3 - TIR'!$E$25-'Ejercicio 3 - TIR'!$C$25)*('Ejercicio 3 - TIR'!$D$25-'Ejercicio 3 - TIR'!$C$25)*V128),'Ejercicio 3 - TIR'!$E$25-SQRT(('Ejercicio 3 - TIR'!$E$25-'Ejercicio 3 - TIR'!$C$25)*('Ejercicio 3 - TIR'!$E$25-'Ejercicio 3 - TIR'!$D$25)*(1-V128)))</f>
        <v>0.208498514548824</v>
      </c>
      <c r="X128" s="16">
        <f ca="1" t="shared" si="941"/>
        <v>0.451376346893319</v>
      </c>
      <c r="Y128" s="18">
        <f ca="1">IF(X128&lt;=('Ejercicio 3 - TIR'!$D$26-'Ejercicio 3 - TIR'!$C$26)/('Ejercicio 3 - TIR'!$E$26-'Ejercicio 3 - TIR'!$C$26),'Ejercicio 3 - TIR'!$C$26+SQRT(('Ejercicio 3 - TIR'!$E$26-'Ejercicio 3 - TIR'!$C$26)*('Ejercicio 3 - TIR'!$D$26-'Ejercicio 3 - TIR'!$C$26)*X128),'Ejercicio 3 - TIR'!$E$26-SQRT(('Ejercicio 3 - TIR'!$E$26-'Ejercicio 3 - TIR'!$C$26)*('Ejercicio 3 - TIR'!$E$26-'Ejercicio 3 - TIR'!$D$26)*(1-X128)))</f>
        <v>0.225570525202092</v>
      </c>
      <c r="Z128" s="16">
        <f ca="1" t="shared" si="480"/>
        <v>1.14068606977747</v>
      </c>
      <c r="AA128" s="16">
        <f ca="1" t="shared" si="481"/>
        <v>1.30991915455242</v>
      </c>
      <c r="AB128" s="16">
        <f ca="1" t="shared" si="482"/>
        <v>1.56047841457758</v>
      </c>
      <c r="AC128" s="16">
        <f ca="1" t="shared" si="483"/>
        <v>1.88583584600251</v>
      </c>
      <c r="AD128" s="16">
        <f ca="1" t="shared" si="484"/>
        <v>2.31122482823023</v>
      </c>
      <c r="AE128" s="15">
        <f ca="1" t="shared" si="485"/>
        <v>5368.2673851273</v>
      </c>
      <c r="AF128" s="15">
        <f ca="1" t="shared" si="486"/>
        <v>6164.70776741327</v>
      </c>
      <c r="AG128" s="15">
        <f ca="1" t="shared" si="487"/>
        <v>7343.88329981642</v>
      </c>
      <c r="AH128" s="15">
        <f ca="1" t="shared" si="488"/>
        <v>8875.07205884806</v>
      </c>
      <c r="AI128" s="15">
        <f ca="1" t="shared" si="489"/>
        <v>10877.0267243688</v>
      </c>
      <c r="AJ128" s="17">
        <f ca="1" t="shared" si="490"/>
        <v>38449.6444545678</v>
      </c>
      <c r="AK128" s="17">
        <f ca="1" t="shared" si="491"/>
        <v>54357.0158406107</v>
      </c>
      <c r="AL128" s="17">
        <f ca="1" t="shared" si="492"/>
        <v>64806.7834805565</v>
      </c>
      <c r="AM128" s="17">
        <f ca="1" t="shared" si="493"/>
        <v>65590.4021633097</v>
      </c>
      <c r="AN128" s="17">
        <f ca="1" t="shared" si="494"/>
        <v>91438.7182736736</v>
      </c>
      <c r="AO128" s="17">
        <f ca="1">C128/'Ejercicio 3 - TIR'!$D$7</f>
        <v>14799.7078774034</v>
      </c>
      <c r="AP128" s="17">
        <f ca="1" t="shared" si="495"/>
        <v>23649.9365771643</v>
      </c>
      <c r="AQ128" s="17">
        <f ca="1" t="shared" si="496"/>
        <v>39557.3079632072</v>
      </c>
      <c r="AR128" s="17">
        <f ca="1" t="shared" si="497"/>
        <v>50007.0756031531</v>
      </c>
      <c r="AS128" s="17">
        <f ca="1" t="shared" si="498"/>
        <v>50790.6942859062</v>
      </c>
      <c r="AT128" s="17">
        <f ca="1" t="shared" si="499"/>
        <v>76639.0103962702</v>
      </c>
      <c r="AU128" s="17">
        <f ca="1">AP128*'Ejercicio 3 - TIR'!$D$5</f>
        <v>11824.9682885822</v>
      </c>
      <c r="AV128" s="17">
        <f ca="1">AQ128*'Ejercicio 3 - TIR'!$D$5</f>
        <v>19778.6539816036</v>
      </c>
      <c r="AW128" s="17">
        <f ca="1">AR128*'Ejercicio 3 - TIR'!$D$5</f>
        <v>25003.5378015765</v>
      </c>
      <c r="AX128" s="17">
        <f ca="1">AS128*'Ejercicio 3 - TIR'!$D$5</f>
        <v>25395.3471429531</v>
      </c>
      <c r="AY128" s="17">
        <f ca="1">AT128*'Ejercicio 3 - TIR'!$D$5</f>
        <v>38319.5051981351</v>
      </c>
      <c r="AZ128" s="17">
        <f ca="1" t="shared" ref="AZ128:BD128" si="942">AJ128-AU128-AE128</f>
        <v>21256.4087808583</v>
      </c>
      <c r="BA128" s="17">
        <f ca="1" t="shared" si="942"/>
        <v>28413.6540915938</v>
      </c>
      <c r="BB128" s="17">
        <f ca="1" t="shared" si="942"/>
        <v>32459.3623791636</v>
      </c>
      <c r="BC128" s="17">
        <f ca="1" t="shared" si="942"/>
        <v>31319.9829615085</v>
      </c>
      <c r="BD128" s="17">
        <f ca="1" t="shared" si="942"/>
        <v>42242.1863511697</v>
      </c>
      <c r="BE128" s="17">
        <f ca="1" t="shared" ref="BE128:BI128" si="943">AZ128/Z128</f>
        <v>18634.7579268721</v>
      </c>
      <c r="BF128" s="17">
        <f ca="1" t="shared" si="943"/>
        <v>21691.1509331294</v>
      </c>
      <c r="BG128" s="17">
        <f ca="1" t="shared" si="943"/>
        <v>20800.904437983</v>
      </c>
      <c r="BH128" s="17">
        <f ca="1" t="shared" si="943"/>
        <v>16608.0112581903</v>
      </c>
      <c r="BI128" s="17">
        <f ca="1" t="shared" si="943"/>
        <v>18276.9697846815</v>
      </c>
      <c r="BJ128" s="17">
        <f ca="1" t="shared" si="502"/>
        <v>88191.1967880681</v>
      </c>
      <c r="BK128" s="17">
        <f ca="1" t="shared" si="503"/>
        <v>34205.4522968094</v>
      </c>
      <c r="BL128" s="17">
        <f ca="1" t="shared" si="504"/>
        <v>122396.649084877</v>
      </c>
      <c r="BM128" s="17">
        <f ca="1">BK128*'Ejercicio 3 - TIR'!$D$5</f>
        <v>17102.7261484047</v>
      </c>
      <c r="BN128" s="17">
        <f ca="1" t="shared" si="505"/>
        <v>105293.922936473</v>
      </c>
      <c r="BO128" s="17">
        <f ca="1" t="shared" si="506"/>
        <v>45557.6288599752</v>
      </c>
      <c r="BP128" s="17">
        <f ca="1" t="shared" si="507"/>
        <v>-112156.314308291</v>
      </c>
      <c r="BQ128" s="17">
        <f ca="1" t="shared" ref="BQ128:BT128" si="944">BE128</f>
        <v>18634.7579268721</v>
      </c>
      <c r="BR128" s="17">
        <f ca="1" t="shared" si="944"/>
        <v>21691.1509331294</v>
      </c>
      <c r="BS128" s="17">
        <f ca="1" t="shared" si="944"/>
        <v>20800.904437983</v>
      </c>
      <c r="BT128" s="17">
        <f ca="1" t="shared" si="944"/>
        <v>16608.0112581903</v>
      </c>
      <c r="BU128" s="17">
        <f ca="1" t="shared" si="509"/>
        <v>63834.5986446567</v>
      </c>
      <c r="BV128" s="19">
        <f ca="1" t="shared" si="510"/>
        <v>6.82495065522637</v>
      </c>
    </row>
    <row r="129" ht="15" customHeight="1" spans="1:74">
      <c r="A129" s="15">
        <v>128</v>
      </c>
      <c r="B129" s="16">
        <f ca="1" t="shared" ref="B129:F129" si="945">RAND()</f>
        <v>0.703244228312043</v>
      </c>
      <c r="C129" s="17">
        <f ca="1">IF(B129&lt;=('Ejercicio 3 - TIR'!$D$13-'Ejercicio 3 - TIR'!$C$13)/('Ejercicio 3 - TIR'!$E$13-'Ejercicio 3 - TIR'!$C$13),'Ejercicio 3 - TIR'!$C$13+SQRT(('Ejercicio 3 - TIR'!$E$13-'Ejercicio 3 - TIR'!$C$13)*('Ejercicio 3 - TIR'!$D$13-'Ejercicio 3 - TIR'!$C$13)*B129),'Ejercicio 3 - TIR'!$E$13-SQRT(('Ejercicio 3 - TIR'!$E$13-'Ejercicio 3 - TIR'!$C$13)*('Ejercicio 3 - TIR'!$E$13-'Ejercicio 3 - TIR'!$D$13)*(1-B129)))</f>
        <v>81129.2044146107</v>
      </c>
      <c r="D129" s="16">
        <f ca="1" t="shared" si="945"/>
        <v>0.678067077169933</v>
      </c>
      <c r="E129" s="17">
        <f ca="1">IF(D129&lt;=('Ejercicio 3 - TIR'!$D$14-'Ejercicio 3 - TIR'!$C$14)/('Ejercicio 3 - TIR'!$E$14-'Ejercicio 3 - TIR'!$C$14),'Ejercicio 3 - TIR'!$C$14+SQRT(('Ejercicio 3 - TIR'!$E$14-'Ejercicio 3 - TIR'!$C$14)*('Ejercicio 3 - TIR'!$D$14-'Ejercicio 3 - TIR'!$C$14)*D129),'Ejercicio 3 - TIR'!$E$14-SQRT(('Ejercicio 3 - TIR'!$E$14-'Ejercicio 3 - TIR'!$C$14)*('Ejercicio 3 - TIR'!$E$14-'Ejercicio 3 - TIR'!$D$14)*(1-D129)))</f>
        <v>33050.9037692294</v>
      </c>
      <c r="F129" s="16">
        <f ca="1" t="shared" si="945"/>
        <v>0.31664124738539</v>
      </c>
      <c r="G129" s="17">
        <f ca="1">IF(F129&lt;=('Ejercicio 3 - TIR'!$D$18-'Ejercicio 3 - TIR'!$C$18)/('Ejercicio 3 - TIR'!$E$18-'Ejercicio 3 - TIR'!$C$18),'Ejercicio 3 - TIR'!$C$18+SQRT(('Ejercicio 3 - TIR'!$E$18-'Ejercicio 3 - TIR'!$C$18)*('Ejercicio 3 - TIR'!$D$18-'Ejercicio 3 - TIR'!$C$18)*F129),'Ejercicio 3 - TIR'!$E$18-SQRT(('Ejercicio 3 - TIR'!$E$18-'Ejercicio 3 - TIR'!$C$18)*('Ejercicio 3 - TIR'!$E$18-'Ejercicio 3 - TIR'!$D$18)*(1-F129)))</f>
        <v>36891.7477542209</v>
      </c>
      <c r="H129" s="16">
        <f ca="1" t="shared" ref="H129:L129" si="946">RAND()</f>
        <v>0.0952530766434048</v>
      </c>
      <c r="I129" s="17">
        <f ca="1">IF(H129&lt;=('Ejercicio 3 - TIR'!$D$18-'Ejercicio 3 - TIR'!$C$18)/('Ejercicio 3 - TIR'!$E$18-'Ejercicio 3 - TIR'!$C$18),'Ejercicio 3 - TIR'!$C$18+SQRT(('Ejercicio 3 - TIR'!$E$18-'Ejercicio 3 - TIR'!$C$18)*('Ejercicio 3 - TIR'!$D$18-'Ejercicio 3 - TIR'!$C$18)*H129),'Ejercicio 3 - TIR'!$E$18-SQRT(('Ejercicio 3 - TIR'!$E$18-'Ejercicio 3 - TIR'!$C$18)*('Ejercicio 3 - TIR'!$E$18-'Ejercicio 3 - TIR'!$D$18)*(1-H129)))</f>
        <v>33779.9419964479</v>
      </c>
      <c r="J129" s="16">
        <f ca="1" t="shared" si="946"/>
        <v>0.891507204738207</v>
      </c>
      <c r="K129" s="17">
        <f ca="1">IF(J129&lt;=('Ejercicio 3 - TIR'!$D$18-'Ejercicio 3 - TIR'!$C$18)/('Ejercicio 3 - TIR'!$E$18-'Ejercicio 3 - TIR'!$C$18),'Ejercicio 3 - TIR'!$C$18+SQRT(('Ejercicio 3 - TIR'!$E$18-'Ejercicio 3 - TIR'!$C$18)*('Ejercicio 3 - TIR'!$D$18-'Ejercicio 3 - TIR'!$C$18)*J129),'Ejercicio 3 - TIR'!$E$18-SQRT(('Ejercicio 3 - TIR'!$E$18-'Ejercicio 3 - TIR'!$C$18)*('Ejercicio 3 - TIR'!$E$18-'Ejercicio 3 - TIR'!$D$18)*(1-J129)))</f>
        <v>42147.4643482273</v>
      </c>
      <c r="L129" s="16">
        <f ca="1" t="shared" si="946"/>
        <v>0.350928999011329</v>
      </c>
      <c r="M129" s="17">
        <f ca="1">IF(L129&lt;=('Ejercicio 3 - TIR'!$D$18-'Ejercicio 3 - TIR'!$C$18)/('Ejercicio 3 - TIR'!$E$18-'Ejercicio 3 - TIR'!$C$18),'Ejercicio 3 - TIR'!$C$18+SQRT(('Ejercicio 3 - TIR'!$E$18-'Ejercicio 3 - TIR'!$C$18)*('Ejercicio 3 - TIR'!$D$18-'Ejercicio 3 - TIR'!$C$18)*L129),'Ejercicio 3 - TIR'!$E$18-SQRT(('Ejercicio 3 - TIR'!$E$18-'Ejercicio 3 - TIR'!$C$18)*('Ejercicio 3 - TIR'!$E$18-'Ejercicio 3 - TIR'!$D$18)*(1-L129)))</f>
        <v>37255.2980539534</v>
      </c>
      <c r="N129" s="16">
        <f ca="1" t="shared" ref="N129:R129" si="947">RAND()</f>
        <v>0.958040451561029</v>
      </c>
      <c r="O129" s="17">
        <f ca="1">IF(N129&lt;=('Ejercicio 3 - TIR'!$D$18-'Ejercicio 3 - TIR'!$C$18)/('Ejercicio 3 - TIR'!$E$18-'Ejercicio 3 - TIR'!$C$18),'Ejercicio 3 - TIR'!$C$18+SQRT(('Ejercicio 3 - TIR'!$E$18-'Ejercicio 3 - TIR'!$C$18)*('Ejercicio 3 - TIR'!$D$18-'Ejercicio 3 - TIR'!$C$18)*N129),'Ejercicio 3 - TIR'!$E$18-SQRT(('Ejercicio 3 - TIR'!$E$18-'Ejercicio 3 - TIR'!$C$18)*('Ejercicio 3 - TIR'!$E$18-'Ejercicio 3 - TIR'!$D$18)*(1-N129)))</f>
        <v>43226.0309661883</v>
      </c>
      <c r="P129" s="16">
        <f ca="1" t="shared" si="947"/>
        <v>0.626744776093919</v>
      </c>
      <c r="Q129" s="18">
        <f ca="1">IF(P129&lt;=('Ejercicio 3 - TIR'!$D$22-'Ejercicio 3 - TIR'!$C$22)/('Ejercicio 3 - TIR'!$E$22-'Ejercicio 3 - TIR'!$C$22),'Ejercicio 3 - TIR'!$C$22+SQRT(('Ejercicio 3 - TIR'!$E$22-'Ejercicio 3 - TIR'!$C$22)*('Ejercicio 3 - TIR'!$D$22-'Ejercicio 3 - TIR'!$C$22)*P129),'Ejercicio 3 - TIR'!$E$22-SQRT(('Ejercicio 3 - TIR'!$E$22-'Ejercicio 3 - TIR'!$C$22)*('Ejercicio 3 - TIR'!$E$22-'Ejercicio 3 - TIR'!$D$22)*(1-P129)))</f>
        <v>0.154079749171141</v>
      </c>
      <c r="R129" s="16">
        <f ca="1" t="shared" si="947"/>
        <v>0.581460017639725</v>
      </c>
      <c r="S129" s="18">
        <f ca="1">IF(R129&lt;=('Ejercicio 3 - TIR'!$D$23-'Ejercicio 3 - TIR'!$C$23)/('Ejercicio 3 - TIR'!$E$23-'Ejercicio 3 - TIR'!$C$23),'Ejercicio 3 - TIR'!$C$23+SQRT(('Ejercicio 3 - TIR'!$E$23-'Ejercicio 3 - TIR'!$C$23)*('Ejercicio 3 - TIR'!$D$23-'Ejercicio 3 - TIR'!$C$23)*R129),'Ejercicio 3 - TIR'!$E$23-SQRT(('Ejercicio 3 - TIR'!$E$23-'Ejercicio 3 - TIR'!$C$23)*('Ejercicio 3 - TIR'!$E$23-'Ejercicio 3 - TIR'!$D$23)*(1-R129)))</f>
        <v>0.152552377730512</v>
      </c>
      <c r="T129" s="16">
        <f ca="1" t="shared" ref="T129:X129" si="948">RAND()</f>
        <v>0.363424696666022</v>
      </c>
      <c r="U129" s="18">
        <f ca="1">IF(T129&lt;=('Ejercicio 3 - TIR'!$D$24-'Ejercicio 3 - TIR'!$C$24)/('Ejercicio 3 - TIR'!$E$24-'Ejercicio 3 - TIR'!$C$24),'Ejercicio 3 - TIR'!$C$24+SQRT(('Ejercicio 3 - TIR'!$E$24-'Ejercicio 3 - TIR'!$C$24)*('Ejercicio 3 - TIR'!$D$24-'Ejercicio 3 - TIR'!$C$24)*T129),'Ejercicio 3 - TIR'!$E$24-SQRT(('Ejercicio 3 - TIR'!$E$24-'Ejercicio 3 - TIR'!$C$24)*('Ejercicio 3 - TIR'!$E$24-'Ejercicio 3 - TIR'!$D$24)*(1-T129)))</f>
        <v>0.177625927369025</v>
      </c>
      <c r="V129" s="16">
        <f ca="1" t="shared" si="948"/>
        <v>0.88166415573582</v>
      </c>
      <c r="W129" s="18">
        <f ca="1">IF(V129&lt;=('Ejercicio 3 - TIR'!$D$25-'Ejercicio 3 - TIR'!$C$25)/('Ejercicio 3 - TIR'!$E$25-'Ejercicio 3 - TIR'!$C$25),'Ejercicio 3 - TIR'!$C$25+SQRT(('Ejercicio 3 - TIR'!$E$25-'Ejercicio 3 - TIR'!$C$25)*('Ejercicio 3 - TIR'!$D$25-'Ejercicio 3 - TIR'!$C$25)*V129),'Ejercicio 3 - TIR'!$E$25-SQRT(('Ejercicio 3 - TIR'!$E$25-'Ejercicio 3 - TIR'!$C$25)*('Ejercicio 3 - TIR'!$E$25-'Ejercicio 3 - TIR'!$D$25)*(1-V129)))</f>
        <v>0.229648698937792</v>
      </c>
      <c r="X129" s="16">
        <f ca="1" t="shared" si="948"/>
        <v>0.903387675691356</v>
      </c>
      <c r="Y129" s="18">
        <f ca="1">IF(X129&lt;=('Ejercicio 3 - TIR'!$D$26-'Ejercicio 3 - TIR'!$C$26)/('Ejercicio 3 - TIR'!$E$26-'Ejercicio 3 - TIR'!$C$26),'Ejercicio 3 - TIR'!$C$26+SQRT(('Ejercicio 3 - TIR'!$E$26-'Ejercicio 3 - TIR'!$C$26)*('Ejercicio 3 - TIR'!$D$26-'Ejercicio 3 - TIR'!$C$26)*X129),'Ejercicio 3 - TIR'!$E$26-SQRT(('Ejercicio 3 - TIR'!$E$26-'Ejercicio 3 - TIR'!$C$26)*('Ejercicio 3 - TIR'!$E$26-'Ejercicio 3 - TIR'!$D$26)*(1-X129)))</f>
        <v>0.257159103536273</v>
      </c>
      <c r="Z129" s="16">
        <f ca="1" t="shared" si="480"/>
        <v>1.15407974917114</v>
      </c>
      <c r="AA129" s="16">
        <f ca="1" t="shared" si="481"/>
        <v>1.33013735899783</v>
      </c>
      <c r="AB129" s="16">
        <f ca="1" t="shared" si="482"/>
        <v>1.56640424091801</v>
      </c>
      <c r="AC129" s="16">
        <f ca="1" t="shared" si="483"/>
        <v>1.92612693685547</v>
      </c>
      <c r="AD129" s="16">
        <f ca="1" t="shared" si="484"/>
        <v>2.42144801323429</v>
      </c>
      <c r="AE129" s="15">
        <f ca="1" t="shared" si="485"/>
        <v>5092.4749626424</v>
      </c>
      <c r="AF129" s="15">
        <f ca="1" t="shared" si="486"/>
        <v>5869.3441267266</v>
      </c>
      <c r="AG129" s="15">
        <f ca="1" t="shared" si="487"/>
        <v>6911.89182028435</v>
      </c>
      <c r="AH129" s="15">
        <f ca="1" t="shared" si="488"/>
        <v>8499.19878401141</v>
      </c>
      <c r="AI129" s="15">
        <f ca="1" t="shared" si="489"/>
        <v>10684.8451240844</v>
      </c>
      <c r="AJ129" s="17">
        <f ca="1" t="shared" si="490"/>
        <v>42576.0189946762</v>
      </c>
      <c r="AK129" s="17">
        <f ca="1" t="shared" si="491"/>
        <v>44931.9628342552</v>
      </c>
      <c r="AL129" s="17">
        <f ca="1" t="shared" si="492"/>
        <v>66019.9668990037</v>
      </c>
      <c r="AM129" s="17">
        <f ca="1" t="shared" si="493"/>
        <v>71758.4331222987</v>
      </c>
      <c r="AN129" s="17">
        <f ca="1" t="shared" si="494"/>
        <v>104669.58680308</v>
      </c>
      <c r="AO129" s="17">
        <f ca="1">C129/'Ejercicio 3 - TIR'!$D$7</f>
        <v>16225.8408829221</v>
      </c>
      <c r="AP129" s="17">
        <f ca="1" t="shared" si="495"/>
        <v>26350.1781117541</v>
      </c>
      <c r="AQ129" s="17">
        <f ca="1" t="shared" si="496"/>
        <v>28706.1219513331</v>
      </c>
      <c r="AR129" s="17">
        <f ca="1" t="shared" si="497"/>
        <v>49794.1260160816</v>
      </c>
      <c r="AS129" s="17">
        <f ca="1" t="shared" si="498"/>
        <v>55532.5922393765</v>
      </c>
      <c r="AT129" s="17">
        <f ca="1" t="shared" si="499"/>
        <v>88443.7459201583</v>
      </c>
      <c r="AU129" s="17">
        <f ca="1">AP129*'Ejercicio 3 - TIR'!$D$5</f>
        <v>13175.0890558771</v>
      </c>
      <c r="AV129" s="17">
        <f ca="1">AQ129*'Ejercicio 3 - TIR'!$D$5</f>
        <v>14353.0609756665</v>
      </c>
      <c r="AW129" s="17">
        <f ca="1">AR129*'Ejercicio 3 - TIR'!$D$5</f>
        <v>24897.0630080408</v>
      </c>
      <c r="AX129" s="17">
        <f ca="1">AS129*'Ejercicio 3 - TIR'!$D$5</f>
        <v>27766.2961196883</v>
      </c>
      <c r="AY129" s="17">
        <f ca="1">AT129*'Ejercicio 3 - TIR'!$D$5</f>
        <v>44221.8729600792</v>
      </c>
      <c r="AZ129" s="17">
        <f ca="1" t="shared" ref="AZ129:BD129" si="949">AJ129-AU129-AE129</f>
        <v>24308.4549761568</v>
      </c>
      <c r="BA129" s="17">
        <f ca="1" t="shared" si="949"/>
        <v>24709.5577318621</v>
      </c>
      <c r="BB129" s="17">
        <f ca="1" t="shared" si="949"/>
        <v>34211.0120706786</v>
      </c>
      <c r="BC129" s="17">
        <f ca="1" t="shared" si="949"/>
        <v>35492.938218599</v>
      </c>
      <c r="BD129" s="17">
        <f ca="1" t="shared" si="949"/>
        <v>49762.8687189169</v>
      </c>
      <c r="BE129" s="17">
        <f ca="1" t="shared" ref="BE129:BI129" si="950">AZ129/Z129</f>
        <v>21063.0634439389</v>
      </c>
      <c r="BF129" s="17">
        <f ca="1" t="shared" si="950"/>
        <v>18576.6962823141</v>
      </c>
      <c r="BG129" s="17">
        <f ca="1" t="shared" si="950"/>
        <v>21840.4746214354</v>
      </c>
      <c r="BH129" s="17">
        <f ca="1" t="shared" si="950"/>
        <v>18427.1023573055</v>
      </c>
      <c r="BI129" s="17">
        <f ca="1" t="shared" si="950"/>
        <v>20550.8722247766</v>
      </c>
      <c r="BJ129" s="17">
        <f ca="1" t="shared" si="502"/>
        <v>80031.0452675982</v>
      </c>
      <c r="BK129" s="17">
        <f ca="1" t="shared" si="503"/>
        <v>39290.0301690075</v>
      </c>
      <c r="BL129" s="17">
        <f ca="1" t="shared" si="504"/>
        <v>119321.075436606</v>
      </c>
      <c r="BM129" s="17">
        <f ca="1">BK129*'Ejercicio 3 - TIR'!$D$5</f>
        <v>19645.0150845038</v>
      </c>
      <c r="BN129" s="17">
        <f ca="1" t="shared" si="505"/>
        <v>99676.060352102</v>
      </c>
      <c r="BO129" s="17">
        <f ca="1" t="shared" si="506"/>
        <v>41163.8242106905</v>
      </c>
      <c r="BP129" s="17">
        <f ca="1" t="shared" si="507"/>
        <v>-114180.10818384</v>
      </c>
      <c r="BQ129" s="17">
        <f ca="1" t="shared" ref="BQ129:BT129" si="951">BE129</f>
        <v>21063.0634439389</v>
      </c>
      <c r="BR129" s="17">
        <f ca="1" t="shared" si="951"/>
        <v>18576.6962823141</v>
      </c>
      <c r="BS129" s="17">
        <f ca="1" t="shared" si="951"/>
        <v>21840.4746214354</v>
      </c>
      <c r="BT129" s="17">
        <f ca="1" t="shared" si="951"/>
        <v>18427.1023573055</v>
      </c>
      <c r="BU129" s="17">
        <f ca="1" t="shared" si="509"/>
        <v>61714.696435467</v>
      </c>
      <c r="BV129" s="19">
        <f ca="1" t="shared" si="510"/>
        <v>6.34316180203214</v>
      </c>
    </row>
    <row r="130" ht="15" customHeight="1" spans="1:74">
      <c r="A130" s="15">
        <v>129</v>
      </c>
      <c r="B130" s="16">
        <f ca="1" t="shared" ref="B130:F130" si="952">RAND()</f>
        <v>0.266946670401113</v>
      </c>
      <c r="C130" s="17">
        <f ca="1">IF(B130&lt;=('Ejercicio 3 - TIR'!$D$13-'Ejercicio 3 - TIR'!$C$13)/('Ejercicio 3 - TIR'!$E$13-'Ejercicio 3 - TIR'!$C$13),'Ejercicio 3 - TIR'!$C$13+SQRT(('Ejercicio 3 - TIR'!$E$13-'Ejercicio 3 - TIR'!$C$13)*('Ejercicio 3 - TIR'!$D$13-'Ejercicio 3 - TIR'!$C$13)*B130),'Ejercicio 3 - TIR'!$E$13-SQRT(('Ejercicio 3 - TIR'!$E$13-'Ejercicio 3 - TIR'!$C$13)*('Ejercicio 3 - TIR'!$E$13-'Ejercicio 3 - TIR'!$D$13)*(1-B130)))</f>
        <v>70340.8699466983</v>
      </c>
      <c r="D130" s="16">
        <f ca="1" t="shared" si="952"/>
        <v>0.0433621247458726</v>
      </c>
      <c r="E130" s="17">
        <f ca="1">IF(D130&lt;=('Ejercicio 3 - TIR'!$D$14-'Ejercicio 3 - TIR'!$C$14)/('Ejercicio 3 - TIR'!$E$14-'Ejercicio 3 - TIR'!$C$14),'Ejercicio 3 - TIR'!$C$14+SQRT(('Ejercicio 3 - TIR'!$E$14-'Ejercicio 3 - TIR'!$C$14)*('Ejercicio 3 - TIR'!$D$14-'Ejercicio 3 - TIR'!$C$14)*D130),'Ejercicio 3 - TIR'!$E$14-SQRT(('Ejercicio 3 - TIR'!$E$14-'Ejercicio 3 - TIR'!$C$14)*('Ejercicio 3 - TIR'!$E$14-'Ejercicio 3 - TIR'!$D$14)*(1-D130)))</f>
        <v>26803.3744358675</v>
      </c>
      <c r="F130" s="16">
        <f ca="1" t="shared" si="952"/>
        <v>0.558093934586435</v>
      </c>
      <c r="G130" s="17">
        <f ca="1">IF(F130&lt;=('Ejercicio 3 - TIR'!$D$18-'Ejercicio 3 - TIR'!$C$18)/('Ejercicio 3 - TIR'!$E$18-'Ejercicio 3 - TIR'!$C$18),'Ejercicio 3 - TIR'!$C$18+SQRT(('Ejercicio 3 - TIR'!$E$18-'Ejercicio 3 - TIR'!$C$18)*('Ejercicio 3 - TIR'!$D$18-'Ejercicio 3 - TIR'!$C$18)*F130),'Ejercicio 3 - TIR'!$E$18-SQRT(('Ejercicio 3 - TIR'!$E$18-'Ejercicio 3 - TIR'!$C$18)*('Ejercicio 3 - TIR'!$E$18-'Ejercicio 3 - TIR'!$D$18)*(1-F130)))</f>
        <v>39149.5404358889</v>
      </c>
      <c r="H130" s="16">
        <f ca="1" t="shared" ref="H130:L130" si="953">RAND()</f>
        <v>0.34106740507859</v>
      </c>
      <c r="I130" s="17">
        <f ca="1">IF(H130&lt;=('Ejercicio 3 - TIR'!$D$18-'Ejercicio 3 - TIR'!$C$18)/('Ejercicio 3 - TIR'!$E$18-'Ejercicio 3 - TIR'!$C$18),'Ejercicio 3 - TIR'!$C$18+SQRT(('Ejercicio 3 - TIR'!$E$18-'Ejercicio 3 - TIR'!$C$18)*('Ejercicio 3 - TIR'!$D$18-'Ejercicio 3 - TIR'!$C$18)*H130),'Ejercicio 3 - TIR'!$E$18-SQRT(('Ejercicio 3 - TIR'!$E$18-'Ejercicio 3 - TIR'!$C$18)*('Ejercicio 3 - TIR'!$E$18-'Ejercicio 3 - TIR'!$D$18)*(1-H130)))</f>
        <v>37152.6296396352</v>
      </c>
      <c r="J130" s="16">
        <f ca="1" t="shared" si="953"/>
        <v>0.0726087486369185</v>
      </c>
      <c r="K130" s="17">
        <f ca="1">IF(J130&lt;=('Ejercicio 3 - TIR'!$D$18-'Ejercicio 3 - TIR'!$C$18)/('Ejercicio 3 - TIR'!$E$18-'Ejercicio 3 - TIR'!$C$18),'Ejercicio 3 - TIR'!$C$18+SQRT(('Ejercicio 3 - TIR'!$E$18-'Ejercicio 3 - TIR'!$C$18)*('Ejercicio 3 - TIR'!$D$18-'Ejercicio 3 - TIR'!$C$18)*J130),'Ejercicio 3 - TIR'!$E$18-SQRT(('Ejercicio 3 - TIR'!$E$18-'Ejercicio 3 - TIR'!$C$18)*('Ejercicio 3 - TIR'!$E$18-'Ejercicio 3 - TIR'!$D$18)*(1-J130)))</f>
        <v>33300.1988266675</v>
      </c>
      <c r="L130" s="16">
        <f ca="1" t="shared" si="953"/>
        <v>0.038344293953201</v>
      </c>
      <c r="M130" s="17">
        <f ca="1">IF(L130&lt;=('Ejercicio 3 - TIR'!$D$18-'Ejercicio 3 - TIR'!$C$18)/('Ejercicio 3 - TIR'!$E$18-'Ejercicio 3 - TIR'!$C$18),'Ejercicio 3 - TIR'!$C$18+SQRT(('Ejercicio 3 - TIR'!$E$18-'Ejercicio 3 - TIR'!$C$18)*('Ejercicio 3 - TIR'!$D$18-'Ejercicio 3 - TIR'!$C$18)*L130),'Ejercicio 3 - TIR'!$E$18-SQRT(('Ejercicio 3 - TIR'!$E$18-'Ejercicio 3 - TIR'!$C$18)*('Ejercicio 3 - TIR'!$E$18-'Ejercicio 3 - TIR'!$D$18)*(1-L130)))</f>
        <v>32398.2585542389</v>
      </c>
      <c r="N130" s="16">
        <f ca="1" t="shared" ref="N130:R130" si="954">RAND()</f>
        <v>0.28660469619186</v>
      </c>
      <c r="O130" s="17">
        <f ca="1">IF(N130&lt;=('Ejercicio 3 - TIR'!$D$18-'Ejercicio 3 - TIR'!$C$18)/('Ejercicio 3 - TIR'!$E$18-'Ejercicio 3 - TIR'!$C$18),'Ejercicio 3 - TIR'!$C$18+SQRT(('Ejercicio 3 - TIR'!$E$18-'Ejercicio 3 - TIR'!$C$18)*('Ejercicio 3 - TIR'!$D$18-'Ejercicio 3 - TIR'!$C$18)*N130),'Ejercicio 3 - TIR'!$E$18-SQRT(('Ejercicio 3 - TIR'!$E$18-'Ejercicio 3 - TIR'!$C$18)*('Ejercicio 3 - TIR'!$E$18-'Ejercicio 3 - TIR'!$D$18)*(1-N130)))</f>
        <v>36556.7297053317</v>
      </c>
      <c r="P130" s="16">
        <f ca="1" t="shared" si="954"/>
        <v>0.483275598513743</v>
      </c>
      <c r="Q130" s="18">
        <f ca="1">IF(P130&lt;=('Ejercicio 3 - TIR'!$D$22-'Ejercicio 3 - TIR'!$C$22)/('Ejercicio 3 - TIR'!$E$22-'Ejercicio 3 - TIR'!$C$22),'Ejercicio 3 - TIR'!$C$22+SQRT(('Ejercicio 3 - TIR'!$E$22-'Ejercicio 3 - TIR'!$C$22)*('Ejercicio 3 - TIR'!$D$22-'Ejercicio 3 - TIR'!$C$22)*P130),'Ejercicio 3 - TIR'!$E$22-SQRT(('Ejercicio 3 - TIR'!$E$22-'Ejercicio 3 - TIR'!$C$22)*('Ejercicio 3 - TIR'!$E$22-'Ejercicio 3 - TIR'!$D$22)*(1-P130)))</f>
        <v>0.149494000700562</v>
      </c>
      <c r="R130" s="16">
        <f ca="1" t="shared" si="954"/>
        <v>0.754393296131382</v>
      </c>
      <c r="S130" s="18">
        <f ca="1">IF(R130&lt;=('Ejercicio 3 - TIR'!$D$23-'Ejercicio 3 - TIR'!$C$23)/('Ejercicio 3 - TIR'!$E$23-'Ejercicio 3 - TIR'!$C$23),'Ejercicio 3 - TIR'!$C$23+SQRT(('Ejercicio 3 - TIR'!$E$23-'Ejercicio 3 - TIR'!$C$23)*('Ejercicio 3 - TIR'!$D$23-'Ejercicio 3 - TIR'!$C$23)*R130),'Ejercicio 3 - TIR'!$E$23-SQRT(('Ejercicio 3 - TIR'!$E$23-'Ejercicio 3 - TIR'!$C$23)*('Ejercicio 3 - TIR'!$E$23-'Ejercicio 3 - TIR'!$D$23)*(1-R130)))</f>
        <v>0.158974014482942</v>
      </c>
      <c r="T130" s="16">
        <f ca="1" t="shared" ref="T130:X130" si="955">RAND()</f>
        <v>0.341762266218572</v>
      </c>
      <c r="U130" s="18">
        <f ca="1">IF(T130&lt;=('Ejercicio 3 - TIR'!$D$24-'Ejercicio 3 - TIR'!$C$24)/('Ejercicio 3 - TIR'!$E$24-'Ejercicio 3 - TIR'!$C$24),'Ejercicio 3 - TIR'!$C$24+SQRT(('Ejercicio 3 - TIR'!$E$24-'Ejercicio 3 - TIR'!$C$24)*('Ejercicio 3 - TIR'!$D$24-'Ejercicio 3 - TIR'!$C$24)*T130),'Ejercicio 3 - TIR'!$E$24-SQRT(('Ejercicio 3 - TIR'!$E$24-'Ejercicio 3 - TIR'!$C$24)*('Ejercicio 3 - TIR'!$E$24-'Ejercicio 3 - TIR'!$D$24)*(1-T130)))</f>
        <v>0.176789937645672</v>
      </c>
      <c r="V130" s="16">
        <f ca="1" t="shared" si="955"/>
        <v>0.776809242143742</v>
      </c>
      <c r="W130" s="18">
        <f ca="1">IF(V130&lt;=('Ejercicio 3 - TIR'!$D$25-'Ejercicio 3 - TIR'!$C$25)/('Ejercicio 3 - TIR'!$E$25-'Ejercicio 3 - TIR'!$C$25),'Ejercicio 3 - TIR'!$C$25+SQRT(('Ejercicio 3 - TIR'!$E$25-'Ejercicio 3 - TIR'!$C$25)*('Ejercicio 3 - TIR'!$D$25-'Ejercicio 3 - TIR'!$C$25)*V130),'Ejercicio 3 - TIR'!$E$25-SQRT(('Ejercicio 3 - TIR'!$E$25-'Ejercicio 3 - TIR'!$C$25)*('Ejercicio 3 - TIR'!$E$25-'Ejercicio 3 - TIR'!$D$25)*(1-V130)))</f>
        <v>0.22205062339699</v>
      </c>
      <c r="X130" s="16">
        <f ca="1" t="shared" si="955"/>
        <v>0.333784864160827</v>
      </c>
      <c r="Y130" s="18">
        <f ca="1">IF(X130&lt;=('Ejercicio 3 - TIR'!$D$26-'Ejercicio 3 - TIR'!$C$26)/('Ejercicio 3 - TIR'!$E$26-'Ejercicio 3 - TIR'!$C$26),'Ejercicio 3 - TIR'!$C$26+SQRT(('Ejercicio 3 - TIR'!$E$26-'Ejercicio 3 - TIR'!$C$26)*('Ejercicio 3 - TIR'!$D$26-'Ejercicio 3 - TIR'!$C$26)*X130),'Ejercicio 3 - TIR'!$E$26-SQRT(('Ejercicio 3 - TIR'!$E$26-'Ejercicio 3 - TIR'!$C$26)*('Ejercicio 3 - TIR'!$E$26-'Ejercicio 3 - TIR'!$D$26)*(1-X130)))</f>
        <v>0.220020322328879</v>
      </c>
      <c r="Z130" s="16">
        <f ca="1" t="shared" ref="Z130:Z193" si="956">(1+Q130)</f>
        <v>1.14949400070056</v>
      </c>
      <c r="AA130" s="16">
        <f ca="1" t="shared" ref="AA130:AA193" si="957">Z130*(1+S130)</f>
        <v>1.33223367661599</v>
      </c>
      <c r="AB130" s="16">
        <f ca="1" t="shared" ref="AB130:AB193" si="958">AA130*(1+U130)</f>
        <v>1.56775918523439</v>
      </c>
      <c r="AC130" s="16">
        <f ca="1" t="shared" ref="AC130:AC193" si="959">AB130*(1+W130)</f>
        <v>1.91588108965205</v>
      </c>
      <c r="AD130" s="16">
        <f ca="1" t="shared" ref="AD130:AD193" si="960">AC130*(1+Y130)</f>
        <v>2.3374138645411</v>
      </c>
      <c r="AE130" s="15">
        <f ca="1" t="shared" ref="AE130:AE193" si="961">E130*Q130</f>
        <v>4006.943676693</v>
      </c>
      <c r="AF130" s="15">
        <f ca="1" t="shared" ref="AF130:AF193" si="962">AE130*(1+S130)</f>
        <v>4643.94359878392</v>
      </c>
      <c r="AG130" s="15">
        <f ca="1" t="shared" ref="AG130:AG193" si="963">AF130*(1+U130)</f>
        <v>5464.94609804295</v>
      </c>
      <c r="AH130" s="15">
        <f ca="1" t="shared" ref="AH130:AH193" si="964">AG130*(1+W130)</f>
        <v>6678.44078594433</v>
      </c>
      <c r="AI130" s="15">
        <f ca="1" t="shared" ref="AI130:AI193" si="965">AH130*(1+Y130)</f>
        <v>8147.83348032214</v>
      </c>
      <c r="AJ130" s="17">
        <f ca="1" t="shared" ref="AJ130:AJ193" si="966">G130*Z130</f>
        <v>45002.1618612383</v>
      </c>
      <c r="AK130" s="17">
        <f ca="1" t="shared" ref="AK130:AK193" si="967">I130*AA130</f>
        <v>49495.9843807634</v>
      </c>
      <c r="AL130" s="17">
        <f ca="1" t="shared" ref="AL130:AL193" si="968">K130*AB130</f>
        <v>52206.6925806396</v>
      </c>
      <c r="AM130" s="17">
        <f ca="1" t="shared" ref="AM130:AM193" si="969">M130*AC130</f>
        <v>62071.210901724</v>
      </c>
      <c r="AN130" s="17">
        <f ca="1" t="shared" ref="AN130:AN193" si="970">O130*AD130</f>
        <v>85448.2068555236</v>
      </c>
      <c r="AO130" s="17">
        <f ca="1">C130/'Ejercicio 3 - TIR'!$D$7</f>
        <v>14068.1739893397</v>
      </c>
      <c r="AP130" s="17">
        <f ca="1" t="shared" ref="AP130:AP193" si="971">AJ130-AO130</f>
        <v>30933.9878718986</v>
      </c>
      <c r="AQ130" s="17">
        <f ca="1" t="shared" ref="AQ130:AQ193" si="972">AK130-AO130</f>
        <v>35427.8103914238</v>
      </c>
      <c r="AR130" s="17">
        <f ca="1" t="shared" ref="AR130:AR193" si="973">AL130-AO130</f>
        <v>38138.5185912999</v>
      </c>
      <c r="AS130" s="17">
        <f ca="1" t="shared" ref="AS130:AS193" si="974">AM130-AO130</f>
        <v>48003.0369123844</v>
      </c>
      <c r="AT130" s="17">
        <f ca="1" t="shared" ref="AT130:AT193" si="975">AN130-AO130</f>
        <v>71380.032866184</v>
      </c>
      <c r="AU130" s="17">
        <f ca="1">AP130*'Ejercicio 3 - TIR'!$D$5</f>
        <v>15466.9939359493</v>
      </c>
      <c r="AV130" s="17">
        <f ca="1">AQ130*'Ejercicio 3 - TIR'!$D$5</f>
        <v>17713.9051957119</v>
      </c>
      <c r="AW130" s="17">
        <f ca="1">AR130*'Ejercicio 3 - TIR'!$D$5</f>
        <v>19069.25929565</v>
      </c>
      <c r="AX130" s="17">
        <f ca="1">AS130*'Ejercicio 3 - TIR'!$D$5</f>
        <v>24001.5184561922</v>
      </c>
      <c r="AY130" s="17">
        <f ca="1">AT130*'Ejercicio 3 - TIR'!$D$5</f>
        <v>35690.016433092</v>
      </c>
      <c r="AZ130" s="17">
        <f ca="1" t="shared" ref="AZ130:BD130" si="976">AJ130-AU130-AE130</f>
        <v>25528.224248596</v>
      </c>
      <c r="BA130" s="17">
        <f ca="1" t="shared" si="976"/>
        <v>27138.1355862676</v>
      </c>
      <c r="BB130" s="17">
        <f ca="1" t="shared" si="976"/>
        <v>27672.4871869467</v>
      </c>
      <c r="BC130" s="17">
        <f ca="1" t="shared" si="976"/>
        <v>31391.2516595875</v>
      </c>
      <c r="BD130" s="17">
        <f ca="1" t="shared" si="976"/>
        <v>41610.3569421095</v>
      </c>
      <c r="BE130" s="17">
        <f ca="1" t="shared" ref="BE130:BI130" si="977">AZ130/Z130</f>
        <v>22208.2274749044</v>
      </c>
      <c r="BF130" s="17">
        <f ca="1" t="shared" si="977"/>
        <v>20370.4020267685</v>
      </c>
      <c r="BG130" s="17">
        <f ca="1" t="shared" si="977"/>
        <v>17650.9807421791</v>
      </c>
      <c r="BH130" s="17">
        <f ca="1" t="shared" si="977"/>
        <v>16384.7599045349</v>
      </c>
      <c r="BI130" s="17">
        <f ca="1" t="shared" si="977"/>
        <v>17801.8782096507</v>
      </c>
      <c r="BJ130" s="17">
        <f ca="1" t="shared" ref="BJ130:BJ193" si="978">E130*AD130</f>
        <v>62650.5790228831</v>
      </c>
      <c r="BK130" s="17">
        <f ca="1" t="shared" ref="BK130:BK193" si="979">0.2*C130*AD130</f>
        <v>32883.1449314589</v>
      </c>
      <c r="BL130" s="17">
        <f ca="1" t="shared" ref="BL130:BL193" si="980">BJ130+BK130</f>
        <v>95533.723954342</v>
      </c>
      <c r="BM130" s="17">
        <f ca="1">BK130*'Ejercicio 3 - TIR'!$D$5</f>
        <v>16441.5724657295</v>
      </c>
      <c r="BN130" s="17">
        <f ca="1" t="shared" ref="BN130:BN193" si="981">BL130-BM130</f>
        <v>79092.1514886125</v>
      </c>
      <c r="BO130" s="17">
        <f ca="1" t="shared" ref="BO130:BO193" si="982">BN130/AD130</f>
        <v>33837.4614305373</v>
      </c>
      <c r="BP130" s="17">
        <f ca="1" t="shared" ref="BP130:BP193" si="983">-(C130+E130)</f>
        <v>-97144.2443825658</v>
      </c>
      <c r="BQ130" s="17">
        <f ca="1" t="shared" ref="BQ130:BT130" si="984">BE130</f>
        <v>22208.2274749044</v>
      </c>
      <c r="BR130" s="17">
        <f ca="1" t="shared" si="984"/>
        <v>20370.4020267685</v>
      </c>
      <c r="BS130" s="17">
        <f ca="1" t="shared" si="984"/>
        <v>17650.9807421791</v>
      </c>
      <c r="BT130" s="17">
        <f ca="1" t="shared" si="984"/>
        <v>16384.7599045349</v>
      </c>
      <c r="BU130" s="17">
        <f ca="1" t="shared" ref="BU130:BU193" si="985">BI130+BO130</f>
        <v>51639.339640188</v>
      </c>
      <c r="BV130" s="19">
        <f ca="1" t="shared" ref="BV130:BV193" si="986">IFERROR(IRR(BP130:BU130,0.1),NA())*100</f>
        <v>8.71158430301337</v>
      </c>
    </row>
    <row r="131" ht="15" customHeight="1" spans="1:74">
      <c r="A131" s="15">
        <v>130</v>
      </c>
      <c r="B131" s="16">
        <f ca="1" t="shared" ref="B131:F131" si="987">RAND()</f>
        <v>0.731918909567939</v>
      </c>
      <c r="C131" s="17">
        <f ca="1">IF(B131&lt;=('Ejercicio 3 - TIR'!$D$13-'Ejercicio 3 - TIR'!$C$13)/('Ejercicio 3 - TIR'!$E$13-'Ejercicio 3 - TIR'!$C$13),'Ejercicio 3 - TIR'!$C$13+SQRT(('Ejercicio 3 - TIR'!$E$13-'Ejercicio 3 - TIR'!$C$13)*('Ejercicio 3 - TIR'!$D$13-'Ejercicio 3 - TIR'!$C$13)*B131),'Ejercicio 3 - TIR'!$E$13-SQRT(('Ejercicio 3 - TIR'!$E$13-'Ejercicio 3 - TIR'!$C$13)*('Ejercicio 3 - TIR'!$E$13-'Ejercicio 3 - TIR'!$D$13)*(1-B131)))</f>
        <v>82064.0777064999</v>
      </c>
      <c r="D131" s="16">
        <f ca="1" t="shared" si="987"/>
        <v>0.18220026280993</v>
      </c>
      <c r="E131" s="17">
        <f ca="1">IF(D131&lt;=('Ejercicio 3 - TIR'!$D$14-'Ejercicio 3 - TIR'!$C$14)/('Ejercicio 3 - TIR'!$E$14-'Ejercicio 3 - TIR'!$C$14),'Ejercicio 3 - TIR'!$C$14+SQRT(('Ejercicio 3 - TIR'!$E$14-'Ejercicio 3 - TIR'!$C$14)*('Ejercicio 3 - TIR'!$D$14-'Ejercicio 3 - TIR'!$C$14)*D131),'Ejercicio 3 - TIR'!$E$14-SQRT(('Ejercicio 3 - TIR'!$E$14-'Ejercicio 3 - TIR'!$C$14)*('Ejercicio 3 - TIR'!$E$14-'Ejercicio 3 - TIR'!$D$14)*(1-D131)))</f>
        <v>28696.6227439035</v>
      </c>
      <c r="F131" s="16">
        <f ca="1" t="shared" si="987"/>
        <v>0.849101604780282</v>
      </c>
      <c r="G131" s="17">
        <f ca="1">IF(F131&lt;=('Ejercicio 3 - TIR'!$D$18-'Ejercicio 3 - TIR'!$C$18)/('Ejercicio 3 - TIR'!$E$18-'Ejercicio 3 - TIR'!$C$18),'Ejercicio 3 - TIR'!$C$18+SQRT(('Ejercicio 3 - TIR'!$E$18-'Ejercicio 3 - TIR'!$C$18)*('Ejercicio 3 - TIR'!$D$18-'Ejercicio 3 - TIR'!$C$18)*F131),'Ejercicio 3 - TIR'!$E$18-SQRT(('Ejercicio 3 - TIR'!$E$18-'Ejercicio 3 - TIR'!$C$18)*('Ejercicio 3 - TIR'!$E$18-'Ejercicio 3 - TIR'!$D$18)*(1-F131)))</f>
        <v>41635.8686646507</v>
      </c>
      <c r="H131" s="16">
        <f ca="1" t="shared" ref="H131:L131" si="988">RAND()</f>
        <v>0.076480659749627</v>
      </c>
      <c r="I131" s="17">
        <f ca="1">IF(H131&lt;=('Ejercicio 3 - TIR'!$D$18-'Ejercicio 3 - TIR'!$C$18)/('Ejercicio 3 - TIR'!$E$18-'Ejercicio 3 - TIR'!$C$18),'Ejercicio 3 - TIR'!$C$18+SQRT(('Ejercicio 3 - TIR'!$E$18-'Ejercicio 3 - TIR'!$C$18)*('Ejercicio 3 - TIR'!$D$18-'Ejercicio 3 - TIR'!$C$18)*H131),'Ejercicio 3 - TIR'!$E$18-SQRT(('Ejercicio 3 - TIR'!$E$18-'Ejercicio 3 - TIR'!$C$18)*('Ejercicio 3 - TIR'!$E$18-'Ejercicio 3 - TIR'!$D$18)*(1-H131)))</f>
        <v>33387.0487097832</v>
      </c>
      <c r="J131" s="16">
        <f ca="1" t="shared" si="988"/>
        <v>0.420209221195727</v>
      </c>
      <c r="K131" s="17">
        <f ca="1">IF(J131&lt;=('Ejercicio 3 - TIR'!$D$18-'Ejercicio 3 - TIR'!$C$18)/('Ejercicio 3 - TIR'!$E$18-'Ejercicio 3 - TIR'!$C$18),'Ejercicio 3 - TIR'!$C$18+SQRT(('Ejercicio 3 - TIR'!$E$18-'Ejercicio 3 - TIR'!$C$18)*('Ejercicio 3 - TIR'!$D$18-'Ejercicio 3 - TIR'!$C$18)*J131),'Ejercicio 3 - TIR'!$E$18-SQRT(('Ejercicio 3 - TIR'!$E$18-'Ejercicio 3 - TIR'!$C$18)*('Ejercicio 3 - TIR'!$E$18-'Ejercicio 3 - TIR'!$D$18)*(1-J131)))</f>
        <v>37939.2306415269</v>
      </c>
      <c r="L131" s="16">
        <f ca="1" t="shared" si="988"/>
        <v>0.499513969769409</v>
      </c>
      <c r="M131" s="17">
        <f ca="1">IF(L131&lt;=('Ejercicio 3 - TIR'!$D$18-'Ejercicio 3 - TIR'!$C$18)/('Ejercicio 3 - TIR'!$E$18-'Ejercicio 3 - TIR'!$C$18),'Ejercicio 3 - TIR'!$C$18+SQRT(('Ejercicio 3 - TIR'!$E$18-'Ejercicio 3 - TIR'!$C$18)*('Ejercicio 3 - TIR'!$D$18-'Ejercicio 3 - TIR'!$C$18)*L131),'Ejercicio 3 - TIR'!$E$18-SQRT(('Ejercicio 3 - TIR'!$E$18-'Ejercicio 3 - TIR'!$C$18)*('Ejercicio 3 - TIR'!$E$18-'Ejercicio 3 - TIR'!$D$18)*(1-L131)))</f>
        <v>38656.043869194</v>
      </c>
      <c r="N131" s="16">
        <f ca="1" t="shared" ref="N131:R131" si="989">RAND()</f>
        <v>0.895237299949437</v>
      </c>
      <c r="O131" s="17">
        <f ca="1">IF(N131&lt;=('Ejercicio 3 - TIR'!$D$18-'Ejercicio 3 - TIR'!$C$18)/('Ejercicio 3 - TIR'!$E$18-'Ejercicio 3 - TIR'!$C$18),'Ejercicio 3 - TIR'!$C$18+SQRT(('Ejercicio 3 - TIR'!$E$18-'Ejercicio 3 - TIR'!$C$18)*('Ejercicio 3 - TIR'!$D$18-'Ejercicio 3 - TIR'!$C$18)*N131),'Ejercicio 3 - TIR'!$E$18-SQRT(('Ejercicio 3 - TIR'!$E$18-'Ejercicio 3 - TIR'!$C$18)*('Ejercicio 3 - TIR'!$E$18-'Ejercicio 3 - TIR'!$D$18)*(1-N131)))</f>
        <v>42196.9298075517</v>
      </c>
      <c r="P131" s="16">
        <f ca="1" t="shared" si="989"/>
        <v>0.648849554116491</v>
      </c>
      <c r="Q131" s="18">
        <f ca="1">IF(P131&lt;=('Ejercicio 3 - TIR'!$D$22-'Ejercicio 3 - TIR'!$C$22)/('Ejercicio 3 - TIR'!$E$22-'Ejercicio 3 - TIR'!$C$22),'Ejercicio 3 - TIR'!$C$22+SQRT(('Ejercicio 3 - TIR'!$E$22-'Ejercicio 3 - TIR'!$C$22)*('Ejercicio 3 - TIR'!$D$22-'Ejercicio 3 - TIR'!$C$22)*P131),'Ejercicio 3 - TIR'!$E$22-SQRT(('Ejercicio 3 - TIR'!$E$22-'Ejercicio 3 - TIR'!$C$22)*('Ejercicio 3 - TIR'!$E$22-'Ejercicio 3 - TIR'!$D$22)*(1-P131)))</f>
        <v>0.154858981671573</v>
      </c>
      <c r="R131" s="16">
        <f ca="1" t="shared" si="989"/>
        <v>0.849103117502802</v>
      </c>
      <c r="S131" s="18">
        <f ca="1">IF(R131&lt;=('Ejercicio 3 - TIR'!$D$23-'Ejercicio 3 - TIR'!$C$23)/('Ejercicio 3 - TIR'!$E$23-'Ejercicio 3 - TIR'!$C$23),'Ejercicio 3 - TIR'!$C$23+SQRT(('Ejercicio 3 - TIR'!$E$23-'Ejercicio 3 - TIR'!$C$23)*('Ejercicio 3 - TIR'!$D$23-'Ejercicio 3 - TIR'!$C$23)*R131),'Ejercicio 3 - TIR'!$E$23-SQRT(('Ejercicio 3 - TIR'!$E$23-'Ejercicio 3 - TIR'!$C$23)*('Ejercicio 3 - TIR'!$E$23-'Ejercicio 3 - TIR'!$D$23)*(1-R131)))</f>
        <v>0.163519272209791</v>
      </c>
      <c r="T131" s="16">
        <f ca="1" t="shared" ref="T131:X131" si="990">RAND()</f>
        <v>0.144491712993031</v>
      </c>
      <c r="U131" s="18">
        <f ca="1">IF(T131&lt;=('Ejercicio 3 - TIR'!$D$24-'Ejercicio 3 - TIR'!$C$24)/('Ejercicio 3 - TIR'!$E$24-'Ejercicio 3 - TIR'!$C$24),'Ejercicio 3 - TIR'!$C$24+SQRT(('Ejercicio 3 - TIR'!$E$24-'Ejercicio 3 - TIR'!$C$24)*('Ejercicio 3 - TIR'!$D$24-'Ejercicio 3 - TIR'!$C$24)*T131),'Ejercicio 3 - TIR'!$E$24-SQRT(('Ejercicio 3 - TIR'!$E$24-'Ejercicio 3 - TIR'!$C$24)*('Ejercicio 3 - TIR'!$E$24-'Ejercicio 3 - TIR'!$D$24)*(1-T131)))</f>
        <v>0.167419316785838</v>
      </c>
      <c r="V131" s="16">
        <f ca="1" t="shared" si="990"/>
        <v>0.976819625480674</v>
      </c>
      <c r="W131" s="18">
        <f ca="1">IF(V131&lt;=('Ejercicio 3 - TIR'!$D$25-'Ejercicio 3 - TIR'!$C$25)/('Ejercicio 3 - TIR'!$E$25-'Ejercicio 3 - TIR'!$C$25),'Ejercicio 3 - TIR'!$C$25+SQRT(('Ejercicio 3 - TIR'!$E$25-'Ejercicio 3 - TIR'!$C$25)*('Ejercicio 3 - TIR'!$D$25-'Ejercicio 3 - TIR'!$C$25)*V131),'Ejercicio 3 - TIR'!$E$25-SQRT(('Ejercicio 3 - TIR'!$E$25-'Ejercicio 3 - TIR'!$C$25)*('Ejercicio 3 - TIR'!$E$25-'Ejercicio 3 - TIR'!$D$25)*(1-V131)))</f>
        <v>0.24099270790872</v>
      </c>
      <c r="X131" s="16">
        <f ca="1" t="shared" si="990"/>
        <v>0.153022173105693</v>
      </c>
      <c r="Y131" s="18">
        <f ca="1">IF(X131&lt;=('Ejercicio 3 - TIR'!$D$26-'Ejercicio 3 - TIR'!$C$26)/('Ejercicio 3 - TIR'!$E$26-'Ejercicio 3 - TIR'!$C$26),'Ejercicio 3 - TIR'!$C$26+SQRT(('Ejercicio 3 - TIR'!$E$26-'Ejercicio 3 - TIR'!$C$26)*('Ejercicio 3 - TIR'!$D$26-'Ejercicio 3 - TIR'!$C$26)*X131),'Ejercicio 3 - TIR'!$E$26-SQRT(('Ejercicio 3 - TIR'!$E$26-'Ejercicio 3 - TIR'!$C$26)*('Ejercicio 3 - TIR'!$E$26-'Ejercicio 3 - TIR'!$D$26)*(1-X131)))</f>
        <v>0.210326334332225</v>
      </c>
      <c r="Z131" s="16">
        <f ca="1" t="shared" si="956"/>
        <v>1.15485898167157</v>
      </c>
      <c r="AA131" s="16">
        <f ca="1" t="shared" si="957"/>
        <v>1.34370068185945</v>
      </c>
      <c r="AB131" s="16">
        <f ca="1" t="shared" si="958"/>
        <v>1.56866213198102</v>
      </c>
      <c r="AC131" s="16">
        <f ca="1" t="shared" si="959"/>
        <v>1.94669826696099</v>
      </c>
      <c r="AD131" s="16">
        <f ca="1" t="shared" si="960"/>
        <v>2.35614017750179</v>
      </c>
      <c r="AE131" s="15">
        <f ca="1" t="shared" si="961"/>
        <v>4443.92977553419</v>
      </c>
      <c r="AF131" s="15">
        <f ca="1" t="shared" si="962"/>
        <v>5170.59793818096</v>
      </c>
      <c r="AG131" s="15">
        <f ca="1" t="shared" si="963"/>
        <v>6036.25591236548</v>
      </c>
      <c r="AH131" s="15">
        <f ca="1" t="shared" si="964"/>
        <v>7490.94957031645</v>
      </c>
      <c r="AI131" s="15">
        <f ca="1" t="shared" si="965"/>
        <v>9066.49353410867</v>
      </c>
      <c r="AJ131" s="17">
        <f ca="1" t="shared" si="966"/>
        <v>48083.5568870699</v>
      </c>
      <c r="AK131" s="17">
        <f ca="1" t="shared" si="967"/>
        <v>44862.2001166103</v>
      </c>
      <c r="AL131" s="17">
        <f ca="1" t="shared" si="968"/>
        <v>59513.8344238573</v>
      </c>
      <c r="AM131" s="17">
        <f ca="1" t="shared" si="969"/>
        <v>75251.6536077281</v>
      </c>
      <c r="AN131" s="17">
        <f ca="1" t="shared" si="970"/>
        <v>99421.8816867956</v>
      </c>
      <c r="AO131" s="17">
        <f ca="1">C131/'Ejercicio 3 - TIR'!$D$7</f>
        <v>16412.8155413</v>
      </c>
      <c r="AP131" s="17">
        <f ca="1" t="shared" si="971"/>
        <v>31670.7413457699</v>
      </c>
      <c r="AQ131" s="17">
        <f ca="1" t="shared" si="972"/>
        <v>28449.3845753103</v>
      </c>
      <c r="AR131" s="17">
        <f ca="1" t="shared" si="973"/>
        <v>43101.0188825573</v>
      </c>
      <c r="AS131" s="17">
        <f ca="1" t="shared" si="974"/>
        <v>58838.8380664282</v>
      </c>
      <c r="AT131" s="17">
        <f ca="1" t="shared" si="975"/>
        <v>83009.0661454956</v>
      </c>
      <c r="AU131" s="17">
        <f ca="1">AP131*'Ejercicio 3 - TIR'!$D$5</f>
        <v>15835.370672885</v>
      </c>
      <c r="AV131" s="17">
        <f ca="1">AQ131*'Ejercicio 3 - TIR'!$D$5</f>
        <v>14224.6922876552</v>
      </c>
      <c r="AW131" s="17">
        <f ca="1">AR131*'Ejercicio 3 - TIR'!$D$5</f>
        <v>21550.5094412786</v>
      </c>
      <c r="AX131" s="17">
        <f ca="1">AS131*'Ejercicio 3 - TIR'!$D$5</f>
        <v>29419.4190332141</v>
      </c>
      <c r="AY131" s="17">
        <f ca="1">AT131*'Ejercicio 3 - TIR'!$D$5</f>
        <v>41504.5330727478</v>
      </c>
      <c r="AZ131" s="17">
        <f ca="1" t="shared" ref="AZ131:BD131" si="991">AJ131-AU131-AE131</f>
        <v>27804.2564386507</v>
      </c>
      <c r="BA131" s="17">
        <f ca="1" t="shared" si="991"/>
        <v>25466.9098907742</v>
      </c>
      <c r="BB131" s="17">
        <f ca="1" t="shared" si="991"/>
        <v>31927.0690702131</v>
      </c>
      <c r="BC131" s="17">
        <f ca="1" t="shared" si="991"/>
        <v>38341.2850041976</v>
      </c>
      <c r="BD131" s="17">
        <f ca="1" t="shared" si="991"/>
        <v>48850.8550799391</v>
      </c>
      <c r="BE131" s="17">
        <f ca="1" t="shared" ref="BE131:BI131" si="992">AZ131/Z131</f>
        <v>24075.8888140664</v>
      </c>
      <c r="BF131" s="17">
        <f ca="1" t="shared" si="992"/>
        <v>18952.814592259</v>
      </c>
      <c r="BG131" s="17">
        <f ca="1" t="shared" si="992"/>
        <v>20353.056543727</v>
      </c>
      <c r="BH131" s="17">
        <f ca="1" t="shared" si="992"/>
        <v>19695.5458660024</v>
      </c>
      <c r="BI131" s="17">
        <f ca="1" t="shared" si="992"/>
        <v>20733.4247539276</v>
      </c>
      <c r="BJ131" s="17">
        <f ca="1" t="shared" si="978"/>
        <v>67613.2658055228</v>
      </c>
      <c r="BK131" s="17">
        <f ca="1" t="shared" si="979"/>
        <v>38670.8941227828</v>
      </c>
      <c r="BL131" s="17">
        <f ca="1" t="shared" si="980"/>
        <v>106284.159928306</v>
      </c>
      <c r="BM131" s="17">
        <f ca="1">BK131*'Ejercicio 3 - TIR'!$D$5</f>
        <v>19335.4470613914</v>
      </c>
      <c r="BN131" s="17">
        <f ca="1" t="shared" si="981"/>
        <v>86948.7128669142</v>
      </c>
      <c r="BO131" s="17">
        <f ca="1" t="shared" si="982"/>
        <v>36903.0305145535</v>
      </c>
      <c r="BP131" s="17">
        <f ca="1" t="shared" si="983"/>
        <v>-110760.700450403</v>
      </c>
      <c r="BQ131" s="17">
        <f ca="1" t="shared" ref="BQ131:BT131" si="993">BE131</f>
        <v>24075.8888140664</v>
      </c>
      <c r="BR131" s="17">
        <f ca="1" t="shared" si="993"/>
        <v>18952.814592259</v>
      </c>
      <c r="BS131" s="17">
        <f ca="1" t="shared" si="993"/>
        <v>20353.056543727</v>
      </c>
      <c r="BT131" s="17">
        <f ca="1" t="shared" si="993"/>
        <v>19695.5458660024</v>
      </c>
      <c r="BU131" s="17">
        <f ca="1" t="shared" si="985"/>
        <v>57636.4552684811</v>
      </c>
      <c r="BV131" s="19">
        <f ca="1" t="shared" si="986"/>
        <v>7.29857336443429</v>
      </c>
    </row>
    <row r="132" ht="15" customHeight="1" spans="1:74">
      <c r="A132" s="15">
        <v>131</v>
      </c>
      <c r="B132" s="16">
        <f ca="1" t="shared" ref="B132:F132" si="994">RAND()</f>
        <v>0.643582136423758</v>
      </c>
      <c r="C132" s="17">
        <f ca="1">IF(B132&lt;=('Ejercicio 3 - TIR'!$D$13-'Ejercicio 3 - TIR'!$C$13)/('Ejercicio 3 - TIR'!$E$13-'Ejercicio 3 - TIR'!$C$13),'Ejercicio 3 - TIR'!$C$13+SQRT(('Ejercicio 3 - TIR'!$E$13-'Ejercicio 3 - TIR'!$C$13)*('Ejercicio 3 - TIR'!$D$13-'Ejercicio 3 - TIR'!$C$13)*B132),'Ejercicio 3 - TIR'!$E$13-SQRT(('Ejercicio 3 - TIR'!$E$13-'Ejercicio 3 - TIR'!$C$13)*('Ejercicio 3 - TIR'!$E$13-'Ejercicio 3 - TIR'!$D$13)*(1-B132)))</f>
        <v>79319.056204044</v>
      </c>
      <c r="D132" s="16">
        <f ca="1" t="shared" si="994"/>
        <v>0.735786559637516</v>
      </c>
      <c r="E132" s="17">
        <f ca="1">IF(D132&lt;=('Ejercicio 3 - TIR'!$D$14-'Ejercicio 3 - TIR'!$C$14)/('Ejercicio 3 - TIR'!$E$14-'Ejercicio 3 - TIR'!$C$14),'Ejercicio 3 - TIR'!$C$14+SQRT(('Ejercicio 3 - TIR'!$E$14-'Ejercicio 3 - TIR'!$C$14)*('Ejercicio 3 - TIR'!$D$14-'Ejercicio 3 - TIR'!$C$14)*D132),'Ejercicio 3 - TIR'!$E$14-SQRT(('Ejercicio 3 - TIR'!$E$14-'Ejercicio 3 - TIR'!$C$14)*('Ejercicio 3 - TIR'!$E$14-'Ejercicio 3 - TIR'!$D$14)*(1-D132)))</f>
        <v>33704.6035824285</v>
      </c>
      <c r="F132" s="16">
        <f ca="1" t="shared" si="994"/>
        <v>0.117321697533496</v>
      </c>
      <c r="G132" s="17">
        <f ca="1">IF(F132&lt;=('Ejercicio 3 - TIR'!$D$18-'Ejercicio 3 - TIR'!$C$18)/('Ejercicio 3 - TIR'!$E$18-'Ejercicio 3 - TIR'!$C$18),'Ejercicio 3 - TIR'!$C$18+SQRT(('Ejercicio 3 - TIR'!$E$18-'Ejercicio 3 - TIR'!$C$18)*('Ejercicio 3 - TIR'!$D$18-'Ejercicio 3 - TIR'!$C$18)*F132),'Ejercicio 3 - TIR'!$E$18-SQRT(('Ejercicio 3 - TIR'!$E$18-'Ejercicio 3 - TIR'!$C$18)*('Ejercicio 3 - TIR'!$E$18-'Ejercicio 3 - TIR'!$D$18)*(1-F132)))</f>
        <v>34195.0273694011</v>
      </c>
      <c r="H132" s="16">
        <f ca="1" t="shared" ref="H132:L132" si="995">RAND()</f>
        <v>0.287810447912153</v>
      </c>
      <c r="I132" s="17">
        <f ca="1">IF(H132&lt;=('Ejercicio 3 - TIR'!$D$18-'Ejercicio 3 - TIR'!$C$18)/('Ejercicio 3 - TIR'!$E$18-'Ejercicio 3 - TIR'!$C$18),'Ejercicio 3 - TIR'!$C$18+SQRT(('Ejercicio 3 - TIR'!$E$18-'Ejercicio 3 - TIR'!$C$18)*('Ejercicio 3 - TIR'!$D$18-'Ejercicio 3 - TIR'!$C$18)*H132),'Ejercicio 3 - TIR'!$E$18-SQRT(('Ejercicio 3 - TIR'!$E$18-'Ejercicio 3 - TIR'!$C$18)*('Ejercicio 3 - TIR'!$E$18-'Ejercicio 3 - TIR'!$D$18)*(1-H132)))</f>
        <v>36570.507376666</v>
      </c>
      <c r="J132" s="16">
        <f ca="1" t="shared" si="995"/>
        <v>0.19707993283464</v>
      </c>
      <c r="K132" s="17">
        <f ca="1">IF(J132&lt;=('Ejercicio 3 - TIR'!$D$18-'Ejercicio 3 - TIR'!$C$18)/('Ejercicio 3 - TIR'!$E$18-'Ejercicio 3 - TIR'!$C$18),'Ejercicio 3 - TIR'!$C$18+SQRT(('Ejercicio 3 - TIR'!$E$18-'Ejercicio 3 - TIR'!$C$18)*('Ejercicio 3 - TIR'!$D$18-'Ejercicio 3 - TIR'!$C$18)*J132),'Ejercicio 3 - TIR'!$E$18-SQRT(('Ejercicio 3 - TIR'!$E$18-'Ejercicio 3 - TIR'!$C$18)*('Ejercicio 3 - TIR'!$E$18-'Ejercicio 3 - TIR'!$D$18)*(1-J132)))</f>
        <v>35437.0938860016</v>
      </c>
      <c r="L132" s="16">
        <f ca="1" t="shared" si="995"/>
        <v>0.798568917689962</v>
      </c>
      <c r="M132" s="17">
        <f ca="1">IF(L132&lt;=('Ejercicio 3 - TIR'!$D$18-'Ejercicio 3 - TIR'!$C$18)/('Ejercicio 3 - TIR'!$E$18-'Ejercicio 3 - TIR'!$C$18),'Ejercicio 3 - TIR'!$C$18+SQRT(('Ejercicio 3 - TIR'!$E$18-'Ejercicio 3 - TIR'!$C$18)*('Ejercicio 3 - TIR'!$D$18-'Ejercicio 3 - TIR'!$C$18)*L132),'Ejercicio 3 - TIR'!$E$18-SQRT(('Ejercicio 3 - TIR'!$E$18-'Ejercicio 3 - TIR'!$C$18)*('Ejercicio 3 - TIR'!$E$18-'Ejercicio 3 - TIR'!$D$18)*(1-L132)))</f>
        <v>41113.1849576738</v>
      </c>
      <c r="N132" s="16">
        <f ca="1" t="shared" ref="N132:R132" si="996">RAND()</f>
        <v>0.340927125093554</v>
      </c>
      <c r="O132" s="17">
        <f ca="1">IF(N132&lt;=('Ejercicio 3 - TIR'!$D$18-'Ejercicio 3 - TIR'!$C$18)/('Ejercicio 3 - TIR'!$E$18-'Ejercicio 3 - TIR'!$C$18),'Ejercicio 3 - TIR'!$C$18+SQRT(('Ejercicio 3 - TIR'!$E$18-'Ejercicio 3 - TIR'!$C$18)*('Ejercicio 3 - TIR'!$D$18-'Ejercicio 3 - TIR'!$C$18)*N132),'Ejercicio 3 - TIR'!$E$18-SQRT(('Ejercicio 3 - TIR'!$E$18-'Ejercicio 3 - TIR'!$C$18)*('Ejercicio 3 - TIR'!$E$18-'Ejercicio 3 - TIR'!$D$18)*(1-N132)))</f>
        <v>37151.1585609629</v>
      </c>
      <c r="P132" s="16">
        <f ca="1" t="shared" si="996"/>
        <v>0.822962462152622</v>
      </c>
      <c r="Q132" s="18">
        <f ca="1">IF(P132&lt;=('Ejercicio 3 - TIR'!$D$22-'Ejercicio 3 - TIR'!$C$22)/('Ejercicio 3 - TIR'!$E$22-'Ejercicio 3 - TIR'!$C$22),'Ejercicio 3 - TIR'!$C$22+SQRT(('Ejercicio 3 - TIR'!$E$22-'Ejercicio 3 - TIR'!$C$22)*('Ejercicio 3 - TIR'!$D$22-'Ejercicio 3 - TIR'!$C$22)*P132),'Ejercicio 3 - TIR'!$E$22-SQRT(('Ejercicio 3 - TIR'!$E$22-'Ejercicio 3 - TIR'!$C$22)*('Ejercicio 3 - TIR'!$E$22-'Ejercicio 3 - TIR'!$D$22)*(1-P132)))</f>
        <v>0.162148737632165</v>
      </c>
      <c r="R132" s="16">
        <f ca="1" t="shared" si="996"/>
        <v>0.673579890281928</v>
      </c>
      <c r="S132" s="18">
        <f ca="1">IF(R132&lt;=('Ejercicio 3 - TIR'!$D$23-'Ejercicio 3 - TIR'!$C$23)/('Ejercicio 3 - TIR'!$E$23-'Ejercicio 3 - TIR'!$C$23),'Ejercicio 3 - TIR'!$C$23+SQRT(('Ejercicio 3 - TIR'!$E$23-'Ejercicio 3 - TIR'!$C$23)*('Ejercicio 3 - TIR'!$D$23-'Ejercicio 3 - TIR'!$C$23)*R132),'Ejercicio 3 - TIR'!$E$23-SQRT(('Ejercicio 3 - TIR'!$E$23-'Ejercicio 3 - TIR'!$C$23)*('Ejercicio 3 - TIR'!$E$23-'Ejercicio 3 - TIR'!$D$23)*(1-R132)))</f>
        <v>0.155760441474884</v>
      </c>
      <c r="T132" s="16">
        <f ca="1" t="shared" ref="T132:X132" si="997">RAND()</f>
        <v>0.681642999745018</v>
      </c>
      <c r="U132" s="18">
        <f ca="1">IF(T132&lt;=('Ejercicio 3 - TIR'!$D$24-'Ejercicio 3 - TIR'!$C$24)/('Ejercicio 3 - TIR'!$E$24-'Ejercicio 3 - TIR'!$C$24),'Ejercicio 3 - TIR'!$C$24+SQRT(('Ejercicio 3 - TIR'!$E$24-'Ejercicio 3 - TIR'!$C$24)*('Ejercicio 3 - TIR'!$D$24-'Ejercicio 3 - TIR'!$C$24)*T132),'Ejercicio 3 - TIR'!$E$24-SQRT(('Ejercicio 3 - TIR'!$E$24-'Ejercicio 3 - TIR'!$C$24)*('Ejercicio 3 - TIR'!$E$24-'Ejercicio 3 - TIR'!$D$24)*(1-T132)))</f>
        <v>0.190143684073316</v>
      </c>
      <c r="V132" s="16">
        <f ca="1" t="shared" si="997"/>
        <v>0.290564839185512</v>
      </c>
      <c r="W132" s="18">
        <f ca="1">IF(V132&lt;=('Ejercicio 3 - TIR'!$D$25-'Ejercicio 3 - TIR'!$C$25)/('Ejercicio 3 - TIR'!$E$25-'Ejercicio 3 - TIR'!$C$25),'Ejercicio 3 - TIR'!$C$25+SQRT(('Ejercicio 3 - TIR'!$E$25-'Ejercicio 3 - TIR'!$C$25)*('Ejercicio 3 - TIR'!$D$25-'Ejercicio 3 - TIR'!$C$25)*V132),'Ejercicio 3 - TIR'!$E$25-SQRT(('Ejercicio 3 - TIR'!$E$25-'Ejercicio 3 - TIR'!$C$25)*('Ejercicio 3 - TIR'!$E$25-'Ejercicio 3 - TIR'!$D$25)*(1-V132)))</f>
        <v>0.200170058570667</v>
      </c>
      <c r="X132" s="16">
        <f ca="1" t="shared" si="997"/>
        <v>0.0606176703355878</v>
      </c>
      <c r="Y132" s="18">
        <f ca="1">IF(X132&lt;=('Ejercicio 3 - TIR'!$D$26-'Ejercicio 3 - TIR'!$C$26)/('Ejercicio 3 - TIR'!$E$26-'Ejercicio 3 - TIR'!$C$26),'Ejercicio 3 - TIR'!$C$26+SQRT(('Ejercicio 3 - TIR'!$E$26-'Ejercicio 3 - TIR'!$C$26)*('Ejercicio 3 - TIR'!$D$26-'Ejercicio 3 - TIR'!$C$26)*X132),'Ejercicio 3 - TIR'!$E$26-SQRT(('Ejercicio 3 - TIR'!$E$26-'Ejercicio 3 - TIR'!$C$26)*('Ejercicio 3 - TIR'!$E$26-'Ejercicio 3 - TIR'!$D$26)*(1-X132)))</f>
        <v>0.202793268147979</v>
      </c>
      <c r="Z132" s="16">
        <f ca="1" t="shared" si="956"/>
        <v>1.16214873763217</v>
      </c>
      <c r="AA132" s="16">
        <f ca="1" t="shared" si="957"/>
        <v>1.34316553806523</v>
      </c>
      <c r="AB132" s="16">
        <f ca="1" t="shared" si="958"/>
        <v>1.59855998179327</v>
      </c>
      <c r="AC132" s="16">
        <f ca="1" t="shared" si="959"/>
        <v>1.91854382697755</v>
      </c>
      <c r="AD132" s="16">
        <f ca="1" t="shared" si="960"/>
        <v>2.30761159973546</v>
      </c>
      <c r="AE132" s="15">
        <f ca="1" t="shared" si="961"/>
        <v>5465.15892328332</v>
      </c>
      <c r="AF132" s="15">
        <f ca="1" t="shared" si="962"/>
        <v>6316.41448990433</v>
      </c>
      <c r="AG132" s="15">
        <f ca="1" t="shared" si="963"/>
        <v>7517.44081114882</v>
      </c>
      <c r="AH132" s="15">
        <f ca="1" t="shared" si="964"/>
        <v>9022.207378618</v>
      </c>
      <c r="AI132" s="15">
        <f ca="1" t="shared" si="965"/>
        <v>10851.8502988368</v>
      </c>
      <c r="AJ132" s="17">
        <f ca="1" t="shared" si="966"/>
        <v>39739.7078906468</v>
      </c>
      <c r="AK132" s="17">
        <f ca="1" t="shared" si="967"/>
        <v>49120.2452178981</v>
      </c>
      <c r="AL132" s="17">
        <f ca="1" t="shared" si="968"/>
        <v>56648.3201572132</v>
      </c>
      <c r="AM132" s="17">
        <f ca="1" t="shared" si="969"/>
        <v>78877.4472079316</v>
      </c>
      <c r="AN132" s="17">
        <f ca="1" t="shared" si="970"/>
        <v>85730.4444388895</v>
      </c>
      <c r="AO132" s="17">
        <f ca="1">C132/'Ejercicio 3 - TIR'!$D$7</f>
        <v>15863.8112408088</v>
      </c>
      <c r="AP132" s="17">
        <f ca="1" t="shared" si="971"/>
        <v>23875.896649838</v>
      </c>
      <c r="AQ132" s="17">
        <f ca="1" t="shared" si="972"/>
        <v>33256.4339770893</v>
      </c>
      <c r="AR132" s="17">
        <f ca="1" t="shared" si="973"/>
        <v>40784.5089164044</v>
      </c>
      <c r="AS132" s="17">
        <f ca="1" t="shared" si="974"/>
        <v>63013.6359671228</v>
      </c>
      <c r="AT132" s="17">
        <f ca="1" t="shared" si="975"/>
        <v>69866.6331980807</v>
      </c>
      <c r="AU132" s="17">
        <f ca="1">AP132*'Ejercicio 3 - TIR'!$D$5</f>
        <v>11937.948324919</v>
      </c>
      <c r="AV132" s="17">
        <f ca="1">AQ132*'Ejercicio 3 - TIR'!$D$5</f>
        <v>16628.2169885447</v>
      </c>
      <c r="AW132" s="17">
        <f ca="1">AR132*'Ejercicio 3 - TIR'!$D$5</f>
        <v>20392.2544582022</v>
      </c>
      <c r="AX132" s="17">
        <f ca="1">AS132*'Ejercicio 3 - TIR'!$D$5</f>
        <v>31506.8179835614</v>
      </c>
      <c r="AY132" s="17">
        <f ca="1">AT132*'Ejercicio 3 - TIR'!$D$5</f>
        <v>34933.3165990403</v>
      </c>
      <c r="AZ132" s="17">
        <f ca="1" t="shared" ref="AZ132:BD132" si="998">AJ132-AU132-AE132</f>
        <v>22336.6006424445</v>
      </c>
      <c r="BA132" s="17">
        <f ca="1" t="shared" si="998"/>
        <v>26175.6137394491</v>
      </c>
      <c r="BB132" s="17">
        <f ca="1" t="shared" si="998"/>
        <v>28738.6248878622</v>
      </c>
      <c r="BC132" s="17">
        <f ca="1" t="shared" si="998"/>
        <v>38348.4218457522</v>
      </c>
      <c r="BD132" s="17">
        <f ca="1" t="shared" si="998"/>
        <v>39945.2775410124</v>
      </c>
      <c r="BE132" s="17">
        <f ca="1" t="shared" ref="BE132:BI132" si="999">AZ132/Z132</f>
        <v>19220.0876868433</v>
      </c>
      <c r="BF132" s="17">
        <f ca="1" t="shared" si="999"/>
        <v>19488.0027797273</v>
      </c>
      <c r="BG132" s="17">
        <f ca="1" t="shared" si="999"/>
        <v>17977.8207982056</v>
      </c>
      <c r="BH132" s="17">
        <f ca="1" t="shared" si="999"/>
        <v>19988.2959703692</v>
      </c>
      <c r="BI132" s="17">
        <f ca="1" t="shared" si="999"/>
        <v>17310.2256660486</v>
      </c>
      <c r="BJ132" s="17">
        <f ca="1" t="shared" si="978"/>
        <v>77777.1341912974</v>
      </c>
      <c r="BK132" s="17">
        <f ca="1" t="shared" si="979"/>
        <v>36607.5148353042</v>
      </c>
      <c r="BL132" s="17">
        <f ca="1" t="shared" si="980"/>
        <v>114384.649026602</v>
      </c>
      <c r="BM132" s="17">
        <f ca="1">BK132*'Ejercicio 3 - TIR'!$D$5</f>
        <v>18303.7574176521</v>
      </c>
      <c r="BN132" s="17">
        <f ca="1" t="shared" si="981"/>
        <v>96080.8916089495</v>
      </c>
      <c r="BO132" s="17">
        <f ca="1" t="shared" si="982"/>
        <v>41636.5092028329</v>
      </c>
      <c r="BP132" s="17">
        <f ca="1" t="shared" si="983"/>
        <v>-113023.659786472</v>
      </c>
      <c r="BQ132" s="17">
        <f ca="1" t="shared" ref="BQ132:BT132" si="1000">BE132</f>
        <v>19220.0876868433</v>
      </c>
      <c r="BR132" s="17">
        <f ca="1" t="shared" si="1000"/>
        <v>19488.0027797273</v>
      </c>
      <c r="BS132" s="17">
        <f ca="1" t="shared" si="1000"/>
        <v>17977.8207982056</v>
      </c>
      <c r="BT132" s="17">
        <f ca="1" t="shared" si="1000"/>
        <v>19988.2959703692</v>
      </c>
      <c r="BU132" s="17">
        <f ca="1" t="shared" si="985"/>
        <v>58946.7348688815</v>
      </c>
      <c r="BV132" s="19">
        <f ca="1" t="shared" si="986"/>
        <v>5.29789441129385</v>
      </c>
    </row>
    <row r="133" ht="15" customHeight="1" spans="1:74">
      <c r="A133" s="15">
        <v>132</v>
      </c>
      <c r="B133" s="16">
        <f ca="1" t="shared" ref="B133:F133" si="1001">RAND()</f>
        <v>0.929576570391403</v>
      </c>
      <c r="C133" s="17">
        <f ca="1">IF(B133&lt;=('Ejercicio 3 - TIR'!$D$13-'Ejercicio 3 - TIR'!$C$13)/('Ejercicio 3 - TIR'!$E$13-'Ejercicio 3 - TIR'!$C$13),'Ejercicio 3 - TIR'!$C$13+SQRT(('Ejercicio 3 - TIR'!$E$13-'Ejercicio 3 - TIR'!$C$13)*('Ejercicio 3 - TIR'!$D$13-'Ejercicio 3 - TIR'!$C$13)*B133),'Ejercicio 3 - TIR'!$E$13-SQRT(('Ejercicio 3 - TIR'!$E$13-'Ejercicio 3 - TIR'!$C$13)*('Ejercicio 3 - TIR'!$E$13-'Ejercicio 3 - TIR'!$D$13)*(1-B133)))</f>
        <v>90807.1704285179</v>
      </c>
      <c r="D133" s="16">
        <f ca="1" t="shared" si="1001"/>
        <v>0.258556963834722</v>
      </c>
      <c r="E133" s="17">
        <f ca="1">IF(D133&lt;=('Ejercicio 3 - TIR'!$D$14-'Ejercicio 3 - TIR'!$C$14)/('Ejercicio 3 - TIR'!$E$14-'Ejercicio 3 - TIR'!$C$14),'Ejercicio 3 - TIR'!$C$14+SQRT(('Ejercicio 3 - TIR'!$E$14-'Ejercicio 3 - TIR'!$C$14)*('Ejercicio 3 - TIR'!$D$14-'Ejercicio 3 - TIR'!$C$14)*D133),'Ejercicio 3 - TIR'!$E$14-SQRT(('Ejercicio 3 - TIR'!$E$14-'Ejercicio 3 - TIR'!$C$14)*('Ejercicio 3 - TIR'!$E$14-'Ejercicio 3 - TIR'!$D$14)*(1-D133)))</f>
        <v>29403.6090071218</v>
      </c>
      <c r="F133" s="16">
        <f ca="1" t="shared" si="1001"/>
        <v>0.738303822967299</v>
      </c>
      <c r="G133" s="17">
        <f ca="1">IF(F133&lt;=('Ejercicio 3 - TIR'!$D$18-'Ejercicio 3 - TIR'!$C$18)/('Ejercicio 3 - TIR'!$E$18-'Ejercicio 3 - TIR'!$C$18),'Ejercicio 3 - TIR'!$C$18+SQRT(('Ejercicio 3 - TIR'!$E$18-'Ejercicio 3 - TIR'!$C$18)*('Ejercicio 3 - TIR'!$D$18-'Ejercicio 3 - TIR'!$C$18)*F133),'Ejercicio 3 - TIR'!$E$18-SQRT(('Ejercicio 3 - TIR'!$E$18-'Ejercicio 3 - TIR'!$C$18)*('Ejercicio 3 - TIR'!$E$18-'Ejercicio 3 - TIR'!$D$18)*(1-F133)))</f>
        <v>40569.7389154303</v>
      </c>
      <c r="H133" s="16">
        <f ca="1" t="shared" ref="H133:L133" si="1002">RAND()</f>
        <v>0.191146552995268</v>
      </c>
      <c r="I133" s="17">
        <f ca="1">IF(H133&lt;=('Ejercicio 3 - TIR'!$D$18-'Ejercicio 3 - TIR'!$C$18)/('Ejercicio 3 - TIR'!$E$18-'Ejercicio 3 - TIR'!$C$18),'Ejercicio 3 - TIR'!$C$18+SQRT(('Ejercicio 3 - TIR'!$E$18-'Ejercicio 3 - TIR'!$C$18)*('Ejercicio 3 - TIR'!$D$18-'Ejercicio 3 - TIR'!$C$18)*H133),'Ejercicio 3 - TIR'!$E$18-SQRT(('Ejercicio 3 - TIR'!$E$18-'Ejercicio 3 - TIR'!$C$18)*('Ejercicio 3 - TIR'!$E$18-'Ejercicio 3 - TIR'!$D$18)*(1-H133)))</f>
        <v>35354.6225776697</v>
      </c>
      <c r="J133" s="16">
        <f ca="1" t="shared" si="1002"/>
        <v>0.0264389009563653</v>
      </c>
      <c r="K133" s="17">
        <f ca="1">IF(J133&lt;=('Ejercicio 3 - TIR'!$D$18-'Ejercicio 3 - TIR'!$C$18)/('Ejercicio 3 - TIR'!$E$18-'Ejercicio 3 - TIR'!$C$18),'Ejercicio 3 - TIR'!$C$18+SQRT(('Ejercicio 3 - TIR'!$E$18-'Ejercicio 3 - TIR'!$C$18)*('Ejercicio 3 - TIR'!$D$18-'Ejercicio 3 - TIR'!$C$18)*J133),'Ejercicio 3 - TIR'!$E$18-SQRT(('Ejercicio 3 - TIR'!$E$18-'Ejercicio 3 - TIR'!$C$18)*('Ejercicio 3 - TIR'!$E$18-'Ejercicio 3 - TIR'!$D$18)*(1-J133)))</f>
        <v>31991.440469473</v>
      </c>
      <c r="L133" s="16">
        <f ca="1" t="shared" si="1002"/>
        <v>0.600045727139635</v>
      </c>
      <c r="M133" s="17">
        <f ca="1">IF(L133&lt;=('Ejercicio 3 - TIR'!$D$18-'Ejercicio 3 - TIR'!$C$18)/('Ejercicio 3 - TIR'!$E$18-'Ejercicio 3 - TIR'!$C$18),'Ejercicio 3 - TIR'!$C$18+SQRT(('Ejercicio 3 - TIR'!$E$18-'Ejercicio 3 - TIR'!$C$18)*('Ejercicio 3 - TIR'!$D$18-'Ejercicio 3 - TIR'!$C$18)*L133),'Ejercicio 3 - TIR'!$E$18-SQRT(('Ejercicio 3 - TIR'!$E$18-'Ejercicio 3 - TIR'!$C$18)*('Ejercicio 3 - TIR'!$E$18-'Ejercicio 3 - TIR'!$D$18)*(1-L133)))</f>
        <v>39487.194478398</v>
      </c>
      <c r="N133" s="16">
        <f ca="1" t="shared" ref="N133:R133" si="1003">RAND()</f>
        <v>0.882445329425095</v>
      </c>
      <c r="O133" s="17">
        <f ca="1">IF(N133&lt;=('Ejercicio 3 - TIR'!$D$18-'Ejercicio 3 - TIR'!$C$18)/('Ejercicio 3 - TIR'!$E$18-'Ejercicio 3 - TIR'!$C$18),'Ejercicio 3 - TIR'!$C$18+SQRT(('Ejercicio 3 - TIR'!$E$18-'Ejercicio 3 - TIR'!$C$18)*('Ejercicio 3 - TIR'!$D$18-'Ejercicio 3 - TIR'!$C$18)*N133),'Ejercicio 3 - TIR'!$E$18-SQRT(('Ejercicio 3 - TIR'!$E$18-'Ejercicio 3 - TIR'!$C$18)*('Ejercicio 3 - TIR'!$E$18-'Ejercicio 3 - TIR'!$D$18)*(1-N133)))</f>
        <v>42030.7239446091</v>
      </c>
      <c r="P133" s="16">
        <f ca="1" t="shared" si="1003"/>
        <v>0.642542206821147</v>
      </c>
      <c r="Q133" s="18">
        <f ca="1">IF(P133&lt;=('Ejercicio 3 - TIR'!$D$22-'Ejercicio 3 - TIR'!$C$22)/('Ejercicio 3 - TIR'!$E$22-'Ejercicio 3 - TIR'!$C$22),'Ejercicio 3 - TIR'!$C$22+SQRT(('Ejercicio 3 - TIR'!$E$22-'Ejercicio 3 - TIR'!$C$22)*('Ejercicio 3 - TIR'!$D$22-'Ejercicio 3 - TIR'!$C$22)*P133),'Ejercicio 3 - TIR'!$E$22-SQRT(('Ejercicio 3 - TIR'!$E$22-'Ejercicio 3 - TIR'!$C$22)*('Ejercicio 3 - TIR'!$E$22-'Ejercicio 3 - TIR'!$D$22)*(1-P133)))</f>
        <v>0.154634195701261</v>
      </c>
      <c r="R133" s="16">
        <f ca="1" t="shared" si="1003"/>
        <v>0.589976358924749</v>
      </c>
      <c r="S133" s="18">
        <f ca="1">IF(R133&lt;=('Ejercicio 3 - TIR'!$D$23-'Ejercicio 3 - TIR'!$C$23)/('Ejercicio 3 - TIR'!$E$23-'Ejercicio 3 - TIR'!$C$23),'Ejercicio 3 - TIR'!$C$23+SQRT(('Ejercicio 3 - TIR'!$E$23-'Ejercicio 3 - TIR'!$C$23)*('Ejercicio 3 - TIR'!$D$23-'Ejercicio 3 - TIR'!$C$23)*R133),'Ejercicio 3 - TIR'!$E$23-SQRT(('Ejercicio 3 - TIR'!$E$23-'Ejercicio 3 - TIR'!$C$23)*('Ejercicio 3 - TIR'!$E$23-'Ejercicio 3 - TIR'!$D$23)*(1-R133)))</f>
        <v>0.152833061380872</v>
      </c>
      <c r="T133" s="16">
        <f ca="1" t="shared" ref="T133:X133" si="1004">RAND()</f>
        <v>0.406233376057242</v>
      </c>
      <c r="U133" s="18">
        <f ca="1">IF(T133&lt;=('Ejercicio 3 - TIR'!$D$24-'Ejercicio 3 - TIR'!$C$24)/('Ejercicio 3 - TIR'!$E$24-'Ejercicio 3 - TIR'!$C$24),'Ejercicio 3 - TIR'!$C$24+SQRT(('Ejercicio 3 - TIR'!$E$24-'Ejercicio 3 - TIR'!$C$24)*('Ejercicio 3 - TIR'!$D$24-'Ejercicio 3 - TIR'!$C$24)*T133),'Ejercicio 3 - TIR'!$E$24-SQRT(('Ejercicio 3 - TIR'!$E$24-'Ejercicio 3 - TIR'!$C$24)*('Ejercicio 3 - TIR'!$E$24-'Ejercicio 3 - TIR'!$D$24)*(1-T133)))</f>
        <v>0.179207705998935</v>
      </c>
      <c r="V133" s="16">
        <f ca="1" t="shared" si="1004"/>
        <v>0.957577665464836</v>
      </c>
      <c r="W133" s="18">
        <f ca="1">IF(V133&lt;=('Ejercicio 3 - TIR'!$D$25-'Ejercicio 3 - TIR'!$C$25)/('Ejercicio 3 - TIR'!$E$25-'Ejercicio 3 - TIR'!$C$25),'Ejercicio 3 - TIR'!$C$25+SQRT(('Ejercicio 3 - TIR'!$E$25-'Ejercicio 3 - TIR'!$C$25)*('Ejercicio 3 - TIR'!$D$25-'Ejercicio 3 - TIR'!$C$25)*V133),'Ejercicio 3 - TIR'!$E$25-SQRT(('Ejercicio 3 - TIR'!$E$25-'Ejercicio 3 - TIR'!$C$25)*('Ejercicio 3 - TIR'!$E$25-'Ejercicio 3 - TIR'!$D$25)*(1-V133)))</f>
        <v>0.23781483808589</v>
      </c>
      <c r="X133" s="16">
        <f ca="1" t="shared" si="1004"/>
        <v>0.972870447558444</v>
      </c>
      <c r="Y133" s="18">
        <f ca="1">IF(X133&lt;=('Ejercicio 3 - TIR'!$D$26-'Ejercicio 3 - TIR'!$C$26)/('Ejercicio 3 - TIR'!$E$26-'Ejercicio 3 - TIR'!$C$26),'Ejercicio 3 - TIR'!$C$26+SQRT(('Ejercicio 3 - TIR'!$E$26-'Ejercicio 3 - TIR'!$C$26)*('Ejercicio 3 - TIR'!$D$26-'Ejercicio 3 - TIR'!$C$26)*X133),'Ejercicio 3 - TIR'!$E$26-SQRT(('Ejercicio 3 - TIR'!$E$26-'Ejercicio 3 - TIR'!$C$26)*('Ejercicio 3 - TIR'!$E$26-'Ejercicio 3 - TIR'!$D$26)*(1-X133)))</f>
        <v>0.267896298781596</v>
      </c>
      <c r="Z133" s="16">
        <f ca="1" t="shared" si="956"/>
        <v>1.15463419570126</v>
      </c>
      <c r="AA133" s="16">
        <f ca="1" t="shared" si="957"/>
        <v>1.33110047460533</v>
      </c>
      <c r="AB133" s="16">
        <f ca="1" t="shared" si="958"/>
        <v>1.56964393711344</v>
      </c>
      <c r="AC133" s="16">
        <f ca="1" t="shared" si="959"/>
        <v>1.94292855587057</v>
      </c>
      <c r="AD133" s="16">
        <f ca="1" t="shared" si="960"/>
        <v>2.46343192478537</v>
      </c>
      <c r="AE133" s="15">
        <f ca="1" t="shared" si="961"/>
        <v>4546.80342953063</v>
      </c>
      <c r="AF133" s="15">
        <f ca="1" t="shared" si="962"/>
        <v>5241.70531716284</v>
      </c>
      <c r="AG133" s="15">
        <f ca="1" t="shared" si="963"/>
        <v>6181.05930257401</v>
      </c>
      <c r="AH133" s="15">
        <f ca="1" t="shared" si="964"/>
        <v>7651.00691981494</v>
      </c>
      <c r="AI133" s="15">
        <f ca="1" t="shared" si="965"/>
        <v>9700.68335558573</v>
      </c>
      <c r="AJ133" s="17">
        <f ca="1" t="shared" si="966"/>
        <v>46843.207862428</v>
      </c>
      <c r="AK133" s="17">
        <f ca="1" t="shared" si="967"/>
        <v>47060.5548926283</v>
      </c>
      <c r="AL133" s="17">
        <f ca="1" t="shared" si="968"/>
        <v>50215.1705724338</v>
      </c>
      <c r="AM133" s="17">
        <f ca="1" t="shared" si="969"/>
        <v>76720.7977432942</v>
      </c>
      <c r="AN133" s="17">
        <f ca="1" t="shared" si="970"/>
        <v>103539.827186991</v>
      </c>
      <c r="AO133" s="17">
        <f ca="1">C133/'Ejercicio 3 - TIR'!$D$7</f>
        <v>18161.4340857036</v>
      </c>
      <c r="AP133" s="17">
        <f ca="1" t="shared" si="971"/>
        <v>28681.7737767244</v>
      </c>
      <c r="AQ133" s="17">
        <f ca="1" t="shared" si="972"/>
        <v>28899.1208069247</v>
      </c>
      <c r="AR133" s="17">
        <f ca="1" t="shared" si="973"/>
        <v>32053.7364867302</v>
      </c>
      <c r="AS133" s="17">
        <f ca="1" t="shared" si="974"/>
        <v>58559.3636575906</v>
      </c>
      <c r="AT133" s="17">
        <f ca="1" t="shared" si="975"/>
        <v>85378.3931012872</v>
      </c>
      <c r="AU133" s="17">
        <f ca="1">AP133*'Ejercicio 3 - TIR'!$D$5</f>
        <v>14340.8868883622</v>
      </c>
      <c r="AV133" s="17">
        <f ca="1">AQ133*'Ejercicio 3 - TIR'!$D$5</f>
        <v>14449.5604034624</v>
      </c>
      <c r="AW133" s="17">
        <f ca="1">AR133*'Ejercicio 3 - TIR'!$D$5</f>
        <v>16026.8682433651</v>
      </c>
      <c r="AX133" s="17">
        <f ca="1">AS133*'Ejercicio 3 - TIR'!$D$5</f>
        <v>29279.6818287953</v>
      </c>
      <c r="AY133" s="17">
        <f ca="1">AT133*'Ejercicio 3 - TIR'!$D$5</f>
        <v>42689.1965506436</v>
      </c>
      <c r="AZ133" s="17">
        <f ca="1" t="shared" ref="AZ133:BD133" si="1005">AJ133-AU133-AE133</f>
        <v>27955.5175445352</v>
      </c>
      <c r="BA133" s="17">
        <f ca="1" t="shared" si="1005"/>
        <v>27369.2891720031</v>
      </c>
      <c r="BB133" s="17">
        <f ca="1" t="shared" si="1005"/>
        <v>28007.2430264947</v>
      </c>
      <c r="BC133" s="17">
        <f ca="1" t="shared" si="1005"/>
        <v>39790.1089946839</v>
      </c>
      <c r="BD133" s="17">
        <f ca="1" t="shared" si="1005"/>
        <v>51149.9472807615</v>
      </c>
      <c r="BE133" s="17">
        <f ca="1" t="shared" ref="BE133:BI133" si="1006">AZ133/Z133</f>
        <v>24211.5794323557</v>
      </c>
      <c r="BF133" s="17">
        <f ca="1" t="shared" si="1006"/>
        <v>20561.3999049307</v>
      </c>
      <c r="BG133" s="17">
        <f ca="1" t="shared" si="1006"/>
        <v>17843.0549529594</v>
      </c>
      <c r="BH133" s="17">
        <f ca="1" t="shared" si="1006"/>
        <v>20479.4504020531</v>
      </c>
      <c r="BI133" s="17">
        <f ca="1" t="shared" si="1006"/>
        <v>20763.6942454653</v>
      </c>
      <c r="BJ133" s="17">
        <f ca="1" t="shared" si="978"/>
        <v>72433.7891320504</v>
      </c>
      <c r="BK133" s="17">
        <f ca="1" t="shared" si="979"/>
        <v>44739.4565266073</v>
      </c>
      <c r="BL133" s="17">
        <f ca="1" t="shared" si="980"/>
        <v>117173.245658658</v>
      </c>
      <c r="BM133" s="17">
        <f ca="1">BK133*'Ejercicio 3 - TIR'!$D$5</f>
        <v>22369.7282633037</v>
      </c>
      <c r="BN133" s="17">
        <f ca="1" t="shared" si="981"/>
        <v>94803.5173953541</v>
      </c>
      <c r="BO133" s="17">
        <f ca="1" t="shared" si="982"/>
        <v>38484.3260499736</v>
      </c>
      <c r="BP133" s="17">
        <f ca="1" t="shared" si="983"/>
        <v>-120210.77943564</v>
      </c>
      <c r="BQ133" s="17">
        <f ca="1" t="shared" ref="BQ133:BT133" si="1007">BE133</f>
        <v>24211.5794323557</v>
      </c>
      <c r="BR133" s="17">
        <f ca="1" t="shared" si="1007"/>
        <v>20561.3999049307</v>
      </c>
      <c r="BS133" s="17">
        <f ca="1" t="shared" si="1007"/>
        <v>17843.0549529594</v>
      </c>
      <c r="BT133" s="17">
        <f ca="1" t="shared" si="1007"/>
        <v>20479.4504020531</v>
      </c>
      <c r="BU133" s="17">
        <f ca="1" t="shared" si="985"/>
        <v>59248.0202954389</v>
      </c>
      <c r="BV133" s="19">
        <f ca="1" t="shared" si="986"/>
        <v>5.04711952989363</v>
      </c>
    </row>
    <row r="134" ht="15" customHeight="1" spans="1:74">
      <c r="A134" s="15">
        <v>133</v>
      </c>
      <c r="B134" s="16">
        <f ca="1" t="shared" ref="B134:F134" si="1008">RAND()</f>
        <v>0.516220889327297</v>
      </c>
      <c r="C134" s="17">
        <f ca="1">IF(B134&lt;=('Ejercicio 3 - TIR'!$D$13-'Ejercicio 3 - TIR'!$C$13)/('Ejercicio 3 - TIR'!$E$13-'Ejercicio 3 - TIR'!$C$13),'Ejercicio 3 - TIR'!$C$13+SQRT(('Ejercicio 3 - TIR'!$E$13-'Ejercicio 3 - TIR'!$C$13)*('Ejercicio 3 - TIR'!$D$13-'Ejercicio 3 - TIR'!$C$13)*B134),'Ejercicio 3 - TIR'!$E$13-SQRT(('Ejercicio 3 - TIR'!$E$13-'Ejercicio 3 - TIR'!$C$13)*('Ejercicio 3 - TIR'!$E$13-'Ejercicio 3 - TIR'!$D$13)*(1-B134)))</f>
        <v>75905.7074640644</v>
      </c>
      <c r="D134" s="16">
        <f ca="1" t="shared" si="1008"/>
        <v>0.325329458828359</v>
      </c>
      <c r="E134" s="17">
        <f ca="1">IF(D134&lt;=('Ejercicio 3 - TIR'!$D$14-'Ejercicio 3 - TIR'!$C$14)/('Ejercicio 3 - TIR'!$E$14-'Ejercicio 3 - TIR'!$C$14),'Ejercicio 3 - TIR'!$C$14+SQRT(('Ejercicio 3 - TIR'!$E$14-'Ejercicio 3 - TIR'!$C$14)*('Ejercicio 3 - TIR'!$D$14-'Ejercicio 3 - TIR'!$C$14)*D134),'Ejercicio 3 - TIR'!$E$14-SQRT(('Ejercicio 3 - TIR'!$E$14-'Ejercicio 3 - TIR'!$C$14)*('Ejercicio 3 - TIR'!$E$14-'Ejercicio 3 - TIR'!$D$14)*(1-D134)))</f>
        <v>29939.6062001061</v>
      </c>
      <c r="F134" s="16">
        <f ca="1" t="shared" si="1008"/>
        <v>0.39906946579255</v>
      </c>
      <c r="G134" s="17">
        <f ca="1">IF(F134&lt;=('Ejercicio 3 - TIR'!$D$18-'Ejercicio 3 - TIR'!$C$18)/('Ejercicio 3 - TIR'!$E$18-'Ejercicio 3 - TIR'!$C$18),'Ejercicio 3 - TIR'!$C$18+SQRT(('Ejercicio 3 - TIR'!$E$18-'Ejercicio 3 - TIR'!$C$18)*('Ejercicio 3 - TIR'!$D$18-'Ejercicio 3 - TIR'!$C$18)*F134),'Ejercicio 3 - TIR'!$E$18-SQRT(('Ejercicio 3 - TIR'!$E$18-'Ejercicio 3 - TIR'!$C$18)*('Ejercicio 3 - TIR'!$E$18-'Ejercicio 3 - TIR'!$D$18)*(1-F134)))</f>
        <v>37736.9515876011</v>
      </c>
      <c r="H134" s="16">
        <f ca="1" t="shared" ref="H134:L134" si="1009">RAND()</f>
        <v>0.535056378812642</v>
      </c>
      <c r="I134" s="17">
        <f ca="1">IF(H134&lt;=('Ejercicio 3 - TIR'!$D$18-'Ejercicio 3 - TIR'!$C$18)/('Ejercicio 3 - TIR'!$E$18-'Ejercicio 3 - TIR'!$C$18),'Ejercicio 3 - TIR'!$C$18+SQRT(('Ejercicio 3 - TIR'!$E$18-'Ejercicio 3 - TIR'!$C$18)*('Ejercicio 3 - TIR'!$D$18-'Ejercicio 3 - TIR'!$C$18)*H134),'Ejercicio 3 - TIR'!$E$18-SQRT(('Ejercicio 3 - TIR'!$E$18-'Ejercicio 3 - TIR'!$C$18)*('Ejercicio 3 - TIR'!$E$18-'Ejercicio 3 - TIR'!$D$18)*(1-H134)))</f>
        <v>38958.7084349194</v>
      </c>
      <c r="J134" s="16">
        <f ca="1" t="shared" si="1009"/>
        <v>0.795140528321927</v>
      </c>
      <c r="K134" s="17">
        <f ca="1">IF(J134&lt;=('Ejercicio 3 - TIR'!$D$18-'Ejercicio 3 - TIR'!$C$18)/('Ejercicio 3 - TIR'!$E$18-'Ejercicio 3 - TIR'!$C$18),'Ejercicio 3 - TIR'!$C$18+SQRT(('Ejercicio 3 - TIR'!$E$18-'Ejercicio 3 - TIR'!$C$18)*('Ejercicio 3 - TIR'!$D$18-'Ejercicio 3 - TIR'!$C$18)*J134),'Ejercicio 3 - TIR'!$E$18-SQRT(('Ejercicio 3 - TIR'!$E$18-'Ejercicio 3 - TIR'!$C$18)*('Ejercicio 3 - TIR'!$E$18-'Ejercicio 3 - TIR'!$D$18)*(1-J134)))</f>
        <v>41080.2474088464</v>
      </c>
      <c r="L134" s="16">
        <f ca="1" t="shared" si="1009"/>
        <v>0.0139844589646723</v>
      </c>
      <c r="M134" s="17">
        <f ca="1">IF(L134&lt;=('Ejercicio 3 - TIR'!$D$18-'Ejercicio 3 - TIR'!$C$18)/('Ejercicio 3 - TIR'!$E$18-'Ejercicio 3 - TIR'!$C$18),'Ejercicio 3 - TIR'!$C$18+SQRT(('Ejercicio 3 - TIR'!$E$18-'Ejercicio 3 - TIR'!$C$18)*('Ejercicio 3 - TIR'!$D$18-'Ejercicio 3 - TIR'!$C$18)*L134),'Ejercicio 3 - TIR'!$E$18-SQRT(('Ejercicio 3 - TIR'!$E$18-'Ejercicio 3 - TIR'!$C$18)*('Ejercicio 3 - TIR'!$E$18-'Ejercicio 3 - TIR'!$D$18)*(1-L134)))</f>
        <v>31448.3331262872</v>
      </c>
      <c r="N134" s="16">
        <f ca="1" t="shared" ref="N134:R134" si="1010">RAND()</f>
        <v>0.8315115307926</v>
      </c>
      <c r="O134" s="17">
        <f ca="1">IF(N134&lt;=('Ejercicio 3 - TIR'!$D$18-'Ejercicio 3 - TIR'!$C$18)/('Ejercicio 3 - TIR'!$E$18-'Ejercicio 3 - TIR'!$C$18),'Ejercicio 3 - TIR'!$C$18+SQRT(('Ejercicio 3 - TIR'!$E$18-'Ejercicio 3 - TIR'!$C$18)*('Ejercicio 3 - TIR'!$D$18-'Ejercicio 3 - TIR'!$C$18)*N134),'Ejercicio 3 - TIR'!$E$18-SQRT(('Ejercicio 3 - TIR'!$E$18-'Ejercicio 3 - TIR'!$C$18)*('Ejercicio 3 - TIR'!$E$18-'Ejercicio 3 - TIR'!$D$18)*(1-N134)))</f>
        <v>41445.1954778701</v>
      </c>
      <c r="P134" s="16">
        <f ca="1" t="shared" si="1010"/>
        <v>0.0978034046047449</v>
      </c>
      <c r="Q134" s="18">
        <f ca="1">IF(P134&lt;=('Ejercicio 3 - TIR'!$D$22-'Ejercicio 3 - TIR'!$C$22)/('Ejercicio 3 - TIR'!$E$22-'Ejercicio 3 - TIR'!$C$22),'Ejercicio 3 - TIR'!$C$22+SQRT(('Ejercicio 3 - TIR'!$E$22-'Ejercicio 3 - TIR'!$C$22)*('Ejercicio 3 - TIR'!$D$22-'Ejercicio 3 - TIR'!$C$22)*P134),'Ejercicio 3 - TIR'!$E$22-SQRT(('Ejercicio 3 - TIR'!$E$22-'Ejercicio 3 - TIR'!$C$22)*('Ejercicio 3 - TIR'!$E$22-'Ejercicio 3 - TIR'!$D$22)*(1-P134)))</f>
        <v>0.133268237572811</v>
      </c>
      <c r="R134" s="16">
        <f ca="1" t="shared" si="1010"/>
        <v>0.141766376006228</v>
      </c>
      <c r="S134" s="18">
        <f ca="1">IF(R134&lt;=('Ejercicio 3 - TIR'!$D$23-'Ejercicio 3 - TIR'!$C$23)/('Ejercicio 3 - TIR'!$E$23-'Ejercicio 3 - TIR'!$C$23),'Ejercicio 3 - TIR'!$C$23+SQRT(('Ejercicio 3 - TIR'!$E$23-'Ejercicio 3 - TIR'!$C$23)*('Ejercicio 3 - TIR'!$D$23-'Ejercicio 3 - TIR'!$C$23)*R134),'Ejercicio 3 - TIR'!$E$23-SQRT(('Ejercicio 3 - TIR'!$E$23-'Ejercicio 3 - TIR'!$C$23)*('Ejercicio 3 - TIR'!$E$23-'Ejercicio 3 - TIR'!$D$23)*(1-R134)))</f>
        <v>0.135974338071144</v>
      </c>
      <c r="T134" s="16">
        <f ca="1" t="shared" ref="T134:X134" si="1011">RAND()</f>
        <v>0.373976781950863</v>
      </c>
      <c r="U134" s="18">
        <f ca="1">IF(T134&lt;=('Ejercicio 3 - TIR'!$D$24-'Ejercicio 3 - TIR'!$C$24)/('Ejercicio 3 - TIR'!$E$24-'Ejercicio 3 - TIR'!$C$24),'Ejercicio 3 - TIR'!$C$24+SQRT(('Ejercicio 3 - TIR'!$E$24-'Ejercicio 3 - TIR'!$C$24)*('Ejercicio 3 - TIR'!$D$24-'Ejercicio 3 - TIR'!$C$24)*T134),'Ejercicio 3 - TIR'!$E$24-SQRT(('Ejercicio 3 - TIR'!$E$24-'Ejercicio 3 - TIR'!$C$24)*('Ejercicio 3 - TIR'!$E$24-'Ejercicio 3 - TIR'!$D$24)*(1-T134)))</f>
        <v>0.178024118935246</v>
      </c>
      <c r="V134" s="16">
        <f ca="1" t="shared" si="1011"/>
        <v>0.530066902503121</v>
      </c>
      <c r="W134" s="18">
        <f ca="1">IF(V134&lt;=('Ejercicio 3 - TIR'!$D$25-'Ejercicio 3 - TIR'!$C$25)/('Ejercicio 3 - TIR'!$E$25-'Ejercicio 3 - TIR'!$C$25),'Ejercicio 3 - TIR'!$C$25+SQRT(('Ejercicio 3 - TIR'!$E$25-'Ejercicio 3 - TIR'!$C$25)*('Ejercicio 3 - TIR'!$D$25-'Ejercicio 3 - TIR'!$C$25)*V134),'Ejercicio 3 - TIR'!$E$25-SQRT(('Ejercicio 3 - TIR'!$E$25-'Ejercicio 3 - TIR'!$C$25)*('Ejercicio 3 - TIR'!$E$25-'Ejercicio 3 - TIR'!$D$25)*(1-V134)))</f>
        <v>0.209444287193552</v>
      </c>
      <c r="X134" s="16">
        <f ca="1" t="shared" si="1011"/>
        <v>0.377393755127873</v>
      </c>
      <c r="Y134" s="18">
        <f ca="1">IF(X134&lt;=('Ejercicio 3 - TIR'!$D$26-'Ejercicio 3 - TIR'!$C$26)/('Ejercicio 3 - TIR'!$E$26-'Ejercicio 3 - TIR'!$C$26),'Ejercicio 3 - TIR'!$C$26+SQRT(('Ejercicio 3 - TIR'!$E$26-'Ejercicio 3 - TIR'!$C$26)*('Ejercicio 3 - TIR'!$D$26-'Ejercicio 3 - TIR'!$C$26)*X134),'Ejercicio 3 - TIR'!$E$26-SQRT(('Ejercicio 3 - TIR'!$E$26-'Ejercicio 3 - TIR'!$C$26)*('Ejercicio 3 - TIR'!$E$26-'Ejercicio 3 - TIR'!$D$26)*(1-X134)))</f>
        <v>0.22201660822003</v>
      </c>
      <c r="Z134" s="16">
        <f ca="1" t="shared" si="956"/>
        <v>1.13326823757281</v>
      </c>
      <c r="AA134" s="16">
        <f ca="1" t="shared" si="957"/>
        <v>1.28736363603383</v>
      </c>
      <c r="AB134" s="16">
        <f ca="1" t="shared" si="958"/>
        <v>1.51654541308802</v>
      </c>
      <c r="AC134" s="16">
        <f ca="1" t="shared" si="959"/>
        <v>1.83417718612889</v>
      </c>
      <c r="AD134" s="16">
        <f ca="1" t="shared" si="960"/>
        <v>2.24139498386779</v>
      </c>
      <c r="AE134" s="15">
        <f ca="1" t="shared" si="961"/>
        <v>3989.99855191213</v>
      </c>
      <c r="AF134" s="15">
        <f ca="1" t="shared" si="962"/>
        <v>4532.53596391321</v>
      </c>
      <c r="AG134" s="15">
        <f ca="1" t="shared" si="963"/>
        <v>5339.43668543118</v>
      </c>
      <c r="AH134" s="15">
        <f ca="1" t="shared" si="964"/>
        <v>6457.75119602641</v>
      </c>
      <c r="AI134" s="15">
        <f ca="1" t="shared" si="965"/>
        <v>7891.47921329704</v>
      </c>
      <c r="AJ134" s="17">
        <f ca="1" t="shared" si="966"/>
        <v>42766.0886170511</v>
      </c>
      <c r="AK134" s="17">
        <f ca="1" t="shared" si="967"/>
        <v>50154.0245459595</v>
      </c>
      <c r="AL134" s="17">
        <f ca="1" t="shared" si="968"/>
        <v>62300.0607764071</v>
      </c>
      <c r="AM134" s="17">
        <f ca="1" t="shared" si="969"/>
        <v>57681.8151620175</v>
      </c>
      <c r="AN134" s="17">
        <f ca="1" t="shared" si="970"/>
        <v>92895.0532495181</v>
      </c>
      <c r="AO134" s="17">
        <f ca="1">C134/'Ejercicio 3 - TIR'!$D$7</f>
        <v>15181.1414928129</v>
      </c>
      <c r="AP134" s="17">
        <f ca="1" t="shared" si="971"/>
        <v>27584.9471242382</v>
      </c>
      <c r="AQ134" s="17">
        <f ca="1" t="shared" si="972"/>
        <v>34972.8830531467</v>
      </c>
      <c r="AR134" s="17">
        <f ca="1" t="shared" si="973"/>
        <v>47118.9192835942</v>
      </c>
      <c r="AS134" s="17">
        <f ca="1" t="shared" si="974"/>
        <v>42500.6736692047</v>
      </c>
      <c r="AT134" s="17">
        <f ca="1" t="shared" si="975"/>
        <v>77713.9117567052</v>
      </c>
      <c r="AU134" s="17">
        <f ca="1">AP134*'Ejercicio 3 - TIR'!$D$5</f>
        <v>13792.4735621191</v>
      </c>
      <c r="AV134" s="17">
        <f ca="1">AQ134*'Ejercicio 3 - TIR'!$D$5</f>
        <v>17486.4415265733</v>
      </c>
      <c r="AW134" s="17">
        <f ca="1">AR134*'Ejercicio 3 - TIR'!$D$5</f>
        <v>23559.4596417971</v>
      </c>
      <c r="AX134" s="17">
        <f ca="1">AS134*'Ejercicio 3 - TIR'!$D$5</f>
        <v>21250.3368346023</v>
      </c>
      <c r="AY134" s="17">
        <f ca="1">AT134*'Ejercicio 3 - TIR'!$D$5</f>
        <v>38856.9558783526</v>
      </c>
      <c r="AZ134" s="17">
        <f ca="1" t="shared" ref="AZ134:BD134" si="1012">AJ134-AU134-AE134</f>
        <v>24983.6165030199</v>
      </c>
      <c r="BA134" s="17">
        <f ca="1" t="shared" si="1012"/>
        <v>28135.047055473</v>
      </c>
      <c r="BB134" s="17">
        <f ca="1" t="shared" si="1012"/>
        <v>33401.1644491788</v>
      </c>
      <c r="BC134" s="17">
        <f ca="1" t="shared" si="1012"/>
        <v>29973.7271313888</v>
      </c>
      <c r="BD134" s="17">
        <f ca="1" t="shared" si="1012"/>
        <v>46146.6181578685</v>
      </c>
      <c r="BE134" s="17">
        <f ca="1" t="shared" ref="BE134:BI134" si="1013">AZ134/Z134</f>
        <v>22045.6337473366</v>
      </c>
      <c r="BF134" s="17">
        <f ca="1" t="shared" si="1013"/>
        <v>21854.7784541692</v>
      </c>
      <c r="BG134" s="17">
        <f ca="1" t="shared" si="1013"/>
        <v>22024.5065930249</v>
      </c>
      <c r="BH134" s="17">
        <f ca="1" t="shared" si="1013"/>
        <v>16341.7838571254</v>
      </c>
      <c r="BI134" s="17">
        <f ca="1" t="shared" si="1013"/>
        <v>20588.347207879</v>
      </c>
      <c r="BJ134" s="17">
        <f ca="1" t="shared" si="978"/>
        <v>67106.4831558949</v>
      </c>
      <c r="BK134" s="17">
        <f ca="1" t="shared" si="979"/>
        <v>34026.934391378</v>
      </c>
      <c r="BL134" s="17">
        <f ca="1" t="shared" si="980"/>
        <v>101133.417547273</v>
      </c>
      <c r="BM134" s="17">
        <f ca="1">BK134*'Ejercicio 3 - TIR'!$D$5</f>
        <v>17013.467195689</v>
      </c>
      <c r="BN134" s="17">
        <f ca="1" t="shared" si="981"/>
        <v>84119.9503515838</v>
      </c>
      <c r="BO134" s="17">
        <f ca="1" t="shared" si="982"/>
        <v>37530.1769465126</v>
      </c>
      <c r="BP134" s="17">
        <f ca="1" t="shared" si="983"/>
        <v>-105845.313664171</v>
      </c>
      <c r="BQ134" s="17">
        <f ca="1" t="shared" ref="BQ134:BT134" si="1014">BE134</f>
        <v>22045.6337473366</v>
      </c>
      <c r="BR134" s="17">
        <f ca="1" t="shared" si="1014"/>
        <v>21854.7784541692</v>
      </c>
      <c r="BS134" s="17">
        <f ca="1" t="shared" si="1014"/>
        <v>22024.5065930249</v>
      </c>
      <c r="BT134" s="17">
        <f ca="1" t="shared" si="1014"/>
        <v>16341.7838571254</v>
      </c>
      <c r="BU134" s="17">
        <f ca="1" t="shared" si="985"/>
        <v>58118.5241543916</v>
      </c>
      <c r="BV134" s="19">
        <f ca="1" t="shared" si="986"/>
        <v>8.72597488831892</v>
      </c>
    </row>
    <row r="135" ht="15" customHeight="1" spans="1:74">
      <c r="A135" s="15">
        <v>134</v>
      </c>
      <c r="B135" s="16">
        <f ca="1" t="shared" ref="B135:F135" si="1015">RAND()</f>
        <v>0.426136218883303</v>
      </c>
      <c r="C135" s="17">
        <f ca="1">IF(B135&lt;=('Ejercicio 3 - TIR'!$D$13-'Ejercicio 3 - TIR'!$C$13)/('Ejercicio 3 - TIR'!$E$13-'Ejercicio 3 - TIR'!$C$13),'Ejercicio 3 - TIR'!$C$13+SQRT(('Ejercicio 3 - TIR'!$E$13-'Ejercicio 3 - TIR'!$C$13)*('Ejercicio 3 - TIR'!$D$13-'Ejercicio 3 - TIR'!$C$13)*B135),'Ejercicio 3 - TIR'!$E$13-SQRT(('Ejercicio 3 - TIR'!$E$13-'Ejercicio 3 - TIR'!$C$13)*('Ejercicio 3 - TIR'!$E$13-'Ejercicio 3 - TIR'!$D$13)*(1-B135)))</f>
        <v>73758.1148287697</v>
      </c>
      <c r="D135" s="16">
        <f ca="1" t="shared" si="1015"/>
        <v>0.0279978509277754</v>
      </c>
      <c r="E135" s="17">
        <f ca="1">IF(D135&lt;=('Ejercicio 3 - TIR'!$D$14-'Ejercicio 3 - TIR'!$C$14)/('Ejercicio 3 - TIR'!$E$14-'Ejercicio 3 - TIR'!$C$14),'Ejercicio 3 - TIR'!$C$14+SQRT(('Ejercicio 3 - TIR'!$E$14-'Ejercicio 3 - TIR'!$C$14)*('Ejercicio 3 - TIR'!$D$14-'Ejercicio 3 - TIR'!$C$14)*D135),'Ejercicio 3 - TIR'!$E$14-SQRT(('Ejercicio 3 - TIR'!$E$14-'Ejercicio 3 - TIR'!$C$14)*('Ejercicio 3 - TIR'!$E$14-'Ejercicio 3 - TIR'!$D$14)*(1-D135)))</f>
        <v>26449.0820610246</v>
      </c>
      <c r="F135" s="16">
        <f ca="1" t="shared" si="1015"/>
        <v>0.0156142454448727</v>
      </c>
      <c r="G135" s="17">
        <f ca="1">IF(F135&lt;=('Ejercicio 3 - TIR'!$D$18-'Ejercicio 3 - TIR'!$C$18)/('Ejercicio 3 - TIR'!$E$18-'Ejercicio 3 - TIR'!$C$18),'Ejercicio 3 - TIR'!$C$18+SQRT(('Ejercicio 3 - TIR'!$E$18-'Ejercicio 3 - TIR'!$C$18)*('Ejercicio 3 - TIR'!$D$18-'Ejercicio 3 - TIR'!$C$18)*F135),'Ejercicio 3 - TIR'!$E$18-SQRT(('Ejercicio 3 - TIR'!$E$18-'Ejercicio 3 - TIR'!$C$18)*('Ejercicio 3 - TIR'!$E$18-'Ejercicio 3 - TIR'!$D$18)*(1-F135)))</f>
        <v>31530.4041350999</v>
      </c>
      <c r="H135" s="16">
        <f ca="1" t="shared" ref="H135:L135" si="1016">RAND()</f>
        <v>0.302260522591575</v>
      </c>
      <c r="I135" s="17">
        <f ca="1">IF(H135&lt;=('Ejercicio 3 - TIR'!$D$18-'Ejercicio 3 - TIR'!$C$18)/('Ejercicio 3 - TIR'!$E$18-'Ejercicio 3 - TIR'!$C$18),'Ejercicio 3 - TIR'!$C$18+SQRT(('Ejercicio 3 - TIR'!$E$18-'Ejercicio 3 - TIR'!$C$18)*('Ejercicio 3 - TIR'!$D$18-'Ejercicio 3 - TIR'!$C$18)*H135),'Ejercicio 3 - TIR'!$E$18-SQRT(('Ejercicio 3 - TIR'!$E$18-'Ejercicio 3 - TIR'!$C$18)*('Ejercicio 3 - TIR'!$E$18-'Ejercicio 3 - TIR'!$D$18)*(1-H135)))</f>
        <v>36733.4299126624</v>
      </c>
      <c r="J135" s="16">
        <f ca="1" t="shared" si="1016"/>
        <v>0.98228929747209</v>
      </c>
      <c r="K135" s="17">
        <f ca="1">IF(J135&lt;=('Ejercicio 3 - TIR'!$D$18-'Ejercicio 3 - TIR'!$C$18)/('Ejercicio 3 - TIR'!$E$18-'Ejercicio 3 - TIR'!$C$18),'Ejercicio 3 - TIR'!$C$18+SQRT(('Ejercicio 3 - TIR'!$E$18-'Ejercicio 3 - TIR'!$C$18)*('Ejercicio 3 - TIR'!$D$18-'Ejercicio 3 - TIR'!$C$18)*J135),'Ejercicio 3 - TIR'!$E$18-SQRT(('Ejercicio 3 - TIR'!$E$18-'Ejercicio 3 - TIR'!$C$18)*('Ejercicio 3 - TIR'!$E$18-'Ejercicio 3 - TIR'!$D$18)*(1-J135)))</f>
        <v>43847.4798528472</v>
      </c>
      <c r="L135" s="16">
        <f ca="1" t="shared" si="1016"/>
        <v>0.70667623576863</v>
      </c>
      <c r="M135" s="17">
        <f ca="1">IF(L135&lt;=('Ejercicio 3 - TIR'!$D$18-'Ejercicio 3 - TIR'!$C$18)/('Ejercicio 3 - TIR'!$E$18-'Ejercicio 3 - TIR'!$C$18),'Ejercicio 3 - TIR'!$C$18+SQRT(('Ejercicio 3 - TIR'!$E$18-'Ejercicio 3 - TIR'!$C$18)*('Ejercicio 3 - TIR'!$D$18-'Ejercicio 3 - TIR'!$C$18)*L135),'Ejercicio 3 - TIR'!$E$18-SQRT(('Ejercicio 3 - TIR'!$E$18-'Ejercicio 3 - TIR'!$C$18)*('Ejercicio 3 - TIR'!$E$18-'Ejercicio 3 - TIR'!$D$18)*(1-L135)))</f>
        <v>40309.6607460278</v>
      </c>
      <c r="N135" s="16">
        <f ca="1" t="shared" ref="N135:R135" si="1017">RAND()</f>
        <v>0.878689217098437</v>
      </c>
      <c r="O135" s="17">
        <f ca="1">IF(N135&lt;=('Ejercicio 3 - TIR'!$D$18-'Ejercicio 3 - TIR'!$C$18)/('Ejercicio 3 - TIR'!$E$18-'Ejercicio 3 - TIR'!$C$18),'Ejercicio 3 - TIR'!$C$18+SQRT(('Ejercicio 3 - TIR'!$E$18-'Ejercicio 3 - TIR'!$C$18)*('Ejercicio 3 - TIR'!$D$18-'Ejercicio 3 - TIR'!$C$18)*N135),'Ejercicio 3 - TIR'!$E$18-SQRT(('Ejercicio 3 - TIR'!$E$18-'Ejercicio 3 - TIR'!$C$18)*('Ejercicio 3 - TIR'!$E$18-'Ejercicio 3 - TIR'!$D$18)*(1-N135)))</f>
        <v>41983.6597145519</v>
      </c>
      <c r="P135" s="16">
        <f ca="1" t="shared" si="1017"/>
        <v>0.0178108636138312</v>
      </c>
      <c r="Q135" s="18">
        <f ca="1">IF(P135&lt;=('Ejercicio 3 - TIR'!$D$22-'Ejercicio 3 - TIR'!$C$22)/('Ejercicio 3 - TIR'!$E$22-'Ejercicio 3 - TIR'!$C$22),'Ejercicio 3 - TIR'!$C$22+SQRT(('Ejercicio 3 - TIR'!$E$22-'Ejercicio 3 - TIR'!$C$22)*('Ejercicio 3 - TIR'!$D$22-'Ejercicio 3 - TIR'!$C$22)*P135),'Ejercicio 3 - TIR'!$E$22-SQRT(('Ejercicio 3 - TIR'!$E$22-'Ejercicio 3 - TIR'!$C$22)*('Ejercicio 3 - TIR'!$E$22-'Ejercicio 3 - TIR'!$D$22)*(1-P135)))</f>
        <v>0.125662115726908</v>
      </c>
      <c r="R135" s="16">
        <f ca="1" t="shared" si="1017"/>
        <v>0.996104353613669</v>
      </c>
      <c r="S135" s="18">
        <f ca="1">IF(R135&lt;=('Ejercicio 3 - TIR'!$D$23-'Ejercicio 3 - TIR'!$C$23)/('Ejercicio 3 - TIR'!$E$23-'Ejercicio 3 - TIR'!$C$23),'Ejercicio 3 - TIR'!$C$23+SQRT(('Ejercicio 3 - TIR'!$E$23-'Ejercicio 3 - TIR'!$C$23)*('Ejercicio 3 - TIR'!$D$23-'Ejercicio 3 - TIR'!$C$23)*R135),'Ejercicio 3 - TIR'!$E$23-SQRT(('Ejercicio 3 - TIR'!$E$23-'Ejercicio 3 - TIR'!$C$23)*('Ejercicio 3 - TIR'!$E$23-'Ejercicio 3 - TIR'!$D$23)*(1-R135)))</f>
        <v>0.177351951002078</v>
      </c>
      <c r="T135" s="16">
        <f ca="1" t="shared" ref="T135:X135" si="1018">RAND()</f>
        <v>0.386056615715868</v>
      </c>
      <c r="U135" s="18">
        <f ca="1">IF(T135&lt;=('Ejercicio 3 - TIR'!$D$24-'Ejercicio 3 - TIR'!$C$24)/('Ejercicio 3 - TIR'!$E$24-'Ejercicio 3 - TIR'!$C$24),'Ejercicio 3 - TIR'!$C$24+SQRT(('Ejercicio 3 - TIR'!$E$24-'Ejercicio 3 - TIR'!$C$24)*('Ejercicio 3 - TIR'!$D$24-'Ejercicio 3 - TIR'!$C$24)*T135),'Ejercicio 3 - TIR'!$E$24-SQRT(('Ejercicio 3 - TIR'!$E$24-'Ejercicio 3 - TIR'!$C$24)*('Ejercicio 3 - TIR'!$E$24-'Ejercicio 3 - TIR'!$D$24)*(1-T135)))</f>
        <v>0.178473125803173</v>
      </c>
      <c r="V135" s="16">
        <f ca="1" t="shared" si="1018"/>
        <v>0.890595729727894</v>
      </c>
      <c r="W135" s="18">
        <f ca="1">IF(V135&lt;=('Ejercicio 3 - TIR'!$D$25-'Ejercicio 3 - TIR'!$C$25)/('Ejercicio 3 - TIR'!$E$25-'Ejercicio 3 - TIR'!$C$25),'Ejercicio 3 - TIR'!$C$25+SQRT(('Ejercicio 3 - TIR'!$E$25-'Ejercicio 3 - TIR'!$C$25)*('Ejercicio 3 - TIR'!$D$25-'Ejercicio 3 - TIR'!$C$25)*V135),'Ejercicio 3 - TIR'!$E$25-SQRT(('Ejercicio 3 - TIR'!$E$25-'Ejercicio 3 - TIR'!$C$25)*('Ejercicio 3 - TIR'!$E$25-'Ejercicio 3 - TIR'!$D$25)*(1-V135)))</f>
        <v>0.230431787359282</v>
      </c>
      <c r="X135" s="16">
        <f ca="1" t="shared" si="1018"/>
        <v>0.485425858159512</v>
      </c>
      <c r="Y135" s="18">
        <f ca="1">IF(X135&lt;=('Ejercicio 3 - TIR'!$D$26-'Ejercicio 3 - TIR'!$C$26)/('Ejercicio 3 - TIR'!$E$26-'Ejercicio 3 - TIR'!$C$26),'Ejercicio 3 - TIR'!$C$26+SQRT(('Ejercicio 3 - TIR'!$E$26-'Ejercicio 3 - TIR'!$C$26)*('Ejercicio 3 - TIR'!$D$26-'Ejercicio 3 - TIR'!$C$26)*X135),'Ejercicio 3 - TIR'!$E$26-SQRT(('Ejercicio 3 - TIR'!$E$26-'Ejercicio 3 - TIR'!$C$26)*('Ejercicio 3 - TIR'!$E$26-'Ejercicio 3 - TIR'!$D$26)*(1-X135)))</f>
        <v>0.227286620617355</v>
      </c>
      <c r="Z135" s="16">
        <f ca="1" t="shared" si="956"/>
        <v>1.12566211572691</v>
      </c>
      <c r="AA135" s="16">
        <f ca="1" t="shared" si="957"/>
        <v>1.3253004881202</v>
      </c>
      <c r="AB135" s="16">
        <f ca="1" t="shared" si="958"/>
        <v>1.56183100886349</v>
      </c>
      <c r="AC135" s="16">
        <f ca="1" t="shared" si="959"/>
        <v>1.92172651978905</v>
      </c>
      <c r="AD135" s="16">
        <f ca="1" t="shared" si="960"/>
        <v>2.35850924622265</v>
      </c>
      <c r="AE135" s="15">
        <f ca="1" t="shared" si="961"/>
        <v>3323.64761082295</v>
      </c>
      <c r="AF135" s="15">
        <f ca="1" t="shared" si="962"/>
        <v>3913.10299904579</v>
      </c>
      <c r="AG135" s="15">
        <f ca="1" t="shared" si="963"/>
        <v>4611.48672287526</v>
      </c>
      <c r="AH135" s="15">
        <f ca="1" t="shared" si="964"/>
        <v>5674.11985081101</v>
      </c>
      <c r="AI135" s="15">
        <f ca="1" t="shared" si="965"/>
        <v>6963.77137667969</v>
      </c>
      <c r="AJ135" s="17">
        <f ca="1" t="shared" si="966"/>
        <v>35492.581428441</v>
      </c>
      <c r="AK135" s="17">
        <f ca="1" t="shared" si="967"/>
        <v>48682.8325935806</v>
      </c>
      <c r="AL135" s="17">
        <f ca="1" t="shared" si="968"/>
        <v>68482.3536946936</v>
      </c>
      <c r="AM135" s="17">
        <f ca="1" t="shared" si="969"/>
        <v>77464.1440593412</v>
      </c>
      <c r="AN135" s="17">
        <f ca="1" t="shared" si="970"/>
        <v>99018.8496270361</v>
      </c>
      <c r="AO135" s="17">
        <f ca="1">C135/'Ejercicio 3 - TIR'!$D$7</f>
        <v>14751.6229657539</v>
      </c>
      <c r="AP135" s="17">
        <f ca="1" t="shared" si="971"/>
        <v>20740.9584626871</v>
      </c>
      <c r="AQ135" s="17">
        <f ca="1" t="shared" si="972"/>
        <v>33931.2096278267</v>
      </c>
      <c r="AR135" s="17">
        <f ca="1" t="shared" si="973"/>
        <v>53730.7307289397</v>
      </c>
      <c r="AS135" s="17">
        <f ca="1" t="shared" si="974"/>
        <v>62712.5210935872</v>
      </c>
      <c r="AT135" s="17">
        <f ca="1" t="shared" si="975"/>
        <v>84267.2266612821</v>
      </c>
      <c r="AU135" s="17">
        <f ca="1">AP135*'Ejercicio 3 - TIR'!$D$5</f>
        <v>10370.4792313435</v>
      </c>
      <c r="AV135" s="17">
        <f ca="1">AQ135*'Ejercicio 3 - TIR'!$D$5</f>
        <v>16965.6048139133</v>
      </c>
      <c r="AW135" s="17">
        <f ca="1">AR135*'Ejercicio 3 - TIR'!$D$5</f>
        <v>26865.3653644698</v>
      </c>
      <c r="AX135" s="17">
        <f ca="1">AS135*'Ejercicio 3 - TIR'!$D$5</f>
        <v>31356.2605467936</v>
      </c>
      <c r="AY135" s="17">
        <f ca="1">AT135*'Ejercicio 3 - TIR'!$D$5</f>
        <v>42133.6133306411</v>
      </c>
      <c r="AZ135" s="17">
        <f ca="1" t="shared" ref="AZ135:BD135" si="1019">AJ135-AU135-AE135</f>
        <v>21798.4545862745</v>
      </c>
      <c r="BA135" s="17">
        <f ca="1" t="shared" si="1019"/>
        <v>27804.1247806215</v>
      </c>
      <c r="BB135" s="17">
        <f ca="1" t="shared" si="1019"/>
        <v>37005.5016073485</v>
      </c>
      <c r="BC135" s="17">
        <f ca="1" t="shared" si="1019"/>
        <v>40433.7636617365</v>
      </c>
      <c r="BD135" s="17">
        <f ca="1" t="shared" si="1019"/>
        <v>49921.4649197153</v>
      </c>
      <c r="BE135" s="17">
        <f ca="1" t="shared" ref="BE135:BI135" si="1020">AZ135/Z135</f>
        <v>19365.0068539421</v>
      </c>
      <c r="BF135" s="17">
        <f ca="1" t="shared" si="1020"/>
        <v>20979.4873161623</v>
      </c>
      <c r="BG135" s="17">
        <f ca="1" t="shared" si="1020"/>
        <v>23693.6655741499</v>
      </c>
      <c r="BH135" s="17">
        <f ca="1" t="shared" si="1020"/>
        <v>21040.3318294088</v>
      </c>
      <c r="BI135" s="17">
        <f ca="1" t="shared" si="1020"/>
        <v>21166.5334785813</v>
      </c>
      <c r="BJ135" s="17">
        <f ca="1" t="shared" si="978"/>
        <v>62380.4045950281</v>
      </c>
      <c r="BK135" s="17">
        <f ca="1" t="shared" si="979"/>
        <v>34791.8391615211</v>
      </c>
      <c r="BL135" s="17">
        <f ca="1" t="shared" si="980"/>
        <v>97172.2437565492</v>
      </c>
      <c r="BM135" s="17">
        <f ca="1">BK135*'Ejercicio 3 - TIR'!$D$5</f>
        <v>17395.9195807605</v>
      </c>
      <c r="BN135" s="17">
        <f ca="1" t="shared" si="981"/>
        <v>79776.3241757886</v>
      </c>
      <c r="BO135" s="17">
        <f ca="1" t="shared" si="982"/>
        <v>33824.8935439015</v>
      </c>
      <c r="BP135" s="17">
        <f ca="1" t="shared" si="983"/>
        <v>-100207.196889794</v>
      </c>
      <c r="BQ135" s="17">
        <f ca="1" t="shared" ref="BQ135:BT135" si="1021">BE135</f>
        <v>19365.0068539421</v>
      </c>
      <c r="BR135" s="17">
        <f ca="1" t="shared" si="1021"/>
        <v>20979.4873161623</v>
      </c>
      <c r="BS135" s="17">
        <f ca="1" t="shared" si="1021"/>
        <v>23693.6655741499</v>
      </c>
      <c r="BT135" s="17">
        <f ca="1" t="shared" si="1021"/>
        <v>21040.3318294088</v>
      </c>
      <c r="BU135" s="17">
        <f ca="1" t="shared" si="985"/>
        <v>54991.4270224828</v>
      </c>
      <c r="BV135" s="19">
        <f ca="1" t="shared" si="986"/>
        <v>10.3497758077227</v>
      </c>
    </row>
    <row r="136" ht="15" customHeight="1" spans="1:74">
      <c r="A136" s="15">
        <v>135</v>
      </c>
      <c r="B136" s="16">
        <f ca="1" t="shared" ref="B136:F136" si="1022">RAND()</f>
        <v>0.40656947256898</v>
      </c>
      <c r="C136" s="17">
        <f ca="1">IF(B136&lt;=('Ejercicio 3 - TIR'!$D$13-'Ejercicio 3 - TIR'!$C$13)/('Ejercicio 3 - TIR'!$E$13-'Ejercicio 3 - TIR'!$C$13),'Ejercicio 3 - TIR'!$C$13+SQRT(('Ejercicio 3 - TIR'!$E$13-'Ejercicio 3 - TIR'!$C$13)*('Ejercicio 3 - TIR'!$D$13-'Ejercicio 3 - TIR'!$C$13)*B136),'Ejercicio 3 - TIR'!$E$13-SQRT(('Ejercicio 3 - TIR'!$E$13-'Ejercicio 3 - TIR'!$C$13)*('Ejercicio 3 - TIR'!$E$13-'Ejercicio 3 - TIR'!$D$13)*(1-B136)))</f>
        <v>73314.4864595559</v>
      </c>
      <c r="D136" s="16">
        <f ca="1" t="shared" si="1022"/>
        <v>0.682721027122439</v>
      </c>
      <c r="E136" s="17">
        <f ca="1">IF(D136&lt;=('Ejercicio 3 - TIR'!$D$14-'Ejercicio 3 - TIR'!$C$14)/('Ejercicio 3 - TIR'!$E$14-'Ejercicio 3 - TIR'!$C$14),'Ejercicio 3 - TIR'!$C$14+SQRT(('Ejercicio 3 - TIR'!$E$14-'Ejercicio 3 - TIR'!$C$14)*('Ejercicio 3 - TIR'!$D$14-'Ejercicio 3 - TIR'!$C$14)*D136),'Ejercicio 3 - TIR'!$E$14-SQRT(('Ejercicio 3 - TIR'!$E$14-'Ejercicio 3 - TIR'!$C$14)*('Ejercicio 3 - TIR'!$E$14-'Ejercicio 3 - TIR'!$D$14)*(1-D136)))</f>
        <v>33101.3156376281</v>
      </c>
      <c r="F136" s="16">
        <f ca="1" t="shared" si="1022"/>
        <v>0.192185246283725</v>
      </c>
      <c r="G136" s="17">
        <f ca="1">IF(F136&lt;=('Ejercicio 3 - TIR'!$D$18-'Ejercicio 3 - TIR'!$C$18)/('Ejercicio 3 - TIR'!$E$18-'Ejercicio 3 - TIR'!$C$18),'Ejercicio 3 - TIR'!$C$18+SQRT(('Ejercicio 3 - TIR'!$E$18-'Ejercicio 3 - TIR'!$C$18)*('Ejercicio 3 - TIR'!$D$18-'Ejercicio 3 - TIR'!$C$18)*F136),'Ejercicio 3 - TIR'!$E$18-SQRT(('Ejercicio 3 - TIR'!$E$18-'Ejercicio 3 - TIR'!$C$18)*('Ejercicio 3 - TIR'!$E$18-'Ejercicio 3 - TIR'!$D$18)*(1-F136)))</f>
        <v>35369.1514173618</v>
      </c>
      <c r="H136" s="16">
        <f ca="1" t="shared" ref="H136:L136" si="1023">RAND()</f>
        <v>0.172255721541665</v>
      </c>
      <c r="I136" s="17">
        <f ca="1">IF(H136&lt;=('Ejercicio 3 - TIR'!$D$18-'Ejercicio 3 - TIR'!$C$18)/('Ejercicio 3 - TIR'!$E$18-'Ejercicio 3 - TIR'!$C$18),'Ejercicio 3 - TIR'!$C$18+SQRT(('Ejercicio 3 - TIR'!$E$18-'Ejercicio 3 - TIR'!$C$18)*('Ejercicio 3 - TIR'!$D$18-'Ejercicio 3 - TIR'!$C$18)*H136),'Ejercicio 3 - TIR'!$E$18-SQRT(('Ejercicio 3 - TIR'!$E$18-'Ejercicio 3 - TIR'!$C$18)*('Ejercicio 3 - TIR'!$E$18-'Ejercicio 3 - TIR'!$D$18)*(1-H136)))</f>
        <v>35083.1445219716</v>
      </c>
      <c r="J136" s="16">
        <f ca="1" t="shared" si="1023"/>
        <v>0.742420744955626</v>
      </c>
      <c r="K136" s="17">
        <f ca="1">IF(J136&lt;=('Ejercicio 3 - TIR'!$D$18-'Ejercicio 3 - TIR'!$C$18)/('Ejercicio 3 - TIR'!$E$18-'Ejercicio 3 - TIR'!$C$18),'Ejercicio 3 - TIR'!$C$18+SQRT(('Ejercicio 3 - TIR'!$E$18-'Ejercicio 3 - TIR'!$C$18)*('Ejercicio 3 - TIR'!$D$18-'Ejercicio 3 - TIR'!$C$18)*J136),'Ejercicio 3 - TIR'!$E$18-SQRT(('Ejercicio 3 - TIR'!$E$18-'Ejercicio 3 - TIR'!$C$18)*('Ejercicio 3 - TIR'!$E$18-'Ejercicio 3 - TIR'!$D$18)*(1-J136)))</f>
        <v>40604.7247949272</v>
      </c>
      <c r="L136" s="16">
        <f ca="1" t="shared" si="1023"/>
        <v>0.700294200917034</v>
      </c>
      <c r="M136" s="17">
        <f ca="1">IF(L136&lt;=('Ejercicio 3 - TIR'!$D$18-'Ejercicio 3 - TIR'!$C$18)/('Ejercicio 3 - TIR'!$E$18-'Ejercicio 3 - TIR'!$C$18),'Ejercicio 3 - TIR'!$C$18+SQRT(('Ejercicio 3 - TIR'!$E$18-'Ejercicio 3 - TIR'!$C$18)*('Ejercicio 3 - TIR'!$D$18-'Ejercicio 3 - TIR'!$C$18)*L136),'Ejercicio 3 - TIR'!$E$18-SQRT(('Ejercicio 3 - TIR'!$E$18-'Ejercicio 3 - TIR'!$C$18)*('Ejercicio 3 - TIR'!$E$18-'Ejercicio 3 - TIR'!$D$18)*(1-L136)))</f>
        <v>40258.9099427218</v>
      </c>
      <c r="N136" s="16">
        <f ca="1" t="shared" ref="N136:R136" si="1024">RAND()</f>
        <v>0.612832270657998</v>
      </c>
      <c r="O136" s="17">
        <f ca="1">IF(N136&lt;=('Ejercicio 3 - TIR'!$D$18-'Ejercicio 3 - TIR'!$C$18)/('Ejercicio 3 - TIR'!$E$18-'Ejercicio 3 - TIR'!$C$18),'Ejercicio 3 - TIR'!$C$18+SQRT(('Ejercicio 3 - TIR'!$E$18-'Ejercicio 3 - TIR'!$C$18)*('Ejercicio 3 - TIR'!$D$18-'Ejercicio 3 - TIR'!$C$18)*N136),'Ejercicio 3 - TIR'!$E$18-SQRT(('Ejercicio 3 - TIR'!$E$18-'Ejercicio 3 - TIR'!$C$18)*('Ejercicio 3 - TIR'!$E$18-'Ejercicio 3 - TIR'!$D$18)*(1-N136)))</f>
        <v>39587.7442914744</v>
      </c>
      <c r="P136" s="16">
        <f ca="1" t="shared" si="1024"/>
        <v>0.525269001126328</v>
      </c>
      <c r="Q136" s="18">
        <f ca="1">IF(P136&lt;=('Ejercicio 3 - TIR'!$D$22-'Ejercicio 3 - TIR'!$C$22)/('Ejercicio 3 - TIR'!$E$22-'Ejercicio 3 - TIR'!$C$22),'Ejercicio 3 - TIR'!$C$22+SQRT(('Ejercicio 3 - TIR'!$E$22-'Ejercicio 3 - TIR'!$C$22)*('Ejercicio 3 - TIR'!$D$22-'Ejercicio 3 - TIR'!$C$22)*P136),'Ejercicio 3 - TIR'!$E$22-SQRT(('Ejercicio 3 - TIR'!$E$22-'Ejercicio 3 - TIR'!$C$22)*('Ejercicio 3 - TIR'!$E$22-'Ejercicio 3 - TIR'!$D$22)*(1-P136)))</f>
        <v>0.150767897818107</v>
      </c>
      <c r="R136" s="16">
        <f ca="1" t="shared" si="1024"/>
        <v>0.281626050590027</v>
      </c>
      <c r="S136" s="18">
        <f ca="1">IF(R136&lt;=('Ejercicio 3 - TIR'!$D$23-'Ejercicio 3 - TIR'!$C$23)/('Ejercicio 3 - TIR'!$E$23-'Ejercicio 3 - TIR'!$C$23),'Ejercicio 3 - TIR'!$C$23+SQRT(('Ejercicio 3 - TIR'!$E$23-'Ejercicio 3 - TIR'!$C$23)*('Ejercicio 3 - TIR'!$D$23-'Ejercicio 3 - TIR'!$C$23)*R136),'Ejercicio 3 - TIR'!$E$23-SQRT(('Ejercicio 3 - TIR'!$E$23-'Ejercicio 3 - TIR'!$C$23)*('Ejercicio 3 - TIR'!$E$23-'Ejercicio 3 - TIR'!$D$23)*(1-R136)))</f>
        <v>0.142515036998905</v>
      </c>
      <c r="T136" s="16">
        <f ca="1" t="shared" ref="T136:X136" si="1025">RAND()</f>
        <v>0.2727671894303</v>
      </c>
      <c r="U136" s="18">
        <f ca="1">IF(T136&lt;=('Ejercicio 3 - TIR'!$D$24-'Ejercicio 3 - TIR'!$C$24)/('Ejercicio 3 - TIR'!$E$24-'Ejercicio 3 - TIR'!$C$24),'Ejercicio 3 - TIR'!$C$24+SQRT(('Ejercicio 3 - TIR'!$E$24-'Ejercicio 3 - TIR'!$C$24)*('Ejercicio 3 - TIR'!$D$24-'Ejercicio 3 - TIR'!$C$24)*T136),'Ejercicio 3 - TIR'!$E$24-SQRT(('Ejercicio 3 - TIR'!$E$24-'Ejercicio 3 - TIR'!$C$24)*('Ejercicio 3 - TIR'!$E$24-'Ejercicio 3 - TIR'!$D$24)*(1-T136)))</f>
        <v>0.173933472330684</v>
      </c>
      <c r="V136" s="16">
        <f ca="1" t="shared" si="1025"/>
        <v>0.191746056990613</v>
      </c>
      <c r="W136" s="18">
        <f ca="1">IF(V136&lt;=('Ejercicio 3 - TIR'!$D$25-'Ejercicio 3 - TIR'!$C$25)/('Ejercicio 3 - TIR'!$E$25-'Ejercicio 3 - TIR'!$C$25),'Ejercicio 3 - TIR'!$C$25+SQRT(('Ejercicio 3 - TIR'!$E$25-'Ejercicio 3 - TIR'!$C$25)*('Ejercicio 3 - TIR'!$D$25-'Ejercicio 3 - TIR'!$C$25)*V136),'Ejercicio 3 - TIR'!$E$25-SQRT(('Ejercicio 3 - TIR'!$E$25-'Ejercicio 3 - TIR'!$C$25)*('Ejercicio 3 - TIR'!$E$25-'Ejercicio 3 - TIR'!$D$25)*(1-V136)))</f>
        <v>0.196384275381806</v>
      </c>
      <c r="X136" s="16">
        <f ca="1" t="shared" si="1025"/>
        <v>0.993941503460717</v>
      </c>
      <c r="Y136" s="18">
        <f ca="1">IF(X136&lt;=('Ejercicio 3 - TIR'!$D$26-'Ejercicio 3 - TIR'!$C$26)/('Ejercicio 3 - TIR'!$E$26-'Ejercicio 3 - TIR'!$C$26),'Ejercicio 3 - TIR'!$C$26+SQRT(('Ejercicio 3 - TIR'!$E$26-'Ejercicio 3 - TIR'!$C$26)*('Ejercicio 3 - TIR'!$D$26-'Ejercicio 3 - TIR'!$C$26)*X136),'Ejercicio 3 - TIR'!$E$26-SQRT(('Ejercicio 3 - TIR'!$E$26-'Ejercicio 3 - TIR'!$C$26)*('Ejercicio 3 - TIR'!$E$26-'Ejercicio 3 - TIR'!$D$26)*(1-X136)))</f>
        <v>0.274280220169261</v>
      </c>
      <c r="Z136" s="16">
        <f ca="1" t="shared" si="956"/>
        <v>1.15076789781811</v>
      </c>
      <c r="AA136" s="16">
        <f ca="1" t="shared" si="957"/>
        <v>1.31476962735281</v>
      </c>
      <c r="AB136" s="16">
        <f ca="1" t="shared" si="958"/>
        <v>1.5434520739532</v>
      </c>
      <c r="AC136" s="16">
        <f ca="1" t="shared" si="959"/>
        <v>1.84656179108305</v>
      </c>
      <c r="AD136" s="16">
        <f ca="1" t="shared" si="960"/>
        <v>2.35303716569745</v>
      </c>
      <c r="AE136" s="15">
        <f ca="1" t="shared" si="961"/>
        <v>4990.61577369884</v>
      </c>
      <c r="AF136" s="15">
        <f ca="1" t="shared" si="962"/>
        <v>5701.85356533485</v>
      </c>
      <c r="AG136" s="15">
        <f ca="1" t="shared" si="963"/>
        <v>6693.59675467463</v>
      </c>
      <c r="AH136" s="15">
        <f ca="1" t="shared" si="964"/>
        <v>8008.11390303941</v>
      </c>
      <c r="AI136" s="15">
        <f ca="1" t="shared" si="965"/>
        <v>10204.5811475056</v>
      </c>
      <c r="AJ136" s="17">
        <f ca="1" t="shared" si="966"/>
        <v>40701.6840241678</v>
      </c>
      <c r="AK136" s="17">
        <f ca="1" t="shared" si="967"/>
        <v>46126.2528495172</v>
      </c>
      <c r="AL136" s="17">
        <f ca="1" t="shared" si="968"/>
        <v>62671.4466970293</v>
      </c>
      <c r="AM136" s="17">
        <f ca="1" t="shared" si="969"/>
        <v>74340.5648508833</v>
      </c>
      <c r="AN136" s="17">
        <f ca="1" t="shared" si="970"/>
        <v>93151.4336239662</v>
      </c>
      <c r="AO136" s="17">
        <f ca="1">C136/'Ejercicio 3 - TIR'!$D$7</f>
        <v>14662.8972919112</v>
      </c>
      <c r="AP136" s="17">
        <f ca="1" t="shared" si="971"/>
        <v>26038.7867322566</v>
      </c>
      <c r="AQ136" s="17">
        <f ca="1" t="shared" si="972"/>
        <v>31463.3555576061</v>
      </c>
      <c r="AR136" s="17">
        <f ca="1" t="shared" si="973"/>
        <v>48008.5494051181</v>
      </c>
      <c r="AS136" s="17">
        <f ca="1" t="shared" si="974"/>
        <v>59677.6675589722</v>
      </c>
      <c r="AT136" s="17">
        <f ca="1" t="shared" si="975"/>
        <v>78488.536332055</v>
      </c>
      <c r="AU136" s="17">
        <f ca="1">AP136*'Ejercicio 3 - TIR'!$D$5</f>
        <v>13019.3933661283</v>
      </c>
      <c r="AV136" s="17">
        <f ca="1">AQ136*'Ejercicio 3 - TIR'!$D$5</f>
        <v>15731.677778803</v>
      </c>
      <c r="AW136" s="17">
        <f ca="1">AR136*'Ejercicio 3 - TIR'!$D$5</f>
        <v>24004.274702559</v>
      </c>
      <c r="AX136" s="17">
        <f ca="1">AS136*'Ejercicio 3 - TIR'!$D$5</f>
        <v>29838.8337794861</v>
      </c>
      <c r="AY136" s="17">
        <f ca="1">AT136*'Ejercicio 3 - TIR'!$D$5</f>
        <v>39244.2681660275</v>
      </c>
      <c r="AZ136" s="17">
        <f ca="1" t="shared" ref="AZ136:BD136" si="1026">AJ136-AU136-AE136</f>
        <v>22691.6748843407</v>
      </c>
      <c r="BA136" s="17">
        <f ca="1" t="shared" si="1026"/>
        <v>24692.7215053794</v>
      </c>
      <c r="BB136" s="17">
        <f ca="1" t="shared" si="1026"/>
        <v>31973.5752397956</v>
      </c>
      <c r="BC136" s="17">
        <f ca="1" t="shared" si="1026"/>
        <v>36493.6171683579</v>
      </c>
      <c r="BD136" s="17">
        <f ca="1" t="shared" si="1026"/>
        <v>43702.5843104331</v>
      </c>
      <c r="BE136" s="17">
        <f ca="1" t="shared" ref="BE136:BI136" si="1027">AZ136/Z136</f>
        <v>19718.7242773845</v>
      </c>
      <c r="BF136" s="17">
        <f ca="1" t="shared" si="1027"/>
        <v>18781.0252014236</v>
      </c>
      <c r="BG136" s="17">
        <f ca="1" t="shared" si="1027"/>
        <v>20715.6255638716</v>
      </c>
      <c r="BH136" s="17">
        <f ca="1" t="shared" si="1027"/>
        <v>19763.008930751</v>
      </c>
      <c r="BI136" s="17">
        <f ca="1" t="shared" si="1027"/>
        <v>18572.8406450731</v>
      </c>
      <c r="BJ136" s="17">
        <f ca="1" t="shared" si="978"/>
        <v>77888.6259288211</v>
      </c>
      <c r="BK136" s="17">
        <f ca="1" t="shared" si="979"/>
        <v>34502.3422846715</v>
      </c>
      <c r="BL136" s="17">
        <f ca="1" t="shared" si="980"/>
        <v>112390.968213493</v>
      </c>
      <c r="BM136" s="17">
        <f ca="1">BK136*'Ejercicio 3 - TIR'!$D$5</f>
        <v>17251.1711423357</v>
      </c>
      <c r="BN136" s="17">
        <f ca="1" t="shared" si="981"/>
        <v>95139.7970711568</v>
      </c>
      <c r="BO136" s="17">
        <f ca="1" t="shared" si="982"/>
        <v>40432.7642835837</v>
      </c>
      <c r="BP136" s="17">
        <f ca="1" t="shared" si="983"/>
        <v>-106415.802097184</v>
      </c>
      <c r="BQ136" s="17">
        <f ca="1" t="shared" ref="BQ136:BT136" si="1028">BE136</f>
        <v>19718.7242773845</v>
      </c>
      <c r="BR136" s="17">
        <f ca="1" t="shared" si="1028"/>
        <v>18781.0252014236</v>
      </c>
      <c r="BS136" s="17">
        <f ca="1" t="shared" si="1028"/>
        <v>20715.6255638716</v>
      </c>
      <c r="BT136" s="17">
        <f ca="1" t="shared" si="1028"/>
        <v>19763.008930751</v>
      </c>
      <c r="BU136" s="17">
        <f ca="1" t="shared" si="985"/>
        <v>59005.6049286568</v>
      </c>
      <c r="BV136" s="19">
        <f ca="1" t="shared" si="986"/>
        <v>7.7228073703995</v>
      </c>
    </row>
    <row r="137" ht="15" customHeight="1" spans="1:74">
      <c r="A137" s="15">
        <v>136</v>
      </c>
      <c r="B137" s="16">
        <f ca="1" t="shared" ref="B137:F137" si="1029">RAND()</f>
        <v>0.436807286489095</v>
      </c>
      <c r="C137" s="17">
        <f ca="1">IF(B137&lt;=('Ejercicio 3 - TIR'!$D$13-'Ejercicio 3 - TIR'!$C$13)/('Ejercicio 3 - TIR'!$E$13-'Ejercicio 3 - TIR'!$C$13),'Ejercicio 3 - TIR'!$C$13+SQRT(('Ejercicio 3 - TIR'!$E$13-'Ejercicio 3 - TIR'!$C$13)*('Ejercicio 3 - TIR'!$D$13-'Ejercicio 3 - TIR'!$C$13)*B137),'Ejercicio 3 - TIR'!$E$13-SQRT(('Ejercicio 3 - TIR'!$E$13-'Ejercicio 3 - TIR'!$C$13)*('Ejercicio 3 - TIR'!$E$13-'Ejercicio 3 - TIR'!$D$13)*(1-B137)))</f>
        <v>74003.2452753601</v>
      </c>
      <c r="D137" s="16">
        <f ca="1" t="shared" si="1029"/>
        <v>0.484259956349806</v>
      </c>
      <c r="E137" s="17">
        <f ca="1">IF(D137&lt;=('Ejercicio 3 - TIR'!$D$14-'Ejercicio 3 - TIR'!$C$14)/('Ejercicio 3 - TIR'!$E$14-'Ejercicio 3 - TIR'!$C$14),'Ejercicio 3 - TIR'!$C$14+SQRT(('Ejercicio 3 - TIR'!$E$14-'Ejercicio 3 - TIR'!$C$14)*('Ejercicio 3 - TIR'!$D$14-'Ejercicio 3 - TIR'!$C$14)*D137),'Ejercicio 3 - TIR'!$E$14-SQRT(('Ejercicio 3 - TIR'!$E$14-'Ejercicio 3 - TIR'!$C$14)*('Ejercicio 3 - TIR'!$E$14-'Ejercicio 3 - TIR'!$D$14)*(1-D137)))</f>
        <v>31204.4894095039</v>
      </c>
      <c r="F137" s="16">
        <f ca="1" t="shared" si="1029"/>
        <v>0.599129719710041</v>
      </c>
      <c r="G137" s="17">
        <f ca="1">IF(F137&lt;=('Ejercicio 3 - TIR'!$D$18-'Ejercicio 3 - TIR'!$C$18)/('Ejercicio 3 - TIR'!$E$18-'Ejercicio 3 - TIR'!$C$18),'Ejercicio 3 - TIR'!$C$18+SQRT(('Ejercicio 3 - TIR'!$E$18-'Ejercicio 3 - TIR'!$C$18)*('Ejercicio 3 - TIR'!$D$18-'Ejercicio 3 - TIR'!$C$18)*F137),'Ejercicio 3 - TIR'!$E$18-SQRT(('Ejercicio 3 - TIR'!$E$18-'Ejercicio 3 - TIR'!$C$18)*('Ejercicio 3 - TIR'!$E$18-'Ejercicio 3 - TIR'!$D$18)*(1-F137)))</f>
        <v>39479.9503140315</v>
      </c>
      <c r="H137" s="16">
        <f ca="1" t="shared" ref="H137:L137" si="1030">RAND()</f>
        <v>0.205663870248363</v>
      </c>
      <c r="I137" s="17">
        <f ca="1">IF(H137&lt;=('Ejercicio 3 - TIR'!$D$18-'Ejercicio 3 - TIR'!$C$18)/('Ejercicio 3 - TIR'!$E$18-'Ejercicio 3 - TIR'!$C$18),'Ejercicio 3 - TIR'!$C$18+SQRT(('Ejercicio 3 - TIR'!$E$18-'Ejercicio 3 - TIR'!$C$18)*('Ejercicio 3 - TIR'!$D$18-'Ejercicio 3 - TIR'!$C$18)*H137),'Ejercicio 3 - TIR'!$E$18-SQRT(('Ejercicio 3 - TIR'!$E$18-'Ejercicio 3 - TIR'!$C$18)*('Ejercicio 3 - TIR'!$E$18-'Ejercicio 3 - TIR'!$D$18)*(1-H137)))</f>
        <v>35554.2398703382</v>
      </c>
      <c r="J137" s="16">
        <f ca="1" t="shared" si="1030"/>
        <v>0.632323783257451</v>
      </c>
      <c r="K137" s="17">
        <f ca="1">IF(J137&lt;=('Ejercicio 3 - TIR'!$D$18-'Ejercicio 3 - TIR'!$C$18)/('Ejercicio 3 - TIR'!$E$18-'Ejercicio 3 - TIR'!$C$18),'Ejercicio 3 - TIR'!$C$18+SQRT(('Ejercicio 3 - TIR'!$E$18-'Ejercicio 3 - TIR'!$C$18)*('Ejercicio 3 - TIR'!$D$18-'Ejercicio 3 - TIR'!$C$18)*J137),'Ejercicio 3 - TIR'!$E$18-SQRT(('Ejercicio 3 - TIR'!$E$18-'Ejercicio 3 - TIR'!$C$18)*('Ejercicio 3 - TIR'!$E$18-'Ejercicio 3 - TIR'!$D$18)*(1-J137)))</f>
        <v>39739.0229226867</v>
      </c>
      <c r="L137" s="16">
        <f ca="1" t="shared" si="1030"/>
        <v>0.558012150362859</v>
      </c>
      <c r="M137" s="17">
        <f ca="1">IF(L137&lt;=('Ejercicio 3 - TIR'!$D$18-'Ejercicio 3 - TIR'!$C$18)/('Ejercicio 3 - TIR'!$E$18-'Ejercicio 3 - TIR'!$C$18),'Ejercicio 3 - TIR'!$C$18+SQRT(('Ejercicio 3 - TIR'!$E$18-'Ejercicio 3 - TIR'!$C$18)*('Ejercicio 3 - TIR'!$D$18-'Ejercicio 3 - TIR'!$C$18)*L137),'Ejercicio 3 - TIR'!$E$18-SQRT(('Ejercicio 3 - TIR'!$E$18-'Ejercicio 3 - TIR'!$C$18)*('Ejercicio 3 - TIR'!$E$18-'Ejercicio 3 - TIR'!$D$18)*(1-L137)))</f>
        <v>39148.8700151674</v>
      </c>
      <c r="N137" s="16">
        <f ca="1" t="shared" ref="N137:R137" si="1031">RAND()</f>
        <v>0.917037645836702</v>
      </c>
      <c r="O137" s="17">
        <f ca="1">IF(N137&lt;=('Ejercicio 3 - TIR'!$D$18-'Ejercicio 3 - TIR'!$C$18)/('Ejercicio 3 - TIR'!$E$18-'Ejercicio 3 - TIR'!$C$18),'Ejercicio 3 - TIR'!$C$18+SQRT(('Ejercicio 3 - TIR'!$E$18-'Ejercicio 3 - TIR'!$C$18)*('Ejercicio 3 - TIR'!$D$18-'Ejercicio 3 - TIR'!$C$18)*N137),'Ejercicio 3 - TIR'!$E$18-SQRT(('Ejercicio 3 - TIR'!$E$18-'Ejercicio 3 - TIR'!$C$18)*('Ejercicio 3 - TIR'!$E$18-'Ejercicio 3 - TIR'!$D$18)*(1-N137)))</f>
        <v>42505.5708945237</v>
      </c>
      <c r="P137" s="16">
        <f ca="1" t="shared" si="1031"/>
        <v>0.630585831347795</v>
      </c>
      <c r="Q137" s="18">
        <f ca="1">IF(P137&lt;=('Ejercicio 3 - TIR'!$D$22-'Ejercicio 3 - TIR'!$C$22)/('Ejercicio 3 - TIR'!$E$22-'Ejercicio 3 - TIR'!$C$22),'Ejercicio 3 - TIR'!$C$22+SQRT(('Ejercicio 3 - TIR'!$E$22-'Ejercicio 3 - TIR'!$C$22)*('Ejercicio 3 - TIR'!$D$22-'Ejercicio 3 - TIR'!$C$22)*P137),'Ejercicio 3 - TIR'!$E$22-SQRT(('Ejercicio 3 - TIR'!$E$22-'Ejercicio 3 - TIR'!$C$22)*('Ejercicio 3 - TIR'!$E$22-'Ejercicio 3 - TIR'!$D$22)*(1-P137)))</f>
        <v>0.154213462745573</v>
      </c>
      <c r="R137" s="16">
        <f ca="1" t="shared" si="1031"/>
        <v>0.0153080687489162</v>
      </c>
      <c r="S137" s="18">
        <f ca="1">IF(R137&lt;=('Ejercicio 3 - TIR'!$D$23-'Ejercicio 3 - TIR'!$C$23)/('Ejercicio 3 - TIR'!$E$23-'Ejercicio 3 - TIR'!$C$23),'Ejercicio 3 - TIR'!$C$23+SQRT(('Ejercicio 3 - TIR'!$E$23-'Ejercicio 3 - TIR'!$C$23)*('Ejercicio 3 - TIR'!$D$23-'Ejercicio 3 - TIR'!$C$23)*R137),'Ejercicio 3 - TIR'!$E$23-SQRT(('Ejercicio 3 - TIR'!$E$23-'Ejercicio 3 - TIR'!$C$23)*('Ejercicio 3 - TIR'!$E$23-'Ejercicio 3 - TIR'!$D$23)*(1-R137)))</f>
        <v>0.125249240301991</v>
      </c>
      <c r="T137" s="16">
        <f ca="1" t="shared" ref="T137:X137" si="1032">RAND()</f>
        <v>0.578907203882199</v>
      </c>
      <c r="U137" s="18">
        <f ca="1">IF(T137&lt;=('Ejercicio 3 - TIR'!$D$24-'Ejercicio 3 - TIR'!$C$24)/('Ejercicio 3 - TIR'!$E$24-'Ejercicio 3 - TIR'!$C$24),'Ejercicio 3 - TIR'!$C$24+SQRT(('Ejercicio 3 - TIR'!$E$24-'Ejercicio 3 - TIR'!$C$24)*('Ejercicio 3 - TIR'!$D$24-'Ejercicio 3 - TIR'!$C$24)*T137),'Ejercicio 3 - TIR'!$E$24-SQRT(('Ejercicio 3 - TIR'!$E$24-'Ejercicio 3 - TIR'!$C$24)*('Ejercicio 3 - TIR'!$E$24-'Ejercicio 3 - TIR'!$D$24)*(1-T137)))</f>
        <v>0.185662559368383</v>
      </c>
      <c r="V137" s="16">
        <f ca="1" t="shared" si="1032"/>
        <v>0.397566561305501</v>
      </c>
      <c r="W137" s="18">
        <f ca="1">IF(V137&lt;=('Ejercicio 3 - TIR'!$D$25-'Ejercicio 3 - TIR'!$C$25)/('Ejercicio 3 - TIR'!$E$25-'Ejercicio 3 - TIR'!$C$25),'Ejercicio 3 - TIR'!$C$25+SQRT(('Ejercicio 3 - TIR'!$E$25-'Ejercicio 3 - TIR'!$C$25)*('Ejercicio 3 - TIR'!$D$25-'Ejercicio 3 - TIR'!$C$25)*V137),'Ejercicio 3 - TIR'!$E$25-SQRT(('Ejercicio 3 - TIR'!$E$25-'Ejercicio 3 - TIR'!$C$25)*('Ejercicio 3 - TIR'!$E$25-'Ejercicio 3 - TIR'!$D$25)*(1-V137)))</f>
        <v>0.204081408607942</v>
      </c>
      <c r="X137" s="16">
        <f ca="1" t="shared" si="1032"/>
        <v>0.699093987658485</v>
      </c>
      <c r="Y137" s="18">
        <f ca="1">IF(X137&lt;=('Ejercicio 3 - TIR'!$D$26-'Ejercicio 3 - TIR'!$C$26)/('Ejercicio 3 - TIR'!$E$26-'Ejercicio 3 - TIR'!$C$26),'Ejercicio 3 - TIR'!$C$26+SQRT(('Ejercicio 3 - TIR'!$E$26-'Ejercicio 3 - TIR'!$C$26)*('Ejercicio 3 - TIR'!$D$26-'Ejercicio 3 - TIR'!$C$26)*X137),'Ejercicio 3 - TIR'!$E$26-SQRT(('Ejercicio 3 - TIR'!$E$26-'Ejercicio 3 - TIR'!$C$26)*('Ejercicio 3 - TIR'!$E$26-'Ejercicio 3 - TIR'!$D$26)*(1-X137)))</f>
        <v>0.239690045067698</v>
      </c>
      <c r="Z137" s="16">
        <f ca="1" t="shared" si="956"/>
        <v>1.15421346274557</v>
      </c>
      <c r="AA137" s="16">
        <f ca="1" t="shared" si="957"/>
        <v>1.29877782210079</v>
      </c>
      <c r="AB137" s="16">
        <f ca="1" t="shared" si="958"/>
        <v>1.53991223660291</v>
      </c>
      <c r="AC137" s="16">
        <f ca="1" t="shared" si="959"/>
        <v>1.85417969498144</v>
      </c>
      <c r="AD137" s="16">
        <f ca="1" t="shared" si="960"/>
        <v>2.29860810963515</v>
      </c>
      <c r="AE137" s="15">
        <f ca="1" t="shared" si="961"/>
        <v>4812.15236504715</v>
      </c>
      <c r="AF137" s="15">
        <f ca="1" t="shared" si="962"/>
        <v>5414.87079298673</v>
      </c>
      <c r="AG137" s="15">
        <f ca="1" t="shared" si="963"/>
        <v>6420.20956306175</v>
      </c>
      <c r="AH137" s="15">
        <f ca="1" t="shared" si="964"/>
        <v>7730.45497424958</v>
      </c>
      <c r="AI137" s="15">
        <f ca="1" t="shared" si="965"/>
        <v>9583.36807542127</v>
      </c>
      <c r="AJ137" s="17">
        <f ca="1" t="shared" si="966"/>
        <v>45568.2901609815</v>
      </c>
      <c r="AK137" s="17">
        <f ca="1" t="shared" si="967"/>
        <v>46177.0582252468</v>
      </c>
      <c r="AL137" s="17">
        <f ca="1" t="shared" si="968"/>
        <v>61194.6076692889</v>
      </c>
      <c r="AM137" s="17">
        <f ca="1" t="shared" si="969"/>
        <v>72589.0398635912</v>
      </c>
      <c r="AN137" s="17">
        <f ca="1" t="shared" si="970"/>
        <v>97703.6499628242</v>
      </c>
      <c r="AO137" s="17">
        <f ca="1">C137/'Ejercicio 3 - TIR'!$D$7</f>
        <v>14800.649055072</v>
      </c>
      <c r="AP137" s="17">
        <f ca="1" t="shared" si="971"/>
        <v>30767.6411059094</v>
      </c>
      <c r="AQ137" s="17">
        <f ca="1" t="shared" si="972"/>
        <v>31376.4091701748</v>
      </c>
      <c r="AR137" s="17">
        <f ca="1" t="shared" si="973"/>
        <v>46393.9586142169</v>
      </c>
      <c r="AS137" s="17">
        <f ca="1" t="shared" si="974"/>
        <v>57788.3908085192</v>
      </c>
      <c r="AT137" s="17">
        <f ca="1" t="shared" si="975"/>
        <v>82903.0009077521</v>
      </c>
      <c r="AU137" s="17">
        <f ca="1">AP137*'Ejercicio 3 - TIR'!$D$5</f>
        <v>15383.8205529547</v>
      </c>
      <c r="AV137" s="17">
        <f ca="1">AQ137*'Ejercicio 3 - TIR'!$D$5</f>
        <v>15688.2045850874</v>
      </c>
      <c r="AW137" s="17">
        <f ca="1">AR137*'Ejercicio 3 - TIR'!$D$5</f>
        <v>23196.9793071085</v>
      </c>
      <c r="AX137" s="17">
        <f ca="1">AS137*'Ejercicio 3 - TIR'!$D$5</f>
        <v>28894.1954042596</v>
      </c>
      <c r="AY137" s="17">
        <f ca="1">AT137*'Ejercicio 3 - TIR'!$D$5</f>
        <v>41451.5004538761</v>
      </c>
      <c r="AZ137" s="17">
        <f ca="1" t="shared" ref="AZ137:BD137" si="1033">AJ137-AU137-AE137</f>
        <v>25372.3172429796</v>
      </c>
      <c r="BA137" s="17">
        <f ca="1" t="shared" si="1033"/>
        <v>25073.9828471727</v>
      </c>
      <c r="BB137" s="17">
        <f ca="1" t="shared" si="1033"/>
        <v>31577.4187991187</v>
      </c>
      <c r="BC137" s="17">
        <f ca="1" t="shared" si="1033"/>
        <v>35964.389485082</v>
      </c>
      <c r="BD137" s="17">
        <f ca="1" t="shared" si="1033"/>
        <v>46668.7814335268</v>
      </c>
      <c r="BE137" s="17">
        <f ca="1" t="shared" ref="BE137:BI137" si="1034">AZ137/Z137</f>
        <v>21982.3438747851</v>
      </c>
      <c r="BF137" s="17">
        <f ca="1" t="shared" si="1034"/>
        <v>19305.8292346071</v>
      </c>
      <c r="BG137" s="17">
        <f ca="1" t="shared" si="1034"/>
        <v>20505.9860221511</v>
      </c>
      <c r="BH137" s="17">
        <f ca="1" t="shared" si="1034"/>
        <v>19396.388377256</v>
      </c>
      <c r="BI137" s="17">
        <f ca="1" t="shared" si="1034"/>
        <v>20303.0613343369</v>
      </c>
      <c r="BJ137" s="17">
        <f ca="1" t="shared" si="978"/>
        <v>71726.89241371</v>
      </c>
      <c r="BK137" s="17">
        <f ca="1" t="shared" si="979"/>
        <v>34020.8919458525</v>
      </c>
      <c r="BL137" s="17">
        <f ca="1" t="shared" si="980"/>
        <v>105747.784359562</v>
      </c>
      <c r="BM137" s="17">
        <f ca="1">BK137*'Ejercicio 3 - TIR'!$D$5</f>
        <v>17010.4459729262</v>
      </c>
      <c r="BN137" s="17">
        <f ca="1" t="shared" si="981"/>
        <v>88737.3383866362</v>
      </c>
      <c r="BO137" s="17">
        <f ca="1" t="shared" si="982"/>
        <v>38604.8139370399</v>
      </c>
      <c r="BP137" s="17">
        <f ca="1" t="shared" si="983"/>
        <v>-105207.734684864</v>
      </c>
      <c r="BQ137" s="17">
        <f ca="1" t="shared" ref="BQ137:BT137" si="1035">BE137</f>
        <v>21982.3438747851</v>
      </c>
      <c r="BR137" s="17">
        <f ca="1" t="shared" si="1035"/>
        <v>19305.8292346071</v>
      </c>
      <c r="BS137" s="17">
        <f ca="1" t="shared" si="1035"/>
        <v>20505.9860221511</v>
      </c>
      <c r="BT137" s="17">
        <f ca="1" t="shared" si="1035"/>
        <v>19396.388377256</v>
      </c>
      <c r="BU137" s="17">
        <f ca="1" t="shared" si="985"/>
        <v>58907.8752713768</v>
      </c>
      <c r="BV137" s="19">
        <f ca="1" t="shared" si="986"/>
        <v>8.7095396516305</v>
      </c>
    </row>
    <row r="138" ht="15" customHeight="1" spans="1:74">
      <c r="A138" s="15">
        <v>137</v>
      </c>
      <c r="B138" s="16">
        <f ca="1" t="shared" ref="B138:F138" si="1036">RAND()</f>
        <v>0.743161841461359</v>
      </c>
      <c r="C138" s="17">
        <f ca="1">IF(B138&lt;=('Ejercicio 3 - TIR'!$D$13-'Ejercicio 3 - TIR'!$C$13)/('Ejercicio 3 - TIR'!$E$13-'Ejercicio 3 - TIR'!$C$13),'Ejercicio 3 - TIR'!$C$13+SQRT(('Ejercicio 3 - TIR'!$E$13-'Ejercicio 3 - TIR'!$C$13)*('Ejercicio 3 - TIR'!$D$13-'Ejercicio 3 - TIR'!$C$13)*B138),'Ejercicio 3 - TIR'!$E$13-SQRT(('Ejercicio 3 - TIR'!$E$13-'Ejercicio 3 - TIR'!$C$13)*('Ejercicio 3 - TIR'!$E$13-'Ejercicio 3 - TIR'!$D$13)*(1-B138)))</f>
        <v>82444.2092104523</v>
      </c>
      <c r="D138" s="16">
        <f ca="1" t="shared" si="1036"/>
        <v>0.736052478179121</v>
      </c>
      <c r="E138" s="17">
        <f ca="1">IF(D138&lt;=('Ejercicio 3 - TIR'!$D$14-'Ejercicio 3 - TIR'!$C$14)/('Ejercicio 3 - TIR'!$E$14-'Ejercicio 3 - TIR'!$C$14),'Ejercicio 3 - TIR'!$C$14+SQRT(('Ejercicio 3 - TIR'!$E$14-'Ejercicio 3 - TIR'!$C$14)*('Ejercicio 3 - TIR'!$D$14-'Ejercicio 3 - TIR'!$C$14)*D138),'Ejercicio 3 - TIR'!$E$14-SQRT(('Ejercicio 3 - TIR'!$E$14-'Ejercicio 3 - TIR'!$C$14)*('Ejercicio 3 - TIR'!$E$14-'Ejercicio 3 - TIR'!$D$14)*(1-D138)))</f>
        <v>33707.7723918209</v>
      </c>
      <c r="F138" s="16">
        <f ca="1" t="shared" si="1036"/>
        <v>0.885746697670391</v>
      </c>
      <c r="G138" s="17">
        <f ca="1">IF(F138&lt;=('Ejercicio 3 - TIR'!$D$18-'Ejercicio 3 - TIR'!$C$18)/('Ejercicio 3 - TIR'!$E$18-'Ejercicio 3 - TIR'!$C$18),'Ejercicio 3 - TIR'!$C$18+SQRT(('Ejercicio 3 - TIR'!$E$18-'Ejercicio 3 - TIR'!$C$18)*('Ejercicio 3 - TIR'!$D$18-'Ejercicio 3 - TIR'!$C$18)*F138),'Ejercicio 3 - TIR'!$E$18-SQRT(('Ejercicio 3 - TIR'!$E$18-'Ejercicio 3 - TIR'!$C$18)*('Ejercicio 3 - TIR'!$E$18-'Ejercicio 3 - TIR'!$D$18)*(1-F138)))</f>
        <v>42072.7149652416</v>
      </c>
      <c r="H138" s="16">
        <f ca="1" t="shared" ref="H138:L138" si="1037">RAND()</f>
        <v>0.093562900356932</v>
      </c>
      <c r="I138" s="17">
        <f ca="1">IF(H138&lt;=('Ejercicio 3 - TIR'!$D$18-'Ejercicio 3 - TIR'!$C$18)/('Ejercicio 3 - TIR'!$E$18-'Ejercicio 3 - TIR'!$C$18),'Ejercicio 3 - TIR'!$C$18+SQRT(('Ejercicio 3 - TIR'!$E$18-'Ejercicio 3 - TIR'!$C$18)*('Ejercicio 3 - TIR'!$D$18-'Ejercicio 3 - TIR'!$C$18)*H138),'Ejercicio 3 - TIR'!$E$18-SQRT(('Ejercicio 3 - TIR'!$E$18-'Ejercicio 3 - TIR'!$C$18)*('Ejercicio 3 - TIR'!$E$18-'Ejercicio 3 - TIR'!$D$18)*(1-H138)))</f>
        <v>33746.2561382719</v>
      </c>
      <c r="J138" s="16">
        <f ca="1" t="shared" si="1037"/>
        <v>0.7033273493773</v>
      </c>
      <c r="K138" s="17">
        <f ca="1">IF(J138&lt;=('Ejercicio 3 - TIR'!$D$18-'Ejercicio 3 - TIR'!$C$18)/('Ejercicio 3 - TIR'!$E$18-'Ejercicio 3 - TIR'!$C$18),'Ejercicio 3 - TIR'!$C$18+SQRT(('Ejercicio 3 - TIR'!$E$18-'Ejercicio 3 - TIR'!$C$18)*('Ejercicio 3 - TIR'!$D$18-'Ejercicio 3 - TIR'!$C$18)*J138),'Ejercicio 3 - TIR'!$E$18-SQRT(('Ejercicio 3 - TIR'!$E$18-'Ejercicio 3 - TIR'!$C$18)*('Ejercicio 3 - TIR'!$E$18-'Ejercicio 3 - TIR'!$D$18)*(1-J138)))</f>
        <v>40282.9618618563</v>
      </c>
      <c r="L138" s="16">
        <f ca="1" t="shared" si="1037"/>
        <v>0.596178132536476</v>
      </c>
      <c r="M138" s="17">
        <f ca="1">IF(L138&lt;=('Ejercicio 3 - TIR'!$D$18-'Ejercicio 3 - TIR'!$C$18)/('Ejercicio 3 - TIR'!$E$18-'Ejercicio 3 - TIR'!$C$18),'Ejercicio 3 - TIR'!$C$18+SQRT(('Ejercicio 3 - TIR'!$E$18-'Ejercicio 3 - TIR'!$C$18)*('Ejercicio 3 - TIR'!$D$18-'Ejercicio 3 - TIR'!$C$18)*L138),'Ejercicio 3 - TIR'!$E$18-SQRT(('Ejercicio 3 - TIR'!$E$18-'Ejercicio 3 - TIR'!$C$18)*('Ejercicio 3 - TIR'!$E$18-'Ejercicio 3 - TIR'!$D$18)*(1-L138)))</f>
        <v>39456.5701964545</v>
      </c>
      <c r="N138" s="16">
        <f ca="1" t="shared" ref="N138:R138" si="1038">RAND()</f>
        <v>0.23296360204495</v>
      </c>
      <c r="O138" s="17">
        <f ca="1">IF(N138&lt;=('Ejercicio 3 - TIR'!$D$18-'Ejercicio 3 - TIR'!$C$18)/('Ejercicio 3 - TIR'!$E$18-'Ejercicio 3 - TIR'!$C$18),'Ejercicio 3 - TIR'!$C$18+SQRT(('Ejercicio 3 - TIR'!$E$18-'Ejercicio 3 - TIR'!$C$18)*('Ejercicio 3 - TIR'!$D$18-'Ejercicio 3 - TIR'!$C$18)*N138),'Ejercicio 3 - TIR'!$E$18-SQRT(('Ejercicio 3 - TIR'!$E$18-'Ejercicio 3 - TIR'!$C$18)*('Ejercicio 3 - TIR'!$E$18-'Ejercicio 3 - TIR'!$D$18)*(1-N138)))</f>
        <v>35911.3907252644</v>
      </c>
      <c r="P138" s="16">
        <f ca="1" t="shared" si="1038"/>
        <v>0.0199450794593448</v>
      </c>
      <c r="Q138" s="18">
        <f ca="1">IF(P138&lt;=('Ejercicio 3 - TIR'!$D$22-'Ejercicio 3 - TIR'!$C$22)/('Ejercicio 3 - TIR'!$E$22-'Ejercicio 3 - TIR'!$C$22),'Ejercicio 3 - TIR'!$C$22+SQRT(('Ejercicio 3 - TIR'!$E$22-'Ejercicio 3 - TIR'!$C$22)*('Ejercicio 3 - TIR'!$D$22-'Ejercicio 3 - TIR'!$C$22)*P138),'Ejercicio 3 - TIR'!$E$22-SQRT(('Ejercicio 3 - TIR'!$E$22-'Ejercicio 3 - TIR'!$C$22)*('Ejercicio 3 - TIR'!$E$22-'Ejercicio 3 - TIR'!$D$22)*(1-P138)))</f>
        <v>0.125991756255625</v>
      </c>
      <c r="R138" s="16">
        <f ca="1" t="shared" si="1038"/>
        <v>0.53472158706046</v>
      </c>
      <c r="S138" s="18">
        <f ca="1">IF(R138&lt;=('Ejercicio 3 - TIR'!$D$23-'Ejercicio 3 - TIR'!$C$23)/('Ejercicio 3 - TIR'!$E$23-'Ejercicio 3 - TIR'!$C$23),'Ejercicio 3 - TIR'!$C$23+SQRT(('Ejercicio 3 - TIR'!$E$23-'Ejercicio 3 - TIR'!$C$23)*('Ejercicio 3 - TIR'!$D$23-'Ejercicio 3 - TIR'!$C$23)*R138),'Ejercicio 3 - TIR'!$E$23-SQRT(('Ejercicio 3 - TIR'!$E$23-'Ejercicio 3 - TIR'!$C$23)*('Ejercicio 3 - TIR'!$E$23-'Ejercicio 3 - TIR'!$D$23)*(1-R138)))</f>
        <v>0.151060387989968</v>
      </c>
      <c r="T138" s="16">
        <f ca="1" t="shared" ref="T138:X138" si="1039">RAND()</f>
        <v>0.839993927088671</v>
      </c>
      <c r="U138" s="18">
        <f ca="1">IF(T138&lt;=('Ejercicio 3 - TIR'!$D$24-'Ejercicio 3 - TIR'!$C$24)/('Ejercicio 3 - TIR'!$E$24-'Ejercicio 3 - TIR'!$C$24),'Ejercicio 3 - TIR'!$C$24+SQRT(('Ejercicio 3 - TIR'!$E$24-'Ejercicio 3 - TIR'!$C$24)*('Ejercicio 3 - TIR'!$D$24-'Ejercicio 3 - TIR'!$C$24)*T138),'Ejercicio 3 - TIR'!$E$24-SQRT(('Ejercicio 3 - TIR'!$E$24-'Ejercicio 3 - TIR'!$C$24)*('Ejercicio 3 - TIR'!$E$24-'Ejercicio 3 - TIR'!$D$24)*(1-T138)))</f>
        <v>0.198833587829967</v>
      </c>
      <c r="V138" s="16">
        <f ca="1" t="shared" si="1039"/>
        <v>0.387820897342843</v>
      </c>
      <c r="W138" s="18">
        <f ca="1">IF(V138&lt;=('Ejercicio 3 - TIR'!$D$25-'Ejercicio 3 - TIR'!$C$25)/('Ejercicio 3 - TIR'!$E$25-'Ejercicio 3 - TIR'!$C$25),'Ejercicio 3 - TIR'!$C$25+SQRT(('Ejercicio 3 - TIR'!$E$25-'Ejercicio 3 - TIR'!$C$25)*('Ejercicio 3 - TIR'!$D$25-'Ejercicio 3 - TIR'!$C$25)*V138),'Ejercicio 3 - TIR'!$E$25-SQRT(('Ejercicio 3 - TIR'!$E$25-'Ejercicio 3 - TIR'!$C$25)*('Ejercicio 3 - TIR'!$E$25-'Ejercicio 3 - TIR'!$D$25)*(1-V138)))</f>
        <v>0.203711482424903</v>
      </c>
      <c r="X138" s="16">
        <f ca="1" t="shared" si="1039"/>
        <v>0.569356228446692</v>
      </c>
      <c r="Y138" s="18">
        <f ca="1">IF(X138&lt;=('Ejercicio 3 - TIR'!$D$26-'Ejercicio 3 - TIR'!$C$26)/('Ejercicio 3 - TIR'!$E$26-'Ejercicio 3 - TIR'!$C$26),'Ejercicio 3 - TIR'!$C$26+SQRT(('Ejercicio 3 - TIR'!$E$26-'Ejercicio 3 - TIR'!$C$26)*('Ejercicio 3 - TIR'!$D$26-'Ejercicio 3 - TIR'!$C$26)*X138),'Ejercicio 3 - TIR'!$E$26-SQRT(('Ejercicio 3 - TIR'!$E$26-'Ejercicio 3 - TIR'!$C$26)*('Ejercicio 3 - TIR'!$E$26-'Ejercicio 3 - TIR'!$D$26)*(1-X138)))</f>
        <v>0.231776806758699</v>
      </c>
      <c r="Z138" s="16">
        <f ca="1" t="shared" si="956"/>
        <v>1.12599175625562</v>
      </c>
      <c r="AA138" s="16">
        <f ca="1" t="shared" si="957"/>
        <v>1.29608450782911</v>
      </c>
      <c r="AB138" s="16">
        <f ca="1" t="shared" si="958"/>
        <v>1.5537896406516</v>
      </c>
      <c r="AC138" s="16">
        <f ca="1" t="shared" si="959"/>
        <v>1.8703144317252</v>
      </c>
      <c r="AD138" s="16">
        <f ca="1" t="shared" si="960"/>
        <v>2.30380993834518</v>
      </c>
      <c r="AE138" s="15">
        <f ca="1" t="shared" si="961"/>
        <v>4246.90144311038</v>
      </c>
      <c r="AF138" s="15">
        <f ca="1" t="shared" si="962"/>
        <v>4888.44002286179</v>
      </c>
      <c r="AG138" s="15">
        <f ca="1" t="shared" si="963"/>
        <v>5860.426091499</v>
      </c>
      <c r="AH138" s="15">
        <f ca="1" t="shared" si="964"/>
        <v>7054.26217823984</v>
      </c>
      <c r="AI138" s="15">
        <f ca="1" t="shared" si="965"/>
        <v>8689.27653995094</v>
      </c>
      <c r="AJ138" s="17">
        <f ca="1" t="shared" si="966"/>
        <v>47373.5302141547</v>
      </c>
      <c r="AK138" s="17">
        <f ca="1" t="shared" si="967"/>
        <v>43737.9997780471</v>
      </c>
      <c r="AL138" s="17">
        <f ca="1" t="shared" si="968"/>
        <v>62591.2488357159</v>
      </c>
      <c r="AM138" s="17">
        <f ca="1" t="shared" si="969"/>
        <v>73796.1926648072</v>
      </c>
      <c r="AN138" s="17">
        <f ca="1" t="shared" si="970"/>
        <v>82733.018852661</v>
      </c>
      <c r="AO138" s="17">
        <f ca="1">C138/'Ejercicio 3 - TIR'!$D$7</f>
        <v>16488.8418420905</v>
      </c>
      <c r="AP138" s="17">
        <f ca="1" t="shared" si="971"/>
        <v>30884.6883720642</v>
      </c>
      <c r="AQ138" s="17">
        <f ca="1" t="shared" si="972"/>
        <v>27249.1579359566</v>
      </c>
      <c r="AR138" s="17">
        <f ca="1" t="shared" si="973"/>
        <v>46102.4069936254</v>
      </c>
      <c r="AS138" s="17">
        <f ca="1" t="shared" si="974"/>
        <v>57307.3508227168</v>
      </c>
      <c r="AT138" s="17">
        <f ca="1" t="shared" si="975"/>
        <v>66244.1770105706</v>
      </c>
      <c r="AU138" s="17">
        <f ca="1">AP138*'Ejercicio 3 - TIR'!$D$5</f>
        <v>15442.3441860321</v>
      </c>
      <c r="AV138" s="17">
        <f ca="1">AQ138*'Ejercicio 3 - TIR'!$D$5</f>
        <v>13624.5789679783</v>
      </c>
      <c r="AW138" s="17">
        <f ca="1">AR138*'Ejercicio 3 - TIR'!$D$5</f>
        <v>23051.2034968127</v>
      </c>
      <c r="AX138" s="17">
        <f ca="1">AS138*'Ejercicio 3 - TIR'!$D$5</f>
        <v>28653.6754113584</v>
      </c>
      <c r="AY138" s="17">
        <f ca="1">AT138*'Ejercicio 3 - TIR'!$D$5</f>
        <v>33122.0885052853</v>
      </c>
      <c r="AZ138" s="17">
        <f ca="1" t="shared" ref="AZ138:BD138" si="1040">AJ138-AU138-AE138</f>
        <v>27684.2845850122</v>
      </c>
      <c r="BA138" s="17">
        <f ca="1" t="shared" si="1040"/>
        <v>25224.980787207</v>
      </c>
      <c r="BB138" s="17">
        <f ca="1" t="shared" si="1040"/>
        <v>33679.6192474042</v>
      </c>
      <c r="BC138" s="17">
        <f ca="1" t="shared" si="1040"/>
        <v>38088.255075209</v>
      </c>
      <c r="BD138" s="17">
        <f ca="1" t="shared" si="1040"/>
        <v>40921.6538074248</v>
      </c>
      <c r="BE138" s="17">
        <f ca="1" t="shared" ref="BE138:BI138" si="1041">AZ138/Z138</f>
        <v>24586.5783929658</v>
      </c>
      <c r="BF138" s="17">
        <f ca="1" t="shared" si="1041"/>
        <v>19462.450661846</v>
      </c>
      <c r="BG138" s="17">
        <f ca="1" t="shared" si="1041"/>
        <v>21675.7908318144</v>
      </c>
      <c r="BH138" s="17">
        <f ca="1" t="shared" si="1041"/>
        <v>20364.6266259497</v>
      </c>
      <c r="BI138" s="17">
        <f ca="1" t="shared" si="1041"/>
        <v>17762.5997380751</v>
      </c>
      <c r="BJ138" s="17">
        <f ca="1" t="shared" si="978"/>
        <v>77656.301035754</v>
      </c>
      <c r="BK138" s="17">
        <f ca="1" t="shared" si="979"/>
        <v>37987.1577076098</v>
      </c>
      <c r="BL138" s="17">
        <f ca="1" t="shared" si="980"/>
        <v>115643.458743364</v>
      </c>
      <c r="BM138" s="17">
        <f ca="1">BK138*'Ejercicio 3 - TIR'!$D$5</f>
        <v>18993.5788538049</v>
      </c>
      <c r="BN138" s="17">
        <f ca="1" t="shared" si="981"/>
        <v>96649.8798895589</v>
      </c>
      <c r="BO138" s="17">
        <f ca="1" t="shared" si="982"/>
        <v>41952.1933128661</v>
      </c>
      <c r="BP138" s="17">
        <f ca="1" t="shared" si="983"/>
        <v>-116151.981602273</v>
      </c>
      <c r="BQ138" s="17">
        <f ca="1" t="shared" ref="BQ138:BT138" si="1042">BE138</f>
        <v>24586.5783929658</v>
      </c>
      <c r="BR138" s="17">
        <f ca="1" t="shared" si="1042"/>
        <v>19462.450661846</v>
      </c>
      <c r="BS138" s="17">
        <f ca="1" t="shared" si="1042"/>
        <v>21675.7908318144</v>
      </c>
      <c r="BT138" s="17">
        <f ca="1" t="shared" si="1042"/>
        <v>20364.6266259497</v>
      </c>
      <c r="BU138" s="17">
        <f ca="1" t="shared" si="985"/>
        <v>59714.7930509412</v>
      </c>
      <c r="BV138" s="19">
        <f ca="1" t="shared" si="986"/>
        <v>6.89776822706298</v>
      </c>
    </row>
    <row r="139" ht="15" customHeight="1" spans="1:74">
      <c r="A139" s="15">
        <v>138</v>
      </c>
      <c r="B139" s="16">
        <f ca="1" t="shared" ref="B139:F139" si="1043">RAND()</f>
        <v>0.643914454327468</v>
      </c>
      <c r="C139" s="17">
        <f ca="1">IF(B139&lt;=('Ejercicio 3 - TIR'!$D$13-'Ejercicio 3 - TIR'!$C$13)/('Ejercicio 3 - TIR'!$E$13-'Ejercicio 3 - TIR'!$C$13),'Ejercicio 3 - TIR'!$C$13+SQRT(('Ejercicio 3 - TIR'!$E$13-'Ejercicio 3 - TIR'!$C$13)*('Ejercicio 3 - TIR'!$D$13-'Ejercicio 3 - TIR'!$C$13)*B139),'Ejercicio 3 - TIR'!$E$13-SQRT(('Ejercicio 3 - TIR'!$E$13-'Ejercicio 3 - TIR'!$C$13)*('Ejercicio 3 - TIR'!$E$13-'Ejercicio 3 - TIR'!$D$13)*(1-B139)))</f>
        <v>79328.6997310997</v>
      </c>
      <c r="D139" s="16">
        <f ca="1" t="shared" si="1043"/>
        <v>0.978710765724815</v>
      </c>
      <c r="E139" s="17">
        <f ca="1">IF(D139&lt;=('Ejercicio 3 - TIR'!$D$14-'Ejercicio 3 - TIR'!$C$14)/('Ejercicio 3 - TIR'!$E$14-'Ejercicio 3 - TIR'!$C$14),'Ejercicio 3 - TIR'!$C$14+SQRT(('Ejercicio 3 - TIR'!$E$14-'Ejercicio 3 - TIR'!$C$14)*('Ejercicio 3 - TIR'!$D$14-'Ejercicio 3 - TIR'!$C$14)*D139),'Ejercicio 3 - TIR'!$E$14-SQRT(('Ejercicio 3 - TIR'!$E$14-'Ejercicio 3 - TIR'!$C$14)*('Ejercicio 3 - TIR'!$E$14-'Ejercicio 3 - TIR'!$D$14)*(1-D139)))</f>
        <v>38212.9954836997</v>
      </c>
      <c r="F139" s="16">
        <f ca="1" t="shared" si="1043"/>
        <v>0.371198241322439</v>
      </c>
      <c r="G139" s="17">
        <f ca="1">IF(F139&lt;=('Ejercicio 3 - TIR'!$D$18-'Ejercicio 3 - TIR'!$C$18)/('Ejercicio 3 - TIR'!$E$18-'Ejercicio 3 - TIR'!$C$18),'Ejercicio 3 - TIR'!$C$18+SQRT(('Ejercicio 3 - TIR'!$E$18-'Ejercicio 3 - TIR'!$C$18)*('Ejercicio 3 - TIR'!$D$18-'Ejercicio 3 - TIR'!$C$18)*F139),'Ejercicio 3 - TIR'!$E$18-SQRT(('Ejercicio 3 - TIR'!$E$18-'Ejercicio 3 - TIR'!$C$18)*('Ejercicio 3 - TIR'!$E$18-'Ejercicio 3 - TIR'!$D$18)*(1-F139)))</f>
        <v>37461.8855658852</v>
      </c>
      <c r="H139" s="16">
        <f ca="1" t="shared" ref="H139:L139" si="1044">RAND()</f>
        <v>0.157004213584323</v>
      </c>
      <c r="I139" s="17">
        <f ca="1">IF(H139&lt;=('Ejercicio 3 - TIR'!$D$18-'Ejercicio 3 - TIR'!$C$18)/('Ejercicio 3 - TIR'!$E$18-'Ejercicio 3 - TIR'!$C$18),'Ejercicio 3 - TIR'!$C$18+SQRT(('Ejercicio 3 - TIR'!$E$18-'Ejercicio 3 - TIR'!$C$18)*('Ejercicio 3 - TIR'!$D$18-'Ejercicio 3 - TIR'!$C$18)*H139),'Ejercicio 3 - TIR'!$E$18-SQRT(('Ejercicio 3 - TIR'!$E$18-'Ejercicio 3 - TIR'!$C$18)*('Ejercicio 3 - TIR'!$E$18-'Ejercicio 3 - TIR'!$D$18)*(1-H139)))</f>
        <v>34852.8993434491</v>
      </c>
      <c r="J139" s="16">
        <f ca="1" t="shared" si="1044"/>
        <v>0.970187741304687</v>
      </c>
      <c r="K139" s="17">
        <f ca="1">IF(J139&lt;=('Ejercicio 3 - TIR'!$D$18-'Ejercicio 3 - TIR'!$C$18)/('Ejercicio 3 - TIR'!$E$18-'Ejercicio 3 - TIR'!$C$18),'Ejercicio 3 - TIR'!$C$18+SQRT(('Ejercicio 3 - TIR'!$E$18-'Ejercicio 3 - TIR'!$C$18)*('Ejercicio 3 - TIR'!$D$18-'Ejercicio 3 - TIR'!$C$18)*J139),'Ejercicio 3 - TIR'!$E$18-SQRT(('Ejercicio 3 - TIR'!$E$18-'Ejercicio 3 - TIR'!$C$18)*('Ejercicio 3 - TIR'!$E$18-'Ejercicio 3 - TIR'!$D$18)*(1-J139)))</f>
        <v>43504.7008987669</v>
      </c>
      <c r="L139" s="16">
        <f ca="1" t="shared" si="1044"/>
        <v>0.47246959004878</v>
      </c>
      <c r="M139" s="17">
        <f ca="1">IF(L139&lt;=('Ejercicio 3 - TIR'!$D$18-'Ejercicio 3 - TIR'!$C$18)/('Ejercicio 3 - TIR'!$E$18-'Ejercicio 3 - TIR'!$C$18),'Ejercicio 3 - TIR'!$C$18+SQRT(('Ejercicio 3 - TIR'!$E$18-'Ejercicio 3 - TIR'!$C$18)*('Ejercicio 3 - TIR'!$D$18-'Ejercicio 3 - TIR'!$C$18)*L139),'Ejercicio 3 - TIR'!$E$18-SQRT(('Ejercicio 3 - TIR'!$E$18-'Ejercicio 3 - TIR'!$C$18)*('Ejercicio 3 - TIR'!$E$18-'Ejercicio 3 - TIR'!$D$18)*(1-L139)))</f>
        <v>38418.4582025046</v>
      </c>
      <c r="N139" s="16">
        <f ca="1" t="shared" ref="N139:R139" si="1045">RAND()</f>
        <v>0.466262248458309</v>
      </c>
      <c r="O139" s="17">
        <f ca="1">IF(N139&lt;=('Ejercicio 3 - TIR'!$D$18-'Ejercicio 3 - TIR'!$C$18)/('Ejercicio 3 - TIR'!$E$18-'Ejercicio 3 - TIR'!$C$18),'Ejercicio 3 - TIR'!$C$18+SQRT(('Ejercicio 3 - TIR'!$E$18-'Ejercicio 3 - TIR'!$C$18)*('Ejercicio 3 - TIR'!$D$18-'Ejercicio 3 - TIR'!$C$18)*N139),'Ejercicio 3 - TIR'!$E$18-SQRT(('Ejercicio 3 - TIR'!$E$18-'Ejercicio 3 - TIR'!$C$18)*('Ejercicio 3 - TIR'!$E$18-'Ejercicio 3 - TIR'!$D$18)*(1-N139)))</f>
        <v>38362.9741879756</v>
      </c>
      <c r="P139" s="16">
        <f ca="1" t="shared" si="1045"/>
        <v>0.740899782256976</v>
      </c>
      <c r="Q139" s="18">
        <f ca="1">IF(P139&lt;=('Ejercicio 3 - TIR'!$D$22-'Ejercicio 3 - TIR'!$C$22)/('Ejercicio 3 - TIR'!$E$22-'Ejercicio 3 - TIR'!$C$22),'Ejercicio 3 - TIR'!$C$22+SQRT(('Ejercicio 3 - TIR'!$E$22-'Ejercicio 3 - TIR'!$C$22)*('Ejercicio 3 - TIR'!$D$22-'Ejercicio 3 - TIR'!$C$22)*P139),'Ejercicio 3 - TIR'!$E$22-SQRT(('Ejercicio 3 - TIR'!$E$22-'Ejercicio 3 - TIR'!$C$22)*('Ejercicio 3 - TIR'!$E$22-'Ejercicio 3 - TIR'!$D$22)*(1-P139)))</f>
        <v>0.158404157994247</v>
      </c>
      <c r="R139" s="16">
        <f ca="1" t="shared" si="1045"/>
        <v>0.615378914345526</v>
      </c>
      <c r="S139" s="18">
        <f ca="1">IF(R139&lt;=('Ejercicio 3 - TIR'!$D$23-'Ejercicio 3 - TIR'!$C$23)/('Ejercicio 3 - TIR'!$E$23-'Ejercicio 3 - TIR'!$C$23),'Ejercicio 3 - TIR'!$C$23+SQRT(('Ejercicio 3 - TIR'!$E$23-'Ejercicio 3 - TIR'!$C$23)*('Ejercicio 3 - TIR'!$D$23-'Ejercicio 3 - TIR'!$C$23)*R139),'Ejercicio 3 - TIR'!$E$23-SQRT(('Ejercicio 3 - TIR'!$E$23-'Ejercicio 3 - TIR'!$C$23)*('Ejercicio 3 - TIR'!$E$23-'Ejercicio 3 - TIR'!$D$23)*(1-R139)))</f>
        <v>0.153688064415972</v>
      </c>
      <c r="T139" s="16">
        <f ca="1" t="shared" ref="T139:X139" si="1046">RAND()</f>
        <v>0.57176819305084</v>
      </c>
      <c r="U139" s="18">
        <f ca="1">IF(T139&lt;=('Ejercicio 3 - TIR'!$D$24-'Ejercicio 3 - TIR'!$C$24)/('Ejercicio 3 - TIR'!$E$24-'Ejercicio 3 - TIR'!$C$24),'Ejercicio 3 - TIR'!$C$24+SQRT(('Ejercicio 3 - TIR'!$E$24-'Ejercicio 3 - TIR'!$C$24)*('Ejercicio 3 - TIR'!$D$24-'Ejercicio 3 - TIR'!$C$24)*T139),'Ejercicio 3 - TIR'!$E$24-SQRT(('Ejercicio 3 - TIR'!$E$24-'Ejercicio 3 - TIR'!$C$24)*('Ejercicio 3 - TIR'!$E$24-'Ejercicio 3 - TIR'!$D$24)*(1-T139)))</f>
        <v>0.185372712213376</v>
      </c>
      <c r="V139" s="16">
        <f ca="1" t="shared" si="1046"/>
        <v>0.571970745078885</v>
      </c>
      <c r="W139" s="18">
        <f ca="1">IF(V139&lt;=('Ejercicio 3 - TIR'!$D$25-'Ejercicio 3 - TIR'!$C$25)/('Ejercicio 3 - TIR'!$E$25-'Ejercicio 3 - TIR'!$C$25),'Ejercicio 3 - TIR'!$C$25+SQRT(('Ejercicio 3 - TIR'!$E$25-'Ejercicio 3 - TIR'!$C$25)*('Ejercicio 3 - TIR'!$D$25-'Ejercicio 3 - TIR'!$C$25)*V139),'Ejercicio 3 - TIR'!$E$25-SQRT(('Ejercicio 3 - TIR'!$E$25-'Ejercicio 3 - TIR'!$C$25)*('Ejercicio 3 - TIR'!$E$25-'Ejercicio 3 - TIR'!$D$25)*(1-V139)))</f>
        <v>0.211294672301815</v>
      </c>
      <c r="X139" s="16">
        <f ca="1" t="shared" si="1046"/>
        <v>0.0773146374967131</v>
      </c>
      <c r="Y139" s="18">
        <f ca="1">IF(X139&lt;=('Ejercicio 3 - TIR'!$D$26-'Ejercicio 3 - TIR'!$C$26)/('Ejercicio 3 - TIR'!$E$26-'Ejercicio 3 - TIR'!$C$26),'Ejercicio 3 - TIR'!$C$26+SQRT(('Ejercicio 3 - TIR'!$E$26-'Ejercicio 3 - TIR'!$C$26)*('Ejercicio 3 - TIR'!$D$26-'Ejercicio 3 - TIR'!$C$26)*X139),'Ejercicio 3 - TIR'!$E$26-SQRT(('Ejercicio 3 - TIR'!$E$26-'Ejercicio 3 - TIR'!$C$26)*('Ejercicio 3 - TIR'!$E$26-'Ejercicio 3 - TIR'!$D$26)*(1-X139)))</f>
        <v>0.204448166708656</v>
      </c>
      <c r="Z139" s="16">
        <f ca="1" t="shared" si="956"/>
        <v>1.15840415799425</v>
      </c>
      <c r="AA139" s="16">
        <f ca="1" t="shared" si="957"/>
        <v>1.3364370508478</v>
      </c>
      <c r="AB139" s="16">
        <f ca="1" t="shared" si="958"/>
        <v>1.5841760116659</v>
      </c>
      <c r="AC139" s="16">
        <f ca="1" t="shared" si="959"/>
        <v>1.91890396291924</v>
      </c>
      <c r="AD139" s="16">
        <f ca="1" t="shared" si="960"/>
        <v>2.31122036022805</v>
      </c>
      <c r="AE139" s="15">
        <f ca="1" t="shared" si="961"/>
        <v>6053.09737403341</v>
      </c>
      <c r="AF139" s="15">
        <f ca="1" t="shared" si="962"/>
        <v>6983.38619317001</v>
      </c>
      <c r="AG139" s="15">
        <f ca="1" t="shared" si="963"/>
        <v>8277.91543223138</v>
      </c>
      <c r="AH139" s="15">
        <f ca="1" t="shared" si="964"/>
        <v>10026.9948608268</v>
      </c>
      <c r="AI139" s="15">
        <f ca="1" t="shared" si="965"/>
        <v>12076.99557772</v>
      </c>
      <c r="AJ139" s="17">
        <f ca="1" t="shared" si="966"/>
        <v>43396.0040058261</v>
      </c>
      <c r="AK139" s="17">
        <f ca="1" t="shared" si="967"/>
        <v>46578.7060120542</v>
      </c>
      <c r="AL139" s="17">
        <f ca="1" t="shared" si="968"/>
        <v>68919.1035585264</v>
      </c>
      <c r="AM139" s="17">
        <f ca="1" t="shared" si="969"/>
        <v>73721.3316940333</v>
      </c>
      <c r="AN139" s="17">
        <f ca="1" t="shared" si="970"/>
        <v>88665.2870221526</v>
      </c>
      <c r="AO139" s="17">
        <f ca="1">C139/'Ejercicio 3 - TIR'!$D$7</f>
        <v>15865.7399462199</v>
      </c>
      <c r="AP139" s="17">
        <f ca="1" t="shared" si="971"/>
        <v>27530.2640596061</v>
      </c>
      <c r="AQ139" s="17">
        <f ca="1" t="shared" si="972"/>
        <v>30712.9660658342</v>
      </c>
      <c r="AR139" s="17">
        <f ca="1" t="shared" si="973"/>
        <v>53053.3636123065</v>
      </c>
      <c r="AS139" s="17">
        <f ca="1" t="shared" si="974"/>
        <v>57855.5917478133</v>
      </c>
      <c r="AT139" s="17">
        <f ca="1" t="shared" si="975"/>
        <v>72799.5470759326</v>
      </c>
      <c r="AU139" s="17">
        <f ca="1">AP139*'Ejercicio 3 - TIR'!$D$5</f>
        <v>13765.1320298031</v>
      </c>
      <c r="AV139" s="17">
        <f ca="1">AQ139*'Ejercicio 3 - TIR'!$D$5</f>
        <v>15356.4830329171</v>
      </c>
      <c r="AW139" s="17">
        <f ca="1">AR139*'Ejercicio 3 - TIR'!$D$5</f>
        <v>26526.6818061532</v>
      </c>
      <c r="AX139" s="17">
        <f ca="1">AS139*'Ejercicio 3 - TIR'!$D$5</f>
        <v>28927.7958739067</v>
      </c>
      <c r="AY139" s="17">
        <f ca="1">AT139*'Ejercicio 3 - TIR'!$D$5</f>
        <v>36399.7735379663</v>
      </c>
      <c r="AZ139" s="17">
        <f ca="1" t="shared" ref="AZ139:BD139" si="1047">AJ139-AU139-AE139</f>
        <v>23577.7746019896</v>
      </c>
      <c r="BA139" s="17">
        <f ca="1" t="shared" si="1047"/>
        <v>24238.836785967</v>
      </c>
      <c r="BB139" s="17">
        <f ca="1" t="shared" si="1047"/>
        <v>34114.5063201418</v>
      </c>
      <c r="BC139" s="17">
        <f ca="1" t="shared" si="1047"/>
        <v>34766.5409592998</v>
      </c>
      <c r="BD139" s="17">
        <f ca="1" t="shared" si="1047"/>
        <v>40188.5179064662</v>
      </c>
      <c r="BE139" s="17">
        <f ca="1" t="shared" ref="BE139:BI139" si="1048">AZ139/Z139</f>
        <v>20353.6688290329</v>
      </c>
      <c r="BF139" s="17">
        <f ca="1" t="shared" si="1048"/>
        <v>18136.9087085626</v>
      </c>
      <c r="BG139" s="17">
        <f ca="1" t="shared" si="1048"/>
        <v>21534.5429225806</v>
      </c>
      <c r="BH139" s="17">
        <f ca="1" t="shared" si="1048"/>
        <v>18117.9160766385</v>
      </c>
      <c r="BI139" s="17">
        <f ca="1" t="shared" si="1048"/>
        <v>17388.4405823167</v>
      </c>
      <c r="BJ139" s="17">
        <f ca="1" t="shared" si="978"/>
        <v>88318.6531872294</v>
      </c>
      <c r="BK139" s="17">
        <f ca="1" t="shared" si="979"/>
        <v>36669.2211937871</v>
      </c>
      <c r="BL139" s="17">
        <f ca="1" t="shared" si="980"/>
        <v>124987.874381016</v>
      </c>
      <c r="BM139" s="17">
        <f ca="1">BK139*'Ejercicio 3 - TIR'!$D$5</f>
        <v>18334.6105968935</v>
      </c>
      <c r="BN139" s="17">
        <f ca="1" t="shared" si="981"/>
        <v>106653.263784123</v>
      </c>
      <c r="BO139" s="17">
        <f ca="1" t="shared" si="982"/>
        <v>46145.8654568096</v>
      </c>
      <c r="BP139" s="17">
        <f ca="1" t="shared" si="983"/>
        <v>-117541.695214799</v>
      </c>
      <c r="BQ139" s="17">
        <f ca="1" t="shared" ref="BQ139:BT139" si="1049">BE139</f>
        <v>20353.6688290329</v>
      </c>
      <c r="BR139" s="17">
        <f ca="1" t="shared" si="1049"/>
        <v>18136.9087085626</v>
      </c>
      <c r="BS139" s="17">
        <f ca="1" t="shared" si="1049"/>
        <v>21534.5429225806</v>
      </c>
      <c r="BT139" s="17">
        <f ca="1" t="shared" si="1049"/>
        <v>18117.9160766385</v>
      </c>
      <c r="BU139" s="17">
        <f ca="1" t="shared" si="985"/>
        <v>63534.3060391264</v>
      </c>
      <c r="BV139" s="19">
        <f ca="1" t="shared" si="986"/>
        <v>5.40273082880718</v>
      </c>
    </row>
    <row r="140" ht="15" customHeight="1" spans="1:74">
      <c r="A140" s="15">
        <v>139</v>
      </c>
      <c r="B140" s="16">
        <f ca="1" t="shared" ref="B140:F140" si="1050">RAND()</f>
        <v>0.727456034254305</v>
      </c>
      <c r="C140" s="17">
        <f ca="1">IF(B140&lt;=('Ejercicio 3 - TIR'!$D$13-'Ejercicio 3 - TIR'!$C$13)/('Ejercicio 3 - TIR'!$E$13-'Ejercicio 3 - TIR'!$C$13),'Ejercicio 3 - TIR'!$C$13+SQRT(('Ejercicio 3 - TIR'!$E$13-'Ejercicio 3 - TIR'!$C$13)*('Ejercicio 3 - TIR'!$D$13-'Ejercicio 3 - TIR'!$C$13)*B140),'Ejercicio 3 - TIR'!$E$13-SQRT(('Ejercicio 3 - TIR'!$E$13-'Ejercicio 3 - TIR'!$C$13)*('Ejercicio 3 - TIR'!$E$13-'Ejercicio 3 - TIR'!$D$13)*(1-B140)))</f>
        <v>81915.3999520356</v>
      </c>
      <c r="D140" s="16">
        <f ca="1" t="shared" si="1050"/>
        <v>0.295482033555431</v>
      </c>
      <c r="E140" s="17">
        <f ca="1">IF(D140&lt;=('Ejercicio 3 - TIR'!$D$14-'Ejercicio 3 - TIR'!$C$14)/('Ejercicio 3 - TIR'!$E$14-'Ejercicio 3 - TIR'!$C$14),'Ejercicio 3 - TIR'!$C$14+SQRT(('Ejercicio 3 - TIR'!$E$14-'Ejercicio 3 - TIR'!$C$14)*('Ejercicio 3 - TIR'!$D$14-'Ejercicio 3 - TIR'!$C$14)*D140),'Ejercicio 3 - TIR'!$E$14-SQRT(('Ejercicio 3 - TIR'!$E$14-'Ejercicio 3 - TIR'!$C$14)*('Ejercicio 3 - TIR'!$E$14-'Ejercicio 3 - TIR'!$D$14)*(1-D140)))</f>
        <v>29707.5633311361</v>
      </c>
      <c r="F140" s="16">
        <f ca="1" t="shared" si="1050"/>
        <v>0.741667714864622</v>
      </c>
      <c r="G140" s="17">
        <f ca="1">IF(F140&lt;=('Ejercicio 3 - TIR'!$D$18-'Ejercicio 3 - TIR'!$C$18)/('Ejercicio 3 - TIR'!$E$18-'Ejercicio 3 - TIR'!$C$18),'Ejercicio 3 - TIR'!$C$18+SQRT(('Ejercicio 3 - TIR'!$E$18-'Ejercicio 3 - TIR'!$C$18)*('Ejercicio 3 - TIR'!$D$18-'Ejercicio 3 - TIR'!$C$18)*F140),'Ejercicio 3 - TIR'!$E$18-SQRT(('Ejercicio 3 - TIR'!$E$18-'Ejercicio 3 - TIR'!$C$18)*('Ejercicio 3 - TIR'!$E$18-'Ejercicio 3 - TIR'!$D$18)*(1-F140)))</f>
        <v>40598.3047146408</v>
      </c>
      <c r="H140" s="16">
        <f ca="1" t="shared" ref="H140:L140" si="1051">RAND()</f>
        <v>0.136533526973405</v>
      </c>
      <c r="I140" s="17">
        <f ca="1">IF(H140&lt;=('Ejercicio 3 - TIR'!$D$18-'Ejercicio 3 - TIR'!$C$18)/('Ejercicio 3 - TIR'!$E$18-'Ejercicio 3 - TIR'!$C$18),'Ejercicio 3 - TIR'!$C$18+SQRT(('Ejercicio 3 - TIR'!$E$18-'Ejercicio 3 - TIR'!$C$18)*('Ejercicio 3 - TIR'!$D$18-'Ejercicio 3 - TIR'!$C$18)*H140),'Ejercicio 3 - TIR'!$E$18-SQRT(('Ejercicio 3 - TIR'!$E$18-'Ejercicio 3 - TIR'!$C$18)*('Ejercicio 3 - TIR'!$E$18-'Ejercicio 3 - TIR'!$D$18)*(1-H140)))</f>
        <v>34525.4866087539</v>
      </c>
      <c r="J140" s="16">
        <f ca="1" t="shared" si="1051"/>
        <v>0.908639975105187</v>
      </c>
      <c r="K140" s="17">
        <f ca="1">IF(J140&lt;=('Ejercicio 3 - TIR'!$D$18-'Ejercicio 3 - TIR'!$C$18)/('Ejercicio 3 - TIR'!$E$18-'Ejercicio 3 - TIR'!$C$18),'Ejercicio 3 - TIR'!$C$18+SQRT(('Ejercicio 3 - TIR'!$E$18-'Ejercicio 3 - TIR'!$C$18)*('Ejercicio 3 - TIR'!$D$18-'Ejercicio 3 - TIR'!$C$18)*J140),'Ejercicio 3 - TIR'!$E$18-SQRT(('Ejercicio 3 - TIR'!$E$18-'Ejercicio 3 - TIR'!$C$18)*('Ejercicio 3 - TIR'!$E$18-'Ejercicio 3 - TIR'!$D$18)*(1-J140)))</f>
        <v>42382.3671252234</v>
      </c>
      <c r="L140" s="16">
        <f ca="1" t="shared" si="1051"/>
        <v>0.355862765687684</v>
      </c>
      <c r="M140" s="17">
        <f ca="1">IF(L140&lt;=('Ejercicio 3 - TIR'!$D$18-'Ejercicio 3 - TIR'!$C$18)/('Ejercicio 3 - TIR'!$E$18-'Ejercicio 3 - TIR'!$C$18),'Ejercicio 3 - TIR'!$C$18+SQRT(('Ejercicio 3 - TIR'!$E$18-'Ejercicio 3 - TIR'!$C$18)*('Ejercicio 3 - TIR'!$D$18-'Ejercicio 3 - TIR'!$C$18)*L140),'Ejercicio 3 - TIR'!$E$18-SQRT(('Ejercicio 3 - TIR'!$E$18-'Ejercicio 3 - TIR'!$C$18)*('Ejercicio 3 - TIR'!$E$18-'Ejercicio 3 - TIR'!$D$18)*(1-L140)))</f>
        <v>37306.1217381832</v>
      </c>
      <c r="N140" s="16">
        <f ca="1" t="shared" ref="N140:R140" si="1052">RAND()</f>
        <v>0.0722996445240422</v>
      </c>
      <c r="O140" s="17">
        <f ca="1">IF(N140&lt;=('Ejercicio 3 - TIR'!$D$18-'Ejercicio 3 - TIR'!$C$18)/('Ejercicio 3 - TIR'!$E$18-'Ejercicio 3 - TIR'!$C$18),'Ejercicio 3 - TIR'!$C$18+SQRT(('Ejercicio 3 - TIR'!$E$18-'Ejercicio 3 - TIR'!$C$18)*('Ejercicio 3 - TIR'!$D$18-'Ejercicio 3 - TIR'!$C$18)*N140),'Ejercicio 3 - TIR'!$E$18-SQRT(('Ejercicio 3 - TIR'!$E$18-'Ejercicio 3 - TIR'!$C$18)*('Ejercicio 3 - TIR'!$E$18-'Ejercicio 3 - TIR'!$D$18)*(1-N140)))</f>
        <v>33293.166664262</v>
      </c>
      <c r="P140" s="16">
        <f ca="1" t="shared" si="1052"/>
        <v>0.995357169760831</v>
      </c>
      <c r="Q140" s="18">
        <f ca="1">IF(P140&lt;=('Ejercicio 3 - TIR'!$D$22-'Ejercicio 3 - TIR'!$C$22)/('Ejercicio 3 - TIR'!$E$22-'Ejercicio 3 - TIR'!$C$22),'Ejercicio 3 - TIR'!$C$22+SQRT(('Ejercicio 3 - TIR'!$E$22-'Ejercicio 3 - TIR'!$C$22)*('Ejercicio 3 - TIR'!$D$22-'Ejercicio 3 - TIR'!$C$22)*P140),'Ejercicio 3 - TIR'!$E$22-SQRT(('Ejercicio 3 - TIR'!$E$22-'Ejercicio 3 - TIR'!$C$22)*('Ejercicio 3 - TIR'!$E$22-'Ejercicio 3 - TIR'!$D$22)*(1-P140)))</f>
        <v>0.177109136040817</v>
      </c>
      <c r="R140" s="16">
        <f ca="1" t="shared" si="1052"/>
        <v>0.105028837583632</v>
      </c>
      <c r="S140" s="18">
        <f ca="1">IF(R140&lt;=('Ejercicio 3 - TIR'!$D$23-'Ejercicio 3 - TIR'!$C$23)/('Ejercicio 3 - TIR'!$E$23-'Ejercicio 3 - TIR'!$C$23),'Ejercicio 3 - TIR'!$C$23+SQRT(('Ejercicio 3 - TIR'!$E$23-'Ejercicio 3 - TIR'!$C$23)*('Ejercicio 3 - TIR'!$D$23-'Ejercicio 3 - TIR'!$C$23)*R140),'Ejercicio 3 - TIR'!$E$23-SQRT(('Ejercicio 3 - TIR'!$E$23-'Ejercicio 3 - TIR'!$C$23)*('Ejercicio 3 - TIR'!$E$23-'Ejercicio 3 - TIR'!$D$23)*(1-R140)))</f>
        <v>0.133749614818261</v>
      </c>
      <c r="T140" s="16">
        <f ca="1" t="shared" ref="T140:X140" si="1053">RAND()</f>
        <v>0.486288741654531</v>
      </c>
      <c r="U140" s="18">
        <f ca="1">IF(T140&lt;=('Ejercicio 3 - TIR'!$D$24-'Ejercicio 3 - TIR'!$C$24)/('Ejercicio 3 - TIR'!$E$24-'Ejercicio 3 - TIR'!$C$24),'Ejercicio 3 - TIR'!$C$24+SQRT(('Ejercicio 3 - TIR'!$E$24-'Ejercicio 3 - TIR'!$C$24)*('Ejercicio 3 - TIR'!$D$24-'Ejercicio 3 - TIR'!$C$24)*T140),'Ejercicio 3 - TIR'!$E$24-SQRT(('Ejercicio 3 - TIR'!$E$24-'Ejercicio 3 - TIR'!$C$24)*('Ejercicio 3 - TIR'!$E$24-'Ejercicio 3 - TIR'!$D$24)*(1-T140)))</f>
        <v>0.182073867540081</v>
      </c>
      <c r="V140" s="16">
        <f ca="1" t="shared" si="1053"/>
        <v>0.373984425211773</v>
      </c>
      <c r="W140" s="18">
        <f ca="1">IF(V140&lt;=('Ejercicio 3 - TIR'!$D$25-'Ejercicio 3 - TIR'!$C$25)/('Ejercicio 3 - TIR'!$E$25-'Ejercicio 3 - TIR'!$C$25),'Ejercicio 3 - TIR'!$C$25+SQRT(('Ejercicio 3 - TIR'!$E$25-'Ejercicio 3 - TIR'!$C$25)*('Ejercicio 3 - TIR'!$D$25-'Ejercicio 3 - TIR'!$C$25)*V140),'Ejercicio 3 - TIR'!$E$25-SQRT(('Ejercicio 3 - TIR'!$E$25-'Ejercicio 3 - TIR'!$C$25)*('Ejercicio 3 - TIR'!$E$25-'Ejercicio 3 - TIR'!$D$25)*(1-V140)))</f>
        <v>0.203191298760179</v>
      </c>
      <c r="X140" s="16">
        <f ca="1" t="shared" si="1053"/>
        <v>0.47622858060315</v>
      </c>
      <c r="Y140" s="18">
        <f ca="1">IF(X140&lt;=('Ejercicio 3 - TIR'!$D$26-'Ejercicio 3 - TIR'!$C$26)/('Ejercicio 3 - TIR'!$E$26-'Ejercicio 3 - TIR'!$C$26),'Ejercicio 3 - TIR'!$C$26+SQRT(('Ejercicio 3 - TIR'!$E$26-'Ejercicio 3 - TIR'!$C$26)*('Ejercicio 3 - TIR'!$D$26-'Ejercicio 3 - TIR'!$C$26)*X140),'Ejercicio 3 - TIR'!$E$26-SQRT(('Ejercicio 3 - TIR'!$E$26-'Ejercicio 3 - TIR'!$C$26)*('Ejercicio 3 - TIR'!$E$26-'Ejercicio 3 - TIR'!$D$26)*(1-X140)))</f>
        <v>0.226817618850384</v>
      </c>
      <c r="Z140" s="16">
        <f ca="1" t="shared" si="956"/>
        <v>1.17710913604082</v>
      </c>
      <c r="AA140" s="16">
        <f ca="1" t="shared" si="957"/>
        <v>1.33454702958533</v>
      </c>
      <c r="AB140" s="16">
        <f ca="1" t="shared" si="958"/>
        <v>1.57753316867606</v>
      </c>
      <c r="AC140" s="16">
        <f ca="1" t="shared" si="959"/>
        <v>1.89807418205661</v>
      </c>
      <c r="AD140" s="16">
        <f ca="1" t="shared" si="960"/>
        <v>2.32859084843208</v>
      </c>
      <c r="AE140" s="15">
        <f ca="1" t="shared" si="961"/>
        <v>5261.48087545537</v>
      </c>
      <c r="AF140" s="15">
        <f ca="1" t="shared" si="962"/>
        <v>5965.20191592117</v>
      </c>
      <c r="AG140" s="15">
        <f ca="1" t="shared" si="963"/>
        <v>7051.30929941044</v>
      </c>
      <c r="AH140" s="15">
        <f ca="1" t="shared" si="964"/>
        <v>8484.07399391737</v>
      </c>
      <c r="AI140" s="15">
        <f ca="1" t="shared" si="965"/>
        <v>10408.4114553682</v>
      </c>
      <c r="AJ140" s="17">
        <f ca="1" t="shared" si="966"/>
        <v>47788.6353873727</v>
      </c>
      <c r="AK140" s="17">
        <f ca="1" t="shared" si="967"/>
        <v>46075.8855987006</v>
      </c>
      <c r="AL140" s="17">
        <f ca="1" t="shared" si="968"/>
        <v>66859.5899070458</v>
      </c>
      <c r="AM140" s="17">
        <f ca="1" t="shared" si="969"/>
        <v>70809.7865039063</v>
      </c>
      <c r="AN140" s="17">
        <f ca="1" t="shared" si="970"/>
        <v>77526.1632097245</v>
      </c>
      <c r="AO140" s="17">
        <f ca="1">C140/'Ejercicio 3 - TIR'!$D$7</f>
        <v>16383.0799904071</v>
      </c>
      <c r="AP140" s="17">
        <f ca="1" t="shared" si="971"/>
        <v>31405.5553969655</v>
      </c>
      <c r="AQ140" s="17">
        <f ca="1" t="shared" si="972"/>
        <v>29692.8056082935</v>
      </c>
      <c r="AR140" s="17">
        <f ca="1" t="shared" si="973"/>
        <v>50476.5099166387</v>
      </c>
      <c r="AS140" s="17">
        <f ca="1" t="shared" si="974"/>
        <v>54426.7065134992</v>
      </c>
      <c r="AT140" s="17">
        <f ca="1" t="shared" si="975"/>
        <v>61143.0832193173</v>
      </c>
      <c r="AU140" s="17">
        <f ca="1">AP140*'Ejercicio 3 - TIR'!$D$5</f>
        <v>15702.7776984828</v>
      </c>
      <c r="AV140" s="17">
        <f ca="1">AQ140*'Ejercicio 3 - TIR'!$D$5</f>
        <v>14846.4028041468</v>
      </c>
      <c r="AW140" s="17">
        <f ca="1">AR140*'Ejercicio 3 - TIR'!$D$5</f>
        <v>25238.2549583194</v>
      </c>
      <c r="AX140" s="17">
        <f ca="1">AS140*'Ejercicio 3 - TIR'!$D$5</f>
        <v>27213.3532567496</v>
      </c>
      <c r="AY140" s="17">
        <f ca="1">AT140*'Ejercicio 3 - TIR'!$D$5</f>
        <v>30571.5416096587</v>
      </c>
      <c r="AZ140" s="17">
        <f ca="1" t="shared" ref="AZ140:BD140" si="1054">AJ140-AU140-AE140</f>
        <v>26824.3768134345</v>
      </c>
      <c r="BA140" s="17">
        <f ca="1" t="shared" si="1054"/>
        <v>25264.2808786327</v>
      </c>
      <c r="BB140" s="17">
        <f ca="1" t="shared" si="1054"/>
        <v>34570.025649316</v>
      </c>
      <c r="BC140" s="17">
        <f ca="1" t="shared" si="1054"/>
        <v>35112.3592532393</v>
      </c>
      <c r="BD140" s="17">
        <f ca="1" t="shared" si="1054"/>
        <v>36546.2101446976</v>
      </c>
      <c r="BE140" s="17">
        <f ca="1" t="shared" ref="BE140:BI140" si="1055">AZ140/Z140</f>
        <v>22788.3515573227</v>
      </c>
      <c r="BF140" s="17">
        <f ca="1" t="shared" si="1055"/>
        <v>18930.978315903</v>
      </c>
      <c r="BG140" s="17">
        <f ca="1" t="shared" si="1055"/>
        <v>21913.9770470429</v>
      </c>
      <c r="BH140" s="17">
        <f ca="1" t="shared" si="1055"/>
        <v>18498.9393908695</v>
      </c>
      <c r="BI140" s="17">
        <f ca="1" t="shared" si="1055"/>
        <v>15694.5605834127</v>
      </c>
      <c r="BJ140" s="17">
        <f ca="1" t="shared" si="978"/>
        <v>69176.7601021</v>
      </c>
      <c r="BK140" s="17">
        <f ca="1" t="shared" si="979"/>
        <v>38149.4901347928</v>
      </c>
      <c r="BL140" s="17">
        <f ca="1" t="shared" si="980"/>
        <v>107326.250236893</v>
      </c>
      <c r="BM140" s="17">
        <f ca="1">BK140*'Ejercicio 3 - TIR'!$D$5</f>
        <v>19074.7450673964</v>
      </c>
      <c r="BN140" s="17">
        <f ca="1" t="shared" si="981"/>
        <v>88251.5051694964</v>
      </c>
      <c r="BO140" s="17">
        <f ca="1" t="shared" si="982"/>
        <v>37899.1033263397</v>
      </c>
      <c r="BP140" s="17">
        <f ca="1" t="shared" si="983"/>
        <v>-111622.963283172</v>
      </c>
      <c r="BQ140" s="17">
        <f ca="1" t="shared" ref="BQ140:BT140" si="1056">BE140</f>
        <v>22788.3515573227</v>
      </c>
      <c r="BR140" s="17">
        <f ca="1" t="shared" si="1056"/>
        <v>18930.978315903</v>
      </c>
      <c r="BS140" s="17">
        <f ca="1" t="shared" si="1056"/>
        <v>21913.9770470429</v>
      </c>
      <c r="BT140" s="17">
        <f ca="1" t="shared" si="1056"/>
        <v>18498.9393908695</v>
      </c>
      <c r="BU140" s="17">
        <f ca="1" t="shared" si="985"/>
        <v>53593.6639097523</v>
      </c>
      <c r="BV140" s="19">
        <f ca="1" t="shared" si="986"/>
        <v>5.94970177716065</v>
      </c>
    </row>
    <row r="141" ht="15" customHeight="1" spans="1:74">
      <c r="A141" s="15">
        <v>140</v>
      </c>
      <c r="B141" s="16">
        <f ca="1" t="shared" ref="B141:F141" si="1057">RAND()</f>
        <v>0.0459478781190776</v>
      </c>
      <c r="C141" s="17">
        <f ca="1">IF(B141&lt;=('Ejercicio 3 - TIR'!$D$13-'Ejercicio 3 - TIR'!$C$13)/('Ejercicio 3 - TIR'!$E$13-'Ejercicio 3 - TIR'!$C$13),'Ejercicio 3 - TIR'!$C$13+SQRT(('Ejercicio 3 - TIR'!$E$13-'Ejercicio 3 - TIR'!$C$13)*('Ejercicio 3 - TIR'!$D$13-'Ejercicio 3 - TIR'!$C$13)*B141),'Ejercicio 3 - TIR'!$E$13-SQRT(('Ejercicio 3 - TIR'!$E$13-'Ejercicio 3 - TIR'!$C$13)*('Ejercicio 3 - TIR'!$E$13-'Ejercicio 3 - TIR'!$D$13)*(1-B141)))</f>
        <v>64287.0912338824</v>
      </c>
      <c r="D141" s="16">
        <f ca="1" t="shared" si="1057"/>
        <v>0.172861975880865</v>
      </c>
      <c r="E141" s="17">
        <f ca="1">IF(D141&lt;=('Ejercicio 3 - TIR'!$D$14-'Ejercicio 3 - TIR'!$C$14)/('Ejercicio 3 - TIR'!$E$14-'Ejercicio 3 - TIR'!$C$14),'Ejercicio 3 - TIR'!$C$14+SQRT(('Ejercicio 3 - TIR'!$E$14-'Ejercicio 3 - TIR'!$C$14)*('Ejercicio 3 - TIR'!$D$14-'Ejercicio 3 - TIR'!$C$14)*D141),'Ejercicio 3 - TIR'!$E$14-SQRT(('Ejercicio 3 - TIR'!$E$14-'Ejercicio 3 - TIR'!$C$14)*('Ejercicio 3 - TIR'!$E$14-'Ejercicio 3 - TIR'!$D$14)*(1-D141)))</f>
        <v>28600.6455242171</v>
      </c>
      <c r="F141" s="16">
        <f ca="1" t="shared" si="1057"/>
        <v>0.505629824010555</v>
      </c>
      <c r="G141" s="17">
        <f ca="1">IF(F141&lt;=('Ejercicio 3 - TIR'!$D$18-'Ejercicio 3 - TIR'!$C$18)/('Ejercicio 3 - TIR'!$E$18-'Ejercicio 3 - TIR'!$C$18),'Ejercicio 3 - TIR'!$C$18+SQRT(('Ejercicio 3 - TIR'!$E$18-'Ejercicio 3 - TIR'!$C$18)*('Ejercicio 3 - TIR'!$D$18-'Ejercicio 3 - TIR'!$C$18)*F141),'Ejercicio 3 - TIR'!$E$18-SQRT(('Ejercicio 3 - TIR'!$E$18-'Ejercicio 3 - TIR'!$C$18)*('Ejercicio 3 - TIR'!$E$18-'Ejercicio 3 - TIR'!$D$18)*(1-F141)))</f>
        <v>38708.8732682008</v>
      </c>
      <c r="H141" s="16">
        <f ca="1" t="shared" ref="H141:L141" si="1058">RAND()</f>
        <v>0.892796707911185</v>
      </c>
      <c r="I141" s="17">
        <f ca="1">IF(H141&lt;=('Ejercicio 3 - TIR'!$D$18-'Ejercicio 3 - TIR'!$C$18)/('Ejercicio 3 - TIR'!$E$18-'Ejercicio 3 - TIR'!$C$18),'Ejercicio 3 - TIR'!$C$18+SQRT(('Ejercicio 3 - TIR'!$E$18-'Ejercicio 3 - TIR'!$C$18)*('Ejercicio 3 - TIR'!$D$18-'Ejercicio 3 - TIR'!$C$18)*H141),'Ejercicio 3 - TIR'!$E$18-SQRT(('Ejercicio 3 - TIR'!$E$18-'Ejercicio 3 - TIR'!$C$18)*('Ejercicio 3 - TIR'!$E$18-'Ejercicio 3 - TIR'!$D$18)*(1-H141)))</f>
        <v>42164.46708595</v>
      </c>
      <c r="J141" s="16">
        <f ca="1" t="shared" si="1058"/>
        <v>0.621317283716397</v>
      </c>
      <c r="K141" s="17">
        <f ca="1">IF(J141&lt;=('Ejercicio 3 - TIR'!$D$18-'Ejercicio 3 - TIR'!$C$18)/('Ejercicio 3 - TIR'!$E$18-'Ejercicio 3 - TIR'!$C$18),'Ejercicio 3 - TIR'!$C$18+SQRT(('Ejercicio 3 - TIR'!$E$18-'Ejercicio 3 - TIR'!$C$18)*('Ejercicio 3 - TIR'!$D$18-'Ejercicio 3 - TIR'!$C$18)*J141),'Ejercicio 3 - TIR'!$E$18-SQRT(('Ejercicio 3 - TIR'!$E$18-'Ejercicio 3 - TIR'!$C$18)*('Ejercicio 3 - TIR'!$E$18-'Ejercicio 3 - TIR'!$D$18)*(1-J141)))</f>
        <v>39653.8900220305</v>
      </c>
      <c r="L141" s="16">
        <f ca="1" t="shared" si="1058"/>
        <v>0.469183901021095</v>
      </c>
      <c r="M141" s="17">
        <f ca="1">IF(L141&lt;=('Ejercicio 3 - TIR'!$D$18-'Ejercicio 3 - TIR'!$C$18)/('Ejercicio 3 - TIR'!$E$18-'Ejercicio 3 - TIR'!$C$18),'Ejercicio 3 - TIR'!$C$18+SQRT(('Ejercicio 3 - TIR'!$E$18-'Ejercicio 3 - TIR'!$C$18)*('Ejercicio 3 - TIR'!$D$18-'Ejercicio 3 - TIR'!$C$18)*L141),'Ejercicio 3 - TIR'!$E$18-SQRT(('Ejercicio 3 - TIR'!$E$18-'Ejercicio 3 - TIR'!$C$18)*('Ejercicio 3 - TIR'!$E$18-'Ejercicio 3 - TIR'!$D$18)*(1-L141)))</f>
        <v>38389.1349466536</v>
      </c>
      <c r="N141" s="16">
        <f ca="1" t="shared" ref="N141:R141" si="1059">RAND()</f>
        <v>0.402108490212369</v>
      </c>
      <c r="O141" s="17">
        <f ca="1">IF(N141&lt;=('Ejercicio 3 - TIR'!$D$18-'Ejercicio 3 - TIR'!$C$18)/('Ejercicio 3 - TIR'!$E$18-'Ejercicio 3 - TIR'!$C$18),'Ejercicio 3 - TIR'!$C$18+SQRT(('Ejercicio 3 - TIR'!$E$18-'Ejercicio 3 - TIR'!$C$18)*('Ejercicio 3 - TIR'!$D$18-'Ejercicio 3 - TIR'!$C$18)*N141),'Ejercicio 3 - TIR'!$E$18-SQRT(('Ejercicio 3 - TIR'!$E$18-'Ejercicio 3 - TIR'!$C$18)*('Ejercicio 3 - TIR'!$E$18-'Ejercicio 3 - TIR'!$D$18)*(1-N141)))</f>
        <v>37766.3552282815</v>
      </c>
      <c r="P141" s="16">
        <f ca="1" t="shared" si="1059"/>
        <v>0.468317624540945</v>
      </c>
      <c r="Q141" s="18">
        <f ca="1">IF(P141&lt;=('Ejercicio 3 - TIR'!$D$22-'Ejercicio 3 - TIR'!$C$22)/('Ejercicio 3 - TIR'!$E$22-'Ejercicio 3 - TIR'!$C$22),'Ejercicio 3 - TIR'!$C$22+SQRT(('Ejercicio 3 - TIR'!$E$22-'Ejercicio 3 - TIR'!$C$22)*('Ejercicio 3 - TIR'!$D$22-'Ejercicio 3 - TIR'!$C$22)*P141),'Ejercicio 3 - TIR'!$E$22-SQRT(('Ejercicio 3 - TIR'!$E$22-'Ejercicio 3 - TIR'!$C$22)*('Ejercicio 3 - TIR'!$E$22-'Ejercicio 3 - TIR'!$D$22)*(1-P141)))</f>
        <v>0.149033975342238</v>
      </c>
      <c r="R141" s="16">
        <f ca="1" t="shared" si="1059"/>
        <v>0.103020126303925</v>
      </c>
      <c r="S141" s="18">
        <f ca="1">IF(R141&lt;=('Ejercicio 3 - TIR'!$D$23-'Ejercicio 3 - TIR'!$C$23)/('Ejercicio 3 - TIR'!$E$23-'Ejercicio 3 - TIR'!$C$23),'Ejercicio 3 - TIR'!$C$23+SQRT(('Ejercicio 3 - TIR'!$E$23-'Ejercicio 3 - TIR'!$C$23)*('Ejercicio 3 - TIR'!$D$23-'Ejercicio 3 - TIR'!$C$23)*R141),'Ejercicio 3 - TIR'!$E$23-SQRT(('Ejercicio 3 - TIR'!$E$23-'Ejercicio 3 - TIR'!$C$23)*('Ejercicio 3 - TIR'!$E$23-'Ejercicio 3 - TIR'!$D$23)*(1-R141)))</f>
        <v>0.133617497102884</v>
      </c>
      <c r="T141" s="16">
        <f ca="1" t="shared" ref="T141:X141" si="1060">RAND()</f>
        <v>0.482970467062847</v>
      </c>
      <c r="U141" s="18">
        <f ca="1">IF(T141&lt;=('Ejercicio 3 - TIR'!$D$24-'Ejercicio 3 - TIR'!$C$24)/('Ejercicio 3 - TIR'!$E$24-'Ejercicio 3 - TIR'!$C$24),'Ejercicio 3 - TIR'!$C$24+SQRT(('Ejercicio 3 - TIR'!$E$24-'Ejercicio 3 - TIR'!$C$24)*('Ejercicio 3 - TIR'!$D$24-'Ejercicio 3 - TIR'!$C$24)*T141),'Ejercicio 3 - TIR'!$E$24-SQRT(('Ejercicio 3 - TIR'!$E$24-'Ejercicio 3 - TIR'!$C$24)*('Ejercicio 3 - TIR'!$E$24-'Ejercicio 3 - TIR'!$D$24)*(1-T141)))</f>
        <v>0.181951574379167</v>
      </c>
      <c r="V141" s="16">
        <f ca="1" t="shared" si="1060"/>
        <v>0.315372886459115</v>
      </c>
      <c r="W141" s="18">
        <f ca="1">IF(V141&lt;=('Ejercicio 3 - TIR'!$D$25-'Ejercicio 3 - TIR'!$C$25)/('Ejercicio 3 - TIR'!$E$25-'Ejercicio 3 - TIR'!$C$25),'Ejercicio 3 - TIR'!$C$25+SQRT(('Ejercicio 3 - TIR'!$E$25-'Ejercicio 3 - TIR'!$C$25)*('Ejercicio 3 - TIR'!$D$25-'Ejercicio 3 - TIR'!$C$25)*V141),'Ejercicio 3 - TIR'!$E$25-SQRT(('Ejercicio 3 - TIR'!$E$25-'Ejercicio 3 - TIR'!$C$25)*('Ejercicio 3 - TIR'!$E$25-'Ejercicio 3 - TIR'!$D$25)*(1-V141)))</f>
        <v>0.201049056215502</v>
      </c>
      <c r="X141" s="16">
        <f ca="1" t="shared" si="1060"/>
        <v>0.642220828706386</v>
      </c>
      <c r="Y141" s="18">
        <f ca="1">IF(X141&lt;=('Ejercicio 3 - TIR'!$D$26-'Ejercicio 3 - TIR'!$C$26)/('Ejercicio 3 - TIR'!$E$26-'Ejercicio 3 - TIR'!$C$26),'Ejercicio 3 - TIR'!$C$26+SQRT(('Ejercicio 3 - TIR'!$E$26-'Ejercicio 3 - TIR'!$C$26)*('Ejercicio 3 - TIR'!$D$26-'Ejercicio 3 - TIR'!$C$26)*X141),'Ejercicio 3 - TIR'!$E$26-SQRT(('Ejercicio 3 - TIR'!$E$26-'Ejercicio 3 - TIR'!$C$26)*('Ejercicio 3 - TIR'!$E$26-'Ejercicio 3 - TIR'!$D$26)*(1-X141)))</f>
        <v>0.236045392448737</v>
      </c>
      <c r="Z141" s="16">
        <f ca="1" t="shared" si="956"/>
        <v>1.14903397534224</v>
      </c>
      <c r="AA141" s="16">
        <f ca="1" t="shared" si="957"/>
        <v>1.30256501921365</v>
      </c>
      <c r="AB141" s="16">
        <f ca="1" t="shared" si="958"/>
        <v>1.5395687751908</v>
      </c>
      <c r="AC141" s="16">
        <f ca="1" t="shared" si="959"/>
        <v>1.84909762442176</v>
      </c>
      <c r="AD141" s="16">
        <f ca="1" t="shared" si="960"/>
        <v>2.28556859885443</v>
      </c>
      <c r="AE141" s="15">
        <f ca="1" t="shared" si="961"/>
        <v>4262.46789982827</v>
      </c>
      <c r="AF141" s="15">
        <f ca="1" t="shared" si="962"/>
        <v>4832.00819208472</v>
      </c>
      <c r="AG141" s="15">
        <f ca="1" t="shared" si="963"/>
        <v>5711.19969004757</v>
      </c>
      <c r="AH141" s="15">
        <f ca="1" t="shared" si="964"/>
        <v>6859.4309975899</v>
      </c>
      <c r="AI141" s="15">
        <f ca="1" t="shared" si="965"/>
        <v>8478.56807939104</v>
      </c>
      <c r="AJ141" s="17">
        <f ca="1" t="shared" si="966"/>
        <v>44477.8105323797</v>
      </c>
      <c r="AK141" s="17">
        <f ca="1" t="shared" si="967"/>
        <v>54921.9598799435</v>
      </c>
      <c r="AL141" s="17">
        <f ca="1" t="shared" si="968"/>
        <v>61049.8908927681</v>
      </c>
      <c r="AM141" s="17">
        <f ca="1" t="shared" si="969"/>
        <v>70985.2582334637</v>
      </c>
      <c r="AN141" s="17">
        <f ca="1" t="shared" si="970"/>
        <v>86317.595602942</v>
      </c>
      <c r="AO141" s="17">
        <f ca="1">C141/'Ejercicio 3 - TIR'!$D$7</f>
        <v>12857.4182467765</v>
      </c>
      <c r="AP141" s="17">
        <f ca="1" t="shared" si="971"/>
        <v>31620.3922856032</v>
      </c>
      <c r="AQ141" s="17">
        <f ca="1" t="shared" si="972"/>
        <v>42064.5416331671</v>
      </c>
      <c r="AR141" s="17">
        <f ca="1" t="shared" si="973"/>
        <v>48192.4726459916</v>
      </c>
      <c r="AS141" s="17">
        <f ca="1" t="shared" si="974"/>
        <v>58127.8399866872</v>
      </c>
      <c r="AT141" s="17">
        <f ca="1" t="shared" si="975"/>
        <v>73460.1773561655</v>
      </c>
      <c r="AU141" s="17">
        <f ca="1">AP141*'Ejercicio 3 - TIR'!$D$5</f>
        <v>15810.1961428016</v>
      </c>
      <c r="AV141" s="17">
        <f ca="1">AQ141*'Ejercicio 3 - TIR'!$D$5</f>
        <v>21032.2708165835</v>
      </c>
      <c r="AW141" s="17">
        <f ca="1">AR141*'Ejercicio 3 - TIR'!$D$5</f>
        <v>24096.2363229958</v>
      </c>
      <c r="AX141" s="17">
        <f ca="1">AS141*'Ejercicio 3 - TIR'!$D$5</f>
        <v>29063.9199933436</v>
      </c>
      <c r="AY141" s="17">
        <f ca="1">AT141*'Ejercicio 3 - TIR'!$D$5</f>
        <v>36730.0886780827</v>
      </c>
      <c r="AZ141" s="17">
        <f ca="1" t="shared" ref="AZ141:BD141" si="1061">AJ141-AU141-AE141</f>
        <v>24405.1464897498</v>
      </c>
      <c r="BA141" s="17">
        <f ca="1" t="shared" si="1061"/>
        <v>29057.6808712753</v>
      </c>
      <c r="BB141" s="17">
        <f ca="1" t="shared" si="1061"/>
        <v>31242.4548797247</v>
      </c>
      <c r="BC141" s="17">
        <f ca="1" t="shared" si="1061"/>
        <v>35061.9072425302</v>
      </c>
      <c r="BD141" s="17">
        <f ca="1" t="shared" si="1061"/>
        <v>41108.9388454682</v>
      </c>
      <c r="BE141" s="17">
        <f ca="1" t="shared" ref="BE141:BI141" si="1062">AZ141/Z141</f>
        <v>21239.7083232293</v>
      </c>
      <c r="BF141" s="17">
        <f ca="1" t="shared" si="1062"/>
        <v>22308.0463874405</v>
      </c>
      <c r="BG141" s="17">
        <f ca="1" t="shared" si="1062"/>
        <v>20292.9907277789</v>
      </c>
      <c r="BH141" s="17">
        <f ca="1" t="shared" si="1062"/>
        <v>18961.6312191707</v>
      </c>
      <c r="BI141" s="17">
        <f ca="1" t="shared" si="1062"/>
        <v>17986.3071561592</v>
      </c>
      <c r="BJ141" s="17">
        <f ca="1" t="shared" si="978"/>
        <v>65368.7373171171</v>
      </c>
      <c r="BK141" s="17">
        <f ca="1" t="shared" si="979"/>
        <v>29386.5114071703</v>
      </c>
      <c r="BL141" s="17">
        <f ca="1" t="shared" si="980"/>
        <v>94755.2487242874</v>
      </c>
      <c r="BM141" s="17">
        <f ca="1">BK141*'Ejercicio 3 - TIR'!$D$5</f>
        <v>14693.2557035851</v>
      </c>
      <c r="BN141" s="17">
        <f ca="1" t="shared" si="981"/>
        <v>80061.9930207023</v>
      </c>
      <c r="BO141" s="17">
        <f ca="1" t="shared" si="982"/>
        <v>35029.3546476054</v>
      </c>
      <c r="BP141" s="17">
        <f ca="1" t="shared" si="983"/>
        <v>-92887.7367580995</v>
      </c>
      <c r="BQ141" s="17">
        <f ca="1" t="shared" ref="BQ141:BT141" si="1063">BE141</f>
        <v>21239.7083232293</v>
      </c>
      <c r="BR141" s="17">
        <f ca="1" t="shared" si="1063"/>
        <v>22308.0463874405</v>
      </c>
      <c r="BS141" s="17">
        <f ca="1" t="shared" si="1063"/>
        <v>20292.9907277789</v>
      </c>
      <c r="BT141" s="17">
        <f ca="1" t="shared" si="1063"/>
        <v>18961.6312191707</v>
      </c>
      <c r="BU141" s="17">
        <f ca="1" t="shared" si="985"/>
        <v>53015.6618037646</v>
      </c>
      <c r="BV141" s="19">
        <f ca="1" t="shared" si="986"/>
        <v>12.1657804005765</v>
      </c>
    </row>
    <row r="142" ht="15" customHeight="1" spans="1:74">
      <c r="A142" s="15">
        <v>141</v>
      </c>
      <c r="B142" s="16">
        <f ca="1" t="shared" ref="B142:F142" si="1064">RAND()</f>
        <v>0.622587398874361</v>
      </c>
      <c r="C142" s="17">
        <f ca="1">IF(B142&lt;=('Ejercicio 3 - TIR'!$D$13-'Ejercicio 3 - TIR'!$C$13)/('Ejercicio 3 - TIR'!$E$13-'Ejercicio 3 - TIR'!$C$13),'Ejercicio 3 - TIR'!$C$13+SQRT(('Ejercicio 3 - TIR'!$E$13-'Ejercicio 3 - TIR'!$C$13)*('Ejercicio 3 - TIR'!$D$13-'Ejercicio 3 - TIR'!$C$13)*B142),'Ejercicio 3 - TIR'!$E$13-SQRT(('Ejercicio 3 - TIR'!$E$13-'Ejercicio 3 - TIR'!$C$13)*('Ejercicio 3 - TIR'!$E$13-'Ejercicio 3 - TIR'!$D$13)*(1-B142)))</f>
        <v>78718.6673032263</v>
      </c>
      <c r="D142" s="16">
        <f ca="1" t="shared" si="1064"/>
        <v>0.761231548635745</v>
      </c>
      <c r="E142" s="17">
        <f ca="1">IF(D142&lt;=('Ejercicio 3 - TIR'!$D$14-'Ejercicio 3 - TIR'!$C$14)/('Ejercicio 3 - TIR'!$E$14-'Ejercicio 3 - TIR'!$C$14),'Ejercicio 3 - TIR'!$C$14+SQRT(('Ejercicio 3 - TIR'!$E$14-'Ejercicio 3 - TIR'!$C$14)*('Ejercicio 3 - TIR'!$D$14-'Ejercicio 3 - TIR'!$C$14)*D142),'Ejercicio 3 - TIR'!$E$14-SQRT(('Ejercicio 3 - TIR'!$E$14-'Ejercicio 3 - TIR'!$C$14)*('Ejercicio 3 - TIR'!$E$14-'Ejercicio 3 - TIR'!$D$14)*(1-D142)))</f>
        <v>34015.4141576348</v>
      </c>
      <c r="F142" s="16">
        <f ca="1" t="shared" si="1064"/>
        <v>0.807348126407864</v>
      </c>
      <c r="G142" s="17">
        <f ca="1">IF(F142&lt;=('Ejercicio 3 - TIR'!$D$18-'Ejercicio 3 - TIR'!$C$18)/('Ejercicio 3 - TIR'!$E$18-'Ejercicio 3 - TIR'!$C$18),'Ejercicio 3 - TIR'!$C$18+SQRT(('Ejercicio 3 - TIR'!$E$18-'Ejercicio 3 - TIR'!$C$18)*('Ejercicio 3 - TIR'!$D$18-'Ejercicio 3 - TIR'!$C$18)*F142),'Ejercicio 3 - TIR'!$E$18-SQRT(('Ejercicio 3 - TIR'!$E$18-'Ejercicio 3 - TIR'!$C$18)*('Ejercicio 3 - TIR'!$E$18-'Ejercicio 3 - TIR'!$D$18)*(1-F142)))</f>
        <v>41198.8303748175</v>
      </c>
      <c r="H142" s="16">
        <f ca="1" t="shared" ref="H142:L142" si="1065">RAND()</f>
        <v>0.874732161125226</v>
      </c>
      <c r="I142" s="17">
        <f ca="1">IF(H142&lt;=('Ejercicio 3 - TIR'!$D$18-'Ejercicio 3 - TIR'!$C$18)/('Ejercicio 3 - TIR'!$E$18-'Ejercicio 3 - TIR'!$C$18),'Ejercicio 3 - TIR'!$C$18+SQRT(('Ejercicio 3 - TIR'!$E$18-'Ejercicio 3 - TIR'!$C$18)*('Ejercicio 3 - TIR'!$D$18-'Ejercicio 3 - TIR'!$C$18)*H142),'Ejercicio 3 - TIR'!$E$18-SQRT(('Ejercicio 3 - TIR'!$E$18-'Ejercicio 3 - TIR'!$C$18)*('Ejercicio 3 - TIR'!$E$18-'Ejercicio 3 - TIR'!$D$18)*(1-H142)))</f>
        <v>41934.8592339653</v>
      </c>
      <c r="J142" s="16">
        <f ca="1" t="shared" si="1065"/>
        <v>0.876108433679374</v>
      </c>
      <c r="K142" s="17">
        <f ca="1">IF(J142&lt;=('Ejercicio 3 - TIR'!$D$18-'Ejercicio 3 - TIR'!$C$18)/('Ejercicio 3 - TIR'!$E$18-'Ejercicio 3 - TIR'!$C$18),'Ejercicio 3 - TIR'!$C$18+SQRT(('Ejercicio 3 - TIR'!$E$18-'Ejercicio 3 - TIR'!$C$18)*('Ejercicio 3 - TIR'!$D$18-'Ejercicio 3 - TIR'!$C$18)*J142),'Ejercicio 3 - TIR'!$E$18-SQRT(('Ejercicio 3 - TIR'!$E$18-'Ejercicio 3 - TIR'!$C$18)*('Ejercicio 3 - TIR'!$E$18-'Ejercicio 3 - TIR'!$D$18)*(1-J142)))</f>
        <v>41951.7435353883</v>
      </c>
      <c r="L142" s="16">
        <f ca="1" t="shared" si="1065"/>
        <v>0.139234384420776</v>
      </c>
      <c r="M142" s="17">
        <f ca="1">IF(L142&lt;=('Ejercicio 3 - TIR'!$D$18-'Ejercicio 3 - TIR'!$C$18)/('Ejercicio 3 - TIR'!$E$18-'Ejercicio 3 - TIR'!$C$18),'Ejercicio 3 - TIR'!$C$18+SQRT(('Ejercicio 3 - TIR'!$E$18-'Ejercicio 3 - TIR'!$C$18)*('Ejercicio 3 - TIR'!$D$18-'Ejercicio 3 - TIR'!$C$18)*L142),'Ejercicio 3 - TIR'!$E$18-SQRT(('Ejercicio 3 - TIR'!$E$18-'Ejercicio 3 - TIR'!$C$18)*('Ejercicio 3 - TIR'!$E$18-'Ejercicio 3 - TIR'!$D$18)*(1-L142)))</f>
        <v>34570.028190626</v>
      </c>
      <c r="N142" s="16">
        <f ca="1" t="shared" ref="N142:R142" si="1066">RAND()</f>
        <v>0.476163209598585</v>
      </c>
      <c r="O142" s="17">
        <f ca="1">IF(N142&lt;=('Ejercicio 3 - TIR'!$D$18-'Ejercicio 3 - TIR'!$C$18)/('Ejercicio 3 - TIR'!$E$18-'Ejercicio 3 - TIR'!$C$18),'Ejercicio 3 - TIR'!$C$18+SQRT(('Ejercicio 3 - TIR'!$E$18-'Ejercicio 3 - TIR'!$C$18)*('Ejercicio 3 - TIR'!$D$18-'Ejercicio 3 - TIR'!$C$18)*N142),'Ejercicio 3 - TIR'!$E$18-SQRT(('Ejercicio 3 - TIR'!$E$18-'Ejercicio 3 - TIR'!$C$18)*('Ejercicio 3 - TIR'!$E$18-'Ejercicio 3 - TIR'!$D$18)*(1-N142)))</f>
        <v>38451.3005768218</v>
      </c>
      <c r="P142" s="16">
        <f ca="1" t="shared" si="1066"/>
        <v>0.303653746643682</v>
      </c>
      <c r="Q142" s="18">
        <f ca="1">IF(P142&lt;=('Ejercicio 3 - TIR'!$D$22-'Ejercicio 3 - TIR'!$C$22)/('Ejercicio 3 - TIR'!$E$22-'Ejercicio 3 - TIR'!$C$22),'Ejercicio 3 - TIR'!$C$22+SQRT(('Ejercicio 3 - TIR'!$E$22-'Ejercicio 3 - TIR'!$C$22)*('Ejercicio 3 - TIR'!$D$22-'Ejercicio 3 - TIR'!$C$22)*P142),'Ejercicio 3 - TIR'!$E$22-SQRT(('Ejercicio 3 - TIR'!$E$22-'Ejercicio 3 - TIR'!$C$22)*('Ejercicio 3 - TIR'!$E$22-'Ejercicio 3 - TIR'!$D$22)*(1-P142)))</f>
        <v>0.143378980815224</v>
      </c>
      <c r="R142" s="16">
        <f ca="1" t="shared" si="1066"/>
        <v>0.0175990030076205</v>
      </c>
      <c r="S142" s="18">
        <f ca="1">IF(R142&lt;=('Ejercicio 3 - TIR'!$D$23-'Ejercicio 3 - TIR'!$C$23)/('Ejercicio 3 - TIR'!$E$23-'Ejercicio 3 - TIR'!$C$23),'Ejercicio 3 - TIR'!$C$23+SQRT(('Ejercicio 3 - TIR'!$E$23-'Ejercicio 3 - TIR'!$C$23)*('Ejercicio 3 - TIR'!$D$23-'Ejercicio 3 - TIR'!$C$23)*R142),'Ejercicio 3 - TIR'!$E$23-SQRT(('Ejercicio 3 - TIR'!$E$23-'Ejercicio 3 - TIR'!$C$23)*('Ejercicio 3 - TIR'!$E$23-'Ejercicio 3 - TIR'!$D$23)*(1-R142)))</f>
        <v>0.125628339489913</v>
      </c>
      <c r="T142" s="16">
        <f ca="1" t="shared" ref="T142:X142" si="1067">RAND()</f>
        <v>0.57840065919081</v>
      </c>
      <c r="U142" s="18">
        <f ca="1">IF(T142&lt;=('Ejercicio 3 - TIR'!$D$24-'Ejercicio 3 - TIR'!$C$24)/('Ejercicio 3 - TIR'!$E$24-'Ejercicio 3 - TIR'!$C$24),'Ejercicio 3 - TIR'!$C$24+SQRT(('Ejercicio 3 - TIR'!$E$24-'Ejercicio 3 - TIR'!$C$24)*('Ejercicio 3 - TIR'!$D$24-'Ejercicio 3 - TIR'!$C$24)*T142),'Ejercicio 3 - TIR'!$E$24-SQRT(('Ejercicio 3 - TIR'!$E$24-'Ejercicio 3 - TIR'!$C$24)*('Ejercicio 3 - TIR'!$E$24-'Ejercicio 3 - TIR'!$D$24)*(1-T142)))</f>
        <v>0.185641912825861</v>
      </c>
      <c r="V142" s="16">
        <f ca="1" t="shared" si="1067"/>
        <v>0.571009072789363</v>
      </c>
      <c r="W142" s="18">
        <f ca="1">IF(V142&lt;=('Ejercicio 3 - TIR'!$D$25-'Ejercicio 3 - TIR'!$C$25)/('Ejercicio 3 - TIR'!$E$25-'Ejercicio 3 - TIR'!$C$25),'Ejercicio 3 - TIR'!$C$25+SQRT(('Ejercicio 3 - TIR'!$E$25-'Ejercicio 3 - TIR'!$C$25)*('Ejercicio 3 - TIR'!$D$25-'Ejercicio 3 - TIR'!$C$25)*V142),'Ejercicio 3 - TIR'!$E$25-SQRT(('Ejercicio 3 - TIR'!$E$25-'Ejercicio 3 - TIR'!$C$25)*('Ejercicio 3 - TIR'!$E$25-'Ejercicio 3 - TIR'!$D$25)*(1-V142)))</f>
        <v>0.211251216209573</v>
      </c>
      <c r="X142" s="16">
        <f ca="1" t="shared" si="1067"/>
        <v>0.603980694287809</v>
      </c>
      <c r="Y142" s="18">
        <f ca="1">IF(X142&lt;=('Ejercicio 3 - TIR'!$D$26-'Ejercicio 3 - TIR'!$C$26)/('Ejercicio 3 - TIR'!$E$26-'Ejercicio 3 - TIR'!$C$26),'Ejercicio 3 - TIR'!$C$26+SQRT(('Ejercicio 3 - TIR'!$E$26-'Ejercicio 3 - TIR'!$C$26)*('Ejercicio 3 - TIR'!$D$26-'Ejercicio 3 - TIR'!$C$26)*X142),'Ejercicio 3 - TIR'!$E$26-SQRT(('Ejercicio 3 - TIR'!$E$26-'Ejercicio 3 - TIR'!$C$26)*('Ejercicio 3 - TIR'!$E$26-'Ejercicio 3 - TIR'!$D$26)*(1-X142)))</f>
        <v>0.233756035519802</v>
      </c>
      <c r="Z142" s="16">
        <f ca="1" t="shared" si="956"/>
        <v>1.14337898081522</v>
      </c>
      <c r="AA142" s="16">
        <f ca="1" t="shared" si="957"/>
        <v>1.28701978358271</v>
      </c>
      <c r="AB142" s="16">
        <f ca="1" t="shared" si="958"/>
        <v>1.52594459805173</v>
      </c>
      <c r="AC142" s="16">
        <f ca="1" t="shared" si="959"/>
        <v>1.84830225025859</v>
      </c>
      <c r="AD142" s="16">
        <f ca="1" t="shared" si="960"/>
        <v>2.28035405672136</v>
      </c>
      <c r="AE142" s="15">
        <f ca="1" t="shared" si="961"/>
        <v>4877.09541392943</v>
      </c>
      <c r="AF142" s="15">
        <f ca="1" t="shared" si="962"/>
        <v>5489.79681231525</v>
      </c>
      <c r="AG142" s="15">
        <f ca="1" t="shared" si="963"/>
        <v>6508.93319357877</v>
      </c>
      <c r="AH142" s="15">
        <f ca="1" t="shared" si="964"/>
        <v>7883.95324694915</v>
      </c>
      <c r="AI142" s="15">
        <f ca="1" t="shared" si="965"/>
        <v>9726.87490217945</v>
      </c>
      <c r="AJ142" s="17">
        <f ca="1" t="shared" si="966"/>
        <v>47105.8766847381</v>
      </c>
      <c r="AK142" s="17">
        <f ca="1" t="shared" si="967"/>
        <v>53970.9934558694</v>
      </c>
      <c r="AL142" s="17">
        <f ca="1" t="shared" si="968"/>
        <v>64016.0364266774</v>
      </c>
      <c r="AM142" s="17">
        <f ca="1" t="shared" si="969"/>
        <v>63895.8608962369</v>
      </c>
      <c r="AN142" s="17">
        <f ca="1" t="shared" si="970"/>
        <v>87682.579256568</v>
      </c>
      <c r="AO142" s="17">
        <f ca="1">C142/'Ejercicio 3 - TIR'!$D$7</f>
        <v>15743.7334606453</v>
      </c>
      <c r="AP142" s="17">
        <f ca="1" t="shared" si="971"/>
        <v>31362.1432240928</v>
      </c>
      <c r="AQ142" s="17">
        <f ca="1" t="shared" si="972"/>
        <v>38227.2599952241</v>
      </c>
      <c r="AR142" s="17">
        <f ca="1" t="shared" si="973"/>
        <v>48272.3029660321</v>
      </c>
      <c r="AS142" s="17">
        <f ca="1" t="shared" si="974"/>
        <v>48152.1274355916</v>
      </c>
      <c r="AT142" s="17">
        <f ca="1" t="shared" si="975"/>
        <v>71938.8457959227</v>
      </c>
      <c r="AU142" s="17">
        <f ca="1">AP142*'Ejercicio 3 - TIR'!$D$5</f>
        <v>15681.0716120464</v>
      </c>
      <c r="AV142" s="17">
        <f ca="1">AQ142*'Ejercicio 3 - TIR'!$D$5</f>
        <v>19113.6299976121</v>
      </c>
      <c r="AW142" s="17">
        <f ca="1">AR142*'Ejercicio 3 - TIR'!$D$5</f>
        <v>24136.1514830161</v>
      </c>
      <c r="AX142" s="17">
        <f ca="1">AS142*'Ejercicio 3 - TIR'!$D$5</f>
        <v>24076.0637177958</v>
      </c>
      <c r="AY142" s="17">
        <f ca="1">AT142*'Ejercicio 3 - TIR'!$D$5</f>
        <v>35969.4228979614</v>
      </c>
      <c r="AZ142" s="17">
        <f ca="1" t="shared" ref="AZ142:BD142" si="1068">AJ142-AU142-AE142</f>
        <v>26547.7096587623</v>
      </c>
      <c r="BA142" s="17">
        <f ca="1" t="shared" si="1068"/>
        <v>29367.5666459421</v>
      </c>
      <c r="BB142" s="17">
        <f ca="1" t="shared" si="1068"/>
        <v>33370.9517500826</v>
      </c>
      <c r="BC142" s="17">
        <f ca="1" t="shared" si="1068"/>
        <v>31935.8439314919</v>
      </c>
      <c r="BD142" s="17">
        <f ca="1" t="shared" si="1068"/>
        <v>41986.2814564272</v>
      </c>
      <c r="BE142" s="17">
        <f ca="1" t="shared" ref="BE142:BI142" si="1069">AZ142/Z142</f>
        <v>23218.644127806</v>
      </c>
      <c r="BF142" s="17">
        <f ca="1" t="shared" si="1069"/>
        <v>22818.2713432662</v>
      </c>
      <c r="BG142" s="17">
        <f ca="1" t="shared" si="1069"/>
        <v>21869.045437619</v>
      </c>
      <c r="BH142" s="17">
        <f ca="1" t="shared" si="1069"/>
        <v>17278.4748419929</v>
      </c>
      <c r="BI142" s="17">
        <f ca="1" t="shared" si="1069"/>
        <v>18412.1765357762</v>
      </c>
      <c r="BJ142" s="17">
        <f ca="1" t="shared" si="978"/>
        <v>77567.1876654198</v>
      </c>
      <c r="BK142" s="17">
        <f ca="1" t="shared" si="979"/>
        <v>35901.2864649223</v>
      </c>
      <c r="BL142" s="17">
        <f ca="1" t="shared" si="980"/>
        <v>113468.474130342</v>
      </c>
      <c r="BM142" s="17">
        <f ca="1">BK142*'Ejercicio 3 - TIR'!$D$5</f>
        <v>17950.6432324612</v>
      </c>
      <c r="BN142" s="17">
        <f ca="1" t="shared" si="981"/>
        <v>95517.830897881</v>
      </c>
      <c r="BO142" s="17">
        <f ca="1" t="shared" si="982"/>
        <v>41887.2808879574</v>
      </c>
      <c r="BP142" s="17">
        <f ca="1" t="shared" si="983"/>
        <v>-112734.081460861</v>
      </c>
      <c r="BQ142" s="17">
        <f ca="1" t="shared" ref="BQ142:BT142" si="1070">BE142</f>
        <v>23218.644127806</v>
      </c>
      <c r="BR142" s="17">
        <f ca="1" t="shared" si="1070"/>
        <v>22818.2713432662</v>
      </c>
      <c r="BS142" s="17">
        <f ca="1" t="shared" si="1070"/>
        <v>21869.045437619</v>
      </c>
      <c r="BT142" s="17">
        <f ca="1" t="shared" si="1070"/>
        <v>17278.4748419929</v>
      </c>
      <c r="BU142" s="17">
        <f ca="1" t="shared" si="985"/>
        <v>60299.4574237336</v>
      </c>
      <c r="BV142" s="19">
        <f ca="1" t="shared" si="986"/>
        <v>7.83280890580536</v>
      </c>
    </row>
    <row r="143" ht="15" customHeight="1" spans="1:74">
      <c r="A143" s="15">
        <v>142</v>
      </c>
      <c r="B143" s="16">
        <f ca="1" t="shared" ref="B143:F143" si="1071">RAND()</f>
        <v>0.594041355519105</v>
      </c>
      <c r="C143" s="17">
        <f ca="1">IF(B143&lt;=('Ejercicio 3 - TIR'!$D$13-'Ejercicio 3 - TIR'!$C$13)/('Ejercicio 3 - TIR'!$E$13-'Ejercicio 3 - TIR'!$C$13),'Ejercicio 3 - TIR'!$C$13+SQRT(('Ejercicio 3 - TIR'!$E$13-'Ejercicio 3 - TIR'!$C$13)*('Ejercicio 3 - TIR'!$D$13-'Ejercicio 3 - TIR'!$C$13)*B143),'Ejercicio 3 - TIR'!$E$13-SQRT(('Ejercicio 3 - TIR'!$E$13-'Ejercicio 3 - TIR'!$C$13)*('Ejercicio 3 - TIR'!$E$13-'Ejercicio 3 - TIR'!$D$13)*(1-B143)))</f>
        <v>77928.5167381738</v>
      </c>
      <c r="D143" s="16">
        <f ca="1" t="shared" si="1071"/>
        <v>0.814418723354844</v>
      </c>
      <c r="E143" s="17">
        <f ca="1">IF(D143&lt;=('Ejercicio 3 - TIR'!$D$14-'Ejercicio 3 - TIR'!$C$14)/('Ejercicio 3 - TIR'!$E$14-'Ejercicio 3 - TIR'!$C$14),'Ejercicio 3 - TIR'!$C$14+SQRT(('Ejercicio 3 - TIR'!$E$14-'Ejercicio 3 - TIR'!$C$14)*('Ejercicio 3 - TIR'!$D$14-'Ejercicio 3 - TIR'!$C$14)*D143),'Ejercicio 3 - TIR'!$E$14-SQRT(('Ejercicio 3 - TIR'!$E$14-'Ejercicio 3 - TIR'!$C$14)*('Ejercicio 3 - TIR'!$E$14-'Ejercicio 3 - TIR'!$D$14)*(1-D143)))</f>
        <v>34723.9037635034</v>
      </c>
      <c r="F143" s="16">
        <f ca="1" t="shared" si="1071"/>
        <v>0.0488255956463854</v>
      </c>
      <c r="G143" s="17">
        <f ca="1">IF(F143&lt;=('Ejercicio 3 - TIR'!$D$18-'Ejercicio 3 - TIR'!$C$18)/('Ejercicio 3 - TIR'!$E$18-'Ejercicio 3 - TIR'!$C$18),'Ejercicio 3 - TIR'!$C$18+SQRT(('Ejercicio 3 - TIR'!$E$18-'Ejercicio 3 - TIR'!$C$18)*('Ejercicio 3 - TIR'!$D$18-'Ejercicio 3 - TIR'!$C$18)*F143),'Ejercicio 3 - TIR'!$E$18-SQRT(('Ejercicio 3 - TIR'!$E$18-'Ejercicio 3 - TIR'!$C$18)*('Ejercicio 3 - TIR'!$E$18-'Ejercicio 3 - TIR'!$D$18)*(1-F143)))</f>
        <v>32706.2592904151</v>
      </c>
      <c r="H143" s="16">
        <f ca="1" t="shared" ref="H143:L143" si="1072">RAND()</f>
        <v>0.384273392238377</v>
      </c>
      <c r="I143" s="17">
        <f ca="1">IF(H143&lt;=('Ejercicio 3 - TIR'!$D$18-'Ejercicio 3 - TIR'!$C$18)/('Ejercicio 3 - TIR'!$E$18-'Ejercicio 3 - TIR'!$C$18),'Ejercicio 3 - TIR'!$C$18+SQRT(('Ejercicio 3 - TIR'!$E$18-'Ejercicio 3 - TIR'!$C$18)*('Ejercicio 3 - TIR'!$D$18-'Ejercicio 3 - TIR'!$C$18)*H143),'Ejercicio 3 - TIR'!$E$18-SQRT(('Ejercicio 3 - TIR'!$E$18-'Ejercicio 3 - TIR'!$C$18)*('Ejercicio 3 - TIR'!$E$18-'Ejercicio 3 - TIR'!$D$18)*(1-H143)))</f>
        <v>37592.167597976</v>
      </c>
      <c r="J143" s="16">
        <f ca="1" t="shared" si="1072"/>
        <v>0.846650319050829</v>
      </c>
      <c r="K143" s="17">
        <f ca="1">IF(J143&lt;=('Ejercicio 3 - TIR'!$D$18-'Ejercicio 3 - TIR'!$C$18)/('Ejercicio 3 - TIR'!$E$18-'Ejercicio 3 - TIR'!$C$18),'Ejercicio 3 - TIR'!$C$18+SQRT(('Ejercicio 3 - TIR'!$E$18-'Ejercicio 3 - TIR'!$C$18)*('Ejercicio 3 - TIR'!$D$18-'Ejercicio 3 - TIR'!$C$18)*J143),'Ejercicio 3 - TIR'!$E$18-SQRT(('Ejercicio 3 - TIR'!$E$18-'Ejercicio 3 - TIR'!$C$18)*('Ejercicio 3 - TIR'!$E$18-'Ejercicio 3 - TIR'!$D$18)*(1-J143)))</f>
        <v>41608.6542389211</v>
      </c>
      <c r="L143" s="16">
        <f ca="1" t="shared" si="1072"/>
        <v>0.45787456908504</v>
      </c>
      <c r="M143" s="17">
        <f ca="1">IF(L143&lt;=('Ejercicio 3 - TIR'!$D$18-'Ejercicio 3 - TIR'!$C$18)/('Ejercicio 3 - TIR'!$E$18-'Ejercicio 3 - TIR'!$C$18),'Ejercicio 3 - TIR'!$C$18+SQRT(('Ejercicio 3 - TIR'!$E$18-'Ejercicio 3 - TIR'!$C$18)*('Ejercicio 3 - TIR'!$D$18-'Ejercicio 3 - TIR'!$C$18)*L143),'Ejercicio 3 - TIR'!$E$18-SQRT(('Ejercicio 3 - TIR'!$E$18-'Ejercicio 3 - TIR'!$C$18)*('Ejercicio 3 - TIR'!$E$18-'Ejercicio 3 - TIR'!$D$18)*(1-L143)))</f>
        <v>38287.411258213</v>
      </c>
      <c r="N143" s="16">
        <f ca="1" t="shared" ref="N143:R143" si="1073">RAND()</f>
        <v>0.738766080207862</v>
      </c>
      <c r="O143" s="17">
        <f ca="1">IF(N143&lt;=('Ejercicio 3 - TIR'!$D$18-'Ejercicio 3 - TIR'!$C$18)/('Ejercicio 3 - TIR'!$E$18-'Ejercicio 3 - TIR'!$C$18),'Ejercicio 3 - TIR'!$C$18+SQRT(('Ejercicio 3 - TIR'!$E$18-'Ejercicio 3 - TIR'!$C$18)*('Ejercicio 3 - TIR'!$D$18-'Ejercicio 3 - TIR'!$C$18)*N143),'Ejercicio 3 - TIR'!$E$18-SQRT(('Ejercicio 3 - TIR'!$E$18-'Ejercicio 3 - TIR'!$C$18)*('Ejercicio 3 - TIR'!$E$18-'Ejercicio 3 - TIR'!$D$18)*(1-N143)))</f>
        <v>40573.6534269885</v>
      </c>
      <c r="P143" s="16">
        <f ca="1" t="shared" si="1073"/>
        <v>0.533643993005496</v>
      </c>
      <c r="Q143" s="18">
        <f ca="1">IF(P143&lt;=('Ejercicio 3 - TIR'!$D$22-'Ejercicio 3 - TIR'!$C$22)/('Ejercicio 3 - TIR'!$E$22-'Ejercicio 3 - TIR'!$C$22),'Ejercicio 3 - TIR'!$C$22+SQRT(('Ejercicio 3 - TIR'!$E$22-'Ejercicio 3 - TIR'!$C$22)*('Ejercicio 3 - TIR'!$D$22-'Ejercicio 3 - TIR'!$C$22)*P143),'Ejercicio 3 - TIR'!$E$22-SQRT(('Ejercicio 3 - TIR'!$E$22-'Ejercicio 3 - TIR'!$C$22)*('Ejercicio 3 - TIR'!$E$22-'Ejercicio 3 - TIR'!$D$22)*(1-P143)))</f>
        <v>0.151026895012959</v>
      </c>
      <c r="R143" s="16">
        <f ca="1" t="shared" si="1073"/>
        <v>0.746275388129954</v>
      </c>
      <c r="S143" s="18">
        <f ca="1">IF(R143&lt;=('Ejercicio 3 - TIR'!$D$23-'Ejercicio 3 - TIR'!$C$23)/('Ejercicio 3 - TIR'!$E$23-'Ejercicio 3 - TIR'!$C$23),'Ejercicio 3 - TIR'!$C$23+SQRT(('Ejercicio 3 - TIR'!$E$23-'Ejercicio 3 - TIR'!$C$23)*('Ejercicio 3 - TIR'!$D$23-'Ejercicio 3 - TIR'!$C$23)*R143),'Ejercicio 3 - TIR'!$E$23-SQRT(('Ejercicio 3 - TIR'!$E$23-'Ejercicio 3 - TIR'!$C$23)*('Ejercicio 3 - TIR'!$E$23-'Ejercicio 3 - TIR'!$D$23)*(1-R143)))</f>
        <v>0.15862935889202</v>
      </c>
      <c r="T143" s="16">
        <f ca="1" t="shared" ref="T143:X143" si="1074">RAND()</f>
        <v>0.990433177592991</v>
      </c>
      <c r="U143" s="18">
        <f ca="1">IF(T143&lt;=('Ejercicio 3 - TIR'!$D$24-'Ejercicio 3 - TIR'!$C$24)/('Ejercicio 3 - TIR'!$E$24-'Ejercicio 3 - TIR'!$C$24),'Ejercicio 3 - TIR'!$C$24+SQRT(('Ejercicio 3 - TIR'!$E$24-'Ejercicio 3 - TIR'!$C$24)*('Ejercicio 3 - TIR'!$D$24-'Ejercicio 3 - TIR'!$C$24)*T143),'Ejercicio 3 - TIR'!$E$24-SQRT(('Ejercicio 3 - TIR'!$E$24-'Ejercicio 3 - TIR'!$C$24)*('Ejercicio 3 - TIR'!$E$24-'Ejercicio 3 - TIR'!$D$24)*(1-T143)))</f>
        <v>0.214824374169279</v>
      </c>
      <c r="V143" s="16">
        <f ca="1" t="shared" si="1074"/>
        <v>0.255500495659057</v>
      </c>
      <c r="W143" s="18">
        <f ca="1">IF(V143&lt;=('Ejercicio 3 - TIR'!$D$25-'Ejercicio 3 - TIR'!$C$25)/('Ejercicio 3 - TIR'!$E$25-'Ejercicio 3 - TIR'!$C$25),'Ejercicio 3 - TIR'!$C$25+SQRT(('Ejercicio 3 - TIR'!$E$25-'Ejercicio 3 - TIR'!$C$25)*('Ejercicio 3 - TIR'!$D$25-'Ejercicio 3 - TIR'!$C$25)*V143),'Ejercicio 3 - TIR'!$E$25-SQRT(('Ejercicio 3 - TIR'!$E$25-'Ejercicio 3 - TIR'!$C$25)*('Ejercicio 3 - TIR'!$E$25-'Ejercicio 3 - TIR'!$D$25)*(1-V143)))</f>
        <v>0.198912976865705</v>
      </c>
      <c r="X143" s="16">
        <f ca="1" t="shared" si="1074"/>
        <v>0.31266189664542</v>
      </c>
      <c r="Y143" s="18">
        <f ca="1">IF(X143&lt;=('Ejercicio 3 - TIR'!$D$26-'Ejercicio 3 - TIR'!$C$26)/('Ejercicio 3 - TIR'!$E$26-'Ejercicio 3 - TIR'!$C$26),'Ejercicio 3 - TIR'!$C$26+SQRT(('Ejercicio 3 - TIR'!$E$26-'Ejercicio 3 - TIR'!$C$26)*('Ejercicio 3 - TIR'!$D$26-'Ejercicio 3 - TIR'!$C$26)*X143),'Ejercicio 3 - TIR'!$E$26-SQRT(('Ejercicio 3 - TIR'!$E$26-'Ejercicio 3 - TIR'!$C$26)*('Ejercicio 3 - TIR'!$E$26-'Ejercicio 3 - TIR'!$D$26)*(1-X143)))</f>
        <v>0.219054898398422</v>
      </c>
      <c r="Z143" s="16">
        <f ca="1" t="shared" si="956"/>
        <v>1.15102689501296</v>
      </c>
      <c r="AA143" s="16">
        <f ca="1" t="shared" si="957"/>
        <v>1.33361355343634</v>
      </c>
      <c r="AB143" s="16">
        <f ca="1" t="shared" si="958"/>
        <v>1.62010625043697</v>
      </c>
      <c r="AC143" s="16">
        <f ca="1" t="shared" si="959"/>
        <v>1.94236640755012</v>
      </c>
      <c r="AD143" s="16">
        <f ca="1" t="shared" si="960"/>
        <v>2.36785128360852</v>
      </c>
      <c r="AE143" s="15">
        <f ca="1" t="shared" si="961"/>
        <v>5244.24336813072</v>
      </c>
      <c r="AF143" s="15">
        <f ca="1" t="shared" si="962"/>
        <v>6076.13433149102</v>
      </c>
      <c r="AG143" s="15">
        <f ca="1" t="shared" si="963"/>
        <v>7381.43608662205</v>
      </c>
      <c r="AH143" s="15">
        <f ca="1" t="shared" si="964"/>
        <v>8849.69951215598</v>
      </c>
      <c r="AI143" s="15">
        <f ca="1" t="shared" si="965"/>
        <v>10788.2695396479</v>
      </c>
      <c r="AJ143" s="17">
        <f ca="1" t="shared" si="966"/>
        <v>37645.7840785352</v>
      </c>
      <c r="AK143" s="17">
        <f ca="1" t="shared" si="967"/>
        <v>50133.4242117111</v>
      </c>
      <c r="AL143" s="17">
        <f ca="1" t="shared" si="968"/>
        <v>67410.4408047467</v>
      </c>
      <c r="AM143" s="17">
        <f ca="1" t="shared" si="969"/>
        <v>74368.1814600092</v>
      </c>
      <c r="AN143" s="17">
        <f ca="1" t="shared" si="970"/>
        <v>96072.3773477819</v>
      </c>
      <c r="AO143" s="17">
        <f ca="1">C143/'Ejercicio 3 - TIR'!$D$7</f>
        <v>15585.7033476348</v>
      </c>
      <c r="AP143" s="17">
        <f ca="1" t="shared" si="971"/>
        <v>22060.0807309004</v>
      </c>
      <c r="AQ143" s="17">
        <f ca="1" t="shared" si="972"/>
        <v>34547.7208640763</v>
      </c>
      <c r="AR143" s="17">
        <f ca="1" t="shared" si="973"/>
        <v>51824.7374571119</v>
      </c>
      <c r="AS143" s="17">
        <f ca="1" t="shared" si="974"/>
        <v>58782.4781123744</v>
      </c>
      <c r="AT143" s="17">
        <f ca="1" t="shared" si="975"/>
        <v>80486.6740001472</v>
      </c>
      <c r="AU143" s="17">
        <f ca="1">AP143*'Ejercicio 3 - TIR'!$D$5</f>
        <v>11030.0403654502</v>
      </c>
      <c r="AV143" s="17">
        <f ca="1">AQ143*'Ejercicio 3 - TIR'!$D$5</f>
        <v>17273.8604320382</v>
      </c>
      <c r="AW143" s="17">
        <f ca="1">AR143*'Ejercicio 3 - TIR'!$D$5</f>
        <v>25912.3687285559</v>
      </c>
      <c r="AX143" s="17">
        <f ca="1">AS143*'Ejercicio 3 - TIR'!$D$5</f>
        <v>29391.2390561872</v>
      </c>
      <c r="AY143" s="17">
        <f ca="1">AT143*'Ejercicio 3 - TIR'!$D$5</f>
        <v>40243.3370000736</v>
      </c>
      <c r="AZ143" s="17">
        <f ca="1" t="shared" ref="AZ143:BD143" si="1075">AJ143-AU143-AE143</f>
        <v>21371.5003449543</v>
      </c>
      <c r="BA143" s="17">
        <f ca="1" t="shared" si="1075"/>
        <v>26783.4294481819</v>
      </c>
      <c r="BB143" s="17">
        <f ca="1" t="shared" si="1075"/>
        <v>34116.6359895687</v>
      </c>
      <c r="BC143" s="17">
        <f ca="1" t="shared" si="1075"/>
        <v>36127.242891666</v>
      </c>
      <c r="BD143" s="17">
        <f ca="1" t="shared" si="1075"/>
        <v>45040.7708080605</v>
      </c>
      <c r="BE143" s="17">
        <f ca="1" t="shared" ref="BE143:BI143" si="1076">AZ143/Z143</f>
        <v>18567.3336023253</v>
      </c>
      <c r="BF143" s="17">
        <f ca="1" t="shared" si="1076"/>
        <v>20083.3512670659</v>
      </c>
      <c r="BG143" s="17">
        <f ca="1" t="shared" si="1076"/>
        <v>21058.270703151</v>
      </c>
      <c r="BH143" s="17">
        <f ca="1" t="shared" si="1076"/>
        <v>18599.6023980011</v>
      </c>
      <c r="BI143" s="17">
        <f ca="1" t="shared" si="1076"/>
        <v>19021.7903969966</v>
      </c>
      <c r="BJ143" s="17">
        <f ca="1" t="shared" si="978"/>
        <v>82221.0400983102</v>
      </c>
      <c r="BK143" s="17">
        <f ca="1" t="shared" si="979"/>
        <v>36904.6276776385</v>
      </c>
      <c r="BL143" s="17">
        <f ca="1" t="shared" si="980"/>
        <v>119125.667775949</v>
      </c>
      <c r="BM143" s="17">
        <f ca="1">BK143*'Ejercicio 3 - TIR'!$D$5</f>
        <v>18452.3138388193</v>
      </c>
      <c r="BN143" s="17">
        <f ca="1" t="shared" si="981"/>
        <v>100673.353937129</v>
      </c>
      <c r="BO143" s="17">
        <f ca="1" t="shared" si="982"/>
        <v>42516.7554373208</v>
      </c>
      <c r="BP143" s="17">
        <f ca="1" t="shared" si="983"/>
        <v>-112652.420501677</v>
      </c>
      <c r="BQ143" s="17">
        <f ca="1" t="shared" ref="BQ143:BT143" si="1077">BE143</f>
        <v>18567.3336023253</v>
      </c>
      <c r="BR143" s="17">
        <f ca="1" t="shared" si="1077"/>
        <v>20083.3512670659</v>
      </c>
      <c r="BS143" s="17">
        <f ca="1" t="shared" si="1077"/>
        <v>21058.270703151</v>
      </c>
      <c r="BT143" s="17">
        <f ca="1" t="shared" si="1077"/>
        <v>18599.6023980011</v>
      </c>
      <c r="BU143" s="17">
        <f ca="1" t="shared" si="985"/>
        <v>61538.5458343174</v>
      </c>
      <c r="BV143" s="19">
        <f ca="1" t="shared" si="986"/>
        <v>6.30720524212527</v>
      </c>
    </row>
    <row r="144" ht="15" customHeight="1" spans="1:74">
      <c r="A144" s="15">
        <v>143</v>
      </c>
      <c r="B144" s="16">
        <f ca="1" t="shared" ref="B144:F144" si="1078">RAND()</f>
        <v>0.138128700787257</v>
      </c>
      <c r="C144" s="17">
        <f ca="1">IF(B144&lt;=('Ejercicio 3 - TIR'!$D$13-'Ejercicio 3 - TIR'!$C$13)/('Ejercicio 3 - TIR'!$E$13-'Ejercicio 3 - TIR'!$C$13),'Ejercicio 3 - TIR'!$C$13+SQRT(('Ejercicio 3 - TIR'!$E$13-'Ejercicio 3 - TIR'!$C$13)*('Ejercicio 3 - TIR'!$D$13-'Ejercicio 3 - TIR'!$C$13)*B144),'Ejercicio 3 - TIR'!$E$13-SQRT(('Ejercicio 3 - TIR'!$E$13-'Ejercicio 3 - TIR'!$C$13)*('Ejercicio 3 - TIR'!$E$13-'Ejercicio 3 - TIR'!$D$13)*(1-B144)))</f>
        <v>67433.1339497484</v>
      </c>
      <c r="D144" s="16">
        <f ca="1" t="shared" si="1078"/>
        <v>0.560377231320874</v>
      </c>
      <c r="E144" s="17">
        <f ca="1">IF(D144&lt;=('Ejercicio 3 - TIR'!$D$14-'Ejercicio 3 - TIR'!$C$14)/('Ejercicio 3 - TIR'!$E$14-'Ejercicio 3 - TIR'!$C$14),'Ejercicio 3 - TIR'!$C$14+SQRT(('Ejercicio 3 - TIR'!$E$14-'Ejercicio 3 - TIR'!$C$14)*('Ejercicio 3 - TIR'!$D$14-'Ejercicio 3 - TIR'!$C$14)*D144),'Ejercicio 3 - TIR'!$E$14-SQRT(('Ejercicio 3 - TIR'!$E$14-'Ejercicio 3 - TIR'!$C$14)*('Ejercicio 3 - TIR'!$E$14-'Ejercicio 3 - TIR'!$D$14)*(1-D144)))</f>
        <v>31879.4448895492</v>
      </c>
      <c r="F144" s="16">
        <f ca="1" t="shared" si="1078"/>
        <v>0.692289456690256</v>
      </c>
      <c r="G144" s="17">
        <f ca="1">IF(F144&lt;=('Ejercicio 3 - TIR'!$D$18-'Ejercicio 3 - TIR'!$C$18)/('Ejercicio 3 - TIR'!$E$18-'Ejercicio 3 - TIR'!$C$18),'Ejercicio 3 - TIR'!$C$18+SQRT(('Ejercicio 3 - TIR'!$E$18-'Ejercicio 3 - TIR'!$C$18)*('Ejercicio 3 - TIR'!$D$18-'Ejercicio 3 - TIR'!$C$18)*F144),'Ejercicio 3 - TIR'!$E$18-SQRT(('Ejercicio 3 - TIR'!$E$18-'Ejercicio 3 - TIR'!$C$18)*('Ejercicio 3 - TIR'!$E$18-'Ejercicio 3 - TIR'!$D$18)*(1-F144)))</f>
        <v>40196.0130362135</v>
      </c>
      <c r="H144" s="16">
        <f ca="1" t="shared" ref="H144:L144" si="1079">RAND()</f>
        <v>0.80379957886357</v>
      </c>
      <c r="I144" s="17">
        <f ca="1">IF(H144&lt;=('Ejercicio 3 - TIR'!$D$18-'Ejercicio 3 - TIR'!$C$18)/('Ejercicio 3 - TIR'!$E$18-'Ejercicio 3 - TIR'!$C$18),'Ejercicio 3 - TIR'!$C$18+SQRT(('Ejercicio 3 - TIR'!$E$18-'Ejercicio 3 - TIR'!$C$18)*('Ejercicio 3 - TIR'!$D$18-'Ejercicio 3 - TIR'!$C$18)*H144),'Ejercicio 3 - TIR'!$E$18-SQRT(('Ejercicio 3 - TIR'!$E$18-'Ejercicio 3 - TIR'!$C$18)*('Ejercicio 3 - TIR'!$E$18-'Ejercicio 3 - TIR'!$D$18)*(1-H144)))</f>
        <v>41163.9823273045</v>
      </c>
      <c r="J144" s="16">
        <f ca="1" t="shared" si="1079"/>
        <v>0.481757573774407</v>
      </c>
      <c r="K144" s="17">
        <f ca="1">IF(J144&lt;=('Ejercicio 3 - TIR'!$D$18-'Ejercicio 3 - TIR'!$C$18)/('Ejercicio 3 - TIR'!$E$18-'Ejercicio 3 - TIR'!$C$18),'Ejercicio 3 - TIR'!$C$18+SQRT(('Ejercicio 3 - TIR'!$E$18-'Ejercicio 3 - TIR'!$C$18)*('Ejercicio 3 - TIR'!$D$18-'Ejercicio 3 - TIR'!$C$18)*J144),'Ejercicio 3 - TIR'!$E$18-SQRT(('Ejercicio 3 - TIR'!$E$18-'Ejercicio 3 - TIR'!$C$18)*('Ejercicio 3 - TIR'!$E$18-'Ejercicio 3 - TIR'!$D$18)*(1-J144)))</f>
        <v>38500.8020836955</v>
      </c>
      <c r="L144" s="16">
        <f ca="1" t="shared" si="1079"/>
        <v>0.684859722826505</v>
      </c>
      <c r="M144" s="17">
        <f ca="1">IF(L144&lt;=('Ejercicio 3 - TIR'!$D$18-'Ejercicio 3 - TIR'!$C$18)/('Ejercicio 3 - TIR'!$E$18-'Ejercicio 3 - TIR'!$C$18),'Ejercicio 3 - TIR'!$C$18+SQRT(('Ejercicio 3 - TIR'!$E$18-'Ejercicio 3 - TIR'!$C$18)*('Ejercicio 3 - TIR'!$D$18-'Ejercicio 3 - TIR'!$C$18)*L144),'Ejercicio 3 - TIR'!$E$18-SQRT(('Ejercicio 3 - TIR'!$E$18-'Ejercicio 3 - TIR'!$C$18)*('Ejercicio 3 - TIR'!$E$18-'Ejercicio 3 - TIR'!$D$18)*(1-L144)))</f>
        <v>40138.362334767</v>
      </c>
      <c r="N144" s="16">
        <f ca="1" t="shared" ref="N144:R144" si="1080">RAND()</f>
        <v>0.953250063591901</v>
      </c>
      <c r="O144" s="17">
        <f ca="1">IF(N144&lt;=('Ejercicio 3 - TIR'!$D$18-'Ejercicio 3 - TIR'!$C$18)/('Ejercicio 3 - TIR'!$E$18-'Ejercicio 3 - TIR'!$C$18),'Ejercicio 3 - TIR'!$C$18+SQRT(('Ejercicio 3 - TIR'!$E$18-'Ejercicio 3 - TIR'!$C$18)*('Ejercicio 3 - TIR'!$D$18-'Ejercicio 3 - TIR'!$C$18)*N144),'Ejercicio 3 - TIR'!$E$18-SQRT(('Ejercicio 3 - TIR'!$E$18-'Ejercicio 3 - TIR'!$C$18)*('Ejercicio 3 - TIR'!$E$18-'Ejercicio 3 - TIR'!$D$18)*(1-N144)))</f>
        <v>43127.5029424302</v>
      </c>
      <c r="P144" s="16">
        <f ca="1" t="shared" si="1080"/>
        <v>0.699544449611849</v>
      </c>
      <c r="Q144" s="18">
        <f ca="1">IF(P144&lt;=('Ejercicio 3 - TIR'!$D$22-'Ejercicio 3 - TIR'!$C$22)/('Ejercicio 3 - TIR'!$E$22-'Ejercicio 3 - TIR'!$C$22),'Ejercicio 3 - TIR'!$C$22+SQRT(('Ejercicio 3 - TIR'!$E$22-'Ejercicio 3 - TIR'!$C$22)*('Ejercicio 3 - TIR'!$D$22-'Ejercicio 3 - TIR'!$C$22)*P144),'Ejercicio 3 - TIR'!$E$22-SQRT(('Ejercicio 3 - TIR'!$E$22-'Ejercicio 3 - TIR'!$C$22)*('Ejercicio 3 - TIR'!$E$22-'Ejercicio 3 - TIR'!$D$22)*(1-P144)))</f>
        <v>0.156744463224886</v>
      </c>
      <c r="R144" s="16">
        <f ca="1" t="shared" si="1080"/>
        <v>0.688337339215765</v>
      </c>
      <c r="S144" s="18">
        <f ca="1">IF(R144&lt;=('Ejercicio 3 - TIR'!$D$23-'Ejercicio 3 - TIR'!$C$23)/('Ejercicio 3 - TIR'!$E$23-'Ejercicio 3 - TIR'!$C$23),'Ejercicio 3 - TIR'!$C$23+SQRT(('Ejercicio 3 - TIR'!$E$23-'Ejercicio 3 - TIR'!$C$23)*('Ejercicio 3 - TIR'!$D$23-'Ejercicio 3 - TIR'!$C$23)*R144),'Ejercicio 3 - TIR'!$E$23-SQRT(('Ejercicio 3 - TIR'!$E$23-'Ejercicio 3 - TIR'!$C$23)*('Ejercicio 3 - TIR'!$E$23-'Ejercicio 3 - TIR'!$D$23)*(1-R144)))</f>
        <v>0.156314713651475</v>
      </c>
      <c r="T144" s="16">
        <f ca="1" t="shared" ref="T144:X144" si="1081">RAND()</f>
        <v>0.741748775545293</v>
      </c>
      <c r="U144" s="18">
        <f ca="1">IF(T144&lt;=('Ejercicio 3 - TIR'!$D$24-'Ejercicio 3 - TIR'!$C$24)/('Ejercicio 3 - TIR'!$E$24-'Ejercicio 3 - TIR'!$C$24),'Ejercicio 3 - TIR'!$C$24+SQRT(('Ejercicio 3 - TIR'!$E$24-'Ejercicio 3 - TIR'!$C$24)*('Ejercicio 3 - TIR'!$D$24-'Ejercicio 3 - TIR'!$C$24)*T144),'Ejercicio 3 - TIR'!$E$24-SQRT(('Ejercicio 3 - TIR'!$E$24-'Ejercicio 3 - TIR'!$C$24)*('Ejercicio 3 - TIR'!$E$24-'Ejercicio 3 - TIR'!$D$24)*(1-T144)))</f>
        <v>0.193109417476128</v>
      </c>
      <c r="V144" s="16">
        <f ca="1" t="shared" si="1081"/>
        <v>0.734297488343821</v>
      </c>
      <c r="W144" s="18">
        <f ca="1">IF(V144&lt;=('Ejercicio 3 - TIR'!$D$25-'Ejercicio 3 - TIR'!$C$25)/('Ejercicio 3 - TIR'!$E$25-'Ejercicio 3 - TIR'!$C$25),'Ejercicio 3 - TIR'!$C$25+SQRT(('Ejercicio 3 - TIR'!$E$25-'Ejercicio 3 - TIR'!$C$25)*('Ejercicio 3 - TIR'!$D$25-'Ejercicio 3 - TIR'!$C$25)*V144),'Ejercicio 3 - TIR'!$E$25-SQRT(('Ejercicio 3 - TIR'!$E$25-'Ejercicio 3 - TIR'!$C$25)*('Ejercicio 3 - TIR'!$E$25-'Ejercicio 3 - TIR'!$D$25)*(1-V144)))</f>
        <v>0.219504774295037</v>
      </c>
      <c r="X144" s="16">
        <f ca="1" t="shared" si="1081"/>
        <v>0.840639870820743</v>
      </c>
      <c r="Y144" s="18">
        <f ca="1">IF(X144&lt;=('Ejercicio 3 - TIR'!$D$26-'Ejercicio 3 - TIR'!$C$26)/('Ejercicio 3 - TIR'!$E$26-'Ejercicio 3 - TIR'!$C$26),'Ejercicio 3 - TIR'!$C$26+SQRT(('Ejercicio 3 - TIR'!$E$26-'Ejercicio 3 - TIR'!$C$26)*('Ejercicio 3 - TIR'!$D$26-'Ejercicio 3 - TIR'!$C$26)*X144),'Ejercicio 3 - TIR'!$E$26-SQRT(('Ejercicio 3 - TIR'!$E$26-'Ejercicio 3 - TIR'!$C$26)*('Ejercicio 3 - TIR'!$E$26-'Ejercicio 3 - TIR'!$D$26)*(1-X144)))</f>
        <v>0.25066495785638</v>
      </c>
      <c r="Z144" s="16">
        <f ca="1" t="shared" si="956"/>
        <v>1.15674446322489</v>
      </c>
      <c r="AA144" s="16">
        <f ca="1" t="shared" si="957"/>
        <v>1.33756064276181</v>
      </c>
      <c r="AB144" s="16">
        <f ca="1" t="shared" si="958"/>
        <v>1.59585619932454</v>
      </c>
      <c r="AC144" s="16">
        <f ca="1" t="shared" si="959"/>
        <v>1.94615425416461</v>
      </c>
      <c r="AD144" s="16">
        <f ca="1" t="shared" si="960"/>
        <v>2.4339869282668</v>
      </c>
      <c r="AE144" s="15">
        <f ca="1" t="shared" si="961"/>
        <v>4996.92647711973</v>
      </c>
      <c r="AF144" s="15">
        <f ca="1" t="shared" si="962"/>
        <v>5778.01960852817</v>
      </c>
      <c r="AG144" s="15">
        <f ca="1" t="shared" si="963"/>
        <v>6893.80960929669</v>
      </c>
      <c r="AH144" s="15">
        <f ca="1" t="shared" si="964"/>
        <v>8407.03373161832</v>
      </c>
      <c r="AI144" s="15">
        <f ca="1" t="shared" si="965"/>
        <v>10514.3824876516</v>
      </c>
      <c r="AJ144" s="17">
        <f ca="1" t="shared" si="966"/>
        <v>46496.5155233553</v>
      </c>
      <c r="AK144" s="17">
        <f ca="1" t="shared" si="967"/>
        <v>55059.3226603453</v>
      </c>
      <c r="AL144" s="17">
        <f ca="1" t="shared" si="968"/>
        <v>61441.7436842327</v>
      </c>
      <c r="AM144" s="17">
        <f ca="1" t="shared" si="969"/>
        <v>78115.4446130075</v>
      </c>
      <c r="AN144" s="17">
        <f ca="1" t="shared" si="970"/>
        <v>104971.778410663</v>
      </c>
      <c r="AO144" s="17">
        <f ca="1">C144/'Ejercicio 3 - TIR'!$D$7</f>
        <v>13486.6267899497</v>
      </c>
      <c r="AP144" s="17">
        <f ca="1" t="shared" si="971"/>
        <v>33009.8887334056</v>
      </c>
      <c r="AQ144" s="17">
        <f ca="1" t="shared" si="972"/>
        <v>41572.6958703956</v>
      </c>
      <c r="AR144" s="17">
        <f ca="1" t="shared" si="973"/>
        <v>47955.116894283</v>
      </c>
      <c r="AS144" s="17">
        <f ca="1" t="shared" si="974"/>
        <v>64628.8178230578</v>
      </c>
      <c r="AT144" s="17">
        <f ca="1" t="shared" si="975"/>
        <v>91485.1516207134</v>
      </c>
      <c r="AU144" s="17">
        <f ca="1">AP144*'Ejercicio 3 - TIR'!$D$5</f>
        <v>16504.9443667028</v>
      </c>
      <c r="AV144" s="17">
        <f ca="1">AQ144*'Ejercicio 3 - TIR'!$D$5</f>
        <v>20786.3479351978</v>
      </c>
      <c r="AW144" s="17">
        <f ca="1">AR144*'Ejercicio 3 - TIR'!$D$5</f>
        <v>23977.5584471415</v>
      </c>
      <c r="AX144" s="17">
        <f ca="1">AS144*'Ejercicio 3 - TIR'!$D$5</f>
        <v>32314.4089115289</v>
      </c>
      <c r="AY144" s="17">
        <f ca="1">AT144*'Ejercicio 3 - TIR'!$D$5</f>
        <v>45742.5758103567</v>
      </c>
      <c r="AZ144" s="17">
        <f ca="1" t="shared" ref="AZ144:BD144" si="1082">AJ144-AU144-AE144</f>
        <v>24994.6446795328</v>
      </c>
      <c r="BA144" s="17">
        <f ca="1" t="shared" si="1082"/>
        <v>28494.9551166193</v>
      </c>
      <c r="BB144" s="17">
        <f ca="1" t="shared" si="1082"/>
        <v>30570.3756277945</v>
      </c>
      <c r="BC144" s="17">
        <f ca="1" t="shared" si="1082"/>
        <v>37394.0019698602</v>
      </c>
      <c r="BD144" s="17">
        <f ca="1" t="shared" si="1082"/>
        <v>48714.8201126548</v>
      </c>
      <c r="BE144" s="17">
        <f ca="1" t="shared" ref="BE144:BI144" si="1083">AZ144/Z144</f>
        <v>21607.749571457</v>
      </c>
      <c r="BF144" s="17">
        <f ca="1" t="shared" si="1083"/>
        <v>21303.6734228233</v>
      </c>
      <c r="BG144" s="17">
        <f ca="1" t="shared" si="1083"/>
        <v>19156.0966713252</v>
      </c>
      <c r="BH144" s="17">
        <f ca="1" t="shared" si="1083"/>
        <v>19214.3052843011</v>
      </c>
      <c r="BI144" s="17">
        <f ca="1" t="shared" si="1083"/>
        <v>20014.4132028448</v>
      </c>
      <c r="BJ144" s="17">
        <f ca="1" t="shared" si="978"/>
        <v>77594.1521415645</v>
      </c>
      <c r="BK144" s="17">
        <f ca="1" t="shared" si="979"/>
        <v>32826.2733131504</v>
      </c>
      <c r="BL144" s="17">
        <f ca="1" t="shared" si="980"/>
        <v>110420.425454715</v>
      </c>
      <c r="BM144" s="17">
        <f ca="1">BK144*'Ejercicio 3 - TIR'!$D$5</f>
        <v>16413.1366565752</v>
      </c>
      <c r="BN144" s="17">
        <f ca="1" t="shared" si="981"/>
        <v>94007.2887981397</v>
      </c>
      <c r="BO144" s="17">
        <f ca="1" t="shared" si="982"/>
        <v>38622.758284524</v>
      </c>
      <c r="BP144" s="17">
        <f ca="1" t="shared" si="983"/>
        <v>-99312.5788392976</v>
      </c>
      <c r="BQ144" s="17">
        <f ca="1" t="shared" ref="BQ144:BT144" si="1084">BE144</f>
        <v>21607.749571457</v>
      </c>
      <c r="BR144" s="17">
        <f ca="1" t="shared" si="1084"/>
        <v>21303.6734228233</v>
      </c>
      <c r="BS144" s="17">
        <f ca="1" t="shared" si="1084"/>
        <v>19156.0966713252</v>
      </c>
      <c r="BT144" s="17">
        <f ca="1" t="shared" si="1084"/>
        <v>19214.3052843011</v>
      </c>
      <c r="BU144" s="17">
        <f ca="1" t="shared" si="985"/>
        <v>58637.1714873689</v>
      </c>
      <c r="BV144" s="19">
        <f ca="1" t="shared" si="986"/>
        <v>10.6247227098658</v>
      </c>
    </row>
    <row r="145" ht="15" customHeight="1" spans="1:74">
      <c r="A145" s="15">
        <v>144</v>
      </c>
      <c r="B145" s="16">
        <f ca="1" t="shared" ref="B145:F145" si="1085">RAND()</f>
        <v>0.798026464959714</v>
      </c>
      <c r="C145" s="17">
        <f ca="1">IF(B145&lt;=('Ejercicio 3 - TIR'!$D$13-'Ejercicio 3 - TIR'!$C$13)/('Ejercicio 3 - TIR'!$E$13-'Ejercicio 3 - TIR'!$C$13),'Ejercicio 3 - TIR'!$C$13+SQRT(('Ejercicio 3 - TIR'!$E$13-'Ejercicio 3 - TIR'!$C$13)*('Ejercicio 3 - TIR'!$D$13-'Ejercicio 3 - TIR'!$C$13)*B145),'Ejercicio 3 - TIR'!$E$13-SQRT(('Ejercicio 3 - TIR'!$E$13-'Ejercicio 3 - TIR'!$C$13)*('Ejercicio 3 - TIR'!$E$13-'Ejercicio 3 - TIR'!$D$13)*(1-B145)))</f>
        <v>84431.8195652689</v>
      </c>
      <c r="D145" s="16">
        <f ca="1" t="shared" si="1085"/>
        <v>0.761044388629967</v>
      </c>
      <c r="E145" s="17">
        <f ca="1">IF(D145&lt;=('Ejercicio 3 - TIR'!$D$14-'Ejercicio 3 - TIR'!$C$14)/('Ejercicio 3 - TIR'!$E$14-'Ejercicio 3 - TIR'!$C$14),'Ejercicio 3 - TIR'!$C$14+SQRT(('Ejercicio 3 - TIR'!$E$14-'Ejercicio 3 - TIR'!$C$14)*('Ejercicio 3 - TIR'!$D$14-'Ejercicio 3 - TIR'!$C$14)*D145),'Ejercicio 3 - TIR'!$E$14-SQRT(('Ejercicio 3 - TIR'!$E$14-'Ejercicio 3 - TIR'!$C$14)*('Ejercicio 3 - TIR'!$E$14-'Ejercicio 3 - TIR'!$D$14)*(1-D145)))</f>
        <v>34013.0690913035</v>
      </c>
      <c r="F145" s="16">
        <f ca="1" t="shared" si="1085"/>
        <v>0.124955687326518</v>
      </c>
      <c r="G145" s="17">
        <f ca="1">IF(F145&lt;=('Ejercicio 3 - TIR'!$D$18-'Ejercicio 3 - TIR'!$C$18)/('Ejercicio 3 - TIR'!$E$18-'Ejercicio 3 - TIR'!$C$18),'Ejercicio 3 - TIR'!$C$18+SQRT(('Ejercicio 3 - TIR'!$E$18-'Ejercicio 3 - TIR'!$C$18)*('Ejercicio 3 - TIR'!$D$18-'Ejercicio 3 - TIR'!$C$18)*F145),'Ejercicio 3 - TIR'!$E$18-SQRT(('Ejercicio 3 - TIR'!$E$18-'Ejercicio 3 - TIR'!$C$18)*('Ejercicio 3 - TIR'!$E$18-'Ejercicio 3 - TIR'!$D$18)*(1-F145)))</f>
        <v>34329.3594328697</v>
      </c>
      <c r="H145" s="16">
        <f ca="1" t="shared" ref="H145:L145" si="1086">RAND()</f>
        <v>0.379629381242432</v>
      </c>
      <c r="I145" s="17">
        <f ca="1">IF(H145&lt;=('Ejercicio 3 - TIR'!$D$18-'Ejercicio 3 - TIR'!$C$18)/('Ejercicio 3 - TIR'!$E$18-'Ejercicio 3 - TIR'!$C$18),'Ejercicio 3 - TIR'!$C$18+SQRT(('Ejercicio 3 - TIR'!$E$18-'Ejercicio 3 - TIR'!$C$18)*('Ejercicio 3 - TIR'!$D$18-'Ejercicio 3 - TIR'!$C$18)*H145),'Ejercicio 3 - TIR'!$E$18-SQRT(('Ejercicio 3 - TIR'!$E$18-'Ejercicio 3 - TIR'!$C$18)*('Ejercicio 3 - TIR'!$E$18-'Ejercicio 3 - TIR'!$D$18)*(1-H145)))</f>
        <v>37546.1518131008</v>
      </c>
      <c r="J145" s="16">
        <f ca="1" t="shared" si="1086"/>
        <v>0.775207189156207</v>
      </c>
      <c r="K145" s="17">
        <f ca="1">IF(J145&lt;=('Ejercicio 3 - TIR'!$D$18-'Ejercicio 3 - TIR'!$C$18)/('Ejercicio 3 - TIR'!$E$18-'Ejercicio 3 - TIR'!$C$18),'Ejercicio 3 - TIR'!$C$18+SQRT(('Ejercicio 3 - TIR'!$E$18-'Ejercicio 3 - TIR'!$C$18)*('Ejercicio 3 - TIR'!$D$18-'Ejercicio 3 - TIR'!$C$18)*J145),'Ejercicio 3 - TIR'!$E$18-SQRT(('Ejercicio 3 - TIR'!$E$18-'Ejercicio 3 - TIR'!$C$18)*('Ejercicio 3 - TIR'!$E$18-'Ejercicio 3 - TIR'!$D$18)*(1-J145)))</f>
        <v>40893.9726238998</v>
      </c>
      <c r="L145" s="16">
        <f ca="1" t="shared" si="1086"/>
        <v>0.730704665100657</v>
      </c>
      <c r="M145" s="17">
        <f ca="1">IF(L145&lt;=('Ejercicio 3 - TIR'!$D$18-'Ejercicio 3 - TIR'!$C$18)/('Ejercicio 3 - TIR'!$E$18-'Ejercicio 3 - TIR'!$C$18),'Ejercicio 3 - TIR'!$C$18+SQRT(('Ejercicio 3 - TIR'!$E$18-'Ejercicio 3 - TIR'!$C$18)*('Ejercicio 3 - TIR'!$D$18-'Ejercicio 3 - TIR'!$C$18)*L145),'Ejercicio 3 - TIR'!$E$18-SQRT(('Ejercicio 3 - TIR'!$E$18-'Ejercicio 3 - TIR'!$C$18)*('Ejercicio 3 - TIR'!$E$18-'Ejercicio 3 - TIR'!$D$18)*(1-L145)))</f>
        <v>40505.8760456068</v>
      </c>
      <c r="N145" s="16">
        <f ca="1" t="shared" ref="N145:R145" si="1087">RAND()</f>
        <v>0.714728970757417</v>
      </c>
      <c r="O145" s="17">
        <f ca="1">IF(N145&lt;=('Ejercicio 3 - TIR'!$D$18-'Ejercicio 3 - TIR'!$C$18)/('Ejercicio 3 - TIR'!$E$18-'Ejercicio 3 - TIR'!$C$18),'Ejercicio 3 - TIR'!$C$18+SQRT(('Ejercicio 3 - TIR'!$E$18-'Ejercicio 3 - TIR'!$C$18)*('Ejercicio 3 - TIR'!$D$18-'Ejercicio 3 - TIR'!$C$18)*N145),'Ejercicio 3 - TIR'!$E$18-SQRT(('Ejercicio 3 - TIR'!$E$18-'Ejercicio 3 - TIR'!$C$18)*('Ejercicio 3 - TIR'!$E$18-'Ejercicio 3 - TIR'!$D$18)*(1-N145)))</f>
        <v>40374.4916827235</v>
      </c>
      <c r="P145" s="16">
        <f ca="1" t="shared" si="1087"/>
        <v>0.492443250998404</v>
      </c>
      <c r="Q145" s="18">
        <f ca="1">IF(P145&lt;=('Ejercicio 3 - TIR'!$D$22-'Ejercicio 3 - TIR'!$C$22)/('Ejercicio 3 - TIR'!$E$22-'Ejercicio 3 - TIR'!$C$22),'Ejercicio 3 - TIR'!$C$22+SQRT(('Ejercicio 3 - TIR'!$E$22-'Ejercicio 3 - TIR'!$C$22)*('Ejercicio 3 - TIR'!$D$22-'Ejercicio 3 - TIR'!$C$22)*P145),'Ejercicio 3 - TIR'!$E$22-SQRT(('Ejercicio 3 - TIR'!$E$22-'Ejercicio 3 - TIR'!$C$22)*('Ejercicio 3 - TIR'!$E$22-'Ejercicio 3 - TIR'!$D$22)*(1-P145)))</f>
        <v>0.149772434428463</v>
      </c>
      <c r="R145" s="16">
        <f ca="1" t="shared" si="1087"/>
        <v>0.944957904729698</v>
      </c>
      <c r="S145" s="18">
        <f ca="1">IF(R145&lt;=('Ejercicio 3 - TIR'!$D$23-'Ejercicio 3 - TIR'!$C$23)/('Ejercicio 3 - TIR'!$E$23-'Ejercicio 3 - TIR'!$C$23),'Ejercicio 3 - TIR'!$C$23+SQRT(('Ejercicio 3 - TIR'!$E$23-'Ejercicio 3 - TIR'!$C$23)*('Ejercicio 3 - TIR'!$D$23-'Ejercicio 3 - TIR'!$C$23)*R145),'Ejercicio 3 - TIR'!$E$23-SQRT(('Ejercicio 3 - TIR'!$E$23-'Ejercicio 3 - TIR'!$C$23)*('Ejercicio 3 - TIR'!$E$23-'Ejercicio 3 - TIR'!$D$23)*(1-R145)))</f>
        <v>0.170046318696756</v>
      </c>
      <c r="T145" s="16">
        <f ca="1" t="shared" ref="T145:X145" si="1088">RAND()</f>
        <v>0.103611574983738</v>
      </c>
      <c r="U145" s="18">
        <f ca="1">IF(T145&lt;=('Ejercicio 3 - TIR'!$D$24-'Ejercicio 3 - TIR'!$C$24)/('Ejercicio 3 - TIR'!$E$24-'Ejercicio 3 - TIR'!$C$24),'Ejercicio 3 - TIR'!$C$24+SQRT(('Ejercicio 3 - TIR'!$E$24-'Ejercicio 3 - TIR'!$C$24)*('Ejercicio 3 - TIR'!$D$24-'Ejercicio 3 - TIR'!$C$24)*T145),'Ejercicio 3 - TIR'!$E$24-SQRT(('Ejercicio 3 - TIR'!$E$24-'Ejercicio 3 - TIR'!$C$24)*('Ejercicio 3 - TIR'!$E$24-'Ejercicio 3 - TIR'!$D$24)*(1-T145)))</f>
        <v>0.164750739217607</v>
      </c>
      <c r="V145" s="16">
        <f ca="1" t="shared" si="1088"/>
        <v>0.827334933205615</v>
      </c>
      <c r="W145" s="18">
        <f ca="1">IF(V145&lt;=('Ejercicio 3 - TIR'!$D$25-'Ejercicio 3 - TIR'!$C$25)/('Ejercicio 3 - TIR'!$E$25-'Ejercicio 3 - TIR'!$C$25),'Ejercicio 3 - TIR'!$C$25+SQRT(('Ejercicio 3 - TIR'!$E$25-'Ejercicio 3 - TIR'!$C$25)*('Ejercicio 3 - TIR'!$D$25-'Ejercicio 3 - TIR'!$C$25)*V145),'Ejercicio 3 - TIR'!$E$25-SQRT(('Ejercicio 3 - TIR'!$E$25-'Ejercicio 3 - TIR'!$C$25)*('Ejercicio 3 - TIR'!$E$25-'Ejercicio 3 - TIR'!$D$25)*(1-V145)))</f>
        <v>0.225416921800142</v>
      </c>
      <c r="X145" s="16">
        <f ca="1" t="shared" si="1088"/>
        <v>0.858315393635358</v>
      </c>
      <c r="Y145" s="18">
        <f ca="1">IF(X145&lt;=('Ejercicio 3 - TIR'!$D$26-'Ejercicio 3 - TIR'!$C$26)/('Ejercicio 3 - TIR'!$E$26-'Ejercicio 3 - TIR'!$C$26),'Ejercicio 3 - TIR'!$C$26+SQRT(('Ejercicio 3 - TIR'!$E$26-'Ejercicio 3 - TIR'!$C$26)*('Ejercicio 3 - TIR'!$D$26-'Ejercicio 3 - TIR'!$C$26)*X145),'Ejercicio 3 - TIR'!$E$26-SQRT(('Ejercicio 3 - TIR'!$E$26-'Ejercicio 3 - TIR'!$C$26)*('Ejercicio 3 - TIR'!$E$26-'Ejercicio 3 - TIR'!$D$26)*(1-X145)))</f>
        <v>0.252339615433457</v>
      </c>
      <c r="Z145" s="16">
        <f ca="1" t="shared" si="956"/>
        <v>1.14977243442846</v>
      </c>
      <c r="AA145" s="16">
        <f ca="1" t="shared" si="957"/>
        <v>1.34528700424203</v>
      </c>
      <c r="AB145" s="16">
        <f ca="1" t="shared" si="958"/>
        <v>1.56692403265075</v>
      </c>
      <c r="AC145" s="16">
        <f ca="1" t="shared" si="959"/>
        <v>1.92013522478554</v>
      </c>
      <c r="AD145" s="16">
        <f ca="1" t="shared" si="960"/>
        <v>2.40466140898816</v>
      </c>
      <c r="AE145" s="15">
        <f ca="1" t="shared" si="961"/>
        <v>5094.22016018804</v>
      </c>
      <c r="AF145" s="15">
        <f ca="1" t="shared" si="962"/>
        <v>5960.47354505882</v>
      </c>
      <c r="AG145" s="15">
        <f ca="1" t="shared" si="963"/>
        <v>6942.46596769425</v>
      </c>
      <c r="AH145" s="15">
        <f ca="1" t="shared" si="964"/>
        <v>8507.41527583413</v>
      </c>
      <c r="AI145" s="15">
        <f ca="1" t="shared" si="965"/>
        <v>10654.1731748708</v>
      </c>
      <c r="AJ145" s="17">
        <f ca="1" t="shared" si="966"/>
        <v>39470.9511675003</v>
      </c>
      <c r="AK145" s="17">
        <f ca="1" t="shared" si="967"/>
        <v>50510.3500934629</v>
      </c>
      <c r="AL145" s="17">
        <f ca="1" t="shared" si="968"/>
        <v>64077.7484949502</v>
      </c>
      <c r="AM145" s="17">
        <f ca="1" t="shared" si="969"/>
        <v>77776.7594059665</v>
      </c>
      <c r="AN145" s="17">
        <f ca="1" t="shared" si="970"/>
        <v>97086.9820569587</v>
      </c>
      <c r="AO145" s="17">
        <f ca="1">C145/'Ejercicio 3 - TIR'!$D$7</f>
        <v>16886.3639130538</v>
      </c>
      <c r="AP145" s="17">
        <f ca="1" t="shared" si="971"/>
        <v>22584.5872544465</v>
      </c>
      <c r="AQ145" s="17">
        <f ca="1" t="shared" si="972"/>
        <v>33623.9861804091</v>
      </c>
      <c r="AR145" s="17">
        <f ca="1" t="shared" si="973"/>
        <v>47191.3845818964</v>
      </c>
      <c r="AS145" s="17">
        <f ca="1" t="shared" si="974"/>
        <v>60890.3954929127</v>
      </c>
      <c r="AT145" s="17">
        <f ca="1" t="shared" si="975"/>
        <v>80200.6181439049</v>
      </c>
      <c r="AU145" s="17">
        <f ca="1">AP145*'Ejercicio 3 - TIR'!$D$5</f>
        <v>11292.2936272233</v>
      </c>
      <c r="AV145" s="17">
        <f ca="1">AQ145*'Ejercicio 3 - TIR'!$D$5</f>
        <v>16811.9930902046</v>
      </c>
      <c r="AW145" s="17">
        <f ca="1">AR145*'Ejercicio 3 - TIR'!$D$5</f>
        <v>23595.6922909482</v>
      </c>
      <c r="AX145" s="17">
        <f ca="1">AS145*'Ejercicio 3 - TIR'!$D$5</f>
        <v>30445.1977464563</v>
      </c>
      <c r="AY145" s="17">
        <f ca="1">AT145*'Ejercicio 3 - TIR'!$D$5</f>
        <v>40100.3090719524</v>
      </c>
      <c r="AZ145" s="17">
        <f ca="1" t="shared" ref="AZ145:BD145" si="1089">AJ145-AU145-AE145</f>
        <v>23084.437380089</v>
      </c>
      <c r="BA145" s="17">
        <f ca="1" t="shared" si="1089"/>
        <v>27737.8834581995</v>
      </c>
      <c r="BB145" s="17">
        <f ca="1" t="shared" si="1089"/>
        <v>33539.5902363078</v>
      </c>
      <c r="BC145" s="17">
        <f ca="1" t="shared" si="1089"/>
        <v>38824.146383676</v>
      </c>
      <c r="BD145" s="17">
        <f ca="1" t="shared" si="1089"/>
        <v>46332.4998101354</v>
      </c>
      <c r="BE145" s="17">
        <f ca="1" t="shared" ref="BE145:BI145" si="1090">AZ145/Z145</f>
        <v>20077.3967864032</v>
      </c>
      <c r="BF145" s="17">
        <f ca="1" t="shared" si="1090"/>
        <v>20618.561965391</v>
      </c>
      <c r="BG145" s="17">
        <f ca="1" t="shared" si="1090"/>
        <v>21404.7327996937</v>
      </c>
      <c r="BH145" s="17">
        <f ca="1" t="shared" si="1090"/>
        <v>20219.4855250428</v>
      </c>
      <c r="BI145" s="17">
        <f ca="1" t="shared" si="1090"/>
        <v>19267.7853260145</v>
      </c>
      <c r="BJ145" s="17">
        <f ca="1" t="shared" si="978"/>
        <v>81789.9146451055</v>
      </c>
      <c r="BK145" s="17">
        <f ca="1" t="shared" si="979"/>
        <v>40605.9876398507</v>
      </c>
      <c r="BL145" s="17">
        <f ca="1" t="shared" si="980"/>
        <v>122395.902284956</v>
      </c>
      <c r="BM145" s="17">
        <f ca="1">BK145*'Ejercicio 3 - TIR'!$D$5</f>
        <v>20302.9938199254</v>
      </c>
      <c r="BN145" s="17">
        <f ca="1" t="shared" si="981"/>
        <v>102092.908465031</v>
      </c>
      <c r="BO145" s="17">
        <f ca="1" t="shared" si="982"/>
        <v>42456.2510478304</v>
      </c>
      <c r="BP145" s="17">
        <f ca="1" t="shared" si="983"/>
        <v>-118444.888656572</v>
      </c>
      <c r="BQ145" s="17">
        <f ca="1" t="shared" ref="BQ145:BT145" si="1091">BE145</f>
        <v>20077.3967864032</v>
      </c>
      <c r="BR145" s="17">
        <f ca="1" t="shared" si="1091"/>
        <v>20618.561965391</v>
      </c>
      <c r="BS145" s="17">
        <f ca="1" t="shared" si="1091"/>
        <v>21404.7327996937</v>
      </c>
      <c r="BT145" s="17">
        <f ca="1" t="shared" si="1091"/>
        <v>20219.4855250428</v>
      </c>
      <c r="BU145" s="17">
        <f ca="1" t="shared" si="985"/>
        <v>61724.0363738449</v>
      </c>
      <c r="BV145" s="19">
        <f ca="1" t="shared" si="986"/>
        <v>5.72851233269853</v>
      </c>
    </row>
    <row r="146" ht="15" customHeight="1" spans="1:74">
      <c r="A146" s="15">
        <v>145</v>
      </c>
      <c r="B146" s="16">
        <f ca="1" t="shared" ref="B146:F146" si="1092">RAND()</f>
        <v>0.14071422116315</v>
      </c>
      <c r="C146" s="17">
        <f ca="1">IF(B146&lt;=('Ejercicio 3 - TIR'!$D$13-'Ejercicio 3 - TIR'!$C$13)/('Ejercicio 3 - TIR'!$E$13-'Ejercicio 3 - TIR'!$C$13),'Ejercicio 3 - TIR'!$C$13+SQRT(('Ejercicio 3 - TIR'!$E$13-'Ejercicio 3 - TIR'!$C$13)*('Ejercicio 3 - TIR'!$D$13-'Ejercicio 3 - TIR'!$C$13)*B146),'Ejercicio 3 - TIR'!$E$13-SQRT(('Ejercicio 3 - TIR'!$E$13-'Ejercicio 3 - TIR'!$C$13)*('Ejercicio 3 - TIR'!$E$13-'Ejercicio 3 - TIR'!$D$13)*(1-B146)))</f>
        <v>67502.3788537543</v>
      </c>
      <c r="D146" s="16">
        <f ca="1" t="shared" si="1092"/>
        <v>0.167670862003624</v>
      </c>
      <c r="E146" s="17">
        <f ca="1">IF(D146&lt;=('Ejercicio 3 - TIR'!$D$14-'Ejercicio 3 - TIR'!$C$14)/('Ejercicio 3 - TIR'!$E$14-'Ejercicio 3 - TIR'!$C$14),'Ejercicio 3 - TIR'!$C$14+SQRT(('Ejercicio 3 - TIR'!$E$14-'Ejercicio 3 - TIR'!$C$14)*('Ejercicio 3 - TIR'!$D$14-'Ejercicio 3 - TIR'!$C$14)*D146),'Ejercicio 3 - TIR'!$E$14-SQRT(('Ejercicio 3 - TIR'!$E$14-'Ejercicio 3 - TIR'!$C$14)*('Ejercicio 3 - TIR'!$E$14-'Ejercicio 3 - TIR'!$D$14)*(1-D146)))</f>
        <v>28546.169010393</v>
      </c>
      <c r="F146" s="16">
        <f ca="1" t="shared" si="1092"/>
        <v>0.113902572875422</v>
      </c>
      <c r="G146" s="17">
        <f ca="1">IF(F146&lt;=('Ejercicio 3 - TIR'!$D$18-'Ejercicio 3 - TIR'!$C$18)/('Ejercicio 3 - TIR'!$E$18-'Ejercicio 3 - TIR'!$C$18),'Ejercicio 3 - TIR'!$C$18+SQRT(('Ejercicio 3 - TIR'!$E$18-'Ejercicio 3 - TIR'!$C$18)*('Ejercicio 3 - TIR'!$D$18-'Ejercicio 3 - TIR'!$C$18)*F146),'Ejercicio 3 - TIR'!$E$18-SQRT(('Ejercicio 3 - TIR'!$E$18-'Ejercicio 3 - TIR'!$C$18)*('Ejercicio 3 - TIR'!$E$18-'Ejercicio 3 - TIR'!$D$18)*(1-F146)))</f>
        <v>34133.4472213049</v>
      </c>
      <c r="H146" s="16">
        <f ca="1" t="shared" ref="H146:L146" si="1093">RAND()</f>
        <v>0.506643763642984</v>
      </c>
      <c r="I146" s="17">
        <f ca="1">IF(H146&lt;=('Ejercicio 3 - TIR'!$D$18-'Ejercicio 3 - TIR'!$C$18)/('Ejercicio 3 - TIR'!$E$18-'Ejercicio 3 - TIR'!$C$18),'Ejercicio 3 - TIR'!$C$18+SQRT(('Ejercicio 3 - TIR'!$E$18-'Ejercicio 3 - TIR'!$C$18)*('Ejercicio 3 - TIR'!$D$18-'Ejercicio 3 - TIR'!$C$18)*H146),'Ejercicio 3 - TIR'!$E$18-SQRT(('Ejercicio 3 - TIR'!$E$18-'Ejercicio 3 - TIR'!$C$18)*('Ejercicio 3 - TIR'!$E$18-'Ejercicio 3 - TIR'!$D$18)*(1-H146)))</f>
        <v>38717.6008480801</v>
      </c>
      <c r="J146" s="16">
        <f ca="1" t="shared" si="1093"/>
        <v>0.31514494690881</v>
      </c>
      <c r="K146" s="17">
        <f ca="1">IF(J146&lt;=('Ejercicio 3 - TIR'!$D$18-'Ejercicio 3 - TIR'!$C$18)/('Ejercicio 3 - TIR'!$E$18-'Ejercicio 3 - TIR'!$C$18),'Ejercicio 3 - TIR'!$C$18+SQRT(('Ejercicio 3 - TIR'!$E$18-'Ejercicio 3 - TIR'!$C$18)*('Ejercicio 3 - TIR'!$D$18-'Ejercicio 3 - TIR'!$C$18)*J146),'Ejercicio 3 - TIR'!$E$18-SQRT(('Ejercicio 3 - TIR'!$E$18-'Ejercicio 3 - TIR'!$C$18)*('Ejercicio 3 - TIR'!$E$18-'Ejercicio 3 - TIR'!$D$18)*(1-J146)))</f>
        <v>36875.444860976</v>
      </c>
      <c r="L146" s="16">
        <f ca="1" t="shared" si="1093"/>
        <v>0.994752870054042</v>
      </c>
      <c r="M146" s="17">
        <f ca="1">IF(L146&lt;=('Ejercicio 3 - TIR'!$D$18-'Ejercicio 3 - TIR'!$C$18)/('Ejercicio 3 - TIR'!$E$18-'Ejercicio 3 - TIR'!$C$18),'Ejercicio 3 - TIR'!$C$18+SQRT(('Ejercicio 3 - TIR'!$E$18-'Ejercicio 3 - TIR'!$C$18)*('Ejercicio 3 - TIR'!$D$18-'Ejercicio 3 - TIR'!$C$18)*L146),'Ejercicio 3 - TIR'!$E$18-SQRT(('Ejercicio 3 - TIR'!$E$18-'Ejercicio 3 - TIR'!$C$18)*('Ejercicio 3 - TIR'!$E$18-'Ejercicio 3 - TIR'!$D$18)*(1-L146)))</f>
        <v>44372.6765220822</v>
      </c>
      <c r="N146" s="16">
        <f ca="1" t="shared" ref="N146:R146" si="1094">RAND()</f>
        <v>0.641954124400194</v>
      </c>
      <c r="O146" s="17">
        <f ca="1">IF(N146&lt;=('Ejercicio 3 - TIR'!$D$18-'Ejercicio 3 - TIR'!$C$18)/('Ejercicio 3 - TIR'!$E$18-'Ejercicio 3 - TIR'!$C$18),'Ejercicio 3 - TIR'!$C$18+SQRT(('Ejercicio 3 - TIR'!$E$18-'Ejercicio 3 - TIR'!$C$18)*('Ejercicio 3 - TIR'!$D$18-'Ejercicio 3 - TIR'!$C$18)*N146),'Ejercicio 3 - TIR'!$E$18-SQRT(('Ejercicio 3 - TIR'!$E$18-'Ejercicio 3 - TIR'!$C$18)*('Ejercicio 3 - TIR'!$E$18-'Ejercicio 3 - TIR'!$D$18)*(1-N146)))</f>
        <v>39812.9057195119</v>
      </c>
      <c r="P146" s="16">
        <f ca="1" t="shared" si="1094"/>
        <v>0.954815732064679</v>
      </c>
      <c r="Q146" s="18">
        <f ca="1">IF(P146&lt;=('Ejercicio 3 - TIR'!$D$22-'Ejercicio 3 - TIR'!$C$22)/('Ejercicio 3 - TIR'!$E$22-'Ejercicio 3 - TIR'!$C$22),'Ejercicio 3 - TIR'!$C$22+SQRT(('Ejercicio 3 - TIR'!$E$22-'Ejercicio 3 - TIR'!$C$22)*('Ejercicio 3 - TIR'!$D$22-'Ejercicio 3 - TIR'!$C$22)*P146),'Ejercicio 3 - TIR'!$E$22-SQRT(('Ejercicio 3 - TIR'!$E$22-'Ejercicio 3 - TIR'!$C$22)*('Ejercicio 3 - TIR'!$E$22-'Ejercicio 3 - TIR'!$D$22)*(1-P146)))</f>
        <v>0.170981592031651</v>
      </c>
      <c r="R146" s="16">
        <f ca="1" t="shared" si="1094"/>
        <v>0.377448913062961</v>
      </c>
      <c r="S146" s="18">
        <f ca="1">IF(R146&lt;=('Ejercicio 3 - TIR'!$D$23-'Ejercicio 3 - TIR'!$C$23)/('Ejercicio 3 - TIR'!$E$23-'Ejercicio 3 - TIR'!$C$23),'Ejercicio 3 - TIR'!$C$23+SQRT(('Ejercicio 3 - TIR'!$E$23-'Ejercicio 3 - TIR'!$C$23)*('Ejercicio 3 - TIR'!$D$23-'Ejercicio 3 - TIR'!$C$23)*R146),'Ejercicio 3 - TIR'!$E$23-SQRT(('Ejercicio 3 - TIR'!$E$23-'Ejercicio 3 - TIR'!$C$23)*('Ejercicio 3 - TIR'!$E$23-'Ejercicio 3 - TIR'!$D$23)*(1-R146)))</f>
        <v>0.146065456902064</v>
      </c>
      <c r="T146" s="16">
        <f ca="1" t="shared" ref="T146:X146" si="1095">RAND()</f>
        <v>0.928500105517793</v>
      </c>
      <c r="U146" s="18">
        <f ca="1">IF(T146&lt;=('Ejercicio 3 - TIR'!$D$24-'Ejercicio 3 - TIR'!$C$24)/('Ejercicio 3 - TIR'!$E$24-'Ejercicio 3 - TIR'!$C$24),'Ejercicio 3 - TIR'!$C$24+SQRT(('Ejercicio 3 - TIR'!$E$24-'Ejercicio 3 - TIR'!$C$24)*('Ejercicio 3 - TIR'!$D$24-'Ejercicio 3 - TIR'!$C$24)*T146),'Ejercicio 3 - TIR'!$E$24-SQRT(('Ejercicio 3 - TIR'!$E$24-'Ejercicio 3 - TIR'!$C$24)*('Ejercicio 3 - TIR'!$E$24-'Ejercicio 3 - TIR'!$D$24)*(1-T146)))</f>
        <v>0.205850805515854</v>
      </c>
      <c r="V146" s="16">
        <f ca="1" t="shared" si="1095"/>
        <v>0.504594023350295</v>
      </c>
      <c r="W146" s="18">
        <f ca="1">IF(V146&lt;=('Ejercicio 3 - TIR'!$D$25-'Ejercicio 3 - TIR'!$C$25)/('Ejercicio 3 - TIR'!$E$25-'Ejercicio 3 - TIR'!$C$25),'Ejercicio 3 - TIR'!$C$25+SQRT(('Ejercicio 3 - TIR'!$E$25-'Ejercicio 3 - TIR'!$C$25)*('Ejercicio 3 - TIR'!$D$25-'Ejercicio 3 - TIR'!$C$25)*V146),'Ejercicio 3 - TIR'!$E$25-SQRT(('Ejercicio 3 - TIR'!$E$25-'Ejercicio 3 - TIR'!$C$25)*('Ejercicio 3 - TIR'!$E$25-'Ejercicio 3 - TIR'!$D$25)*(1-V146)))</f>
        <v>0.208359623941732</v>
      </c>
      <c r="X146" s="16">
        <f ca="1" t="shared" si="1095"/>
        <v>0.516555693440227</v>
      </c>
      <c r="Y146" s="18">
        <f ca="1">IF(X146&lt;=('Ejercicio 3 - TIR'!$D$26-'Ejercicio 3 - TIR'!$C$26)/('Ejercicio 3 - TIR'!$E$26-'Ejercicio 3 - TIR'!$C$26),'Ejercicio 3 - TIR'!$C$26+SQRT(('Ejercicio 3 - TIR'!$E$26-'Ejercicio 3 - TIR'!$C$26)*('Ejercicio 3 - TIR'!$D$26-'Ejercicio 3 - TIR'!$C$26)*X146),'Ejercicio 3 - TIR'!$E$26-SQRT(('Ejercicio 3 - TIR'!$E$26-'Ejercicio 3 - TIR'!$C$26)*('Ejercicio 3 - TIR'!$E$26-'Ejercicio 3 - TIR'!$D$26)*(1-X146)))</f>
        <v>0.228905976323813</v>
      </c>
      <c r="Z146" s="16">
        <f ca="1" t="shared" si="956"/>
        <v>1.17098159203165</v>
      </c>
      <c r="AA146" s="16">
        <f ca="1" t="shared" si="957"/>
        <v>1.34202155329566</v>
      </c>
      <c r="AB146" s="16">
        <f ca="1" t="shared" si="958"/>
        <v>1.61827777106121</v>
      </c>
      <c r="AC146" s="16">
        <f ca="1" t="shared" si="959"/>
        <v>1.95546151887279</v>
      </c>
      <c r="AD146" s="16">
        <f ca="1" t="shared" si="960"/>
        <v>2.40307834701401</v>
      </c>
      <c r="AE146" s="15">
        <f ca="1" t="shared" si="961"/>
        <v>4880.86942380158</v>
      </c>
      <c r="AF146" s="15">
        <f ca="1" t="shared" si="962"/>
        <v>5593.79584626847</v>
      </c>
      <c r="AG146" s="15">
        <f ca="1" t="shared" si="963"/>
        <v>6745.28322711408</v>
      </c>
      <c r="AH146" s="15">
        <f ca="1" t="shared" si="964"/>
        <v>8150.72790369604</v>
      </c>
      <c r="AI146" s="15">
        <f ca="1" t="shared" si="965"/>
        <v>10016.4782322413</v>
      </c>
      <c r="AJ146" s="17">
        <f ca="1" t="shared" si="966"/>
        <v>39969.638368732</v>
      </c>
      <c r="AK146" s="17">
        <f ca="1" t="shared" si="967"/>
        <v>51959.8548300219</v>
      </c>
      <c r="AL146" s="17">
        <f ca="1" t="shared" si="968"/>
        <v>59674.7127165108</v>
      </c>
      <c r="AM146" s="17">
        <f ca="1" t="shared" si="969"/>
        <v>86769.0614283218</v>
      </c>
      <c r="AN146" s="17">
        <f ca="1" t="shared" si="970"/>
        <v>95673.5316662692</v>
      </c>
      <c r="AO146" s="17">
        <f ca="1">C146/'Ejercicio 3 - TIR'!$D$7</f>
        <v>13500.4757707509</v>
      </c>
      <c r="AP146" s="17">
        <f ca="1" t="shared" si="971"/>
        <v>26469.1625979811</v>
      </c>
      <c r="AQ146" s="17">
        <f ca="1" t="shared" si="972"/>
        <v>38459.379059271</v>
      </c>
      <c r="AR146" s="17">
        <f ca="1" t="shared" si="973"/>
        <v>46174.2369457599</v>
      </c>
      <c r="AS146" s="17">
        <f ca="1" t="shared" si="974"/>
        <v>73268.5856575709</v>
      </c>
      <c r="AT146" s="17">
        <f ca="1" t="shared" si="975"/>
        <v>82173.0558955184</v>
      </c>
      <c r="AU146" s="17">
        <f ca="1">AP146*'Ejercicio 3 - TIR'!$D$5</f>
        <v>13234.5812989906</v>
      </c>
      <c r="AV146" s="17">
        <f ca="1">AQ146*'Ejercicio 3 - TIR'!$D$5</f>
        <v>19229.6895296355</v>
      </c>
      <c r="AW146" s="17">
        <f ca="1">AR146*'Ejercicio 3 - TIR'!$D$5</f>
        <v>23087.11847288</v>
      </c>
      <c r="AX146" s="17">
        <f ca="1">AS146*'Ejercicio 3 - TIR'!$D$5</f>
        <v>36634.2928287855</v>
      </c>
      <c r="AY146" s="17">
        <f ca="1">AT146*'Ejercicio 3 - TIR'!$D$5</f>
        <v>41086.5279477592</v>
      </c>
      <c r="AZ146" s="17">
        <f ca="1" t="shared" ref="AZ146:BD146" si="1096">AJ146-AU146-AE146</f>
        <v>21854.1876459398</v>
      </c>
      <c r="BA146" s="17">
        <f ca="1" t="shared" si="1096"/>
        <v>27136.3694541179</v>
      </c>
      <c r="BB146" s="17">
        <f ca="1" t="shared" si="1096"/>
        <v>29842.3110165167</v>
      </c>
      <c r="BC146" s="17">
        <f ca="1" t="shared" si="1096"/>
        <v>41984.0406958403</v>
      </c>
      <c r="BD146" s="17">
        <f ca="1" t="shared" si="1096"/>
        <v>44570.5254862687</v>
      </c>
      <c r="BE146" s="17">
        <f ca="1" t="shared" ref="BE146:BI146" si="1097">AZ146/Z146</f>
        <v>18663.1350950811</v>
      </c>
      <c r="BF146" s="17">
        <f ca="1" t="shared" si="1097"/>
        <v>20220.5168668699</v>
      </c>
      <c r="BG146" s="17">
        <f ca="1" t="shared" si="1097"/>
        <v>18440.7841164049</v>
      </c>
      <c r="BH146" s="17">
        <f ca="1" t="shared" si="1097"/>
        <v>21470.1441529986</v>
      </c>
      <c r="BI146" s="17">
        <f ca="1" t="shared" si="1097"/>
        <v>18547.2627397482</v>
      </c>
      <c r="BJ146" s="17">
        <f ca="1" t="shared" si="978"/>
        <v>68598.6806390778</v>
      </c>
      <c r="BK146" s="17">
        <f ca="1" t="shared" si="979"/>
        <v>32442.7009990787</v>
      </c>
      <c r="BL146" s="17">
        <f ca="1" t="shared" si="980"/>
        <v>101041.381638156</v>
      </c>
      <c r="BM146" s="17">
        <f ca="1">BK146*'Ejercicio 3 - TIR'!$D$5</f>
        <v>16221.3504995393</v>
      </c>
      <c r="BN146" s="17">
        <f ca="1" t="shared" si="981"/>
        <v>84820.0311386171</v>
      </c>
      <c r="BO146" s="17">
        <f ca="1" t="shared" si="982"/>
        <v>35296.4068957685</v>
      </c>
      <c r="BP146" s="17">
        <f ca="1" t="shared" si="983"/>
        <v>-96048.5478641473</v>
      </c>
      <c r="BQ146" s="17">
        <f ca="1" t="shared" ref="BQ146:BT146" si="1098">BE146</f>
        <v>18663.1350950811</v>
      </c>
      <c r="BR146" s="17">
        <f ca="1" t="shared" si="1098"/>
        <v>20220.5168668699</v>
      </c>
      <c r="BS146" s="17">
        <f ca="1" t="shared" si="1098"/>
        <v>18440.7841164049</v>
      </c>
      <c r="BT146" s="17">
        <f ca="1" t="shared" si="1098"/>
        <v>21470.1441529986</v>
      </c>
      <c r="BU146" s="17">
        <f ca="1" t="shared" si="985"/>
        <v>53843.6696355167</v>
      </c>
      <c r="BV146" s="19">
        <f ca="1" t="shared" si="986"/>
        <v>9.85544668812439</v>
      </c>
    </row>
    <row r="147" ht="15" customHeight="1" spans="1:74">
      <c r="A147" s="15">
        <v>146</v>
      </c>
      <c r="B147" s="16">
        <f ca="1" t="shared" ref="B147:F147" si="1099">RAND()</f>
        <v>0.679751157319276</v>
      </c>
      <c r="C147" s="17">
        <f ca="1">IF(B147&lt;=('Ejercicio 3 - TIR'!$D$13-'Ejercicio 3 - TIR'!$C$13)/('Ejercicio 3 - TIR'!$E$13-'Ejercicio 3 - TIR'!$C$13),'Ejercicio 3 - TIR'!$C$13+SQRT(('Ejercicio 3 - TIR'!$E$13-'Ejercicio 3 - TIR'!$C$13)*('Ejercicio 3 - TIR'!$D$13-'Ejercicio 3 - TIR'!$C$13)*B147),'Ejercicio 3 - TIR'!$E$13-SQRT(('Ejercicio 3 - TIR'!$E$13-'Ejercicio 3 - TIR'!$C$13)*('Ejercicio 3 - TIR'!$E$13-'Ejercicio 3 - TIR'!$D$13)*(1-B147)))</f>
        <v>80396.4643184739</v>
      </c>
      <c r="D147" s="16">
        <f ca="1" t="shared" si="1099"/>
        <v>0.475642088499338</v>
      </c>
      <c r="E147" s="17">
        <f ca="1">IF(D147&lt;=('Ejercicio 3 - TIR'!$D$14-'Ejercicio 3 - TIR'!$C$14)/('Ejercicio 3 - TIR'!$E$14-'Ejercicio 3 - TIR'!$C$14),'Ejercicio 3 - TIR'!$C$14+SQRT(('Ejercicio 3 - TIR'!$E$14-'Ejercicio 3 - TIR'!$C$14)*('Ejercicio 3 - TIR'!$D$14-'Ejercicio 3 - TIR'!$C$14)*D147),'Ejercicio 3 - TIR'!$E$14-SQRT(('Ejercicio 3 - TIR'!$E$14-'Ejercicio 3 - TIR'!$C$14)*('Ejercicio 3 - TIR'!$E$14-'Ejercicio 3 - TIR'!$D$14)*(1-D147)))</f>
        <v>31131.3086238668</v>
      </c>
      <c r="F147" s="16">
        <f ca="1" t="shared" si="1099"/>
        <v>0.683560973320169</v>
      </c>
      <c r="G147" s="17">
        <f ca="1">IF(F147&lt;=('Ejercicio 3 - TIR'!$D$18-'Ejercicio 3 - TIR'!$C$18)/('Ejercicio 3 - TIR'!$E$18-'Ejercicio 3 - TIR'!$C$18),'Ejercicio 3 - TIR'!$C$18+SQRT(('Ejercicio 3 - TIR'!$E$18-'Ejercicio 3 - TIR'!$C$18)*('Ejercicio 3 - TIR'!$D$18-'Ejercicio 3 - TIR'!$C$18)*F147),'Ejercicio 3 - TIR'!$E$18-SQRT(('Ejercicio 3 - TIR'!$E$18-'Ejercicio 3 - TIR'!$C$18)*('Ejercicio 3 - TIR'!$E$18-'Ejercicio 3 - TIR'!$D$18)*(1-F147)))</f>
        <v>40128.3547952476</v>
      </c>
      <c r="H147" s="16">
        <f ca="1" t="shared" ref="H147:L147" si="1100">RAND()</f>
        <v>0.321783199106162</v>
      </c>
      <c r="I147" s="17">
        <f ca="1">IF(H147&lt;=('Ejercicio 3 - TIR'!$D$18-'Ejercicio 3 - TIR'!$C$18)/('Ejercicio 3 - TIR'!$E$18-'Ejercicio 3 - TIR'!$C$18),'Ejercicio 3 - TIR'!$C$18+SQRT(('Ejercicio 3 - TIR'!$E$18-'Ejercicio 3 - TIR'!$C$18)*('Ejercicio 3 - TIR'!$D$18-'Ejercicio 3 - TIR'!$C$18)*H147),'Ejercicio 3 - TIR'!$E$18-SQRT(('Ejercicio 3 - TIR'!$E$18-'Ejercicio 3 - TIR'!$C$18)*('Ejercicio 3 - TIR'!$E$18-'Ejercicio 3 - TIR'!$D$18)*(1-H147)))</f>
        <v>36947.4801090701</v>
      </c>
      <c r="J147" s="16">
        <f ca="1" t="shared" si="1100"/>
        <v>0.760482470548468</v>
      </c>
      <c r="K147" s="17">
        <f ca="1">IF(J147&lt;=('Ejercicio 3 - TIR'!$D$18-'Ejercicio 3 - TIR'!$C$18)/('Ejercicio 3 - TIR'!$E$18-'Ejercicio 3 - TIR'!$C$18),'Ejercicio 3 - TIR'!$C$18+SQRT(('Ejercicio 3 - TIR'!$E$18-'Ejercicio 3 - TIR'!$C$18)*('Ejercicio 3 - TIR'!$D$18-'Ejercicio 3 - TIR'!$C$18)*J147),'Ejercicio 3 - TIR'!$E$18-SQRT(('Ejercicio 3 - TIR'!$E$18-'Ejercicio 3 - TIR'!$C$18)*('Ejercicio 3 - TIR'!$E$18-'Ejercicio 3 - TIR'!$D$18)*(1-J147)))</f>
        <v>40761.6259357078</v>
      </c>
      <c r="L147" s="16">
        <f ca="1" t="shared" si="1100"/>
        <v>0.64135612731558</v>
      </c>
      <c r="M147" s="17">
        <f ca="1">IF(L147&lt;=('Ejercicio 3 - TIR'!$D$18-'Ejercicio 3 - TIR'!$C$18)/('Ejercicio 3 - TIR'!$E$18-'Ejercicio 3 - TIR'!$C$18),'Ejercicio 3 - TIR'!$C$18+SQRT(('Ejercicio 3 - TIR'!$E$18-'Ejercicio 3 - TIR'!$C$18)*('Ejercicio 3 - TIR'!$D$18-'Ejercicio 3 - TIR'!$C$18)*L147),'Ejercicio 3 - TIR'!$E$18-SQRT(('Ejercicio 3 - TIR'!$E$18-'Ejercicio 3 - TIR'!$C$18)*('Ejercicio 3 - TIR'!$E$18-'Ejercicio 3 - TIR'!$D$18)*(1-L147)))</f>
        <v>39808.3341652565</v>
      </c>
      <c r="N147" s="16">
        <f ca="1" t="shared" ref="N147:R147" si="1101">RAND()</f>
        <v>0.256741079224159</v>
      </c>
      <c r="O147" s="17">
        <f ca="1">IF(N147&lt;=('Ejercicio 3 - TIR'!$D$18-'Ejercicio 3 - TIR'!$C$18)/('Ejercicio 3 - TIR'!$E$18-'Ejercicio 3 - TIR'!$C$18),'Ejercicio 3 - TIR'!$C$18+SQRT(('Ejercicio 3 - TIR'!$E$18-'Ejercicio 3 - TIR'!$C$18)*('Ejercicio 3 - TIR'!$D$18-'Ejercicio 3 - TIR'!$C$18)*N147),'Ejercicio 3 - TIR'!$E$18-SQRT(('Ejercicio 3 - TIR'!$E$18-'Ejercicio 3 - TIR'!$C$18)*('Ejercicio 3 - TIR'!$E$18-'Ejercicio 3 - TIR'!$D$18)*(1-N147)))</f>
        <v>36205.7362080275</v>
      </c>
      <c r="P147" s="16">
        <f ca="1" t="shared" si="1101"/>
        <v>0.954580698760146</v>
      </c>
      <c r="Q147" s="18">
        <f ca="1">IF(P147&lt;=('Ejercicio 3 - TIR'!$D$22-'Ejercicio 3 - TIR'!$C$22)/('Ejercicio 3 - TIR'!$E$22-'Ejercicio 3 - TIR'!$C$22),'Ejercicio 3 - TIR'!$C$22+SQRT(('Ejercicio 3 - TIR'!$E$22-'Ejercicio 3 - TIR'!$C$22)*('Ejercicio 3 - TIR'!$D$22-'Ejercicio 3 - TIR'!$C$22)*P147),'Ejercicio 3 - TIR'!$E$22-SQRT(('Ejercicio 3 - TIR'!$E$22-'Ejercicio 3 - TIR'!$C$22)*('Ejercicio 3 - TIR'!$E$22-'Ejercicio 3 - TIR'!$D$22)*(1-P147)))</f>
        <v>0.170958167097776</v>
      </c>
      <c r="R147" s="16">
        <f ca="1" t="shared" si="1101"/>
        <v>0.308259579133301</v>
      </c>
      <c r="S147" s="18">
        <f ca="1">IF(R147&lt;=('Ejercicio 3 - TIR'!$D$23-'Ejercicio 3 - TIR'!$C$23)/('Ejercicio 3 - TIR'!$E$23-'Ejercicio 3 - TIR'!$C$23),'Ejercicio 3 - TIR'!$C$23+SQRT(('Ejercicio 3 - TIR'!$E$23-'Ejercicio 3 - TIR'!$C$23)*('Ejercicio 3 - TIR'!$D$23-'Ejercicio 3 - TIR'!$C$23)*R147),'Ejercicio 3 - TIR'!$E$23-SQRT(('Ejercicio 3 - TIR'!$E$23-'Ejercicio 3 - TIR'!$C$23)*('Ejercicio 3 - TIR'!$E$23-'Ejercicio 3 - TIR'!$D$23)*(1-R147)))</f>
        <v>0.143555620187971</v>
      </c>
      <c r="T147" s="16">
        <f ca="1" t="shared" ref="T147:X147" si="1102">RAND()</f>
        <v>0.784309563291674</v>
      </c>
      <c r="U147" s="18">
        <f ca="1">IF(T147&lt;=('Ejercicio 3 - TIR'!$D$24-'Ejercicio 3 - TIR'!$C$24)/('Ejercicio 3 - TIR'!$E$24-'Ejercicio 3 - TIR'!$C$24),'Ejercicio 3 - TIR'!$C$24+SQRT(('Ejercicio 3 - TIR'!$E$24-'Ejercicio 3 - TIR'!$C$24)*('Ejercicio 3 - TIR'!$D$24-'Ejercicio 3 - TIR'!$C$24)*T147),'Ejercicio 3 - TIR'!$E$24-SQRT(('Ejercicio 3 - TIR'!$E$24-'Ejercicio 3 - TIR'!$C$24)*('Ejercicio 3 - TIR'!$E$24-'Ejercicio 3 - TIR'!$D$24)*(1-T147)))</f>
        <v>0.195424947145869</v>
      </c>
      <c r="V147" s="16">
        <f ca="1" t="shared" si="1102"/>
        <v>0.854300174884203</v>
      </c>
      <c r="W147" s="18">
        <f ca="1">IF(V147&lt;=('Ejercicio 3 - TIR'!$D$25-'Ejercicio 3 - TIR'!$C$25)/('Ejercicio 3 - TIR'!$E$25-'Ejercicio 3 - TIR'!$C$25),'Ejercicio 3 - TIR'!$C$25+SQRT(('Ejercicio 3 - TIR'!$E$25-'Ejercicio 3 - TIR'!$C$25)*('Ejercicio 3 - TIR'!$D$25-'Ejercicio 3 - TIR'!$C$25)*V147),'Ejercicio 3 - TIR'!$E$25-SQRT(('Ejercicio 3 - TIR'!$E$25-'Ejercicio 3 - TIR'!$C$25)*('Ejercicio 3 - TIR'!$E$25-'Ejercicio 3 - TIR'!$D$25)*(1-V147)))</f>
        <v>0.227417941017142</v>
      </c>
      <c r="X147" s="16">
        <f ca="1" t="shared" si="1102"/>
        <v>0.25494548192537</v>
      </c>
      <c r="Y147" s="18">
        <f ca="1">IF(X147&lt;=('Ejercicio 3 - TIR'!$D$26-'Ejercicio 3 - TIR'!$C$26)/('Ejercicio 3 - TIR'!$E$26-'Ejercicio 3 - TIR'!$C$26),'Ejercicio 3 - TIR'!$C$26+SQRT(('Ejercicio 3 - TIR'!$E$26-'Ejercicio 3 - TIR'!$C$26)*('Ejercicio 3 - TIR'!$D$26-'Ejercicio 3 - TIR'!$C$26)*X147),'Ejercicio 3 - TIR'!$E$26-SQRT(('Ejercicio 3 - TIR'!$E$26-'Ejercicio 3 - TIR'!$C$26)*('Ejercicio 3 - TIR'!$E$26-'Ejercicio 3 - TIR'!$D$26)*(1-X147)))</f>
        <v>0.216236478445068</v>
      </c>
      <c r="Z147" s="16">
        <f ca="1" t="shared" si="956"/>
        <v>1.17095816709778</v>
      </c>
      <c r="AA147" s="16">
        <f ca="1" t="shared" si="957"/>
        <v>1.33905579298967</v>
      </c>
      <c r="AB147" s="16">
        <f ca="1" t="shared" si="958"/>
        <v>1.60074070056004</v>
      </c>
      <c r="AC147" s="16">
        <f ca="1" t="shared" si="959"/>
        <v>1.96477785478374</v>
      </c>
      <c r="AD147" s="16">
        <f ca="1" t="shared" si="960"/>
        <v>2.38963449902904</v>
      </c>
      <c r="AE147" s="15">
        <f ca="1" t="shared" si="961"/>
        <v>5322.15146169146</v>
      </c>
      <c r="AF147" s="15">
        <f ca="1" t="shared" si="962"/>
        <v>6086.1762155089</v>
      </c>
      <c r="AG147" s="15">
        <f ca="1" t="shared" si="963"/>
        <v>7275.56688074517</v>
      </c>
      <c r="AH147" s="15">
        <f ca="1" t="shared" si="964"/>
        <v>8930.16132049674</v>
      </c>
      <c r="AI147" s="15">
        <f ca="1" t="shared" si="965"/>
        <v>10861.1879563873</v>
      </c>
      <c r="AJ147" s="17">
        <f ca="1" t="shared" si="966"/>
        <v>46988.6247796924</v>
      </c>
      <c r="AK147" s="17">
        <f ca="1" t="shared" si="967"/>
        <v>49474.7372764208</v>
      </c>
      <c r="AL147" s="17">
        <f ca="1" t="shared" si="968"/>
        <v>65248.7936562913</v>
      </c>
      <c r="AM147" s="17">
        <f ca="1" t="shared" si="969"/>
        <v>78214.533403727</v>
      </c>
      <c r="AN147" s="17">
        <f ca="1" t="shared" si="970"/>
        <v>86518.4763054473</v>
      </c>
      <c r="AO147" s="17">
        <f ca="1">C147/'Ejercicio 3 - TIR'!$D$7</f>
        <v>16079.2928636948</v>
      </c>
      <c r="AP147" s="17">
        <f ca="1" t="shared" si="971"/>
        <v>30909.3319159976</v>
      </c>
      <c r="AQ147" s="17">
        <f ca="1" t="shared" si="972"/>
        <v>33395.444412726</v>
      </c>
      <c r="AR147" s="17">
        <f ca="1" t="shared" si="973"/>
        <v>49169.5007925965</v>
      </c>
      <c r="AS147" s="17">
        <f ca="1" t="shared" si="974"/>
        <v>62135.2405400323</v>
      </c>
      <c r="AT147" s="17">
        <f ca="1" t="shared" si="975"/>
        <v>70439.1834417525</v>
      </c>
      <c r="AU147" s="17">
        <f ca="1">AP147*'Ejercicio 3 - TIR'!$D$5</f>
        <v>15454.6659579988</v>
      </c>
      <c r="AV147" s="17">
        <f ca="1">AQ147*'Ejercicio 3 - TIR'!$D$5</f>
        <v>16697.722206363</v>
      </c>
      <c r="AW147" s="17">
        <f ca="1">AR147*'Ejercicio 3 - TIR'!$D$5</f>
        <v>24584.7503962983</v>
      </c>
      <c r="AX147" s="17">
        <f ca="1">AS147*'Ejercicio 3 - TIR'!$D$5</f>
        <v>31067.6202700161</v>
      </c>
      <c r="AY147" s="17">
        <f ca="1">AT147*'Ejercicio 3 - TIR'!$D$5</f>
        <v>35219.5917208763</v>
      </c>
      <c r="AZ147" s="17">
        <f ca="1" t="shared" ref="AZ147:BD147" si="1103">AJ147-AU147-AE147</f>
        <v>26211.8073600021</v>
      </c>
      <c r="BA147" s="17">
        <f ca="1" t="shared" si="1103"/>
        <v>26690.8388545489</v>
      </c>
      <c r="BB147" s="17">
        <f ca="1" t="shared" si="1103"/>
        <v>33388.4763792479</v>
      </c>
      <c r="BC147" s="17">
        <f ca="1" t="shared" si="1103"/>
        <v>38216.7518132142</v>
      </c>
      <c r="BD147" s="17">
        <f ca="1" t="shared" si="1103"/>
        <v>40437.6966281837</v>
      </c>
      <c r="BE147" s="17">
        <f ca="1" t="shared" ref="BE147:BI147" si="1104">AZ147/Z147</f>
        <v>22384.9221061143</v>
      </c>
      <c r="BF147" s="17">
        <f ca="1" t="shared" si="1104"/>
        <v>19932.581595392</v>
      </c>
      <c r="BG147" s="17">
        <f ca="1" t="shared" si="1104"/>
        <v>20858.1417137494</v>
      </c>
      <c r="BH147" s="17">
        <f ca="1" t="shared" si="1104"/>
        <v>19450.9276049533</v>
      </c>
      <c r="BI147" s="17">
        <f ca="1" t="shared" si="1104"/>
        <v>16922.1262266738</v>
      </c>
      <c r="BJ147" s="17">
        <f ca="1" t="shared" si="978"/>
        <v>74392.4490875123</v>
      </c>
      <c r="BK147" s="17">
        <f ca="1" t="shared" si="979"/>
        <v>38423.6329470764</v>
      </c>
      <c r="BL147" s="17">
        <f ca="1" t="shared" si="980"/>
        <v>112816.082034589</v>
      </c>
      <c r="BM147" s="17">
        <f ca="1">BK147*'Ejercicio 3 - TIR'!$D$5</f>
        <v>19211.8164735382</v>
      </c>
      <c r="BN147" s="17">
        <f ca="1" t="shared" si="981"/>
        <v>93604.2655610505</v>
      </c>
      <c r="BO147" s="17">
        <f ca="1" t="shared" si="982"/>
        <v>39170.9550557142</v>
      </c>
      <c r="BP147" s="17">
        <f ca="1" t="shared" si="983"/>
        <v>-111527.772942341</v>
      </c>
      <c r="BQ147" s="17">
        <f ca="1" t="shared" ref="BQ147:BT147" si="1105">BE147</f>
        <v>22384.9221061143</v>
      </c>
      <c r="BR147" s="17">
        <f ca="1" t="shared" si="1105"/>
        <v>19932.581595392</v>
      </c>
      <c r="BS147" s="17">
        <f ca="1" t="shared" si="1105"/>
        <v>20858.1417137494</v>
      </c>
      <c r="BT147" s="17">
        <f ca="1" t="shared" si="1105"/>
        <v>19450.9276049533</v>
      </c>
      <c r="BU147" s="17">
        <f ca="1" t="shared" si="985"/>
        <v>56093.081282388</v>
      </c>
      <c r="BV147" s="19">
        <f ca="1" t="shared" si="986"/>
        <v>6.61246162356561</v>
      </c>
    </row>
    <row r="148" ht="15" customHeight="1" spans="1:74">
      <c r="A148" s="15">
        <v>147</v>
      </c>
      <c r="B148" s="16">
        <f ca="1" t="shared" ref="B148:F148" si="1106">RAND()</f>
        <v>0.534020214642085</v>
      </c>
      <c r="C148" s="17">
        <f ca="1">IF(B148&lt;=('Ejercicio 3 - TIR'!$D$13-'Ejercicio 3 - TIR'!$C$13)/('Ejercicio 3 - TIR'!$E$13-'Ejercicio 3 - TIR'!$C$13),'Ejercicio 3 - TIR'!$C$13+SQRT(('Ejercicio 3 - TIR'!$E$13-'Ejercicio 3 - TIR'!$C$13)*('Ejercicio 3 - TIR'!$D$13-'Ejercicio 3 - TIR'!$C$13)*B148),'Ejercicio 3 - TIR'!$E$13-SQRT(('Ejercicio 3 - TIR'!$E$13-'Ejercicio 3 - TIR'!$C$13)*('Ejercicio 3 - TIR'!$E$13-'Ejercicio 3 - TIR'!$D$13)*(1-B148)))</f>
        <v>76353.1029006024</v>
      </c>
      <c r="D148" s="16">
        <f ca="1" t="shared" si="1106"/>
        <v>0.475588312804727</v>
      </c>
      <c r="E148" s="17">
        <f ca="1">IF(D148&lt;=('Ejercicio 3 - TIR'!$D$14-'Ejercicio 3 - TIR'!$C$14)/('Ejercicio 3 - TIR'!$E$14-'Ejercicio 3 - TIR'!$C$14),'Ejercicio 3 - TIR'!$C$14+SQRT(('Ejercicio 3 - TIR'!$E$14-'Ejercicio 3 - TIR'!$C$14)*('Ejercicio 3 - TIR'!$D$14-'Ejercicio 3 - TIR'!$C$14)*D148),'Ejercicio 3 - TIR'!$E$14-SQRT(('Ejercicio 3 - TIR'!$E$14-'Ejercicio 3 - TIR'!$C$14)*('Ejercicio 3 - TIR'!$E$14-'Ejercicio 3 - TIR'!$D$14)*(1-D148)))</f>
        <v>31130.8538697747</v>
      </c>
      <c r="F148" s="16">
        <f ca="1" t="shared" si="1106"/>
        <v>0.247414764988031</v>
      </c>
      <c r="G148" s="17">
        <f ca="1">IF(F148&lt;=('Ejercicio 3 - TIR'!$D$18-'Ejercicio 3 - TIR'!$C$18)/('Ejercicio 3 - TIR'!$E$18-'Ejercicio 3 - TIR'!$C$18),'Ejercicio 3 - TIR'!$C$18+SQRT(('Ejercicio 3 - TIR'!$E$18-'Ejercicio 3 - TIR'!$C$18)*('Ejercicio 3 - TIR'!$D$18-'Ejercicio 3 - TIR'!$C$18)*F148),'Ejercicio 3 - TIR'!$E$18-SQRT(('Ejercicio 3 - TIR'!$E$18-'Ejercicio 3 - TIR'!$C$18)*('Ejercicio 3 - TIR'!$E$18-'Ejercicio 3 - TIR'!$D$18)*(1-F148)))</f>
        <v>36091.9795426614</v>
      </c>
      <c r="H148" s="16">
        <f ca="1" t="shared" ref="H148:L148" si="1107">RAND()</f>
        <v>0.0305114820264831</v>
      </c>
      <c r="I148" s="17">
        <f ca="1">IF(H148&lt;=('Ejercicio 3 - TIR'!$D$18-'Ejercicio 3 - TIR'!$C$18)/('Ejercicio 3 - TIR'!$E$18-'Ejercicio 3 - TIR'!$C$18),'Ejercicio 3 - TIR'!$C$18+SQRT(('Ejercicio 3 - TIR'!$E$18-'Ejercicio 3 - TIR'!$C$18)*('Ejercicio 3 - TIR'!$D$18-'Ejercicio 3 - TIR'!$C$18)*H148),'Ejercicio 3 - TIR'!$E$18-SQRT(('Ejercicio 3 - TIR'!$E$18-'Ejercicio 3 - TIR'!$C$18)*('Ejercicio 3 - TIR'!$E$18-'Ejercicio 3 - TIR'!$D$18)*(1-H148)))</f>
        <v>32139.3275354589</v>
      </c>
      <c r="J148" s="16">
        <f ca="1" t="shared" si="1107"/>
        <v>0.00518144595364722</v>
      </c>
      <c r="K148" s="17">
        <f ca="1">IF(J148&lt;=('Ejercicio 3 - TIR'!$D$18-'Ejercicio 3 - TIR'!$C$18)/('Ejercicio 3 - TIR'!$E$18-'Ejercicio 3 - TIR'!$C$18),'Ejercicio 3 - TIR'!$C$18+SQRT(('Ejercicio 3 - TIR'!$E$18-'Ejercicio 3 - TIR'!$C$18)*('Ejercicio 3 - TIR'!$D$18-'Ejercicio 3 - TIR'!$C$18)*J148),'Ejercicio 3 - TIR'!$E$18-SQRT(('Ejercicio 3 - TIR'!$E$18-'Ejercicio 3 - TIR'!$C$18)*('Ejercicio 3 - TIR'!$E$18-'Ejercicio 3 - TIR'!$D$18)*(1-J148)))</f>
        <v>30881.5990545861</v>
      </c>
      <c r="L148" s="16">
        <f ca="1" t="shared" si="1107"/>
        <v>0.621266811108191</v>
      </c>
      <c r="M148" s="17">
        <f ca="1">IF(L148&lt;=('Ejercicio 3 - TIR'!$D$18-'Ejercicio 3 - TIR'!$C$18)/('Ejercicio 3 - TIR'!$E$18-'Ejercicio 3 - TIR'!$C$18),'Ejercicio 3 - TIR'!$C$18+SQRT(('Ejercicio 3 - TIR'!$E$18-'Ejercicio 3 - TIR'!$C$18)*('Ejercicio 3 - TIR'!$D$18-'Ejercicio 3 - TIR'!$C$18)*L148),'Ejercicio 3 - TIR'!$E$18-SQRT(('Ejercicio 3 - TIR'!$E$18-'Ejercicio 3 - TIR'!$C$18)*('Ejercicio 3 - TIR'!$E$18-'Ejercicio 3 - TIR'!$D$18)*(1-L148)))</f>
        <v>39653.4978979761</v>
      </c>
      <c r="N148" s="16">
        <f ca="1" t="shared" ref="N148:R148" si="1108">RAND()</f>
        <v>0.629226102861304</v>
      </c>
      <c r="O148" s="17">
        <f ca="1">IF(N148&lt;=('Ejercicio 3 - TIR'!$D$18-'Ejercicio 3 - TIR'!$C$18)/('Ejercicio 3 - TIR'!$E$18-'Ejercicio 3 - TIR'!$C$18),'Ejercicio 3 - TIR'!$C$18+SQRT(('Ejercicio 3 - TIR'!$E$18-'Ejercicio 3 - TIR'!$C$18)*('Ejercicio 3 - TIR'!$D$18-'Ejercicio 3 - TIR'!$C$18)*N148),'Ejercicio 3 - TIR'!$E$18-SQRT(('Ejercicio 3 - TIR'!$E$18-'Ejercicio 3 - TIR'!$C$18)*('Ejercicio 3 - TIR'!$E$18-'Ejercicio 3 - TIR'!$D$18)*(1-N148)))</f>
        <v>39715.1384668051</v>
      </c>
      <c r="P148" s="16">
        <f ca="1" t="shared" si="1108"/>
        <v>0.356349695599844</v>
      </c>
      <c r="Q148" s="18">
        <f ca="1">IF(P148&lt;=('Ejercicio 3 - TIR'!$D$22-'Ejercicio 3 - TIR'!$C$22)/('Ejercicio 3 - TIR'!$E$22-'Ejercicio 3 - TIR'!$C$22),'Ejercicio 3 - TIR'!$C$22+SQRT(('Ejercicio 3 - TIR'!$E$22-'Ejercicio 3 - TIR'!$C$22)*('Ejercicio 3 - TIR'!$D$22-'Ejercicio 3 - TIR'!$C$22)*P148),'Ejercicio 3 - TIR'!$E$22-SQRT(('Ejercicio 3 - TIR'!$E$22-'Ejercicio 3 - TIR'!$C$22)*('Ejercicio 3 - TIR'!$E$22-'Ejercicio 3 - TIR'!$D$22)*(1-P148)))</f>
        <v>0.145326457550943</v>
      </c>
      <c r="R148" s="16">
        <f ca="1" t="shared" si="1108"/>
        <v>0.654935031623129</v>
      </c>
      <c r="S148" s="18">
        <f ca="1">IF(R148&lt;=('Ejercicio 3 - TIR'!$D$23-'Ejercicio 3 - TIR'!$C$23)/('Ejercicio 3 - TIR'!$E$23-'Ejercicio 3 - TIR'!$C$23),'Ejercicio 3 - TIR'!$C$23+SQRT(('Ejercicio 3 - TIR'!$E$23-'Ejercicio 3 - TIR'!$C$23)*('Ejercicio 3 - TIR'!$D$23-'Ejercicio 3 - TIR'!$C$23)*R148),'Ejercicio 3 - TIR'!$E$23-SQRT(('Ejercicio 3 - TIR'!$E$23-'Ejercicio 3 - TIR'!$C$23)*('Ejercicio 3 - TIR'!$E$23-'Ejercicio 3 - TIR'!$D$23)*(1-R148)))</f>
        <v>0.155077782139658</v>
      </c>
      <c r="T148" s="16">
        <f ca="1" t="shared" ref="T148:X148" si="1109">RAND()</f>
        <v>0.944987657111586</v>
      </c>
      <c r="U148" s="18">
        <f ca="1">IF(T148&lt;=('Ejercicio 3 - TIR'!$D$24-'Ejercicio 3 - TIR'!$C$24)/('Ejercicio 3 - TIR'!$E$24-'Ejercicio 3 - TIR'!$C$24),'Ejercicio 3 - TIR'!$C$24+SQRT(('Ejercicio 3 - TIR'!$E$24-'Ejercicio 3 - TIR'!$C$24)*('Ejercicio 3 - TIR'!$D$24-'Ejercicio 3 - TIR'!$C$24)*T148),'Ejercicio 3 - TIR'!$E$24-SQRT(('Ejercicio 3 - TIR'!$E$24-'Ejercicio 3 - TIR'!$C$24)*('Ejercicio 3 - TIR'!$E$24-'Ejercicio 3 - TIR'!$D$24)*(1-T148)))</f>
        <v>0.207588933966514</v>
      </c>
      <c r="V148" s="16">
        <f ca="1" t="shared" si="1109"/>
        <v>0.575935095098283</v>
      </c>
      <c r="W148" s="18">
        <f ca="1">IF(V148&lt;=('Ejercicio 3 - TIR'!$D$25-'Ejercicio 3 - TIR'!$C$25)/('Ejercicio 3 - TIR'!$E$25-'Ejercicio 3 - TIR'!$C$25),'Ejercicio 3 - TIR'!$C$25+SQRT(('Ejercicio 3 - TIR'!$E$25-'Ejercicio 3 - TIR'!$C$25)*('Ejercicio 3 - TIR'!$D$25-'Ejercicio 3 - TIR'!$C$25)*V148),'Ejercicio 3 - TIR'!$E$25-SQRT(('Ejercicio 3 - TIR'!$E$25-'Ejercicio 3 - TIR'!$C$25)*('Ejercicio 3 - TIR'!$E$25-'Ejercicio 3 - TIR'!$D$25)*(1-V148)))</f>
        <v>0.211474331061538</v>
      </c>
      <c r="X148" s="16">
        <f ca="1" t="shared" si="1109"/>
        <v>0.0351421190294636</v>
      </c>
      <c r="Y148" s="18">
        <f ca="1">IF(X148&lt;=('Ejercicio 3 - TIR'!$D$26-'Ejercicio 3 - TIR'!$C$26)/('Ejercicio 3 - TIR'!$E$26-'Ejercicio 3 - TIR'!$C$26),'Ejercicio 3 - TIR'!$C$26+SQRT(('Ejercicio 3 - TIR'!$E$26-'Ejercicio 3 - TIR'!$C$26)*('Ejercicio 3 - TIR'!$D$26-'Ejercicio 3 - TIR'!$C$26)*X148),'Ejercicio 3 - TIR'!$E$26-SQRT(('Ejercicio 3 - TIR'!$E$26-'Ejercicio 3 - TIR'!$C$26)*('Ejercicio 3 - TIR'!$E$26-'Ejercicio 3 - TIR'!$D$26)*(1-X148)))</f>
        <v>0.199740827551063</v>
      </c>
      <c r="Z148" s="16">
        <f ca="1" t="shared" si="956"/>
        <v>1.14532645755094</v>
      </c>
      <c r="AA148" s="16">
        <f ca="1" t="shared" si="957"/>
        <v>1.32294114441381</v>
      </c>
      <c r="AB148" s="16">
        <f ca="1" t="shared" si="958"/>
        <v>1.59756908628312</v>
      </c>
      <c r="AC148" s="16">
        <f ca="1" t="shared" si="959"/>
        <v>1.93541394012943</v>
      </c>
      <c r="AD148" s="16">
        <f ca="1" t="shared" si="960"/>
        <v>2.32199512218475</v>
      </c>
      <c r="AE148" s="15">
        <f ca="1" t="shared" si="961"/>
        <v>4524.13671343042</v>
      </c>
      <c r="AF148" s="15">
        <f ca="1" t="shared" si="962"/>
        <v>5225.72980104581</v>
      </c>
      <c r="AG148" s="15">
        <f ca="1" t="shared" si="963"/>
        <v>6310.53347964195</v>
      </c>
      <c r="AH148" s="15">
        <f ca="1" t="shared" si="964"/>
        <v>7645.04932589067</v>
      </c>
      <c r="AI148" s="15">
        <f ca="1" t="shared" si="965"/>
        <v>9172.07780491277</v>
      </c>
      <c r="AJ148" s="17">
        <f ca="1" t="shared" si="966"/>
        <v>41337.0990755974</v>
      </c>
      <c r="AK148" s="17">
        <f ca="1" t="shared" si="967"/>
        <v>42518.4387504503</v>
      </c>
      <c r="AL148" s="17">
        <f ca="1" t="shared" si="968"/>
        <v>49335.4879845967</v>
      </c>
      <c r="AM148" s="17">
        <f ca="1" t="shared" si="969"/>
        <v>76745.932606636</v>
      </c>
      <c r="AN148" s="17">
        <f ca="1" t="shared" si="970"/>
        <v>92218.3577968132</v>
      </c>
      <c r="AO148" s="17">
        <f ca="1">C148/'Ejercicio 3 - TIR'!$D$7</f>
        <v>15270.6205801205</v>
      </c>
      <c r="AP148" s="17">
        <f ca="1" t="shared" si="971"/>
        <v>26066.478495477</v>
      </c>
      <c r="AQ148" s="17">
        <f ca="1" t="shared" si="972"/>
        <v>27247.8181703299</v>
      </c>
      <c r="AR148" s="17">
        <f ca="1" t="shared" si="973"/>
        <v>34064.8674044762</v>
      </c>
      <c r="AS148" s="17">
        <f ca="1" t="shared" si="974"/>
        <v>61475.3120265155</v>
      </c>
      <c r="AT148" s="17">
        <f ca="1" t="shared" si="975"/>
        <v>76947.7372166927</v>
      </c>
      <c r="AU148" s="17">
        <f ca="1">AP148*'Ejercicio 3 - TIR'!$D$5</f>
        <v>13033.2392477385</v>
      </c>
      <c r="AV148" s="17">
        <f ca="1">AQ148*'Ejercicio 3 - TIR'!$D$5</f>
        <v>13623.9090851649</v>
      </c>
      <c r="AW148" s="17">
        <f ca="1">AR148*'Ejercicio 3 - TIR'!$D$5</f>
        <v>17032.4337022381</v>
      </c>
      <c r="AX148" s="17">
        <f ca="1">AS148*'Ejercicio 3 - TIR'!$D$5</f>
        <v>30737.6560132578</v>
      </c>
      <c r="AY148" s="17">
        <f ca="1">AT148*'Ejercicio 3 - TIR'!$D$5</f>
        <v>38473.8686083464</v>
      </c>
      <c r="AZ148" s="17">
        <f ca="1" t="shared" ref="AZ148:BD148" si="1110">AJ148-AU148-AE148</f>
        <v>23779.7231144285</v>
      </c>
      <c r="BA148" s="17">
        <f ca="1" t="shared" si="1110"/>
        <v>23668.7998642396</v>
      </c>
      <c r="BB148" s="17">
        <f ca="1" t="shared" si="1110"/>
        <v>25992.5208027166</v>
      </c>
      <c r="BC148" s="17">
        <f ca="1" t="shared" si="1110"/>
        <v>38363.2272674876</v>
      </c>
      <c r="BD148" s="17">
        <f ca="1" t="shared" si="1110"/>
        <v>44572.4113835541</v>
      </c>
      <c r="BE148" s="17">
        <f ca="1" t="shared" ref="BE148:BI148" si="1111">AZ148/Z148</f>
        <v>20762.3974436746</v>
      </c>
      <c r="BF148" s="17">
        <f ca="1" t="shared" si="1111"/>
        <v>17891.0452397541</v>
      </c>
      <c r="BG148" s="17">
        <f ca="1" t="shared" si="1111"/>
        <v>16270.0449238101</v>
      </c>
      <c r="BH148" s="17">
        <f ca="1" t="shared" si="1111"/>
        <v>19821.7169319975</v>
      </c>
      <c r="BI148" s="17">
        <f ca="1" t="shared" si="1111"/>
        <v>19195.7385946686</v>
      </c>
      <c r="BJ148" s="17">
        <f ca="1" t="shared" si="978"/>
        <v>72285.690835063</v>
      </c>
      <c r="BK148" s="17">
        <f ca="1" t="shared" si="979"/>
        <v>35458.3064997738</v>
      </c>
      <c r="BL148" s="17">
        <f ca="1" t="shared" si="980"/>
        <v>107743.997334837</v>
      </c>
      <c r="BM148" s="17">
        <f ca="1">BK148*'Ejercicio 3 - TIR'!$D$5</f>
        <v>17729.1532498869</v>
      </c>
      <c r="BN148" s="17">
        <f ca="1" t="shared" si="981"/>
        <v>90014.8440849498</v>
      </c>
      <c r="BO148" s="17">
        <f ca="1" t="shared" si="982"/>
        <v>38766.1641598349</v>
      </c>
      <c r="BP148" s="17">
        <f ca="1" t="shared" si="983"/>
        <v>-107483.956770377</v>
      </c>
      <c r="BQ148" s="17">
        <f ca="1" t="shared" ref="BQ148:BT148" si="1112">BE148</f>
        <v>20762.3974436746</v>
      </c>
      <c r="BR148" s="17">
        <f ca="1" t="shared" si="1112"/>
        <v>17891.0452397541</v>
      </c>
      <c r="BS148" s="17">
        <f ca="1" t="shared" si="1112"/>
        <v>16270.0449238101</v>
      </c>
      <c r="BT148" s="17">
        <f ca="1" t="shared" si="1112"/>
        <v>19821.7169319975</v>
      </c>
      <c r="BU148" s="17">
        <f ca="1" t="shared" si="985"/>
        <v>57961.9027545035</v>
      </c>
      <c r="BV148" s="19">
        <f ca="1" t="shared" si="986"/>
        <v>6.20054706154383</v>
      </c>
    </row>
    <row r="149" ht="15" customHeight="1" spans="1:74">
      <c r="A149" s="15">
        <v>148</v>
      </c>
      <c r="B149" s="16">
        <f ca="1" t="shared" ref="B149:F149" si="1113">RAND()</f>
        <v>0.699918526068242</v>
      </c>
      <c r="C149" s="17">
        <f ca="1">IF(B149&lt;=('Ejercicio 3 - TIR'!$D$13-'Ejercicio 3 - TIR'!$C$13)/('Ejercicio 3 - TIR'!$E$13-'Ejercicio 3 - TIR'!$C$13),'Ejercicio 3 - TIR'!$C$13+SQRT(('Ejercicio 3 - TIR'!$E$13-'Ejercicio 3 - TIR'!$C$13)*('Ejercicio 3 - TIR'!$D$13-'Ejercicio 3 - TIR'!$C$13)*B149),'Ejercicio 3 - TIR'!$E$13-SQRT(('Ejercicio 3 - TIR'!$E$13-'Ejercicio 3 - TIR'!$C$13)*('Ejercicio 3 - TIR'!$E$13-'Ejercicio 3 - TIR'!$D$13)*(1-B149)))</f>
        <v>81023.7577819498</v>
      </c>
      <c r="D149" s="16">
        <f ca="1" t="shared" si="1113"/>
        <v>0.903912201843522</v>
      </c>
      <c r="E149" s="17">
        <f ca="1">IF(D149&lt;=('Ejercicio 3 - TIR'!$D$14-'Ejercicio 3 - TIR'!$C$14)/('Ejercicio 3 - TIR'!$E$14-'Ejercicio 3 - TIR'!$C$14),'Ejercicio 3 - TIR'!$C$14+SQRT(('Ejercicio 3 - TIR'!$E$14-'Ejercicio 3 - TIR'!$C$14)*('Ejercicio 3 - TIR'!$D$14-'Ejercicio 3 - TIR'!$C$14)*D149),'Ejercicio 3 - TIR'!$E$14-SQRT(('Ejercicio 3 - TIR'!$E$14-'Ejercicio 3 - TIR'!$C$14)*('Ejercicio 3 - TIR'!$E$14-'Ejercicio 3 - TIR'!$D$14)*(1-D149)))</f>
        <v>36203.5319409388</v>
      </c>
      <c r="F149" s="16">
        <f ca="1" t="shared" si="1113"/>
        <v>0.831052745369071</v>
      </c>
      <c r="G149" s="17">
        <f ca="1">IF(F149&lt;=('Ejercicio 3 - TIR'!$D$18-'Ejercicio 3 - TIR'!$C$18)/('Ejercicio 3 - TIR'!$E$18-'Ejercicio 3 - TIR'!$C$18),'Ejercicio 3 - TIR'!$C$18+SQRT(('Ejercicio 3 - TIR'!$E$18-'Ejercicio 3 - TIR'!$C$18)*('Ejercicio 3 - TIR'!$D$18-'Ejercicio 3 - TIR'!$C$18)*F149),'Ejercicio 3 - TIR'!$E$18-SQRT(('Ejercicio 3 - TIR'!$E$18-'Ejercicio 3 - TIR'!$C$18)*('Ejercicio 3 - TIR'!$E$18-'Ejercicio 3 - TIR'!$D$18)*(1-F149)))</f>
        <v>41440.3589931961</v>
      </c>
      <c r="H149" s="16">
        <f ca="1" t="shared" ref="H149:L149" si="1114">RAND()</f>
        <v>0.274095431221306</v>
      </c>
      <c r="I149" s="17">
        <f ca="1">IF(H149&lt;=('Ejercicio 3 - TIR'!$D$18-'Ejercicio 3 - TIR'!$C$18)/('Ejercicio 3 - TIR'!$E$18-'Ejercicio 3 - TIR'!$C$18),'Ejercicio 3 - TIR'!$C$18+SQRT(('Ejercicio 3 - TIR'!$E$18-'Ejercicio 3 - TIR'!$C$18)*('Ejercicio 3 - TIR'!$D$18-'Ejercicio 3 - TIR'!$C$18)*H149),'Ejercicio 3 - TIR'!$E$18-SQRT(('Ejercicio 3 - TIR'!$E$18-'Ejercicio 3 - TIR'!$C$18)*('Ejercicio 3 - TIR'!$E$18-'Ejercicio 3 - TIR'!$D$18)*(1-H149)))</f>
        <v>36412.0445010305</v>
      </c>
      <c r="J149" s="16">
        <f ca="1" t="shared" si="1114"/>
        <v>0.74254350580623</v>
      </c>
      <c r="K149" s="17">
        <f ca="1">IF(J149&lt;=('Ejercicio 3 - TIR'!$D$18-'Ejercicio 3 - TIR'!$C$18)/('Ejercicio 3 - TIR'!$E$18-'Ejercicio 3 - TIR'!$C$18),'Ejercicio 3 - TIR'!$C$18+SQRT(('Ejercicio 3 - TIR'!$E$18-'Ejercicio 3 - TIR'!$C$18)*('Ejercicio 3 - TIR'!$D$18-'Ejercicio 3 - TIR'!$C$18)*J149),'Ejercicio 3 - TIR'!$E$18-SQRT(('Ejercicio 3 - TIR'!$E$18-'Ejercicio 3 - TIR'!$C$18)*('Ejercicio 3 - TIR'!$E$18-'Ejercicio 3 - TIR'!$D$18)*(1-J149)))</f>
        <v>40605.7723016971</v>
      </c>
      <c r="L149" s="16">
        <f ca="1" t="shared" si="1114"/>
        <v>0.707730599620619</v>
      </c>
      <c r="M149" s="17">
        <f ca="1">IF(L149&lt;=('Ejercicio 3 - TIR'!$D$18-'Ejercicio 3 - TIR'!$C$18)/('Ejercicio 3 - TIR'!$E$18-'Ejercicio 3 - TIR'!$C$18),'Ejercicio 3 - TIR'!$C$18+SQRT(('Ejercicio 3 - TIR'!$E$18-'Ejercicio 3 - TIR'!$C$18)*('Ejercicio 3 - TIR'!$D$18-'Ejercicio 3 - TIR'!$C$18)*L149),'Ejercicio 3 - TIR'!$E$18-SQRT(('Ejercicio 3 - TIR'!$E$18-'Ejercicio 3 - TIR'!$C$18)*('Ejercicio 3 - TIR'!$E$18-'Ejercicio 3 - TIR'!$D$18)*(1-L149)))</f>
        <v>40318.0981398097</v>
      </c>
      <c r="N149" s="16">
        <f ca="1" t="shared" ref="N149:R149" si="1115">RAND()</f>
        <v>0.5716688051184</v>
      </c>
      <c r="O149" s="17">
        <f ca="1">IF(N149&lt;=('Ejercicio 3 - TIR'!$D$18-'Ejercicio 3 - TIR'!$C$18)/('Ejercicio 3 - TIR'!$E$18-'Ejercicio 3 - TIR'!$C$18),'Ejercicio 3 - TIR'!$C$18+SQRT(('Ejercicio 3 - TIR'!$E$18-'Ejercicio 3 - TIR'!$C$18)*('Ejercicio 3 - TIR'!$D$18-'Ejercicio 3 - TIR'!$C$18)*N149),'Ejercicio 3 - TIR'!$E$18-SQRT(('Ejercicio 3 - TIR'!$E$18-'Ejercicio 3 - TIR'!$C$18)*('Ejercicio 3 - TIR'!$E$18-'Ejercicio 3 - TIR'!$D$18)*(1-N149)))</f>
        <v>39260.1469085409</v>
      </c>
      <c r="P149" s="16">
        <f ca="1" t="shared" si="1115"/>
        <v>0.572915011817237</v>
      </c>
      <c r="Q149" s="18">
        <f ca="1">IF(P149&lt;=('Ejercicio 3 - TIR'!$D$22-'Ejercicio 3 - TIR'!$C$22)/('Ejercicio 3 - TIR'!$E$22-'Ejercicio 3 - TIR'!$C$22),'Ejercicio 3 - TIR'!$C$22+SQRT(('Ejercicio 3 - TIR'!$E$22-'Ejercicio 3 - TIR'!$C$22)*('Ejercicio 3 - TIR'!$D$22-'Ejercicio 3 - TIR'!$C$22)*P149),'Ejercicio 3 - TIR'!$E$22-SQRT(('Ejercicio 3 - TIR'!$E$22-'Ejercicio 3 - TIR'!$C$22)*('Ejercicio 3 - TIR'!$E$22-'Ejercicio 3 - TIR'!$D$22)*(1-P149)))</f>
        <v>0.152273605017439</v>
      </c>
      <c r="R149" s="16">
        <f ca="1" t="shared" si="1115"/>
        <v>0.447762314978336</v>
      </c>
      <c r="S149" s="18">
        <f ca="1">IF(R149&lt;=('Ejercicio 3 - TIR'!$D$23-'Ejercicio 3 - TIR'!$C$23)/('Ejercicio 3 - TIR'!$E$23-'Ejercicio 3 - TIR'!$C$23),'Ejercicio 3 - TIR'!$C$23+SQRT(('Ejercicio 3 - TIR'!$E$23-'Ejercicio 3 - TIR'!$C$23)*('Ejercicio 3 - TIR'!$D$23-'Ejercicio 3 - TIR'!$C$23)*R149),'Ejercicio 3 - TIR'!$E$23-SQRT(('Ejercicio 3 - TIR'!$E$23-'Ejercicio 3 - TIR'!$C$23)*('Ejercicio 3 - TIR'!$E$23-'Ejercicio 3 - TIR'!$D$23)*(1-R149)))</f>
        <v>0.148389648940433</v>
      </c>
      <c r="T149" s="16">
        <f ca="1" t="shared" ref="T149:X149" si="1116">RAND()</f>
        <v>0.094972745797101</v>
      </c>
      <c r="U149" s="18">
        <f ca="1">IF(T149&lt;=('Ejercicio 3 - TIR'!$D$24-'Ejercicio 3 - TIR'!$C$24)/('Ejercicio 3 - TIR'!$E$24-'Ejercicio 3 - TIR'!$C$24),'Ejercicio 3 - TIR'!$C$24+SQRT(('Ejercicio 3 - TIR'!$E$24-'Ejercicio 3 - TIR'!$C$24)*('Ejercicio 3 - TIR'!$D$24-'Ejercicio 3 - TIR'!$C$24)*T149),'Ejercicio 3 - TIR'!$E$24-SQRT(('Ejercicio 3 - TIR'!$E$24-'Ejercicio 3 - TIR'!$C$24)*('Ejercicio 3 - TIR'!$E$24-'Ejercicio 3 - TIR'!$D$24)*(1-T149)))</f>
        <v>0.164122420691012</v>
      </c>
      <c r="V149" s="16">
        <f ca="1" t="shared" si="1116"/>
        <v>0.713719906703321</v>
      </c>
      <c r="W149" s="18">
        <f ca="1">IF(V149&lt;=('Ejercicio 3 - TIR'!$D$25-'Ejercicio 3 - TIR'!$C$25)/('Ejercicio 3 - TIR'!$E$25-'Ejercicio 3 - TIR'!$C$25),'Ejercicio 3 - TIR'!$C$25+SQRT(('Ejercicio 3 - TIR'!$E$25-'Ejercicio 3 - TIR'!$C$25)*('Ejercicio 3 - TIR'!$D$25-'Ejercicio 3 - TIR'!$C$25)*V149),'Ejercicio 3 - TIR'!$E$25-SQRT(('Ejercicio 3 - TIR'!$E$25-'Ejercicio 3 - TIR'!$C$25)*('Ejercicio 3 - TIR'!$E$25-'Ejercicio 3 - TIR'!$D$25)*(1-V149)))</f>
        <v>0.218345927172979</v>
      </c>
      <c r="X149" s="16">
        <f ca="1" t="shared" si="1116"/>
        <v>0.852415905993348</v>
      </c>
      <c r="Y149" s="18">
        <f ca="1">IF(X149&lt;=('Ejercicio 3 - TIR'!$D$26-'Ejercicio 3 - TIR'!$C$26)/('Ejercicio 3 - TIR'!$E$26-'Ejercicio 3 - TIR'!$C$26),'Ejercicio 3 - TIR'!$C$26+SQRT(('Ejercicio 3 - TIR'!$E$26-'Ejercicio 3 - TIR'!$C$26)*('Ejercicio 3 - TIR'!$D$26-'Ejercicio 3 - TIR'!$C$26)*X149),'Ejercicio 3 - TIR'!$E$26-SQRT(('Ejercicio 3 - TIR'!$E$26-'Ejercicio 3 - TIR'!$C$26)*('Ejercicio 3 - TIR'!$E$26-'Ejercicio 3 - TIR'!$D$26)*(1-X149)))</f>
        <v>0.251769624380184</v>
      </c>
      <c r="Z149" s="16">
        <f ca="1" t="shared" si="956"/>
        <v>1.15227360501744</v>
      </c>
      <c r="AA149" s="16">
        <f ca="1" t="shared" si="957"/>
        <v>1.3232590807493</v>
      </c>
      <c r="AB149" s="16">
        <f ca="1" t="shared" si="958"/>
        <v>1.54043556428324</v>
      </c>
      <c r="AC149" s="16">
        <f ca="1" t="shared" si="959"/>
        <v>1.8767833958169</v>
      </c>
      <c r="AD149" s="16">
        <f ca="1" t="shared" si="960"/>
        <v>2.34930044642468</v>
      </c>
      <c r="AE149" s="15">
        <f ca="1" t="shared" si="961"/>
        <v>5512.84232301076</v>
      </c>
      <c r="AF149" s="15">
        <f ca="1" t="shared" si="962"/>
        <v>6330.89105998629</v>
      </c>
      <c r="AG149" s="15">
        <f ca="1" t="shared" si="963"/>
        <v>7369.93222588232</v>
      </c>
      <c r="AH149" s="15">
        <f ca="1" t="shared" si="964"/>
        <v>8979.12691094461</v>
      </c>
      <c r="AI149" s="15">
        <f ca="1" t="shared" si="965"/>
        <v>11239.7983205751</v>
      </c>
      <c r="AJ149" s="17">
        <f ca="1" t="shared" si="966"/>
        <v>47750.631850307</v>
      </c>
      <c r="AK149" s="17">
        <f ca="1" t="shared" si="967"/>
        <v>48182.5685346364</v>
      </c>
      <c r="AL149" s="17">
        <f ca="1" t="shared" si="968"/>
        <v>62550.5757687216</v>
      </c>
      <c r="AM149" s="17">
        <f ca="1" t="shared" si="969"/>
        <v>75668.3371397109</v>
      </c>
      <c r="AN149" s="17">
        <f ca="1" t="shared" si="970"/>
        <v>92233.8806589338</v>
      </c>
      <c r="AO149" s="17">
        <f ca="1">C149/'Ejercicio 3 - TIR'!$D$7</f>
        <v>16204.75155639</v>
      </c>
      <c r="AP149" s="17">
        <f ca="1" t="shared" si="971"/>
        <v>31545.880293917</v>
      </c>
      <c r="AQ149" s="17">
        <f ca="1" t="shared" si="972"/>
        <v>31977.8169782464</v>
      </c>
      <c r="AR149" s="17">
        <f ca="1" t="shared" si="973"/>
        <v>46345.8242123316</v>
      </c>
      <c r="AS149" s="17">
        <f ca="1" t="shared" si="974"/>
        <v>59463.585583321</v>
      </c>
      <c r="AT149" s="17">
        <f ca="1" t="shared" si="975"/>
        <v>76029.1291025439</v>
      </c>
      <c r="AU149" s="17">
        <f ca="1">AP149*'Ejercicio 3 - TIR'!$D$5</f>
        <v>15772.9401469585</v>
      </c>
      <c r="AV149" s="17">
        <f ca="1">AQ149*'Ejercicio 3 - TIR'!$D$5</f>
        <v>15988.9084891232</v>
      </c>
      <c r="AW149" s="17">
        <f ca="1">AR149*'Ejercicio 3 - TIR'!$D$5</f>
        <v>23172.9121061658</v>
      </c>
      <c r="AX149" s="17">
        <f ca="1">AS149*'Ejercicio 3 - TIR'!$D$5</f>
        <v>29731.7927916605</v>
      </c>
      <c r="AY149" s="17">
        <f ca="1">AT149*'Ejercicio 3 - TIR'!$D$5</f>
        <v>38014.5645512719</v>
      </c>
      <c r="AZ149" s="17">
        <f ca="1" t="shared" ref="AZ149:BD149" si="1117">AJ149-AU149-AE149</f>
        <v>26464.8493803377</v>
      </c>
      <c r="BA149" s="17">
        <f ca="1" t="shared" si="1117"/>
        <v>25862.7689855269</v>
      </c>
      <c r="BB149" s="17">
        <f ca="1" t="shared" si="1117"/>
        <v>32007.7314366734</v>
      </c>
      <c r="BC149" s="17">
        <f ca="1" t="shared" si="1117"/>
        <v>36957.4174371058</v>
      </c>
      <c r="BD149" s="17">
        <f ca="1" t="shared" si="1117"/>
        <v>42979.5177870868</v>
      </c>
      <c r="BE149" s="17">
        <f ca="1" t="shared" ref="BE149:BI149" si="1118">AZ149/Z149</f>
        <v>22967.5046491559</v>
      </c>
      <c r="BF149" s="17">
        <f ca="1" t="shared" si="1118"/>
        <v>19544.7508063817</v>
      </c>
      <c r="BG149" s="17">
        <f ca="1" t="shared" si="1118"/>
        <v>20778.3643657737</v>
      </c>
      <c r="BH149" s="17">
        <f ca="1" t="shared" si="1118"/>
        <v>19691.8927988595</v>
      </c>
      <c r="BI149" s="17">
        <f ca="1" t="shared" si="1118"/>
        <v>18294.6024858148</v>
      </c>
      <c r="BJ149" s="17">
        <f ca="1" t="shared" si="978"/>
        <v>85052.9737509979</v>
      </c>
      <c r="BK149" s="17">
        <f ca="1" t="shared" si="979"/>
        <v>38069.830065628</v>
      </c>
      <c r="BL149" s="17">
        <f ca="1" t="shared" si="980"/>
        <v>123122.803816626</v>
      </c>
      <c r="BM149" s="17">
        <f ca="1">BK149*'Ejercicio 3 - TIR'!$D$5</f>
        <v>19034.915032814</v>
      </c>
      <c r="BN149" s="17">
        <f ca="1" t="shared" si="981"/>
        <v>104087.888783812</v>
      </c>
      <c r="BO149" s="17">
        <f ca="1" t="shared" si="982"/>
        <v>44305.9077191338</v>
      </c>
      <c r="BP149" s="17">
        <f ca="1" t="shared" si="983"/>
        <v>-117227.289722889</v>
      </c>
      <c r="BQ149" s="17">
        <f ca="1" t="shared" ref="BQ149:BT149" si="1119">BE149</f>
        <v>22967.5046491559</v>
      </c>
      <c r="BR149" s="17">
        <f ca="1" t="shared" si="1119"/>
        <v>19544.7508063817</v>
      </c>
      <c r="BS149" s="17">
        <f ca="1" t="shared" si="1119"/>
        <v>20778.3643657737</v>
      </c>
      <c r="BT149" s="17">
        <f ca="1" t="shared" si="1119"/>
        <v>19691.8927988595</v>
      </c>
      <c r="BU149" s="17">
        <f ca="1" t="shared" si="985"/>
        <v>62600.5102049486</v>
      </c>
      <c r="BV149" s="19">
        <f ca="1" t="shared" si="986"/>
        <v>6.43830059094193</v>
      </c>
    </row>
    <row r="150" ht="15" customHeight="1" spans="1:74">
      <c r="A150" s="15">
        <v>149</v>
      </c>
      <c r="B150" s="16">
        <f ca="1" t="shared" ref="B150:F150" si="1120">RAND()</f>
        <v>0.00888530909432417</v>
      </c>
      <c r="C150" s="17">
        <f ca="1">IF(B150&lt;=('Ejercicio 3 - TIR'!$D$13-'Ejercicio 3 - TIR'!$C$13)/('Ejercicio 3 - TIR'!$E$13-'Ejercicio 3 - TIR'!$C$13),'Ejercicio 3 - TIR'!$C$13+SQRT(('Ejercicio 3 - TIR'!$E$13-'Ejercicio 3 - TIR'!$C$13)*('Ejercicio 3 - TIR'!$D$13-'Ejercicio 3 - TIR'!$C$13)*B150),'Ejercicio 3 - TIR'!$E$13-SQRT(('Ejercicio 3 - TIR'!$E$13-'Ejercicio 3 - TIR'!$C$13)*('Ejercicio 3 - TIR'!$E$13-'Ejercicio 3 - TIR'!$D$13)*(1-B150)))</f>
        <v>61885.2383503763</v>
      </c>
      <c r="D150" s="16">
        <f ca="1" t="shared" si="1120"/>
        <v>0.730573359030813</v>
      </c>
      <c r="E150" s="17">
        <f ca="1">IF(D150&lt;=('Ejercicio 3 - TIR'!$D$14-'Ejercicio 3 - TIR'!$C$14)/('Ejercicio 3 - TIR'!$E$14-'Ejercicio 3 - TIR'!$C$14),'Ejercicio 3 - TIR'!$C$14+SQRT(('Ejercicio 3 - TIR'!$E$14-'Ejercicio 3 - TIR'!$C$14)*('Ejercicio 3 - TIR'!$D$14-'Ejercicio 3 - TIR'!$C$14)*D150),'Ejercicio 3 - TIR'!$E$14-SQRT(('Ejercicio 3 - TIR'!$E$14-'Ejercicio 3 - TIR'!$C$14)*('Ejercicio 3 - TIR'!$E$14-'Ejercicio 3 - TIR'!$D$14)*(1-D150)))</f>
        <v>33642.7996613778</v>
      </c>
      <c r="F150" s="16">
        <f ca="1" t="shared" si="1120"/>
        <v>0.66957737178396</v>
      </c>
      <c r="G150" s="17">
        <f ca="1">IF(F150&lt;=('Ejercicio 3 - TIR'!$D$18-'Ejercicio 3 - TIR'!$C$18)/('Ejercicio 3 - TIR'!$E$18-'Ejercicio 3 - TIR'!$C$18),'Ejercicio 3 - TIR'!$C$18+SQRT(('Ejercicio 3 - TIR'!$E$18-'Ejercicio 3 - TIR'!$C$18)*('Ejercicio 3 - TIR'!$D$18-'Ejercicio 3 - TIR'!$C$18)*F150),'Ejercicio 3 - TIR'!$E$18-SQRT(('Ejercicio 3 - TIR'!$E$18-'Ejercicio 3 - TIR'!$C$18)*('Ejercicio 3 - TIR'!$E$18-'Ejercicio 3 - TIR'!$D$18)*(1-F150)))</f>
        <v>40021.8781537408</v>
      </c>
      <c r="H150" s="16">
        <f ca="1" t="shared" ref="H150:L150" si="1121">RAND()</f>
        <v>0.110887108483084</v>
      </c>
      <c r="I150" s="17">
        <f ca="1">IF(H150&lt;=('Ejercicio 3 - TIR'!$D$18-'Ejercicio 3 - TIR'!$C$18)/('Ejercicio 3 - TIR'!$E$18-'Ejercicio 3 - TIR'!$C$18),'Ejercicio 3 - TIR'!$C$18+SQRT(('Ejercicio 3 - TIR'!$E$18-'Ejercicio 3 - TIR'!$C$18)*('Ejercicio 3 - TIR'!$D$18-'Ejercicio 3 - TIR'!$C$18)*H150),'Ejercicio 3 - TIR'!$E$18-SQRT(('Ejercicio 3 - TIR'!$E$18-'Ejercicio 3 - TIR'!$C$18)*('Ejercicio 3 - TIR'!$E$18-'Ejercicio 3 - TIR'!$D$18)*(1-H150)))</f>
        <v>34078.3656374169</v>
      </c>
      <c r="J150" s="16">
        <f ca="1" t="shared" si="1121"/>
        <v>0.909613783936368</v>
      </c>
      <c r="K150" s="17">
        <f ca="1">IF(J150&lt;=('Ejercicio 3 - TIR'!$D$18-'Ejercicio 3 - TIR'!$C$18)/('Ejercicio 3 - TIR'!$E$18-'Ejercicio 3 - TIR'!$C$18),'Ejercicio 3 - TIR'!$C$18+SQRT(('Ejercicio 3 - TIR'!$E$18-'Ejercicio 3 - TIR'!$C$18)*('Ejercicio 3 - TIR'!$D$18-'Ejercicio 3 - TIR'!$C$18)*J150),'Ejercicio 3 - TIR'!$E$18-SQRT(('Ejercicio 3 - TIR'!$E$18-'Ejercicio 3 - TIR'!$C$18)*('Ejercicio 3 - TIR'!$E$18-'Ejercicio 3 - TIR'!$D$18)*(1-J150)))</f>
        <v>42396.3552076421</v>
      </c>
      <c r="L150" s="16">
        <f ca="1" t="shared" si="1121"/>
        <v>0.00235392610061491</v>
      </c>
      <c r="M150" s="17">
        <f ca="1">IF(L150&lt;=('Ejercicio 3 - TIR'!$D$18-'Ejercicio 3 - TIR'!$C$18)/('Ejercicio 3 - TIR'!$E$18-'Ejercicio 3 - TIR'!$C$18),'Ejercicio 3 - TIR'!$C$18+SQRT(('Ejercicio 3 - TIR'!$E$18-'Ejercicio 3 - TIR'!$C$18)*('Ejercicio 3 - TIR'!$D$18-'Ejercicio 3 - TIR'!$C$18)*L150),'Ejercicio 3 - TIR'!$E$18-SQRT(('Ejercicio 3 - TIR'!$E$18-'Ejercicio 3 - TIR'!$C$18)*('Ejercicio 3 - TIR'!$E$18-'Ejercicio 3 - TIR'!$D$18)*(1-L150)))</f>
        <v>30594.212853355</v>
      </c>
      <c r="N150" s="16">
        <f ca="1" t="shared" ref="N150:R150" si="1122">RAND()</f>
        <v>0.014199919220949</v>
      </c>
      <c r="O150" s="17">
        <f ca="1">IF(N150&lt;=('Ejercicio 3 - TIR'!$D$18-'Ejercicio 3 - TIR'!$C$18)/('Ejercicio 3 - TIR'!$E$18-'Ejercicio 3 - TIR'!$C$18),'Ejercicio 3 - TIR'!$C$18+SQRT(('Ejercicio 3 - TIR'!$E$18-'Ejercicio 3 - TIR'!$C$18)*('Ejercicio 3 - TIR'!$D$18-'Ejercicio 3 - TIR'!$C$18)*N150),'Ejercicio 3 - TIR'!$E$18-SQRT(('Ejercicio 3 - TIR'!$E$18-'Ejercicio 3 - TIR'!$C$18)*('Ejercicio 3 - TIR'!$E$18-'Ejercicio 3 - TIR'!$D$18)*(1-N150)))</f>
        <v>31459.4478007597</v>
      </c>
      <c r="P150" s="16">
        <f ca="1" t="shared" si="1122"/>
        <v>0.780197576840802</v>
      </c>
      <c r="Q150" s="18">
        <f ca="1">IF(P150&lt;=('Ejercicio 3 - TIR'!$D$22-'Ejercicio 3 - TIR'!$C$22)/('Ejercicio 3 - TIR'!$E$22-'Ejercicio 3 - TIR'!$C$22),'Ejercicio 3 - TIR'!$C$22+SQRT(('Ejercicio 3 - TIR'!$E$22-'Ejercicio 3 - TIR'!$C$22)*('Ejercicio 3 - TIR'!$D$22-'Ejercicio 3 - TIR'!$C$22)*P150),'Ejercicio 3 - TIR'!$E$22-SQRT(('Ejercicio 3 - TIR'!$E$22-'Ejercicio 3 - TIR'!$C$22)*('Ejercicio 3 - TIR'!$E$22-'Ejercicio 3 - TIR'!$D$22)*(1-P150)))</f>
        <v>0.160109189013855</v>
      </c>
      <c r="R150" s="16">
        <f ca="1" t="shared" si="1122"/>
        <v>0.268670770141966</v>
      </c>
      <c r="S150" s="18">
        <f ca="1">IF(R150&lt;=('Ejercicio 3 - TIR'!$D$23-'Ejercicio 3 - TIR'!$C$23)/('Ejercicio 3 - TIR'!$E$23-'Ejercicio 3 - TIR'!$C$23),'Ejercicio 3 - TIR'!$C$23+SQRT(('Ejercicio 3 - TIR'!$E$23-'Ejercicio 3 - TIR'!$C$23)*('Ejercicio 3 - TIR'!$D$23-'Ejercicio 3 - TIR'!$C$23)*R150),'Ejercicio 3 - TIR'!$E$23-SQRT(('Ejercicio 3 - TIR'!$E$23-'Ejercicio 3 - TIR'!$C$23)*('Ejercicio 3 - TIR'!$E$23-'Ejercicio 3 - TIR'!$D$23)*(1-R150)))</f>
        <v>0.141991075150059</v>
      </c>
      <c r="T150" s="16">
        <f ca="1" t="shared" ref="T150:X150" si="1123">RAND()</f>
        <v>0.255072826738313</v>
      </c>
      <c r="U150" s="18">
        <f ca="1">IF(T150&lt;=('Ejercicio 3 - TIR'!$D$24-'Ejercicio 3 - TIR'!$C$24)/('Ejercicio 3 - TIR'!$E$24-'Ejercicio 3 - TIR'!$C$24),'Ejercicio 3 - TIR'!$C$24+SQRT(('Ejercicio 3 - TIR'!$E$24-'Ejercicio 3 - TIR'!$C$24)*('Ejercicio 3 - TIR'!$D$24-'Ejercicio 3 - TIR'!$C$24)*T150),'Ejercicio 3 - TIR'!$E$24-SQRT(('Ejercicio 3 - TIR'!$E$24-'Ejercicio 3 - TIR'!$C$24)*('Ejercicio 3 - TIR'!$E$24-'Ejercicio 3 - TIR'!$D$24)*(1-T150)))</f>
        <v>0.173144177154318</v>
      </c>
      <c r="V150" s="16">
        <f ca="1" t="shared" si="1123"/>
        <v>0.157496133787373</v>
      </c>
      <c r="W150" s="18">
        <f ca="1">IF(V150&lt;=('Ejercicio 3 - TIR'!$D$25-'Ejercicio 3 - TIR'!$C$25)/('Ejercicio 3 - TIR'!$E$25-'Ejercicio 3 - TIR'!$C$25),'Ejercicio 3 - TIR'!$C$25+SQRT(('Ejercicio 3 - TIR'!$E$25-'Ejercicio 3 - TIR'!$C$25)*('Ejercicio 3 - TIR'!$D$25-'Ejercicio 3 - TIR'!$C$25)*V150),'Ejercicio 3 - TIR'!$E$25-SQRT(('Ejercicio 3 - TIR'!$E$25-'Ejercicio 3 - TIR'!$C$25)*('Ejercicio 3 - TIR'!$E$25-'Ejercicio 3 - TIR'!$D$25)*(1-V150)))</f>
        <v>0.194849060148788</v>
      </c>
      <c r="X150" s="16">
        <f ca="1" t="shared" si="1123"/>
        <v>0.304367995238535</v>
      </c>
      <c r="Y150" s="18">
        <f ca="1">IF(X150&lt;=('Ejercicio 3 - TIR'!$D$26-'Ejercicio 3 - TIR'!$C$26)/('Ejercicio 3 - TIR'!$E$26-'Ejercicio 3 - TIR'!$C$26),'Ejercicio 3 - TIR'!$C$26+SQRT(('Ejercicio 3 - TIR'!$E$26-'Ejercicio 3 - TIR'!$C$26)*('Ejercicio 3 - TIR'!$D$26-'Ejercicio 3 - TIR'!$C$26)*X150),'Ejercicio 3 - TIR'!$E$26-SQRT(('Ejercicio 3 - TIR'!$E$26-'Ejercicio 3 - TIR'!$C$26)*('Ejercicio 3 - TIR'!$E$26-'Ejercicio 3 - TIR'!$D$26)*(1-X150)))</f>
        <v>0.218666942410101</v>
      </c>
      <c r="Z150" s="16">
        <f ca="1" t="shared" si="956"/>
        <v>1.16010918901385</v>
      </c>
      <c r="AA150" s="16">
        <f ca="1" t="shared" si="957"/>
        <v>1.32483434005339</v>
      </c>
      <c r="AB150" s="16">
        <f ca="1" t="shared" si="958"/>
        <v>1.55422169172772</v>
      </c>
      <c r="AC150" s="16">
        <f ca="1" t="shared" si="959"/>
        <v>1.85706032762373</v>
      </c>
      <c r="AD150" s="16">
        <f ca="1" t="shared" si="960"/>
        <v>2.26313803133631</v>
      </c>
      <c r="AE150" s="15">
        <f ca="1" t="shared" si="961"/>
        <v>5386.52136993879</v>
      </c>
      <c r="AF150" s="15">
        <f ca="1" t="shared" si="962"/>
        <v>6151.35933057516</v>
      </c>
      <c r="AG150" s="15">
        <f ca="1" t="shared" si="963"/>
        <v>7216.43138024814</v>
      </c>
      <c r="AH150" s="15">
        <f ca="1" t="shared" si="964"/>
        <v>8622.54625231771</v>
      </c>
      <c r="AI150" s="15">
        <f ca="1" t="shared" si="965"/>
        <v>10508.0120771017</v>
      </c>
      <c r="AJ150" s="17">
        <f ca="1" t="shared" si="966"/>
        <v>46429.7486077476</v>
      </c>
      <c r="AK150" s="17">
        <f ca="1" t="shared" si="967"/>
        <v>45148.1890493454</v>
      </c>
      <c r="AL150" s="17">
        <f ca="1" t="shared" si="968"/>
        <v>65893.334913911</v>
      </c>
      <c r="AM150" s="17">
        <f ca="1" t="shared" si="969"/>
        <v>56815.2989448415</v>
      </c>
      <c r="AN150" s="17">
        <f ca="1" t="shared" si="970"/>
        <v>71197.0727627388</v>
      </c>
      <c r="AO150" s="17">
        <f ca="1">C150/'Ejercicio 3 - TIR'!$D$7</f>
        <v>12377.0476700753</v>
      </c>
      <c r="AP150" s="17">
        <f ca="1" t="shared" si="971"/>
        <v>34052.7009376723</v>
      </c>
      <c r="AQ150" s="17">
        <f ca="1" t="shared" si="972"/>
        <v>32771.1413792702</v>
      </c>
      <c r="AR150" s="17">
        <f ca="1" t="shared" si="973"/>
        <v>53516.2872438357</v>
      </c>
      <c r="AS150" s="17">
        <f ca="1" t="shared" si="974"/>
        <v>44438.2512747662</v>
      </c>
      <c r="AT150" s="17">
        <f ca="1" t="shared" si="975"/>
        <v>58820.0250926635</v>
      </c>
      <c r="AU150" s="17">
        <f ca="1">AP150*'Ejercicio 3 - TIR'!$D$5</f>
        <v>17026.3504688361</v>
      </c>
      <c r="AV150" s="17">
        <f ca="1">AQ150*'Ejercicio 3 - TIR'!$D$5</f>
        <v>16385.5706896351</v>
      </c>
      <c r="AW150" s="17">
        <f ca="1">AR150*'Ejercicio 3 - TIR'!$D$5</f>
        <v>26758.1436219179</v>
      </c>
      <c r="AX150" s="17">
        <f ca="1">AS150*'Ejercicio 3 - TIR'!$D$5</f>
        <v>22219.1256373831</v>
      </c>
      <c r="AY150" s="17">
        <f ca="1">AT150*'Ejercicio 3 - TIR'!$D$5</f>
        <v>29410.0125463317</v>
      </c>
      <c r="AZ150" s="17">
        <f ca="1" t="shared" ref="AZ150:BD150" si="1124">AJ150-AU150-AE150</f>
        <v>24016.8767689726</v>
      </c>
      <c r="BA150" s="17">
        <f ca="1" t="shared" si="1124"/>
        <v>22611.2590291352</v>
      </c>
      <c r="BB150" s="17">
        <f ca="1" t="shared" si="1124"/>
        <v>31918.759911745</v>
      </c>
      <c r="BC150" s="17">
        <f ca="1" t="shared" si="1124"/>
        <v>25973.6270551407</v>
      </c>
      <c r="BD150" s="17">
        <f ca="1" t="shared" si="1124"/>
        <v>31279.0481393053</v>
      </c>
      <c r="BE150" s="17">
        <f ca="1" t="shared" ref="BE150:BI150" si="1125">AZ150/Z150</f>
        <v>20702.2554397557</v>
      </c>
      <c r="BF150" s="17">
        <f ca="1" t="shared" si="1125"/>
        <v>17067.2350085852</v>
      </c>
      <c r="BG150" s="17">
        <f ca="1" t="shared" si="1125"/>
        <v>20536.8127865099</v>
      </c>
      <c r="BH150" s="17">
        <f ca="1" t="shared" si="1125"/>
        <v>13986.420725694</v>
      </c>
      <c r="BI150" s="17">
        <f ca="1" t="shared" si="1125"/>
        <v>13821.0960649342</v>
      </c>
      <c r="BJ150" s="17">
        <f ca="1" t="shared" si="978"/>
        <v>76138.2993942925</v>
      </c>
      <c r="BK150" s="17">
        <f ca="1" t="shared" si="979"/>
        <v>28010.9672978098</v>
      </c>
      <c r="BL150" s="17">
        <f ca="1" t="shared" si="980"/>
        <v>104149.266692102</v>
      </c>
      <c r="BM150" s="17">
        <f ca="1">BK150*'Ejercicio 3 - TIR'!$D$5</f>
        <v>14005.4836489049</v>
      </c>
      <c r="BN150" s="17">
        <f ca="1" t="shared" si="981"/>
        <v>90143.7830431974</v>
      </c>
      <c r="BO150" s="17">
        <f ca="1" t="shared" si="982"/>
        <v>39831.3234964154</v>
      </c>
      <c r="BP150" s="17">
        <f ca="1" t="shared" si="983"/>
        <v>-95528.0380117541</v>
      </c>
      <c r="BQ150" s="17">
        <f ca="1" t="shared" ref="BQ150:BT150" si="1126">BE150</f>
        <v>20702.2554397557</v>
      </c>
      <c r="BR150" s="17">
        <f ca="1" t="shared" si="1126"/>
        <v>17067.2350085852</v>
      </c>
      <c r="BS150" s="17">
        <f ca="1" t="shared" si="1126"/>
        <v>20536.8127865099</v>
      </c>
      <c r="BT150" s="17">
        <f ca="1" t="shared" si="1126"/>
        <v>13986.420725694</v>
      </c>
      <c r="BU150" s="17">
        <f ca="1" t="shared" si="985"/>
        <v>53652.4195613497</v>
      </c>
      <c r="BV150" s="19">
        <f ca="1" t="shared" si="986"/>
        <v>8.46635221291923</v>
      </c>
    </row>
    <row r="151" ht="15" customHeight="1" spans="1:74">
      <c r="A151" s="15">
        <v>150</v>
      </c>
      <c r="B151" s="16">
        <f ca="1" t="shared" ref="B151:F151" si="1127">RAND()</f>
        <v>0.300720529946749</v>
      </c>
      <c r="C151" s="17">
        <f ca="1">IF(B151&lt;=('Ejercicio 3 - TIR'!$D$13-'Ejercicio 3 - TIR'!$C$13)/('Ejercicio 3 - TIR'!$E$13-'Ejercicio 3 - TIR'!$C$13),'Ejercicio 3 - TIR'!$C$13+SQRT(('Ejercicio 3 - TIR'!$E$13-'Ejercicio 3 - TIR'!$C$13)*('Ejercicio 3 - TIR'!$D$13-'Ejercicio 3 - TIR'!$C$13)*B151),'Ejercicio 3 - TIR'!$E$13-SQRT(('Ejercicio 3 - TIR'!$E$13-'Ejercicio 3 - TIR'!$C$13)*('Ejercicio 3 - TIR'!$E$13-'Ejercicio 3 - TIR'!$D$13)*(1-B151)))</f>
        <v>71032.1667350853</v>
      </c>
      <c r="D151" s="16">
        <f ca="1" t="shared" si="1127"/>
        <v>0.932644104622329</v>
      </c>
      <c r="E151" s="17">
        <f ca="1">IF(D151&lt;=('Ejercicio 3 - TIR'!$D$14-'Ejercicio 3 - TIR'!$C$14)/('Ejercicio 3 - TIR'!$E$14-'Ejercicio 3 - TIR'!$C$14),'Ejercicio 3 - TIR'!$C$14+SQRT(('Ejercicio 3 - TIR'!$E$14-'Ejercicio 3 - TIR'!$C$14)*('Ejercicio 3 - TIR'!$D$14-'Ejercicio 3 - TIR'!$C$14)*D151),'Ejercicio 3 - TIR'!$E$14-SQRT(('Ejercicio 3 - TIR'!$E$14-'Ejercicio 3 - TIR'!$C$14)*('Ejercicio 3 - TIR'!$E$14-'Ejercicio 3 - TIR'!$D$14)*(1-D151)))</f>
        <v>36821.4178779445</v>
      </c>
      <c r="F151" s="16">
        <f ca="1" t="shared" si="1127"/>
        <v>0.473460206987078</v>
      </c>
      <c r="G151" s="17">
        <f ca="1">IF(F151&lt;=('Ejercicio 3 - TIR'!$D$18-'Ejercicio 3 - TIR'!$C$18)/('Ejercicio 3 - TIR'!$E$18-'Ejercicio 3 - TIR'!$C$18),'Ejercicio 3 - TIR'!$C$18+SQRT(('Ejercicio 3 - TIR'!$E$18-'Ejercicio 3 - TIR'!$C$18)*('Ejercicio 3 - TIR'!$D$18-'Ejercicio 3 - TIR'!$C$18)*F151),'Ejercicio 3 - TIR'!$E$18-SQRT(('Ejercicio 3 - TIR'!$E$18-'Ejercicio 3 - TIR'!$C$18)*('Ejercicio 3 - TIR'!$E$18-'Ejercicio 3 - TIR'!$D$18)*(1-F151)))</f>
        <v>38427.2789824511</v>
      </c>
      <c r="H151" s="16">
        <f ca="1" t="shared" ref="H151:L151" si="1128">RAND()</f>
        <v>0.157702224171359</v>
      </c>
      <c r="I151" s="17">
        <f ca="1">IF(H151&lt;=('Ejercicio 3 - TIR'!$D$18-'Ejercicio 3 - TIR'!$C$18)/('Ejercicio 3 - TIR'!$E$18-'Ejercicio 3 - TIR'!$C$18),'Ejercicio 3 - TIR'!$C$18+SQRT(('Ejercicio 3 - TIR'!$E$18-'Ejercicio 3 - TIR'!$C$18)*('Ejercicio 3 - TIR'!$D$18-'Ejercicio 3 - TIR'!$C$18)*H151),'Ejercicio 3 - TIR'!$E$18-SQRT(('Ejercicio 3 - TIR'!$E$18-'Ejercicio 3 - TIR'!$C$18)*('Ejercicio 3 - TIR'!$E$18-'Ejercicio 3 - TIR'!$D$18)*(1-H151)))</f>
        <v>34863.6749095415</v>
      </c>
      <c r="J151" s="16">
        <f ca="1" t="shared" si="1128"/>
        <v>0.448135312032379</v>
      </c>
      <c r="K151" s="17">
        <f ca="1">IF(J151&lt;=('Ejercicio 3 - TIR'!$D$18-'Ejercicio 3 - TIR'!$C$18)/('Ejercicio 3 - TIR'!$E$18-'Ejercicio 3 - TIR'!$C$18),'Ejercicio 3 - TIR'!$C$18+SQRT(('Ejercicio 3 - TIR'!$E$18-'Ejercicio 3 - TIR'!$C$18)*('Ejercicio 3 - TIR'!$D$18-'Ejercicio 3 - TIR'!$C$18)*J151),'Ejercicio 3 - TIR'!$E$18-SQRT(('Ejercicio 3 - TIR'!$E$18-'Ejercicio 3 - TIR'!$C$18)*('Ejercicio 3 - TIR'!$E$18-'Ejercicio 3 - TIR'!$D$18)*(1-J151)))</f>
        <v>38198.7984976371</v>
      </c>
      <c r="L151" s="16">
        <f ca="1" t="shared" si="1128"/>
        <v>0.923659184175075</v>
      </c>
      <c r="M151" s="17">
        <f ca="1">IF(L151&lt;=('Ejercicio 3 - TIR'!$D$18-'Ejercicio 3 - TIR'!$C$18)/('Ejercicio 3 - TIR'!$E$18-'Ejercicio 3 - TIR'!$C$18),'Ejercicio 3 - TIR'!$C$18+SQRT(('Ejercicio 3 - TIR'!$E$18-'Ejercicio 3 - TIR'!$C$18)*('Ejercicio 3 - TIR'!$D$18-'Ejercicio 3 - TIR'!$C$18)*L151),'Ejercicio 3 - TIR'!$E$18-SQRT(('Ejercicio 3 - TIR'!$E$18-'Ejercicio 3 - TIR'!$C$18)*('Ejercicio 3 - TIR'!$E$18-'Ejercicio 3 - TIR'!$D$18)*(1-L151)))</f>
        <v>42607.1855093072</v>
      </c>
      <c r="N151" s="16">
        <f ca="1" t="shared" ref="N151:R151" si="1129">RAND()</f>
        <v>0.994269218158391</v>
      </c>
      <c r="O151" s="17">
        <f ca="1">IF(N151&lt;=('Ejercicio 3 - TIR'!$D$18-'Ejercicio 3 - TIR'!$C$18)/('Ejercicio 3 - TIR'!$E$18-'Ejercicio 3 - TIR'!$C$18),'Ejercicio 3 - TIR'!$C$18+SQRT(('Ejercicio 3 - TIR'!$E$18-'Ejercicio 3 - TIR'!$C$18)*('Ejercicio 3 - TIR'!$D$18-'Ejercicio 3 - TIR'!$C$18)*N151),'Ejercicio 3 - TIR'!$E$18-SQRT(('Ejercicio 3 - TIR'!$E$18-'Ejercicio 3 - TIR'!$C$18)*('Ejercicio 3 - TIR'!$E$18-'Ejercicio 3 - TIR'!$D$18)*(1-N151)))</f>
        <v>44344.4020758722</v>
      </c>
      <c r="P151" s="16">
        <f ca="1" t="shared" si="1129"/>
        <v>0.136108160804234</v>
      </c>
      <c r="Q151" s="18">
        <f ca="1">IF(P151&lt;=('Ejercicio 3 - TIR'!$D$22-'Ejercicio 3 - TIR'!$C$22)/('Ejercicio 3 - TIR'!$E$22-'Ejercicio 3 - TIR'!$C$22),'Ejercicio 3 - TIR'!$C$22+SQRT(('Ejercicio 3 - TIR'!$E$22-'Ejercicio 3 - TIR'!$C$22)*('Ejercicio 3 - TIR'!$D$22-'Ejercicio 3 - TIR'!$C$22)*P151),'Ejercicio 3 - TIR'!$E$22-SQRT(('Ejercicio 3 - TIR'!$E$22-'Ejercicio 3 - TIR'!$C$22)*('Ejercicio 3 - TIR'!$E$22-'Ejercicio 3 - TIR'!$D$22)*(1-P151)))</f>
        <v>0.135652306202206</v>
      </c>
      <c r="R151" s="16">
        <f ca="1" t="shared" si="1129"/>
        <v>0.825250361993465</v>
      </c>
      <c r="S151" s="18">
        <f ca="1">IF(R151&lt;=('Ejercicio 3 - TIR'!$D$23-'Ejercicio 3 - TIR'!$C$23)/('Ejercicio 3 - TIR'!$E$23-'Ejercicio 3 - TIR'!$C$23),'Ejercicio 3 - TIR'!$C$23+SQRT(('Ejercicio 3 - TIR'!$E$23-'Ejercicio 3 - TIR'!$C$23)*('Ejercicio 3 - TIR'!$D$23-'Ejercicio 3 - TIR'!$C$23)*R151),'Ejercicio 3 - TIR'!$E$23-SQRT(('Ejercicio 3 - TIR'!$E$23-'Ejercicio 3 - TIR'!$C$23)*('Ejercicio 3 - TIR'!$E$23-'Ejercicio 3 - TIR'!$D$23)*(1-R151)))</f>
        <v>0.162264460864925</v>
      </c>
      <c r="T151" s="16">
        <f ca="1" t="shared" ref="T151:X151" si="1130">RAND()</f>
        <v>0.430357724993669</v>
      </c>
      <c r="U151" s="18">
        <f ca="1">IF(T151&lt;=('Ejercicio 3 - TIR'!$D$24-'Ejercicio 3 - TIR'!$C$24)/('Ejercicio 3 - TIR'!$E$24-'Ejercicio 3 - TIR'!$C$24),'Ejercicio 3 - TIR'!$C$24+SQRT(('Ejercicio 3 - TIR'!$E$24-'Ejercicio 3 - TIR'!$C$24)*('Ejercicio 3 - TIR'!$D$24-'Ejercicio 3 - TIR'!$C$24)*T151),'Ejercicio 3 - TIR'!$E$24-SQRT(('Ejercicio 3 - TIR'!$E$24-'Ejercicio 3 - TIR'!$C$24)*('Ejercicio 3 - TIR'!$E$24-'Ejercicio 3 - TIR'!$D$24)*(1-T151)))</f>
        <v>0.180062569311262</v>
      </c>
      <c r="V151" s="16">
        <f ca="1" t="shared" si="1130"/>
        <v>0.587112071036021</v>
      </c>
      <c r="W151" s="18">
        <f ca="1">IF(V151&lt;=('Ejercicio 3 - TIR'!$D$25-'Ejercicio 3 - TIR'!$C$25)/('Ejercicio 3 - TIR'!$E$25-'Ejercicio 3 - TIR'!$C$25),'Ejercicio 3 - TIR'!$C$25+SQRT(('Ejercicio 3 - TIR'!$E$25-'Ejercicio 3 - TIR'!$C$25)*('Ejercicio 3 - TIR'!$D$25-'Ejercicio 3 - TIR'!$C$25)*V151),'Ejercicio 3 - TIR'!$E$25-SQRT(('Ejercicio 3 - TIR'!$E$25-'Ejercicio 3 - TIR'!$C$25)*('Ejercicio 3 - TIR'!$E$25-'Ejercicio 3 - TIR'!$D$25)*(1-V151)))</f>
        <v>0.211985427118355</v>
      </c>
      <c r="X151" s="16">
        <f ca="1" t="shared" si="1130"/>
        <v>0.562703976289197</v>
      </c>
      <c r="Y151" s="18">
        <f ca="1">IF(X151&lt;=('Ejercicio 3 - TIR'!$D$26-'Ejercicio 3 - TIR'!$C$26)/('Ejercicio 3 - TIR'!$E$26-'Ejercicio 3 - TIR'!$C$26),'Ejercicio 3 - TIR'!$C$26+SQRT(('Ejercicio 3 - TIR'!$E$26-'Ejercicio 3 - TIR'!$C$26)*('Ejercicio 3 - TIR'!$D$26-'Ejercicio 3 - TIR'!$C$26)*X151),'Ejercicio 3 - TIR'!$E$26-SQRT(('Ejercicio 3 - TIR'!$E$26-'Ejercicio 3 - TIR'!$C$26)*('Ejercicio 3 - TIR'!$E$26-'Ejercicio 3 - TIR'!$D$26)*(1-X151)))</f>
        <v>0.231405776803839</v>
      </c>
      <c r="Z151" s="16">
        <f ca="1" t="shared" si="956"/>
        <v>1.13565230620221</v>
      </c>
      <c r="AA151" s="16">
        <f ca="1" t="shared" si="957"/>
        <v>1.31992831539812</v>
      </c>
      <c r="AB151" s="16">
        <f ca="1" t="shared" si="958"/>
        <v>1.55759799917539</v>
      </c>
      <c r="AC151" s="16">
        <f ca="1" t="shared" si="959"/>
        <v>1.88778607630928</v>
      </c>
      <c r="AD151" s="16">
        <f ca="1" t="shared" si="960"/>
        <v>2.32463067973709</v>
      </c>
      <c r="AE151" s="15">
        <f ca="1" t="shared" si="961"/>
        <v>4994.91025277832</v>
      </c>
      <c r="AF151" s="15">
        <f ca="1" t="shared" si="962"/>
        <v>5805.40667201408</v>
      </c>
      <c r="AG151" s="15">
        <f ca="1" t="shared" si="963"/>
        <v>6850.74311327368</v>
      </c>
      <c r="AH151" s="15">
        <f ca="1" t="shared" si="964"/>
        <v>8303.00081821912</v>
      </c>
      <c r="AI151" s="15">
        <f ca="1" t="shared" si="965"/>
        <v>10224.363172362</v>
      </c>
      <c r="AJ151" s="17">
        <f ca="1" t="shared" si="966"/>
        <v>43640.0279974961</v>
      </c>
      <c r="AK151" s="17">
        <f ca="1" t="shared" si="967"/>
        <v>46017.5516919387</v>
      </c>
      <c r="AL151" s="17">
        <f ca="1" t="shared" si="968"/>
        <v>59498.3721108234</v>
      </c>
      <c r="AM151" s="17">
        <f ca="1" t="shared" si="969"/>
        <v>80433.2515551965</v>
      </c>
      <c r="AN151" s="17">
        <f ca="1" t="shared" si="970"/>
        <v>103084.35754017</v>
      </c>
      <c r="AO151" s="17">
        <f ca="1">C151/'Ejercicio 3 - TIR'!$D$7</f>
        <v>14206.433347017</v>
      </c>
      <c r="AP151" s="17">
        <f ca="1" t="shared" si="971"/>
        <v>29433.5946504791</v>
      </c>
      <c r="AQ151" s="17">
        <f ca="1" t="shared" si="972"/>
        <v>31811.1183449217</v>
      </c>
      <c r="AR151" s="17">
        <f ca="1" t="shared" si="973"/>
        <v>45291.9387638063</v>
      </c>
      <c r="AS151" s="17">
        <f ca="1" t="shared" si="974"/>
        <v>66226.8182081795</v>
      </c>
      <c r="AT151" s="17">
        <f ca="1" t="shared" si="975"/>
        <v>88877.9241931528</v>
      </c>
      <c r="AU151" s="17">
        <f ca="1">AP151*'Ejercicio 3 - TIR'!$D$5</f>
        <v>14716.7973252395</v>
      </c>
      <c r="AV151" s="17">
        <f ca="1">AQ151*'Ejercicio 3 - TIR'!$D$5</f>
        <v>15905.5591724608</v>
      </c>
      <c r="AW151" s="17">
        <f ca="1">AR151*'Ejercicio 3 - TIR'!$D$5</f>
        <v>22645.9693819032</v>
      </c>
      <c r="AX151" s="17">
        <f ca="1">AS151*'Ejercicio 3 - TIR'!$D$5</f>
        <v>33113.4091040897</v>
      </c>
      <c r="AY151" s="17">
        <f ca="1">AT151*'Ejercicio 3 - TIR'!$D$5</f>
        <v>44438.9620965764</v>
      </c>
      <c r="AZ151" s="17">
        <f ca="1" t="shared" ref="AZ151:BD151" si="1131">AJ151-AU151-AE151</f>
        <v>23928.3204194783</v>
      </c>
      <c r="BA151" s="17">
        <f ca="1" t="shared" si="1131"/>
        <v>24306.5858474638</v>
      </c>
      <c r="BB151" s="17">
        <f ca="1" t="shared" si="1131"/>
        <v>30001.6596156465</v>
      </c>
      <c r="BC151" s="17">
        <f ca="1" t="shared" si="1131"/>
        <v>39016.8416328877</v>
      </c>
      <c r="BD151" s="17">
        <f ca="1" t="shared" si="1131"/>
        <v>48421.0322712314</v>
      </c>
      <c r="BE151" s="17">
        <f ca="1" t="shared" ref="BE151:BI151" si="1132">AZ151/Z151</f>
        <v>21070.1112380938</v>
      </c>
      <c r="BF151" s="17">
        <f ca="1" t="shared" si="1132"/>
        <v>18415.0802463333</v>
      </c>
      <c r="BG151" s="17">
        <f ca="1" t="shared" si="1132"/>
        <v>19261.4908542062</v>
      </c>
      <c r="BH151" s="17">
        <f ca="1" t="shared" si="1132"/>
        <v>20668.0418520554</v>
      </c>
      <c r="BI151" s="17">
        <f ca="1" t="shared" si="1132"/>
        <v>20829.559161074</v>
      </c>
      <c r="BJ151" s="17">
        <f ca="1" t="shared" si="978"/>
        <v>85596.1976704898</v>
      </c>
      <c r="BK151" s="17">
        <f ca="1" t="shared" si="979"/>
        <v>33024.710808116</v>
      </c>
      <c r="BL151" s="17">
        <f ca="1" t="shared" si="980"/>
        <v>118620.908478606</v>
      </c>
      <c r="BM151" s="17">
        <f ca="1">BK151*'Ejercicio 3 - TIR'!$D$5</f>
        <v>16512.355404058</v>
      </c>
      <c r="BN151" s="17">
        <f ca="1" t="shared" si="981"/>
        <v>102108.553074548</v>
      </c>
      <c r="BO151" s="17">
        <f ca="1" t="shared" si="982"/>
        <v>43924.634551453</v>
      </c>
      <c r="BP151" s="17">
        <f ca="1" t="shared" si="983"/>
        <v>-107853.58461303</v>
      </c>
      <c r="BQ151" s="17">
        <f ca="1" t="shared" ref="BQ151:BT151" si="1133">BE151</f>
        <v>21070.1112380938</v>
      </c>
      <c r="BR151" s="17">
        <f ca="1" t="shared" si="1133"/>
        <v>18415.0802463333</v>
      </c>
      <c r="BS151" s="17">
        <f ca="1" t="shared" si="1133"/>
        <v>19261.4908542062</v>
      </c>
      <c r="BT151" s="17">
        <f ca="1" t="shared" si="1133"/>
        <v>20668.0418520554</v>
      </c>
      <c r="BU151" s="17">
        <f ca="1" t="shared" si="985"/>
        <v>64754.193712527</v>
      </c>
      <c r="BV151" s="19">
        <f ca="1" t="shared" si="986"/>
        <v>8.5781417649992</v>
      </c>
    </row>
    <row r="152" ht="15" customHeight="1" spans="1:74">
      <c r="A152" s="15">
        <v>151</v>
      </c>
      <c r="B152" s="16">
        <f ca="1" t="shared" ref="B152:F152" si="1134">RAND()</f>
        <v>0.80248690885052</v>
      </c>
      <c r="C152" s="17">
        <f ca="1">IF(B152&lt;=('Ejercicio 3 - TIR'!$D$13-'Ejercicio 3 - TIR'!$C$13)/('Ejercicio 3 - TIR'!$E$13-'Ejercicio 3 - TIR'!$C$13),'Ejercicio 3 - TIR'!$C$13+SQRT(('Ejercicio 3 - TIR'!$E$13-'Ejercicio 3 - TIR'!$C$13)*('Ejercicio 3 - TIR'!$D$13-'Ejercicio 3 - TIR'!$C$13)*B152),'Ejercicio 3 - TIR'!$E$13-SQRT(('Ejercicio 3 - TIR'!$E$13-'Ejercicio 3 - TIR'!$C$13)*('Ejercicio 3 - TIR'!$E$13-'Ejercicio 3 - TIR'!$D$13)*(1-B152)))</f>
        <v>84604.685473191</v>
      </c>
      <c r="D152" s="16">
        <f ca="1" t="shared" si="1134"/>
        <v>0.0173835844304437</v>
      </c>
      <c r="E152" s="17">
        <f ca="1">IF(D152&lt;=('Ejercicio 3 - TIR'!$D$14-'Ejercicio 3 - TIR'!$C$14)/('Ejercicio 3 - TIR'!$E$14-'Ejercicio 3 - TIR'!$C$14),'Ejercicio 3 - TIR'!$C$14+SQRT(('Ejercicio 3 - TIR'!$E$14-'Ejercicio 3 - TIR'!$C$14)*('Ejercicio 3 - TIR'!$D$14-'Ejercicio 3 - TIR'!$C$14)*D152),'Ejercicio 3 - TIR'!$E$14-SQRT(('Ejercicio 3 - TIR'!$E$14-'Ejercicio 3 - TIR'!$C$14)*('Ejercicio 3 - TIR'!$E$14-'Ejercicio 3 - TIR'!$D$14)*(1-D152)))</f>
        <v>26141.8269712541</v>
      </c>
      <c r="F152" s="16">
        <f ca="1" t="shared" si="1134"/>
        <v>0.220898918047981</v>
      </c>
      <c r="G152" s="17">
        <f ca="1">IF(F152&lt;=('Ejercicio 3 - TIR'!$D$18-'Ejercicio 3 - TIR'!$C$18)/('Ejercicio 3 - TIR'!$E$18-'Ejercicio 3 - TIR'!$C$18),'Ejercicio 3 - TIR'!$C$18+SQRT(('Ejercicio 3 - TIR'!$E$18-'Ejercicio 3 - TIR'!$C$18)*('Ejercicio 3 - TIR'!$D$18-'Ejercicio 3 - TIR'!$C$18)*F152),'Ejercicio 3 - TIR'!$E$18-SQRT(('Ejercicio 3 - TIR'!$E$18-'Ejercicio 3 - TIR'!$C$18)*('Ejercicio 3 - TIR'!$E$18-'Ejercicio 3 - TIR'!$D$18)*(1-F152)))</f>
        <v>35756.2867985531</v>
      </c>
      <c r="H152" s="16">
        <f ca="1" t="shared" ref="H152:L152" si="1135">RAND()</f>
        <v>0.0630835309336939</v>
      </c>
      <c r="I152" s="17">
        <f ca="1">IF(H152&lt;=('Ejercicio 3 - TIR'!$D$18-'Ejercicio 3 - TIR'!$C$18)/('Ejercicio 3 - TIR'!$E$18-'Ejercicio 3 - TIR'!$C$18),'Ejercicio 3 - TIR'!$C$18+SQRT(('Ejercicio 3 - TIR'!$E$18-'Ejercicio 3 - TIR'!$C$18)*('Ejercicio 3 - TIR'!$D$18-'Ejercicio 3 - TIR'!$C$18)*H152),'Ejercicio 3 - TIR'!$E$18-SQRT(('Ejercicio 3 - TIR'!$E$18-'Ejercicio 3 - TIR'!$C$18)*('Ejercicio 3 - TIR'!$E$18-'Ejercicio 3 - TIR'!$D$18)*(1-H152)))</f>
        <v>33076.1225008205</v>
      </c>
      <c r="J152" s="16">
        <f ca="1" t="shared" si="1135"/>
        <v>0.0938152297807873</v>
      </c>
      <c r="K152" s="17">
        <f ca="1">IF(J152&lt;=('Ejercicio 3 - TIR'!$D$18-'Ejercicio 3 - TIR'!$C$18)/('Ejercicio 3 - TIR'!$E$18-'Ejercicio 3 - TIR'!$C$18),'Ejercicio 3 - TIR'!$C$18+SQRT(('Ejercicio 3 - TIR'!$E$18-'Ejercicio 3 - TIR'!$C$18)*('Ejercicio 3 - TIR'!$D$18-'Ejercicio 3 - TIR'!$C$18)*J152),'Ejercicio 3 - TIR'!$E$18-SQRT(('Ejercicio 3 - TIR'!$E$18-'Ejercicio 3 - TIR'!$C$18)*('Ejercicio 3 - TIR'!$E$18-'Ejercicio 3 - TIR'!$D$18)*(1-J152)))</f>
        <v>33751.3043687654</v>
      </c>
      <c r="L152" s="16">
        <f ca="1" t="shared" si="1135"/>
        <v>0.421346803318416</v>
      </c>
      <c r="M152" s="17">
        <f ca="1">IF(L152&lt;=('Ejercicio 3 - TIR'!$D$18-'Ejercicio 3 - TIR'!$C$18)/('Ejercicio 3 - TIR'!$E$18-'Ejercicio 3 - TIR'!$C$18),'Ejercicio 3 - TIR'!$C$18+SQRT(('Ejercicio 3 - TIR'!$E$18-'Ejercicio 3 - TIR'!$C$18)*('Ejercicio 3 - TIR'!$D$18-'Ejercicio 3 - TIR'!$C$18)*L152),'Ejercicio 3 - TIR'!$E$18-SQRT(('Ejercicio 3 - TIR'!$E$18-'Ejercicio 3 - TIR'!$C$18)*('Ejercicio 3 - TIR'!$E$18-'Ejercicio 3 - TIR'!$D$18)*(1-L152)))</f>
        <v>37949.9698425694</v>
      </c>
      <c r="N152" s="16">
        <f ca="1" t="shared" ref="N152:R152" si="1136">RAND()</f>
        <v>0.356408891615742</v>
      </c>
      <c r="O152" s="17">
        <f ca="1">IF(N152&lt;=('Ejercicio 3 - TIR'!$D$18-'Ejercicio 3 - TIR'!$C$18)/('Ejercicio 3 - TIR'!$E$18-'Ejercicio 3 - TIR'!$C$18),'Ejercicio 3 - TIR'!$C$18+SQRT(('Ejercicio 3 - TIR'!$E$18-'Ejercicio 3 - TIR'!$C$18)*('Ejercicio 3 - TIR'!$D$18-'Ejercicio 3 - TIR'!$C$18)*N152),'Ejercicio 3 - TIR'!$E$18-SQRT(('Ejercicio 3 - TIR'!$E$18-'Ejercicio 3 - TIR'!$C$18)*('Ejercicio 3 - TIR'!$E$18-'Ejercicio 3 - TIR'!$D$18)*(1-N152)))</f>
        <v>37311.7257704567</v>
      </c>
      <c r="P152" s="16">
        <f ca="1" t="shared" si="1136"/>
        <v>0.884626183836358</v>
      </c>
      <c r="Q152" s="18">
        <f ca="1">IF(P152&lt;=('Ejercicio 3 - TIR'!$D$22-'Ejercicio 3 - TIR'!$C$22)/('Ejercicio 3 - TIR'!$E$22-'Ejercicio 3 - TIR'!$C$22),'Ejercicio 3 - TIR'!$C$22+SQRT(('Ejercicio 3 - TIR'!$E$22-'Ejercicio 3 - TIR'!$C$22)*('Ejercicio 3 - TIR'!$D$22-'Ejercicio 3 - TIR'!$C$22)*P152),'Ejercicio 3 - TIR'!$E$22-SQRT(('Ejercicio 3 - TIR'!$E$22-'Ejercicio 3 - TIR'!$C$22)*('Ejercicio 3 - TIR'!$E$22-'Ejercicio 3 - TIR'!$D$22)*(1-P152)))</f>
        <v>0.165589140584457</v>
      </c>
      <c r="R152" s="16">
        <f ca="1" t="shared" si="1136"/>
        <v>0.97263945277957</v>
      </c>
      <c r="S152" s="18">
        <f ca="1">IF(R152&lt;=('Ejercicio 3 - TIR'!$D$23-'Ejercicio 3 - TIR'!$C$23)/('Ejercicio 3 - TIR'!$E$23-'Ejercicio 3 - TIR'!$C$23),'Ejercicio 3 - TIR'!$C$23+SQRT(('Ejercicio 3 - TIR'!$E$23-'Ejercicio 3 - TIR'!$C$23)*('Ejercicio 3 - TIR'!$D$23-'Ejercicio 3 - TIR'!$C$23)*R152),'Ejercicio 3 - TIR'!$E$23-SQRT(('Ejercicio 3 - TIR'!$E$23-'Ejercicio 3 - TIR'!$C$23)*('Ejercicio 3 - TIR'!$E$23-'Ejercicio 3 - TIR'!$D$23)*(1-R152)))</f>
        <v>0.172982237892549</v>
      </c>
      <c r="T152" s="16">
        <f ca="1" t="shared" ref="T152:X152" si="1137">RAND()</f>
        <v>0.394023152212403</v>
      </c>
      <c r="U152" s="18">
        <f ca="1">IF(T152&lt;=('Ejercicio 3 - TIR'!$D$24-'Ejercicio 3 - TIR'!$C$24)/('Ejercicio 3 - TIR'!$E$24-'Ejercicio 3 - TIR'!$C$24),'Ejercicio 3 - TIR'!$C$24+SQRT(('Ejercicio 3 - TIR'!$E$24-'Ejercicio 3 - TIR'!$C$24)*('Ejercicio 3 - TIR'!$D$24-'Ejercicio 3 - TIR'!$C$24)*T152),'Ejercicio 3 - TIR'!$E$24-SQRT(('Ejercicio 3 - TIR'!$E$24-'Ejercicio 3 - TIR'!$C$24)*('Ejercicio 3 - TIR'!$E$24-'Ejercicio 3 - TIR'!$D$24)*(1-T152)))</f>
        <v>0.178765406648369</v>
      </c>
      <c r="V152" s="16">
        <f ca="1" t="shared" si="1137"/>
        <v>0.856437828724348</v>
      </c>
      <c r="W152" s="18">
        <f ca="1">IF(V152&lt;=('Ejercicio 3 - TIR'!$D$25-'Ejercicio 3 - TIR'!$C$25)/('Ejercicio 3 - TIR'!$E$25-'Ejercicio 3 - TIR'!$C$25),'Ejercicio 3 - TIR'!$C$25+SQRT(('Ejercicio 3 - TIR'!$E$25-'Ejercicio 3 - TIR'!$C$25)*('Ejercicio 3 - TIR'!$D$25-'Ejercicio 3 - TIR'!$C$25)*V152),'Ejercicio 3 - TIR'!$E$25-SQRT(('Ejercicio 3 - TIR'!$E$25-'Ejercicio 3 - TIR'!$C$25)*('Ejercicio 3 - TIR'!$E$25-'Ejercicio 3 - TIR'!$D$25)*(1-V152)))</f>
        <v>0.227584210933702</v>
      </c>
      <c r="X152" s="16">
        <f ca="1" t="shared" si="1137"/>
        <v>0.251350351979563</v>
      </c>
      <c r="Y152" s="18">
        <f ca="1">IF(X152&lt;=('Ejercicio 3 - TIR'!$D$26-'Ejercicio 3 - TIR'!$C$26)/('Ejercicio 3 - TIR'!$E$26-'Ejercicio 3 - TIR'!$C$26),'Ejercicio 3 - TIR'!$C$26+SQRT(('Ejercicio 3 - TIR'!$E$26-'Ejercicio 3 - TIR'!$C$26)*('Ejercicio 3 - TIR'!$D$26-'Ejercicio 3 - TIR'!$C$26)*X152),'Ejercicio 3 - TIR'!$E$26-SQRT(('Ejercicio 3 - TIR'!$E$26-'Ejercicio 3 - TIR'!$C$26)*('Ejercicio 3 - TIR'!$E$26-'Ejercicio 3 - TIR'!$D$26)*(1-X152)))</f>
        <v>0.216050833966398</v>
      </c>
      <c r="Z152" s="16">
        <f ca="1" t="shared" si="956"/>
        <v>1.16558914058446</v>
      </c>
      <c r="AA152" s="16">
        <f ca="1" t="shared" si="957"/>
        <v>1.36721535858601</v>
      </c>
      <c r="AB152" s="16">
        <f ca="1" t="shared" si="958"/>
        <v>1.61162616813953</v>
      </c>
      <c r="AC152" s="16">
        <f ca="1" t="shared" si="959"/>
        <v>1.97840683793567</v>
      </c>
      <c r="AD152" s="16">
        <f ca="1" t="shared" si="960"/>
        <v>2.4058432851965</v>
      </c>
      <c r="AE152" s="15">
        <f ca="1" t="shared" si="961"/>
        <v>4328.80266147753</v>
      </c>
      <c r="AF152" s="15">
        <f ca="1" t="shared" si="962"/>
        <v>5077.60863325514</v>
      </c>
      <c r="AG152" s="15">
        <f ca="1" t="shared" si="963"/>
        <v>5985.30940538026</v>
      </c>
      <c r="AH152" s="15">
        <f ca="1" t="shared" si="964"/>
        <v>7347.47132359779</v>
      </c>
      <c r="AI152" s="15">
        <f ca="1" t="shared" si="965"/>
        <v>8934.89863060529</v>
      </c>
      <c r="AJ152" s="17">
        <f ca="1" t="shared" si="966"/>
        <v>41677.1396000169</v>
      </c>
      <c r="AK152" s="17">
        <f ca="1" t="shared" si="967"/>
        <v>45222.182685594</v>
      </c>
      <c r="AL152" s="17">
        <f ca="1" t="shared" si="968"/>
        <v>54394.4853295444</v>
      </c>
      <c r="AM152" s="17">
        <f ca="1" t="shared" si="969"/>
        <v>75080.4798359918</v>
      </c>
      <c r="AN152" s="17">
        <f ca="1" t="shared" si="970"/>
        <v>89766.1649039466</v>
      </c>
      <c r="AO152" s="17">
        <f ca="1">C152/'Ejercicio 3 - TIR'!$D$7</f>
        <v>16920.9370946382</v>
      </c>
      <c r="AP152" s="17">
        <f ca="1" t="shared" si="971"/>
        <v>24756.2025053787</v>
      </c>
      <c r="AQ152" s="17">
        <f ca="1" t="shared" si="972"/>
        <v>28301.2455909558</v>
      </c>
      <c r="AR152" s="17">
        <f ca="1" t="shared" si="973"/>
        <v>37473.5482349062</v>
      </c>
      <c r="AS152" s="17">
        <f ca="1" t="shared" si="974"/>
        <v>58159.5427413536</v>
      </c>
      <c r="AT152" s="17">
        <f ca="1" t="shared" si="975"/>
        <v>72845.2278093084</v>
      </c>
      <c r="AU152" s="17">
        <f ca="1">AP152*'Ejercicio 3 - TIR'!$D$5</f>
        <v>12378.1012526893</v>
      </c>
      <c r="AV152" s="17">
        <f ca="1">AQ152*'Ejercicio 3 - TIR'!$D$5</f>
        <v>14150.6227954779</v>
      </c>
      <c r="AW152" s="17">
        <f ca="1">AR152*'Ejercicio 3 - TIR'!$D$5</f>
        <v>18736.7741174531</v>
      </c>
      <c r="AX152" s="17">
        <f ca="1">AS152*'Ejercicio 3 - TIR'!$D$5</f>
        <v>29079.7713706768</v>
      </c>
      <c r="AY152" s="17">
        <f ca="1">AT152*'Ejercicio 3 - TIR'!$D$5</f>
        <v>36422.6139046542</v>
      </c>
      <c r="AZ152" s="17">
        <f ca="1" t="shared" ref="AZ152:BD152" si="1138">AJ152-AU152-AE152</f>
        <v>24970.23568585</v>
      </c>
      <c r="BA152" s="17">
        <f ca="1" t="shared" si="1138"/>
        <v>25993.951256861</v>
      </c>
      <c r="BB152" s="17">
        <f ca="1" t="shared" si="1138"/>
        <v>29672.401806711</v>
      </c>
      <c r="BC152" s="17">
        <f ca="1" t="shared" si="1138"/>
        <v>38653.2371417172</v>
      </c>
      <c r="BD152" s="17">
        <f ca="1" t="shared" si="1138"/>
        <v>44408.6523686871</v>
      </c>
      <c r="BE152" s="17">
        <f ca="1" t="shared" ref="BE152:BI152" si="1139">AZ152/Z152</f>
        <v>21422.845165947</v>
      </c>
      <c r="BF152" s="17">
        <f ca="1" t="shared" si="1139"/>
        <v>19012.3312275721</v>
      </c>
      <c r="BG152" s="17">
        <f ca="1" t="shared" si="1139"/>
        <v>18411.4668732172</v>
      </c>
      <c r="BH152" s="17">
        <f ca="1" t="shared" si="1139"/>
        <v>19537.5573924164</v>
      </c>
      <c r="BI152" s="17">
        <f ca="1" t="shared" si="1139"/>
        <v>18458.663804887</v>
      </c>
      <c r="BJ152" s="17">
        <f ca="1" t="shared" si="978"/>
        <v>62893.1388815604</v>
      </c>
      <c r="BK152" s="17">
        <f ca="1" t="shared" si="979"/>
        <v>40709.1228883677</v>
      </c>
      <c r="BL152" s="17">
        <f ca="1" t="shared" si="980"/>
        <v>103602.261769928</v>
      </c>
      <c r="BM152" s="17">
        <f ca="1">BK152*'Ejercicio 3 - TIR'!$D$5</f>
        <v>20354.5614441839</v>
      </c>
      <c r="BN152" s="17">
        <f ca="1" t="shared" si="981"/>
        <v>83247.7003257442</v>
      </c>
      <c r="BO152" s="17">
        <f ca="1" t="shared" si="982"/>
        <v>34602.2955185732</v>
      </c>
      <c r="BP152" s="17">
        <f ca="1" t="shared" si="983"/>
        <v>-110746.512444445</v>
      </c>
      <c r="BQ152" s="17">
        <f ca="1" t="shared" ref="BQ152:BT152" si="1140">BE152</f>
        <v>21422.845165947</v>
      </c>
      <c r="BR152" s="17">
        <f ca="1" t="shared" si="1140"/>
        <v>19012.3312275721</v>
      </c>
      <c r="BS152" s="17">
        <f ca="1" t="shared" si="1140"/>
        <v>18411.4668732172</v>
      </c>
      <c r="BT152" s="17">
        <f ca="1" t="shared" si="1140"/>
        <v>19537.5573924164</v>
      </c>
      <c r="BU152" s="17">
        <f ca="1" t="shared" si="985"/>
        <v>53060.9593234602</v>
      </c>
      <c r="BV152" s="19">
        <f ca="1" t="shared" si="986"/>
        <v>5.12750685486123</v>
      </c>
    </row>
    <row r="153" ht="15" customHeight="1" spans="1:74">
      <c r="A153" s="15">
        <v>152</v>
      </c>
      <c r="B153" s="16">
        <f ca="1" t="shared" ref="B153:F153" si="1141">RAND()</f>
        <v>0.662726182115992</v>
      </c>
      <c r="C153" s="17">
        <f ca="1">IF(B153&lt;=('Ejercicio 3 - TIR'!$D$13-'Ejercicio 3 - TIR'!$C$13)/('Ejercicio 3 - TIR'!$E$13-'Ejercicio 3 - TIR'!$C$13),'Ejercicio 3 - TIR'!$C$13+SQRT(('Ejercicio 3 - TIR'!$E$13-'Ejercicio 3 - TIR'!$C$13)*('Ejercicio 3 - TIR'!$D$13-'Ejercicio 3 - TIR'!$C$13)*B153),'Ejercicio 3 - TIR'!$E$13-SQRT(('Ejercicio 3 - TIR'!$E$13-'Ejercicio 3 - TIR'!$C$13)*('Ejercicio 3 - TIR'!$E$13-'Ejercicio 3 - TIR'!$D$13)*(1-B153)))</f>
        <v>79882.1327805155</v>
      </c>
      <c r="D153" s="16">
        <f ca="1" t="shared" si="1141"/>
        <v>0.822168143504473</v>
      </c>
      <c r="E153" s="17">
        <f ca="1">IF(D153&lt;=('Ejercicio 3 - TIR'!$D$14-'Ejercicio 3 - TIR'!$C$14)/('Ejercicio 3 - TIR'!$E$14-'Ejercicio 3 - TIR'!$C$14),'Ejercicio 3 - TIR'!$C$14+SQRT(('Ejercicio 3 - TIR'!$E$14-'Ejercicio 3 - TIR'!$C$14)*('Ejercicio 3 - TIR'!$D$14-'Ejercicio 3 - TIR'!$C$14)*D153),'Ejercicio 3 - TIR'!$E$14-SQRT(('Ejercicio 3 - TIR'!$E$14-'Ejercicio 3 - TIR'!$C$14)*('Ejercicio 3 - TIR'!$E$14-'Ejercicio 3 - TIR'!$D$14)*(1-D153)))</f>
        <v>34835.236842378</v>
      </c>
      <c r="F153" s="16">
        <f ca="1" t="shared" si="1141"/>
        <v>0.0983272787434297</v>
      </c>
      <c r="G153" s="17">
        <f ca="1">IF(F153&lt;=('Ejercicio 3 - TIR'!$D$18-'Ejercicio 3 - TIR'!$C$18)/('Ejercicio 3 - TIR'!$E$18-'Ejercicio 3 - TIR'!$C$18),'Ejercicio 3 - TIR'!$C$18+SQRT(('Ejercicio 3 - TIR'!$E$18-'Ejercicio 3 - TIR'!$C$18)*('Ejercicio 3 - TIR'!$D$18-'Ejercicio 3 - TIR'!$C$18)*F153),'Ejercicio 3 - TIR'!$E$18-SQRT(('Ejercicio 3 - TIR'!$E$18-'Ejercicio 3 - TIR'!$C$18)*('Ejercicio 3 - TIR'!$E$18-'Ejercicio 3 - TIR'!$D$18)*(1-F153)))</f>
        <v>33840.4546360443</v>
      </c>
      <c r="H153" s="16">
        <f ca="1" t="shared" ref="H153:L153" si="1142">RAND()</f>
        <v>0.984329321408747</v>
      </c>
      <c r="I153" s="17">
        <f ca="1">IF(H153&lt;=('Ejercicio 3 - TIR'!$D$18-'Ejercicio 3 - TIR'!$C$18)/('Ejercicio 3 - TIR'!$E$18-'Ejercicio 3 - TIR'!$C$18),'Ejercicio 3 - TIR'!$C$18+SQRT(('Ejercicio 3 - TIR'!$E$18-'Ejercicio 3 - TIR'!$C$18)*('Ejercicio 3 - TIR'!$D$18-'Ejercicio 3 - TIR'!$C$18)*H153),'Ejercicio 3 - TIR'!$E$18-SQRT(('Ejercicio 3 - TIR'!$E$18-'Ejercicio 3 - TIR'!$C$18)*('Ejercicio 3 - TIR'!$E$18-'Ejercicio 3 - TIR'!$D$18)*(1-H153)))</f>
        <v>43915.8870472391</v>
      </c>
      <c r="J153" s="16">
        <f ca="1" t="shared" si="1142"/>
        <v>0.000405677287724782</v>
      </c>
      <c r="K153" s="17">
        <f ca="1">IF(J153&lt;=('Ejercicio 3 - TIR'!$D$18-'Ejercicio 3 - TIR'!$C$18)/('Ejercicio 3 - TIR'!$E$18-'Ejercicio 3 - TIR'!$C$18),'Ejercicio 3 - TIR'!$C$18+SQRT(('Ejercicio 3 - TIR'!$E$18-'Ejercicio 3 - TIR'!$C$18)*('Ejercicio 3 - TIR'!$D$18-'Ejercicio 3 - TIR'!$C$18)*J153),'Ejercicio 3 - TIR'!$E$18-SQRT(('Ejercicio 3 - TIR'!$E$18-'Ejercicio 3 - TIR'!$C$18)*('Ejercicio 3 - TIR'!$E$18-'Ejercicio 3 - TIR'!$D$18)*(1-J153)))</f>
        <v>30246.6811568781</v>
      </c>
      <c r="L153" s="16">
        <f ca="1" t="shared" si="1142"/>
        <v>0.863760486785669</v>
      </c>
      <c r="M153" s="17">
        <f ca="1">IF(L153&lt;=('Ejercicio 3 - TIR'!$D$18-'Ejercicio 3 - TIR'!$C$18)/('Ejercicio 3 - TIR'!$E$18-'Ejercicio 3 - TIR'!$C$18),'Ejercicio 3 - TIR'!$C$18+SQRT(('Ejercicio 3 - TIR'!$E$18-'Ejercicio 3 - TIR'!$C$18)*('Ejercicio 3 - TIR'!$D$18-'Ejercicio 3 - TIR'!$C$18)*L153),'Ejercicio 3 - TIR'!$E$18-SQRT(('Ejercicio 3 - TIR'!$E$18-'Ejercicio 3 - TIR'!$C$18)*('Ejercicio 3 - TIR'!$E$18-'Ejercicio 3 - TIR'!$D$18)*(1-L153)))</f>
        <v>41803.4450589619</v>
      </c>
      <c r="N153" s="16">
        <f ca="1" t="shared" ref="N153:R153" si="1143">RAND()</f>
        <v>0.423312797508121</v>
      </c>
      <c r="O153" s="17">
        <f ca="1">IF(N153&lt;=('Ejercicio 3 - TIR'!$D$18-'Ejercicio 3 - TIR'!$C$18)/('Ejercicio 3 - TIR'!$E$18-'Ejercicio 3 - TIR'!$C$18),'Ejercicio 3 - TIR'!$C$18+SQRT(('Ejercicio 3 - TIR'!$E$18-'Ejercicio 3 - TIR'!$C$18)*('Ejercicio 3 - TIR'!$D$18-'Ejercicio 3 - TIR'!$C$18)*N153),'Ejercicio 3 - TIR'!$E$18-SQRT(('Ejercicio 3 - TIR'!$E$18-'Ejercicio 3 - TIR'!$C$18)*('Ejercicio 3 - TIR'!$E$18-'Ejercicio 3 - TIR'!$D$18)*(1-N153)))</f>
        <v>37968.4954430694</v>
      </c>
      <c r="P153" s="16">
        <f ca="1" t="shared" si="1143"/>
        <v>0.452361820874032</v>
      </c>
      <c r="Q153" s="18">
        <f ca="1">IF(P153&lt;=('Ejercicio 3 - TIR'!$D$22-'Ejercicio 3 - TIR'!$C$22)/('Ejercicio 3 - TIR'!$E$22-'Ejercicio 3 - TIR'!$C$22),'Ejercicio 3 - TIR'!$C$22+SQRT(('Ejercicio 3 - TIR'!$E$22-'Ejercicio 3 - TIR'!$C$22)*('Ejercicio 3 - TIR'!$D$22-'Ejercicio 3 - TIR'!$C$22)*P153),'Ejercicio 3 - TIR'!$E$22-SQRT(('Ejercicio 3 - TIR'!$E$22-'Ejercicio 3 - TIR'!$C$22)*('Ejercicio 3 - TIR'!$E$22-'Ejercicio 3 - TIR'!$D$22)*(1-P153)))</f>
        <v>0.148535088532774</v>
      </c>
      <c r="R153" s="16">
        <f ca="1" t="shared" si="1143"/>
        <v>0.895245240152868</v>
      </c>
      <c r="S153" s="18">
        <f ca="1">IF(R153&lt;=('Ejercicio 3 - TIR'!$D$23-'Ejercicio 3 - TIR'!$C$23)/('Ejercicio 3 - TIR'!$E$23-'Ejercicio 3 - TIR'!$C$23),'Ejercicio 3 - TIR'!$C$23+SQRT(('Ejercicio 3 - TIR'!$E$23-'Ejercicio 3 - TIR'!$C$23)*('Ejercicio 3 - TIR'!$D$23-'Ejercicio 3 - TIR'!$C$23)*R153),'Ejercicio 3 - TIR'!$E$23-SQRT(('Ejercicio 3 - TIR'!$E$23-'Ejercicio 3 - TIR'!$C$23)*('Ejercicio 3 - TIR'!$E$23-'Ejercicio 3 - TIR'!$D$23)*(1-R153)))</f>
        <v>0.166268337037167</v>
      </c>
      <c r="T153" s="16">
        <f ca="1" t="shared" ref="T153:X153" si="1144">RAND()</f>
        <v>0.64675788033606</v>
      </c>
      <c r="U153" s="18">
        <f ca="1">IF(T153&lt;=('Ejercicio 3 - TIR'!$D$24-'Ejercicio 3 - TIR'!$C$24)/('Ejercicio 3 - TIR'!$E$24-'Ejercicio 3 - TIR'!$C$24),'Ejercicio 3 - TIR'!$C$24+SQRT(('Ejercicio 3 - TIR'!$E$24-'Ejercicio 3 - TIR'!$C$24)*('Ejercicio 3 - TIR'!$D$24-'Ejercicio 3 - TIR'!$C$24)*T153),'Ejercicio 3 - TIR'!$E$24-SQRT(('Ejercicio 3 - TIR'!$E$24-'Ejercicio 3 - TIR'!$C$24)*('Ejercicio 3 - TIR'!$E$24-'Ejercicio 3 - TIR'!$D$24)*(1-T153)))</f>
        <v>0.188550390542027</v>
      </c>
      <c r="V153" s="16">
        <f ca="1" t="shared" si="1144"/>
        <v>0.678450672224607</v>
      </c>
      <c r="W153" s="18">
        <f ca="1">IF(V153&lt;=('Ejercicio 3 - TIR'!$D$25-'Ejercicio 3 - TIR'!$C$25)/('Ejercicio 3 - TIR'!$E$25-'Ejercicio 3 - TIR'!$C$25),'Ejercicio 3 - TIR'!$C$25+SQRT(('Ejercicio 3 - TIR'!$E$25-'Ejercicio 3 - TIR'!$C$25)*('Ejercicio 3 - TIR'!$D$25-'Ejercicio 3 - TIR'!$C$25)*V153),'Ejercicio 3 - TIR'!$E$25-SQRT(('Ejercicio 3 - TIR'!$E$25-'Ejercicio 3 - TIR'!$C$25)*('Ejercicio 3 - TIR'!$E$25-'Ejercicio 3 - TIR'!$D$25)*(1-V153)))</f>
        <v>0.216452680476469</v>
      </c>
      <c r="X153" s="16">
        <f ca="1" t="shared" si="1144"/>
        <v>0.504885929025762</v>
      </c>
      <c r="Y153" s="18">
        <f ca="1">IF(X153&lt;=('Ejercicio 3 - TIR'!$D$26-'Ejercicio 3 - TIR'!$C$26)/('Ejercicio 3 - TIR'!$E$26-'Ejercicio 3 - TIR'!$C$26),'Ejercicio 3 - TIR'!$C$26+SQRT(('Ejercicio 3 - TIR'!$E$26-'Ejercicio 3 - TIR'!$C$26)*('Ejercicio 3 - TIR'!$D$26-'Ejercicio 3 - TIR'!$C$26)*X153),'Ejercicio 3 - TIR'!$E$26-SQRT(('Ejercicio 3 - TIR'!$E$26-'Ejercicio 3 - TIR'!$C$26)*('Ejercicio 3 - TIR'!$E$26-'Ejercicio 3 - TIR'!$D$26)*(1-X153)))</f>
        <v>0.228292979361978</v>
      </c>
      <c r="Z153" s="16">
        <f ca="1" t="shared" si="956"/>
        <v>1.14853508853277</v>
      </c>
      <c r="AA153" s="16">
        <f ca="1" t="shared" si="957"/>
        <v>1.33950010773195</v>
      </c>
      <c r="AB153" s="16">
        <f ca="1" t="shared" si="958"/>
        <v>1.5920633761759</v>
      </c>
      <c r="AC153" s="16">
        <f ca="1" t="shared" si="959"/>
        <v>1.93666976143759</v>
      </c>
      <c r="AD153" s="16">
        <f ca="1" t="shared" si="960"/>
        <v>2.37879787131643</v>
      </c>
      <c r="AE153" s="15">
        <f ca="1" t="shared" si="961"/>
        <v>5174.25498844278</v>
      </c>
      <c r="AF153" s="15">
        <f ca="1" t="shared" si="962"/>
        <v>6034.56976077743</v>
      </c>
      <c r="AG153" s="15">
        <f ca="1" t="shared" si="963"/>
        <v>7172.39024592511</v>
      </c>
      <c r="AH153" s="15">
        <f ca="1" t="shared" si="964"/>
        <v>8724.87334007889</v>
      </c>
      <c r="AI153" s="15">
        <f ca="1" t="shared" si="965"/>
        <v>10716.7006694414</v>
      </c>
      <c r="AJ153" s="17">
        <f ca="1" t="shared" si="966"/>
        <v>38866.9495613985</v>
      </c>
      <c r="AK153" s="17">
        <f ca="1" t="shared" si="967"/>
        <v>58825.3354309211</v>
      </c>
      <c r="AL153" s="17">
        <f ca="1" t="shared" si="968"/>
        <v>48154.6333207354</v>
      </c>
      <c r="AM153" s="17">
        <f ca="1" t="shared" si="969"/>
        <v>80959.4679696093</v>
      </c>
      <c r="AN153" s="17">
        <f ca="1" t="shared" si="970"/>
        <v>90319.3761370611</v>
      </c>
      <c r="AO153" s="17">
        <f ca="1">C153/'Ejercicio 3 - TIR'!$D$7</f>
        <v>15976.4265561031</v>
      </c>
      <c r="AP153" s="17">
        <f ca="1" t="shared" si="971"/>
        <v>22890.5230052954</v>
      </c>
      <c r="AQ153" s="17">
        <f ca="1" t="shared" si="972"/>
        <v>42848.908874818</v>
      </c>
      <c r="AR153" s="17">
        <f ca="1" t="shared" si="973"/>
        <v>32178.2067646323</v>
      </c>
      <c r="AS153" s="17">
        <f ca="1" t="shared" si="974"/>
        <v>64983.0414135062</v>
      </c>
      <c r="AT153" s="17">
        <f ca="1" t="shared" si="975"/>
        <v>74342.949580958</v>
      </c>
      <c r="AU153" s="17">
        <f ca="1">AP153*'Ejercicio 3 - TIR'!$D$5</f>
        <v>11445.2615026477</v>
      </c>
      <c r="AV153" s="17">
        <f ca="1">AQ153*'Ejercicio 3 - TIR'!$D$5</f>
        <v>21424.454437409</v>
      </c>
      <c r="AW153" s="17">
        <f ca="1">AR153*'Ejercicio 3 - TIR'!$D$5</f>
        <v>16089.1033823161</v>
      </c>
      <c r="AX153" s="17">
        <f ca="1">AS153*'Ejercicio 3 - TIR'!$D$5</f>
        <v>32491.5207067531</v>
      </c>
      <c r="AY153" s="17">
        <f ca="1">AT153*'Ejercicio 3 - TIR'!$D$5</f>
        <v>37171.474790479</v>
      </c>
      <c r="AZ153" s="17">
        <f ca="1" t="shared" ref="AZ153:BD153" si="1145">AJ153-AU153-AE153</f>
        <v>22247.433070308</v>
      </c>
      <c r="BA153" s="17">
        <f ca="1" t="shared" si="1145"/>
        <v>31366.3112327347</v>
      </c>
      <c r="BB153" s="17">
        <f ca="1" t="shared" si="1145"/>
        <v>24893.1396924941</v>
      </c>
      <c r="BC153" s="17">
        <f ca="1" t="shared" si="1145"/>
        <v>39743.0739227773</v>
      </c>
      <c r="BD153" s="17">
        <f ca="1" t="shared" si="1145"/>
        <v>42431.2006771407</v>
      </c>
      <c r="BE153" s="17">
        <f ca="1" t="shared" ref="BE153:BI153" si="1146">AZ153/Z153</f>
        <v>19370.2685206845</v>
      </c>
      <c r="BF153" s="17">
        <f ca="1" t="shared" si="1146"/>
        <v>23416.4305412742</v>
      </c>
      <c r="BG153" s="17">
        <f ca="1" t="shared" si="1146"/>
        <v>15635.7718323292</v>
      </c>
      <c r="BH153" s="17">
        <f ca="1" t="shared" si="1146"/>
        <v>20521.3478901411</v>
      </c>
      <c r="BI153" s="17">
        <f ca="1" t="shared" si="1146"/>
        <v>17837.2451013079</v>
      </c>
      <c r="BJ153" s="17">
        <f ca="1" t="shared" si="978"/>
        <v>82865.9872474526</v>
      </c>
      <c r="BK153" s="17">
        <f ca="1" t="shared" si="979"/>
        <v>38004.6894829013</v>
      </c>
      <c r="BL153" s="17">
        <f ca="1" t="shared" si="980"/>
        <v>120870.676730354</v>
      </c>
      <c r="BM153" s="17">
        <f ca="1">BK153*'Ejercicio 3 - TIR'!$D$5</f>
        <v>19002.3447414507</v>
      </c>
      <c r="BN153" s="17">
        <f ca="1" t="shared" si="981"/>
        <v>101868.331988903</v>
      </c>
      <c r="BO153" s="17">
        <f ca="1" t="shared" si="982"/>
        <v>42823.4501204296</v>
      </c>
      <c r="BP153" s="17">
        <f ca="1" t="shared" si="983"/>
        <v>-114717.369622894</v>
      </c>
      <c r="BQ153" s="17">
        <f ca="1" t="shared" ref="BQ153:BT153" si="1147">BE153</f>
        <v>19370.2685206845</v>
      </c>
      <c r="BR153" s="17">
        <f ca="1" t="shared" si="1147"/>
        <v>23416.4305412742</v>
      </c>
      <c r="BS153" s="17">
        <f ca="1" t="shared" si="1147"/>
        <v>15635.7718323292</v>
      </c>
      <c r="BT153" s="17">
        <f ca="1" t="shared" si="1147"/>
        <v>20521.3478901411</v>
      </c>
      <c r="BU153" s="17">
        <f ca="1" t="shared" si="985"/>
        <v>60660.6952217375</v>
      </c>
      <c r="BV153" s="19">
        <f ca="1" t="shared" si="986"/>
        <v>5.75988987019376</v>
      </c>
    </row>
    <row r="154" ht="15" customHeight="1" spans="1:74">
      <c r="A154" s="15">
        <v>153</v>
      </c>
      <c r="B154" s="16">
        <f ca="1" t="shared" ref="B154:F154" si="1148">RAND()</f>
        <v>0.0747757278134191</v>
      </c>
      <c r="C154" s="17">
        <f ca="1">IF(B154&lt;=('Ejercicio 3 - TIR'!$D$13-'Ejercicio 3 - TIR'!$C$13)/('Ejercicio 3 - TIR'!$E$13-'Ejercicio 3 - TIR'!$C$13),'Ejercicio 3 - TIR'!$C$13+SQRT(('Ejercicio 3 - TIR'!$E$13-'Ejercicio 3 - TIR'!$C$13)*('Ejercicio 3 - TIR'!$D$13-'Ejercicio 3 - TIR'!$C$13)*B154),'Ejercicio 3 - TIR'!$E$13-SQRT(('Ejercicio 3 - TIR'!$E$13-'Ejercicio 3 - TIR'!$C$13)*('Ejercicio 3 - TIR'!$E$13-'Ejercicio 3 - TIR'!$D$13)*(1-B154)))</f>
        <v>65469.0301814277</v>
      </c>
      <c r="D154" s="16">
        <f ca="1" t="shared" si="1148"/>
        <v>0.362540189615768</v>
      </c>
      <c r="E154" s="17">
        <f ca="1">IF(D154&lt;=('Ejercicio 3 - TIR'!$D$14-'Ejercicio 3 - TIR'!$C$14)/('Ejercicio 3 - TIR'!$E$14-'Ejercicio 3 - TIR'!$C$14),'Ejercicio 3 - TIR'!$C$14+SQRT(('Ejercicio 3 - TIR'!$E$14-'Ejercicio 3 - TIR'!$C$14)*('Ejercicio 3 - TIR'!$D$14-'Ejercicio 3 - TIR'!$C$14)*D154),'Ejercicio 3 - TIR'!$E$14-SQRT(('Ejercicio 3 - TIR'!$E$14-'Ejercicio 3 - TIR'!$C$14)*('Ejercicio 3 - TIR'!$E$14-'Ejercicio 3 - TIR'!$D$14)*(1-D154)))</f>
        <v>30221.5046373363</v>
      </c>
      <c r="F154" s="16">
        <f ca="1" t="shared" si="1148"/>
        <v>0.056105892128028</v>
      </c>
      <c r="G154" s="17">
        <f ca="1">IF(F154&lt;=('Ejercicio 3 - TIR'!$D$18-'Ejercicio 3 - TIR'!$C$18)/('Ejercicio 3 - TIR'!$E$18-'Ejercicio 3 - TIR'!$C$18),'Ejercicio 3 - TIR'!$C$18+SQRT(('Ejercicio 3 - TIR'!$E$18-'Ejercicio 3 - TIR'!$C$18)*('Ejercicio 3 - TIR'!$D$18-'Ejercicio 3 - TIR'!$C$18)*F154),'Ejercicio 3 - TIR'!$E$18-SQRT(('Ejercicio 3 - TIR'!$E$18-'Ejercicio 3 - TIR'!$C$18)*('Ejercicio 3 - TIR'!$E$18-'Ejercicio 3 - TIR'!$D$18)*(1-F154)))</f>
        <v>32901.0142742159</v>
      </c>
      <c r="H154" s="16">
        <f ca="1" t="shared" ref="H154:L154" si="1149">RAND()</f>
        <v>0.374287433157678</v>
      </c>
      <c r="I154" s="17">
        <f ca="1">IF(H154&lt;=('Ejercicio 3 - TIR'!$D$18-'Ejercicio 3 - TIR'!$C$18)/('Ejercicio 3 - TIR'!$E$18-'Ejercicio 3 - TIR'!$C$18),'Ejercicio 3 - TIR'!$C$18+SQRT(('Ejercicio 3 - TIR'!$E$18-'Ejercicio 3 - TIR'!$C$18)*('Ejercicio 3 - TIR'!$D$18-'Ejercicio 3 - TIR'!$C$18)*H154),'Ejercicio 3 - TIR'!$E$18-SQRT(('Ejercicio 3 - TIR'!$E$18-'Ejercicio 3 - TIR'!$C$18)*('Ejercicio 3 - TIR'!$E$18-'Ejercicio 3 - TIR'!$D$18)*(1-H154)))</f>
        <v>37492.8709433469</v>
      </c>
      <c r="J154" s="16">
        <f ca="1" t="shared" si="1149"/>
        <v>0.179711987794822</v>
      </c>
      <c r="K154" s="17">
        <f ca="1">IF(J154&lt;=('Ejercicio 3 - TIR'!$D$18-'Ejercicio 3 - TIR'!$C$18)/('Ejercicio 3 - TIR'!$E$18-'Ejercicio 3 - TIR'!$C$18),'Ejercicio 3 - TIR'!$C$18+SQRT(('Ejercicio 3 - TIR'!$E$18-'Ejercicio 3 - TIR'!$C$18)*('Ejercicio 3 - TIR'!$D$18-'Ejercicio 3 - TIR'!$C$18)*J154),'Ejercicio 3 - TIR'!$E$18-SQRT(('Ejercicio 3 - TIR'!$E$18-'Ejercicio 3 - TIR'!$C$18)*('Ejercicio 3 - TIR'!$E$18-'Ejercicio 3 - TIR'!$D$18)*(1-J154)))</f>
        <v>35191.9936603605</v>
      </c>
      <c r="L154" s="16">
        <f ca="1" t="shared" si="1149"/>
        <v>0.425037856821279</v>
      </c>
      <c r="M154" s="17">
        <f ca="1">IF(L154&lt;=('Ejercicio 3 - TIR'!$D$18-'Ejercicio 3 - TIR'!$C$18)/('Ejercicio 3 - TIR'!$E$18-'Ejercicio 3 - TIR'!$C$18),'Ejercicio 3 - TIR'!$C$18+SQRT(('Ejercicio 3 - TIR'!$E$18-'Ejercicio 3 - TIR'!$C$18)*('Ejercicio 3 - TIR'!$D$18-'Ejercicio 3 - TIR'!$C$18)*L154),'Ejercicio 3 - TIR'!$E$18-SQRT(('Ejercicio 3 - TIR'!$E$18-'Ejercicio 3 - TIR'!$C$18)*('Ejercicio 3 - TIR'!$E$18-'Ejercicio 3 - TIR'!$D$18)*(1-L154)))</f>
        <v>37984.7153063332</v>
      </c>
      <c r="N154" s="16">
        <f ca="1" t="shared" ref="N154:R154" si="1150">RAND()</f>
        <v>0.0207959517703202</v>
      </c>
      <c r="O154" s="17">
        <f ca="1">IF(N154&lt;=('Ejercicio 3 - TIR'!$D$18-'Ejercicio 3 - TIR'!$C$18)/('Ejercicio 3 - TIR'!$E$18-'Ejercicio 3 - TIR'!$C$18),'Ejercicio 3 - TIR'!$C$18+SQRT(('Ejercicio 3 - TIR'!$E$18-'Ejercicio 3 - TIR'!$C$18)*('Ejercicio 3 - TIR'!$D$18-'Ejercicio 3 - TIR'!$C$18)*N154),'Ejercicio 3 - TIR'!$E$18-SQRT(('Ejercicio 3 - TIR'!$E$18-'Ejercicio 3 - TIR'!$C$18)*('Ejercicio 3 - TIR'!$E$18-'Ejercicio 3 - TIR'!$D$18)*(1-N154)))</f>
        <v>31766.1802754951</v>
      </c>
      <c r="P154" s="16">
        <f ca="1" t="shared" si="1150"/>
        <v>0.0947593682407979</v>
      </c>
      <c r="Q154" s="18">
        <f ca="1">IF(P154&lt;=('Ejercicio 3 - TIR'!$D$22-'Ejercicio 3 - TIR'!$C$22)/('Ejercicio 3 - TIR'!$E$22-'Ejercicio 3 - TIR'!$C$22),'Ejercicio 3 - TIR'!$C$22+SQRT(('Ejercicio 3 - TIR'!$E$22-'Ejercicio 3 - TIR'!$C$22)*('Ejercicio 3 - TIR'!$D$22-'Ejercicio 3 - TIR'!$C$22)*P154),'Ejercicio 3 - TIR'!$E$22-SQRT(('Ejercicio 3 - TIR'!$E$22-'Ejercicio 3 - TIR'!$C$22)*('Ejercicio 3 - TIR'!$E$22-'Ejercicio 3 - TIR'!$D$22)*(1-P154)))</f>
        <v>0.133060124916456</v>
      </c>
      <c r="R154" s="16">
        <f ca="1" t="shared" si="1150"/>
        <v>0.233211789043576</v>
      </c>
      <c r="S154" s="18">
        <f ca="1">IF(R154&lt;=('Ejercicio 3 - TIR'!$D$23-'Ejercicio 3 - TIR'!$C$23)/('Ejercicio 3 - TIR'!$E$23-'Ejercicio 3 - TIR'!$C$23),'Ejercicio 3 - TIR'!$C$23+SQRT(('Ejercicio 3 - TIR'!$E$23-'Ejercicio 3 - TIR'!$C$23)*('Ejercicio 3 - TIR'!$D$23-'Ejercicio 3 - TIR'!$C$23)*R154),'Ejercicio 3 - TIR'!$E$23-SQRT(('Ejercicio 3 - TIR'!$E$23-'Ejercicio 3 - TIR'!$C$23)*('Ejercicio 3 - TIR'!$E$23-'Ejercicio 3 - TIR'!$D$23)*(1-R154)))</f>
        <v>0.140488563157978</v>
      </c>
      <c r="T154" s="16">
        <f ca="1" t="shared" ref="T154:X154" si="1151">RAND()</f>
        <v>0.921542493345526</v>
      </c>
      <c r="U154" s="18">
        <f ca="1">IF(T154&lt;=('Ejercicio 3 - TIR'!$D$24-'Ejercicio 3 - TIR'!$C$24)/('Ejercicio 3 - TIR'!$E$24-'Ejercicio 3 - TIR'!$C$24),'Ejercicio 3 - TIR'!$C$24+SQRT(('Ejercicio 3 - TIR'!$E$24-'Ejercicio 3 - TIR'!$C$24)*('Ejercicio 3 - TIR'!$D$24-'Ejercicio 3 - TIR'!$C$24)*T154),'Ejercicio 3 - TIR'!$E$24-SQRT(('Ejercicio 3 - TIR'!$E$24-'Ejercicio 3 - TIR'!$C$24)*('Ejercicio 3 - TIR'!$E$24-'Ejercicio 3 - TIR'!$D$24)*(1-T154)))</f>
        <v>0.205178359786025</v>
      </c>
      <c r="V154" s="16">
        <f ca="1" t="shared" si="1151"/>
        <v>0.437819661217752</v>
      </c>
      <c r="W154" s="18">
        <f ca="1">IF(V154&lt;=('Ejercicio 3 - TIR'!$D$25-'Ejercicio 3 - TIR'!$C$25)/('Ejercicio 3 - TIR'!$E$25-'Ejercicio 3 - TIR'!$C$25),'Ejercicio 3 - TIR'!$C$25+SQRT(('Ejercicio 3 - TIR'!$E$25-'Ejercicio 3 - TIR'!$C$25)*('Ejercicio 3 - TIR'!$D$25-'Ejercicio 3 - TIR'!$C$25)*V154),'Ejercicio 3 - TIR'!$E$25-SQRT(('Ejercicio 3 - TIR'!$E$25-'Ejercicio 3 - TIR'!$C$25)*('Ejercicio 3 - TIR'!$E$25-'Ejercicio 3 - TIR'!$D$25)*(1-V154)))</f>
        <v>0.205642011026898</v>
      </c>
      <c r="X154" s="16">
        <f ca="1" t="shared" si="1151"/>
        <v>0.878258068192598</v>
      </c>
      <c r="Y154" s="18">
        <f ca="1">IF(X154&lt;=('Ejercicio 3 - TIR'!$D$26-'Ejercicio 3 - TIR'!$C$26)/('Ejercicio 3 - TIR'!$E$26-'Ejercicio 3 - TIR'!$C$26),'Ejercicio 3 - TIR'!$C$26+SQRT(('Ejercicio 3 - TIR'!$E$26-'Ejercicio 3 - TIR'!$C$26)*('Ejercicio 3 - TIR'!$D$26-'Ejercicio 3 - TIR'!$C$26)*X154),'Ejercicio 3 - TIR'!$E$26-SQRT(('Ejercicio 3 - TIR'!$E$26-'Ejercicio 3 - TIR'!$C$26)*('Ejercicio 3 - TIR'!$E$26-'Ejercicio 3 - TIR'!$D$26)*(1-X154)))</f>
        <v>0.254360061783226</v>
      </c>
      <c r="Z154" s="16">
        <f ca="1" t="shared" si="956"/>
        <v>1.13306012491646</v>
      </c>
      <c r="AA154" s="16">
        <f ca="1" t="shared" si="957"/>
        <v>1.29224211383757</v>
      </c>
      <c r="AB154" s="16">
        <f ca="1" t="shared" si="958"/>
        <v>1.55738223120119</v>
      </c>
      <c r="AC154" s="16">
        <f ca="1" t="shared" si="959"/>
        <v>1.87764544516295</v>
      </c>
      <c r="AD154" s="16">
        <f ca="1" t="shared" si="960"/>
        <v>2.3552434566016</v>
      </c>
      <c r="AE154" s="15">
        <f ca="1" t="shared" si="961"/>
        <v>4021.27718220723</v>
      </c>
      <c r="AF154" s="15">
        <f ca="1" t="shared" si="962"/>
        <v>4586.22063559548</v>
      </c>
      <c r="AG154" s="15">
        <f ca="1" t="shared" si="963"/>
        <v>5527.21386322378</v>
      </c>
      <c r="AH154" s="15">
        <f ca="1" t="shared" si="964"/>
        <v>6663.84123743287</v>
      </c>
      <c r="AI154" s="15">
        <f ca="1" t="shared" si="965"/>
        <v>8358.85630629991</v>
      </c>
      <c r="AJ154" s="17">
        <f ca="1" t="shared" si="966"/>
        <v>37278.8273434211</v>
      </c>
      <c r="AK154" s="17">
        <f ca="1" t="shared" si="967"/>
        <v>48449.8668016697</v>
      </c>
      <c r="AL154" s="17">
        <f ca="1" t="shared" si="968"/>
        <v>54807.3856071901</v>
      </c>
      <c r="AM154" s="17">
        <f ca="1" t="shared" si="969"/>
        <v>71321.8276807481</v>
      </c>
      <c r="AN154" s="17">
        <f ca="1" t="shared" si="970"/>
        <v>74817.0882350866</v>
      </c>
      <c r="AO154" s="17">
        <f ca="1">C154/'Ejercicio 3 - TIR'!$D$7</f>
        <v>13093.8060362856</v>
      </c>
      <c r="AP154" s="17">
        <f ca="1" t="shared" si="971"/>
        <v>24185.0213071356</v>
      </c>
      <c r="AQ154" s="17">
        <f ca="1" t="shared" si="972"/>
        <v>35356.0607653841</v>
      </c>
      <c r="AR154" s="17">
        <f ca="1" t="shared" si="973"/>
        <v>41713.5795709046</v>
      </c>
      <c r="AS154" s="17">
        <f ca="1" t="shared" si="974"/>
        <v>58228.0216444625</v>
      </c>
      <c r="AT154" s="17">
        <f ca="1" t="shared" si="975"/>
        <v>61723.282198801</v>
      </c>
      <c r="AU154" s="17">
        <f ca="1">AP154*'Ejercicio 3 - TIR'!$D$5</f>
        <v>12092.5106535678</v>
      </c>
      <c r="AV154" s="17">
        <f ca="1">AQ154*'Ejercicio 3 - TIR'!$D$5</f>
        <v>17678.0303826921</v>
      </c>
      <c r="AW154" s="17">
        <f ca="1">AR154*'Ejercicio 3 - TIR'!$D$5</f>
        <v>20856.7897854523</v>
      </c>
      <c r="AX154" s="17">
        <f ca="1">AS154*'Ejercicio 3 - TIR'!$D$5</f>
        <v>29114.0108222313</v>
      </c>
      <c r="AY154" s="17">
        <f ca="1">AT154*'Ejercicio 3 - TIR'!$D$5</f>
        <v>30861.6410994005</v>
      </c>
      <c r="AZ154" s="17">
        <f ca="1" t="shared" ref="AZ154:BD154" si="1152">AJ154-AU154-AE154</f>
        <v>21165.0395076461</v>
      </c>
      <c r="BA154" s="17">
        <f ca="1" t="shared" si="1152"/>
        <v>26185.6157833821</v>
      </c>
      <c r="BB154" s="17">
        <f ca="1" t="shared" si="1152"/>
        <v>28423.3819585141</v>
      </c>
      <c r="BC154" s="17">
        <f ca="1" t="shared" si="1152"/>
        <v>35543.9756210839</v>
      </c>
      <c r="BD154" s="17">
        <f ca="1" t="shared" si="1152"/>
        <v>35596.5908293862</v>
      </c>
      <c r="BE154" s="17">
        <f ca="1" t="shared" ref="BE154:BI154" si="1153">AZ154/Z154</f>
        <v>18679.5378658363</v>
      </c>
      <c r="BF154" s="17">
        <f ca="1" t="shared" si="1153"/>
        <v>20263.7071667776</v>
      </c>
      <c r="BG154" s="17">
        <f ca="1" t="shared" si="1153"/>
        <v>18250.7424247364</v>
      </c>
      <c r="BH154" s="17">
        <f ca="1" t="shared" si="1153"/>
        <v>18930.0784728286</v>
      </c>
      <c r="BI154" s="17">
        <f ca="1" t="shared" si="1153"/>
        <v>15113.7627533201</v>
      </c>
      <c r="BJ154" s="17">
        <f ca="1" t="shared" si="978"/>
        <v>71179.0010457412</v>
      </c>
      <c r="BK154" s="17">
        <f ca="1" t="shared" si="979"/>
        <v>30839.100988972</v>
      </c>
      <c r="BL154" s="17">
        <f ca="1" t="shared" si="980"/>
        <v>102018.102034713</v>
      </c>
      <c r="BM154" s="17">
        <f ca="1">BK154*'Ejercicio 3 - TIR'!$D$5</f>
        <v>15419.550494486</v>
      </c>
      <c r="BN154" s="17">
        <f ca="1" t="shared" si="981"/>
        <v>86598.5515402272</v>
      </c>
      <c r="BO154" s="17">
        <f ca="1" t="shared" si="982"/>
        <v>36768.4076554791</v>
      </c>
      <c r="BP154" s="17">
        <f ca="1" t="shared" si="983"/>
        <v>-95690.5348187641</v>
      </c>
      <c r="BQ154" s="17">
        <f ca="1" t="shared" ref="BQ154:BT154" si="1154">BE154</f>
        <v>18679.5378658363</v>
      </c>
      <c r="BR154" s="17">
        <f ca="1" t="shared" si="1154"/>
        <v>20263.7071667776</v>
      </c>
      <c r="BS154" s="17">
        <f ca="1" t="shared" si="1154"/>
        <v>18250.7424247364</v>
      </c>
      <c r="BT154" s="17">
        <f ca="1" t="shared" si="1154"/>
        <v>18930.0784728286</v>
      </c>
      <c r="BU154" s="17">
        <f ca="1" t="shared" si="985"/>
        <v>51882.1704087992</v>
      </c>
      <c r="BV154" s="19">
        <f ca="1" t="shared" si="986"/>
        <v>8.90546217361001</v>
      </c>
    </row>
    <row r="155" ht="15" customHeight="1" spans="1:74">
      <c r="A155" s="15">
        <v>154</v>
      </c>
      <c r="B155" s="16">
        <f ca="1" t="shared" ref="B155:F155" si="1155">RAND()</f>
        <v>0.193007557738378</v>
      </c>
      <c r="C155" s="17">
        <f ca="1">IF(B155&lt;=('Ejercicio 3 - TIR'!$D$13-'Ejercicio 3 - TIR'!$C$13)/('Ejercicio 3 - TIR'!$E$13-'Ejercicio 3 - TIR'!$C$13),'Ejercicio 3 - TIR'!$C$13+SQRT(('Ejercicio 3 - TIR'!$E$13-'Ejercicio 3 - TIR'!$C$13)*('Ejercicio 3 - TIR'!$D$13-'Ejercicio 3 - TIR'!$C$13)*B155),'Ejercicio 3 - TIR'!$E$13-SQRT(('Ejercicio 3 - TIR'!$E$13-'Ejercicio 3 - TIR'!$C$13)*('Ejercicio 3 - TIR'!$E$13-'Ejercicio 3 - TIR'!$D$13)*(1-B155)))</f>
        <v>68786.5250864805</v>
      </c>
      <c r="D155" s="16">
        <f ca="1" t="shared" si="1155"/>
        <v>0.135766773871284</v>
      </c>
      <c r="E155" s="17">
        <f ca="1">IF(D155&lt;=('Ejercicio 3 - TIR'!$D$14-'Ejercicio 3 - TIR'!$C$14)/('Ejercicio 3 - TIR'!$E$14-'Ejercicio 3 - TIR'!$C$14),'Ejercicio 3 - TIR'!$C$14+SQRT(('Ejercicio 3 - TIR'!$E$14-'Ejercicio 3 - TIR'!$C$14)*('Ejercicio 3 - TIR'!$D$14-'Ejercicio 3 - TIR'!$C$14)*D155),'Ejercicio 3 - TIR'!$E$14-SQRT(('Ejercicio 3 - TIR'!$E$14-'Ejercicio 3 - TIR'!$C$14)*('Ejercicio 3 - TIR'!$E$14-'Ejercicio 3 - TIR'!$D$14)*(1-D155)))</f>
        <v>28191.0042369678</v>
      </c>
      <c r="F155" s="16">
        <f ca="1" t="shared" si="1155"/>
        <v>0.208007214706262</v>
      </c>
      <c r="G155" s="17">
        <f ca="1">IF(F155&lt;=('Ejercicio 3 - TIR'!$D$18-'Ejercicio 3 - TIR'!$C$18)/('Ejercicio 3 - TIR'!$E$18-'Ejercicio 3 - TIR'!$C$18),'Ejercicio 3 - TIR'!$C$18+SQRT(('Ejercicio 3 - TIR'!$E$18-'Ejercicio 3 - TIR'!$C$18)*('Ejercicio 3 - TIR'!$D$18-'Ejercicio 3 - TIR'!$C$18)*F155),'Ejercicio 3 - TIR'!$E$18-SQRT(('Ejercicio 3 - TIR'!$E$18-'Ejercicio 3 - TIR'!$C$18)*('Ejercicio 3 - TIR'!$E$18-'Ejercicio 3 - TIR'!$D$18)*(1-F155)))</f>
        <v>35585.7928896388</v>
      </c>
      <c r="H155" s="16">
        <f ca="1" t="shared" ref="H155:L155" si="1156">RAND()</f>
        <v>0.391284863946771</v>
      </c>
      <c r="I155" s="17">
        <f ca="1">IF(H155&lt;=('Ejercicio 3 - TIR'!$D$18-'Ejercicio 3 - TIR'!$C$18)/('Ejercicio 3 - TIR'!$E$18-'Ejercicio 3 - TIR'!$C$18),'Ejercicio 3 - TIR'!$C$18+SQRT(('Ejercicio 3 - TIR'!$E$18-'Ejercicio 3 - TIR'!$C$18)*('Ejercicio 3 - TIR'!$D$18-'Ejercicio 3 - TIR'!$C$18)*H155),'Ejercicio 3 - TIR'!$E$18-SQRT(('Ejercicio 3 - TIR'!$E$18-'Ejercicio 3 - TIR'!$C$18)*('Ejercicio 3 - TIR'!$E$18-'Ejercicio 3 - TIR'!$D$18)*(1-H155)))</f>
        <v>37661.11803799</v>
      </c>
      <c r="J155" s="16">
        <f ca="1" t="shared" si="1156"/>
        <v>0.384570113862549</v>
      </c>
      <c r="K155" s="17">
        <f ca="1">IF(J155&lt;=('Ejercicio 3 - TIR'!$D$18-'Ejercicio 3 - TIR'!$C$18)/('Ejercicio 3 - TIR'!$E$18-'Ejercicio 3 - TIR'!$C$18),'Ejercicio 3 - TIR'!$C$18+SQRT(('Ejercicio 3 - TIR'!$E$18-'Ejercicio 3 - TIR'!$C$18)*('Ejercicio 3 - TIR'!$D$18-'Ejercicio 3 - TIR'!$C$18)*J155),'Ejercicio 3 - TIR'!$E$18-SQRT(('Ejercicio 3 - TIR'!$E$18-'Ejercicio 3 - TIR'!$C$18)*('Ejercicio 3 - TIR'!$E$18-'Ejercicio 3 - TIR'!$D$18)*(1-J155)))</f>
        <v>37595.0982271056</v>
      </c>
      <c r="L155" s="16">
        <f ca="1" t="shared" si="1156"/>
        <v>0.729612184500488</v>
      </c>
      <c r="M155" s="17">
        <f ca="1">IF(L155&lt;=('Ejercicio 3 - TIR'!$D$18-'Ejercicio 3 - TIR'!$C$18)/('Ejercicio 3 - TIR'!$E$18-'Ejercicio 3 - TIR'!$C$18),'Ejercicio 3 - TIR'!$C$18+SQRT(('Ejercicio 3 - TIR'!$E$18-'Ejercicio 3 - TIR'!$C$18)*('Ejercicio 3 - TIR'!$D$18-'Ejercicio 3 - TIR'!$C$18)*L155),'Ejercicio 3 - TIR'!$E$18-SQRT(('Ejercicio 3 - TIR'!$E$18-'Ejercicio 3 - TIR'!$C$18)*('Ejercicio 3 - TIR'!$E$18-'Ejercicio 3 - TIR'!$D$18)*(1-L155)))</f>
        <v>40496.7693638385</v>
      </c>
      <c r="N155" s="16">
        <f ca="1" t="shared" ref="N155:R155" si="1157">RAND()</f>
        <v>0.0253378113270954</v>
      </c>
      <c r="O155" s="17">
        <f ca="1">IF(N155&lt;=('Ejercicio 3 - TIR'!$D$18-'Ejercicio 3 - TIR'!$C$18)/('Ejercicio 3 - TIR'!$E$18-'Ejercicio 3 - TIR'!$C$18),'Ejercicio 3 - TIR'!$C$18+SQRT(('Ejercicio 3 - TIR'!$E$18-'Ejercicio 3 - TIR'!$C$18)*('Ejercicio 3 - TIR'!$D$18-'Ejercicio 3 - TIR'!$C$18)*N155),'Ejercicio 3 - TIR'!$E$18-SQRT(('Ejercicio 3 - TIR'!$E$18-'Ejercicio 3 - TIR'!$C$18)*('Ejercicio 3 - TIR'!$E$18-'Ejercicio 3 - TIR'!$D$18)*(1-N155)))</f>
        <v>31949.5311485237</v>
      </c>
      <c r="P155" s="16">
        <f ca="1" t="shared" si="1157"/>
        <v>0.881283328492331</v>
      </c>
      <c r="Q155" s="18">
        <f ca="1">IF(P155&lt;=('Ejercicio 3 - TIR'!$D$22-'Ejercicio 3 - TIR'!$C$22)/('Ejercicio 3 - TIR'!$E$22-'Ejercicio 3 - TIR'!$C$22),'Ejercicio 3 - TIR'!$C$22+SQRT(('Ejercicio 3 - TIR'!$E$22-'Ejercicio 3 - TIR'!$C$22)*('Ejercicio 3 - TIR'!$D$22-'Ejercicio 3 - TIR'!$C$22)*P155),'Ejercicio 3 - TIR'!$E$22-SQRT(('Ejercicio 3 - TIR'!$E$22-'Ejercicio 3 - TIR'!$C$22)*('Ejercicio 3 - TIR'!$E$22-'Ejercicio 3 - TIR'!$D$22)*(1-P155)))</f>
        <v>0.16538186028546</v>
      </c>
      <c r="R155" s="16">
        <f ca="1" t="shared" si="1157"/>
        <v>0.31945626321507</v>
      </c>
      <c r="S155" s="18">
        <f ca="1">IF(R155&lt;=('Ejercicio 3 - TIR'!$D$23-'Ejercicio 3 - TIR'!$C$23)/('Ejercicio 3 - TIR'!$E$23-'Ejercicio 3 - TIR'!$C$23),'Ejercicio 3 - TIR'!$C$23+SQRT(('Ejercicio 3 - TIR'!$E$23-'Ejercicio 3 - TIR'!$C$23)*('Ejercicio 3 - TIR'!$D$23-'Ejercicio 3 - TIR'!$C$23)*R155),'Ejercicio 3 - TIR'!$E$23-SQRT(('Ejercicio 3 - TIR'!$E$23-'Ejercicio 3 - TIR'!$C$23)*('Ejercicio 3 - TIR'!$E$23-'Ejercicio 3 - TIR'!$D$23)*(1-R155)))</f>
        <v>0.143979601201586</v>
      </c>
      <c r="T155" s="16">
        <f ca="1" t="shared" ref="T155:X155" si="1158">RAND()</f>
        <v>0.578076725542811</v>
      </c>
      <c r="U155" s="18">
        <f ca="1">IF(T155&lt;=('Ejercicio 3 - TIR'!$D$24-'Ejercicio 3 - TIR'!$C$24)/('Ejercicio 3 - TIR'!$E$24-'Ejercicio 3 - TIR'!$C$24),'Ejercicio 3 - TIR'!$C$24+SQRT(('Ejercicio 3 - TIR'!$E$24-'Ejercicio 3 - TIR'!$C$24)*('Ejercicio 3 - TIR'!$D$24-'Ejercicio 3 - TIR'!$C$24)*T155),'Ejercicio 3 - TIR'!$E$24-SQRT(('Ejercicio 3 - TIR'!$E$24-'Ejercicio 3 - TIR'!$C$24)*('Ejercicio 3 - TIR'!$E$24-'Ejercicio 3 - TIR'!$D$24)*(1-T155)))</f>
        <v>0.185628715932044</v>
      </c>
      <c r="V155" s="16">
        <f ca="1" t="shared" si="1158"/>
        <v>0.115266308529304</v>
      </c>
      <c r="W155" s="18">
        <f ca="1">IF(V155&lt;=('Ejercicio 3 - TIR'!$D$25-'Ejercicio 3 - TIR'!$C$25)/('Ejercicio 3 - TIR'!$E$25-'Ejercicio 3 - TIR'!$C$25),'Ejercicio 3 - TIR'!$C$25+SQRT(('Ejercicio 3 - TIR'!$E$25-'Ejercicio 3 - TIR'!$C$25)*('Ejercicio 3 - TIR'!$D$25-'Ejercicio 3 - TIR'!$C$25)*V155),'Ejercicio 3 - TIR'!$E$25-SQRT(('Ejercicio 3 - TIR'!$E$25-'Ejercicio 3 - TIR'!$C$25)*('Ejercicio 3 - TIR'!$E$25-'Ejercicio 3 - TIR'!$D$25)*(1-V155)))</f>
        <v>0.192703260681456</v>
      </c>
      <c r="X155" s="16">
        <f ca="1" t="shared" si="1158"/>
        <v>0.140086841399257</v>
      </c>
      <c r="Y155" s="18">
        <f ca="1">IF(X155&lt;=('Ejercicio 3 - TIR'!$D$26-'Ejercicio 3 - TIR'!$C$26)/('Ejercicio 3 - TIR'!$E$26-'Ejercicio 3 - TIR'!$C$26),'Ejercicio 3 - TIR'!$C$26+SQRT(('Ejercicio 3 - TIR'!$E$26-'Ejercicio 3 - TIR'!$C$26)*('Ejercicio 3 - TIR'!$D$26-'Ejercicio 3 - TIR'!$C$26)*X155),'Ejercicio 3 - TIR'!$E$26-SQRT(('Ejercicio 3 - TIR'!$E$26-'Ejercicio 3 - TIR'!$C$26)*('Ejercicio 3 - TIR'!$E$26-'Ejercicio 3 - TIR'!$D$26)*(1-X155)))</f>
        <v>0.209448251123893</v>
      </c>
      <c r="Z155" s="16">
        <f ca="1" t="shared" si="956"/>
        <v>1.16538186028546</v>
      </c>
      <c r="AA155" s="16">
        <f ca="1" t="shared" si="957"/>
        <v>1.33317307577692</v>
      </c>
      <c r="AB155" s="16">
        <f ca="1" t="shared" si="958"/>
        <v>1.58064828194857</v>
      </c>
      <c r="AC155" s="16">
        <f ca="1" t="shared" si="959"/>
        <v>1.8852443598706</v>
      </c>
      <c r="AD155" s="16">
        <f ca="1" t="shared" si="960"/>
        <v>2.28010549398668</v>
      </c>
      <c r="AE155" s="15">
        <f ca="1" t="shared" si="961"/>
        <v>4662.28072402502</v>
      </c>
      <c r="AF155" s="15">
        <f ca="1" t="shared" si="962"/>
        <v>5333.55404335999</v>
      </c>
      <c r="AG155" s="15">
        <f ca="1" t="shared" si="963"/>
        <v>6323.61483178306</v>
      </c>
      <c r="AH155" s="15">
        <f ca="1" t="shared" si="964"/>
        <v>7542.19602916128</v>
      </c>
      <c r="AI155" s="15">
        <f ca="1" t="shared" si="965"/>
        <v>9121.89579710267</v>
      </c>
      <c r="AJ155" s="17">
        <f ca="1" t="shared" si="966"/>
        <v>41471.0375174604</v>
      </c>
      <c r="AK155" s="17">
        <f ca="1" t="shared" si="967"/>
        <v>50208.7885719049</v>
      </c>
      <c r="AL155" s="17">
        <f ca="1" t="shared" si="968"/>
        <v>59424.6274223621</v>
      </c>
      <c r="AM155" s="17">
        <f ca="1" t="shared" si="969"/>
        <v>76346.306036157</v>
      </c>
      <c r="AN155" s="17">
        <f ca="1" t="shared" si="970"/>
        <v>72848.3015020475</v>
      </c>
      <c r="AO155" s="17">
        <f ca="1">C155/'Ejercicio 3 - TIR'!$D$7</f>
        <v>13757.3050172961</v>
      </c>
      <c r="AP155" s="17">
        <f ca="1" t="shared" si="971"/>
        <v>27713.7325001643</v>
      </c>
      <c r="AQ155" s="17">
        <f ca="1" t="shared" si="972"/>
        <v>36451.4835546088</v>
      </c>
      <c r="AR155" s="17">
        <f ca="1" t="shared" si="973"/>
        <v>45667.322405066</v>
      </c>
      <c r="AS155" s="17">
        <f ca="1" t="shared" si="974"/>
        <v>62589.0010188609</v>
      </c>
      <c r="AT155" s="17">
        <f ca="1" t="shared" si="975"/>
        <v>59090.9964847514</v>
      </c>
      <c r="AU155" s="17">
        <f ca="1">AP155*'Ejercicio 3 - TIR'!$D$5</f>
        <v>13856.8662500821</v>
      </c>
      <c r="AV155" s="17">
        <f ca="1">AQ155*'Ejercicio 3 - TIR'!$D$5</f>
        <v>18225.7417773044</v>
      </c>
      <c r="AW155" s="17">
        <f ca="1">AR155*'Ejercicio 3 - TIR'!$D$5</f>
        <v>22833.661202533</v>
      </c>
      <c r="AX155" s="17">
        <f ca="1">AS155*'Ejercicio 3 - TIR'!$D$5</f>
        <v>31294.5005094304</v>
      </c>
      <c r="AY155" s="17">
        <f ca="1">AT155*'Ejercicio 3 - TIR'!$D$5</f>
        <v>29545.4982423757</v>
      </c>
      <c r="AZ155" s="17">
        <f ca="1" t="shared" ref="AZ155:BD155" si="1159">AJ155-AU155-AE155</f>
        <v>22951.8905433532</v>
      </c>
      <c r="BA155" s="17">
        <f ca="1" t="shared" si="1159"/>
        <v>26649.4927512405</v>
      </c>
      <c r="BB155" s="17">
        <f ca="1" t="shared" si="1159"/>
        <v>30267.351388046</v>
      </c>
      <c r="BC155" s="17">
        <f ca="1" t="shared" si="1159"/>
        <v>37509.6094975653</v>
      </c>
      <c r="BD155" s="17">
        <f ca="1" t="shared" si="1159"/>
        <v>34180.9074625691</v>
      </c>
      <c r="BE155" s="17">
        <f ca="1" t="shared" ref="BE155:BI155" si="1160">AZ155/Z155</f>
        <v>19694.7381159092</v>
      </c>
      <c r="BF155" s="17">
        <f ca="1" t="shared" si="1160"/>
        <v>19989.5221674126</v>
      </c>
      <c r="BG155" s="17">
        <f ca="1" t="shared" si="1160"/>
        <v>19148.6947056517</v>
      </c>
      <c r="BH155" s="17">
        <f ca="1" t="shared" si="1160"/>
        <v>19896.4178310232</v>
      </c>
      <c r="BI155" s="17">
        <f ca="1" t="shared" si="1160"/>
        <v>14990.9324602368</v>
      </c>
      <c r="BJ155" s="17">
        <f ca="1" t="shared" si="978"/>
        <v>64278.4636417119</v>
      </c>
      <c r="BK155" s="17">
        <f ca="1" t="shared" si="979"/>
        <v>31368.1067523873</v>
      </c>
      <c r="BL155" s="17">
        <f ca="1" t="shared" si="980"/>
        <v>95646.5703940992</v>
      </c>
      <c r="BM155" s="17">
        <f ca="1">BK155*'Ejercicio 3 - TIR'!$D$5</f>
        <v>15684.0533761937</v>
      </c>
      <c r="BN155" s="17">
        <f ca="1" t="shared" si="981"/>
        <v>79962.5170179056</v>
      </c>
      <c r="BO155" s="17">
        <f ca="1" t="shared" si="982"/>
        <v>35069.6567456158</v>
      </c>
      <c r="BP155" s="17">
        <f ca="1" t="shared" si="983"/>
        <v>-96977.5293234483</v>
      </c>
      <c r="BQ155" s="17">
        <f ca="1" t="shared" ref="BQ155:BT155" si="1161">BE155</f>
        <v>19694.7381159092</v>
      </c>
      <c r="BR155" s="17">
        <f ca="1" t="shared" si="1161"/>
        <v>19989.5221674126</v>
      </c>
      <c r="BS155" s="17">
        <f ca="1" t="shared" si="1161"/>
        <v>19148.6947056517</v>
      </c>
      <c r="BT155" s="17">
        <f ca="1" t="shared" si="1161"/>
        <v>19896.4178310232</v>
      </c>
      <c r="BU155" s="17">
        <f ca="1" t="shared" si="985"/>
        <v>50060.5892058526</v>
      </c>
      <c r="BV155" s="19">
        <f ca="1" t="shared" si="986"/>
        <v>8.77057548922096</v>
      </c>
    </row>
    <row r="156" ht="15" customHeight="1" spans="1:74">
      <c r="A156" s="15">
        <v>155</v>
      </c>
      <c r="B156" s="16">
        <f ca="1" t="shared" ref="B156:F156" si="1162">RAND()</f>
        <v>0.582536958313572</v>
      </c>
      <c r="C156" s="17">
        <f ca="1">IF(B156&lt;=('Ejercicio 3 - TIR'!$D$13-'Ejercicio 3 - TIR'!$C$13)/('Ejercicio 3 - TIR'!$E$13-'Ejercicio 3 - TIR'!$C$13),'Ejercicio 3 - TIR'!$C$13+SQRT(('Ejercicio 3 - TIR'!$E$13-'Ejercicio 3 - TIR'!$C$13)*('Ejercicio 3 - TIR'!$D$13-'Ejercicio 3 - TIR'!$C$13)*B156),'Ejercicio 3 - TIR'!$E$13-SQRT(('Ejercicio 3 - TIR'!$E$13-'Ejercicio 3 - TIR'!$C$13)*('Ejercicio 3 - TIR'!$E$13-'Ejercicio 3 - TIR'!$D$13)*(1-B156)))</f>
        <v>77617.9614417338</v>
      </c>
      <c r="D156" s="16">
        <f ca="1" t="shared" si="1162"/>
        <v>0.797946215797604</v>
      </c>
      <c r="E156" s="17">
        <f ca="1">IF(D156&lt;=('Ejercicio 3 - TIR'!$D$14-'Ejercicio 3 - TIR'!$C$14)/('Ejercicio 3 - TIR'!$E$14-'Ejercicio 3 - TIR'!$C$14),'Ejercicio 3 - TIR'!$C$14+SQRT(('Ejercicio 3 - TIR'!$E$14-'Ejercicio 3 - TIR'!$C$14)*('Ejercicio 3 - TIR'!$D$14-'Ejercicio 3 - TIR'!$C$14)*D156),'Ejercicio 3 - TIR'!$E$14-SQRT(('Ejercicio 3 - TIR'!$E$14-'Ejercicio 3 - TIR'!$C$14)*('Ejercicio 3 - TIR'!$E$14-'Ejercicio 3 - TIR'!$D$14)*(1-D156)))</f>
        <v>34494.7236554048</v>
      </c>
      <c r="F156" s="16">
        <f ca="1" t="shared" si="1162"/>
        <v>0.0758338430615844</v>
      </c>
      <c r="G156" s="17">
        <f ca="1">IF(F156&lt;=('Ejercicio 3 - TIR'!$D$18-'Ejercicio 3 - TIR'!$C$18)/('Ejercicio 3 - TIR'!$E$18-'Ejercicio 3 - TIR'!$C$18),'Ejercicio 3 - TIR'!$C$18+SQRT(('Ejercicio 3 - TIR'!$E$18-'Ejercicio 3 - TIR'!$C$18)*('Ejercicio 3 - TIR'!$D$18-'Ejercicio 3 - TIR'!$C$18)*F156),'Ejercicio 3 - TIR'!$E$18-SQRT(('Ejercicio 3 - TIR'!$E$18-'Ejercicio 3 - TIR'!$C$18)*('Ejercicio 3 - TIR'!$E$18-'Ejercicio 3 - TIR'!$D$18)*(1-F156)))</f>
        <v>33372.6957258605</v>
      </c>
      <c r="H156" s="16">
        <f ca="1" t="shared" ref="H156:L156" si="1163">RAND()</f>
        <v>0.47625276815272</v>
      </c>
      <c r="I156" s="17">
        <f ca="1">IF(H156&lt;=('Ejercicio 3 - TIR'!$D$18-'Ejercicio 3 - TIR'!$C$18)/('Ejercicio 3 - TIR'!$E$18-'Ejercicio 3 - TIR'!$C$18),'Ejercicio 3 - TIR'!$C$18+SQRT(('Ejercicio 3 - TIR'!$E$18-'Ejercicio 3 - TIR'!$C$18)*('Ejercicio 3 - TIR'!$D$18-'Ejercicio 3 - TIR'!$C$18)*H156),'Ejercicio 3 - TIR'!$E$18-SQRT(('Ejercicio 3 - TIR'!$E$18-'Ejercicio 3 - TIR'!$C$18)*('Ejercicio 3 - TIR'!$E$18-'Ejercicio 3 - TIR'!$D$18)*(1-H156)))</f>
        <v>38452.0953155361</v>
      </c>
      <c r="J156" s="16">
        <f ca="1" t="shared" si="1163"/>
        <v>0.395818508629778</v>
      </c>
      <c r="K156" s="17">
        <f ca="1">IF(J156&lt;=('Ejercicio 3 - TIR'!$D$18-'Ejercicio 3 - TIR'!$C$18)/('Ejercicio 3 - TIR'!$E$18-'Ejercicio 3 - TIR'!$C$18),'Ejercicio 3 - TIR'!$C$18+SQRT(('Ejercicio 3 - TIR'!$E$18-'Ejercicio 3 - TIR'!$C$18)*('Ejercicio 3 - TIR'!$D$18-'Ejercicio 3 - TIR'!$C$18)*J156),'Ejercicio 3 - TIR'!$E$18-SQRT(('Ejercicio 3 - TIR'!$E$18-'Ejercicio 3 - TIR'!$C$18)*('Ejercicio 3 - TIR'!$E$18-'Ejercicio 3 - TIR'!$D$18)*(1-J156)))</f>
        <v>37705.3732092915</v>
      </c>
      <c r="L156" s="16">
        <f ca="1" t="shared" si="1163"/>
        <v>0.704989791691767</v>
      </c>
      <c r="M156" s="17">
        <f ca="1">IF(L156&lt;=('Ejercicio 3 - TIR'!$D$18-'Ejercicio 3 - TIR'!$C$18)/('Ejercicio 3 - TIR'!$E$18-'Ejercicio 3 - TIR'!$C$18),'Ejercicio 3 - TIR'!$C$18+SQRT(('Ejercicio 3 - TIR'!$E$18-'Ejercicio 3 - TIR'!$C$18)*('Ejercicio 3 - TIR'!$D$18-'Ejercicio 3 - TIR'!$C$18)*L156),'Ejercicio 3 - TIR'!$E$18-SQRT(('Ejercicio 3 - TIR'!$E$18-'Ejercicio 3 - TIR'!$C$18)*('Ejercicio 3 - TIR'!$E$18-'Ejercicio 3 - TIR'!$D$18)*(1-L156)))</f>
        <v>40296.1966853282</v>
      </c>
      <c r="N156" s="16">
        <f ca="1" t="shared" ref="N156:R156" si="1164">RAND()</f>
        <v>0.917533416247627</v>
      </c>
      <c r="O156" s="17">
        <f ca="1">IF(N156&lt;=('Ejercicio 3 - TIR'!$D$18-'Ejercicio 3 - TIR'!$C$18)/('Ejercicio 3 - TIR'!$E$18-'Ejercicio 3 - TIR'!$C$18),'Ejercicio 3 - TIR'!$C$18+SQRT(('Ejercicio 3 - TIR'!$E$18-'Ejercicio 3 - TIR'!$C$18)*('Ejercicio 3 - TIR'!$D$18-'Ejercicio 3 - TIR'!$C$18)*N156),'Ejercicio 3 - TIR'!$E$18-SQRT(('Ejercicio 3 - TIR'!$E$18-'Ejercicio 3 - TIR'!$C$18)*('Ejercicio 3 - TIR'!$E$18-'Ejercicio 3 - TIR'!$D$18)*(1-N156)))</f>
        <v>42513.0352271438</v>
      </c>
      <c r="P156" s="16">
        <f ca="1" t="shared" si="1164"/>
        <v>0.984905169124205</v>
      </c>
      <c r="Q156" s="18">
        <f ca="1">IF(P156&lt;=('Ejercicio 3 - TIR'!$D$22-'Ejercicio 3 - TIR'!$C$22)/('Ejercicio 3 - TIR'!$E$22-'Ejercicio 3 - TIR'!$C$22),'Ejercicio 3 - TIR'!$C$22+SQRT(('Ejercicio 3 - TIR'!$E$22-'Ejercicio 3 - TIR'!$C$22)*('Ejercicio 3 - TIR'!$D$22-'Ejercicio 3 - TIR'!$C$22)*P156),'Ejercicio 3 - TIR'!$E$22-SQRT(('Ejercicio 3 - TIR'!$E$22-'Ejercicio 3 - TIR'!$C$22)*('Ejercicio 3 - TIR'!$E$22-'Ejercicio 3 - TIR'!$D$22)*(1-P156)))</f>
        <v>0.174787448266307</v>
      </c>
      <c r="R156" s="16">
        <f ca="1" t="shared" si="1164"/>
        <v>0.319494834212711</v>
      </c>
      <c r="S156" s="18">
        <f ca="1">IF(R156&lt;=('Ejercicio 3 - TIR'!$D$23-'Ejercicio 3 - TIR'!$C$23)/('Ejercicio 3 - TIR'!$E$23-'Ejercicio 3 - TIR'!$C$23),'Ejercicio 3 - TIR'!$C$23+SQRT(('Ejercicio 3 - TIR'!$E$23-'Ejercicio 3 - TIR'!$C$23)*('Ejercicio 3 - TIR'!$D$23-'Ejercicio 3 - TIR'!$C$23)*R156),'Ejercicio 3 - TIR'!$E$23-SQRT(('Ejercicio 3 - TIR'!$E$23-'Ejercicio 3 - TIR'!$C$23)*('Ejercicio 3 - TIR'!$E$23-'Ejercicio 3 - TIR'!$D$23)*(1-R156)))</f>
        <v>0.143981048800728</v>
      </c>
      <c r="T156" s="16">
        <f ca="1" t="shared" ref="T156:X156" si="1165">RAND()</f>
        <v>0.717664302329007</v>
      </c>
      <c r="U156" s="18">
        <f ca="1">IF(T156&lt;=('Ejercicio 3 - TIR'!$D$24-'Ejercicio 3 - TIR'!$C$24)/('Ejercicio 3 - TIR'!$E$24-'Ejercicio 3 - TIR'!$C$24),'Ejercicio 3 - TIR'!$C$24+SQRT(('Ejercicio 3 - TIR'!$E$24-'Ejercicio 3 - TIR'!$C$24)*('Ejercicio 3 - TIR'!$D$24-'Ejercicio 3 - TIR'!$C$24)*T156),'Ejercicio 3 - TIR'!$E$24-SQRT(('Ejercicio 3 - TIR'!$E$24-'Ejercicio 3 - TIR'!$C$24)*('Ejercicio 3 - TIR'!$E$24-'Ejercicio 3 - TIR'!$D$24)*(1-T156)))</f>
        <v>0.191883457654278</v>
      </c>
      <c r="V156" s="16">
        <f ca="1" t="shared" si="1165"/>
        <v>0.746125352419886</v>
      </c>
      <c r="W156" s="18">
        <f ca="1">IF(V156&lt;=('Ejercicio 3 - TIR'!$D$25-'Ejercicio 3 - TIR'!$C$25)/('Ejercicio 3 - TIR'!$E$25-'Ejercicio 3 - TIR'!$C$25),'Ejercicio 3 - TIR'!$C$25+SQRT(('Ejercicio 3 - TIR'!$E$25-'Ejercicio 3 - TIR'!$C$25)*('Ejercicio 3 - TIR'!$D$25-'Ejercicio 3 - TIR'!$C$25)*V156),'Ejercicio 3 - TIR'!$E$25-SQRT(('Ejercicio 3 - TIR'!$E$25-'Ejercicio 3 - TIR'!$C$25)*('Ejercicio 3 - TIR'!$E$25-'Ejercicio 3 - TIR'!$D$25)*(1-V156)))</f>
        <v>0.220191255200354</v>
      </c>
      <c r="X156" s="16">
        <f ca="1" t="shared" si="1165"/>
        <v>0.0644731264556815</v>
      </c>
      <c r="Y156" s="18">
        <f ca="1">IF(X156&lt;=('Ejercicio 3 - TIR'!$D$26-'Ejercicio 3 - TIR'!$C$26)/('Ejercicio 3 - TIR'!$E$26-'Ejercicio 3 - TIR'!$C$26),'Ejercicio 3 - TIR'!$C$26+SQRT(('Ejercicio 3 - TIR'!$E$26-'Ejercicio 3 - TIR'!$C$26)*('Ejercicio 3 - TIR'!$D$26-'Ejercicio 3 - TIR'!$C$26)*X156),'Ejercicio 3 - TIR'!$E$26-SQRT(('Ejercicio 3 - TIR'!$E$26-'Ejercicio 3 - TIR'!$C$26)*('Ejercicio 3 - TIR'!$E$26-'Ejercicio 3 - TIR'!$D$26)*(1-X156)))</f>
        <v>0.203193841041575</v>
      </c>
      <c r="Z156" s="16">
        <f ca="1" t="shared" si="956"/>
        <v>1.17478744826631</v>
      </c>
      <c r="AA156" s="16">
        <f ca="1" t="shared" si="957"/>
        <v>1.34393457718562</v>
      </c>
      <c r="AB156" s="16">
        <f ca="1" t="shared" si="958"/>
        <v>1.60181339071714</v>
      </c>
      <c r="AC156" s="16">
        <f ca="1" t="shared" si="959"/>
        <v>1.95451869181588</v>
      </c>
      <c r="AD156" s="16">
        <f ca="1" t="shared" si="960"/>
        <v>2.3516648521935</v>
      </c>
      <c r="AE156" s="15">
        <f ca="1" t="shared" si="961"/>
        <v>6029.24472637961</v>
      </c>
      <c r="AF156" s="15">
        <f ca="1" t="shared" si="962"/>
        <v>6897.34170556</v>
      </c>
      <c r="AG156" s="15">
        <f ca="1" t="shared" si="963"/>
        <v>8220.82748064591</v>
      </c>
      <c r="AH156" s="15">
        <f ca="1" t="shared" si="964"/>
        <v>10030.9818023949</v>
      </c>
      <c r="AI156" s="15">
        <f ca="1" t="shared" si="965"/>
        <v>12069.2155242417</v>
      </c>
      <c r="AJ156" s="17">
        <f ca="1" t="shared" si="966"/>
        <v>39205.8240535515</v>
      </c>
      <c r="AK156" s="17">
        <f ca="1" t="shared" si="967"/>
        <v>51677.1004597862</v>
      </c>
      <c r="AL156" s="17">
        <f ca="1" t="shared" si="968"/>
        <v>60396.9717086303</v>
      </c>
      <c r="AM156" s="17">
        <f ca="1" t="shared" si="969"/>
        <v>78759.669630563</v>
      </c>
      <c r="AN156" s="17">
        <f ca="1" t="shared" si="970"/>
        <v>99976.4107037381</v>
      </c>
      <c r="AO156" s="17">
        <f ca="1">C156/'Ejercicio 3 - TIR'!$D$7</f>
        <v>15523.5922883468</v>
      </c>
      <c r="AP156" s="17">
        <f ca="1" t="shared" si="971"/>
        <v>23682.2317652048</v>
      </c>
      <c r="AQ156" s="17">
        <f ca="1" t="shared" si="972"/>
        <v>36153.5081714395</v>
      </c>
      <c r="AR156" s="17">
        <f ca="1" t="shared" si="973"/>
        <v>44873.3794202835</v>
      </c>
      <c r="AS156" s="17">
        <f ca="1" t="shared" si="974"/>
        <v>63236.0773422162</v>
      </c>
      <c r="AT156" s="17">
        <f ca="1" t="shared" si="975"/>
        <v>84452.8184153914</v>
      </c>
      <c r="AU156" s="17">
        <f ca="1">AP156*'Ejercicio 3 - TIR'!$D$5</f>
        <v>11841.1158826024</v>
      </c>
      <c r="AV156" s="17">
        <f ca="1">AQ156*'Ejercicio 3 - TIR'!$D$5</f>
        <v>18076.7540857197</v>
      </c>
      <c r="AW156" s="17">
        <f ca="1">AR156*'Ejercicio 3 - TIR'!$D$5</f>
        <v>22436.6897101417</v>
      </c>
      <c r="AX156" s="17">
        <f ca="1">AS156*'Ejercicio 3 - TIR'!$D$5</f>
        <v>31618.0386711081</v>
      </c>
      <c r="AY156" s="17">
        <f ca="1">AT156*'Ejercicio 3 - TIR'!$D$5</f>
        <v>42226.4092076957</v>
      </c>
      <c r="AZ156" s="17">
        <f ca="1" t="shared" ref="AZ156:BD156" si="1166">AJ156-AU156-AE156</f>
        <v>21335.4634445695</v>
      </c>
      <c r="BA156" s="17">
        <f ca="1" t="shared" si="1166"/>
        <v>26703.0046685065</v>
      </c>
      <c r="BB156" s="17">
        <f ca="1" t="shared" si="1166"/>
        <v>29739.4545178426</v>
      </c>
      <c r="BC156" s="17">
        <f ca="1" t="shared" si="1166"/>
        <v>37110.64915706</v>
      </c>
      <c r="BD156" s="17">
        <f ca="1" t="shared" si="1166"/>
        <v>45680.7859718008</v>
      </c>
      <c r="BE156" s="17">
        <f ca="1" t="shared" ref="BE156:BI156" si="1167">AZ156/Z156</f>
        <v>18161.1264880769</v>
      </c>
      <c r="BF156" s="17">
        <f ca="1" t="shared" si="1167"/>
        <v>19869.274235377</v>
      </c>
      <c r="BG156" s="17">
        <f ca="1" t="shared" si="1167"/>
        <v>18566.1168087302</v>
      </c>
      <c r="BH156" s="17">
        <f ca="1" t="shared" si="1167"/>
        <v>18987.1037368191</v>
      </c>
      <c r="BI156" s="17">
        <f ca="1" t="shared" si="1167"/>
        <v>19424.8708225546</v>
      </c>
      <c r="BJ156" s="17">
        <f ca="1" t="shared" si="978"/>
        <v>81120.0292065432</v>
      </c>
      <c r="BK156" s="17">
        <f ca="1" t="shared" si="979"/>
        <v>36506.2863642872</v>
      </c>
      <c r="BL156" s="17">
        <f ca="1" t="shared" si="980"/>
        <v>117626.31557083</v>
      </c>
      <c r="BM156" s="17">
        <f ca="1">BK156*'Ejercicio 3 - TIR'!$D$5</f>
        <v>18253.1431821436</v>
      </c>
      <c r="BN156" s="17">
        <f ca="1" t="shared" si="981"/>
        <v>99373.1723886868</v>
      </c>
      <c r="BO156" s="17">
        <f ca="1" t="shared" si="982"/>
        <v>42256.5197995782</v>
      </c>
      <c r="BP156" s="17">
        <f ca="1" t="shared" si="983"/>
        <v>-112112.685097139</v>
      </c>
      <c r="BQ156" s="17">
        <f ca="1" t="shared" ref="BQ156:BT156" si="1168">BE156</f>
        <v>18161.1264880769</v>
      </c>
      <c r="BR156" s="17">
        <f ca="1" t="shared" si="1168"/>
        <v>19869.274235377</v>
      </c>
      <c r="BS156" s="17">
        <f ca="1" t="shared" si="1168"/>
        <v>18566.1168087302</v>
      </c>
      <c r="BT156" s="17">
        <f ca="1" t="shared" si="1168"/>
        <v>18987.1037368191</v>
      </c>
      <c r="BU156" s="17">
        <f ca="1" t="shared" si="985"/>
        <v>61681.3906221328</v>
      </c>
      <c r="BV156" s="19">
        <f ca="1" t="shared" si="986"/>
        <v>5.84399178411277</v>
      </c>
    </row>
    <row r="157" ht="15" customHeight="1" spans="1:74">
      <c r="A157" s="15">
        <v>156</v>
      </c>
      <c r="B157" s="16">
        <f ca="1" t="shared" ref="B157:F157" si="1169">RAND()</f>
        <v>0.127160228289874</v>
      </c>
      <c r="C157" s="17">
        <f ca="1">IF(B157&lt;=('Ejercicio 3 - TIR'!$D$13-'Ejercicio 3 - TIR'!$C$13)/('Ejercicio 3 - TIR'!$E$13-'Ejercicio 3 - TIR'!$C$13),'Ejercicio 3 - TIR'!$C$13+SQRT(('Ejercicio 3 - TIR'!$E$13-'Ejercicio 3 - TIR'!$C$13)*('Ejercicio 3 - TIR'!$D$13-'Ejercicio 3 - TIR'!$C$13)*B157),'Ejercicio 3 - TIR'!$E$13-SQRT(('Ejercicio 3 - TIR'!$E$13-'Ejercicio 3 - TIR'!$C$13)*('Ejercicio 3 - TIR'!$E$13-'Ejercicio 3 - TIR'!$D$13)*(1-B157)))</f>
        <v>67131.9065694911</v>
      </c>
      <c r="D157" s="16">
        <f ca="1" t="shared" si="1169"/>
        <v>0.882093089755368</v>
      </c>
      <c r="E157" s="17">
        <f ca="1">IF(D157&lt;=('Ejercicio 3 - TIR'!$D$14-'Ejercicio 3 - TIR'!$C$14)/('Ejercicio 3 - TIR'!$E$14-'Ejercicio 3 - TIR'!$C$14),'Ejercicio 3 - TIR'!$C$14+SQRT(('Ejercicio 3 - TIR'!$E$14-'Ejercicio 3 - TIR'!$C$14)*('Ejercicio 3 - TIR'!$D$14-'Ejercicio 3 - TIR'!$C$14)*D157),'Ejercicio 3 - TIR'!$E$14-SQRT(('Ejercicio 3 - TIR'!$E$14-'Ejercicio 3 - TIR'!$C$14)*('Ejercicio 3 - TIR'!$E$14-'Ejercicio 3 - TIR'!$D$14)*(1-D157)))</f>
        <v>35794.5230310113</v>
      </c>
      <c r="F157" s="16">
        <f ca="1" t="shared" si="1169"/>
        <v>0.169688505481086</v>
      </c>
      <c r="G157" s="17">
        <f ca="1">IF(F157&lt;=('Ejercicio 3 - TIR'!$D$18-'Ejercicio 3 - TIR'!$C$18)/('Ejercicio 3 - TIR'!$E$18-'Ejercicio 3 - TIR'!$C$18),'Ejercicio 3 - TIR'!$C$18+SQRT(('Ejercicio 3 - TIR'!$E$18-'Ejercicio 3 - TIR'!$C$18)*('Ejercicio 3 - TIR'!$D$18-'Ejercicio 3 - TIR'!$C$18)*F157),'Ejercicio 3 - TIR'!$E$18-SQRT(('Ejercicio 3 - TIR'!$E$18-'Ejercicio 3 - TIR'!$C$18)*('Ejercicio 3 - TIR'!$E$18-'Ejercicio 3 - TIR'!$D$18)*(1-F157)))</f>
        <v>35045.1239649946</v>
      </c>
      <c r="H157" s="16">
        <f ca="1" t="shared" ref="H157:L157" si="1170">RAND()</f>
        <v>0.777389167990566</v>
      </c>
      <c r="I157" s="17">
        <f ca="1">IF(H157&lt;=('Ejercicio 3 - TIR'!$D$18-'Ejercicio 3 - TIR'!$C$18)/('Ejercicio 3 - TIR'!$E$18-'Ejercicio 3 - TIR'!$C$18),'Ejercicio 3 - TIR'!$C$18+SQRT(('Ejercicio 3 - TIR'!$E$18-'Ejercicio 3 - TIR'!$C$18)*('Ejercicio 3 - TIR'!$D$18-'Ejercicio 3 - TIR'!$C$18)*H157),'Ejercicio 3 - TIR'!$E$18-SQRT(('Ejercicio 3 - TIR'!$E$18-'Ejercicio 3 - TIR'!$C$18)*('Ejercicio 3 - TIR'!$E$18-'Ejercicio 3 - TIR'!$D$18)*(1-H157)))</f>
        <v>40913.9490457524</v>
      </c>
      <c r="J157" s="16">
        <f ca="1" t="shared" si="1170"/>
        <v>0.655915687945707</v>
      </c>
      <c r="K157" s="17">
        <f ca="1">IF(J157&lt;=('Ejercicio 3 - TIR'!$D$18-'Ejercicio 3 - TIR'!$C$18)/('Ejercicio 3 - TIR'!$E$18-'Ejercicio 3 - TIR'!$C$18),'Ejercicio 3 - TIR'!$C$18+SQRT(('Ejercicio 3 - TIR'!$E$18-'Ejercicio 3 - TIR'!$C$18)*('Ejercicio 3 - TIR'!$D$18-'Ejercicio 3 - TIR'!$C$18)*J157),'Ejercicio 3 - TIR'!$E$18-SQRT(('Ejercicio 3 - TIR'!$E$18-'Ejercicio 3 - TIR'!$C$18)*('Ejercicio 3 - TIR'!$E$18-'Ejercicio 3 - TIR'!$D$18)*(1-J157)))</f>
        <v>39919.0399329701</v>
      </c>
      <c r="L157" s="16">
        <f ca="1" t="shared" si="1170"/>
        <v>0.991148074123015</v>
      </c>
      <c r="M157" s="17">
        <f ca="1">IF(L157&lt;=('Ejercicio 3 - TIR'!$D$18-'Ejercicio 3 - TIR'!$C$18)/('Ejercicio 3 - TIR'!$E$18-'Ejercicio 3 - TIR'!$C$18),'Ejercicio 3 - TIR'!$C$18+SQRT(('Ejercicio 3 - TIR'!$E$18-'Ejercicio 3 - TIR'!$C$18)*('Ejercicio 3 - TIR'!$D$18-'Ejercicio 3 - TIR'!$C$18)*L157),'Ejercicio 3 - TIR'!$E$18-SQRT(('Ejercicio 3 - TIR'!$E$18-'Ejercicio 3 - TIR'!$C$18)*('Ejercicio 3 - TIR'!$E$18-'Ejercicio 3 - TIR'!$D$18)*(1-L157)))</f>
        <v>44185.2028223086</v>
      </c>
      <c r="N157" s="16">
        <f ca="1" t="shared" ref="N157:R157" si="1171">RAND()</f>
        <v>0.602413982581663</v>
      </c>
      <c r="O157" s="17">
        <f ca="1">IF(N157&lt;=('Ejercicio 3 - TIR'!$D$18-'Ejercicio 3 - TIR'!$C$18)/('Ejercicio 3 - TIR'!$E$18-'Ejercicio 3 - TIR'!$C$18),'Ejercicio 3 - TIR'!$C$18+SQRT(('Ejercicio 3 - TIR'!$E$18-'Ejercicio 3 - TIR'!$C$18)*('Ejercicio 3 - TIR'!$D$18-'Ejercicio 3 - TIR'!$C$18)*N157),'Ejercicio 3 - TIR'!$E$18-SQRT(('Ejercicio 3 - TIR'!$E$18-'Ejercicio 3 - TIR'!$C$18)*('Ejercicio 3 - TIR'!$E$18-'Ejercicio 3 - TIR'!$D$18)*(1-N157)))</f>
        <v>39505.8980316038</v>
      </c>
      <c r="P157" s="16">
        <f ca="1" t="shared" si="1171"/>
        <v>0.927565068014193</v>
      </c>
      <c r="Q157" s="18">
        <f ca="1">IF(P157&lt;=('Ejercicio 3 - TIR'!$D$22-'Ejercicio 3 - TIR'!$C$22)/('Ejercicio 3 - TIR'!$E$22-'Ejercicio 3 - TIR'!$C$22),'Ejercicio 3 - TIR'!$C$22+SQRT(('Ejercicio 3 - TIR'!$E$22-'Ejercicio 3 - TIR'!$C$22)*('Ejercicio 3 - TIR'!$D$22-'Ejercicio 3 - TIR'!$C$22)*P157),'Ejercicio 3 - TIR'!$E$22-SQRT(('Ejercicio 3 - TIR'!$E$22-'Ejercicio 3 - TIR'!$C$22)*('Ejercicio 3 - TIR'!$E$22-'Ejercicio 3 - TIR'!$D$22)*(1-P157)))</f>
        <v>0.168581467801225</v>
      </c>
      <c r="R157" s="16">
        <f ca="1" t="shared" si="1171"/>
        <v>0.0043130757821801</v>
      </c>
      <c r="S157" s="18">
        <f ca="1">IF(R157&lt;=('Ejercicio 3 - TIR'!$D$23-'Ejercicio 3 - TIR'!$C$23)/('Ejercicio 3 - TIR'!$E$23-'Ejercicio 3 - TIR'!$C$23),'Ejercicio 3 - TIR'!$C$23+SQRT(('Ejercicio 3 - TIR'!$E$23-'Ejercicio 3 - TIR'!$C$23)*('Ejercicio 3 - TIR'!$D$23-'Ejercicio 3 - TIR'!$C$23)*R157),'Ejercicio 3 - TIR'!$E$23-SQRT(('Ejercicio 3 - TIR'!$E$23-'Ejercicio 3 - TIR'!$C$23)*('Ejercicio 3 - TIR'!$E$23-'Ejercicio 3 - TIR'!$D$23)*(1-R157)))</f>
        <v>0.122786312331366</v>
      </c>
      <c r="T157" s="16">
        <f ca="1" t="shared" ref="T157:X157" si="1172">RAND()</f>
        <v>0.678292253136099</v>
      </c>
      <c r="U157" s="18">
        <f ca="1">IF(T157&lt;=('Ejercicio 3 - TIR'!$D$24-'Ejercicio 3 - TIR'!$C$24)/('Ejercicio 3 - TIR'!$E$24-'Ejercicio 3 - TIR'!$C$24),'Ejercicio 3 - TIR'!$C$24+SQRT(('Ejercicio 3 - TIR'!$E$24-'Ejercicio 3 - TIR'!$C$24)*('Ejercicio 3 - TIR'!$D$24-'Ejercicio 3 - TIR'!$C$24)*T157),'Ejercicio 3 - TIR'!$E$24-SQRT(('Ejercicio 3 - TIR'!$E$24-'Ejercicio 3 - TIR'!$C$24)*('Ejercicio 3 - TIR'!$E$24-'Ejercicio 3 - TIR'!$D$24)*(1-T157)))</f>
        <v>0.189986974640684</v>
      </c>
      <c r="V157" s="16">
        <f ca="1" t="shared" si="1172"/>
        <v>0.319494747443279</v>
      </c>
      <c r="W157" s="18">
        <f ca="1">IF(V157&lt;=('Ejercicio 3 - TIR'!$D$25-'Ejercicio 3 - TIR'!$C$25)/('Ejercicio 3 - TIR'!$E$25-'Ejercicio 3 - TIR'!$C$25),'Ejercicio 3 - TIR'!$C$25+SQRT(('Ejercicio 3 - TIR'!$E$25-'Ejercicio 3 - TIR'!$C$25)*('Ejercicio 3 - TIR'!$D$25-'Ejercicio 3 - TIR'!$C$25)*V157),'Ejercicio 3 - TIR'!$E$25-SQRT(('Ejercicio 3 - TIR'!$E$25-'Ejercicio 3 - TIR'!$C$25)*('Ejercicio 3 - TIR'!$E$25-'Ejercicio 3 - TIR'!$D$25)*(1-V157)))</f>
        <v>0.201196635526344</v>
      </c>
      <c r="X157" s="16">
        <f ca="1" t="shared" si="1172"/>
        <v>0.742492006491572</v>
      </c>
      <c r="Y157" s="18">
        <f ca="1">IF(X157&lt;=('Ejercicio 3 - TIR'!$D$26-'Ejercicio 3 - TIR'!$C$26)/('Ejercicio 3 - TIR'!$E$26-'Ejercicio 3 - TIR'!$C$26),'Ejercicio 3 - TIR'!$C$26+SQRT(('Ejercicio 3 - TIR'!$E$26-'Ejercicio 3 - TIR'!$C$26)*('Ejercicio 3 - TIR'!$D$26-'Ejercicio 3 - TIR'!$C$26)*X157),'Ejercicio 3 - TIR'!$E$26-SQRT(('Ejercicio 3 - TIR'!$E$26-'Ejercicio 3 - TIR'!$C$26)*('Ejercicio 3 - TIR'!$E$26-'Ejercicio 3 - TIR'!$D$26)*(1-X157)))</f>
        <v>0.242710012537606</v>
      </c>
      <c r="Z157" s="16">
        <f ca="1" t="shared" si="956"/>
        <v>1.16858146780123</v>
      </c>
      <c r="AA157" s="16">
        <f ca="1" t="shared" si="957"/>
        <v>1.31206727689131</v>
      </c>
      <c r="AB157" s="16">
        <f ca="1" t="shared" si="958"/>
        <v>1.56134296935294</v>
      </c>
      <c r="AC157" s="16">
        <f ca="1" t="shared" si="959"/>
        <v>1.87547992168946</v>
      </c>
      <c r="AD157" s="16">
        <f ca="1" t="shared" si="960"/>
        <v>2.33067767699673</v>
      </c>
      <c r="AE157" s="15">
        <f ca="1" t="shared" si="961"/>
        <v>6034.29323181264</v>
      </c>
      <c r="AF157" s="15">
        <f ca="1" t="shared" si="962"/>
        <v>6775.22184527304</v>
      </c>
      <c r="AG157" s="15">
        <f ca="1" t="shared" si="963"/>
        <v>8062.42574617594</v>
      </c>
      <c r="AH157" s="15">
        <f ca="1" t="shared" si="964"/>
        <v>9684.55868048752</v>
      </c>
      <c r="AI157" s="15">
        <f ca="1" t="shared" si="965"/>
        <v>12035.0980392498</v>
      </c>
      <c r="AJ157" s="17">
        <f ca="1" t="shared" si="966"/>
        <v>40953.0824022893</v>
      </c>
      <c r="AK157" s="17">
        <f ca="1" t="shared" si="967"/>
        <v>53681.8537113303</v>
      </c>
      <c r="AL157" s="17">
        <f ca="1" t="shared" si="968"/>
        <v>62327.312342662</v>
      </c>
      <c r="AM157" s="17">
        <f ca="1" t="shared" si="969"/>
        <v>82868.4607290161</v>
      </c>
      <c r="AN157" s="17">
        <f ca="1" t="shared" si="970"/>
        <v>92075.5146519682</v>
      </c>
      <c r="AO157" s="17">
        <f ca="1">C157/'Ejercicio 3 - TIR'!$D$7</f>
        <v>13426.3813138982</v>
      </c>
      <c r="AP157" s="17">
        <f ca="1" t="shared" si="971"/>
        <v>27526.7010883911</v>
      </c>
      <c r="AQ157" s="17">
        <f ca="1" t="shared" si="972"/>
        <v>40255.4723974321</v>
      </c>
      <c r="AR157" s="17">
        <f ca="1" t="shared" si="973"/>
        <v>48900.9310287637</v>
      </c>
      <c r="AS157" s="17">
        <f ca="1" t="shared" si="974"/>
        <v>69442.0794151179</v>
      </c>
      <c r="AT157" s="17">
        <f ca="1" t="shared" si="975"/>
        <v>78649.13333807</v>
      </c>
      <c r="AU157" s="17">
        <f ca="1">AP157*'Ejercicio 3 - TIR'!$D$5</f>
        <v>13763.3505441955</v>
      </c>
      <c r="AV157" s="17">
        <f ca="1">AQ157*'Ejercicio 3 - TIR'!$D$5</f>
        <v>20127.7361987161</v>
      </c>
      <c r="AW157" s="17">
        <f ca="1">AR157*'Ejercicio 3 - TIR'!$D$5</f>
        <v>24450.4655143819</v>
      </c>
      <c r="AX157" s="17">
        <f ca="1">AS157*'Ejercicio 3 - TIR'!$D$5</f>
        <v>34721.039707559</v>
      </c>
      <c r="AY157" s="17">
        <f ca="1">AT157*'Ejercicio 3 - TIR'!$D$5</f>
        <v>39324.566669035</v>
      </c>
      <c r="AZ157" s="17">
        <f ca="1" t="shared" ref="AZ157:BD157" si="1173">AJ157-AU157-AE157</f>
        <v>21155.4386262811</v>
      </c>
      <c r="BA157" s="17">
        <f ca="1" t="shared" si="1173"/>
        <v>26778.8956673412</v>
      </c>
      <c r="BB157" s="17">
        <f ca="1" t="shared" si="1173"/>
        <v>29814.4210821041</v>
      </c>
      <c r="BC157" s="17">
        <f ca="1" t="shared" si="1173"/>
        <v>38462.8623409696</v>
      </c>
      <c r="BD157" s="17">
        <f ca="1" t="shared" si="1173"/>
        <v>40715.8499436834</v>
      </c>
      <c r="BE157" s="17">
        <f ca="1" t="shared" ref="BE157:BI157" si="1174">AZ157/Z157</f>
        <v>18103.5205582086</v>
      </c>
      <c r="BF157" s="17">
        <f ca="1" t="shared" si="1174"/>
        <v>20409.6970780253</v>
      </c>
      <c r="BG157" s="17">
        <f ca="1" t="shared" si="1174"/>
        <v>19095.3696063717</v>
      </c>
      <c r="BH157" s="17">
        <f ca="1" t="shared" si="1174"/>
        <v>20508.2773193977</v>
      </c>
      <c r="BI157" s="17">
        <f ca="1" t="shared" si="1174"/>
        <v>17469.5327224093</v>
      </c>
      <c r="BJ157" s="17">
        <f ca="1" t="shared" si="978"/>
        <v>83425.4957871234</v>
      </c>
      <c r="BK157" s="17">
        <f ca="1" t="shared" si="979"/>
        <v>31292.5672111486</v>
      </c>
      <c r="BL157" s="17">
        <f ca="1" t="shared" si="980"/>
        <v>114718.062998272</v>
      </c>
      <c r="BM157" s="17">
        <f ca="1">BK157*'Ejercicio 3 - TIR'!$D$5</f>
        <v>15646.2836055743</v>
      </c>
      <c r="BN157" s="17">
        <f ca="1" t="shared" si="981"/>
        <v>99071.7793926977</v>
      </c>
      <c r="BO157" s="17">
        <f ca="1" t="shared" si="982"/>
        <v>42507.7136879604</v>
      </c>
      <c r="BP157" s="17">
        <f ca="1" t="shared" si="983"/>
        <v>-102926.429600502</v>
      </c>
      <c r="BQ157" s="17">
        <f ca="1" t="shared" ref="BQ157:BT157" si="1175">BE157</f>
        <v>18103.5205582086</v>
      </c>
      <c r="BR157" s="17">
        <f ca="1" t="shared" si="1175"/>
        <v>20409.6970780253</v>
      </c>
      <c r="BS157" s="17">
        <f ca="1" t="shared" si="1175"/>
        <v>19095.3696063717</v>
      </c>
      <c r="BT157" s="17">
        <f ca="1" t="shared" si="1175"/>
        <v>20508.2773193977</v>
      </c>
      <c r="BU157" s="17">
        <f ca="1" t="shared" si="985"/>
        <v>59977.2464103697</v>
      </c>
      <c r="BV157" s="19">
        <f ca="1" t="shared" si="986"/>
        <v>8.7249245209323</v>
      </c>
    </row>
    <row r="158" ht="15" customHeight="1" spans="1:74">
      <c r="A158" s="15">
        <v>157</v>
      </c>
      <c r="B158" s="16">
        <f ca="1" t="shared" ref="B158:F158" si="1176">RAND()</f>
        <v>0.84526565848891</v>
      </c>
      <c r="C158" s="17">
        <f ca="1">IF(B158&lt;=('Ejercicio 3 - TIR'!$D$13-'Ejercicio 3 - TIR'!$C$13)/('Ejercicio 3 - TIR'!$E$13-'Ejercicio 3 - TIR'!$C$13),'Ejercicio 3 - TIR'!$C$13+SQRT(('Ejercicio 3 - TIR'!$E$13-'Ejercicio 3 - TIR'!$C$13)*('Ejercicio 3 - TIR'!$D$13-'Ejercicio 3 - TIR'!$C$13)*B158),'Ejercicio 3 - TIR'!$E$13-SQRT(('Ejercicio 3 - TIR'!$E$13-'Ejercicio 3 - TIR'!$C$13)*('Ejercicio 3 - TIR'!$E$13-'Ejercicio 3 - TIR'!$D$13)*(1-B158)))</f>
        <v>86373.5107304446</v>
      </c>
      <c r="D158" s="16">
        <f ca="1" t="shared" si="1176"/>
        <v>0.0840105215928264</v>
      </c>
      <c r="E158" s="17">
        <f ca="1">IF(D158&lt;=('Ejercicio 3 - TIR'!$D$14-'Ejercicio 3 - TIR'!$C$14)/('Ejercicio 3 - TIR'!$E$14-'Ejercicio 3 - TIR'!$C$14),'Ejercicio 3 - TIR'!$C$14+SQRT(('Ejercicio 3 - TIR'!$E$14-'Ejercicio 3 - TIR'!$C$14)*('Ejercicio 3 - TIR'!$D$14-'Ejercicio 3 - TIR'!$C$14)*D158),'Ejercicio 3 - TIR'!$E$14-SQRT(('Ejercicio 3 - TIR'!$E$14-'Ejercicio 3 - TIR'!$C$14)*('Ejercicio 3 - TIR'!$E$14-'Ejercicio 3 - TIR'!$D$14)*(1-D158)))</f>
        <v>27510.1372710396</v>
      </c>
      <c r="F158" s="16">
        <f ca="1" t="shared" si="1176"/>
        <v>0.246692168743444</v>
      </c>
      <c r="G158" s="17">
        <f ca="1">IF(F158&lt;=('Ejercicio 3 - TIR'!$D$18-'Ejercicio 3 - TIR'!$C$18)/('Ejercicio 3 - TIR'!$E$18-'Ejercicio 3 - TIR'!$C$18),'Ejercicio 3 - TIR'!$C$18+SQRT(('Ejercicio 3 - TIR'!$E$18-'Ejercicio 3 - TIR'!$C$18)*('Ejercicio 3 - TIR'!$D$18-'Ejercicio 3 - TIR'!$C$18)*F158),'Ejercicio 3 - TIR'!$E$18-SQRT(('Ejercicio 3 - TIR'!$E$18-'Ejercicio 3 - TIR'!$C$18)*('Ejercicio 3 - TIR'!$E$18-'Ejercicio 3 - TIR'!$D$18)*(1-F158)))</f>
        <v>36083.0769608412</v>
      </c>
      <c r="H158" s="16">
        <f ca="1" t="shared" ref="H158:L158" si="1177">RAND()</f>
        <v>0.491265017313044</v>
      </c>
      <c r="I158" s="17">
        <f ca="1">IF(H158&lt;=('Ejercicio 3 - TIR'!$D$18-'Ejercicio 3 - TIR'!$C$18)/('Ejercicio 3 - TIR'!$E$18-'Ejercicio 3 - TIR'!$C$18),'Ejercicio 3 - TIR'!$C$18+SQRT(('Ejercicio 3 - TIR'!$E$18-'Ejercicio 3 - TIR'!$C$18)*('Ejercicio 3 - TIR'!$D$18-'Ejercicio 3 - TIR'!$C$18)*H158),'Ejercicio 3 - TIR'!$E$18-SQRT(('Ejercicio 3 - TIR'!$E$18-'Ejercicio 3 - TIR'!$C$18)*('Ejercicio 3 - TIR'!$E$18-'Ejercicio 3 - TIR'!$D$18)*(1-H158)))</f>
        <v>38584.2735625652</v>
      </c>
      <c r="J158" s="16">
        <f ca="1" t="shared" si="1177"/>
        <v>0.855471400838376</v>
      </c>
      <c r="K158" s="17">
        <f ca="1">IF(J158&lt;=('Ejercicio 3 - TIR'!$D$18-'Ejercicio 3 - TIR'!$C$18)/('Ejercicio 3 - TIR'!$E$18-'Ejercicio 3 - TIR'!$C$18),'Ejercicio 3 - TIR'!$C$18+SQRT(('Ejercicio 3 - TIR'!$E$18-'Ejercicio 3 - TIR'!$C$18)*('Ejercicio 3 - TIR'!$D$18-'Ejercicio 3 - TIR'!$C$18)*J158),'Ejercicio 3 - TIR'!$E$18-SQRT(('Ejercicio 3 - TIR'!$E$18-'Ejercicio 3 - TIR'!$C$18)*('Ejercicio 3 - TIR'!$E$18-'Ejercicio 3 - TIR'!$D$18)*(1-J158)))</f>
        <v>41707.6383951452</v>
      </c>
      <c r="L158" s="16">
        <f ca="1" t="shared" si="1177"/>
        <v>0.348866048437644</v>
      </c>
      <c r="M158" s="17">
        <f ca="1">IF(L158&lt;=('Ejercicio 3 - TIR'!$D$18-'Ejercicio 3 - TIR'!$C$18)/('Ejercicio 3 - TIR'!$E$18-'Ejercicio 3 - TIR'!$C$18),'Ejercicio 3 - TIR'!$C$18+SQRT(('Ejercicio 3 - TIR'!$E$18-'Ejercicio 3 - TIR'!$C$18)*('Ejercicio 3 - TIR'!$D$18-'Ejercicio 3 - TIR'!$C$18)*L158),'Ejercicio 3 - TIR'!$E$18-SQRT(('Ejercicio 3 - TIR'!$E$18-'Ejercicio 3 - TIR'!$C$18)*('Ejercicio 3 - TIR'!$E$18-'Ejercicio 3 - TIR'!$D$18)*(1-L158)))</f>
        <v>37233.9413368956</v>
      </c>
      <c r="N158" s="16">
        <f ca="1" t="shared" ref="N158:R158" si="1178">RAND()</f>
        <v>0.956842414339492</v>
      </c>
      <c r="O158" s="17">
        <f ca="1">IF(N158&lt;=('Ejercicio 3 - TIR'!$D$18-'Ejercicio 3 - TIR'!$C$18)/('Ejercicio 3 - TIR'!$E$18-'Ejercicio 3 - TIR'!$C$18),'Ejercicio 3 - TIR'!$C$18+SQRT(('Ejercicio 3 - TIR'!$E$18-'Ejercicio 3 - TIR'!$C$18)*('Ejercicio 3 - TIR'!$D$18-'Ejercicio 3 - TIR'!$C$18)*N158),'Ejercicio 3 - TIR'!$E$18-SQRT(('Ejercicio 3 - TIR'!$E$18-'Ejercicio 3 - TIR'!$C$18)*('Ejercicio 3 - TIR'!$E$18-'Ejercicio 3 - TIR'!$D$18)*(1-N158)))</f>
        <v>43200.8838490697</v>
      </c>
      <c r="P158" s="16">
        <f ca="1" t="shared" si="1178"/>
        <v>0.140973586926706</v>
      </c>
      <c r="Q158" s="18">
        <f ca="1">IF(P158&lt;=('Ejercicio 3 - TIR'!$D$22-'Ejercicio 3 - TIR'!$C$22)/('Ejercicio 3 - TIR'!$E$22-'Ejercicio 3 - TIR'!$C$22),'Ejercicio 3 - TIR'!$C$22+SQRT(('Ejercicio 3 - TIR'!$E$22-'Ejercicio 3 - TIR'!$C$22)*('Ejercicio 3 - TIR'!$D$22-'Ejercicio 3 - TIR'!$C$22)*P158),'Ejercicio 3 - TIR'!$E$22-SQRT(('Ejercicio 3 - TIR'!$E$22-'Ejercicio 3 - TIR'!$C$22)*('Ejercicio 3 - TIR'!$E$22-'Ejercicio 3 - TIR'!$D$22)*(1-P158)))</f>
        <v>0.135929609426099</v>
      </c>
      <c r="R158" s="16">
        <f ca="1" t="shared" si="1178"/>
        <v>0.467584339495225</v>
      </c>
      <c r="S158" s="18">
        <f ca="1">IF(R158&lt;=('Ejercicio 3 - TIR'!$D$23-'Ejercicio 3 - TIR'!$C$23)/('Ejercicio 3 - TIR'!$E$23-'Ejercicio 3 - TIR'!$C$23),'Ejercicio 3 - TIR'!$C$23+SQRT(('Ejercicio 3 - TIR'!$E$23-'Ejercicio 3 - TIR'!$C$23)*('Ejercicio 3 - TIR'!$D$23-'Ejercicio 3 - TIR'!$C$23)*R158),'Ejercicio 3 - TIR'!$E$23-SQRT(('Ejercicio 3 - TIR'!$E$23-'Ejercicio 3 - TIR'!$C$23)*('Ejercicio 3 - TIR'!$E$23-'Ejercicio 3 - TIR'!$D$23)*(1-R158)))</f>
        <v>0.149011235945602</v>
      </c>
      <c r="T158" s="16">
        <f ca="1" t="shared" ref="T158:X158" si="1179">RAND()</f>
        <v>0.549344798204511</v>
      </c>
      <c r="U158" s="18">
        <f ca="1">IF(T158&lt;=('Ejercicio 3 - TIR'!$D$24-'Ejercicio 3 - TIR'!$C$24)/('Ejercicio 3 - TIR'!$E$24-'Ejercicio 3 - TIR'!$C$24),'Ejercicio 3 - TIR'!$C$24+SQRT(('Ejercicio 3 - TIR'!$E$24-'Ejercicio 3 - TIR'!$C$24)*('Ejercicio 3 - TIR'!$D$24-'Ejercicio 3 - TIR'!$C$24)*T158),'Ejercicio 3 - TIR'!$E$24-SQRT(('Ejercicio 3 - TIR'!$E$24-'Ejercicio 3 - TIR'!$C$24)*('Ejercicio 3 - TIR'!$E$24-'Ejercicio 3 - TIR'!$D$24)*(1-T158)))</f>
        <v>0.184477689193587</v>
      </c>
      <c r="V158" s="16">
        <f ca="1" t="shared" si="1179"/>
        <v>0.753629200337238</v>
      </c>
      <c r="W158" s="18">
        <f ca="1">IF(V158&lt;=('Ejercicio 3 - TIR'!$D$25-'Ejercicio 3 - TIR'!$C$25)/('Ejercicio 3 - TIR'!$E$25-'Ejercicio 3 - TIR'!$C$25),'Ejercicio 3 - TIR'!$C$25+SQRT(('Ejercicio 3 - TIR'!$E$25-'Ejercicio 3 - TIR'!$C$25)*('Ejercicio 3 - TIR'!$D$25-'Ejercicio 3 - TIR'!$C$25)*V158),'Ejercicio 3 - TIR'!$E$25-SQRT(('Ejercicio 3 - TIR'!$E$25-'Ejercicio 3 - TIR'!$C$25)*('Ejercicio 3 - TIR'!$E$25-'Ejercicio 3 - TIR'!$D$25)*(1-V158)))</f>
        <v>0.220635092392114</v>
      </c>
      <c r="X158" s="16">
        <f ca="1" t="shared" si="1179"/>
        <v>0.415640248317534</v>
      </c>
      <c r="Y158" s="18">
        <f ca="1">IF(X158&lt;=('Ejercicio 3 - TIR'!$D$26-'Ejercicio 3 - TIR'!$C$26)/('Ejercicio 3 - TIR'!$E$26-'Ejercicio 3 - TIR'!$C$26),'Ejercicio 3 - TIR'!$C$26+SQRT(('Ejercicio 3 - TIR'!$E$26-'Ejercicio 3 - TIR'!$C$26)*('Ejercicio 3 - TIR'!$D$26-'Ejercicio 3 - TIR'!$C$26)*X158),'Ejercicio 3 - TIR'!$E$26-SQRT(('Ejercicio 3 - TIR'!$E$26-'Ejercicio 3 - TIR'!$C$26)*('Ejercicio 3 - TIR'!$E$26-'Ejercicio 3 - TIR'!$D$26)*(1-X158)))</f>
        <v>0.223825782968649</v>
      </c>
      <c r="Z158" s="16">
        <f ca="1" t="shared" si="956"/>
        <v>1.1359296094261</v>
      </c>
      <c r="AA158" s="16">
        <f ca="1" t="shared" si="957"/>
        <v>1.30519588447389</v>
      </c>
      <c r="AB158" s="16">
        <f ca="1" t="shared" si="958"/>
        <v>1.54597540518661</v>
      </c>
      <c r="AC158" s="16">
        <f ca="1" t="shared" si="959"/>
        <v>1.8870718315459</v>
      </c>
      <c r="AD158" s="16">
        <f ca="1" t="shared" si="960"/>
        <v>2.30944716175974</v>
      </c>
      <c r="AE158" s="15">
        <f ca="1" t="shared" si="961"/>
        <v>3739.44221451079</v>
      </c>
      <c r="AF158" s="15">
        <f ca="1" t="shared" si="962"/>
        <v>4296.6611206422</v>
      </c>
      <c r="AG158" s="15">
        <f ca="1" t="shared" si="963"/>
        <v>5089.2992354262</v>
      </c>
      <c r="AH158" s="15">
        <f ca="1" t="shared" si="964"/>
        <v>6212.17724244558</v>
      </c>
      <c r="AI158" s="15">
        <f ca="1" t="shared" si="965"/>
        <v>7602.62267767598</v>
      </c>
      <c r="AJ158" s="17">
        <f ca="1" t="shared" si="966"/>
        <v>40987.8355190202</v>
      </c>
      <c r="AK158" s="17">
        <f ca="1" t="shared" si="967"/>
        <v>50360.0350592748</v>
      </c>
      <c r="AL158" s="17">
        <f ca="1" t="shared" si="968"/>
        <v>64478.9831673113</v>
      </c>
      <c r="AM158" s="17">
        <f ca="1" t="shared" si="969"/>
        <v>70263.121874288</v>
      </c>
      <c r="AN158" s="17">
        <f ca="1" t="shared" si="970"/>
        <v>99770.1585907462</v>
      </c>
      <c r="AO158" s="17">
        <f ca="1">C158/'Ejercicio 3 - TIR'!$D$7</f>
        <v>17274.7021460889</v>
      </c>
      <c r="AP158" s="17">
        <f ca="1" t="shared" si="971"/>
        <v>23713.1333729313</v>
      </c>
      <c r="AQ158" s="17">
        <f ca="1" t="shared" si="972"/>
        <v>33085.3329131859</v>
      </c>
      <c r="AR158" s="17">
        <f ca="1" t="shared" si="973"/>
        <v>47204.2810212224</v>
      </c>
      <c r="AS158" s="17">
        <f ca="1" t="shared" si="974"/>
        <v>52988.4197281991</v>
      </c>
      <c r="AT158" s="17">
        <f ca="1" t="shared" si="975"/>
        <v>82495.4564446573</v>
      </c>
      <c r="AU158" s="17">
        <f ca="1">AP158*'Ejercicio 3 - TIR'!$D$5</f>
        <v>11856.5666864656</v>
      </c>
      <c r="AV158" s="17">
        <f ca="1">AQ158*'Ejercicio 3 - TIR'!$D$5</f>
        <v>16542.6664565929</v>
      </c>
      <c r="AW158" s="17">
        <f ca="1">AR158*'Ejercicio 3 - TIR'!$D$5</f>
        <v>23602.1405106112</v>
      </c>
      <c r="AX158" s="17">
        <f ca="1">AS158*'Ejercicio 3 - TIR'!$D$5</f>
        <v>26494.2098640995</v>
      </c>
      <c r="AY158" s="17">
        <f ca="1">AT158*'Ejercicio 3 - TIR'!$D$5</f>
        <v>41247.7282223287</v>
      </c>
      <c r="AZ158" s="17">
        <f ca="1" t="shared" ref="AZ158:BD158" si="1180">AJ158-AU158-AE158</f>
        <v>25391.8266180438</v>
      </c>
      <c r="BA158" s="17">
        <f ca="1" t="shared" si="1180"/>
        <v>29520.7074820397</v>
      </c>
      <c r="BB158" s="17">
        <f ca="1" t="shared" si="1180"/>
        <v>35787.5434212739</v>
      </c>
      <c r="BC158" s="17">
        <f ca="1" t="shared" si="1180"/>
        <v>37556.7347677429</v>
      </c>
      <c r="BD158" s="17">
        <f ca="1" t="shared" si="1180"/>
        <v>50919.8076907416</v>
      </c>
      <c r="BE158" s="17">
        <f ca="1" t="shared" ref="BE158:BI158" si="1181">AZ158/Z158</f>
        <v>22353.3451433424</v>
      </c>
      <c r="BF158" s="17">
        <f ca="1" t="shared" si="1181"/>
        <v>22617.8367808286</v>
      </c>
      <c r="BG158" s="17">
        <f ca="1" t="shared" si="1181"/>
        <v>23148.8439603954</v>
      </c>
      <c r="BH158" s="17">
        <f ca="1" t="shared" si="1181"/>
        <v>19902.1225053083</v>
      </c>
      <c r="BI158" s="17">
        <f ca="1" t="shared" si="1181"/>
        <v>22048.4835218928</v>
      </c>
      <c r="BJ158" s="17">
        <f ca="1" t="shared" si="978"/>
        <v>63533.2084402231</v>
      </c>
      <c r="BK158" s="17">
        <f ca="1" t="shared" si="979"/>
        <v>39895.0118415299</v>
      </c>
      <c r="BL158" s="17">
        <f ca="1" t="shared" si="980"/>
        <v>103428.220281753</v>
      </c>
      <c r="BM158" s="17">
        <f ca="1">BK158*'Ejercicio 3 - TIR'!$D$5</f>
        <v>19947.505920765</v>
      </c>
      <c r="BN158" s="17">
        <f ca="1" t="shared" si="981"/>
        <v>83480.7143609881</v>
      </c>
      <c r="BO158" s="17">
        <f ca="1" t="shared" si="982"/>
        <v>36147.488344084</v>
      </c>
      <c r="BP158" s="17">
        <f ca="1" t="shared" si="983"/>
        <v>-113883.648001484</v>
      </c>
      <c r="BQ158" s="17">
        <f ca="1" t="shared" ref="BQ158:BT158" si="1182">BE158</f>
        <v>22353.3451433424</v>
      </c>
      <c r="BR158" s="17">
        <f ca="1" t="shared" si="1182"/>
        <v>22617.8367808286</v>
      </c>
      <c r="BS158" s="17">
        <f ca="1" t="shared" si="1182"/>
        <v>23148.8439603954</v>
      </c>
      <c r="BT158" s="17">
        <f ca="1" t="shared" si="1182"/>
        <v>19902.1225053083</v>
      </c>
      <c r="BU158" s="17">
        <f ca="1" t="shared" si="985"/>
        <v>58195.9718659768</v>
      </c>
      <c r="BV158" s="19">
        <f ca="1" t="shared" si="986"/>
        <v>7.65854941971209</v>
      </c>
    </row>
    <row r="159" ht="15" customHeight="1" spans="1:74">
      <c r="A159" s="15">
        <v>158</v>
      </c>
      <c r="B159" s="16">
        <f ca="1" t="shared" ref="B159:F159" si="1183">RAND()</f>
        <v>0.541452617546262</v>
      </c>
      <c r="C159" s="17">
        <f ca="1">IF(B159&lt;=('Ejercicio 3 - TIR'!$D$13-'Ejercicio 3 - TIR'!$C$13)/('Ejercicio 3 - TIR'!$E$13-'Ejercicio 3 - TIR'!$C$13),'Ejercicio 3 - TIR'!$C$13+SQRT(('Ejercicio 3 - TIR'!$E$13-'Ejercicio 3 - TIR'!$C$13)*('Ejercicio 3 - TIR'!$D$13-'Ejercicio 3 - TIR'!$C$13)*B159),'Ejercicio 3 - TIR'!$E$13-SQRT(('Ejercicio 3 - TIR'!$E$13-'Ejercicio 3 - TIR'!$C$13)*('Ejercicio 3 - TIR'!$E$13-'Ejercicio 3 - TIR'!$D$13)*(1-B159)))</f>
        <v>76542.4455890115</v>
      </c>
      <c r="D159" s="16">
        <f ca="1" t="shared" si="1183"/>
        <v>0.318908467642931</v>
      </c>
      <c r="E159" s="17">
        <f ca="1">IF(D159&lt;=('Ejercicio 3 - TIR'!$D$14-'Ejercicio 3 - TIR'!$C$14)/('Ejercicio 3 - TIR'!$E$14-'Ejercicio 3 - TIR'!$C$14),'Ejercicio 3 - TIR'!$C$14+SQRT(('Ejercicio 3 - TIR'!$E$14-'Ejercicio 3 - TIR'!$C$14)*('Ejercicio 3 - TIR'!$D$14-'Ejercicio 3 - TIR'!$C$14)*D159),'Ejercicio 3 - TIR'!$E$14-SQRT(('Ejercicio 3 - TIR'!$E$14-'Ejercicio 3 - TIR'!$C$14)*('Ejercicio 3 - TIR'!$E$14-'Ejercicio 3 - TIR'!$D$14)*(1-D159)))</f>
        <v>29890.6170442205</v>
      </c>
      <c r="F159" s="16">
        <f ca="1" t="shared" si="1183"/>
        <v>0.18016338736642</v>
      </c>
      <c r="G159" s="17">
        <f ca="1">IF(F159&lt;=('Ejercicio 3 - TIR'!$D$18-'Ejercicio 3 - TIR'!$C$18)/('Ejercicio 3 - TIR'!$E$18-'Ejercicio 3 - TIR'!$C$18),'Ejercicio 3 - TIR'!$C$18+SQRT(('Ejercicio 3 - TIR'!$E$18-'Ejercicio 3 - TIR'!$C$18)*('Ejercicio 3 - TIR'!$D$18-'Ejercicio 3 - TIR'!$C$18)*F159),'Ejercicio 3 - TIR'!$E$18-SQRT(('Ejercicio 3 - TIR'!$E$18-'Ejercicio 3 - TIR'!$C$18)*('Ejercicio 3 - TIR'!$E$18-'Ejercicio 3 - TIR'!$D$18)*(1-F159)))</f>
        <v>35198.5101812888</v>
      </c>
      <c r="H159" s="16">
        <f ca="1" t="shared" ref="H159:L159" si="1184">RAND()</f>
        <v>0.864441154243397</v>
      </c>
      <c r="I159" s="17">
        <f ca="1">IF(H159&lt;=('Ejercicio 3 - TIR'!$D$18-'Ejercicio 3 - TIR'!$C$18)/('Ejercicio 3 - TIR'!$E$18-'Ejercicio 3 - TIR'!$C$18),'Ejercicio 3 - TIR'!$C$18+SQRT(('Ejercicio 3 - TIR'!$E$18-'Ejercicio 3 - TIR'!$C$18)*('Ejercicio 3 - TIR'!$D$18-'Ejercicio 3 - TIR'!$C$18)*H159),'Ejercicio 3 - TIR'!$E$18-SQRT(('Ejercicio 3 - TIR'!$E$18-'Ejercicio 3 - TIR'!$C$18)*('Ejercicio 3 - TIR'!$E$18-'Ejercicio 3 - TIR'!$D$18)*(1-H159)))</f>
        <v>41811.4402260981</v>
      </c>
      <c r="J159" s="16">
        <f ca="1" t="shared" si="1184"/>
        <v>0.572916304978641</v>
      </c>
      <c r="K159" s="17">
        <f ca="1">IF(J159&lt;=('Ejercicio 3 - TIR'!$D$18-'Ejercicio 3 - TIR'!$C$18)/('Ejercicio 3 - TIR'!$E$18-'Ejercicio 3 - TIR'!$C$18),'Ejercicio 3 - TIR'!$C$18+SQRT(('Ejercicio 3 - TIR'!$E$18-'Ejercicio 3 - TIR'!$C$18)*('Ejercicio 3 - TIR'!$D$18-'Ejercicio 3 - TIR'!$C$18)*J159),'Ejercicio 3 - TIR'!$E$18-SQRT(('Ejercicio 3 - TIR'!$E$18-'Ejercicio 3 - TIR'!$C$18)*('Ejercicio 3 - TIR'!$E$18-'Ejercicio 3 - TIR'!$D$18)*(1-J159)))</f>
        <v>39270.2451826689</v>
      </c>
      <c r="L159" s="16">
        <f ca="1" t="shared" si="1184"/>
        <v>0.448713843182652</v>
      </c>
      <c r="M159" s="17">
        <f ca="1">IF(L159&lt;=('Ejercicio 3 - TIR'!$D$18-'Ejercicio 3 - TIR'!$C$18)/('Ejercicio 3 - TIR'!$E$18-'Ejercicio 3 - TIR'!$C$18),'Ejercicio 3 - TIR'!$C$18+SQRT(('Ejercicio 3 - TIR'!$E$18-'Ejercicio 3 - TIR'!$C$18)*('Ejercicio 3 - TIR'!$D$18-'Ejercicio 3 - TIR'!$C$18)*L159),'Ejercicio 3 - TIR'!$E$18-SQRT(('Ejercicio 3 - TIR'!$E$18-'Ejercicio 3 - TIR'!$C$18)*('Ejercicio 3 - TIR'!$E$18-'Ejercicio 3 - TIR'!$D$18)*(1-L159)))</f>
        <v>38204.0890095975</v>
      </c>
      <c r="N159" s="16">
        <f ca="1" t="shared" ref="N159:R159" si="1185">RAND()</f>
        <v>0.545462577644576</v>
      </c>
      <c r="O159" s="17">
        <f ca="1">IF(N159&lt;=('Ejercicio 3 - TIR'!$D$18-'Ejercicio 3 - TIR'!$C$18)/('Ejercicio 3 - TIR'!$E$18-'Ejercicio 3 - TIR'!$C$18),'Ejercicio 3 - TIR'!$C$18+SQRT(('Ejercicio 3 - TIR'!$E$18-'Ejercicio 3 - TIR'!$C$18)*('Ejercicio 3 - TIR'!$D$18-'Ejercicio 3 - TIR'!$C$18)*N159),'Ejercicio 3 - TIR'!$E$18-SQRT(('Ejercicio 3 - TIR'!$E$18-'Ejercicio 3 - TIR'!$C$18)*('Ejercicio 3 - TIR'!$E$18-'Ejercicio 3 - TIR'!$D$18)*(1-N159)))</f>
        <v>39045.4069364892</v>
      </c>
      <c r="P159" s="16">
        <f ca="1" t="shared" si="1185"/>
        <v>0.326145793611744</v>
      </c>
      <c r="Q159" s="18">
        <f ca="1">IF(P159&lt;=('Ejercicio 3 - TIR'!$D$22-'Ejercicio 3 - TIR'!$C$22)/('Ejercicio 3 - TIR'!$E$22-'Ejercicio 3 - TIR'!$C$22),'Ejercicio 3 - TIR'!$C$22+SQRT(('Ejercicio 3 - TIR'!$E$22-'Ejercicio 3 - TIR'!$C$22)*('Ejercicio 3 - TIR'!$D$22-'Ejercicio 3 - TIR'!$C$22)*P159),'Ejercicio 3 - TIR'!$E$22-SQRT(('Ejercicio 3 - TIR'!$E$22-'Ejercicio 3 - TIR'!$C$22)*('Ejercicio 3 - TIR'!$E$22-'Ejercicio 3 - TIR'!$D$22)*(1-P159)))</f>
        <v>0.144229371194918</v>
      </c>
      <c r="R159" s="16">
        <f ca="1" t="shared" si="1185"/>
        <v>0.841623421189153</v>
      </c>
      <c r="S159" s="18">
        <f ca="1">IF(R159&lt;=('Ejercicio 3 - TIR'!$D$23-'Ejercicio 3 - TIR'!$C$23)/('Ejercicio 3 - TIR'!$E$23-'Ejercicio 3 - TIR'!$C$23),'Ejercicio 3 - TIR'!$C$23+SQRT(('Ejercicio 3 - TIR'!$E$23-'Ejercicio 3 - TIR'!$C$23)*('Ejercicio 3 - TIR'!$D$23-'Ejercicio 3 - TIR'!$C$23)*R159),'Ejercicio 3 - TIR'!$E$23-SQRT(('Ejercicio 3 - TIR'!$E$23-'Ejercicio 3 - TIR'!$C$23)*('Ejercicio 3 - TIR'!$E$23-'Ejercicio 3 - TIR'!$D$23)*(1-R159)))</f>
        <v>0.163115751664361</v>
      </c>
      <c r="T159" s="16">
        <f ca="1" t="shared" ref="T159:X159" si="1186">RAND()</f>
        <v>0.852186980693795</v>
      </c>
      <c r="U159" s="18">
        <f ca="1">IF(T159&lt;=('Ejercicio 3 - TIR'!$D$24-'Ejercicio 3 - TIR'!$C$24)/('Ejercicio 3 - TIR'!$E$24-'Ejercicio 3 - TIR'!$C$24),'Ejercicio 3 - TIR'!$C$24+SQRT(('Ejercicio 3 - TIR'!$E$24-'Ejercicio 3 - TIR'!$C$24)*('Ejercicio 3 - TIR'!$D$24-'Ejercicio 3 - TIR'!$C$24)*T159),'Ejercicio 3 - TIR'!$E$24-SQRT(('Ejercicio 3 - TIR'!$E$24-'Ejercicio 3 - TIR'!$C$24)*('Ejercicio 3 - TIR'!$E$24-'Ejercicio 3 - TIR'!$D$24)*(1-T159)))</f>
        <v>0.199656046253066</v>
      </c>
      <c r="V159" s="16">
        <f ca="1" t="shared" si="1186"/>
        <v>0.190682288009273</v>
      </c>
      <c r="W159" s="18">
        <f ca="1">IF(V159&lt;=('Ejercicio 3 - TIR'!$D$25-'Ejercicio 3 - TIR'!$C$25)/('Ejercicio 3 - TIR'!$E$25-'Ejercicio 3 - TIR'!$C$25),'Ejercicio 3 - TIR'!$C$25+SQRT(('Ejercicio 3 - TIR'!$E$25-'Ejercicio 3 - TIR'!$C$25)*('Ejercicio 3 - TIR'!$D$25-'Ejercicio 3 - TIR'!$C$25)*V159),'Ejercicio 3 - TIR'!$E$25-SQRT(('Ejercicio 3 - TIR'!$E$25-'Ejercicio 3 - TIR'!$C$25)*('Ejercicio 3 - TIR'!$E$25-'Ejercicio 3 - TIR'!$D$25)*(1-V159)))</f>
        <v>0.196338763821446</v>
      </c>
      <c r="X159" s="16">
        <f ca="1" t="shared" si="1186"/>
        <v>0.38389725066011</v>
      </c>
      <c r="Y159" s="18">
        <f ca="1">IF(X159&lt;=('Ejercicio 3 - TIR'!$D$26-'Ejercicio 3 - TIR'!$C$26)/('Ejercicio 3 - TIR'!$E$26-'Ejercicio 3 - TIR'!$C$26),'Ejercicio 3 - TIR'!$C$26+SQRT(('Ejercicio 3 - TIR'!$E$26-'Ejercicio 3 - TIR'!$C$26)*('Ejercicio 3 - TIR'!$D$26-'Ejercicio 3 - TIR'!$C$26)*X159),'Ejercicio 3 - TIR'!$E$26-SQRT(('Ejercicio 3 - TIR'!$E$26-'Ejercicio 3 - TIR'!$C$26)*('Ejercicio 3 - TIR'!$E$26-'Ejercicio 3 - TIR'!$D$26)*(1-X159)))</f>
        <v>0.222320238849009</v>
      </c>
      <c r="Z159" s="16">
        <f ca="1" t="shared" si="956"/>
        <v>1.14422937119492</v>
      </c>
      <c r="AA159" s="16">
        <f ca="1" t="shared" si="957"/>
        <v>1.33087120515382</v>
      </c>
      <c r="AB159" s="16">
        <f ca="1" t="shared" si="958"/>
        <v>1.59658768804688</v>
      </c>
      <c r="AC159" s="16">
        <f ca="1" t="shared" si="959"/>
        <v>1.91005974105055</v>
      </c>
      <c r="AD159" s="16">
        <f ca="1" t="shared" si="960"/>
        <v>2.33470467889678</v>
      </c>
      <c r="AE159" s="15">
        <f ca="1" t="shared" si="961"/>
        <v>4311.10490091603</v>
      </c>
      <c r="AF159" s="15">
        <f ca="1" t="shared" si="962"/>
        <v>5014.31401733286</v>
      </c>
      <c r="AG159" s="15">
        <f ca="1" t="shared" si="963"/>
        <v>6015.45212870486</v>
      </c>
      <c r="AH159" s="15">
        <f ca="1" t="shared" si="964"/>
        <v>7196.51856348186</v>
      </c>
      <c r="AI159" s="15">
        <f ca="1" t="shared" si="965"/>
        <v>8796.45028939647</v>
      </c>
      <c r="AJ159" s="17">
        <f ca="1" t="shared" si="966"/>
        <v>40275.169171734</v>
      </c>
      <c r="AK159" s="17">
        <f ca="1" t="shared" si="967"/>
        <v>55645.641842924</v>
      </c>
      <c r="AL159" s="17">
        <f ca="1" t="shared" si="968"/>
        <v>62698.3899652315</v>
      </c>
      <c r="AM159" s="17">
        <f ca="1" t="shared" si="969"/>
        <v>72972.0923607437</v>
      </c>
      <c r="AN159" s="17">
        <f ca="1" t="shared" si="970"/>
        <v>91159.49426405</v>
      </c>
      <c r="AO159" s="17">
        <f ca="1">C159/'Ejercicio 3 - TIR'!$D$7</f>
        <v>15308.4891178023</v>
      </c>
      <c r="AP159" s="17">
        <f ca="1" t="shared" si="971"/>
        <v>24966.6800539317</v>
      </c>
      <c r="AQ159" s="17">
        <f ca="1" t="shared" si="972"/>
        <v>40337.1527251217</v>
      </c>
      <c r="AR159" s="17">
        <f ca="1" t="shared" si="973"/>
        <v>47389.9008474292</v>
      </c>
      <c r="AS159" s="17">
        <f ca="1" t="shared" si="974"/>
        <v>57663.6032429414</v>
      </c>
      <c r="AT159" s="17">
        <f ca="1" t="shared" si="975"/>
        <v>75851.0051462477</v>
      </c>
      <c r="AU159" s="17">
        <f ca="1">AP159*'Ejercicio 3 - TIR'!$D$5</f>
        <v>12483.3400269658</v>
      </c>
      <c r="AV159" s="17">
        <f ca="1">AQ159*'Ejercicio 3 - TIR'!$D$5</f>
        <v>20168.5763625608</v>
      </c>
      <c r="AW159" s="17">
        <f ca="1">AR159*'Ejercicio 3 - TIR'!$D$5</f>
        <v>23694.9504237146</v>
      </c>
      <c r="AX159" s="17">
        <f ca="1">AS159*'Ejercicio 3 - TIR'!$D$5</f>
        <v>28831.8016214707</v>
      </c>
      <c r="AY159" s="17">
        <f ca="1">AT159*'Ejercicio 3 - TIR'!$D$5</f>
        <v>37925.5025731238</v>
      </c>
      <c r="AZ159" s="17">
        <f ca="1" t="shared" ref="AZ159:BD159" si="1187">AJ159-AU159-AE159</f>
        <v>23480.7242438521</v>
      </c>
      <c r="BA159" s="17">
        <f ca="1" t="shared" si="1187"/>
        <v>30462.7514630303</v>
      </c>
      <c r="BB159" s="17">
        <f ca="1" t="shared" si="1187"/>
        <v>32987.9874128121</v>
      </c>
      <c r="BC159" s="17">
        <f ca="1" t="shared" si="1187"/>
        <v>36943.7721757911</v>
      </c>
      <c r="BD159" s="17">
        <f ca="1" t="shared" si="1187"/>
        <v>44437.5414015297</v>
      </c>
      <c r="BE159" s="17">
        <f ca="1" t="shared" ref="BE159:BI159" si="1188">AZ159/Z159</f>
        <v>20520.9941598783</v>
      </c>
      <c r="BF159" s="17">
        <f ca="1" t="shared" si="1188"/>
        <v>22889.3309473245</v>
      </c>
      <c r="BG159" s="17">
        <f ca="1" t="shared" si="1188"/>
        <v>20661.5569315623</v>
      </c>
      <c r="BH159" s="17">
        <f ca="1" t="shared" si="1188"/>
        <v>19341.6841273623</v>
      </c>
      <c r="BI159" s="17">
        <f ca="1" t="shared" si="1188"/>
        <v>19033.4742561649</v>
      </c>
      <c r="BJ159" s="17">
        <f ca="1" t="shared" si="978"/>
        <v>69785.7634682533</v>
      </c>
      <c r="BK159" s="17">
        <f ca="1" t="shared" si="979"/>
        <v>35740.8011701735</v>
      </c>
      <c r="BL159" s="17">
        <f ca="1" t="shared" si="980"/>
        <v>105526.564638427</v>
      </c>
      <c r="BM159" s="17">
        <f ca="1">BK159*'Ejercicio 3 - TIR'!$D$5</f>
        <v>17870.4005850867</v>
      </c>
      <c r="BN159" s="17">
        <f ca="1" t="shared" si="981"/>
        <v>87656.16405334</v>
      </c>
      <c r="BO159" s="17">
        <f ca="1" t="shared" si="982"/>
        <v>37544.8616031216</v>
      </c>
      <c r="BP159" s="17">
        <f ca="1" t="shared" si="983"/>
        <v>-106433.062633232</v>
      </c>
      <c r="BQ159" s="17">
        <f ca="1" t="shared" ref="BQ159:BT159" si="1189">BE159</f>
        <v>20520.9941598783</v>
      </c>
      <c r="BR159" s="17">
        <f ca="1" t="shared" si="1189"/>
        <v>22889.3309473245</v>
      </c>
      <c r="BS159" s="17">
        <f ca="1" t="shared" si="1189"/>
        <v>20661.5569315623</v>
      </c>
      <c r="BT159" s="17">
        <f ca="1" t="shared" si="1189"/>
        <v>19341.6841273623</v>
      </c>
      <c r="BU159" s="17">
        <f ca="1" t="shared" si="985"/>
        <v>56578.3358592866</v>
      </c>
      <c r="BV159" s="19">
        <f ca="1" t="shared" si="986"/>
        <v>8.40218307758247</v>
      </c>
    </row>
    <row r="160" ht="15" customHeight="1" spans="1:74">
      <c r="A160" s="15">
        <v>159</v>
      </c>
      <c r="B160" s="16">
        <f ca="1" t="shared" ref="B160:F160" si="1190">RAND()</f>
        <v>0.312674759541676</v>
      </c>
      <c r="C160" s="17">
        <f ca="1">IF(B160&lt;=('Ejercicio 3 - TIR'!$D$13-'Ejercicio 3 - TIR'!$C$13)/('Ejercicio 3 - TIR'!$E$13-'Ejercicio 3 - TIR'!$C$13),'Ejercicio 3 - TIR'!$C$13+SQRT(('Ejercicio 3 - TIR'!$E$13-'Ejercicio 3 - TIR'!$C$13)*('Ejercicio 3 - TIR'!$D$13-'Ejercicio 3 - TIR'!$C$13)*B160),'Ejercicio 3 - TIR'!$E$13-SQRT(('Ejercicio 3 - TIR'!$E$13-'Ejercicio 3 - TIR'!$C$13)*('Ejercicio 3 - TIR'!$E$13-'Ejercicio 3 - TIR'!$D$13)*(1-B160)))</f>
        <v>71280.8376070961</v>
      </c>
      <c r="D160" s="16">
        <f ca="1" t="shared" si="1190"/>
        <v>0.00430862851679747</v>
      </c>
      <c r="E160" s="17">
        <f ca="1">IF(D160&lt;=('Ejercicio 3 - TIR'!$D$14-'Ejercicio 3 - TIR'!$C$14)/('Ejercicio 3 - TIR'!$E$14-'Ejercicio 3 - TIR'!$C$14),'Ejercicio 3 - TIR'!$C$14+SQRT(('Ejercicio 3 - TIR'!$E$14-'Ejercicio 3 - TIR'!$C$14)*('Ejercicio 3 - TIR'!$D$14-'Ejercicio 3 - TIR'!$C$14)*D160),'Ejercicio 3 - TIR'!$E$14-SQRT(('Ejercicio 3 - TIR'!$E$14-'Ejercicio 3 - TIR'!$C$14)*('Ejercicio 3 - TIR'!$E$14-'Ejercicio 3 - TIR'!$D$14)*(1-D160)))</f>
        <v>25568.4603229424</v>
      </c>
      <c r="F160" s="16">
        <f ca="1" t="shared" si="1190"/>
        <v>0.140987828969814</v>
      </c>
      <c r="G160" s="17">
        <f ca="1">IF(F160&lt;=('Ejercicio 3 - TIR'!$D$18-'Ejercicio 3 - TIR'!$C$18)/('Ejercicio 3 - TIR'!$E$18-'Ejercicio 3 - TIR'!$C$18),'Ejercicio 3 - TIR'!$C$18+SQRT(('Ejercicio 3 - TIR'!$E$18-'Ejercicio 3 - TIR'!$C$18)*('Ejercicio 3 - TIR'!$D$18-'Ejercicio 3 - TIR'!$C$18)*F160),'Ejercicio 3 - TIR'!$E$18-SQRT(('Ejercicio 3 - TIR'!$E$18-'Ejercicio 3 - TIR'!$C$18)*('Ejercicio 3 - TIR'!$E$18-'Ejercicio 3 - TIR'!$D$18)*(1-F160)))</f>
        <v>34598.7144231265</v>
      </c>
      <c r="H160" s="16">
        <f ca="1" t="shared" ref="H160:L160" si="1191">RAND()</f>
        <v>0.535438429675727</v>
      </c>
      <c r="I160" s="17">
        <f ca="1">IF(H160&lt;=('Ejercicio 3 - TIR'!$D$18-'Ejercicio 3 - TIR'!$C$18)/('Ejercicio 3 - TIR'!$E$18-'Ejercicio 3 - TIR'!$C$18),'Ejercicio 3 - TIR'!$C$18+SQRT(('Ejercicio 3 - TIR'!$E$18-'Ejercicio 3 - TIR'!$C$18)*('Ejercicio 3 - TIR'!$D$18-'Ejercicio 3 - TIR'!$C$18)*H160),'Ejercicio 3 - TIR'!$E$18-SQRT(('Ejercicio 3 - TIR'!$E$18-'Ejercicio 3 - TIR'!$C$18)*('Ejercicio 3 - TIR'!$E$18-'Ejercicio 3 - TIR'!$D$18)*(1-H160)))</f>
        <v>38961.9062956136</v>
      </c>
      <c r="J160" s="16">
        <f ca="1" t="shared" si="1191"/>
        <v>0.180573942028878</v>
      </c>
      <c r="K160" s="17">
        <f ca="1">IF(J160&lt;=('Ejercicio 3 - TIR'!$D$18-'Ejercicio 3 - TIR'!$C$18)/('Ejercicio 3 - TIR'!$E$18-'Ejercicio 3 - TIR'!$C$18),'Ejercicio 3 - TIR'!$C$18+SQRT(('Ejercicio 3 - TIR'!$E$18-'Ejercicio 3 - TIR'!$C$18)*('Ejercicio 3 - TIR'!$D$18-'Ejercicio 3 - TIR'!$C$18)*J160),'Ejercicio 3 - TIR'!$E$18-SQRT(('Ejercicio 3 - TIR'!$E$18-'Ejercicio 3 - TIR'!$C$18)*('Ejercicio 3 - TIR'!$E$18-'Ejercicio 3 - TIR'!$D$18)*(1-J160)))</f>
        <v>35204.4299692024</v>
      </c>
      <c r="L160" s="16">
        <f ca="1" t="shared" si="1191"/>
        <v>0.52619193179351</v>
      </c>
      <c r="M160" s="17">
        <f ca="1">IF(L160&lt;=('Ejercicio 3 - TIR'!$D$18-'Ejercicio 3 - TIR'!$C$18)/('Ejercicio 3 - TIR'!$E$18-'Ejercicio 3 - TIR'!$C$18),'Ejercicio 3 - TIR'!$C$18+SQRT(('Ejercicio 3 - TIR'!$E$18-'Ejercicio 3 - TIR'!$C$18)*('Ejercicio 3 - TIR'!$D$18-'Ejercicio 3 - TIR'!$C$18)*L160),'Ejercicio 3 - TIR'!$E$18-SQRT(('Ejercicio 3 - TIR'!$E$18-'Ejercicio 3 - TIR'!$C$18)*('Ejercicio 3 - TIR'!$E$18-'Ejercicio 3 - TIR'!$D$18)*(1-L160)))</f>
        <v>38884.1876257217</v>
      </c>
      <c r="N160" s="16">
        <f ca="1" t="shared" ref="N160:R160" si="1192">RAND()</f>
        <v>0.305618977867888</v>
      </c>
      <c r="O160" s="17">
        <f ca="1">IF(N160&lt;=('Ejercicio 3 - TIR'!$D$18-'Ejercicio 3 - TIR'!$C$18)/('Ejercicio 3 - TIR'!$E$18-'Ejercicio 3 - TIR'!$C$18),'Ejercicio 3 - TIR'!$C$18+SQRT(('Ejercicio 3 - TIR'!$E$18-'Ejercicio 3 - TIR'!$C$18)*('Ejercicio 3 - TIR'!$D$18-'Ejercicio 3 - TIR'!$C$18)*N160),'Ejercicio 3 - TIR'!$E$18-SQRT(('Ejercicio 3 - TIR'!$E$18-'Ejercicio 3 - TIR'!$C$18)*('Ejercicio 3 - TIR'!$E$18-'Ejercicio 3 - TIR'!$D$18)*(1-N160)))</f>
        <v>36770.7345746369</v>
      </c>
      <c r="P160" s="16">
        <f ca="1" t="shared" si="1192"/>
        <v>0.280826653674127</v>
      </c>
      <c r="Q160" s="18">
        <f ca="1">IF(P160&lt;=('Ejercicio 3 - TIR'!$D$22-'Ejercicio 3 - TIR'!$C$22)/('Ejercicio 3 - TIR'!$E$22-'Ejercicio 3 - TIR'!$C$22),'Ejercicio 3 - TIR'!$C$22+SQRT(('Ejercicio 3 - TIR'!$E$22-'Ejercicio 3 - TIR'!$C$22)*('Ejercicio 3 - TIR'!$D$22-'Ejercicio 3 - TIR'!$C$22)*P160),'Ejercicio 3 - TIR'!$E$22-SQRT(('Ejercicio 3 - TIR'!$E$22-'Ejercicio 3 - TIR'!$C$22)*('Ejercicio 3 - TIR'!$E$22-'Ejercicio 3 - TIR'!$D$22)*(1-P160)))</f>
        <v>0.142483059769823</v>
      </c>
      <c r="R160" s="16">
        <f ca="1" t="shared" si="1192"/>
        <v>0.892584497809999</v>
      </c>
      <c r="S160" s="18">
        <f ca="1">IF(R160&lt;=('Ejercicio 3 - TIR'!$D$23-'Ejercicio 3 - TIR'!$C$23)/('Ejercicio 3 - TIR'!$E$23-'Ejercicio 3 - TIR'!$C$23),'Ejercicio 3 - TIR'!$C$23+SQRT(('Ejercicio 3 - TIR'!$E$23-'Ejercicio 3 - TIR'!$C$23)*('Ejercicio 3 - TIR'!$D$23-'Ejercicio 3 - TIR'!$C$23)*R160),'Ejercicio 3 - TIR'!$E$23-SQRT(('Ejercicio 3 - TIR'!$E$23-'Ejercicio 3 - TIR'!$C$23)*('Ejercicio 3 - TIR'!$E$23-'Ejercicio 3 - TIR'!$D$23)*(1-R160)))</f>
        <v>0.166095040311385</v>
      </c>
      <c r="T160" s="16">
        <f ca="1" t="shared" ref="T160:X160" si="1193">RAND()</f>
        <v>0.799744100534816</v>
      </c>
      <c r="U160" s="18">
        <f ca="1">IF(T160&lt;=('Ejercicio 3 - TIR'!$D$24-'Ejercicio 3 - TIR'!$C$24)/('Ejercicio 3 - TIR'!$E$24-'Ejercicio 3 - TIR'!$C$24),'Ejercicio 3 - TIR'!$C$24+SQRT(('Ejercicio 3 - TIR'!$E$24-'Ejercicio 3 - TIR'!$C$24)*('Ejercicio 3 - TIR'!$D$24-'Ejercicio 3 - TIR'!$C$24)*T160),'Ejercicio 3 - TIR'!$E$24-SQRT(('Ejercicio 3 - TIR'!$E$24-'Ejercicio 3 - TIR'!$C$24)*('Ejercicio 3 - TIR'!$E$24-'Ejercicio 3 - TIR'!$D$24)*(1-T160)))</f>
        <v>0.196320546490628</v>
      </c>
      <c r="V160" s="16">
        <f ca="1" t="shared" si="1193"/>
        <v>0.931799847867313</v>
      </c>
      <c r="W160" s="18">
        <f ca="1">IF(V160&lt;=('Ejercicio 3 - TIR'!$D$25-'Ejercicio 3 - TIR'!$C$25)/('Ejercicio 3 - TIR'!$E$25-'Ejercicio 3 - TIR'!$C$25),'Ejercicio 3 - TIR'!$C$25+SQRT(('Ejercicio 3 - TIR'!$E$25-'Ejercicio 3 - TIR'!$C$25)*('Ejercicio 3 - TIR'!$D$25-'Ejercicio 3 - TIR'!$C$25)*V160),'Ejercicio 3 - TIR'!$E$25-SQRT(('Ejercicio 3 - TIR'!$E$25-'Ejercicio 3 - TIR'!$C$25)*('Ejercicio 3 - TIR'!$E$25-'Ejercicio 3 - TIR'!$D$25)*(1-V160)))</f>
        <v>0.234550063674422</v>
      </c>
      <c r="X160" s="16">
        <f ca="1" t="shared" si="1193"/>
        <v>0.721053609358083</v>
      </c>
      <c r="Y160" s="18">
        <f ca="1">IF(X160&lt;=('Ejercicio 3 - TIR'!$D$26-'Ejercicio 3 - TIR'!$C$26)/('Ejercicio 3 - TIR'!$E$26-'Ejercicio 3 - TIR'!$C$26),'Ejercicio 3 - TIR'!$C$26+SQRT(('Ejercicio 3 - TIR'!$E$26-'Ejercicio 3 - TIR'!$C$26)*('Ejercicio 3 - TIR'!$D$26-'Ejercicio 3 - TIR'!$C$26)*X160),'Ejercicio 3 - TIR'!$E$26-SQRT(('Ejercicio 3 - TIR'!$E$26-'Ejercicio 3 - TIR'!$C$26)*('Ejercicio 3 - TIR'!$E$26-'Ejercicio 3 - TIR'!$D$26)*(1-X160)))</f>
        <v>0.241188783715705</v>
      </c>
      <c r="Z160" s="16">
        <f ca="1" t="shared" si="956"/>
        <v>1.14248305976982</v>
      </c>
      <c r="AA160" s="16">
        <f ca="1" t="shared" si="957"/>
        <v>1.33224382963737</v>
      </c>
      <c r="AB160" s="16">
        <f ca="1" t="shared" si="958"/>
        <v>1.59379066633054</v>
      </c>
      <c r="AC160" s="16">
        <f ca="1" t="shared" si="959"/>
        <v>1.96761436860207</v>
      </c>
      <c r="AD160" s="16">
        <f ca="1" t="shared" si="960"/>
        <v>2.44218088498675</v>
      </c>
      <c r="AE160" s="15">
        <f ca="1" t="shared" si="961"/>
        <v>3643.07246041615</v>
      </c>
      <c r="AF160" s="15">
        <f ca="1" t="shared" si="962"/>
        <v>4248.16872758627</v>
      </c>
      <c r="AG160" s="15">
        <f ca="1" t="shared" si="963"/>
        <v>5082.1715337704</v>
      </c>
      <c r="AH160" s="15">
        <f ca="1" t="shared" si="964"/>
        <v>6274.19519062059</v>
      </c>
      <c r="AI160" s="15">
        <f ca="1" t="shared" si="965"/>
        <v>7787.46069744129</v>
      </c>
      <c r="AJ160" s="17">
        <f ca="1" t="shared" si="966"/>
        <v>39528.4451182359</v>
      </c>
      <c r="AK160" s="17">
        <f ca="1" t="shared" si="967"/>
        <v>51906.7592532405</v>
      </c>
      <c r="AL160" s="17">
        <f ca="1" t="shared" si="968"/>
        <v>56108.4918984019</v>
      </c>
      <c r="AM160" s="17">
        <f ca="1" t="shared" si="969"/>
        <v>76509.0862837888</v>
      </c>
      <c r="AN160" s="17">
        <f ca="1" t="shared" si="970"/>
        <v>89800.7851050995</v>
      </c>
      <c r="AO160" s="17">
        <f ca="1">C160/'Ejercicio 3 - TIR'!$D$7</f>
        <v>14256.1675214192</v>
      </c>
      <c r="AP160" s="17">
        <f ca="1" t="shared" si="971"/>
        <v>25272.2775968167</v>
      </c>
      <c r="AQ160" s="17">
        <f ca="1" t="shared" si="972"/>
        <v>37650.5917318213</v>
      </c>
      <c r="AR160" s="17">
        <f ca="1" t="shared" si="973"/>
        <v>41852.3243769827</v>
      </c>
      <c r="AS160" s="17">
        <f ca="1" t="shared" si="974"/>
        <v>62252.9187623696</v>
      </c>
      <c r="AT160" s="17">
        <f ca="1" t="shared" si="975"/>
        <v>75544.6175836803</v>
      </c>
      <c r="AU160" s="17">
        <f ca="1">AP160*'Ejercicio 3 - TIR'!$D$5</f>
        <v>12636.1387984084</v>
      </c>
      <c r="AV160" s="17">
        <f ca="1">AQ160*'Ejercicio 3 - TIR'!$D$5</f>
        <v>18825.2958659106</v>
      </c>
      <c r="AW160" s="17">
        <f ca="1">AR160*'Ejercicio 3 - TIR'!$D$5</f>
        <v>20926.1621884913</v>
      </c>
      <c r="AX160" s="17">
        <f ca="1">AS160*'Ejercicio 3 - TIR'!$D$5</f>
        <v>31126.4593811848</v>
      </c>
      <c r="AY160" s="17">
        <f ca="1">AT160*'Ejercicio 3 - TIR'!$D$5</f>
        <v>37772.3087918401</v>
      </c>
      <c r="AZ160" s="17">
        <f ca="1" t="shared" ref="AZ160:BD160" si="1194">AJ160-AU160-AE160</f>
        <v>23249.2338594114</v>
      </c>
      <c r="BA160" s="17">
        <f ca="1" t="shared" si="1194"/>
        <v>28833.2946597436</v>
      </c>
      <c r="BB160" s="17">
        <f ca="1" t="shared" si="1194"/>
        <v>30100.1581761402</v>
      </c>
      <c r="BC160" s="17">
        <f ca="1" t="shared" si="1194"/>
        <v>39108.4317119834</v>
      </c>
      <c r="BD160" s="17">
        <f ca="1" t="shared" si="1194"/>
        <v>44241.015615818</v>
      </c>
      <c r="BE160" s="17">
        <f ca="1" t="shared" ref="BE160:BI160" si="1195">AZ160/Z160</f>
        <v>20349.7405590377</v>
      </c>
      <c r="BF160" s="17">
        <f ca="1" t="shared" si="1195"/>
        <v>21642.6558099293</v>
      </c>
      <c r="BG160" s="17">
        <f ca="1" t="shared" si="1195"/>
        <v>18885.8918627257</v>
      </c>
      <c r="BH160" s="17">
        <f ca="1" t="shared" si="1195"/>
        <v>19876.065318515</v>
      </c>
      <c r="BI160" s="17">
        <f ca="1" t="shared" si="1195"/>
        <v>18115.3721609193</v>
      </c>
      <c r="BJ160" s="17">
        <f ca="1" t="shared" si="978"/>
        <v>62442.8050592321</v>
      </c>
      <c r="BK160" s="17">
        <f ca="1" t="shared" si="979"/>
        <v>34816.1398139789</v>
      </c>
      <c r="BL160" s="17">
        <f ca="1" t="shared" si="980"/>
        <v>97258.9448732109</v>
      </c>
      <c r="BM160" s="17">
        <f ca="1">BK160*'Ejercicio 3 - TIR'!$D$5</f>
        <v>17408.0699069894</v>
      </c>
      <c r="BN160" s="17">
        <f ca="1" t="shared" si="981"/>
        <v>79850.8749662215</v>
      </c>
      <c r="BO160" s="17">
        <f ca="1" t="shared" si="982"/>
        <v>32696.544083652</v>
      </c>
      <c r="BP160" s="17">
        <f ca="1" t="shared" si="983"/>
        <v>-96849.2979300385</v>
      </c>
      <c r="BQ160" s="17">
        <f ca="1" t="shared" ref="BQ160:BT160" si="1196">BE160</f>
        <v>20349.7405590377</v>
      </c>
      <c r="BR160" s="17">
        <f ca="1" t="shared" si="1196"/>
        <v>21642.6558099293</v>
      </c>
      <c r="BS160" s="17">
        <f ca="1" t="shared" si="1196"/>
        <v>18885.8918627257</v>
      </c>
      <c r="BT160" s="17">
        <f ca="1" t="shared" si="1196"/>
        <v>19876.065318515</v>
      </c>
      <c r="BU160" s="17">
        <f ca="1" t="shared" si="985"/>
        <v>50811.9162445713</v>
      </c>
      <c r="BV160" s="19">
        <f ca="1" t="shared" si="986"/>
        <v>9.59492698596809</v>
      </c>
    </row>
    <row r="161" ht="15" customHeight="1" spans="1:74">
      <c r="A161" s="15">
        <v>160</v>
      </c>
      <c r="B161" s="16">
        <f ca="1" t="shared" ref="B161:F161" si="1197">RAND()</f>
        <v>0.338060071702298</v>
      </c>
      <c r="C161" s="17">
        <f ca="1">IF(B161&lt;=('Ejercicio 3 - TIR'!$D$13-'Ejercicio 3 - TIR'!$C$13)/('Ejercicio 3 - TIR'!$E$13-'Ejercicio 3 - TIR'!$C$13),'Ejercicio 3 - TIR'!$C$13+SQRT(('Ejercicio 3 - TIR'!$E$13-'Ejercicio 3 - TIR'!$C$13)*('Ejercicio 3 - TIR'!$D$13-'Ejercicio 3 - TIR'!$C$13)*B161),'Ejercicio 3 - TIR'!$E$13-SQRT(('Ejercicio 3 - TIR'!$E$13-'Ejercicio 3 - TIR'!$C$13)*('Ejercicio 3 - TIR'!$E$13-'Ejercicio 3 - TIR'!$D$13)*(1-B161)))</f>
        <v>71816.1763779781</v>
      </c>
      <c r="D161" s="16">
        <f ca="1" t="shared" si="1197"/>
        <v>0.467575004048705</v>
      </c>
      <c r="E161" s="17">
        <f ca="1">IF(D161&lt;=('Ejercicio 3 - TIR'!$D$14-'Ejercicio 3 - TIR'!$C$14)/('Ejercicio 3 - TIR'!$E$14-'Ejercicio 3 - TIR'!$C$14),'Ejercicio 3 - TIR'!$C$14+SQRT(('Ejercicio 3 - TIR'!$E$14-'Ejercicio 3 - TIR'!$C$14)*('Ejercicio 3 - TIR'!$D$14-'Ejercicio 3 - TIR'!$C$14)*D161),'Ejercicio 3 - TIR'!$E$14-SQRT(('Ejercicio 3 - TIR'!$E$14-'Ejercicio 3 - TIR'!$C$14)*('Ejercicio 3 - TIR'!$E$14-'Ejercicio 3 - TIR'!$D$14)*(1-D161)))</f>
        <v>31063.3479763004</v>
      </c>
      <c r="F161" s="16">
        <f ca="1" t="shared" si="1197"/>
        <v>0.731900403092894</v>
      </c>
      <c r="G161" s="17">
        <f ca="1">IF(F161&lt;=('Ejercicio 3 - TIR'!$D$18-'Ejercicio 3 - TIR'!$C$18)/('Ejercicio 3 - TIR'!$E$18-'Ejercicio 3 - TIR'!$C$18),'Ejercicio 3 - TIR'!$C$18+SQRT(('Ejercicio 3 - TIR'!$E$18-'Ejercicio 3 - TIR'!$C$18)*('Ejercicio 3 - TIR'!$D$18-'Ejercicio 3 - TIR'!$C$18)*F161),'Ejercicio 3 - TIR'!$E$18-SQRT(('Ejercicio 3 - TIR'!$E$18-'Ejercicio 3 - TIR'!$C$18)*('Ejercicio 3 - TIR'!$E$18-'Ejercicio 3 - TIR'!$D$18)*(1-F161)))</f>
        <v>40515.8646577035</v>
      </c>
      <c r="H161" s="16">
        <f ca="1" t="shared" ref="H161:L161" si="1198">RAND()</f>
        <v>0.509470711075594</v>
      </c>
      <c r="I161" s="17">
        <f ca="1">IF(H161&lt;=('Ejercicio 3 - TIR'!$D$18-'Ejercicio 3 - TIR'!$C$18)/('Ejercicio 3 - TIR'!$E$18-'Ejercicio 3 - TIR'!$C$18),'Ejercicio 3 - TIR'!$C$18+SQRT(('Ejercicio 3 - TIR'!$E$18-'Ejercicio 3 - TIR'!$C$18)*('Ejercicio 3 - TIR'!$D$18-'Ejercicio 3 - TIR'!$C$18)*H161),'Ejercicio 3 - TIR'!$E$18-SQRT(('Ejercicio 3 - TIR'!$E$18-'Ejercicio 3 - TIR'!$C$18)*('Ejercicio 3 - TIR'!$E$18-'Ejercicio 3 - TIR'!$D$18)*(1-H161)))</f>
        <v>38741.8880490052</v>
      </c>
      <c r="J161" s="16">
        <f ca="1" t="shared" si="1198"/>
        <v>0.213547907675081</v>
      </c>
      <c r="K161" s="17">
        <f ca="1">IF(J161&lt;=('Ejercicio 3 - TIR'!$D$18-'Ejercicio 3 - TIR'!$C$18)/('Ejercicio 3 - TIR'!$E$18-'Ejercicio 3 - TIR'!$C$18),'Ejercicio 3 - TIR'!$C$18+SQRT(('Ejercicio 3 - TIR'!$E$18-'Ejercicio 3 - TIR'!$C$18)*('Ejercicio 3 - TIR'!$D$18-'Ejercicio 3 - TIR'!$C$18)*J161),'Ejercicio 3 - TIR'!$E$18-SQRT(('Ejercicio 3 - TIR'!$E$18-'Ejercicio 3 - TIR'!$C$18)*('Ejercicio 3 - TIR'!$E$18-'Ejercicio 3 - TIR'!$D$18)*(1-J161)))</f>
        <v>35659.6984152216</v>
      </c>
      <c r="L161" s="16">
        <f ca="1" t="shared" si="1198"/>
        <v>0.627767009411023</v>
      </c>
      <c r="M161" s="17">
        <f ca="1">IF(L161&lt;=('Ejercicio 3 - TIR'!$D$18-'Ejercicio 3 - TIR'!$C$18)/('Ejercicio 3 - TIR'!$E$18-'Ejercicio 3 - TIR'!$C$18),'Ejercicio 3 - TIR'!$C$18+SQRT(('Ejercicio 3 - TIR'!$E$18-'Ejercicio 3 - TIR'!$C$18)*('Ejercicio 3 - TIR'!$D$18-'Ejercicio 3 - TIR'!$C$18)*L161),'Ejercicio 3 - TIR'!$E$18-SQRT(('Ejercicio 3 - TIR'!$E$18-'Ejercicio 3 - TIR'!$C$18)*('Ejercicio 3 - TIR'!$E$18-'Ejercicio 3 - TIR'!$D$18)*(1-L161)))</f>
        <v>39703.8678583157</v>
      </c>
      <c r="N161" s="16">
        <f ca="1" t="shared" ref="N161:R161" si="1199">RAND()</f>
        <v>0.840659802395314</v>
      </c>
      <c r="O161" s="17">
        <f ca="1">IF(N161&lt;=('Ejercicio 3 - TIR'!$D$18-'Ejercicio 3 - TIR'!$C$18)/('Ejercicio 3 - TIR'!$E$18-'Ejercicio 3 - TIR'!$C$18),'Ejercicio 3 - TIR'!$C$18+SQRT(('Ejercicio 3 - TIR'!$E$18-'Ejercicio 3 - TIR'!$C$18)*('Ejercicio 3 - TIR'!$D$18-'Ejercicio 3 - TIR'!$C$18)*N161),'Ejercicio 3 - TIR'!$E$18-SQRT(('Ejercicio 3 - TIR'!$E$18-'Ejercicio 3 - TIR'!$C$18)*('Ejercicio 3 - TIR'!$E$18-'Ejercicio 3 - TIR'!$D$18)*(1-N161)))</f>
        <v>41543.0483341025</v>
      </c>
      <c r="P161" s="16">
        <f ca="1" t="shared" si="1199"/>
        <v>0.776918057617977</v>
      </c>
      <c r="Q161" s="18">
        <f ca="1">IF(P161&lt;=('Ejercicio 3 - TIR'!$D$22-'Ejercicio 3 - TIR'!$C$22)/('Ejercicio 3 - TIR'!$E$22-'Ejercicio 3 - TIR'!$C$22),'Ejercicio 3 - TIR'!$C$22+SQRT(('Ejercicio 3 - TIR'!$E$22-'Ejercicio 3 - TIR'!$C$22)*('Ejercicio 3 - TIR'!$D$22-'Ejercicio 3 - TIR'!$C$22)*P161),'Ejercicio 3 - TIR'!$E$22-SQRT(('Ejercicio 3 - TIR'!$E$22-'Ejercicio 3 - TIR'!$C$22)*('Ejercicio 3 - TIR'!$E$22-'Ejercicio 3 - TIR'!$D$22)*(1-P161)))</f>
        <v>0.15996134993849</v>
      </c>
      <c r="R161" s="16">
        <f ca="1" t="shared" si="1199"/>
        <v>0.117310075220755</v>
      </c>
      <c r="S161" s="18">
        <f ca="1">IF(R161&lt;=('Ejercicio 3 - TIR'!$D$23-'Ejercicio 3 - TIR'!$C$23)/('Ejercicio 3 - TIR'!$E$23-'Ejercicio 3 - TIR'!$C$23),'Ejercicio 3 - TIR'!$C$23+SQRT(('Ejercicio 3 - TIR'!$E$23-'Ejercicio 3 - TIR'!$C$23)*('Ejercicio 3 - TIR'!$D$23-'Ejercicio 3 - TIR'!$C$23)*R161),'Ejercicio 3 - TIR'!$E$23-SQRT(('Ejercicio 3 - TIR'!$E$23-'Ejercicio 3 - TIR'!$C$23)*('Ejercicio 3 - TIR'!$E$23-'Ejercicio 3 - TIR'!$D$23)*(1-R161)))</f>
        <v>0.134531281271703</v>
      </c>
      <c r="T161" s="16">
        <f ca="1" t="shared" ref="T161:X161" si="1200">RAND()</f>
        <v>0.255796700869784</v>
      </c>
      <c r="U161" s="18">
        <f ca="1">IF(T161&lt;=('Ejercicio 3 - TIR'!$D$24-'Ejercicio 3 - TIR'!$C$24)/('Ejercicio 3 - TIR'!$E$24-'Ejercicio 3 - TIR'!$C$24),'Ejercicio 3 - TIR'!$C$24+SQRT(('Ejercicio 3 - TIR'!$E$24-'Ejercicio 3 - TIR'!$C$24)*('Ejercicio 3 - TIR'!$D$24-'Ejercicio 3 - TIR'!$C$24)*T161),'Ejercicio 3 - TIR'!$E$24-SQRT(('Ejercicio 3 - TIR'!$E$24-'Ejercicio 3 - TIR'!$C$24)*('Ejercicio 3 - TIR'!$E$24-'Ejercicio 3 - TIR'!$D$24)*(1-T161)))</f>
        <v>0.173176994451968</v>
      </c>
      <c r="V161" s="16">
        <f ca="1" t="shared" si="1200"/>
        <v>0.742318742228786</v>
      </c>
      <c r="W161" s="18">
        <f ca="1">IF(V161&lt;=('Ejercicio 3 - TIR'!$D$25-'Ejercicio 3 - TIR'!$C$25)/('Ejercicio 3 - TIR'!$E$25-'Ejercicio 3 - TIR'!$C$25),'Ejercicio 3 - TIR'!$C$25+SQRT(('Ejercicio 3 - TIR'!$E$25-'Ejercicio 3 - TIR'!$C$25)*('Ejercicio 3 - TIR'!$D$25-'Ejercicio 3 - TIR'!$C$25)*V161),'Ejercicio 3 - TIR'!$E$25-SQRT(('Ejercicio 3 - TIR'!$E$25-'Ejercicio 3 - TIR'!$C$25)*('Ejercicio 3 - TIR'!$E$25-'Ejercicio 3 - TIR'!$D$25)*(1-V161)))</f>
        <v>0.219968609719175</v>
      </c>
      <c r="X161" s="16">
        <f ca="1" t="shared" si="1200"/>
        <v>0.933615133312779</v>
      </c>
      <c r="Y161" s="18">
        <f ca="1">IF(X161&lt;=('Ejercicio 3 - TIR'!$D$26-'Ejercicio 3 - TIR'!$C$26)/('Ejercicio 3 - TIR'!$E$26-'Ejercicio 3 - TIR'!$C$26),'Ejercicio 3 - TIR'!$C$26+SQRT(('Ejercicio 3 - TIR'!$E$26-'Ejercicio 3 - TIR'!$C$26)*('Ejercicio 3 - TIR'!$D$26-'Ejercicio 3 - TIR'!$C$26)*X161),'Ejercicio 3 - TIR'!$E$26-SQRT(('Ejercicio 3 - TIR'!$E$26-'Ejercicio 3 - TIR'!$C$26)*('Ejercicio 3 - TIR'!$E$26-'Ejercicio 3 - TIR'!$D$26)*(1-X161)))</f>
        <v>0.261066477345433</v>
      </c>
      <c r="Z161" s="16">
        <f ca="1" t="shared" si="956"/>
        <v>1.15996134993849</v>
      </c>
      <c r="AA161" s="16">
        <f ca="1" t="shared" si="957"/>
        <v>1.31601243657137</v>
      </c>
      <c r="AB161" s="16">
        <f ca="1" t="shared" si="958"/>
        <v>1.54391551499821</v>
      </c>
      <c r="AC161" s="16">
        <f ca="1" t="shared" si="959"/>
        <v>1.88352846435623</v>
      </c>
      <c r="AD161" s="16">
        <f ca="1" t="shared" si="960"/>
        <v>2.37525460552557</v>
      </c>
      <c r="AE161" s="15">
        <f ca="1" t="shared" si="961"/>
        <v>4968.93507589808</v>
      </c>
      <c r="AF161" s="15">
        <f ca="1" t="shared" si="962"/>
        <v>5637.41227821456</v>
      </c>
      <c r="AG161" s="15">
        <f ca="1" t="shared" si="963"/>
        <v>6613.68239304238</v>
      </c>
      <c r="AH161" s="15">
        <f ca="1" t="shared" si="964"/>
        <v>8068.48491416409</v>
      </c>
      <c r="AI161" s="15">
        <f ca="1" t="shared" si="965"/>
        <v>10174.8958482197</v>
      </c>
      <c r="AJ161" s="17">
        <f ca="1" t="shared" si="966"/>
        <v>46996.8370622749</v>
      </c>
      <c r="AK161" s="17">
        <f ca="1" t="shared" si="967"/>
        <v>50984.8064887465</v>
      </c>
      <c r="AL161" s="17">
        <f ca="1" t="shared" si="968"/>
        <v>55055.5616434178</v>
      </c>
      <c r="AM161" s="17">
        <f ca="1" t="shared" si="969"/>
        <v>74783.3652561762</v>
      </c>
      <c r="AN161" s="17">
        <f ca="1" t="shared" si="970"/>
        <v>98675.3168831481</v>
      </c>
      <c r="AO161" s="17">
        <f ca="1">C161/'Ejercicio 3 - TIR'!$D$7</f>
        <v>14363.2352755956</v>
      </c>
      <c r="AP161" s="17">
        <f ca="1" t="shared" si="971"/>
        <v>32633.6017866792</v>
      </c>
      <c r="AQ161" s="17">
        <f ca="1" t="shared" si="972"/>
        <v>36621.5712131509</v>
      </c>
      <c r="AR161" s="17">
        <f ca="1" t="shared" si="973"/>
        <v>40692.3263678222</v>
      </c>
      <c r="AS161" s="17">
        <f ca="1" t="shared" si="974"/>
        <v>60420.1299805806</v>
      </c>
      <c r="AT161" s="17">
        <f ca="1" t="shared" si="975"/>
        <v>84312.0816075525</v>
      </c>
      <c r="AU161" s="17">
        <f ca="1">AP161*'Ejercicio 3 - TIR'!$D$5</f>
        <v>16316.8008933396</v>
      </c>
      <c r="AV161" s="17">
        <f ca="1">AQ161*'Ejercicio 3 - TIR'!$D$5</f>
        <v>18310.7856065755</v>
      </c>
      <c r="AW161" s="17">
        <f ca="1">AR161*'Ejercicio 3 - TIR'!$D$5</f>
        <v>20346.1631839111</v>
      </c>
      <c r="AX161" s="17">
        <f ca="1">AS161*'Ejercicio 3 - TIR'!$D$5</f>
        <v>30210.0649902903</v>
      </c>
      <c r="AY161" s="17">
        <f ca="1">AT161*'Ejercicio 3 - TIR'!$D$5</f>
        <v>42156.0408037763</v>
      </c>
      <c r="AZ161" s="17">
        <f ca="1" t="shared" ref="AZ161:BD161" si="1201">AJ161-AU161-AE161</f>
        <v>25711.1010930372</v>
      </c>
      <c r="BA161" s="17">
        <f ca="1" t="shared" si="1201"/>
        <v>27036.6086039565</v>
      </c>
      <c r="BB161" s="17">
        <f ca="1" t="shared" si="1201"/>
        <v>28095.7160664643</v>
      </c>
      <c r="BC161" s="17">
        <f ca="1" t="shared" si="1201"/>
        <v>36504.8153517218</v>
      </c>
      <c r="BD161" s="17">
        <f ca="1" t="shared" si="1201"/>
        <v>46344.3802311522</v>
      </c>
      <c r="BE161" s="17">
        <f ca="1" t="shared" ref="BE161:BI161" si="1202">AZ161/Z161</f>
        <v>22165.4808536513</v>
      </c>
      <c r="BF161" s="17">
        <f ca="1" t="shared" si="1202"/>
        <v>20544.3412635183</v>
      </c>
      <c r="BG161" s="17">
        <f ca="1" t="shared" si="1202"/>
        <v>18197.7030436778</v>
      </c>
      <c r="BH161" s="17">
        <f ca="1" t="shared" si="1202"/>
        <v>19381.0797354734</v>
      </c>
      <c r="BI161" s="17">
        <f ca="1" t="shared" si="1202"/>
        <v>19511.3315950808</v>
      </c>
      <c r="BJ161" s="17">
        <f ca="1" t="shared" si="978"/>
        <v>73783.3603437508</v>
      </c>
      <c r="BK161" s="17">
        <f ca="1" t="shared" si="979"/>
        <v>34116.3407386057</v>
      </c>
      <c r="BL161" s="17">
        <f ca="1" t="shared" si="980"/>
        <v>107899.701082357</v>
      </c>
      <c r="BM161" s="17">
        <f ca="1">BK161*'Ejercicio 3 - TIR'!$D$5</f>
        <v>17058.1703693029</v>
      </c>
      <c r="BN161" s="17">
        <f ca="1" t="shared" si="981"/>
        <v>90841.5307130536</v>
      </c>
      <c r="BO161" s="17">
        <f ca="1" t="shared" si="982"/>
        <v>38244.9656140982</v>
      </c>
      <c r="BP161" s="17">
        <f ca="1" t="shared" si="983"/>
        <v>-102879.524354278</v>
      </c>
      <c r="BQ161" s="17">
        <f ca="1" t="shared" ref="BQ161:BT161" si="1203">BE161</f>
        <v>22165.4808536513</v>
      </c>
      <c r="BR161" s="17">
        <f ca="1" t="shared" si="1203"/>
        <v>20544.3412635183</v>
      </c>
      <c r="BS161" s="17">
        <f ca="1" t="shared" si="1203"/>
        <v>18197.7030436778</v>
      </c>
      <c r="BT161" s="17">
        <f ca="1" t="shared" si="1203"/>
        <v>19381.0797354734</v>
      </c>
      <c r="BU161" s="17">
        <f ca="1" t="shared" si="985"/>
        <v>57756.297209179</v>
      </c>
      <c r="BV161" s="19">
        <f ca="1" t="shared" si="986"/>
        <v>9.02156851311804</v>
      </c>
    </row>
    <row r="162" ht="15" customHeight="1" spans="1:74">
      <c r="A162" s="15">
        <v>161</v>
      </c>
      <c r="B162" s="16">
        <f ca="1" t="shared" ref="B162:F162" si="1204">RAND()</f>
        <v>0.73993170249645</v>
      </c>
      <c r="C162" s="17">
        <f ca="1">IF(B162&lt;=('Ejercicio 3 - TIR'!$D$13-'Ejercicio 3 - TIR'!$C$13)/('Ejercicio 3 - TIR'!$E$13-'Ejercicio 3 - TIR'!$C$13),'Ejercicio 3 - TIR'!$C$13+SQRT(('Ejercicio 3 - TIR'!$E$13-'Ejercicio 3 - TIR'!$C$13)*('Ejercicio 3 - TIR'!$D$13-'Ejercicio 3 - TIR'!$C$13)*B162),'Ejercicio 3 - TIR'!$E$13-SQRT(('Ejercicio 3 - TIR'!$E$13-'Ejercicio 3 - TIR'!$C$13)*('Ejercicio 3 - TIR'!$E$13-'Ejercicio 3 - TIR'!$D$13)*(1-B162)))</f>
        <v>82334.1584688343</v>
      </c>
      <c r="D162" s="16">
        <f ca="1" t="shared" si="1204"/>
        <v>0.0658633981240937</v>
      </c>
      <c r="E162" s="17">
        <f ca="1">IF(D162&lt;=('Ejercicio 3 - TIR'!$D$14-'Ejercicio 3 - TIR'!$C$14)/('Ejercicio 3 - TIR'!$E$14-'Ejercicio 3 - TIR'!$C$14),'Ejercicio 3 - TIR'!$C$14+SQRT(('Ejercicio 3 - TIR'!$E$14-'Ejercicio 3 - TIR'!$C$14)*('Ejercicio 3 - TIR'!$D$14-'Ejercicio 3 - TIR'!$C$14)*D162),'Ejercicio 3 - TIR'!$E$14-SQRT(('Ejercicio 3 - TIR'!$E$14-'Ejercicio 3 - TIR'!$C$14)*('Ejercicio 3 - TIR'!$E$14-'Ejercicio 3 - TIR'!$D$14)*(1-D162)))</f>
        <v>27222.5559293991</v>
      </c>
      <c r="F162" s="16">
        <f ca="1" t="shared" si="1204"/>
        <v>0.835992829516482</v>
      </c>
      <c r="G162" s="17">
        <f ca="1">IF(F162&lt;=('Ejercicio 3 - TIR'!$D$18-'Ejercicio 3 - TIR'!$C$18)/('Ejercicio 3 - TIR'!$E$18-'Ejercicio 3 - TIR'!$C$18),'Ejercicio 3 - TIR'!$C$18+SQRT(('Ejercicio 3 - TIR'!$E$18-'Ejercicio 3 - TIR'!$C$18)*('Ejercicio 3 - TIR'!$D$18-'Ejercicio 3 - TIR'!$C$18)*F162),'Ejercicio 3 - TIR'!$E$18-SQRT(('Ejercicio 3 - TIR'!$E$18-'Ejercicio 3 - TIR'!$C$18)*('Ejercicio 3 - TIR'!$E$18-'Ejercicio 3 - TIR'!$D$18)*(1-F162)))</f>
        <v>41492.7877471895</v>
      </c>
      <c r="H162" s="16">
        <f ca="1" t="shared" ref="H162:L162" si="1205">RAND()</f>
        <v>0.470229730017122</v>
      </c>
      <c r="I162" s="17">
        <f ca="1">IF(H162&lt;=('Ejercicio 3 - TIR'!$D$18-'Ejercicio 3 - TIR'!$C$18)/('Ejercicio 3 - TIR'!$E$18-'Ejercicio 3 - TIR'!$C$18),'Ejercicio 3 - TIR'!$C$18+SQRT(('Ejercicio 3 - TIR'!$E$18-'Ejercicio 3 - TIR'!$C$18)*('Ejercicio 3 - TIR'!$D$18-'Ejercicio 3 - TIR'!$C$18)*H162),'Ejercicio 3 - TIR'!$E$18-SQRT(('Ejercicio 3 - TIR'!$E$18-'Ejercicio 3 - TIR'!$C$18)*('Ejercicio 3 - TIR'!$E$18-'Ejercicio 3 - TIR'!$D$18)*(1-H162)))</f>
        <v>38398.4795946986</v>
      </c>
      <c r="J162" s="16">
        <f ca="1" t="shared" si="1205"/>
        <v>0.957847837059953</v>
      </c>
      <c r="K162" s="17">
        <f ca="1">IF(J162&lt;=('Ejercicio 3 - TIR'!$D$18-'Ejercicio 3 - TIR'!$C$18)/('Ejercicio 3 - TIR'!$E$18-'Ejercicio 3 - TIR'!$C$18),'Ejercicio 3 - TIR'!$C$18+SQRT(('Ejercicio 3 - TIR'!$E$18-'Ejercicio 3 - TIR'!$C$18)*('Ejercicio 3 - TIR'!$D$18-'Ejercicio 3 - TIR'!$C$18)*J162),'Ejercicio 3 - TIR'!$E$18-SQRT(('Ejercicio 3 - TIR'!$E$18-'Ejercicio 3 - TIR'!$C$18)*('Ejercicio 3 - TIR'!$E$18-'Ejercicio 3 - TIR'!$D$18)*(1-J162)))</f>
        <v>43221.9639428562</v>
      </c>
      <c r="L162" s="16">
        <f ca="1" t="shared" si="1205"/>
        <v>0.662449753016348</v>
      </c>
      <c r="M162" s="17">
        <f ca="1">IF(L162&lt;=('Ejercicio 3 - TIR'!$D$18-'Ejercicio 3 - TIR'!$C$18)/('Ejercicio 3 - TIR'!$E$18-'Ejercicio 3 - TIR'!$C$18),'Ejercicio 3 - TIR'!$C$18+SQRT(('Ejercicio 3 - TIR'!$E$18-'Ejercicio 3 - TIR'!$C$18)*('Ejercicio 3 - TIR'!$D$18-'Ejercicio 3 - TIR'!$C$18)*L162),'Ejercicio 3 - TIR'!$E$18-SQRT(('Ejercicio 3 - TIR'!$E$18-'Ejercicio 3 - TIR'!$C$18)*('Ejercicio 3 - TIR'!$E$18-'Ejercicio 3 - TIR'!$D$18)*(1-L162)))</f>
        <v>39968.3229759299</v>
      </c>
      <c r="N162" s="16">
        <f ca="1" t="shared" ref="N162:R162" si="1206">RAND()</f>
        <v>0.412587635164156</v>
      </c>
      <c r="O162" s="17">
        <f ca="1">IF(N162&lt;=('Ejercicio 3 - TIR'!$D$18-'Ejercicio 3 - TIR'!$C$18)/('Ejercicio 3 - TIR'!$E$18-'Ejercicio 3 - TIR'!$C$18),'Ejercicio 3 - TIR'!$C$18+SQRT(('Ejercicio 3 - TIR'!$E$18-'Ejercicio 3 - TIR'!$C$18)*('Ejercicio 3 - TIR'!$D$18-'Ejercicio 3 - TIR'!$C$18)*N162),'Ejercicio 3 - TIR'!$E$18-SQRT(('Ejercicio 3 - TIR'!$E$18-'Ejercicio 3 - TIR'!$C$18)*('Ejercicio 3 - TIR'!$E$18-'Ejercicio 3 - TIR'!$D$18)*(1-N162)))</f>
        <v>37866.9018854072</v>
      </c>
      <c r="P162" s="16">
        <f ca="1" t="shared" si="1206"/>
        <v>0.831480123281204</v>
      </c>
      <c r="Q162" s="18">
        <f ca="1">IF(P162&lt;=('Ejercicio 3 - TIR'!$D$22-'Ejercicio 3 - TIR'!$C$22)/('Ejercicio 3 - TIR'!$E$22-'Ejercicio 3 - TIR'!$C$22),'Ejercicio 3 - TIR'!$C$22+SQRT(('Ejercicio 3 - TIR'!$E$22-'Ejercicio 3 - TIR'!$C$22)*('Ejercicio 3 - TIR'!$D$22-'Ejercicio 3 - TIR'!$C$22)*P162),'Ejercicio 3 - TIR'!$E$22-SQRT(('Ejercicio 3 - TIR'!$E$22-'Ejercicio 3 - TIR'!$C$22)*('Ejercicio 3 - TIR'!$E$22-'Ejercicio 3 - TIR'!$D$22)*(1-P162)))</f>
        <v>0.162583462511342</v>
      </c>
      <c r="R162" s="16">
        <f ca="1" t="shared" si="1206"/>
        <v>0.946346752677462</v>
      </c>
      <c r="S162" s="18">
        <f ca="1">IF(R162&lt;=('Ejercicio 3 - TIR'!$D$23-'Ejercicio 3 - TIR'!$C$23)/('Ejercicio 3 - TIR'!$E$23-'Ejercicio 3 - TIR'!$C$23),'Ejercicio 3 - TIR'!$C$23+SQRT(('Ejercicio 3 - TIR'!$E$23-'Ejercicio 3 - TIR'!$C$23)*('Ejercicio 3 - TIR'!$D$23-'Ejercicio 3 - TIR'!$C$23)*R162),'Ejercicio 3 - TIR'!$E$23-SQRT(('Ejercicio 3 - TIR'!$E$23-'Ejercicio 3 - TIR'!$C$23)*('Ejercicio 3 - TIR'!$E$23-'Ejercicio 3 - TIR'!$D$23)*(1-R162)))</f>
        <v>0.170172698987994</v>
      </c>
      <c r="T162" s="16">
        <f ca="1" t="shared" ref="T162:X162" si="1207">RAND()</f>
        <v>0.472103144582994</v>
      </c>
      <c r="U162" s="18">
        <f ca="1">IF(T162&lt;=('Ejercicio 3 - TIR'!$D$24-'Ejercicio 3 - TIR'!$C$24)/('Ejercicio 3 - TIR'!$E$24-'Ejercicio 3 - TIR'!$C$24),'Ejercicio 3 - TIR'!$C$24+SQRT(('Ejercicio 3 - TIR'!$E$24-'Ejercicio 3 - TIR'!$C$24)*('Ejercicio 3 - TIR'!$D$24-'Ejercicio 3 - TIR'!$C$24)*T162),'Ejercicio 3 - TIR'!$E$24-SQRT(('Ejercicio 3 - TIR'!$E$24-'Ejercicio 3 - TIR'!$C$24)*('Ejercicio 3 - TIR'!$E$24-'Ejercicio 3 - TIR'!$D$24)*(1-T162)))</f>
        <v>0.181553788285871</v>
      </c>
      <c r="V162" s="16">
        <f ca="1" t="shared" si="1207"/>
        <v>0.0532021800585878</v>
      </c>
      <c r="W162" s="18">
        <f ca="1">IF(V162&lt;=('Ejercicio 3 - TIR'!$D$25-'Ejercicio 3 - TIR'!$C$25)/('Ejercicio 3 - TIR'!$E$25-'Ejercicio 3 - TIR'!$C$25),'Ejercicio 3 - TIR'!$C$25+SQRT(('Ejercicio 3 - TIR'!$E$25-'Ejercicio 3 - TIR'!$C$25)*('Ejercicio 3 - TIR'!$D$25-'Ejercicio 3 - TIR'!$C$25)*V162),'Ejercicio 3 - TIR'!$E$25-SQRT(('Ejercicio 3 - TIR'!$E$25-'Ejercicio 3 - TIR'!$C$25)*('Ejercicio 3 - TIR'!$E$25-'Ejercicio 3 - TIR'!$D$25)*(1-V162)))</f>
        <v>0.188630356428446</v>
      </c>
      <c r="X162" s="16">
        <f ca="1" t="shared" si="1207"/>
        <v>0.418746291432312</v>
      </c>
      <c r="Y162" s="18">
        <f ca="1">IF(X162&lt;=('Ejercicio 3 - TIR'!$D$26-'Ejercicio 3 - TIR'!$C$26)/('Ejercicio 3 - TIR'!$E$26-'Ejercicio 3 - TIR'!$C$26),'Ejercicio 3 - TIR'!$C$26+SQRT(('Ejercicio 3 - TIR'!$E$26-'Ejercicio 3 - TIR'!$C$26)*('Ejercicio 3 - TIR'!$D$26-'Ejercicio 3 - TIR'!$C$26)*X162),'Ejercicio 3 - TIR'!$E$26-SQRT(('Ejercicio 3 - TIR'!$E$26-'Ejercicio 3 - TIR'!$C$26)*('Ejercicio 3 - TIR'!$E$26-'Ejercicio 3 - TIR'!$D$26)*(1-X162)))</f>
        <v>0.223975273081741</v>
      </c>
      <c r="Z162" s="16">
        <f ca="1" t="shared" si="956"/>
        <v>1.16258346251134</v>
      </c>
      <c r="AA162" s="16">
        <f ca="1" t="shared" si="957"/>
        <v>1.3604234281257</v>
      </c>
      <c r="AB162" s="16">
        <f ca="1" t="shared" si="958"/>
        <v>1.60741345517478</v>
      </c>
      <c r="AC162" s="16">
        <f ca="1" t="shared" si="959"/>
        <v>1.91062042815228</v>
      </c>
      <c r="AD162" s="16">
        <f ca="1" t="shared" si="960"/>
        <v>2.33855216030323</v>
      </c>
      <c r="AE162" s="15">
        <f ca="1" t="shared" si="961"/>
        <v>4425.93740141037</v>
      </c>
      <c r="AF162" s="15">
        <f ca="1" t="shared" si="962"/>
        <v>5179.11111456028</v>
      </c>
      <c r="AG162" s="15">
        <f ca="1" t="shared" si="963"/>
        <v>6119.39835736216</v>
      </c>
      <c r="AH162" s="15">
        <f ca="1" t="shared" si="964"/>
        <v>7273.70265063903</v>
      </c>
      <c r="AI162" s="15">
        <f ca="1" t="shared" si="965"/>
        <v>8902.83218813128</v>
      </c>
      <c r="AJ162" s="17">
        <f ca="1" t="shared" si="966"/>
        <v>48238.8288483758</v>
      </c>
      <c r="AK162" s="17">
        <f ca="1" t="shared" si="967"/>
        <v>52238.1912450347</v>
      </c>
      <c r="AL162" s="17">
        <f ca="1" t="shared" si="968"/>
        <v>69475.5664008261</v>
      </c>
      <c r="AM162" s="17">
        <f ca="1" t="shared" si="969"/>
        <v>76364.2943567997</v>
      </c>
      <c r="AN162" s="17">
        <f ca="1" t="shared" si="970"/>
        <v>88553.7252081097</v>
      </c>
      <c r="AO162" s="17">
        <f ca="1">C162/'Ejercicio 3 - TIR'!$D$7</f>
        <v>16466.8316937669</v>
      </c>
      <c r="AP162" s="17">
        <f ca="1" t="shared" si="971"/>
        <v>31771.9971546089</v>
      </c>
      <c r="AQ162" s="17">
        <f ca="1" t="shared" si="972"/>
        <v>35771.3595512679</v>
      </c>
      <c r="AR162" s="17">
        <f ca="1" t="shared" si="973"/>
        <v>53008.7347070593</v>
      </c>
      <c r="AS162" s="17">
        <f ca="1" t="shared" si="974"/>
        <v>59897.4626630328</v>
      </c>
      <c r="AT162" s="17">
        <f ca="1" t="shared" si="975"/>
        <v>72086.8935143428</v>
      </c>
      <c r="AU162" s="17">
        <f ca="1">AP162*'Ejercicio 3 - TIR'!$D$5</f>
        <v>15885.9985773045</v>
      </c>
      <c r="AV162" s="17">
        <f ca="1">AQ162*'Ejercicio 3 - TIR'!$D$5</f>
        <v>17885.6797756339</v>
      </c>
      <c r="AW162" s="17">
        <f ca="1">AR162*'Ejercicio 3 - TIR'!$D$5</f>
        <v>26504.3673535296</v>
      </c>
      <c r="AX162" s="17">
        <f ca="1">AS162*'Ejercicio 3 - TIR'!$D$5</f>
        <v>29948.7313315164</v>
      </c>
      <c r="AY162" s="17">
        <f ca="1">AT162*'Ejercicio 3 - TIR'!$D$5</f>
        <v>36043.4467571714</v>
      </c>
      <c r="AZ162" s="17">
        <f ca="1" t="shared" ref="AZ162:BD162" si="1208">AJ162-AU162-AE162</f>
        <v>27926.892869661</v>
      </c>
      <c r="BA162" s="17">
        <f ca="1" t="shared" si="1208"/>
        <v>29173.4003548405</v>
      </c>
      <c r="BB162" s="17">
        <f ca="1" t="shared" si="1208"/>
        <v>36851.8006899343</v>
      </c>
      <c r="BC162" s="17">
        <f ca="1" t="shared" si="1208"/>
        <v>39141.8603746442</v>
      </c>
      <c r="BD162" s="17">
        <f ca="1" t="shared" si="1208"/>
        <v>43607.446262807</v>
      </c>
      <c r="BE162" s="17">
        <f ca="1" t="shared" ref="BE162:BI162" si="1209">AZ162/Z162</f>
        <v>24021.4090172373</v>
      </c>
      <c r="BF162" s="17">
        <f ca="1" t="shared" si="1209"/>
        <v>21444.3530975011</v>
      </c>
      <c r="BG162" s="17">
        <f ca="1" t="shared" si="1209"/>
        <v>22926.149194096</v>
      </c>
      <c r="BH162" s="17">
        <f ca="1" t="shared" si="1209"/>
        <v>20486.4659656641</v>
      </c>
      <c r="BI162" s="17">
        <f ca="1" t="shared" si="1209"/>
        <v>18647.1984687964</v>
      </c>
      <c r="BJ162" s="17">
        <f ca="1" t="shared" si="978"/>
        <v>63661.3669776719</v>
      </c>
      <c r="BK162" s="17">
        <f ca="1" t="shared" si="979"/>
        <v>38508.5448308083</v>
      </c>
      <c r="BL162" s="17">
        <f ca="1" t="shared" si="980"/>
        <v>102169.91180848</v>
      </c>
      <c r="BM162" s="17">
        <f ca="1">BK162*'Ejercicio 3 - TIR'!$D$5</f>
        <v>19254.2724154041</v>
      </c>
      <c r="BN162" s="17">
        <f ca="1" t="shared" si="981"/>
        <v>82915.639393076</v>
      </c>
      <c r="BO162" s="17">
        <f ca="1" t="shared" si="982"/>
        <v>35455.9717762825</v>
      </c>
      <c r="BP162" s="17">
        <f ca="1" t="shared" si="983"/>
        <v>-109556.714398233</v>
      </c>
      <c r="BQ162" s="17">
        <f ca="1" t="shared" ref="BQ162:BT162" si="1210">BE162</f>
        <v>24021.4090172373</v>
      </c>
      <c r="BR162" s="17">
        <f ca="1" t="shared" si="1210"/>
        <v>21444.3530975011</v>
      </c>
      <c r="BS162" s="17">
        <f ca="1" t="shared" si="1210"/>
        <v>22926.149194096</v>
      </c>
      <c r="BT162" s="17">
        <f ca="1" t="shared" si="1210"/>
        <v>20486.4659656641</v>
      </c>
      <c r="BU162" s="17">
        <f ca="1" t="shared" si="985"/>
        <v>54103.1702450789</v>
      </c>
      <c r="BV162" s="19">
        <f ca="1" t="shared" si="986"/>
        <v>8.34970739888319</v>
      </c>
    </row>
    <row r="163" ht="15" customHeight="1" spans="1:74">
      <c r="A163" s="15">
        <v>162</v>
      </c>
      <c r="B163" s="16">
        <f ca="1" t="shared" ref="B163:F163" si="1211">RAND()</f>
        <v>0.243076514655595</v>
      </c>
      <c r="C163" s="17">
        <f ca="1">IF(B163&lt;=('Ejercicio 3 - TIR'!$D$13-'Ejercicio 3 - TIR'!$C$13)/('Ejercicio 3 - TIR'!$E$13-'Ejercicio 3 - TIR'!$C$13),'Ejercicio 3 - TIR'!$C$13+SQRT(('Ejercicio 3 - TIR'!$E$13-'Ejercicio 3 - TIR'!$C$13)*('Ejercicio 3 - TIR'!$D$13-'Ejercicio 3 - TIR'!$C$13)*B163),'Ejercicio 3 - TIR'!$E$13-SQRT(('Ejercicio 3 - TIR'!$E$13-'Ejercicio 3 - TIR'!$C$13)*('Ejercicio 3 - TIR'!$E$13-'Ejercicio 3 - TIR'!$D$13)*(1-B163)))</f>
        <v>69860.55809081</v>
      </c>
      <c r="D163" s="16">
        <f ca="1" t="shared" si="1211"/>
        <v>0.662817149783343</v>
      </c>
      <c r="E163" s="17">
        <f ca="1">IF(D163&lt;=('Ejercicio 3 - TIR'!$D$14-'Ejercicio 3 - TIR'!$C$14)/('Ejercicio 3 - TIR'!$E$14-'Ejercicio 3 - TIR'!$C$14),'Ejercicio 3 - TIR'!$C$14+SQRT(('Ejercicio 3 - TIR'!$E$14-'Ejercicio 3 - TIR'!$C$14)*('Ejercicio 3 - TIR'!$D$14-'Ejercicio 3 - TIR'!$C$14)*D163),'Ejercicio 3 - TIR'!$E$14-SQRT(('Ejercicio 3 - TIR'!$E$14-'Ejercicio 3 - TIR'!$C$14)*('Ejercicio 3 - TIR'!$E$14-'Ejercicio 3 - TIR'!$D$14)*(1-D163)))</f>
        <v>32888.2191026088</v>
      </c>
      <c r="F163" s="16">
        <f ca="1" t="shared" si="1211"/>
        <v>0.139616168951427</v>
      </c>
      <c r="G163" s="17">
        <f ca="1">IF(F163&lt;=('Ejercicio 3 - TIR'!$D$18-'Ejercicio 3 - TIR'!$C$18)/('Ejercicio 3 - TIR'!$E$18-'Ejercicio 3 - TIR'!$C$18),'Ejercicio 3 - TIR'!$C$18+SQRT(('Ejercicio 3 - TIR'!$E$18-'Ejercicio 3 - TIR'!$C$18)*('Ejercicio 3 - TIR'!$D$18-'Ejercicio 3 - TIR'!$C$18)*F163),'Ejercicio 3 - TIR'!$E$18-SQRT(('Ejercicio 3 - TIR'!$E$18-'Ejercicio 3 - TIR'!$C$18)*('Ejercicio 3 - TIR'!$E$18-'Ejercicio 3 - TIR'!$D$18)*(1-F163)))</f>
        <v>34576.2894732211</v>
      </c>
      <c r="H163" s="16">
        <f ca="1" t="shared" ref="H163:L163" si="1212">RAND()</f>
        <v>0.904564331823713</v>
      </c>
      <c r="I163" s="17">
        <f ca="1">IF(H163&lt;=('Ejercicio 3 - TIR'!$D$18-'Ejercicio 3 - TIR'!$C$18)/('Ejercicio 3 - TIR'!$E$18-'Ejercicio 3 - TIR'!$C$18),'Ejercicio 3 - TIR'!$C$18+SQRT(('Ejercicio 3 - TIR'!$E$18-'Ejercicio 3 - TIR'!$C$18)*('Ejercicio 3 - TIR'!$D$18-'Ejercicio 3 - TIR'!$C$18)*H163),'Ejercicio 3 - TIR'!$E$18-SQRT(('Ejercicio 3 - TIR'!$E$18-'Ejercicio 3 - TIR'!$C$18)*('Ejercicio 3 - TIR'!$E$18-'Ejercicio 3 - TIR'!$D$18)*(1-H163)))</f>
        <v>42324.61682871</v>
      </c>
      <c r="J163" s="16">
        <f ca="1" t="shared" si="1212"/>
        <v>0.800643913288447</v>
      </c>
      <c r="K163" s="17">
        <f ca="1">IF(J163&lt;=('Ejercicio 3 - TIR'!$D$18-'Ejercicio 3 - TIR'!$C$18)/('Ejercicio 3 - TIR'!$E$18-'Ejercicio 3 - TIR'!$C$18),'Ejercicio 3 - TIR'!$C$18+SQRT(('Ejercicio 3 - TIR'!$E$18-'Ejercicio 3 - TIR'!$C$18)*('Ejercicio 3 - TIR'!$D$18-'Ejercicio 3 - TIR'!$C$18)*J163),'Ejercicio 3 - TIR'!$E$18-SQRT(('Ejercicio 3 - TIR'!$E$18-'Ejercicio 3 - TIR'!$C$18)*('Ejercicio 3 - TIR'!$E$18-'Ejercicio 3 - TIR'!$D$18)*(1-J163)))</f>
        <v>41133.256343722</v>
      </c>
      <c r="L163" s="16">
        <f ca="1" t="shared" si="1212"/>
        <v>0.317686713665047</v>
      </c>
      <c r="M163" s="17">
        <f ca="1">IF(L163&lt;=('Ejercicio 3 - TIR'!$D$18-'Ejercicio 3 - TIR'!$C$18)/('Ejercicio 3 - TIR'!$E$18-'Ejercicio 3 - TIR'!$C$18),'Ejercicio 3 - TIR'!$C$18+SQRT(('Ejercicio 3 - TIR'!$E$18-'Ejercicio 3 - TIR'!$C$18)*('Ejercicio 3 - TIR'!$D$18-'Ejercicio 3 - TIR'!$C$18)*L163),'Ejercicio 3 - TIR'!$E$18-SQRT(('Ejercicio 3 - TIR'!$E$18-'Ejercicio 3 - TIR'!$C$18)*('Ejercicio 3 - TIR'!$E$18-'Ejercicio 3 - TIR'!$D$18)*(1-L163)))</f>
        <v>36903.1157494103</v>
      </c>
      <c r="N163" s="16">
        <f ca="1" t="shared" ref="N163:R163" si="1213">RAND()</f>
        <v>0.338439254019195</v>
      </c>
      <c r="O163" s="17">
        <f ca="1">IF(N163&lt;=('Ejercicio 3 - TIR'!$D$18-'Ejercicio 3 - TIR'!$C$18)/('Ejercicio 3 - TIR'!$E$18-'Ejercicio 3 - TIR'!$C$18),'Ejercicio 3 - TIR'!$C$18+SQRT(('Ejercicio 3 - TIR'!$E$18-'Ejercicio 3 - TIR'!$C$18)*('Ejercicio 3 - TIR'!$D$18-'Ejercicio 3 - TIR'!$C$18)*N163),'Ejercicio 3 - TIR'!$E$18-SQRT(('Ejercicio 3 - TIR'!$E$18-'Ejercicio 3 - TIR'!$C$18)*('Ejercicio 3 - TIR'!$E$18-'Ejercicio 3 - TIR'!$D$18)*(1-N163)))</f>
        <v>37125.018463336</v>
      </c>
      <c r="P163" s="16">
        <f ca="1" t="shared" si="1213"/>
        <v>0.923907853111692</v>
      </c>
      <c r="Q163" s="18">
        <f ca="1">IF(P163&lt;=('Ejercicio 3 - TIR'!$D$22-'Ejercicio 3 - TIR'!$C$22)/('Ejercicio 3 - TIR'!$E$22-'Ejercicio 3 - TIR'!$C$22),'Ejercicio 3 - TIR'!$C$22+SQRT(('Ejercicio 3 - TIR'!$E$22-'Ejercicio 3 - TIR'!$C$22)*('Ejercicio 3 - TIR'!$D$22-'Ejercicio 3 - TIR'!$C$22)*P163),'Ejercicio 3 - TIR'!$E$22-SQRT(('Ejercicio 3 - TIR'!$E$22-'Ejercicio 3 - TIR'!$C$22)*('Ejercicio 3 - TIR'!$E$22-'Ejercicio 3 - TIR'!$D$22)*(1-P163)))</f>
        <v>0.168296758380732</v>
      </c>
      <c r="R163" s="16">
        <f ca="1" t="shared" si="1213"/>
        <v>0.961514707478958</v>
      </c>
      <c r="S163" s="18">
        <f ca="1">IF(R163&lt;=('Ejercicio 3 - TIR'!$D$23-'Ejercicio 3 - TIR'!$C$23)/('Ejercicio 3 - TIR'!$E$23-'Ejercicio 3 - TIR'!$C$23),'Ejercicio 3 - TIR'!$C$23+SQRT(('Ejercicio 3 - TIR'!$E$23-'Ejercicio 3 - TIR'!$C$23)*('Ejercicio 3 - TIR'!$D$23-'Ejercicio 3 - TIR'!$C$23)*R163),'Ejercicio 3 - TIR'!$E$23-SQRT(('Ejercicio 3 - TIR'!$E$23-'Ejercicio 3 - TIR'!$C$23)*('Ejercicio 3 - TIR'!$E$23-'Ejercicio 3 - TIR'!$D$23)*(1-R163)))</f>
        <v>0.171676928058831</v>
      </c>
      <c r="T163" s="16">
        <f ca="1" t="shared" ref="T163:X163" si="1214">RAND()</f>
        <v>0.656817575732074</v>
      </c>
      <c r="U163" s="18">
        <f ca="1">IF(T163&lt;=('Ejercicio 3 - TIR'!$D$24-'Ejercicio 3 - TIR'!$C$24)/('Ejercicio 3 - TIR'!$E$24-'Ejercicio 3 - TIR'!$C$24),'Ejercicio 3 - TIR'!$C$24+SQRT(('Ejercicio 3 - TIR'!$E$24-'Ejercicio 3 - TIR'!$C$24)*('Ejercicio 3 - TIR'!$D$24-'Ejercicio 3 - TIR'!$C$24)*T163),'Ejercicio 3 - TIR'!$E$24-SQRT(('Ejercicio 3 - TIR'!$E$24-'Ejercicio 3 - TIR'!$C$24)*('Ejercicio 3 - TIR'!$E$24-'Ejercicio 3 - TIR'!$D$24)*(1-T163)))</f>
        <v>0.189001438937425</v>
      </c>
      <c r="V163" s="16">
        <f ca="1" t="shared" si="1214"/>
        <v>0.320883805763454</v>
      </c>
      <c r="W163" s="18">
        <f ca="1">IF(V163&lt;=('Ejercicio 3 - TIR'!$D$25-'Ejercicio 3 - TIR'!$C$25)/('Ejercicio 3 - TIR'!$E$25-'Ejercicio 3 - TIR'!$C$25),'Ejercicio 3 - TIR'!$C$25+SQRT(('Ejercicio 3 - TIR'!$E$25-'Ejercicio 3 - TIR'!$C$25)*('Ejercicio 3 - TIR'!$D$25-'Ejercicio 3 - TIR'!$C$25)*V163),'Ejercicio 3 - TIR'!$E$25-SQRT(('Ejercicio 3 - TIR'!$E$25-'Ejercicio 3 - TIR'!$C$25)*('Ejercicio 3 - TIR'!$E$25-'Ejercicio 3 - TIR'!$D$25)*(1-V163)))</f>
        <v>0.201246470078281</v>
      </c>
      <c r="X163" s="16">
        <f ca="1" t="shared" si="1214"/>
        <v>0.147782112623358</v>
      </c>
      <c r="Y163" s="18">
        <f ca="1">IF(X163&lt;=('Ejercicio 3 - TIR'!$D$26-'Ejercicio 3 - TIR'!$C$26)/('Ejercicio 3 - TIR'!$E$26-'Ejercicio 3 - TIR'!$C$26),'Ejercicio 3 - TIR'!$C$26+SQRT(('Ejercicio 3 - TIR'!$E$26-'Ejercicio 3 - TIR'!$C$26)*('Ejercicio 3 - TIR'!$D$26-'Ejercicio 3 - TIR'!$C$26)*X163),'Ejercicio 3 - TIR'!$E$26-SQRT(('Ejercicio 3 - TIR'!$E$26-'Ejercicio 3 - TIR'!$C$26)*('Ejercicio 3 - TIR'!$E$26-'Ejercicio 3 - TIR'!$D$26)*(1-X163)))</f>
        <v>0.209975277321806</v>
      </c>
      <c r="Z163" s="16">
        <f ca="1" t="shared" si="956"/>
        <v>1.16829675838073</v>
      </c>
      <c r="AA163" s="16">
        <f ca="1" t="shared" si="957"/>
        <v>1.36886635692063</v>
      </c>
      <c r="AB163" s="16">
        <f ca="1" t="shared" si="958"/>
        <v>1.62758406809166</v>
      </c>
      <c r="AC163" s="16">
        <f ca="1" t="shared" si="959"/>
        <v>1.95512961655075</v>
      </c>
      <c r="AD163" s="16">
        <f ca="1" t="shared" si="960"/>
        <v>2.36565849998607</v>
      </c>
      <c r="AE163" s="15">
        <f ca="1" t="shared" si="961"/>
        <v>5534.98066388434</v>
      </c>
      <c r="AF163" s="15">
        <f ca="1" t="shared" si="962"/>
        <v>6485.20914112503</v>
      </c>
      <c r="AG163" s="15">
        <f ca="1" t="shared" si="963"/>
        <v>7710.92300060781</v>
      </c>
      <c r="AH163" s="15">
        <f ca="1" t="shared" si="964"/>
        <v>9262.71903552556</v>
      </c>
      <c r="AI163" s="15">
        <f ca="1" t="shared" si="965"/>
        <v>11207.661033764</v>
      </c>
      <c r="AJ163" s="17">
        <f ca="1" t="shared" si="966"/>
        <v>40395.366908398</v>
      </c>
      <c r="AK163" s="17">
        <f ca="1" t="shared" si="967"/>
        <v>57936.7440463778</v>
      </c>
      <c r="AL163" s="17">
        <f ca="1" t="shared" si="968"/>
        <v>66947.8326937719</v>
      </c>
      <c r="AM163" s="17">
        <f ca="1" t="shared" si="969"/>
        <v>72150.3745446726</v>
      </c>
      <c r="AN163" s="17">
        <f ca="1" t="shared" si="970"/>
        <v>87825.1154899307</v>
      </c>
      <c r="AO163" s="17">
        <f ca="1">C163/'Ejercicio 3 - TIR'!$D$7</f>
        <v>13972.111618162</v>
      </c>
      <c r="AP163" s="17">
        <f ca="1" t="shared" si="971"/>
        <v>26423.255290236</v>
      </c>
      <c r="AQ163" s="17">
        <f ca="1" t="shared" si="972"/>
        <v>43964.6324282158</v>
      </c>
      <c r="AR163" s="17">
        <f ca="1" t="shared" si="973"/>
        <v>52975.7210756099</v>
      </c>
      <c r="AS163" s="17">
        <f ca="1" t="shared" si="974"/>
        <v>58178.2629265106</v>
      </c>
      <c r="AT163" s="17">
        <f ca="1" t="shared" si="975"/>
        <v>73853.0038717687</v>
      </c>
      <c r="AU163" s="17">
        <f ca="1">AP163*'Ejercicio 3 - TIR'!$D$5</f>
        <v>13211.627645118</v>
      </c>
      <c r="AV163" s="17">
        <f ca="1">AQ163*'Ejercicio 3 - TIR'!$D$5</f>
        <v>21982.3162141079</v>
      </c>
      <c r="AW163" s="17">
        <f ca="1">AR163*'Ejercicio 3 - TIR'!$D$5</f>
        <v>26487.860537805</v>
      </c>
      <c r="AX163" s="17">
        <f ca="1">AS163*'Ejercicio 3 - TIR'!$D$5</f>
        <v>29089.1314632553</v>
      </c>
      <c r="AY163" s="17">
        <f ca="1">AT163*'Ejercicio 3 - TIR'!$D$5</f>
        <v>36926.5019358843</v>
      </c>
      <c r="AZ163" s="17">
        <f ca="1" t="shared" ref="AZ163:BD163" si="1215">AJ163-AU163-AE163</f>
        <v>21648.7585993957</v>
      </c>
      <c r="BA163" s="17">
        <f ca="1" t="shared" si="1215"/>
        <v>29469.2186911448</v>
      </c>
      <c r="BB163" s="17">
        <f ca="1" t="shared" si="1215"/>
        <v>32749.0491553591</v>
      </c>
      <c r="BC163" s="17">
        <f ca="1" t="shared" si="1215"/>
        <v>33798.5240458917</v>
      </c>
      <c r="BD163" s="17">
        <f ca="1" t="shared" si="1215"/>
        <v>39690.9525202823</v>
      </c>
      <c r="BE163" s="17">
        <f ca="1" t="shared" ref="BE163:BI163" si="1216">AZ163/Z163</f>
        <v>18530.188022948</v>
      </c>
      <c r="BF163" s="17">
        <f ca="1" t="shared" si="1216"/>
        <v>21528.1926845205</v>
      </c>
      <c r="BG163" s="17">
        <f ca="1" t="shared" si="1216"/>
        <v>20121.264269782</v>
      </c>
      <c r="BH163" s="17">
        <f ca="1" t="shared" si="1216"/>
        <v>17287.1014585311</v>
      </c>
      <c r="BI163" s="17">
        <f ca="1" t="shared" si="1216"/>
        <v>16777.9721885116</v>
      </c>
      <c r="BJ163" s="17">
        <f ca="1" t="shared" si="978"/>
        <v>77802.2950694908</v>
      </c>
      <c r="BK163" s="17">
        <f ca="1" t="shared" si="979"/>
        <v>33053.2446122591</v>
      </c>
      <c r="BL163" s="17">
        <f ca="1" t="shared" si="980"/>
        <v>110855.53968175</v>
      </c>
      <c r="BM163" s="17">
        <f ca="1">BK163*'Ejercicio 3 - TIR'!$D$5</f>
        <v>16526.6223061295</v>
      </c>
      <c r="BN163" s="17">
        <f ca="1" t="shared" si="981"/>
        <v>94328.9173756203</v>
      </c>
      <c r="BO163" s="17">
        <f ca="1" t="shared" si="982"/>
        <v>39874.2749116898</v>
      </c>
      <c r="BP163" s="17">
        <f ca="1" t="shared" si="983"/>
        <v>-102748.777193419</v>
      </c>
      <c r="BQ163" s="17">
        <f ca="1" t="shared" ref="BQ163:BT163" si="1217">BE163</f>
        <v>18530.188022948</v>
      </c>
      <c r="BR163" s="17">
        <f ca="1" t="shared" si="1217"/>
        <v>21528.1926845205</v>
      </c>
      <c r="BS163" s="17">
        <f ca="1" t="shared" si="1217"/>
        <v>20121.264269782</v>
      </c>
      <c r="BT163" s="17">
        <f ca="1" t="shared" si="1217"/>
        <v>17287.1014585311</v>
      </c>
      <c r="BU163" s="17">
        <f ca="1" t="shared" si="985"/>
        <v>56652.2471002014</v>
      </c>
      <c r="BV163" s="19">
        <f ca="1" t="shared" si="986"/>
        <v>8.03182721893812</v>
      </c>
    </row>
    <row r="164" ht="15" customHeight="1" spans="1:74">
      <c r="A164" s="15">
        <v>163</v>
      </c>
      <c r="B164" s="16">
        <f ca="1" t="shared" ref="B164:F164" si="1218">RAND()</f>
        <v>0.00106213724174076</v>
      </c>
      <c r="C164" s="17">
        <f ca="1">IF(B164&lt;=('Ejercicio 3 - TIR'!$D$13-'Ejercicio 3 - TIR'!$C$13)/('Ejercicio 3 - TIR'!$E$13-'Ejercicio 3 - TIR'!$C$13),'Ejercicio 3 - TIR'!$C$13+SQRT(('Ejercicio 3 - TIR'!$E$13-'Ejercicio 3 - TIR'!$C$13)*('Ejercicio 3 - TIR'!$D$13-'Ejercicio 3 - TIR'!$C$13)*B164),'Ejercicio 3 - TIR'!$E$13-SQRT(('Ejercicio 3 - TIR'!$E$13-'Ejercicio 3 - TIR'!$C$13)*('Ejercicio 3 - TIR'!$E$13-'Ejercicio 3 - TIR'!$D$13)*(1-B164)))</f>
        <v>60651.8089418659</v>
      </c>
      <c r="D164" s="16">
        <f ca="1" t="shared" si="1218"/>
        <v>0.0528203689764448</v>
      </c>
      <c r="E164" s="17">
        <f ca="1">IF(D164&lt;=('Ejercicio 3 - TIR'!$D$14-'Ejercicio 3 - TIR'!$C$14)/('Ejercicio 3 - TIR'!$E$14-'Ejercicio 3 - TIR'!$C$14),'Ejercicio 3 - TIR'!$C$14+SQRT(('Ejercicio 3 - TIR'!$E$14-'Ejercicio 3 - TIR'!$C$14)*('Ejercicio 3 - TIR'!$D$14-'Ejercicio 3 - TIR'!$C$14)*D164),'Ejercicio 3 - TIR'!$E$14-SQRT(('Ejercicio 3 - TIR'!$E$14-'Ejercicio 3 - TIR'!$C$14)*('Ejercicio 3 - TIR'!$E$14-'Ejercicio 3 - TIR'!$D$14)*(1-D164)))</f>
        <v>26990.3586795433</v>
      </c>
      <c r="F164" s="16">
        <f ca="1" t="shared" si="1218"/>
        <v>0.680267258574071</v>
      </c>
      <c r="G164" s="17">
        <f ca="1">IF(F164&lt;=('Ejercicio 3 - TIR'!$D$18-'Ejercicio 3 - TIR'!$C$18)/('Ejercicio 3 - TIR'!$E$18-'Ejercicio 3 - TIR'!$C$18),'Ejercicio 3 - TIR'!$C$18+SQRT(('Ejercicio 3 - TIR'!$E$18-'Ejercicio 3 - TIR'!$C$18)*('Ejercicio 3 - TIR'!$D$18-'Ejercicio 3 - TIR'!$C$18)*F164),'Ejercicio 3 - TIR'!$E$18-SQRT(('Ejercicio 3 - TIR'!$E$18-'Ejercicio 3 - TIR'!$C$18)*('Ejercicio 3 - TIR'!$E$18-'Ejercicio 3 - TIR'!$D$18)*(1-F164)))</f>
        <v>40103.0667140602</v>
      </c>
      <c r="H164" s="16">
        <f ca="1" t="shared" ref="H164:L164" si="1219">RAND()</f>
        <v>0.457893299594105</v>
      </c>
      <c r="I164" s="17">
        <f ca="1">IF(H164&lt;=('Ejercicio 3 - TIR'!$D$18-'Ejercicio 3 - TIR'!$C$18)/('Ejercicio 3 - TIR'!$E$18-'Ejercicio 3 - TIR'!$C$18),'Ejercicio 3 - TIR'!$C$18+SQRT(('Ejercicio 3 - TIR'!$E$18-'Ejercicio 3 - TIR'!$C$18)*('Ejercicio 3 - TIR'!$D$18-'Ejercicio 3 - TIR'!$C$18)*H164),'Ejercicio 3 - TIR'!$E$18-SQRT(('Ejercicio 3 - TIR'!$E$18-'Ejercicio 3 - TIR'!$C$18)*('Ejercicio 3 - TIR'!$E$18-'Ejercicio 3 - TIR'!$D$18)*(1-H164)))</f>
        <v>38287.580765164</v>
      </c>
      <c r="J164" s="16">
        <f ca="1" t="shared" si="1219"/>
        <v>0.616180356497804</v>
      </c>
      <c r="K164" s="17">
        <f ca="1">IF(J164&lt;=('Ejercicio 3 - TIR'!$D$18-'Ejercicio 3 - TIR'!$C$18)/('Ejercicio 3 - TIR'!$E$18-'Ejercicio 3 - TIR'!$C$18),'Ejercicio 3 - TIR'!$C$18+SQRT(('Ejercicio 3 - TIR'!$E$18-'Ejercicio 3 - TIR'!$C$18)*('Ejercicio 3 - TIR'!$D$18-'Ejercicio 3 - TIR'!$C$18)*J164),'Ejercicio 3 - TIR'!$E$18-SQRT(('Ejercicio 3 - TIR'!$E$18-'Ejercicio 3 - TIR'!$C$18)*('Ejercicio 3 - TIR'!$E$18-'Ejercicio 3 - TIR'!$D$18)*(1-J164)))</f>
        <v>39613.8989736043</v>
      </c>
      <c r="L164" s="16">
        <f ca="1" t="shared" si="1219"/>
        <v>0.796231880229502</v>
      </c>
      <c r="M164" s="17">
        <f ca="1">IF(L164&lt;=('Ejercicio 3 - TIR'!$D$18-'Ejercicio 3 - TIR'!$C$18)/('Ejercicio 3 - TIR'!$E$18-'Ejercicio 3 - TIR'!$C$18),'Ejercicio 3 - TIR'!$C$18+SQRT(('Ejercicio 3 - TIR'!$E$18-'Ejercicio 3 - TIR'!$C$18)*('Ejercicio 3 - TIR'!$D$18-'Ejercicio 3 - TIR'!$C$18)*L164),'Ejercicio 3 - TIR'!$E$18-SQRT(('Ejercicio 3 - TIR'!$E$18-'Ejercicio 3 - TIR'!$C$18)*('Ejercicio 3 - TIR'!$E$18-'Ejercicio 3 - TIR'!$D$18)*(1-L164)))</f>
        <v>41090.7022391755</v>
      </c>
      <c r="N164" s="16">
        <f ca="1" t="shared" ref="N164:R164" si="1220">RAND()</f>
        <v>0.241374949467749</v>
      </c>
      <c r="O164" s="17">
        <f ca="1">IF(N164&lt;=('Ejercicio 3 - TIR'!$D$18-'Ejercicio 3 - TIR'!$C$18)/('Ejercicio 3 - TIR'!$E$18-'Ejercicio 3 - TIR'!$C$18),'Ejercicio 3 - TIR'!$C$18+SQRT(('Ejercicio 3 - TIR'!$E$18-'Ejercicio 3 - TIR'!$C$18)*('Ejercicio 3 - TIR'!$D$18-'Ejercicio 3 - TIR'!$C$18)*N164),'Ejercicio 3 - TIR'!$E$18-SQRT(('Ejercicio 3 - TIR'!$E$18-'Ejercicio 3 - TIR'!$C$18)*('Ejercicio 3 - TIR'!$E$18-'Ejercicio 3 - TIR'!$D$18)*(1-N164)))</f>
        <v>36017.1623229029</v>
      </c>
      <c r="P164" s="16">
        <f ca="1" t="shared" si="1220"/>
        <v>0.94182138027413</v>
      </c>
      <c r="Q164" s="18">
        <f ca="1">IF(P164&lt;=('Ejercicio 3 - TIR'!$D$22-'Ejercicio 3 - TIR'!$C$22)/('Ejercicio 3 - TIR'!$E$22-'Ejercicio 3 - TIR'!$C$22),'Ejercicio 3 - TIR'!$C$22+SQRT(('Ejercicio 3 - TIR'!$E$22-'Ejercicio 3 - TIR'!$C$22)*('Ejercicio 3 - TIR'!$D$22-'Ejercicio 3 - TIR'!$C$22)*P164),'Ejercicio 3 - TIR'!$E$22-SQRT(('Ejercicio 3 - TIR'!$E$22-'Ejercicio 3 - TIR'!$C$22)*('Ejercicio 3 - TIR'!$E$22-'Ejercicio 3 - TIR'!$D$22)*(1-P164)))</f>
        <v>0.16976664690795</v>
      </c>
      <c r="R164" s="16">
        <f ca="1" t="shared" si="1220"/>
        <v>0.742320967214806</v>
      </c>
      <c r="S164" s="18">
        <f ca="1">IF(R164&lt;=('Ejercicio 3 - TIR'!$D$23-'Ejercicio 3 - TIR'!$C$23)/('Ejercicio 3 - TIR'!$E$23-'Ejercicio 3 - TIR'!$C$23),'Ejercicio 3 - TIR'!$C$23+SQRT(('Ejercicio 3 - TIR'!$E$23-'Ejercicio 3 - TIR'!$C$23)*('Ejercicio 3 - TIR'!$D$23-'Ejercicio 3 - TIR'!$C$23)*R164),'Ejercicio 3 - TIR'!$E$23-SQRT(('Ejercicio 3 - TIR'!$E$23-'Ejercicio 3 - TIR'!$C$23)*('Ejercicio 3 - TIR'!$E$23-'Ejercicio 3 - TIR'!$D$23)*(1-R164)))</f>
        <v>0.158463466875717</v>
      </c>
      <c r="T164" s="16">
        <f ca="1" t="shared" ref="T164:X164" si="1221">RAND()</f>
        <v>0.215556512948438</v>
      </c>
      <c r="U164" s="18">
        <f ca="1">IF(T164&lt;=('Ejercicio 3 - TIR'!$D$24-'Ejercicio 3 - TIR'!$C$24)/('Ejercicio 3 - TIR'!$E$24-'Ejercicio 3 - TIR'!$C$24),'Ejercicio 3 - TIR'!$C$24+SQRT(('Ejercicio 3 - TIR'!$E$24-'Ejercicio 3 - TIR'!$C$24)*('Ejercicio 3 - TIR'!$D$24-'Ejercicio 3 - TIR'!$C$24)*T164),'Ejercicio 3 - TIR'!$E$24-SQRT(('Ejercicio 3 - TIR'!$E$24-'Ejercicio 3 - TIR'!$C$24)*('Ejercicio 3 - TIR'!$E$24-'Ejercicio 3 - TIR'!$D$24)*(1-T164)))</f>
        <v>0.171276011778332</v>
      </c>
      <c r="V164" s="16">
        <f ca="1" t="shared" si="1221"/>
        <v>0.311628371043241</v>
      </c>
      <c r="W164" s="18">
        <f ca="1">IF(V164&lt;=('Ejercicio 3 - TIR'!$D$25-'Ejercicio 3 - TIR'!$C$25)/('Ejercicio 3 - TIR'!$E$25-'Ejercicio 3 - TIR'!$C$25),'Ejercicio 3 - TIR'!$C$25+SQRT(('Ejercicio 3 - TIR'!$E$25-'Ejercicio 3 - TIR'!$C$25)*('Ejercicio 3 - TIR'!$D$25-'Ejercicio 3 - TIR'!$C$25)*V164),'Ejercicio 3 - TIR'!$E$25-SQRT(('Ejercicio 3 - TIR'!$E$25-'Ejercicio 3 - TIR'!$C$25)*('Ejercicio 3 - TIR'!$E$25-'Ejercicio 3 - TIR'!$D$25)*(1-V164)))</f>
        <v>0.200915372046346</v>
      </c>
      <c r="X164" s="16">
        <f ca="1" t="shared" si="1221"/>
        <v>0.243384668457867</v>
      </c>
      <c r="Y164" s="18">
        <f ca="1">IF(X164&lt;=('Ejercicio 3 - TIR'!$D$26-'Ejercicio 3 - TIR'!$C$26)/('Ejercicio 3 - TIR'!$E$26-'Ejercicio 3 - TIR'!$C$26),'Ejercicio 3 - TIR'!$C$26+SQRT(('Ejercicio 3 - TIR'!$E$26-'Ejercicio 3 - TIR'!$C$26)*('Ejercicio 3 - TIR'!$D$26-'Ejercicio 3 - TIR'!$C$26)*X164),'Ejercicio 3 - TIR'!$E$26-SQRT(('Ejercicio 3 - TIR'!$E$26-'Ejercicio 3 - TIR'!$C$26)*('Ejercicio 3 - TIR'!$E$26-'Ejercicio 3 - TIR'!$D$26)*(1-X164)))</f>
        <v>0.215634714838208</v>
      </c>
      <c r="Z164" s="16">
        <f ca="1" t="shared" si="956"/>
        <v>1.16976664690795</v>
      </c>
      <c r="AA164" s="16">
        <f ca="1" t="shared" si="957"/>
        <v>1.35513192521257</v>
      </c>
      <c r="AB164" s="16">
        <f ca="1" t="shared" si="958"/>
        <v>1.58723351679647</v>
      </c>
      <c r="AC164" s="16">
        <f ca="1" t="shared" si="959"/>
        <v>1.90613312934806</v>
      </c>
      <c r="AD164" s="16">
        <f ca="1" t="shared" si="960"/>
        <v>2.31716160313869</v>
      </c>
      <c r="AE164" s="15">
        <f ca="1" t="shared" si="961"/>
        <v>4582.06269186895</v>
      </c>
      <c r="AF164" s="15">
        <f ca="1" t="shared" si="962"/>
        <v>5308.15223146439</v>
      </c>
      <c r="AG164" s="15">
        <f ca="1" t="shared" si="963"/>
        <v>6217.31137558186</v>
      </c>
      <c r="AH164" s="15">
        <f ca="1" t="shared" si="964"/>
        <v>7466.46480373487</v>
      </c>
      <c r="AI164" s="15">
        <f ca="1" t="shared" si="965"/>
        <v>9076.49381253776</v>
      </c>
      <c r="AJ164" s="17">
        <f ca="1" t="shared" si="966"/>
        <v>46911.2298808321</v>
      </c>
      <c r="AK164" s="17">
        <f ca="1" t="shared" si="967"/>
        <v>51884.7230340283</v>
      </c>
      <c r="AL164" s="17">
        <f ca="1" t="shared" si="968"/>
        <v>62876.508181894</v>
      </c>
      <c r="AM164" s="17">
        <f ca="1" t="shared" si="969"/>
        <v>78324.3488462689</v>
      </c>
      <c r="AN164" s="17">
        <f ca="1" t="shared" si="970"/>
        <v>83457.5855886441</v>
      </c>
      <c r="AO164" s="17">
        <f ca="1">C164/'Ejercicio 3 - TIR'!$D$7</f>
        <v>12130.3617883732</v>
      </c>
      <c r="AP164" s="17">
        <f ca="1" t="shared" si="971"/>
        <v>34780.8680924589</v>
      </c>
      <c r="AQ164" s="17">
        <f ca="1" t="shared" si="972"/>
        <v>39754.3612456551</v>
      </c>
      <c r="AR164" s="17">
        <f ca="1" t="shared" si="973"/>
        <v>50746.1463935208</v>
      </c>
      <c r="AS164" s="17">
        <f ca="1" t="shared" si="974"/>
        <v>66193.9870578958</v>
      </c>
      <c r="AT164" s="17">
        <f ca="1" t="shared" si="975"/>
        <v>71327.2238002709</v>
      </c>
      <c r="AU164" s="17">
        <f ca="1">AP164*'Ejercicio 3 - TIR'!$D$5</f>
        <v>17390.4340462294</v>
      </c>
      <c r="AV164" s="17">
        <f ca="1">AQ164*'Ejercicio 3 - TIR'!$D$5</f>
        <v>19877.1806228275</v>
      </c>
      <c r="AW164" s="17">
        <f ca="1">AR164*'Ejercicio 3 - TIR'!$D$5</f>
        <v>25373.0731967604</v>
      </c>
      <c r="AX164" s="17">
        <f ca="1">AS164*'Ejercicio 3 - TIR'!$D$5</f>
        <v>33096.9935289479</v>
      </c>
      <c r="AY164" s="17">
        <f ca="1">AT164*'Ejercicio 3 - TIR'!$D$5</f>
        <v>35663.6119001355</v>
      </c>
      <c r="AZ164" s="17">
        <f ca="1" t="shared" ref="AZ164:BD164" si="1222">AJ164-AU164-AE164</f>
        <v>24938.7331427337</v>
      </c>
      <c r="BA164" s="17">
        <f ca="1" t="shared" si="1222"/>
        <v>26699.3901797363</v>
      </c>
      <c r="BB164" s="17">
        <f ca="1" t="shared" si="1222"/>
        <v>31286.1236095517</v>
      </c>
      <c r="BC164" s="17">
        <f ca="1" t="shared" si="1222"/>
        <v>37760.8905135862</v>
      </c>
      <c r="BD164" s="17">
        <f ca="1" t="shared" si="1222"/>
        <v>38717.4798759709</v>
      </c>
      <c r="BE164" s="17">
        <f ca="1" t="shared" ref="BE164:BI164" si="1223">AZ164/Z164</f>
        <v>21319.4086262028</v>
      </c>
      <c r="BF164" s="17">
        <f ca="1" t="shared" si="1223"/>
        <v>19702.428732574</v>
      </c>
      <c r="BG164" s="17">
        <f ca="1" t="shared" si="1223"/>
        <v>19711.1031732098</v>
      </c>
      <c r="BH164" s="17">
        <f ca="1" t="shared" si="1223"/>
        <v>19810.206292622</v>
      </c>
      <c r="BI164" s="17">
        <f ca="1" t="shared" si="1223"/>
        <v>16709.011500763</v>
      </c>
      <c r="BJ164" s="17">
        <f ca="1" t="shared" si="978"/>
        <v>62541.0227871788</v>
      </c>
      <c r="BK164" s="17">
        <f ca="1" t="shared" si="979"/>
        <v>28108.0085681991</v>
      </c>
      <c r="BL164" s="17">
        <f ca="1" t="shared" si="980"/>
        <v>90649.0313553779</v>
      </c>
      <c r="BM164" s="17">
        <f ca="1">BK164*'Ejercicio 3 - TIR'!$D$5</f>
        <v>14054.0042840995</v>
      </c>
      <c r="BN164" s="17">
        <f ca="1" t="shared" si="981"/>
        <v>76595.0270712783</v>
      </c>
      <c r="BO164" s="17">
        <f ca="1" t="shared" si="982"/>
        <v>33055.5395737299</v>
      </c>
      <c r="BP164" s="17">
        <f ca="1" t="shared" si="983"/>
        <v>-87642.1676214092</v>
      </c>
      <c r="BQ164" s="17">
        <f ca="1" t="shared" ref="BQ164:BT164" si="1224">BE164</f>
        <v>21319.4086262028</v>
      </c>
      <c r="BR164" s="17">
        <f ca="1" t="shared" si="1224"/>
        <v>19702.428732574</v>
      </c>
      <c r="BS164" s="17">
        <f ca="1" t="shared" si="1224"/>
        <v>19711.1031732098</v>
      </c>
      <c r="BT164" s="17">
        <f ca="1" t="shared" si="1224"/>
        <v>19810.206292622</v>
      </c>
      <c r="BU164" s="17">
        <f ca="1" t="shared" si="985"/>
        <v>49764.5510744929</v>
      </c>
      <c r="BV164" s="19">
        <f ca="1" t="shared" si="986"/>
        <v>12.7849496145009</v>
      </c>
    </row>
    <row r="165" ht="15" customHeight="1" spans="1:74">
      <c r="A165" s="15">
        <v>164</v>
      </c>
      <c r="B165" s="16">
        <f ca="1" t="shared" ref="B165:F165" si="1225">RAND()</f>
        <v>0.921736227668691</v>
      </c>
      <c r="C165" s="17">
        <f ca="1">IF(B165&lt;=('Ejercicio 3 - TIR'!$D$13-'Ejercicio 3 - TIR'!$C$13)/('Ejercicio 3 - TIR'!$E$13-'Ejercicio 3 - TIR'!$C$13),'Ejercicio 3 - TIR'!$C$13+SQRT(('Ejercicio 3 - TIR'!$E$13-'Ejercicio 3 - TIR'!$C$13)*('Ejercicio 3 - TIR'!$D$13-'Ejercicio 3 - TIR'!$C$13)*B165),'Ejercicio 3 - TIR'!$E$13-SQRT(('Ejercicio 3 - TIR'!$E$13-'Ejercicio 3 - TIR'!$C$13)*('Ejercicio 3 - TIR'!$E$13-'Ejercicio 3 - TIR'!$D$13)*(1-B165)))</f>
        <v>90308.9460429956</v>
      </c>
      <c r="D165" s="16">
        <f ca="1" t="shared" si="1225"/>
        <v>0.470450842068243</v>
      </c>
      <c r="E165" s="17">
        <f ca="1">IF(D165&lt;=('Ejercicio 3 - TIR'!$D$14-'Ejercicio 3 - TIR'!$C$14)/('Ejercicio 3 - TIR'!$E$14-'Ejercicio 3 - TIR'!$C$14),'Ejercicio 3 - TIR'!$C$14+SQRT(('Ejercicio 3 - TIR'!$E$14-'Ejercicio 3 - TIR'!$C$14)*('Ejercicio 3 - TIR'!$D$14-'Ejercicio 3 - TIR'!$C$14)*D165),'Ejercicio 3 - TIR'!$E$14-SQRT(('Ejercicio 3 - TIR'!$E$14-'Ejercicio 3 - TIR'!$C$14)*('Ejercicio 3 - TIR'!$E$14-'Ejercicio 3 - TIR'!$D$14)*(1-D165)))</f>
        <v>31087.5158519208</v>
      </c>
      <c r="F165" s="16">
        <f ca="1" t="shared" si="1225"/>
        <v>0.839225960718475</v>
      </c>
      <c r="G165" s="17">
        <f ca="1">IF(F165&lt;=('Ejercicio 3 - TIR'!$D$18-'Ejercicio 3 - TIR'!$C$18)/('Ejercicio 3 - TIR'!$E$18-'Ejercicio 3 - TIR'!$C$18),'Ejercicio 3 - TIR'!$C$18+SQRT(('Ejercicio 3 - TIR'!$E$18-'Ejercicio 3 - TIR'!$C$18)*('Ejercicio 3 - TIR'!$D$18-'Ejercicio 3 - TIR'!$C$18)*F165),'Ejercicio 3 - TIR'!$E$18-SQRT(('Ejercicio 3 - TIR'!$E$18-'Ejercicio 3 - TIR'!$C$18)*('Ejercicio 3 - TIR'!$E$18-'Ejercicio 3 - TIR'!$D$18)*(1-F165)))</f>
        <v>41527.529273541</v>
      </c>
      <c r="H165" s="16">
        <f ca="1" t="shared" ref="H165:L165" si="1226">RAND()</f>
        <v>0.107372147644768</v>
      </c>
      <c r="I165" s="17">
        <f ca="1">IF(H165&lt;=('Ejercicio 3 - TIR'!$D$18-'Ejercicio 3 - TIR'!$C$18)/('Ejercicio 3 - TIR'!$E$18-'Ejercicio 3 - TIR'!$C$18),'Ejercicio 3 - TIR'!$C$18+SQRT(('Ejercicio 3 - TIR'!$E$18-'Ejercicio 3 - TIR'!$C$18)*('Ejercicio 3 - TIR'!$D$18-'Ejercicio 3 - TIR'!$C$18)*H165),'Ejercicio 3 - TIR'!$E$18-SQRT(('Ejercicio 3 - TIR'!$E$18-'Ejercicio 3 - TIR'!$C$18)*('Ejercicio 3 - TIR'!$E$18-'Ejercicio 3 - TIR'!$D$18)*(1-H165)))</f>
        <v>34013.2059686384</v>
      </c>
      <c r="J165" s="16">
        <f ca="1" t="shared" si="1226"/>
        <v>0.00303652159448031</v>
      </c>
      <c r="K165" s="17">
        <f ca="1">IF(J165&lt;=('Ejercicio 3 - TIR'!$D$18-'Ejercicio 3 - TIR'!$C$18)/('Ejercicio 3 - TIR'!$E$18-'Ejercicio 3 - TIR'!$C$18),'Ejercicio 3 - TIR'!$C$18+SQRT(('Ejercicio 3 - TIR'!$E$18-'Ejercicio 3 - TIR'!$C$18)*('Ejercicio 3 - TIR'!$D$18-'Ejercicio 3 - TIR'!$C$18)*J165),'Ejercicio 3 - TIR'!$E$18-SQRT(('Ejercicio 3 - TIR'!$E$18-'Ejercicio 3 - TIR'!$C$18)*('Ejercicio 3 - TIR'!$E$18-'Ejercicio 3 - TIR'!$D$18)*(1-J165)))</f>
        <v>30674.8912795199</v>
      </c>
      <c r="L165" s="16">
        <f ca="1" t="shared" si="1226"/>
        <v>0.117422417626636</v>
      </c>
      <c r="M165" s="17">
        <f ca="1">IF(L165&lt;=('Ejercicio 3 - TIR'!$D$18-'Ejercicio 3 - TIR'!$C$18)/('Ejercicio 3 - TIR'!$E$18-'Ejercicio 3 - TIR'!$C$18),'Ejercicio 3 - TIR'!$C$18+SQRT(('Ejercicio 3 - TIR'!$E$18-'Ejercicio 3 - TIR'!$C$18)*('Ejercicio 3 - TIR'!$D$18-'Ejercicio 3 - TIR'!$C$18)*L165),'Ejercicio 3 - TIR'!$E$18-SQRT(('Ejercicio 3 - TIR'!$E$18-'Ejercicio 3 - TIR'!$C$18)*('Ejercicio 3 - TIR'!$E$18-'Ejercicio 3 - TIR'!$D$18)*(1-L165)))</f>
        <v>34196.8276881468</v>
      </c>
      <c r="N165" s="16">
        <f ca="1" t="shared" ref="N165:R165" si="1227">RAND()</f>
        <v>0.96037797695786</v>
      </c>
      <c r="O165" s="17">
        <f ca="1">IF(N165&lt;=('Ejercicio 3 - TIR'!$D$18-'Ejercicio 3 - TIR'!$C$18)/('Ejercicio 3 - TIR'!$E$18-'Ejercicio 3 - TIR'!$C$18),'Ejercicio 3 - TIR'!$C$18+SQRT(('Ejercicio 3 - TIR'!$E$18-'Ejercicio 3 - TIR'!$C$18)*('Ejercicio 3 - TIR'!$D$18-'Ejercicio 3 - TIR'!$C$18)*N165),'Ejercicio 3 - TIR'!$E$18-SQRT(('Ejercicio 3 - TIR'!$E$18-'Ejercicio 3 - TIR'!$C$18)*('Ejercicio 3 - TIR'!$E$18-'Ejercicio 3 - TIR'!$D$18)*(1-N165)))</f>
        <v>43276.1520577033</v>
      </c>
      <c r="P165" s="16">
        <f ca="1" t="shared" si="1227"/>
        <v>0.290744381929942</v>
      </c>
      <c r="Q165" s="18">
        <f ca="1">IF(P165&lt;=('Ejercicio 3 - TIR'!$D$22-'Ejercicio 3 - TIR'!$C$22)/('Ejercicio 3 - TIR'!$E$22-'Ejercicio 3 - TIR'!$C$22),'Ejercicio 3 - TIR'!$C$22+SQRT(('Ejercicio 3 - TIR'!$E$22-'Ejercicio 3 - TIR'!$C$22)*('Ejercicio 3 - TIR'!$D$22-'Ejercicio 3 - TIR'!$C$22)*P165),'Ejercicio 3 - TIR'!$E$22-SQRT(('Ejercicio 3 - TIR'!$E$22-'Ejercicio 3 - TIR'!$C$22)*('Ejercicio 3 - TIR'!$E$22-'Ejercicio 3 - TIR'!$D$22)*(1-P165)))</f>
        <v>0.142876623165885</v>
      </c>
      <c r="R165" s="16">
        <f ca="1" t="shared" si="1227"/>
        <v>0.0658808998744289</v>
      </c>
      <c r="S165" s="18">
        <f ca="1">IF(R165&lt;=('Ejercicio 3 - TIR'!$D$23-'Ejercicio 3 - TIR'!$C$23)/('Ejercicio 3 - TIR'!$E$23-'Ejercicio 3 - TIR'!$C$23),'Ejercicio 3 - TIR'!$C$23+SQRT(('Ejercicio 3 - TIR'!$E$23-'Ejercicio 3 - TIR'!$C$23)*('Ejercicio 3 - TIR'!$D$23-'Ejercicio 3 - TIR'!$C$23)*R165),'Ejercicio 3 - TIR'!$E$23-SQRT(('Ejercicio 3 - TIR'!$E$23-'Ejercicio 3 - TIR'!$C$23)*('Ejercicio 3 - TIR'!$E$23-'Ejercicio 3 - TIR'!$D$23)*(1-R165)))</f>
        <v>0.130889702464896</v>
      </c>
      <c r="T165" s="16">
        <f ca="1" t="shared" ref="T165:X165" si="1228">RAND()</f>
        <v>0.417316532183007</v>
      </c>
      <c r="U165" s="18">
        <f ca="1">IF(T165&lt;=('Ejercicio 3 - TIR'!$D$24-'Ejercicio 3 - TIR'!$C$24)/('Ejercicio 3 - TIR'!$E$24-'Ejercicio 3 - TIR'!$C$24),'Ejercicio 3 - TIR'!$C$24+SQRT(('Ejercicio 3 - TIR'!$E$24-'Ejercicio 3 - TIR'!$C$24)*('Ejercicio 3 - TIR'!$D$24-'Ejercicio 3 - TIR'!$C$24)*T165),'Ejercicio 3 - TIR'!$E$24-SQRT(('Ejercicio 3 - TIR'!$E$24-'Ejercicio 3 - TIR'!$C$24)*('Ejercicio 3 - TIR'!$E$24-'Ejercicio 3 - TIR'!$D$24)*(1-T165)))</f>
        <v>0.179603457865329</v>
      </c>
      <c r="V165" s="16">
        <f ca="1" t="shared" si="1228"/>
        <v>0.520718579806559</v>
      </c>
      <c r="W165" s="18">
        <f ca="1">IF(V165&lt;=('Ejercicio 3 - TIR'!$D$25-'Ejercicio 3 - TIR'!$C$25)/('Ejercicio 3 - TIR'!$E$25-'Ejercicio 3 - TIR'!$C$25),'Ejercicio 3 - TIR'!$C$25+SQRT(('Ejercicio 3 - TIR'!$E$25-'Ejercicio 3 - TIR'!$C$25)*('Ejercicio 3 - TIR'!$D$25-'Ejercicio 3 - TIR'!$C$25)*V165),'Ejercicio 3 - TIR'!$E$25-SQRT(('Ejercicio 3 - TIR'!$E$25-'Ejercicio 3 - TIR'!$C$25)*('Ejercicio 3 - TIR'!$E$25-'Ejercicio 3 - TIR'!$D$25)*(1-V165)))</f>
        <v>0.209042888643399</v>
      </c>
      <c r="X165" s="16">
        <f ca="1" t="shared" si="1228"/>
        <v>0.884320608479565</v>
      </c>
      <c r="Y165" s="18">
        <f ca="1">IF(X165&lt;=('Ejercicio 3 - TIR'!$D$26-'Ejercicio 3 - TIR'!$C$26)/('Ejercicio 3 - TIR'!$E$26-'Ejercicio 3 - TIR'!$C$26),'Ejercicio 3 - TIR'!$C$26+SQRT(('Ejercicio 3 - TIR'!$E$26-'Ejercicio 3 - TIR'!$C$26)*('Ejercicio 3 - TIR'!$D$26-'Ejercicio 3 - TIR'!$C$26)*X165),'Ejercicio 3 - TIR'!$E$26-SQRT(('Ejercicio 3 - TIR'!$E$26-'Ejercicio 3 - TIR'!$C$26)*('Ejercicio 3 - TIR'!$E$26-'Ejercicio 3 - TIR'!$D$26)*(1-X165)))</f>
        <v>0.255006626594028</v>
      </c>
      <c r="Z165" s="16">
        <f ca="1" t="shared" si="956"/>
        <v>1.14287662316588</v>
      </c>
      <c r="AA165" s="16">
        <f ca="1" t="shared" si="957"/>
        <v>1.29246740432615</v>
      </c>
      <c r="AB165" s="16">
        <f ca="1" t="shared" si="958"/>
        <v>1.52459901932136</v>
      </c>
      <c r="AC165" s="16">
        <f ca="1" t="shared" si="959"/>
        <v>1.84330560234319</v>
      </c>
      <c r="AD165" s="16">
        <f ca="1" t="shared" si="960"/>
        <v>2.31336074577859</v>
      </c>
      <c r="AE165" s="15">
        <f ca="1" t="shared" si="961"/>
        <v>4441.67928753835</v>
      </c>
      <c r="AF165" s="15">
        <f ca="1" t="shared" si="962"/>
        <v>5023.04936792874</v>
      </c>
      <c r="AG165" s="15">
        <f ca="1" t="shared" si="963"/>
        <v>5925.206403437</v>
      </c>
      <c r="AH165" s="15">
        <f ca="1" t="shared" si="964"/>
        <v>7163.82866581983</v>
      </c>
      <c r="AI165" s="15">
        <f ca="1" t="shared" si="965"/>
        <v>8990.65244738814</v>
      </c>
      <c r="AJ165" s="17">
        <f ca="1" t="shared" si="966"/>
        <v>47460.842424567</v>
      </c>
      <c r="AK165" s="17">
        <f ca="1" t="shared" si="967"/>
        <v>43960.9600310969</v>
      </c>
      <c r="AL165" s="17">
        <f ca="1" t="shared" si="968"/>
        <v>46766.9091625453</v>
      </c>
      <c r="AM165" s="17">
        <f ca="1" t="shared" si="969"/>
        <v>63035.2040599255</v>
      </c>
      <c r="AN165" s="17">
        <f ca="1" t="shared" si="970"/>
        <v>100113.351398636</v>
      </c>
      <c r="AO165" s="17">
        <f ca="1">C165/'Ejercicio 3 - TIR'!$D$7</f>
        <v>18061.7892085991</v>
      </c>
      <c r="AP165" s="17">
        <f ca="1" t="shared" si="971"/>
        <v>29399.0532159679</v>
      </c>
      <c r="AQ165" s="17">
        <f ca="1" t="shared" si="972"/>
        <v>25899.1708224978</v>
      </c>
      <c r="AR165" s="17">
        <f ca="1" t="shared" si="973"/>
        <v>28705.1199539462</v>
      </c>
      <c r="AS165" s="17">
        <f ca="1" t="shared" si="974"/>
        <v>44973.4148513264</v>
      </c>
      <c r="AT165" s="17">
        <f ca="1" t="shared" si="975"/>
        <v>82051.5621900373</v>
      </c>
      <c r="AU165" s="17">
        <f ca="1">AP165*'Ejercicio 3 - TIR'!$D$5</f>
        <v>14699.5266079839</v>
      </c>
      <c r="AV165" s="17">
        <f ca="1">AQ165*'Ejercicio 3 - TIR'!$D$5</f>
        <v>12949.5854112489</v>
      </c>
      <c r="AW165" s="17">
        <f ca="1">AR165*'Ejercicio 3 - TIR'!$D$5</f>
        <v>14352.5599769731</v>
      </c>
      <c r="AX165" s="17">
        <f ca="1">AS165*'Ejercicio 3 - TIR'!$D$5</f>
        <v>22486.7074256632</v>
      </c>
      <c r="AY165" s="17">
        <f ca="1">AT165*'Ejercicio 3 - TIR'!$D$5</f>
        <v>41025.7810950187</v>
      </c>
      <c r="AZ165" s="17">
        <f ca="1" t="shared" ref="AZ165:BD165" si="1229">AJ165-AU165-AE165</f>
        <v>28319.6365290447</v>
      </c>
      <c r="BA165" s="17">
        <f ca="1" t="shared" si="1229"/>
        <v>25988.3252519193</v>
      </c>
      <c r="BB165" s="17">
        <f ca="1" t="shared" si="1229"/>
        <v>26489.1427821352</v>
      </c>
      <c r="BC165" s="17">
        <f ca="1" t="shared" si="1229"/>
        <v>33384.6679684425</v>
      </c>
      <c r="BD165" s="17">
        <f ca="1" t="shared" si="1229"/>
        <v>50096.9178562296</v>
      </c>
      <c r="BE165" s="17">
        <f ca="1" t="shared" ref="BE165:BI165" si="1230">AZ165/Z165</f>
        <v>24779.2595937403</v>
      </c>
      <c r="BF165" s="17">
        <f ca="1" t="shared" si="1230"/>
        <v>20107.5285650772</v>
      </c>
      <c r="BG165" s="17">
        <f ca="1" t="shared" si="1230"/>
        <v>17374.4981115928</v>
      </c>
      <c r="BH165" s="17">
        <f ca="1" t="shared" si="1230"/>
        <v>18111.3039129292</v>
      </c>
      <c r="BI165" s="17">
        <f ca="1" t="shared" si="1230"/>
        <v>21655.4715677813</v>
      </c>
      <c r="BJ165" s="17">
        <f ca="1" t="shared" si="978"/>
        <v>71916.6388556033</v>
      </c>
      <c r="BK165" s="17">
        <f ca="1" t="shared" si="979"/>
        <v>41783.4341537006</v>
      </c>
      <c r="BL165" s="17">
        <f ca="1" t="shared" si="980"/>
        <v>113700.073009304</v>
      </c>
      <c r="BM165" s="17">
        <f ca="1">BK165*'Ejercicio 3 - TIR'!$D$5</f>
        <v>20891.7170768503</v>
      </c>
      <c r="BN165" s="17">
        <f ca="1" t="shared" si="981"/>
        <v>92808.3559324536</v>
      </c>
      <c r="BO165" s="17">
        <f ca="1" t="shared" si="982"/>
        <v>40118.4104562203</v>
      </c>
      <c r="BP165" s="17">
        <f ca="1" t="shared" si="983"/>
        <v>-121396.461894916</v>
      </c>
      <c r="BQ165" s="17">
        <f ca="1" t="shared" ref="BQ165:BT165" si="1231">BE165</f>
        <v>24779.2595937403</v>
      </c>
      <c r="BR165" s="17">
        <f ca="1" t="shared" si="1231"/>
        <v>20107.5285650772</v>
      </c>
      <c r="BS165" s="17">
        <f ca="1" t="shared" si="1231"/>
        <v>17374.4981115928</v>
      </c>
      <c r="BT165" s="17">
        <f ca="1" t="shared" si="1231"/>
        <v>18111.3039129292</v>
      </c>
      <c r="BU165" s="17">
        <f ca="1" t="shared" si="985"/>
        <v>61773.8820240016</v>
      </c>
      <c r="BV165" s="19">
        <f ca="1" t="shared" si="986"/>
        <v>4.68015704234923</v>
      </c>
    </row>
    <row r="166" ht="15" customHeight="1" spans="1:74">
      <c r="A166" s="15">
        <v>165</v>
      </c>
      <c r="B166" s="16">
        <f ca="1" t="shared" ref="B166:F166" si="1232">RAND()</f>
        <v>0.489577892362446</v>
      </c>
      <c r="C166" s="17">
        <f ca="1">IF(B166&lt;=('Ejercicio 3 - TIR'!$D$13-'Ejercicio 3 - TIR'!$C$13)/('Ejercicio 3 - TIR'!$E$13-'Ejercicio 3 - TIR'!$C$13),'Ejercicio 3 - TIR'!$C$13+SQRT(('Ejercicio 3 - TIR'!$E$13-'Ejercicio 3 - TIR'!$C$13)*('Ejercicio 3 - TIR'!$D$13-'Ejercicio 3 - TIR'!$C$13)*B166),'Ejercicio 3 - TIR'!$E$13-SQRT(('Ejercicio 3 - TIR'!$E$13-'Ejercicio 3 - TIR'!$C$13)*('Ejercicio 3 - TIR'!$E$13-'Ejercicio 3 - TIR'!$D$13)*(1-B166)))</f>
        <v>75251.1307497683</v>
      </c>
      <c r="D166" s="16">
        <f ca="1" t="shared" si="1232"/>
        <v>0.000909756577483378</v>
      </c>
      <c r="E166" s="17">
        <f ca="1">IF(D166&lt;=('Ejercicio 3 - TIR'!$D$14-'Ejercicio 3 - TIR'!$C$14)/('Ejercicio 3 - TIR'!$E$14-'Ejercicio 3 - TIR'!$C$14),'Ejercicio 3 - TIR'!$C$14+SQRT(('Ejercicio 3 - TIR'!$E$14-'Ejercicio 3 - TIR'!$C$14)*('Ejercicio 3 - TIR'!$D$14-'Ejercicio 3 - TIR'!$C$14)*D166),'Ejercicio 3 - TIR'!$E$14-SQRT(('Ejercicio 3 - TIR'!$E$14-'Ejercicio 3 - TIR'!$C$14)*('Ejercicio 3 - TIR'!$E$14-'Ejercicio 3 - TIR'!$D$14)*(1-D166)))</f>
        <v>25261.2120657842</v>
      </c>
      <c r="F166" s="16">
        <f ca="1" t="shared" si="1232"/>
        <v>0.155971086761884</v>
      </c>
      <c r="G166" s="17">
        <f ca="1">IF(F166&lt;=('Ejercicio 3 - TIR'!$D$18-'Ejercicio 3 - TIR'!$C$18)/('Ejercicio 3 - TIR'!$E$18-'Ejercicio 3 - TIR'!$C$18),'Ejercicio 3 - TIR'!$C$18+SQRT(('Ejercicio 3 - TIR'!$E$18-'Ejercicio 3 - TIR'!$C$18)*('Ejercicio 3 - TIR'!$D$18-'Ejercicio 3 - TIR'!$C$18)*F166),'Ejercicio 3 - TIR'!$E$18-SQRT(('Ejercicio 3 - TIR'!$E$18-'Ejercicio 3 - TIR'!$C$18)*('Ejercicio 3 - TIR'!$E$18-'Ejercicio 3 - TIR'!$D$18)*(1-F166)))</f>
        <v>34836.906347479</v>
      </c>
      <c r="H166" s="16">
        <f ca="1" t="shared" ref="H166:L166" si="1233">RAND()</f>
        <v>0.792057880747973</v>
      </c>
      <c r="I166" s="17">
        <f ca="1">IF(H166&lt;=('Ejercicio 3 - TIR'!$D$18-'Ejercicio 3 - TIR'!$C$18)/('Ejercicio 3 - TIR'!$E$18-'Ejercicio 3 - TIR'!$C$18),'Ejercicio 3 - TIR'!$C$18+SQRT(('Ejercicio 3 - TIR'!$E$18-'Ejercicio 3 - TIR'!$C$18)*('Ejercicio 3 - TIR'!$D$18-'Ejercicio 3 - TIR'!$C$18)*H166),'Ejercicio 3 - TIR'!$E$18-SQRT(('Ejercicio 3 - TIR'!$E$18-'Ejercicio 3 - TIR'!$C$18)*('Ejercicio 3 - TIR'!$E$18-'Ejercicio 3 - TIR'!$D$18)*(1-H166)))</f>
        <v>41050.8660514105</v>
      </c>
      <c r="J166" s="16">
        <f ca="1" t="shared" si="1233"/>
        <v>0.105345002627274</v>
      </c>
      <c r="K166" s="17">
        <f ca="1">IF(J166&lt;=('Ejercicio 3 - TIR'!$D$18-'Ejercicio 3 - TIR'!$C$18)/('Ejercicio 3 - TIR'!$E$18-'Ejercicio 3 - TIR'!$C$18),'Ejercicio 3 - TIR'!$C$18+SQRT(('Ejercicio 3 - TIR'!$E$18-'Ejercicio 3 - TIR'!$C$18)*('Ejercicio 3 - TIR'!$D$18-'Ejercicio 3 - TIR'!$C$18)*J166),'Ejercicio 3 - TIR'!$E$18-SQRT(('Ejercicio 3 - TIR'!$E$18-'Ejercicio 3 - TIR'!$C$18)*('Ejercicio 3 - TIR'!$E$18-'Ejercicio 3 - TIR'!$D$18)*(1-J166)))</f>
        <v>33975.1415564846</v>
      </c>
      <c r="L166" s="16">
        <f ca="1" t="shared" si="1233"/>
        <v>0.121168644145623</v>
      </c>
      <c r="M166" s="17">
        <f ca="1">IF(L166&lt;=('Ejercicio 3 - TIR'!$D$18-'Ejercicio 3 - TIR'!$C$18)/('Ejercicio 3 - TIR'!$E$18-'Ejercicio 3 - TIR'!$C$18),'Ejercicio 3 - TIR'!$C$18+SQRT(('Ejercicio 3 - TIR'!$E$18-'Ejercicio 3 - TIR'!$C$18)*('Ejercicio 3 - TIR'!$D$18-'Ejercicio 3 - TIR'!$C$18)*L166),'Ejercicio 3 - TIR'!$E$18-SQRT(('Ejercicio 3 - TIR'!$E$18-'Ejercicio 3 - TIR'!$C$18)*('Ejercicio 3 - TIR'!$E$18-'Ejercicio 3 - TIR'!$D$18)*(1-L166)))</f>
        <v>34263.2495378342</v>
      </c>
      <c r="N166" s="16">
        <f ca="1" t="shared" ref="N166:R166" si="1234">RAND()</f>
        <v>0.281283128743827</v>
      </c>
      <c r="O166" s="17">
        <f ca="1">IF(N166&lt;=('Ejercicio 3 - TIR'!$D$18-'Ejercicio 3 - TIR'!$C$18)/('Ejercicio 3 - TIR'!$E$18-'Ejercicio 3 - TIR'!$C$18),'Ejercicio 3 - TIR'!$C$18+SQRT(('Ejercicio 3 - TIR'!$E$18-'Ejercicio 3 - TIR'!$C$18)*('Ejercicio 3 - TIR'!$D$18-'Ejercicio 3 - TIR'!$C$18)*N166),'Ejercicio 3 - TIR'!$E$18-SQRT(('Ejercicio 3 - TIR'!$E$18-'Ejercicio 3 - TIR'!$C$18)*('Ejercicio 3 - TIR'!$E$18-'Ejercicio 3 - TIR'!$D$18)*(1-N166)))</f>
        <v>36495.5730549024</v>
      </c>
      <c r="P166" s="16">
        <f ca="1" t="shared" si="1234"/>
        <v>0.180488309829907</v>
      </c>
      <c r="Q166" s="18">
        <f ca="1">IF(P166&lt;=('Ejercicio 3 - TIR'!$D$22-'Ejercicio 3 - TIR'!$C$22)/('Ejercicio 3 - TIR'!$E$22-'Ejercicio 3 - TIR'!$C$22),'Ejercicio 3 - TIR'!$C$22+SQRT(('Ejercicio 3 - TIR'!$E$22-'Ejercicio 3 - TIR'!$C$22)*('Ejercicio 3 - TIR'!$D$22-'Ejercicio 3 - TIR'!$C$22)*P166),'Ejercicio 3 - TIR'!$E$22-SQRT(('Ejercicio 3 - TIR'!$E$22-'Ejercicio 3 - TIR'!$C$22)*('Ejercicio 3 - TIR'!$E$22-'Ejercicio 3 - TIR'!$D$22)*(1-P166)))</f>
        <v>0.138024398955134</v>
      </c>
      <c r="R166" s="16">
        <f ca="1" t="shared" si="1234"/>
        <v>0.0532089225666366</v>
      </c>
      <c r="S166" s="18">
        <f ca="1">IF(R166&lt;=('Ejercicio 3 - TIR'!$D$23-'Ejercicio 3 - TIR'!$C$23)/('Ejercicio 3 - TIR'!$E$23-'Ejercicio 3 - TIR'!$C$23),'Ejercicio 3 - TIR'!$C$23+SQRT(('Ejercicio 3 - TIR'!$E$23-'Ejercicio 3 - TIR'!$C$23)*('Ejercicio 3 - TIR'!$D$23-'Ejercicio 3 - TIR'!$C$23)*R166),'Ejercicio 3 - TIR'!$E$23-SQRT(('Ejercicio 3 - TIR'!$E$23-'Ejercicio 3 - TIR'!$C$23)*('Ejercicio 3 - TIR'!$E$23-'Ejercicio 3 - TIR'!$D$23)*(1-R166)))</f>
        <v>0.129786524440267</v>
      </c>
      <c r="T166" s="16">
        <f ca="1" t="shared" ref="T166:X166" si="1235">RAND()</f>
        <v>0.011951419790337</v>
      </c>
      <c r="U166" s="18">
        <f ca="1">IF(T166&lt;=('Ejercicio 3 - TIR'!$D$24-'Ejercicio 3 - TIR'!$C$24)/('Ejercicio 3 - TIR'!$E$24-'Ejercicio 3 - TIR'!$C$24),'Ejercicio 3 - TIR'!$C$24+SQRT(('Ejercicio 3 - TIR'!$E$24-'Ejercicio 3 - TIR'!$C$24)*('Ejercicio 3 - TIR'!$D$24-'Ejercicio 3 - TIR'!$C$24)*T166),'Ejercicio 3 - TIR'!$E$24-SQRT(('Ejercicio 3 - TIR'!$E$24-'Ejercicio 3 - TIR'!$C$24)*('Ejercicio 3 - TIR'!$E$24-'Ejercicio 3 - TIR'!$D$24)*(1-T166)))</f>
        <v>0.155009788574352</v>
      </c>
      <c r="V166" s="16">
        <f ca="1" t="shared" si="1235"/>
        <v>0.0604560972837014</v>
      </c>
      <c r="W166" s="18">
        <f ca="1">IF(V166&lt;=('Ejercicio 3 - TIR'!$D$25-'Ejercicio 3 - TIR'!$C$25)/('Ejercicio 3 - TIR'!$E$25-'Ejercicio 3 - TIR'!$C$25),'Ejercicio 3 - TIR'!$C$25+SQRT(('Ejercicio 3 - TIR'!$E$25-'Ejercicio 3 - TIR'!$C$25)*('Ejercicio 3 - TIR'!$D$25-'Ejercicio 3 - TIR'!$C$25)*V166),'Ejercicio 3 - TIR'!$E$25-SQRT(('Ejercicio 3 - TIR'!$E$25-'Ejercicio 3 - TIR'!$C$25)*('Ejercicio 3 - TIR'!$E$25-'Ejercicio 3 - TIR'!$D$25)*(1-V166)))</f>
        <v>0.189199920445155</v>
      </c>
      <c r="X166" s="16">
        <f ca="1" t="shared" si="1235"/>
        <v>0.332678289860177</v>
      </c>
      <c r="Y166" s="18">
        <f ca="1">IF(X166&lt;=('Ejercicio 3 - TIR'!$D$26-'Ejercicio 3 - TIR'!$C$26)/('Ejercicio 3 - TIR'!$E$26-'Ejercicio 3 - TIR'!$C$26),'Ejercicio 3 - TIR'!$C$26+SQRT(('Ejercicio 3 - TIR'!$E$26-'Ejercicio 3 - TIR'!$C$26)*('Ejercicio 3 - TIR'!$D$26-'Ejercicio 3 - TIR'!$C$26)*X166),'Ejercicio 3 - TIR'!$E$26-SQRT(('Ejercicio 3 - TIR'!$E$26-'Ejercicio 3 - TIR'!$C$26)*('Ejercicio 3 - TIR'!$E$26-'Ejercicio 3 - TIR'!$D$26)*(1-X166)))</f>
        <v>0.219970508547946</v>
      </c>
      <c r="Z166" s="16">
        <f ca="1" t="shared" si="956"/>
        <v>1.13802439895513</v>
      </c>
      <c r="AA166" s="16">
        <f ca="1" t="shared" si="957"/>
        <v>1.28572463042374</v>
      </c>
      <c r="AB166" s="16">
        <f ca="1" t="shared" si="958"/>
        <v>1.48502453355057</v>
      </c>
      <c r="AC166" s="16">
        <f ca="1" t="shared" si="959"/>
        <v>1.76599105715744</v>
      </c>
      <c r="AD166" s="16">
        <f ca="1" t="shared" si="960"/>
        <v>2.15445700809148</v>
      </c>
      <c r="AE166" s="15">
        <f ca="1" t="shared" si="961"/>
        <v>3486.66361225804</v>
      </c>
      <c r="AF166" s="15">
        <f ca="1" t="shared" si="962"/>
        <v>3939.18556438536</v>
      </c>
      <c r="AG166" s="15">
        <f ca="1" t="shared" si="963"/>
        <v>4549.79788587587</v>
      </c>
      <c r="AH166" s="15">
        <f ca="1" t="shared" si="964"/>
        <v>5410.61928392512</v>
      </c>
      <c r="AI166" s="15">
        <f ca="1" t="shared" si="965"/>
        <v>6600.79595936945</v>
      </c>
      <c r="AJ166" s="17">
        <f ca="1" t="shared" si="966"/>
        <v>39645.2494075461</v>
      </c>
      <c r="AK166" s="17">
        <f ca="1" t="shared" si="967"/>
        <v>52780.1095825244</v>
      </c>
      <c r="AL166" s="17">
        <f ca="1" t="shared" si="968"/>
        <v>50453.9187422331</v>
      </c>
      <c r="AM166" s="17">
        <f ca="1" t="shared" si="969"/>
        <v>60508.5922729689</v>
      </c>
      <c r="AN166" s="17">
        <f ca="1" t="shared" si="970"/>
        <v>78628.1431324492</v>
      </c>
      <c r="AO166" s="17">
        <f ca="1">C166/'Ejercicio 3 - TIR'!$D$7</f>
        <v>15050.2261499537</v>
      </c>
      <c r="AP166" s="17">
        <f ca="1" t="shared" si="971"/>
        <v>24595.0232575924</v>
      </c>
      <c r="AQ166" s="17">
        <f ca="1" t="shared" si="972"/>
        <v>37729.8834325708</v>
      </c>
      <c r="AR166" s="17">
        <f ca="1" t="shared" si="973"/>
        <v>35403.6925922794</v>
      </c>
      <c r="AS166" s="17">
        <f ca="1" t="shared" si="974"/>
        <v>45458.3661230152</v>
      </c>
      <c r="AT166" s="17">
        <f ca="1" t="shared" si="975"/>
        <v>63577.9169824955</v>
      </c>
      <c r="AU166" s="17">
        <f ca="1">AP166*'Ejercicio 3 - TIR'!$D$5</f>
        <v>12297.5116287962</v>
      </c>
      <c r="AV166" s="17">
        <f ca="1">AQ166*'Ejercicio 3 - TIR'!$D$5</f>
        <v>18864.9417162854</v>
      </c>
      <c r="AW166" s="17">
        <f ca="1">AR166*'Ejercicio 3 - TIR'!$D$5</f>
        <v>17701.8462961397</v>
      </c>
      <c r="AX166" s="17">
        <f ca="1">AS166*'Ejercicio 3 - TIR'!$D$5</f>
        <v>22729.1830615076</v>
      </c>
      <c r="AY166" s="17">
        <f ca="1">AT166*'Ejercicio 3 - TIR'!$D$5</f>
        <v>31788.9584912478</v>
      </c>
      <c r="AZ166" s="17">
        <f ca="1" t="shared" ref="AZ166:BD166" si="1236">AJ166-AU166-AE166</f>
        <v>23861.0741664918</v>
      </c>
      <c r="BA166" s="17">
        <f ca="1" t="shared" si="1236"/>
        <v>29975.9823018537</v>
      </c>
      <c r="BB166" s="17">
        <f ca="1" t="shared" si="1236"/>
        <v>28202.2745602175</v>
      </c>
      <c r="BC166" s="17">
        <f ca="1" t="shared" si="1236"/>
        <v>32368.7899275361</v>
      </c>
      <c r="BD166" s="17">
        <f ca="1" t="shared" si="1236"/>
        <v>40238.388681832</v>
      </c>
      <c r="BE166" s="17">
        <f ca="1" t="shared" ref="BE166:BI166" si="1237">AZ166/Z166</f>
        <v>20967.102452636</v>
      </c>
      <c r="BF166" s="17">
        <f ca="1" t="shared" si="1237"/>
        <v>23314.4653159318</v>
      </c>
      <c r="BG166" s="17">
        <f ca="1" t="shared" si="1237"/>
        <v>18991.1169297576</v>
      </c>
      <c r="BH166" s="17">
        <f ca="1" t="shared" si="1237"/>
        <v>18328.9659346505</v>
      </c>
      <c r="BI166" s="17">
        <f ca="1" t="shared" si="1237"/>
        <v>18676.8120833736</v>
      </c>
      <c r="BJ166" s="17">
        <f ca="1" t="shared" si="978"/>
        <v>54424.1953680139</v>
      </c>
      <c r="BK166" s="17">
        <f ca="1" t="shared" si="979"/>
        <v>32425.0652021293</v>
      </c>
      <c r="BL166" s="17">
        <f ca="1" t="shared" si="980"/>
        <v>86849.2605701433</v>
      </c>
      <c r="BM166" s="17">
        <f ca="1">BK166*'Ejercicio 3 - TIR'!$D$5</f>
        <v>16212.5326010647</v>
      </c>
      <c r="BN166" s="17">
        <f ca="1" t="shared" si="981"/>
        <v>70636.7279690786</v>
      </c>
      <c r="BO166" s="17">
        <f ca="1" t="shared" si="982"/>
        <v>32786.325140761</v>
      </c>
      <c r="BP166" s="17">
        <f ca="1" t="shared" si="983"/>
        <v>-100512.342815552</v>
      </c>
      <c r="BQ166" s="17">
        <f ca="1" t="shared" ref="BQ166:BT166" si="1238">BE166</f>
        <v>20967.102452636</v>
      </c>
      <c r="BR166" s="17">
        <f ca="1" t="shared" si="1238"/>
        <v>23314.4653159318</v>
      </c>
      <c r="BS166" s="17">
        <f ca="1" t="shared" si="1238"/>
        <v>18991.1169297576</v>
      </c>
      <c r="BT166" s="17">
        <f ca="1" t="shared" si="1238"/>
        <v>18328.9659346505</v>
      </c>
      <c r="BU166" s="17">
        <f ca="1" t="shared" si="985"/>
        <v>51463.1372241346</v>
      </c>
      <c r="BV166" s="19">
        <f ca="1" t="shared" si="986"/>
        <v>8.8122839605989</v>
      </c>
    </row>
    <row r="167" ht="15" customHeight="1" spans="1:74">
      <c r="A167" s="15">
        <v>166</v>
      </c>
      <c r="B167" s="16">
        <f ca="1" t="shared" ref="B167:F167" si="1239">RAND()</f>
        <v>0.131581671239061</v>
      </c>
      <c r="C167" s="17">
        <f ca="1">IF(B167&lt;=('Ejercicio 3 - TIR'!$D$13-'Ejercicio 3 - TIR'!$C$13)/('Ejercicio 3 - TIR'!$E$13-'Ejercicio 3 - TIR'!$C$13),'Ejercicio 3 - TIR'!$C$13+SQRT(('Ejercicio 3 - TIR'!$E$13-'Ejercicio 3 - TIR'!$C$13)*('Ejercicio 3 - TIR'!$D$13-'Ejercicio 3 - TIR'!$C$13)*B167),'Ejercicio 3 - TIR'!$E$13-SQRT(('Ejercicio 3 - TIR'!$E$13-'Ejercicio 3 - TIR'!$C$13)*('Ejercicio 3 - TIR'!$E$13-'Ejercicio 3 - TIR'!$D$13)*(1-B167)))</f>
        <v>67254.8375926429</v>
      </c>
      <c r="D167" s="16">
        <f ca="1" t="shared" si="1239"/>
        <v>0.721414771680999</v>
      </c>
      <c r="E167" s="17">
        <f ca="1">IF(D167&lt;=('Ejercicio 3 - TIR'!$D$14-'Ejercicio 3 - TIR'!$C$14)/('Ejercicio 3 - TIR'!$E$14-'Ejercicio 3 - TIR'!$C$14),'Ejercicio 3 - TIR'!$C$14+SQRT(('Ejercicio 3 - TIR'!$E$14-'Ejercicio 3 - TIR'!$C$14)*('Ejercicio 3 - TIR'!$D$14-'Ejercicio 3 - TIR'!$C$14)*D167),'Ejercicio 3 - TIR'!$E$14-SQRT(('Ejercicio 3 - TIR'!$E$14-'Ejercicio 3 - TIR'!$C$14)*('Ejercicio 3 - TIR'!$E$14-'Ejercicio 3 - TIR'!$D$14)*(1-D167)))</f>
        <v>33535.6528366857</v>
      </c>
      <c r="F167" s="16">
        <f ca="1" t="shared" si="1239"/>
        <v>0.148670401838676</v>
      </c>
      <c r="G167" s="17">
        <f ca="1">IF(F167&lt;=('Ejercicio 3 - TIR'!$D$18-'Ejercicio 3 - TIR'!$C$18)/('Ejercicio 3 - TIR'!$E$18-'Ejercicio 3 - TIR'!$C$18),'Ejercicio 3 - TIR'!$C$18+SQRT(('Ejercicio 3 - TIR'!$E$18-'Ejercicio 3 - TIR'!$C$18)*('Ejercicio 3 - TIR'!$D$18-'Ejercicio 3 - TIR'!$C$18)*F167),'Ejercicio 3 - TIR'!$E$18-SQRT(('Ejercicio 3 - TIR'!$E$18-'Ejercicio 3 - TIR'!$C$18)*('Ejercicio 3 - TIR'!$E$18-'Ejercicio 3 - TIR'!$D$18)*(1-F167)))</f>
        <v>34722.3469033735</v>
      </c>
      <c r="H167" s="16">
        <f ca="1" t="shared" ref="H167:L167" si="1240">RAND()</f>
        <v>0.141664229868028</v>
      </c>
      <c r="I167" s="17">
        <f ca="1">IF(H167&lt;=('Ejercicio 3 - TIR'!$D$18-'Ejercicio 3 - TIR'!$C$18)/('Ejercicio 3 - TIR'!$E$18-'Ejercicio 3 - TIR'!$C$18),'Ejercicio 3 - TIR'!$C$18+SQRT(('Ejercicio 3 - TIR'!$E$18-'Ejercicio 3 - TIR'!$C$18)*('Ejercicio 3 - TIR'!$D$18-'Ejercicio 3 - TIR'!$C$18)*H167),'Ejercicio 3 - TIR'!$E$18-SQRT(('Ejercicio 3 - TIR'!$E$18-'Ejercicio 3 - TIR'!$C$18)*('Ejercicio 3 - TIR'!$E$18-'Ejercicio 3 - TIR'!$D$18)*(1-H167)))</f>
        <v>34609.7325822876</v>
      </c>
      <c r="J167" s="16">
        <f ca="1" t="shared" si="1240"/>
        <v>0.5525007910124</v>
      </c>
      <c r="K167" s="17">
        <f ca="1">IF(J167&lt;=('Ejercicio 3 - TIR'!$D$18-'Ejercicio 3 - TIR'!$C$18)/('Ejercicio 3 - TIR'!$E$18-'Ejercicio 3 - TIR'!$C$18),'Ejercicio 3 - TIR'!$C$18+SQRT(('Ejercicio 3 - TIR'!$E$18-'Ejercicio 3 - TIR'!$C$18)*('Ejercicio 3 - TIR'!$D$18-'Ejercicio 3 - TIR'!$C$18)*J167),'Ejercicio 3 - TIR'!$E$18-SQRT(('Ejercicio 3 - TIR'!$E$18-'Ejercicio 3 - TIR'!$C$18)*('Ejercicio 3 - TIR'!$E$18-'Ejercicio 3 - TIR'!$D$18)*(1-J167)))</f>
        <v>39103.5772447901</v>
      </c>
      <c r="L167" s="16">
        <f ca="1" t="shared" si="1240"/>
        <v>0.390880645372015</v>
      </c>
      <c r="M167" s="17">
        <f ca="1">IF(L167&lt;=('Ejercicio 3 - TIR'!$D$18-'Ejercicio 3 - TIR'!$C$18)/('Ejercicio 3 - TIR'!$E$18-'Ejercicio 3 - TIR'!$C$18),'Ejercicio 3 - TIR'!$C$18+SQRT(('Ejercicio 3 - TIR'!$E$18-'Ejercicio 3 - TIR'!$C$18)*('Ejercicio 3 - TIR'!$D$18-'Ejercicio 3 - TIR'!$C$18)*L167),'Ejercicio 3 - TIR'!$E$18-SQRT(('Ejercicio 3 - TIR'!$E$18-'Ejercicio 3 - TIR'!$C$18)*('Ejercicio 3 - TIR'!$E$18-'Ejercicio 3 - TIR'!$D$18)*(1-L167)))</f>
        <v>37657.1598393792</v>
      </c>
      <c r="N167" s="16">
        <f ca="1" t="shared" ref="N167:R167" si="1241">RAND()</f>
        <v>0.975590235976154</v>
      </c>
      <c r="O167" s="17">
        <f ca="1">IF(N167&lt;=('Ejercicio 3 - TIR'!$D$18-'Ejercicio 3 - TIR'!$C$18)/('Ejercicio 3 - TIR'!$E$18-'Ejercicio 3 - TIR'!$C$18),'Ejercicio 3 - TIR'!$C$18+SQRT(('Ejercicio 3 - TIR'!$E$18-'Ejercicio 3 - TIR'!$C$18)*('Ejercicio 3 - TIR'!$D$18-'Ejercicio 3 - TIR'!$C$18)*N167),'Ejercicio 3 - TIR'!$E$18-SQRT(('Ejercicio 3 - TIR'!$E$18-'Ejercicio 3 - TIR'!$C$18)*('Ejercicio 3 - TIR'!$E$18-'Ejercicio 3 - TIR'!$D$18)*(1-N167)))</f>
        <v>43646.9544346961</v>
      </c>
      <c r="P167" s="16">
        <f ca="1" t="shared" si="1241"/>
        <v>0.406340050864134</v>
      </c>
      <c r="Q167" s="18">
        <f ca="1">IF(P167&lt;=('Ejercicio 3 - TIR'!$D$22-'Ejercicio 3 - TIR'!$C$22)/('Ejercicio 3 - TIR'!$E$22-'Ejercicio 3 - TIR'!$C$22),'Ejercicio 3 - TIR'!$C$22+SQRT(('Ejercicio 3 - TIR'!$E$22-'Ejercicio 3 - TIR'!$C$22)*('Ejercicio 3 - TIR'!$D$22-'Ejercicio 3 - TIR'!$C$22)*P167),'Ejercicio 3 - TIR'!$E$22-SQRT(('Ejercicio 3 - TIR'!$E$22-'Ejercicio 3 - TIR'!$C$22)*('Ejercicio 3 - TIR'!$E$22-'Ejercicio 3 - TIR'!$D$22)*(1-P167)))</f>
        <v>0.147044631473833</v>
      </c>
      <c r="R167" s="16">
        <f ca="1" t="shared" si="1241"/>
        <v>0.372807540160066</v>
      </c>
      <c r="S167" s="18">
        <f ca="1">IF(R167&lt;=('Ejercicio 3 - TIR'!$D$23-'Ejercicio 3 - TIR'!$C$23)/('Ejercicio 3 - TIR'!$E$23-'Ejercicio 3 - TIR'!$C$23),'Ejercicio 3 - TIR'!$C$23+SQRT(('Ejercicio 3 - TIR'!$E$23-'Ejercicio 3 - TIR'!$C$23)*('Ejercicio 3 - TIR'!$D$23-'Ejercicio 3 - TIR'!$C$23)*R167),'Ejercicio 3 - TIR'!$E$23-SQRT(('Ejercicio 3 - TIR'!$E$23-'Ejercicio 3 - TIR'!$C$23)*('Ejercicio 3 - TIR'!$E$23-'Ejercicio 3 - TIR'!$D$23)*(1-R167)))</f>
        <v>0.14590470174096</v>
      </c>
      <c r="T167" s="16">
        <f ca="1" t="shared" ref="T167:X167" si="1242">RAND()</f>
        <v>0.282019085952168</v>
      </c>
      <c r="U167" s="18">
        <f ca="1">IF(T167&lt;=('Ejercicio 3 - TIR'!$D$24-'Ejercicio 3 - TIR'!$C$24)/('Ejercicio 3 - TIR'!$E$24-'Ejercicio 3 - TIR'!$C$24),'Ejercicio 3 - TIR'!$C$24+SQRT(('Ejercicio 3 - TIR'!$E$24-'Ejercicio 3 - TIR'!$C$24)*('Ejercicio 3 - TIR'!$D$24-'Ejercicio 3 - TIR'!$C$24)*T167),'Ejercicio 3 - TIR'!$E$24-SQRT(('Ejercicio 3 - TIR'!$E$24-'Ejercicio 3 - TIR'!$C$24)*('Ejercicio 3 - TIR'!$E$24-'Ejercicio 3 - TIR'!$D$24)*(1-T167)))</f>
        <v>0.174335983244972</v>
      </c>
      <c r="V167" s="16">
        <f ca="1" t="shared" si="1242"/>
        <v>0.893591788872203</v>
      </c>
      <c r="W167" s="18">
        <f ca="1">IF(V167&lt;=('Ejercicio 3 - TIR'!$D$25-'Ejercicio 3 - TIR'!$C$25)/('Ejercicio 3 - TIR'!$E$25-'Ejercicio 3 - TIR'!$C$25),'Ejercicio 3 - TIR'!$C$25+SQRT(('Ejercicio 3 - TIR'!$E$25-'Ejercicio 3 - TIR'!$C$25)*('Ejercicio 3 - TIR'!$D$25-'Ejercicio 3 - TIR'!$C$25)*V167),'Ejercicio 3 - TIR'!$E$25-SQRT(('Ejercicio 3 - TIR'!$E$25-'Ejercicio 3 - TIR'!$C$25)*('Ejercicio 3 - TIR'!$E$25-'Ejercicio 3 - TIR'!$D$25)*(1-V167)))</f>
        <v>0.230701587139164</v>
      </c>
      <c r="X167" s="16">
        <f ca="1" t="shared" si="1242"/>
        <v>0.739940058406263</v>
      </c>
      <c r="Y167" s="18">
        <f ca="1">IF(X167&lt;=('Ejercicio 3 - TIR'!$D$26-'Ejercicio 3 - TIR'!$C$26)/('Ejercicio 3 - TIR'!$E$26-'Ejercicio 3 - TIR'!$C$26),'Ejercicio 3 - TIR'!$C$26+SQRT(('Ejercicio 3 - TIR'!$E$26-'Ejercicio 3 - TIR'!$C$26)*('Ejercicio 3 - TIR'!$D$26-'Ejercicio 3 - TIR'!$C$26)*X167),'Ejercicio 3 - TIR'!$E$26-SQRT(('Ejercicio 3 - TIR'!$E$26-'Ejercicio 3 - TIR'!$C$26)*('Ejercicio 3 - TIR'!$E$26-'Ejercicio 3 - TIR'!$D$26)*(1-X167)))</f>
        <v>0.242525693006992</v>
      </c>
      <c r="Z167" s="16">
        <f ca="1" t="shared" si="956"/>
        <v>1.14704463147383</v>
      </c>
      <c r="AA167" s="16">
        <f ca="1" t="shared" si="957"/>
        <v>1.31440383631259</v>
      </c>
      <c r="AB167" s="16">
        <f ca="1" t="shared" si="958"/>
        <v>1.54355172149711</v>
      </c>
      <c r="AC167" s="16">
        <f ca="1" t="shared" si="959"/>
        <v>1.89965155347788</v>
      </c>
      <c r="AD167" s="16">
        <f ca="1" t="shared" si="960"/>
        <v>2.36036586295692</v>
      </c>
      <c r="AE167" s="15">
        <f ca="1" t="shared" si="961"/>
        <v>4931.23771260485</v>
      </c>
      <c r="AF167" s="15">
        <f ca="1" t="shared" si="962"/>
        <v>5650.72848027623</v>
      </c>
      <c r="AG167" s="15">
        <f ca="1" t="shared" si="963"/>
        <v>6635.85378593556</v>
      </c>
      <c r="AH167" s="15">
        <f ca="1" t="shared" si="964"/>
        <v>8166.75578637432</v>
      </c>
      <c r="AI167" s="15">
        <f ca="1" t="shared" si="965"/>
        <v>10147.4038930836</v>
      </c>
      <c r="AJ167" s="17">
        <f ca="1" t="shared" si="966"/>
        <v>39828.0816076867</v>
      </c>
      <c r="AK167" s="17">
        <f ca="1" t="shared" si="967"/>
        <v>45491.1652799118</v>
      </c>
      <c r="AL167" s="17">
        <f ca="1" t="shared" si="968"/>
        <v>60358.393972891</v>
      </c>
      <c r="AM167" s="17">
        <f ca="1" t="shared" si="969"/>
        <v>71535.4821884417</v>
      </c>
      <c r="AN167" s="17">
        <f ca="1" t="shared" si="970"/>
        <v>103022.781269693</v>
      </c>
      <c r="AO167" s="17">
        <f ca="1">C167/'Ejercicio 3 - TIR'!$D$7</f>
        <v>13450.9675185286</v>
      </c>
      <c r="AP167" s="17">
        <f ca="1" t="shared" si="971"/>
        <v>26377.1140891581</v>
      </c>
      <c r="AQ167" s="17">
        <f ca="1" t="shared" si="972"/>
        <v>32040.1977613832</v>
      </c>
      <c r="AR167" s="17">
        <f ca="1" t="shared" si="973"/>
        <v>46907.4264543624</v>
      </c>
      <c r="AS167" s="17">
        <f ca="1" t="shared" si="974"/>
        <v>58084.5146699131</v>
      </c>
      <c r="AT167" s="17">
        <f ca="1" t="shared" si="975"/>
        <v>89571.8137511642</v>
      </c>
      <c r="AU167" s="17">
        <f ca="1">AP167*'Ejercicio 3 - TIR'!$D$5</f>
        <v>13188.557044579</v>
      </c>
      <c r="AV167" s="17">
        <f ca="1">AQ167*'Ejercicio 3 - TIR'!$D$5</f>
        <v>16020.0988806916</v>
      </c>
      <c r="AW167" s="17">
        <f ca="1">AR167*'Ejercicio 3 - TIR'!$D$5</f>
        <v>23453.7132271812</v>
      </c>
      <c r="AX167" s="17">
        <f ca="1">AS167*'Ejercicio 3 - TIR'!$D$5</f>
        <v>29042.2573349566</v>
      </c>
      <c r="AY167" s="17">
        <f ca="1">AT167*'Ejercicio 3 - TIR'!$D$5</f>
        <v>44785.9068755821</v>
      </c>
      <c r="AZ167" s="17">
        <f ca="1" t="shared" ref="AZ167:BD167" si="1243">AJ167-AU167-AE167</f>
        <v>21708.2868505028</v>
      </c>
      <c r="BA167" s="17">
        <f ca="1" t="shared" si="1243"/>
        <v>23820.337918944</v>
      </c>
      <c r="BB167" s="17">
        <f ca="1" t="shared" si="1243"/>
        <v>30268.8269597742</v>
      </c>
      <c r="BC167" s="17">
        <f ca="1" t="shared" si="1243"/>
        <v>34326.4690671108</v>
      </c>
      <c r="BD167" s="17">
        <f ca="1" t="shared" si="1243"/>
        <v>48089.4705010271</v>
      </c>
      <c r="BE167" s="17">
        <f ca="1" t="shared" ref="BE167:BI167" si="1244">AZ167/Z167</f>
        <v>18925.4073074819</v>
      </c>
      <c r="BF167" s="17">
        <f ca="1" t="shared" si="1244"/>
        <v>18122.5413840613</v>
      </c>
      <c r="BG167" s="17">
        <f ca="1" t="shared" si="1244"/>
        <v>19609.8559822901</v>
      </c>
      <c r="BH167" s="17">
        <f ca="1" t="shared" si="1244"/>
        <v>18069.8765540796</v>
      </c>
      <c r="BI167" s="17">
        <f ca="1" t="shared" si="1244"/>
        <v>20373.7358075428</v>
      </c>
      <c r="BJ167" s="17">
        <f ca="1" t="shared" si="978"/>
        <v>79156.4101476871</v>
      </c>
      <c r="BK167" s="17">
        <f ca="1" t="shared" si="979"/>
        <v>31749.2045544772</v>
      </c>
      <c r="BL167" s="17">
        <f ca="1" t="shared" si="980"/>
        <v>110905.614702164</v>
      </c>
      <c r="BM167" s="17">
        <f ca="1">BK167*'Ejercicio 3 - TIR'!$D$5</f>
        <v>15874.6022772386</v>
      </c>
      <c r="BN167" s="17">
        <f ca="1" t="shared" si="981"/>
        <v>95031.0124249257</v>
      </c>
      <c r="BO167" s="17">
        <f ca="1" t="shared" si="982"/>
        <v>40261.1365959499</v>
      </c>
      <c r="BP167" s="17">
        <f ca="1" t="shared" si="983"/>
        <v>-100790.490429329</v>
      </c>
      <c r="BQ167" s="17">
        <f ca="1" t="shared" ref="BQ167:BT167" si="1245">BE167</f>
        <v>18925.4073074819</v>
      </c>
      <c r="BR167" s="17">
        <f ca="1" t="shared" si="1245"/>
        <v>18122.5413840613</v>
      </c>
      <c r="BS167" s="17">
        <f ca="1" t="shared" si="1245"/>
        <v>19609.8559822901</v>
      </c>
      <c r="BT167" s="17">
        <f ca="1" t="shared" si="1245"/>
        <v>18069.8765540796</v>
      </c>
      <c r="BU167" s="17">
        <f ca="1" t="shared" si="985"/>
        <v>60634.8724034928</v>
      </c>
      <c r="BV167" s="19">
        <f ca="1" t="shared" si="986"/>
        <v>8.73918153239668</v>
      </c>
    </row>
    <row r="168" ht="15" customHeight="1" spans="1:74">
      <c r="A168" s="15">
        <v>167</v>
      </c>
      <c r="B168" s="16">
        <f ca="1" t="shared" ref="B168:F168" si="1246">RAND()</f>
        <v>0.71040549208647</v>
      </c>
      <c r="C168" s="17">
        <f ca="1">IF(B168&lt;=('Ejercicio 3 - TIR'!$D$13-'Ejercicio 3 - TIR'!$C$13)/('Ejercicio 3 - TIR'!$E$13-'Ejercicio 3 - TIR'!$C$13),'Ejercicio 3 - TIR'!$C$13+SQRT(('Ejercicio 3 - TIR'!$E$13-'Ejercicio 3 - TIR'!$C$13)*('Ejercicio 3 - TIR'!$D$13-'Ejercicio 3 - TIR'!$C$13)*B168),'Ejercicio 3 - TIR'!$E$13-SQRT(('Ejercicio 3 - TIR'!$E$13-'Ejercicio 3 - TIR'!$C$13)*('Ejercicio 3 - TIR'!$E$13-'Ejercicio 3 - TIR'!$D$13)*(1-B168)))</f>
        <v>81358.2884504605</v>
      </c>
      <c r="D168" s="16">
        <f ca="1" t="shared" si="1246"/>
        <v>0.137898046946449</v>
      </c>
      <c r="E168" s="17">
        <f ca="1">IF(D168&lt;=('Ejercicio 3 - TIR'!$D$14-'Ejercicio 3 - TIR'!$C$14)/('Ejercicio 3 - TIR'!$E$14-'Ejercicio 3 - TIR'!$C$14),'Ejercicio 3 - TIR'!$C$14+SQRT(('Ejercicio 3 - TIR'!$E$14-'Ejercicio 3 - TIR'!$C$14)*('Ejercicio 3 - TIR'!$D$14-'Ejercicio 3 - TIR'!$C$14)*D168),'Ejercicio 3 - TIR'!$E$14-SQRT(('Ejercicio 3 - TIR'!$E$14-'Ejercicio 3 - TIR'!$C$14)*('Ejercicio 3 - TIR'!$E$14-'Ejercicio 3 - TIR'!$D$14)*(1-D168)))</f>
        <v>28215.9529724459</v>
      </c>
      <c r="F168" s="16">
        <f ca="1" t="shared" si="1246"/>
        <v>0.714190273712586</v>
      </c>
      <c r="G168" s="17">
        <f ca="1">IF(F168&lt;=('Ejercicio 3 - TIR'!$D$18-'Ejercicio 3 - TIR'!$C$18)/('Ejercicio 3 - TIR'!$E$18-'Ejercicio 3 - TIR'!$C$18),'Ejercicio 3 - TIR'!$C$18+SQRT(('Ejercicio 3 - TIR'!$E$18-'Ejercicio 3 - TIR'!$C$18)*('Ejercicio 3 - TIR'!$D$18-'Ejercicio 3 - TIR'!$C$18)*F168),'Ejercicio 3 - TIR'!$E$18-SQRT(('Ejercicio 3 - TIR'!$E$18-'Ejercicio 3 - TIR'!$C$18)*('Ejercicio 3 - TIR'!$E$18-'Ejercicio 3 - TIR'!$D$18)*(1-F168)))</f>
        <v>40370.126408685</v>
      </c>
      <c r="H168" s="16">
        <f ca="1" t="shared" ref="H168:L168" si="1247">RAND()</f>
        <v>0.393628769856325</v>
      </c>
      <c r="I168" s="17">
        <f ca="1">IF(H168&lt;=('Ejercicio 3 - TIR'!$D$18-'Ejercicio 3 - TIR'!$C$18)/('Ejercicio 3 - TIR'!$E$18-'Ejercicio 3 - TIR'!$C$18),'Ejercicio 3 - TIR'!$C$18+SQRT(('Ejercicio 3 - TIR'!$E$18-'Ejercicio 3 - TIR'!$C$18)*('Ejercicio 3 - TIR'!$D$18-'Ejercicio 3 - TIR'!$C$18)*H168),'Ejercicio 3 - TIR'!$E$18-SQRT(('Ejercicio 3 - TIR'!$E$18-'Ejercicio 3 - TIR'!$C$18)*('Ejercicio 3 - TIR'!$E$18-'Ejercicio 3 - TIR'!$D$18)*(1-H168)))</f>
        <v>37684.0298983313</v>
      </c>
      <c r="J168" s="16">
        <f ca="1" t="shared" si="1247"/>
        <v>0.205201819821424</v>
      </c>
      <c r="K168" s="17">
        <f ca="1">IF(J168&lt;=('Ejercicio 3 - TIR'!$D$18-'Ejercicio 3 - TIR'!$C$18)/('Ejercicio 3 - TIR'!$E$18-'Ejercicio 3 - TIR'!$C$18),'Ejercicio 3 - TIR'!$C$18+SQRT(('Ejercicio 3 - TIR'!$E$18-'Ejercicio 3 - TIR'!$C$18)*('Ejercicio 3 - TIR'!$D$18-'Ejercicio 3 - TIR'!$C$18)*J168),'Ejercicio 3 - TIR'!$E$18-SQRT(('Ejercicio 3 - TIR'!$E$18-'Ejercicio 3 - TIR'!$C$18)*('Ejercicio 3 - TIR'!$E$18-'Ejercicio 3 - TIR'!$D$18)*(1-J168)))</f>
        <v>35547.9972037857</v>
      </c>
      <c r="L168" s="16">
        <f ca="1" t="shared" si="1247"/>
        <v>0.370723916901206</v>
      </c>
      <c r="M168" s="17">
        <f ca="1">IF(L168&lt;=('Ejercicio 3 - TIR'!$D$18-'Ejercicio 3 - TIR'!$C$18)/('Ejercicio 3 - TIR'!$E$18-'Ejercicio 3 - TIR'!$C$18),'Ejercicio 3 - TIR'!$C$18+SQRT(('Ejercicio 3 - TIR'!$E$18-'Ejercicio 3 - TIR'!$C$18)*('Ejercicio 3 - TIR'!$D$18-'Ejercicio 3 - TIR'!$C$18)*L168),'Ejercicio 3 - TIR'!$E$18-SQRT(('Ejercicio 3 - TIR'!$E$18-'Ejercicio 3 - TIR'!$C$18)*('Ejercicio 3 - TIR'!$E$18-'Ejercicio 3 - TIR'!$D$18)*(1-L168)))</f>
        <v>37457.1165697729</v>
      </c>
      <c r="N168" s="16">
        <f ca="1" t="shared" ref="N168:R168" si="1248">RAND()</f>
        <v>0.874520062651792</v>
      </c>
      <c r="O168" s="17">
        <f ca="1">IF(N168&lt;=('Ejercicio 3 - TIR'!$D$18-'Ejercicio 3 - TIR'!$C$18)/('Ejercicio 3 - TIR'!$E$18-'Ejercicio 3 - TIR'!$C$18),'Ejercicio 3 - TIR'!$C$18+SQRT(('Ejercicio 3 - TIR'!$E$18-'Ejercicio 3 - TIR'!$C$18)*('Ejercicio 3 - TIR'!$D$18-'Ejercicio 3 - TIR'!$C$18)*N168),'Ejercicio 3 - TIR'!$E$18-SQRT(('Ejercicio 3 - TIR'!$E$18-'Ejercicio 3 - TIR'!$C$18)*('Ejercicio 3 - TIR'!$E$18-'Ejercicio 3 - TIR'!$D$18)*(1-N168)))</f>
        <v>41932.2654448086</v>
      </c>
      <c r="P168" s="16">
        <f ca="1" t="shared" si="1248"/>
        <v>0.305603807479892</v>
      </c>
      <c r="Q168" s="18">
        <f ca="1">IF(P168&lt;=('Ejercicio 3 - TIR'!$D$22-'Ejercicio 3 - TIR'!$C$22)/('Ejercicio 3 - TIR'!$E$22-'Ejercicio 3 - TIR'!$C$22),'Ejercicio 3 - TIR'!$C$22+SQRT(('Ejercicio 3 - TIR'!$E$22-'Ejercicio 3 - TIR'!$C$22)*('Ejercicio 3 - TIR'!$D$22-'Ejercicio 3 - TIR'!$C$22)*P168),'Ejercicio 3 - TIR'!$E$22-SQRT(('Ejercicio 3 - TIR'!$E$22-'Ejercicio 3 - TIR'!$C$22)*('Ejercicio 3 - TIR'!$E$22-'Ejercicio 3 - TIR'!$D$22)*(1-P168)))</f>
        <v>0.143453930448089</v>
      </c>
      <c r="R168" s="16">
        <f ca="1" t="shared" si="1248"/>
        <v>0.37483997436843</v>
      </c>
      <c r="S168" s="18">
        <f ca="1">IF(R168&lt;=('Ejercicio 3 - TIR'!$D$23-'Ejercicio 3 - TIR'!$C$23)/('Ejercicio 3 - TIR'!$E$23-'Ejercicio 3 - TIR'!$C$23),'Ejercicio 3 - TIR'!$C$23+SQRT(('Ejercicio 3 - TIR'!$E$23-'Ejercicio 3 - TIR'!$C$23)*('Ejercicio 3 - TIR'!$D$23-'Ejercicio 3 - TIR'!$C$23)*R168),'Ejercicio 3 - TIR'!$E$23-SQRT(('Ejercicio 3 - TIR'!$E$23-'Ejercicio 3 - TIR'!$C$23)*('Ejercicio 3 - TIR'!$E$23-'Ejercicio 3 - TIR'!$D$23)*(1-R168)))</f>
        <v>0.145975218071523</v>
      </c>
      <c r="T168" s="16">
        <f ca="1" t="shared" ref="T168:X168" si="1249">RAND()</f>
        <v>0.00992008339159201</v>
      </c>
      <c r="U168" s="18">
        <f ca="1">IF(T168&lt;=('Ejercicio 3 - TIR'!$D$24-'Ejercicio 3 - TIR'!$C$24)/('Ejercicio 3 - TIR'!$E$24-'Ejercicio 3 - TIR'!$C$24),'Ejercicio 3 - TIR'!$C$24+SQRT(('Ejercicio 3 - TIR'!$E$24-'Ejercicio 3 - TIR'!$C$24)*('Ejercicio 3 - TIR'!$D$24-'Ejercicio 3 - TIR'!$C$24)*T168),'Ejercicio 3 - TIR'!$E$24-SQRT(('Ejercicio 3 - TIR'!$E$24-'Ejercicio 3 - TIR'!$C$24)*('Ejercicio 3 - TIR'!$E$24-'Ejercicio 3 - TIR'!$D$24)*(1-T168)))</f>
        <v>0.154564227768456</v>
      </c>
      <c r="V168" s="16">
        <f ca="1" t="shared" si="1249"/>
        <v>0.394460026667575</v>
      </c>
      <c r="W168" s="18">
        <f ca="1">IF(V168&lt;=('Ejercicio 3 - TIR'!$D$25-'Ejercicio 3 - TIR'!$C$25)/('Ejercicio 3 - TIR'!$E$25-'Ejercicio 3 - TIR'!$C$25),'Ejercicio 3 - TIR'!$C$25+SQRT(('Ejercicio 3 - TIR'!$E$25-'Ejercicio 3 - TIR'!$C$25)*('Ejercicio 3 - TIR'!$D$25-'Ejercicio 3 - TIR'!$C$25)*V168),'Ejercicio 3 - TIR'!$E$25-SQRT(('Ejercicio 3 - TIR'!$E$25-'Ejercicio 3 - TIR'!$C$25)*('Ejercicio 3 - TIR'!$E$25-'Ejercicio 3 - TIR'!$D$25)*(1-V168)))</f>
        <v>0.203963167934104</v>
      </c>
      <c r="X168" s="16">
        <f ca="1" t="shared" si="1249"/>
        <v>0.303683644462672</v>
      </c>
      <c r="Y168" s="18">
        <f ca="1">IF(X168&lt;=('Ejercicio 3 - TIR'!$D$26-'Ejercicio 3 - TIR'!$C$26)/('Ejercicio 3 - TIR'!$E$26-'Ejercicio 3 - TIR'!$C$26),'Ejercicio 3 - TIR'!$C$26+SQRT(('Ejercicio 3 - TIR'!$E$26-'Ejercicio 3 - TIR'!$C$26)*('Ejercicio 3 - TIR'!$D$26-'Ejercicio 3 - TIR'!$C$26)*X168),'Ejercicio 3 - TIR'!$E$26-SQRT(('Ejercicio 3 - TIR'!$E$26-'Ejercicio 3 - TIR'!$C$26)*('Ejercicio 3 - TIR'!$E$26-'Ejercicio 3 - TIR'!$D$26)*(1-X168)))</f>
        <v>0.218634696437176</v>
      </c>
      <c r="Z168" s="16">
        <f ca="1" t="shared" si="956"/>
        <v>1.14345393044809</v>
      </c>
      <c r="AA168" s="16">
        <f ca="1" t="shared" si="957"/>
        <v>1.31036986729999</v>
      </c>
      <c r="AB168" s="16">
        <f ca="1" t="shared" si="958"/>
        <v>1.51290617393027</v>
      </c>
      <c r="AC168" s="16">
        <f ca="1" t="shared" si="959"/>
        <v>1.82148330995215</v>
      </c>
      <c r="AD168" s="16">
        <f ca="1" t="shared" si="960"/>
        <v>2.21972276048892</v>
      </c>
      <c r="AE168" s="15">
        <f ca="1" t="shared" si="961"/>
        <v>4047.68935523581</v>
      </c>
      <c r="AF168" s="15">
        <f ca="1" t="shared" si="962"/>
        <v>4638.55169155214</v>
      </c>
      <c r="AG168" s="15">
        <f ca="1" t="shared" si="963"/>
        <v>5355.50585172096</v>
      </c>
      <c r="AH168" s="15">
        <f ca="1" t="shared" si="964"/>
        <v>6447.8317911276</v>
      </c>
      <c r="AI168" s="15">
        <f ca="1" t="shared" si="965"/>
        <v>7857.55153745876</v>
      </c>
      <c r="AJ168" s="17">
        <f ca="1" t="shared" si="966"/>
        <v>46161.3797146971</v>
      </c>
      <c r="AK168" s="17">
        <f ca="1" t="shared" si="967"/>
        <v>49380.0172572052</v>
      </c>
      <c r="AL168" s="17">
        <f ca="1" t="shared" si="968"/>
        <v>53780.7844404632</v>
      </c>
      <c r="AM168" s="17">
        <f ca="1" t="shared" si="969"/>
        <v>68227.5126707733</v>
      </c>
      <c r="AN168" s="17">
        <f ca="1" t="shared" si="970"/>
        <v>93078.0040067046</v>
      </c>
      <c r="AO168" s="17">
        <f ca="1">C168/'Ejercicio 3 - TIR'!$D$7</f>
        <v>16271.6576900921</v>
      </c>
      <c r="AP168" s="17">
        <f ca="1" t="shared" si="971"/>
        <v>29889.722024605</v>
      </c>
      <c r="AQ168" s="17">
        <f ca="1" t="shared" si="972"/>
        <v>33108.3595671131</v>
      </c>
      <c r="AR168" s="17">
        <f ca="1" t="shared" si="973"/>
        <v>37509.1267503711</v>
      </c>
      <c r="AS168" s="17">
        <f ca="1" t="shared" si="974"/>
        <v>51955.8549806812</v>
      </c>
      <c r="AT168" s="17">
        <f ca="1" t="shared" si="975"/>
        <v>76806.3463166125</v>
      </c>
      <c r="AU168" s="17">
        <f ca="1">AP168*'Ejercicio 3 - TIR'!$D$5</f>
        <v>14944.8610123025</v>
      </c>
      <c r="AV168" s="17">
        <f ca="1">AQ168*'Ejercicio 3 - TIR'!$D$5</f>
        <v>16554.1797835565</v>
      </c>
      <c r="AW168" s="17">
        <f ca="1">AR168*'Ejercicio 3 - TIR'!$D$5</f>
        <v>18754.5633751855</v>
      </c>
      <c r="AX168" s="17">
        <f ca="1">AS168*'Ejercicio 3 - TIR'!$D$5</f>
        <v>25977.9274903406</v>
      </c>
      <c r="AY168" s="17">
        <f ca="1">AT168*'Ejercicio 3 - TIR'!$D$5</f>
        <v>38403.1731583062</v>
      </c>
      <c r="AZ168" s="17">
        <f ca="1" t="shared" ref="AZ168:BD168" si="1250">AJ168-AU168-AE168</f>
        <v>27168.8293471588</v>
      </c>
      <c r="BA168" s="17">
        <f ca="1" t="shared" si="1250"/>
        <v>28187.2857820965</v>
      </c>
      <c r="BB168" s="17">
        <f ca="1" t="shared" si="1250"/>
        <v>29670.7152135567</v>
      </c>
      <c r="BC168" s="17">
        <f ca="1" t="shared" si="1250"/>
        <v>35801.7533893051</v>
      </c>
      <c r="BD168" s="17">
        <f ca="1" t="shared" si="1250"/>
        <v>46817.2793109396</v>
      </c>
      <c r="BE168" s="17">
        <f ca="1" t="shared" ref="BE168:BI168" si="1251">AZ168/Z168</f>
        <v>23760.3182985361</v>
      </c>
      <c r="BF168" s="17">
        <f ca="1" t="shared" si="1251"/>
        <v>21510.9386177937</v>
      </c>
      <c r="BG168" s="17">
        <f ca="1" t="shared" si="1251"/>
        <v>19611.7351656232</v>
      </c>
      <c r="BH168" s="17">
        <f ca="1" t="shared" si="1251"/>
        <v>19655.2739153265</v>
      </c>
      <c r="BI168" s="17">
        <f ca="1" t="shared" si="1251"/>
        <v>21091.4985169713</v>
      </c>
      <c r="BJ168" s="17">
        <f ca="1" t="shared" si="978"/>
        <v>62631.5930218231</v>
      </c>
      <c r="BK168" s="17">
        <f ca="1" t="shared" si="979"/>
        <v>36118.568925582</v>
      </c>
      <c r="BL168" s="17">
        <f ca="1" t="shared" si="980"/>
        <v>98750.1619474051</v>
      </c>
      <c r="BM168" s="17">
        <f ca="1">BK168*'Ejercicio 3 - TIR'!$D$5</f>
        <v>18059.284462791</v>
      </c>
      <c r="BN168" s="17">
        <f ca="1" t="shared" si="981"/>
        <v>80690.8774846141</v>
      </c>
      <c r="BO168" s="17">
        <f ca="1" t="shared" si="982"/>
        <v>36351.781817492</v>
      </c>
      <c r="BP168" s="17">
        <f ca="1" t="shared" si="983"/>
        <v>-109574.241422906</v>
      </c>
      <c r="BQ168" s="17">
        <f ca="1" t="shared" ref="BQ168:BT168" si="1252">BE168</f>
        <v>23760.3182985361</v>
      </c>
      <c r="BR168" s="17">
        <f ca="1" t="shared" si="1252"/>
        <v>21510.9386177937</v>
      </c>
      <c r="BS168" s="17">
        <f ca="1" t="shared" si="1252"/>
        <v>19611.7351656232</v>
      </c>
      <c r="BT168" s="17">
        <f ca="1" t="shared" si="1252"/>
        <v>19655.2739153265</v>
      </c>
      <c r="BU168" s="17">
        <f ca="1" t="shared" si="985"/>
        <v>57443.2803344633</v>
      </c>
      <c r="BV168" s="19">
        <f ca="1" t="shared" si="986"/>
        <v>7.99361707063904</v>
      </c>
    </row>
    <row r="169" ht="15" customHeight="1" spans="1:74">
      <c r="A169" s="15">
        <v>168</v>
      </c>
      <c r="B169" s="16">
        <f ca="1" t="shared" ref="B169:F169" si="1253">RAND()</f>
        <v>0.0982694404403064</v>
      </c>
      <c r="C169" s="17">
        <f ca="1">IF(B169&lt;=('Ejercicio 3 - TIR'!$D$13-'Ejercicio 3 - TIR'!$C$13)/('Ejercicio 3 - TIR'!$E$13-'Ejercicio 3 - TIR'!$C$13),'Ejercicio 3 - TIR'!$C$13+SQRT(('Ejercicio 3 - TIR'!$E$13-'Ejercicio 3 - TIR'!$C$13)*('Ejercicio 3 - TIR'!$D$13-'Ejercicio 3 - TIR'!$C$13)*B169),'Ejercicio 3 - TIR'!$E$13-SQRT(('Ejercicio 3 - TIR'!$E$13-'Ejercicio 3 - TIR'!$C$13)*('Ejercicio 3 - TIR'!$E$13-'Ejercicio 3 - TIR'!$D$13)*(1-B169)))</f>
        <v>66269.5913882902</v>
      </c>
      <c r="D169" s="16">
        <f ca="1" t="shared" si="1253"/>
        <v>0.739915907393358</v>
      </c>
      <c r="E169" s="17">
        <f ca="1">IF(D169&lt;=('Ejercicio 3 - TIR'!$D$14-'Ejercicio 3 - TIR'!$C$14)/('Ejercicio 3 - TIR'!$E$14-'Ejercicio 3 - TIR'!$C$14),'Ejercicio 3 - TIR'!$C$14+SQRT(('Ejercicio 3 - TIR'!$E$14-'Ejercicio 3 - TIR'!$C$14)*('Ejercicio 3 - TIR'!$D$14-'Ejercicio 3 - TIR'!$C$14)*D169),'Ejercicio 3 - TIR'!$E$14-SQRT(('Ejercicio 3 - TIR'!$E$14-'Ejercicio 3 - TIR'!$C$14)*('Ejercicio 3 - TIR'!$E$14-'Ejercicio 3 - TIR'!$D$14)*(1-D169)))</f>
        <v>33753.99216371</v>
      </c>
      <c r="F169" s="16">
        <f ca="1" t="shared" si="1253"/>
        <v>0.197943951722859</v>
      </c>
      <c r="G169" s="17">
        <f ca="1">IF(F169&lt;=('Ejercicio 3 - TIR'!$D$18-'Ejercicio 3 - TIR'!$C$18)/('Ejercicio 3 - TIR'!$E$18-'Ejercicio 3 - TIR'!$C$18),'Ejercicio 3 - TIR'!$C$18+SQRT(('Ejercicio 3 - TIR'!$E$18-'Ejercicio 3 - TIR'!$C$18)*('Ejercicio 3 - TIR'!$D$18-'Ejercicio 3 - TIR'!$C$18)*F169),'Ejercicio 3 - TIR'!$E$18-SQRT(('Ejercicio 3 - TIR'!$E$18-'Ejercicio 3 - TIR'!$C$18)*('Ejercicio 3 - TIR'!$E$18-'Ejercicio 3 - TIR'!$D$18)*(1-F169)))</f>
        <v>35448.9992437537</v>
      </c>
      <c r="H169" s="16">
        <f ca="1" t="shared" ref="H169:L169" si="1254">RAND()</f>
        <v>0.34827359689361</v>
      </c>
      <c r="I169" s="17">
        <f ca="1">IF(H169&lt;=('Ejercicio 3 - TIR'!$D$18-'Ejercicio 3 - TIR'!$C$18)/('Ejercicio 3 - TIR'!$E$18-'Ejercicio 3 - TIR'!$C$18),'Ejercicio 3 - TIR'!$C$18+SQRT(('Ejercicio 3 - TIR'!$E$18-'Ejercicio 3 - TIR'!$C$18)*('Ejercicio 3 - TIR'!$D$18-'Ejercicio 3 - TIR'!$C$18)*H169),'Ejercicio 3 - TIR'!$E$18-SQRT(('Ejercicio 3 - TIR'!$E$18-'Ejercicio 3 - TIR'!$C$18)*('Ejercicio 3 - TIR'!$E$18-'Ejercicio 3 - TIR'!$D$18)*(1-H169)))</f>
        <v>37227.7963124345</v>
      </c>
      <c r="J169" s="16">
        <f ca="1" t="shared" si="1254"/>
        <v>0.042402904707179</v>
      </c>
      <c r="K169" s="17">
        <f ca="1">IF(J169&lt;=('Ejercicio 3 - TIR'!$D$18-'Ejercicio 3 - TIR'!$C$18)/('Ejercicio 3 - TIR'!$E$18-'Ejercicio 3 - TIR'!$C$18),'Ejercicio 3 - TIR'!$C$18+SQRT(('Ejercicio 3 - TIR'!$E$18-'Ejercicio 3 - TIR'!$C$18)*('Ejercicio 3 - TIR'!$D$18-'Ejercicio 3 - TIR'!$C$18)*J169),'Ejercicio 3 - TIR'!$E$18-SQRT(('Ejercicio 3 - TIR'!$E$18-'Ejercicio 3 - TIR'!$C$18)*('Ejercicio 3 - TIR'!$E$18-'Ejercicio 3 - TIR'!$D$18)*(1-J169)))</f>
        <v>32521.990425453</v>
      </c>
      <c r="L169" s="16">
        <f ca="1" t="shared" si="1254"/>
        <v>0.373443213712674</v>
      </c>
      <c r="M169" s="17">
        <f ca="1">IF(L169&lt;=('Ejercicio 3 - TIR'!$D$18-'Ejercicio 3 - TIR'!$C$18)/('Ejercicio 3 - TIR'!$E$18-'Ejercicio 3 - TIR'!$C$18),'Ejercicio 3 - TIR'!$C$18+SQRT(('Ejercicio 3 - TIR'!$E$18-'Ejercicio 3 - TIR'!$C$18)*('Ejercicio 3 - TIR'!$D$18-'Ejercicio 3 - TIR'!$C$18)*L169),'Ejercicio 3 - TIR'!$E$18-SQRT(('Ejercicio 3 - TIR'!$E$18-'Ejercicio 3 - TIR'!$C$18)*('Ejercicio 3 - TIR'!$E$18-'Ejercicio 3 - TIR'!$D$18)*(1-L169)))</f>
        <v>37484.4159462781</v>
      </c>
      <c r="N169" s="16">
        <f ca="1" t="shared" ref="N169:R169" si="1255">RAND()</f>
        <v>0.237412096079776</v>
      </c>
      <c r="O169" s="17">
        <f ca="1">IF(N169&lt;=('Ejercicio 3 - TIR'!$D$18-'Ejercicio 3 - TIR'!$C$18)/('Ejercicio 3 - TIR'!$E$18-'Ejercicio 3 - TIR'!$C$18),'Ejercicio 3 - TIR'!$C$18+SQRT(('Ejercicio 3 - TIR'!$E$18-'Ejercicio 3 - TIR'!$C$18)*('Ejercicio 3 - TIR'!$D$18-'Ejercicio 3 - TIR'!$C$18)*N169),'Ejercicio 3 - TIR'!$E$18-SQRT(('Ejercicio 3 - TIR'!$E$18-'Ejercicio 3 - TIR'!$C$18)*('Ejercicio 3 - TIR'!$E$18-'Ejercicio 3 - TIR'!$D$18)*(1-N169)))</f>
        <v>35967.5635239155</v>
      </c>
      <c r="P169" s="16">
        <f ca="1" t="shared" si="1255"/>
        <v>0.427693005042875</v>
      </c>
      <c r="Q169" s="18">
        <f ca="1">IF(P169&lt;=('Ejercicio 3 - TIR'!$D$22-'Ejercicio 3 - TIR'!$C$22)/('Ejercicio 3 - TIR'!$E$22-'Ejercicio 3 - TIR'!$C$22),'Ejercicio 3 - TIR'!$C$22+SQRT(('Ejercicio 3 - TIR'!$E$22-'Ejercicio 3 - TIR'!$C$22)*('Ejercicio 3 - TIR'!$D$22-'Ejercicio 3 - TIR'!$C$22)*P169),'Ejercicio 3 - TIR'!$E$22-SQRT(('Ejercicio 3 - TIR'!$E$22-'Ejercicio 3 - TIR'!$C$22)*('Ejercicio 3 - TIR'!$E$22-'Ejercicio 3 - TIR'!$D$22)*(1-P169)))</f>
        <v>0.147746124217216</v>
      </c>
      <c r="R169" s="16">
        <f ca="1" t="shared" si="1255"/>
        <v>0.901989706971075</v>
      </c>
      <c r="S169" s="18">
        <f ca="1">IF(R169&lt;=('Ejercicio 3 - TIR'!$D$23-'Ejercicio 3 - TIR'!$C$23)/('Ejercicio 3 - TIR'!$E$23-'Ejercicio 3 - TIR'!$C$23),'Ejercicio 3 - TIR'!$C$23+SQRT(('Ejercicio 3 - TIR'!$E$23-'Ejercicio 3 - TIR'!$C$23)*('Ejercicio 3 - TIR'!$D$23-'Ejercicio 3 - TIR'!$C$23)*R169),'Ejercicio 3 - TIR'!$E$23-SQRT(('Ejercicio 3 - TIR'!$E$23-'Ejercicio 3 - TIR'!$C$23)*('Ejercicio 3 - TIR'!$E$23-'Ejercicio 3 - TIR'!$D$23)*(1-R169)))</f>
        <v>0.166717736358133</v>
      </c>
      <c r="T169" s="16">
        <f ca="1" t="shared" ref="T169:X169" si="1256">RAND()</f>
        <v>0.373409277396198</v>
      </c>
      <c r="U169" s="18">
        <f ca="1">IF(T169&lt;=('Ejercicio 3 - TIR'!$D$24-'Ejercicio 3 - TIR'!$C$24)/('Ejercicio 3 - TIR'!$E$24-'Ejercicio 3 - TIR'!$C$24),'Ejercicio 3 - TIR'!$C$24+SQRT(('Ejercicio 3 - TIR'!$E$24-'Ejercicio 3 - TIR'!$C$24)*('Ejercicio 3 - TIR'!$D$24-'Ejercicio 3 - TIR'!$C$24)*T169),'Ejercicio 3 - TIR'!$E$24-SQRT(('Ejercicio 3 - TIR'!$E$24-'Ejercicio 3 - TIR'!$C$24)*('Ejercicio 3 - TIR'!$E$24-'Ejercicio 3 - TIR'!$D$24)*(1-T169)))</f>
        <v>0.178002847757541</v>
      </c>
      <c r="V169" s="16">
        <f ca="1" t="shared" si="1256"/>
        <v>0.877672485278688</v>
      </c>
      <c r="W169" s="18">
        <f ca="1">IF(V169&lt;=('Ejercicio 3 - TIR'!$D$25-'Ejercicio 3 - TIR'!$C$25)/('Ejercicio 3 - TIR'!$E$25-'Ejercicio 3 - TIR'!$C$25),'Ejercicio 3 - TIR'!$C$25+SQRT(('Ejercicio 3 - TIR'!$E$25-'Ejercicio 3 - TIR'!$C$25)*('Ejercicio 3 - TIR'!$D$25-'Ejercicio 3 - TIR'!$C$25)*V169),'Ejercicio 3 - TIR'!$E$25-SQRT(('Ejercicio 3 - TIR'!$E$25-'Ejercicio 3 - TIR'!$C$25)*('Ejercicio 3 - TIR'!$E$25-'Ejercicio 3 - TIR'!$D$25)*(1-V169)))</f>
        <v>0.229308303560979</v>
      </c>
      <c r="X169" s="16">
        <f ca="1" t="shared" si="1256"/>
        <v>0.375492009009437</v>
      </c>
      <c r="Y169" s="18">
        <f ca="1">IF(X169&lt;=('Ejercicio 3 - TIR'!$D$26-'Ejercicio 3 - TIR'!$C$26)/('Ejercicio 3 - TIR'!$E$26-'Ejercicio 3 - TIR'!$C$26),'Ejercicio 3 - TIR'!$C$26+SQRT(('Ejercicio 3 - TIR'!$E$26-'Ejercicio 3 - TIR'!$C$26)*('Ejercicio 3 - TIR'!$D$26-'Ejercicio 3 - TIR'!$C$26)*X169),'Ejercicio 3 - TIR'!$E$26-SQRT(('Ejercicio 3 - TIR'!$E$26-'Ejercicio 3 - TIR'!$C$26)*('Ejercicio 3 - TIR'!$E$26-'Ejercicio 3 - TIR'!$D$26)*(1-X169)))</f>
        <v>0.22192812082127</v>
      </c>
      <c r="Z169" s="16">
        <f ca="1" t="shared" si="956"/>
        <v>1.14774612421722</v>
      </c>
      <c r="AA169" s="16">
        <f ca="1" t="shared" si="957"/>
        <v>1.33909575996053</v>
      </c>
      <c r="AB169" s="16">
        <f ca="1" t="shared" si="958"/>
        <v>1.57745861865355</v>
      </c>
      <c r="AC169" s="16">
        <f ca="1" t="shared" si="959"/>
        <v>1.93918297843464</v>
      </c>
      <c r="AD169" s="16">
        <f ca="1" t="shared" si="960"/>
        <v>2.36954221276724</v>
      </c>
      <c r="AE169" s="15">
        <f ca="1" t="shared" si="961"/>
        <v>4987.02151904643</v>
      </c>
      <c r="AF169" s="15">
        <f ca="1" t="shared" si="962"/>
        <v>5818.44645787115</v>
      </c>
      <c r="AG169" s="15">
        <f ca="1" t="shared" si="963"/>
        <v>6854.14649689699</v>
      </c>
      <c r="AH169" s="15">
        <f ca="1" t="shared" si="964"/>
        <v>8425.85920245886</v>
      </c>
      <c r="AI169" s="15">
        <f ca="1" t="shared" si="965"/>
        <v>10295.7943015652</v>
      </c>
      <c r="AJ169" s="17">
        <f ca="1" t="shared" si="966"/>
        <v>40686.4514893974</v>
      </c>
      <c r="AK169" s="17">
        <f ca="1" t="shared" si="967"/>
        <v>49851.5841946553</v>
      </c>
      <c r="AL169" s="17">
        <f ca="1" t="shared" si="968"/>
        <v>51302.0940923992</v>
      </c>
      <c r="AM169" s="17">
        <f ca="1" t="shared" si="969"/>
        <v>72689.1413595866</v>
      </c>
      <c r="AN169" s="17">
        <f ca="1" t="shared" si="970"/>
        <v>85226.6600603049</v>
      </c>
      <c r="AO169" s="17">
        <f ca="1">C169/'Ejercicio 3 - TIR'!$D$7</f>
        <v>13253.918277658</v>
      </c>
      <c r="AP169" s="17">
        <f ca="1" t="shared" si="971"/>
        <v>27432.5332117393</v>
      </c>
      <c r="AQ169" s="17">
        <f ca="1" t="shared" si="972"/>
        <v>36597.6659169972</v>
      </c>
      <c r="AR169" s="17">
        <f ca="1" t="shared" si="973"/>
        <v>38048.1758147412</v>
      </c>
      <c r="AS169" s="17">
        <f ca="1" t="shared" si="974"/>
        <v>59435.2230819285</v>
      </c>
      <c r="AT169" s="17">
        <f ca="1" t="shared" si="975"/>
        <v>71972.7417826468</v>
      </c>
      <c r="AU169" s="17">
        <f ca="1">AP169*'Ejercicio 3 - TIR'!$D$5</f>
        <v>13716.2666058697</v>
      </c>
      <c r="AV169" s="17">
        <f ca="1">AQ169*'Ejercicio 3 - TIR'!$D$5</f>
        <v>18298.8329584986</v>
      </c>
      <c r="AW169" s="17">
        <f ca="1">AR169*'Ejercicio 3 - TIR'!$D$5</f>
        <v>19024.0879073706</v>
      </c>
      <c r="AX169" s="17">
        <f ca="1">AS169*'Ejercicio 3 - TIR'!$D$5</f>
        <v>29717.6115409643</v>
      </c>
      <c r="AY169" s="17">
        <f ca="1">AT169*'Ejercicio 3 - TIR'!$D$5</f>
        <v>35986.3708913234</v>
      </c>
      <c r="AZ169" s="17">
        <f ca="1" t="shared" ref="AZ169:BD169" si="1257">AJ169-AU169-AE169</f>
        <v>21983.1633644813</v>
      </c>
      <c r="BA169" s="17">
        <f ca="1" t="shared" si="1257"/>
        <v>25734.3047782855</v>
      </c>
      <c r="BB169" s="17">
        <f ca="1" t="shared" si="1257"/>
        <v>25423.8596881317</v>
      </c>
      <c r="BC169" s="17">
        <f ca="1" t="shared" si="1257"/>
        <v>34545.6706161635</v>
      </c>
      <c r="BD169" s="17">
        <f ca="1" t="shared" si="1257"/>
        <v>38944.4948674163</v>
      </c>
      <c r="BE169" s="17">
        <f ca="1" t="shared" ref="BE169:BI169" si="1258">AZ169/Z169</f>
        <v>19153.3326932158</v>
      </c>
      <c r="BF169" s="17">
        <f ca="1" t="shared" si="1258"/>
        <v>19217.6732596361</v>
      </c>
      <c r="BG169" s="17">
        <f ca="1" t="shared" si="1258"/>
        <v>16116.9740920572</v>
      </c>
      <c r="BH169" s="17">
        <f ca="1" t="shared" si="1258"/>
        <v>17814.5492201306</v>
      </c>
      <c r="BI169" s="17">
        <f ca="1" t="shared" si="1258"/>
        <v>16435.4509734332</v>
      </c>
      <c r="BJ169" s="17">
        <f ca="1" t="shared" si="978"/>
        <v>79981.5092813254</v>
      </c>
      <c r="BK169" s="17">
        <f ca="1" t="shared" si="979"/>
        <v>31405.718843478</v>
      </c>
      <c r="BL169" s="17">
        <f ca="1" t="shared" si="980"/>
        <v>111387.228124803</v>
      </c>
      <c r="BM169" s="17">
        <f ca="1">BK169*'Ejercicio 3 - TIR'!$D$5</f>
        <v>15702.859421739</v>
      </c>
      <c r="BN169" s="17">
        <f ca="1" t="shared" si="981"/>
        <v>95684.3687030644</v>
      </c>
      <c r="BO169" s="17">
        <f ca="1" t="shared" si="982"/>
        <v>40380.951302539</v>
      </c>
      <c r="BP169" s="17">
        <f ca="1" t="shared" si="983"/>
        <v>-100023.583552</v>
      </c>
      <c r="BQ169" s="17">
        <f ca="1" t="shared" ref="BQ169:BT169" si="1259">BE169</f>
        <v>19153.3326932158</v>
      </c>
      <c r="BR169" s="17">
        <f ca="1" t="shared" si="1259"/>
        <v>19217.6732596361</v>
      </c>
      <c r="BS169" s="17">
        <f ca="1" t="shared" si="1259"/>
        <v>16116.9740920572</v>
      </c>
      <c r="BT169" s="17">
        <f ca="1" t="shared" si="1259"/>
        <v>17814.5492201306</v>
      </c>
      <c r="BU169" s="17">
        <f ca="1" t="shared" si="985"/>
        <v>56816.4022759722</v>
      </c>
      <c r="BV169" s="19">
        <f ca="1" t="shared" si="986"/>
        <v>7.59857667032602</v>
      </c>
    </row>
    <row r="170" ht="15" customHeight="1" spans="1:74">
      <c r="A170" s="15">
        <v>169</v>
      </c>
      <c r="B170" s="16">
        <f ca="1" t="shared" ref="B170:F170" si="1260">RAND()</f>
        <v>0.843232303195289</v>
      </c>
      <c r="C170" s="17">
        <f ca="1">IF(B170&lt;=('Ejercicio 3 - TIR'!$D$13-'Ejercicio 3 - TIR'!$C$13)/('Ejercicio 3 - TIR'!$E$13-'Ejercicio 3 - TIR'!$C$13),'Ejercicio 3 - TIR'!$C$13+SQRT(('Ejercicio 3 - TIR'!$E$13-'Ejercicio 3 - TIR'!$C$13)*('Ejercicio 3 - TIR'!$D$13-'Ejercicio 3 - TIR'!$C$13)*B170),'Ejercicio 3 - TIR'!$E$13-SQRT(('Ejercicio 3 - TIR'!$E$13-'Ejercicio 3 - TIR'!$C$13)*('Ejercicio 3 - TIR'!$E$13-'Ejercicio 3 - TIR'!$D$13)*(1-B170)))</f>
        <v>86284.2704836508</v>
      </c>
      <c r="D170" s="16">
        <f ca="1" t="shared" si="1260"/>
        <v>0.28369265189824</v>
      </c>
      <c r="E170" s="17">
        <f ca="1">IF(D170&lt;=('Ejercicio 3 - TIR'!$D$14-'Ejercicio 3 - TIR'!$C$14)/('Ejercicio 3 - TIR'!$E$14-'Ejercicio 3 - TIR'!$C$14),'Ejercicio 3 - TIR'!$C$14+SQRT(('Ejercicio 3 - TIR'!$E$14-'Ejercicio 3 - TIR'!$C$14)*('Ejercicio 3 - TIR'!$D$14-'Ejercicio 3 - TIR'!$C$14)*D170),'Ejercicio 3 - TIR'!$E$14-SQRT(('Ejercicio 3 - TIR'!$E$14-'Ejercicio 3 - TIR'!$C$14)*('Ejercicio 3 - TIR'!$E$14-'Ejercicio 3 - TIR'!$D$14)*(1-D170)))</f>
        <v>29612.6943202827</v>
      </c>
      <c r="F170" s="16">
        <f ca="1" t="shared" si="1260"/>
        <v>0.329825875069111</v>
      </c>
      <c r="G170" s="17">
        <f ca="1">IF(F170&lt;=('Ejercicio 3 - TIR'!$D$18-'Ejercicio 3 - TIR'!$C$18)/('Ejercicio 3 - TIR'!$E$18-'Ejercicio 3 - TIR'!$C$18),'Ejercicio 3 - TIR'!$C$18+SQRT(('Ejercicio 3 - TIR'!$E$18-'Ejercicio 3 - TIR'!$C$18)*('Ejercicio 3 - TIR'!$D$18-'Ejercicio 3 - TIR'!$C$18)*F170),'Ejercicio 3 - TIR'!$E$18-SQRT(('Ejercicio 3 - TIR'!$E$18-'Ejercicio 3 - TIR'!$C$18)*('Ejercicio 3 - TIR'!$E$18-'Ejercicio 3 - TIR'!$D$18)*(1-F170)))</f>
        <v>37033.7672168168</v>
      </c>
      <c r="H170" s="16">
        <f ca="1" t="shared" ref="H170:L170" si="1261">RAND()</f>
        <v>0.328341212170937</v>
      </c>
      <c r="I170" s="17">
        <f ca="1">IF(H170&lt;=('Ejercicio 3 - TIR'!$D$18-'Ejercicio 3 - TIR'!$C$18)/('Ejercicio 3 - TIR'!$E$18-'Ejercicio 3 - TIR'!$C$18),'Ejercicio 3 - TIR'!$C$18+SQRT(('Ejercicio 3 - TIR'!$E$18-'Ejercicio 3 - TIR'!$C$18)*('Ejercicio 3 - TIR'!$D$18-'Ejercicio 3 - TIR'!$C$18)*H170),'Ejercicio 3 - TIR'!$E$18-SQRT(('Ejercicio 3 - TIR'!$E$18-'Ejercicio 3 - TIR'!$C$18)*('Ejercicio 3 - TIR'!$E$18-'Ejercicio 3 - TIR'!$D$18)*(1-H170)))</f>
        <v>37017.9186248945</v>
      </c>
      <c r="J170" s="16">
        <f ca="1" t="shared" si="1261"/>
        <v>0.0836478056301013</v>
      </c>
      <c r="K170" s="17">
        <f ca="1">IF(J170&lt;=('Ejercicio 3 - TIR'!$D$18-'Ejercicio 3 - TIR'!$C$18)/('Ejercicio 3 - TIR'!$E$18-'Ejercicio 3 - TIR'!$C$18),'Ejercicio 3 - TIR'!$C$18+SQRT(('Ejercicio 3 - TIR'!$E$18-'Ejercicio 3 - TIR'!$C$18)*('Ejercicio 3 - TIR'!$D$18-'Ejercicio 3 - TIR'!$C$18)*J170),'Ejercicio 3 - TIR'!$E$18-SQRT(('Ejercicio 3 - TIR'!$E$18-'Ejercicio 3 - TIR'!$C$18)*('Ejercicio 3 - TIR'!$E$18-'Ejercicio 3 - TIR'!$D$18)*(1-J170)))</f>
        <v>33542.1985890849</v>
      </c>
      <c r="L170" s="16">
        <f ca="1" t="shared" si="1261"/>
        <v>0.234558961098267</v>
      </c>
      <c r="M170" s="17">
        <f ca="1">IF(L170&lt;=('Ejercicio 3 - TIR'!$D$18-'Ejercicio 3 - TIR'!$C$18)/('Ejercicio 3 - TIR'!$E$18-'Ejercicio 3 - TIR'!$C$18),'Ejercicio 3 - TIR'!$C$18+SQRT(('Ejercicio 3 - TIR'!$E$18-'Ejercicio 3 - TIR'!$C$18)*('Ejercicio 3 - TIR'!$D$18-'Ejercicio 3 - TIR'!$C$18)*L170),'Ejercicio 3 - TIR'!$E$18-SQRT(('Ejercicio 3 - TIR'!$E$18-'Ejercicio 3 - TIR'!$C$18)*('Ejercicio 3 - TIR'!$E$18-'Ejercicio 3 - TIR'!$D$18)*(1-L170)))</f>
        <v>35931.5971006753</v>
      </c>
      <c r="N170" s="16">
        <f ca="1" t="shared" ref="N170:R170" si="1262">RAND()</f>
        <v>0.0439673207704421</v>
      </c>
      <c r="O170" s="17">
        <f ca="1">IF(N170&lt;=('Ejercicio 3 - TIR'!$D$18-'Ejercicio 3 - TIR'!$C$18)/('Ejercicio 3 - TIR'!$E$18-'Ejercicio 3 - TIR'!$C$18),'Ejercicio 3 - TIR'!$C$18+SQRT(('Ejercicio 3 - TIR'!$E$18-'Ejercicio 3 - TIR'!$C$18)*('Ejercicio 3 - TIR'!$D$18-'Ejercicio 3 - TIR'!$C$18)*N170),'Ejercicio 3 - TIR'!$E$18-SQRT(('Ejercicio 3 - TIR'!$E$18-'Ejercicio 3 - TIR'!$C$18)*('Ejercicio 3 - TIR'!$E$18-'Ejercicio 3 - TIR'!$D$18)*(1-N170)))</f>
        <v>32568.0923105617</v>
      </c>
      <c r="P170" s="16">
        <f ca="1" t="shared" si="1262"/>
        <v>0.866870635067942</v>
      </c>
      <c r="Q170" s="18">
        <f ca="1">IF(P170&lt;=('Ejercicio 3 - TIR'!$D$22-'Ejercicio 3 - TIR'!$C$22)/('Ejercicio 3 - TIR'!$E$22-'Ejercicio 3 - TIR'!$C$22),'Ejercicio 3 - TIR'!$C$22+SQRT(('Ejercicio 3 - TIR'!$E$22-'Ejercicio 3 - TIR'!$C$22)*('Ejercicio 3 - TIR'!$D$22-'Ejercicio 3 - TIR'!$C$22)*P170),'Ejercicio 3 - TIR'!$E$22-SQRT(('Ejercicio 3 - TIR'!$E$22-'Ejercicio 3 - TIR'!$C$22)*('Ejercicio 3 - TIR'!$E$22-'Ejercicio 3 - TIR'!$D$22)*(1-P170)))</f>
        <v>0.164519920643688</v>
      </c>
      <c r="R170" s="16">
        <f ca="1" t="shared" si="1262"/>
        <v>0.560068481414051</v>
      </c>
      <c r="S170" s="18">
        <f ca="1">IF(R170&lt;=('Ejercicio 3 - TIR'!$D$23-'Ejercicio 3 - TIR'!$C$23)/('Ejercicio 3 - TIR'!$E$23-'Ejercicio 3 - TIR'!$C$23),'Ejercicio 3 - TIR'!$C$23+SQRT(('Ejercicio 3 - TIR'!$E$23-'Ejercicio 3 - TIR'!$C$23)*('Ejercicio 3 - TIR'!$D$23-'Ejercicio 3 - TIR'!$C$23)*R170),'Ejercicio 3 - TIR'!$E$23-SQRT(('Ejercicio 3 - TIR'!$E$23-'Ejercicio 3 - TIR'!$C$23)*('Ejercicio 3 - TIR'!$E$23-'Ejercicio 3 - TIR'!$D$23)*(1-R170)))</f>
        <v>0.15185969556926</v>
      </c>
      <c r="T170" s="16">
        <f ca="1" t="shared" ref="T170:X170" si="1263">RAND()</f>
        <v>0.293594996987135</v>
      </c>
      <c r="U170" s="18">
        <f ca="1">IF(T170&lt;=('Ejercicio 3 - TIR'!$D$24-'Ejercicio 3 - TIR'!$C$24)/('Ejercicio 3 - TIR'!$E$24-'Ejercicio 3 - TIR'!$C$24),'Ejercicio 3 - TIR'!$C$24+SQRT(('Ejercicio 3 - TIR'!$E$24-'Ejercicio 3 - TIR'!$C$24)*('Ejercicio 3 - TIR'!$D$24-'Ejercicio 3 - TIR'!$C$24)*T170),'Ejercicio 3 - TIR'!$E$24-SQRT(('Ejercicio 3 - TIR'!$E$24-'Ejercicio 3 - TIR'!$C$24)*('Ejercicio 3 - TIR'!$E$24-'Ejercicio 3 - TIR'!$D$24)*(1-T170)))</f>
        <v>0.174830414689912</v>
      </c>
      <c r="V170" s="16">
        <f ca="1" t="shared" si="1263"/>
        <v>0.470913076022494</v>
      </c>
      <c r="W170" s="18">
        <f ca="1">IF(V170&lt;=('Ejercicio 3 - TIR'!$D$25-'Ejercicio 3 - TIR'!$C$25)/('Ejercicio 3 - TIR'!$E$25-'Ejercicio 3 - TIR'!$C$25),'Ejercicio 3 - TIR'!$C$25+SQRT(('Ejercicio 3 - TIR'!$E$25-'Ejercicio 3 - TIR'!$C$25)*('Ejercicio 3 - TIR'!$D$25-'Ejercicio 3 - TIR'!$C$25)*V170),'Ejercicio 3 - TIR'!$E$25-SQRT(('Ejercicio 3 - TIR'!$E$25-'Ejercicio 3 - TIR'!$C$25)*('Ejercicio 3 - TIR'!$E$25-'Ejercicio 3 - TIR'!$D$25)*(1-V170)))</f>
        <v>0.20696740498272</v>
      </c>
      <c r="X170" s="16">
        <f ca="1" t="shared" si="1263"/>
        <v>0.470233254514637</v>
      </c>
      <c r="Y170" s="18">
        <f ca="1">IF(X170&lt;=('Ejercicio 3 - TIR'!$D$26-'Ejercicio 3 - TIR'!$C$26)/('Ejercicio 3 - TIR'!$E$26-'Ejercicio 3 - TIR'!$C$26),'Ejercicio 3 - TIR'!$C$26+SQRT(('Ejercicio 3 - TIR'!$E$26-'Ejercicio 3 - TIR'!$C$26)*('Ejercicio 3 - TIR'!$D$26-'Ejercicio 3 - TIR'!$C$26)*X170),'Ejercicio 3 - TIR'!$E$26-SQRT(('Ejercicio 3 - TIR'!$E$26-'Ejercicio 3 - TIR'!$C$26)*('Ejercicio 3 - TIR'!$E$26-'Ejercicio 3 - TIR'!$D$26)*(1-X170)))</f>
        <v>0.226514110032449</v>
      </c>
      <c r="Z170" s="16">
        <f ca="1" t="shared" si="956"/>
        <v>1.16451992064369</v>
      </c>
      <c r="AA170" s="16">
        <f ca="1" t="shared" si="957"/>
        <v>1.34136356127698</v>
      </c>
      <c r="AB170" s="16">
        <f ca="1" t="shared" si="958"/>
        <v>1.57587470894497</v>
      </c>
      <c r="AC170" s="16">
        <f ca="1" t="shared" si="959"/>
        <v>1.90202940803321</v>
      </c>
      <c r="AD170" s="16">
        <f ca="1" t="shared" si="960"/>
        <v>2.3328659066494</v>
      </c>
      <c r="AE170" s="15">
        <f ca="1" t="shared" si="961"/>
        <v>4871.87811961871</v>
      </c>
      <c r="AF170" s="15">
        <f ca="1" t="shared" si="962"/>
        <v>5611.72004771455</v>
      </c>
      <c r="AG170" s="15">
        <f ca="1" t="shared" si="963"/>
        <v>6592.81939078017</v>
      </c>
      <c r="AH170" s="15">
        <f ca="1" t="shared" si="964"/>
        <v>7957.3181116097</v>
      </c>
      <c r="AI170" s="15">
        <f ca="1" t="shared" si="965"/>
        <v>9759.76294190605</v>
      </c>
      <c r="AJ170" s="17">
        <f ca="1" t="shared" si="966"/>
        <v>43126.5596604643</v>
      </c>
      <c r="AK170" s="17">
        <f ca="1" t="shared" si="967"/>
        <v>49654.4871577498</v>
      </c>
      <c r="AL170" s="17">
        <f ca="1" t="shared" si="968"/>
        <v>52858.3024389486</v>
      </c>
      <c r="AM170" s="17">
        <f ca="1" t="shared" si="969"/>
        <v>68342.9543630853</v>
      </c>
      <c r="AN170" s="17">
        <f ca="1" t="shared" si="970"/>
        <v>75976.9921959198</v>
      </c>
      <c r="AO170" s="17">
        <f ca="1">C170/'Ejercicio 3 - TIR'!$D$7</f>
        <v>17256.8540967302</v>
      </c>
      <c r="AP170" s="17">
        <f ca="1" t="shared" si="971"/>
        <v>25869.7055637342</v>
      </c>
      <c r="AQ170" s="17">
        <f ca="1" t="shared" si="972"/>
        <v>32397.6330610196</v>
      </c>
      <c r="AR170" s="17">
        <f ca="1" t="shared" si="973"/>
        <v>35601.4483422184</v>
      </c>
      <c r="AS170" s="17">
        <f ca="1" t="shared" si="974"/>
        <v>51086.1002663551</v>
      </c>
      <c r="AT170" s="17">
        <f ca="1" t="shared" si="975"/>
        <v>58720.1380991897</v>
      </c>
      <c r="AU170" s="17">
        <f ca="1">AP170*'Ejercicio 3 - TIR'!$D$5</f>
        <v>12934.8527818671</v>
      </c>
      <c r="AV170" s="17">
        <f ca="1">AQ170*'Ejercicio 3 - TIR'!$D$5</f>
        <v>16198.8165305098</v>
      </c>
      <c r="AW170" s="17">
        <f ca="1">AR170*'Ejercicio 3 - TIR'!$D$5</f>
        <v>17800.7241711092</v>
      </c>
      <c r="AX170" s="17">
        <f ca="1">AS170*'Ejercicio 3 - TIR'!$D$5</f>
        <v>25543.0501331775</v>
      </c>
      <c r="AY170" s="17">
        <f ca="1">AT170*'Ejercicio 3 - TIR'!$D$5</f>
        <v>29360.0690495948</v>
      </c>
      <c r="AZ170" s="17">
        <f ca="1" t="shared" ref="AZ170:BD170" si="1264">AJ170-AU170-AE170</f>
        <v>25319.8287589785</v>
      </c>
      <c r="BA170" s="17">
        <f ca="1" t="shared" si="1264"/>
        <v>27843.9505795254</v>
      </c>
      <c r="BB170" s="17">
        <f ca="1" t="shared" si="1264"/>
        <v>28464.7588770592</v>
      </c>
      <c r="BC170" s="17">
        <f ca="1" t="shared" si="1264"/>
        <v>34842.586118298</v>
      </c>
      <c r="BD170" s="17">
        <f ca="1" t="shared" si="1264"/>
        <v>36857.1602044189</v>
      </c>
      <c r="BE170" s="17">
        <f ca="1" t="shared" ref="BE170:BI170" si="1265">AZ170/Z170</f>
        <v>21742.7184457119</v>
      </c>
      <c r="BF170" s="17">
        <f ca="1" t="shared" si="1265"/>
        <v>20757.9446641729</v>
      </c>
      <c r="BG170" s="17">
        <f ca="1" t="shared" si="1265"/>
        <v>18062.8312108112</v>
      </c>
      <c r="BH170" s="17">
        <f ca="1" t="shared" si="1265"/>
        <v>18318.6369102079</v>
      </c>
      <c r="BI170" s="17">
        <f ca="1" t="shared" si="1265"/>
        <v>15799.0907661536</v>
      </c>
      <c r="BJ170" s="17">
        <f ca="1" t="shared" si="978"/>
        <v>69082.4449838177</v>
      </c>
      <c r="BK170" s="17">
        <f ca="1" t="shared" si="979"/>
        <v>40257.9265782848</v>
      </c>
      <c r="BL170" s="17">
        <f ca="1" t="shared" si="980"/>
        <v>109340.371562102</v>
      </c>
      <c r="BM170" s="17">
        <f ca="1">BK170*'Ejercicio 3 - TIR'!$D$5</f>
        <v>20128.9632891424</v>
      </c>
      <c r="BN170" s="17">
        <f ca="1" t="shared" si="981"/>
        <v>89211.40827296</v>
      </c>
      <c r="BO170" s="17">
        <f ca="1" t="shared" si="982"/>
        <v>38241.1213686477</v>
      </c>
      <c r="BP170" s="17">
        <f ca="1" t="shared" si="983"/>
        <v>-115896.964803933</v>
      </c>
      <c r="BQ170" s="17">
        <f ca="1" t="shared" ref="BQ170:BT170" si="1266">BE170</f>
        <v>21742.7184457119</v>
      </c>
      <c r="BR170" s="17">
        <f ca="1" t="shared" si="1266"/>
        <v>20757.9446641729</v>
      </c>
      <c r="BS170" s="17">
        <f ca="1" t="shared" si="1266"/>
        <v>18062.8312108112</v>
      </c>
      <c r="BT170" s="17">
        <f ca="1" t="shared" si="1266"/>
        <v>18318.6369102079</v>
      </c>
      <c r="BU170" s="17">
        <f ca="1" t="shared" si="985"/>
        <v>54040.2121348013</v>
      </c>
      <c r="BV170" s="19">
        <f ca="1" t="shared" si="986"/>
        <v>4.08906545325991</v>
      </c>
    </row>
    <row r="171" ht="15" customHeight="1" spans="1:74">
      <c r="A171" s="15">
        <v>170</v>
      </c>
      <c r="B171" s="16">
        <f ca="1" t="shared" ref="B171:F171" si="1267">RAND()</f>
        <v>0.978296705129897</v>
      </c>
      <c r="C171" s="17">
        <f ca="1">IF(B171&lt;=('Ejercicio 3 - TIR'!$D$13-'Ejercicio 3 - TIR'!$C$13)/('Ejercicio 3 - TIR'!$E$13-'Ejercicio 3 - TIR'!$C$13),'Ejercicio 3 - TIR'!$C$13+SQRT(('Ejercicio 3 - TIR'!$E$13-'Ejercicio 3 - TIR'!$C$13)*('Ejercicio 3 - TIR'!$D$13-'Ejercicio 3 - TIR'!$C$13)*B171),'Ejercicio 3 - TIR'!$E$13-SQRT(('Ejercicio 3 - TIR'!$E$13-'Ejercicio 3 - TIR'!$C$13)*('Ejercicio 3 - TIR'!$E$13-'Ejercicio 3 - TIR'!$D$13)*(1-B171)))</f>
        <v>94896.6722774131</v>
      </c>
      <c r="D171" s="16">
        <f ca="1" t="shared" si="1267"/>
        <v>0.3189876141123</v>
      </c>
      <c r="E171" s="17">
        <f ca="1">IF(D171&lt;=('Ejercicio 3 - TIR'!$D$14-'Ejercicio 3 - TIR'!$C$14)/('Ejercicio 3 - TIR'!$E$14-'Ejercicio 3 - TIR'!$C$14),'Ejercicio 3 - TIR'!$C$14+SQRT(('Ejercicio 3 - TIR'!$E$14-'Ejercicio 3 - TIR'!$C$14)*('Ejercicio 3 - TIR'!$D$14-'Ejercicio 3 - TIR'!$C$14)*D171),'Ejercicio 3 - TIR'!$E$14-SQRT(('Ejercicio 3 - TIR'!$E$14-'Ejercicio 3 - TIR'!$C$14)*('Ejercicio 3 - TIR'!$E$14-'Ejercicio 3 - TIR'!$D$14)*(1-D171)))</f>
        <v>29891.2238814455</v>
      </c>
      <c r="F171" s="16">
        <f ca="1" t="shared" si="1267"/>
        <v>0.227097297132731</v>
      </c>
      <c r="G171" s="17">
        <f ca="1">IF(F171&lt;=('Ejercicio 3 - TIR'!$D$18-'Ejercicio 3 - TIR'!$C$18)/('Ejercicio 3 - TIR'!$E$18-'Ejercicio 3 - TIR'!$C$18),'Ejercicio 3 - TIR'!$C$18+SQRT(('Ejercicio 3 - TIR'!$E$18-'Ejercicio 3 - TIR'!$C$18)*('Ejercicio 3 - TIR'!$D$18-'Ejercicio 3 - TIR'!$C$18)*F171),'Ejercicio 3 - TIR'!$E$18-SQRT(('Ejercicio 3 - TIR'!$E$18-'Ejercicio 3 - TIR'!$C$18)*('Ejercicio 3 - TIR'!$E$18-'Ejercicio 3 - TIR'!$D$18)*(1-F171)))</f>
        <v>35836.4882052403</v>
      </c>
      <c r="H171" s="16">
        <f ca="1" t="shared" ref="H171:L171" si="1268">RAND()</f>
        <v>0.981683682419534</v>
      </c>
      <c r="I171" s="17">
        <f ca="1">IF(H171&lt;=('Ejercicio 3 - TIR'!$D$18-'Ejercicio 3 - TIR'!$C$18)/('Ejercicio 3 - TIR'!$E$18-'Ejercicio 3 - TIR'!$C$18),'Ejercicio 3 - TIR'!$C$18+SQRT(('Ejercicio 3 - TIR'!$E$18-'Ejercicio 3 - TIR'!$C$18)*('Ejercicio 3 - TIR'!$D$18-'Ejercicio 3 - TIR'!$C$18)*H171),'Ejercicio 3 - TIR'!$E$18-SQRT(('Ejercicio 3 - TIR'!$E$18-'Ejercicio 3 - TIR'!$C$18)*('Ejercicio 3 - TIR'!$E$18-'Ejercicio 3 - TIR'!$D$18)*(1-H171)))</f>
        <v>43827.9403519723</v>
      </c>
      <c r="J171" s="16">
        <f ca="1" t="shared" si="1268"/>
        <v>0.157612022883384</v>
      </c>
      <c r="K171" s="17">
        <f ca="1">IF(J171&lt;=('Ejercicio 3 - TIR'!$D$18-'Ejercicio 3 - TIR'!$C$18)/('Ejercicio 3 - TIR'!$E$18-'Ejercicio 3 - TIR'!$C$18),'Ejercicio 3 - TIR'!$C$18+SQRT(('Ejercicio 3 - TIR'!$E$18-'Ejercicio 3 - TIR'!$C$18)*('Ejercicio 3 - TIR'!$D$18-'Ejercicio 3 - TIR'!$C$18)*J171),'Ejercicio 3 - TIR'!$E$18-SQRT(('Ejercicio 3 - TIR'!$E$18-'Ejercicio 3 - TIR'!$C$18)*('Ejercicio 3 - TIR'!$E$18-'Ejercicio 3 - TIR'!$D$18)*(1-J171)))</f>
        <v>34862.2837671723</v>
      </c>
      <c r="L171" s="16">
        <f ca="1" t="shared" si="1268"/>
        <v>0.140258438318125</v>
      </c>
      <c r="M171" s="17">
        <f ca="1">IF(L171&lt;=('Ejercicio 3 - TIR'!$D$18-'Ejercicio 3 - TIR'!$C$18)/('Ejercicio 3 - TIR'!$E$18-'Ejercicio 3 - TIR'!$C$18),'Ejercicio 3 - TIR'!$C$18+SQRT(('Ejercicio 3 - TIR'!$E$18-'Ejercicio 3 - TIR'!$C$18)*('Ejercicio 3 - TIR'!$D$18-'Ejercicio 3 - TIR'!$C$18)*L171),'Ejercicio 3 - TIR'!$E$18-SQRT(('Ejercicio 3 - TIR'!$E$18-'Ejercicio 3 - TIR'!$C$18)*('Ejercicio 3 - TIR'!$E$18-'Ejercicio 3 - TIR'!$D$18)*(1-L171)))</f>
        <v>34586.8034346066</v>
      </c>
      <c r="N171" s="16">
        <f ca="1" t="shared" ref="N171:R171" si="1269">RAND()</f>
        <v>0.414186000294101</v>
      </c>
      <c r="O171" s="17">
        <f ca="1">IF(N171&lt;=('Ejercicio 3 - TIR'!$D$18-'Ejercicio 3 - TIR'!$C$18)/('Ejercicio 3 - TIR'!$E$18-'Ejercicio 3 - TIR'!$C$18),'Ejercicio 3 - TIR'!$C$18+SQRT(('Ejercicio 3 - TIR'!$E$18-'Ejercicio 3 - TIR'!$C$18)*('Ejercicio 3 - TIR'!$D$18-'Ejercicio 3 - TIR'!$C$18)*N171),'Ejercicio 3 - TIR'!$E$18-SQRT(('Ejercicio 3 - TIR'!$E$18-'Ejercicio 3 - TIR'!$C$18)*('Ejercicio 3 - TIR'!$E$18-'Ejercicio 3 - TIR'!$D$18)*(1-N171)))</f>
        <v>37882.1253506979</v>
      </c>
      <c r="P171" s="16">
        <f ca="1" t="shared" si="1269"/>
        <v>0.690088324636601</v>
      </c>
      <c r="Q171" s="18">
        <f ca="1">IF(P171&lt;=('Ejercicio 3 - TIR'!$D$22-'Ejercicio 3 - TIR'!$C$22)/('Ejercicio 3 - TIR'!$E$22-'Ejercicio 3 - TIR'!$C$22),'Ejercicio 3 - TIR'!$C$22+SQRT(('Ejercicio 3 - TIR'!$E$22-'Ejercicio 3 - TIR'!$C$22)*('Ejercicio 3 - TIR'!$D$22-'Ejercicio 3 - TIR'!$C$22)*P171),'Ejercicio 3 - TIR'!$E$22-SQRT(('Ejercicio 3 - TIR'!$E$22-'Ejercicio 3 - TIR'!$C$22)*('Ejercicio 3 - TIR'!$E$22-'Ejercicio 3 - TIR'!$D$22)*(1-P171)))</f>
        <v>0.156381341789718</v>
      </c>
      <c r="R171" s="16">
        <f ca="1" t="shared" si="1269"/>
        <v>0.662812917569801</v>
      </c>
      <c r="S171" s="18">
        <f ca="1">IF(R171&lt;=('Ejercicio 3 - TIR'!$D$23-'Ejercicio 3 - TIR'!$C$23)/('Ejercicio 3 - TIR'!$E$23-'Ejercicio 3 - TIR'!$C$23),'Ejercicio 3 - TIR'!$C$23+SQRT(('Ejercicio 3 - TIR'!$E$23-'Ejercicio 3 - TIR'!$C$23)*('Ejercicio 3 - TIR'!$D$23-'Ejercicio 3 - TIR'!$C$23)*R171),'Ejercicio 3 - TIR'!$E$23-SQRT(('Ejercicio 3 - TIR'!$E$23-'Ejercicio 3 - TIR'!$C$23)*('Ejercicio 3 - TIR'!$E$23-'Ejercicio 3 - TIR'!$D$23)*(1-R171)))</f>
        <v>0.155363913696077</v>
      </c>
      <c r="T171" s="16">
        <f ca="1" t="shared" ref="T171:X171" si="1270">RAND()</f>
        <v>0.640846973537013</v>
      </c>
      <c r="U171" s="18">
        <f ca="1">IF(T171&lt;=('Ejercicio 3 - TIR'!$D$24-'Ejercicio 3 - TIR'!$C$24)/('Ejercicio 3 - TIR'!$E$24-'Ejercicio 3 - TIR'!$C$24),'Ejercicio 3 - TIR'!$C$24+SQRT(('Ejercicio 3 - TIR'!$E$24-'Ejercicio 3 - TIR'!$C$24)*('Ejercicio 3 - TIR'!$D$24-'Ejercicio 3 - TIR'!$C$24)*T171),'Ejercicio 3 - TIR'!$E$24-SQRT(('Ejercicio 3 - TIR'!$E$24-'Ejercicio 3 - TIR'!$C$24)*('Ejercicio 3 - TIR'!$E$24-'Ejercicio 3 - TIR'!$D$24)*(1-T171)))</f>
        <v>0.18828835428275</v>
      </c>
      <c r="V171" s="16">
        <f ca="1" t="shared" si="1270"/>
        <v>0.301059843658752</v>
      </c>
      <c r="W171" s="18">
        <f ca="1">IF(V171&lt;=('Ejercicio 3 - TIR'!$D$25-'Ejercicio 3 - TIR'!$C$25)/('Ejercicio 3 - TIR'!$E$25-'Ejercicio 3 - TIR'!$C$25),'Ejercicio 3 - TIR'!$C$25+SQRT(('Ejercicio 3 - TIR'!$E$25-'Ejercicio 3 - TIR'!$C$25)*('Ejercicio 3 - TIR'!$D$25-'Ejercicio 3 - TIR'!$C$25)*V171),'Ejercicio 3 - TIR'!$E$25-SQRT(('Ejercicio 3 - TIR'!$E$25-'Ejercicio 3 - TIR'!$C$25)*('Ejercicio 3 - TIR'!$E$25-'Ejercicio 3 - TIR'!$D$25)*(1-V171)))</f>
        <v>0.200540010643002</v>
      </c>
      <c r="X171" s="16">
        <f ca="1" t="shared" si="1270"/>
        <v>0.636574760029109</v>
      </c>
      <c r="Y171" s="18">
        <f ca="1">IF(X171&lt;=('Ejercicio 3 - TIR'!$D$26-'Ejercicio 3 - TIR'!$C$26)/('Ejercicio 3 - TIR'!$E$26-'Ejercicio 3 - TIR'!$C$26),'Ejercicio 3 - TIR'!$C$26+SQRT(('Ejercicio 3 - TIR'!$E$26-'Ejercicio 3 - TIR'!$C$26)*('Ejercicio 3 - TIR'!$D$26-'Ejercicio 3 - TIR'!$C$26)*X171),'Ejercicio 3 - TIR'!$E$26-SQRT(('Ejercicio 3 - TIR'!$E$26-'Ejercicio 3 - TIR'!$C$26)*('Ejercicio 3 - TIR'!$E$26-'Ejercicio 3 - TIR'!$D$26)*(1-X171)))</f>
        <v>0.235699928940883</v>
      </c>
      <c r="Z171" s="16">
        <f ca="1" t="shared" si="956"/>
        <v>1.15638134178972</v>
      </c>
      <c r="AA171" s="16">
        <f ca="1" t="shared" si="957"/>
        <v>1.33604127277529</v>
      </c>
      <c r="AB171" s="16">
        <f ca="1" t="shared" si="958"/>
        <v>1.58760228527998</v>
      </c>
      <c r="AC171" s="16">
        <f ca="1" t="shared" si="959"/>
        <v>1.90598006446688</v>
      </c>
      <c r="AD171" s="16">
        <f ca="1" t="shared" si="960"/>
        <v>2.35521943022446</v>
      </c>
      <c r="AE171" s="15">
        <f ca="1" t="shared" si="961"/>
        <v>4674.42969831731</v>
      </c>
      <c r="AF171" s="15">
        <f ca="1" t="shared" si="962"/>
        <v>5400.66739054506</v>
      </c>
      <c r="AG171" s="15">
        <f ca="1" t="shared" si="963"/>
        <v>6417.5501655393</v>
      </c>
      <c r="AH171" s="15">
        <f ca="1" t="shared" si="964"/>
        <v>7704.52574403855</v>
      </c>
      <c r="AI171" s="15">
        <f ca="1" t="shared" si="965"/>
        <v>9520.48191443164</v>
      </c>
      <c r="AJ171" s="17">
        <f ca="1" t="shared" si="966"/>
        <v>41440.6463158072</v>
      </c>
      <c r="AK171" s="17">
        <f ca="1" t="shared" si="967"/>
        <v>58555.9372109685</v>
      </c>
      <c r="AL171" s="17">
        <f ca="1" t="shared" si="968"/>
        <v>55347.4413788419</v>
      </c>
      <c r="AM171" s="17">
        <f ca="1" t="shared" si="969"/>
        <v>65921.7578399948</v>
      </c>
      <c r="AN171" s="17">
        <f ca="1" t="shared" si="970"/>
        <v>89220.7176841625</v>
      </c>
      <c r="AO171" s="17">
        <f ca="1">C171/'Ejercicio 3 - TIR'!$D$7</f>
        <v>18979.3344554826</v>
      </c>
      <c r="AP171" s="17">
        <f ca="1" t="shared" si="971"/>
        <v>22461.3118603246</v>
      </c>
      <c r="AQ171" s="17">
        <f ca="1" t="shared" si="972"/>
        <v>39576.6027554858</v>
      </c>
      <c r="AR171" s="17">
        <f ca="1" t="shared" si="973"/>
        <v>36368.1069233593</v>
      </c>
      <c r="AS171" s="17">
        <f ca="1" t="shared" si="974"/>
        <v>46942.4233845122</v>
      </c>
      <c r="AT171" s="17">
        <f ca="1" t="shared" si="975"/>
        <v>70241.3832286799</v>
      </c>
      <c r="AU171" s="17">
        <f ca="1">AP171*'Ejercicio 3 - TIR'!$D$5</f>
        <v>11230.6559301623</v>
      </c>
      <c r="AV171" s="17">
        <f ca="1">AQ171*'Ejercicio 3 - TIR'!$D$5</f>
        <v>19788.3013777429</v>
      </c>
      <c r="AW171" s="17">
        <f ca="1">AR171*'Ejercicio 3 - TIR'!$D$5</f>
        <v>18184.0534616797</v>
      </c>
      <c r="AX171" s="17">
        <f ca="1">AS171*'Ejercicio 3 - TIR'!$D$5</f>
        <v>23471.2116922561</v>
      </c>
      <c r="AY171" s="17">
        <f ca="1">AT171*'Ejercicio 3 - TIR'!$D$5</f>
        <v>35120.69161434</v>
      </c>
      <c r="AZ171" s="17">
        <f ca="1" t="shared" ref="AZ171:BD171" si="1271">AJ171-AU171-AE171</f>
        <v>25535.5606873276</v>
      </c>
      <c r="BA171" s="17">
        <f ca="1" t="shared" si="1271"/>
        <v>33366.9684426805</v>
      </c>
      <c r="BB171" s="17">
        <f ca="1" t="shared" si="1271"/>
        <v>30745.837751623</v>
      </c>
      <c r="BC171" s="17">
        <f ca="1" t="shared" si="1271"/>
        <v>34746.0204037002</v>
      </c>
      <c r="BD171" s="17">
        <f ca="1" t="shared" si="1271"/>
        <v>44579.5441553909</v>
      </c>
      <c r="BE171" s="17">
        <f ca="1" t="shared" ref="BE171:BI171" si="1272">AZ171/Z171</f>
        <v>22082.3008505192</v>
      </c>
      <c r="BF171" s="17">
        <f ca="1" t="shared" si="1272"/>
        <v>24974.5042481876</v>
      </c>
      <c r="BG171" s="17">
        <f ca="1" t="shared" si="1272"/>
        <v>19366.2090541781</v>
      </c>
      <c r="BH171" s="17">
        <f ca="1" t="shared" si="1272"/>
        <v>18230.0020086616</v>
      </c>
      <c r="BI171" s="17">
        <f ca="1" t="shared" si="1272"/>
        <v>18927.9791017783</v>
      </c>
      <c r="BJ171" s="17">
        <f ca="1" t="shared" si="978"/>
        <v>70400.3912787699</v>
      </c>
      <c r="BK171" s="17">
        <f ca="1" t="shared" si="979"/>
        <v>44700.4972822813</v>
      </c>
      <c r="BL171" s="17">
        <f ca="1" t="shared" si="980"/>
        <v>115100.888561051</v>
      </c>
      <c r="BM171" s="17">
        <f ca="1">BK171*'Ejercicio 3 - TIR'!$D$5</f>
        <v>22350.2486411406</v>
      </c>
      <c r="BN171" s="17">
        <f ca="1" t="shared" si="981"/>
        <v>92750.6399199106</v>
      </c>
      <c r="BO171" s="17">
        <f ca="1" t="shared" si="982"/>
        <v>39380.8911091868</v>
      </c>
      <c r="BP171" s="17">
        <f ca="1" t="shared" si="983"/>
        <v>-124787.896158859</v>
      </c>
      <c r="BQ171" s="17">
        <f ca="1" t="shared" ref="BQ171:BT171" si="1273">BE171</f>
        <v>22082.3008505192</v>
      </c>
      <c r="BR171" s="17">
        <f ca="1" t="shared" si="1273"/>
        <v>24974.5042481876</v>
      </c>
      <c r="BS171" s="17">
        <f ca="1" t="shared" si="1273"/>
        <v>19366.2090541781</v>
      </c>
      <c r="BT171" s="17">
        <f ca="1" t="shared" si="1273"/>
        <v>18230.0020086616</v>
      </c>
      <c r="BU171" s="17">
        <f ca="1" t="shared" si="985"/>
        <v>58308.8702109651</v>
      </c>
      <c r="BV171" s="19">
        <f ca="1" t="shared" si="986"/>
        <v>4.06448160401738</v>
      </c>
    </row>
    <row r="172" ht="15" customHeight="1" spans="1:74">
      <c r="A172" s="15">
        <v>171</v>
      </c>
      <c r="B172" s="16">
        <f ca="1" t="shared" ref="B172:F172" si="1274">RAND()</f>
        <v>0.000241814516184657</v>
      </c>
      <c r="C172" s="17">
        <f ca="1">IF(B172&lt;=('Ejercicio 3 - TIR'!$D$13-'Ejercicio 3 - TIR'!$C$13)/('Ejercicio 3 - TIR'!$E$13-'Ejercicio 3 - TIR'!$C$13),'Ejercicio 3 - TIR'!$C$13+SQRT(('Ejercicio 3 - TIR'!$E$13-'Ejercicio 3 - TIR'!$C$13)*('Ejercicio 3 - TIR'!$D$13-'Ejercicio 3 - TIR'!$C$13)*B172),'Ejercicio 3 - TIR'!$E$13-SQRT(('Ejercicio 3 - TIR'!$E$13-'Ejercicio 3 - TIR'!$C$13)*('Ejercicio 3 - TIR'!$E$13-'Ejercicio 3 - TIR'!$D$13)*(1-B172)))</f>
        <v>60311.0077273539</v>
      </c>
      <c r="D172" s="16">
        <f ca="1" t="shared" si="1274"/>
        <v>0.725790000170673</v>
      </c>
      <c r="E172" s="17">
        <f ca="1">IF(D172&lt;=('Ejercicio 3 - TIR'!$D$14-'Ejercicio 3 - TIR'!$C$14)/('Ejercicio 3 - TIR'!$E$14-'Ejercicio 3 - TIR'!$C$14),'Ejercicio 3 - TIR'!$C$14+SQRT(('Ejercicio 3 - TIR'!$E$14-'Ejercicio 3 - TIR'!$C$14)*('Ejercicio 3 - TIR'!$D$14-'Ejercicio 3 - TIR'!$C$14)*D172),'Ejercicio 3 - TIR'!$E$14-SQRT(('Ejercicio 3 - TIR'!$E$14-'Ejercicio 3 - TIR'!$C$14)*('Ejercicio 3 - TIR'!$E$14-'Ejercicio 3 - TIR'!$D$14)*(1-D172)))</f>
        <v>33586.6155600651</v>
      </c>
      <c r="F172" s="16">
        <f ca="1" t="shared" si="1274"/>
        <v>0.927291404723127</v>
      </c>
      <c r="G172" s="17">
        <f ca="1">IF(F172&lt;=('Ejercicio 3 - TIR'!$D$18-'Ejercicio 3 - TIR'!$C$18)/('Ejercicio 3 - TIR'!$E$18-'Ejercicio 3 - TIR'!$C$18),'Ejercicio 3 - TIR'!$C$18+SQRT(('Ejercicio 3 - TIR'!$E$18-'Ejercicio 3 - TIR'!$C$18)*('Ejercicio 3 - TIR'!$D$18-'Ejercicio 3 - TIR'!$C$18)*F172),'Ejercicio 3 - TIR'!$E$18-SQRT(('Ejercicio 3 - TIR'!$E$18-'Ejercicio 3 - TIR'!$C$18)*('Ejercicio 3 - TIR'!$E$18-'Ejercicio 3 - TIR'!$D$18)*(1-F172)))</f>
        <v>42664.8030820152</v>
      </c>
      <c r="H172" s="16">
        <f ca="1" t="shared" ref="H172:L172" si="1275">RAND()</f>
        <v>0.564396265558725</v>
      </c>
      <c r="I172" s="17">
        <f ca="1">IF(H172&lt;=('Ejercicio 3 - TIR'!$D$18-'Ejercicio 3 - TIR'!$C$18)/('Ejercicio 3 - TIR'!$E$18-'Ejercicio 3 - TIR'!$C$18),'Ejercicio 3 - TIR'!$C$18+SQRT(('Ejercicio 3 - TIR'!$E$18-'Ejercicio 3 - TIR'!$C$18)*('Ejercicio 3 - TIR'!$D$18-'Ejercicio 3 - TIR'!$C$18)*H172),'Ejercicio 3 - TIR'!$E$18-SQRT(('Ejercicio 3 - TIR'!$E$18-'Ejercicio 3 - TIR'!$C$18)*('Ejercicio 3 - TIR'!$E$18-'Ejercicio 3 - TIR'!$D$18)*(1-H172)))</f>
        <v>39201.0564520499</v>
      </c>
      <c r="J172" s="16">
        <f ca="1" t="shared" si="1275"/>
        <v>0.940738603993565</v>
      </c>
      <c r="K172" s="17">
        <f ca="1">IF(J172&lt;=('Ejercicio 3 - TIR'!$D$18-'Ejercicio 3 - TIR'!$C$18)/('Ejercicio 3 - TIR'!$E$18-'Ejercicio 3 - TIR'!$C$18),'Ejercicio 3 - TIR'!$C$18+SQRT(('Ejercicio 3 - TIR'!$E$18-'Ejercicio 3 - TIR'!$C$18)*('Ejercicio 3 - TIR'!$D$18-'Ejercicio 3 - TIR'!$C$18)*J172),'Ejercicio 3 - TIR'!$E$18-SQRT(('Ejercicio 3 - TIR'!$E$18-'Ejercicio 3 - TIR'!$C$18)*('Ejercicio 3 - TIR'!$E$18-'Ejercicio 3 - TIR'!$D$18)*(1-J172)))</f>
        <v>42891.776885507</v>
      </c>
      <c r="L172" s="16">
        <f ca="1" t="shared" si="1275"/>
        <v>0.103615458616953</v>
      </c>
      <c r="M172" s="17">
        <f ca="1">IF(L172&lt;=('Ejercicio 3 - TIR'!$D$18-'Ejercicio 3 - TIR'!$C$18)/('Ejercicio 3 - TIR'!$E$18-'Ejercicio 3 - TIR'!$C$18),'Ejercicio 3 - TIR'!$C$18+SQRT(('Ejercicio 3 - TIR'!$E$18-'Ejercicio 3 - TIR'!$C$18)*('Ejercicio 3 - TIR'!$D$18-'Ejercicio 3 - TIR'!$C$18)*L172),'Ejercicio 3 - TIR'!$E$18-SQRT(('Ejercicio 3 - TIR'!$E$18-'Ejercicio 3 - TIR'!$C$18)*('Ejercicio 3 - TIR'!$E$18-'Ejercicio 3 - TIR'!$D$18)*(1-L172)))</f>
        <v>33942.3747656131</v>
      </c>
      <c r="N172" s="16">
        <f ca="1" t="shared" ref="N172:R172" si="1276">RAND()</f>
        <v>0.823377818174091</v>
      </c>
      <c r="O172" s="17">
        <f ca="1">IF(N172&lt;=('Ejercicio 3 - TIR'!$D$18-'Ejercicio 3 - TIR'!$C$18)/('Ejercicio 3 - TIR'!$E$18-'Ejercicio 3 - TIR'!$C$18),'Ejercicio 3 - TIR'!$C$18+SQRT(('Ejercicio 3 - TIR'!$E$18-'Ejercicio 3 - TIR'!$C$18)*('Ejercicio 3 - TIR'!$D$18-'Ejercicio 3 - TIR'!$C$18)*N172),'Ejercicio 3 - TIR'!$E$18-SQRT(('Ejercicio 3 - TIR'!$E$18-'Ejercicio 3 - TIR'!$C$18)*('Ejercicio 3 - TIR'!$E$18-'Ejercicio 3 - TIR'!$D$18)*(1-N172)))</f>
        <v>41360.4033689235</v>
      </c>
      <c r="P172" s="16">
        <f ca="1" t="shared" si="1276"/>
        <v>0.124728698961204</v>
      </c>
      <c r="Q172" s="18">
        <f ca="1">IF(P172&lt;=('Ejercicio 3 - TIR'!$D$22-'Ejercicio 3 - TIR'!$C$22)/('Ejercicio 3 - TIR'!$E$22-'Ejercicio 3 - TIR'!$C$22),'Ejercicio 3 - TIR'!$C$22+SQRT(('Ejercicio 3 - TIR'!$E$22-'Ejercicio 3 - TIR'!$C$22)*('Ejercicio 3 - TIR'!$D$22-'Ejercicio 3 - TIR'!$C$22)*P172),'Ejercicio 3 - TIR'!$E$22-SQRT(('Ejercicio 3 - TIR'!$E$22-'Ejercicio 3 - TIR'!$C$22)*('Ejercicio 3 - TIR'!$E$22-'Ejercicio 3 - TIR'!$D$22)*(1-P172)))</f>
        <v>0.134983713095564</v>
      </c>
      <c r="R172" s="16">
        <f ca="1" t="shared" si="1276"/>
        <v>0.834762351417995</v>
      </c>
      <c r="S172" s="18">
        <f ca="1">IF(R172&lt;=('Ejercicio 3 - TIR'!$D$23-'Ejercicio 3 - TIR'!$C$23)/('Ejercicio 3 - TIR'!$E$23-'Ejercicio 3 - TIR'!$C$23),'Ejercicio 3 - TIR'!$C$23+SQRT(('Ejercicio 3 - TIR'!$E$23-'Ejercicio 3 - TIR'!$C$23)*('Ejercicio 3 - TIR'!$D$23-'Ejercicio 3 - TIR'!$C$23)*R172),'Ejercicio 3 - TIR'!$E$23-SQRT(('Ejercicio 3 - TIR'!$E$23-'Ejercicio 3 - TIR'!$C$23)*('Ejercicio 3 - TIR'!$E$23-'Ejercicio 3 - TIR'!$D$23)*(1-R172)))</f>
        <v>0.16275390573354</v>
      </c>
      <c r="T172" s="16">
        <f ca="1" t="shared" ref="T172:X172" si="1277">RAND()</f>
        <v>0.409051868097784</v>
      </c>
      <c r="U172" s="18">
        <f ca="1">IF(T172&lt;=('Ejercicio 3 - TIR'!$D$24-'Ejercicio 3 - TIR'!$C$24)/('Ejercicio 3 - TIR'!$E$24-'Ejercicio 3 - TIR'!$C$24),'Ejercicio 3 - TIR'!$C$24+SQRT(('Ejercicio 3 - TIR'!$E$24-'Ejercicio 3 - TIR'!$C$24)*('Ejercicio 3 - TIR'!$D$24-'Ejercicio 3 - TIR'!$C$24)*T172),'Ejercicio 3 - TIR'!$E$24-SQRT(('Ejercicio 3 - TIR'!$E$24-'Ejercicio 3 - TIR'!$C$24)*('Ejercicio 3 - TIR'!$E$24-'Ejercicio 3 - TIR'!$D$24)*(1-T172)))</f>
        <v>0.179308854003617</v>
      </c>
      <c r="V172" s="16">
        <f ca="1" t="shared" si="1277"/>
        <v>0.19516934514894</v>
      </c>
      <c r="W172" s="18">
        <f ca="1">IF(V172&lt;=('Ejercicio 3 - TIR'!$D$25-'Ejercicio 3 - TIR'!$C$25)/('Ejercicio 3 - TIR'!$E$25-'Ejercicio 3 - TIR'!$C$25),'Ejercicio 3 - TIR'!$C$25+SQRT(('Ejercicio 3 - TIR'!$E$25-'Ejercicio 3 - TIR'!$C$25)*('Ejercicio 3 - TIR'!$D$25-'Ejercicio 3 - TIR'!$C$25)*V172),'Ejercicio 3 - TIR'!$E$25-SQRT(('Ejercicio 3 - TIR'!$E$25-'Ejercicio 3 - TIR'!$C$25)*('Ejercicio 3 - TIR'!$E$25-'Ejercicio 3 - TIR'!$D$25)*(1-V172)))</f>
        <v>0.196529884549159</v>
      </c>
      <c r="X172" s="16">
        <f ca="1" t="shared" si="1277"/>
        <v>0.174504227939557</v>
      </c>
      <c r="Y172" s="18">
        <f ca="1">IF(X172&lt;=('Ejercicio 3 - TIR'!$D$26-'Ejercicio 3 - TIR'!$C$26)/('Ejercicio 3 - TIR'!$E$26-'Ejercicio 3 - TIR'!$C$26),'Ejercicio 3 - TIR'!$C$26+SQRT(('Ejercicio 3 - TIR'!$E$26-'Ejercicio 3 - TIR'!$C$26)*('Ejercicio 3 - TIR'!$D$26-'Ejercicio 3 - TIR'!$C$26)*X172),'Ejercicio 3 - TIR'!$E$26-SQRT(('Ejercicio 3 - TIR'!$E$26-'Ejercicio 3 - TIR'!$C$26)*('Ejercicio 3 - TIR'!$E$26-'Ejercicio 3 - TIR'!$D$26)*(1-X172)))</f>
        <v>0.211706252911012</v>
      </c>
      <c r="Z172" s="16">
        <f ca="1" t="shared" si="956"/>
        <v>1.13498371309556</v>
      </c>
      <c r="AA172" s="16">
        <f ca="1" t="shared" si="957"/>
        <v>1.31970674534582</v>
      </c>
      <c r="AB172" s="16">
        <f ca="1" t="shared" si="958"/>
        <v>1.55634184947463</v>
      </c>
      <c r="AC172" s="16">
        <f ca="1" t="shared" si="959"/>
        <v>1.8622095334709</v>
      </c>
      <c r="AD172" s="16">
        <f ca="1" t="shared" si="960"/>
        <v>2.25645093593718</v>
      </c>
      <c r="AE172" s="15">
        <f ca="1" t="shared" si="961"/>
        <v>4533.64607861082</v>
      </c>
      <c r="AF172" s="15">
        <f ca="1" t="shared" si="962"/>
        <v>5271.51468511829</v>
      </c>
      <c r="AG172" s="15">
        <f ca="1" t="shared" si="963"/>
        <v>6216.74394217008</v>
      </c>
      <c r="AH172" s="15">
        <f ca="1" t="shared" si="964"/>
        <v>7438.51991139645</v>
      </c>
      <c r="AI172" s="15">
        <f ca="1" t="shared" si="965"/>
        <v>9013.30108904215</v>
      </c>
      <c r="AJ172" s="17">
        <f ca="1" t="shared" si="966"/>
        <v>48423.8566205167</v>
      </c>
      <c r="AK172" s="17">
        <f ca="1" t="shared" si="967"/>
        <v>51733.8986244526</v>
      </c>
      <c r="AL172" s="17">
        <f ca="1" t="shared" si="968"/>
        <v>66754.2673652429</v>
      </c>
      <c r="AM172" s="17">
        <f ca="1" t="shared" si="969"/>
        <v>63207.8138771668</v>
      </c>
      <c r="AN172" s="17">
        <f ca="1" t="shared" si="970"/>
        <v>93327.720892547</v>
      </c>
      <c r="AO172" s="17">
        <f ca="1">C172/'Ejercicio 3 - TIR'!$D$7</f>
        <v>12062.2015454708</v>
      </c>
      <c r="AP172" s="17">
        <f ca="1" t="shared" si="971"/>
        <v>36361.6550750459</v>
      </c>
      <c r="AQ172" s="17">
        <f ca="1" t="shared" si="972"/>
        <v>39671.6970789818</v>
      </c>
      <c r="AR172" s="17">
        <f ca="1" t="shared" si="973"/>
        <v>54692.0658197721</v>
      </c>
      <c r="AS172" s="17">
        <f ca="1" t="shared" si="974"/>
        <v>51145.612331696</v>
      </c>
      <c r="AT172" s="17">
        <f ca="1" t="shared" si="975"/>
        <v>81265.5193470762</v>
      </c>
      <c r="AU172" s="17">
        <f ca="1">AP172*'Ejercicio 3 - TIR'!$D$5</f>
        <v>18180.827537523</v>
      </c>
      <c r="AV172" s="17">
        <f ca="1">AQ172*'Ejercicio 3 - TIR'!$D$5</f>
        <v>19835.8485394909</v>
      </c>
      <c r="AW172" s="17">
        <f ca="1">AR172*'Ejercicio 3 - TIR'!$D$5</f>
        <v>27346.0329098861</v>
      </c>
      <c r="AX172" s="17">
        <f ca="1">AS172*'Ejercicio 3 - TIR'!$D$5</f>
        <v>25572.806165848</v>
      </c>
      <c r="AY172" s="17">
        <f ca="1">AT172*'Ejercicio 3 - TIR'!$D$5</f>
        <v>40632.7596735381</v>
      </c>
      <c r="AZ172" s="17">
        <f ca="1" t="shared" ref="AZ172:BD172" si="1278">AJ172-AU172-AE172</f>
        <v>25709.3830043829</v>
      </c>
      <c r="BA172" s="17">
        <f ca="1" t="shared" si="1278"/>
        <v>26626.5353998434</v>
      </c>
      <c r="BB172" s="17">
        <f ca="1" t="shared" si="1278"/>
        <v>33191.4905131868</v>
      </c>
      <c r="BC172" s="17">
        <f ca="1" t="shared" si="1278"/>
        <v>30196.4877999223</v>
      </c>
      <c r="BD172" s="17">
        <f ca="1" t="shared" si="1278"/>
        <v>43681.6601299668</v>
      </c>
      <c r="BE172" s="17">
        <f ca="1" t="shared" ref="BE172:BI172" si="1279">AZ172/Z172</f>
        <v>22651.7638162956</v>
      </c>
      <c r="BF172" s="17">
        <f ca="1" t="shared" si="1279"/>
        <v>20176.1001023497</v>
      </c>
      <c r="BG172" s="17">
        <f ca="1" t="shared" si="1279"/>
        <v>21326.6066991588</v>
      </c>
      <c r="BH172" s="17">
        <f ca="1" t="shared" si="1279"/>
        <v>16215.408232628</v>
      </c>
      <c r="BI172" s="17">
        <f ca="1" t="shared" si="1279"/>
        <v>19358.5685530646</v>
      </c>
      <c r="BJ172" s="17">
        <f ca="1" t="shared" si="978"/>
        <v>75786.5501154713</v>
      </c>
      <c r="BK172" s="17">
        <f ca="1" t="shared" si="979"/>
        <v>27217.7659667405</v>
      </c>
      <c r="BL172" s="17">
        <f ca="1" t="shared" si="980"/>
        <v>103004.316082212</v>
      </c>
      <c r="BM172" s="17">
        <f ca="1">BK172*'Ejercicio 3 - TIR'!$D$5</f>
        <v>13608.8829833703</v>
      </c>
      <c r="BN172" s="17">
        <f ca="1" t="shared" si="981"/>
        <v>89395.4330988416</v>
      </c>
      <c r="BO172" s="17">
        <f ca="1" t="shared" si="982"/>
        <v>39617.7163328005</v>
      </c>
      <c r="BP172" s="17">
        <f ca="1" t="shared" si="983"/>
        <v>-93897.6232874191</v>
      </c>
      <c r="BQ172" s="17">
        <f ca="1" t="shared" ref="BQ172:BT172" si="1280">BE172</f>
        <v>22651.7638162956</v>
      </c>
      <c r="BR172" s="17">
        <f ca="1" t="shared" si="1280"/>
        <v>20176.1001023497</v>
      </c>
      <c r="BS172" s="17">
        <f ca="1" t="shared" si="1280"/>
        <v>21326.6066991588</v>
      </c>
      <c r="BT172" s="17">
        <f ca="1" t="shared" si="1280"/>
        <v>16215.408232628</v>
      </c>
      <c r="BU172" s="17">
        <f ca="1" t="shared" si="985"/>
        <v>58976.2848858651</v>
      </c>
      <c r="BV172" s="19">
        <f ca="1" t="shared" si="986"/>
        <v>12.5030242104023</v>
      </c>
    </row>
    <row r="173" ht="15" customHeight="1" spans="1:74">
      <c r="A173" s="15">
        <v>172</v>
      </c>
      <c r="B173" s="16">
        <f ca="1" t="shared" ref="B173:F173" si="1281">RAND()</f>
        <v>0.06408835864953</v>
      </c>
      <c r="C173" s="17">
        <f ca="1">IF(B173&lt;=('Ejercicio 3 - TIR'!$D$13-'Ejercicio 3 - TIR'!$C$13)/('Ejercicio 3 - TIR'!$E$13-'Ejercicio 3 - TIR'!$C$13),'Ejercicio 3 - TIR'!$C$13+SQRT(('Ejercicio 3 - TIR'!$E$13-'Ejercicio 3 - TIR'!$C$13)*('Ejercicio 3 - TIR'!$D$13-'Ejercicio 3 - TIR'!$C$13)*B173),'Ejercicio 3 - TIR'!$E$13-SQRT(('Ejercicio 3 - TIR'!$E$13-'Ejercicio 3 - TIR'!$C$13)*('Ejercicio 3 - TIR'!$E$13-'Ejercicio 3 - TIR'!$D$13)*(1-B173)))</f>
        <v>65063.1357338918</v>
      </c>
      <c r="D173" s="16">
        <f ca="1" t="shared" si="1281"/>
        <v>0.969390116522552</v>
      </c>
      <c r="E173" s="17">
        <f ca="1">IF(D173&lt;=('Ejercicio 3 - TIR'!$D$14-'Ejercicio 3 - TIR'!$C$14)/('Ejercicio 3 - TIR'!$E$14-'Ejercicio 3 - TIR'!$C$14),'Ejercicio 3 - TIR'!$C$14+SQRT(('Ejercicio 3 - TIR'!$E$14-'Ejercicio 3 - TIR'!$C$14)*('Ejercicio 3 - TIR'!$D$14-'Ejercicio 3 - TIR'!$C$14)*D173),'Ejercicio 3 - TIR'!$E$14-SQRT(('Ejercicio 3 - TIR'!$E$14-'Ejercicio 3 - TIR'!$C$14)*('Ejercicio 3 - TIR'!$E$14-'Ejercicio 3 - TIR'!$D$14)*(1-D173)))</f>
        <v>37857.2255084547</v>
      </c>
      <c r="F173" s="16">
        <f ca="1" t="shared" si="1281"/>
        <v>0.0604571105166172</v>
      </c>
      <c r="G173" s="17">
        <f ca="1">IF(F173&lt;=('Ejercicio 3 - TIR'!$D$18-'Ejercicio 3 - TIR'!$C$18)/('Ejercicio 3 - TIR'!$E$18-'Ejercicio 3 - TIR'!$C$18),'Ejercicio 3 - TIR'!$C$18+SQRT(('Ejercicio 3 - TIR'!$E$18-'Ejercicio 3 - TIR'!$C$18)*('Ejercicio 3 - TIR'!$D$18-'Ejercicio 3 - TIR'!$C$18)*F173),'Ejercicio 3 - TIR'!$E$18-SQRT(('Ejercicio 3 - TIR'!$E$18-'Ejercicio 3 - TIR'!$C$18)*('Ejercicio 3 - TIR'!$E$18-'Ejercicio 3 - TIR'!$D$18)*(1-F173)))</f>
        <v>33011.406079806</v>
      </c>
      <c r="H173" s="16">
        <f ca="1" t="shared" ref="H173:L173" si="1282">RAND()</f>
        <v>0.621122056096187</v>
      </c>
      <c r="I173" s="17">
        <f ca="1">IF(H173&lt;=('Ejercicio 3 - TIR'!$D$18-'Ejercicio 3 - TIR'!$C$18)/('Ejercicio 3 - TIR'!$E$18-'Ejercicio 3 - TIR'!$C$18),'Ejercicio 3 - TIR'!$C$18+SQRT(('Ejercicio 3 - TIR'!$E$18-'Ejercicio 3 - TIR'!$C$18)*('Ejercicio 3 - TIR'!$D$18-'Ejercicio 3 - TIR'!$C$18)*H173),'Ejercicio 3 - TIR'!$E$18-SQRT(('Ejercicio 3 - TIR'!$E$18-'Ejercicio 3 - TIR'!$C$18)*('Ejercicio 3 - TIR'!$E$18-'Ejercicio 3 - TIR'!$D$18)*(1-H173)))</f>
        <v>39652.3732011577</v>
      </c>
      <c r="J173" s="16">
        <f ca="1" t="shared" si="1282"/>
        <v>0.375404778446564</v>
      </c>
      <c r="K173" s="17">
        <f ca="1">IF(J173&lt;=('Ejercicio 3 - TIR'!$D$18-'Ejercicio 3 - TIR'!$C$18)/('Ejercicio 3 - TIR'!$E$18-'Ejercicio 3 - TIR'!$C$18),'Ejercicio 3 - TIR'!$C$18+SQRT(('Ejercicio 3 - TIR'!$E$18-'Ejercicio 3 - TIR'!$C$18)*('Ejercicio 3 - TIR'!$D$18-'Ejercicio 3 - TIR'!$C$18)*J173),'Ejercicio 3 - TIR'!$E$18-SQRT(('Ejercicio 3 - TIR'!$E$18-'Ejercicio 3 - TIR'!$C$18)*('Ejercicio 3 - TIR'!$E$18-'Ejercicio 3 - TIR'!$D$18)*(1-J173)))</f>
        <v>37504.0466927508</v>
      </c>
      <c r="L173" s="16">
        <f ca="1" t="shared" si="1282"/>
        <v>0.39379381580423</v>
      </c>
      <c r="M173" s="17">
        <f ca="1">IF(L173&lt;=('Ejercicio 3 - TIR'!$D$18-'Ejercicio 3 - TIR'!$C$18)/('Ejercicio 3 - TIR'!$E$18-'Ejercicio 3 - TIR'!$C$18),'Ejercicio 3 - TIR'!$C$18+SQRT(('Ejercicio 3 - TIR'!$E$18-'Ejercicio 3 - TIR'!$C$18)*('Ejercicio 3 - TIR'!$D$18-'Ejercicio 3 - TIR'!$C$18)*L173),'Ejercicio 3 - TIR'!$E$18-SQRT(('Ejercicio 3 - TIR'!$E$18-'Ejercicio 3 - TIR'!$C$18)*('Ejercicio 3 - TIR'!$E$18-'Ejercicio 3 - TIR'!$D$18)*(1-L173)))</f>
        <v>37685.6406610402</v>
      </c>
      <c r="N173" s="16">
        <f ca="1" t="shared" ref="N173:R173" si="1283">RAND()</f>
        <v>0.135364691585422</v>
      </c>
      <c r="O173" s="17">
        <f ca="1">IF(N173&lt;=('Ejercicio 3 - TIR'!$D$18-'Ejercicio 3 - TIR'!$C$18)/('Ejercicio 3 - TIR'!$E$18-'Ejercicio 3 - TIR'!$C$18),'Ejercicio 3 - TIR'!$C$18+SQRT(('Ejercicio 3 - TIR'!$E$18-'Ejercicio 3 - TIR'!$C$18)*('Ejercicio 3 - TIR'!$D$18-'Ejercicio 3 - TIR'!$C$18)*N173),'Ejercicio 3 - TIR'!$E$18-SQRT(('Ejercicio 3 - TIR'!$E$18-'Ejercicio 3 - TIR'!$C$18)*('Ejercicio 3 - TIR'!$E$18-'Ejercicio 3 - TIR'!$D$18)*(1-N173)))</f>
        <v>34506.0740936888</v>
      </c>
      <c r="P173" s="16">
        <f ca="1" t="shared" si="1283"/>
        <v>0.731874649800901</v>
      </c>
      <c r="Q173" s="18">
        <f ca="1">IF(P173&lt;=('Ejercicio 3 - TIR'!$D$22-'Ejercicio 3 - TIR'!$C$22)/('Ejercicio 3 - TIR'!$E$22-'Ejercicio 3 - TIR'!$C$22),'Ejercicio 3 - TIR'!$C$22+SQRT(('Ejercicio 3 - TIR'!$E$22-'Ejercicio 3 - TIR'!$C$22)*('Ejercicio 3 - TIR'!$D$22-'Ejercicio 3 - TIR'!$C$22)*P173),'Ejercicio 3 - TIR'!$E$22-SQRT(('Ejercicio 3 - TIR'!$E$22-'Ejercicio 3 - TIR'!$C$22)*('Ejercicio 3 - TIR'!$E$22-'Ejercicio 3 - TIR'!$D$22)*(1-P173)))</f>
        <v>0.158031257879469</v>
      </c>
      <c r="R173" s="16">
        <f ca="1" t="shared" si="1283"/>
        <v>0.870718770675178</v>
      </c>
      <c r="S173" s="18">
        <f ca="1">IF(R173&lt;=('Ejercicio 3 - TIR'!$D$23-'Ejercicio 3 - TIR'!$C$23)/('Ejercicio 3 - TIR'!$E$23-'Ejercicio 3 - TIR'!$C$23),'Ejercicio 3 - TIR'!$C$23+SQRT(('Ejercicio 3 - TIR'!$E$23-'Ejercicio 3 - TIR'!$C$23)*('Ejercicio 3 - TIR'!$D$23-'Ejercicio 3 - TIR'!$C$23)*R173),'Ejercicio 3 - TIR'!$E$23-SQRT(('Ejercicio 3 - TIR'!$E$23-'Ejercicio 3 - TIR'!$C$23)*('Ejercicio 3 - TIR'!$E$23-'Ejercicio 3 - TIR'!$D$23)*(1-R173)))</f>
        <v>0.164745288833128</v>
      </c>
      <c r="T173" s="16">
        <f ca="1" t="shared" ref="T173:X173" si="1284">RAND()</f>
        <v>0.161980281263354</v>
      </c>
      <c r="U173" s="18">
        <f ca="1">IF(T173&lt;=('Ejercicio 3 - TIR'!$D$24-'Ejercicio 3 - TIR'!$C$24)/('Ejercicio 3 - TIR'!$E$24-'Ejercicio 3 - TIR'!$C$24),'Ejercicio 3 - TIR'!$C$24+SQRT(('Ejercicio 3 - TIR'!$E$24-'Ejercicio 3 - TIR'!$C$24)*('Ejercicio 3 - TIR'!$D$24-'Ejercicio 3 - TIR'!$C$24)*T173),'Ejercicio 3 - TIR'!$E$24-SQRT(('Ejercicio 3 - TIR'!$E$24-'Ejercicio 3 - TIR'!$C$24)*('Ejercicio 3 - TIR'!$E$24-'Ejercicio 3 - TIR'!$D$24)*(1-T173)))</f>
        <v>0.168443388806102</v>
      </c>
      <c r="V173" s="16">
        <f ca="1" t="shared" si="1284"/>
        <v>0.922182193793468</v>
      </c>
      <c r="W173" s="18">
        <f ca="1">IF(V173&lt;=('Ejercicio 3 - TIR'!$D$25-'Ejercicio 3 - TIR'!$C$25)/('Ejercicio 3 - TIR'!$E$25-'Ejercicio 3 - TIR'!$C$25),'Ejercicio 3 - TIR'!$C$25+SQRT(('Ejercicio 3 - TIR'!$E$25-'Ejercicio 3 - TIR'!$C$25)*('Ejercicio 3 - TIR'!$D$25-'Ejercicio 3 - TIR'!$C$25)*V173),'Ejercicio 3 - TIR'!$E$25-SQRT(('Ejercicio 3 - TIR'!$E$25-'Ejercicio 3 - TIR'!$C$25)*('Ejercicio 3 - TIR'!$E$25-'Ejercicio 3 - TIR'!$D$25)*(1-V173)))</f>
        <v>0.23349659666242</v>
      </c>
      <c r="X173" s="16">
        <f ca="1" t="shared" si="1284"/>
        <v>0.447663875802462</v>
      </c>
      <c r="Y173" s="18">
        <f ca="1">IF(X173&lt;=('Ejercicio 3 - TIR'!$D$26-'Ejercicio 3 - TIR'!$C$26)/('Ejercicio 3 - TIR'!$E$26-'Ejercicio 3 - TIR'!$C$26),'Ejercicio 3 - TIR'!$C$26+SQRT(('Ejercicio 3 - TIR'!$E$26-'Ejercicio 3 - TIR'!$C$26)*('Ejercicio 3 - TIR'!$D$26-'Ejercicio 3 - TIR'!$C$26)*X173),'Ejercicio 3 - TIR'!$E$26-SQRT(('Ejercicio 3 - TIR'!$E$26-'Ejercicio 3 - TIR'!$C$26)*('Ejercicio 3 - TIR'!$E$26-'Ejercicio 3 - TIR'!$D$26)*(1-X173)))</f>
        <v>0.225386676802572</v>
      </c>
      <c r="Z173" s="16">
        <f ca="1" t="shared" si="956"/>
        <v>1.15803125787947</v>
      </c>
      <c r="AA173" s="16">
        <f ca="1" t="shared" si="957"/>
        <v>1.34881145193661</v>
      </c>
      <c r="AB173" s="16">
        <f ca="1" t="shared" si="958"/>
        <v>1.5760098237613</v>
      </c>
      <c r="AC173" s="16">
        <f ca="1" t="shared" si="959"/>
        <v>1.9440027539161</v>
      </c>
      <c r="AD173" s="16">
        <f ca="1" t="shared" si="960"/>
        <v>2.3821550743163</v>
      </c>
      <c r="AE173" s="15">
        <f ca="1" t="shared" si="961"/>
        <v>5982.62496692783</v>
      </c>
      <c r="AF173" s="15">
        <f ca="1" t="shared" si="962"/>
        <v>6968.23424508464</v>
      </c>
      <c r="AG173" s="15">
        <f ca="1" t="shared" si="963"/>
        <v>8141.98723532142</v>
      </c>
      <c r="AH173" s="15">
        <f ca="1" t="shared" si="964"/>
        <v>10043.1135448378</v>
      </c>
      <c r="AI173" s="15">
        <f ca="1" t="shared" si="965"/>
        <v>12306.6975314597</v>
      </c>
      <c r="AJ173" s="17">
        <f ca="1" t="shared" si="966"/>
        <v>38228.2401069677</v>
      </c>
      <c r="AK173" s="17">
        <f ca="1" t="shared" si="967"/>
        <v>53483.575070186</v>
      </c>
      <c r="AL173" s="17">
        <f ca="1" t="shared" si="968"/>
        <v>59106.7460185776</v>
      </c>
      <c r="AM173" s="17">
        <f ca="1" t="shared" si="969"/>
        <v>73260.9892281546</v>
      </c>
      <c r="AN173" s="17">
        <f ca="1" t="shared" si="970"/>
        <v>82198.8194970148</v>
      </c>
      <c r="AO173" s="17">
        <f ca="1">C173/'Ejercicio 3 - TIR'!$D$7</f>
        <v>13012.6271467784</v>
      </c>
      <c r="AP173" s="17">
        <f ca="1" t="shared" si="971"/>
        <v>25215.6129601894</v>
      </c>
      <c r="AQ173" s="17">
        <f ca="1" t="shared" si="972"/>
        <v>40470.9479234077</v>
      </c>
      <c r="AR173" s="17">
        <f ca="1" t="shared" si="973"/>
        <v>46094.1188717993</v>
      </c>
      <c r="AS173" s="17">
        <f ca="1" t="shared" si="974"/>
        <v>60248.3620813763</v>
      </c>
      <c r="AT173" s="17">
        <f ca="1" t="shared" si="975"/>
        <v>69186.1923502365</v>
      </c>
      <c r="AU173" s="17">
        <f ca="1">AP173*'Ejercicio 3 - TIR'!$D$5</f>
        <v>12607.8064800947</v>
      </c>
      <c r="AV173" s="17">
        <f ca="1">AQ173*'Ejercicio 3 - TIR'!$D$5</f>
        <v>20235.4739617038</v>
      </c>
      <c r="AW173" s="17">
        <f ca="1">AR173*'Ejercicio 3 - TIR'!$D$5</f>
        <v>23047.0594358996</v>
      </c>
      <c r="AX173" s="17">
        <f ca="1">AS173*'Ejercicio 3 - TIR'!$D$5</f>
        <v>30124.1810406881</v>
      </c>
      <c r="AY173" s="17">
        <f ca="1">AT173*'Ejercicio 3 - TIR'!$D$5</f>
        <v>34593.0961751182</v>
      </c>
      <c r="AZ173" s="17">
        <f ca="1" t="shared" ref="AZ173:BD173" si="1285">AJ173-AU173-AE173</f>
        <v>19637.8086599452</v>
      </c>
      <c r="BA173" s="17">
        <f ca="1" t="shared" si="1285"/>
        <v>26279.8668633976</v>
      </c>
      <c r="BB173" s="17">
        <f ca="1" t="shared" si="1285"/>
        <v>27917.6993473566</v>
      </c>
      <c r="BC173" s="17">
        <f ca="1" t="shared" si="1285"/>
        <v>33093.6946426287</v>
      </c>
      <c r="BD173" s="17">
        <f ca="1" t="shared" si="1285"/>
        <v>35299.0257904369</v>
      </c>
      <c r="BE173" s="17">
        <f ca="1" t="shared" ref="BE173:BI173" si="1286">AZ173/Z173</f>
        <v>16957.9262444997</v>
      </c>
      <c r="BF173" s="17">
        <f ca="1" t="shared" si="1286"/>
        <v>19483.7216318597</v>
      </c>
      <c r="BG173" s="17">
        <f ca="1" t="shared" si="1286"/>
        <v>17714.1658170178</v>
      </c>
      <c r="BH173" s="17">
        <f ca="1" t="shared" si="1286"/>
        <v>17023.4813587394</v>
      </c>
      <c r="BI173" s="17">
        <f ca="1" t="shared" si="1286"/>
        <v>14818.1057442568</v>
      </c>
      <c r="BJ173" s="17">
        <f ca="1" t="shared" si="978"/>
        <v>90181.7818445016</v>
      </c>
      <c r="BK173" s="17">
        <f ca="1" t="shared" si="979"/>
        <v>30998.095787884</v>
      </c>
      <c r="BL173" s="17">
        <f ca="1" t="shared" si="980"/>
        <v>121179.877632386</v>
      </c>
      <c r="BM173" s="17">
        <f ca="1">BK173*'Ejercicio 3 - TIR'!$D$5</f>
        <v>15499.047893942</v>
      </c>
      <c r="BN173" s="17">
        <f ca="1" t="shared" si="981"/>
        <v>105680.829738444</v>
      </c>
      <c r="BO173" s="17">
        <f ca="1" t="shared" si="982"/>
        <v>44363.5390818439</v>
      </c>
      <c r="BP173" s="17">
        <f ca="1" t="shared" si="983"/>
        <v>-102920.361242346</v>
      </c>
      <c r="BQ173" s="17">
        <f ca="1" t="shared" ref="BQ173:BT173" si="1287">BE173</f>
        <v>16957.9262444997</v>
      </c>
      <c r="BR173" s="17">
        <f ca="1" t="shared" si="1287"/>
        <v>19483.7216318597</v>
      </c>
      <c r="BS173" s="17">
        <f ca="1" t="shared" si="1287"/>
        <v>17714.1658170178</v>
      </c>
      <c r="BT173" s="17">
        <f ca="1" t="shared" si="1287"/>
        <v>17023.4813587394</v>
      </c>
      <c r="BU173" s="17">
        <f ca="1" t="shared" si="985"/>
        <v>59181.6448261007</v>
      </c>
      <c r="BV173" s="19">
        <f ca="1" t="shared" si="986"/>
        <v>6.87686138228172</v>
      </c>
    </row>
    <row r="174" ht="15" customHeight="1" spans="1:74">
      <c r="A174" s="15">
        <v>173</v>
      </c>
      <c r="B174" s="16">
        <f ca="1" t="shared" ref="B174:F174" si="1288">RAND()</f>
        <v>0.847821519773526</v>
      </c>
      <c r="C174" s="17">
        <f ca="1">IF(B174&lt;=('Ejercicio 3 - TIR'!$D$13-'Ejercicio 3 - TIR'!$C$13)/('Ejercicio 3 - TIR'!$E$13-'Ejercicio 3 - TIR'!$C$13),'Ejercicio 3 - TIR'!$C$13+SQRT(('Ejercicio 3 - TIR'!$E$13-'Ejercicio 3 - TIR'!$C$13)*('Ejercicio 3 - TIR'!$D$13-'Ejercicio 3 - TIR'!$C$13)*B174),'Ejercicio 3 - TIR'!$E$13-SQRT(('Ejercicio 3 - TIR'!$E$13-'Ejercicio 3 - TIR'!$C$13)*('Ejercicio 3 - TIR'!$E$13-'Ejercicio 3 - TIR'!$D$13)*(1-B174)))</f>
        <v>86486.5187212263</v>
      </c>
      <c r="D174" s="16">
        <f ca="1" t="shared" si="1288"/>
        <v>0.196594759471281</v>
      </c>
      <c r="E174" s="17">
        <f ca="1">IF(D174&lt;=('Ejercicio 3 - TIR'!$D$14-'Ejercicio 3 - TIR'!$C$14)/('Ejercicio 3 - TIR'!$E$14-'Ejercicio 3 - TIR'!$C$14),'Ejercicio 3 - TIR'!$C$14+SQRT(('Ejercicio 3 - TIR'!$E$14-'Ejercicio 3 - TIR'!$C$14)*('Ejercicio 3 - TIR'!$D$14-'Ejercicio 3 - TIR'!$C$14)*D174),'Ejercicio 3 - TIR'!$E$14-SQRT(('Ejercicio 3 - TIR'!$E$14-'Ejercicio 3 - TIR'!$C$14)*('Ejercicio 3 - TIR'!$E$14-'Ejercicio 3 - TIR'!$D$14)*(1-D174)))</f>
        <v>28839.8706957847</v>
      </c>
      <c r="F174" s="16">
        <f ca="1" t="shared" si="1288"/>
        <v>0.949067233028623</v>
      </c>
      <c r="G174" s="17">
        <f ca="1">IF(F174&lt;=('Ejercicio 3 - TIR'!$D$18-'Ejercicio 3 - TIR'!$C$18)/('Ejercicio 3 - TIR'!$E$18-'Ejercicio 3 - TIR'!$C$18),'Ejercicio 3 - TIR'!$C$18+SQRT(('Ejercicio 3 - TIR'!$E$18-'Ejercicio 3 - TIR'!$C$18)*('Ejercicio 3 - TIR'!$D$18-'Ejercicio 3 - TIR'!$C$18)*F174),'Ejercicio 3 - TIR'!$E$18-SQRT(('Ejercicio 3 - TIR'!$E$18-'Ejercicio 3 - TIR'!$C$18)*('Ejercicio 3 - TIR'!$E$18-'Ejercicio 3 - TIR'!$D$18)*(1-F174)))</f>
        <v>43045.5288380605</v>
      </c>
      <c r="H174" s="16">
        <f ca="1" t="shared" ref="H174:L174" si="1289">RAND()</f>
        <v>0.512665084900785</v>
      </c>
      <c r="I174" s="17">
        <f ca="1">IF(H174&lt;=('Ejercicio 3 - TIR'!$D$18-'Ejercicio 3 - TIR'!$C$18)/('Ejercicio 3 - TIR'!$E$18-'Ejercicio 3 - TIR'!$C$18),'Ejercicio 3 - TIR'!$C$18+SQRT(('Ejercicio 3 - TIR'!$E$18-'Ejercicio 3 - TIR'!$C$18)*('Ejercicio 3 - TIR'!$D$18-'Ejercicio 3 - TIR'!$C$18)*H174),'Ejercicio 3 - TIR'!$E$18-SQRT(('Ejercicio 3 - TIR'!$E$18-'Ejercicio 3 - TIR'!$C$18)*('Ejercicio 3 - TIR'!$E$18-'Ejercicio 3 - TIR'!$D$18)*(1-H174)))</f>
        <v>38769.2509791383</v>
      </c>
      <c r="J174" s="16">
        <f ca="1" t="shared" si="1289"/>
        <v>0.834395912023172</v>
      </c>
      <c r="K174" s="17">
        <f ca="1">IF(J174&lt;=('Ejercicio 3 - TIR'!$D$18-'Ejercicio 3 - TIR'!$C$18)/('Ejercicio 3 - TIR'!$E$18-'Ejercicio 3 - TIR'!$C$18),'Ejercicio 3 - TIR'!$C$18+SQRT(('Ejercicio 3 - TIR'!$E$18-'Ejercicio 3 - TIR'!$C$18)*('Ejercicio 3 - TIR'!$D$18-'Ejercicio 3 - TIR'!$C$18)*J174),'Ejercicio 3 - TIR'!$E$18-SQRT(('Ejercicio 3 - TIR'!$E$18-'Ejercicio 3 - TIR'!$C$18)*('Ejercicio 3 - TIR'!$E$18-'Ejercicio 3 - TIR'!$D$18)*(1-J174)))</f>
        <v>41475.7544639651</v>
      </c>
      <c r="L174" s="16">
        <f ca="1" t="shared" si="1289"/>
        <v>0.462463849813869</v>
      </c>
      <c r="M174" s="17">
        <f ca="1">IF(L174&lt;=('Ejercicio 3 - TIR'!$D$18-'Ejercicio 3 - TIR'!$C$18)/('Ejercicio 3 - TIR'!$E$18-'Ejercicio 3 - TIR'!$C$18),'Ejercicio 3 - TIR'!$C$18+SQRT(('Ejercicio 3 - TIR'!$E$18-'Ejercicio 3 - TIR'!$C$18)*('Ejercicio 3 - TIR'!$D$18-'Ejercicio 3 - TIR'!$C$18)*L174),'Ejercicio 3 - TIR'!$E$18-SQRT(('Ejercicio 3 - TIR'!$E$18-'Ejercicio 3 - TIR'!$C$18)*('Ejercicio 3 - TIR'!$E$18-'Ejercicio 3 - TIR'!$D$18)*(1-L174)))</f>
        <v>38328.8401036447</v>
      </c>
      <c r="N174" s="16">
        <f ca="1" t="shared" ref="N174:R174" si="1290">RAND()</f>
        <v>0.0215853795456626</v>
      </c>
      <c r="O174" s="17">
        <f ca="1">IF(N174&lt;=('Ejercicio 3 - TIR'!$D$18-'Ejercicio 3 - TIR'!$C$18)/('Ejercicio 3 - TIR'!$E$18-'Ejercicio 3 - TIR'!$C$18),'Ejercicio 3 - TIR'!$C$18+SQRT(('Ejercicio 3 - TIR'!$E$18-'Ejercicio 3 - TIR'!$C$18)*('Ejercicio 3 - TIR'!$D$18-'Ejercicio 3 - TIR'!$C$18)*N174),'Ejercicio 3 - TIR'!$E$18-SQRT(('Ejercicio 3 - TIR'!$E$18-'Ejercicio 3 - TIR'!$C$18)*('Ejercicio 3 - TIR'!$E$18-'Ejercicio 3 - TIR'!$D$18)*(1-N174)))</f>
        <v>31799.3907112824</v>
      </c>
      <c r="P174" s="16">
        <f ca="1" t="shared" si="1290"/>
        <v>0.568073183841731</v>
      </c>
      <c r="Q174" s="18">
        <f ca="1">IF(P174&lt;=('Ejercicio 3 - TIR'!$D$22-'Ejercicio 3 - TIR'!$C$22)/('Ejercicio 3 - TIR'!$E$22-'Ejercicio 3 - TIR'!$C$22),'Ejercicio 3 - TIR'!$C$22+SQRT(('Ejercicio 3 - TIR'!$E$22-'Ejercicio 3 - TIR'!$C$22)*('Ejercicio 3 - TIR'!$D$22-'Ejercicio 3 - TIR'!$C$22)*P174),'Ejercicio 3 - TIR'!$E$22-SQRT(('Ejercicio 3 - TIR'!$E$22-'Ejercicio 3 - TIR'!$C$22)*('Ejercicio 3 - TIR'!$E$22-'Ejercicio 3 - TIR'!$D$22)*(1-P174)))</f>
        <v>0.152116882005685</v>
      </c>
      <c r="R174" s="16">
        <f ca="1" t="shared" si="1290"/>
        <v>0.685638462570898</v>
      </c>
      <c r="S174" s="18">
        <f ca="1">IF(R174&lt;=('Ejercicio 3 - TIR'!$D$23-'Ejercicio 3 - TIR'!$C$23)/('Ejercicio 3 - TIR'!$E$23-'Ejercicio 3 - TIR'!$C$23),'Ejercicio 3 - TIR'!$C$23+SQRT(('Ejercicio 3 - TIR'!$E$23-'Ejercicio 3 - TIR'!$C$23)*('Ejercicio 3 - TIR'!$D$23-'Ejercicio 3 - TIR'!$C$23)*R174),'Ejercicio 3 - TIR'!$E$23-SQRT(('Ejercicio 3 - TIR'!$E$23-'Ejercicio 3 - TIR'!$C$23)*('Ejercicio 3 - TIR'!$E$23-'Ejercicio 3 - TIR'!$D$23)*(1-R174)))</f>
        <v>0.156212382057625</v>
      </c>
      <c r="T174" s="16">
        <f ca="1" t="shared" ref="T174:X174" si="1291">RAND()</f>
        <v>0.971319672659728</v>
      </c>
      <c r="U174" s="18">
        <f ca="1">IF(T174&lt;=('Ejercicio 3 - TIR'!$D$24-'Ejercicio 3 - TIR'!$C$24)/('Ejercicio 3 - TIR'!$E$24-'Ejercicio 3 - TIR'!$C$24),'Ejercicio 3 - TIR'!$C$24+SQRT(('Ejercicio 3 - TIR'!$E$24-'Ejercicio 3 - TIR'!$C$24)*('Ejercicio 3 - TIR'!$D$24-'Ejercicio 3 - TIR'!$C$24)*T174),'Ejercicio 3 - TIR'!$E$24-SQRT(('Ejercicio 3 - TIR'!$E$24-'Ejercicio 3 - TIR'!$C$24)*('Ejercicio 3 - TIR'!$E$24-'Ejercicio 3 - TIR'!$D$24)*(1-T174)))</f>
        <v>0.211038698947543</v>
      </c>
      <c r="V174" s="16">
        <f ca="1" t="shared" si="1291"/>
        <v>0.688002982841671</v>
      </c>
      <c r="W174" s="18">
        <f ca="1">IF(V174&lt;=('Ejercicio 3 - TIR'!$D$25-'Ejercicio 3 - TIR'!$C$25)/('Ejercicio 3 - TIR'!$E$25-'Ejercicio 3 - TIR'!$C$25),'Ejercicio 3 - TIR'!$C$25+SQRT(('Ejercicio 3 - TIR'!$E$25-'Ejercicio 3 - TIR'!$C$25)*('Ejercicio 3 - TIR'!$D$25-'Ejercicio 3 - TIR'!$C$25)*V174),'Ejercicio 3 - TIR'!$E$25-SQRT(('Ejercicio 3 - TIR'!$E$25-'Ejercicio 3 - TIR'!$C$25)*('Ejercicio 3 - TIR'!$E$25-'Ejercicio 3 - TIR'!$D$25)*(1-V174)))</f>
        <v>0.216954734680228</v>
      </c>
      <c r="X174" s="16">
        <f ca="1" t="shared" si="1291"/>
        <v>0.903224843553765</v>
      </c>
      <c r="Y174" s="18">
        <f ca="1">IF(X174&lt;=('Ejercicio 3 - TIR'!$D$26-'Ejercicio 3 - TIR'!$C$26)/('Ejercicio 3 - TIR'!$E$26-'Ejercicio 3 - TIR'!$C$26),'Ejercicio 3 - TIR'!$C$26+SQRT(('Ejercicio 3 - TIR'!$E$26-'Ejercicio 3 - TIR'!$C$26)*('Ejercicio 3 - TIR'!$D$26-'Ejercicio 3 - TIR'!$C$26)*X174),'Ejercicio 3 - TIR'!$E$26-SQRT(('Ejercicio 3 - TIR'!$E$26-'Ejercicio 3 - TIR'!$C$26)*('Ejercicio 3 - TIR'!$E$26-'Ejercicio 3 - TIR'!$D$26)*(1-X174)))</f>
        <v>0.25713986341227</v>
      </c>
      <c r="Z174" s="16">
        <f ca="1" t="shared" si="956"/>
        <v>1.15211688200569</v>
      </c>
      <c r="AA174" s="16">
        <f ca="1" t="shared" si="957"/>
        <v>1.3320918045526</v>
      </c>
      <c r="AB174" s="16">
        <f ca="1" t="shared" si="958"/>
        <v>1.61321472586406</v>
      </c>
      <c r="AC174" s="16">
        <f ca="1" t="shared" si="959"/>
        <v>1.96320929869614</v>
      </c>
      <c r="AD174" s="16">
        <f ca="1" t="shared" si="960"/>
        <v>2.46802866961256</v>
      </c>
      <c r="AE174" s="15">
        <f ca="1" t="shared" si="961"/>
        <v>4387.0312076899</v>
      </c>
      <c r="AF174" s="15">
        <f ca="1" t="shared" si="962"/>
        <v>5072.33980280428</v>
      </c>
      <c r="AG174" s="15">
        <f ca="1" t="shared" si="963"/>
        <v>6142.79979540793</v>
      </c>
      <c r="AH174" s="15">
        <f ca="1" t="shared" si="964"/>
        <v>7475.50929521442</v>
      </c>
      <c r="AI174" s="15">
        <f ca="1" t="shared" si="965"/>
        <v>9397.76073432301</v>
      </c>
      <c r="AJ174" s="17">
        <f ca="1" t="shared" si="966"/>
        <v>49593.480469192</v>
      </c>
      <c r="AK174" s="17">
        <f ca="1" t="shared" si="967"/>
        <v>51644.2014979529</v>
      </c>
      <c r="AL174" s="17">
        <f ca="1" t="shared" si="968"/>
        <v>66909.2978675906</v>
      </c>
      <c r="AM174" s="17">
        <f ca="1" t="shared" si="969"/>
        <v>75247.5352997126</v>
      </c>
      <c r="AN174" s="17">
        <f ca="1" t="shared" si="970"/>
        <v>78481.8079516563</v>
      </c>
      <c r="AO174" s="17">
        <f ca="1">C174/'Ejercicio 3 - TIR'!$D$7</f>
        <v>17297.3037442453</v>
      </c>
      <c r="AP174" s="17">
        <f ca="1" t="shared" si="971"/>
        <v>32296.1767249468</v>
      </c>
      <c r="AQ174" s="17">
        <f ca="1" t="shared" si="972"/>
        <v>34346.8977537076</v>
      </c>
      <c r="AR174" s="17">
        <f ca="1" t="shared" si="973"/>
        <v>49611.9941233453</v>
      </c>
      <c r="AS174" s="17">
        <f ca="1" t="shared" si="974"/>
        <v>57950.2315554674</v>
      </c>
      <c r="AT174" s="17">
        <f ca="1" t="shared" si="975"/>
        <v>61184.504207411</v>
      </c>
      <c r="AU174" s="17">
        <f ca="1">AP174*'Ejercicio 3 - TIR'!$D$5</f>
        <v>16148.0883624734</v>
      </c>
      <c r="AV174" s="17">
        <f ca="1">AQ174*'Ejercicio 3 - TIR'!$D$5</f>
        <v>17173.4488768538</v>
      </c>
      <c r="AW174" s="17">
        <f ca="1">AR174*'Ejercicio 3 - TIR'!$D$5</f>
        <v>24805.9970616727</v>
      </c>
      <c r="AX174" s="17">
        <f ca="1">AS174*'Ejercicio 3 - TIR'!$D$5</f>
        <v>28975.1157777337</v>
      </c>
      <c r="AY174" s="17">
        <f ca="1">AT174*'Ejercicio 3 - TIR'!$D$5</f>
        <v>30592.2521037055</v>
      </c>
      <c r="AZ174" s="17">
        <f ca="1" t="shared" ref="AZ174:BD174" si="1292">AJ174-AU174-AE174</f>
        <v>29058.3608990287</v>
      </c>
      <c r="BA174" s="17">
        <f ca="1" t="shared" si="1292"/>
        <v>29398.4128182948</v>
      </c>
      <c r="BB174" s="17">
        <f ca="1" t="shared" si="1292"/>
        <v>35960.50101051</v>
      </c>
      <c r="BC174" s="17">
        <f ca="1" t="shared" si="1292"/>
        <v>38796.9102267645</v>
      </c>
      <c r="BD174" s="17">
        <f ca="1" t="shared" si="1292"/>
        <v>38491.7951136278</v>
      </c>
      <c r="BE174" s="17">
        <f ca="1" t="shared" ref="BE174:BI174" si="1293">AZ174/Z174</f>
        <v>25221.7126169021</v>
      </c>
      <c r="BF174" s="17">
        <f ca="1" t="shared" si="1293"/>
        <v>22069.3594223926</v>
      </c>
      <c r="BG174" s="17">
        <f ca="1" t="shared" si="1293"/>
        <v>22291.2055251969</v>
      </c>
      <c r="BH174" s="17">
        <f ca="1" t="shared" si="1293"/>
        <v>19761.9837337422</v>
      </c>
      <c r="BI174" s="17">
        <f ca="1" t="shared" si="1293"/>
        <v>15596.1701691538</v>
      </c>
      <c r="BJ174" s="17">
        <f ca="1" t="shared" si="978"/>
        <v>71177.6277051158</v>
      </c>
      <c r="BK174" s="17">
        <f ca="1" t="shared" si="979"/>
        <v>42690.2415477939</v>
      </c>
      <c r="BL174" s="17">
        <f ca="1" t="shared" si="980"/>
        <v>113867.86925291</v>
      </c>
      <c r="BM174" s="17">
        <f ca="1">BK174*'Ejercicio 3 - TIR'!$D$5</f>
        <v>21345.120773897</v>
      </c>
      <c r="BN174" s="17">
        <f ca="1" t="shared" si="981"/>
        <v>92522.7484790127</v>
      </c>
      <c r="BO174" s="17">
        <f ca="1" t="shared" si="982"/>
        <v>37488.5225679073</v>
      </c>
      <c r="BP174" s="17">
        <f ca="1" t="shared" si="983"/>
        <v>-115326.389417011</v>
      </c>
      <c r="BQ174" s="17">
        <f ca="1" t="shared" ref="BQ174:BT174" si="1294">BE174</f>
        <v>25221.7126169021</v>
      </c>
      <c r="BR174" s="17">
        <f ca="1" t="shared" si="1294"/>
        <v>22069.3594223926</v>
      </c>
      <c r="BS174" s="17">
        <f ca="1" t="shared" si="1294"/>
        <v>22291.2055251969</v>
      </c>
      <c r="BT174" s="17">
        <f ca="1" t="shared" si="1294"/>
        <v>19761.9837337422</v>
      </c>
      <c r="BU174" s="17">
        <f ca="1" t="shared" si="985"/>
        <v>53084.6927370611</v>
      </c>
      <c r="BV174" s="19">
        <f ca="1" t="shared" si="986"/>
        <v>6.60710792329759</v>
      </c>
    </row>
    <row r="175" ht="15" customHeight="1" spans="1:74">
      <c r="A175" s="15">
        <v>174</v>
      </c>
      <c r="B175" s="16">
        <f ca="1" t="shared" ref="B175:F175" si="1295">RAND()</f>
        <v>0.410204721069602</v>
      </c>
      <c r="C175" s="17">
        <f ca="1">IF(B175&lt;=('Ejercicio 3 - TIR'!$D$13-'Ejercicio 3 - TIR'!$C$13)/('Ejercicio 3 - TIR'!$E$13-'Ejercicio 3 - TIR'!$C$13),'Ejercicio 3 - TIR'!$C$13+SQRT(('Ejercicio 3 - TIR'!$E$13-'Ejercicio 3 - TIR'!$C$13)*('Ejercicio 3 - TIR'!$D$13-'Ejercicio 3 - TIR'!$C$13)*B175),'Ejercicio 3 - TIR'!$E$13-SQRT(('Ejercicio 3 - TIR'!$E$13-'Ejercicio 3 - TIR'!$C$13)*('Ejercicio 3 - TIR'!$E$13-'Ejercicio 3 - TIR'!$D$13)*(1-B175)))</f>
        <v>73396.3473425832</v>
      </c>
      <c r="D175" s="16">
        <f ca="1" t="shared" si="1295"/>
        <v>0.674483857978295</v>
      </c>
      <c r="E175" s="17">
        <f ca="1">IF(D175&lt;=('Ejercicio 3 - TIR'!$D$14-'Ejercicio 3 - TIR'!$C$14)/('Ejercicio 3 - TIR'!$E$14-'Ejercicio 3 - TIR'!$C$14),'Ejercicio 3 - TIR'!$C$14+SQRT(('Ejercicio 3 - TIR'!$E$14-'Ejercicio 3 - TIR'!$C$14)*('Ejercicio 3 - TIR'!$D$14-'Ejercicio 3 - TIR'!$C$14)*D175),'Ejercicio 3 - TIR'!$E$14-SQRT(('Ejercicio 3 - TIR'!$E$14-'Ejercicio 3 - TIR'!$C$14)*('Ejercicio 3 - TIR'!$E$14-'Ejercicio 3 - TIR'!$D$14)*(1-D175)))</f>
        <v>33012.3379229348</v>
      </c>
      <c r="F175" s="16">
        <f ca="1" t="shared" si="1295"/>
        <v>0.614996307247905</v>
      </c>
      <c r="G175" s="17">
        <f ca="1">IF(F175&lt;=('Ejercicio 3 - TIR'!$D$18-'Ejercicio 3 - TIR'!$C$18)/('Ejercicio 3 - TIR'!$E$18-'Ejercicio 3 - TIR'!$C$18),'Ejercicio 3 - TIR'!$C$18+SQRT(('Ejercicio 3 - TIR'!$E$18-'Ejercicio 3 - TIR'!$C$18)*('Ejercicio 3 - TIR'!$D$18-'Ejercicio 3 - TIR'!$C$18)*F175),'Ejercicio 3 - TIR'!$E$18-SQRT(('Ejercicio 3 - TIR'!$E$18-'Ejercicio 3 - TIR'!$C$18)*('Ejercicio 3 - TIR'!$E$18-'Ejercicio 3 - TIR'!$D$18)*(1-F175)))</f>
        <v>39604.6575205567</v>
      </c>
      <c r="H175" s="16">
        <f ca="1" t="shared" ref="H175:L175" si="1296">RAND()</f>
        <v>0.902809542010707</v>
      </c>
      <c r="I175" s="17">
        <f ca="1">IF(H175&lt;=('Ejercicio 3 - TIR'!$D$18-'Ejercicio 3 - TIR'!$C$18)/('Ejercicio 3 - TIR'!$E$18-'Ejercicio 3 - TIR'!$C$18),'Ejercicio 3 - TIR'!$C$18+SQRT(('Ejercicio 3 - TIR'!$E$18-'Ejercicio 3 - TIR'!$C$18)*('Ejercicio 3 - TIR'!$D$18-'Ejercicio 3 - TIR'!$C$18)*H175),'Ejercicio 3 - TIR'!$E$18-SQRT(('Ejercicio 3 - TIR'!$E$18-'Ejercicio 3 - TIR'!$C$18)*('Ejercicio 3 - TIR'!$E$18-'Ejercicio 3 - TIR'!$D$18)*(1-H175)))</f>
        <v>42300.1325311792</v>
      </c>
      <c r="J175" s="16">
        <f ca="1" t="shared" si="1296"/>
        <v>0.0366925089845207</v>
      </c>
      <c r="K175" s="17">
        <f ca="1">IF(J175&lt;=('Ejercicio 3 - TIR'!$D$18-'Ejercicio 3 - TIR'!$C$18)/('Ejercicio 3 - TIR'!$E$18-'Ejercicio 3 - TIR'!$C$18),'Ejercicio 3 - TIR'!$C$18+SQRT(('Ejercicio 3 - TIR'!$E$18-'Ejercicio 3 - TIR'!$C$18)*('Ejercicio 3 - TIR'!$D$18-'Ejercicio 3 - TIR'!$C$18)*J175),'Ejercicio 3 - TIR'!$E$18-SQRT(('Ejercicio 3 - TIR'!$E$18-'Ejercicio 3 - TIR'!$C$18)*('Ejercicio 3 - TIR'!$E$18-'Ejercicio 3 - TIR'!$D$18)*(1-J175)))</f>
        <v>32346.034174448</v>
      </c>
      <c r="L175" s="16">
        <f ca="1" t="shared" si="1296"/>
        <v>0.835767095262315</v>
      </c>
      <c r="M175" s="17">
        <f ca="1">IF(L175&lt;=('Ejercicio 3 - TIR'!$D$18-'Ejercicio 3 - TIR'!$C$18)/('Ejercicio 3 - TIR'!$E$18-'Ejercicio 3 - TIR'!$C$18),'Ejercicio 3 - TIR'!$C$18+SQRT(('Ejercicio 3 - TIR'!$E$18-'Ejercicio 3 - TIR'!$C$18)*('Ejercicio 3 - TIR'!$D$18-'Ejercicio 3 - TIR'!$C$18)*L175),'Ejercicio 3 - TIR'!$E$18-SQRT(('Ejercicio 3 - TIR'!$E$18-'Ejercicio 3 - TIR'!$C$18)*('Ejercicio 3 - TIR'!$E$18-'Ejercicio 3 - TIR'!$D$18)*(1-L175)))</f>
        <v>41490.3749694125</v>
      </c>
      <c r="N175" s="16">
        <f ca="1" t="shared" ref="N175:R175" si="1297">RAND()</f>
        <v>0.0448220009513796</v>
      </c>
      <c r="O175" s="17">
        <f ca="1">IF(N175&lt;=('Ejercicio 3 - TIR'!$D$18-'Ejercicio 3 - TIR'!$C$18)/('Ejercicio 3 - TIR'!$E$18-'Ejercicio 3 - TIR'!$C$18),'Ejercicio 3 - TIR'!$C$18+SQRT(('Ejercicio 3 - TIR'!$E$18-'Ejercicio 3 - TIR'!$C$18)*('Ejercicio 3 - TIR'!$D$18-'Ejercicio 3 - TIR'!$C$18)*N175),'Ejercicio 3 - TIR'!$E$18-SQRT(('Ejercicio 3 - TIR'!$E$18-'Ejercicio 3 - TIR'!$C$18)*('Ejercicio 3 - TIR'!$E$18-'Ejercicio 3 - TIR'!$D$18)*(1-N175)))</f>
        <v>32592.9327300775</v>
      </c>
      <c r="P175" s="16">
        <f ca="1" t="shared" si="1297"/>
        <v>0.0823626067786112</v>
      </c>
      <c r="Q175" s="18">
        <f ca="1">IF(P175&lt;=('Ejercicio 3 - TIR'!$D$22-'Ejercicio 3 - TIR'!$C$22)/('Ejercicio 3 - TIR'!$E$22-'Ejercicio 3 - TIR'!$C$22),'Ejercicio 3 - TIR'!$C$22+SQRT(('Ejercicio 3 - TIR'!$E$22-'Ejercicio 3 - TIR'!$C$22)*('Ejercicio 3 - TIR'!$D$22-'Ejercicio 3 - TIR'!$C$22)*P175),'Ejercicio 3 - TIR'!$E$22-SQRT(('Ejercicio 3 - TIR'!$E$22-'Ejercicio 3 - TIR'!$C$22)*('Ejercicio 3 - TIR'!$E$22-'Ejercicio 3 - TIR'!$D$22)*(1-P175)))</f>
        <v>0.132175906216849</v>
      </c>
      <c r="R175" s="16">
        <f ca="1" t="shared" si="1297"/>
        <v>0.597482571777876</v>
      </c>
      <c r="S175" s="18">
        <f ca="1">IF(R175&lt;=('Ejercicio 3 - TIR'!$D$23-'Ejercicio 3 - TIR'!$C$23)/('Ejercicio 3 - TIR'!$E$23-'Ejercicio 3 - TIR'!$C$23),'Ejercicio 3 - TIR'!$C$23+SQRT(('Ejercicio 3 - TIR'!$E$23-'Ejercicio 3 - TIR'!$C$23)*('Ejercicio 3 - TIR'!$D$23-'Ejercicio 3 - TIR'!$C$23)*R175),'Ejercicio 3 - TIR'!$E$23-SQRT(('Ejercicio 3 - TIR'!$E$23-'Ejercicio 3 - TIR'!$C$23)*('Ejercicio 3 - TIR'!$E$23-'Ejercicio 3 - TIR'!$D$23)*(1-R175)))</f>
        <v>0.15308287959681</v>
      </c>
      <c r="T175" s="16">
        <f ca="1" t="shared" ref="T175:X175" si="1298">RAND()</f>
        <v>0.924640331516298</v>
      </c>
      <c r="U175" s="18">
        <f ca="1">IF(T175&lt;=('Ejercicio 3 - TIR'!$D$24-'Ejercicio 3 - TIR'!$C$24)/('Ejercicio 3 - TIR'!$E$24-'Ejercicio 3 - TIR'!$C$24),'Ejercicio 3 - TIR'!$C$24+SQRT(('Ejercicio 3 - TIR'!$E$24-'Ejercicio 3 - TIR'!$C$24)*('Ejercicio 3 - TIR'!$D$24-'Ejercicio 3 - TIR'!$C$24)*T175),'Ejercicio 3 - TIR'!$E$24-SQRT(('Ejercicio 3 - TIR'!$E$24-'Ejercicio 3 - TIR'!$C$24)*('Ejercicio 3 - TIR'!$E$24-'Ejercicio 3 - TIR'!$D$24)*(1-T175)))</f>
        <v>0.205473917535882</v>
      </c>
      <c r="V175" s="16">
        <f ca="1" t="shared" si="1298"/>
        <v>0.178591744305839</v>
      </c>
      <c r="W175" s="18">
        <f ca="1">IF(V175&lt;=('Ejercicio 3 - TIR'!$D$25-'Ejercicio 3 - TIR'!$C$25)/('Ejercicio 3 - TIR'!$E$25-'Ejercicio 3 - TIR'!$C$25),'Ejercicio 3 - TIR'!$C$25+SQRT(('Ejercicio 3 - TIR'!$E$25-'Ejercicio 3 - TIR'!$C$25)*('Ejercicio 3 - TIR'!$D$25-'Ejercicio 3 - TIR'!$C$25)*V175),'Ejercicio 3 - TIR'!$E$25-SQRT(('Ejercicio 3 - TIR'!$E$25-'Ejercicio 3 - TIR'!$C$25)*('Ejercicio 3 - TIR'!$E$25-'Ejercicio 3 - TIR'!$D$25)*(1-V175)))</f>
        <v>0.195812287691165</v>
      </c>
      <c r="X175" s="16">
        <f ca="1" t="shared" si="1298"/>
        <v>0.172290730459974</v>
      </c>
      <c r="Y175" s="18">
        <f ca="1">IF(X175&lt;=('Ejercicio 3 - TIR'!$D$26-'Ejercicio 3 - TIR'!$C$26)/('Ejercicio 3 - TIR'!$E$26-'Ejercicio 3 - TIR'!$C$26),'Ejercicio 3 - TIR'!$C$26+SQRT(('Ejercicio 3 - TIR'!$E$26-'Ejercicio 3 - TIR'!$C$26)*('Ejercicio 3 - TIR'!$D$26-'Ejercicio 3 - TIR'!$C$26)*X175),'Ejercicio 3 - TIR'!$E$26-SQRT(('Ejercicio 3 - TIR'!$E$26-'Ejercicio 3 - TIR'!$C$26)*('Ejercicio 3 - TIR'!$E$26-'Ejercicio 3 - TIR'!$D$26)*(1-X175)))</f>
        <v>0.211568147167569</v>
      </c>
      <c r="Z175" s="16">
        <f ca="1" t="shared" si="956"/>
        <v>1.13217590621685</v>
      </c>
      <c r="AA175" s="16">
        <f ca="1" t="shared" si="957"/>
        <v>1.30549265415065</v>
      </c>
      <c r="AB175" s="16">
        <f ca="1" t="shared" si="958"/>
        <v>1.5737373441133</v>
      </c>
      <c r="AC175" s="16">
        <f ca="1" t="shared" si="959"/>
        <v>1.88189445368915</v>
      </c>
      <c r="AD175" s="16">
        <f ca="1" t="shared" si="960"/>
        <v>2.28004337642108</v>
      </c>
      <c r="AE175" s="15">
        <f ca="1" t="shared" si="961"/>
        <v>4363.43568130075</v>
      </c>
      <c r="AF175" s="15">
        <f ca="1" t="shared" si="962"/>
        <v>5031.40298032974</v>
      </c>
      <c r="AG175" s="15">
        <f ca="1" t="shared" si="963"/>
        <v>6065.2250613998</v>
      </c>
      <c r="AH175" s="15">
        <f ca="1" t="shared" si="964"/>
        <v>7252.87065603428</v>
      </c>
      <c r="AI175" s="15">
        <f ca="1" t="shared" si="965"/>
        <v>8787.34706237749</v>
      </c>
      <c r="AJ175" s="17">
        <f ca="1" t="shared" si="966"/>
        <v>44839.4390187442</v>
      </c>
      <c r="AK175" s="17">
        <f ca="1" t="shared" si="967"/>
        <v>55222.5122890534</v>
      </c>
      <c r="AL175" s="17">
        <f ca="1" t="shared" si="968"/>
        <v>50904.161914294</v>
      </c>
      <c r="AM175" s="17">
        <f ca="1" t="shared" si="969"/>
        <v>78080.5065364203</v>
      </c>
      <c r="AN175" s="17">
        <f ca="1" t="shared" si="970"/>
        <v>74313.3003893511</v>
      </c>
      <c r="AO175" s="17">
        <f ca="1">C175/'Ejercicio 3 - TIR'!$D$7</f>
        <v>14679.2694685166</v>
      </c>
      <c r="AP175" s="17">
        <f ca="1" t="shared" si="971"/>
        <v>30160.1695502275</v>
      </c>
      <c r="AQ175" s="17">
        <f ca="1" t="shared" si="972"/>
        <v>40543.2428205368</v>
      </c>
      <c r="AR175" s="17">
        <f ca="1" t="shared" si="973"/>
        <v>36224.8924457773</v>
      </c>
      <c r="AS175" s="17">
        <f ca="1" t="shared" si="974"/>
        <v>63401.2370679037</v>
      </c>
      <c r="AT175" s="17">
        <f ca="1" t="shared" si="975"/>
        <v>59634.0309208344</v>
      </c>
      <c r="AU175" s="17">
        <f ca="1">AP175*'Ejercicio 3 - TIR'!$D$5</f>
        <v>15080.0847751138</v>
      </c>
      <c r="AV175" s="17">
        <f ca="1">AQ175*'Ejercicio 3 - TIR'!$D$5</f>
        <v>20271.6214102684</v>
      </c>
      <c r="AW175" s="17">
        <f ca="1">AR175*'Ejercicio 3 - TIR'!$D$5</f>
        <v>18112.4462228887</v>
      </c>
      <c r="AX175" s="17">
        <f ca="1">AS175*'Ejercicio 3 - TIR'!$D$5</f>
        <v>31700.6185339518</v>
      </c>
      <c r="AY175" s="17">
        <f ca="1">AT175*'Ejercicio 3 - TIR'!$D$5</f>
        <v>29817.0154604172</v>
      </c>
      <c r="AZ175" s="17">
        <f ca="1" t="shared" ref="AZ175:BD175" si="1299">AJ175-AU175-AE175</f>
        <v>25395.9185623297</v>
      </c>
      <c r="BA175" s="17">
        <f ca="1" t="shared" si="1299"/>
        <v>29919.4878984553</v>
      </c>
      <c r="BB175" s="17">
        <f ca="1" t="shared" si="1299"/>
        <v>26726.4906300055</v>
      </c>
      <c r="BC175" s="17">
        <f ca="1" t="shared" si="1299"/>
        <v>39127.0173464342</v>
      </c>
      <c r="BD175" s="17">
        <f ca="1" t="shared" si="1299"/>
        <v>35708.9378665564</v>
      </c>
      <c r="BE175" s="17">
        <f ca="1" t="shared" ref="BE175:BI175" si="1300">AZ175/Z175</f>
        <v>22431.0713758163</v>
      </c>
      <c r="BF175" s="17">
        <f ca="1" t="shared" si="1300"/>
        <v>22918.1587528126</v>
      </c>
      <c r="BG175" s="17">
        <f ca="1" t="shared" si="1300"/>
        <v>16982.8152899709</v>
      </c>
      <c r="BH175" s="17">
        <f ca="1" t="shared" si="1300"/>
        <v>20791.2921310396</v>
      </c>
      <c r="BI175" s="17">
        <f ca="1" t="shared" si="1300"/>
        <v>15661.5168973704</v>
      </c>
      <c r="BJ175" s="17">
        <f ca="1" t="shared" si="978"/>
        <v>75269.562421362</v>
      </c>
      <c r="BK175" s="17">
        <f ca="1" t="shared" si="979"/>
        <v>33469.3711223916</v>
      </c>
      <c r="BL175" s="17">
        <f ca="1" t="shared" si="980"/>
        <v>108738.933543754</v>
      </c>
      <c r="BM175" s="17">
        <f ca="1">BK175*'Ejercicio 3 - TIR'!$D$5</f>
        <v>16734.6855611958</v>
      </c>
      <c r="BN175" s="17">
        <f ca="1" t="shared" si="981"/>
        <v>92004.2479825578</v>
      </c>
      <c r="BO175" s="17">
        <f ca="1" t="shared" si="982"/>
        <v>40351.9726571931</v>
      </c>
      <c r="BP175" s="17">
        <f ca="1" t="shared" si="983"/>
        <v>-106408.685265518</v>
      </c>
      <c r="BQ175" s="17">
        <f ca="1" t="shared" ref="BQ175:BT175" si="1301">BE175</f>
        <v>22431.0713758163</v>
      </c>
      <c r="BR175" s="17">
        <f ca="1" t="shared" si="1301"/>
        <v>22918.1587528126</v>
      </c>
      <c r="BS175" s="17">
        <f ca="1" t="shared" si="1301"/>
        <v>16982.8152899709</v>
      </c>
      <c r="BT175" s="17">
        <f ca="1" t="shared" si="1301"/>
        <v>20791.2921310396</v>
      </c>
      <c r="BU175" s="17">
        <f ca="1" t="shared" si="985"/>
        <v>56013.4895545635</v>
      </c>
      <c r="BV175" s="19">
        <f ca="1" t="shared" si="986"/>
        <v>8.27617903596407</v>
      </c>
    </row>
    <row r="176" ht="15" customHeight="1" spans="1:74">
      <c r="A176" s="15">
        <v>175</v>
      </c>
      <c r="B176" s="16">
        <f ca="1" t="shared" ref="B176:F176" si="1302">RAND()</f>
        <v>0.858066808140503</v>
      </c>
      <c r="C176" s="17">
        <f ca="1">IF(B176&lt;=('Ejercicio 3 - TIR'!$D$13-'Ejercicio 3 - TIR'!$C$13)/('Ejercicio 3 - TIR'!$E$13-'Ejercicio 3 - TIR'!$C$13),'Ejercicio 3 - TIR'!$C$13+SQRT(('Ejercicio 3 - TIR'!$E$13-'Ejercicio 3 - TIR'!$C$13)*('Ejercicio 3 - TIR'!$D$13-'Ejercicio 3 - TIR'!$C$13)*B176),'Ejercicio 3 - TIR'!$E$13-SQRT(('Ejercicio 3 - TIR'!$E$13-'Ejercicio 3 - TIR'!$C$13)*('Ejercicio 3 - TIR'!$E$13-'Ejercicio 3 - TIR'!$D$13)*(1-B176)))</f>
        <v>86949.3360233513</v>
      </c>
      <c r="D176" s="16">
        <f ca="1" t="shared" si="1302"/>
        <v>0.197418646093702</v>
      </c>
      <c r="E176" s="17">
        <f ca="1">IF(D176&lt;=('Ejercicio 3 - TIR'!$D$14-'Ejercicio 3 - TIR'!$C$14)/('Ejercicio 3 - TIR'!$E$14-'Ejercicio 3 - TIR'!$C$14),'Ejercicio 3 - TIR'!$C$14+SQRT(('Ejercicio 3 - TIR'!$E$14-'Ejercicio 3 - TIR'!$C$14)*('Ejercicio 3 - TIR'!$D$14-'Ejercicio 3 - TIR'!$C$14)*D176),'Ejercicio 3 - TIR'!$E$14-SQRT(('Ejercicio 3 - TIR'!$E$14-'Ejercicio 3 - TIR'!$C$14)*('Ejercicio 3 - TIR'!$E$14-'Ejercicio 3 - TIR'!$D$14)*(1-D176)))</f>
        <v>28847.9083223262</v>
      </c>
      <c r="F176" s="16">
        <f ca="1" t="shared" si="1302"/>
        <v>0.968269099625985</v>
      </c>
      <c r="G176" s="17">
        <f ca="1">IF(F176&lt;=('Ejercicio 3 - TIR'!$D$18-'Ejercicio 3 - TIR'!$C$18)/('Ejercicio 3 - TIR'!$E$18-'Ejercicio 3 - TIR'!$C$18),'Ejercicio 3 - TIR'!$C$18+SQRT(('Ejercicio 3 - TIR'!$E$18-'Ejercicio 3 - TIR'!$C$18)*('Ejercicio 3 - TIR'!$D$18-'Ejercicio 3 - TIR'!$C$18)*F176),'Ejercicio 3 - TIR'!$E$18-SQRT(('Ejercicio 3 - TIR'!$E$18-'Ejercicio 3 - TIR'!$C$18)*('Ejercicio 3 - TIR'!$E$18-'Ejercicio 3 - TIR'!$D$18)*(1-F176)))</f>
        <v>43457.3342785778</v>
      </c>
      <c r="H176" s="16">
        <f ca="1" t="shared" ref="H176:L176" si="1303">RAND()</f>
        <v>0.902735804189586</v>
      </c>
      <c r="I176" s="17">
        <f ca="1">IF(H176&lt;=('Ejercicio 3 - TIR'!$D$18-'Ejercicio 3 - TIR'!$C$18)/('Ejercicio 3 - TIR'!$E$18-'Ejercicio 3 - TIR'!$C$18),'Ejercicio 3 - TIR'!$C$18+SQRT(('Ejercicio 3 - TIR'!$E$18-'Ejercicio 3 - TIR'!$C$18)*('Ejercicio 3 - TIR'!$D$18-'Ejercicio 3 - TIR'!$C$18)*H176),'Ejercicio 3 - TIR'!$E$18-SQRT(('Ejercicio 3 - TIR'!$E$18-'Ejercicio 3 - TIR'!$C$18)*('Ejercicio 3 - TIR'!$E$18-'Ejercicio 3 - TIR'!$D$18)*(1-H176)))</f>
        <v>42299.1085386893</v>
      </c>
      <c r="J176" s="16">
        <f ca="1" t="shared" si="1303"/>
        <v>0.932221404658843</v>
      </c>
      <c r="K176" s="17">
        <f ca="1">IF(J176&lt;=('Ejercicio 3 - TIR'!$D$18-'Ejercicio 3 - TIR'!$C$18)/('Ejercicio 3 - TIR'!$E$18-'Ejercicio 3 - TIR'!$C$18),'Ejercicio 3 - TIR'!$C$18+SQRT(('Ejercicio 3 - TIR'!$E$18-'Ejercicio 3 - TIR'!$C$18)*('Ejercicio 3 - TIR'!$D$18-'Ejercicio 3 - TIR'!$C$18)*J176),'Ejercicio 3 - TIR'!$E$18-SQRT(('Ejercicio 3 - TIR'!$E$18-'Ejercicio 3 - TIR'!$C$18)*('Ejercicio 3 - TIR'!$E$18-'Ejercicio 3 - TIR'!$D$18)*(1-J176)))</f>
        <v>42745.3615255242</v>
      </c>
      <c r="L176" s="16">
        <f ca="1" t="shared" si="1303"/>
        <v>0.273524739888159</v>
      </c>
      <c r="M176" s="17">
        <f ca="1">IF(L176&lt;=('Ejercicio 3 - TIR'!$D$18-'Ejercicio 3 - TIR'!$C$18)/('Ejercicio 3 - TIR'!$E$18-'Ejercicio 3 - TIR'!$C$18),'Ejercicio 3 - TIR'!$C$18+SQRT(('Ejercicio 3 - TIR'!$E$18-'Ejercicio 3 - TIR'!$C$18)*('Ejercicio 3 - TIR'!$D$18-'Ejercicio 3 - TIR'!$C$18)*L176),'Ejercicio 3 - TIR'!$E$18-SQRT(('Ejercicio 3 - TIR'!$E$18-'Ejercicio 3 - TIR'!$C$18)*('Ejercicio 3 - TIR'!$E$18-'Ejercicio 3 - TIR'!$D$18)*(1-L176)))</f>
        <v>36405.3657962074</v>
      </c>
      <c r="N176" s="16">
        <f ca="1" t="shared" ref="N176:R176" si="1304">RAND()</f>
        <v>0.374230190434341</v>
      </c>
      <c r="O176" s="17">
        <f ca="1">IF(N176&lt;=('Ejercicio 3 - TIR'!$D$18-'Ejercicio 3 - TIR'!$C$18)/('Ejercicio 3 - TIR'!$E$18-'Ejercicio 3 - TIR'!$C$18),'Ejercicio 3 - TIR'!$C$18+SQRT(('Ejercicio 3 - TIR'!$E$18-'Ejercicio 3 - TIR'!$C$18)*('Ejercicio 3 - TIR'!$D$18-'Ejercicio 3 - TIR'!$C$18)*N176),'Ejercicio 3 - TIR'!$E$18-SQRT(('Ejercicio 3 - TIR'!$E$18-'Ejercicio 3 - TIR'!$C$18)*('Ejercicio 3 - TIR'!$E$18-'Ejercicio 3 - TIR'!$D$18)*(1-N176)))</f>
        <v>37492.2979495714</v>
      </c>
      <c r="P176" s="16">
        <f ca="1" t="shared" si="1304"/>
        <v>0.916402768456885</v>
      </c>
      <c r="Q176" s="18">
        <f ca="1">IF(P176&lt;=('Ejercicio 3 - TIR'!$D$22-'Ejercicio 3 - TIR'!$C$22)/('Ejercicio 3 - TIR'!$E$22-'Ejercicio 3 - TIR'!$C$22),'Ejercicio 3 - TIR'!$C$22+SQRT(('Ejercicio 3 - TIR'!$E$22-'Ejercicio 3 - TIR'!$C$22)*('Ejercicio 3 - TIR'!$D$22-'Ejercicio 3 - TIR'!$C$22)*P176),'Ejercicio 3 - TIR'!$E$22-SQRT(('Ejercicio 3 - TIR'!$E$22-'Ejercicio 3 - TIR'!$C$22)*('Ejercicio 3 - TIR'!$E$22-'Ejercicio 3 - TIR'!$D$22)*(1-P176)))</f>
        <v>0.167733174136004</v>
      </c>
      <c r="R176" s="16">
        <f ca="1" t="shared" si="1304"/>
        <v>0.492694994960048</v>
      </c>
      <c r="S176" s="18">
        <f ca="1">IF(R176&lt;=('Ejercicio 3 - TIR'!$D$23-'Ejercicio 3 - TIR'!$C$23)/('Ejercicio 3 - TIR'!$E$23-'Ejercicio 3 - TIR'!$C$23),'Ejercicio 3 - TIR'!$C$23+SQRT(('Ejercicio 3 - TIR'!$E$23-'Ejercicio 3 - TIR'!$C$23)*('Ejercicio 3 - TIR'!$D$23-'Ejercicio 3 - TIR'!$C$23)*R176),'Ejercicio 3 - TIR'!$E$23-SQRT(('Ejercicio 3 - TIR'!$E$23-'Ejercicio 3 - TIR'!$C$23)*('Ejercicio 3 - TIR'!$E$23-'Ejercicio 3 - TIR'!$D$23)*(1-R176)))</f>
        <v>0.149780043501111</v>
      </c>
      <c r="T176" s="16">
        <f ca="1" t="shared" ref="T176:X176" si="1305">RAND()</f>
        <v>0.0532064782908959</v>
      </c>
      <c r="U176" s="18">
        <f ca="1">IF(T176&lt;=('Ejercicio 3 - TIR'!$D$24-'Ejercicio 3 - TIR'!$C$24)/('Ejercicio 3 - TIR'!$E$24-'Ejercicio 3 - TIR'!$C$24),'Ejercicio 3 - TIR'!$C$24+SQRT(('Ejercicio 3 - TIR'!$E$24-'Ejercicio 3 - TIR'!$C$24)*('Ejercicio 3 - TIR'!$D$24-'Ejercicio 3 - TIR'!$C$24)*T176),'Ejercicio 3 - TIR'!$E$24-SQRT(('Ejercicio 3 - TIR'!$E$24-'Ejercicio 3 - TIR'!$C$24)*('Ejercicio 3 - TIR'!$E$24-'Ejercicio 3 - TIR'!$D$24)*(1-T176)))</f>
        <v>0.160570411742732</v>
      </c>
      <c r="V176" s="16">
        <f ca="1" t="shared" si="1305"/>
        <v>0.364206126161556</v>
      </c>
      <c r="W176" s="18">
        <f ca="1">IF(V176&lt;=('Ejercicio 3 - TIR'!$D$25-'Ejercicio 3 - TIR'!$C$25)/('Ejercicio 3 - TIR'!$E$25-'Ejercicio 3 - TIR'!$C$25),'Ejercicio 3 - TIR'!$C$25+SQRT(('Ejercicio 3 - TIR'!$E$25-'Ejercicio 3 - TIR'!$C$25)*('Ejercicio 3 - TIR'!$D$25-'Ejercicio 3 - TIR'!$C$25)*V176),'Ejercicio 3 - TIR'!$E$25-SQRT(('Ejercicio 3 - TIR'!$E$25-'Ejercicio 3 - TIR'!$C$25)*('Ejercicio 3 - TIR'!$E$25-'Ejercicio 3 - TIR'!$D$25)*(1-V176)))</f>
        <v>0.202827141718626</v>
      </c>
      <c r="X176" s="16">
        <f ca="1" t="shared" si="1305"/>
        <v>0.0837309849547199</v>
      </c>
      <c r="Y176" s="18">
        <f ca="1">IF(X176&lt;=('Ejercicio 3 - TIR'!$D$26-'Ejercicio 3 - TIR'!$C$26)/('Ejercicio 3 - TIR'!$E$26-'Ejercicio 3 - TIR'!$C$26),'Ejercicio 3 - TIR'!$C$26+SQRT(('Ejercicio 3 - TIR'!$E$26-'Ejercicio 3 - TIR'!$C$26)*('Ejercicio 3 - TIR'!$D$26-'Ejercicio 3 - TIR'!$C$26)*X176),'Ejercicio 3 - TIR'!$E$26-SQRT(('Ejercicio 3 - TIR'!$E$26-'Ejercicio 3 - TIR'!$C$26)*('Ejercicio 3 - TIR'!$E$26-'Ejercicio 3 - TIR'!$D$26)*(1-X176)))</f>
        <v>0.205035746053247</v>
      </c>
      <c r="Z176" s="16">
        <f ca="1" t="shared" si="956"/>
        <v>1.167733174136</v>
      </c>
      <c r="AA176" s="16">
        <f ca="1" t="shared" si="957"/>
        <v>1.34263629975579</v>
      </c>
      <c r="AB176" s="16">
        <f ca="1" t="shared" si="958"/>
        <v>1.55822396322831</v>
      </c>
      <c r="AC176" s="16">
        <f ca="1" t="shared" si="959"/>
        <v>1.87427407584738</v>
      </c>
      <c r="AD176" s="16">
        <f ca="1" t="shared" si="960"/>
        <v>2.25856725929701</v>
      </c>
      <c r="AE176" s="15">
        <f ca="1" t="shared" si="961"/>
        <v>4838.75123008822</v>
      </c>
      <c r="AF176" s="15">
        <f ca="1" t="shared" si="962"/>
        <v>5563.49959982189</v>
      </c>
      <c r="AG176" s="15">
        <f ca="1" t="shared" si="963"/>
        <v>6456.83302129582</v>
      </c>
      <c r="AH176" s="15">
        <f ca="1" t="shared" si="964"/>
        <v>7766.45400755969</v>
      </c>
      <c r="AI176" s="15">
        <f ca="1" t="shared" si="965"/>
        <v>9358.85469918792</v>
      </c>
      <c r="AJ176" s="17">
        <f ca="1" t="shared" si="966"/>
        <v>50746.570896613</v>
      </c>
      <c r="AK176" s="17">
        <f ca="1" t="shared" si="967"/>
        <v>56792.3185713541</v>
      </c>
      <c r="AL176" s="17">
        <f ca="1" t="shared" si="968"/>
        <v>66606.8466459291</v>
      </c>
      <c r="AM176" s="17">
        <f ca="1" t="shared" si="969"/>
        <v>68233.6333335724</v>
      </c>
      <c r="AN176" s="17">
        <f ca="1" t="shared" si="970"/>
        <v>84678.8766247101</v>
      </c>
      <c r="AO176" s="17">
        <f ca="1">C176/'Ejercicio 3 - TIR'!$D$7</f>
        <v>17389.8672046703</v>
      </c>
      <c r="AP176" s="17">
        <f ca="1" t="shared" si="971"/>
        <v>33356.7036919427</v>
      </c>
      <c r="AQ176" s="17">
        <f ca="1" t="shared" si="972"/>
        <v>39402.4513666839</v>
      </c>
      <c r="AR176" s="17">
        <f ca="1" t="shared" si="973"/>
        <v>49216.9794412589</v>
      </c>
      <c r="AS176" s="17">
        <f ca="1" t="shared" si="974"/>
        <v>50843.7661289021</v>
      </c>
      <c r="AT176" s="17">
        <f ca="1" t="shared" si="975"/>
        <v>67289.0094200399</v>
      </c>
      <c r="AU176" s="17">
        <f ca="1">AP176*'Ejercicio 3 - TIR'!$D$5</f>
        <v>16678.3518459714</v>
      </c>
      <c r="AV176" s="17">
        <f ca="1">AQ176*'Ejercicio 3 - TIR'!$D$5</f>
        <v>19701.2256833419</v>
      </c>
      <c r="AW176" s="17">
        <f ca="1">AR176*'Ejercicio 3 - TIR'!$D$5</f>
        <v>24608.4897206294</v>
      </c>
      <c r="AX176" s="17">
        <f ca="1">AS176*'Ejercicio 3 - TIR'!$D$5</f>
        <v>25421.8830644511</v>
      </c>
      <c r="AY176" s="17">
        <f ca="1">AT176*'Ejercicio 3 - TIR'!$D$5</f>
        <v>33644.5047100199</v>
      </c>
      <c r="AZ176" s="17">
        <f ca="1" t="shared" ref="AZ176:BD176" si="1306">AJ176-AU176-AE176</f>
        <v>29229.4678205534</v>
      </c>
      <c r="BA176" s="17">
        <f ca="1" t="shared" si="1306"/>
        <v>31527.5932881903</v>
      </c>
      <c r="BB176" s="17">
        <f ca="1" t="shared" si="1306"/>
        <v>35541.5239040039</v>
      </c>
      <c r="BC176" s="17">
        <f ca="1" t="shared" si="1306"/>
        <v>35045.2962615616</v>
      </c>
      <c r="BD176" s="17">
        <f ca="1" t="shared" si="1306"/>
        <v>41675.5172155023</v>
      </c>
      <c r="BE176" s="17">
        <f ca="1" t="shared" ref="BE176:BI176" si="1307">AZ176/Z176</f>
        <v>25030.9475383193</v>
      </c>
      <c r="BF176" s="17">
        <f ca="1" t="shared" si="1307"/>
        <v>23481.8567723254</v>
      </c>
      <c r="BG176" s="17">
        <f ca="1" t="shared" si="1307"/>
        <v>22808.995845738</v>
      </c>
      <c r="BH176" s="17">
        <f ca="1" t="shared" si="1307"/>
        <v>18698.063806766</v>
      </c>
      <c r="BI176" s="17">
        <f ca="1" t="shared" si="1307"/>
        <v>18452.1922222826</v>
      </c>
      <c r="BJ176" s="17">
        <f ca="1" t="shared" si="978"/>
        <v>65154.9412360077</v>
      </c>
      <c r="BK176" s="17">
        <f ca="1" t="shared" si="979"/>
        <v>39276.184711991</v>
      </c>
      <c r="BL176" s="17">
        <f ca="1" t="shared" si="980"/>
        <v>104431.125947999</v>
      </c>
      <c r="BM176" s="17">
        <f ca="1">BK176*'Ejercicio 3 - TIR'!$D$5</f>
        <v>19638.0923559955</v>
      </c>
      <c r="BN176" s="17">
        <f ca="1" t="shared" si="981"/>
        <v>84793.0335920032</v>
      </c>
      <c r="BO176" s="17">
        <f ca="1" t="shared" si="982"/>
        <v>37542.8419246614</v>
      </c>
      <c r="BP176" s="17">
        <f ca="1" t="shared" si="983"/>
        <v>-115797.244345678</v>
      </c>
      <c r="BQ176" s="17">
        <f ca="1" t="shared" ref="BQ176:BT176" si="1308">BE176</f>
        <v>25030.9475383193</v>
      </c>
      <c r="BR176" s="17">
        <f ca="1" t="shared" si="1308"/>
        <v>23481.8567723254</v>
      </c>
      <c r="BS176" s="17">
        <f ca="1" t="shared" si="1308"/>
        <v>22808.995845738</v>
      </c>
      <c r="BT176" s="17">
        <f ca="1" t="shared" si="1308"/>
        <v>18698.063806766</v>
      </c>
      <c r="BU176" s="17">
        <f ca="1" t="shared" si="985"/>
        <v>55995.0341469439</v>
      </c>
      <c r="BV176" s="19">
        <f ca="1" t="shared" si="986"/>
        <v>7.26085500595191</v>
      </c>
    </row>
    <row r="177" ht="15" customHeight="1" spans="1:74">
      <c r="A177" s="15">
        <v>176</v>
      </c>
      <c r="B177" s="16">
        <f ca="1" t="shared" ref="B177:F177" si="1309">RAND()</f>
        <v>0.893417418293615</v>
      </c>
      <c r="C177" s="17">
        <f ca="1">IF(B177&lt;=('Ejercicio 3 - TIR'!$D$13-'Ejercicio 3 - TIR'!$C$13)/('Ejercicio 3 - TIR'!$E$13-'Ejercicio 3 - TIR'!$C$13),'Ejercicio 3 - TIR'!$C$13+SQRT(('Ejercicio 3 - TIR'!$E$13-'Ejercicio 3 - TIR'!$C$13)*('Ejercicio 3 - TIR'!$D$13-'Ejercicio 3 - TIR'!$C$13)*B177),'Ejercicio 3 - TIR'!$E$13-SQRT(('Ejercicio 3 - TIR'!$E$13-'Ejercicio 3 - TIR'!$C$13)*('Ejercicio 3 - TIR'!$E$13-'Ejercicio 3 - TIR'!$D$13)*(1-B177)))</f>
        <v>88690.751658591</v>
      </c>
      <c r="D177" s="16">
        <f ca="1" t="shared" si="1309"/>
        <v>0.451052626941741</v>
      </c>
      <c r="E177" s="17">
        <f ca="1">IF(D177&lt;=('Ejercicio 3 - TIR'!$D$14-'Ejercicio 3 - TIR'!$C$14)/('Ejercicio 3 - TIR'!$E$14-'Ejercicio 3 - TIR'!$C$14),'Ejercicio 3 - TIR'!$C$14+SQRT(('Ejercicio 3 - TIR'!$E$14-'Ejercicio 3 - TIR'!$C$14)*('Ejercicio 3 - TIR'!$D$14-'Ejercicio 3 - TIR'!$C$14)*D177),'Ejercicio 3 - TIR'!$E$14-SQRT(('Ejercicio 3 - TIR'!$E$14-'Ejercicio 3 - TIR'!$C$14)*('Ejercicio 3 - TIR'!$E$14-'Ejercicio 3 - TIR'!$D$14)*(1-D177)))</f>
        <v>30925.7448813283</v>
      </c>
      <c r="F177" s="16">
        <f ca="1" t="shared" si="1309"/>
        <v>0.990690323246504</v>
      </c>
      <c r="G177" s="17">
        <f ca="1">IF(F177&lt;=('Ejercicio 3 - TIR'!$D$18-'Ejercicio 3 - TIR'!$C$18)/('Ejercicio 3 - TIR'!$E$18-'Ejercicio 3 - TIR'!$C$18),'Ejercicio 3 - TIR'!$C$18+SQRT(('Ejercicio 3 - TIR'!$E$18-'Ejercicio 3 - TIR'!$C$18)*('Ejercicio 3 - TIR'!$D$18-'Ejercicio 3 - TIR'!$C$18)*F177),'Ejercicio 3 - TIR'!$E$18-SQRT(('Ejercicio 3 - TIR'!$E$18-'Ejercicio 3 - TIR'!$C$18)*('Ejercicio 3 - TIR'!$E$18-'Ejercicio 3 - TIR'!$D$18)*(1-F177)))</f>
        <v>44164.4009594834</v>
      </c>
      <c r="H177" s="16">
        <f ca="1" t="shared" ref="H177:L177" si="1310">RAND()</f>
        <v>0.234595691084442</v>
      </c>
      <c r="I177" s="17">
        <f ca="1">IF(H177&lt;=('Ejercicio 3 - TIR'!$D$18-'Ejercicio 3 - TIR'!$C$18)/('Ejercicio 3 - TIR'!$E$18-'Ejercicio 3 - TIR'!$C$18),'Ejercicio 3 - TIR'!$C$18+SQRT(('Ejercicio 3 - TIR'!$E$18-'Ejercicio 3 - TIR'!$C$18)*('Ejercicio 3 - TIR'!$D$18-'Ejercicio 3 - TIR'!$C$18)*H177),'Ejercicio 3 - TIR'!$E$18-SQRT(('Ejercicio 3 - TIR'!$E$18-'Ejercicio 3 - TIR'!$C$18)*('Ejercicio 3 - TIR'!$E$18-'Ejercicio 3 - TIR'!$D$18)*(1-H177)))</f>
        <v>35932.0615019289</v>
      </c>
      <c r="J177" s="16">
        <f ca="1" t="shared" si="1310"/>
        <v>0.948436608391438</v>
      </c>
      <c r="K177" s="17">
        <f ca="1">IF(J177&lt;=('Ejercicio 3 - TIR'!$D$18-'Ejercicio 3 - TIR'!$C$18)/('Ejercicio 3 - TIR'!$E$18-'Ejercicio 3 - TIR'!$C$18),'Ejercicio 3 - TIR'!$C$18+SQRT(('Ejercicio 3 - TIR'!$E$18-'Ejercicio 3 - TIR'!$C$18)*('Ejercicio 3 - TIR'!$D$18-'Ejercicio 3 - TIR'!$C$18)*J177),'Ejercicio 3 - TIR'!$E$18-SQRT(('Ejercicio 3 - TIR'!$E$18-'Ejercicio 3 - TIR'!$C$18)*('Ejercicio 3 - TIR'!$E$18-'Ejercicio 3 - TIR'!$D$18)*(1-J177)))</f>
        <v>43033.4664074463</v>
      </c>
      <c r="L177" s="16">
        <f ca="1" t="shared" si="1310"/>
        <v>0.51380445481106</v>
      </c>
      <c r="M177" s="17">
        <f ca="1">IF(L177&lt;=('Ejercicio 3 - TIR'!$D$18-'Ejercicio 3 - TIR'!$C$18)/('Ejercicio 3 - TIR'!$E$18-'Ejercicio 3 - TIR'!$C$18),'Ejercicio 3 - TIR'!$C$18+SQRT(('Ejercicio 3 - TIR'!$E$18-'Ejercicio 3 - TIR'!$C$18)*('Ejercicio 3 - TIR'!$D$18-'Ejercicio 3 - TIR'!$C$18)*L177),'Ejercicio 3 - TIR'!$E$18-SQRT(('Ejercicio 3 - TIR'!$E$18-'Ejercicio 3 - TIR'!$C$18)*('Ejercicio 3 - TIR'!$E$18-'Ejercicio 3 - TIR'!$D$18)*(1-L177)))</f>
        <v>38778.9901595604</v>
      </c>
      <c r="N177" s="16">
        <f ca="1" t="shared" ref="N177:R177" si="1311">RAND()</f>
        <v>0.641296873120421</v>
      </c>
      <c r="O177" s="17">
        <f ca="1">IF(N177&lt;=('Ejercicio 3 - TIR'!$D$18-'Ejercicio 3 - TIR'!$C$18)/('Ejercicio 3 - TIR'!$E$18-'Ejercicio 3 - TIR'!$C$18),'Ejercicio 3 - TIR'!$C$18+SQRT(('Ejercicio 3 - TIR'!$E$18-'Ejercicio 3 - TIR'!$C$18)*('Ejercicio 3 - TIR'!$D$18-'Ejercicio 3 - TIR'!$C$18)*N177),'Ejercicio 3 - TIR'!$E$18-SQRT(('Ejercicio 3 - TIR'!$E$18-'Ejercicio 3 - TIR'!$C$18)*('Ejercicio 3 - TIR'!$E$18-'Ejercicio 3 - TIR'!$D$18)*(1-N177)))</f>
        <v>39807.8810641271</v>
      </c>
      <c r="P177" s="16">
        <f ca="1" t="shared" si="1311"/>
        <v>0.213545487849831</v>
      </c>
      <c r="Q177" s="18">
        <f ca="1">IF(P177&lt;=('Ejercicio 3 - TIR'!$D$22-'Ejercicio 3 - TIR'!$C$22)/('Ejercicio 3 - TIR'!$E$22-'Ejercicio 3 - TIR'!$C$22),'Ejercicio 3 - TIR'!$C$22+SQRT(('Ejercicio 3 - TIR'!$E$22-'Ejercicio 3 - TIR'!$C$22)*('Ejercicio 3 - TIR'!$D$22-'Ejercicio 3 - TIR'!$C$22)*P177),'Ejercicio 3 - TIR'!$E$22-SQRT(('Ejercicio 3 - TIR'!$E$22-'Ejercicio 3 - TIR'!$C$22)*('Ejercicio 3 - TIR'!$E$22-'Ejercicio 3 - TIR'!$D$22)*(1-P177)))</f>
        <v>0.139605659339326</v>
      </c>
      <c r="R177" s="16">
        <f ca="1" t="shared" si="1311"/>
        <v>0.471341626238419</v>
      </c>
      <c r="S177" s="18">
        <f ca="1">IF(R177&lt;=('Ejercicio 3 - TIR'!$D$23-'Ejercicio 3 - TIR'!$C$23)/('Ejercicio 3 - TIR'!$E$23-'Ejercicio 3 - TIR'!$C$23),'Ejercicio 3 - TIR'!$C$23+SQRT(('Ejercicio 3 - TIR'!$E$23-'Ejercicio 3 - TIR'!$C$23)*('Ejercicio 3 - TIR'!$D$23-'Ejercicio 3 - TIR'!$C$23)*R177),'Ejercicio 3 - TIR'!$E$23-SQRT(('Ejercicio 3 - TIR'!$E$23-'Ejercicio 3 - TIR'!$C$23)*('Ejercicio 3 - TIR'!$E$23-'Ejercicio 3 - TIR'!$D$23)*(1-R177)))</f>
        <v>0.149127563015624</v>
      </c>
      <c r="T177" s="16">
        <f ca="1" t="shared" ref="T177:X177" si="1312">RAND()</f>
        <v>0.888177395457584</v>
      </c>
      <c r="U177" s="18">
        <f ca="1">IF(T177&lt;=('Ejercicio 3 - TIR'!$D$24-'Ejercicio 3 - TIR'!$C$24)/('Ejercicio 3 - TIR'!$E$24-'Ejercicio 3 - TIR'!$C$24),'Ejercicio 3 - TIR'!$C$24+SQRT(('Ejercicio 3 - TIR'!$E$24-'Ejercicio 3 - TIR'!$C$24)*('Ejercicio 3 - TIR'!$D$24-'Ejercicio 3 - TIR'!$C$24)*T177),'Ejercicio 3 - TIR'!$E$24-SQRT(('Ejercicio 3 - TIR'!$E$24-'Ejercicio 3 - TIR'!$C$24)*('Ejercicio 3 - TIR'!$E$24-'Ejercicio 3 - TIR'!$D$24)*(1-T177)))</f>
        <v>0.20230527500302</v>
      </c>
      <c r="V177" s="16">
        <f ca="1" t="shared" si="1312"/>
        <v>0.440264339954938</v>
      </c>
      <c r="W177" s="18">
        <f ca="1">IF(V177&lt;=('Ejercicio 3 - TIR'!$D$25-'Ejercicio 3 - TIR'!$C$25)/('Ejercicio 3 - TIR'!$E$25-'Ejercicio 3 - TIR'!$C$25),'Ejercicio 3 - TIR'!$C$25+SQRT(('Ejercicio 3 - TIR'!$E$25-'Ejercicio 3 - TIR'!$C$25)*('Ejercicio 3 - TIR'!$D$25-'Ejercicio 3 - TIR'!$C$25)*V177),'Ejercicio 3 - TIR'!$E$25-SQRT(('Ejercicio 3 - TIR'!$E$25-'Ejercicio 3 - TIR'!$C$25)*('Ejercicio 3 - TIR'!$E$25-'Ejercicio 3 - TIR'!$D$25)*(1-V177)))</f>
        <v>0.205738562945181</v>
      </c>
      <c r="X177" s="16">
        <f ca="1" t="shared" si="1312"/>
        <v>0.826124654814214</v>
      </c>
      <c r="Y177" s="18">
        <f ca="1">IF(X177&lt;=('Ejercicio 3 - TIR'!$D$26-'Ejercicio 3 - TIR'!$C$26)/('Ejercicio 3 - TIR'!$E$26-'Ejercicio 3 - TIR'!$C$26),'Ejercicio 3 - TIR'!$C$26+SQRT(('Ejercicio 3 - TIR'!$E$26-'Ejercicio 3 - TIR'!$C$26)*('Ejercicio 3 - TIR'!$D$26-'Ejercicio 3 - TIR'!$C$26)*X177),'Ejercicio 3 - TIR'!$E$26-SQRT(('Ejercicio 3 - TIR'!$E$26-'Ejercicio 3 - TIR'!$C$26)*('Ejercicio 3 - TIR'!$E$26-'Ejercicio 3 - TIR'!$D$26)*(1-X177)))</f>
        <v>0.249358086482675</v>
      </c>
      <c r="Z177" s="16">
        <f ca="1" t="shared" si="956"/>
        <v>1.13960565933933</v>
      </c>
      <c r="AA177" s="16">
        <f ca="1" t="shared" si="957"/>
        <v>1.30955227411541</v>
      </c>
      <c r="AB177" s="16">
        <f ca="1" t="shared" si="958"/>
        <v>1.57448160706116</v>
      </c>
      <c r="AC177" s="16">
        <f ca="1" t="shared" si="959"/>
        <v>1.89841319028154</v>
      </c>
      <c r="AD177" s="16">
        <f ca="1" t="shared" si="960"/>
        <v>2.37179787076362</v>
      </c>
      <c r="AE177" s="15">
        <f ca="1" t="shared" si="961"/>
        <v>4317.40900471763</v>
      </c>
      <c r="AF177" s="15">
        <f ca="1" t="shared" si="962"/>
        <v>4961.25368813288</v>
      </c>
      <c r="AG177" s="15">
        <f ca="1" t="shared" si="963"/>
        <v>5964.94147987034</v>
      </c>
      <c r="AH177" s="15">
        <f ca="1" t="shared" si="964"/>
        <v>7192.15996799097</v>
      </c>
      <c r="AI177" s="15">
        <f ca="1" t="shared" si="965"/>
        <v>8985.58321528649</v>
      </c>
      <c r="AJ177" s="17">
        <f ca="1" t="shared" si="966"/>
        <v>50330.0012747585</v>
      </c>
      <c r="AK177" s="17">
        <f ca="1" t="shared" si="967"/>
        <v>47054.9128535058</v>
      </c>
      <c r="AL177" s="17">
        <f ca="1" t="shared" si="968"/>
        <v>67755.4013466086</v>
      </c>
      <c r="AM177" s="17">
        <f ca="1" t="shared" si="969"/>
        <v>73618.5464247077</v>
      </c>
      <c r="AN177" s="17">
        <f ca="1" t="shared" si="970"/>
        <v>94416.2475475081</v>
      </c>
      <c r="AO177" s="17">
        <f ca="1">C177/'Ejercicio 3 - TIR'!$D$7</f>
        <v>17738.1503317182</v>
      </c>
      <c r="AP177" s="17">
        <f ca="1" t="shared" si="971"/>
        <v>32591.8509430403</v>
      </c>
      <c r="AQ177" s="17">
        <f ca="1" t="shared" si="972"/>
        <v>29316.7625217876</v>
      </c>
      <c r="AR177" s="17">
        <f ca="1" t="shared" si="973"/>
        <v>50017.2510148904</v>
      </c>
      <c r="AS177" s="17">
        <f ca="1" t="shared" si="974"/>
        <v>55880.3960929895</v>
      </c>
      <c r="AT177" s="17">
        <f ca="1" t="shared" si="975"/>
        <v>76678.0972157899</v>
      </c>
      <c r="AU177" s="17">
        <f ca="1">AP177*'Ejercicio 3 - TIR'!$D$5</f>
        <v>16295.9254715201</v>
      </c>
      <c r="AV177" s="17">
        <f ca="1">AQ177*'Ejercicio 3 - TIR'!$D$5</f>
        <v>14658.3812608938</v>
      </c>
      <c r="AW177" s="17">
        <f ca="1">AR177*'Ejercicio 3 - TIR'!$D$5</f>
        <v>25008.6255074452</v>
      </c>
      <c r="AX177" s="17">
        <f ca="1">AS177*'Ejercicio 3 - TIR'!$D$5</f>
        <v>27940.1980464948</v>
      </c>
      <c r="AY177" s="17">
        <f ca="1">AT177*'Ejercicio 3 - TIR'!$D$5</f>
        <v>38339.0486078949</v>
      </c>
      <c r="AZ177" s="17">
        <f ca="1" t="shared" ref="AZ177:BD177" si="1313">AJ177-AU177-AE177</f>
        <v>29716.6667985207</v>
      </c>
      <c r="BA177" s="17">
        <f ca="1" t="shared" si="1313"/>
        <v>27435.2779044791</v>
      </c>
      <c r="BB177" s="17">
        <f ca="1" t="shared" si="1313"/>
        <v>36781.834359293</v>
      </c>
      <c r="BC177" s="17">
        <f ca="1" t="shared" si="1313"/>
        <v>38486.188410222</v>
      </c>
      <c r="BD177" s="17">
        <f ca="1" t="shared" si="1313"/>
        <v>47091.6157243266</v>
      </c>
      <c r="BE177" s="17">
        <f ca="1" t="shared" ref="BE177:BI177" si="1314">AZ177/Z177</f>
        <v>26076.2716953763</v>
      </c>
      <c r="BF177" s="17">
        <f ca="1" t="shared" si="1314"/>
        <v>20950.1204699991</v>
      </c>
      <c r="BG177" s="17">
        <f ca="1" t="shared" si="1314"/>
        <v>23361.2347037499</v>
      </c>
      <c r="BH177" s="17">
        <f ca="1" t="shared" si="1314"/>
        <v>20272.8197461135</v>
      </c>
      <c r="BI177" s="17">
        <f ca="1" t="shared" si="1314"/>
        <v>19854.8182814437</v>
      </c>
      <c r="BJ177" s="17">
        <f ca="1" t="shared" si="978"/>
        <v>73349.6158613134</v>
      </c>
      <c r="BK177" s="17">
        <f ca="1" t="shared" si="979"/>
        <v>42071.3071880542</v>
      </c>
      <c r="BL177" s="17">
        <f ca="1" t="shared" si="980"/>
        <v>115420.923049368</v>
      </c>
      <c r="BM177" s="17">
        <f ca="1">BK177*'Ejercicio 3 - TIR'!$D$5</f>
        <v>21035.6535940271</v>
      </c>
      <c r="BN177" s="17">
        <f ca="1" t="shared" si="981"/>
        <v>94385.2694553405</v>
      </c>
      <c r="BO177" s="17">
        <f ca="1" t="shared" si="982"/>
        <v>39794.8200471874</v>
      </c>
      <c r="BP177" s="17">
        <f ca="1" t="shared" si="983"/>
        <v>-119616.496539919</v>
      </c>
      <c r="BQ177" s="17">
        <f ca="1" t="shared" ref="BQ177:BT177" si="1315">BE177</f>
        <v>26076.2716953763</v>
      </c>
      <c r="BR177" s="17">
        <f ca="1" t="shared" si="1315"/>
        <v>20950.1204699991</v>
      </c>
      <c r="BS177" s="17">
        <f ca="1" t="shared" si="1315"/>
        <v>23361.2347037499</v>
      </c>
      <c r="BT177" s="17">
        <f ca="1" t="shared" si="1315"/>
        <v>20272.8197461135</v>
      </c>
      <c r="BU177" s="17">
        <f ca="1" t="shared" si="985"/>
        <v>59649.6383286311</v>
      </c>
      <c r="BV177" s="19">
        <f ca="1" t="shared" si="986"/>
        <v>7.03207569505691</v>
      </c>
    </row>
    <row r="178" ht="15" customHeight="1" spans="1:74">
      <c r="A178" s="15">
        <v>177</v>
      </c>
      <c r="B178" s="16">
        <f ca="1" t="shared" ref="B178:F178" si="1316">RAND()</f>
        <v>0.227157330761832</v>
      </c>
      <c r="C178" s="17">
        <f ca="1">IF(B178&lt;=('Ejercicio 3 - TIR'!$D$13-'Ejercicio 3 - TIR'!$C$13)/('Ejercicio 3 - TIR'!$E$13-'Ejercicio 3 - TIR'!$C$13),'Ejercicio 3 - TIR'!$C$13+SQRT(('Ejercicio 3 - TIR'!$E$13-'Ejercicio 3 - TIR'!$C$13)*('Ejercicio 3 - TIR'!$D$13-'Ejercicio 3 - TIR'!$C$13)*B178),'Ejercicio 3 - TIR'!$E$13-SQRT(('Ejercicio 3 - TIR'!$E$13-'Ejercicio 3 - TIR'!$C$13)*('Ejercicio 3 - TIR'!$E$13-'Ejercicio 3 - TIR'!$D$13)*(1-B178)))</f>
        <v>69532.2050074856</v>
      </c>
      <c r="D178" s="16">
        <f ca="1" t="shared" si="1316"/>
        <v>0.834769919032371</v>
      </c>
      <c r="E178" s="17">
        <f ca="1">IF(D178&lt;=('Ejercicio 3 - TIR'!$D$14-'Ejercicio 3 - TIR'!$C$14)/('Ejercicio 3 - TIR'!$E$14-'Ejercicio 3 - TIR'!$C$14),'Ejercicio 3 - TIR'!$C$14+SQRT(('Ejercicio 3 - TIR'!$E$14-'Ejercicio 3 - TIR'!$C$14)*('Ejercicio 3 - TIR'!$D$14-'Ejercicio 3 - TIR'!$C$14)*D178),'Ejercicio 3 - TIR'!$E$14-SQRT(('Ejercicio 3 - TIR'!$E$14-'Ejercicio 3 - TIR'!$C$14)*('Ejercicio 3 - TIR'!$E$14-'Ejercicio 3 - TIR'!$D$14)*(1-D178)))</f>
        <v>35021.5954217094</v>
      </c>
      <c r="F178" s="16">
        <f ca="1" t="shared" si="1316"/>
        <v>0.325142268533528</v>
      </c>
      <c r="G178" s="17">
        <f ca="1">IF(F178&lt;=('Ejercicio 3 - TIR'!$D$18-'Ejercicio 3 - TIR'!$C$18)/('Ejercicio 3 - TIR'!$E$18-'Ejercicio 3 - TIR'!$C$18),'Ejercicio 3 - TIR'!$C$18+SQRT(('Ejercicio 3 - TIR'!$E$18-'Ejercicio 3 - TIR'!$C$18)*('Ejercicio 3 - TIR'!$D$18-'Ejercicio 3 - TIR'!$C$18)*F178),'Ejercicio 3 - TIR'!$E$18-SQRT(('Ejercicio 3 - TIR'!$E$18-'Ejercicio 3 - TIR'!$C$18)*('Ejercicio 3 - TIR'!$E$18-'Ejercicio 3 - TIR'!$D$18)*(1-F178)))</f>
        <v>36983.6480638724</v>
      </c>
      <c r="H178" s="16">
        <f ca="1" t="shared" ref="H178:L178" si="1317">RAND()</f>
        <v>0.584409540551561</v>
      </c>
      <c r="I178" s="17">
        <f ca="1">IF(H178&lt;=('Ejercicio 3 - TIR'!$D$18-'Ejercicio 3 - TIR'!$C$18)/('Ejercicio 3 - TIR'!$E$18-'Ejercicio 3 - TIR'!$C$18),'Ejercicio 3 - TIR'!$C$18+SQRT(('Ejercicio 3 - TIR'!$E$18-'Ejercicio 3 - TIR'!$C$18)*('Ejercicio 3 - TIR'!$D$18-'Ejercicio 3 - TIR'!$C$18)*H178),'Ejercicio 3 - TIR'!$E$18-SQRT(('Ejercicio 3 - TIR'!$E$18-'Ejercicio 3 - TIR'!$C$18)*('Ejercicio 3 - TIR'!$E$18-'Ejercicio 3 - TIR'!$D$18)*(1-H178)))</f>
        <v>39362.768345032</v>
      </c>
      <c r="J178" s="16">
        <f ca="1" t="shared" si="1317"/>
        <v>0.0947691751257163</v>
      </c>
      <c r="K178" s="17">
        <f ca="1">IF(J178&lt;=('Ejercicio 3 - TIR'!$D$18-'Ejercicio 3 - TIR'!$C$18)/('Ejercicio 3 - TIR'!$E$18-'Ejercicio 3 - TIR'!$C$18),'Ejercicio 3 - TIR'!$C$18+SQRT(('Ejercicio 3 - TIR'!$E$18-'Ejercicio 3 - TIR'!$C$18)*('Ejercicio 3 - TIR'!$D$18-'Ejercicio 3 - TIR'!$C$18)*J178),'Ejercicio 3 - TIR'!$E$18-SQRT(('Ejercicio 3 - TIR'!$E$18-'Ejercicio 3 - TIR'!$C$18)*('Ejercicio 3 - TIR'!$E$18-'Ejercicio 3 - TIR'!$D$18)*(1-J178)))</f>
        <v>33770.3284033168</v>
      </c>
      <c r="L178" s="16">
        <f ca="1" t="shared" si="1317"/>
        <v>0.524078900727761</v>
      </c>
      <c r="M178" s="17">
        <f ca="1">IF(L178&lt;=('Ejercicio 3 - TIR'!$D$18-'Ejercicio 3 - TIR'!$C$18)/('Ejercicio 3 - TIR'!$E$18-'Ejercicio 3 - TIR'!$C$18),'Ejercicio 3 - TIR'!$C$18+SQRT(('Ejercicio 3 - TIR'!$E$18-'Ejercicio 3 - TIR'!$C$18)*('Ejercicio 3 - TIR'!$D$18-'Ejercicio 3 - TIR'!$C$18)*L178),'Ejercicio 3 - TIR'!$E$18-SQRT(('Ejercicio 3 - TIR'!$E$18-'Ejercicio 3 - TIR'!$C$18)*('Ejercicio 3 - TIR'!$E$18-'Ejercicio 3 - TIR'!$D$18)*(1-L178)))</f>
        <v>38866.3315474419</v>
      </c>
      <c r="N178" s="16">
        <f ca="1" t="shared" ref="N178:R178" si="1318">RAND()</f>
        <v>0.581459409467894</v>
      </c>
      <c r="O178" s="17">
        <f ca="1">IF(N178&lt;=('Ejercicio 3 - TIR'!$D$18-'Ejercicio 3 - TIR'!$C$18)/('Ejercicio 3 - TIR'!$E$18-'Ejercicio 3 - TIR'!$C$18),'Ejercicio 3 - TIR'!$C$18+SQRT(('Ejercicio 3 - TIR'!$E$18-'Ejercicio 3 - TIR'!$C$18)*('Ejercicio 3 - TIR'!$D$18-'Ejercicio 3 - TIR'!$C$18)*N178),'Ejercicio 3 - TIR'!$E$18-SQRT(('Ejercicio 3 - TIR'!$E$18-'Ejercicio 3 - TIR'!$C$18)*('Ejercicio 3 - TIR'!$E$18-'Ejercicio 3 - TIR'!$D$18)*(1-N178)))</f>
        <v>39339.1065643446</v>
      </c>
      <c r="P178" s="16">
        <f ca="1" t="shared" si="1318"/>
        <v>0.152581117060291</v>
      </c>
      <c r="Q178" s="18">
        <f ca="1">IF(P178&lt;=('Ejercicio 3 - TIR'!$D$22-'Ejercicio 3 - TIR'!$C$22)/('Ejercicio 3 - TIR'!$E$22-'Ejercicio 3 - TIR'!$C$22),'Ejercicio 3 - TIR'!$C$22+SQRT(('Ejercicio 3 - TIR'!$E$22-'Ejercicio 3 - TIR'!$C$22)*('Ejercicio 3 - TIR'!$D$22-'Ejercicio 3 - TIR'!$C$22)*P178),'Ejercicio 3 - TIR'!$E$22-SQRT(('Ejercicio 3 - TIR'!$E$22-'Ejercicio 3 - TIR'!$C$22)*('Ejercicio 3 - TIR'!$E$22-'Ejercicio 3 - TIR'!$D$22)*(1-P178)))</f>
        <v>0.136572447336122</v>
      </c>
      <c r="R178" s="16">
        <f ca="1" t="shared" si="1318"/>
        <v>0.79516491351561</v>
      </c>
      <c r="S178" s="18">
        <f ca="1">IF(R178&lt;=('Ejercicio 3 - TIR'!$D$23-'Ejercicio 3 - TIR'!$C$23)/('Ejercicio 3 - TIR'!$E$23-'Ejercicio 3 - TIR'!$C$23),'Ejercicio 3 - TIR'!$C$23+SQRT(('Ejercicio 3 - TIR'!$E$23-'Ejercicio 3 - TIR'!$C$23)*('Ejercicio 3 - TIR'!$D$23-'Ejercicio 3 - TIR'!$C$23)*R178),'Ejercicio 3 - TIR'!$E$23-SQRT(('Ejercicio 3 - TIR'!$E$23-'Ejercicio 3 - TIR'!$C$23)*('Ejercicio 3 - TIR'!$E$23-'Ejercicio 3 - TIR'!$D$23)*(1-R178)))</f>
        <v>0.16079835539148</v>
      </c>
      <c r="T178" s="16">
        <f ca="1" t="shared" ref="T178:X178" si="1319">RAND()</f>
        <v>0.968767077564746</v>
      </c>
      <c r="U178" s="18">
        <f ca="1">IF(T178&lt;=('Ejercicio 3 - TIR'!$D$24-'Ejercicio 3 - TIR'!$C$24)/('Ejercicio 3 - TIR'!$E$24-'Ejercicio 3 - TIR'!$C$24),'Ejercicio 3 - TIR'!$C$24+SQRT(('Ejercicio 3 - TIR'!$E$24-'Ejercicio 3 - TIR'!$C$24)*('Ejercicio 3 - TIR'!$D$24-'Ejercicio 3 - TIR'!$C$24)*T178),'Ejercicio 3 - TIR'!$E$24-SQRT(('Ejercicio 3 - TIR'!$E$24-'Ejercicio 3 - TIR'!$C$24)*('Ejercicio 3 - TIR'!$E$24-'Ejercicio 3 - TIR'!$D$24)*(1-T178)))</f>
        <v>0.210648412818205</v>
      </c>
      <c r="V178" s="16">
        <f ca="1" t="shared" si="1319"/>
        <v>0.648960418815935</v>
      </c>
      <c r="W178" s="18">
        <f ca="1">IF(V178&lt;=('Ejercicio 3 - TIR'!$D$25-'Ejercicio 3 - TIR'!$C$25)/('Ejercicio 3 - TIR'!$E$25-'Ejercicio 3 - TIR'!$C$25),'Ejercicio 3 - TIR'!$C$25+SQRT(('Ejercicio 3 - TIR'!$E$25-'Ejercicio 3 - TIR'!$C$25)*('Ejercicio 3 - TIR'!$D$25-'Ejercicio 3 - TIR'!$C$25)*V178),'Ejercicio 3 - TIR'!$E$25-SQRT(('Ejercicio 3 - TIR'!$E$25-'Ejercicio 3 - TIR'!$C$25)*('Ejercicio 3 - TIR'!$E$25-'Ejercicio 3 - TIR'!$D$25)*(1-V178)))</f>
        <v>0.214948059481047</v>
      </c>
      <c r="X178" s="16">
        <f ca="1" t="shared" si="1319"/>
        <v>0.00200605556716837</v>
      </c>
      <c r="Y178" s="18">
        <f ca="1">IF(X178&lt;=('Ejercicio 3 - TIR'!$D$26-'Ejercicio 3 - TIR'!$C$26)/('Ejercicio 3 - TIR'!$E$26-'Ejercicio 3 - TIR'!$C$26),'Ejercicio 3 - TIR'!$C$26+SQRT(('Ejercicio 3 - TIR'!$E$26-'Ejercicio 3 - TIR'!$C$26)*('Ejercicio 3 - TIR'!$D$26-'Ejercicio 3 - TIR'!$C$26)*X178),'Ejercicio 3 - TIR'!$E$26-SQRT(('Ejercicio 3 - TIR'!$E$26-'Ejercicio 3 - TIR'!$C$26)*('Ejercicio 3 - TIR'!$E$26-'Ejercicio 3 - TIR'!$D$26)*(1-X178)))</f>
        <v>0.192327305315457</v>
      </c>
      <c r="Z178" s="16">
        <f ca="1" t="shared" si="956"/>
        <v>1.13657244733612</v>
      </c>
      <c r="AA178" s="16">
        <f ca="1" t="shared" si="957"/>
        <v>1.31933142765104</v>
      </c>
      <c r="AB178" s="16">
        <f ca="1" t="shared" si="958"/>
        <v>1.59724649886691</v>
      </c>
      <c r="AC178" s="16">
        <f ca="1" t="shared" si="959"/>
        <v>1.94057153431125</v>
      </c>
      <c r="AD178" s="16">
        <f ca="1" t="shared" si="960"/>
        <v>2.31379642827721</v>
      </c>
      <c r="AE178" s="15">
        <f ca="1" t="shared" si="961"/>
        <v>4782.98499635837</v>
      </c>
      <c r="AF178" s="15">
        <f ca="1" t="shared" si="962"/>
        <v>5552.08111763492</v>
      </c>
      <c r="AG178" s="15">
        <f ca="1" t="shared" si="963"/>
        <v>6721.61819290264</v>
      </c>
      <c r="AH178" s="15">
        <f ca="1" t="shared" si="964"/>
        <v>8166.41698003956</v>
      </c>
      <c r="AI178" s="15">
        <f ca="1" t="shared" si="965"/>
        <v>9737.04195189296</v>
      </c>
      <c r="AJ178" s="17">
        <f ca="1" t="shared" si="966"/>
        <v>42034.5953913733</v>
      </c>
      <c r="AK178" s="17">
        <f ca="1" t="shared" si="967"/>
        <v>51932.5373569483</v>
      </c>
      <c r="AL178" s="17">
        <f ca="1" t="shared" si="968"/>
        <v>53939.5388077834</v>
      </c>
      <c r="AM178" s="17">
        <f ca="1" t="shared" si="969"/>
        <v>75422.896644069</v>
      </c>
      <c r="AN178" s="17">
        <f ca="1" t="shared" si="970"/>
        <v>91022.684260197</v>
      </c>
      <c r="AO178" s="17">
        <f ca="1">C178/'Ejercicio 3 - TIR'!$D$7</f>
        <v>13906.4410014971</v>
      </c>
      <c r="AP178" s="17">
        <f ca="1" t="shared" si="971"/>
        <v>28128.1543898762</v>
      </c>
      <c r="AQ178" s="17">
        <f ca="1" t="shared" si="972"/>
        <v>38026.0963554512</v>
      </c>
      <c r="AR178" s="17">
        <f ca="1" t="shared" si="973"/>
        <v>40033.0978062863</v>
      </c>
      <c r="AS178" s="17">
        <f ca="1" t="shared" si="974"/>
        <v>61516.4556425719</v>
      </c>
      <c r="AT178" s="17">
        <f ca="1" t="shared" si="975"/>
        <v>77116.2432586999</v>
      </c>
      <c r="AU178" s="17">
        <f ca="1">AP178*'Ejercicio 3 - TIR'!$D$5</f>
        <v>14064.0771949381</v>
      </c>
      <c r="AV178" s="17">
        <f ca="1">AQ178*'Ejercicio 3 - TIR'!$D$5</f>
        <v>19013.0481777256</v>
      </c>
      <c r="AW178" s="17">
        <f ca="1">AR178*'Ejercicio 3 - TIR'!$D$5</f>
        <v>20016.5489031432</v>
      </c>
      <c r="AX178" s="17">
        <f ca="1">AS178*'Ejercicio 3 - TIR'!$D$5</f>
        <v>30758.2278212859</v>
      </c>
      <c r="AY178" s="17">
        <f ca="1">AT178*'Ejercicio 3 - TIR'!$D$5</f>
        <v>38558.12162935</v>
      </c>
      <c r="AZ178" s="17">
        <f ca="1" t="shared" ref="AZ178:BD178" si="1320">AJ178-AU178-AE178</f>
        <v>23187.5332000768</v>
      </c>
      <c r="BA178" s="17">
        <f ca="1" t="shared" si="1320"/>
        <v>27367.4080615878</v>
      </c>
      <c r="BB178" s="17">
        <f ca="1" t="shared" si="1320"/>
        <v>27201.3717117376</v>
      </c>
      <c r="BC178" s="17">
        <f ca="1" t="shared" si="1320"/>
        <v>36498.2518427435</v>
      </c>
      <c r="BD178" s="17">
        <f ca="1" t="shared" si="1320"/>
        <v>42727.5206789541</v>
      </c>
      <c r="BE178" s="17">
        <f ca="1" t="shared" ref="BE178:BI178" si="1321">AZ178/Z178</f>
        <v>20401.2804062102</v>
      </c>
      <c r="BF178" s="17">
        <f ca="1" t="shared" si="1321"/>
        <v>20743.3913026033</v>
      </c>
      <c r="BG178" s="17">
        <f ca="1" t="shared" si="1321"/>
        <v>17030.165181789</v>
      </c>
      <c r="BH178" s="17">
        <f ca="1" t="shared" si="1321"/>
        <v>18807.990943605</v>
      </c>
      <c r="BI178" s="17">
        <f ca="1" t="shared" si="1321"/>
        <v>18466.4131021967</v>
      </c>
      <c r="BJ178" s="17">
        <f ca="1" t="shared" si="978"/>
        <v>81032.8423993208</v>
      </c>
      <c r="BK178" s="17">
        <f ca="1" t="shared" si="979"/>
        <v>32176.6735193118</v>
      </c>
      <c r="BL178" s="17">
        <f ca="1" t="shared" si="980"/>
        <v>113209.515918633</v>
      </c>
      <c r="BM178" s="17">
        <f ca="1">BK178*'Ejercicio 3 - TIR'!$D$5</f>
        <v>16088.3367596559</v>
      </c>
      <c r="BN178" s="17">
        <f ca="1" t="shared" si="981"/>
        <v>97121.1791589767</v>
      </c>
      <c r="BO178" s="17">
        <f ca="1" t="shared" si="982"/>
        <v>41974.815922458</v>
      </c>
      <c r="BP178" s="17">
        <f ca="1" t="shared" si="983"/>
        <v>-104553.800429195</v>
      </c>
      <c r="BQ178" s="17">
        <f ca="1" t="shared" ref="BQ178:BT178" si="1322">BE178</f>
        <v>20401.2804062102</v>
      </c>
      <c r="BR178" s="17">
        <f ca="1" t="shared" si="1322"/>
        <v>20743.3913026033</v>
      </c>
      <c r="BS178" s="17">
        <f ca="1" t="shared" si="1322"/>
        <v>17030.165181789</v>
      </c>
      <c r="BT178" s="17">
        <f ca="1" t="shared" si="1322"/>
        <v>18807.990943605</v>
      </c>
      <c r="BU178" s="17">
        <f ca="1" t="shared" si="985"/>
        <v>60441.2290246547</v>
      </c>
      <c r="BV178" s="19">
        <f ca="1" t="shared" si="986"/>
        <v>8.1825706925595</v>
      </c>
    </row>
    <row r="179" ht="15" customHeight="1" spans="1:74">
      <c r="A179" s="15">
        <v>178</v>
      </c>
      <c r="B179" s="16">
        <f ca="1" t="shared" ref="B179:F179" si="1323">RAND()</f>
        <v>0.527380151056922</v>
      </c>
      <c r="C179" s="17">
        <f ca="1">IF(B179&lt;=('Ejercicio 3 - TIR'!$D$13-'Ejercicio 3 - TIR'!$C$13)/('Ejercicio 3 - TIR'!$E$13-'Ejercicio 3 - TIR'!$C$13),'Ejercicio 3 - TIR'!$C$13+SQRT(('Ejercicio 3 - TIR'!$E$13-'Ejercicio 3 - TIR'!$C$13)*('Ejercicio 3 - TIR'!$D$13-'Ejercicio 3 - TIR'!$C$13)*B179),'Ejercicio 3 - TIR'!$E$13-SQRT(('Ejercicio 3 - TIR'!$E$13-'Ejercicio 3 - TIR'!$C$13)*('Ejercicio 3 - TIR'!$E$13-'Ejercicio 3 - TIR'!$D$13)*(1-B179)))</f>
        <v>76185.2184823859</v>
      </c>
      <c r="D179" s="16">
        <f ca="1" t="shared" si="1323"/>
        <v>0.685210680408102</v>
      </c>
      <c r="E179" s="17">
        <f ca="1">IF(D179&lt;=('Ejercicio 3 - TIR'!$D$14-'Ejercicio 3 - TIR'!$C$14)/('Ejercicio 3 - TIR'!$E$14-'Ejercicio 3 - TIR'!$C$14),'Ejercicio 3 - TIR'!$C$14+SQRT(('Ejercicio 3 - TIR'!$E$14-'Ejercicio 3 - TIR'!$C$14)*('Ejercicio 3 - TIR'!$D$14-'Ejercicio 3 - TIR'!$C$14)*D179),'Ejercicio 3 - TIR'!$E$14-SQRT(('Ejercicio 3 - TIR'!$E$14-'Ejercicio 3 - TIR'!$C$14)*('Ejercicio 3 - TIR'!$E$14-'Ejercicio 3 - TIR'!$D$14)*(1-D179)))</f>
        <v>33128.4355537633</v>
      </c>
      <c r="F179" s="16">
        <f ca="1" t="shared" si="1323"/>
        <v>0.10258384113422</v>
      </c>
      <c r="G179" s="17">
        <f ca="1">IF(F179&lt;=('Ejercicio 3 - TIR'!$D$18-'Ejercicio 3 - TIR'!$C$18)/('Ejercicio 3 - TIR'!$E$18-'Ejercicio 3 - TIR'!$C$18),'Ejercicio 3 - TIR'!$C$18+SQRT(('Ejercicio 3 - TIR'!$E$18-'Ejercicio 3 - TIR'!$C$18)*('Ejercicio 3 - TIR'!$D$18-'Ejercicio 3 - TIR'!$C$18)*F179),'Ejercicio 3 - TIR'!$E$18-SQRT(('Ejercicio 3 - TIR'!$E$18-'Ejercicio 3 - TIR'!$C$18)*('Ejercicio 3 - TIR'!$E$18-'Ejercicio 3 - TIR'!$D$18)*(1-F179)))</f>
        <v>33922.7001121846</v>
      </c>
      <c r="H179" s="16">
        <f ca="1" t="shared" ref="H179:L179" si="1324">RAND()</f>
        <v>0.53470771227677</v>
      </c>
      <c r="I179" s="17">
        <f ca="1">IF(H179&lt;=('Ejercicio 3 - TIR'!$D$18-'Ejercicio 3 - TIR'!$C$18)/('Ejercicio 3 - TIR'!$E$18-'Ejercicio 3 - TIR'!$C$18),'Ejercicio 3 - TIR'!$C$18+SQRT(('Ejercicio 3 - TIR'!$E$18-'Ejercicio 3 - TIR'!$C$18)*('Ejercicio 3 - TIR'!$D$18-'Ejercicio 3 - TIR'!$C$18)*H179),'Ejercicio 3 - TIR'!$E$18-SQRT(('Ejercicio 3 - TIR'!$E$18-'Ejercicio 3 - TIR'!$C$18)*('Ejercicio 3 - TIR'!$E$18-'Ejercicio 3 - TIR'!$D$18)*(1-H179)))</f>
        <v>38955.7890127847</v>
      </c>
      <c r="J179" s="16">
        <f ca="1" t="shared" si="1324"/>
        <v>0.242874929767092</v>
      </c>
      <c r="K179" s="17">
        <f ca="1">IF(J179&lt;=('Ejercicio 3 - TIR'!$D$18-'Ejercicio 3 - TIR'!$C$18)/('Ejercicio 3 - TIR'!$E$18-'Ejercicio 3 - TIR'!$C$18),'Ejercicio 3 - TIR'!$C$18+SQRT(('Ejercicio 3 - TIR'!$E$18-'Ejercicio 3 - TIR'!$C$18)*('Ejercicio 3 - TIR'!$D$18-'Ejercicio 3 - TIR'!$C$18)*J179),'Ejercicio 3 - TIR'!$E$18-SQRT(('Ejercicio 3 - TIR'!$E$18-'Ejercicio 3 - TIR'!$C$18)*('Ejercicio 3 - TIR'!$E$18-'Ejercicio 3 - TIR'!$D$18)*(1-J179)))</f>
        <v>36035.8296418192</v>
      </c>
      <c r="L179" s="16">
        <f ca="1" t="shared" si="1324"/>
        <v>0.776926293900132</v>
      </c>
      <c r="M179" s="17">
        <f ca="1">IF(L179&lt;=('Ejercicio 3 - TIR'!$D$18-'Ejercicio 3 - TIR'!$C$18)/('Ejercicio 3 - TIR'!$E$18-'Ejercicio 3 - TIR'!$C$18),'Ejercicio 3 - TIR'!$C$18+SQRT(('Ejercicio 3 - TIR'!$E$18-'Ejercicio 3 - TIR'!$C$18)*('Ejercicio 3 - TIR'!$D$18-'Ejercicio 3 - TIR'!$C$18)*L179),'Ejercicio 3 - TIR'!$E$18-SQRT(('Ejercicio 3 - TIR'!$E$18-'Ejercicio 3 - TIR'!$C$18)*('Ejercicio 3 - TIR'!$E$18-'Ejercicio 3 - TIR'!$D$18)*(1-L179)))</f>
        <v>40909.7031944503</v>
      </c>
      <c r="N179" s="16">
        <f ca="1" t="shared" ref="N179:R179" si="1325">RAND()</f>
        <v>0.232062111736925</v>
      </c>
      <c r="O179" s="17">
        <f ca="1">IF(N179&lt;=('Ejercicio 3 - TIR'!$D$18-'Ejercicio 3 - TIR'!$C$18)/('Ejercicio 3 - TIR'!$E$18-'Ejercicio 3 - TIR'!$C$18),'Ejercicio 3 - TIR'!$C$18+SQRT(('Ejercicio 3 - TIR'!$E$18-'Ejercicio 3 - TIR'!$C$18)*('Ejercicio 3 - TIR'!$D$18-'Ejercicio 3 - TIR'!$C$18)*N179),'Ejercicio 3 - TIR'!$E$18-SQRT(('Ejercicio 3 - TIR'!$E$18-'Ejercicio 3 - TIR'!$C$18)*('Ejercicio 3 - TIR'!$E$18-'Ejercicio 3 - TIR'!$D$18)*(1-N179)))</f>
        <v>35899.9420980666</v>
      </c>
      <c r="P179" s="16">
        <f ca="1" t="shared" si="1325"/>
        <v>0.714301485982097</v>
      </c>
      <c r="Q179" s="18">
        <f ca="1">IF(P179&lt;=('Ejercicio 3 - TIR'!$D$22-'Ejercicio 3 - TIR'!$C$22)/('Ejercicio 3 - TIR'!$E$22-'Ejercicio 3 - TIR'!$C$22),'Ejercicio 3 - TIR'!$C$22+SQRT(('Ejercicio 3 - TIR'!$E$22-'Ejercicio 3 - TIR'!$C$22)*('Ejercicio 3 - TIR'!$D$22-'Ejercicio 3 - TIR'!$C$22)*P179),'Ejercicio 3 - TIR'!$E$22-SQRT(('Ejercicio 3 - TIR'!$E$22-'Ejercicio 3 - TIR'!$C$22)*('Ejercicio 3 - TIR'!$E$22-'Ejercicio 3 - TIR'!$D$22)*(1-P179)))</f>
        <v>0.15732275754788</v>
      </c>
      <c r="R179" s="16">
        <f ca="1" t="shared" si="1325"/>
        <v>0.854015358195662</v>
      </c>
      <c r="S179" s="18">
        <f ca="1">IF(R179&lt;=('Ejercicio 3 - TIR'!$D$23-'Ejercicio 3 - TIR'!$C$23)/('Ejercicio 3 - TIR'!$E$23-'Ejercicio 3 - TIR'!$C$23),'Ejercicio 3 - TIR'!$C$23+SQRT(('Ejercicio 3 - TIR'!$E$23-'Ejercicio 3 - TIR'!$C$23)*('Ejercicio 3 - TIR'!$D$23-'Ejercicio 3 - TIR'!$C$23)*R179),'Ejercicio 3 - TIR'!$E$23-SQRT(('Ejercicio 3 - TIR'!$E$23-'Ejercicio 3 - TIR'!$C$23)*('Ejercicio 3 - TIR'!$E$23-'Ejercicio 3 - TIR'!$D$23)*(1-R179)))</f>
        <v>0.163789745367583</v>
      </c>
      <c r="T179" s="16">
        <f ca="1" t="shared" ref="T179:X179" si="1326">RAND()</f>
        <v>0.0274285118884323</v>
      </c>
      <c r="U179" s="18">
        <f ca="1">IF(T179&lt;=('Ejercicio 3 - TIR'!$D$24-'Ejercicio 3 - TIR'!$C$24)/('Ejercicio 3 - TIR'!$E$24-'Ejercicio 3 - TIR'!$C$24),'Ejercicio 3 - TIR'!$C$24+SQRT(('Ejercicio 3 - TIR'!$E$24-'Ejercicio 3 - TIR'!$C$24)*('Ejercicio 3 - TIR'!$D$24-'Ejercicio 3 - TIR'!$C$24)*T179),'Ejercicio 3 - TIR'!$E$24-SQRT(('Ejercicio 3 - TIR'!$E$24-'Ejercicio 3 - TIR'!$C$24)*('Ejercicio 3 - TIR'!$E$24-'Ejercicio 3 - TIR'!$D$24)*(1-T179)))</f>
        <v>0.157589458147042</v>
      </c>
      <c r="V179" s="16">
        <f ca="1" t="shared" si="1326"/>
        <v>0.251419641489204</v>
      </c>
      <c r="W179" s="18">
        <f ca="1">IF(V179&lt;=('Ejercicio 3 - TIR'!$D$25-'Ejercicio 3 - TIR'!$C$25)/('Ejercicio 3 - TIR'!$E$25-'Ejercicio 3 - TIR'!$C$25),'Ejercicio 3 - TIR'!$C$25+SQRT(('Ejercicio 3 - TIR'!$E$25-'Ejercicio 3 - TIR'!$C$25)*('Ejercicio 3 - TIR'!$D$25-'Ejercicio 3 - TIR'!$C$25)*V179),'Ejercicio 3 - TIR'!$E$25-SQRT(('Ejercicio 3 - TIR'!$E$25-'Ejercicio 3 - TIR'!$C$25)*('Ejercicio 3 - TIR'!$E$25-'Ejercicio 3 - TIR'!$D$25)*(1-V179)))</f>
        <v>0.198761329859178</v>
      </c>
      <c r="X179" s="16">
        <f ca="1" t="shared" si="1326"/>
        <v>0.800650589507065</v>
      </c>
      <c r="Y179" s="18">
        <f ca="1">IF(X179&lt;=('Ejercicio 3 - TIR'!$D$26-'Ejercicio 3 - TIR'!$C$26)/('Ejercicio 3 - TIR'!$E$26-'Ejercicio 3 - TIR'!$C$26),'Ejercicio 3 - TIR'!$C$26+SQRT(('Ejercicio 3 - TIR'!$E$26-'Ejercicio 3 - TIR'!$C$26)*('Ejercicio 3 - TIR'!$D$26-'Ejercicio 3 - TIR'!$C$26)*X179),'Ejercicio 3 - TIR'!$E$26-SQRT(('Ejercicio 3 - TIR'!$E$26-'Ejercicio 3 - TIR'!$C$26)*('Ejercicio 3 - TIR'!$E$26-'Ejercicio 3 - TIR'!$D$26)*(1-X179)))</f>
        <v>0.247190141471475</v>
      </c>
      <c r="Z179" s="16">
        <f ca="1" t="shared" si="956"/>
        <v>1.15732275754788</v>
      </c>
      <c r="AA179" s="16">
        <f ca="1" t="shared" si="957"/>
        <v>1.34688035731476</v>
      </c>
      <c r="AB179" s="16">
        <f ca="1" t="shared" si="958"/>
        <v>1.55913450301288</v>
      </c>
      <c r="AC179" s="16">
        <f ca="1" t="shared" si="959"/>
        <v>1.86903015026105</v>
      </c>
      <c r="AD179" s="16">
        <f ca="1" t="shared" si="960"/>
        <v>2.33103597751853</v>
      </c>
      <c r="AE179" s="15">
        <f ca="1" t="shared" si="961"/>
        <v>5211.85683456527</v>
      </c>
      <c r="AF179" s="15">
        <f ca="1" t="shared" si="962"/>
        <v>6065.50553839101</v>
      </c>
      <c r="AG179" s="15">
        <f ca="1" t="shared" si="963"/>
        <v>7021.36526957394</v>
      </c>
      <c r="AH179" s="15">
        <f ca="1" t="shared" si="964"/>
        <v>8416.9411679815</v>
      </c>
      <c r="AI179" s="15">
        <f ca="1" t="shared" si="965"/>
        <v>10497.5260460519</v>
      </c>
      <c r="AJ179" s="17">
        <f ca="1" t="shared" si="966"/>
        <v>39259.5128373033</v>
      </c>
      <c r="AK179" s="17">
        <f ca="1" t="shared" si="967"/>
        <v>52468.7870250177</v>
      </c>
      <c r="AL179" s="17">
        <f ca="1" t="shared" si="968"/>
        <v>56184.7053392548</v>
      </c>
      <c r="AM179" s="17">
        <f ca="1" t="shared" si="969"/>
        <v>76461.4687086585</v>
      </c>
      <c r="AN179" s="17">
        <f ca="1" t="shared" si="970"/>
        <v>83684.0566214255</v>
      </c>
      <c r="AO179" s="17">
        <f ca="1">C179/'Ejercicio 3 - TIR'!$D$7</f>
        <v>15237.0436964772</v>
      </c>
      <c r="AP179" s="17">
        <f ca="1" t="shared" si="971"/>
        <v>24022.4691408261</v>
      </c>
      <c r="AQ179" s="17">
        <f ca="1" t="shared" si="972"/>
        <v>37231.7433285406</v>
      </c>
      <c r="AR179" s="17">
        <f ca="1" t="shared" si="973"/>
        <v>40947.6616427776</v>
      </c>
      <c r="AS179" s="17">
        <f ca="1" t="shared" si="974"/>
        <v>61224.4250121813</v>
      </c>
      <c r="AT179" s="17">
        <f ca="1" t="shared" si="975"/>
        <v>68447.0129249483</v>
      </c>
      <c r="AU179" s="17">
        <f ca="1">AP179*'Ejercicio 3 - TIR'!$D$5</f>
        <v>12011.234570413</v>
      </c>
      <c r="AV179" s="17">
        <f ca="1">AQ179*'Ejercicio 3 - TIR'!$D$5</f>
        <v>18615.8716642703</v>
      </c>
      <c r="AW179" s="17">
        <f ca="1">AR179*'Ejercicio 3 - TIR'!$D$5</f>
        <v>20473.8308213888</v>
      </c>
      <c r="AX179" s="17">
        <f ca="1">AS179*'Ejercicio 3 - TIR'!$D$5</f>
        <v>30612.2125060907</v>
      </c>
      <c r="AY179" s="17">
        <f ca="1">AT179*'Ejercicio 3 - TIR'!$D$5</f>
        <v>34223.5064624741</v>
      </c>
      <c r="AZ179" s="17">
        <f ca="1" t="shared" ref="AZ179:BD179" si="1327">AJ179-AU179-AE179</f>
        <v>22036.4214323249</v>
      </c>
      <c r="BA179" s="17">
        <f ca="1" t="shared" si="1327"/>
        <v>27787.4098223564</v>
      </c>
      <c r="BB179" s="17">
        <f ca="1" t="shared" si="1327"/>
        <v>28689.509248292</v>
      </c>
      <c r="BC179" s="17">
        <f ca="1" t="shared" si="1327"/>
        <v>37432.3150345863</v>
      </c>
      <c r="BD179" s="17">
        <f ca="1" t="shared" si="1327"/>
        <v>38963.0241128994</v>
      </c>
      <c r="BE179" s="17">
        <f ca="1" t="shared" ref="BE179:BI179" si="1328">AZ179/Z179</f>
        <v>19040.8607180726</v>
      </c>
      <c r="BF179" s="17">
        <f ca="1" t="shared" si="1328"/>
        <v>20630.9414726008</v>
      </c>
      <c r="BG179" s="17">
        <f ca="1" t="shared" si="1328"/>
        <v>18400.9199930168</v>
      </c>
      <c r="BH179" s="17">
        <f ca="1" t="shared" si="1328"/>
        <v>20027.6678411839</v>
      </c>
      <c r="BI179" s="17">
        <f ca="1" t="shared" si="1328"/>
        <v>16714.8960756826</v>
      </c>
      <c r="BJ179" s="17">
        <f ca="1" t="shared" si="978"/>
        <v>77223.5751547263</v>
      </c>
      <c r="BK179" s="17">
        <f ca="1" t="shared" si="979"/>
        <v>35518.0970475103</v>
      </c>
      <c r="BL179" s="17">
        <f ca="1" t="shared" si="980"/>
        <v>112741.672202237</v>
      </c>
      <c r="BM179" s="17">
        <f ca="1">BK179*'Ejercicio 3 - TIR'!$D$5</f>
        <v>17759.0485237551</v>
      </c>
      <c r="BN179" s="17">
        <f ca="1" t="shared" si="981"/>
        <v>94982.6236784815</v>
      </c>
      <c r="BO179" s="17">
        <f ca="1" t="shared" si="982"/>
        <v>40746.9574020019</v>
      </c>
      <c r="BP179" s="17">
        <f ca="1" t="shared" si="983"/>
        <v>-109313.654036149</v>
      </c>
      <c r="BQ179" s="17">
        <f ca="1" t="shared" ref="BQ179:BT179" si="1329">BE179</f>
        <v>19040.8607180726</v>
      </c>
      <c r="BR179" s="17">
        <f ca="1" t="shared" si="1329"/>
        <v>20630.9414726008</v>
      </c>
      <c r="BS179" s="17">
        <f ca="1" t="shared" si="1329"/>
        <v>18400.9199930168</v>
      </c>
      <c r="BT179" s="17">
        <f ca="1" t="shared" si="1329"/>
        <v>20027.6678411839</v>
      </c>
      <c r="BU179" s="17">
        <f ca="1" t="shared" si="985"/>
        <v>57461.8534776844</v>
      </c>
      <c r="BV179" s="19">
        <f ca="1" t="shared" si="986"/>
        <v>6.35618204487967</v>
      </c>
    </row>
    <row r="180" ht="15" customHeight="1" spans="1:74">
      <c r="A180" s="15">
        <v>179</v>
      </c>
      <c r="B180" s="16">
        <f ca="1" t="shared" ref="B180:F180" si="1330">RAND()</f>
        <v>0.281090884684384</v>
      </c>
      <c r="C180" s="17">
        <f ca="1">IF(B180&lt;=('Ejercicio 3 - TIR'!$D$13-'Ejercicio 3 - TIR'!$C$13)/('Ejercicio 3 - TIR'!$E$13-'Ejercicio 3 - TIR'!$C$13),'Ejercicio 3 - TIR'!$C$13+SQRT(('Ejercicio 3 - TIR'!$E$13-'Ejercicio 3 - TIR'!$C$13)*('Ejercicio 3 - TIR'!$D$13-'Ejercicio 3 - TIR'!$C$13)*B180),'Ejercicio 3 - TIR'!$E$13-SQRT(('Ejercicio 3 - TIR'!$E$13-'Ejercicio 3 - TIR'!$C$13)*('Ejercicio 3 - TIR'!$E$13-'Ejercicio 3 - TIR'!$D$13)*(1-B180)))</f>
        <v>70628.3991178768</v>
      </c>
      <c r="D180" s="16">
        <f ca="1" t="shared" si="1330"/>
        <v>0.611474150267917</v>
      </c>
      <c r="E180" s="17">
        <f ca="1">IF(D180&lt;=('Ejercicio 3 - TIR'!$D$14-'Ejercicio 3 - TIR'!$C$14)/('Ejercicio 3 - TIR'!$E$14-'Ejercicio 3 - TIR'!$C$14),'Ejercicio 3 - TIR'!$C$14+SQRT(('Ejercicio 3 - TIR'!$E$14-'Ejercicio 3 - TIR'!$C$14)*('Ejercicio 3 - TIR'!$D$14-'Ejercicio 3 - TIR'!$C$14)*D180),'Ejercicio 3 - TIR'!$E$14-SQRT(('Ejercicio 3 - TIR'!$E$14-'Ejercicio 3 - TIR'!$C$14)*('Ejercicio 3 - TIR'!$E$14-'Ejercicio 3 - TIR'!$D$14)*(1-D180)))</f>
        <v>32365.9396478799</v>
      </c>
      <c r="F180" s="16">
        <f ca="1" t="shared" si="1330"/>
        <v>0.180488941825042</v>
      </c>
      <c r="G180" s="17">
        <f ca="1">IF(F180&lt;=('Ejercicio 3 - TIR'!$D$18-'Ejercicio 3 - TIR'!$C$18)/('Ejercicio 3 - TIR'!$E$18-'Ejercicio 3 - TIR'!$C$18),'Ejercicio 3 - TIR'!$C$18+SQRT(('Ejercicio 3 - TIR'!$E$18-'Ejercicio 3 - TIR'!$C$18)*('Ejercicio 3 - TIR'!$D$18-'Ejercicio 3 - TIR'!$C$18)*F180),'Ejercicio 3 - TIR'!$E$18-SQRT(('Ejercicio 3 - TIR'!$E$18-'Ejercicio 3 - TIR'!$C$18)*('Ejercicio 3 - TIR'!$E$18-'Ejercicio 3 - TIR'!$D$18)*(1-F180)))</f>
        <v>35203.2049040717</v>
      </c>
      <c r="H180" s="16">
        <f ca="1" t="shared" ref="H180:L180" si="1331">RAND()</f>
        <v>0.961728732878914</v>
      </c>
      <c r="I180" s="17">
        <f ca="1">IF(H180&lt;=('Ejercicio 3 - TIR'!$D$18-'Ejercicio 3 - TIR'!$C$18)/('Ejercicio 3 - TIR'!$E$18-'Ejercicio 3 - TIR'!$C$18),'Ejercicio 3 - TIR'!$C$18+SQRT(('Ejercicio 3 - TIR'!$E$18-'Ejercicio 3 - TIR'!$C$18)*('Ejercicio 3 - TIR'!$D$18-'Ejercicio 3 - TIR'!$C$18)*H180),'Ejercicio 3 - TIR'!$E$18-SQRT(('Ejercicio 3 - TIR'!$E$18-'Ejercicio 3 - TIR'!$C$18)*('Ejercicio 3 - TIR'!$E$18-'Ejercicio 3 - TIR'!$D$18)*(1-H180)))</f>
        <v>43305.7907348614</v>
      </c>
      <c r="J180" s="16">
        <f ca="1" t="shared" si="1331"/>
        <v>0.615365418622857</v>
      </c>
      <c r="K180" s="17">
        <f ca="1">IF(J180&lt;=('Ejercicio 3 - TIR'!$D$18-'Ejercicio 3 - TIR'!$C$18)/('Ejercicio 3 - TIR'!$E$18-'Ejercicio 3 - TIR'!$C$18),'Ejercicio 3 - TIR'!$C$18+SQRT(('Ejercicio 3 - TIR'!$E$18-'Ejercicio 3 - TIR'!$C$18)*('Ejercicio 3 - TIR'!$D$18-'Ejercicio 3 - TIR'!$C$18)*J180),'Ejercicio 3 - TIR'!$E$18-SQRT(('Ejercicio 3 - TIR'!$E$18-'Ejercicio 3 - TIR'!$C$18)*('Ejercicio 3 - TIR'!$E$18-'Ejercicio 3 - TIR'!$D$18)*(1-J180)))</f>
        <v>39607.5393724631</v>
      </c>
      <c r="L180" s="16">
        <f ca="1" t="shared" si="1331"/>
        <v>0.476887734352036</v>
      </c>
      <c r="M180" s="17">
        <f ca="1">IF(L180&lt;=('Ejercicio 3 - TIR'!$D$18-'Ejercicio 3 - TIR'!$C$18)/('Ejercicio 3 - TIR'!$E$18-'Ejercicio 3 - TIR'!$C$18),'Ejercicio 3 - TIR'!$C$18+SQRT(('Ejercicio 3 - TIR'!$E$18-'Ejercicio 3 - TIR'!$C$18)*('Ejercicio 3 - TIR'!$D$18-'Ejercicio 3 - TIR'!$C$18)*L180),'Ejercicio 3 - TIR'!$E$18-SQRT(('Ejercicio 3 - TIR'!$E$18-'Ejercicio 3 - TIR'!$C$18)*('Ejercicio 3 - TIR'!$E$18-'Ejercicio 3 - TIR'!$D$18)*(1-L180)))</f>
        <v>38457.727836293</v>
      </c>
      <c r="N180" s="16">
        <f ca="1" t="shared" ref="N180:R180" si="1332">RAND()</f>
        <v>0.804215653291959</v>
      </c>
      <c r="O180" s="17">
        <f ca="1">IF(N180&lt;=('Ejercicio 3 - TIR'!$D$18-'Ejercicio 3 - TIR'!$C$18)/('Ejercicio 3 - TIR'!$E$18-'Ejercicio 3 - TIR'!$C$18),'Ejercicio 3 - TIR'!$C$18+SQRT(('Ejercicio 3 - TIR'!$E$18-'Ejercicio 3 - TIR'!$C$18)*('Ejercicio 3 - TIR'!$D$18-'Ejercicio 3 - TIR'!$C$18)*N180),'Ejercicio 3 - TIR'!$E$18-SQRT(('Ejercicio 3 - TIR'!$E$18-'Ejercicio 3 - TIR'!$C$18)*('Ejercicio 3 - TIR'!$E$18-'Ejercicio 3 - TIR'!$D$18)*(1-N180)))</f>
        <v>41168.0519310535</v>
      </c>
      <c r="P180" s="16">
        <f ca="1" t="shared" si="1332"/>
        <v>0.804201963026554</v>
      </c>
      <c r="Q180" s="18">
        <f ca="1">IF(P180&lt;=('Ejercicio 3 - TIR'!$D$22-'Ejercicio 3 - TIR'!$C$22)/('Ejercicio 3 - TIR'!$E$22-'Ejercicio 3 - TIR'!$C$22),'Ejercicio 3 - TIR'!$C$22+SQRT(('Ejercicio 3 - TIR'!$E$22-'Ejercicio 3 - TIR'!$C$22)*('Ejercicio 3 - TIR'!$D$22-'Ejercicio 3 - TIR'!$C$22)*P180),'Ejercicio 3 - TIR'!$E$22-SQRT(('Ejercicio 3 - TIR'!$E$22-'Ejercicio 3 - TIR'!$C$22)*('Ejercicio 3 - TIR'!$E$22-'Ejercicio 3 - TIR'!$D$22)*(1-P180)))</f>
        <v>0.161226708691543</v>
      </c>
      <c r="R180" s="16">
        <f ca="1" t="shared" si="1332"/>
        <v>0.540442712217709</v>
      </c>
      <c r="S180" s="18">
        <f ca="1">IF(R180&lt;=('Ejercicio 3 - TIR'!$D$23-'Ejercicio 3 - TIR'!$C$23)/('Ejercicio 3 - TIR'!$E$23-'Ejercicio 3 - TIR'!$C$23),'Ejercicio 3 - TIR'!$C$23+SQRT(('Ejercicio 3 - TIR'!$E$23-'Ejercicio 3 - TIR'!$C$23)*('Ejercicio 3 - TIR'!$D$23-'Ejercicio 3 - TIR'!$C$23)*R180),'Ejercicio 3 - TIR'!$E$23-SQRT(('Ejercicio 3 - TIR'!$E$23-'Ejercicio 3 - TIR'!$C$23)*('Ejercicio 3 - TIR'!$E$23-'Ejercicio 3 - TIR'!$D$23)*(1-R180)))</f>
        <v>0.151238860975126</v>
      </c>
      <c r="T180" s="16">
        <f ca="1" t="shared" ref="T180:X180" si="1333">RAND()</f>
        <v>0.524596690077662</v>
      </c>
      <c r="U180" s="18">
        <f ca="1">IF(T180&lt;=('Ejercicio 3 - TIR'!$D$24-'Ejercicio 3 - TIR'!$C$24)/('Ejercicio 3 - TIR'!$E$24-'Ejercicio 3 - TIR'!$C$24),'Ejercicio 3 - TIR'!$C$24+SQRT(('Ejercicio 3 - TIR'!$E$24-'Ejercicio 3 - TIR'!$C$24)*('Ejercicio 3 - TIR'!$D$24-'Ejercicio 3 - TIR'!$C$24)*T180),'Ejercicio 3 - TIR'!$E$24-SQRT(('Ejercicio 3 - TIR'!$E$24-'Ejercicio 3 - TIR'!$C$24)*('Ejercicio 3 - TIR'!$E$24-'Ejercicio 3 - TIR'!$D$24)*(1-T180)))</f>
        <v>0.183515355726244</v>
      </c>
      <c r="V180" s="16">
        <f ca="1" t="shared" si="1333"/>
        <v>0.92018636500696</v>
      </c>
      <c r="W180" s="18">
        <f ca="1">IF(V180&lt;=('Ejercicio 3 - TIR'!$D$25-'Ejercicio 3 - TIR'!$C$25)/('Ejercicio 3 - TIR'!$E$25-'Ejercicio 3 - TIR'!$C$25),'Ejercicio 3 - TIR'!$C$25+SQRT(('Ejercicio 3 - TIR'!$E$25-'Ejercicio 3 - TIR'!$C$25)*('Ejercicio 3 - TIR'!$D$25-'Ejercicio 3 - TIR'!$C$25)*V180),'Ejercicio 3 - TIR'!$E$25-SQRT(('Ejercicio 3 - TIR'!$E$25-'Ejercicio 3 - TIR'!$C$25)*('Ejercicio 3 - TIR'!$E$25-'Ejercicio 3 - TIR'!$D$25)*(1-V180)))</f>
        <v>0.233286301352614</v>
      </c>
      <c r="X180" s="16">
        <f ca="1" t="shared" si="1333"/>
        <v>0.502166755476158</v>
      </c>
      <c r="Y180" s="18">
        <f ca="1">IF(X180&lt;=('Ejercicio 3 - TIR'!$D$26-'Ejercicio 3 - TIR'!$C$26)/('Ejercicio 3 - TIR'!$E$26-'Ejercicio 3 - TIR'!$C$26),'Ejercicio 3 - TIR'!$C$26+SQRT(('Ejercicio 3 - TIR'!$E$26-'Ejercicio 3 - TIR'!$C$26)*('Ejercicio 3 - TIR'!$D$26-'Ejercicio 3 - TIR'!$C$26)*X180),'Ejercicio 3 - TIR'!$E$26-SQRT(('Ejercicio 3 - TIR'!$E$26-'Ejercicio 3 - TIR'!$C$26)*('Ejercicio 3 - TIR'!$E$26-'Ejercicio 3 - TIR'!$D$26)*(1-X180)))</f>
        <v>0.228151185930354</v>
      </c>
      <c r="Z180" s="16">
        <f ca="1" t="shared" si="956"/>
        <v>1.16122670869154</v>
      </c>
      <c r="AA180" s="16">
        <f ca="1" t="shared" si="957"/>
        <v>1.33684931344795</v>
      </c>
      <c r="AB180" s="16">
        <f ca="1" t="shared" si="958"/>
        <v>1.58218169075773</v>
      </c>
      <c r="AC180" s="16">
        <f ca="1" t="shared" si="959"/>
        <v>1.95128300546243</v>
      </c>
      <c r="AD180" s="16">
        <f ca="1" t="shared" si="960"/>
        <v>2.39647053724442</v>
      </c>
      <c r="AE180" s="15">
        <f ca="1" t="shared" si="961"/>
        <v>5218.25392313678</v>
      </c>
      <c r="AF180" s="15">
        <f ca="1" t="shared" si="962"/>
        <v>6007.45670275097</v>
      </c>
      <c r="AG180" s="15">
        <f ca="1" t="shared" si="963"/>
        <v>7109.91725656632</v>
      </c>
      <c r="AH180" s="15">
        <f ca="1" t="shared" si="964"/>
        <v>8768.5635562738</v>
      </c>
      <c r="AI180" s="15">
        <f ca="1" t="shared" si="965"/>
        <v>10769.1217305433</v>
      </c>
      <c r="AJ180" s="17">
        <f ca="1" t="shared" si="966"/>
        <v>40878.9017661492</v>
      </c>
      <c r="AK180" s="17">
        <f ca="1" t="shared" si="967"/>
        <v>57893.3166122199</v>
      </c>
      <c r="AL180" s="17">
        <f ca="1" t="shared" si="968"/>
        <v>62666.323611077</v>
      </c>
      <c r="AM180" s="17">
        <f ca="1" t="shared" si="969"/>
        <v>75041.9107556578</v>
      </c>
      <c r="AN180" s="17">
        <f ca="1" t="shared" si="970"/>
        <v>98658.023528518</v>
      </c>
      <c r="AO180" s="17">
        <f ca="1">C180/'Ejercicio 3 - TIR'!$D$7</f>
        <v>14125.6798235754</v>
      </c>
      <c r="AP180" s="17">
        <f ca="1" t="shared" si="971"/>
        <v>26753.2219425738</v>
      </c>
      <c r="AQ180" s="17">
        <f ca="1" t="shared" si="972"/>
        <v>43767.6367886445</v>
      </c>
      <c r="AR180" s="17">
        <f ca="1" t="shared" si="973"/>
        <v>48540.6437875017</v>
      </c>
      <c r="AS180" s="17">
        <f ca="1" t="shared" si="974"/>
        <v>60916.2309320825</v>
      </c>
      <c r="AT180" s="17">
        <f ca="1" t="shared" si="975"/>
        <v>84532.3437049427</v>
      </c>
      <c r="AU180" s="17">
        <f ca="1">AP180*'Ejercicio 3 - TIR'!$D$5</f>
        <v>13376.6109712869</v>
      </c>
      <c r="AV180" s="17">
        <f ca="1">AQ180*'Ejercicio 3 - TIR'!$D$5</f>
        <v>21883.8183943223</v>
      </c>
      <c r="AW180" s="17">
        <f ca="1">AR180*'Ejercicio 3 - TIR'!$D$5</f>
        <v>24270.3218937508</v>
      </c>
      <c r="AX180" s="17">
        <f ca="1">AS180*'Ejercicio 3 - TIR'!$D$5</f>
        <v>30458.1154660412</v>
      </c>
      <c r="AY180" s="17">
        <f ca="1">AT180*'Ejercicio 3 - TIR'!$D$5</f>
        <v>42266.1718524713</v>
      </c>
      <c r="AZ180" s="17">
        <f ca="1" t="shared" ref="AZ180:BD180" si="1334">AJ180-AU180-AE180</f>
        <v>22284.0368717255</v>
      </c>
      <c r="BA180" s="17">
        <f ca="1" t="shared" si="1334"/>
        <v>30002.0415151467</v>
      </c>
      <c r="BB180" s="17">
        <f ca="1" t="shared" si="1334"/>
        <v>31286.0844607599</v>
      </c>
      <c r="BC180" s="17">
        <f ca="1" t="shared" si="1334"/>
        <v>35815.2317333428</v>
      </c>
      <c r="BD180" s="17">
        <f ca="1" t="shared" si="1334"/>
        <v>45622.7299455033</v>
      </c>
      <c r="BE180" s="17">
        <f ca="1" t="shared" ref="BE180:BI180" si="1335">AZ180/Z180</f>
        <v>19190.0829570437</v>
      </c>
      <c r="BF180" s="17">
        <f ca="1" t="shared" si="1335"/>
        <v>22442.3509915015</v>
      </c>
      <c r="BG180" s="17">
        <f ca="1" t="shared" si="1335"/>
        <v>19774.0149841934</v>
      </c>
      <c r="BH180" s="17">
        <f ca="1" t="shared" si="1335"/>
        <v>18354.7089956104</v>
      </c>
      <c r="BI180" s="17">
        <f ca="1" t="shared" si="1335"/>
        <v>19037.467490822</v>
      </c>
      <c r="BJ180" s="17">
        <f ca="1" t="shared" si="978"/>
        <v>77564.0207763753</v>
      </c>
      <c r="BK180" s="17">
        <f ca="1" t="shared" si="979"/>
        <v>33851.7755157464</v>
      </c>
      <c r="BL180" s="17">
        <f ca="1" t="shared" si="980"/>
        <v>111415.796292122</v>
      </c>
      <c r="BM180" s="17">
        <f ca="1">BK180*'Ejercicio 3 - TIR'!$D$5</f>
        <v>16925.8877578732</v>
      </c>
      <c r="BN180" s="17">
        <f ca="1" t="shared" si="981"/>
        <v>94489.9085342485</v>
      </c>
      <c r="BO180" s="17">
        <f ca="1" t="shared" si="982"/>
        <v>39428.7795596676</v>
      </c>
      <c r="BP180" s="17">
        <f ca="1" t="shared" si="983"/>
        <v>-102994.338765757</v>
      </c>
      <c r="BQ180" s="17">
        <f ca="1" t="shared" ref="BQ180:BT180" si="1336">BE180</f>
        <v>19190.0829570437</v>
      </c>
      <c r="BR180" s="17">
        <f ca="1" t="shared" si="1336"/>
        <v>22442.3509915015</v>
      </c>
      <c r="BS180" s="17">
        <f ca="1" t="shared" si="1336"/>
        <v>19774.0149841934</v>
      </c>
      <c r="BT180" s="17">
        <f ca="1" t="shared" si="1336"/>
        <v>18354.7089956104</v>
      </c>
      <c r="BU180" s="17">
        <f ca="1" t="shared" si="985"/>
        <v>58466.2470504895</v>
      </c>
      <c r="BV180" s="19">
        <f ca="1" t="shared" si="986"/>
        <v>8.92760540806363</v>
      </c>
    </row>
    <row r="181" ht="15" customHeight="1" spans="1:74">
      <c r="A181" s="15">
        <v>180</v>
      </c>
      <c r="B181" s="16">
        <f ca="1" t="shared" ref="B181:F181" si="1337">RAND()</f>
        <v>0.944970459538261</v>
      </c>
      <c r="C181" s="17">
        <f ca="1">IF(B181&lt;=('Ejercicio 3 - TIR'!$D$13-'Ejercicio 3 - TIR'!$C$13)/('Ejercicio 3 - TIR'!$E$13-'Ejercicio 3 - TIR'!$C$13),'Ejercicio 3 - TIR'!$C$13+SQRT(('Ejercicio 3 - TIR'!$E$13-'Ejercicio 3 - TIR'!$C$13)*('Ejercicio 3 - TIR'!$D$13-'Ejercicio 3 - TIR'!$C$13)*B181),'Ejercicio 3 - TIR'!$E$13-SQRT(('Ejercicio 3 - TIR'!$E$13-'Ejercicio 3 - TIR'!$C$13)*('Ejercicio 3 - TIR'!$E$13-'Ejercicio 3 - TIR'!$D$13)*(1-B181)))</f>
        <v>91873.780180546</v>
      </c>
      <c r="D181" s="16">
        <f ca="1" t="shared" si="1337"/>
        <v>0.88198237722867</v>
      </c>
      <c r="E181" s="17">
        <f ca="1">IF(D181&lt;=('Ejercicio 3 - TIR'!$D$14-'Ejercicio 3 - TIR'!$C$14)/('Ejercicio 3 - TIR'!$E$14-'Ejercicio 3 - TIR'!$C$14),'Ejercicio 3 - TIR'!$C$14+SQRT(('Ejercicio 3 - TIR'!$E$14-'Ejercicio 3 - TIR'!$C$14)*('Ejercicio 3 - TIR'!$D$14-'Ejercicio 3 - TIR'!$C$14)*D181),'Ejercicio 3 - TIR'!$E$14-SQRT(('Ejercicio 3 - TIR'!$E$14-'Ejercicio 3 - TIR'!$C$14)*('Ejercicio 3 - TIR'!$E$14-'Ejercicio 3 - TIR'!$D$14)*(1-D181)))</f>
        <v>35792.5490596206</v>
      </c>
      <c r="F181" s="16">
        <f ca="1" t="shared" si="1337"/>
        <v>0.595062437946668</v>
      </c>
      <c r="G181" s="17">
        <f ca="1">IF(F181&lt;=('Ejercicio 3 - TIR'!$D$18-'Ejercicio 3 - TIR'!$C$18)/('Ejercicio 3 - TIR'!$E$18-'Ejercicio 3 - TIR'!$C$18),'Ejercicio 3 - TIR'!$C$18+SQRT(('Ejercicio 3 - TIR'!$E$18-'Ejercicio 3 - TIR'!$C$18)*('Ejercicio 3 - TIR'!$D$18-'Ejercicio 3 - TIR'!$C$18)*F181),'Ejercicio 3 - TIR'!$E$18-SQRT(('Ejercicio 3 - TIR'!$E$18-'Ejercicio 3 - TIR'!$C$18)*('Ejercicio 3 - TIR'!$E$18-'Ejercicio 3 - TIR'!$D$18)*(1-F181)))</f>
        <v>39447.7174858269</v>
      </c>
      <c r="H181" s="16">
        <f ca="1" t="shared" ref="H181:L181" si="1338">RAND()</f>
        <v>0.906114922500686</v>
      </c>
      <c r="I181" s="17">
        <f ca="1">IF(H181&lt;=('Ejercicio 3 - TIR'!$D$18-'Ejercicio 3 - TIR'!$C$18)/('Ejercicio 3 - TIR'!$E$18-'Ejercicio 3 - TIR'!$C$18),'Ejercicio 3 - TIR'!$C$18+SQRT(('Ejercicio 3 - TIR'!$E$18-'Ejercicio 3 - TIR'!$C$18)*('Ejercicio 3 - TIR'!$D$18-'Ejercicio 3 - TIR'!$C$18)*H181),'Ejercicio 3 - TIR'!$E$18-SQRT(('Ejercicio 3 - TIR'!$E$18-'Ejercicio 3 - TIR'!$C$18)*('Ejercicio 3 - TIR'!$E$18-'Ejercicio 3 - TIR'!$D$18)*(1-H181)))</f>
        <v>42346.4399738373</v>
      </c>
      <c r="J181" s="16">
        <f ca="1" t="shared" si="1338"/>
        <v>0.439717500152052</v>
      </c>
      <c r="K181" s="17">
        <f ca="1">IF(J181&lt;=('Ejercicio 3 - TIR'!$D$18-'Ejercicio 3 - TIR'!$C$18)/('Ejercicio 3 - TIR'!$E$18-'Ejercicio 3 - TIR'!$C$18),'Ejercicio 3 - TIR'!$C$18+SQRT(('Ejercicio 3 - TIR'!$E$18-'Ejercicio 3 - TIR'!$C$18)*('Ejercicio 3 - TIR'!$D$18-'Ejercicio 3 - TIR'!$C$18)*J181),'Ejercicio 3 - TIR'!$E$18-SQRT(('Ejercicio 3 - TIR'!$E$18-'Ejercicio 3 - TIR'!$C$18)*('Ejercicio 3 - TIR'!$E$18-'Ejercicio 3 - TIR'!$D$18)*(1-J181)))</f>
        <v>38121.4299863268</v>
      </c>
      <c r="L181" s="16">
        <f ca="1" t="shared" si="1338"/>
        <v>0.377446870392431</v>
      </c>
      <c r="M181" s="17">
        <f ca="1">IF(L181&lt;=('Ejercicio 3 - TIR'!$D$18-'Ejercicio 3 - TIR'!$C$18)/('Ejercicio 3 - TIR'!$E$18-'Ejercicio 3 - TIR'!$C$18),'Ejercicio 3 - TIR'!$C$18+SQRT(('Ejercicio 3 - TIR'!$E$18-'Ejercicio 3 - TIR'!$C$18)*('Ejercicio 3 - TIR'!$D$18-'Ejercicio 3 - TIR'!$C$18)*L181),'Ejercicio 3 - TIR'!$E$18-SQRT(('Ejercicio 3 - TIR'!$E$18-'Ejercicio 3 - TIR'!$C$18)*('Ejercicio 3 - TIR'!$E$18-'Ejercicio 3 - TIR'!$D$18)*(1-L181)))</f>
        <v>37524.4289191184</v>
      </c>
      <c r="N181" s="16">
        <f ca="1" t="shared" ref="N181:R181" si="1339">RAND()</f>
        <v>0.0306072486690752</v>
      </c>
      <c r="O181" s="17">
        <f ca="1">IF(N181&lt;=('Ejercicio 3 - TIR'!$D$18-'Ejercicio 3 - TIR'!$C$18)/('Ejercicio 3 - TIR'!$E$18-'Ejercicio 3 - TIR'!$C$18),'Ejercicio 3 - TIR'!$C$18+SQRT(('Ejercicio 3 - TIR'!$E$18-'Ejercicio 3 - TIR'!$C$18)*('Ejercicio 3 - TIR'!$D$18-'Ejercicio 3 - TIR'!$C$18)*N181),'Ejercicio 3 - TIR'!$E$18-SQRT(('Ejercicio 3 - TIR'!$E$18-'Ejercicio 3 - TIR'!$C$18)*('Ejercicio 3 - TIR'!$E$18-'Ejercicio 3 - TIR'!$D$18)*(1-N181)))</f>
        <v>32142.6822677106</v>
      </c>
      <c r="P181" s="16">
        <f ca="1" t="shared" si="1339"/>
        <v>0.0664563048755551</v>
      </c>
      <c r="Q181" s="18">
        <f ca="1">IF(P181&lt;=('Ejercicio 3 - TIR'!$D$22-'Ejercicio 3 - TIR'!$C$22)/('Ejercicio 3 - TIR'!$E$22-'Ejercicio 3 - TIR'!$C$22),'Ejercicio 3 - TIR'!$C$22+SQRT(('Ejercicio 3 - TIR'!$E$22-'Ejercicio 3 - TIR'!$C$22)*('Ejercicio 3 - TIR'!$D$22-'Ejercicio 3 - TIR'!$C$22)*P181),'Ejercicio 3 - TIR'!$E$22-SQRT(('Ejercicio 3 - TIR'!$E$22-'Ejercicio 3 - TIR'!$C$22)*('Ejercicio 3 - TIR'!$E$22-'Ejercicio 3 - TIR'!$D$22)*(1-P181)))</f>
        <v>0.130937154510018</v>
      </c>
      <c r="R181" s="16">
        <f ca="1" t="shared" si="1339"/>
        <v>0.783598915700697</v>
      </c>
      <c r="S181" s="18">
        <f ca="1">IF(R181&lt;=('Ejercicio 3 - TIR'!$D$23-'Ejercicio 3 - TIR'!$C$23)/('Ejercicio 3 - TIR'!$E$23-'Ejercicio 3 - TIR'!$C$23),'Ejercicio 3 - TIR'!$C$23+SQRT(('Ejercicio 3 - TIR'!$E$23-'Ejercicio 3 - TIR'!$C$23)*('Ejercicio 3 - TIR'!$D$23-'Ejercicio 3 - TIR'!$C$23)*R181),'Ejercicio 3 - TIR'!$E$23-SQRT(('Ejercicio 3 - TIR'!$E$23-'Ejercicio 3 - TIR'!$C$23)*('Ejercicio 3 - TIR'!$E$23-'Ejercicio 3 - TIR'!$D$23)*(1-R181)))</f>
        <v>0.16026368951048</v>
      </c>
      <c r="T181" s="16">
        <f ca="1" t="shared" ref="T181:X181" si="1340">RAND()</f>
        <v>0.668475694023008</v>
      </c>
      <c r="U181" s="18">
        <f ca="1">IF(T181&lt;=('Ejercicio 3 - TIR'!$D$24-'Ejercicio 3 - TIR'!$C$24)/('Ejercicio 3 - TIR'!$E$24-'Ejercicio 3 - TIR'!$C$24),'Ejercicio 3 - TIR'!$C$24+SQRT(('Ejercicio 3 - TIR'!$E$24-'Ejercicio 3 - TIR'!$C$24)*('Ejercicio 3 - TIR'!$D$24-'Ejercicio 3 - TIR'!$C$24)*T181),'Ejercicio 3 - TIR'!$E$24-SQRT(('Ejercicio 3 - TIR'!$E$24-'Ejercicio 3 - TIR'!$C$24)*('Ejercicio 3 - TIR'!$E$24-'Ejercicio 3 - TIR'!$D$24)*(1-T181)))</f>
        <v>0.189532508197497</v>
      </c>
      <c r="V181" s="16">
        <f ca="1" t="shared" si="1340"/>
        <v>0.698828982566492</v>
      </c>
      <c r="W181" s="18">
        <f ca="1">IF(V181&lt;=('Ejercicio 3 - TIR'!$D$25-'Ejercicio 3 - TIR'!$C$25)/('Ejercicio 3 - TIR'!$E$25-'Ejercicio 3 - TIR'!$C$25),'Ejercicio 3 - TIR'!$C$25+SQRT(('Ejercicio 3 - TIR'!$E$25-'Ejercicio 3 - TIR'!$C$25)*('Ejercicio 3 - TIR'!$D$25-'Ejercicio 3 - TIR'!$C$25)*V181),'Ejercicio 3 - TIR'!$E$25-SQRT(('Ejercicio 3 - TIR'!$E$25-'Ejercicio 3 - TIR'!$C$25)*('Ejercicio 3 - TIR'!$E$25-'Ejercicio 3 - TIR'!$D$25)*(1-V181)))</f>
        <v>0.217533115933042</v>
      </c>
      <c r="X181" s="16">
        <f ca="1" t="shared" si="1340"/>
        <v>0.025143156405629</v>
      </c>
      <c r="Y181" s="18">
        <f ca="1">IF(X181&lt;=('Ejercicio 3 - TIR'!$D$26-'Ejercicio 3 - TIR'!$C$26)/('Ejercicio 3 - TIR'!$E$26-'Ejercicio 3 - TIR'!$C$26),'Ejercicio 3 - TIR'!$C$26+SQRT(('Ejercicio 3 - TIR'!$E$26-'Ejercicio 3 - TIR'!$C$26)*('Ejercicio 3 - TIR'!$D$26-'Ejercicio 3 - TIR'!$C$26)*X181),'Ejercicio 3 - TIR'!$E$26-SQRT(('Ejercicio 3 - TIR'!$E$26-'Ejercicio 3 - TIR'!$C$26)*('Ejercicio 3 - TIR'!$E$26-'Ejercicio 3 - TIR'!$D$26)*(1-X181)))</f>
        <v>0.198239327781755</v>
      </c>
      <c r="Z181" s="16">
        <f ca="1" t="shared" si="956"/>
        <v>1.13093715451002</v>
      </c>
      <c r="AA181" s="16">
        <f ca="1" t="shared" si="957"/>
        <v>1.31218531549628</v>
      </c>
      <c r="AB181" s="16">
        <f ca="1" t="shared" si="958"/>
        <v>1.56088708956221</v>
      </c>
      <c r="AC181" s="16">
        <f ca="1" t="shared" si="959"/>
        <v>1.90043172177434</v>
      </c>
      <c r="AD181" s="16">
        <f ca="1" t="shared" si="960"/>
        <v>2.277172028794</v>
      </c>
      <c r="AE181" s="15">
        <f ca="1" t="shared" si="961"/>
        <v>4686.57452652693</v>
      </c>
      <c r="AF181" s="15">
        <f ca="1" t="shared" si="962"/>
        <v>5437.66225131396</v>
      </c>
      <c r="AG181" s="15">
        <f ca="1" t="shared" si="963"/>
        <v>6468.27601653635</v>
      </c>
      <c r="AH181" s="15">
        <f ca="1" t="shared" si="964"/>
        <v>7875.34025312847</v>
      </c>
      <c r="AI181" s="15">
        <f ca="1" t="shared" si="965"/>
        <v>9436.54241096125</v>
      </c>
      <c r="AJ181" s="17">
        <f ca="1" t="shared" si="966"/>
        <v>44612.8893653362</v>
      </c>
      <c r="AK181" s="17">
        <f ca="1" t="shared" si="967"/>
        <v>55566.3766972138</v>
      </c>
      <c r="AL181" s="17">
        <f ca="1" t="shared" si="968"/>
        <v>59503.2479013072</v>
      </c>
      <c r="AM181" s="17">
        <f ca="1" t="shared" si="969"/>
        <v>71312.6150593588</v>
      </c>
      <c r="AN181" s="17">
        <f ca="1" t="shared" si="970"/>
        <v>73194.4169904435</v>
      </c>
      <c r="AO181" s="17">
        <f ca="1">C181/'Ejercicio 3 - TIR'!$D$7</f>
        <v>18374.7560361092</v>
      </c>
      <c r="AP181" s="17">
        <f ca="1" t="shared" si="971"/>
        <v>26238.133329227</v>
      </c>
      <c r="AQ181" s="17">
        <f ca="1" t="shared" si="972"/>
        <v>37191.6206611046</v>
      </c>
      <c r="AR181" s="17">
        <f ca="1" t="shared" si="973"/>
        <v>41128.491865198</v>
      </c>
      <c r="AS181" s="17">
        <f ca="1" t="shared" si="974"/>
        <v>52937.8590232496</v>
      </c>
      <c r="AT181" s="17">
        <f ca="1" t="shared" si="975"/>
        <v>54819.6609543343</v>
      </c>
      <c r="AU181" s="17">
        <f ca="1">AP181*'Ejercicio 3 - TIR'!$D$5</f>
        <v>13119.0666646135</v>
      </c>
      <c r="AV181" s="17">
        <f ca="1">AQ181*'Ejercicio 3 - TIR'!$D$5</f>
        <v>18595.8103305523</v>
      </c>
      <c r="AW181" s="17">
        <f ca="1">AR181*'Ejercicio 3 - TIR'!$D$5</f>
        <v>20564.245932599</v>
      </c>
      <c r="AX181" s="17">
        <f ca="1">AS181*'Ejercicio 3 - TIR'!$D$5</f>
        <v>26468.9295116248</v>
      </c>
      <c r="AY181" s="17">
        <f ca="1">AT181*'Ejercicio 3 - TIR'!$D$5</f>
        <v>27409.8304771671</v>
      </c>
      <c r="AZ181" s="17">
        <f ca="1" t="shared" ref="AZ181:BD181" si="1341">AJ181-AU181-AE181</f>
        <v>26807.2481741958</v>
      </c>
      <c r="BA181" s="17">
        <f ca="1" t="shared" si="1341"/>
        <v>31532.9041153476</v>
      </c>
      <c r="BB181" s="17">
        <f ca="1" t="shared" si="1341"/>
        <v>32470.7259521718</v>
      </c>
      <c r="BC181" s="17">
        <f ca="1" t="shared" si="1341"/>
        <v>36968.3452946055</v>
      </c>
      <c r="BD181" s="17">
        <f ca="1" t="shared" si="1341"/>
        <v>36348.0441023151</v>
      </c>
      <c r="BE181" s="17">
        <f ca="1" t="shared" ref="BE181:BI181" si="1342">AZ181/Z181</f>
        <v>23703.5701473705</v>
      </c>
      <c r="BF181" s="17">
        <f ca="1" t="shared" si="1342"/>
        <v>24030.8314252257</v>
      </c>
      <c r="BG181" s="17">
        <f ca="1" t="shared" si="1342"/>
        <v>20802.7384999892</v>
      </c>
      <c r="BH181" s="17">
        <f ca="1" t="shared" si="1342"/>
        <v>19452.6037799927</v>
      </c>
      <c r="BI181" s="17">
        <f ca="1" t="shared" si="1342"/>
        <v>15961.9227896301</v>
      </c>
      <c r="BJ181" s="17">
        <f ca="1" t="shared" si="978"/>
        <v>81505.7915578051</v>
      </c>
      <c r="BK181" s="17">
        <f ca="1" t="shared" si="979"/>
        <v>41842.4804813416</v>
      </c>
      <c r="BL181" s="17">
        <f ca="1" t="shared" si="980"/>
        <v>123348.272039147</v>
      </c>
      <c r="BM181" s="17">
        <f ca="1">BK181*'Ejercicio 3 - TIR'!$D$5</f>
        <v>20921.2402406708</v>
      </c>
      <c r="BN181" s="17">
        <f ca="1" t="shared" si="981"/>
        <v>102427.031798476</v>
      </c>
      <c r="BO181" s="17">
        <f ca="1" t="shared" si="982"/>
        <v>44979.9270776752</v>
      </c>
      <c r="BP181" s="17">
        <f ca="1" t="shared" si="983"/>
        <v>-127666.329240167</v>
      </c>
      <c r="BQ181" s="17">
        <f ca="1" t="shared" ref="BQ181:BT181" si="1343">BE181</f>
        <v>23703.5701473705</v>
      </c>
      <c r="BR181" s="17">
        <f ca="1" t="shared" si="1343"/>
        <v>24030.8314252257</v>
      </c>
      <c r="BS181" s="17">
        <f ca="1" t="shared" si="1343"/>
        <v>20802.7384999892</v>
      </c>
      <c r="BT181" s="17">
        <f ca="1" t="shared" si="1343"/>
        <v>19452.6037799927</v>
      </c>
      <c r="BU181" s="17">
        <f ca="1" t="shared" si="985"/>
        <v>60941.8498673052</v>
      </c>
      <c r="BV181" s="19">
        <f ca="1" t="shared" si="986"/>
        <v>4.61342633535933</v>
      </c>
    </row>
    <row r="182" ht="15" customHeight="1" spans="1:74">
      <c r="A182" s="15">
        <v>181</v>
      </c>
      <c r="B182" s="16">
        <f ca="1" t="shared" ref="B182:F182" si="1344">RAND()</f>
        <v>0.0107421941976285</v>
      </c>
      <c r="C182" s="17">
        <f ca="1">IF(B182&lt;=('Ejercicio 3 - TIR'!$D$13-'Ejercicio 3 - TIR'!$C$13)/('Ejercicio 3 - TIR'!$E$13-'Ejercicio 3 - TIR'!$C$13),'Ejercicio 3 - TIR'!$C$13+SQRT(('Ejercicio 3 - TIR'!$E$13-'Ejercicio 3 - TIR'!$C$13)*('Ejercicio 3 - TIR'!$D$13-'Ejercicio 3 - TIR'!$C$13)*B182),'Ejercicio 3 - TIR'!$E$13-SQRT(('Ejercicio 3 - TIR'!$E$13-'Ejercicio 3 - TIR'!$C$13)*('Ejercicio 3 - TIR'!$E$13-'Ejercicio 3 - TIR'!$D$13)*(1-B182)))</f>
        <v>62072.8911401835</v>
      </c>
      <c r="D182" s="16">
        <f ca="1" t="shared" si="1344"/>
        <v>0.127478197169287</v>
      </c>
      <c r="E182" s="17">
        <f ca="1">IF(D182&lt;=('Ejercicio 3 - TIR'!$D$14-'Ejercicio 3 - TIR'!$C$14)/('Ejercicio 3 - TIR'!$E$14-'Ejercicio 3 - TIR'!$C$14),'Ejercicio 3 - TIR'!$C$14+SQRT(('Ejercicio 3 - TIR'!$E$14-'Ejercicio 3 - TIR'!$C$14)*('Ejercicio 3 - TIR'!$D$14-'Ejercicio 3 - TIR'!$C$14)*D182),'Ejercicio 3 - TIR'!$E$14-SQRT(('Ejercicio 3 - TIR'!$E$14-'Ejercicio 3 - TIR'!$C$14)*('Ejercicio 3 - TIR'!$E$14-'Ejercicio 3 - TIR'!$D$14)*(1-D182)))</f>
        <v>28092.0648097504</v>
      </c>
      <c r="F182" s="16">
        <f ca="1" t="shared" si="1344"/>
        <v>0.801882128495137</v>
      </c>
      <c r="G182" s="17">
        <f ca="1">IF(F182&lt;=('Ejercicio 3 - TIR'!$D$18-'Ejercicio 3 - TIR'!$C$18)/('Ejercicio 3 - TIR'!$E$18-'Ejercicio 3 - TIR'!$C$18),'Ejercicio 3 - TIR'!$C$18+SQRT(('Ejercicio 3 - TIR'!$E$18-'Ejercicio 3 - TIR'!$C$18)*('Ejercicio 3 - TIR'!$D$18-'Ejercicio 3 - TIR'!$C$18)*F182),'Ejercicio 3 - TIR'!$E$18-SQRT(('Ejercicio 3 - TIR'!$E$18-'Ejercicio 3 - TIR'!$C$18)*('Ejercicio 3 - TIR'!$E$18-'Ejercicio 3 - TIR'!$D$18)*(1-F182)))</f>
        <v>41145.2833615342</v>
      </c>
      <c r="H182" s="16">
        <f ca="1" t="shared" ref="H182:L182" si="1345">RAND()</f>
        <v>0.937295657321897</v>
      </c>
      <c r="I182" s="17">
        <f ca="1">IF(H182&lt;=('Ejercicio 3 - TIR'!$D$18-'Ejercicio 3 - TIR'!$C$18)/('Ejercicio 3 - TIR'!$E$18-'Ejercicio 3 - TIR'!$C$18),'Ejercicio 3 - TIR'!$C$18+SQRT(('Ejercicio 3 - TIR'!$E$18-'Ejercicio 3 - TIR'!$C$18)*('Ejercicio 3 - TIR'!$D$18-'Ejercicio 3 - TIR'!$C$18)*H182),'Ejercicio 3 - TIR'!$E$18-SQRT(('Ejercicio 3 - TIR'!$E$18-'Ejercicio 3 - TIR'!$C$18)*('Ejercicio 3 - TIR'!$E$18-'Ejercicio 3 - TIR'!$D$18)*(1-H182)))</f>
        <v>42831.4000597488</v>
      </c>
      <c r="J182" s="16">
        <f ca="1" t="shared" si="1345"/>
        <v>0.580402473514585</v>
      </c>
      <c r="K182" s="17">
        <f ca="1">IF(J182&lt;=('Ejercicio 3 - TIR'!$D$18-'Ejercicio 3 - TIR'!$C$18)/('Ejercicio 3 - TIR'!$E$18-'Ejercicio 3 - TIR'!$C$18),'Ejercicio 3 - TIR'!$C$18+SQRT(('Ejercicio 3 - TIR'!$E$18-'Ejercicio 3 - TIR'!$C$18)*('Ejercicio 3 - TIR'!$D$18-'Ejercicio 3 - TIR'!$C$18)*J182),'Ejercicio 3 - TIR'!$E$18-SQRT(('Ejercicio 3 - TIR'!$E$18-'Ejercicio 3 - TIR'!$C$18)*('Ejercicio 3 - TIR'!$E$18-'Ejercicio 3 - TIR'!$D$18)*(1-J182)))</f>
        <v>39330.6147186125</v>
      </c>
      <c r="L182" s="16">
        <f ca="1" t="shared" si="1345"/>
        <v>0.730146126248774</v>
      </c>
      <c r="M182" s="17">
        <f ca="1">IF(L182&lt;=('Ejercicio 3 - TIR'!$D$18-'Ejercicio 3 - TIR'!$C$18)/('Ejercicio 3 - TIR'!$E$18-'Ejercicio 3 - TIR'!$C$18),'Ejercicio 3 - TIR'!$C$18+SQRT(('Ejercicio 3 - TIR'!$E$18-'Ejercicio 3 - TIR'!$C$18)*('Ejercicio 3 - TIR'!$D$18-'Ejercicio 3 - TIR'!$C$18)*L182),'Ejercicio 3 - TIR'!$E$18-SQRT(('Ejercicio 3 - TIR'!$E$18-'Ejercicio 3 - TIR'!$C$18)*('Ejercicio 3 - TIR'!$E$18-'Ejercicio 3 - TIR'!$D$18)*(1-L182)))</f>
        <v>40501.2178835443</v>
      </c>
      <c r="N182" s="16">
        <f ca="1" t="shared" ref="N182:R182" si="1346">RAND()</f>
        <v>0.353186866550035</v>
      </c>
      <c r="O182" s="17">
        <f ca="1">IF(N182&lt;=('Ejercicio 3 - TIR'!$D$18-'Ejercicio 3 - TIR'!$C$18)/('Ejercicio 3 - TIR'!$E$18-'Ejercicio 3 - TIR'!$C$18),'Ejercicio 3 - TIR'!$C$18+SQRT(('Ejercicio 3 - TIR'!$E$18-'Ejercicio 3 - TIR'!$C$18)*('Ejercicio 3 - TIR'!$D$18-'Ejercicio 3 - TIR'!$C$18)*N182),'Ejercicio 3 - TIR'!$E$18-SQRT(('Ejercicio 3 - TIR'!$E$18-'Ejercicio 3 - TIR'!$C$18)*('Ejercicio 3 - TIR'!$E$18-'Ejercicio 3 - TIR'!$D$18)*(1-N182)))</f>
        <v>37278.6008258803</v>
      </c>
      <c r="P182" s="16">
        <f ca="1" t="shared" si="1346"/>
        <v>0.197953287391296</v>
      </c>
      <c r="Q182" s="18">
        <f ca="1">IF(P182&lt;=('Ejercicio 3 - TIR'!$D$22-'Ejercicio 3 - TIR'!$C$22)/('Ejercicio 3 - TIR'!$E$22-'Ejercicio 3 - TIR'!$C$22),'Ejercicio 3 - TIR'!$C$22+SQRT(('Ejercicio 3 - TIR'!$E$22-'Ejercicio 3 - TIR'!$C$22)*('Ejercicio 3 - TIR'!$D$22-'Ejercicio 3 - TIR'!$C$22)*P182),'Ejercicio 3 - TIR'!$E$22-SQRT(('Ejercicio 3 - TIR'!$E$22-'Ejercicio 3 - TIR'!$C$22)*('Ejercicio 3 - TIR'!$E$22-'Ejercicio 3 - TIR'!$D$22)*(1-P182)))</f>
        <v>0.138876332199459</v>
      </c>
      <c r="R182" s="16">
        <f ca="1" t="shared" si="1346"/>
        <v>0.27464347585225</v>
      </c>
      <c r="S182" s="18">
        <f ca="1">IF(R182&lt;=('Ejercicio 3 - TIR'!$D$23-'Ejercicio 3 - TIR'!$C$23)/('Ejercicio 3 - TIR'!$E$23-'Ejercicio 3 - TIR'!$C$23),'Ejercicio 3 - TIR'!$C$23+SQRT(('Ejercicio 3 - TIR'!$E$23-'Ejercicio 3 - TIR'!$C$23)*('Ejercicio 3 - TIR'!$D$23-'Ejercicio 3 - TIR'!$C$23)*R182),'Ejercicio 3 - TIR'!$E$23-SQRT(('Ejercicio 3 - TIR'!$E$23-'Ejercicio 3 - TIR'!$C$23)*('Ejercicio 3 - TIR'!$E$23-'Ejercicio 3 - TIR'!$D$23)*(1-R182)))</f>
        <v>0.14223416867198</v>
      </c>
      <c r="T182" s="16">
        <f ca="1" t="shared" ref="T182:X182" si="1347">RAND()</f>
        <v>0.335218853485863</v>
      </c>
      <c r="U182" s="18">
        <f ca="1">IF(T182&lt;=('Ejercicio 3 - TIR'!$D$24-'Ejercicio 3 - TIR'!$C$24)/('Ejercicio 3 - TIR'!$E$24-'Ejercicio 3 - TIR'!$C$24),'Ejercicio 3 - TIR'!$C$24+SQRT(('Ejercicio 3 - TIR'!$E$24-'Ejercicio 3 - TIR'!$C$24)*('Ejercicio 3 - TIR'!$D$24-'Ejercicio 3 - TIR'!$C$24)*T182),'Ejercicio 3 - TIR'!$E$24-SQRT(('Ejercicio 3 - TIR'!$E$24-'Ejercicio 3 - TIR'!$C$24)*('Ejercicio 3 - TIR'!$E$24-'Ejercicio 3 - TIR'!$D$24)*(1-T182)))</f>
        <v>0.176532236851052</v>
      </c>
      <c r="V182" s="16">
        <f ca="1" t="shared" si="1347"/>
        <v>0.322924552537693</v>
      </c>
      <c r="W182" s="18">
        <f ca="1">IF(V182&lt;=('Ejercicio 3 - TIR'!$D$25-'Ejercicio 3 - TIR'!$C$25)/('Ejercicio 3 - TIR'!$E$25-'Ejercicio 3 - TIR'!$C$25),'Ejercicio 3 - TIR'!$C$25+SQRT(('Ejercicio 3 - TIR'!$E$25-'Ejercicio 3 - TIR'!$C$25)*('Ejercicio 3 - TIR'!$D$25-'Ejercicio 3 - TIR'!$C$25)*V182),'Ejercicio 3 - TIR'!$E$25-SQRT(('Ejercicio 3 - TIR'!$E$25-'Ejercicio 3 - TIR'!$C$25)*('Ejercicio 3 - TIR'!$E$25-'Ejercicio 3 - TIR'!$D$25)*(1-V182)))</f>
        <v>0.201319777464374</v>
      </c>
      <c r="X182" s="16">
        <f ca="1" t="shared" si="1347"/>
        <v>0.528169672387471</v>
      </c>
      <c r="Y182" s="18">
        <f ca="1">IF(X182&lt;=('Ejercicio 3 - TIR'!$D$26-'Ejercicio 3 - TIR'!$C$26)/('Ejercicio 3 - TIR'!$E$26-'Ejercicio 3 - TIR'!$C$26),'Ejercicio 3 - TIR'!$C$26+SQRT(('Ejercicio 3 - TIR'!$E$26-'Ejercicio 3 - TIR'!$C$26)*('Ejercicio 3 - TIR'!$D$26-'Ejercicio 3 - TIR'!$C$26)*X182),'Ejercicio 3 - TIR'!$E$26-SQRT(('Ejercicio 3 - TIR'!$E$26-'Ejercicio 3 - TIR'!$C$26)*('Ejercicio 3 - TIR'!$E$26-'Ejercicio 3 - TIR'!$D$26)*(1-X182)))</f>
        <v>0.229523433465541</v>
      </c>
      <c r="Z182" s="16">
        <f ca="1" t="shared" si="956"/>
        <v>1.13887633219946</v>
      </c>
      <c r="AA182" s="16">
        <f ca="1" t="shared" si="957"/>
        <v>1.30086346053004</v>
      </c>
      <c r="AB182" s="16">
        <f ca="1" t="shared" si="958"/>
        <v>1.53050779705521</v>
      </c>
      <c r="AC182" s="16">
        <f ca="1" t="shared" si="959"/>
        <v>1.83862928616586</v>
      </c>
      <c r="AD182" s="16">
        <f ca="1" t="shared" si="960"/>
        <v>2.26063779279694</v>
      </c>
      <c r="AE182" s="15">
        <f ca="1" t="shared" si="961"/>
        <v>3901.32292468762</v>
      </c>
      <c r="AF182" s="15">
        <f ca="1" t="shared" si="962"/>
        <v>4456.2243476015</v>
      </c>
      <c r="AG182" s="15">
        <f ca="1" t="shared" si="963"/>
        <v>5242.89159959372</v>
      </c>
      <c r="AH182" s="15">
        <f ca="1" t="shared" si="964"/>
        <v>6298.38936969376</v>
      </c>
      <c r="AI182" s="15">
        <f ca="1" t="shared" si="965"/>
        <v>7744.01732312874</v>
      </c>
      <c r="AJ182" s="17">
        <f ca="1" t="shared" si="966"/>
        <v>46859.3894020916</v>
      </c>
      <c r="AK182" s="17">
        <f ca="1" t="shared" si="967"/>
        <v>55717.8033010714</v>
      </c>
      <c r="AL182" s="17">
        <f ca="1" t="shared" si="968"/>
        <v>60195.8124898108</v>
      </c>
      <c r="AM182" s="17">
        <f ca="1" t="shared" si="969"/>
        <v>74466.7253260688</v>
      </c>
      <c r="AN182" s="17">
        <f ca="1" t="shared" si="970"/>
        <v>84273.4138895762</v>
      </c>
      <c r="AO182" s="17">
        <f ca="1">C182/'Ejercicio 3 - TIR'!$D$7</f>
        <v>12414.5782280367</v>
      </c>
      <c r="AP182" s="17">
        <f ca="1" t="shared" si="971"/>
        <v>34444.8111740548</v>
      </c>
      <c r="AQ182" s="17">
        <f ca="1" t="shared" si="972"/>
        <v>43303.2250730347</v>
      </c>
      <c r="AR182" s="17">
        <f ca="1" t="shared" si="973"/>
        <v>47781.2342617741</v>
      </c>
      <c r="AS182" s="17">
        <f ca="1" t="shared" si="974"/>
        <v>62052.1470980321</v>
      </c>
      <c r="AT182" s="17">
        <f ca="1" t="shared" si="975"/>
        <v>71858.8356615395</v>
      </c>
      <c r="AU182" s="17">
        <f ca="1">AP182*'Ejercicio 3 - TIR'!$D$5</f>
        <v>17222.4055870274</v>
      </c>
      <c r="AV182" s="17">
        <f ca="1">AQ182*'Ejercicio 3 - TIR'!$D$5</f>
        <v>21651.6125365174</v>
      </c>
      <c r="AW182" s="17">
        <f ca="1">AR182*'Ejercicio 3 - TIR'!$D$5</f>
        <v>23890.6171308871</v>
      </c>
      <c r="AX182" s="17">
        <f ca="1">AS182*'Ejercicio 3 - TIR'!$D$5</f>
        <v>31026.073549016</v>
      </c>
      <c r="AY182" s="17">
        <f ca="1">AT182*'Ejercicio 3 - TIR'!$D$5</f>
        <v>35929.4178307697</v>
      </c>
      <c r="AZ182" s="17">
        <f ca="1" t="shared" ref="AZ182:BD182" si="1348">AJ182-AU182-AE182</f>
        <v>25735.6608903765</v>
      </c>
      <c r="BA182" s="17">
        <f ca="1" t="shared" si="1348"/>
        <v>29609.9664169526</v>
      </c>
      <c r="BB182" s="17">
        <f ca="1" t="shared" si="1348"/>
        <v>31062.3037593301</v>
      </c>
      <c r="BC182" s="17">
        <f ca="1" t="shared" si="1348"/>
        <v>37142.262407359</v>
      </c>
      <c r="BD182" s="17">
        <f ca="1" t="shared" si="1348"/>
        <v>40599.9787356777</v>
      </c>
      <c r="BE182" s="17">
        <f ca="1" t="shared" ref="BE182:BI182" si="1349">AZ182/Z182</f>
        <v>22597.41480506</v>
      </c>
      <c r="BF182" s="17">
        <f ca="1" t="shared" si="1349"/>
        <v>22761.7788610096</v>
      </c>
      <c r="BG182" s="17">
        <f ca="1" t="shared" si="1349"/>
        <v>20295.4234007143</v>
      </c>
      <c r="BH182" s="17">
        <f ca="1" t="shared" si="1349"/>
        <v>20201.0610223732</v>
      </c>
      <c r="BI182" s="17">
        <f ca="1" t="shared" si="1349"/>
        <v>17959.5240179746</v>
      </c>
      <c r="BJ182" s="17">
        <f ca="1" t="shared" si="978"/>
        <v>63505.9833866226</v>
      </c>
      <c r="BK182" s="17">
        <f ca="1" t="shared" si="979"/>
        <v>28064.8647239338</v>
      </c>
      <c r="BL182" s="17">
        <f ca="1" t="shared" si="980"/>
        <v>91570.8481105565</v>
      </c>
      <c r="BM182" s="17">
        <f ca="1">BK182*'Ejercicio 3 - TIR'!$D$5</f>
        <v>14032.4323619669</v>
      </c>
      <c r="BN182" s="17">
        <f ca="1" t="shared" si="981"/>
        <v>77538.4157485895</v>
      </c>
      <c r="BO182" s="17">
        <f ca="1" t="shared" si="982"/>
        <v>34299.3539237687</v>
      </c>
      <c r="BP182" s="17">
        <f ca="1" t="shared" si="983"/>
        <v>-90164.9559499339</v>
      </c>
      <c r="BQ182" s="17">
        <f ca="1" t="shared" ref="BQ182:BT182" si="1350">BE182</f>
        <v>22597.41480506</v>
      </c>
      <c r="BR182" s="17">
        <f ca="1" t="shared" si="1350"/>
        <v>22761.7788610096</v>
      </c>
      <c r="BS182" s="17">
        <f ca="1" t="shared" si="1350"/>
        <v>20295.4234007143</v>
      </c>
      <c r="BT182" s="17">
        <f ca="1" t="shared" si="1350"/>
        <v>20201.0610223732</v>
      </c>
      <c r="BU182" s="17">
        <f ca="1" t="shared" si="985"/>
        <v>52258.8779417433</v>
      </c>
      <c r="BV182" s="19">
        <f ca="1" t="shared" si="986"/>
        <v>13.9889466374738</v>
      </c>
    </row>
    <row r="183" ht="15" customHeight="1" spans="1:74">
      <c r="A183" s="15">
        <v>182</v>
      </c>
      <c r="B183" s="16">
        <f ca="1" t="shared" ref="B183:F183" si="1351">RAND()</f>
        <v>0.102658375646157</v>
      </c>
      <c r="C183" s="17">
        <f ca="1">IF(B183&lt;=('Ejercicio 3 - TIR'!$D$13-'Ejercicio 3 - TIR'!$C$13)/('Ejercicio 3 - TIR'!$E$13-'Ejercicio 3 - TIR'!$C$13),'Ejercicio 3 - TIR'!$C$13+SQRT(('Ejercicio 3 - TIR'!$E$13-'Ejercicio 3 - TIR'!$C$13)*('Ejercicio 3 - TIR'!$D$13-'Ejercicio 3 - TIR'!$C$13)*B183),'Ejercicio 3 - TIR'!$E$13-SQRT(('Ejercicio 3 - TIR'!$E$13-'Ejercicio 3 - TIR'!$C$13)*('Ejercicio 3 - TIR'!$E$13-'Ejercicio 3 - TIR'!$D$13)*(1-B183)))</f>
        <v>66408.0691521286</v>
      </c>
      <c r="D183" s="16">
        <f ca="1" t="shared" si="1351"/>
        <v>0.41632933732698</v>
      </c>
      <c r="E183" s="17">
        <f ca="1">IF(D183&lt;=('Ejercicio 3 - TIR'!$D$14-'Ejercicio 3 - TIR'!$C$14)/('Ejercicio 3 - TIR'!$E$14-'Ejercicio 3 - TIR'!$C$14),'Ejercicio 3 - TIR'!$C$14+SQRT(('Ejercicio 3 - TIR'!$E$14-'Ejercicio 3 - TIR'!$C$14)*('Ejercicio 3 - TIR'!$D$14-'Ejercicio 3 - TIR'!$C$14)*D183),'Ejercicio 3 - TIR'!$E$14-SQRT(('Ejercicio 3 - TIR'!$E$14-'Ejercicio 3 - TIR'!$C$14)*('Ejercicio 3 - TIR'!$E$14-'Ejercicio 3 - TIR'!$D$14)*(1-D183)))</f>
        <v>30643.1522722151</v>
      </c>
      <c r="F183" s="16">
        <f ca="1" t="shared" si="1351"/>
        <v>0.356062985224374</v>
      </c>
      <c r="G183" s="17">
        <f ca="1">IF(F183&lt;=('Ejercicio 3 - TIR'!$D$18-'Ejercicio 3 - TIR'!$C$18)/('Ejercicio 3 - TIR'!$E$18-'Ejercicio 3 - TIR'!$C$18),'Ejercicio 3 - TIR'!$C$18+SQRT(('Ejercicio 3 - TIR'!$E$18-'Ejercicio 3 - TIR'!$C$18)*('Ejercicio 3 - TIR'!$D$18-'Ejercicio 3 - TIR'!$C$18)*F183),'Ejercicio 3 - TIR'!$E$18-SQRT(('Ejercicio 3 - TIR'!$E$18-'Ejercicio 3 - TIR'!$C$18)*('Ejercicio 3 - TIR'!$E$18-'Ejercicio 3 - TIR'!$D$18)*(1-F183)))</f>
        <v>37308.1767756162</v>
      </c>
      <c r="H183" s="16">
        <f ca="1" t="shared" ref="H183:L183" si="1352">RAND()</f>
        <v>0.228684586402342</v>
      </c>
      <c r="I183" s="17">
        <f ca="1">IF(H183&lt;=('Ejercicio 3 - TIR'!$D$18-'Ejercicio 3 - TIR'!$C$18)/('Ejercicio 3 - TIR'!$E$18-'Ejercicio 3 - TIR'!$C$18),'Ejercicio 3 - TIR'!$C$18+SQRT(('Ejercicio 3 - TIR'!$E$18-'Ejercicio 3 - TIR'!$C$18)*('Ejercicio 3 - TIR'!$D$18-'Ejercicio 3 - TIR'!$C$18)*H183),'Ejercicio 3 - TIR'!$E$18-SQRT(('Ejercicio 3 - TIR'!$E$18-'Ejercicio 3 - TIR'!$C$18)*('Ejercicio 3 - TIR'!$E$18-'Ejercicio 3 - TIR'!$D$18)*(1-H183)))</f>
        <v>35856.8496617509</v>
      </c>
      <c r="J183" s="16">
        <f ca="1" t="shared" si="1352"/>
        <v>0.0946654708574046</v>
      </c>
      <c r="K183" s="17">
        <f ca="1">IF(J183&lt;=('Ejercicio 3 - TIR'!$D$18-'Ejercicio 3 - TIR'!$C$18)/('Ejercicio 3 - TIR'!$E$18-'Ejercicio 3 - TIR'!$C$18),'Ejercicio 3 - TIR'!$C$18+SQRT(('Ejercicio 3 - TIR'!$E$18-'Ejercicio 3 - TIR'!$C$18)*('Ejercicio 3 - TIR'!$D$18-'Ejercicio 3 - TIR'!$C$18)*J183),'Ejercicio 3 - TIR'!$E$18-SQRT(('Ejercicio 3 - TIR'!$E$18-'Ejercicio 3 - TIR'!$C$18)*('Ejercicio 3 - TIR'!$E$18-'Ejercicio 3 - TIR'!$D$18)*(1-J183)))</f>
        <v>33768.264936096</v>
      </c>
      <c r="L183" s="16">
        <f ca="1" t="shared" si="1352"/>
        <v>0.406544013625773</v>
      </c>
      <c r="M183" s="17">
        <f ca="1">IF(L183&lt;=('Ejercicio 3 - TIR'!$D$18-'Ejercicio 3 - TIR'!$C$18)/('Ejercicio 3 - TIR'!$E$18-'Ejercicio 3 - TIR'!$C$18),'Ejercicio 3 - TIR'!$C$18+SQRT(('Ejercicio 3 - TIR'!$E$18-'Ejercicio 3 - TIR'!$C$18)*('Ejercicio 3 - TIR'!$D$18-'Ejercicio 3 - TIR'!$C$18)*L183),'Ejercicio 3 - TIR'!$E$18-SQRT(('Ejercicio 3 - TIR'!$E$18-'Ejercicio 3 - TIR'!$C$18)*('Ejercicio 3 - TIR'!$E$18-'Ejercicio 3 - TIR'!$D$18)*(1-L183)))</f>
        <v>37809.0717786345</v>
      </c>
      <c r="N183" s="16">
        <f ca="1" t="shared" ref="N183:R183" si="1353">RAND()</f>
        <v>0.530169147591527</v>
      </c>
      <c r="O183" s="17">
        <f ca="1">IF(N183&lt;=('Ejercicio 3 - TIR'!$D$18-'Ejercicio 3 - TIR'!$C$18)/('Ejercicio 3 - TIR'!$E$18-'Ejercicio 3 - TIR'!$C$18),'Ejercicio 3 - TIR'!$C$18+SQRT(('Ejercicio 3 - TIR'!$E$18-'Ejercicio 3 - TIR'!$C$18)*('Ejercicio 3 - TIR'!$D$18-'Ejercicio 3 - TIR'!$C$18)*N183),'Ejercicio 3 - TIR'!$E$18-SQRT(('Ejercicio 3 - TIR'!$E$18-'Ejercicio 3 - TIR'!$C$18)*('Ejercicio 3 - TIR'!$E$18-'Ejercicio 3 - TIR'!$D$18)*(1-N183)))</f>
        <v>38917.6999354502</v>
      </c>
      <c r="P183" s="16">
        <f ca="1" t="shared" si="1353"/>
        <v>0.702672839198739</v>
      </c>
      <c r="Q183" s="18">
        <f ca="1">IF(P183&lt;=('Ejercicio 3 - TIR'!$D$22-'Ejercicio 3 - TIR'!$C$22)/('Ejercicio 3 - TIR'!$E$22-'Ejercicio 3 - TIR'!$C$22),'Ejercicio 3 - TIR'!$C$22+SQRT(('Ejercicio 3 - TIR'!$E$22-'Ejercicio 3 - TIR'!$C$22)*('Ejercicio 3 - TIR'!$D$22-'Ejercicio 3 - TIR'!$C$22)*P183),'Ejercicio 3 - TIR'!$E$22-SQRT(('Ejercicio 3 - TIR'!$E$22-'Ejercicio 3 - TIR'!$C$22)*('Ejercicio 3 - TIR'!$E$22-'Ejercicio 3 - TIR'!$D$22)*(1-P183)))</f>
        <v>0.156865850146542</v>
      </c>
      <c r="R183" s="16">
        <f ca="1" t="shared" si="1353"/>
        <v>0.548511290360282</v>
      </c>
      <c r="S183" s="18">
        <f ca="1">IF(R183&lt;=('Ejercicio 3 - TIR'!$D$23-'Ejercicio 3 - TIR'!$C$23)/('Ejercicio 3 - TIR'!$E$23-'Ejercicio 3 - TIR'!$C$23),'Ejercicio 3 - TIR'!$C$23+SQRT(('Ejercicio 3 - TIR'!$E$23-'Ejercicio 3 - TIR'!$C$23)*('Ejercicio 3 - TIR'!$D$23-'Ejercicio 3 - TIR'!$C$23)*R183),'Ejercicio 3 - TIR'!$E$23-SQRT(('Ejercicio 3 - TIR'!$E$23-'Ejercicio 3 - TIR'!$C$23)*('Ejercicio 3 - TIR'!$E$23-'Ejercicio 3 - TIR'!$D$23)*(1-R183)))</f>
        <v>0.151492462797508</v>
      </c>
      <c r="T183" s="16">
        <f ca="1" t="shared" ref="T183:X183" si="1354">RAND()</f>
        <v>0.266090717908662</v>
      </c>
      <c r="U183" s="18">
        <f ca="1">IF(T183&lt;=('Ejercicio 3 - TIR'!$D$24-'Ejercicio 3 - TIR'!$C$24)/('Ejercicio 3 - TIR'!$E$24-'Ejercicio 3 - TIR'!$C$24),'Ejercicio 3 - TIR'!$C$24+SQRT(('Ejercicio 3 - TIR'!$E$24-'Ejercicio 3 - TIR'!$C$24)*('Ejercicio 3 - TIR'!$D$24-'Ejercicio 3 - TIR'!$C$24)*T183),'Ejercicio 3 - TIR'!$E$24-SQRT(('Ejercicio 3 - TIR'!$E$24-'Ejercicio 3 - TIR'!$C$24)*('Ejercicio 3 - TIR'!$E$24-'Ejercicio 3 - TIR'!$D$24)*(1-T183)))</f>
        <v>0.173638750127877</v>
      </c>
      <c r="V183" s="16">
        <f ca="1" t="shared" si="1354"/>
        <v>0.260122849905271</v>
      </c>
      <c r="W183" s="18">
        <f ca="1">IF(V183&lt;=('Ejercicio 3 - TIR'!$D$25-'Ejercicio 3 - TIR'!$C$25)/('Ejercicio 3 - TIR'!$E$25-'Ejercicio 3 - TIR'!$C$25),'Ejercicio 3 - TIR'!$C$25+SQRT(('Ejercicio 3 - TIR'!$E$25-'Ejercicio 3 - TIR'!$C$25)*('Ejercicio 3 - TIR'!$D$25-'Ejercicio 3 - TIR'!$C$25)*V183),'Ejercicio 3 - TIR'!$E$25-SQRT(('Ejercicio 3 - TIR'!$E$25-'Ejercicio 3 - TIR'!$C$25)*('Ejercicio 3 - TIR'!$E$25-'Ejercicio 3 - TIR'!$D$25)*(1-V183)))</f>
        <v>0.199083290855284</v>
      </c>
      <c r="X183" s="16">
        <f ca="1" t="shared" si="1354"/>
        <v>0.393134348642684</v>
      </c>
      <c r="Y183" s="18">
        <f ca="1">IF(X183&lt;=('Ejercicio 3 - TIR'!$D$26-'Ejercicio 3 - TIR'!$C$26)/('Ejercicio 3 - TIR'!$E$26-'Ejercicio 3 - TIR'!$C$26),'Ejercicio 3 - TIR'!$C$26+SQRT(('Ejercicio 3 - TIR'!$E$26-'Ejercicio 3 - TIR'!$C$26)*('Ejercicio 3 - TIR'!$D$26-'Ejercicio 3 - TIR'!$C$26)*X183),'Ejercicio 3 - TIR'!$E$26-SQRT(('Ejercicio 3 - TIR'!$E$26-'Ejercicio 3 - TIR'!$C$26)*('Ejercicio 3 - TIR'!$E$26-'Ejercicio 3 - TIR'!$D$26)*(1-X183)))</f>
        <v>0.222754262016029</v>
      </c>
      <c r="Z183" s="16">
        <f ca="1" t="shared" si="956"/>
        <v>1.15686585014654</v>
      </c>
      <c r="AA183" s="16">
        <f ca="1" t="shared" si="957"/>
        <v>1.33212230691157</v>
      </c>
      <c r="AB183" s="16">
        <f ca="1" t="shared" si="958"/>
        <v>1.56343035930116</v>
      </c>
      <c r="AC183" s="16">
        <f ca="1" t="shared" si="959"/>
        <v>1.8746832202539</v>
      </c>
      <c r="AD183" s="16">
        <f ca="1" t="shared" si="960"/>
        <v>2.29227689749539</v>
      </c>
      <c r="AE183" s="15">
        <f ca="1" t="shared" si="961"/>
        <v>4806.86413235095</v>
      </c>
      <c r="AF183" s="15">
        <f ca="1" t="shared" si="962"/>
        <v>5535.0678180938</v>
      </c>
      <c r="AG183" s="15">
        <f ca="1" t="shared" si="963"/>
        <v>6496.17007590064</v>
      </c>
      <c r="AH183" s="15">
        <f ca="1" t="shared" si="964"/>
        <v>7789.44899256657</v>
      </c>
      <c r="AI183" s="15">
        <f ca="1" t="shared" si="965"/>
        <v>9524.58195441723</v>
      </c>
      <c r="AJ183" s="17">
        <f ca="1" t="shared" si="966"/>
        <v>43160.5556429407</v>
      </c>
      <c r="AK183" s="17">
        <f ca="1" t="shared" si="967"/>
        <v>47765.709289993</v>
      </c>
      <c r="AL183" s="17">
        <f ca="1" t="shared" si="968"/>
        <v>52794.3305820175</v>
      </c>
      <c r="AM183" s="17">
        <f ca="1" t="shared" si="969"/>
        <v>70880.0324367813</v>
      </c>
      <c r="AN183" s="17">
        <f ca="1" t="shared" si="970"/>
        <v>89210.1444656903</v>
      </c>
      <c r="AO183" s="17">
        <f ca="1">C183/'Ejercicio 3 - TIR'!$D$7</f>
        <v>13281.6138304257</v>
      </c>
      <c r="AP183" s="17">
        <f ca="1" t="shared" si="971"/>
        <v>29878.941812515</v>
      </c>
      <c r="AQ183" s="17">
        <f ca="1" t="shared" si="972"/>
        <v>34484.0954595673</v>
      </c>
      <c r="AR183" s="17">
        <f ca="1" t="shared" si="973"/>
        <v>39512.7167515917</v>
      </c>
      <c r="AS183" s="17">
        <f ca="1" t="shared" si="974"/>
        <v>57598.4186063556</v>
      </c>
      <c r="AT183" s="17">
        <f ca="1" t="shared" si="975"/>
        <v>75928.5306352645</v>
      </c>
      <c r="AU183" s="17">
        <f ca="1">AP183*'Ejercicio 3 - TIR'!$D$5</f>
        <v>14939.4709062575</v>
      </c>
      <c r="AV183" s="17">
        <f ca="1">AQ183*'Ejercicio 3 - TIR'!$D$5</f>
        <v>17242.0477297837</v>
      </c>
      <c r="AW183" s="17">
        <f ca="1">AR183*'Ejercicio 3 - TIR'!$D$5</f>
        <v>19756.3583757959</v>
      </c>
      <c r="AX183" s="17">
        <f ca="1">AS183*'Ejercicio 3 - TIR'!$D$5</f>
        <v>28799.2093031778</v>
      </c>
      <c r="AY183" s="17">
        <f ca="1">AT183*'Ejercicio 3 - TIR'!$D$5</f>
        <v>37964.2653176323</v>
      </c>
      <c r="AZ183" s="17">
        <f ca="1" t="shared" ref="AZ183:BD183" si="1355">AJ183-AU183-AE183</f>
        <v>23414.2206043323</v>
      </c>
      <c r="BA183" s="17">
        <f ca="1" t="shared" si="1355"/>
        <v>24988.5937421156</v>
      </c>
      <c r="BB183" s="17">
        <f ca="1" t="shared" si="1355"/>
        <v>26541.8021303209</v>
      </c>
      <c r="BC183" s="17">
        <f ca="1" t="shared" si="1355"/>
        <v>34291.374141037</v>
      </c>
      <c r="BD183" s="17">
        <f ca="1" t="shared" si="1355"/>
        <v>41721.2971936408</v>
      </c>
      <c r="BE183" s="17">
        <f ca="1" t="shared" ref="BE183:BI183" si="1356">AZ183/Z183</f>
        <v>20239.3567079246</v>
      </c>
      <c r="BF183" s="17">
        <f ca="1" t="shared" si="1356"/>
        <v>18758.4830705596</v>
      </c>
      <c r="BG183" s="17">
        <f ca="1" t="shared" si="1356"/>
        <v>16976.6449604988</v>
      </c>
      <c r="BH183" s="17">
        <f ca="1" t="shared" si="1356"/>
        <v>18291.8232640887</v>
      </c>
      <c r="BI183" s="17">
        <f ca="1" t="shared" si="1356"/>
        <v>18200.8103991393</v>
      </c>
      <c r="BJ183" s="17">
        <f ca="1" t="shared" si="978"/>
        <v>70242.590020032</v>
      </c>
      <c r="BK183" s="17">
        <f ca="1" t="shared" si="979"/>
        <v>30445.1365449401</v>
      </c>
      <c r="BL183" s="17">
        <f ca="1" t="shared" si="980"/>
        <v>100687.726564972</v>
      </c>
      <c r="BM183" s="17">
        <f ca="1">BK183*'Ejercicio 3 - TIR'!$D$5</f>
        <v>15222.5682724701</v>
      </c>
      <c r="BN183" s="17">
        <f ca="1" t="shared" si="981"/>
        <v>85465.1582925021</v>
      </c>
      <c r="BO183" s="17">
        <f ca="1" t="shared" si="982"/>
        <v>37283.959187428</v>
      </c>
      <c r="BP183" s="17">
        <f ca="1" t="shared" si="983"/>
        <v>-97051.2214243438</v>
      </c>
      <c r="BQ183" s="17">
        <f ca="1" t="shared" ref="BQ183:BT183" si="1357">BE183</f>
        <v>20239.3567079246</v>
      </c>
      <c r="BR183" s="17">
        <f ca="1" t="shared" si="1357"/>
        <v>18758.4830705596</v>
      </c>
      <c r="BS183" s="17">
        <f ca="1" t="shared" si="1357"/>
        <v>16976.6449604988</v>
      </c>
      <c r="BT183" s="17">
        <f ca="1" t="shared" si="1357"/>
        <v>18291.8232640887</v>
      </c>
      <c r="BU183" s="17">
        <f ca="1" t="shared" si="985"/>
        <v>55484.7695865673</v>
      </c>
      <c r="BV183" s="19">
        <f ca="1" t="shared" si="986"/>
        <v>8.80915940132563</v>
      </c>
    </row>
    <row r="184" ht="15" customHeight="1" spans="1:74">
      <c r="A184" s="15">
        <v>183</v>
      </c>
      <c r="B184" s="16">
        <f ca="1" t="shared" ref="B184:F184" si="1358">RAND()</f>
        <v>0.00541567598915904</v>
      </c>
      <c r="C184" s="17">
        <f ca="1">IF(B184&lt;=('Ejercicio 3 - TIR'!$D$13-'Ejercicio 3 - TIR'!$C$13)/('Ejercicio 3 - TIR'!$E$13-'Ejercicio 3 - TIR'!$C$13),'Ejercicio 3 - TIR'!$C$13+SQRT(('Ejercicio 3 - TIR'!$E$13-'Ejercicio 3 - TIR'!$C$13)*('Ejercicio 3 - TIR'!$D$13-'Ejercicio 3 - TIR'!$C$13)*B184),'Ejercicio 3 - TIR'!$E$13-SQRT(('Ejercicio 3 - TIR'!$E$13-'Ejercicio 3 - TIR'!$C$13)*('Ejercicio 3 - TIR'!$E$13-'Ejercicio 3 - TIR'!$D$13)*(1-B184)))</f>
        <v>61471.8255316659</v>
      </c>
      <c r="D184" s="16">
        <f ca="1" t="shared" si="1358"/>
        <v>0.169647362445646</v>
      </c>
      <c r="E184" s="17">
        <f ca="1">IF(D184&lt;=('Ejercicio 3 - TIR'!$D$14-'Ejercicio 3 - TIR'!$C$14)/('Ejercicio 3 - TIR'!$E$14-'Ejercicio 3 - TIR'!$C$14),'Ejercicio 3 - TIR'!$C$14+SQRT(('Ejercicio 3 - TIR'!$E$14-'Ejercicio 3 - TIR'!$C$14)*('Ejercicio 3 - TIR'!$D$14-'Ejercicio 3 - TIR'!$C$14)*D184),'Ejercicio 3 - TIR'!$E$14-SQRT(('Ejercicio 3 - TIR'!$E$14-'Ejercicio 3 - TIR'!$C$14)*('Ejercicio 3 - TIR'!$E$14-'Ejercicio 3 - TIR'!$D$14)*(1-D184)))</f>
        <v>28567.0088566505</v>
      </c>
      <c r="F184" s="16">
        <f ca="1" t="shared" si="1358"/>
        <v>0.696896042526879</v>
      </c>
      <c r="G184" s="17">
        <f ca="1">IF(F184&lt;=('Ejercicio 3 - TIR'!$D$18-'Ejercicio 3 - TIR'!$C$18)/('Ejercicio 3 - TIR'!$E$18-'Ejercicio 3 - TIR'!$C$18),'Ejercicio 3 - TIR'!$C$18+SQRT(('Ejercicio 3 - TIR'!$E$18-'Ejercicio 3 - TIR'!$C$18)*('Ejercicio 3 - TIR'!$D$18-'Ejercicio 3 - TIR'!$C$18)*F184),'Ejercicio 3 - TIR'!$E$18-SQRT(('Ejercicio 3 - TIR'!$E$18-'Ejercicio 3 - TIR'!$C$18)*('Ejercicio 3 - TIR'!$E$18-'Ejercicio 3 - TIR'!$D$18)*(1-F184)))</f>
        <v>40232.1077182382</v>
      </c>
      <c r="H184" s="16">
        <f ca="1" t="shared" ref="H184:L184" si="1359">RAND()</f>
        <v>0.548407896896337</v>
      </c>
      <c r="I184" s="17">
        <f ca="1">IF(H184&lt;=('Ejercicio 3 - TIR'!$D$18-'Ejercicio 3 - TIR'!$C$18)/('Ejercicio 3 - TIR'!$E$18-'Ejercicio 3 - TIR'!$C$18),'Ejercicio 3 - TIR'!$C$18+SQRT(('Ejercicio 3 - TIR'!$E$18-'Ejercicio 3 - TIR'!$C$18)*('Ejercicio 3 - TIR'!$D$18-'Ejercicio 3 - TIR'!$C$18)*H184),'Ejercicio 3 - TIR'!$E$18-SQRT(('Ejercicio 3 - TIR'!$E$18-'Ejercicio 3 - TIR'!$C$18)*('Ejercicio 3 - TIR'!$E$18-'Ejercicio 3 - TIR'!$D$18)*(1-H184)))</f>
        <v>39069.7951759921</v>
      </c>
      <c r="J184" s="16">
        <f ca="1" t="shared" si="1359"/>
        <v>0.75117814785646</v>
      </c>
      <c r="K184" s="17">
        <f ca="1">IF(J184&lt;=('Ejercicio 3 - TIR'!$D$18-'Ejercicio 3 - TIR'!$C$18)/('Ejercicio 3 - TIR'!$E$18-'Ejercicio 3 - TIR'!$C$18),'Ejercicio 3 - TIR'!$C$18+SQRT(('Ejercicio 3 - TIR'!$E$18-'Ejercicio 3 - TIR'!$C$18)*('Ejercicio 3 - TIR'!$D$18-'Ejercicio 3 - TIR'!$C$18)*J184),'Ejercicio 3 - TIR'!$E$18-SQRT(('Ejercicio 3 - TIR'!$E$18-'Ejercicio 3 - TIR'!$C$18)*('Ejercicio 3 - TIR'!$E$18-'Ejercicio 3 - TIR'!$D$18)*(1-J184)))</f>
        <v>40680.0880899299</v>
      </c>
      <c r="L184" s="16">
        <f ca="1" t="shared" si="1359"/>
        <v>0.298191658808806</v>
      </c>
      <c r="M184" s="17">
        <f ca="1">IF(L184&lt;=('Ejercicio 3 - TIR'!$D$18-'Ejercicio 3 - TIR'!$C$18)/('Ejercicio 3 - TIR'!$E$18-'Ejercicio 3 - TIR'!$C$18),'Ejercicio 3 - TIR'!$C$18+SQRT(('Ejercicio 3 - TIR'!$E$18-'Ejercicio 3 - TIR'!$C$18)*('Ejercicio 3 - TIR'!$D$18-'Ejercicio 3 - TIR'!$C$18)*L184),'Ejercicio 3 - TIR'!$E$18-SQRT(('Ejercicio 3 - TIR'!$E$18-'Ejercicio 3 - TIR'!$C$18)*('Ejercicio 3 - TIR'!$E$18-'Ejercicio 3 - TIR'!$D$18)*(1-L184)))</f>
        <v>36687.9555038383</v>
      </c>
      <c r="N184" s="16">
        <f ca="1" t="shared" ref="N184:R184" si="1360">RAND()</f>
        <v>0.629330369725415</v>
      </c>
      <c r="O184" s="17">
        <f ca="1">IF(N184&lt;=('Ejercicio 3 - TIR'!$D$18-'Ejercicio 3 - TIR'!$C$18)/('Ejercicio 3 - TIR'!$E$18-'Ejercicio 3 - TIR'!$C$18),'Ejercicio 3 - TIR'!$C$18+SQRT(('Ejercicio 3 - TIR'!$E$18-'Ejercicio 3 - TIR'!$C$18)*('Ejercicio 3 - TIR'!$D$18-'Ejercicio 3 - TIR'!$C$18)*N184),'Ejercicio 3 - TIR'!$E$18-SQRT(('Ejercicio 3 - TIR'!$E$18-'Ejercicio 3 - TIR'!$C$18)*('Ejercicio 3 - TIR'!$E$18-'Ejercicio 3 - TIR'!$D$18)*(1-N184)))</f>
        <v>39715.9433643271</v>
      </c>
      <c r="P184" s="16">
        <f ca="1" t="shared" si="1360"/>
        <v>0.112146701680255</v>
      </c>
      <c r="Q184" s="18">
        <f ca="1">IF(P184&lt;=('Ejercicio 3 - TIR'!$D$22-'Ejercicio 3 - TIR'!$C$22)/('Ejercicio 3 - TIR'!$E$22-'Ejercicio 3 - TIR'!$C$22),'Ejercicio 3 - TIR'!$C$22+SQRT(('Ejercicio 3 - TIR'!$E$22-'Ejercicio 3 - TIR'!$C$22)*('Ejercicio 3 - TIR'!$D$22-'Ejercicio 3 - TIR'!$C$22)*P184),'Ejercicio 3 - TIR'!$E$22-SQRT(('Ejercicio 3 - TIR'!$E$22-'Ejercicio 3 - TIR'!$C$22)*('Ejercicio 3 - TIR'!$E$22-'Ejercicio 3 - TIR'!$D$22)*(1-P184)))</f>
        <v>0.13420788735261</v>
      </c>
      <c r="R184" s="16">
        <f ca="1" t="shared" si="1360"/>
        <v>0.729091362931642</v>
      </c>
      <c r="S184" s="18">
        <f ca="1">IF(R184&lt;=('Ejercicio 3 - TIR'!$D$23-'Ejercicio 3 - TIR'!$C$23)/('Ejercicio 3 - TIR'!$E$23-'Ejercicio 3 - TIR'!$C$23),'Ejercicio 3 - TIR'!$C$23+SQRT(('Ejercicio 3 - TIR'!$E$23-'Ejercicio 3 - TIR'!$C$23)*('Ejercicio 3 - TIR'!$D$23-'Ejercicio 3 - TIR'!$C$23)*R184),'Ejercicio 3 - TIR'!$E$23-SQRT(('Ejercicio 3 - TIR'!$E$23-'Ejercicio 3 - TIR'!$C$23)*('Ejercicio 3 - TIR'!$E$23-'Ejercicio 3 - TIR'!$D$23)*(1-R184)))</f>
        <v>0.157917528518686</v>
      </c>
      <c r="T184" s="16">
        <f ca="1" t="shared" ref="T184:X184" si="1361">RAND()</f>
        <v>0.120371458944128</v>
      </c>
      <c r="U184" s="18">
        <f ca="1">IF(T184&lt;=('Ejercicio 3 - TIR'!$D$24-'Ejercicio 3 - TIR'!$C$24)/('Ejercicio 3 - TIR'!$E$24-'Ejercicio 3 - TIR'!$C$24),'Ejercicio 3 - TIR'!$C$24+SQRT(('Ejercicio 3 - TIR'!$E$24-'Ejercicio 3 - TIR'!$C$24)*('Ejercicio 3 - TIR'!$D$24-'Ejercicio 3 - TIR'!$C$24)*T184),'Ejercicio 3 - TIR'!$E$24-SQRT(('Ejercicio 3 - TIR'!$E$24-'Ejercicio 3 - TIR'!$C$24)*('Ejercicio 3 - TIR'!$E$24-'Ejercicio 3 - TIR'!$D$24)*(1-T184)))</f>
        <v>0.165899058581648</v>
      </c>
      <c r="V184" s="16">
        <f ca="1" t="shared" si="1361"/>
        <v>0.239380740672492</v>
      </c>
      <c r="W184" s="18">
        <f ca="1">IF(V184&lt;=('Ejercicio 3 - TIR'!$D$25-'Ejercicio 3 - TIR'!$C$25)/('Ejercicio 3 - TIR'!$E$25-'Ejercicio 3 - TIR'!$C$25),'Ejercicio 3 - TIR'!$C$25+SQRT(('Ejercicio 3 - TIR'!$E$25-'Ejercicio 3 - TIR'!$C$25)*('Ejercicio 3 - TIR'!$D$25-'Ejercicio 3 - TIR'!$C$25)*V184),'Ejercicio 3 - TIR'!$E$25-SQRT(('Ejercicio 3 - TIR'!$E$25-'Ejercicio 3 - TIR'!$C$25)*('Ejercicio 3 - TIR'!$E$25-'Ejercicio 3 - TIR'!$D$25)*(1-V184)))</f>
        <v>0.198306639149267</v>
      </c>
      <c r="X184" s="16">
        <f ca="1" t="shared" si="1361"/>
        <v>0.657670146843156</v>
      </c>
      <c r="Y184" s="18">
        <f ca="1">IF(X184&lt;=('Ejercicio 3 - TIR'!$D$26-'Ejercicio 3 - TIR'!$C$26)/('Ejercicio 3 - TIR'!$E$26-'Ejercicio 3 - TIR'!$C$26),'Ejercicio 3 - TIR'!$C$26+SQRT(('Ejercicio 3 - TIR'!$E$26-'Ejercicio 3 - TIR'!$C$26)*('Ejercicio 3 - TIR'!$D$26-'Ejercicio 3 - TIR'!$C$26)*X184),'Ejercicio 3 - TIR'!$E$26-SQRT(('Ejercicio 3 - TIR'!$E$26-'Ejercicio 3 - TIR'!$C$26)*('Ejercicio 3 - TIR'!$E$26-'Ejercicio 3 - TIR'!$D$26)*(1-X184)))</f>
        <v>0.237004869961274</v>
      </c>
      <c r="Z184" s="16">
        <f ca="1" t="shared" si="956"/>
        <v>1.13420788735261</v>
      </c>
      <c r="AA184" s="16">
        <f ca="1" t="shared" si="957"/>
        <v>1.31331919374973</v>
      </c>
      <c r="AB184" s="16">
        <f ca="1" t="shared" si="958"/>
        <v>1.53119761161002</v>
      </c>
      <c r="AC184" s="16">
        <f ca="1" t="shared" si="959"/>
        <v>1.83484426384179</v>
      </c>
      <c r="AD184" s="16">
        <f ca="1" t="shared" si="960"/>
        <v>2.26971128999281</v>
      </c>
      <c r="AE184" s="15">
        <f ca="1" t="shared" si="961"/>
        <v>3833.91790663437</v>
      </c>
      <c r="AF184" s="15">
        <f ca="1" t="shared" si="962"/>
        <v>4439.36074699361</v>
      </c>
      <c r="AG184" s="15">
        <f ca="1" t="shared" si="963"/>
        <v>5175.84651562417</v>
      </c>
      <c r="AH184" s="15">
        <f ca="1" t="shared" si="964"/>
        <v>6202.25124289004</v>
      </c>
      <c r="AI184" s="15">
        <f ca="1" t="shared" si="965"/>
        <v>7672.21499217834</v>
      </c>
      <c r="AJ184" s="17">
        <f ca="1" t="shared" si="966"/>
        <v>45631.5738988455</v>
      </c>
      <c r="AK184" s="17">
        <f ca="1" t="shared" si="967"/>
        <v>51311.1119005013</v>
      </c>
      <c r="AL184" s="17">
        <f ca="1" t="shared" si="968"/>
        <v>62289.253723386</v>
      </c>
      <c r="AM184" s="17">
        <f ca="1" t="shared" si="969"/>
        <v>67316.6847083006</v>
      </c>
      <c r="AN184" s="17">
        <f ca="1" t="shared" si="970"/>
        <v>90143.7250467282</v>
      </c>
      <c r="AO184" s="17">
        <f ca="1">C184/'Ejercicio 3 - TIR'!$D$7</f>
        <v>12294.3651063332</v>
      </c>
      <c r="AP184" s="17">
        <f ca="1" t="shared" si="971"/>
        <v>33337.2087925124</v>
      </c>
      <c r="AQ184" s="17">
        <f ca="1" t="shared" si="972"/>
        <v>39016.7467941681</v>
      </c>
      <c r="AR184" s="17">
        <f ca="1" t="shared" si="973"/>
        <v>49994.8886170529</v>
      </c>
      <c r="AS184" s="17">
        <f ca="1" t="shared" si="974"/>
        <v>55022.3196019675</v>
      </c>
      <c r="AT184" s="17">
        <f ca="1" t="shared" si="975"/>
        <v>77849.359940395</v>
      </c>
      <c r="AU184" s="17">
        <f ca="1">AP184*'Ejercicio 3 - TIR'!$D$5</f>
        <v>16668.6043962562</v>
      </c>
      <c r="AV184" s="17">
        <f ca="1">AQ184*'Ejercicio 3 - TIR'!$D$5</f>
        <v>19508.373397084</v>
      </c>
      <c r="AW184" s="17">
        <f ca="1">AR184*'Ejercicio 3 - TIR'!$D$5</f>
        <v>24997.4443085264</v>
      </c>
      <c r="AX184" s="17">
        <f ca="1">AS184*'Ejercicio 3 - TIR'!$D$5</f>
        <v>27511.1598009837</v>
      </c>
      <c r="AY184" s="17">
        <f ca="1">AT184*'Ejercicio 3 - TIR'!$D$5</f>
        <v>38924.6799701975</v>
      </c>
      <c r="AZ184" s="17">
        <f ca="1" t="shared" ref="AZ184:BD184" si="1362">AJ184-AU184-AE184</f>
        <v>25129.051595955</v>
      </c>
      <c r="BA184" s="17">
        <f ca="1" t="shared" si="1362"/>
        <v>27363.3777564236</v>
      </c>
      <c r="BB184" s="17">
        <f ca="1" t="shared" si="1362"/>
        <v>32115.9628992354</v>
      </c>
      <c r="BC184" s="17">
        <f ca="1" t="shared" si="1362"/>
        <v>33603.2736644269</v>
      </c>
      <c r="BD184" s="17">
        <f ca="1" t="shared" si="1362"/>
        <v>43546.8300843523</v>
      </c>
      <c r="BE184" s="17">
        <f ca="1" t="shared" ref="BE184:BI184" si="1363">AZ184/Z184</f>
        <v>22155.5958798783</v>
      </c>
      <c r="BF184" s="17">
        <f ca="1" t="shared" si="1363"/>
        <v>20835.2835218199</v>
      </c>
      <c r="BG184" s="17">
        <f ca="1" t="shared" si="1363"/>
        <v>20974.4076504052</v>
      </c>
      <c r="BH184" s="17">
        <f ca="1" t="shared" si="1363"/>
        <v>18313.9650196079</v>
      </c>
      <c r="BI184" s="17">
        <f ca="1" t="shared" si="1363"/>
        <v>19186.0657680785</v>
      </c>
      <c r="BJ184" s="17">
        <f ca="1" t="shared" si="978"/>
        <v>64838.8625232642</v>
      </c>
      <c r="BK184" s="17">
        <f ca="1" t="shared" si="979"/>
        <v>27904.659285138</v>
      </c>
      <c r="BL184" s="17">
        <f ca="1" t="shared" si="980"/>
        <v>92743.5218084023</v>
      </c>
      <c r="BM184" s="17">
        <f ca="1">BK184*'Ejercicio 3 - TIR'!$D$5</f>
        <v>13952.329642569</v>
      </c>
      <c r="BN184" s="17">
        <f ca="1" t="shared" si="981"/>
        <v>78791.1921658333</v>
      </c>
      <c r="BO184" s="17">
        <f ca="1" t="shared" si="982"/>
        <v>34714.1914098171</v>
      </c>
      <c r="BP184" s="17">
        <f ca="1" t="shared" si="983"/>
        <v>-90038.8343883164</v>
      </c>
      <c r="BQ184" s="17">
        <f ca="1" t="shared" ref="BQ184:BT184" si="1364">BE184</f>
        <v>22155.5958798783</v>
      </c>
      <c r="BR184" s="17">
        <f ca="1" t="shared" si="1364"/>
        <v>20835.2835218199</v>
      </c>
      <c r="BS184" s="17">
        <f ca="1" t="shared" si="1364"/>
        <v>20974.4076504052</v>
      </c>
      <c r="BT184" s="17">
        <f ca="1" t="shared" si="1364"/>
        <v>18313.9650196079</v>
      </c>
      <c r="BU184" s="17">
        <f ca="1" t="shared" si="985"/>
        <v>53900.2571778956</v>
      </c>
      <c r="BV184" s="19">
        <f ca="1" t="shared" si="986"/>
        <v>13.3604422227259</v>
      </c>
    </row>
    <row r="185" ht="15" customHeight="1" spans="1:74">
      <c r="A185" s="15">
        <v>184</v>
      </c>
      <c r="B185" s="16">
        <f ca="1" t="shared" ref="B185:F185" si="1365">RAND()</f>
        <v>0.43333983928179</v>
      </c>
      <c r="C185" s="17">
        <f ca="1">IF(B185&lt;=('Ejercicio 3 - TIR'!$D$13-'Ejercicio 3 - TIR'!$C$13)/('Ejercicio 3 - TIR'!$E$13-'Ejercicio 3 - TIR'!$C$13),'Ejercicio 3 - TIR'!$C$13+SQRT(('Ejercicio 3 - TIR'!$E$13-'Ejercicio 3 - TIR'!$C$13)*('Ejercicio 3 - TIR'!$D$13-'Ejercicio 3 - TIR'!$C$13)*B185),'Ejercicio 3 - TIR'!$E$13-SQRT(('Ejercicio 3 - TIR'!$E$13-'Ejercicio 3 - TIR'!$C$13)*('Ejercicio 3 - TIR'!$E$13-'Ejercicio 3 - TIR'!$D$13)*(1-B185)))</f>
        <v>73923.3400746596</v>
      </c>
      <c r="D185" s="16">
        <f ca="1" t="shared" si="1365"/>
        <v>0.327653196268064</v>
      </c>
      <c r="E185" s="17">
        <f ca="1">IF(D185&lt;=('Ejercicio 3 - TIR'!$D$14-'Ejercicio 3 - TIR'!$C$14)/('Ejercicio 3 - TIR'!$E$14-'Ejercicio 3 - TIR'!$C$14),'Ejercicio 3 - TIR'!$C$14+SQRT(('Ejercicio 3 - TIR'!$E$14-'Ejercicio 3 - TIR'!$C$14)*('Ejercicio 3 - TIR'!$D$14-'Ejercicio 3 - TIR'!$C$14)*D185),'Ejercicio 3 - TIR'!$E$14-SQRT(('Ejercicio 3 - TIR'!$E$14-'Ejercicio 3 - TIR'!$C$14)*('Ejercicio 3 - TIR'!$E$14-'Ejercicio 3 - TIR'!$D$14)*(1-D185)))</f>
        <v>29957.2159242971</v>
      </c>
      <c r="F185" s="16">
        <f ca="1" t="shared" si="1365"/>
        <v>0.420404319821229</v>
      </c>
      <c r="G185" s="17">
        <f ca="1">IF(F185&lt;=('Ejercicio 3 - TIR'!$D$18-'Ejercicio 3 - TIR'!$C$18)/('Ejercicio 3 - TIR'!$E$18-'Ejercicio 3 - TIR'!$C$18),'Ejercicio 3 - TIR'!$C$18+SQRT(('Ejercicio 3 - TIR'!$E$18-'Ejercicio 3 - TIR'!$C$18)*('Ejercicio 3 - TIR'!$D$18-'Ejercicio 3 - TIR'!$C$18)*F185),'Ejercicio 3 - TIR'!$E$18-SQRT(('Ejercicio 3 - TIR'!$E$18-'Ejercicio 3 - TIR'!$C$18)*('Ejercicio 3 - TIR'!$E$18-'Ejercicio 3 - TIR'!$D$18)*(1-F185)))</f>
        <v>37941.0734773823</v>
      </c>
      <c r="H185" s="16">
        <f ca="1" t="shared" ref="H185:L185" si="1366">RAND()</f>
        <v>0.210326600965756</v>
      </c>
      <c r="I185" s="17">
        <f ca="1">IF(H185&lt;=('Ejercicio 3 - TIR'!$D$18-'Ejercicio 3 - TIR'!$C$18)/('Ejercicio 3 - TIR'!$E$18-'Ejercicio 3 - TIR'!$C$18),'Ejercicio 3 - TIR'!$C$18+SQRT(('Ejercicio 3 - TIR'!$E$18-'Ejercicio 3 - TIR'!$C$18)*('Ejercicio 3 - TIR'!$D$18-'Ejercicio 3 - TIR'!$C$18)*H185),'Ejercicio 3 - TIR'!$E$18-SQRT(('Ejercicio 3 - TIR'!$E$18-'Ejercicio 3 - TIR'!$C$18)*('Ejercicio 3 - TIR'!$E$18-'Ejercicio 3 - TIR'!$D$18)*(1-H185)))</f>
        <v>35616.8487735441</v>
      </c>
      <c r="J185" s="16">
        <f ca="1" t="shared" si="1366"/>
        <v>0.825390214269304</v>
      </c>
      <c r="K185" s="17">
        <f ca="1">IF(J185&lt;=('Ejercicio 3 - TIR'!$D$18-'Ejercicio 3 - TIR'!$C$18)/('Ejercicio 3 - TIR'!$E$18-'Ejercicio 3 - TIR'!$C$18),'Ejercicio 3 - TIR'!$C$18+SQRT(('Ejercicio 3 - TIR'!$E$18-'Ejercicio 3 - TIR'!$C$18)*('Ejercicio 3 - TIR'!$D$18-'Ejercicio 3 - TIR'!$C$18)*J185),'Ejercicio 3 - TIR'!$E$18-SQRT(('Ejercicio 3 - TIR'!$E$18-'Ejercicio 3 - TIR'!$C$18)*('Ejercicio 3 - TIR'!$E$18-'Ejercicio 3 - TIR'!$D$18)*(1-J185)))</f>
        <v>41381.1971689795</v>
      </c>
      <c r="L185" s="16">
        <f ca="1" t="shared" si="1366"/>
        <v>0.432235493644487</v>
      </c>
      <c r="M185" s="17">
        <f ca="1">IF(L185&lt;=('Ejercicio 3 - TIR'!$D$18-'Ejercicio 3 - TIR'!$C$18)/('Ejercicio 3 - TIR'!$E$18-'Ejercicio 3 - TIR'!$C$18),'Ejercicio 3 - TIR'!$C$18+SQRT(('Ejercicio 3 - TIR'!$E$18-'Ejercicio 3 - TIR'!$C$18)*('Ejercicio 3 - TIR'!$D$18-'Ejercicio 3 - TIR'!$C$18)*L185),'Ejercicio 3 - TIR'!$E$18-SQRT(('Ejercicio 3 - TIR'!$E$18-'Ejercicio 3 - TIR'!$C$18)*('Ejercicio 3 - TIR'!$E$18-'Ejercicio 3 - TIR'!$D$18)*(1-L185)))</f>
        <v>38052.0385025578</v>
      </c>
      <c r="N185" s="16">
        <f ca="1" t="shared" ref="N185:R185" si="1367">RAND()</f>
        <v>0.308259870566326</v>
      </c>
      <c r="O185" s="17">
        <f ca="1">IF(N185&lt;=('Ejercicio 3 - TIR'!$D$18-'Ejercicio 3 - TIR'!$C$18)/('Ejercicio 3 - TIR'!$E$18-'Ejercicio 3 - TIR'!$C$18),'Ejercicio 3 - TIR'!$C$18+SQRT(('Ejercicio 3 - TIR'!$E$18-'Ejercicio 3 - TIR'!$C$18)*('Ejercicio 3 - TIR'!$D$18-'Ejercicio 3 - TIR'!$C$18)*N185),'Ejercicio 3 - TIR'!$E$18-SQRT(('Ejercicio 3 - TIR'!$E$18-'Ejercicio 3 - TIR'!$C$18)*('Ejercicio 3 - TIR'!$E$18-'Ejercicio 3 - TIR'!$D$18)*(1-N185)))</f>
        <v>36799.9250425978</v>
      </c>
      <c r="P185" s="16">
        <f ca="1" t="shared" si="1367"/>
        <v>0.680503620352756</v>
      </c>
      <c r="Q185" s="18">
        <f ca="1">IF(P185&lt;=('Ejercicio 3 - TIR'!$D$22-'Ejercicio 3 - TIR'!$C$22)/('Ejercicio 3 - TIR'!$E$22-'Ejercicio 3 - TIR'!$C$22),'Ejercicio 3 - TIR'!$C$22+SQRT(('Ejercicio 3 - TIR'!$E$22-'Ejercicio 3 - TIR'!$C$22)*('Ejercicio 3 - TIR'!$D$22-'Ejercicio 3 - TIR'!$C$22)*P185),'Ejercicio 3 - TIR'!$E$22-SQRT(('Ejercicio 3 - TIR'!$E$22-'Ejercicio 3 - TIR'!$C$22)*('Ejercicio 3 - TIR'!$E$22-'Ejercicio 3 - TIR'!$D$22)*(1-P185)))</f>
        <v>0.156018893199749</v>
      </c>
      <c r="R185" s="16">
        <f ca="1" t="shared" si="1367"/>
        <v>0.94330899344667</v>
      </c>
      <c r="S185" s="18">
        <f ca="1">IF(R185&lt;=('Ejercicio 3 - TIR'!$D$23-'Ejercicio 3 - TIR'!$C$23)/('Ejercicio 3 - TIR'!$E$23-'Ejercicio 3 - TIR'!$C$23),'Ejercicio 3 - TIR'!$C$23+SQRT(('Ejercicio 3 - TIR'!$E$23-'Ejercicio 3 - TIR'!$C$23)*('Ejercicio 3 - TIR'!$D$23-'Ejercicio 3 - TIR'!$C$23)*R185),'Ejercicio 3 - TIR'!$E$23-SQRT(('Ejercicio 3 - TIR'!$E$23-'Ejercicio 3 - TIR'!$C$23)*('Ejercicio 3 - TIR'!$E$23-'Ejercicio 3 - TIR'!$D$23)*(1-R185)))</f>
        <v>0.169898326287392</v>
      </c>
      <c r="T185" s="16">
        <f ca="1" t="shared" ref="T185:X185" si="1368">RAND()</f>
        <v>0.639900351631948</v>
      </c>
      <c r="U185" s="18">
        <f ca="1">IF(T185&lt;=('Ejercicio 3 - TIR'!$D$24-'Ejercicio 3 - TIR'!$C$24)/('Ejercicio 3 - TIR'!$E$24-'Ejercicio 3 - TIR'!$C$24),'Ejercicio 3 - TIR'!$C$24+SQRT(('Ejercicio 3 - TIR'!$E$24-'Ejercicio 3 - TIR'!$C$24)*('Ejercicio 3 - TIR'!$D$24-'Ejercicio 3 - TIR'!$C$24)*T185),'Ejercicio 3 - TIR'!$E$24-SQRT(('Ejercicio 3 - TIR'!$E$24-'Ejercicio 3 - TIR'!$C$24)*('Ejercicio 3 - TIR'!$E$24-'Ejercicio 3 - TIR'!$D$24)*(1-T185)))</f>
        <v>0.188246590491247</v>
      </c>
      <c r="V185" s="16">
        <f ca="1" t="shared" si="1368"/>
        <v>0.698346710778423</v>
      </c>
      <c r="W185" s="18">
        <f ca="1">IF(V185&lt;=('Ejercicio 3 - TIR'!$D$25-'Ejercicio 3 - TIR'!$C$25)/('Ejercicio 3 - TIR'!$E$25-'Ejercicio 3 - TIR'!$C$25),'Ejercicio 3 - TIR'!$C$25+SQRT(('Ejercicio 3 - TIR'!$E$25-'Ejercicio 3 - TIR'!$C$25)*('Ejercicio 3 - TIR'!$D$25-'Ejercicio 3 - TIR'!$C$25)*V185),'Ejercicio 3 - TIR'!$E$25-SQRT(('Ejercicio 3 - TIR'!$E$25-'Ejercicio 3 - TIR'!$C$25)*('Ejercicio 3 - TIR'!$E$25-'Ejercicio 3 - TIR'!$D$25)*(1-V185)))</f>
        <v>0.217507131362782</v>
      </c>
      <c r="X185" s="16">
        <f ca="1" t="shared" si="1368"/>
        <v>0.148662059625854</v>
      </c>
      <c r="Y185" s="18">
        <f ca="1">IF(X185&lt;=('Ejercicio 3 - TIR'!$D$26-'Ejercicio 3 - TIR'!$C$26)/('Ejercicio 3 - TIR'!$E$26-'Ejercicio 3 - TIR'!$C$26),'Ejercicio 3 - TIR'!$C$26+SQRT(('Ejercicio 3 - TIR'!$E$26-'Ejercicio 3 - TIR'!$C$26)*('Ejercicio 3 - TIR'!$D$26-'Ejercicio 3 - TIR'!$C$26)*X185),'Ejercicio 3 - TIR'!$E$26-SQRT(('Ejercicio 3 - TIR'!$E$26-'Ejercicio 3 - TIR'!$C$26)*('Ejercicio 3 - TIR'!$E$26-'Ejercicio 3 - TIR'!$D$26)*(1-X185)))</f>
        <v>0.210034658993599</v>
      </c>
      <c r="Z185" s="16">
        <f ca="1" t="shared" si="956"/>
        <v>1.15601889319975</v>
      </c>
      <c r="AA185" s="16">
        <f ca="1" t="shared" si="957"/>
        <v>1.35242456831099</v>
      </c>
      <c r="AB185" s="16">
        <f ca="1" t="shared" si="958"/>
        <v>1.60701388219213</v>
      </c>
      <c r="AC185" s="16">
        <f ca="1" t="shared" si="959"/>
        <v>1.95655086176791</v>
      </c>
      <c r="AD185" s="16">
        <f ca="1" t="shared" si="960"/>
        <v>2.36749435482296</v>
      </c>
      <c r="AE185" s="15">
        <f ca="1" t="shared" si="961"/>
        <v>4673.89167185473</v>
      </c>
      <c r="AF185" s="15">
        <f ca="1" t="shared" si="962"/>
        <v>5467.97804415143</v>
      </c>
      <c r="AG185" s="15">
        <f ca="1" t="shared" si="963"/>
        <v>6497.30626784394</v>
      </c>
      <c r="AH185" s="15">
        <f ca="1" t="shared" si="964"/>
        <v>7910.5167157481</v>
      </c>
      <c r="AI185" s="15">
        <f ca="1" t="shared" si="965"/>
        <v>9571.99939660342</v>
      </c>
      <c r="AJ185" s="17">
        <f ca="1" t="shared" si="966"/>
        <v>43860.5977681338</v>
      </c>
      <c r="AK185" s="17">
        <f ca="1" t="shared" si="967"/>
        <v>48169.1013271581</v>
      </c>
      <c r="AL185" s="17">
        <f ca="1" t="shared" si="968"/>
        <v>66500.1583122797</v>
      </c>
      <c r="AM185" s="17">
        <f ca="1" t="shared" si="969"/>
        <v>74450.7487242051</v>
      </c>
      <c r="AN185" s="17">
        <f ca="1" t="shared" si="970"/>
        <v>87123.6147962585</v>
      </c>
      <c r="AO185" s="17">
        <f ca="1">C185/'Ejercicio 3 - TIR'!$D$7</f>
        <v>14784.6680149319</v>
      </c>
      <c r="AP185" s="17">
        <f ca="1" t="shared" si="971"/>
        <v>29075.9297532019</v>
      </c>
      <c r="AQ185" s="17">
        <f ca="1" t="shared" si="972"/>
        <v>33384.4333122262</v>
      </c>
      <c r="AR185" s="17">
        <f ca="1" t="shared" si="973"/>
        <v>51715.4902973478</v>
      </c>
      <c r="AS185" s="17">
        <f ca="1" t="shared" si="974"/>
        <v>59666.0807092731</v>
      </c>
      <c r="AT185" s="17">
        <f ca="1" t="shared" si="975"/>
        <v>72338.9467813266</v>
      </c>
      <c r="AU185" s="17">
        <f ca="1">AP185*'Ejercicio 3 - TIR'!$D$5</f>
        <v>14537.9648766009</v>
      </c>
      <c r="AV185" s="17">
        <f ca="1">AQ185*'Ejercicio 3 - TIR'!$D$5</f>
        <v>16692.2166561131</v>
      </c>
      <c r="AW185" s="17">
        <f ca="1">AR185*'Ejercicio 3 - TIR'!$D$5</f>
        <v>25857.7451486739</v>
      </c>
      <c r="AX185" s="17">
        <f ca="1">AS185*'Ejercicio 3 - TIR'!$D$5</f>
        <v>29833.0403546366</v>
      </c>
      <c r="AY185" s="17">
        <f ca="1">AT185*'Ejercicio 3 - TIR'!$D$5</f>
        <v>36169.4733906633</v>
      </c>
      <c r="AZ185" s="17">
        <f ca="1" t="shared" ref="AZ185:BD185" si="1369">AJ185-AU185-AE185</f>
        <v>24648.7412196781</v>
      </c>
      <c r="BA185" s="17">
        <f ca="1" t="shared" si="1369"/>
        <v>26008.9066268936</v>
      </c>
      <c r="BB185" s="17">
        <f ca="1" t="shared" si="1369"/>
        <v>34145.1068957619</v>
      </c>
      <c r="BC185" s="17">
        <f ca="1" t="shared" si="1369"/>
        <v>36707.1916538204</v>
      </c>
      <c r="BD185" s="17">
        <f ca="1" t="shared" si="1369"/>
        <v>41382.1420089918</v>
      </c>
      <c r="BE185" s="17">
        <f ca="1" t="shared" ref="BE185:BI185" si="1370">AZ185/Z185</f>
        <v>21322.0920217427</v>
      </c>
      <c r="BF185" s="17">
        <f ca="1" t="shared" si="1370"/>
        <v>19231.3177653786</v>
      </c>
      <c r="BG185" s="17">
        <f ca="1" t="shared" si="1370"/>
        <v>21247.549429495</v>
      </c>
      <c r="BH185" s="17">
        <f ca="1" t="shared" si="1370"/>
        <v>18761.1742536825</v>
      </c>
      <c r="BI185" s="17">
        <f ca="1" t="shared" si="1370"/>
        <v>17479.299126813</v>
      </c>
      <c r="BJ185" s="17">
        <f ca="1" t="shared" si="978"/>
        <v>70923.539586986</v>
      </c>
      <c r="BK185" s="17">
        <f ca="1" t="shared" si="979"/>
        <v>35002.618063283</v>
      </c>
      <c r="BL185" s="17">
        <f ca="1" t="shared" si="980"/>
        <v>105926.157650269</v>
      </c>
      <c r="BM185" s="17">
        <f ca="1">BK185*'Ejercicio 3 - TIR'!$D$5</f>
        <v>17501.3090316415</v>
      </c>
      <c r="BN185" s="17">
        <f ca="1" t="shared" si="981"/>
        <v>88424.8486186275</v>
      </c>
      <c r="BO185" s="17">
        <f ca="1" t="shared" si="982"/>
        <v>37349.5499317631</v>
      </c>
      <c r="BP185" s="17">
        <f ca="1" t="shared" si="983"/>
        <v>-103880.555998957</v>
      </c>
      <c r="BQ185" s="17">
        <f ca="1" t="shared" ref="BQ185:BT185" si="1371">BE185</f>
        <v>21322.0920217427</v>
      </c>
      <c r="BR185" s="17">
        <f ca="1" t="shared" si="1371"/>
        <v>19231.3177653786</v>
      </c>
      <c r="BS185" s="17">
        <f ca="1" t="shared" si="1371"/>
        <v>21247.549429495</v>
      </c>
      <c r="BT185" s="17">
        <f ca="1" t="shared" si="1371"/>
        <v>18761.1742536825</v>
      </c>
      <c r="BU185" s="17">
        <f ca="1" t="shared" si="985"/>
        <v>54828.8490585761</v>
      </c>
      <c r="BV185" s="19">
        <f ca="1" t="shared" si="986"/>
        <v>8.10117253744351</v>
      </c>
    </row>
    <row r="186" ht="15" customHeight="1" spans="1:74">
      <c r="A186" s="15">
        <v>185</v>
      </c>
      <c r="B186" s="16">
        <f ca="1" t="shared" ref="B186:F186" si="1372">RAND()</f>
        <v>0.470346032978661</v>
      </c>
      <c r="C186" s="17">
        <f ca="1">IF(B186&lt;=('Ejercicio 3 - TIR'!$D$13-'Ejercicio 3 - TIR'!$C$13)/('Ejercicio 3 - TIR'!$E$13-'Ejercicio 3 - TIR'!$C$13),'Ejercicio 3 - TIR'!$C$13+SQRT(('Ejercicio 3 - TIR'!$E$13-'Ejercicio 3 - TIR'!$C$13)*('Ejercicio 3 - TIR'!$D$13-'Ejercicio 3 - TIR'!$C$13)*B186),'Ejercicio 3 - TIR'!$E$13-SQRT(('Ejercicio 3 - TIR'!$E$13-'Ejercicio 3 - TIR'!$C$13)*('Ejercicio 3 - TIR'!$E$13-'Ejercicio 3 - TIR'!$D$13)*(1-B186)))</f>
        <v>74789.1935784353</v>
      </c>
      <c r="D186" s="16">
        <f ca="1" t="shared" si="1372"/>
        <v>0.469535465196876</v>
      </c>
      <c r="E186" s="17">
        <f ca="1">IF(D186&lt;=('Ejercicio 3 - TIR'!$D$14-'Ejercicio 3 - TIR'!$C$14)/('Ejercicio 3 - TIR'!$E$14-'Ejercicio 3 - TIR'!$C$14),'Ejercicio 3 - TIR'!$C$14+SQRT(('Ejercicio 3 - TIR'!$E$14-'Ejercicio 3 - TIR'!$C$14)*('Ejercicio 3 - TIR'!$D$14-'Ejercicio 3 - TIR'!$C$14)*D186),'Ejercicio 3 - TIR'!$E$14-SQRT(('Ejercicio 3 - TIR'!$E$14-'Ejercicio 3 - TIR'!$C$14)*('Ejercicio 3 - TIR'!$E$14-'Ejercicio 3 - TIR'!$D$14)*(1-D186)))</f>
        <v>31079.8161330347</v>
      </c>
      <c r="F186" s="16">
        <f ca="1" t="shared" si="1372"/>
        <v>0.654907627138048</v>
      </c>
      <c r="G186" s="17">
        <f ca="1">IF(F186&lt;=('Ejercicio 3 - TIR'!$D$18-'Ejercicio 3 - TIR'!$C$18)/('Ejercicio 3 - TIR'!$E$18-'Ejercicio 3 - TIR'!$C$18),'Ejercicio 3 - TIR'!$C$18+SQRT(('Ejercicio 3 - TIR'!$E$18-'Ejercicio 3 - TIR'!$C$18)*('Ejercicio 3 - TIR'!$D$18-'Ejercicio 3 - TIR'!$C$18)*F186),'Ejercicio 3 - TIR'!$E$18-SQRT(('Ejercicio 3 - TIR'!$E$18-'Ejercicio 3 - TIR'!$C$18)*('Ejercicio 3 - TIR'!$E$18-'Ejercicio 3 - TIR'!$D$18)*(1-F186)))</f>
        <v>39911.41483698</v>
      </c>
      <c r="H186" s="16">
        <f ca="1" t="shared" ref="H186:L186" si="1373">RAND()</f>
        <v>0.392999717120749</v>
      </c>
      <c r="I186" s="17">
        <f ca="1">IF(H186&lt;=('Ejercicio 3 - TIR'!$D$18-'Ejercicio 3 - TIR'!$C$18)/('Ejercicio 3 - TIR'!$E$18-'Ejercicio 3 - TIR'!$C$18),'Ejercicio 3 - TIR'!$C$18+SQRT(('Ejercicio 3 - TIR'!$E$18-'Ejercicio 3 - TIR'!$C$18)*('Ejercicio 3 - TIR'!$D$18-'Ejercicio 3 - TIR'!$C$18)*H186),'Ejercicio 3 - TIR'!$E$18-SQRT(('Ejercicio 3 - TIR'!$E$18-'Ejercicio 3 - TIR'!$C$18)*('Ejercicio 3 - TIR'!$E$18-'Ejercicio 3 - TIR'!$D$18)*(1-H186)))</f>
        <v>37677.8875719896</v>
      </c>
      <c r="J186" s="16">
        <f ca="1" t="shared" si="1373"/>
        <v>0.149361216277932</v>
      </c>
      <c r="K186" s="17">
        <f ca="1">IF(J186&lt;=('Ejercicio 3 - TIR'!$D$18-'Ejercicio 3 - TIR'!$C$18)/('Ejercicio 3 - TIR'!$E$18-'Ejercicio 3 - TIR'!$C$18),'Ejercicio 3 - TIR'!$C$18+SQRT(('Ejercicio 3 - TIR'!$E$18-'Ejercicio 3 - TIR'!$C$18)*('Ejercicio 3 - TIR'!$D$18-'Ejercicio 3 - TIR'!$C$18)*J186),'Ejercicio 3 - TIR'!$E$18-SQRT(('Ejercicio 3 - TIR'!$E$18-'Ejercicio 3 - TIR'!$C$18)*('Ejercicio 3 - TIR'!$E$18-'Ejercicio 3 - TIR'!$D$18)*(1-J186)))</f>
        <v>34733.3056569051</v>
      </c>
      <c r="L186" s="16">
        <f ca="1" t="shared" si="1373"/>
        <v>0.447768868271469</v>
      </c>
      <c r="M186" s="17">
        <f ca="1">IF(L186&lt;=('Ejercicio 3 - TIR'!$D$18-'Ejercicio 3 - TIR'!$C$18)/('Ejercicio 3 - TIR'!$E$18-'Ejercicio 3 - TIR'!$C$18),'Ejercicio 3 - TIR'!$C$18+SQRT(('Ejercicio 3 - TIR'!$E$18-'Ejercicio 3 - TIR'!$C$18)*('Ejercicio 3 - TIR'!$D$18-'Ejercicio 3 - TIR'!$C$18)*L186),'Ejercicio 3 - TIR'!$E$18-SQRT(('Ejercicio 3 - TIR'!$E$18-'Ejercicio 3 - TIR'!$C$18)*('Ejercicio 3 - TIR'!$E$18-'Ejercicio 3 - TIR'!$D$18)*(1-L186)))</f>
        <v>38195.4457011636</v>
      </c>
      <c r="N186" s="16">
        <f ca="1" t="shared" ref="N186:R186" si="1374">RAND()</f>
        <v>0.795682692798368</v>
      </c>
      <c r="O186" s="17">
        <f ca="1">IF(N186&lt;=('Ejercicio 3 - TIR'!$D$18-'Ejercicio 3 - TIR'!$C$18)/('Ejercicio 3 - TIR'!$E$18-'Ejercicio 3 - TIR'!$C$18),'Ejercicio 3 - TIR'!$C$18+SQRT(('Ejercicio 3 - TIR'!$E$18-'Ejercicio 3 - TIR'!$C$18)*('Ejercicio 3 - TIR'!$D$18-'Ejercicio 3 - TIR'!$C$18)*N186),'Ejercicio 3 - TIR'!$E$18-SQRT(('Ejercicio 3 - TIR'!$E$18-'Ejercicio 3 - TIR'!$C$18)*('Ejercicio 3 - TIR'!$E$18-'Ejercicio 3 - TIR'!$D$18)*(1-N186)))</f>
        <v>41085.4376949495</v>
      </c>
      <c r="P186" s="16">
        <f ca="1" t="shared" si="1374"/>
        <v>0.918680059354784</v>
      </c>
      <c r="Q186" s="18">
        <f ca="1">IF(P186&lt;=('Ejercicio 3 - TIR'!$D$22-'Ejercicio 3 - TIR'!$C$22)/('Ejercicio 3 - TIR'!$E$22-'Ejercicio 3 - TIR'!$C$22),'Ejercicio 3 - TIR'!$C$22+SQRT(('Ejercicio 3 - TIR'!$E$22-'Ejercicio 3 - TIR'!$C$22)*('Ejercicio 3 - TIR'!$D$22-'Ejercicio 3 - TIR'!$C$22)*P186),'Ejercicio 3 - TIR'!$E$22-SQRT(('Ejercicio 3 - TIR'!$E$22-'Ejercicio 3 - TIR'!$C$22)*('Ejercicio 3 - TIR'!$E$22-'Ejercicio 3 - TIR'!$D$22)*(1-P186)))</f>
        <v>0.167901409455586</v>
      </c>
      <c r="R186" s="16">
        <f ca="1" t="shared" si="1374"/>
        <v>0.685186157449619</v>
      </c>
      <c r="S186" s="18">
        <f ca="1">IF(R186&lt;=('Ejercicio 3 - TIR'!$D$23-'Ejercicio 3 - TIR'!$C$23)/('Ejercicio 3 - TIR'!$E$23-'Ejercicio 3 - TIR'!$C$23),'Ejercicio 3 - TIR'!$C$23+SQRT(('Ejercicio 3 - TIR'!$E$23-'Ejercicio 3 - TIR'!$C$23)*('Ejercicio 3 - TIR'!$D$23-'Ejercicio 3 - TIR'!$C$23)*R186),'Ejercicio 3 - TIR'!$E$23-SQRT(('Ejercicio 3 - TIR'!$E$23-'Ejercicio 3 - TIR'!$C$23)*('Ejercicio 3 - TIR'!$E$23-'Ejercicio 3 - TIR'!$D$23)*(1-R186)))</f>
        <v>0.1561952753305</v>
      </c>
      <c r="T186" s="16">
        <f ca="1" t="shared" ref="T186:X186" si="1375">RAND()</f>
        <v>0.186523588207375</v>
      </c>
      <c r="U186" s="18">
        <f ca="1">IF(T186&lt;=('Ejercicio 3 - TIR'!$D$24-'Ejercicio 3 - TIR'!$C$24)/('Ejercicio 3 - TIR'!$E$24-'Ejercicio 3 - TIR'!$C$24),'Ejercicio 3 - TIR'!$C$24+SQRT(('Ejercicio 3 - TIR'!$E$24-'Ejercicio 3 - TIR'!$C$24)*('Ejercicio 3 - TIR'!$D$24-'Ejercicio 3 - TIR'!$C$24)*T186),'Ejercicio 3 - TIR'!$E$24-SQRT(('Ejercicio 3 - TIR'!$E$24-'Ejercicio 3 - TIR'!$C$24)*('Ejercicio 3 - TIR'!$E$24-'Ejercicio 3 - TIR'!$D$24)*(1-T186)))</f>
        <v>0.169791400537493</v>
      </c>
      <c r="V186" s="16">
        <f ca="1" t="shared" si="1375"/>
        <v>0.118800532401892</v>
      </c>
      <c r="W186" s="18">
        <f ca="1">IF(V186&lt;=('Ejercicio 3 - TIR'!$D$25-'Ejercicio 3 - TIR'!$C$25)/('Ejercicio 3 - TIR'!$E$25-'Ejercicio 3 - TIR'!$C$25),'Ejercicio 3 - TIR'!$C$25+SQRT(('Ejercicio 3 - TIR'!$E$25-'Ejercicio 3 - TIR'!$C$25)*('Ejercicio 3 - TIR'!$D$25-'Ejercicio 3 - TIR'!$C$25)*V186),'Ejercicio 3 - TIR'!$E$25-SQRT(('Ejercicio 3 - TIR'!$E$25-'Ejercicio 3 - TIR'!$C$25)*('Ejercicio 3 - TIR'!$E$25-'Ejercicio 3 - TIR'!$D$25)*(1-V186)))</f>
        <v>0.192896540053931</v>
      </c>
      <c r="X186" s="16">
        <f ca="1" t="shared" si="1375"/>
        <v>0.0331197073140421</v>
      </c>
      <c r="Y186" s="18">
        <f ca="1">IF(X186&lt;=('Ejercicio 3 - TIR'!$D$26-'Ejercicio 3 - TIR'!$C$26)/('Ejercicio 3 - TIR'!$E$26-'Ejercicio 3 - TIR'!$C$26),'Ejercicio 3 - TIR'!$C$26+SQRT(('Ejercicio 3 - TIR'!$E$26-'Ejercicio 3 - TIR'!$C$26)*('Ejercicio 3 - TIR'!$D$26-'Ejercicio 3 - TIR'!$C$26)*X186),'Ejercicio 3 - TIR'!$E$26-SQRT(('Ejercicio 3 - TIR'!$E$26-'Ejercicio 3 - TIR'!$C$26)*('Ejercicio 3 - TIR'!$E$26-'Ejercicio 3 - TIR'!$D$26)*(1-X186)))</f>
        <v>0.199456384602369</v>
      </c>
      <c r="Z186" s="16">
        <f ca="1" t="shared" si="956"/>
        <v>1.16790140945559</v>
      </c>
      <c r="AA186" s="16">
        <f ca="1" t="shared" si="957"/>
        <v>1.35032209166438</v>
      </c>
      <c r="AB186" s="16">
        <f ca="1" t="shared" si="958"/>
        <v>1.57959517078479</v>
      </c>
      <c r="AC186" s="16">
        <f ca="1" t="shared" si="959"/>
        <v>1.88429361391508</v>
      </c>
      <c r="AD186" s="16">
        <f ca="1" t="shared" si="960"/>
        <v>2.26012800567591</v>
      </c>
      <c r="AE186" s="15">
        <f ca="1" t="shared" si="961"/>
        <v>5218.34493435697</v>
      </c>
      <c r="AF186" s="15">
        <f ca="1" t="shared" si="962"/>
        <v>6033.42575814838</v>
      </c>
      <c r="AG186" s="15">
        <f ca="1" t="shared" si="963"/>
        <v>7057.84956766338</v>
      </c>
      <c r="AH186" s="15">
        <f ca="1" t="shared" si="964"/>
        <v>8419.28432948678</v>
      </c>
      <c r="AI186" s="15">
        <f ca="1" t="shared" si="965"/>
        <v>10098.5643427856</v>
      </c>
      <c r="AJ186" s="17">
        <f ca="1" t="shared" si="966"/>
        <v>46612.5976414755</v>
      </c>
      <c r="AK186" s="17">
        <f ca="1" t="shared" si="967"/>
        <v>50877.2839557044</v>
      </c>
      <c r="AL186" s="17">
        <f ca="1" t="shared" si="968"/>
        <v>54864.5618810394</v>
      </c>
      <c r="AM186" s="17">
        <f ca="1" t="shared" si="969"/>
        <v>71971.4344153426</v>
      </c>
      <c r="AN186" s="17">
        <f ca="1" t="shared" si="970"/>
        <v>92858.3483598081</v>
      </c>
      <c r="AO186" s="17">
        <f ca="1">C186/'Ejercicio 3 - TIR'!$D$7</f>
        <v>14957.8387156871</v>
      </c>
      <c r="AP186" s="17">
        <f ca="1" t="shared" si="971"/>
        <v>31654.7589257885</v>
      </c>
      <c r="AQ186" s="17">
        <f ca="1" t="shared" si="972"/>
        <v>35919.4452400173</v>
      </c>
      <c r="AR186" s="17">
        <f ca="1" t="shared" si="973"/>
        <v>39906.7231653523</v>
      </c>
      <c r="AS186" s="17">
        <f ca="1" t="shared" si="974"/>
        <v>57013.5956996556</v>
      </c>
      <c r="AT186" s="17">
        <f ca="1" t="shared" si="975"/>
        <v>77900.509644121</v>
      </c>
      <c r="AU186" s="17">
        <f ca="1">AP186*'Ejercicio 3 - TIR'!$D$5</f>
        <v>15827.3794628942</v>
      </c>
      <c r="AV186" s="17">
        <f ca="1">AQ186*'Ejercicio 3 - TIR'!$D$5</f>
        <v>17959.7226200087</v>
      </c>
      <c r="AW186" s="17">
        <f ca="1">AR186*'Ejercicio 3 - TIR'!$D$5</f>
        <v>19953.3615826762</v>
      </c>
      <c r="AX186" s="17">
        <f ca="1">AS186*'Ejercicio 3 - TIR'!$D$5</f>
        <v>28506.7978498278</v>
      </c>
      <c r="AY186" s="17">
        <f ca="1">AT186*'Ejercicio 3 - TIR'!$D$5</f>
        <v>38950.2548220605</v>
      </c>
      <c r="AZ186" s="17">
        <f ca="1" t="shared" ref="AZ186:BD186" si="1376">AJ186-AU186-AE186</f>
        <v>25566.8732442243</v>
      </c>
      <c r="BA186" s="17">
        <f ca="1" t="shared" si="1376"/>
        <v>26884.1355775473</v>
      </c>
      <c r="BB186" s="17">
        <f ca="1" t="shared" si="1376"/>
        <v>27853.3507306999</v>
      </c>
      <c r="BC186" s="17">
        <f ca="1" t="shared" si="1376"/>
        <v>35045.3522360281</v>
      </c>
      <c r="BD186" s="17">
        <f ca="1" t="shared" si="1376"/>
        <v>43809.529194962</v>
      </c>
      <c r="BE186" s="17">
        <f ca="1" t="shared" ref="BE186:BI186" si="1377">AZ186/Z186</f>
        <v>21891.294108586</v>
      </c>
      <c r="BF186" s="17">
        <f ca="1" t="shared" si="1377"/>
        <v>19909.4243836376</v>
      </c>
      <c r="BG186" s="17">
        <f ca="1" t="shared" si="1377"/>
        <v>17633.2209960236</v>
      </c>
      <c r="BH186" s="17">
        <f ca="1" t="shared" si="1377"/>
        <v>18598.6684756697</v>
      </c>
      <c r="BI186" s="17">
        <f ca="1" t="shared" si="1377"/>
        <v>19383.6495476991</v>
      </c>
      <c r="BJ186" s="17">
        <f ca="1" t="shared" si="978"/>
        <v>70244.3628535296</v>
      </c>
      <c r="BK186" s="17">
        <f ca="1" t="shared" si="979"/>
        <v>33806.6301857077</v>
      </c>
      <c r="BL186" s="17">
        <f ca="1" t="shared" si="980"/>
        <v>104050.993039237</v>
      </c>
      <c r="BM186" s="17">
        <f ca="1">BK186*'Ejercicio 3 - TIR'!$D$5</f>
        <v>16903.3150928539</v>
      </c>
      <c r="BN186" s="17">
        <f ca="1" t="shared" si="981"/>
        <v>87147.6779463835</v>
      </c>
      <c r="BO186" s="17">
        <f ca="1" t="shared" si="982"/>
        <v>38558.7354908782</v>
      </c>
      <c r="BP186" s="17">
        <f ca="1" t="shared" si="983"/>
        <v>-105869.00971147</v>
      </c>
      <c r="BQ186" s="17">
        <f ca="1" t="shared" ref="BQ186:BT186" si="1378">BE186</f>
        <v>21891.294108586</v>
      </c>
      <c r="BR186" s="17">
        <f ca="1" t="shared" si="1378"/>
        <v>19909.4243836376</v>
      </c>
      <c r="BS186" s="17">
        <f ca="1" t="shared" si="1378"/>
        <v>17633.2209960236</v>
      </c>
      <c r="BT186" s="17">
        <f ca="1" t="shared" si="1378"/>
        <v>18598.6684756697</v>
      </c>
      <c r="BU186" s="17">
        <f ca="1" t="shared" si="985"/>
        <v>57942.3850385773</v>
      </c>
      <c r="BV186" s="19">
        <f ca="1" t="shared" si="986"/>
        <v>7.5619619687044</v>
      </c>
    </row>
    <row r="187" ht="15" customHeight="1" spans="1:74">
      <c r="A187" s="15">
        <v>186</v>
      </c>
      <c r="B187" s="16">
        <f ca="1" t="shared" ref="B187:F187" si="1379">RAND()</f>
        <v>0.285813604833745</v>
      </c>
      <c r="C187" s="17">
        <f ca="1">IF(B187&lt;=('Ejercicio 3 - TIR'!$D$13-'Ejercicio 3 - TIR'!$C$13)/('Ejercicio 3 - TIR'!$E$13-'Ejercicio 3 - TIR'!$C$13),'Ejercicio 3 - TIR'!$C$13+SQRT(('Ejercicio 3 - TIR'!$E$13-'Ejercicio 3 - TIR'!$C$13)*('Ejercicio 3 - TIR'!$D$13-'Ejercicio 3 - TIR'!$C$13)*B187),'Ejercicio 3 - TIR'!$E$13-SQRT(('Ejercicio 3 - TIR'!$E$13-'Ejercicio 3 - TIR'!$C$13)*('Ejercicio 3 - TIR'!$E$13-'Ejercicio 3 - TIR'!$D$13)*(1-B187)))</f>
        <v>70725.0333185586</v>
      </c>
      <c r="D187" s="16">
        <f ca="1" t="shared" si="1379"/>
        <v>0.0375381555745851</v>
      </c>
      <c r="E187" s="17">
        <f ca="1">IF(D187&lt;=('Ejercicio 3 - TIR'!$D$14-'Ejercicio 3 - TIR'!$C$14)/('Ejercicio 3 - TIR'!$E$14-'Ejercicio 3 - TIR'!$C$14),'Ejercicio 3 - TIR'!$C$14+SQRT(('Ejercicio 3 - TIR'!$E$14-'Ejercicio 3 - TIR'!$C$14)*('Ejercicio 3 - TIR'!$D$14-'Ejercicio 3 - TIR'!$C$14)*D187),'Ejercicio 3 - TIR'!$E$14-SQRT(('Ejercicio 3 - TIR'!$E$14-'Ejercicio 3 - TIR'!$C$14)*('Ejercicio 3 - TIR'!$E$14-'Ejercicio 3 - TIR'!$D$14)*(1-D187)))</f>
        <v>26677.9039507951</v>
      </c>
      <c r="F187" s="16">
        <f ca="1" t="shared" si="1379"/>
        <v>0.26866313978337</v>
      </c>
      <c r="G187" s="17">
        <f ca="1">IF(F187&lt;=('Ejercicio 3 - TIR'!$D$18-'Ejercicio 3 - TIR'!$C$18)/('Ejercicio 3 - TIR'!$E$18-'Ejercicio 3 - TIR'!$C$18),'Ejercicio 3 - TIR'!$C$18+SQRT(('Ejercicio 3 - TIR'!$E$18-'Ejercicio 3 - TIR'!$C$18)*('Ejercicio 3 - TIR'!$D$18-'Ejercicio 3 - TIR'!$C$18)*F187),'Ejercicio 3 - TIR'!$E$18-SQRT(('Ejercicio 3 - TIR'!$E$18-'Ejercicio 3 - TIR'!$C$18)*('Ejercicio 3 - TIR'!$E$18-'Ejercicio 3 - TIR'!$D$18)*(1-F187)))</f>
        <v>36348.1864313759</v>
      </c>
      <c r="H187" s="16">
        <f ca="1" t="shared" ref="H187:L187" si="1380">RAND()</f>
        <v>0.439255095853822</v>
      </c>
      <c r="I187" s="17">
        <f ca="1">IF(H187&lt;=('Ejercicio 3 - TIR'!$D$18-'Ejercicio 3 - TIR'!$C$18)/('Ejercicio 3 - TIR'!$E$18-'Ejercicio 3 - TIR'!$C$18),'Ejercicio 3 - TIR'!$C$18+SQRT(('Ejercicio 3 - TIR'!$E$18-'Ejercicio 3 - TIR'!$C$18)*('Ejercicio 3 - TIR'!$D$18-'Ejercicio 3 - TIR'!$C$18)*H187),'Ejercicio 3 - TIR'!$E$18-SQRT(('Ejercicio 3 - TIR'!$E$18-'Ejercicio 3 - TIR'!$C$18)*('Ejercicio 3 - TIR'!$E$18-'Ejercicio 3 - TIR'!$D$18)*(1-H187)))</f>
        <v>38117.1586394547</v>
      </c>
      <c r="J187" s="16">
        <f ca="1" t="shared" si="1380"/>
        <v>0.441432064661213</v>
      </c>
      <c r="K187" s="17">
        <f ca="1">IF(J187&lt;=('Ejercicio 3 - TIR'!$D$18-'Ejercicio 3 - TIR'!$C$18)/('Ejercicio 3 - TIR'!$E$18-'Ejercicio 3 - TIR'!$C$18),'Ejercicio 3 - TIR'!$C$18+SQRT(('Ejercicio 3 - TIR'!$E$18-'Ejercicio 3 - TIR'!$C$18)*('Ejercicio 3 - TIR'!$D$18-'Ejercicio 3 - TIR'!$C$18)*J187),'Ejercicio 3 - TIR'!$E$18-SQRT(('Ejercicio 3 - TIR'!$E$18-'Ejercicio 3 - TIR'!$C$18)*('Ejercicio 3 - TIR'!$E$18-'Ejercicio 3 - TIR'!$D$18)*(1-J187)))</f>
        <v>38137.2482879154</v>
      </c>
      <c r="L187" s="16">
        <f ca="1" t="shared" si="1380"/>
        <v>0.87070828657141</v>
      </c>
      <c r="M187" s="17">
        <f ca="1">IF(L187&lt;=('Ejercicio 3 - TIR'!$D$18-'Ejercicio 3 - TIR'!$C$18)/('Ejercicio 3 - TIR'!$E$18-'Ejercicio 3 - TIR'!$C$18),'Ejercicio 3 - TIR'!$C$18+SQRT(('Ejercicio 3 - TIR'!$E$18-'Ejercicio 3 - TIR'!$C$18)*('Ejercicio 3 - TIR'!$D$18-'Ejercicio 3 - TIR'!$C$18)*L187),'Ejercicio 3 - TIR'!$E$18-SQRT(('Ejercicio 3 - TIR'!$E$18-'Ejercicio 3 - TIR'!$C$18)*('Ejercicio 3 - TIR'!$E$18-'Ejercicio 3 - TIR'!$D$18)*(1-L187)))</f>
        <v>41886.0188653198</v>
      </c>
      <c r="N187" s="16">
        <f ca="1" t="shared" ref="N187:R187" si="1381">RAND()</f>
        <v>0.558987230246944</v>
      </c>
      <c r="O187" s="17">
        <f ca="1">IF(N187&lt;=('Ejercicio 3 - TIR'!$D$18-'Ejercicio 3 - TIR'!$C$18)/('Ejercicio 3 - TIR'!$E$18-'Ejercicio 3 - TIR'!$C$18),'Ejercicio 3 - TIR'!$C$18+SQRT(('Ejercicio 3 - TIR'!$E$18-'Ejercicio 3 - TIR'!$C$18)*('Ejercicio 3 - TIR'!$D$18-'Ejercicio 3 - TIR'!$C$18)*N187),'Ejercicio 3 - TIR'!$E$18-SQRT(('Ejercicio 3 - TIR'!$E$18-'Ejercicio 3 - TIR'!$C$18)*('Ejercicio 3 - TIR'!$E$18-'Ejercicio 3 - TIR'!$D$18)*(1-N187)))</f>
        <v>39156.8599714663</v>
      </c>
      <c r="P187" s="16">
        <f ca="1" t="shared" si="1381"/>
        <v>0.778593853033149</v>
      </c>
      <c r="Q187" s="18">
        <f ca="1">IF(P187&lt;=('Ejercicio 3 - TIR'!$D$22-'Ejercicio 3 - TIR'!$C$22)/('Ejercicio 3 - TIR'!$E$22-'Ejercicio 3 - TIR'!$C$22),'Ejercicio 3 - TIR'!$C$22+SQRT(('Ejercicio 3 - TIR'!$E$22-'Ejercicio 3 - TIR'!$C$22)*('Ejercicio 3 - TIR'!$D$22-'Ejercicio 3 - TIR'!$C$22)*P187),'Ejercicio 3 - TIR'!$E$22-SQRT(('Ejercicio 3 - TIR'!$E$22-'Ejercicio 3 - TIR'!$C$22)*('Ejercicio 3 - TIR'!$E$22-'Ejercicio 3 - TIR'!$D$22)*(1-P187)))</f>
        <v>0.160036757163719</v>
      </c>
      <c r="R187" s="16">
        <f ca="1" t="shared" si="1381"/>
        <v>0.143383767618251</v>
      </c>
      <c r="S187" s="18">
        <f ca="1">IF(R187&lt;=('Ejercicio 3 - TIR'!$D$23-'Ejercicio 3 - TIR'!$C$23)/('Ejercicio 3 - TIR'!$E$23-'Ejercicio 3 - TIR'!$C$23),'Ejercicio 3 - TIR'!$C$23+SQRT(('Ejercicio 3 - TIR'!$E$23-'Ejercicio 3 - TIR'!$C$23)*('Ejercicio 3 - TIR'!$D$23-'Ejercicio 3 - TIR'!$C$23)*R187),'Ejercicio 3 - TIR'!$E$23-SQRT(('Ejercicio 3 - TIR'!$E$23-'Ejercicio 3 - TIR'!$C$23)*('Ejercicio 3 - TIR'!$E$23-'Ejercicio 3 - TIR'!$D$23)*(1-R187)))</f>
        <v>0.136065204066953</v>
      </c>
      <c r="T187" s="16">
        <f ca="1" t="shared" ref="T187:X187" si="1382">RAND()</f>
        <v>0.92495493617722</v>
      </c>
      <c r="U187" s="18">
        <f ca="1">IF(T187&lt;=('Ejercicio 3 - TIR'!$D$24-'Ejercicio 3 - TIR'!$C$24)/('Ejercicio 3 - TIR'!$E$24-'Ejercicio 3 - TIR'!$C$24),'Ejercicio 3 - TIR'!$C$24+SQRT(('Ejercicio 3 - TIR'!$E$24-'Ejercicio 3 - TIR'!$C$24)*('Ejercicio 3 - TIR'!$D$24-'Ejercicio 3 - TIR'!$C$24)*T187),'Ejercicio 3 - TIR'!$E$24-SQRT(('Ejercicio 3 - TIR'!$E$24-'Ejercicio 3 - TIR'!$C$24)*('Ejercicio 3 - TIR'!$E$24-'Ejercicio 3 - TIR'!$D$24)*(1-T187)))</f>
        <v>0.205504270328687</v>
      </c>
      <c r="V187" s="16">
        <f ca="1" t="shared" si="1382"/>
        <v>0.534202263981853</v>
      </c>
      <c r="W187" s="18">
        <f ca="1">IF(V187&lt;=('Ejercicio 3 - TIR'!$D$25-'Ejercicio 3 - TIR'!$C$25)/('Ejercicio 3 - TIR'!$E$25-'Ejercicio 3 - TIR'!$C$25),'Ejercicio 3 - TIR'!$C$25+SQRT(('Ejercicio 3 - TIR'!$E$25-'Ejercicio 3 - TIR'!$C$25)*('Ejercicio 3 - TIR'!$D$25-'Ejercicio 3 - TIR'!$C$25)*V187),'Ejercicio 3 - TIR'!$E$25-SQRT(('Ejercicio 3 - TIR'!$E$25-'Ejercicio 3 - TIR'!$C$25)*('Ejercicio 3 - TIR'!$E$25-'Ejercicio 3 - TIR'!$D$25)*(1-V187)))</f>
        <v>0.209623124488595</v>
      </c>
      <c r="X187" s="16">
        <f ca="1" t="shared" si="1382"/>
        <v>0.390886451275144</v>
      </c>
      <c r="Y187" s="18">
        <f ca="1">IF(X187&lt;=('Ejercicio 3 - TIR'!$D$26-'Ejercicio 3 - TIR'!$C$26)/('Ejercicio 3 - TIR'!$E$26-'Ejercicio 3 - TIR'!$C$26),'Ejercicio 3 - TIR'!$C$26+SQRT(('Ejercicio 3 - TIR'!$E$26-'Ejercicio 3 - TIR'!$C$26)*('Ejercicio 3 - TIR'!$D$26-'Ejercicio 3 - TIR'!$C$26)*X187),'Ejercicio 3 - TIR'!$E$26-SQRT(('Ejercicio 3 - TIR'!$E$26-'Ejercicio 3 - TIR'!$C$26)*('Ejercicio 3 - TIR'!$E$26-'Ejercicio 3 - TIR'!$D$26)*(1-X187)))</f>
        <v>0.222648337747592</v>
      </c>
      <c r="Z187" s="16">
        <f ca="1" t="shared" si="956"/>
        <v>1.16003675716372</v>
      </c>
      <c r="AA187" s="16">
        <f ca="1" t="shared" si="957"/>
        <v>1.31787739525237</v>
      </c>
      <c r="AB187" s="16">
        <f ca="1" t="shared" si="958"/>
        <v>1.58870682774638</v>
      </c>
      <c r="AC187" s="16">
        <f ca="1" t="shared" si="959"/>
        <v>1.92173651687493</v>
      </c>
      <c r="AD187" s="16">
        <f ca="1" t="shared" si="960"/>
        <v>2.34960795794599</v>
      </c>
      <c r="AE187" s="15">
        <f ca="1" t="shared" si="961"/>
        <v>4269.44523621041</v>
      </c>
      <c r="AF187" s="15">
        <f ca="1" t="shared" si="962"/>
        <v>4850.36817352807</v>
      </c>
      <c r="AG187" s="15">
        <f ca="1" t="shared" si="963"/>
        <v>5847.13954585444</v>
      </c>
      <c r="AH187" s="15">
        <f ca="1" t="shared" si="964"/>
        <v>7072.83520677726</v>
      </c>
      <c r="AI187" s="15">
        <f ca="1" t="shared" si="965"/>
        <v>8647.59020872887</v>
      </c>
      <c r="AJ187" s="17">
        <f ca="1" t="shared" si="966"/>
        <v>42165.2323166356</v>
      </c>
      <c r="AK187" s="17">
        <f ca="1" t="shared" si="967"/>
        <v>50233.7417421858</v>
      </c>
      <c r="AL187" s="17">
        <f ca="1" t="shared" si="968"/>
        <v>60588.9067464699</v>
      </c>
      <c r="AM187" s="17">
        <f ca="1" t="shared" si="969"/>
        <v>80493.8919999974</v>
      </c>
      <c r="AN187" s="17">
        <f ca="1" t="shared" si="970"/>
        <v>92003.2697971338</v>
      </c>
      <c r="AO187" s="17">
        <f ca="1">C187/'Ejercicio 3 - TIR'!$D$7</f>
        <v>14145.0066637117</v>
      </c>
      <c r="AP187" s="17">
        <f ca="1" t="shared" si="971"/>
        <v>28020.2256529239</v>
      </c>
      <c r="AQ187" s="17">
        <f ca="1" t="shared" si="972"/>
        <v>36088.735078474</v>
      </c>
      <c r="AR187" s="17">
        <f ca="1" t="shared" si="973"/>
        <v>46443.9000827582</v>
      </c>
      <c r="AS187" s="17">
        <f ca="1" t="shared" si="974"/>
        <v>66348.8853362857</v>
      </c>
      <c r="AT187" s="17">
        <f ca="1" t="shared" si="975"/>
        <v>77858.2631334221</v>
      </c>
      <c r="AU187" s="17">
        <f ca="1">AP187*'Ejercicio 3 - TIR'!$D$5</f>
        <v>14010.112826462</v>
      </c>
      <c r="AV187" s="17">
        <f ca="1">AQ187*'Ejercicio 3 - TIR'!$D$5</f>
        <v>18044.367539237</v>
      </c>
      <c r="AW187" s="17">
        <f ca="1">AR187*'Ejercicio 3 - TIR'!$D$5</f>
        <v>23221.9500413791</v>
      </c>
      <c r="AX187" s="17">
        <f ca="1">AS187*'Ejercicio 3 - TIR'!$D$5</f>
        <v>33174.4426681429</v>
      </c>
      <c r="AY187" s="17">
        <f ca="1">AT187*'Ejercicio 3 - TIR'!$D$5</f>
        <v>38929.1315667111</v>
      </c>
      <c r="AZ187" s="17">
        <f ca="1" t="shared" ref="AZ187:BD187" si="1383">AJ187-AU187-AE187</f>
        <v>23885.6742539633</v>
      </c>
      <c r="BA187" s="17">
        <f ca="1" t="shared" si="1383"/>
        <v>27339.0060294207</v>
      </c>
      <c r="BB187" s="17">
        <f ca="1" t="shared" si="1383"/>
        <v>31519.8171592364</v>
      </c>
      <c r="BC187" s="17">
        <f ca="1" t="shared" si="1383"/>
        <v>40246.6141250773</v>
      </c>
      <c r="BD187" s="17">
        <f ca="1" t="shared" si="1383"/>
        <v>44426.5480216939</v>
      </c>
      <c r="BE187" s="17">
        <f ca="1" t="shared" ref="BE187:BI187" si="1384">AZ187/Z187</f>
        <v>20590.4460410061</v>
      </c>
      <c r="BF187" s="17">
        <f ca="1" t="shared" si="1384"/>
        <v>20744.7264274424</v>
      </c>
      <c r="BG187" s="17">
        <f ca="1" t="shared" si="1384"/>
        <v>19839.9204993335</v>
      </c>
      <c r="BH187" s="17">
        <f ca="1" t="shared" si="1384"/>
        <v>20942.8367373302</v>
      </c>
      <c r="BI187" s="17">
        <f ca="1" t="shared" si="1384"/>
        <v>18908.0684168823</v>
      </c>
      <c r="BJ187" s="17">
        <f ca="1" t="shared" si="978"/>
        <v>62682.6154241069</v>
      </c>
      <c r="BK187" s="17">
        <f ca="1" t="shared" si="979"/>
        <v>33235.2202222561</v>
      </c>
      <c r="BL187" s="17">
        <f ca="1" t="shared" si="980"/>
        <v>95917.8356463629</v>
      </c>
      <c r="BM187" s="17">
        <f ca="1">BK187*'Ejercicio 3 - TIR'!$D$5</f>
        <v>16617.610111128</v>
      </c>
      <c r="BN187" s="17">
        <f ca="1" t="shared" si="981"/>
        <v>79300.2255352349</v>
      </c>
      <c r="BO187" s="17">
        <f ca="1" t="shared" si="982"/>
        <v>33750.407282651</v>
      </c>
      <c r="BP187" s="17">
        <f ca="1" t="shared" si="983"/>
        <v>-97402.9372693537</v>
      </c>
      <c r="BQ187" s="17">
        <f ca="1" t="shared" ref="BQ187:BT187" si="1385">BE187</f>
        <v>20590.4460410061</v>
      </c>
      <c r="BR187" s="17">
        <f ca="1" t="shared" si="1385"/>
        <v>20744.7264274424</v>
      </c>
      <c r="BS187" s="17">
        <f ca="1" t="shared" si="1385"/>
        <v>19839.9204993335</v>
      </c>
      <c r="BT187" s="17">
        <f ca="1" t="shared" si="1385"/>
        <v>20942.8367373302</v>
      </c>
      <c r="BU187" s="17">
        <f ca="1" t="shared" si="985"/>
        <v>52658.4756995333</v>
      </c>
      <c r="BV187" s="19">
        <f ca="1" t="shared" si="986"/>
        <v>10.1271753327361</v>
      </c>
    </row>
    <row r="188" ht="15" customHeight="1" spans="1:74">
      <c r="A188" s="15">
        <v>187</v>
      </c>
      <c r="B188" s="16">
        <f ca="1" t="shared" ref="B188:F188" si="1386">RAND()</f>
        <v>0.68564797060859</v>
      </c>
      <c r="C188" s="17">
        <f ca="1">IF(B188&lt;=('Ejercicio 3 - TIR'!$D$13-'Ejercicio 3 - TIR'!$C$13)/('Ejercicio 3 - TIR'!$E$13-'Ejercicio 3 - TIR'!$C$13),'Ejercicio 3 - TIR'!$C$13+SQRT(('Ejercicio 3 - TIR'!$E$13-'Ejercicio 3 - TIR'!$C$13)*('Ejercicio 3 - TIR'!$D$13-'Ejercicio 3 - TIR'!$C$13)*B188),'Ejercicio 3 - TIR'!$E$13-SQRT(('Ejercicio 3 - TIR'!$E$13-'Ejercicio 3 - TIR'!$C$13)*('Ejercicio 3 - TIR'!$E$13-'Ejercicio 3 - TIR'!$D$13)*(1-B188)))</f>
        <v>80577.7850060892</v>
      </c>
      <c r="D188" s="16">
        <f ca="1" t="shared" si="1386"/>
        <v>0.143396049705733</v>
      </c>
      <c r="E188" s="17">
        <f ca="1">IF(D188&lt;=('Ejercicio 3 - TIR'!$D$14-'Ejercicio 3 - TIR'!$C$14)/('Ejercicio 3 - TIR'!$E$14-'Ejercicio 3 - TIR'!$C$14),'Ejercicio 3 - TIR'!$C$14+SQRT(('Ejercicio 3 - TIR'!$E$14-'Ejercicio 3 - TIR'!$C$14)*('Ejercicio 3 - TIR'!$D$14-'Ejercicio 3 - TIR'!$C$14)*D188),'Ejercicio 3 - TIR'!$E$14-SQRT(('Ejercicio 3 - TIR'!$E$14-'Ejercicio 3 - TIR'!$C$14)*('Ejercicio 3 - TIR'!$E$14-'Ejercicio 3 - TIR'!$D$14)*(1-D188)))</f>
        <v>28279.4364954867</v>
      </c>
      <c r="F188" s="16">
        <f ca="1" t="shared" si="1386"/>
        <v>0.22342141915846</v>
      </c>
      <c r="G188" s="17">
        <f ca="1">IF(F188&lt;=('Ejercicio 3 - TIR'!$D$18-'Ejercicio 3 - TIR'!$C$18)/('Ejercicio 3 - TIR'!$E$18-'Ejercicio 3 - TIR'!$C$18),'Ejercicio 3 - TIR'!$C$18+SQRT(('Ejercicio 3 - TIR'!$E$18-'Ejercicio 3 - TIR'!$C$18)*('Ejercicio 3 - TIR'!$D$18-'Ejercicio 3 - TIR'!$C$18)*F188),'Ejercicio 3 - TIR'!$E$18-SQRT(('Ejercicio 3 - TIR'!$E$18-'Ejercicio 3 - TIR'!$C$18)*('Ejercicio 3 - TIR'!$E$18-'Ejercicio 3 - TIR'!$D$18)*(1-F188)))</f>
        <v>35789.0597573154</v>
      </c>
      <c r="H188" s="16">
        <f ca="1" t="shared" ref="H188:L188" si="1387">RAND()</f>
        <v>0.770712449743036</v>
      </c>
      <c r="I188" s="17">
        <f ca="1">IF(H188&lt;=('Ejercicio 3 - TIR'!$D$18-'Ejercicio 3 - TIR'!$C$18)/('Ejercicio 3 - TIR'!$E$18-'Ejercicio 3 - TIR'!$C$18),'Ejercicio 3 - TIR'!$C$18+SQRT(('Ejercicio 3 - TIR'!$E$18-'Ejercicio 3 - TIR'!$C$18)*('Ejercicio 3 - TIR'!$D$18-'Ejercicio 3 - TIR'!$C$18)*H188),'Ejercicio 3 - TIR'!$E$18-SQRT(('Ejercicio 3 - TIR'!$E$18-'Ejercicio 3 - TIR'!$C$18)*('Ejercicio 3 - TIR'!$E$18-'Ejercicio 3 - TIR'!$D$18)*(1-H188)))</f>
        <v>40853.1257229966</v>
      </c>
      <c r="J188" s="16">
        <f ca="1" t="shared" si="1387"/>
        <v>0.198586704497518</v>
      </c>
      <c r="K188" s="17">
        <f ca="1">IF(J188&lt;=('Ejercicio 3 - TIR'!$D$18-'Ejercicio 3 - TIR'!$C$18)/('Ejercicio 3 - TIR'!$E$18-'Ejercicio 3 - TIR'!$C$18),'Ejercicio 3 - TIR'!$C$18+SQRT(('Ejercicio 3 - TIR'!$E$18-'Ejercicio 3 - TIR'!$C$18)*('Ejercicio 3 - TIR'!$D$18-'Ejercicio 3 - TIR'!$C$18)*J188),'Ejercicio 3 - TIR'!$E$18-SQRT(('Ejercicio 3 - TIR'!$E$18-'Ejercicio 3 - TIR'!$C$18)*('Ejercicio 3 - TIR'!$E$18-'Ejercicio 3 - TIR'!$D$18)*(1-J188)))</f>
        <v>35457.8389198132</v>
      </c>
      <c r="L188" s="16">
        <f ca="1" t="shared" si="1387"/>
        <v>0.408394472367288</v>
      </c>
      <c r="M188" s="17">
        <f ca="1">IF(L188&lt;=('Ejercicio 3 - TIR'!$D$18-'Ejercicio 3 - TIR'!$C$18)/('Ejercicio 3 - TIR'!$E$18-'Ejercicio 3 - TIR'!$C$18),'Ejercicio 3 - TIR'!$C$18+SQRT(('Ejercicio 3 - TIR'!$E$18-'Ejercicio 3 - TIR'!$C$18)*('Ejercicio 3 - TIR'!$D$18-'Ejercicio 3 - TIR'!$C$18)*L188),'Ejercicio 3 - TIR'!$E$18-SQRT(('Ejercicio 3 - TIR'!$E$18-'Ejercicio 3 - TIR'!$C$18)*('Ejercicio 3 - TIR'!$E$18-'Ejercicio 3 - TIR'!$D$18)*(1-L188)))</f>
        <v>37826.8238037593</v>
      </c>
      <c r="N188" s="16">
        <f ca="1" t="shared" ref="N188:R188" si="1388">RAND()</f>
        <v>0.873900932641982</v>
      </c>
      <c r="O188" s="17">
        <f ca="1">IF(N188&lt;=('Ejercicio 3 - TIR'!$D$18-'Ejercicio 3 - TIR'!$C$18)/('Ejercicio 3 - TIR'!$E$18-'Ejercicio 3 - TIR'!$C$18),'Ejercicio 3 - TIR'!$C$18+SQRT(('Ejercicio 3 - TIR'!$E$18-'Ejercicio 3 - TIR'!$C$18)*('Ejercicio 3 - TIR'!$D$18-'Ejercicio 3 - TIR'!$C$18)*N188),'Ejercicio 3 - TIR'!$E$18-SQRT(('Ejercicio 3 - TIR'!$E$18-'Ejercicio 3 - TIR'!$C$18)*('Ejercicio 3 - TIR'!$E$18-'Ejercicio 3 - TIR'!$D$18)*(1-N188)))</f>
        <v>41924.7065096399</v>
      </c>
      <c r="P188" s="16">
        <f ca="1" t="shared" si="1388"/>
        <v>0.164312738423652</v>
      </c>
      <c r="Q188" s="18">
        <f ca="1">IF(P188&lt;=('Ejercicio 3 - TIR'!$D$22-'Ejercicio 3 - TIR'!$C$22)/('Ejercicio 3 - TIR'!$E$22-'Ejercicio 3 - TIR'!$C$22),'Ejercicio 3 - TIR'!$C$22+SQRT(('Ejercicio 3 - TIR'!$E$22-'Ejercicio 3 - TIR'!$C$22)*('Ejercicio 3 - TIR'!$D$22-'Ejercicio 3 - TIR'!$C$22)*P188),'Ejercicio 3 - TIR'!$E$22-SQRT(('Ejercicio 3 - TIR'!$E$22-'Ejercicio 3 - TIR'!$C$22)*('Ejercicio 3 - TIR'!$E$22-'Ejercicio 3 - TIR'!$D$22)*(1-P188)))</f>
        <v>0.137197759422744</v>
      </c>
      <c r="R188" s="16">
        <f ca="1" t="shared" si="1388"/>
        <v>0.712312615428208</v>
      </c>
      <c r="S188" s="18">
        <f ca="1">IF(R188&lt;=('Ejercicio 3 - TIR'!$D$23-'Ejercicio 3 - TIR'!$C$23)/('Ejercicio 3 - TIR'!$E$23-'Ejercicio 3 - TIR'!$C$23),'Ejercicio 3 - TIR'!$C$23+SQRT(('Ejercicio 3 - TIR'!$E$23-'Ejercicio 3 - TIR'!$C$23)*('Ejercicio 3 - TIR'!$D$23-'Ejercicio 3 - TIR'!$C$23)*R188),'Ejercicio 3 - TIR'!$E$23-SQRT(('Ejercicio 3 - TIR'!$E$23-'Ejercicio 3 - TIR'!$C$23)*('Ejercicio 3 - TIR'!$E$23-'Ejercicio 3 - TIR'!$D$23)*(1-R188)))</f>
        <v>0.157243961411765</v>
      </c>
      <c r="T188" s="16">
        <f ca="1" t="shared" ref="T188:X188" si="1389">RAND()</f>
        <v>0.615069008873819</v>
      </c>
      <c r="U188" s="18">
        <f ca="1">IF(T188&lt;=('Ejercicio 3 - TIR'!$D$24-'Ejercicio 3 - TIR'!$C$24)/('Ejercicio 3 - TIR'!$E$24-'Ejercicio 3 - TIR'!$C$24),'Ejercicio 3 - TIR'!$C$24+SQRT(('Ejercicio 3 - TIR'!$E$24-'Ejercicio 3 - TIR'!$C$24)*('Ejercicio 3 - TIR'!$D$24-'Ejercicio 3 - TIR'!$C$24)*T188),'Ejercicio 3 - TIR'!$E$24-SQRT(('Ejercicio 3 - TIR'!$E$24-'Ejercicio 3 - TIR'!$C$24)*('Ejercicio 3 - TIR'!$E$24-'Ejercicio 3 - TIR'!$D$24)*(1-T188)))</f>
        <v>0.187170032361373</v>
      </c>
      <c r="V188" s="16">
        <f ca="1" t="shared" si="1389"/>
        <v>0.554217527290298</v>
      </c>
      <c r="W188" s="18">
        <f ca="1">IF(V188&lt;=('Ejercicio 3 - TIR'!$D$25-'Ejercicio 3 - TIR'!$C$25)/('Ejercicio 3 - TIR'!$E$25-'Ejercicio 3 - TIR'!$C$25),'Ejercicio 3 - TIR'!$C$25+SQRT(('Ejercicio 3 - TIR'!$E$25-'Ejercicio 3 - TIR'!$C$25)*('Ejercicio 3 - TIR'!$D$25-'Ejercicio 3 - TIR'!$C$25)*V188),'Ejercicio 3 - TIR'!$E$25-SQRT(('Ejercicio 3 - TIR'!$E$25-'Ejercicio 3 - TIR'!$C$25)*('Ejercicio 3 - TIR'!$E$25-'Ejercicio 3 - TIR'!$D$25)*(1-V188)))</f>
        <v>0.210500143614388</v>
      </c>
      <c r="X188" s="16">
        <f ca="1" t="shared" si="1389"/>
        <v>0.219862129735242</v>
      </c>
      <c r="Y188" s="18">
        <f ca="1">IF(X188&lt;=('Ejercicio 3 - TIR'!$D$26-'Ejercicio 3 - TIR'!$C$26)/('Ejercicio 3 - TIR'!$E$26-'Ejercicio 3 - TIR'!$C$26),'Ejercicio 3 - TIR'!$C$26+SQRT(('Ejercicio 3 - TIR'!$E$26-'Ejercicio 3 - TIR'!$C$26)*('Ejercicio 3 - TIR'!$D$26-'Ejercicio 3 - TIR'!$C$26)*X188),'Ejercicio 3 - TIR'!$E$26-SQRT(('Ejercicio 3 - TIR'!$E$26-'Ejercicio 3 - TIR'!$C$26)*('Ejercicio 3 - TIR'!$E$26-'Ejercicio 3 - TIR'!$D$26)*(1-X188)))</f>
        <v>0.214364477221667</v>
      </c>
      <c r="Z188" s="16">
        <f ca="1" t="shared" si="956"/>
        <v>1.13719775942274</v>
      </c>
      <c r="AA188" s="16">
        <f ca="1" t="shared" si="957"/>
        <v>1.31601524002296</v>
      </c>
      <c r="AB188" s="16">
        <f ca="1" t="shared" si="958"/>
        <v>1.56233385508612</v>
      </c>
      <c r="AC188" s="16">
        <f ca="1" t="shared" si="959"/>
        <v>1.89120535595537</v>
      </c>
      <c r="AD188" s="16">
        <f ca="1" t="shared" si="960"/>
        <v>2.29661260340355</v>
      </c>
      <c r="AE188" s="15">
        <f ca="1" t="shared" si="961"/>
        <v>3879.87532491854</v>
      </c>
      <c r="AF188" s="15">
        <f ca="1" t="shared" si="962"/>
        <v>4489.96229079249</v>
      </c>
      <c r="AG188" s="15">
        <f ca="1" t="shared" si="963"/>
        <v>5330.34867806147</v>
      </c>
      <c r="AH188" s="15">
        <f ca="1" t="shared" si="964"/>
        <v>6452.38784030817</v>
      </c>
      <c r="AI188" s="15">
        <f ca="1" t="shared" si="965"/>
        <v>7835.55058652728</v>
      </c>
      <c r="AJ188" s="17">
        <f ca="1" t="shared" si="966"/>
        <v>40699.2385678658</v>
      </c>
      <c r="AK188" s="17">
        <f ca="1" t="shared" si="967"/>
        <v>53763.3360540375</v>
      </c>
      <c r="AL188" s="17">
        <f ca="1" t="shared" si="968"/>
        <v>55396.9821726143</v>
      </c>
      <c r="AM188" s="17">
        <f ca="1" t="shared" si="969"/>
        <v>71538.2917764495</v>
      </c>
      <c r="AN188" s="17">
        <f ca="1" t="shared" si="970"/>
        <v>96284.809364034</v>
      </c>
      <c r="AO188" s="17">
        <f ca="1">C188/'Ejercicio 3 - TIR'!$D$7</f>
        <v>16115.5570012178</v>
      </c>
      <c r="AP188" s="17">
        <f ca="1" t="shared" si="971"/>
        <v>24583.681566648</v>
      </c>
      <c r="AQ188" s="17">
        <f ca="1" t="shared" si="972"/>
        <v>37647.7790528197</v>
      </c>
      <c r="AR188" s="17">
        <f ca="1" t="shared" si="973"/>
        <v>39281.4251713965</v>
      </c>
      <c r="AS188" s="17">
        <f ca="1" t="shared" si="974"/>
        <v>55422.7347752316</v>
      </c>
      <c r="AT188" s="17">
        <f ca="1" t="shared" si="975"/>
        <v>80169.2523628161</v>
      </c>
      <c r="AU188" s="17">
        <f ca="1">AP188*'Ejercicio 3 - TIR'!$D$5</f>
        <v>12291.840783324</v>
      </c>
      <c r="AV188" s="17">
        <f ca="1">AQ188*'Ejercicio 3 - TIR'!$D$5</f>
        <v>18823.8895264098</v>
      </c>
      <c r="AW188" s="17">
        <f ca="1">AR188*'Ejercicio 3 - TIR'!$D$5</f>
        <v>19640.7125856982</v>
      </c>
      <c r="AX188" s="17">
        <f ca="1">AS188*'Ejercicio 3 - TIR'!$D$5</f>
        <v>27711.3673876158</v>
      </c>
      <c r="AY188" s="17">
        <f ca="1">AT188*'Ejercicio 3 - TIR'!$D$5</f>
        <v>40084.6261814081</v>
      </c>
      <c r="AZ188" s="17">
        <f ca="1" t="shared" ref="AZ188:BD188" si="1390">AJ188-AU188-AE188</f>
        <v>24527.5224596233</v>
      </c>
      <c r="BA188" s="17">
        <f ca="1" t="shared" si="1390"/>
        <v>30449.4842368352</v>
      </c>
      <c r="BB188" s="17">
        <f ca="1" t="shared" si="1390"/>
        <v>30425.9209088546</v>
      </c>
      <c r="BC188" s="17">
        <f ca="1" t="shared" si="1390"/>
        <v>37374.5365485255</v>
      </c>
      <c r="BD188" s="17">
        <f ca="1" t="shared" si="1390"/>
        <v>48364.6325960986</v>
      </c>
      <c r="BE188" s="17">
        <f ca="1" t="shared" ref="BE188:BI188" si="1391">AZ188/Z188</f>
        <v>21568.3879574945</v>
      </c>
      <c r="BF188" s="17">
        <f ca="1" t="shared" si="1391"/>
        <v>23137.6380081313</v>
      </c>
      <c r="BG188" s="17">
        <f ca="1" t="shared" si="1391"/>
        <v>19474.6601757391</v>
      </c>
      <c r="BH188" s="17">
        <f ca="1" t="shared" si="1391"/>
        <v>19762.2835779488</v>
      </c>
      <c r="BI188" s="17">
        <f ca="1" t="shared" si="1391"/>
        <v>21059.1165982555</v>
      </c>
      <c r="BJ188" s="17">
        <f ca="1" t="shared" si="978"/>
        <v>64946.9102726852</v>
      </c>
      <c r="BK188" s="17">
        <f ca="1" t="shared" si="979"/>
        <v>37011.1913198653</v>
      </c>
      <c r="BL188" s="17">
        <f ca="1" t="shared" si="980"/>
        <v>101958.10159255</v>
      </c>
      <c r="BM188" s="17">
        <f ca="1">BK188*'Ejercicio 3 - TIR'!$D$5</f>
        <v>18505.5956599327</v>
      </c>
      <c r="BN188" s="17">
        <f ca="1" t="shared" si="981"/>
        <v>83452.5059326178</v>
      </c>
      <c r="BO188" s="17">
        <f ca="1" t="shared" si="982"/>
        <v>36337.2149960956</v>
      </c>
      <c r="BP188" s="17">
        <f ca="1" t="shared" si="983"/>
        <v>-108857.221501576</v>
      </c>
      <c r="BQ188" s="17">
        <f ca="1" t="shared" ref="BQ188:BT188" si="1392">BE188</f>
        <v>21568.3879574945</v>
      </c>
      <c r="BR188" s="17">
        <f ca="1" t="shared" si="1392"/>
        <v>23137.6380081313</v>
      </c>
      <c r="BS188" s="17">
        <f ca="1" t="shared" si="1392"/>
        <v>19474.6601757391</v>
      </c>
      <c r="BT188" s="17">
        <f ca="1" t="shared" si="1392"/>
        <v>19762.2835779488</v>
      </c>
      <c r="BU188" s="17">
        <f ca="1" t="shared" si="985"/>
        <v>57396.3315943511</v>
      </c>
      <c r="BV188" s="19">
        <f ca="1" t="shared" si="986"/>
        <v>7.9996285481537</v>
      </c>
    </row>
    <row r="189" ht="15" customHeight="1" spans="1:74">
      <c r="A189" s="15">
        <v>188</v>
      </c>
      <c r="B189" s="16">
        <f ca="1" t="shared" ref="B189:F189" si="1393">RAND()</f>
        <v>0.367539477359314</v>
      </c>
      <c r="C189" s="17">
        <f ca="1">IF(B189&lt;=('Ejercicio 3 - TIR'!$D$13-'Ejercicio 3 - TIR'!$C$13)/('Ejercicio 3 - TIR'!$E$13-'Ejercicio 3 - TIR'!$C$13),'Ejercicio 3 - TIR'!$C$13+SQRT(('Ejercicio 3 - TIR'!$E$13-'Ejercicio 3 - TIR'!$C$13)*('Ejercicio 3 - TIR'!$D$13-'Ejercicio 3 - TIR'!$C$13)*B189),'Ejercicio 3 - TIR'!$E$13-SQRT(('Ejercicio 3 - TIR'!$E$13-'Ejercicio 3 - TIR'!$C$13)*('Ejercicio 3 - TIR'!$E$13-'Ejercicio 3 - TIR'!$D$13)*(1-B189)))</f>
        <v>72450.9051479214</v>
      </c>
      <c r="D189" s="16">
        <f ca="1" t="shared" si="1393"/>
        <v>0.11924581812133</v>
      </c>
      <c r="E189" s="17">
        <f ca="1">IF(D189&lt;=('Ejercicio 3 - TIR'!$D$14-'Ejercicio 3 - TIR'!$C$14)/('Ejercicio 3 - TIR'!$E$14-'Ejercicio 3 - TIR'!$C$14),'Ejercicio 3 - TIR'!$C$14+SQRT(('Ejercicio 3 - TIR'!$E$14-'Ejercicio 3 - TIR'!$C$14)*('Ejercicio 3 - TIR'!$D$14-'Ejercicio 3 - TIR'!$C$14)*D189),'Ejercicio 3 - TIR'!$E$14-SQRT(('Ejercicio 3 - TIR'!$E$14-'Ejercicio 3 - TIR'!$C$14)*('Ejercicio 3 - TIR'!$E$14-'Ejercicio 3 - TIR'!$D$14)*(1-D189)))</f>
        <v>27990.5578675391</v>
      </c>
      <c r="F189" s="16">
        <f ca="1" t="shared" si="1393"/>
        <v>0.435811450021388</v>
      </c>
      <c r="G189" s="17">
        <f ca="1">IF(F189&lt;=('Ejercicio 3 - TIR'!$D$18-'Ejercicio 3 - TIR'!$C$18)/('Ejercicio 3 - TIR'!$E$18-'Ejercicio 3 - TIR'!$C$18),'Ejercicio 3 - TIR'!$C$18+SQRT(('Ejercicio 3 - TIR'!$E$18-'Ejercicio 3 - TIR'!$C$18)*('Ejercicio 3 - TIR'!$D$18-'Ejercicio 3 - TIR'!$C$18)*F189),'Ejercicio 3 - TIR'!$E$18-SQRT(('Ejercicio 3 - TIR'!$E$18-'Ejercicio 3 - TIR'!$C$18)*('Ejercicio 3 - TIR'!$E$18-'Ejercicio 3 - TIR'!$D$18)*(1-F189)))</f>
        <v>38085.2778247385</v>
      </c>
      <c r="H189" s="16">
        <f ca="1" t="shared" ref="H189:L189" si="1394">RAND()</f>
        <v>0.478420193299157</v>
      </c>
      <c r="I189" s="17">
        <f ca="1">IF(H189&lt;=('Ejercicio 3 - TIR'!$D$18-'Ejercicio 3 - TIR'!$C$18)/('Ejercicio 3 - TIR'!$E$18-'Ejercicio 3 - TIR'!$C$18),'Ejercicio 3 - TIR'!$C$18+SQRT(('Ejercicio 3 - TIR'!$E$18-'Ejercicio 3 - TIR'!$C$18)*('Ejercicio 3 - TIR'!$D$18-'Ejercicio 3 - TIR'!$C$18)*H189),'Ejercicio 3 - TIR'!$E$18-SQRT(('Ejercicio 3 - TIR'!$E$18-'Ejercicio 3 - TIR'!$C$18)*('Ejercicio 3 - TIR'!$E$18-'Ejercicio 3 - TIR'!$D$18)*(1-H189)))</f>
        <v>38471.3062153881</v>
      </c>
      <c r="J189" s="16">
        <f ca="1" t="shared" si="1394"/>
        <v>0.483290994505374</v>
      </c>
      <c r="K189" s="17">
        <f ca="1">IF(J189&lt;=('Ejercicio 3 - TIR'!$D$18-'Ejercicio 3 - TIR'!$C$18)/('Ejercicio 3 - TIR'!$E$18-'Ejercicio 3 - TIR'!$C$18),'Ejercicio 3 - TIR'!$C$18+SQRT(('Ejercicio 3 - TIR'!$E$18-'Ejercicio 3 - TIR'!$C$18)*('Ejercicio 3 - TIR'!$D$18-'Ejercicio 3 - TIR'!$C$18)*J189),'Ejercicio 3 - TIR'!$E$18-SQRT(('Ejercicio 3 - TIR'!$E$18-'Ejercicio 3 - TIR'!$C$18)*('Ejercicio 3 - TIR'!$E$18-'Ejercicio 3 - TIR'!$D$18)*(1-J189)))</f>
        <v>38514.3202415581</v>
      </c>
      <c r="L189" s="16">
        <f ca="1" t="shared" si="1394"/>
        <v>0.309044492676152</v>
      </c>
      <c r="M189" s="17">
        <f ca="1">IF(L189&lt;=('Ejercicio 3 - TIR'!$D$18-'Ejercicio 3 - TIR'!$C$18)/('Ejercicio 3 - TIR'!$E$18-'Ejercicio 3 - TIR'!$C$18),'Ejercicio 3 - TIR'!$C$18+SQRT(('Ejercicio 3 - TIR'!$E$18-'Ejercicio 3 - TIR'!$C$18)*('Ejercicio 3 - TIR'!$D$18-'Ejercicio 3 - TIR'!$C$18)*L189),'Ejercicio 3 - TIR'!$E$18-SQRT(('Ejercicio 3 - TIR'!$E$18-'Ejercicio 3 - TIR'!$C$18)*('Ejercicio 3 - TIR'!$E$18-'Ejercicio 3 - TIR'!$D$18)*(1-L189)))</f>
        <v>36808.5735584939</v>
      </c>
      <c r="N189" s="16">
        <f ca="1" t="shared" ref="N189:R189" si="1395">RAND()</f>
        <v>0.0732339483326494</v>
      </c>
      <c r="O189" s="17">
        <f ca="1">IF(N189&lt;=('Ejercicio 3 - TIR'!$D$18-'Ejercicio 3 - TIR'!$C$18)/('Ejercicio 3 - TIR'!$E$18-'Ejercicio 3 - TIR'!$C$18),'Ejercicio 3 - TIR'!$C$18+SQRT(('Ejercicio 3 - TIR'!$E$18-'Ejercicio 3 - TIR'!$C$18)*('Ejercicio 3 - TIR'!$D$18-'Ejercicio 3 - TIR'!$C$18)*N189),'Ejercicio 3 - TIR'!$E$18-SQRT(('Ejercicio 3 - TIR'!$E$18-'Ejercicio 3 - TIR'!$C$18)*('Ejercicio 3 - TIR'!$E$18-'Ejercicio 3 - TIR'!$D$18)*(1-N189)))</f>
        <v>33314.3766004933</v>
      </c>
      <c r="P189" s="16">
        <f ca="1" t="shared" si="1395"/>
        <v>0.263794390627909</v>
      </c>
      <c r="Q189" s="18">
        <f ca="1">IF(P189&lt;=('Ejercicio 3 - TIR'!$D$22-'Ejercicio 3 - TIR'!$C$22)/('Ejercicio 3 - TIR'!$E$22-'Ejercicio 3 - TIR'!$C$22),'Ejercicio 3 - TIR'!$C$22+SQRT(('Ejercicio 3 - TIR'!$E$22-'Ejercicio 3 - TIR'!$C$22)*('Ejercicio 3 - TIR'!$D$22-'Ejercicio 3 - TIR'!$C$22)*P189),'Ejercicio 3 - TIR'!$E$22-SQRT(('Ejercicio 3 - TIR'!$E$22-'Ejercicio 3 - TIR'!$C$22)*('Ejercicio 3 - TIR'!$E$22-'Ejercicio 3 - TIR'!$D$22)*(1-P189)))</f>
        <v>0.141790592078469</v>
      </c>
      <c r="R189" s="16">
        <f ca="1" t="shared" si="1395"/>
        <v>0.198595170776332</v>
      </c>
      <c r="S189" s="18">
        <f ca="1">IF(R189&lt;=('Ejercicio 3 - TIR'!$D$23-'Ejercicio 3 - TIR'!$C$23)/('Ejercicio 3 - TIR'!$E$23-'Ejercicio 3 - TIR'!$C$23),'Ejercicio 3 - TIR'!$C$23+SQRT(('Ejercicio 3 - TIR'!$E$23-'Ejercicio 3 - TIR'!$C$23)*('Ejercicio 3 - TIR'!$D$23-'Ejercicio 3 - TIR'!$C$23)*R189),'Ejercicio 3 - TIR'!$E$23-SQRT(('Ejercicio 3 - TIR'!$E$23-'Ejercicio 3 - TIR'!$C$23)*('Ejercicio 3 - TIR'!$E$23-'Ejercicio 3 - TIR'!$D$23)*(1-R189)))</f>
        <v>0.138906911630338</v>
      </c>
      <c r="T189" s="16">
        <f ca="1" t="shared" ref="T189:X189" si="1396">RAND()</f>
        <v>0.183964936004815</v>
      </c>
      <c r="U189" s="18">
        <f ca="1">IF(T189&lt;=('Ejercicio 3 - TIR'!$D$24-'Ejercicio 3 - TIR'!$C$24)/('Ejercicio 3 - TIR'!$E$24-'Ejercicio 3 - TIR'!$C$24),'Ejercicio 3 - TIR'!$C$24+SQRT(('Ejercicio 3 - TIR'!$E$24-'Ejercicio 3 - TIR'!$C$24)*('Ejercicio 3 - TIR'!$D$24-'Ejercicio 3 - TIR'!$C$24)*T189),'Ejercicio 3 - TIR'!$E$24-SQRT(('Ejercicio 3 - TIR'!$E$24-'Ejercicio 3 - TIR'!$C$24)*('Ejercicio 3 - TIR'!$E$24-'Ejercicio 3 - TIR'!$D$24)*(1-T189)))</f>
        <v>0.16965518673557</v>
      </c>
      <c r="V189" s="16">
        <f ca="1" t="shared" si="1396"/>
        <v>0.495894710212961</v>
      </c>
      <c r="W189" s="18">
        <f ca="1">IF(V189&lt;=('Ejercicio 3 - TIR'!$D$25-'Ejercicio 3 - TIR'!$C$25)/('Ejercicio 3 - TIR'!$E$25-'Ejercicio 3 - TIR'!$C$25),'Ejercicio 3 - TIR'!$C$25+SQRT(('Ejercicio 3 - TIR'!$E$25-'Ejercicio 3 - TIR'!$C$25)*('Ejercicio 3 - TIR'!$D$25-'Ejercicio 3 - TIR'!$C$25)*V189),'Ejercicio 3 - TIR'!$E$25-SQRT(('Ejercicio 3 - TIR'!$E$25-'Ejercicio 3 - TIR'!$C$25)*('Ejercicio 3 - TIR'!$E$25-'Ejercicio 3 - TIR'!$D$25)*(1-V189)))</f>
        <v>0.20799561315464</v>
      </c>
      <c r="X189" s="16">
        <f ca="1" t="shared" si="1396"/>
        <v>0.388077857694169</v>
      </c>
      <c r="Y189" s="18">
        <f ca="1">IF(X189&lt;=('Ejercicio 3 - TIR'!$D$26-'Ejercicio 3 - TIR'!$C$26)/('Ejercicio 3 - TIR'!$E$26-'Ejercicio 3 - TIR'!$C$26),'Ejercicio 3 - TIR'!$C$26+SQRT(('Ejercicio 3 - TIR'!$E$26-'Ejercicio 3 - TIR'!$C$26)*('Ejercicio 3 - TIR'!$D$26-'Ejercicio 3 - TIR'!$C$26)*X189),'Ejercicio 3 - TIR'!$E$26-SQRT(('Ejercicio 3 - TIR'!$E$26-'Ejercicio 3 - TIR'!$C$26)*('Ejercicio 3 - TIR'!$E$26-'Ejercicio 3 - TIR'!$D$26)*(1-X189)))</f>
        <v>0.222516266923142</v>
      </c>
      <c r="Z189" s="16">
        <f ca="1" t="shared" si="956"/>
        <v>1.14179059207847</v>
      </c>
      <c r="AA189" s="16">
        <f ca="1" t="shared" si="957"/>
        <v>1.30039319695266</v>
      </c>
      <c r="AB189" s="16">
        <f ca="1" t="shared" si="958"/>
        <v>1.52101164761133</v>
      </c>
      <c r="AC189" s="16">
        <f ca="1" t="shared" si="959"/>
        <v>1.8373753978716</v>
      </c>
      <c r="AD189" s="16">
        <f ca="1" t="shared" si="960"/>
        <v>2.24622131234241</v>
      </c>
      <c r="AE189" s="15">
        <f ca="1" t="shared" si="961"/>
        <v>3968.79777264501</v>
      </c>
      <c r="AF189" s="15">
        <f ca="1" t="shared" si="962"/>
        <v>4520.09121412849</v>
      </c>
      <c r="AG189" s="15">
        <f ca="1" t="shared" si="963"/>
        <v>5286.94813312327</v>
      </c>
      <c r="AH189" s="15">
        <f ca="1" t="shared" si="964"/>
        <v>6386.61015178902</v>
      </c>
      <c r="AI189" s="15">
        <f ca="1" t="shared" si="965"/>
        <v>7807.73480105856</v>
      </c>
      <c r="AJ189" s="17">
        <f ca="1" t="shared" si="966"/>
        <v>43485.4119169812</v>
      </c>
      <c r="AK189" s="17">
        <f ca="1" t="shared" si="967"/>
        <v>50027.8248803735</v>
      </c>
      <c r="AL189" s="17">
        <f ca="1" t="shared" si="968"/>
        <v>58580.7296872428</v>
      </c>
      <c r="AM189" s="17">
        <f ca="1" t="shared" si="969"/>
        <v>67631.1674871239</v>
      </c>
      <c r="AN189" s="17">
        <f ca="1" t="shared" si="970"/>
        <v>74831.4627274294</v>
      </c>
      <c r="AO189" s="17">
        <f ca="1">C189/'Ejercicio 3 - TIR'!$D$7</f>
        <v>14490.1810295843</v>
      </c>
      <c r="AP189" s="17">
        <f ca="1" t="shared" si="971"/>
        <v>28995.2308873969</v>
      </c>
      <c r="AQ189" s="17">
        <f ca="1" t="shared" si="972"/>
        <v>35537.6438507892</v>
      </c>
      <c r="AR189" s="17">
        <f ca="1" t="shared" si="973"/>
        <v>44090.5486576585</v>
      </c>
      <c r="AS189" s="17">
        <f ca="1" t="shared" si="974"/>
        <v>53140.9864575396</v>
      </c>
      <c r="AT189" s="17">
        <f ca="1" t="shared" si="975"/>
        <v>60341.2816978451</v>
      </c>
      <c r="AU189" s="17">
        <f ca="1">AP189*'Ejercicio 3 - TIR'!$D$5</f>
        <v>14497.6154436984</v>
      </c>
      <c r="AV189" s="17">
        <f ca="1">AQ189*'Ejercicio 3 - TIR'!$D$5</f>
        <v>17768.8219253946</v>
      </c>
      <c r="AW189" s="17">
        <f ca="1">AR189*'Ejercicio 3 - TIR'!$D$5</f>
        <v>22045.2743288293</v>
      </c>
      <c r="AX189" s="17">
        <f ca="1">AS189*'Ejercicio 3 - TIR'!$D$5</f>
        <v>26570.4932287698</v>
      </c>
      <c r="AY189" s="17">
        <f ca="1">AT189*'Ejercicio 3 - TIR'!$D$5</f>
        <v>30170.6408489225</v>
      </c>
      <c r="AZ189" s="17">
        <f ca="1" t="shared" ref="AZ189:BD189" si="1397">AJ189-AU189-AE189</f>
        <v>25018.9987006377</v>
      </c>
      <c r="BA189" s="17">
        <f ca="1" t="shared" si="1397"/>
        <v>27738.9117408504</v>
      </c>
      <c r="BB189" s="17">
        <f ca="1" t="shared" si="1397"/>
        <v>31248.5072252903</v>
      </c>
      <c r="BC189" s="17">
        <f ca="1" t="shared" si="1397"/>
        <v>34674.0641065651</v>
      </c>
      <c r="BD189" s="17">
        <f ca="1" t="shared" si="1397"/>
        <v>36853.0870774483</v>
      </c>
      <c r="BE189" s="17">
        <f ca="1" t="shared" ref="BE189:BI189" si="1398">AZ189/Z189</f>
        <v>21912.0729091787</v>
      </c>
      <c r="BF189" s="17">
        <f ca="1" t="shared" si="1398"/>
        <v>21331.1726067574</v>
      </c>
      <c r="BG189" s="17">
        <f ca="1" t="shared" si="1398"/>
        <v>20544.5548522685</v>
      </c>
      <c r="BH189" s="17">
        <f ca="1" t="shared" si="1398"/>
        <v>18871.5186601122</v>
      </c>
      <c r="BI189" s="17">
        <f ca="1" t="shared" si="1398"/>
        <v>16406.7035046591</v>
      </c>
      <c r="BJ189" s="17">
        <f ca="1" t="shared" si="978"/>
        <v>62872.9876264198</v>
      </c>
      <c r="BK189" s="17">
        <f ca="1" t="shared" si="979"/>
        <v>32548.1534483519</v>
      </c>
      <c r="BL189" s="17">
        <f ca="1" t="shared" si="980"/>
        <v>95421.1410747717</v>
      </c>
      <c r="BM189" s="17">
        <f ca="1">BK189*'Ejercicio 3 - TIR'!$D$5</f>
        <v>16274.076724176</v>
      </c>
      <c r="BN189" s="17">
        <f ca="1" t="shared" si="981"/>
        <v>79147.0643505957</v>
      </c>
      <c r="BO189" s="17">
        <f ca="1" t="shared" si="982"/>
        <v>35235.6483823312</v>
      </c>
      <c r="BP189" s="17">
        <f ca="1" t="shared" si="983"/>
        <v>-100441.46301546</v>
      </c>
      <c r="BQ189" s="17">
        <f ca="1" t="shared" ref="BQ189:BT189" si="1399">BE189</f>
        <v>21912.0729091787</v>
      </c>
      <c r="BR189" s="17">
        <f ca="1" t="shared" si="1399"/>
        <v>21331.1726067574</v>
      </c>
      <c r="BS189" s="17">
        <f ca="1" t="shared" si="1399"/>
        <v>20544.5548522685</v>
      </c>
      <c r="BT189" s="17">
        <f ca="1" t="shared" si="1399"/>
        <v>18871.5186601122</v>
      </c>
      <c r="BU189" s="17">
        <f ca="1" t="shared" si="985"/>
        <v>51642.3518869903</v>
      </c>
      <c r="BV189" s="19">
        <f ca="1" t="shared" si="986"/>
        <v>9.13885634076168</v>
      </c>
    </row>
    <row r="190" ht="15" customHeight="1" spans="1:74">
      <c r="A190" s="15">
        <v>189</v>
      </c>
      <c r="B190" s="16">
        <f ca="1" t="shared" ref="B190:F190" si="1400">RAND()</f>
        <v>0.67383605988609</v>
      </c>
      <c r="C190" s="17">
        <f ca="1">IF(B190&lt;=('Ejercicio 3 - TIR'!$D$13-'Ejercicio 3 - TIR'!$C$13)/('Ejercicio 3 - TIR'!$E$13-'Ejercicio 3 - TIR'!$C$13),'Ejercicio 3 - TIR'!$C$13+SQRT(('Ejercicio 3 - TIR'!$E$13-'Ejercicio 3 - TIR'!$C$13)*('Ejercicio 3 - TIR'!$D$13-'Ejercicio 3 - TIR'!$C$13)*B190),'Ejercicio 3 - TIR'!$E$13-SQRT(('Ejercicio 3 - TIR'!$E$13-'Ejercicio 3 - TIR'!$C$13)*('Ejercicio 3 - TIR'!$E$13-'Ejercicio 3 - TIR'!$D$13)*(1-B190)))</f>
        <v>80216.2509079626</v>
      </c>
      <c r="D190" s="16">
        <f ca="1" t="shared" si="1400"/>
        <v>0.494686315025402</v>
      </c>
      <c r="E190" s="17">
        <f ca="1">IF(D190&lt;=('Ejercicio 3 - TIR'!$D$14-'Ejercicio 3 - TIR'!$C$14)/('Ejercicio 3 - TIR'!$E$14-'Ejercicio 3 - TIR'!$C$14),'Ejercicio 3 - TIR'!$C$14+SQRT(('Ejercicio 3 - TIR'!$E$14-'Ejercicio 3 - TIR'!$C$14)*('Ejercicio 3 - TIR'!$D$14-'Ejercicio 3 - TIR'!$C$14)*D190),'Ejercicio 3 - TIR'!$E$14-SQRT(('Ejercicio 3 - TIR'!$E$14-'Ejercicio 3 - TIR'!$C$14)*('Ejercicio 3 - TIR'!$E$14-'Ejercicio 3 - TIR'!$D$14)*(1-D190)))</f>
        <v>31293.8497172292</v>
      </c>
      <c r="F190" s="16">
        <f ca="1" t="shared" si="1400"/>
        <v>0.754104399536988</v>
      </c>
      <c r="G190" s="17">
        <f ca="1">IF(F190&lt;=('Ejercicio 3 - TIR'!$D$18-'Ejercicio 3 - TIR'!$C$18)/('Ejercicio 3 - TIR'!$E$18-'Ejercicio 3 - TIR'!$C$18),'Ejercicio 3 - TIR'!$C$18+SQRT(('Ejercicio 3 - TIR'!$E$18-'Ejercicio 3 - TIR'!$C$18)*('Ejercicio 3 - TIR'!$D$18-'Ejercicio 3 - TIR'!$C$18)*F190),'Ejercicio 3 - TIR'!$E$18-SQRT(('Ejercicio 3 - TIR'!$E$18-'Ejercicio 3 - TIR'!$C$18)*('Ejercicio 3 - TIR'!$E$18-'Ejercicio 3 - TIR'!$D$18)*(1-F190)))</f>
        <v>40705.5652252333</v>
      </c>
      <c r="H190" s="16">
        <f ca="1" t="shared" ref="H190:L190" si="1401">RAND()</f>
        <v>0.907603332619493</v>
      </c>
      <c r="I190" s="17">
        <f ca="1">IF(H190&lt;=('Ejercicio 3 - TIR'!$D$18-'Ejercicio 3 - TIR'!$C$18)/('Ejercicio 3 - TIR'!$E$18-'Ejercicio 3 - TIR'!$C$18),'Ejercicio 3 - TIR'!$C$18+SQRT(('Ejercicio 3 - TIR'!$E$18-'Ejercicio 3 - TIR'!$C$18)*('Ejercicio 3 - TIR'!$D$18-'Ejercicio 3 - TIR'!$C$18)*H190),'Ejercicio 3 - TIR'!$E$18-SQRT(('Ejercicio 3 - TIR'!$E$18-'Ejercicio 3 - TIR'!$C$18)*('Ejercicio 3 - TIR'!$E$18-'Ejercicio 3 - TIR'!$D$18)*(1-H190)))</f>
        <v>42367.5581576153</v>
      </c>
      <c r="J190" s="16">
        <f ca="1" t="shared" si="1401"/>
        <v>0.247084357649065</v>
      </c>
      <c r="K190" s="17">
        <f ca="1">IF(J190&lt;=('Ejercicio 3 - TIR'!$D$18-'Ejercicio 3 - TIR'!$C$18)/('Ejercicio 3 - TIR'!$E$18-'Ejercicio 3 - TIR'!$C$18),'Ejercicio 3 - TIR'!$C$18+SQRT(('Ejercicio 3 - TIR'!$E$18-'Ejercicio 3 - TIR'!$C$18)*('Ejercicio 3 - TIR'!$D$18-'Ejercicio 3 - TIR'!$C$18)*J190),'Ejercicio 3 - TIR'!$E$18-SQRT(('Ejercicio 3 - TIR'!$E$18-'Ejercicio 3 - TIR'!$C$18)*('Ejercicio 3 - TIR'!$E$18-'Ejercicio 3 - TIR'!$D$18)*(1-J190)))</f>
        <v>36087.9104500115</v>
      </c>
      <c r="L190" s="16">
        <f ca="1" t="shared" si="1401"/>
        <v>0.317085194889106</v>
      </c>
      <c r="M190" s="17">
        <f ca="1">IF(L190&lt;=('Ejercicio 3 - TIR'!$D$18-'Ejercicio 3 - TIR'!$C$18)/('Ejercicio 3 - TIR'!$E$18-'Ejercicio 3 - TIR'!$C$18),'Ejercicio 3 - TIR'!$C$18+SQRT(('Ejercicio 3 - TIR'!$E$18-'Ejercicio 3 - TIR'!$C$18)*('Ejercicio 3 - TIR'!$D$18-'Ejercicio 3 - TIR'!$C$18)*L190),'Ejercicio 3 - TIR'!$E$18-SQRT(('Ejercicio 3 - TIR'!$E$18-'Ejercicio 3 - TIR'!$C$18)*('Ejercicio 3 - TIR'!$E$18-'Ejercicio 3 - TIR'!$D$18)*(1-L190)))</f>
        <v>36896.5773564404</v>
      </c>
      <c r="N190" s="16">
        <f ca="1" t="shared" ref="N190:R190" si="1402">RAND()</f>
        <v>0.66200782602844</v>
      </c>
      <c r="O190" s="17">
        <f ca="1">IF(N190&lt;=('Ejercicio 3 - TIR'!$D$18-'Ejercicio 3 - TIR'!$C$18)/('Ejercicio 3 - TIR'!$E$18-'Ejercicio 3 - TIR'!$C$18),'Ejercicio 3 - TIR'!$C$18+SQRT(('Ejercicio 3 - TIR'!$E$18-'Ejercicio 3 - TIR'!$C$18)*('Ejercicio 3 - TIR'!$D$18-'Ejercicio 3 - TIR'!$C$18)*N190),'Ejercicio 3 - TIR'!$E$18-SQRT(('Ejercicio 3 - TIR'!$E$18-'Ejercicio 3 - TIR'!$C$18)*('Ejercicio 3 - TIR'!$E$18-'Ejercicio 3 - TIR'!$D$18)*(1-N190)))</f>
        <v>39964.9974362398</v>
      </c>
      <c r="P190" s="16">
        <f ca="1" t="shared" si="1402"/>
        <v>0.59508768011901</v>
      </c>
      <c r="Q190" s="18">
        <f ca="1">IF(P190&lt;=('Ejercicio 3 - TIR'!$D$22-'Ejercicio 3 - TIR'!$C$22)/('Ejercicio 3 - TIR'!$E$22-'Ejercicio 3 - TIR'!$C$22),'Ejercicio 3 - TIR'!$C$22+SQRT(('Ejercicio 3 - TIR'!$E$22-'Ejercicio 3 - TIR'!$C$22)*('Ejercicio 3 - TIR'!$D$22-'Ejercicio 3 - TIR'!$C$22)*P190),'Ejercicio 3 - TIR'!$E$22-SQRT(('Ejercicio 3 - TIR'!$E$22-'Ejercicio 3 - TIR'!$C$22)*('Ejercicio 3 - TIR'!$E$22-'Ejercicio 3 - TIR'!$D$22)*(1-P190)))</f>
        <v>0.153002922828836</v>
      </c>
      <c r="R190" s="16">
        <f ca="1" t="shared" si="1402"/>
        <v>0.839848201369027</v>
      </c>
      <c r="S190" s="18">
        <f ca="1">IF(R190&lt;=('Ejercicio 3 - TIR'!$D$23-'Ejercicio 3 - TIR'!$C$23)/('Ejercicio 3 - TIR'!$E$23-'Ejercicio 3 - TIR'!$C$23),'Ejercicio 3 - TIR'!$C$23+SQRT(('Ejercicio 3 - TIR'!$E$23-'Ejercicio 3 - TIR'!$C$23)*('Ejercicio 3 - TIR'!$D$23-'Ejercicio 3 - TIR'!$C$23)*R190),'Ejercicio 3 - TIR'!$E$23-SQRT(('Ejercicio 3 - TIR'!$E$23-'Ejercicio 3 - TIR'!$C$23)*('Ejercicio 3 - TIR'!$E$23-'Ejercicio 3 - TIR'!$D$23)*(1-R190)))</f>
        <v>0.16302138882194</v>
      </c>
      <c r="T190" s="16">
        <f ca="1" t="shared" ref="T190:X190" si="1403">RAND()</f>
        <v>0.866066666572244</v>
      </c>
      <c r="U190" s="18">
        <f ca="1">IF(T190&lt;=('Ejercicio 3 - TIR'!$D$24-'Ejercicio 3 - TIR'!$C$24)/('Ejercicio 3 - TIR'!$E$24-'Ejercicio 3 - TIR'!$C$24),'Ejercicio 3 - TIR'!$C$24+SQRT(('Ejercicio 3 - TIR'!$E$24-'Ejercicio 3 - TIR'!$C$24)*('Ejercicio 3 - TIR'!$D$24-'Ejercicio 3 - TIR'!$C$24)*T190),'Ejercicio 3 - TIR'!$E$24-SQRT(('Ejercicio 3 - TIR'!$E$24-'Ejercicio 3 - TIR'!$C$24)*('Ejercicio 3 - TIR'!$E$24-'Ejercicio 3 - TIR'!$D$24)*(1-T190)))</f>
        <v>0.20063473900001</v>
      </c>
      <c r="V190" s="16">
        <f ca="1" t="shared" si="1403"/>
        <v>0.231097193855511</v>
      </c>
      <c r="W190" s="18">
        <f ca="1">IF(V190&lt;=('Ejercicio 3 - TIR'!$D$25-'Ejercicio 3 - TIR'!$C$25)/('Ejercicio 3 - TIR'!$E$25-'Ejercicio 3 - TIR'!$C$25),'Ejercicio 3 - TIR'!$C$25+SQRT(('Ejercicio 3 - TIR'!$E$25-'Ejercicio 3 - TIR'!$C$25)*('Ejercicio 3 - TIR'!$D$25-'Ejercicio 3 - TIR'!$C$25)*V190),'Ejercicio 3 - TIR'!$E$25-SQRT(('Ejercicio 3 - TIR'!$E$25-'Ejercicio 3 - TIR'!$C$25)*('Ejercicio 3 - TIR'!$E$25-'Ejercicio 3 - TIR'!$D$25)*(1-V190)))</f>
        <v>0.197987108477955</v>
      </c>
      <c r="X190" s="16">
        <f ca="1" t="shared" si="1403"/>
        <v>0.975602589093354</v>
      </c>
      <c r="Y190" s="18">
        <f ca="1">IF(X190&lt;=('Ejercicio 3 - TIR'!$D$26-'Ejercicio 3 - TIR'!$C$26)/('Ejercicio 3 - TIR'!$E$26-'Ejercicio 3 - TIR'!$C$26),'Ejercicio 3 - TIR'!$C$26+SQRT(('Ejercicio 3 - TIR'!$E$26-'Ejercicio 3 - TIR'!$C$26)*('Ejercicio 3 - TIR'!$D$26-'Ejercicio 3 - TIR'!$C$26)*X190),'Ejercicio 3 - TIR'!$E$26-SQRT(('Ejercicio 3 - TIR'!$E$26-'Ejercicio 3 - TIR'!$C$26)*('Ejercicio 3 - TIR'!$E$26-'Ejercicio 3 - TIR'!$D$26)*(1-X190)))</f>
        <v>0.26852193313768</v>
      </c>
      <c r="Z190" s="16">
        <f ca="1" t="shared" si="956"/>
        <v>1.15300292282884</v>
      </c>
      <c r="AA190" s="16">
        <f ca="1" t="shared" si="957"/>
        <v>1.34096706062415</v>
      </c>
      <c r="AB190" s="16">
        <f ca="1" t="shared" si="958"/>
        <v>1.61001163684009</v>
      </c>
      <c r="AC190" s="16">
        <f ca="1" t="shared" si="959"/>
        <v>1.92877318543391</v>
      </c>
      <c r="AD190" s="16">
        <f ca="1" t="shared" si="960"/>
        <v>2.44669108977075</v>
      </c>
      <c r="AE190" s="15">
        <f ca="1" t="shared" si="961"/>
        <v>4788.05047330241</v>
      </c>
      <c r="AF190" s="15">
        <f ca="1" t="shared" si="962"/>
        <v>5568.60511120972</v>
      </c>
      <c r="AG190" s="15">
        <f ca="1" t="shared" si="963"/>
        <v>6685.86074429141</v>
      </c>
      <c r="AH190" s="15">
        <f ca="1" t="shared" si="964"/>
        <v>8009.57498073993</v>
      </c>
      <c r="AI190" s="15">
        <f ca="1" t="shared" si="965"/>
        <v>10160.3215381794</v>
      </c>
      <c r="AJ190" s="17">
        <f ca="1" t="shared" si="966"/>
        <v>46933.6356800938</v>
      </c>
      <c r="AK190" s="17">
        <f ca="1" t="shared" si="967"/>
        <v>56813.49992844</v>
      </c>
      <c r="AL190" s="17">
        <f ca="1" t="shared" si="968"/>
        <v>58101.9557737615</v>
      </c>
      <c r="AM190" s="17">
        <f ca="1" t="shared" si="969"/>
        <v>71165.1290393903</v>
      </c>
      <c r="AN190" s="17">
        <f ca="1" t="shared" si="970"/>
        <v>97782.0031299588</v>
      </c>
      <c r="AO190" s="17">
        <f ca="1">C190/'Ejercicio 3 - TIR'!$D$7</f>
        <v>16043.2501815925</v>
      </c>
      <c r="AP190" s="17">
        <f ca="1" t="shared" si="971"/>
        <v>30890.3854985013</v>
      </c>
      <c r="AQ190" s="17">
        <f ca="1" t="shared" si="972"/>
        <v>40770.2497468475</v>
      </c>
      <c r="AR190" s="17">
        <f ca="1" t="shared" si="973"/>
        <v>42058.705592169</v>
      </c>
      <c r="AS190" s="17">
        <f ca="1" t="shared" si="974"/>
        <v>55121.8788577978</v>
      </c>
      <c r="AT190" s="17">
        <f ca="1" t="shared" si="975"/>
        <v>81738.7529483663</v>
      </c>
      <c r="AU190" s="17">
        <f ca="1">AP190*'Ejercicio 3 - TIR'!$D$5</f>
        <v>15445.1927492506</v>
      </c>
      <c r="AV190" s="17">
        <f ca="1">AQ190*'Ejercicio 3 - TIR'!$D$5</f>
        <v>20385.1248734237</v>
      </c>
      <c r="AW190" s="17">
        <f ca="1">AR190*'Ejercicio 3 - TIR'!$D$5</f>
        <v>21029.3527960845</v>
      </c>
      <c r="AX190" s="17">
        <f ca="1">AS190*'Ejercicio 3 - TIR'!$D$5</f>
        <v>27560.9394288989</v>
      </c>
      <c r="AY190" s="17">
        <f ca="1">AT190*'Ejercicio 3 - TIR'!$D$5</f>
        <v>40869.3764741831</v>
      </c>
      <c r="AZ190" s="17">
        <f ca="1" t="shared" ref="AZ190:BD190" si="1404">AJ190-AU190-AE190</f>
        <v>26700.3924575407</v>
      </c>
      <c r="BA190" s="17">
        <f ca="1" t="shared" si="1404"/>
        <v>30859.7699438065</v>
      </c>
      <c r="BB190" s="17">
        <f ca="1" t="shared" si="1404"/>
        <v>30386.7422333856</v>
      </c>
      <c r="BC190" s="17">
        <f ca="1" t="shared" si="1404"/>
        <v>35594.6146297515</v>
      </c>
      <c r="BD190" s="17">
        <f ca="1" t="shared" si="1404"/>
        <v>46752.3051175962</v>
      </c>
      <c r="BE190" s="17">
        <f ca="1" t="shared" ref="BE190:BI190" si="1405">AZ190/Z190</f>
        <v>23157.2634629864</v>
      </c>
      <c r="BF190" s="17">
        <f ca="1" t="shared" si="1405"/>
        <v>23013.0708277375</v>
      </c>
      <c r="BG190" s="17">
        <f ca="1" t="shared" si="1405"/>
        <v>18873.6165243033</v>
      </c>
      <c r="BH190" s="17">
        <f ca="1" t="shared" si="1405"/>
        <v>18454.536229849</v>
      </c>
      <c r="BI190" s="17">
        <f ca="1" t="shared" si="1405"/>
        <v>19108.3808303634</v>
      </c>
      <c r="BJ190" s="17">
        <f ca="1" t="shared" si="978"/>
        <v>76566.3832677696</v>
      </c>
      <c r="BK190" s="17">
        <f ca="1" t="shared" si="979"/>
        <v>39252.8772702654</v>
      </c>
      <c r="BL190" s="17">
        <f ca="1" t="shared" si="980"/>
        <v>115819.260538035</v>
      </c>
      <c r="BM190" s="17">
        <f ca="1">BK190*'Ejercicio 3 - TIR'!$D$5</f>
        <v>19626.4386351327</v>
      </c>
      <c r="BN190" s="17">
        <f ca="1" t="shared" si="981"/>
        <v>96192.8219029023</v>
      </c>
      <c r="BO190" s="17">
        <f ca="1" t="shared" si="982"/>
        <v>39315.4748080255</v>
      </c>
      <c r="BP190" s="17">
        <f ca="1" t="shared" si="983"/>
        <v>-111510.100625192</v>
      </c>
      <c r="BQ190" s="17">
        <f ca="1" t="shared" ref="BQ190:BT190" si="1406">BE190</f>
        <v>23157.2634629864</v>
      </c>
      <c r="BR190" s="17">
        <f ca="1" t="shared" si="1406"/>
        <v>23013.0708277375</v>
      </c>
      <c r="BS190" s="17">
        <f ca="1" t="shared" si="1406"/>
        <v>18873.6165243033</v>
      </c>
      <c r="BT190" s="17">
        <f ca="1" t="shared" si="1406"/>
        <v>18454.536229849</v>
      </c>
      <c r="BU190" s="17">
        <f ca="1" t="shared" si="985"/>
        <v>58423.8556383888</v>
      </c>
      <c r="BV190" s="19">
        <f ca="1" t="shared" si="986"/>
        <v>7.39807200342359</v>
      </c>
    </row>
    <row r="191" ht="15" customHeight="1" spans="1:74">
      <c r="A191" s="15">
        <v>190</v>
      </c>
      <c r="B191" s="16">
        <f ca="1" t="shared" ref="B191:F191" si="1407">RAND()</f>
        <v>0.917952080835285</v>
      </c>
      <c r="C191" s="17">
        <f ca="1">IF(B191&lt;=('Ejercicio 3 - TIR'!$D$13-'Ejercicio 3 - TIR'!$C$13)/('Ejercicio 3 - TIR'!$E$13-'Ejercicio 3 - TIR'!$C$13),'Ejercicio 3 - TIR'!$C$13+SQRT(('Ejercicio 3 - TIR'!$E$13-'Ejercicio 3 - TIR'!$C$13)*('Ejercicio 3 - TIR'!$D$13-'Ejercicio 3 - TIR'!$C$13)*B191),'Ejercicio 3 - TIR'!$E$13-SQRT(('Ejercicio 3 - TIR'!$E$13-'Ejercicio 3 - TIR'!$C$13)*('Ejercicio 3 - TIR'!$E$13-'Ejercicio 3 - TIR'!$D$13)*(1-B191)))</f>
        <v>90077.424578384</v>
      </c>
      <c r="D191" s="16">
        <f ca="1" t="shared" si="1407"/>
        <v>0.43832349073973</v>
      </c>
      <c r="E191" s="17">
        <f ca="1">IF(D191&lt;=('Ejercicio 3 - TIR'!$D$14-'Ejercicio 3 - TIR'!$C$14)/('Ejercicio 3 - TIR'!$E$14-'Ejercicio 3 - TIR'!$C$14),'Ejercicio 3 - TIR'!$C$14+SQRT(('Ejercicio 3 - TIR'!$E$14-'Ejercicio 3 - TIR'!$C$14)*('Ejercicio 3 - TIR'!$D$14-'Ejercicio 3 - TIR'!$C$14)*D191),'Ejercicio 3 - TIR'!$E$14-SQRT(('Ejercicio 3 - TIR'!$E$14-'Ejercicio 3 - TIR'!$C$14)*('Ejercicio 3 - TIR'!$E$14-'Ejercicio 3 - TIR'!$D$14)*(1-D191)))</f>
        <v>30821.1397009737</v>
      </c>
      <c r="F191" s="16">
        <f ca="1" t="shared" si="1407"/>
        <v>0.0963117367285091</v>
      </c>
      <c r="G191" s="17">
        <f ca="1">IF(F191&lt;=('Ejercicio 3 - TIR'!$D$18-'Ejercicio 3 - TIR'!$C$18)/('Ejercicio 3 - TIR'!$E$18-'Ejercicio 3 - TIR'!$C$18),'Ejercicio 3 - TIR'!$C$18+SQRT(('Ejercicio 3 - TIR'!$E$18-'Ejercicio 3 - TIR'!$C$18)*('Ejercicio 3 - TIR'!$D$18-'Ejercicio 3 - TIR'!$C$18)*F191),'Ejercicio 3 - TIR'!$E$18-SQRT(('Ejercicio 3 - TIR'!$E$18-'Ejercicio 3 - TIR'!$C$18)*('Ejercicio 3 - TIR'!$E$18-'Ejercicio 3 - TIR'!$D$18)*(1-F191)))</f>
        <v>33800.8894366025</v>
      </c>
      <c r="H191" s="16">
        <f ca="1" t="shared" ref="H191:L191" si="1408">RAND()</f>
        <v>0.462956788295893</v>
      </c>
      <c r="I191" s="17">
        <f ca="1">IF(H191&lt;=('Ejercicio 3 - TIR'!$D$18-'Ejercicio 3 - TIR'!$C$18)/('Ejercicio 3 - TIR'!$E$18-'Ejercicio 3 - TIR'!$C$18),'Ejercicio 3 - TIR'!$C$18+SQRT(('Ejercicio 3 - TIR'!$E$18-'Ejercicio 3 - TIR'!$C$18)*('Ejercicio 3 - TIR'!$D$18-'Ejercicio 3 - TIR'!$C$18)*H191),'Ejercicio 3 - TIR'!$E$18-SQRT(('Ejercicio 3 - TIR'!$E$18-'Ejercicio 3 - TIR'!$C$18)*('Ejercicio 3 - TIR'!$E$18-'Ejercicio 3 - TIR'!$D$18)*(1-H191)))</f>
        <v>38333.2777611444</v>
      </c>
      <c r="J191" s="16">
        <f ca="1" t="shared" si="1408"/>
        <v>0.664904800680174</v>
      </c>
      <c r="K191" s="17">
        <f ca="1">IF(J191&lt;=('Ejercicio 3 - TIR'!$D$18-'Ejercicio 3 - TIR'!$C$18)/('Ejercicio 3 - TIR'!$E$18-'Ejercicio 3 - TIR'!$C$18),'Ejercicio 3 - TIR'!$C$18+SQRT(('Ejercicio 3 - TIR'!$E$18-'Ejercicio 3 - TIR'!$C$18)*('Ejercicio 3 - TIR'!$D$18-'Ejercicio 3 - TIR'!$C$18)*J191),'Ejercicio 3 - TIR'!$E$18-SQRT(('Ejercicio 3 - TIR'!$E$18-'Ejercicio 3 - TIR'!$C$18)*('Ejercicio 3 - TIR'!$E$18-'Ejercicio 3 - TIR'!$D$18)*(1-J191)))</f>
        <v>39986.7772630627</v>
      </c>
      <c r="L191" s="16">
        <f ca="1" t="shared" si="1408"/>
        <v>0.0277056883785645</v>
      </c>
      <c r="M191" s="17">
        <f ca="1">IF(L191&lt;=('Ejercicio 3 - TIR'!$D$18-'Ejercicio 3 - TIR'!$C$18)/('Ejercicio 3 - TIR'!$E$18-'Ejercicio 3 - TIR'!$C$18),'Ejercicio 3 - TIR'!$C$18+SQRT(('Ejercicio 3 - TIR'!$E$18-'Ejercicio 3 - TIR'!$C$18)*('Ejercicio 3 - TIR'!$D$18-'Ejercicio 3 - TIR'!$C$18)*L191),'Ejercicio 3 - TIR'!$E$18-SQRT(('Ejercicio 3 - TIR'!$E$18-'Ejercicio 3 - TIR'!$C$18)*('Ejercicio 3 - TIR'!$E$18-'Ejercicio 3 - TIR'!$D$18)*(1-L191)))</f>
        <v>32038.5909979161</v>
      </c>
      <c r="N191" s="16">
        <f ca="1" t="shared" ref="N191:R191" si="1409">RAND()</f>
        <v>0.622247701440633</v>
      </c>
      <c r="O191" s="17">
        <f ca="1">IF(N191&lt;=('Ejercicio 3 - TIR'!$D$18-'Ejercicio 3 - TIR'!$C$18)/('Ejercicio 3 - TIR'!$E$18-'Ejercicio 3 - TIR'!$C$18),'Ejercicio 3 - TIR'!$C$18+SQRT(('Ejercicio 3 - TIR'!$E$18-'Ejercicio 3 - TIR'!$C$18)*('Ejercicio 3 - TIR'!$D$18-'Ejercicio 3 - TIR'!$C$18)*N191),'Ejercicio 3 - TIR'!$E$18-SQRT(('Ejercicio 3 - TIR'!$E$18-'Ejercicio 3 - TIR'!$C$18)*('Ejercicio 3 - TIR'!$E$18-'Ejercicio 3 - TIR'!$D$18)*(1-N191)))</f>
        <v>39661.115629993</v>
      </c>
      <c r="P191" s="16">
        <f ca="1" t="shared" si="1409"/>
        <v>0.845419760833575</v>
      </c>
      <c r="Q191" s="18">
        <f ca="1">IF(P191&lt;=('Ejercicio 3 - TIR'!$D$22-'Ejercicio 3 - TIR'!$C$22)/('Ejercicio 3 - TIR'!$E$22-'Ejercicio 3 - TIR'!$C$22),'Ejercicio 3 - TIR'!$C$22+SQRT(('Ejercicio 3 - TIR'!$E$22-'Ejercicio 3 - TIR'!$C$22)*('Ejercicio 3 - TIR'!$D$22-'Ejercicio 3 - TIR'!$C$22)*P191),'Ejercicio 3 - TIR'!$E$22-SQRT(('Ejercicio 3 - TIR'!$E$22-'Ejercicio 3 - TIR'!$C$22)*('Ejercicio 3 - TIR'!$E$22-'Ejercicio 3 - TIR'!$D$22)*(1-P191)))</f>
        <v>0.163319339626395</v>
      </c>
      <c r="R191" s="16">
        <f ca="1" t="shared" si="1409"/>
        <v>0.863825165370736</v>
      </c>
      <c r="S191" s="18">
        <f ca="1">IF(R191&lt;=('Ejercicio 3 - TIR'!$D$23-'Ejercicio 3 - TIR'!$C$23)/('Ejercicio 3 - TIR'!$E$23-'Ejercicio 3 - TIR'!$C$23),'Ejercicio 3 - TIR'!$C$23+SQRT(('Ejercicio 3 - TIR'!$E$23-'Ejercicio 3 - TIR'!$C$23)*('Ejercicio 3 - TIR'!$D$23-'Ejercicio 3 - TIR'!$C$23)*R191),'Ejercicio 3 - TIR'!$E$23-SQRT(('Ejercicio 3 - TIR'!$E$23-'Ejercicio 3 - TIR'!$C$23)*('Ejercicio 3 - TIR'!$E$23-'Ejercicio 3 - TIR'!$D$23)*(1-R191)))</f>
        <v>0.164343860554636</v>
      </c>
      <c r="T191" s="16">
        <f ca="1" t="shared" ref="T191:X191" si="1410">RAND()</f>
        <v>0.423651023637515</v>
      </c>
      <c r="U191" s="18">
        <f ca="1">IF(T191&lt;=('Ejercicio 3 - TIR'!$D$24-'Ejercicio 3 - TIR'!$C$24)/('Ejercicio 3 - TIR'!$E$24-'Ejercicio 3 - TIR'!$C$24),'Ejercicio 3 - TIR'!$C$24+SQRT(('Ejercicio 3 - TIR'!$E$24-'Ejercicio 3 - TIR'!$C$24)*('Ejercicio 3 - TIR'!$D$24-'Ejercicio 3 - TIR'!$C$24)*T191),'Ejercicio 3 - TIR'!$E$24-SQRT(('Ejercicio 3 - TIR'!$E$24-'Ejercicio 3 - TIR'!$C$24)*('Ejercicio 3 - TIR'!$E$24-'Ejercicio 3 - TIR'!$D$24)*(1-T191)))</f>
        <v>0.179827288673944</v>
      </c>
      <c r="V191" s="16">
        <f ca="1" t="shared" si="1410"/>
        <v>0.109076630114987</v>
      </c>
      <c r="W191" s="18">
        <f ca="1">IF(V191&lt;=('Ejercicio 3 - TIR'!$D$25-'Ejercicio 3 - TIR'!$C$25)/('Ejercicio 3 - TIR'!$E$25-'Ejercicio 3 - TIR'!$C$25),'Ejercicio 3 - TIR'!$C$25+SQRT(('Ejercicio 3 - TIR'!$E$25-'Ejercicio 3 - TIR'!$C$25)*('Ejercicio 3 - TIR'!$D$25-'Ejercicio 3 - TIR'!$C$25)*V191),'Ejercicio 3 - TIR'!$E$25-SQRT(('Ejercicio 3 - TIR'!$E$25-'Ejercicio 3 - TIR'!$C$25)*('Ejercicio 3 - TIR'!$E$25-'Ejercicio 3 - TIR'!$D$25)*(1-V191)))</f>
        <v>0.192357478794681</v>
      </c>
      <c r="X191" s="16">
        <f ca="1" t="shared" si="1410"/>
        <v>0.825931066908574</v>
      </c>
      <c r="Y191" s="18">
        <f ca="1">IF(X191&lt;=('Ejercicio 3 - TIR'!$D$26-'Ejercicio 3 - TIR'!$C$26)/('Ejercicio 3 - TIR'!$E$26-'Ejercicio 3 - TIR'!$C$26),'Ejercicio 3 - TIR'!$C$26+SQRT(('Ejercicio 3 - TIR'!$E$26-'Ejercicio 3 - TIR'!$C$26)*('Ejercicio 3 - TIR'!$D$26-'Ejercicio 3 - TIR'!$C$26)*X191),'Ejercicio 3 - TIR'!$E$26-SQRT(('Ejercicio 3 - TIR'!$E$26-'Ejercicio 3 - TIR'!$C$26)*('Ejercicio 3 - TIR'!$E$26-'Ejercicio 3 - TIR'!$D$26)*(1-X191)))</f>
        <v>0.249341033306817</v>
      </c>
      <c r="Z191" s="16">
        <f ca="1" t="shared" si="956"/>
        <v>1.16331933962639</v>
      </c>
      <c r="AA191" s="16">
        <f ca="1" t="shared" si="957"/>
        <v>1.35450373095847</v>
      </c>
      <c r="AB191" s="16">
        <f ca="1" t="shared" si="958"/>
        <v>1.59808046439547</v>
      </c>
      <c r="AC191" s="16">
        <f ca="1" t="shared" si="959"/>
        <v>1.90548319343761</v>
      </c>
      <c r="AD191" s="16">
        <f ca="1" t="shared" si="960"/>
        <v>2.38059834183812</v>
      </c>
      <c r="AE191" s="15">
        <f ca="1" t="shared" si="961"/>
        <v>5033.68818249589</v>
      </c>
      <c r="AF191" s="15">
        <f ca="1" t="shared" si="962"/>
        <v>5860.94393123551</v>
      </c>
      <c r="AG191" s="15">
        <f ca="1" t="shared" si="963"/>
        <v>6914.9015874596</v>
      </c>
      <c r="AH191" s="15">
        <f ca="1" t="shared" si="964"/>
        <v>8245.03462293666</v>
      </c>
      <c r="AI191" s="15">
        <f ca="1" t="shared" si="965"/>
        <v>10300.8600754702</v>
      </c>
      <c r="AJ191" s="17">
        <f ca="1" t="shared" si="966"/>
        <v>39321.2283781732</v>
      </c>
      <c r="AK191" s="17">
        <f ca="1" t="shared" si="967"/>
        <v>51922.5677473373</v>
      </c>
      <c r="AL191" s="17">
        <f ca="1" t="shared" si="968"/>
        <v>63902.0875782334</v>
      </c>
      <c r="AM191" s="17">
        <f ca="1" t="shared" si="969"/>
        <v>61048.9966879508</v>
      </c>
      <c r="AN191" s="17">
        <f ca="1" t="shared" si="970"/>
        <v>94417.1861042113</v>
      </c>
      <c r="AO191" s="17">
        <f ca="1">C191/'Ejercicio 3 - TIR'!$D$7</f>
        <v>18015.4849156768</v>
      </c>
      <c r="AP191" s="17">
        <f ca="1" t="shared" si="971"/>
        <v>21305.7434624964</v>
      </c>
      <c r="AQ191" s="17">
        <f ca="1" t="shared" si="972"/>
        <v>33907.0828316605</v>
      </c>
      <c r="AR191" s="17">
        <f ca="1" t="shared" si="973"/>
        <v>45886.6026625566</v>
      </c>
      <c r="AS191" s="17">
        <f ca="1" t="shared" si="974"/>
        <v>43033.511772274</v>
      </c>
      <c r="AT191" s="17">
        <f ca="1" t="shared" si="975"/>
        <v>76401.7011885345</v>
      </c>
      <c r="AU191" s="17">
        <f ca="1">AP191*'Ejercicio 3 - TIR'!$D$5</f>
        <v>10652.8717312482</v>
      </c>
      <c r="AV191" s="17">
        <f ca="1">AQ191*'Ejercicio 3 - TIR'!$D$5</f>
        <v>16953.5414158303</v>
      </c>
      <c r="AW191" s="17">
        <f ca="1">AR191*'Ejercicio 3 - TIR'!$D$5</f>
        <v>22943.3013312783</v>
      </c>
      <c r="AX191" s="17">
        <f ca="1">AS191*'Ejercicio 3 - TIR'!$D$5</f>
        <v>21516.755886137</v>
      </c>
      <c r="AY191" s="17">
        <f ca="1">AT191*'Ejercicio 3 - TIR'!$D$5</f>
        <v>38200.8505942673</v>
      </c>
      <c r="AZ191" s="17">
        <f ca="1" t="shared" ref="AZ191:BD191" si="1411">AJ191-AU191-AE191</f>
        <v>23634.6684644291</v>
      </c>
      <c r="BA191" s="17">
        <f ca="1" t="shared" si="1411"/>
        <v>29108.0824002715</v>
      </c>
      <c r="BB191" s="17">
        <f ca="1" t="shared" si="1411"/>
        <v>34043.8846594955</v>
      </c>
      <c r="BC191" s="17">
        <f ca="1" t="shared" si="1411"/>
        <v>31287.2061788771</v>
      </c>
      <c r="BD191" s="17">
        <f ca="1" t="shared" si="1411"/>
        <v>45915.4754344739</v>
      </c>
      <c r="BE191" s="17">
        <f ca="1" t="shared" ref="BE191:BI191" si="1412">AZ191/Z191</f>
        <v>20316.5783111794</v>
      </c>
      <c r="BF191" s="17">
        <f ca="1" t="shared" si="1412"/>
        <v>21489.8502934903</v>
      </c>
      <c r="BG191" s="17">
        <f ca="1" t="shared" si="1412"/>
        <v>21302.9853114272</v>
      </c>
      <c r="BH191" s="17">
        <f ca="1" t="shared" si="1412"/>
        <v>16419.5655394016</v>
      </c>
      <c r="BI191" s="17">
        <f ca="1" t="shared" si="1412"/>
        <v>19287.3676451532</v>
      </c>
      <c r="BJ191" s="17">
        <f ca="1" t="shared" si="978"/>
        <v>73372.7540656992</v>
      </c>
      <c r="BK191" s="17">
        <f ca="1" t="shared" si="979"/>
        <v>42887.6335176699</v>
      </c>
      <c r="BL191" s="17">
        <f ca="1" t="shared" si="980"/>
        <v>116260.387583369</v>
      </c>
      <c r="BM191" s="17">
        <f ca="1">BK191*'Ejercicio 3 - TIR'!$D$5</f>
        <v>21443.8167588349</v>
      </c>
      <c r="BN191" s="17">
        <f ca="1" t="shared" si="981"/>
        <v>94816.5708245341</v>
      </c>
      <c r="BO191" s="17">
        <f ca="1" t="shared" si="982"/>
        <v>39828.8821588121</v>
      </c>
      <c r="BP191" s="17">
        <f ca="1" t="shared" si="983"/>
        <v>-120898.564279358</v>
      </c>
      <c r="BQ191" s="17">
        <f ca="1" t="shared" ref="BQ191:BT191" si="1413">BE191</f>
        <v>20316.5783111794</v>
      </c>
      <c r="BR191" s="17">
        <f ca="1" t="shared" si="1413"/>
        <v>21489.8502934903</v>
      </c>
      <c r="BS191" s="17">
        <f ca="1" t="shared" si="1413"/>
        <v>21302.9853114272</v>
      </c>
      <c r="BT191" s="17">
        <f ca="1" t="shared" si="1413"/>
        <v>16419.5655394016</v>
      </c>
      <c r="BU191" s="17">
        <f ca="1" t="shared" si="985"/>
        <v>59116.2498039653</v>
      </c>
      <c r="BV191" s="19">
        <f ca="1" t="shared" si="986"/>
        <v>4.01709599567719</v>
      </c>
    </row>
    <row r="192" ht="15" customHeight="1" spans="1:74">
      <c r="A192" s="15">
        <v>191</v>
      </c>
      <c r="B192" s="16">
        <f ca="1" t="shared" ref="B192:F192" si="1414">RAND()</f>
        <v>0.74016510509242</v>
      </c>
      <c r="C192" s="17">
        <f ca="1">IF(B192&lt;=('Ejercicio 3 - TIR'!$D$13-'Ejercicio 3 - TIR'!$C$13)/('Ejercicio 3 - TIR'!$E$13-'Ejercicio 3 - TIR'!$C$13),'Ejercicio 3 - TIR'!$C$13+SQRT(('Ejercicio 3 - TIR'!$E$13-'Ejercicio 3 - TIR'!$C$13)*('Ejercicio 3 - TIR'!$D$13-'Ejercicio 3 - TIR'!$C$13)*B192),'Ejercicio 3 - TIR'!$E$13-SQRT(('Ejercicio 3 - TIR'!$E$13-'Ejercicio 3 - TIR'!$C$13)*('Ejercicio 3 - TIR'!$E$13-'Ejercicio 3 - TIR'!$D$13)*(1-B192)))</f>
        <v>82342.0874991098</v>
      </c>
      <c r="D192" s="16">
        <f ca="1" t="shared" si="1414"/>
        <v>0.523663862792095</v>
      </c>
      <c r="E192" s="17">
        <f ca="1">IF(D192&lt;=('Ejercicio 3 - TIR'!$D$14-'Ejercicio 3 - TIR'!$C$14)/('Ejercicio 3 - TIR'!$E$14-'Ejercicio 3 - TIR'!$C$14),'Ejercicio 3 - TIR'!$C$14+SQRT(('Ejercicio 3 - TIR'!$E$14-'Ejercicio 3 - TIR'!$C$14)*('Ejercicio 3 - TIR'!$D$14-'Ejercicio 3 - TIR'!$C$14)*D192),'Ejercicio 3 - TIR'!$E$14-SQRT(('Ejercicio 3 - TIR'!$E$14-'Ejercicio 3 - TIR'!$C$14)*('Ejercicio 3 - TIR'!$E$14-'Ejercicio 3 - TIR'!$D$14)*(1-D192)))</f>
        <v>31547.1649382479</v>
      </c>
      <c r="F192" s="16">
        <f ca="1" t="shared" si="1414"/>
        <v>0.227227552546686</v>
      </c>
      <c r="G192" s="17">
        <f ca="1">IF(F192&lt;=('Ejercicio 3 - TIR'!$D$18-'Ejercicio 3 - TIR'!$C$18)/('Ejercicio 3 - TIR'!$E$18-'Ejercicio 3 - TIR'!$C$18),'Ejercicio 3 - TIR'!$C$18+SQRT(('Ejercicio 3 - TIR'!$E$18-'Ejercicio 3 - TIR'!$C$18)*('Ejercicio 3 - TIR'!$D$18-'Ejercicio 3 - TIR'!$C$18)*F192),'Ejercicio 3 - TIR'!$E$18-SQRT(('Ejercicio 3 - TIR'!$E$18-'Ejercicio 3 - TIR'!$C$18)*('Ejercicio 3 - TIR'!$E$18-'Ejercicio 3 - TIR'!$D$18)*(1-F192)))</f>
        <v>35838.1617725105</v>
      </c>
      <c r="H192" s="16">
        <f ca="1" t="shared" ref="H192:L192" si="1415">RAND()</f>
        <v>0.618896895709282</v>
      </c>
      <c r="I192" s="17">
        <f ca="1">IF(H192&lt;=('Ejercicio 3 - TIR'!$D$18-'Ejercicio 3 - TIR'!$C$18)/('Ejercicio 3 - TIR'!$E$18-'Ejercicio 3 - TIR'!$C$18),'Ejercicio 3 - TIR'!$C$18+SQRT(('Ejercicio 3 - TIR'!$E$18-'Ejercicio 3 - TIR'!$C$18)*('Ejercicio 3 - TIR'!$D$18-'Ejercicio 3 - TIR'!$C$18)*H192),'Ejercicio 3 - TIR'!$E$18-SQRT(('Ejercicio 3 - TIR'!$E$18-'Ejercicio 3 - TIR'!$C$18)*('Ejercicio 3 - TIR'!$E$18-'Ejercicio 3 - TIR'!$D$18)*(1-H192)))</f>
        <v>39635.0679476791</v>
      </c>
      <c r="J192" s="16">
        <f ca="1" t="shared" si="1415"/>
        <v>0.0639242026616154</v>
      </c>
      <c r="K192" s="17">
        <f ca="1">IF(J192&lt;=('Ejercicio 3 - TIR'!$D$18-'Ejercicio 3 - TIR'!$C$18)/('Ejercicio 3 - TIR'!$E$18-'Ejercicio 3 - TIR'!$C$18),'Ejercicio 3 - TIR'!$C$18+SQRT(('Ejercicio 3 - TIR'!$E$18-'Ejercicio 3 - TIR'!$C$18)*('Ejercicio 3 - TIR'!$D$18-'Ejercicio 3 - TIR'!$C$18)*J192),'Ejercicio 3 - TIR'!$E$18-SQRT(('Ejercicio 3 - TIR'!$E$18-'Ejercicio 3 - TIR'!$C$18)*('Ejercicio 3 - TIR'!$E$18-'Ejercicio 3 - TIR'!$D$18)*(1-J192)))</f>
        <v>33096.5513719689</v>
      </c>
      <c r="L192" s="16">
        <f ca="1" t="shared" si="1415"/>
        <v>0.422487477100656</v>
      </c>
      <c r="M192" s="17">
        <f ca="1">IF(L192&lt;=('Ejercicio 3 - TIR'!$D$18-'Ejercicio 3 - TIR'!$C$18)/('Ejercicio 3 - TIR'!$E$18-'Ejercicio 3 - TIR'!$C$18),'Ejercicio 3 - TIR'!$C$18+SQRT(('Ejercicio 3 - TIR'!$E$18-'Ejercicio 3 - TIR'!$C$18)*('Ejercicio 3 - TIR'!$D$18-'Ejercicio 3 - TIR'!$C$18)*L192),'Ejercicio 3 - TIR'!$E$18-SQRT(('Ejercicio 3 - TIR'!$E$18-'Ejercicio 3 - TIR'!$C$18)*('Ejercicio 3 - TIR'!$E$18-'Ejercicio 3 - TIR'!$D$18)*(1-L192)))</f>
        <v>37960.7236835038</v>
      </c>
      <c r="N192" s="16">
        <f ca="1" t="shared" ref="N192:R192" si="1416">RAND()</f>
        <v>0.700161612586603</v>
      </c>
      <c r="O192" s="17">
        <f ca="1">IF(N192&lt;=('Ejercicio 3 - TIR'!$D$18-'Ejercicio 3 - TIR'!$C$18)/('Ejercicio 3 - TIR'!$E$18-'Ejercicio 3 - TIR'!$C$18),'Ejercicio 3 - TIR'!$C$18+SQRT(('Ejercicio 3 - TIR'!$E$18-'Ejercicio 3 - TIR'!$C$18)*('Ejercicio 3 - TIR'!$D$18-'Ejercicio 3 - TIR'!$C$18)*N192),'Ejercicio 3 - TIR'!$E$18-SQRT(('Ejercicio 3 - TIR'!$E$18-'Ejercicio 3 - TIR'!$C$18)*('Ejercicio 3 - TIR'!$E$18-'Ejercicio 3 - TIR'!$D$18)*(1-N192)))</f>
        <v>40257.8613415459</v>
      </c>
      <c r="P192" s="16">
        <f ca="1" t="shared" si="1416"/>
        <v>0.237400938564303</v>
      </c>
      <c r="Q192" s="18">
        <f ca="1">IF(P192&lt;=('Ejercicio 3 - TIR'!$D$22-'Ejercicio 3 - TIR'!$C$22)/('Ejercicio 3 - TIR'!$E$22-'Ejercicio 3 - TIR'!$C$22),'Ejercicio 3 - TIR'!$C$22+SQRT(('Ejercicio 3 - TIR'!$E$22-'Ejercicio 3 - TIR'!$C$22)*('Ejercicio 3 - TIR'!$D$22-'Ejercicio 3 - TIR'!$C$22)*P192),'Ejercicio 3 - TIR'!$E$22-SQRT(('Ejercicio 3 - TIR'!$E$22-'Ejercicio 3 - TIR'!$C$22)*('Ejercicio 3 - TIR'!$E$22-'Ejercicio 3 - TIR'!$D$22)*(1-P192)))</f>
        <v>0.140671760675273</v>
      </c>
      <c r="R192" s="16">
        <f ca="1" t="shared" si="1416"/>
        <v>0.00112243451583183</v>
      </c>
      <c r="S192" s="18">
        <f ca="1">IF(R192&lt;=('Ejercicio 3 - TIR'!$D$23-'Ejercicio 3 - TIR'!$C$23)/('Ejercicio 3 - TIR'!$E$23-'Ejercicio 3 - TIR'!$C$23),'Ejercicio 3 - TIR'!$C$23+SQRT(('Ejercicio 3 - TIR'!$E$23-'Ejercicio 3 - TIR'!$C$23)*('Ejercicio 3 - TIR'!$D$23-'Ejercicio 3 - TIR'!$C$23)*R192),'Ejercicio 3 - TIR'!$E$23-SQRT(('Ejercicio 3 - TIR'!$E$23-'Ejercicio 3 - TIR'!$C$23)*('Ejercicio 3 - TIR'!$E$23-'Ejercicio 3 - TIR'!$D$23)*(1-R192)))</f>
        <v>0.121421401466334</v>
      </c>
      <c r="T192" s="16">
        <f ca="1" t="shared" ref="T192:X192" si="1417">RAND()</f>
        <v>0.431883121970442</v>
      </c>
      <c r="U192" s="18">
        <f ca="1">IF(T192&lt;=('Ejercicio 3 - TIR'!$D$24-'Ejercicio 3 - TIR'!$C$24)/('Ejercicio 3 - TIR'!$E$24-'Ejercicio 3 - TIR'!$C$24),'Ejercicio 3 - TIR'!$C$24+SQRT(('Ejercicio 3 - TIR'!$E$24-'Ejercicio 3 - TIR'!$C$24)*('Ejercicio 3 - TIR'!$D$24-'Ejercicio 3 - TIR'!$C$24)*T192),'Ejercicio 3 - TIR'!$E$24-SQRT(('Ejercicio 3 - TIR'!$E$24-'Ejercicio 3 - TIR'!$C$24)*('Ejercicio 3 - TIR'!$E$24-'Ejercicio 3 - TIR'!$D$24)*(1-T192)))</f>
        <v>0.180116077694355</v>
      </c>
      <c r="V192" s="16">
        <f ca="1" t="shared" si="1417"/>
        <v>0.0181523260826406</v>
      </c>
      <c r="W192" s="18">
        <f ca="1">IF(V192&lt;=('Ejercicio 3 - TIR'!$D$25-'Ejercicio 3 - TIR'!$C$25)/('Ejercicio 3 - TIR'!$E$25-'Ejercicio 3 - TIR'!$C$25),'Ejercicio 3 - TIR'!$C$25+SQRT(('Ejercicio 3 - TIR'!$E$25-'Ejercicio 3 - TIR'!$C$25)*('Ejercicio 3 - TIR'!$D$25-'Ejercicio 3 - TIR'!$C$25)*V192),'Ejercicio 3 - TIR'!$E$25-SQRT(('Ejercicio 3 - TIR'!$E$25-'Ejercicio 3 - TIR'!$C$25)*('Ejercicio 3 - TIR'!$E$25-'Ejercicio 3 - TIR'!$D$25)*(1-V192)))</f>
        <v>0.185041156267732</v>
      </c>
      <c r="X192" s="16">
        <f ca="1" t="shared" si="1417"/>
        <v>0.453266860290238</v>
      </c>
      <c r="Y192" s="18">
        <f ca="1">IF(X192&lt;=('Ejercicio 3 - TIR'!$D$26-'Ejercicio 3 - TIR'!$C$26)/('Ejercicio 3 - TIR'!$E$26-'Ejercicio 3 - TIR'!$C$26),'Ejercicio 3 - TIR'!$C$26+SQRT(('Ejercicio 3 - TIR'!$E$26-'Ejercicio 3 - TIR'!$C$26)*('Ejercicio 3 - TIR'!$D$26-'Ejercicio 3 - TIR'!$C$26)*X192),'Ejercicio 3 - TIR'!$E$26-SQRT(('Ejercicio 3 - TIR'!$E$26-'Ejercicio 3 - TIR'!$C$26)*('Ejercicio 3 - TIR'!$E$26-'Ejercicio 3 - TIR'!$D$26)*(1-X192)))</f>
        <v>0.225664385947772</v>
      </c>
      <c r="Z192" s="16">
        <f ca="1" t="shared" si="956"/>
        <v>1.14067176067527</v>
      </c>
      <c r="AA192" s="16">
        <f ca="1" t="shared" si="957"/>
        <v>1.27917372446954</v>
      </c>
      <c r="AB192" s="16">
        <f ca="1" t="shared" si="958"/>
        <v>1.50957347841067</v>
      </c>
      <c r="AC192" s="16">
        <f ca="1" t="shared" si="959"/>
        <v>1.78890670032688</v>
      </c>
      <c r="AD192" s="16">
        <f ca="1" t="shared" si="960"/>
        <v>2.192599232374</v>
      </c>
      <c r="AE192" s="15">
        <f ca="1" t="shared" si="961"/>
        <v>4437.79523617656</v>
      </c>
      <c r="AF192" s="15">
        <f ca="1" t="shared" si="962"/>
        <v>4976.63855317374</v>
      </c>
      <c r="AG192" s="15">
        <f ca="1" t="shared" si="963"/>
        <v>5873.0111694739</v>
      </c>
      <c r="AH192" s="15">
        <f ca="1" t="shared" si="964"/>
        <v>6959.75994704665</v>
      </c>
      <c r="AI192" s="15">
        <f ca="1" t="shared" si="965"/>
        <v>8530.32990184083</v>
      </c>
      <c r="AJ192" s="17">
        <f ca="1" t="shared" si="966"/>
        <v>40879.5790884148</v>
      </c>
      <c r="AK192" s="17">
        <f ca="1" t="shared" si="967"/>
        <v>50700.1374862357</v>
      </c>
      <c r="AL192" s="17">
        <f ca="1" t="shared" si="968"/>
        <v>49961.6761779804</v>
      </c>
      <c r="AM192" s="17">
        <f ca="1" t="shared" si="969"/>
        <v>67908.1929466772</v>
      </c>
      <c r="AN192" s="17">
        <f ca="1" t="shared" si="970"/>
        <v>88269.3558744924</v>
      </c>
      <c r="AO192" s="17">
        <f ca="1">C192/'Ejercicio 3 - TIR'!$D$7</f>
        <v>16468.417499822</v>
      </c>
      <c r="AP192" s="17">
        <f ca="1" t="shared" si="971"/>
        <v>24411.1615885928</v>
      </c>
      <c r="AQ192" s="17">
        <f ca="1" t="shared" si="972"/>
        <v>34231.7199864138</v>
      </c>
      <c r="AR192" s="17">
        <f ca="1" t="shared" si="973"/>
        <v>33493.2586781584</v>
      </c>
      <c r="AS192" s="17">
        <f ca="1" t="shared" si="974"/>
        <v>51439.7754468552</v>
      </c>
      <c r="AT192" s="17">
        <f ca="1" t="shared" si="975"/>
        <v>71800.9383746705</v>
      </c>
      <c r="AU192" s="17">
        <f ca="1">AP192*'Ejercicio 3 - TIR'!$D$5</f>
        <v>12205.5807942964</v>
      </c>
      <c r="AV192" s="17">
        <f ca="1">AQ192*'Ejercicio 3 - TIR'!$D$5</f>
        <v>17115.8599932069</v>
      </c>
      <c r="AW192" s="17">
        <f ca="1">AR192*'Ejercicio 3 - TIR'!$D$5</f>
        <v>16746.6293390792</v>
      </c>
      <c r="AX192" s="17">
        <f ca="1">AS192*'Ejercicio 3 - TIR'!$D$5</f>
        <v>25719.8877234276</v>
      </c>
      <c r="AY192" s="17">
        <f ca="1">AT192*'Ejercicio 3 - TIR'!$D$5</f>
        <v>35900.4691873352</v>
      </c>
      <c r="AZ192" s="17">
        <f ca="1" t="shared" ref="AZ192:BD192" si="1418">AJ192-AU192-AE192</f>
        <v>24236.2030579418</v>
      </c>
      <c r="BA192" s="17">
        <f ca="1" t="shared" si="1418"/>
        <v>28607.6389398551</v>
      </c>
      <c r="BB192" s="17">
        <f ca="1" t="shared" si="1418"/>
        <v>27342.0356694273</v>
      </c>
      <c r="BC192" s="17">
        <f ca="1" t="shared" si="1418"/>
        <v>35228.5452762029</v>
      </c>
      <c r="BD192" s="17">
        <f ca="1" t="shared" si="1418"/>
        <v>43838.5567853164</v>
      </c>
      <c r="BE192" s="17">
        <f ca="1" t="shared" ref="BE192:BI192" si="1419">AZ192/Z192</f>
        <v>21247.3069760174</v>
      </c>
      <c r="BF192" s="17">
        <f ca="1" t="shared" si="1419"/>
        <v>22364.154604347</v>
      </c>
      <c r="BG192" s="17">
        <f ca="1" t="shared" si="1419"/>
        <v>18112.4245096131</v>
      </c>
      <c r="BH192" s="17">
        <f ca="1" t="shared" si="1419"/>
        <v>19692.7795450516</v>
      </c>
      <c r="BI192" s="17">
        <f ca="1" t="shared" si="1419"/>
        <v>19993.8758246535</v>
      </c>
      <c r="BJ192" s="17">
        <f ca="1" t="shared" si="978"/>
        <v>69170.2896271783</v>
      </c>
      <c r="BK192" s="17">
        <f ca="1" t="shared" si="979"/>
        <v>36108.6395685241</v>
      </c>
      <c r="BL192" s="17">
        <f ca="1" t="shared" si="980"/>
        <v>105278.929195702</v>
      </c>
      <c r="BM192" s="17">
        <f ca="1">BK192*'Ejercicio 3 - TIR'!$D$5</f>
        <v>18054.3197842621</v>
      </c>
      <c r="BN192" s="17">
        <f ca="1" t="shared" si="981"/>
        <v>87224.6094114403</v>
      </c>
      <c r="BO192" s="17">
        <f ca="1" t="shared" si="982"/>
        <v>39781.3736881589</v>
      </c>
      <c r="BP192" s="17">
        <f ca="1" t="shared" si="983"/>
        <v>-113889.252437358</v>
      </c>
      <c r="BQ192" s="17">
        <f ca="1" t="shared" ref="BQ192:BT192" si="1420">BE192</f>
        <v>21247.3069760174</v>
      </c>
      <c r="BR192" s="17">
        <f ca="1" t="shared" si="1420"/>
        <v>22364.154604347</v>
      </c>
      <c r="BS192" s="17">
        <f ca="1" t="shared" si="1420"/>
        <v>18112.4245096131</v>
      </c>
      <c r="BT192" s="17">
        <f ca="1" t="shared" si="1420"/>
        <v>19692.7795450516</v>
      </c>
      <c r="BU192" s="17">
        <f ca="1" t="shared" si="985"/>
        <v>59775.2495128124</v>
      </c>
      <c r="BV192" s="19">
        <f ca="1" t="shared" si="986"/>
        <v>6.41957437238321</v>
      </c>
    </row>
    <row r="193" ht="15" customHeight="1" spans="1:74">
      <c r="A193" s="15">
        <v>192</v>
      </c>
      <c r="B193" s="16">
        <f ca="1" t="shared" ref="B193:F193" si="1421">RAND()</f>
        <v>0.909084175325084</v>
      </c>
      <c r="C193" s="17">
        <f ca="1">IF(B193&lt;=('Ejercicio 3 - TIR'!$D$13-'Ejercicio 3 - TIR'!$C$13)/('Ejercicio 3 - TIR'!$E$13-'Ejercicio 3 - TIR'!$C$13),'Ejercicio 3 - TIR'!$C$13+SQRT(('Ejercicio 3 - TIR'!$E$13-'Ejercicio 3 - TIR'!$C$13)*('Ejercicio 3 - TIR'!$D$13-'Ejercicio 3 - TIR'!$C$13)*B193),'Ejercicio 3 - TIR'!$E$13-SQRT(('Ejercicio 3 - TIR'!$E$13-'Ejercicio 3 - TIR'!$C$13)*('Ejercicio 3 - TIR'!$E$13-'Ejercicio 3 - TIR'!$D$13)*(1-B193)))</f>
        <v>89554.9538244248</v>
      </c>
      <c r="D193" s="16">
        <f ca="1" t="shared" si="1421"/>
        <v>0.932430392850005</v>
      </c>
      <c r="E193" s="17">
        <f ca="1">IF(D193&lt;=('Ejercicio 3 - TIR'!$D$14-'Ejercicio 3 - TIR'!$C$14)/('Ejercicio 3 - TIR'!$E$14-'Ejercicio 3 - TIR'!$C$14),'Ejercicio 3 - TIR'!$C$14+SQRT(('Ejercicio 3 - TIR'!$E$14-'Ejercicio 3 - TIR'!$C$14)*('Ejercicio 3 - TIR'!$D$14-'Ejercicio 3 - TIR'!$C$14)*D193),'Ejercicio 3 - TIR'!$E$14-SQRT(('Ejercicio 3 - TIR'!$E$14-'Ejercicio 3 - TIR'!$C$14)*('Ejercicio 3 - TIR'!$E$14-'Ejercicio 3 - TIR'!$D$14)*(1-D193)))</f>
        <v>36816.3792511514</v>
      </c>
      <c r="F193" s="16">
        <f ca="1" t="shared" si="1421"/>
        <v>0.807100790343251</v>
      </c>
      <c r="G193" s="17">
        <f ca="1">IF(F193&lt;=('Ejercicio 3 - TIR'!$D$18-'Ejercicio 3 - TIR'!$C$18)/('Ejercicio 3 - TIR'!$E$18-'Ejercicio 3 - TIR'!$C$18),'Ejercicio 3 - TIR'!$C$18+SQRT(('Ejercicio 3 - TIR'!$E$18-'Ejercicio 3 - TIR'!$C$18)*('Ejercicio 3 - TIR'!$D$18-'Ejercicio 3 - TIR'!$C$18)*F193),'Ejercicio 3 - TIR'!$E$18-SQRT(('Ejercicio 3 - TIR'!$E$18-'Ejercicio 3 - TIR'!$C$18)*('Ejercicio 3 - TIR'!$E$18-'Ejercicio 3 - TIR'!$D$18)*(1-F193)))</f>
        <v>41196.3910921</v>
      </c>
      <c r="H193" s="16">
        <f ca="1" t="shared" ref="H193:L193" si="1422">RAND()</f>
        <v>0.299464150500257</v>
      </c>
      <c r="I193" s="17">
        <f ca="1">IF(H193&lt;=('Ejercicio 3 - TIR'!$D$18-'Ejercicio 3 - TIR'!$C$18)/('Ejercicio 3 - TIR'!$E$18-'Ejercicio 3 - TIR'!$C$18),'Ejercicio 3 - TIR'!$C$18+SQRT(('Ejercicio 3 - TIR'!$E$18-'Ejercicio 3 - TIR'!$C$18)*('Ejercicio 3 - TIR'!$D$18-'Ejercicio 3 - TIR'!$C$18)*H193),'Ejercicio 3 - TIR'!$E$18-SQRT(('Ejercicio 3 - TIR'!$E$18-'Ejercicio 3 - TIR'!$C$18)*('Ejercicio 3 - TIR'!$E$18-'Ejercicio 3 - TIR'!$D$18)*(1-H193)))</f>
        <v>36702.2102753523</v>
      </c>
      <c r="J193" s="16">
        <f ca="1" t="shared" si="1422"/>
        <v>0.313648908013546</v>
      </c>
      <c r="K193" s="17">
        <f ca="1">IF(J193&lt;=('Ejercicio 3 - TIR'!$D$18-'Ejercicio 3 - TIR'!$C$18)/('Ejercicio 3 - TIR'!$E$18-'Ejercicio 3 - TIR'!$C$18),'Ejercicio 3 - TIR'!$C$18+SQRT(('Ejercicio 3 - TIR'!$E$18-'Ejercicio 3 - TIR'!$C$18)*('Ejercicio 3 - TIR'!$D$18-'Ejercicio 3 - TIR'!$C$18)*J193),'Ejercicio 3 - TIR'!$E$18-SQRT(('Ejercicio 3 - TIR'!$E$18-'Ejercicio 3 - TIR'!$C$18)*('Ejercicio 3 - TIR'!$E$18-'Ejercicio 3 - TIR'!$D$18)*(1-J193)))</f>
        <v>36859.1060789313</v>
      </c>
      <c r="L193" s="16">
        <f ca="1" t="shared" si="1422"/>
        <v>0.66117865190889</v>
      </c>
      <c r="M193" s="17">
        <f ca="1">IF(L193&lt;=('Ejercicio 3 - TIR'!$D$18-'Ejercicio 3 - TIR'!$C$18)/('Ejercicio 3 - TIR'!$E$18-'Ejercicio 3 - TIR'!$C$18),'Ejercicio 3 - TIR'!$C$18+SQRT(('Ejercicio 3 - TIR'!$E$18-'Ejercicio 3 - TIR'!$C$18)*('Ejercicio 3 - TIR'!$D$18-'Ejercicio 3 - TIR'!$C$18)*L193),'Ejercicio 3 - TIR'!$E$18-SQRT(('Ejercicio 3 - TIR'!$E$18-'Ejercicio 3 - TIR'!$C$18)*('Ejercicio 3 - TIR'!$E$18-'Ejercicio 3 - TIR'!$D$18)*(1-L193)))</f>
        <v>39958.7548311189</v>
      </c>
      <c r="N193" s="16">
        <f ca="1" t="shared" ref="N193:R193" si="1423">RAND()</f>
        <v>0.579196956069286</v>
      </c>
      <c r="O193" s="17">
        <f ca="1">IF(N193&lt;=('Ejercicio 3 - TIR'!$D$18-'Ejercicio 3 - TIR'!$C$18)/('Ejercicio 3 - TIR'!$E$18-'Ejercicio 3 - TIR'!$C$18),'Ejercicio 3 - TIR'!$C$18+SQRT(('Ejercicio 3 - TIR'!$E$18-'Ejercicio 3 - TIR'!$C$18)*('Ejercicio 3 - TIR'!$D$18-'Ejercicio 3 - TIR'!$C$18)*N193),'Ejercicio 3 - TIR'!$E$18-SQRT(('Ejercicio 3 - TIR'!$E$18-'Ejercicio 3 - TIR'!$C$18)*('Ejercicio 3 - TIR'!$E$18-'Ejercicio 3 - TIR'!$D$18)*(1-N193)))</f>
        <v>39320.9196654833</v>
      </c>
      <c r="P193" s="16">
        <f ca="1" t="shared" si="1423"/>
        <v>0.3064910207821</v>
      </c>
      <c r="Q193" s="18">
        <f ca="1">IF(P193&lt;=('Ejercicio 3 - TIR'!$D$22-'Ejercicio 3 - TIR'!$C$22)/('Ejercicio 3 - TIR'!$E$22-'Ejercicio 3 - TIR'!$C$22),'Ejercicio 3 - TIR'!$C$22+SQRT(('Ejercicio 3 - TIR'!$E$22-'Ejercicio 3 - TIR'!$C$22)*('Ejercicio 3 - TIR'!$D$22-'Ejercicio 3 - TIR'!$C$22)*P193),'Ejercicio 3 - TIR'!$E$22-SQRT(('Ejercicio 3 - TIR'!$E$22-'Ejercicio 3 - TIR'!$C$22)*('Ejercicio 3 - TIR'!$E$22-'Ejercicio 3 - TIR'!$D$22)*(1-P193)))</f>
        <v>0.143487950898445</v>
      </c>
      <c r="R193" s="16">
        <f ca="1" t="shared" si="1423"/>
        <v>0.645588304339116</v>
      </c>
      <c r="S193" s="18">
        <f ca="1">IF(R193&lt;=('Ejercicio 3 - TIR'!$D$23-'Ejercicio 3 - TIR'!$C$23)/('Ejercicio 3 - TIR'!$E$23-'Ejercicio 3 - TIR'!$C$23),'Ejercicio 3 - TIR'!$C$23+SQRT(('Ejercicio 3 - TIR'!$E$23-'Ejercicio 3 - TIR'!$C$23)*('Ejercicio 3 - TIR'!$D$23-'Ejercicio 3 - TIR'!$C$23)*R193),'Ejercicio 3 - TIR'!$E$23-SQRT(('Ejercicio 3 - TIR'!$E$23-'Ejercicio 3 - TIR'!$C$23)*('Ejercicio 3 - TIR'!$E$23-'Ejercicio 3 - TIR'!$D$23)*(1-R193)))</f>
        <v>0.154742505029406</v>
      </c>
      <c r="T193" s="16">
        <f ca="1" t="shared" ref="T193:X193" si="1424">RAND()</f>
        <v>0.14236967178042</v>
      </c>
      <c r="U193" s="18">
        <f ca="1">IF(T193&lt;=('Ejercicio 3 - TIR'!$D$24-'Ejercicio 3 - TIR'!$C$24)/('Ejercicio 3 - TIR'!$E$24-'Ejercicio 3 - TIR'!$C$24),'Ejercicio 3 - TIR'!$C$24+SQRT(('Ejercicio 3 - TIR'!$E$24-'Ejercicio 3 - TIR'!$C$24)*('Ejercicio 3 - TIR'!$D$24-'Ejercicio 3 - TIR'!$C$24)*T193),'Ejercicio 3 - TIR'!$E$24-SQRT(('Ejercicio 3 - TIR'!$E$24-'Ejercicio 3 - TIR'!$C$24)*('Ejercicio 3 - TIR'!$E$24-'Ejercicio 3 - TIR'!$D$24)*(1-T193)))</f>
        <v>0.167290931459551</v>
      </c>
      <c r="V193" s="16">
        <f ca="1" t="shared" si="1424"/>
        <v>0.398861573970822</v>
      </c>
      <c r="W193" s="18">
        <f ca="1">IF(V193&lt;=('Ejercicio 3 - TIR'!$D$25-'Ejercicio 3 - TIR'!$C$25)/('Ejercicio 3 - TIR'!$E$25-'Ejercicio 3 - TIR'!$C$25),'Ejercicio 3 - TIR'!$C$25+SQRT(('Ejercicio 3 - TIR'!$E$25-'Ejercicio 3 - TIR'!$C$25)*('Ejercicio 3 - TIR'!$D$25-'Ejercicio 3 - TIR'!$C$25)*V193),'Ejercicio 3 - TIR'!$E$25-SQRT(('Ejercicio 3 - TIR'!$E$25-'Ejercicio 3 - TIR'!$C$25)*('Ejercicio 3 - TIR'!$E$25-'Ejercicio 3 - TIR'!$D$25)*(1-V193)))</f>
        <v>0.204130789290613</v>
      </c>
      <c r="X193" s="16">
        <f ca="1" t="shared" si="1424"/>
        <v>0.923986338452076</v>
      </c>
      <c r="Y193" s="18">
        <f ca="1">IF(X193&lt;=('Ejercicio 3 - TIR'!$D$26-'Ejercicio 3 - TIR'!$C$26)/('Ejercicio 3 - TIR'!$E$26-'Ejercicio 3 - TIR'!$C$26),'Ejercicio 3 - TIR'!$C$26+SQRT(('Ejercicio 3 - TIR'!$E$26-'Ejercicio 3 - TIR'!$C$26)*('Ejercicio 3 - TIR'!$D$26-'Ejercicio 3 - TIR'!$C$26)*X193),'Ejercicio 3 - TIR'!$E$26-SQRT(('Ejercicio 3 - TIR'!$E$26-'Ejercicio 3 - TIR'!$C$26)*('Ejercicio 3 - TIR'!$E$26-'Ejercicio 3 - TIR'!$D$26)*(1-X193)))</f>
        <v>0.259739847671876</v>
      </c>
      <c r="Z193" s="16">
        <f ca="1" t="shared" si="956"/>
        <v>1.14348795089845</v>
      </c>
      <c r="AA193" s="16">
        <f ca="1" t="shared" si="957"/>
        <v>1.32043414089141</v>
      </c>
      <c r="AB193" s="16">
        <f ca="1" t="shared" si="958"/>
        <v>1.54133079825213</v>
      </c>
      <c r="AC193" s="16">
        <f ca="1" t="shared" si="959"/>
        <v>1.85596387065727</v>
      </c>
      <c r="AD193" s="16">
        <f ca="1" t="shared" si="960"/>
        <v>2.33803164370629</v>
      </c>
      <c r="AE193" s="15">
        <f ca="1" t="shared" si="961"/>
        <v>5282.70681824776</v>
      </c>
      <c r="AF193" s="15">
        <f ca="1" t="shared" si="962"/>
        <v>6100.16610463934</v>
      </c>
      <c r="AG193" s="15">
        <f ca="1" t="shared" si="963"/>
        <v>7120.66857434243</v>
      </c>
      <c r="AH193" s="15">
        <f ca="1" t="shared" si="964"/>
        <v>8574.21627069982</v>
      </c>
      <c r="AI193" s="15">
        <f ca="1" t="shared" si="965"/>
        <v>10801.2818987571</v>
      </c>
      <c r="AJ193" s="17">
        <f ca="1" t="shared" si="966"/>
        <v>47107.5768343164</v>
      </c>
      <c r="AK193" s="17">
        <f ca="1" t="shared" si="967"/>
        <v>48462.8514937509</v>
      </c>
      <c r="AL193" s="17">
        <f ca="1" t="shared" si="968"/>
        <v>56812.075395499</v>
      </c>
      <c r="AM193" s="17">
        <f ca="1" t="shared" si="969"/>
        <v>74162.0052830082</v>
      </c>
      <c r="AN193" s="17">
        <f ca="1" t="shared" si="970"/>
        <v>91933.5544375329</v>
      </c>
      <c r="AO193" s="17">
        <f ca="1">C193/'Ejercicio 3 - TIR'!$D$7</f>
        <v>17910.990764885</v>
      </c>
      <c r="AP193" s="17">
        <f ca="1" t="shared" si="971"/>
        <v>29196.5860694314</v>
      </c>
      <c r="AQ193" s="17">
        <f ca="1" t="shared" si="972"/>
        <v>30551.8607288659</v>
      </c>
      <c r="AR193" s="17">
        <f ca="1" t="shared" si="973"/>
        <v>38901.0846306141</v>
      </c>
      <c r="AS193" s="17">
        <f ca="1" t="shared" si="974"/>
        <v>56251.0145181232</v>
      </c>
      <c r="AT193" s="17">
        <f ca="1" t="shared" si="975"/>
        <v>74022.5636726479</v>
      </c>
      <c r="AU193" s="17">
        <f ca="1">AP193*'Ejercicio 3 - TIR'!$D$5</f>
        <v>14598.2930347157</v>
      </c>
      <c r="AV193" s="17">
        <f ca="1">AQ193*'Ejercicio 3 - TIR'!$D$5</f>
        <v>15275.930364433</v>
      </c>
      <c r="AW193" s="17">
        <f ca="1">AR193*'Ejercicio 3 - TIR'!$D$5</f>
        <v>19450.542315307</v>
      </c>
      <c r="AX193" s="17">
        <f ca="1">AS193*'Ejercicio 3 - TIR'!$D$5</f>
        <v>28125.5072590616</v>
      </c>
      <c r="AY193" s="17">
        <f ca="1">AT193*'Ejercicio 3 - TIR'!$D$5</f>
        <v>37011.281836324</v>
      </c>
      <c r="AZ193" s="17">
        <f ca="1" t="shared" ref="AZ193:BD193" si="1425">AJ193-AU193-AE193</f>
        <v>27226.5769813529</v>
      </c>
      <c r="BA193" s="17">
        <f ca="1" t="shared" si="1425"/>
        <v>27086.7550246786</v>
      </c>
      <c r="BB193" s="17">
        <f ca="1" t="shared" si="1425"/>
        <v>30240.8645058496</v>
      </c>
      <c r="BC193" s="17">
        <f ca="1" t="shared" si="1425"/>
        <v>37462.2817532467</v>
      </c>
      <c r="BD193" s="17">
        <f ca="1" t="shared" si="1425"/>
        <v>44120.9907024518</v>
      </c>
      <c r="BE193" s="17">
        <f ca="1" t="shared" ref="BE193:BI193" si="1426">AZ193/Z193</f>
        <v>23810.1126994481</v>
      </c>
      <c r="BF193" s="17">
        <f ca="1" t="shared" si="1426"/>
        <v>20513.5221711191</v>
      </c>
      <c r="BG193" s="17">
        <f ca="1" t="shared" si="1426"/>
        <v>19619.9703140577</v>
      </c>
      <c r="BH193" s="17">
        <f ca="1" t="shared" si="1426"/>
        <v>20184.8119704938</v>
      </c>
      <c r="BI193" s="17">
        <f ca="1" t="shared" si="1426"/>
        <v>18870.9980984305</v>
      </c>
      <c r="BJ193" s="17">
        <f ca="1" t="shared" si="978"/>
        <v>86077.8596958837</v>
      </c>
      <c r="BK193" s="17">
        <f ca="1" t="shared" si="979"/>
        <v>41876.4631784322</v>
      </c>
      <c r="BL193" s="17">
        <f ca="1" t="shared" si="980"/>
        <v>127954.322874316</v>
      </c>
      <c r="BM193" s="17">
        <f ca="1">BK193*'Ejercicio 3 - TIR'!$D$5</f>
        <v>20938.2315892161</v>
      </c>
      <c r="BN193" s="17">
        <f ca="1" t="shared" si="981"/>
        <v>107016.0912851</v>
      </c>
      <c r="BO193" s="17">
        <f ca="1" t="shared" si="982"/>
        <v>45771.8746335939</v>
      </c>
      <c r="BP193" s="17">
        <f ca="1" t="shared" si="983"/>
        <v>-126371.333075576</v>
      </c>
      <c r="BQ193" s="17">
        <f ca="1" t="shared" ref="BQ193:BT193" si="1427">BE193</f>
        <v>23810.1126994481</v>
      </c>
      <c r="BR193" s="17">
        <f ca="1" t="shared" si="1427"/>
        <v>20513.5221711191</v>
      </c>
      <c r="BS193" s="17">
        <f ca="1" t="shared" si="1427"/>
        <v>19619.9703140577</v>
      </c>
      <c r="BT193" s="17">
        <f ca="1" t="shared" si="1427"/>
        <v>20184.8119704938</v>
      </c>
      <c r="BU193" s="17">
        <f ca="1" t="shared" si="985"/>
        <v>64642.8727320244</v>
      </c>
      <c r="BV193" s="19">
        <f ca="1" t="shared" si="986"/>
        <v>4.78530021694321</v>
      </c>
    </row>
    <row r="194" ht="15" customHeight="1" spans="1:74">
      <c r="A194" s="15">
        <v>193</v>
      </c>
      <c r="B194" s="16">
        <f ca="1" t="shared" ref="B194:F194" si="1428">RAND()</f>
        <v>0.828892899615525</v>
      </c>
      <c r="C194" s="17">
        <f ca="1">IF(B194&lt;=('Ejercicio 3 - TIR'!$D$13-'Ejercicio 3 - TIR'!$C$13)/('Ejercicio 3 - TIR'!$E$13-'Ejercicio 3 - TIR'!$C$13),'Ejercicio 3 - TIR'!$C$13+SQRT(('Ejercicio 3 - TIR'!$E$13-'Ejercicio 3 - TIR'!$C$13)*('Ejercicio 3 - TIR'!$D$13-'Ejercicio 3 - TIR'!$C$13)*B194),'Ejercicio 3 - TIR'!$E$13-SQRT(('Ejercicio 3 - TIR'!$E$13-'Ejercicio 3 - TIR'!$C$13)*('Ejercicio 3 - TIR'!$E$13-'Ejercicio 3 - TIR'!$D$13)*(1-B194)))</f>
        <v>85670.711097149</v>
      </c>
      <c r="D194" s="16">
        <f ca="1" t="shared" si="1428"/>
        <v>0.217856743550443</v>
      </c>
      <c r="E194" s="17">
        <f ca="1">IF(D194&lt;=('Ejercicio 3 - TIR'!$D$14-'Ejercicio 3 - TIR'!$C$14)/('Ejercicio 3 - TIR'!$E$14-'Ejercicio 3 - TIR'!$C$14),'Ejercicio 3 - TIR'!$C$14+SQRT(('Ejercicio 3 - TIR'!$E$14-'Ejercicio 3 - TIR'!$C$14)*('Ejercicio 3 - TIR'!$D$14-'Ejercicio 3 - TIR'!$C$14)*D194),'Ejercicio 3 - TIR'!$E$14-SQRT(('Ejercicio 3 - TIR'!$E$14-'Ejercicio 3 - TIR'!$C$14)*('Ejercicio 3 - TIR'!$E$14-'Ejercicio 3 - TIR'!$D$14)*(1-D194)))</f>
        <v>29042.1845289748</v>
      </c>
      <c r="F194" s="16">
        <f ca="1" t="shared" si="1428"/>
        <v>0.219266722893372</v>
      </c>
      <c r="G194" s="17">
        <f ca="1">IF(F194&lt;=('Ejercicio 3 - TIR'!$D$18-'Ejercicio 3 - TIR'!$C$18)/('Ejercicio 3 - TIR'!$E$18-'Ejercicio 3 - TIR'!$C$18),'Ejercicio 3 - TIR'!$C$18+SQRT(('Ejercicio 3 - TIR'!$E$18-'Ejercicio 3 - TIR'!$C$18)*('Ejercicio 3 - TIR'!$D$18-'Ejercicio 3 - TIR'!$C$18)*F194),'Ejercicio 3 - TIR'!$E$18-SQRT(('Ejercicio 3 - TIR'!$E$18-'Ejercicio 3 - TIR'!$C$18)*('Ejercicio 3 - TIR'!$E$18-'Ejercicio 3 - TIR'!$D$18)*(1-F194)))</f>
        <v>35734.9811188883</v>
      </c>
      <c r="H194" s="16">
        <f ca="1" t="shared" ref="H194:L194" si="1429">RAND()</f>
        <v>0.0690875962381146</v>
      </c>
      <c r="I194" s="17">
        <f ca="1">IF(H194&lt;=('Ejercicio 3 - TIR'!$D$18-'Ejercicio 3 - TIR'!$C$18)/('Ejercicio 3 - TIR'!$E$18-'Ejercicio 3 - TIR'!$C$18),'Ejercicio 3 - TIR'!$C$18+SQRT(('Ejercicio 3 - TIR'!$E$18-'Ejercicio 3 - TIR'!$C$18)*('Ejercicio 3 - TIR'!$D$18-'Ejercicio 3 - TIR'!$C$18)*H194),'Ejercicio 3 - TIR'!$E$18-SQRT(('Ejercicio 3 - TIR'!$E$18-'Ejercicio 3 - TIR'!$C$18)*('Ejercicio 3 - TIR'!$E$18-'Ejercicio 3 - TIR'!$D$18)*(1-H194)))</f>
        <v>33219.1830385545</v>
      </c>
      <c r="J194" s="16">
        <f ca="1" t="shared" si="1429"/>
        <v>0.258656729433574</v>
      </c>
      <c r="K194" s="17">
        <f ca="1">IF(J194&lt;=('Ejercicio 3 - TIR'!$D$18-'Ejercicio 3 - TIR'!$C$18)/('Ejercicio 3 - TIR'!$E$18-'Ejercicio 3 - TIR'!$C$18),'Ejercicio 3 - TIR'!$C$18+SQRT(('Ejercicio 3 - TIR'!$E$18-'Ejercicio 3 - TIR'!$C$18)*('Ejercicio 3 - TIR'!$D$18-'Ejercicio 3 - TIR'!$C$18)*J194),'Ejercicio 3 - TIR'!$E$18-SQRT(('Ejercicio 3 - TIR'!$E$18-'Ejercicio 3 - TIR'!$C$18)*('Ejercicio 3 - TIR'!$E$18-'Ejercicio 3 - TIR'!$D$18)*(1-J194)))</f>
        <v>36228.8449503127</v>
      </c>
      <c r="L194" s="16">
        <f ca="1" t="shared" si="1429"/>
        <v>0.965823292536521</v>
      </c>
      <c r="M194" s="17">
        <f ca="1">IF(L194&lt;=('Ejercicio 3 - TIR'!$D$18-'Ejercicio 3 - TIR'!$C$18)/('Ejercicio 3 - TIR'!$E$18-'Ejercicio 3 - TIR'!$C$18),'Ejercicio 3 - TIR'!$C$18+SQRT(('Ejercicio 3 - TIR'!$E$18-'Ejercicio 3 - TIR'!$C$18)*('Ejercicio 3 - TIR'!$D$18-'Ejercicio 3 - TIR'!$C$18)*L194),'Ejercicio 3 - TIR'!$E$18-SQRT(('Ejercicio 3 - TIR'!$E$18-'Ejercicio 3 - TIR'!$C$18)*('Ejercicio 3 - TIR'!$E$18-'Ejercicio 3 - TIR'!$D$18)*(1-L194)))</f>
        <v>43398.9837415688</v>
      </c>
      <c r="N194" s="16">
        <f ca="1" t="shared" ref="N194:R194" si="1430">RAND()</f>
        <v>0.457949977324671</v>
      </c>
      <c r="O194" s="17">
        <f ca="1">IF(N194&lt;=('Ejercicio 3 - TIR'!$D$18-'Ejercicio 3 - TIR'!$C$18)/('Ejercicio 3 - TIR'!$E$18-'Ejercicio 3 - TIR'!$C$18),'Ejercicio 3 - TIR'!$C$18+SQRT(('Ejercicio 3 - TIR'!$E$18-'Ejercicio 3 - TIR'!$C$18)*('Ejercicio 3 - TIR'!$D$18-'Ejercicio 3 - TIR'!$C$18)*N194),'Ejercicio 3 - TIR'!$E$18-SQRT(('Ejercicio 3 - TIR'!$E$18-'Ejercicio 3 - TIR'!$C$18)*('Ejercicio 3 - TIR'!$E$18-'Ejercicio 3 - TIR'!$D$18)*(1-N194)))</f>
        <v>38288.0936649329</v>
      </c>
      <c r="P194" s="16">
        <f ca="1" t="shared" si="1430"/>
        <v>0.624580670333745</v>
      </c>
      <c r="Q194" s="18">
        <f ca="1">IF(P194&lt;=('Ejercicio 3 - TIR'!$D$22-'Ejercicio 3 - TIR'!$C$22)/('Ejercicio 3 - TIR'!$E$22-'Ejercicio 3 - TIR'!$C$22),'Ejercicio 3 - TIR'!$C$22+SQRT(('Ejercicio 3 - TIR'!$E$22-'Ejercicio 3 - TIR'!$C$22)*('Ejercicio 3 - TIR'!$D$22-'Ejercicio 3 - TIR'!$C$22)*P194),'Ejercicio 3 - TIR'!$E$22-SQRT(('Ejercicio 3 - TIR'!$E$22-'Ejercicio 3 - TIR'!$C$22)*('Ejercicio 3 - TIR'!$E$22-'Ejercicio 3 - TIR'!$D$22)*(1-P194)))</f>
        <v>0.154004715939247</v>
      </c>
      <c r="R194" s="16">
        <f ca="1" t="shared" si="1430"/>
        <v>0.119243463797888</v>
      </c>
      <c r="S194" s="18">
        <f ca="1">IF(R194&lt;=('Ejercicio 3 - TIR'!$D$23-'Ejercicio 3 - TIR'!$C$23)/('Ejercicio 3 - TIR'!$E$23-'Ejercicio 3 - TIR'!$C$23),'Ejercicio 3 - TIR'!$C$23+SQRT(('Ejercicio 3 - TIR'!$E$23-'Ejercicio 3 - TIR'!$C$23)*('Ejercicio 3 - TIR'!$D$23-'Ejercicio 3 - TIR'!$C$23)*R194),'Ejercicio 3 - TIR'!$E$23-SQRT(('Ejercicio 3 - TIR'!$E$23-'Ejercicio 3 - TIR'!$C$23)*('Ejercicio 3 - TIR'!$E$23-'Ejercicio 3 - TIR'!$D$23)*(1-R194)))</f>
        <v>0.134650537015284</v>
      </c>
      <c r="T194" s="16">
        <f ca="1" t="shared" ref="T194:X194" si="1431">RAND()</f>
        <v>0.386524880963139</v>
      </c>
      <c r="U194" s="18">
        <f ca="1">IF(T194&lt;=('Ejercicio 3 - TIR'!$D$24-'Ejercicio 3 - TIR'!$C$24)/('Ejercicio 3 - TIR'!$E$24-'Ejercicio 3 - TIR'!$C$24),'Ejercicio 3 - TIR'!$C$24+SQRT(('Ejercicio 3 - TIR'!$E$24-'Ejercicio 3 - TIR'!$C$24)*('Ejercicio 3 - TIR'!$D$24-'Ejercicio 3 - TIR'!$C$24)*T194),'Ejercicio 3 - TIR'!$E$24-SQRT(('Ejercicio 3 - TIR'!$E$24-'Ejercicio 3 - TIR'!$C$24)*('Ejercicio 3 - TIR'!$E$24-'Ejercicio 3 - TIR'!$D$24)*(1-T194)))</f>
        <v>0.178490388730633</v>
      </c>
      <c r="V194" s="16">
        <f ca="1" t="shared" si="1431"/>
        <v>0.290018933623995</v>
      </c>
      <c r="W194" s="18">
        <f ca="1">IF(V194&lt;=('Ejercicio 3 - TIR'!$D$25-'Ejercicio 3 - TIR'!$C$25)/('Ejercicio 3 - TIR'!$E$25-'Ejercicio 3 - TIR'!$C$25),'Ejercicio 3 - TIR'!$C$25+SQRT(('Ejercicio 3 - TIR'!$E$25-'Ejercicio 3 - TIR'!$C$25)*('Ejercicio 3 - TIR'!$D$25-'Ejercicio 3 - TIR'!$C$25)*V194),'Ejercicio 3 - TIR'!$E$25-SQRT(('Ejercicio 3 - TIR'!$E$25-'Ejercicio 3 - TIR'!$C$25)*('Ejercicio 3 - TIR'!$E$25-'Ejercicio 3 - TIR'!$D$25)*(1-V194)))</f>
        <v>0.200150890355835</v>
      </c>
      <c r="X194" s="16">
        <f ca="1" t="shared" si="1431"/>
        <v>0.152716249226882</v>
      </c>
      <c r="Y194" s="18">
        <f ca="1">IF(X194&lt;=('Ejercicio 3 - TIR'!$D$26-'Ejercicio 3 - TIR'!$C$26)/('Ejercicio 3 - TIR'!$E$26-'Ejercicio 3 - TIR'!$C$26),'Ejercicio 3 - TIR'!$C$26+SQRT(('Ejercicio 3 - TIR'!$E$26-'Ejercicio 3 - TIR'!$C$26)*('Ejercicio 3 - TIR'!$D$26-'Ejercicio 3 - TIR'!$C$26)*X194),'Ejercicio 3 - TIR'!$E$26-SQRT(('Ejercicio 3 - TIR'!$E$26-'Ejercicio 3 - TIR'!$C$26)*('Ejercicio 3 - TIR'!$E$26-'Ejercicio 3 - TIR'!$D$26)*(1-X194)))</f>
        <v>0.21030600583356</v>
      </c>
      <c r="Z194" s="16">
        <f ca="1" t="shared" ref="Z194:Z257" si="1432">(1+Q194)</f>
        <v>1.15400471593925</v>
      </c>
      <c r="AA194" s="16">
        <f ca="1" t="shared" ref="AA194:AA257" si="1433">Z194*(1+S194)</f>
        <v>1.30939207065864</v>
      </c>
      <c r="AB194" s="16">
        <f ca="1" t="shared" ref="AB194:AB257" si="1434">AA194*(1+U194)</f>
        <v>1.54310597035131</v>
      </c>
      <c r="AC194" s="16">
        <f ca="1" t="shared" ref="AC194:AC257" si="1435">AB194*(1+W194)</f>
        <v>1.85196000423052</v>
      </c>
      <c r="AD194" s="16">
        <f ca="1" t="shared" ref="AD194:AD257" si="1436">AC194*(1+Y194)</f>
        <v>2.24143831568375</v>
      </c>
      <c r="AE194" s="15">
        <f ca="1" t="shared" ref="AE194:AE257" si="1437">E194*Q194</f>
        <v>4472.63337863995</v>
      </c>
      <c r="AF194" s="15">
        <f ca="1" t="shared" ref="AF194:AF257" si="1438">AE194*(1+S194)</f>
        <v>5074.8758649463</v>
      </c>
      <c r="AG194" s="15">
        <f ca="1" t="shared" ref="AG194:AG257" si="1439">AF194*(1+U194)</f>
        <v>5980.69243084027</v>
      </c>
      <c r="AH194" s="15">
        <f ca="1" t="shared" ref="AH194:AH257" si="1440">AG194*(1+W194)</f>
        <v>7177.73334581735</v>
      </c>
      <c r="AI194" s="15">
        <f ca="1" t="shared" ref="AI194:AI257" si="1441">AH194*(1+Y194)</f>
        <v>8687.25377671456</v>
      </c>
      <c r="AJ194" s="17">
        <f ca="1" t="shared" ref="AJ194:AJ257" si="1442">G194*Z194</f>
        <v>41238.3367351971</v>
      </c>
      <c r="AK194" s="17">
        <f ca="1" t="shared" ref="AK194:AK257" si="1443">I194*AA194</f>
        <v>43496.9348644412</v>
      </c>
      <c r="AL194" s="17">
        <f ca="1" t="shared" ref="AL194:AL257" si="1444">K194*AB194</f>
        <v>55904.9469417593</v>
      </c>
      <c r="AM194" s="17">
        <f ca="1" t="shared" ref="AM194:AM257" si="1445">M194*AC194</f>
        <v>80373.1821136362</v>
      </c>
      <c r="AN194" s="17">
        <f ca="1" t="shared" ref="AN194:AN257" si="1446">O194*AD194</f>
        <v>85820.4001750687</v>
      </c>
      <c r="AO194" s="17">
        <f ca="1">C194/'Ejercicio 3 - TIR'!$D$7</f>
        <v>17134.1422194298</v>
      </c>
      <c r="AP194" s="17">
        <f ca="1" t="shared" ref="AP194:AP257" si="1447">AJ194-AO194</f>
        <v>24104.1945157673</v>
      </c>
      <c r="AQ194" s="17">
        <f ca="1" t="shared" ref="AQ194:AQ257" si="1448">AK194-AO194</f>
        <v>26362.7926450114</v>
      </c>
      <c r="AR194" s="17">
        <f ca="1" t="shared" ref="AR194:AR257" si="1449">AL194-AO194</f>
        <v>38770.8047223295</v>
      </c>
      <c r="AS194" s="17">
        <f ca="1" t="shared" ref="AS194:AS257" si="1450">AM194-AO194</f>
        <v>63239.0398942064</v>
      </c>
      <c r="AT194" s="17">
        <f ca="1" t="shared" ref="AT194:AT257" si="1451">AN194-AO194</f>
        <v>68686.2579556389</v>
      </c>
      <c r="AU194" s="17">
        <f ca="1">AP194*'Ejercicio 3 - TIR'!$D$5</f>
        <v>12052.0972578836</v>
      </c>
      <c r="AV194" s="17">
        <f ca="1">AQ194*'Ejercicio 3 - TIR'!$D$5</f>
        <v>13181.3963225057</v>
      </c>
      <c r="AW194" s="17">
        <f ca="1">AR194*'Ejercicio 3 - TIR'!$D$5</f>
        <v>19385.4023611647</v>
      </c>
      <c r="AX194" s="17">
        <f ca="1">AS194*'Ejercicio 3 - TIR'!$D$5</f>
        <v>31619.5199471032</v>
      </c>
      <c r="AY194" s="17">
        <f ca="1">AT194*'Ejercicio 3 - TIR'!$D$5</f>
        <v>34343.1289778195</v>
      </c>
      <c r="AZ194" s="17">
        <f ca="1" t="shared" ref="AZ194:BD194" si="1452">AJ194-AU194-AE194</f>
        <v>24713.6060986735</v>
      </c>
      <c r="BA194" s="17">
        <f ca="1" t="shared" si="1452"/>
        <v>25240.6626769892</v>
      </c>
      <c r="BB194" s="17">
        <f ca="1" t="shared" si="1452"/>
        <v>30538.8521497543</v>
      </c>
      <c r="BC194" s="17">
        <f ca="1" t="shared" si="1452"/>
        <v>41575.9288207156</v>
      </c>
      <c r="BD194" s="17">
        <f ca="1" t="shared" si="1452"/>
        <v>42790.0174205347</v>
      </c>
      <c r="BE194" s="17">
        <f ca="1" t="shared" ref="BE194:BI194" si="1453">AZ194/Z194</f>
        <v>21415.5156883904</v>
      </c>
      <c r="BF194" s="17">
        <f ca="1" t="shared" si="1453"/>
        <v>19276.6271024483</v>
      </c>
      <c r="BG194" s="17">
        <f ca="1" t="shared" si="1453"/>
        <v>19790.5087119854</v>
      </c>
      <c r="BH194" s="17">
        <f ca="1" t="shared" si="1453"/>
        <v>22449.6904499783</v>
      </c>
      <c r="BI194" s="17">
        <f ca="1" t="shared" si="1453"/>
        <v>19090.4282848764</v>
      </c>
      <c r="BJ194" s="17">
        <f ca="1" t="shared" ref="BJ194:BJ257" si="1454">E194*AD194</f>
        <v>65096.2651744019</v>
      </c>
      <c r="BK194" s="17">
        <f ca="1" t="shared" ref="BK194:BK257" si="1455">0.2*C194*AD194</f>
        <v>38405.1228770045</v>
      </c>
      <c r="BL194" s="17">
        <f ca="1" t="shared" ref="BL194:BL257" si="1456">BJ194+BK194</f>
        <v>103501.388051406</v>
      </c>
      <c r="BM194" s="17">
        <f ca="1">BK194*'Ejercicio 3 - TIR'!$D$5</f>
        <v>19202.5614385022</v>
      </c>
      <c r="BN194" s="17">
        <f ca="1" t="shared" ref="BN194:BN257" si="1457">BL194-BM194</f>
        <v>84298.8266129041</v>
      </c>
      <c r="BO194" s="17">
        <f ca="1" t="shared" ref="BO194:BO257" si="1458">BN194/AD194</f>
        <v>37609.2556386897</v>
      </c>
      <c r="BP194" s="17">
        <f ca="1" t="shared" ref="BP194:BP257" si="1459">-(C194+E194)</f>
        <v>-114712.895626124</v>
      </c>
      <c r="BQ194" s="17">
        <f ca="1" t="shared" ref="BQ194:BT194" si="1460">BE194</f>
        <v>21415.5156883904</v>
      </c>
      <c r="BR194" s="17">
        <f ca="1" t="shared" si="1460"/>
        <v>19276.6271024483</v>
      </c>
      <c r="BS194" s="17">
        <f ca="1" t="shared" si="1460"/>
        <v>19790.5087119854</v>
      </c>
      <c r="BT194" s="17">
        <f ca="1" t="shared" si="1460"/>
        <v>22449.6904499783</v>
      </c>
      <c r="BU194" s="17">
        <f ca="1" t="shared" ref="BU194:BU257" si="1461">BI194+BO194</f>
        <v>56699.6839235661</v>
      </c>
      <c r="BV194" s="19">
        <f ca="1" t="shared" ref="BV194:BV257" si="1462">IFERROR(IRR(BP194:BU194,0.1),NA())*100</f>
        <v>5.8404124940397</v>
      </c>
    </row>
    <row r="195" ht="15" customHeight="1" spans="1:74">
      <c r="A195" s="15">
        <v>194</v>
      </c>
      <c r="B195" s="16">
        <f ca="1" t="shared" ref="B195:F195" si="1463">RAND()</f>
        <v>0.485001127079687</v>
      </c>
      <c r="C195" s="17">
        <f ca="1">IF(B195&lt;=('Ejercicio 3 - TIR'!$D$13-'Ejercicio 3 - TIR'!$C$13)/('Ejercicio 3 - TIR'!$E$13-'Ejercicio 3 - TIR'!$C$13),'Ejercicio 3 - TIR'!$C$13+SQRT(('Ejercicio 3 - TIR'!$E$13-'Ejercicio 3 - TIR'!$C$13)*('Ejercicio 3 - TIR'!$D$13-'Ejercicio 3 - TIR'!$C$13)*B195),'Ejercicio 3 - TIR'!$E$13-SQRT(('Ejercicio 3 - TIR'!$E$13-'Ejercicio 3 - TIR'!$C$13)*('Ejercicio 3 - TIR'!$E$13-'Ejercicio 3 - TIR'!$D$13)*(1-B195)))</f>
        <v>75140.4214133792</v>
      </c>
      <c r="D195" s="16">
        <f ca="1" t="shared" si="1463"/>
        <v>0.813424161162042</v>
      </c>
      <c r="E195" s="17">
        <f ca="1">IF(D195&lt;=('Ejercicio 3 - TIR'!$D$14-'Ejercicio 3 - TIR'!$C$14)/('Ejercicio 3 - TIR'!$E$14-'Ejercicio 3 - TIR'!$C$14),'Ejercicio 3 - TIR'!$C$14+SQRT(('Ejercicio 3 - TIR'!$E$14-'Ejercicio 3 - TIR'!$C$14)*('Ejercicio 3 - TIR'!$D$14-'Ejercicio 3 - TIR'!$C$14)*D195),'Ejercicio 3 - TIR'!$E$14-SQRT(('Ejercicio 3 - TIR'!$E$14-'Ejercicio 3 - TIR'!$C$14)*('Ejercicio 3 - TIR'!$E$14-'Ejercicio 3 - TIR'!$D$14)*(1-D195)))</f>
        <v>34709.784897975</v>
      </c>
      <c r="F195" s="16">
        <f ca="1" t="shared" si="1463"/>
        <v>0.371488641739525</v>
      </c>
      <c r="G195" s="17">
        <f ca="1">IF(F195&lt;=('Ejercicio 3 - TIR'!$D$18-'Ejercicio 3 - TIR'!$C$18)/('Ejercicio 3 - TIR'!$E$18-'Ejercicio 3 - TIR'!$C$18),'Ejercicio 3 - TIR'!$C$18+SQRT(('Ejercicio 3 - TIR'!$E$18-'Ejercicio 3 - TIR'!$C$18)*('Ejercicio 3 - TIR'!$D$18-'Ejercicio 3 - TIR'!$C$18)*F195),'Ejercicio 3 - TIR'!$E$18-SQRT(('Ejercicio 3 - TIR'!$E$18-'Ejercicio 3 - TIR'!$C$18)*('Ejercicio 3 - TIR'!$E$18-'Ejercicio 3 - TIR'!$D$18)*(1-F195)))</f>
        <v>37464.8038327158</v>
      </c>
      <c r="H195" s="16">
        <f ca="1" t="shared" ref="H195:L195" si="1464">RAND()</f>
        <v>0.22209838719569</v>
      </c>
      <c r="I195" s="17">
        <f ca="1">IF(H195&lt;=('Ejercicio 3 - TIR'!$D$18-'Ejercicio 3 - TIR'!$C$18)/('Ejercicio 3 - TIR'!$E$18-'Ejercicio 3 - TIR'!$C$18),'Ejercicio 3 - TIR'!$C$18+SQRT(('Ejercicio 3 - TIR'!$E$18-'Ejercicio 3 - TIR'!$C$18)*('Ejercicio 3 - TIR'!$D$18-'Ejercicio 3 - TIR'!$C$18)*H195),'Ejercicio 3 - TIR'!$E$18-SQRT(('Ejercicio 3 - TIR'!$E$18-'Ejercicio 3 - TIR'!$C$18)*('Ejercicio 3 - TIR'!$E$18-'Ejercicio 3 - TIR'!$D$18)*(1-H195)))</f>
        <v>35771.8938035409</v>
      </c>
      <c r="J195" s="16">
        <f ca="1" t="shared" si="1464"/>
        <v>0.866082609142444</v>
      </c>
      <c r="K195" s="17">
        <f ca="1">IF(J195&lt;=('Ejercicio 3 - TIR'!$D$18-'Ejercicio 3 - TIR'!$C$18)/('Ejercicio 3 - TIR'!$E$18-'Ejercicio 3 - TIR'!$C$18),'Ejercicio 3 - TIR'!$C$18+SQRT(('Ejercicio 3 - TIR'!$E$18-'Ejercicio 3 - TIR'!$C$18)*('Ejercicio 3 - TIR'!$D$18-'Ejercicio 3 - TIR'!$C$18)*J195),'Ejercicio 3 - TIR'!$E$18-SQRT(('Ejercicio 3 - TIR'!$E$18-'Ejercicio 3 - TIR'!$C$18)*('Ejercicio 3 - TIR'!$E$18-'Ejercicio 3 - TIR'!$D$18)*(1-J195)))</f>
        <v>41830.8038378294</v>
      </c>
      <c r="L195" s="16">
        <f ca="1" t="shared" si="1464"/>
        <v>0.169961624557719</v>
      </c>
      <c r="M195" s="17">
        <f ca="1">IF(L195&lt;=('Ejercicio 3 - TIR'!$D$18-'Ejercicio 3 - TIR'!$C$18)/('Ejercicio 3 - TIR'!$E$18-'Ejercicio 3 - TIR'!$C$18),'Ejercicio 3 - TIR'!$C$18+SQRT(('Ejercicio 3 - TIR'!$E$18-'Ejercicio 3 - TIR'!$C$18)*('Ejercicio 3 - TIR'!$D$18-'Ejercicio 3 - TIR'!$C$18)*L195),'Ejercicio 3 - TIR'!$E$18-SQRT(('Ejercicio 3 - TIR'!$E$18-'Ejercicio 3 - TIR'!$C$18)*('Ejercicio 3 - TIR'!$E$18-'Ejercicio 3 - TIR'!$D$18)*(1-L195)))</f>
        <v>35049.1824767637</v>
      </c>
      <c r="N195" s="16">
        <f ca="1" t="shared" ref="N195:R195" si="1465">RAND()</f>
        <v>0.251914715887636</v>
      </c>
      <c r="O195" s="17">
        <f ca="1">IF(N195&lt;=('Ejercicio 3 - TIR'!$D$18-'Ejercicio 3 - TIR'!$C$18)/('Ejercicio 3 - TIR'!$E$18-'Ejercicio 3 - TIR'!$C$18),'Ejercicio 3 - TIR'!$C$18+SQRT(('Ejercicio 3 - TIR'!$E$18-'Ejercicio 3 - TIR'!$C$18)*('Ejercicio 3 - TIR'!$D$18-'Ejercicio 3 - TIR'!$C$18)*N195),'Ejercicio 3 - TIR'!$E$18-SQRT(('Ejercicio 3 - TIR'!$E$18-'Ejercicio 3 - TIR'!$C$18)*('Ejercicio 3 - TIR'!$E$18-'Ejercicio 3 - TIR'!$D$18)*(1-N195)))</f>
        <v>36147.1300118954</v>
      </c>
      <c r="P195" s="16">
        <f ca="1" t="shared" si="1465"/>
        <v>0.781590177474834</v>
      </c>
      <c r="Q195" s="18">
        <f ca="1">IF(P195&lt;=('Ejercicio 3 - TIR'!$D$22-'Ejercicio 3 - TIR'!$C$22)/('Ejercicio 3 - TIR'!$E$22-'Ejercicio 3 - TIR'!$C$22),'Ejercicio 3 - TIR'!$C$22+SQRT(('Ejercicio 3 - TIR'!$E$22-'Ejercicio 3 - TIR'!$C$22)*('Ejercicio 3 - TIR'!$D$22-'Ejercicio 3 - TIR'!$C$22)*P195),'Ejercicio 3 - TIR'!$E$22-SQRT(('Ejercicio 3 - TIR'!$E$22-'Ejercicio 3 - TIR'!$C$22)*('Ejercicio 3 - TIR'!$E$22-'Ejercicio 3 - TIR'!$D$22)*(1-P195)))</f>
        <v>0.160172300170083</v>
      </c>
      <c r="R195" s="16">
        <f ca="1" t="shared" si="1465"/>
        <v>0.406556351750941</v>
      </c>
      <c r="S195" s="18">
        <f ca="1">IF(R195&lt;=('Ejercicio 3 - TIR'!$D$23-'Ejercicio 3 - TIR'!$C$23)/('Ejercicio 3 - TIR'!$E$23-'Ejercicio 3 - TIR'!$C$23),'Ejercicio 3 - TIR'!$C$23+SQRT(('Ejercicio 3 - TIR'!$E$23-'Ejercicio 3 - TIR'!$C$23)*('Ejercicio 3 - TIR'!$D$23-'Ejercicio 3 - TIR'!$C$23)*R195),'Ejercicio 3 - TIR'!$E$23-SQRT(('Ejercicio 3 - TIR'!$E$23-'Ejercicio 3 - TIR'!$C$23)*('Ejercicio 3 - TIR'!$E$23-'Ejercicio 3 - TIR'!$D$23)*(1-R195)))</f>
        <v>0.147051828647093</v>
      </c>
      <c r="T195" s="16">
        <f ca="1" t="shared" ref="T195:X195" si="1466">RAND()</f>
        <v>0.470673660308366</v>
      </c>
      <c r="U195" s="18">
        <f ca="1">IF(T195&lt;=('Ejercicio 3 - TIR'!$D$24-'Ejercicio 3 - TIR'!$C$24)/('Ejercicio 3 - TIR'!$E$24-'Ejercicio 3 - TIR'!$C$24),'Ejercicio 3 - TIR'!$C$24+SQRT(('Ejercicio 3 - TIR'!$E$24-'Ejercicio 3 - TIR'!$C$24)*('Ejercicio 3 - TIR'!$D$24-'Ejercicio 3 - TIR'!$C$24)*T195),'Ejercicio 3 - TIR'!$E$24-SQRT(('Ejercicio 3 - TIR'!$E$24-'Ejercicio 3 - TIR'!$C$24)*('Ejercicio 3 - TIR'!$E$24-'Ejercicio 3 - TIR'!$D$24)*(1-T195)))</f>
        <v>0.181501769506423</v>
      </c>
      <c r="V195" s="16">
        <f ca="1" t="shared" si="1466"/>
        <v>0.887288785705427</v>
      </c>
      <c r="W195" s="18">
        <f ca="1">IF(V195&lt;=('Ejercicio 3 - TIR'!$D$25-'Ejercicio 3 - TIR'!$C$25)/('Ejercicio 3 - TIR'!$E$25-'Ejercicio 3 - TIR'!$C$25),'Ejercicio 3 - TIR'!$C$25+SQRT(('Ejercicio 3 - TIR'!$E$25-'Ejercicio 3 - TIR'!$C$25)*('Ejercicio 3 - TIR'!$D$25-'Ejercicio 3 - TIR'!$C$25)*V195),'Ejercicio 3 - TIR'!$E$25-SQRT(('Ejercicio 3 - TIR'!$E$25-'Ejercicio 3 - TIR'!$C$25)*('Ejercicio 3 - TIR'!$E$25-'Ejercicio 3 - TIR'!$D$25)*(1-V195)))</f>
        <v>0.230138246551953</v>
      </c>
      <c r="X195" s="16">
        <f ca="1" t="shared" si="1466"/>
        <v>0.801285666271738</v>
      </c>
      <c r="Y195" s="18">
        <f ca="1">IF(X195&lt;=('Ejercicio 3 - TIR'!$D$26-'Ejercicio 3 - TIR'!$C$26)/('Ejercicio 3 - TIR'!$E$26-'Ejercicio 3 - TIR'!$C$26),'Ejercicio 3 - TIR'!$C$26+SQRT(('Ejercicio 3 - TIR'!$E$26-'Ejercicio 3 - TIR'!$C$26)*('Ejercicio 3 - TIR'!$D$26-'Ejercicio 3 - TIR'!$C$26)*X195),'Ejercicio 3 - TIR'!$E$26-SQRT(('Ejercicio 3 - TIR'!$E$26-'Ejercicio 3 - TIR'!$C$26)*('Ejercicio 3 - TIR'!$E$26-'Ejercicio 3 - TIR'!$D$26)*(1-X195)))</f>
        <v>0.247242445113644</v>
      </c>
      <c r="Z195" s="16">
        <f ca="1" t="shared" si="1432"/>
        <v>1.16017230017008</v>
      </c>
      <c r="AA195" s="16">
        <f ca="1" t="shared" si="1433"/>
        <v>1.3307777584558</v>
      </c>
      <c r="AB195" s="16">
        <f ca="1" t="shared" si="1434"/>
        <v>1.57231627643532</v>
      </c>
      <c r="AC195" s="16">
        <f ca="1" t="shared" si="1435"/>
        <v>1.93416638731924</v>
      </c>
      <c r="AD195" s="16">
        <f ca="1" t="shared" si="1436"/>
        <v>2.41237441417667</v>
      </c>
      <c r="AE195" s="15">
        <f ca="1" t="shared" si="1437"/>
        <v>5559.54608551745</v>
      </c>
      <c r="AF195" s="15">
        <f ca="1" t="shared" si="1438"/>
        <v>6377.08750384058</v>
      </c>
      <c r="AG195" s="15">
        <f ca="1" t="shared" si="1439"/>
        <v>7534.54017008495</v>
      </c>
      <c r="AH195" s="15">
        <f ca="1" t="shared" si="1440"/>
        <v>9268.52603340355</v>
      </c>
      <c r="AI195" s="15">
        <f ca="1" t="shared" si="1441"/>
        <v>11560.0990725017</v>
      </c>
      <c r="AJ195" s="17">
        <f ca="1" t="shared" si="1442"/>
        <v>43465.6276380228</v>
      </c>
      <c r="AK195" s="17">
        <f ca="1" t="shared" si="1443"/>
        <v>47604.440651595</v>
      </c>
      <c r="AL195" s="17">
        <f ca="1" t="shared" si="1444"/>
        <v>65771.2537305921</v>
      </c>
      <c r="AM195" s="17">
        <f ca="1" t="shared" si="1445"/>
        <v>67790.9506495748</v>
      </c>
      <c r="AN195" s="17">
        <f ca="1" t="shared" si="1446"/>
        <v>87200.4115866141</v>
      </c>
      <c r="AO195" s="17">
        <f ca="1">C195/'Ejercicio 3 - TIR'!$D$7</f>
        <v>15028.0842826758</v>
      </c>
      <c r="AP195" s="17">
        <f ca="1" t="shared" si="1447"/>
        <v>28437.543355347</v>
      </c>
      <c r="AQ195" s="17">
        <f ca="1" t="shared" si="1448"/>
        <v>32576.3563689191</v>
      </c>
      <c r="AR195" s="17">
        <f ca="1" t="shared" si="1449"/>
        <v>50743.1694479163</v>
      </c>
      <c r="AS195" s="17">
        <f ca="1" t="shared" si="1450"/>
        <v>52762.8663668989</v>
      </c>
      <c r="AT195" s="17">
        <f ca="1" t="shared" si="1451"/>
        <v>72172.3273039382</v>
      </c>
      <c r="AU195" s="17">
        <f ca="1">AP195*'Ejercicio 3 - TIR'!$D$5</f>
        <v>14218.7716776735</v>
      </c>
      <c r="AV195" s="17">
        <f ca="1">AQ195*'Ejercicio 3 - TIR'!$D$5</f>
        <v>16288.1781844596</v>
      </c>
      <c r="AW195" s="17">
        <f ca="1">AR195*'Ejercicio 3 - TIR'!$D$5</f>
        <v>25371.5847239581</v>
      </c>
      <c r="AX195" s="17">
        <f ca="1">AS195*'Ejercicio 3 - TIR'!$D$5</f>
        <v>26381.4331834495</v>
      </c>
      <c r="AY195" s="17">
        <f ca="1">AT195*'Ejercicio 3 - TIR'!$D$5</f>
        <v>36086.1636519691</v>
      </c>
      <c r="AZ195" s="17">
        <f ca="1" t="shared" ref="AZ195:BD195" si="1467">AJ195-AU195-AE195</f>
        <v>23687.3098748319</v>
      </c>
      <c r="BA195" s="17">
        <f ca="1" t="shared" si="1467"/>
        <v>24939.1749632948</v>
      </c>
      <c r="BB195" s="17">
        <f ca="1" t="shared" si="1467"/>
        <v>32865.128836549</v>
      </c>
      <c r="BC195" s="17">
        <f ca="1" t="shared" si="1467"/>
        <v>32140.9914327217</v>
      </c>
      <c r="BD195" s="17">
        <f ca="1" t="shared" si="1467"/>
        <v>39554.1488621432</v>
      </c>
      <c r="BE195" s="17">
        <f ca="1" t="shared" ref="BE195:BI195" si="1468">AZ195/Z195</f>
        <v>20417.0620789337</v>
      </c>
      <c r="BF195" s="17">
        <f ca="1" t="shared" si="1468"/>
        <v>18740.3004031519</v>
      </c>
      <c r="BG195" s="17">
        <f ca="1" t="shared" si="1468"/>
        <v>20902.3650833529</v>
      </c>
      <c r="BH195" s="17">
        <f ca="1" t="shared" si="1468"/>
        <v>16617.4904307324</v>
      </c>
      <c r="BI195" s="17">
        <f ca="1" t="shared" si="1468"/>
        <v>16396.355652629</v>
      </c>
      <c r="BJ195" s="17">
        <f ca="1" t="shared" si="1454"/>
        <v>83732.9970094505</v>
      </c>
      <c r="BK195" s="17">
        <f ca="1" t="shared" si="1455"/>
        <v>36253.3660176177</v>
      </c>
      <c r="BL195" s="17">
        <f ca="1" t="shared" si="1456"/>
        <v>119986.363027068</v>
      </c>
      <c r="BM195" s="17">
        <f ca="1">BK195*'Ejercicio 3 - TIR'!$D$5</f>
        <v>18126.6830088089</v>
      </c>
      <c r="BN195" s="17">
        <f ca="1" t="shared" si="1457"/>
        <v>101859.680018259</v>
      </c>
      <c r="BO195" s="17">
        <f ca="1" t="shared" si="1458"/>
        <v>42223.8270393129</v>
      </c>
      <c r="BP195" s="17">
        <f ca="1" t="shared" si="1459"/>
        <v>-109850.206311354</v>
      </c>
      <c r="BQ195" s="17">
        <f ca="1" t="shared" ref="BQ195:BT195" si="1469">BE195</f>
        <v>20417.0620789337</v>
      </c>
      <c r="BR195" s="17">
        <f ca="1" t="shared" si="1469"/>
        <v>18740.3004031519</v>
      </c>
      <c r="BS195" s="17">
        <f ca="1" t="shared" si="1469"/>
        <v>20902.3650833529</v>
      </c>
      <c r="BT195" s="17">
        <f ca="1" t="shared" si="1469"/>
        <v>16617.4904307324</v>
      </c>
      <c r="BU195" s="17">
        <f ca="1" t="shared" si="1461"/>
        <v>58620.1826919419</v>
      </c>
      <c r="BV195" s="19">
        <f ca="1" t="shared" si="1462"/>
        <v>6.17140694851233</v>
      </c>
    </row>
    <row r="196" ht="15" customHeight="1" spans="1:74">
      <c r="A196" s="15">
        <v>195</v>
      </c>
      <c r="B196" s="16">
        <f ca="1" t="shared" ref="B196:F196" si="1470">RAND()</f>
        <v>0.557391754011016</v>
      </c>
      <c r="C196" s="17">
        <f ca="1">IF(B196&lt;=('Ejercicio 3 - TIR'!$D$13-'Ejercicio 3 - TIR'!$C$13)/('Ejercicio 3 - TIR'!$E$13-'Ejercicio 3 - TIR'!$C$13),'Ejercicio 3 - TIR'!$C$13+SQRT(('Ejercicio 3 - TIR'!$E$13-'Ejercicio 3 - TIR'!$C$13)*('Ejercicio 3 - TIR'!$D$13-'Ejercicio 3 - TIR'!$C$13)*B196),'Ejercicio 3 - TIR'!$E$13-SQRT(('Ejercicio 3 - TIR'!$E$13-'Ejercicio 3 - TIR'!$C$13)*('Ejercicio 3 - TIR'!$E$13-'Ejercicio 3 - TIR'!$D$13)*(1-B196)))</f>
        <v>76953.7444432554</v>
      </c>
      <c r="D196" s="16">
        <f ca="1" t="shared" si="1470"/>
        <v>0.273177589590202</v>
      </c>
      <c r="E196" s="17">
        <f ca="1">IF(D196&lt;=('Ejercicio 3 - TIR'!$D$14-'Ejercicio 3 - TIR'!$C$14)/('Ejercicio 3 - TIR'!$E$14-'Ejercicio 3 - TIR'!$C$14),'Ejercicio 3 - TIR'!$C$14+SQRT(('Ejercicio 3 - TIR'!$E$14-'Ejercicio 3 - TIR'!$C$14)*('Ejercicio 3 - TIR'!$D$14-'Ejercicio 3 - TIR'!$C$14)*D196),'Ejercicio 3 - TIR'!$E$14-SQRT(('Ejercicio 3 - TIR'!$E$14-'Ejercicio 3 - TIR'!$C$14)*('Ejercicio 3 - TIR'!$E$14-'Ejercicio 3 - TIR'!$D$14)*(1-D196)))</f>
        <v>29526.4024588259</v>
      </c>
      <c r="F196" s="16">
        <f ca="1" t="shared" si="1470"/>
        <v>0.581532339019981</v>
      </c>
      <c r="G196" s="17">
        <f ca="1">IF(F196&lt;=('Ejercicio 3 - TIR'!$D$18-'Ejercicio 3 - TIR'!$C$18)/('Ejercicio 3 - TIR'!$E$18-'Ejercicio 3 - TIR'!$C$18),'Ejercicio 3 - TIR'!$C$18+SQRT(('Ejercicio 3 - TIR'!$E$18-'Ejercicio 3 - TIR'!$C$18)*('Ejercicio 3 - TIR'!$D$18-'Ejercicio 3 - TIR'!$C$18)*F196),'Ejercicio 3 - TIR'!$E$18-SQRT(('Ejercicio 3 - TIR'!$E$18-'Ejercicio 3 - TIR'!$C$18)*('Ejercicio 3 - TIR'!$E$18-'Ejercicio 3 - TIR'!$D$18)*(1-F196)))</f>
        <v>39339.6922247469</v>
      </c>
      <c r="H196" s="16">
        <f ca="1" t="shared" ref="H196:L196" si="1471">RAND()</f>
        <v>0.788575108857557</v>
      </c>
      <c r="I196" s="17">
        <f ca="1">IF(H196&lt;=('Ejercicio 3 - TIR'!$D$18-'Ejercicio 3 - TIR'!$C$18)/('Ejercicio 3 - TIR'!$E$18-'Ejercicio 3 - TIR'!$C$18),'Ejercicio 3 - TIR'!$C$18+SQRT(('Ejercicio 3 - TIR'!$E$18-'Ejercicio 3 - TIR'!$C$18)*('Ejercicio 3 - TIR'!$D$18-'Ejercicio 3 - TIR'!$C$18)*H196),'Ejercicio 3 - TIR'!$E$18-SQRT(('Ejercicio 3 - TIR'!$E$18-'Ejercicio 3 - TIR'!$C$18)*('Ejercicio 3 - TIR'!$E$18-'Ejercicio 3 - TIR'!$D$18)*(1-H196)))</f>
        <v>41017.9318393976</v>
      </c>
      <c r="J196" s="16">
        <f ca="1" t="shared" si="1471"/>
        <v>0.264094038913607</v>
      </c>
      <c r="K196" s="17">
        <f ca="1">IF(J196&lt;=('Ejercicio 3 - TIR'!$D$18-'Ejercicio 3 - TIR'!$C$18)/('Ejercicio 3 - TIR'!$E$18-'Ejercicio 3 - TIR'!$C$18),'Ejercicio 3 - TIR'!$C$18+SQRT(('Ejercicio 3 - TIR'!$E$18-'Ejercicio 3 - TIR'!$C$18)*('Ejercicio 3 - TIR'!$D$18-'Ejercicio 3 - TIR'!$C$18)*J196),'Ejercicio 3 - TIR'!$E$18-SQRT(('Ejercicio 3 - TIR'!$E$18-'Ejercicio 3 - TIR'!$C$18)*('Ejercicio 3 - TIR'!$E$18-'Ejercicio 3 - TIR'!$D$18)*(1-J196)))</f>
        <v>36293.9737715565</v>
      </c>
      <c r="L196" s="16">
        <f ca="1" t="shared" si="1471"/>
        <v>0.102948772664694</v>
      </c>
      <c r="M196" s="17">
        <f ca="1">IF(L196&lt;=('Ejercicio 3 - TIR'!$D$18-'Ejercicio 3 - TIR'!$C$18)/('Ejercicio 3 - TIR'!$E$18-'Ejercicio 3 - TIR'!$C$18),'Ejercicio 3 - TIR'!$C$18+SQRT(('Ejercicio 3 - TIR'!$E$18-'Ejercicio 3 - TIR'!$C$18)*('Ejercicio 3 - TIR'!$D$18-'Ejercicio 3 - TIR'!$C$18)*L196),'Ejercicio 3 - TIR'!$E$18-SQRT(('Ejercicio 3 - TIR'!$E$18-'Ejercicio 3 - TIR'!$C$18)*('Ejercicio 3 - TIR'!$E$18-'Ejercicio 3 - TIR'!$D$18)*(1-L196)))</f>
        <v>33929.6712203064</v>
      </c>
      <c r="N196" s="16">
        <f ca="1" t="shared" ref="N196:R196" si="1472">RAND()</f>
        <v>0.629038173641281</v>
      </c>
      <c r="O196" s="17">
        <f ca="1">IF(N196&lt;=('Ejercicio 3 - TIR'!$D$18-'Ejercicio 3 - TIR'!$C$18)/('Ejercicio 3 - TIR'!$E$18-'Ejercicio 3 - TIR'!$C$18),'Ejercicio 3 - TIR'!$C$18+SQRT(('Ejercicio 3 - TIR'!$E$18-'Ejercicio 3 - TIR'!$C$18)*('Ejercicio 3 - TIR'!$D$18-'Ejercicio 3 - TIR'!$C$18)*N196),'Ejercicio 3 - TIR'!$E$18-SQRT(('Ejercicio 3 - TIR'!$E$18-'Ejercicio 3 - TIR'!$C$18)*('Ejercicio 3 - TIR'!$E$18-'Ejercicio 3 - TIR'!$D$18)*(1-N196)))</f>
        <v>39713.6875616932</v>
      </c>
      <c r="P196" s="16">
        <f ca="1" t="shared" si="1472"/>
        <v>0.0273893178651519</v>
      </c>
      <c r="Q196" s="18">
        <f ca="1">IF(P196&lt;=('Ejercicio 3 - TIR'!$D$22-'Ejercicio 3 - TIR'!$C$22)/('Ejercicio 3 - TIR'!$E$22-'Ejercicio 3 - TIR'!$C$22),'Ejercicio 3 - TIR'!$C$22+SQRT(('Ejercicio 3 - TIR'!$E$22-'Ejercicio 3 - TIR'!$C$22)*('Ejercicio 3 - TIR'!$D$22-'Ejercicio 3 - TIR'!$C$22)*P196),'Ejercicio 3 - TIR'!$E$22-SQRT(('Ejercicio 3 - TIR'!$E$22-'Ejercicio 3 - TIR'!$C$22)*('Ejercicio 3 - TIR'!$E$22-'Ejercicio 3 - TIR'!$D$22)*(1-P196)))</f>
        <v>0.127021450858425</v>
      </c>
      <c r="R196" s="16">
        <f ca="1" t="shared" si="1472"/>
        <v>0.0923193071398503</v>
      </c>
      <c r="S196" s="18">
        <f ca="1">IF(R196&lt;=('Ejercicio 3 - TIR'!$D$23-'Ejercicio 3 - TIR'!$C$23)/('Ejercicio 3 - TIR'!$E$23-'Ejercicio 3 - TIR'!$C$23),'Ejercicio 3 - TIR'!$C$23+SQRT(('Ejercicio 3 - TIR'!$E$23-'Ejercicio 3 - TIR'!$C$23)*('Ejercicio 3 - TIR'!$D$23-'Ejercicio 3 - TIR'!$C$23)*R196),'Ejercicio 3 - TIR'!$E$23-SQRT(('Ejercicio 3 - TIR'!$E$23-'Ejercicio 3 - TIR'!$C$23)*('Ejercicio 3 - TIR'!$E$23-'Ejercicio 3 - TIR'!$D$23)*(1-R196)))</f>
        <v>0.132890878668723</v>
      </c>
      <c r="T196" s="16">
        <f ca="1" t="shared" ref="T196:X196" si="1473">RAND()</f>
        <v>0.835222538038646</v>
      </c>
      <c r="U196" s="18">
        <f ca="1">IF(T196&lt;=('Ejercicio 3 - TIR'!$D$24-'Ejercicio 3 - TIR'!$C$24)/('Ejercicio 3 - TIR'!$E$24-'Ejercicio 3 - TIR'!$C$24),'Ejercicio 3 - TIR'!$C$24+SQRT(('Ejercicio 3 - TIR'!$E$24-'Ejercicio 3 - TIR'!$C$24)*('Ejercicio 3 - TIR'!$D$24-'Ejercicio 3 - TIR'!$C$24)*T196),'Ejercicio 3 - TIR'!$E$24-SQRT(('Ejercicio 3 - TIR'!$E$24-'Ejercicio 3 - TIR'!$C$24)*('Ejercicio 3 - TIR'!$E$24-'Ejercicio 3 - TIR'!$D$24)*(1-T196)))</f>
        <v>0.198520314399606</v>
      </c>
      <c r="V196" s="16">
        <f ca="1" t="shared" si="1473"/>
        <v>0.645033316765489</v>
      </c>
      <c r="W196" s="18">
        <f ca="1">IF(V196&lt;=('Ejercicio 3 - TIR'!$D$25-'Ejercicio 3 - TIR'!$C$25)/('Ejercicio 3 - TIR'!$E$25-'Ejercicio 3 - TIR'!$C$25),'Ejercicio 3 - TIR'!$C$25+SQRT(('Ejercicio 3 - TIR'!$E$25-'Ejercicio 3 - TIR'!$C$25)*('Ejercicio 3 - TIR'!$D$25-'Ejercicio 3 - TIR'!$C$25)*V196),'Ejercicio 3 - TIR'!$E$25-SQRT(('Ejercicio 3 - TIR'!$E$25-'Ejercicio 3 - TIR'!$C$25)*('Ejercicio 3 - TIR'!$E$25-'Ejercicio 3 - TIR'!$D$25)*(1-V196)))</f>
        <v>0.214752540640199</v>
      </c>
      <c r="X196" s="16">
        <f ca="1" t="shared" si="1473"/>
        <v>0.083359090808752</v>
      </c>
      <c r="Y196" s="18">
        <f ca="1">IF(X196&lt;=('Ejercicio 3 - TIR'!$D$26-'Ejercicio 3 - TIR'!$C$26)/('Ejercicio 3 - TIR'!$E$26-'Ejercicio 3 - TIR'!$C$26),'Ejercicio 3 - TIR'!$C$26+SQRT(('Ejercicio 3 - TIR'!$E$26-'Ejercicio 3 - TIR'!$C$26)*('Ejercicio 3 - TIR'!$D$26-'Ejercicio 3 - TIR'!$C$26)*X196),'Ejercicio 3 - TIR'!$E$26-SQRT(('Ejercicio 3 - TIR'!$E$26-'Ejercicio 3 - TIR'!$C$26)*('Ejercicio 3 - TIR'!$E$26-'Ejercicio 3 - TIR'!$D$26)*(1-X196)))</f>
        <v>0.205002317993685</v>
      </c>
      <c r="Z196" s="16">
        <f ca="1" t="shared" si="1432"/>
        <v>1.12702145085842</v>
      </c>
      <c r="AA196" s="16">
        <f ca="1" t="shared" si="1433"/>
        <v>1.2767923217415</v>
      </c>
      <c r="AB196" s="16">
        <f ca="1" t="shared" si="1434"/>
        <v>1.53026153487662</v>
      </c>
      <c r="AC196" s="16">
        <f ca="1" t="shared" si="1435"/>
        <v>1.85888908733535</v>
      </c>
      <c r="AD196" s="16">
        <f ca="1" t="shared" si="1436"/>
        <v>2.23996565913226</v>
      </c>
      <c r="AE196" s="15">
        <f ca="1" t="shared" si="1437"/>
        <v>3750.48647894982</v>
      </c>
      <c r="AF196" s="15">
        <f ca="1" t="shared" si="1438"/>
        <v>4248.89192257263</v>
      </c>
      <c r="AG196" s="15">
        <f ca="1" t="shared" si="1439"/>
        <v>5092.38328289169</v>
      </c>
      <c r="AH196" s="15">
        <f ca="1" t="shared" si="1440"/>
        <v>6185.98553080637</v>
      </c>
      <c r="AI196" s="15">
        <f ca="1" t="shared" si="1441"/>
        <v>7454.12690369706</v>
      </c>
      <c r="AJ196" s="17">
        <f ca="1" t="shared" si="1442"/>
        <v>44336.6770074581</v>
      </c>
      <c r="AK196" s="17">
        <f ca="1" t="shared" si="1443"/>
        <v>52371.380426259</v>
      </c>
      <c r="AL196" s="17">
        <f ca="1" t="shared" si="1444"/>
        <v>55539.272010434</v>
      </c>
      <c r="AM196" s="17">
        <f ca="1" t="shared" si="1445"/>
        <v>63071.4955683038</v>
      </c>
      <c r="AN196" s="17">
        <f ca="1" t="shared" si="1446"/>
        <v>88957.2963357007</v>
      </c>
      <c r="AO196" s="17">
        <f ca="1">C196/'Ejercicio 3 - TIR'!$D$7</f>
        <v>15390.7488886511</v>
      </c>
      <c r="AP196" s="17">
        <f ca="1" t="shared" si="1447"/>
        <v>28945.928118807</v>
      </c>
      <c r="AQ196" s="17">
        <f ca="1" t="shared" si="1448"/>
        <v>36980.631537608</v>
      </c>
      <c r="AR196" s="17">
        <f ca="1" t="shared" si="1449"/>
        <v>40148.5231217829</v>
      </c>
      <c r="AS196" s="17">
        <f ca="1" t="shared" si="1450"/>
        <v>47680.7466796527</v>
      </c>
      <c r="AT196" s="17">
        <f ca="1" t="shared" si="1451"/>
        <v>73566.5474470496</v>
      </c>
      <c r="AU196" s="17">
        <f ca="1">AP196*'Ejercicio 3 - TIR'!$D$5</f>
        <v>14472.9640594035</v>
      </c>
      <c r="AV196" s="17">
        <f ca="1">AQ196*'Ejercicio 3 - TIR'!$D$5</f>
        <v>18490.315768804</v>
      </c>
      <c r="AW196" s="17">
        <f ca="1">AR196*'Ejercicio 3 - TIR'!$D$5</f>
        <v>20074.2615608914</v>
      </c>
      <c r="AX196" s="17">
        <f ca="1">AS196*'Ejercicio 3 - TIR'!$D$5</f>
        <v>23840.3733398264</v>
      </c>
      <c r="AY196" s="17">
        <f ca="1">AT196*'Ejercicio 3 - TIR'!$D$5</f>
        <v>36783.2737235248</v>
      </c>
      <c r="AZ196" s="17">
        <f ca="1" t="shared" ref="AZ196:BD196" si="1474">AJ196-AU196-AE196</f>
        <v>26113.2264691048</v>
      </c>
      <c r="BA196" s="17">
        <f ca="1" t="shared" si="1474"/>
        <v>29632.1727348824</v>
      </c>
      <c r="BB196" s="17">
        <f ca="1" t="shared" si="1474"/>
        <v>30372.6271666508</v>
      </c>
      <c r="BC196" s="17">
        <f ca="1" t="shared" si="1474"/>
        <v>33045.1366976711</v>
      </c>
      <c r="BD196" s="17">
        <f ca="1" t="shared" si="1474"/>
        <v>44719.8957084788</v>
      </c>
      <c r="BE196" s="17">
        <f ca="1" t="shared" ref="BE196:BI196" si="1475">AZ196/Z196</f>
        <v>23170.1237356352</v>
      </c>
      <c r="BF196" s="17">
        <f ca="1" t="shared" si="1475"/>
        <v>23208.2949045818</v>
      </c>
      <c r="BG196" s="17">
        <f ca="1" t="shared" si="1475"/>
        <v>19847.9975314152</v>
      </c>
      <c r="BH196" s="17">
        <f ca="1" t="shared" si="1475"/>
        <v>17776.819995775</v>
      </c>
      <c r="BI196" s="17">
        <f ca="1" t="shared" si="1475"/>
        <v>19964.5452269134</v>
      </c>
      <c r="BJ196" s="17">
        <f ca="1" t="shared" si="1454"/>
        <v>66138.1275454884</v>
      </c>
      <c r="BK196" s="17">
        <f ca="1" t="shared" si="1455"/>
        <v>34474.7489789065</v>
      </c>
      <c r="BL196" s="17">
        <f ca="1" t="shared" si="1456"/>
        <v>100612.876524395</v>
      </c>
      <c r="BM196" s="17">
        <f ca="1">BK196*'Ejercicio 3 - TIR'!$D$5</f>
        <v>17237.3744894532</v>
      </c>
      <c r="BN196" s="17">
        <f ca="1" t="shared" si="1457"/>
        <v>83375.5020349416</v>
      </c>
      <c r="BO196" s="17">
        <f ca="1" t="shared" si="1458"/>
        <v>37221.7769031514</v>
      </c>
      <c r="BP196" s="17">
        <f ca="1" t="shared" si="1459"/>
        <v>-106480.146902081</v>
      </c>
      <c r="BQ196" s="17">
        <f ca="1" t="shared" ref="BQ196:BT196" si="1476">BE196</f>
        <v>23170.1237356352</v>
      </c>
      <c r="BR196" s="17">
        <f ca="1" t="shared" si="1476"/>
        <v>23208.2949045818</v>
      </c>
      <c r="BS196" s="17">
        <f ca="1" t="shared" si="1476"/>
        <v>19847.9975314152</v>
      </c>
      <c r="BT196" s="17">
        <f ca="1" t="shared" si="1476"/>
        <v>17776.819995775</v>
      </c>
      <c r="BU196" s="17">
        <f ca="1" t="shared" si="1461"/>
        <v>57186.3221300648</v>
      </c>
      <c r="BV196" s="19">
        <f ca="1" t="shared" si="1462"/>
        <v>8.8092064738361</v>
      </c>
    </row>
    <row r="197" ht="15" customHeight="1" spans="1:74">
      <c r="A197" s="15">
        <v>196</v>
      </c>
      <c r="B197" s="16">
        <f ca="1" t="shared" ref="B197:F197" si="1477">RAND()</f>
        <v>0.550142489268545</v>
      </c>
      <c r="C197" s="17">
        <f ca="1">IF(B197&lt;=('Ejercicio 3 - TIR'!$D$13-'Ejercicio 3 - TIR'!$C$13)/('Ejercicio 3 - TIR'!$E$13-'Ejercicio 3 - TIR'!$C$13),'Ejercicio 3 - TIR'!$C$13+SQRT(('Ejercicio 3 - TIR'!$E$13-'Ejercicio 3 - TIR'!$C$13)*('Ejercicio 3 - TIR'!$D$13-'Ejercicio 3 - TIR'!$C$13)*B197),'Ejercicio 3 - TIR'!$E$13-SQRT(('Ejercicio 3 - TIR'!$E$13-'Ejercicio 3 - TIR'!$C$13)*('Ejercicio 3 - TIR'!$E$13-'Ejercicio 3 - TIR'!$D$13)*(1-B197)))</f>
        <v>76765.7792711323</v>
      </c>
      <c r="D197" s="16">
        <f ca="1" t="shared" si="1477"/>
        <v>0.363413423442814</v>
      </c>
      <c r="E197" s="17">
        <f ca="1">IF(D197&lt;=('Ejercicio 3 - TIR'!$D$14-'Ejercicio 3 - TIR'!$C$14)/('Ejercicio 3 - TIR'!$E$14-'Ejercicio 3 - TIR'!$C$14),'Ejercicio 3 - TIR'!$C$14+SQRT(('Ejercicio 3 - TIR'!$E$14-'Ejercicio 3 - TIR'!$C$14)*('Ejercicio 3 - TIR'!$D$14-'Ejercicio 3 - TIR'!$C$14)*D197),'Ejercicio 3 - TIR'!$E$14-SQRT(('Ejercicio 3 - TIR'!$E$14-'Ejercicio 3 - TIR'!$C$14)*('Ejercicio 3 - TIR'!$E$14-'Ejercicio 3 - TIR'!$D$14)*(1-D197)))</f>
        <v>30228.2045414582</v>
      </c>
      <c r="F197" s="16">
        <f ca="1" t="shared" si="1477"/>
        <v>0.279246151820276</v>
      </c>
      <c r="G197" s="17">
        <f ca="1">IF(F197&lt;=('Ejercicio 3 - TIR'!$D$18-'Ejercicio 3 - TIR'!$C$18)/('Ejercicio 3 - TIR'!$E$18-'Ejercicio 3 - TIR'!$C$18),'Ejercicio 3 - TIR'!$C$18+SQRT(('Ejercicio 3 - TIR'!$E$18-'Ejercicio 3 - TIR'!$C$18)*('Ejercicio 3 - TIR'!$D$18-'Ejercicio 3 - TIR'!$C$18)*F197),'Ejercicio 3 - TIR'!$E$18-SQRT(('Ejercicio 3 - TIR'!$E$18-'Ejercicio 3 - TIR'!$C$18)*('Ejercicio 3 - TIR'!$E$18-'Ejercicio 3 - TIR'!$D$18)*(1-F197)))</f>
        <v>36472.0107210234</v>
      </c>
      <c r="H197" s="16">
        <f ca="1" t="shared" ref="H197:L197" si="1478">RAND()</f>
        <v>0.117886381555306</v>
      </c>
      <c r="I197" s="17">
        <f ca="1">IF(H197&lt;=('Ejercicio 3 - TIR'!$D$18-'Ejercicio 3 - TIR'!$C$18)/('Ejercicio 3 - TIR'!$E$18-'Ejercicio 3 - TIR'!$C$18),'Ejercicio 3 - TIR'!$C$18+SQRT(('Ejercicio 3 - TIR'!$E$18-'Ejercicio 3 - TIR'!$C$18)*('Ejercicio 3 - TIR'!$D$18-'Ejercicio 3 - TIR'!$C$18)*H197),'Ejercicio 3 - TIR'!$E$18-SQRT(('Ejercicio 3 - TIR'!$E$18-'Ejercicio 3 - TIR'!$C$18)*('Ejercicio 3 - TIR'!$E$18-'Ejercicio 3 - TIR'!$D$18)*(1-H197)))</f>
        <v>34205.1108467311</v>
      </c>
      <c r="J197" s="16">
        <f ca="1" t="shared" si="1478"/>
        <v>0.577925502601225</v>
      </c>
      <c r="K197" s="17">
        <f ca="1">IF(J197&lt;=('Ejercicio 3 - TIR'!$D$18-'Ejercicio 3 - TIR'!$C$18)/('Ejercicio 3 - TIR'!$E$18-'Ejercicio 3 - TIR'!$C$18),'Ejercicio 3 - TIR'!$C$18+SQRT(('Ejercicio 3 - TIR'!$E$18-'Ejercicio 3 - TIR'!$C$18)*('Ejercicio 3 - TIR'!$D$18-'Ejercicio 3 - TIR'!$C$18)*J197),'Ejercicio 3 - TIR'!$E$18-SQRT(('Ejercicio 3 - TIR'!$E$18-'Ejercicio 3 - TIR'!$C$18)*('Ejercicio 3 - TIR'!$E$18-'Ejercicio 3 - TIR'!$D$18)*(1-J197)))</f>
        <v>39310.6834008135</v>
      </c>
      <c r="L197" s="16">
        <f ca="1" t="shared" si="1478"/>
        <v>0.345699302580542</v>
      </c>
      <c r="M197" s="17">
        <f ca="1">IF(L197&lt;=('Ejercicio 3 - TIR'!$D$18-'Ejercicio 3 - TIR'!$C$18)/('Ejercicio 3 - TIR'!$E$18-'Ejercicio 3 - TIR'!$C$18),'Ejercicio 3 - TIR'!$C$18+SQRT(('Ejercicio 3 - TIR'!$E$18-'Ejercicio 3 - TIR'!$C$18)*('Ejercicio 3 - TIR'!$D$18-'Ejercicio 3 - TIR'!$C$18)*L197),'Ejercicio 3 - TIR'!$E$18-SQRT(('Ejercicio 3 - TIR'!$E$18-'Ejercicio 3 - TIR'!$C$18)*('Ejercicio 3 - TIR'!$E$18-'Ejercicio 3 - TIR'!$D$18)*(1-L197)))</f>
        <v>37201.0343275866</v>
      </c>
      <c r="N197" s="16">
        <f ca="1" t="shared" ref="N197:R197" si="1479">RAND()</f>
        <v>0.321380852034998</v>
      </c>
      <c r="O197" s="17">
        <f ca="1">IF(N197&lt;=('Ejercicio 3 - TIR'!$D$18-'Ejercicio 3 - TIR'!$C$18)/('Ejercicio 3 - TIR'!$E$18-'Ejercicio 3 - TIR'!$C$18),'Ejercicio 3 - TIR'!$C$18+SQRT(('Ejercicio 3 - TIR'!$E$18-'Ejercicio 3 - TIR'!$C$18)*('Ejercicio 3 - TIR'!$D$18-'Ejercicio 3 - TIR'!$C$18)*N197),'Ejercicio 3 - TIR'!$E$18-SQRT(('Ejercicio 3 - TIR'!$E$18-'Ejercicio 3 - TIR'!$C$18)*('Ejercicio 3 - TIR'!$E$18-'Ejercicio 3 - TIR'!$D$18)*(1-N197)))</f>
        <v>36943.1353008025</v>
      </c>
      <c r="P197" s="16">
        <f ca="1" t="shared" si="1479"/>
        <v>0.329821652263382</v>
      </c>
      <c r="Q197" s="18">
        <f ca="1">IF(P197&lt;=('Ejercicio 3 - TIR'!$D$22-'Ejercicio 3 - TIR'!$C$22)/('Ejercicio 3 - TIR'!$E$22-'Ejercicio 3 - TIR'!$C$22),'Ejercicio 3 - TIR'!$C$22+SQRT(('Ejercicio 3 - TIR'!$E$22-'Ejercicio 3 - TIR'!$C$22)*('Ejercicio 3 - TIR'!$D$22-'Ejercicio 3 - TIR'!$C$22)*P197),'Ejercicio 3 - TIR'!$E$22-SQRT(('Ejercicio 3 - TIR'!$E$22-'Ejercicio 3 - TIR'!$C$22)*('Ejercicio 3 - TIR'!$E$22-'Ejercicio 3 - TIR'!$D$22)*(1-P197)))</f>
        <v>0.144365528397186</v>
      </c>
      <c r="R197" s="16">
        <f ca="1" t="shared" si="1479"/>
        <v>0.367542644947461</v>
      </c>
      <c r="S197" s="18">
        <f ca="1">IF(R197&lt;=('Ejercicio 3 - TIR'!$D$23-'Ejercicio 3 - TIR'!$C$23)/('Ejercicio 3 - TIR'!$E$23-'Ejercicio 3 - TIR'!$C$23),'Ejercicio 3 - TIR'!$C$23+SQRT(('Ejercicio 3 - TIR'!$E$23-'Ejercicio 3 - TIR'!$C$23)*('Ejercicio 3 - TIR'!$D$23-'Ejercicio 3 - TIR'!$C$23)*R197),'Ejercicio 3 - TIR'!$E$23-SQRT(('Ejercicio 3 - TIR'!$E$23-'Ejercicio 3 - TIR'!$C$23)*('Ejercicio 3 - TIR'!$E$23-'Ejercicio 3 - TIR'!$D$23)*(1-R197)))</f>
        <v>0.145721134518241</v>
      </c>
      <c r="T197" s="16">
        <f ca="1" t="shared" ref="T197:X197" si="1480">RAND()</f>
        <v>0.946577364206148</v>
      </c>
      <c r="U197" s="18">
        <f ca="1">IF(T197&lt;=('Ejercicio 3 - TIR'!$D$24-'Ejercicio 3 - TIR'!$C$24)/('Ejercicio 3 - TIR'!$E$24-'Ejercicio 3 - TIR'!$C$24),'Ejercicio 3 - TIR'!$C$24+SQRT(('Ejercicio 3 - TIR'!$E$24-'Ejercicio 3 - TIR'!$C$24)*('Ejercicio 3 - TIR'!$D$24-'Ejercicio 3 - TIR'!$C$24)*T197),'Ejercicio 3 - TIR'!$E$24-SQRT(('Ejercicio 3 - TIR'!$E$24-'Ejercicio 3 - TIR'!$C$24)*('Ejercicio 3 - TIR'!$E$24-'Ejercicio 3 - TIR'!$D$24)*(1-T197)))</f>
        <v>0.207769571543777</v>
      </c>
      <c r="V197" s="16">
        <f ca="1" t="shared" si="1480"/>
        <v>0.741755799456459</v>
      </c>
      <c r="W197" s="18">
        <f ca="1">IF(V197&lt;=('Ejercicio 3 - TIR'!$D$25-'Ejercicio 3 - TIR'!$C$25)/('Ejercicio 3 - TIR'!$E$25-'Ejercicio 3 - TIR'!$C$25),'Ejercicio 3 - TIR'!$C$25+SQRT(('Ejercicio 3 - TIR'!$E$25-'Ejercicio 3 - TIR'!$C$25)*('Ejercicio 3 - TIR'!$D$25-'Ejercicio 3 - TIR'!$C$25)*V197),'Ejercicio 3 - TIR'!$E$25-SQRT(('Ejercicio 3 - TIR'!$E$25-'Ejercicio 3 - TIR'!$C$25)*('Ejercicio 3 - TIR'!$E$25-'Ejercicio 3 - TIR'!$D$25)*(1-V197)))</f>
        <v>0.219935823611774</v>
      </c>
      <c r="X197" s="16">
        <f ca="1" t="shared" si="1480"/>
        <v>0.182119132938315</v>
      </c>
      <c r="Y197" s="18">
        <f ca="1">IF(X197&lt;=('Ejercicio 3 - TIR'!$D$26-'Ejercicio 3 - TIR'!$C$26)/('Ejercicio 3 - TIR'!$E$26-'Ejercicio 3 - TIR'!$C$26),'Ejercicio 3 - TIR'!$C$26+SQRT(('Ejercicio 3 - TIR'!$E$26-'Ejercicio 3 - TIR'!$C$26)*('Ejercicio 3 - TIR'!$D$26-'Ejercicio 3 - TIR'!$C$26)*X197),'Ejercicio 3 - TIR'!$E$26-SQRT(('Ejercicio 3 - TIR'!$E$26-'Ejercicio 3 - TIR'!$C$26)*('Ejercicio 3 - TIR'!$E$26-'Ejercicio 3 - TIR'!$D$26)*(1-X197)))</f>
        <v>0.212174797832978</v>
      </c>
      <c r="Z197" s="16">
        <f ca="1" t="shared" si="1432"/>
        <v>1.14436552839719</v>
      </c>
      <c r="AA197" s="16">
        <f ca="1" t="shared" si="1433"/>
        <v>1.31112377149879</v>
      </c>
      <c r="AB197" s="16">
        <f ca="1" t="shared" si="1434"/>
        <v>1.58353539574395</v>
      </c>
      <c r="AC197" s="16">
        <f ca="1" t="shared" si="1435"/>
        <v>1.9318115572253</v>
      </c>
      <c r="AD197" s="16">
        <f ca="1" t="shared" si="1436"/>
        <v>2.34169328383099</v>
      </c>
      <c r="AE197" s="15">
        <f ca="1" t="shared" si="1437"/>
        <v>4363.91072112584</v>
      </c>
      <c r="AF197" s="15">
        <f ca="1" t="shared" si="1438"/>
        <v>4999.82474234461</v>
      </c>
      <c r="AG197" s="15">
        <f ca="1" t="shared" si="1439"/>
        <v>6038.63618685552</v>
      </c>
      <c r="AH197" s="15">
        <f ca="1" t="shared" si="1440"/>
        <v>7366.74861010345</v>
      </c>
      <c r="AI197" s="15">
        <f ca="1" t="shared" si="1441"/>
        <v>8929.78700713853</v>
      </c>
      <c r="AJ197" s="17">
        <f ca="1" t="shared" si="1442"/>
        <v>41737.3118204718</v>
      </c>
      <c r="AK197" s="17">
        <f ca="1" t="shared" si="1443"/>
        <v>44847.1339379003</v>
      </c>
      <c r="AL197" s="17">
        <f ca="1" t="shared" si="1444"/>
        <v>62249.8585960725</v>
      </c>
      <c r="AM197" s="17">
        <f ca="1" t="shared" si="1445"/>
        <v>71865.3880547669</v>
      </c>
      <c r="AN197" s="17">
        <f ca="1" t="shared" si="1446"/>
        <v>86509.4918175486</v>
      </c>
      <c r="AO197" s="17">
        <f ca="1">C197/'Ejercicio 3 - TIR'!$D$7</f>
        <v>15353.1558542265</v>
      </c>
      <c r="AP197" s="17">
        <f ca="1" t="shared" si="1447"/>
        <v>26384.1559662453</v>
      </c>
      <c r="AQ197" s="17">
        <f ca="1" t="shared" si="1448"/>
        <v>29493.9780836738</v>
      </c>
      <c r="AR197" s="17">
        <f ca="1" t="shared" si="1449"/>
        <v>46896.702741846</v>
      </c>
      <c r="AS197" s="17">
        <f ca="1" t="shared" si="1450"/>
        <v>56512.2322005404</v>
      </c>
      <c r="AT197" s="17">
        <f ca="1" t="shared" si="1451"/>
        <v>71156.3359633221</v>
      </c>
      <c r="AU197" s="17">
        <f ca="1">AP197*'Ejercicio 3 - TIR'!$D$5</f>
        <v>13192.0779831226</v>
      </c>
      <c r="AV197" s="17">
        <f ca="1">AQ197*'Ejercicio 3 - TIR'!$D$5</f>
        <v>14746.9890418369</v>
      </c>
      <c r="AW197" s="17">
        <f ca="1">AR197*'Ejercicio 3 - TIR'!$D$5</f>
        <v>23448.351370923</v>
      </c>
      <c r="AX197" s="17">
        <f ca="1">AS197*'Ejercicio 3 - TIR'!$D$5</f>
        <v>28256.1161002702</v>
      </c>
      <c r="AY197" s="17">
        <f ca="1">AT197*'Ejercicio 3 - TIR'!$D$5</f>
        <v>35578.1679816611</v>
      </c>
      <c r="AZ197" s="17">
        <f ca="1" t="shared" ref="AZ197:BD197" si="1481">AJ197-AU197-AE197</f>
        <v>24181.3231162233</v>
      </c>
      <c r="BA197" s="17">
        <f ca="1" t="shared" si="1481"/>
        <v>25100.3201537188</v>
      </c>
      <c r="BB197" s="17">
        <f ca="1" t="shared" si="1481"/>
        <v>32762.871038294</v>
      </c>
      <c r="BC197" s="17">
        <f ca="1" t="shared" si="1481"/>
        <v>36242.5233443932</v>
      </c>
      <c r="BD197" s="17">
        <f ca="1" t="shared" si="1481"/>
        <v>42001.536828749</v>
      </c>
      <c r="BE197" s="17">
        <f ca="1" t="shared" ref="BE197:BI197" si="1482">AZ197/Z197</f>
        <v>21130.768549182</v>
      </c>
      <c r="BF197" s="17">
        <f ca="1" t="shared" si="1482"/>
        <v>19144.1271215957</v>
      </c>
      <c r="BG197" s="17">
        <f ca="1" t="shared" si="1482"/>
        <v>20689.6992175548</v>
      </c>
      <c r="BH197" s="17">
        <f ca="1" t="shared" si="1482"/>
        <v>18760.8999484655</v>
      </c>
      <c r="BI197" s="17">
        <f ca="1" t="shared" si="1482"/>
        <v>17936.3954787601</v>
      </c>
      <c r="BJ197" s="17">
        <f ca="1" t="shared" si="1454"/>
        <v>70785.183557002</v>
      </c>
      <c r="BK197" s="17">
        <f ca="1" t="shared" si="1455"/>
        <v>35952.3819494525</v>
      </c>
      <c r="BL197" s="17">
        <f ca="1" t="shared" si="1456"/>
        <v>106737.565506454</v>
      </c>
      <c r="BM197" s="17">
        <f ca="1">BK197*'Ejercicio 3 - TIR'!$D$5</f>
        <v>17976.1909747262</v>
      </c>
      <c r="BN197" s="17">
        <f ca="1" t="shared" si="1457"/>
        <v>88761.3745317282</v>
      </c>
      <c r="BO197" s="17">
        <f ca="1" t="shared" si="1458"/>
        <v>37904.7824685714</v>
      </c>
      <c r="BP197" s="17">
        <f ca="1" t="shared" si="1459"/>
        <v>-106993.98381259</v>
      </c>
      <c r="BQ197" s="17">
        <f ca="1" t="shared" ref="BQ197:BT197" si="1483">BE197</f>
        <v>21130.768549182</v>
      </c>
      <c r="BR197" s="17">
        <f ca="1" t="shared" si="1483"/>
        <v>19144.1271215957</v>
      </c>
      <c r="BS197" s="17">
        <f ca="1" t="shared" si="1483"/>
        <v>20689.6992175548</v>
      </c>
      <c r="BT197" s="17">
        <f ca="1" t="shared" si="1483"/>
        <v>18760.8999484655</v>
      </c>
      <c r="BU197" s="17">
        <f ca="1" t="shared" si="1461"/>
        <v>55841.1779473315</v>
      </c>
      <c r="BV197" s="19">
        <f ca="1" t="shared" si="1462"/>
        <v>7.1464190519771</v>
      </c>
    </row>
    <row r="198" ht="15" customHeight="1" spans="1:74">
      <c r="A198" s="15">
        <v>197</v>
      </c>
      <c r="B198" s="16">
        <f ca="1" t="shared" ref="B198:F198" si="1484">RAND()</f>
        <v>0.730461175481318</v>
      </c>
      <c r="C198" s="17">
        <f ca="1">IF(B198&lt;=('Ejercicio 3 - TIR'!$D$13-'Ejercicio 3 - TIR'!$C$13)/('Ejercicio 3 - TIR'!$E$13-'Ejercicio 3 - TIR'!$C$13),'Ejercicio 3 - TIR'!$C$13+SQRT(('Ejercicio 3 - TIR'!$E$13-'Ejercicio 3 - TIR'!$C$13)*('Ejercicio 3 - TIR'!$D$13-'Ejercicio 3 - TIR'!$C$13)*B198),'Ejercicio 3 - TIR'!$E$13-SQRT(('Ejercicio 3 - TIR'!$E$13-'Ejercicio 3 - TIR'!$C$13)*('Ejercicio 3 - TIR'!$E$13-'Ejercicio 3 - TIR'!$D$13)*(1-B198)))</f>
        <v>82015.3790859407</v>
      </c>
      <c r="D198" s="16">
        <f ca="1" t="shared" si="1484"/>
        <v>0.0490818417995187</v>
      </c>
      <c r="E198" s="17">
        <f ca="1">IF(D198&lt;=('Ejercicio 3 - TIR'!$D$14-'Ejercicio 3 - TIR'!$C$14)/('Ejercicio 3 - TIR'!$E$14-'Ejercicio 3 - TIR'!$C$14),'Ejercicio 3 - TIR'!$C$14+SQRT(('Ejercicio 3 - TIR'!$E$14-'Ejercicio 3 - TIR'!$C$14)*('Ejercicio 3 - TIR'!$D$14-'Ejercicio 3 - TIR'!$C$14)*D198),'Ejercicio 3 - TIR'!$E$14-SQRT(('Ejercicio 3 - TIR'!$E$14-'Ejercicio 3 - TIR'!$C$14)*('Ejercicio 3 - TIR'!$E$14-'Ejercicio 3 - TIR'!$D$14)*(1-D198)))</f>
        <v>26918.6292333236</v>
      </c>
      <c r="F198" s="16">
        <f ca="1" t="shared" si="1484"/>
        <v>0.638760782787401</v>
      </c>
      <c r="G198" s="17">
        <f ca="1">IF(F198&lt;=('Ejercicio 3 - TIR'!$D$18-'Ejercicio 3 - TIR'!$C$18)/('Ejercicio 3 - TIR'!$E$18-'Ejercicio 3 - TIR'!$C$18),'Ejercicio 3 - TIR'!$C$18+SQRT(('Ejercicio 3 - TIR'!$E$18-'Ejercicio 3 - TIR'!$C$18)*('Ejercicio 3 - TIR'!$D$18-'Ejercicio 3 - TIR'!$C$18)*F198),'Ejercicio 3 - TIR'!$E$18-SQRT(('Ejercicio 3 - TIR'!$E$18-'Ejercicio 3 - TIR'!$C$18)*('Ejercicio 3 - TIR'!$E$18-'Ejercicio 3 - TIR'!$D$18)*(1-F198)))</f>
        <v>39788.4685941219</v>
      </c>
      <c r="H198" s="16">
        <f ca="1" t="shared" ref="H198:L198" si="1485">RAND()</f>
        <v>0.9024119943576</v>
      </c>
      <c r="I198" s="17">
        <f ca="1">IF(H198&lt;=('Ejercicio 3 - TIR'!$D$18-'Ejercicio 3 - TIR'!$C$18)/('Ejercicio 3 - TIR'!$E$18-'Ejercicio 3 - TIR'!$C$18),'Ejercicio 3 - TIR'!$C$18+SQRT(('Ejercicio 3 - TIR'!$E$18-'Ejercicio 3 - TIR'!$C$18)*('Ejercicio 3 - TIR'!$D$18-'Ejercicio 3 - TIR'!$C$18)*H198),'Ejercicio 3 - TIR'!$E$18-SQRT(('Ejercicio 3 - TIR'!$E$18-'Ejercicio 3 - TIR'!$C$18)*('Ejercicio 3 - TIR'!$E$18-'Ejercicio 3 - TIR'!$D$18)*(1-H198)))</f>
        <v>42294.6163999943</v>
      </c>
      <c r="J198" s="16">
        <f ca="1" t="shared" si="1485"/>
        <v>0.868885132259338</v>
      </c>
      <c r="K198" s="17">
        <f ca="1">IF(J198&lt;=('Ejercicio 3 - TIR'!$D$18-'Ejercicio 3 - TIR'!$C$18)/('Ejercicio 3 - TIR'!$E$18-'Ejercicio 3 - TIR'!$C$18),'Ejercicio 3 - TIR'!$C$18+SQRT(('Ejercicio 3 - TIR'!$E$18-'Ejercicio 3 - TIR'!$C$18)*('Ejercicio 3 - TIR'!$D$18-'Ejercicio 3 - TIR'!$C$18)*J198),'Ejercicio 3 - TIR'!$E$18-SQRT(('Ejercicio 3 - TIR'!$E$18-'Ejercicio 3 - TIR'!$C$18)*('Ejercicio 3 - TIR'!$E$18-'Ejercicio 3 - TIR'!$D$18)*(1-J198)))</f>
        <v>41864.1404558639</v>
      </c>
      <c r="L198" s="16">
        <f ca="1" t="shared" si="1485"/>
        <v>0.0567010051438877</v>
      </c>
      <c r="M198" s="17">
        <f ca="1">IF(L198&lt;=('Ejercicio 3 - TIR'!$D$18-'Ejercicio 3 - TIR'!$C$18)/('Ejercicio 3 - TIR'!$E$18-'Ejercicio 3 - TIR'!$C$18),'Ejercicio 3 - TIR'!$C$18+SQRT(('Ejercicio 3 - TIR'!$E$18-'Ejercicio 3 - TIR'!$C$18)*('Ejercicio 3 - TIR'!$D$18-'Ejercicio 3 - TIR'!$C$18)*L198),'Ejercicio 3 - TIR'!$E$18-SQRT(('Ejercicio 3 - TIR'!$E$18-'Ejercicio 3 - TIR'!$C$18)*('Ejercicio 3 - TIR'!$E$18-'Ejercicio 3 - TIR'!$D$18)*(1-L198)))</f>
        <v>32916.3591636805</v>
      </c>
      <c r="N198" s="16">
        <f ca="1" t="shared" ref="N198:R198" si="1486">RAND()</f>
        <v>0.376576348829701</v>
      </c>
      <c r="O198" s="17">
        <f ca="1">IF(N198&lt;=('Ejercicio 3 - TIR'!$D$18-'Ejercicio 3 - TIR'!$C$18)/('Ejercicio 3 - TIR'!$E$18-'Ejercicio 3 - TIR'!$C$18),'Ejercicio 3 - TIR'!$C$18+SQRT(('Ejercicio 3 - TIR'!$E$18-'Ejercicio 3 - TIR'!$C$18)*('Ejercicio 3 - TIR'!$D$18-'Ejercicio 3 - TIR'!$C$18)*N198),'Ejercicio 3 - TIR'!$E$18-SQRT(('Ejercicio 3 - TIR'!$E$18-'Ejercicio 3 - TIR'!$C$18)*('Ejercicio 3 - TIR'!$E$18-'Ejercicio 3 - TIR'!$D$18)*(1-N198)))</f>
        <v>37515.7469571863</v>
      </c>
      <c r="P198" s="16">
        <f ca="1" t="shared" si="1486"/>
        <v>0.801883938804323</v>
      </c>
      <c r="Q198" s="18">
        <f ca="1">IF(P198&lt;=('Ejercicio 3 - TIR'!$D$22-'Ejercicio 3 - TIR'!$C$22)/('Ejercicio 3 - TIR'!$E$22-'Ejercicio 3 - TIR'!$C$22),'Ejercicio 3 - TIR'!$C$22+SQRT(('Ejercicio 3 - TIR'!$E$22-'Ejercicio 3 - TIR'!$C$22)*('Ejercicio 3 - TIR'!$D$22-'Ejercicio 3 - TIR'!$C$22)*P198),'Ejercicio 3 - TIR'!$E$22-SQRT(('Ejercicio 3 - TIR'!$E$22-'Ejercicio 3 - TIR'!$C$22)*('Ejercicio 3 - TIR'!$E$22-'Ejercicio 3 - TIR'!$D$22)*(1-P198)))</f>
        <v>0.161115908543109</v>
      </c>
      <c r="R198" s="16">
        <f ca="1" t="shared" si="1486"/>
        <v>0.478423478830577</v>
      </c>
      <c r="S198" s="18">
        <f ca="1">IF(R198&lt;=('Ejercicio 3 - TIR'!$D$23-'Ejercicio 3 - TIR'!$C$23)/('Ejercicio 3 - TIR'!$E$23-'Ejercicio 3 - TIR'!$C$23),'Ejercicio 3 - TIR'!$C$23+SQRT(('Ejercicio 3 - TIR'!$E$23-'Ejercicio 3 - TIR'!$C$23)*('Ejercicio 3 - TIR'!$D$23-'Ejercicio 3 - TIR'!$C$23)*R198),'Ejercicio 3 - TIR'!$E$23-SQRT(('Ejercicio 3 - TIR'!$E$23-'Ejercicio 3 - TIR'!$C$23)*('Ejercicio 3 - TIR'!$E$23-'Ejercicio 3 - TIR'!$D$23)*(1-R198)))</f>
        <v>0.149345566307281</v>
      </c>
      <c r="T198" s="16">
        <f ca="1" t="shared" ref="T198:X198" si="1487">RAND()</f>
        <v>0.322848029865947</v>
      </c>
      <c r="U198" s="18">
        <f ca="1">IF(T198&lt;=('Ejercicio 3 - TIR'!$D$24-'Ejercicio 3 - TIR'!$C$24)/('Ejercicio 3 - TIR'!$E$24-'Ejercicio 3 - TIR'!$C$24),'Ejercicio 3 - TIR'!$C$24+SQRT(('Ejercicio 3 - TIR'!$E$24-'Ejercicio 3 - TIR'!$C$24)*('Ejercicio 3 - TIR'!$D$24-'Ejercicio 3 - TIR'!$C$24)*T198),'Ejercicio 3 - TIR'!$E$24-SQRT(('Ejercicio 3 - TIR'!$E$24-'Ejercicio 3 - TIR'!$C$24)*('Ejercicio 3 - TIR'!$E$24-'Ejercicio 3 - TIR'!$D$24)*(1-T198)))</f>
        <v>0.176038065648556</v>
      </c>
      <c r="V198" s="16">
        <f ca="1" t="shared" si="1487"/>
        <v>0.837487023245199</v>
      </c>
      <c r="W198" s="18">
        <f ca="1">IF(V198&lt;=('Ejercicio 3 - TIR'!$D$25-'Ejercicio 3 - TIR'!$C$25)/('Ejercicio 3 - TIR'!$E$25-'Ejercicio 3 - TIR'!$C$25),'Ejercicio 3 - TIR'!$C$25+SQRT(('Ejercicio 3 - TIR'!$E$25-'Ejercicio 3 - TIR'!$C$25)*('Ejercicio 3 - TIR'!$D$25-'Ejercicio 3 - TIR'!$C$25)*V198),'Ejercicio 3 - TIR'!$E$25-SQRT(('Ejercicio 3 - TIR'!$E$25-'Ejercicio 3 - TIR'!$C$25)*('Ejercicio 3 - TIR'!$E$25-'Ejercicio 3 - TIR'!$D$25)*(1-V198)))</f>
        <v>0.226150567750116</v>
      </c>
      <c r="X198" s="16">
        <f ca="1" t="shared" si="1487"/>
        <v>0.714202416154433</v>
      </c>
      <c r="Y198" s="18">
        <f ca="1">IF(X198&lt;=('Ejercicio 3 - TIR'!$D$26-'Ejercicio 3 - TIR'!$C$26)/('Ejercicio 3 - TIR'!$E$26-'Ejercicio 3 - TIR'!$C$26),'Ejercicio 3 - TIR'!$C$26+SQRT(('Ejercicio 3 - TIR'!$E$26-'Ejercicio 3 - TIR'!$C$26)*('Ejercicio 3 - TIR'!$D$26-'Ejercicio 3 - TIR'!$C$26)*X198),'Ejercicio 3 - TIR'!$E$26-SQRT(('Ejercicio 3 - TIR'!$E$26-'Ejercicio 3 - TIR'!$C$26)*('Ejercicio 3 - TIR'!$E$26-'Ejercicio 3 - TIR'!$D$26)*(1-X198)))</f>
        <v>0.240715054374913</v>
      </c>
      <c r="Z198" s="16">
        <f ca="1" t="shared" si="1432"/>
        <v>1.16111590854311</v>
      </c>
      <c r="AA198" s="16">
        <f ca="1" t="shared" si="1433"/>
        <v>1.33452342145287</v>
      </c>
      <c r="AB198" s="16">
        <f ca="1" t="shared" si="1434"/>
        <v>1.56945034312813</v>
      </c>
      <c r="AC198" s="16">
        <f ca="1" t="shared" si="1435"/>
        <v>1.92438242928217</v>
      </c>
      <c r="AD198" s="16">
        <f ca="1" t="shared" si="1436"/>
        <v>2.38761025038495</v>
      </c>
      <c r="AE198" s="15">
        <f ca="1" t="shared" si="1437"/>
        <v>4337.01940566203</v>
      </c>
      <c r="AF198" s="15">
        <f ca="1" t="shared" si="1438"/>
        <v>4984.73402488629</v>
      </c>
      <c r="AG198" s="15">
        <f ca="1" t="shared" si="1439"/>
        <v>5862.23696039981</v>
      </c>
      <c r="AH198" s="15">
        <f ca="1" t="shared" si="1440"/>
        <v>7187.98517727995</v>
      </c>
      <c r="AI198" s="15">
        <f ca="1" t="shared" si="1441"/>
        <v>8918.24142007496</v>
      </c>
      <c r="AJ198" s="17">
        <f ca="1" t="shared" si="1442"/>
        <v>46199.0238612028</v>
      </c>
      <c r="AK198" s="17">
        <f ca="1" t="shared" si="1443"/>
        <v>56443.1561871571</v>
      </c>
      <c r="AL198" s="17">
        <f ca="1" t="shared" si="1444"/>
        <v>65703.6896032197</v>
      </c>
      <c r="AM198" s="17">
        <f ca="1" t="shared" si="1445"/>
        <v>63343.6632105279</v>
      </c>
      <c r="AN198" s="17">
        <f ca="1" t="shared" si="1446"/>
        <v>89572.9819858261</v>
      </c>
      <c r="AO198" s="17">
        <f ca="1">C198/'Ejercicio 3 - TIR'!$D$7</f>
        <v>16403.0758171881</v>
      </c>
      <c r="AP198" s="17">
        <f ca="1" t="shared" si="1447"/>
        <v>29795.9480440146</v>
      </c>
      <c r="AQ198" s="17">
        <f ca="1" t="shared" si="1448"/>
        <v>40040.080369969</v>
      </c>
      <c r="AR198" s="17">
        <f ca="1" t="shared" si="1449"/>
        <v>49300.6137860316</v>
      </c>
      <c r="AS198" s="17">
        <f ca="1" t="shared" si="1450"/>
        <v>46940.5873933397</v>
      </c>
      <c r="AT198" s="17">
        <f ca="1" t="shared" si="1451"/>
        <v>73169.906168638</v>
      </c>
      <c r="AU198" s="17">
        <f ca="1">AP198*'Ejercicio 3 - TIR'!$D$5</f>
        <v>14897.9740220073</v>
      </c>
      <c r="AV198" s="17">
        <f ca="1">AQ198*'Ejercicio 3 - TIR'!$D$5</f>
        <v>20020.0401849845</v>
      </c>
      <c r="AW198" s="17">
        <f ca="1">AR198*'Ejercicio 3 - TIR'!$D$5</f>
        <v>24650.3068930158</v>
      </c>
      <c r="AX198" s="17">
        <f ca="1">AS198*'Ejercicio 3 - TIR'!$D$5</f>
        <v>23470.2936966699</v>
      </c>
      <c r="AY198" s="17">
        <f ca="1">AT198*'Ejercicio 3 - TIR'!$D$5</f>
        <v>36584.953084319</v>
      </c>
      <c r="AZ198" s="17">
        <f ca="1" t="shared" ref="AZ198:BD198" si="1488">AJ198-AU198-AE198</f>
        <v>26964.0304335334</v>
      </c>
      <c r="BA198" s="17">
        <f ca="1" t="shared" si="1488"/>
        <v>31438.3819772863</v>
      </c>
      <c r="BB198" s="17">
        <f ca="1" t="shared" si="1488"/>
        <v>35191.1457498041</v>
      </c>
      <c r="BC198" s="17">
        <f ca="1" t="shared" si="1488"/>
        <v>32685.3843365781</v>
      </c>
      <c r="BD198" s="17">
        <f ca="1" t="shared" si="1488"/>
        <v>44069.7874814322</v>
      </c>
      <c r="BE198" s="17">
        <f ca="1" t="shared" ref="BE198:BI198" si="1489">AZ198/Z198</f>
        <v>23222.5139929106</v>
      </c>
      <c r="BF198" s="17">
        <f ca="1" t="shared" si="1489"/>
        <v>23557.7596255747</v>
      </c>
      <c r="BG198" s="17">
        <f ca="1" t="shared" si="1489"/>
        <v>22422.5926636604</v>
      </c>
      <c r="BH198" s="17">
        <f ca="1" t="shared" si="1489"/>
        <v>16984.869451739</v>
      </c>
      <c r="BI198" s="17">
        <f ca="1" t="shared" si="1489"/>
        <v>18457.6973877235</v>
      </c>
      <c r="BJ198" s="17">
        <f ca="1" t="shared" si="1454"/>
        <v>64271.1950837955</v>
      </c>
      <c r="BK198" s="17">
        <f ca="1" t="shared" si="1455"/>
        <v>39164.15195896</v>
      </c>
      <c r="BL198" s="17">
        <f ca="1" t="shared" si="1456"/>
        <v>103435.347042755</v>
      </c>
      <c r="BM198" s="17">
        <f ca="1">BK198*'Ejercicio 3 - TIR'!$D$5</f>
        <v>19582.07597948</v>
      </c>
      <c r="BN198" s="17">
        <f ca="1" t="shared" si="1457"/>
        <v>83853.2710632755</v>
      </c>
      <c r="BO198" s="17">
        <f ca="1" t="shared" si="1458"/>
        <v>35120.1671419177</v>
      </c>
      <c r="BP198" s="17">
        <f ca="1" t="shared" si="1459"/>
        <v>-108934.008319264</v>
      </c>
      <c r="BQ198" s="17">
        <f ca="1" t="shared" ref="BQ198:BT198" si="1490">BE198</f>
        <v>23222.5139929106</v>
      </c>
      <c r="BR198" s="17">
        <f ca="1" t="shared" si="1490"/>
        <v>23557.7596255747</v>
      </c>
      <c r="BS198" s="17">
        <f ca="1" t="shared" si="1490"/>
        <v>22422.5926636604</v>
      </c>
      <c r="BT198" s="17">
        <f ca="1" t="shared" si="1490"/>
        <v>16984.869451739</v>
      </c>
      <c r="BU198" s="17">
        <f ca="1" t="shared" si="1461"/>
        <v>53577.8645296412</v>
      </c>
      <c r="BV198" s="19">
        <f ca="1" t="shared" si="1462"/>
        <v>7.8493944951159</v>
      </c>
    </row>
    <row r="199" ht="15" customHeight="1" spans="1:74">
      <c r="A199" s="15">
        <v>198</v>
      </c>
      <c r="B199" s="16">
        <f ca="1" t="shared" ref="B199:F199" si="1491">RAND()</f>
        <v>0.777494162330238</v>
      </c>
      <c r="C199" s="17">
        <f ca="1">IF(B199&lt;=('Ejercicio 3 - TIR'!$D$13-'Ejercicio 3 - TIR'!$C$13)/('Ejercicio 3 - TIR'!$E$13-'Ejercicio 3 - TIR'!$C$13),'Ejercicio 3 - TIR'!$C$13+SQRT(('Ejercicio 3 - TIR'!$E$13-'Ejercicio 3 - TIR'!$C$13)*('Ejercicio 3 - TIR'!$D$13-'Ejercicio 3 - TIR'!$C$13)*B199),'Ejercicio 3 - TIR'!$E$13-SQRT(('Ejercicio 3 - TIR'!$E$13-'Ejercicio 3 - TIR'!$C$13)*('Ejercicio 3 - TIR'!$E$13-'Ejercicio 3 - TIR'!$D$13)*(1-B199)))</f>
        <v>83659.6510072852</v>
      </c>
      <c r="D199" s="16">
        <f ca="1" t="shared" si="1491"/>
        <v>0.790013101141368</v>
      </c>
      <c r="E199" s="17">
        <f ca="1">IF(D199&lt;=('Ejercicio 3 - TIR'!$D$14-'Ejercicio 3 - TIR'!$C$14)/('Ejercicio 3 - TIR'!$E$14-'Ejercicio 3 - TIR'!$C$14),'Ejercicio 3 - TIR'!$C$14+SQRT(('Ejercicio 3 - TIR'!$E$14-'Ejercicio 3 - TIR'!$C$14)*('Ejercicio 3 - TIR'!$D$14-'Ejercicio 3 - TIR'!$C$14)*D199),'Ejercicio 3 - TIR'!$E$14-SQRT(('Ejercicio 3 - TIR'!$E$14-'Ejercicio 3 - TIR'!$C$14)*('Ejercicio 3 - TIR'!$E$14-'Ejercicio 3 - TIR'!$D$14)*(1-D199)))</f>
        <v>34387.6889939353</v>
      </c>
      <c r="F199" s="16">
        <f ca="1" t="shared" si="1491"/>
        <v>0.77422737420595</v>
      </c>
      <c r="G199" s="17">
        <f ca="1">IF(F199&lt;=('Ejercicio 3 - TIR'!$D$18-'Ejercicio 3 - TIR'!$C$18)/('Ejercicio 3 - TIR'!$E$18-'Ejercicio 3 - TIR'!$C$18),'Ejercicio 3 - TIR'!$C$18+SQRT(('Ejercicio 3 - TIR'!$E$18-'Ejercicio 3 - TIR'!$C$18)*('Ejercicio 3 - TIR'!$D$18-'Ejercicio 3 - TIR'!$C$18)*F199),'Ejercicio 3 - TIR'!$E$18-SQRT(('Ejercicio 3 - TIR'!$E$18-'Ejercicio 3 - TIR'!$C$18)*('Ejercicio 3 - TIR'!$E$18-'Ejercicio 3 - TIR'!$D$18)*(1-F199)))</f>
        <v>40885.0337869487</v>
      </c>
      <c r="H199" s="16">
        <f ca="1" t="shared" ref="H199:L199" si="1492">RAND()</f>
        <v>0.645458525028628</v>
      </c>
      <c r="I199" s="17">
        <f ca="1">IF(H199&lt;=('Ejercicio 3 - TIR'!$D$18-'Ejercicio 3 - TIR'!$C$18)/('Ejercicio 3 - TIR'!$E$18-'Ejercicio 3 - TIR'!$C$18),'Ejercicio 3 - TIR'!$C$18+SQRT(('Ejercicio 3 - TIR'!$E$18-'Ejercicio 3 - TIR'!$C$18)*('Ejercicio 3 - TIR'!$D$18-'Ejercicio 3 - TIR'!$C$18)*H199),'Ejercicio 3 - TIR'!$E$18-SQRT(('Ejercicio 3 - TIR'!$E$18-'Ejercicio 3 - TIR'!$C$18)*('Ejercicio 3 - TIR'!$E$18-'Ejercicio 3 - TIR'!$D$18)*(1-H199)))</f>
        <v>39839.6533858818</v>
      </c>
      <c r="J199" s="16">
        <f ca="1" t="shared" si="1492"/>
        <v>0.130985652733037</v>
      </c>
      <c r="K199" s="17">
        <f ca="1">IF(J199&lt;=('Ejercicio 3 - TIR'!$D$18-'Ejercicio 3 - TIR'!$C$18)/('Ejercicio 3 - TIR'!$E$18-'Ejercicio 3 - TIR'!$C$18),'Ejercicio 3 - TIR'!$C$18+SQRT(('Ejercicio 3 - TIR'!$E$18-'Ejercicio 3 - TIR'!$C$18)*('Ejercicio 3 - TIR'!$D$18-'Ejercicio 3 - TIR'!$C$18)*J199),'Ejercicio 3 - TIR'!$E$18-SQRT(('Ejercicio 3 - TIR'!$E$18-'Ejercicio 3 - TIR'!$C$18)*('Ejercicio 3 - TIR'!$E$18-'Ejercicio 3 - TIR'!$D$18)*(1-J199)))</f>
        <v>34432.5893008439</v>
      </c>
      <c r="L199" s="16">
        <f ca="1" t="shared" si="1492"/>
        <v>0.14866392807962</v>
      </c>
      <c r="M199" s="17">
        <f ca="1">IF(L199&lt;=('Ejercicio 3 - TIR'!$D$18-'Ejercicio 3 - TIR'!$C$18)/('Ejercicio 3 - TIR'!$E$18-'Ejercicio 3 - TIR'!$C$18),'Ejercicio 3 - TIR'!$C$18+SQRT(('Ejercicio 3 - TIR'!$E$18-'Ejercicio 3 - TIR'!$C$18)*('Ejercicio 3 - TIR'!$D$18-'Ejercicio 3 - TIR'!$C$18)*L199),'Ejercicio 3 - TIR'!$E$18-SQRT(('Ejercicio 3 - TIR'!$E$18-'Ejercicio 3 - TIR'!$C$18)*('Ejercicio 3 - TIR'!$E$18-'Ejercicio 3 - TIR'!$D$18)*(1-L199)))</f>
        <v>34722.2440864427</v>
      </c>
      <c r="N199" s="16">
        <f ca="1" t="shared" ref="N199:R199" si="1493">RAND()</f>
        <v>0.507428233652722</v>
      </c>
      <c r="O199" s="17">
        <f ca="1">IF(N199&lt;=('Ejercicio 3 - TIR'!$D$18-'Ejercicio 3 - TIR'!$C$18)/('Ejercicio 3 - TIR'!$E$18-'Ejercicio 3 - TIR'!$C$18),'Ejercicio 3 - TIR'!$C$18+SQRT(('Ejercicio 3 - TIR'!$E$18-'Ejercicio 3 - TIR'!$C$18)*('Ejercicio 3 - TIR'!$D$18-'Ejercicio 3 - TIR'!$C$18)*N199),'Ejercicio 3 - TIR'!$E$18-SQRT(('Ejercicio 3 - TIR'!$E$18-'Ejercicio 3 - TIR'!$C$18)*('Ejercicio 3 - TIR'!$E$18-'Ejercicio 3 - TIR'!$D$18)*(1-N199)))</f>
        <v>38724.3472562656</v>
      </c>
      <c r="P199" s="16">
        <f ca="1" t="shared" si="1493"/>
        <v>0.0812491034637315</v>
      </c>
      <c r="Q199" s="18">
        <f ca="1">IF(P199&lt;=('Ejercicio 3 - TIR'!$D$22-'Ejercicio 3 - TIR'!$C$22)/('Ejercicio 3 - TIR'!$E$22-'Ejercicio 3 - TIR'!$C$22),'Ejercicio 3 - TIR'!$C$22+SQRT(('Ejercicio 3 - TIR'!$E$22-'Ejercicio 3 - TIR'!$C$22)*('Ejercicio 3 - TIR'!$D$22-'Ejercicio 3 - TIR'!$C$22)*P199),'Ejercicio 3 - TIR'!$E$22-SQRT(('Ejercicio 3 - TIR'!$E$22-'Ejercicio 3 - TIR'!$C$22)*('Ejercicio 3 - TIR'!$E$22-'Ejercicio 3 - TIR'!$D$22)*(1-P199)))</f>
        <v>0.132093319901281</v>
      </c>
      <c r="R199" s="16">
        <f ca="1" t="shared" si="1493"/>
        <v>0.907618728041945</v>
      </c>
      <c r="S199" s="18">
        <f ca="1">IF(R199&lt;=('Ejercicio 3 - TIR'!$D$23-'Ejercicio 3 - TIR'!$C$23)/('Ejercicio 3 - TIR'!$E$23-'Ejercicio 3 - TIR'!$C$23),'Ejercicio 3 - TIR'!$C$23+SQRT(('Ejercicio 3 - TIR'!$E$23-'Ejercicio 3 - TIR'!$C$23)*('Ejercicio 3 - TIR'!$D$23-'Ejercicio 3 - TIR'!$C$23)*R199),'Ejercicio 3 - TIR'!$E$23-SQRT(('Ejercicio 3 - TIR'!$E$23-'Ejercicio 3 - TIR'!$C$23)*('Ejercicio 3 - TIR'!$E$23-'Ejercicio 3 - TIR'!$D$23)*(1-R199)))</f>
        <v>0.167104795871158</v>
      </c>
      <c r="T199" s="16">
        <f ca="1" t="shared" ref="T199:X199" si="1494">RAND()</f>
        <v>0.771214049761072</v>
      </c>
      <c r="U199" s="18">
        <f ca="1">IF(T199&lt;=('Ejercicio 3 - TIR'!$D$24-'Ejercicio 3 - TIR'!$C$24)/('Ejercicio 3 - TIR'!$E$24-'Ejercicio 3 - TIR'!$C$24),'Ejercicio 3 - TIR'!$C$24+SQRT(('Ejercicio 3 - TIR'!$E$24-'Ejercicio 3 - TIR'!$C$24)*('Ejercicio 3 - TIR'!$D$24-'Ejercicio 3 - TIR'!$C$24)*T199),'Ejercicio 3 - TIR'!$E$24-SQRT(('Ejercicio 3 - TIR'!$E$24-'Ejercicio 3 - TIR'!$C$24)*('Ejercicio 3 - TIR'!$E$24-'Ejercicio 3 - TIR'!$D$24)*(1-T199)))</f>
        <v>0.194689909903973</v>
      </c>
      <c r="V199" s="16">
        <f ca="1" t="shared" si="1494"/>
        <v>0.832097237371462</v>
      </c>
      <c r="W199" s="18">
        <f ca="1">IF(V199&lt;=('Ejercicio 3 - TIR'!$D$25-'Ejercicio 3 - TIR'!$C$25)/('Ejercicio 3 - TIR'!$E$25-'Ejercicio 3 - TIR'!$C$25),'Ejercicio 3 - TIR'!$C$25+SQRT(('Ejercicio 3 - TIR'!$E$25-'Ejercicio 3 - TIR'!$C$25)*('Ejercicio 3 - TIR'!$D$25-'Ejercicio 3 - TIR'!$C$25)*V199),'Ejercicio 3 - TIR'!$E$25-SQRT(('Ejercicio 3 - TIR'!$E$25-'Ejercicio 3 - TIR'!$C$25)*('Ejercicio 3 - TIR'!$E$25-'Ejercicio 3 - TIR'!$D$25)*(1-V199)))</f>
        <v>0.225758307212575</v>
      </c>
      <c r="X199" s="16">
        <f ca="1" t="shared" si="1494"/>
        <v>0.785043353500182</v>
      </c>
      <c r="Y199" s="18">
        <f ca="1">IF(X199&lt;=('Ejercicio 3 - TIR'!$D$26-'Ejercicio 3 - TIR'!$C$26)/('Ejercicio 3 - TIR'!$E$26-'Ejercicio 3 - TIR'!$C$26),'Ejercicio 3 - TIR'!$C$26+SQRT(('Ejercicio 3 - TIR'!$E$26-'Ejercicio 3 - TIR'!$C$26)*('Ejercicio 3 - TIR'!$D$26-'Ejercicio 3 - TIR'!$C$26)*X199),'Ejercicio 3 - TIR'!$E$26-SQRT(('Ejercicio 3 - TIR'!$E$26-'Ejercicio 3 - TIR'!$C$26)*('Ejercicio 3 - TIR'!$E$26-'Ejercicio 3 - TIR'!$D$26)*(1-X199)))</f>
        <v>0.245929985454963</v>
      </c>
      <c r="Z199" s="16">
        <f ca="1" t="shared" si="1432"/>
        <v>1.13209331990128</v>
      </c>
      <c r="AA199" s="16">
        <f ca="1" t="shared" si="1433"/>
        <v>1.32127154303049</v>
      </c>
      <c r="AB199" s="16">
        <f ca="1" t="shared" si="1434"/>
        <v>1.57850978070178</v>
      </c>
      <c r="AC199" s="16">
        <f ca="1" t="shared" si="1435"/>
        <v>1.9348714767115</v>
      </c>
      <c r="AD199" s="16">
        <f ca="1" t="shared" si="1436"/>
        <v>2.41071439083638</v>
      </c>
      <c r="AE199" s="15">
        <f ca="1" t="shared" si="1437"/>
        <v>4542.38400294165</v>
      </c>
      <c r="AF199" s="15">
        <f ca="1" t="shared" si="1438"/>
        <v>5301.43815452163</v>
      </c>
      <c r="AG199" s="15">
        <f ca="1" t="shared" si="1439"/>
        <v>6333.57467118694</v>
      </c>
      <c r="AH199" s="15">
        <f ca="1" t="shared" si="1440"/>
        <v>7763.43176755854</v>
      </c>
      <c r="AI199" s="15">
        <f ca="1" t="shared" si="1441"/>
        <v>9672.69242923481</v>
      </c>
      <c r="AJ199" s="17">
        <f ca="1" t="shared" si="1442"/>
        <v>46285.6736341428</v>
      </c>
      <c r="AK199" s="17">
        <f ca="1" t="shared" si="1443"/>
        <v>52639.0003029637</v>
      </c>
      <c r="AL199" s="17">
        <f ca="1" t="shared" si="1444"/>
        <v>54352.1789862693</v>
      </c>
      <c r="AM199" s="17">
        <f ca="1" t="shared" si="1445"/>
        <v>67183.0796902726</v>
      </c>
      <c r="AN199" s="17">
        <f ca="1" t="shared" si="1446"/>
        <v>93353.3412064248</v>
      </c>
      <c r="AO199" s="17">
        <f ca="1">C199/'Ejercicio 3 - TIR'!$D$7</f>
        <v>16731.930201457</v>
      </c>
      <c r="AP199" s="17">
        <f ca="1" t="shared" si="1447"/>
        <v>29553.7434326857</v>
      </c>
      <c r="AQ199" s="17">
        <f ca="1" t="shared" si="1448"/>
        <v>35907.0701015067</v>
      </c>
      <c r="AR199" s="17">
        <f ca="1" t="shared" si="1449"/>
        <v>37620.2487848123</v>
      </c>
      <c r="AS199" s="17">
        <f ca="1" t="shared" si="1450"/>
        <v>50451.1494888155</v>
      </c>
      <c r="AT199" s="17">
        <f ca="1" t="shared" si="1451"/>
        <v>76621.4110049678</v>
      </c>
      <c r="AU199" s="17">
        <f ca="1">AP199*'Ejercicio 3 - TIR'!$D$5</f>
        <v>14776.8717163429</v>
      </c>
      <c r="AV199" s="17">
        <f ca="1">AQ199*'Ejercicio 3 - TIR'!$D$5</f>
        <v>17953.5350507533</v>
      </c>
      <c r="AW199" s="17">
        <f ca="1">AR199*'Ejercicio 3 - TIR'!$D$5</f>
        <v>18810.1243924061</v>
      </c>
      <c r="AX199" s="17">
        <f ca="1">AS199*'Ejercicio 3 - TIR'!$D$5</f>
        <v>25225.5747444078</v>
      </c>
      <c r="AY199" s="17">
        <f ca="1">AT199*'Ejercicio 3 - TIR'!$D$5</f>
        <v>38310.7055024839</v>
      </c>
      <c r="AZ199" s="17">
        <f ca="1" t="shared" ref="AZ199:BD199" si="1495">AJ199-AU199-AE199</f>
        <v>26966.4179148583</v>
      </c>
      <c r="BA199" s="17">
        <f ca="1" t="shared" si="1495"/>
        <v>29384.0270976888</v>
      </c>
      <c r="BB199" s="17">
        <f ca="1" t="shared" si="1495"/>
        <v>29208.4799226763</v>
      </c>
      <c r="BC199" s="17">
        <f ca="1" t="shared" si="1495"/>
        <v>34194.0731783063</v>
      </c>
      <c r="BD199" s="17">
        <f ca="1" t="shared" si="1495"/>
        <v>45369.9432747061</v>
      </c>
      <c r="BE199" s="17">
        <f ca="1" t="shared" ref="BE199:BI199" si="1496">AZ199/Z199</f>
        <v>23819.9602813748</v>
      </c>
      <c r="BF199" s="17">
        <f ca="1" t="shared" si="1496"/>
        <v>22239.2037826631</v>
      </c>
      <c r="BG199" s="17">
        <f ca="1" t="shared" si="1496"/>
        <v>18503.8320824916</v>
      </c>
      <c r="BH199" s="17">
        <f ca="1" t="shared" si="1496"/>
        <v>17672.5294624852</v>
      </c>
      <c r="BI199" s="17">
        <f ca="1" t="shared" si="1496"/>
        <v>18820.1237969817</v>
      </c>
      <c r="BJ199" s="17">
        <f ca="1" t="shared" si="1454"/>
        <v>82898.8967252858</v>
      </c>
      <c r="BK199" s="17">
        <f ca="1" t="shared" si="1455"/>
        <v>40335.9049231224</v>
      </c>
      <c r="BL199" s="17">
        <f ca="1" t="shared" si="1456"/>
        <v>123234.801648408</v>
      </c>
      <c r="BM199" s="17">
        <f ca="1">BK199*'Ejercicio 3 - TIR'!$D$5</f>
        <v>20167.9524615612</v>
      </c>
      <c r="BN199" s="17">
        <f ca="1" t="shared" si="1457"/>
        <v>103066.849186847</v>
      </c>
      <c r="BO199" s="17">
        <f ca="1" t="shared" si="1458"/>
        <v>42753.6540946638</v>
      </c>
      <c r="BP199" s="17">
        <f ca="1" t="shared" si="1459"/>
        <v>-118047.340001221</v>
      </c>
      <c r="BQ199" s="17">
        <f ca="1" t="shared" ref="BQ199:BT199" si="1497">BE199</f>
        <v>23819.9602813748</v>
      </c>
      <c r="BR199" s="17">
        <f ca="1" t="shared" si="1497"/>
        <v>22239.2037826631</v>
      </c>
      <c r="BS199" s="17">
        <f ca="1" t="shared" si="1497"/>
        <v>18503.8320824916</v>
      </c>
      <c r="BT199" s="17">
        <f ca="1" t="shared" si="1497"/>
        <v>17672.5294624852</v>
      </c>
      <c r="BU199" s="17">
        <f ca="1" t="shared" si="1461"/>
        <v>61573.7778916456</v>
      </c>
      <c r="BV199" s="19">
        <f ca="1" t="shared" si="1462"/>
        <v>5.93648211211431</v>
      </c>
    </row>
    <row r="200" ht="15" customHeight="1" spans="1:74">
      <c r="A200" s="15">
        <v>199</v>
      </c>
      <c r="B200" s="16">
        <f ca="1" t="shared" ref="B200:F200" si="1498">RAND()</f>
        <v>0.939491060540669</v>
      </c>
      <c r="C200" s="17">
        <f ca="1">IF(B200&lt;=('Ejercicio 3 - TIR'!$D$13-'Ejercicio 3 - TIR'!$C$13)/('Ejercicio 3 - TIR'!$E$13-'Ejercicio 3 - TIR'!$C$13),'Ejercicio 3 - TIR'!$C$13+SQRT(('Ejercicio 3 - TIR'!$E$13-'Ejercicio 3 - TIR'!$C$13)*('Ejercicio 3 - TIR'!$D$13-'Ejercicio 3 - TIR'!$C$13)*B200),'Ejercicio 3 - TIR'!$E$13-SQRT(('Ejercicio 3 - TIR'!$E$13-'Ejercicio 3 - TIR'!$C$13)*('Ejercicio 3 - TIR'!$E$13-'Ejercicio 3 - TIR'!$D$13)*(1-B200)))</f>
        <v>91478.8071638299</v>
      </c>
      <c r="D200" s="16">
        <f ca="1" t="shared" si="1498"/>
        <v>0.317849246286779</v>
      </c>
      <c r="E200" s="17">
        <f ca="1">IF(D200&lt;=('Ejercicio 3 - TIR'!$D$14-'Ejercicio 3 - TIR'!$C$14)/('Ejercicio 3 - TIR'!$E$14-'Ejercicio 3 - TIR'!$C$14),'Ejercicio 3 - TIR'!$C$14+SQRT(('Ejercicio 3 - TIR'!$E$14-'Ejercicio 3 - TIR'!$C$14)*('Ejercicio 3 - TIR'!$D$14-'Ejercicio 3 - TIR'!$C$14)*D200),'Ejercicio 3 - TIR'!$E$14-SQRT(('Ejercicio 3 - TIR'!$E$14-'Ejercicio 3 - TIR'!$C$14)*('Ejercicio 3 - TIR'!$E$14-'Ejercicio 3 - TIR'!$D$14)*(1-D200)))</f>
        <v>29882.4884507296</v>
      </c>
      <c r="F200" s="16">
        <f ca="1" t="shared" si="1498"/>
        <v>0.971295205325375</v>
      </c>
      <c r="G200" s="17">
        <f ca="1">IF(F200&lt;=('Ejercicio 3 - TIR'!$D$18-'Ejercicio 3 - TIR'!$C$18)/('Ejercicio 3 - TIR'!$E$18-'Ejercicio 3 - TIR'!$C$18),'Ejercicio 3 - TIR'!$C$18+SQRT(('Ejercicio 3 - TIR'!$E$18-'Ejercicio 3 - TIR'!$C$18)*('Ejercicio 3 - TIR'!$D$18-'Ejercicio 3 - TIR'!$C$18)*F200),'Ejercicio 3 - TIR'!$E$18-SQRT(('Ejercicio 3 - TIR'!$E$18-'Ejercicio 3 - TIR'!$C$18)*('Ejercicio 3 - TIR'!$E$18-'Ejercicio 3 - TIR'!$D$18)*(1-F200)))</f>
        <v>43532.7373784503</v>
      </c>
      <c r="H200" s="16">
        <f ca="1" t="shared" ref="H200:L200" si="1499">RAND()</f>
        <v>0.36567594171452</v>
      </c>
      <c r="I200" s="17">
        <f ca="1">IF(H200&lt;=('Ejercicio 3 - TIR'!$D$18-'Ejercicio 3 - TIR'!$C$18)/('Ejercicio 3 - TIR'!$E$18-'Ejercicio 3 - TIR'!$C$18),'Ejercicio 3 - TIR'!$C$18+SQRT(('Ejercicio 3 - TIR'!$E$18-'Ejercicio 3 - TIR'!$C$18)*('Ejercicio 3 - TIR'!$D$18-'Ejercicio 3 - TIR'!$C$18)*H200),'Ejercicio 3 - TIR'!$E$18-SQRT(('Ejercicio 3 - TIR'!$E$18-'Ejercicio 3 - TIR'!$C$18)*('Ejercicio 3 - TIR'!$E$18-'Ejercicio 3 - TIR'!$D$18)*(1-H200)))</f>
        <v>37406.1725106277</v>
      </c>
      <c r="J200" s="16">
        <f ca="1" t="shared" si="1499"/>
        <v>0.252714426292224</v>
      </c>
      <c r="K200" s="17">
        <f ca="1">IF(J200&lt;=('Ejercicio 3 - TIR'!$D$18-'Ejercicio 3 - TIR'!$C$18)/('Ejercicio 3 - TIR'!$E$18-'Ejercicio 3 - TIR'!$C$18),'Ejercicio 3 - TIR'!$C$18+SQRT(('Ejercicio 3 - TIR'!$E$18-'Ejercicio 3 - TIR'!$C$18)*('Ejercicio 3 - TIR'!$D$18-'Ejercicio 3 - TIR'!$C$18)*J200),'Ejercicio 3 - TIR'!$E$18-SQRT(('Ejercicio 3 - TIR'!$E$18-'Ejercicio 3 - TIR'!$C$18)*('Ejercicio 3 - TIR'!$E$18-'Ejercicio 3 - TIR'!$D$18)*(1-J200)))</f>
        <v>36156.8793998123</v>
      </c>
      <c r="L200" s="16">
        <f ca="1" t="shared" si="1499"/>
        <v>0.6171496730609</v>
      </c>
      <c r="M200" s="17">
        <f ca="1">IF(L200&lt;=('Ejercicio 3 - TIR'!$D$18-'Ejercicio 3 - TIR'!$C$18)/('Ejercicio 3 - TIR'!$E$18-'Ejercicio 3 - TIR'!$C$18),'Ejercicio 3 - TIR'!$C$18+SQRT(('Ejercicio 3 - TIR'!$E$18-'Ejercicio 3 - TIR'!$C$18)*('Ejercicio 3 - TIR'!$D$18-'Ejercicio 3 - TIR'!$C$18)*L200),'Ejercicio 3 - TIR'!$E$18-SQRT(('Ejercicio 3 - TIR'!$E$18-'Ejercicio 3 - TIR'!$C$18)*('Ejercicio 3 - TIR'!$E$18-'Ejercicio 3 - TIR'!$D$18)*(1-L200)))</f>
        <v>39621.4578395966</v>
      </c>
      <c r="N200" s="16">
        <f ca="1" t="shared" ref="N200:R200" si="1500">RAND()</f>
        <v>0.283889213207274</v>
      </c>
      <c r="O200" s="17">
        <f ca="1">IF(N200&lt;=('Ejercicio 3 - TIR'!$D$18-'Ejercicio 3 - TIR'!$C$18)/('Ejercicio 3 - TIR'!$E$18-'Ejercicio 3 - TIR'!$C$18),'Ejercicio 3 - TIR'!$C$18+SQRT(('Ejercicio 3 - TIR'!$E$18-'Ejercicio 3 - TIR'!$C$18)*('Ejercicio 3 - TIR'!$D$18-'Ejercicio 3 - TIR'!$C$18)*N200),'Ejercicio 3 - TIR'!$E$18-SQRT(('Ejercicio 3 - TIR'!$E$18-'Ejercicio 3 - TIR'!$C$18)*('Ejercicio 3 - TIR'!$E$18-'Ejercicio 3 - TIR'!$D$18)*(1-N200)))</f>
        <v>36525.5943776097</v>
      </c>
      <c r="P200" s="16">
        <f ca="1" t="shared" si="1500"/>
        <v>0.40090285512103</v>
      </c>
      <c r="Q200" s="18">
        <f ca="1">IF(P200&lt;=('Ejercicio 3 - TIR'!$D$22-'Ejercicio 3 - TIR'!$C$22)/('Ejercicio 3 - TIR'!$E$22-'Ejercicio 3 - TIR'!$C$22),'Ejercicio 3 - TIR'!$C$22+SQRT(('Ejercicio 3 - TIR'!$E$22-'Ejercicio 3 - TIR'!$C$22)*('Ejercicio 3 - TIR'!$D$22-'Ejercicio 3 - TIR'!$C$22)*P200),'Ejercicio 3 - TIR'!$E$22-SQRT(('Ejercicio 3 - TIR'!$E$22-'Ejercicio 3 - TIR'!$C$22)*('Ejercicio 3 - TIR'!$E$22-'Ejercicio 3 - TIR'!$D$22)*(1-P200)))</f>
        <v>0.146863081342576</v>
      </c>
      <c r="R200" s="16">
        <f ca="1" t="shared" si="1500"/>
        <v>0.279265055445736</v>
      </c>
      <c r="S200" s="18">
        <f ca="1">IF(R200&lt;=('Ejercicio 3 - TIR'!$D$23-'Ejercicio 3 - TIR'!$C$23)/('Ejercicio 3 - TIR'!$E$23-'Ejercicio 3 - TIR'!$C$23),'Ejercicio 3 - TIR'!$C$23+SQRT(('Ejercicio 3 - TIR'!$E$23-'Ejercicio 3 - TIR'!$C$23)*('Ejercicio 3 - TIR'!$D$23-'Ejercicio 3 - TIR'!$C$23)*R200),'Ejercicio 3 - TIR'!$E$23-SQRT(('Ejercicio 3 - TIR'!$E$23-'Ejercicio 3 - TIR'!$C$23)*('Ejercicio 3 - TIR'!$E$23-'Ejercicio 3 - TIR'!$D$23)*(1-R200)))</f>
        <v>0.142420461632231</v>
      </c>
      <c r="T200" s="16">
        <f ca="1" t="shared" ref="T200:X200" si="1501">RAND()</f>
        <v>0.584838185169224</v>
      </c>
      <c r="U200" s="18">
        <f ca="1">IF(T200&lt;=('Ejercicio 3 - TIR'!$D$24-'Ejercicio 3 - TIR'!$C$24)/('Ejercicio 3 - TIR'!$E$24-'Ejercicio 3 - TIR'!$C$24),'Ejercicio 3 - TIR'!$C$24+SQRT(('Ejercicio 3 - TIR'!$E$24-'Ejercicio 3 - TIR'!$C$24)*('Ejercicio 3 - TIR'!$D$24-'Ejercicio 3 - TIR'!$C$24)*T200),'Ejercicio 3 - TIR'!$E$24-SQRT(('Ejercicio 3 - TIR'!$E$24-'Ejercicio 3 - TIR'!$C$24)*('Ejercicio 3 - TIR'!$E$24-'Ejercicio 3 - TIR'!$D$24)*(1-T200)))</f>
        <v>0.185905233810361</v>
      </c>
      <c r="V200" s="16">
        <f ca="1" t="shared" si="1501"/>
        <v>0.7681498606166</v>
      </c>
      <c r="W200" s="18">
        <f ca="1">IF(V200&lt;=('Ejercicio 3 - TIR'!$D$25-'Ejercicio 3 - TIR'!$C$25)/('Ejercicio 3 - TIR'!$E$25-'Ejercicio 3 - TIR'!$C$25),'Ejercicio 3 - TIR'!$C$25+SQRT(('Ejercicio 3 - TIR'!$E$25-'Ejercicio 3 - TIR'!$C$25)*('Ejercicio 3 - TIR'!$D$25-'Ejercicio 3 - TIR'!$C$25)*V200),'Ejercicio 3 - TIR'!$E$25-SQRT(('Ejercicio 3 - TIR'!$E$25-'Ejercicio 3 - TIR'!$C$25)*('Ejercicio 3 - TIR'!$E$25-'Ejercicio 3 - TIR'!$D$25)*(1-V200)))</f>
        <v>0.2215135911733</v>
      </c>
      <c r="X200" s="16">
        <f ca="1" t="shared" si="1501"/>
        <v>0.260590626918184</v>
      </c>
      <c r="Y200" s="18">
        <f ca="1">IF(X200&lt;=('Ejercicio 3 - TIR'!$D$26-'Ejercicio 3 - TIR'!$C$26)/('Ejercicio 3 - TIR'!$E$26-'Ejercicio 3 - TIR'!$C$26),'Ejercicio 3 - TIR'!$C$26+SQRT(('Ejercicio 3 - TIR'!$E$26-'Ejercicio 3 - TIR'!$C$26)*('Ejercicio 3 - TIR'!$D$26-'Ejercicio 3 - TIR'!$C$26)*X200),'Ejercicio 3 - TIR'!$E$26-SQRT(('Ejercicio 3 - TIR'!$E$26-'Ejercicio 3 - TIR'!$C$26)*('Ejercicio 3 - TIR'!$E$26-'Ejercicio 3 - TIR'!$D$26)*(1-X200)))</f>
        <v>0.216525359426012</v>
      </c>
      <c r="Z200" s="16">
        <f ca="1" t="shared" si="1432"/>
        <v>1.14686308134258</v>
      </c>
      <c r="AA200" s="16">
        <f ca="1" t="shared" si="1433"/>
        <v>1.31019985081635</v>
      </c>
      <c r="AB200" s="16">
        <f ca="1" t="shared" si="1434"/>
        <v>1.55377286042066</v>
      </c>
      <c r="AC200" s="16">
        <f ca="1" t="shared" si="1435"/>
        <v>1.89795466660005</v>
      </c>
      <c r="AD200" s="16">
        <f ca="1" t="shared" si="1436"/>
        <v>2.3089099829599</v>
      </c>
      <c r="AE200" s="15">
        <f ca="1" t="shared" si="1437"/>
        <v>4388.6343320581</v>
      </c>
      <c r="AF200" s="15">
        <f ca="1" t="shared" si="1438"/>
        <v>5013.66565956487</v>
      </c>
      <c r="AG200" s="15">
        <f ca="1" t="shared" si="1439"/>
        <v>5945.73234625325</v>
      </c>
      <c r="AH200" s="15">
        <f ca="1" t="shared" si="1440"/>
        <v>7262.79287042706</v>
      </c>
      <c r="AI200" s="15">
        <f ca="1" t="shared" si="1441"/>
        <v>8835.37170713295</v>
      </c>
      <c r="AJ200" s="17">
        <f ca="1" t="shared" si="1442"/>
        <v>49926.0893291266</v>
      </c>
      <c r="AK200" s="17">
        <f ca="1" t="shared" si="1443"/>
        <v>49009.561643035</v>
      </c>
      <c r="AL200" s="17">
        <f ca="1" t="shared" si="1444"/>
        <v>56179.5779289313</v>
      </c>
      <c r="AM200" s="17">
        <f ca="1" t="shared" si="1445"/>
        <v>75199.7308041596</v>
      </c>
      <c r="AN200" s="17">
        <f ca="1" t="shared" si="1446"/>
        <v>84334.3094920071</v>
      </c>
      <c r="AO200" s="17">
        <f ca="1">C200/'Ejercicio 3 - TIR'!$D$7</f>
        <v>18295.761432766</v>
      </c>
      <c r="AP200" s="17">
        <f ca="1" t="shared" si="1447"/>
        <v>31630.3278963607</v>
      </c>
      <c r="AQ200" s="17">
        <f ca="1" t="shared" si="1448"/>
        <v>30713.8002102691</v>
      </c>
      <c r="AR200" s="17">
        <f ca="1" t="shared" si="1449"/>
        <v>37883.8164961653</v>
      </c>
      <c r="AS200" s="17">
        <f ca="1" t="shared" si="1450"/>
        <v>56903.9693713936</v>
      </c>
      <c r="AT200" s="17">
        <f ca="1" t="shared" si="1451"/>
        <v>66038.5480592412</v>
      </c>
      <c r="AU200" s="17">
        <f ca="1">AP200*'Ejercicio 3 - TIR'!$D$5</f>
        <v>15815.1639481803</v>
      </c>
      <c r="AV200" s="17">
        <f ca="1">AQ200*'Ejercicio 3 - TIR'!$D$5</f>
        <v>15356.9001051345</v>
      </c>
      <c r="AW200" s="17">
        <f ca="1">AR200*'Ejercicio 3 - TIR'!$D$5</f>
        <v>18941.9082480827</v>
      </c>
      <c r="AX200" s="17">
        <f ca="1">AS200*'Ejercicio 3 - TIR'!$D$5</f>
        <v>28451.9846856968</v>
      </c>
      <c r="AY200" s="17">
        <f ca="1">AT200*'Ejercicio 3 - TIR'!$D$5</f>
        <v>33019.2740296206</v>
      </c>
      <c r="AZ200" s="17">
        <f ca="1" t="shared" ref="AZ200:BD200" si="1502">AJ200-AU200-AE200</f>
        <v>29722.2910488882</v>
      </c>
      <c r="BA200" s="17">
        <f ca="1" t="shared" si="1502"/>
        <v>28638.9958783356</v>
      </c>
      <c r="BB200" s="17">
        <f ca="1" t="shared" si="1502"/>
        <v>31291.9373345954</v>
      </c>
      <c r="BC200" s="17">
        <f ca="1" t="shared" si="1502"/>
        <v>39484.9532480357</v>
      </c>
      <c r="BD200" s="17">
        <f ca="1" t="shared" si="1502"/>
        <v>42479.6637552536</v>
      </c>
      <c r="BE200" s="17">
        <f ca="1" t="shared" ref="BE200:BI200" si="1503">AZ200/Z200</f>
        <v>25916.1634308551</v>
      </c>
      <c r="BF200" s="17">
        <f ca="1" t="shared" si="1503"/>
        <v>21858.4942293281</v>
      </c>
      <c r="BG200" s="17">
        <f ca="1" t="shared" si="1503"/>
        <v>20139.3254649354</v>
      </c>
      <c r="BH200" s="17">
        <f ca="1" t="shared" si="1503"/>
        <v>20803.9496110664</v>
      </c>
      <c r="BI200" s="17">
        <f ca="1" t="shared" si="1503"/>
        <v>18398.1463412432</v>
      </c>
      <c r="BJ200" s="17">
        <f ca="1" t="shared" si="1454"/>
        <v>68995.9758995737</v>
      </c>
      <c r="BK200" s="17">
        <f ca="1" t="shared" si="1455"/>
        <v>42243.2662179662</v>
      </c>
      <c r="BL200" s="17">
        <f ca="1" t="shared" si="1456"/>
        <v>111239.24211754</v>
      </c>
      <c r="BM200" s="17">
        <f ca="1">BK200*'Ejercicio 3 - TIR'!$D$5</f>
        <v>21121.6331089831</v>
      </c>
      <c r="BN200" s="17">
        <f ca="1" t="shared" si="1457"/>
        <v>90117.6090085568</v>
      </c>
      <c r="BO200" s="17">
        <f ca="1" t="shared" si="1458"/>
        <v>39030.3691671126</v>
      </c>
      <c r="BP200" s="17">
        <f ca="1" t="shared" si="1459"/>
        <v>-121361.29561456</v>
      </c>
      <c r="BQ200" s="17">
        <f ca="1" t="shared" ref="BQ200:BT200" si="1504">BE200</f>
        <v>25916.1634308551</v>
      </c>
      <c r="BR200" s="17">
        <f ca="1" t="shared" si="1504"/>
        <v>21858.4942293281</v>
      </c>
      <c r="BS200" s="17">
        <f ca="1" t="shared" si="1504"/>
        <v>20139.3254649354</v>
      </c>
      <c r="BT200" s="17">
        <f ca="1" t="shared" si="1504"/>
        <v>20803.9496110664</v>
      </c>
      <c r="BU200" s="17">
        <f ca="1" t="shared" si="1461"/>
        <v>57428.5155083558</v>
      </c>
      <c r="BV200" s="19">
        <f ca="1" t="shared" si="1462"/>
        <v>5.69167871078065</v>
      </c>
    </row>
    <row r="201" ht="15" customHeight="1" spans="1:74">
      <c r="A201" s="15">
        <v>200</v>
      </c>
      <c r="B201" s="16">
        <f ca="1" t="shared" ref="B201:F201" si="1505">RAND()</f>
        <v>0.930236364287227</v>
      </c>
      <c r="C201" s="17">
        <f ca="1">IF(B201&lt;=('Ejercicio 3 - TIR'!$D$13-'Ejercicio 3 - TIR'!$C$13)/('Ejercicio 3 - TIR'!$E$13-'Ejercicio 3 - TIR'!$C$13),'Ejercicio 3 - TIR'!$C$13+SQRT(('Ejercicio 3 - TIR'!$E$13-'Ejercicio 3 - TIR'!$C$13)*('Ejercicio 3 - TIR'!$D$13-'Ejercicio 3 - TIR'!$C$13)*B201),'Ejercicio 3 - TIR'!$E$13-SQRT(('Ejercicio 3 - TIR'!$E$13-'Ejercicio 3 - TIR'!$C$13)*('Ejercicio 3 - TIR'!$E$13-'Ejercicio 3 - TIR'!$D$13)*(1-B201)))</f>
        <v>90850.3353692429</v>
      </c>
      <c r="D201" s="16">
        <f ca="1" t="shared" si="1505"/>
        <v>0.180887050048986</v>
      </c>
      <c r="E201" s="17">
        <f ca="1">IF(D201&lt;=('Ejercicio 3 - TIR'!$D$14-'Ejercicio 3 - TIR'!$C$14)/('Ejercicio 3 - TIR'!$E$14-'Ejercicio 3 - TIR'!$C$14),'Ejercicio 3 - TIR'!$C$14+SQRT(('Ejercicio 3 - TIR'!$E$14-'Ejercicio 3 - TIR'!$C$14)*('Ejercicio 3 - TIR'!$D$14-'Ejercicio 3 - TIR'!$C$14)*D201),'Ejercicio 3 - TIR'!$E$14-SQRT(('Ejercicio 3 - TIR'!$E$14-'Ejercicio 3 - TIR'!$C$14)*('Ejercicio 3 - TIR'!$E$14-'Ejercicio 3 - TIR'!$D$14)*(1-D201)))</f>
        <v>28683.2769042897</v>
      </c>
      <c r="F201" s="16">
        <f ca="1" t="shared" si="1505"/>
        <v>0.402386256208594</v>
      </c>
      <c r="G201" s="17">
        <f ca="1">IF(F201&lt;=('Ejercicio 3 - TIR'!$D$18-'Ejercicio 3 - TIR'!$C$18)/('Ejercicio 3 - TIR'!$E$18-'Ejercicio 3 - TIR'!$C$18),'Ejercicio 3 - TIR'!$C$18+SQRT(('Ejercicio 3 - TIR'!$E$18-'Ejercicio 3 - TIR'!$C$18)*('Ejercicio 3 - TIR'!$D$18-'Ejercicio 3 - TIR'!$C$18)*F201),'Ejercicio 3 - TIR'!$E$18-SQRT(('Ejercicio 3 - TIR'!$E$18-'Ejercicio 3 - TIR'!$C$18)*('Ejercicio 3 - TIR'!$E$18-'Ejercicio 3 - TIR'!$D$18)*(1-F201)))</f>
        <v>37769.0371624346</v>
      </c>
      <c r="H201" s="16">
        <f ca="1" t="shared" ref="H201:L201" si="1506">RAND()</f>
        <v>0.617729711700951</v>
      </c>
      <c r="I201" s="17">
        <f ca="1">IF(H201&lt;=('Ejercicio 3 - TIR'!$D$18-'Ejercicio 3 - TIR'!$C$18)/('Ejercicio 3 - TIR'!$E$18-'Ejercicio 3 - TIR'!$C$18),'Ejercicio 3 - TIR'!$C$18+SQRT(('Ejercicio 3 - TIR'!$E$18-'Ejercicio 3 - TIR'!$C$18)*('Ejercicio 3 - TIR'!$D$18-'Ejercicio 3 - TIR'!$C$18)*H201),'Ejercicio 3 - TIR'!$E$18-SQRT(('Ejercicio 3 - TIR'!$E$18-'Ejercicio 3 - TIR'!$C$18)*('Ejercicio 3 - TIR'!$E$18-'Ejercicio 3 - TIR'!$D$18)*(1-H201)))</f>
        <v>39625.9782232842</v>
      </c>
      <c r="J201" s="16">
        <f ca="1" t="shared" si="1506"/>
        <v>0.395238300716134</v>
      </c>
      <c r="K201" s="17">
        <f ca="1">IF(J201&lt;=('Ejercicio 3 - TIR'!$D$18-'Ejercicio 3 - TIR'!$C$18)/('Ejercicio 3 - TIR'!$E$18-'Ejercicio 3 - TIR'!$C$18),'Ejercicio 3 - TIR'!$C$18+SQRT(('Ejercicio 3 - TIR'!$E$18-'Ejercicio 3 - TIR'!$C$18)*('Ejercicio 3 - TIR'!$D$18-'Ejercicio 3 - TIR'!$C$18)*J201),'Ejercicio 3 - TIR'!$E$18-SQRT(('Ejercicio 3 - TIR'!$E$18-'Ejercicio 3 - TIR'!$C$18)*('Ejercicio 3 - TIR'!$E$18-'Ejercicio 3 - TIR'!$D$18)*(1-J201)))</f>
        <v>37699.7237033169</v>
      </c>
      <c r="L201" s="16">
        <f ca="1" t="shared" si="1506"/>
        <v>0.421711820421246</v>
      </c>
      <c r="M201" s="17">
        <f ca="1">IF(L201&lt;=('Ejercicio 3 - TIR'!$D$18-'Ejercicio 3 - TIR'!$C$18)/('Ejercicio 3 - TIR'!$E$18-'Ejercicio 3 - TIR'!$C$18),'Ejercicio 3 - TIR'!$C$18+SQRT(('Ejercicio 3 - TIR'!$E$18-'Ejercicio 3 - TIR'!$C$18)*('Ejercicio 3 - TIR'!$D$18-'Ejercicio 3 - TIR'!$C$18)*L201),'Ejercicio 3 - TIR'!$E$18-SQRT(('Ejercicio 3 - TIR'!$E$18-'Ejercicio 3 - TIR'!$C$18)*('Ejercicio 3 - TIR'!$E$18-'Ejercicio 3 - TIR'!$D$18)*(1-L201)))</f>
        <v>37953.4126677287</v>
      </c>
      <c r="N201" s="16">
        <f ca="1" t="shared" ref="N201:R201" si="1507">RAND()</f>
        <v>0.535698804040266</v>
      </c>
      <c r="O201" s="17">
        <f ca="1">IF(N201&lt;=('Ejercicio 3 - TIR'!$D$18-'Ejercicio 3 - TIR'!$C$18)/('Ejercicio 3 - TIR'!$E$18-'Ejercicio 3 - TIR'!$C$18),'Ejercicio 3 - TIR'!$C$18+SQRT(('Ejercicio 3 - TIR'!$E$18-'Ejercicio 3 - TIR'!$C$18)*('Ejercicio 3 - TIR'!$D$18-'Ejercicio 3 - TIR'!$C$18)*N201),'Ejercicio 3 - TIR'!$E$18-SQRT(('Ejercicio 3 - TIR'!$E$18-'Ejercicio 3 - TIR'!$C$18)*('Ejercicio 3 - TIR'!$E$18-'Ejercicio 3 - TIR'!$D$18)*(1-N201)))</f>
        <v>38964.0850400942</v>
      </c>
      <c r="P201" s="16">
        <f ca="1" t="shared" si="1507"/>
        <v>0.37297406292446</v>
      </c>
      <c r="Q201" s="18">
        <f ca="1">IF(P201&lt;=('Ejercicio 3 - TIR'!$D$22-'Ejercicio 3 - TIR'!$C$22)/('Ejercicio 3 - TIR'!$E$22-'Ejercicio 3 - TIR'!$C$22),'Ejercicio 3 - TIR'!$C$22+SQRT(('Ejercicio 3 - TIR'!$E$22-'Ejercicio 3 - TIR'!$C$22)*('Ejercicio 3 - TIR'!$D$22-'Ejercicio 3 - TIR'!$C$22)*P201),'Ejercicio 3 - TIR'!$E$22-SQRT(('Ejercicio 3 - TIR'!$E$22-'Ejercicio 3 - TIR'!$C$22)*('Ejercicio 3 - TIR'!$E$22-'Ejercicio 3 - TIR'!$D$22)*(1-P201)))</f>
        <v>0.145910486550122</v>
      </c>
      <c r="R201" s="16">
        <f ca="1" t="shared" si="1507"/>
        <v>0.495881895781859</v>
      </c>
      <c r="S201" s="18">
        <f ca="1">IF(R201&lt;=('Ejercicio 3 - TIR'!$D$23-'Ejercicio 3 - TIR'!$C$23)/('Ejercicio 3 - TIR'!$E$23-'Ejercicio 3 - TIR'!$C$23),'Ejercicio 3 - TIR'!$C$23+SQRT(('Ejercicio 3 - TIR'!$E$23-'Ejercicio 3 - TIR'!$C$23)*('Ejercicio 3 - TIR'!$D$23-'Ejercicio 3 - TIR'!$C$23)*R201),'Ejercicio 3 - TIR'!$E$23-SQRT(('Ejercicio 3 - TIR'!$E$23-'Ejercicio 3 - TIR'!$C$23)*('Ejercicio 3 - TIR'!$E$23-'Ejercicio 3 - TIR'!$D$23)*(1-R201)))</f>
        <v>0.149876201438726</v>
      </c>
      <c r="T201" s="16">
        <f ca="1" t="shared" ref="T201:X201" si="1508">RAND()</f>
        <v>0.618533003113542</v>
      </c>
      <c r="U201" s="18">
        <f ca="1">IF(T201&lt;=('Ejercicio 3 - TIR'!$D$24-'Ejercicio 3 - TIR'!$C$24)/('Ejercicio 3 - TIR'!$E$24-'Ejercicio 3 - TIR'!$C$24),'Ejercicio 3 - TIR'!$C$24+SQRT(('Ejercicio 3 - TIR'!$E$24-'Ejercicio 3 - TIR'!$C$24)*('Ejercicio 3 - TIR'!$D$24-'Ejercicio 3 - TIR'!$C$24)*T201),'Ejercicio 3 - TIR'!$E$24-SQRT(('Ejercicio 3 - TIR'!$E$24-'Ejercicio 3 - TIR'!$C$24)*('Ejercicio 3 - TIR'!$E$24-'Ejercicio 3 - TIR'!$D$24)*(1-T201)))</f>
        <v>0.187318084644836</v>
      </c>
      <c r="V201" s="16">
        <f ca="1" t="shared" si="1508"/>
        <v>0.414433347907734</v>
      </c>
      <c r="W201" s="18">
        <f ca="1">IF(V201&lt;=('Ejercicio 3 - TIR'!$D$25-'Ejercicio 3 - TIR'!$C$25)/('Ejercicio 3 - TIR'!$E$25-'Ejercicio 3 - TIR'!$C$25),'Ejercicio 3 - TIR'!$C$25+SQRT(('Ejercicio 3 - TIR'!$E$25-'Ejercicio 3 - TIR'!$C$25)*('Ejercicio 3 - TIR'!$D$25-'Ejercicio 3 - TIR'!$C$25)*V201),'Ejercicio 3 - TIR'!$E$25-SQRT(('Ejercicio 3 - TIR'!$E$25-'Ejercicio 3 - TIR'!$C$25)*('Ejercicio 3 - TIR'!$E$25-'Ejercicio 3 - TIR'!$D$25)*(1-V201)))</f>
        <v>0.204728780861093</v>
      </c>
      <c r="X201" s="16">
        <f ca="1" t="shared" si="1508"/>
        <v>0.986497307089348</v>
      </c>
      <c r="Y201" s="18">
        <f ca="1">IF(X201&lt;=('Ejercicio 3 - TIR'!$D$26-'Ejercicio 3 - TIR'!$C$26)/('Ejercicio 3 - TIR'!$E$26-'Ejercicio 3 - TIR'!$C$26),'Ejercicio 3 - TIR'!$C$26+SQRT(('Ejercicio 3 - TIR'!$E$26-'Ejercicio 3 - TIR'!$C$26)*('Ejercicio 3 - TIR'!$D$26-'Ejercicio 3 - TIR'!$C$26)*X201),'Ejercicio 3 - TIR'!$E$26-SQRT(('Ejercicio 3 - TIR'!$E$26-'Ejercicio 3 - TIR'!$C$26)*('Ejercicio 3 - TIR'!$E$26-'Ejercicio 3 - TIR'!$D$26)*(1-X201)))</f>
        <v>0.271460998786888</v>
      </c>
      <c r="Z201" s="16">
        <f ca="1" t="shared" si="1432"/>
        <v>1.14591048655012</v>
      </c>
      <c r="AA201" s="16">
        <f ca="1" t="shared" si="1433"/>
        <v>1.31765519746306</v>
      </c>
      <c r="AB201" s="16">
        <f ca="1" t="shared" si="1434"/>
        <v>1.56447584527415</v>
      </c>
      <c r="AC201" s="16">
        <f ca="1" t="shared" si="1435"/>
        <v>1.88476907776375</v>
      </c>
      <c r="AD201" s="16">
        <f ca="1" t="shared" si="1436"/>
        <v>2.39641037409615</v>
      </c>
      <c r="AE201" s="15">
        <f ca="1" t="shared" si="1437"/>
        <v>4185.19088895677</v>
      </c>
      <c r="AF201" s="15">
        <f ca="1" t="shared" si="1438"/>
        <v>4812.45140168958</v>
      </c>
      <c r="AG201" s="15">
        <f ca="1" t="shared" si="1439"/>
        <v>5713.91058070043</v>
      </c>
      <c r="AH201" s="15">
        <f ca="1" t="shared" si="1440"/>
        <v>6883.71252783653</v>
      </c>
      <c r="AI201" s="15">
        <f ca="1" t="shared" si="1441"/>
        <v>8752.37200600485</v>
      </c>
      <c r="AJ201" s="17">
        <f ca="1" t="shared" si="1442"/>
        <v>43279.935751335</v>
      </c>
      <c r="AK201" s="17">
        <f ca="1" t="shared" si="1443"/>
        <v>52213.3761604684</v>
      </c>
      <c r="AL201" s="17">
        <f ca="1" t="shared" si="1444"/>
        <v>58980.3071073486</v>
      </c>
      <c r="AM201" s="17">
        <f ca="1" t="shared" si="1445"/>
        <v>71533.4185917422</v>
      </c>
      <c r="AN201" s="17">
        <f ca="1" t="shared" si="1446"/>
        <v>93373.9376072461</v>
      </c>
      <c r="AO201" s="17">
        <f ca="1">C201/'Ejercicio 3 - TIR'!$D$7</f>
        <v>18170.0670738486</v>
      </c>
      <c r="AP201" s="17">
        <f ca="1" t="shared" si="1447"/>
        <v>25109.8686774864</v>
      </c>
      <c r="AQ201" s="17">
        <f ca="1" t="shared" si="1448"/>
        <v>34043.3090866198</v>
      </c>
      <c r="AR201" s="17">
        <f ca="1" t="shared" si="1449"/>
        <v>40810.2400335</v>
      </c>
      <c r="AS201" s="17">
        <f ca="1" t="shared" si="1450"/>
        <v>53363.3515178936</v>
      </c>
      <c r="AT201" s="17">
        <f ca="1" t="shared" si="1451"/>
        <v>75203.8705333975</v>
      </c>
      <c r="AU201" s="17">
        <f ca="1">AP201*'Ejercicio 3 - TIR'!$D$5</f>
        <v>12554.9343387432</v>
      </c>
      <c r="AV201" s="17">
        <f ca="1">AQ201*'Ejercicio 3 - TIR'!$D$5</f>
        <v>17021.6545433099</v>
      </c>
      <c r="AW201" s="17">
        <f ca="1">AR201*'Ejercicio 3 - TIR'!$D$5</f>
        <v>20405.12001675</v>
      </c>
      <c r="AX201" s="17">
        <f ca="1">AS201*'Ejercicio 3 - TIR'!$D$5</f>
        <v>26681.6757589468</v>
      </c>
      <c r="AY201" s="17">
        <f ca="1">AT201*'Ejercicio 3 - TIR'!$D$5</f>
        <v>37601.9352666988</v>
      </c>
      <c r="AZ201" s="17">
        <f ca="1" t="shared" ref="AZ201:BD201" si="1509">AJ201-AU201-AE201</f>
        <v>26539.810523635</v>
      </c>
      <c r="BA201" s="17">
        <f ca="1" t="shared" si="1509"/>
        <v>30379.2702154689</v>
      </c>
      <c r="BB201" s="17">
        <f ca="1" t="shared" si="1509"/>
        <v>32861.2765098982</v>
      </c>
      <c r="BC201" s="17">
        <f ca="1" t="shared" si="1509"/>
        <v>37968.0303049588</v>
      </c>
      <c r="BD201" s="17">
        <f ca="1" t="shared" si="1509"/>
        <v>47019.6303345425</v>
      </c>
      <c r="BE201" s="17">
        <f ca="1" t="shared" ref="BE201:BI201" si="1510">AZ201/Z201</f>
        <v>23160.4569773471</v>
      </c>
      <c r="BF201" s="17">
        <f ca="1" t="shared" si="1510"/>
        <v>23055.553739673</v>
      </c>
      <c r="BG201" s="17">
        <f ca="1" t="shared" si="1510"/>
        <v>21004.6557185034</v>
      </c>
      <c r="BH201" s="17">
        <f ca="1" t="shared" si="1510"/>
        <v>20144.6589679873</v>
      </c>
      <c r="BI201" s="17">
        <f ca="1" t="shared" si="1510"/>
        <v>19620.8591161173</v>
      </c>
      <c r="BJ201" s="17">
        <f ca="1" t="shared" si="1454"/>
        <v>68736.9023365122</v>
      </c>
      <c r="BK201" s="17">
        <f ca="1" t="shared" si="1455"/>
        <v>43542.9372337935</v>
      </c>
      <c r="BL201" s="17">
        <f ca="1" t="shared" si="1456"/>
        <v>112279.839570306</v>
      </c>
      <c r="BM201" s="17">
        <f ca="1">BK201*'Ejercicio 3 - TIR'!$D$5</f>
        <v>21771.4686168968</v>
      </c>
      <c r="BN201" s="17">
        <f ca="1" t="shared" si="1457"/>
        <v>90508.370953409</v>
      </c>
      <c r="BO201" s="17">
        <f ca="1" t="shared" si="1458"/>
        <v>37768.310441214</v>
      </c>
      <c r="BP201" s="17">
        <f ca="1" t="shared" si="1459"/>
        <v>-119533.612273533</v>
      </c>
      <c r="BQ201" s="17">
        <f ca="1" t="shared" ref="BQ201:BT201" si="1511">BE201</f>
        <v>23160.4569773471</v>
      </c>
      <c r="BR201" s="17">
        <f ca="1" t="shared" si="1511"/>
        <v>23055.553739673</v>
      </c>
      <c r="BS201" s="17">
        <f ca="1" t="shared" si="1511"/>
        <v>21004.6557185034</v>
      </c>
      <c r="BT201" s="17">
        <f ca="1" t="shared" si="1511"/>
        <v>20144.6589679873</v>
      </c>
      <c r="BU201" s="17">
        <f ca="1" t="shared" si="1461"/>
        <v>57389.1695573313</v>
      </c>
      <c r="BV201" s="19">
        <f ca="1" t="shared" si="1462"/>
        <v>5.81576926921186</v>
      </c>
    </row>
    <row r="202" ht="15" customHeight="1" spans="1:74">
      <c r="A202" s="15">
        <v>201</v>
      </c>
      <c r="B202" s="16">
        <f ca="1" t="shared" ref="B202:F202" si="1512">RAND()</f>
        <v>0.747154961512636</v>
      </c>
      <c r="C202" s="17">
        <f ca="1">IF(B202&lt;=('Ejercicio 3 - TIR'!$D$13-'Ejercicio 3 - TIR'!$C$13)/('Ejercicio 3 - TIR'!$E$13-'Ejercicio 3 - TIR'!$C$13),'Ejercicio 3 - TIR'!$C$13+SQRT(('Ejercicio 3 - TIR'!$E$13-'Ejercicio 3 - TIR'!$C$13)*('Ejercicio 3 - TIR'!$D$13-'Ejercicio 3 - TIR'!$C$13)*B202),'Ejercicio 3 - TIR'!$E$13-SQRT(('Ejercicio 3 - TIR'!$E$13-'Ejercicio 3 - TIR'!$C$13)*('Ejercicio 3 - TIR'!$E$13-'Ejercicio 3 - TIR'!$D$13)*(1-B202)))</f>
        <v>82581.2157087575</v>
      </c>
      <c r="D202" s="16">
        <f ca="1" t="shared" si="1512"/>
        <v>0.731666069363163</v>
      </c>
      <c r="E202" s="17">
        <f ca="1">IF(D202&lt;=('Ejercicio 3 - TIR'!$D$14-'Ejercicio 3 - TIR'!$C$14)/('Ejercicio 3 - TIR'!$E$14-'Ejercicio 3 - TIR'!$C$14),'Ejercicio 3 - TIR'!$C$14+SQRT(('Ejercicio 3 - TIR'!$E$14-'Ejercicio 3 - TIR'!$C$14)*('Ejercicio 3 - TIR'!$D$14-'Ejercicio 3 - TIR'!$C$14)*D202),'Ejercicio 3 - TIR'!$E$14-SQRT(('Ejercicio 3 - TIR'!$E$14-'Ejercicio 3 - TIR'!$C$14)*('Ejercicio 3 - TIR'!$E$14-'Ejercicio 3 - TIR'!$D$14)*(1-D202)))</f>
        <v>33655.7041686626</v>
      </c>
      <c r="F202" s="16">
        <f ca="1" t="shared" si="1512"/>
        <v>0.0453185124250228</v>
      </c>
      <c r="G202" s="17">
        <f ca="1">IF(F202&lt;=('Ejercicio 3 - TIR'!$D$18-'Ejercicio 3 - TIR'!$C$18)/('Ejercicio 3 - TIR'!$E$18-'Ejercicio 3 - TIR'!$C$18),'Ejercicio 3 - TIR'!$C$18+SQRT(('Ejercicio 3 - TIR'!$E$18-'Ejercicio 3 - TIR'!$C$18)*('Ejercicio 3 - TIR'!$D$18-'Ejercicio 3 - TIR'!$C$18)*F202),'Ejercicio 3 - TIR'!$E$18-SQRT(('Ejercicio 3 - TIR'!$E$18-'Ejercicio 3 - TIR'!$C$18)*('Ejercicio 3 - TIR'!$E$18-'Ejercicio 3 - TIR'!$D$18)*(1-F202)))</f>
        <v>32607.2546603187</v>
      </c>
      <c r="H202" s="16">
        <f ca="1" t="shared" ref="H202:L202" si="1513">RAND()</f>
        <v>0.645050834191494</v>
      </c>
      <c r="I202" s="17">
        <f ca="1">IF(H202&lt;=('Ejercicio 3 - TIR'!$D$18-'Ejercicio 3 - TIR'!$C$18)/('Ejercicio 3 - TIR'!$E$18-'Ejercicio 3 - TIR'!$C$18),'Ejercicio 3 - TIR'!$C$18+SQRT(('Ejercicio 3 - TIR'!$E$18-'Ejercicio 3 - TIR'!$C$18)*('Ejercicio 3 - TIR'!$D$18-'Ejercicio 3 - TIR'!$C$18)*H202),'Ejercicio 3 - TIR'!$E$18-SQRT(('Ejercicio 3 - TIR'!$E$18-'Ejercicio 3 - TIR'!$C$18)*('Ejercicio 3 - TIR'!$E$18-'Ejercicio 3 - TIR'!$D$18)*(1-H202)))</f>
        <v>39836.5453858926</v>
      </c>
      <c r="J202" s="16">
        <f ca="1" t="shared" si="1513"/>
        <v>0.505157547084162</v>
      </c>
      <c r="K202" s="17">
        <f ca="1">IF(J202&lt;=('Ejercicio 3 - TIR'!$D$18-'Ejercicio 3 - TIR'!$C$18)/('Ejercicio 3 - TIR'!$E$18-'Ejercicio 3 - TIR'!$C$18),'Ejercicio 3 - TIR'!$C$18+SQRT(('Ejercicio 3 - TIR'!$E$18-'Ejercicio 3 - TIR'!$C$18)*('Ejercicio 3 - TIR'!$D$18-'Ejercicio 3 - TIR'!$C$18)*J202),'Ejercicio 3 - TIR'!$E$18-SQRT(('Ejercicio 3 - TIR'!$E$18-'Ejercicio 3 - TIR'!$C$18)*('Ejercicio 3 - TIR'!$E$18-'Ejercicio 3 - TIR'!$D$18)*(1-J202)))</f>
        <v>38704.8051134201</v>
      </c>
      <c r="L202" s="16">
        <f ca="1" t="shared" si="1513"/>
        <v>0.877241430134327</v>
      </c>
      <c r="M202" s="17">
        <f ca="1">IF(L202&lt;=('Ejercicio 3 - TIR'!$D$18-'Ejercicio 3 - TIR'!$C$18)/('Ejercicio 3 - TIR'!$E$18-'Ejercicio 3 - TIR'!$C$18),'Ejercicio 3 - TIR'!$C$18+SQRT(('Ejercicio 3 - TIR'!$E$18-'Ejercicio 3 - TIR'!$C$18)*('Ejercicio 3 - TIR'!$D$18-'Ejercicio 3 - TIR'!$C$18)*L202),'Ejercicio 3 - TIR'!$E$18-SQRT(('Ejercicio 3 - TIR'!$E$18-'Ejercicio 3 - TIR'!$C$18)*('Ejercicio 3 - TIR'!$E$18-'Ejercicio 3 - TIR'!$D$18)*(1-L202)))</f>
        <v>41965.7138005907</v>
      </c>
      <c r="N202" s="16">
        <f ca="1" t="shared" ref="N202:R202" si="1514">RAND()</f>
        <v>0.297945856554002</v>
      </c>
      <c r="O202" s="17">
        <f ca="1">IF(N202&lt;=('Ejercicio 3 - TIR'!$D$18-'Ejercicio 3 - TIR'!$C$18)/('Ejercicio 3 - TIR'!$E$18-'Ejercicio 3 - TIR'!$C$18),'Ejercicio 3 - TIR'!$C$18+SQRT(('Ejercicio 3 - TIR'!$E$18-'Ejercicio 3 - TIR'!$C$18)*('Ejercicio 3 - TIR'!$D$18-'Ejercicio 3 - TIR'!$C$18)*N202),'Ejercicio 3 - TIR'!$E$18-SQRT(('Ejercicio 3 - TIR'!$E$18-'Ejercicio 3 - TIR'!$C$18)*('Ejercicio 3 - TIR'!$E$18-'Ejercicio 3 - TIR'!$D$18)*(1-N202)))</f>
        <v>36685.1984625066</v>
      </c>
      <c r="P202" s="16">
        <f ca="1" t="shared" si="1514"/>
        <v>0.851086068304028</v>
      </c>
      <c r="Q202" s="18">
        <f ca="1">IF(P202&lt;=('Ejercicio 3 - TIR'!$D$22-'Ejercicio 3 - TIR'!$C$22)/('Ejercicio 3 - TIR'!$E$22-'Ejercicio 3 - TIR'!$C$22),'Ejercicio 3 - TIR'!$C$22+SQRT(('Ejercicio 3 - TIR'!$E$22-'Ejercicio 3 - TIR'!$C$22)*('Ejercicio 3 - TIR'!$D$22-'Ejercicio 3 - TIR'!$C$22)*P202),'Ejercicio 3 - TIR'!$E$22-SQRT(('Ejercicio 3 - TIR'!$E$22-'Ejercicio 3 - TIR'!$C$22)*('Ejercicio 3 - TIR'!$E$22-'Ejercicio 3 - TIR'!$D$22)*(1-P202)))</f>
        <v>0.16362791775452</v>
      </c>
      <c r="R202" s="16">
        <f ca="1" t="shared" si="1514"/>
        <v>0.887291122339197</v>
      </c>
      <c r="S202" s="18">
        <f ca="1">IF(R202&lt;=('Ejercicio 3 - TIR'!$D$23-'Ejercicio 3 - TIR'!$C$23)/('Ejercicio 3 - TIR'!$E$23-'Ejercicio 3 - TIR'!$C$23),'Ejercicio 3 - TIR'!$C$23+SQRT(('Ejercicio 3 - TIR'!$E$23-'Ejercicio 3 - TIR'!$C$23)*('Ejercicio 3 - TIR'!$D$23-'Ejercicio 3 - TIR'!$C$23)*R202),'Ejercicio 3 - TIR'!$E$23-SQRT(('Ejercicio 3 - TIR'!$E$23-'Ejercicio 3 - TIR'!$C$23)*('Ejercicio 3 - TIR'!$E$23-'Ejercicio 3 - TIR'!$D$23)*(1-R202)))</f>
        <v>0.165756546072337</v>
      </c>
      <c r="T202" s="16">
        <f ca="1" t="shared" ref="T202:X202" si="1515">RAND()</f>
        <v>0.673161258723002</v>
      </c>
      <c r="U202" s="18">
        <f ca="1">IF(T202&lt;=('Ejercicio 3 - TIR'!$D$24-'Ejercicio 3 - TIR'!$C$24)/('Ejercicio 3 - TIR'!$E$24-'Ejercicio 3 - TIR'!$C$24),'Ejercicio 3 - TIR'!$C$24+SQRT(('Ejercicio 3 - TIR'!$E$24-'Ejercicio 3 - TIR'!$C$24)*('Ejercicio 3 - TIR'!$D$24-'Ejercicio 3 - TIR'!$C$24)*T202),'Ejercicio 3 - TIR'!$E$24-SQRT(('Ejercicio 3 - TIR'!$E$24-'Ejercicio 3 - TIR'!$C$24)*('Ejercicio 3 - TIR'!$E$24-'Ejercicio 3 - TIR'!$D$24)*(1-T202)))</f>
        <v>0.189748578949484</v>
      </c>
      <c r="V202" s="16">
        <f ca="1" t="shared" si="1515"/>
        <v>0.631853114788012</v>
      </c>
      <c r="W202" s="18">
        <f ca="1">IF(V202&lt;=('Ejercicio 3 - TIR'!$D$25-'Ejercicio 3 - TIR'!$C$25)/('Ejercicio 3 - TIR'!$E$25-'Ejercicio 3 - TIR'!$C$25),'Ejercicio 3 - TIR'!$C$25+SQRT(('Ejercicio 3 - TIR'!$E$25-'Ejercicio 3 - TIR'!$C$25)*('Ejercicio 3 - TIR'!$D$25-'Ejercicio 3 - TIR'!$C$25)*V202),'Ejercicio 3 - TIR'!$E$25-SQRT(('Ejercicio 3 - TIR'!$E$25-'Ejercicio 3 - TIR'!$C$25)*('Ejercicio 3 - TIR'!$E$25-'Ejercicio 3 - TIR'!$D$25)*(1-V202)))</f>
        <v>0.214104121430978</v>
      </c>
      <c r="X202" s="16">
        <f ca="1" t="shared" si="1515"/>
        <v>0.0549654876183343</v>
      </c>
      <c r="Y202" s="18">
        <f ca="1">IF(X202&lt;=('Ejercicio 3 - TIR'!$D$26-'Ejercicio 3 - TIR'!$C$26)/('Ejercicio 3 - TIR'!$E$26-'Ejercicio 3 - TIR'!$C$26),'Ejercicio 3 - TIR'!$C$26+SQRT(('Ejercicio 3 - TIR'!$E$26-'Ejercicio 3 - TIR'!$C$26)*('Ejercicio 3 - TIR'!$D$26-'Ejercicio 3 - TIR'!$C$26)*X202),'Ejercicio 3 - TIR'!$E$26-SQRT(('Ejercicio 3 - TIR'!$E$26-'Ejercicio 3 - TIR'!$C$26)*('Ejercicio 3 - TIR'!$E$26-'Ejercicio 3 - TIR'!$D$26)*(1-X202)))</f>
        <v>0.202182233644513</v>
      </c>
      <c r="Z202" s="16">
        <f ca="1" t="shared" si="1432"/>
        <v>1.16362791775452</v>
      </c>
      <c r="AA202" s="16">
        <f ca="1" t="shared" si="1433"/>
        <v>1.35650686231486</v>
      </c>
      <c r="AB202" s="16">
        <f ca="1" t="shared" si="1434"/>
        <v>1.61390211177432</v>
      </c>
      <c r="AC202" s="16">
        <f ca="1" t="shared" si="1435"/>
        <v>1.95944520549136</v>
      </c>
      <c r="AD202" s="16">
        <f ca="1" t="shared" si="1436"/>
        <v>2.35561021384164</v>
      </c>
      <c r="AE202" s="15">
        <f ca="1" t="shared" si="1437"/>
        <v>5507.01279368039</v>
      </c>
      <c r="AF202" s="15">
        <f ca="1" t="shared" si="1438"/>
        <v>6419.83621353702</v>
      </c>
      <c r="AG202" s="15">
        <f ca="1" t="shared" si="1439"/>
        <v>7637.99101214411</v>
      </c>
      <c r="AH202" s="15">
        <f ca="1" t="shared" si="1440"/>
        <v>9273.31636729693</v>
      </c>
      <c r="AI202" s="15">
        <f ca="1" t="shared" si="1441"/>
        <v>11148.2161837292</v>
      </c>
      <c r="AJ202" s="17">
        <f ca="1" t="shared" si="1442"/>
        <v>37942.711844078</v>
      </c>
      <c r="AK202" s="17">
        <f ca="1" t="shared" si="1443"/>
        <v>54038.5471868804</v>
      </c>
      <c r="AL202" s="17">
        <f ca="1" t="shared" si="1444"/>
        <v>62465.7667083623</v>
      </c>
      <c r="AM202" s="17">
        <f ca="1" t="shared" si="1445"/>
        <v>82229.5167015903</v>
      </c>
      <c r="AN202" s="17">
        <f ca="1" t="shared" si="1446"/>
        <v>86416.0281950881</v>
      </c>
      <c r="AO202" s="17">
        <f ca="1">C202/'Ejercicio 3 - TIR'!$D$7</f>
        <v>16516.2431417515</v>
      </c>
      <c r="AP202" s="17">
        <f ca="1" t="shared" si="1447"/>
        <v>21426.4687023265</v>
      </c>
      <c r="AQ202" s="17">
        <f ca="1" t="shared" si="1448"/>
        <v>37522.3040451289</v>
      </c>
      <c r="AR202" s="17">
        <f ca="1" t="shared" si="1449"/>
        <v>45949.5235666108</v>
      </c>
      <c r="AS202" s="17">
        <f ca="1" t="shared" si="1450"/>
        <v>65713.2735598388</v>
      </c>
      <c r="AT202" s="17">
        <f ca="1" t="shared" si="1451"/>
        <v>69899.7850533366</v>
      </c>
      <c r="AU202" s="17">
        <f ca="1">AP202*'Ejercicio 3 - TIR'!$D$5</f>
        <v>10713.2343511632</v>
      </c>
      <c r="AV202" s="17">
        <f ca="1">AQ202*'Ejercicio 3 - TIR'!$D$5</f>
        <v>18761.1520225645</v>
      </c>
      <c r="AW202" s="17">
        <f ca="1">AR202*'Ejercicio 3 - TIR'!$D$5</f>
        <v>22974.7617833054</v>
      </c>
      <c r="AX202" s="17">
        <f ca="1">AS202*'Ejercicio 3 - TIR'!$D$5</f>
        <v>32856.6367799194</v>
      </c>
      <c r="AY202" s="17">
        <f ca="1">AT202*'Ejercicio 3 - TIR'!$D$5</f>
        <v>34949.8925266683</v>
      </c>
      <c r="AZ202" s="17">
        <f ca="1" t="shared" ref="AZ202:BD202" si="1516">AJ202-AU202-AE202</f>
        <v>21722.4646992344</v>
      </c>
      <c r="BA202" s="17">
        <f ca="1" t="shared" si="1516"/>
        <v>28857.558950779</v>
      </c>
      <c r="BB202" s="17">
        <f ca="1" t="shared" si="1516"/>
        <v>31853.0139129128</v>
      </c>
      <c r="BC202" s="17">
        <f ca="1" t="shared" si="1516"/>
        <v>40099.563554374</v>
      </c>
      <c r="BD202" s="17">
        <f ca="1" t="shared" si="1516"/>
        <v>40317.9194846906</v>
      </c>
      <c r="BE202" s="17">
        <f ca="1" t="shared" ref="BE202:BI202" si="1517">AZ202/Z202</f>
        <v>18667.8785957222</v>
      </c>
      <c r="BF202" s="17">
        <f ca="1" t="shared" si="1517"/>
        <v>21273.4338118526</v>
      </c>
      <c r="BG202" s="17">
        <f ca="1" t="shared" si="1517"/>
        <v>19736.6455378719</v>
      </c>
      <c r="BH202" s="17">
        <f ca="1" t="shared" si="1517"/>
        <v>20464.7537180395</v>
      </c>
      <c r="BI202" s="17">
        <f ca="1" t="shared" si="1517"/>
        <v>17115.7007419059</v>
      </c>
      <c r="BJ202" s="17">
        <f ca="1" t="shared" si="1454"/>
        <v>79279.7204937342</v>
      </c>
      <c r="BK202" s="17">
        <f ca="1" t="shared" si="1455"/>
        <v>38905.8310390018</v>
      </c>
      <c r="BL202" s="17">
        <f ca="1" t="shared" si="1456"/>
        <v>118185.551532736</v>
      </c>
      <c r="BM202" s="17">
        <f ca="1">BK202*'Ejercicio 3 - TIR'!$D$5</f>
        <v>19452.9155195009</v>
      </c>
      <c r="BN202" s="17">
        <f ca="1" t="shared" si="1457"/>
        <v>98732.6360132351</v>
      </c>
      <c r="BO202" s="17">
        <f ca="1" t="shared" si="1458"/>
        <v>41913.8257395383</v>
      </c>
      <c r="BP202" s="17">
        <f ca="1" t="shared" si="1459"/>
        <v>-116236.91987742</v>
      </c>
      <c r="BQ202" s="17">
        <f ca="1" t="shared" ref="BQ202:BT202" si="1518">BE202</f>
        <v>18667.8785957222</v>
      </c>
      <c r="BR202" s="17">
        <f ca="1" t="shared" si="1518"/>
        <v>21273.4338118526</v>
      </c>
      <c r="BS202" s="17">
        <f ca="1" t="shared" si="1518"/>
        <v>19736.6455378719</v>
      </c>
      <c r="BT202" s="17">
        <f ca="1" t="shared" si="1518"/>
        <v>20464.7537180395</v>
      </c>
      <c r="BU202" s="17">
        <f ca="1" t="shared" si="1461"/>
        <v>59029.5264814443</v>
      </c>
      <c r="BV202" s="19">
        <f ca="1" t="shared" si="1462"/>
        <v>5.25350660116355</v>
      </c>
    </row>
    <row r="203" ht="15" customHeight="1" spans="1:74">
      <c r="A203" s="15">
        <v>202</v>
      </c>
      <c r="B203" s="16">
        <f ca="1" t="shared" ref="B203:F203" si="1519">RAND()</f>
        <v>0.27855563575384</v>
      </c>
      <c r="C203" s="17">
        <f ca="1">IF(B203&lt;=('Ejercicio 3 - TIR'!$D$13-'Ejercicio 3 - TIR'!$C$13)/('Ejercicio 3 - TIR'!$E$13-'Ejercicio 3 - TIR'!$C$13),'Ejercicio 3 - TIR'!$C$13+SQRT(('Ejercicio 3 - TIR'!$E$13-'Ejercicio 3 - TIR'!$C$13)*('Ejercicio 3 - TIR'!$D$13-'Ejercicio 3 - TIR'!$C$13)*B203),'Ejercicio 3 - TIR'!$E$13-SQRT(('Ejercicio 3 - TIR'!$E$13-'Ejercicio 3 - TIR'!$C$13)*('Ejercicio 3 - TIR'!$E$13-'Ejercicio 3 - TIR'!$D$13)*(1-B203)))</f>
        <v>70576.6548962326</v>
      </c>
      <c r="D203" s="16">
        <f ca="1" t="shared" si="1519"/>
        <v>0.772500142316251</v>
      </c>
      <c r="E203" s="17">
        <f ca="1">IF(D203&lt;=('Ejercicio 3 - TIR'!$D$14-'Ejercicio 3 - TIR'!$C$14)/('Ejercicio 3 - TIR'!$E$14-'Ejercicio 3 - TIR'!$C$14),'Ejercicio 3 - TIR'!$C$14+SQRT(('Ejercicio 3 - TIR'!$E$14-'Ejercicio 3 - TIR'!$C$14)*('Ejercicio 3 - TIR'!$D$14-'Ejercicio 3 - TIR'!$C$14)*D203),'Ejercicio 3 - TIR'!$E$14-SQRT(('Ejercicio 3 - TIR'!$E$14-'Ejercicio 3 - TIR'!$C$14)*('Ejercicio 3 - TIR'!$E$14-'Ejercicio 3 - TIR'!$D$14)*(1-D203)))</f>
        <v>34158.3411043983</v>
      </c>
      <c r="F203" s="16">
        <f ca="1" t="shared" si="1519"/>
        <v>0.443962941234855</v>
      </c>
      <c r="G203" s="17">
        <f ca="1">IF(F203&lt;=('Ejercicio 3 - TIR'!$D$18-'Ejercicio 3 - TIR'!$C$18)/('Ejercicio 3 - TIR'!$E$18-'Ejercicio 3 - TIR'!$C$18),'Ejercicio 3 - TIR'!$C$18+SQRT(('Ejercicio 3 - TIR'!$E$18-'Ejercicio 3 - TIR'!$C$18)*('Ejercicio 3 - TIR'!$D$18-'Ejercicio 3 - TIR'!$C$18)*F203),'Ejercicio 3 - TIR'!$E$18-SQRT(('Ejercicio 3 - TIR'!$E$18-'Ejercicio 3 - TIR'!$C$18)*('Ejercicio 3 - TIR'!$E$18-'Ejercicio 3 - TIR'!$D$18)*(1-F203)))</f>
        <v>38160.5417213092</v>
      </c>
      <c r="H203" s="16">
        <f ca="1" t="shared" ref="H203:L203" si="1520">RAND()</f>
        <v>0.919407297180239</v>
      </c>
      <c r="I203" s="17">
        <f ca="1">IF(H203&lt;=('Ejercicio 3 - TIR'!$D$18-'Ejercicio 3 - TIR'!$C$18)/('Ejercicio 3 - TIR'!$E$18-'Ejercicio 3 - TIR'!$C$18),'Ejercicio 3 - TIR'!$C$18+SQRT(('Ejercicio 3 - TIR'!$E$18-'Ejercicio 3 - TIR'!$C$18)*('Ejercicio 3 - TIR'!$D$18-'Ejercicio 3 - TIR'!$C$18)*H203),'Ejercicio 3 - TIR'!$E$18-SQRT(('Ejercicio 3 - TIR'!$E$18-'Ejercicio 3 - TIR'!$C$18)*('Ejercicio 3 - TIR'!$E$18-'Ejercicio 3 - TIR'!$D$18)*(1-H203)))</f>
        <v>42541.4531301026</v>
      </c>
      <c r="J203" s="16">
        <f ca="1" t="shared" si="1520"/>
        <v>0.397708287972685</v>
      </c>
      <c r="K203" s="17">
        <f ca="1">IF(J203&lt;=('Ejercicio 3 - TIR'!$D$18-'Ejercicio 3 - TIR'!$C$18)/('Ejercicio 3 - TIR'!$E$18-'Ejercicio 3 - TIR'!$C$18),'Ejercicio 3 - TIR'!$C$18+SQRT(('Ejercicio 3 - TIR'!$E$18-'Ejercicio 3 - TIR'!$C$18)*('Ejercicio 3 - TIR'!$D$18-'Ejercicio 3 - TIR'!$C$18)*J203),'Ejercicio 3 - TIR'!$E$18-SQRT(('Ejercicio 3 - TIR'!$E$18-'Ejercicio 3 - TIR'!$C$18)*('Ejercicio 3 - TIR'!$E$18-'Ejercicio 3 - TIR'!$D$18)*(1-J203)))</f>
        <v>37723.7454124215</v>
      </c>
      <c r="L203" s="16">
        <f ca="1" t="shared" si="1520"/>
        <v>0.786801873345719</v>
      </c>
      <c r="M203" s="17">
        <f ca="1">IF(L203&lt;=('Ejercicio 3 - TIR'!$D$18-'Ejercicio 3 - TIR'!$C$18)/('Ejercicio 3 - TIR'!$E$18-'Ejercicio 3 - TIR'!$C$18),'Ejercicio 3 - TIR'!$C$18+SQRT(('Ejercicio 3 - TIR'!$E$18-'Ejercicio 3 - TIR'!$C$18)*('Ejercicio 3 - TIR'!$D$18-'Ejercicio 3 - TIR'!$C$18)*L203),'Ejercicio 3 - TIR'!$E$18-SQRT(('Ejercicio 3 - TIR'!$E$18-'Ejercicio 3 - TIR'!$C$18)*('Ejercicio 3 - TIR'!$E$18-'Ejercicio 3 - TIR'!$D$18)*(1-L203)))</f>
        <v>41001.2677635192</v>
      </c>
      <c r="N203" s="16">
        <f ca="1" t="shared" ref="N203:R203" si="1521">RAND()</f>
        <v>0.822229734510857</v>
      </c>
      <c r="O203" s="17">
        <f ca="1">IF(N203&lt;=('Ejercicio 3 - TIR'!$D$18-'Ejercicio 3 - TIR'!$C$18)/('Ejercicio 3 - TIR'!$E$18-'Ejercicio 3 - TIR'!$C$18),'Ejercicio 3 - TIR'!$C$18+SQRT(('Ejercicio 3 - TIR'!$E$18-'Ejercicio 3 - TIR'!$C$18)*('Ejercicio 3 - TIR'!$D$18-'Ejercicio 3 - TIR'!$C$18)*N203),'Ejercicio 3 - TIR'!$E$18-SQRT(('Ejercicio 3 - TIR'!$E$18-'Ejercicio 3 - TIR'!$C$18)*('Ejercicio 3 - TIR'!$E$18-'Ejercicio 3 - TIR'!$D$18)*(1-N203)))</f>
        <v>41348.5934338004</v>
      </c>
      <c r="P203" s="16">
        <f ca="1" t="shared" si="1521"/>
        <v>0.551336509685877</v>
      </c>
      <c r="Q203" s="18">
        <f ca="1">IF(P203&lt;=('Ejercicio 3 - TIR'!$D$22-'Ejercicio 3 - TIR'!$C$22)/('Ejercicio 3 - TIR'!$E$22-'Ejercicio 3 - TIR'!$C$22),'Ejercicio 3 - TIR'!$C$22+SQRT(('Ejercicio 3 - TIR'!$E$22-'Ejercicio 3 - TIR'!$C$22)*('Ejercicio 3 - TIR'!$D$22-'Ejercicio 3 - TIR'!$C$22)*P203),'Ejercicio 3 - TIR'!$E$22-SQRT(('Ejercicio 3 - TIR'!$E$22-'Ejercicio 3 - TIR'!$C$22)*('Ejercicio 3 - TIR'!$E$22-'Ejercicio 3 - TIR'!$D$22)*(1-P203)))</f>
        <v>0.151581796633752</v>
      </c>
      <c r="R203" s="16">
        <f ca="1" t="shared" si="1521"/>
        <v>0.367964988390191</v>
      </c>
      <c r="S203" s="18">
        <f ca="1">IF(R203&lt;=('Ejercicio 3 - TIR'!$D$23-'Ejercicio 3 - TIR'!$C$23)/('Ejercicio 3 - TIR'!$E$23-'Ejercicio 3 - TIR'!$C$23),'Ejercicio 3 - TIR'!$C$23+SQRT(('Ejercicio 3 - TIR'!$E$23-'Ejercicio 3 - TIR'!$C$23)*('Ejercicio 3 - TIR'!$D$23-'Ejercicio 3 - TIR'!$C$23)*R203),'Ejercicio 3 - TIR'!$E$23-SQRT(('Ejercicio 3 - TIR'!$E$23-'Ejercicio 3 - TIR'!$C$23)*('Ejercicio 3 - TIR'!$E$23-'Ejercicio 3 - TIR'!$D$23)*(1-R203)))</f>
        <v>0.145735908359767</v>
      </c>
      <c r="T203" s="16">
        <f ca="1" t="shared" ref="T203:X203" si="1522">RAND()</f>
        <v>0.49939112736725</v>
      </c>
      <c r="U203" s="18">
        <f ca="1">IF(T203&lt;=('Ejercicio 3 - TIR'!$D$24-'Ejercicio 3 - TIR'!$C$24)/('Ejercicio 3 - TIR'!$E$24-'Ejercicio 3 - TIR'!$C$24),'Ejercicio 3 - TIR'!$C$24+SQRT(('Ejercicio 3 - TIR'!$E$24-'Ejercicio 3 - TIR'!$C$24)*('Ejercicio 3 - TIR'!$D$24-'Ejercicio 3 - TIR'!$C$24)*T203),'Ejercicio 3 - TIR'!$E$24-SQRT(('Ejercicio 3 - TIR'!$E$24-'Ejercicio 3 - TIR'!$C$24)*('Ejercicio 3 - TIR'!$E$24-'Ejercicio 3 - TIR'!$D$24)*(1-T203)))</f>
        <v>0.182560651135848</v>
      </c>
      <c r="V203" s="16">
        <f ca="1" t="shared" si="1522"/>
        <v>0.277925375582911</v>
      </c>
      <c r="W203" s="18">
        <f ca="1">IF(V203&lt;=('Ejercicio 3 - TIR'!$D$25-'Ejercicio 3 - TIR'!$C$25)/('Ejercicio 3 - TIR'!$E$25-'Ejercicio 3 - TIR'!$C$25),'Ejercicio 3 - TIR'!$C$25+SQRT(('Ejercicio 3 - TIR'!$E$25-'Ejercicio 3 - TIR'!$C$25)*('Ejercicio 3 - TIR'!$D$25-'Ejercicio 3 - TIR'!$C$25)*V203),'Ejercicio 3 - TIR'!$E$25-SQRT(('Ejercicio 3 - TIR'!$E$25-'Ejercicio 3 - TIR'!$C$25)*('Ejercicio 3 - TIR'!$E$25-'Ejercicio 3 - TIR'!$D$25)*(1-V203)))</f>
        <v>0.199725504450231</v>
      </c>
      <c r="X203" s="16">
        <f ca="1" t="shared" si="1522"/>
        <v>0.357719035458227</v>
      </c>
      <c r="Y203" s="18">
        <f ca="1">IF(X203&lt;=('Ejercicio 3 - TIR'!$D$26-'Ejercicio 3 - TIR'!$C$26)/('Ejercicio 3 - TIR'!$E$26-'Ejercicio 3 - TIR'!$C$26),'Ejercicio 3 - TIR'!$C$26+SQRT(('Ejercicio 3 - TIR'!$E$26-'Ejercicio 3 - TIR'!$C$26)*('Ejercicio 3 - TIR'!$D$26-'Ejercicio 3 - TIR'!$C$26)*X203),'Ejercicio 3 - TIR'!$E$26-SQRT(('Ejercicio 3 - TIR'!$E$26-'Ejercicio 3 - TIR'!$C$26)*('Ejercicio 3 - TIR'!$E$26-'Ejercicio 3 - TIR'!$D$26)*(1-X203)))</f>
        <v>0.221107579362658</v>
      </c>
      <c r="Z203" s="16">
        <f ca="1" t="shared" si="1432"/>
        <v>1.15158179663375</v>
      </c>
      <c r="AA203" s="16">
        <f ca="1" t="shared" si="1433"/>
        <v>1.31940861581674</v>
      </c>
      <c r="AB203" s="16">
        <f ca="1" t="shared" si="1434"/>
        <v>1.5602807118345</v>
      </c>
      <c r="AC203" s="16">
        <f ca="1" t="shared" si="1435"/>
        <v>1.87190856408961</v>
      </c>
      <c r="AD203" s="16">
        <f ca="1" t="shared" si="1436"/>
        <v>2.28580173548369</v>
      </c>
      <c r="AE203" s="15">
        <f ca="1" t="shared" si="1437"/>
        <v>5177.78271463324</v>
      </c>
      <c r="AF203" s="15">
        <f ca="1" t="shared" si="1438"/>
        <v>5932.37158183982</v>
      </c>
      <c r="AG203" s="15">
        <f ca="1" t="shared" si="1439"/>
        <v>7015.3892006003</v>
      </c>
      <c r="AH203" s="15">
        <f ca="1" t="shared" si="1440"/>
        <v>8416.54134760489</v>
      </c>
      <c r="AI203" s="15">
        <f ca="1" t="shared" si="1441"/>
        <v>10277.5024315795</v>
      </c>
      <c r="AJ203" s="17">
        <f ca="1" t="shared" si="1442"/>
        <v>43944.9851959425</v>
      </c>
      <c r="AK203" s="17">
        <f ca="1" t="shared" si="1443"/>
        <v>56129.5597892217</v>
      </c>
      <c r="AL203" s="17">
        <f ca="1" t="shared" si="1444"/>
        <v>58859.6323451564</v>
      </c>
      <c r="AM203" s="17">
        <f ca="1" t="shared" si="1445"/>
        <v>76750.6242650627</v>
      </c>
      <c r="AN203" s="17">
        <f ca="1" t="shared" si="1446"/>
        <v>94514.6866307905</v>
      </c>
      <c r="AO203" s="17">
        <f ca="1">C203/'Ejercicio 3 - TIR'!$D$7</f>
        <v>14115.3309792465</v>
      </c>
      <c r="AP203" s="17">
        <f ca="1" t="shared" si="1447"/>
        <v>29829.654216696</v>
      </c>
      <c r="AQ203" s="17">
        <f ca="1" t="shared" si="1448"/>
        <v>42014.2288099751</v>
      </c>
      <c r="AR203" s="17">
        <f ca="1" t="shared" si="1449"/>
        <v>44744.3013659099</v>
      </c>
      <c r="AS203" s="17">
        <f ca="1" t="shared" si="1450"/>
        <v>62635.2932858161</v>
      </c>
      <c r="AT203" s="17">
        <f ca="1" t="shared" si="1451"/>
        <v>80399.3556515439</v>
      </c>
      <c r="AU203" s="17">
        <f ca="1">AP203*'Ejercicio 3 - TIR'!$D$5</f>
        <v>14914.827108348</v>
      </c>
      <c r="AV203" s="17">
        <f ca="1">AQ203*'Ejercicio 3 - TIR'!$D$5</f>
        <v>21007.1144049876</v>
      </c>
      <c r="AW203" s="17">
        <f ca="1">AR203*'Ejercicio 3 - TIR'!$D$5</f>
        <v>22372.150682955</v>
      </c>
      <c r="AX203" s="17">
        <f ca="1">AS203*'Ejercicio 3 - TIR'!$D$5</f>
        <v>31317.6466429081</v>
      </c>
      <c r="AY203" s="17">
        <f ca="1">AT203*'Ejercicio 3 - TIR'!$D$5</f>
        <v>40199.677825772</v>
      </c>
      <c r="AZ203" s="17">
        <f ca="1" t="shared" ref="AZ203:BD203" si="1523">AJ203-AU203-AE203</f>
        <v>23852.3753729613</v>
      </c>
      <c r="BA203" s="17">
        <f ca="1" t="shared" si="1523"/>
        <v>29190.0738023943</v>
      </c>
      <c r="BB203" s="17">
        <f ca="1" t="shared" si="1523"/>
        <v>29472.0924616012</v>
      </c>
      <c r="BC203" s="17">
        <f ca="1" t="shared" si="1523"/>
        <v>37016.4362745497</v>
      </c>
      <c r="BD203" s="17">
        <f ca="1" t="shared" si="1523"/>
        <v>44037.506373439</v>
      </c>
      <c r="BE203" s="17">
        <f ca="1" t="shared" ref="BE203:BI203" si="1524">AZ203/Z203</f>
        <v>20712.7061600708</v>
      </c>
      <c r="BF203" s="17">
        <f ca="1" t="shared" si="1524"/>
        <v>22123.6040544763</v>
      </c>
      <c r="BG203" s="17">
        <f ca="1" t="shared" si="1524"/>
        <v>18888.9680158575</v>
      </c>
      <c r="BH203" s="17">
        <f ca="1" t="shared" si="1524"/>
        <v>19774.703201143</v>
      </c>
      <c r="BI203" s="17">
        <f ca="1" t="shared" si="1524"/>
        <v>19265.6719477555</v>
      </c>
      <c r="BJ203" s="17">
        <f ca="1" t="shared" si="1454"/>
        <v>78079.1953776776</v>
      </c>
      <c r="BK203" s="17">
        <f ca="1" t="shared" si="1455"/>
        <v>32264.8480492884</v>
      </c>
      <c r="BL203" s="17">
        <f ca="1" t="shared" si="1456"/>
        <v>110344.043426966</v>
      </c>
      <c r="BM203" s="17">
        <f ca="1">BK203*'Ejercicio 3 - TIR'!$D$5</f>
        <v>16132.4240246442</v>
      </c>
      <c r="BN203" s="17">
        <f ca="1" t="shared" si="1457"/>
        <v>94211.6194023218</v>
      </c>
      <c r="BO203" s="17">
        <f ca="1" t="shared" si="1458"/>
        <v>41216.0065940216</v>
      </c>
      <c r="BP203" s="17">
        <f ca="1" t="shared" si="1459"/>
        <v>-104734.996000631</v>
      </c>
      <c r="BQ203" s="17">
        <f ca="1" t="shared" ref="BQ203:BT203" si="1525">BE203</f>
        <v>20712.7061600708</v>
      </c>
      <c r="BR203" s="17">
        <f ca="1" t="shared" si="1525"/>
        <v>22123.6040544763</v>
      </c>
      <c r="BS203" s="17">
        <f ca="1" t="shared" si="1525"/>
        <v>18888.9680158575</v>
      </c>
      <c r="BT203" s="17">
        <f ca="1" t="shared" si="1525"/>
        <v>19774.703201143</v>
      </c>
      <c r="BU203" s="17">
        <f ca="1" t="shared" si="1461"/>
        <v>60481.6785417771</v>
      </c>
      <c r="BV203" s="19">
        <f ca="1" t="shared" si="1462"/>
        <v>9.24626792657461</v>
      </c>
    </row>
    <row r="204" ht="15" customHeight="1" spans="1:74">
      <c r="A204" s="15">
        <v>203</v>
      </c>
      <c r="B204" s="16">
        <f ca="1" t="shared" ref="B204:F204" si="1526">RAND()</f>
        <v>0.440583666482256</v>
      </c>
      <c r="C204" s="17">
        <f ca="1">IF(B204&lt;=('Ejercicio 3 - TIR'!$D$13-'Ejercicio 3 - TIR'!$C$13)/('Ejercicio 3 - TIR'!$E$13-'Ejercicio 3 - TIR'!$C$13),'Ejercicio 3 - TIR'!$C$13+SQRT(('Ejercicio 3 - TIR'!$E$13-'Ejercicio 3 - TIR'!$C$13)*('Ejercicio 3 - TIR'!$D$13-'Ejercicio 3 - TIR'!$C$13)*B204),'Ejercicio 3 - TIR'!$E$13-SQRT(('Ejercicio 3 - TIR'!$E$13-'Ejercicio 3 - TIR'!$C$13)*('Ejercicio 3 - TIR'!$E$13-'Ejercicio 3 - TIR'!$D$13)*(1-B204)))</f>
        <v>74090.5499822691</v>
      </c>
      <c r="D204" s="16">
        <f ca="1" t="shared" si="1526"/>
        <v>0.936784687090273</v>
      </c>
      <c r="E204" s="17">
        <f ca="1">IF(D204&lt;=('Ejercicio 3 - TIR'!$D$14-'Ejercicio 3 - TIR'!$C$14)/('Ejercicio 3 - TIR'!$E$14-'Ejercicio 3 - TIR'!$C$14),'Ejercicio 3 - TIR'!$C$14+SQRT(('Ejercicio 3 - TIR'!$E$14-'Ejercicio 3 - TIR'!$C$14)*('Ejercicio 3 - TIR'!$D$14-'Ejercicio 3 - TIR'!$C$14)*D204),'Ejercicio 3 - TIR'!$E$14-SQRT(('Ejercicio 3 - TIR'!$E$14-'Ejercicio 3 - TIR'!$C$14)*('Ejercicio 3 - TIR'!$E$14-'Ejercicio 3 - TIR'!$D$14)*(1-D204)))</f>
        <v>36920.6661537828</v>
      </c>
      <c r="F204" s="16">
        <f ca="1" t="shared" si="1526"/>
        <v>0.948368950062034</v>
      </c>
      <c r="G204" s="17">
        <f ca="1">IF(F204&lt;=('Ejercicio 3 - TIR'!$D$18-'Ejercicio 3 - TIR'!$C$18)/('Ejercicio 3 - TIR'!$E$18-'Ejercicio 3 - TIR'!$C$18),'Ejercicio 3 - TIR'!$C$18+SQRT(('Ejercicio 3 - TIR'!$E$18-'Ejercicio 3 - TIR'!$C$18)*('Ejercicio 3 - TIR'!$D$18-'Ejercicio 3 - TIR'!$C$18)*F204),'Ejercicio 3 - TIR'!$E$18-SQRT(('Ejercicio 3 - TIR'!$E$18-'Ejercicio 3 - TIR'!$C$18)*('Ejercicio 3 - TIR'!$E$18-'Ejercicio 3 - TIR'!$D$18)*(1-F204)))</f>
        <v>43032.1766478295</v>
      </c>
      <c r="H204" s="16">
        <f ca="1" t="shared" ref="H204:L204" si="1527">RAND()</f>
        <v>0.977268908189288</v>
      </c>
      <c r="I204" s="17">
        <f ca="1">IF(H204&lt;=('Ejercicio 3 - TIR'!$D$18-'Ejercicio 3 - TIR'!$C$18)/('Ejercicio 3 - TIR'!$E$18-'Ejercicio 3 - TIR'!$C$18),'Ejercicio 3 - TIR'!$C$18+SQRT(('Ejercicio 3 - TIR'!$E$18-'Ejercicio 3 - TIR'!$C$18)*('Ejercicio 3 - TIR'!$D$18-'Ejercicio 3 - TIR'!$C$18)*H204),'Ejercicio 3 - TIR'!$E$18-SQRT(('Ejercicio 3 - TIR'!$E$18-'Ejercicio 3 - TIR'!$C$18)*('Ejercicio 3 - TIR'!$E$18-'Ejercicio 3 - TIR'!$D$18)*(1-H204)))</f>
        <v>43694.3078901198</v>
      </c>
      <c r="J204" s="16">
        <f ca="1" t="shared" si="1527"/>
        <v>0.432143682606374</v>
      </c>
      <c r="K204" s="17">
        <f ca="1">IF(J204&lt;=('Ejercicio 3 - TIR'!$D$18-'Ejercicio 3 - TIR'!$C$18)/('Ejercicio 3 - TIR'!$E$18-'Ejercicio 3 - TIR'!$C$18),'Ejercicio 3 - TIR'!$C$18+SQRT(('Ejercicio 3 - TIR'!$E$18-'Ejercicio 3 - TIR'!$C$18)*('Ejercicio 3 - TIR'!$D$18-'Ejercicio 3 - TIR'!$C$18)*J204),'Ejercicio 3 - TIR'!$E$18-SQRT(('Ejercicio 3 - TIR'!$E$18-'Ejercicio 3 - TIR'!$C$18)*('Ejercicio 3 - TIR'!$E$18-'Ejercicio 3 - TIR'!$D$18)*(1-J204)))</f>
        <v>38051.1832913527</v>
      </c>
      <c r="L204" s="16">
        <f ca="1" t="shared" si="1527"/>
        <v>0.72690775429148</v>
      </c>
      <c r="M204" s="17">
        <f ca="1">IF(L204&lt;=('Ejercicio 3 - TIR'!$D$18-'Ejercicio 3 - TIR'!$C$18)/('Ejercicio 3 - TIR'!$E$18-'Ejercicio 3 - TIR'!$C$18),'Ejercicio 3 - TIR'!$C$18+SQRT(('Ejercicio 3 - TIR'!$E$18-'Ejercicio 3 - TIR'!$C$18)*('Ejercicio 3 - TIR'!$D$18-'Ejercicio 3 - TIR'!$C$18)*L204),'Ejercicio 3 - TIR'!$E$18-SQRT(('Ejercicio 3 - TIR'!$E$18-'Ejercicio 3 - TIR'!$C$18)*('Ejercicio 3 - TIR'!$E$18-'Ejercicio 3 - TIR'!$D$18)*(1-L204)))</f>
        <v>40474.304647003</v>
      </c>
      <c r="N204" s="16">
        <f ca="1" t="shared" ref="N204:R204" si="1528">RAND()</f>
        <v>0.804643921848148</v>
      </c>
      <c r="O204" s="17">
        <f ca="1">IF(N204&lt;=('Ejercicio 3 - TIR'!$D$18-'Ejercicio 3 - TIR'!$C$18)/('Ejercicio 3 - TIR'!$E$18-'Ejercicio 3 - TIR'!$C$18),'Ejercicio 3 - TIR'!$C$18+SQRT(('Ejercicio 3 - TIR'!$E$18-'Ejercicio 3 - TIR'!$C$18)*('Ejercicio 3 - TIR'!$D$18-'Ejercicio 3 - TIR'!$C$18)*N204),'Ejercicio 3 - TIR'!$E$18-SQRT(('Ejercicio 3 - TIR'!$E$18-'Ejercicio 3 - TIR'!$C$18)*('Ejercicio 3 - TIR'!$E$18-'Ejercicio 3 - TIR'!$D$18)*(1-N204)))</f>
        <v>41172.2453237715</v>
      </c>
      <c r="P204" s="16">
        <f ca="1" t="shared" si="1528"/>
        <v>0.199252262549213</v>
      </c>
      <c r="Q204" s="18">
        <f ca="1">IF(P204&lt;=('Ejercicio 3 - TIR'!$D$22-'Ejercicio 3 - TIR'!$C$22)/('Ejercicio 3 - TIR'!$E$22-'Ejercicio 3 - TIR'!$C$22),'Ejercicio 3 - TIR'!$C$22+SQRT(('Ejercicio 3 - TIR'!$E$22-'Ejercicio 3 - TIR'!$C$22)*('Ejercicio 3 - TIR'!$D$22-'Ejercicio 3 - TIR'!$C$22)*P204),'Ejercicio 3 - TIR'!$E$22-SQRT(('Ejercicio 3 - TIR'!$E$22-'Ejercicio 3 - TIR'!$C$22)*('Ejercicio 3 - TIR'!$E$22-'Ejercicio 3 - TIR'!$D$22)*(1-P204)))</f>
        <v>0.138938164446128</v>
      </c>
      <c r="R204" s="16">
        <f ca="1" t="shared" si="1528"/>
        <v>0.282014594344739</v>
      </c>
      <c r="S204" s="18">
        <f ca="1">IF(R204&lt;=('Ejercicio 3 - TIR'!$D$23-'Ejercicio 3 - TIR'!$C$23)/('Ejercicio 3 - TIR'!$E$23-'Ejercicio 3 - TIR'!$C$23),'Ejercicio 3 - TIR'!$C$23+SQRT(('Ejercicio 3 - TIR'!$E$23-'Ejercicio 3 - TIR'!$C$23)*('Ejercicio 3 - TIR'!$D$23-'Ejercicio 3 - TIR'!$C$23)*R204),'Ejercicio 3 - TIR'!$E$23-SQRT(('Ejercicio 3 - TIR'!$E$23-'Ejercicio 3 - TIR'!$C$23)*('Ejercicio 3 - TIR'!$E$23-'Ejercicio 3 - TIR'!$D$23)*(1-R204)))</f>
        <v>0.142530563016057</v>
      </c>
      <c r="T204" s="16">
        <f ca="1" t="shared" ref="T204:X204" si="1529">RAND()</f>
        <v>0.656645010193295</v>
      </c>
      <c r="U204" s="18">
        <f ca="1">IF(T204&lt;=('Ejercicio 3 - TIR'!$D$24-'Ejercicio 3 - TIR'!$C$24)/('Ejercicio 3 - TIR'!$E$24-'Ejercicio 3 - TIR'!$C$24),'Ejercicio 3 - TIR'!$C$24+SQRT(('Ejercicio 3 - TIR'!$E$24-'Ejercicio 3 - TIR'!$C$24)*('Ejercicio 3 - TIR'!$D$24-'Ejercicio 3 - TIR'!$C$24)*T204),'Ejercicio 3 - TIR'!$E$24-SQRT(('Ejercicio 3 - TIR'!$E$24-'Ejercicio 3 - TIR'!$C$24)*('Ejercicio 3 - TIR'!$E$24-'Ejercicio 3 - TIR'!$D$24)*(1-T204)))</f>
        <v>0.188993646272759</v>
      </c>
      <c r="V204" s="16">
        <f ca="1" t="shared" si="1529"/>
        <v>0.320991262260226</v>
      </c>
      <c r="W204" s="18">
        <f ca="1">IF(V204&lt;=('Ejercicio 3 - TIR'!$D$25-'Ejercicio 3 - TIR'!$C$25)/('Ejercicio 3 - TIR'!$E$25-'Ejercicio 3 - TIR'!$C$25),'Ejercicio 3 - TIR'!$C$25+SQRT(('Ejercicio 3 - TIR'!$E$25-'Ejercicio 3 - TIR'!$C$25)*('Ejercicio 3 - TIR'!$D$25-'Ejercicio 3 - TIR'!$C$25)*V204),'Ejercicio 3 - TIR'!$E$25-SQRT(('Ejercicio 3 - TIR'!$E$25-'Ejercicio 3 - TIR'!$C$25)*('Ejercicio 3 - TIR'!$E$25-'Ejercicio 3 - TIR'!$D$25)*(1-V204)))</f>
        <v>0.201250327364287</v>
      </c>
      <c r="X204" s="16">
        <f ca="1" t="shared" si="1529"/>
        <v>0.830969195167729</v>
      </c>
      <c r="Y204" s="18">
        <f ca="1">IF(X204&lt;=('Ejercicio 3 - TIR'!$D$26-'Ejercicio 3 - TIR'!$C$26)/('Ejercicio 3 - TIR'!$E$26-'Ejercicio 3 - TIR'!$C$26),'Ejercicio 3 - TIR'!$C$26+SQRT(('Ejercicio 3 - TIR'!$E$26-'Ejercicio 3 - TIR'!$C$26)*('Ejercicio 3 - TIR'!$D$26-'Ejercicio 3 - TIR'!$C$26)*X204),'Ejercicio 3 - TIR'!$E$26-SQRT(('Ejercicio 3 - TIR'!$E$26-'Ejercicio 3 - TIR'!$C$26)*('Ejercicio 3 - TIR'!$E$26-'Ejercicio 3 - TIR'!$D$26)*(1-X204)))</f>
        <v>0.249787976795748</v>
      </c>
      <c r="Z204" s="16">
        <f ca="1" t="shared" si="1432"/>
        <v>1.13893816444613</v>
      </c>
      <c r="AA204" s="16">
        <f ca="1" t="shared" si="1433"/>
        <v>1.30127166226511</v>
      </c>
      <c r="AB204" s="16">
        <f ca="1" t="shared" si="1434"/>
        <v>1.54720373850801</v>
      </c>
      <c r="AC204" s="16">
        <f ca="1" t="shared" si="1435"/>
        <v>1.85857899738199</v>
      </c>
      <c r="AD204" s="16">
        <f ca="1" t="shared" si="1436"/>
        <v>2.32282968485311</v>
      </c>
      <c r="AE204" s="15">
        <f ca="1" t="shared" si="1437"/>
        <v>5129.68958553486</v>
      </c>
      <c r="AF204" s="15">
        <f ca="1" t="shared" si="1438"/>
        <v>5860.82713025875</v>
      </c>
      <c r="AG204" s="15">
        <f ca="1" t="shared" si="1439"/>
        <v>6968.48621978066</v>
      </c>
      <c r="AH204" s="15">
        <f ca="1" t="shared" si="1440"/>
        <v>8370.89635274504</v>
      </c>
      <c r="AI204" s="15">
        <f ca="1" t="shared" si="1441"/>
        <v>10461.8456166641</v>
      </c>
      <c r="AJ204" s="17">
        <f ca="1" t="shared" si="1442"/>
        <v>49010.9882834005</v>
      </c>
      <c r="AK204" s="17">
        <f ca="1" t="shared" si="1443"/>
        <v>56858.1646596997</v>
      </c>
      <c r="AL204" s="17">
        <f ca="1" t="shared" si="1444"/>
        <v>58872.9330430342</v>
      </c>
      <c r="AM204" s="17">
        <f ca="1" t="shared" si="1445"/>
        <v>75224.69255056</v>
      </c>
      <c r="AN204" s="17">
        <f ca="1" t="shared" si="1446"/>
        <v>95636.1136301111</v>
      </c>
      <c r="AO204" s="17">
        <f ca="1">C204/'Ejercicio 3 - TIR'!$D$7</f>
        <v>14818.1099964538</v>
      </c>
      <c r="AP204" s="17">
        <f ca="1" t="shared" si="1447"/>
        <v>34192.8782869467</v>
      </c>
      <c r="AQ204" s="17">
        <f ca="1" t="shared" si="1448"/>
        <v>42040.0546632459</v>
      </c>
      <c r="AR204" s="17">
        <f ca="1" t="shared" si="1449"/>
        <v>44054.8230465804</v>
      </c>
      <c r="AS204" s="17">
        <f ca="1" t="shared" si="1450"/>
        <v>60406.5825541062</v>
      </c>
      <c r="AT204" s="17">
        <f ca="1" t="shared" si="1451"/>
        <v>80818.0036336573</v>
      </c>
      <c r="AU204" s="17">
        <f ca="1">AP204*'Ejercicio 3 - TIR'!$D$5</f>
        <v>17096.4391434733</v>
      </c>
      <c r="AV204" s="17">
        <f ca="1">AQ204*'Ejercicio 3 - TIR'!$D$5</f>
        <v>21020.0273316229</v>
      </c>
      <c r="AW204" s="17">
        <f ca="1">AR204*'Ejercicio 3 - TIR'!$D$5</f>
        <v>22027.4115232902</v>
      </c>
      <c r="AX204" s="17">
        <f ca="1">AS204*'Ejercicio 3 - TIR'!$D$5</f>
        <v>30203.2912770531</v>
      </c>
      <c r="AY204" s="17">
        <f ca="1">AT204*'Ejercicio 3 - TIR'!$D$5</f>
        <v>40409.0018168286</v>
      </c>
      <c r="AZ204" s="17">
        <f ca="1" t="shared" ref="AZ204:BD204" si="1530">AJ204-AU204-AE204</f>
        <v>26784.8595543923</v>
      </c>
      <c r="BA204" s="17">
        <f ca="1" t="shared" si="1530"/>
        <v>29977.310197818</v>
      </c>
      <c r="BB204" s="17">
        <f ca="1" t="shared" si="1530"/>
        <v>29877.0352999634</v>
      </c>
      <c r="BC204" s="17">
        <f ca="1" t="shared" si="1530"/>
        <v>36650.5049207619</v>
      </c>
      <c r="BD204" s="17">
        <f ca="1" t="shared" si="1530"/>
        <v>44765.2661966183</v>
      </c>
      <c r="BE204" s="17">
        <f ca="1" t="shared" ref="BE204:BI204" si="1531">AZ204/Z204</f>
        <v>23517.3957555614</v>
      </c>
      <c r="BF204" s="17">
        <f ca="1" t="shared" si="1531"/>
        <v>23036.9346133588</v>
      </c>
      <c r="BG204" s="17">
        <f ca="1" t="shared" si="1531"/>
        <v>19310.3432704824</v>
      </c>
      <c r="BH204" s="17">
        <f ca="1" t="shared" si="1531"/>
        <v>19719.6379451119</v>
      </c>
      <c r="BI204" s="17">
        <f ca="1" t="shared" si="1531"/>
        <v>19271.8676227221</v>
      </c>
      <c r="BJ204" s="17">
        <f ca="1" t="shared" si="1454"/>
        <v>85760.4193265581</v>
      </c>
      <c r="BK204" s="17">
        <f ca="1" t="shared" si="1455"/>
        <v>34419.9457731815</v>
      </c>
      <c r="BL204" s="17">
        <f ca="1" t="shared" si="1456"/>
        <v>120180.36509974</v>
      </c>
      <c r="BM204" s="17">
        <f ca="1">BK204*'Ejercicio 3 - TIR'!$D$5</f>
        <v>17209.9728865908</v>
      </c>
      <c r="BN204" s="17">
        <f ca="1" t="shared" si="1457"/>
        <v>102970.392213149</v>
      </c>
      <c r="BO204" s="17">
        <f ca="1" t="shared" si="1458"/>
        <v>44329.7211520097</v>
      </c>
      <c r="BP204" s="17">
        <f ca="1" t="shared" si="1459"/>
        <v>-111011.216136052</v>
      </c>
      <c r="BQ204" s="17">
        <f ca="1" t="shared" ref="BQ204:BT204" si="1532">BE204</f>
        <v>23517.3957555614</v>
      </c>
      <c r="BR204" s="17">
        <f ca="1" t="shared" si="1532"/>
        <v>23036.9346133588</v>
      </c>
      <c r="BS204" s="17">
        <f ca="1" t="shared" si="1532"/>
        <v>19310.3432704824</v>
      </c>
      <c r="BT204" s="17">
        <f ca="1" t="shared" si="1532"/>
        <v>19719.6379451119</v>
      </c>
      <c r="BU204" s="17">
        <f ca="1" t="shared" si="1461"/>
        <v>63601.5887747317</v>
      </c>
      <c r="BV204" s="19">
        <f ca="1" t="shared" si="1462"/>
        <v>9.05099155866289</v>
      </c>
    </row>
    <row r="205" ht="15" customHeight="1" spans="1:74">
      <c r="A205" s="15">
        <v>204</v>
      </c>
      <c r="B205" s="16">
        <f ca="1" t="shared" ref="B205:F205" si="1533">RAND()</f>
        <v>0.277851066403036</v>
      </c>
      <c r="C205" s="17">
        <f ca="1">IF(B205&lt;=('Ejercicio 3 - TIR'!$D$13-'Ejercicio 3 - TIR'!$C$13)/('Ejercicio 3 - TIR'!$E$13-'Ejercicio 3 - TIR'!$C$13),'Ejercicio 3 - TIR'!$C$13+SQRT(('Ejercicio 3 - TIR'!$E$13-'Ejercicio 3 - TIR'!$C$13)*('Ejercicio 3 - TIR'!$D$13-'Ejercicio 3 - TIR'!$C$13)*B205),'Ejercicio 3 - TIR'!$E$13-SQRT(('Ejercicio 3 - TIR'!$E$13-'Ejercicio 3 - TIR'!$C$13)*('Ejercicio 3 - TIR'!$E$13-'Ejercicio 3 - TIR'!$D$13)*(1-B205)))</f>
        <v>70562.2908446266</v>
      </c>
      <c r="D205" s="16">
        <f ca="1" t="shared" si="1533"/>
        <v>0.202716461818267</v>
      </c>
      <c r="E205" s="17">
        <f ca="1">IF(D205&lt;=('Ejercicio 3 - TIR'!$D$14-'Ejercicio 3 - TIR'!$C$14)/('Ejercicio 3 - TIR'!$E$14-'Ejercicio 3 - TIR'!$C$14),'Ejercicio 3 - TIR'!$C$14+SQRT(('Ejercicio 3 - TIR'!$E$14-'Ejercicio 3 - TIR'!$C$14)*('Ejercicio 3 - TIR'!$D$14-'Ejercicio 3 - TIR'!$C$14)*D205),'Ejercicio 3 - TIR'!$E$14-SQRT(('Ejercicio 3 - TIR'!$E$14-'Ejercicio 3 - TIR'!$C$14)*('Ejercicio 3 - TIR'!$E$14-'Ejercicio 3 - TIR'!$D$14)*(1-D205)))</f>
        <v>28899.1966655159</v>
      </c>
      <c r="F205" s="16">
        <f ca="1" t="shared" si="1533"/>
        <v>0.442020425096608</v>
      </c>
      <c r="G205" s="17">
        <f ca="1">IF(F205&lt;=('Ejercicio 3 - TIR'!$D$18-'Ejercicio 3 - TIR'!$C$18)/('Ejercicio 3 - TIR'!$E$18-'Ejercicio 3 - TIR'!$C$18),'Ejercicio 3 - TIR'!$C$18+SQRT(('Ejercicio 3 - TIR'!$E$18-'Ejercicio 3 - TIR'!$C$18)*('Ejercicio 3 - TIR'!$D$18-'Ejercicio 3 - TIR'!$C$18)*F205),'Ejercicio 3 - TIR'!$E$18-SQRT(('Ejercicio 3 - TIR'!$E$18-'Ejercicio 3 - TIR'!$C$18)*('Ejercicio 3 - TIR'!$E$18-'Ejercicio 3 - TIR'!$D$18)*(1-F205)))</f>
        <v>38142.6693267313</v>
      </c>
      <c r="H205" s="16">
        <f ca="1" t="shared" ref="H205:L205" si="1534">RAND()</f>
        <v>0.350726789556962</v>
      </c>
      <c r="I205" s="17">
        <f ca="1">IF(H205&lt;=('Ejercicio 3 - TIR'!$D$18-'Ejercicio 3 - TIR'!$C$18)/('Ejercicio 3 - TIR'!$E$18-'Ejercicio 3 - TIR'!$C$18),'Ejercicio 3 - TIR'!$C$18+SQRT(('Ejercicio 3 - TIR'!$E$18-'Ejercicio 3 - TIR'!$C$18)*('Ejercicio 3 - TIR'!$D$18-'Ejercicio 3 - TIR'!$C$18)*H205),'Ejercicio 3 - TIR'!$E$18-SQRT(('Ejercicio 3 - TIR'!$E$18-'Ejercicio 3 - TIR'!$C$18)*('Ejercicio 3 - TIR'!$E$18-'Ejercicio 3 - TIR'!$D$18)*(1-H205)))</f>
        <v>37253.207458328</v>
      </c>
      <c r="J205" s="16">
        <f ca="1" t="shared" si="1534"/>
        <v>0.779073882494522</v>
      </c>
      <c r="K205" s="17">
        <f ca="1">IF(J205&lt;=('Ejercicio 3 - TIR'!$D$18-'Ejercicio 3 - TIR'!$C$18)/('Ejercicio 3 - TIR'!$E$18-'Ejercicio 3 - TIR'!$C$18),'Ejercicio 3 - TIR'!$C$18+SQRT(('Ejercicio 3 - TIR'!$E$18-'Ejercicio 3 - TIR'!$C$18)*('Ejercicio 3 - TIR'!$D$18-'Ejercicio 3 - TIR'!$C$18)*J205),'Ejercicio 3 - TIR'!$E$18-SQRT(('Ejercicio 3 - TIR'!$E$18-'Ejercicio 3 - TIR'!$C$18)*('Ejercicio 3 - TIR'!$E$18-'Ejercicio 3 - TIR'!$D$18)*(1-J205)))</f>
        <v>40929.4399878013</v>
      </c>
      <c r="L205" s="16">
        <f ca="1" t="shared" si="1534"/>
        <v>0.876959010428362</v>
      </c>
      <c r="M205" s="17">
        <f ca="1">IF(L205&lt;=('Ejercicio 3 - TIR'!$D$18-'Ejercicio 3 - TIR'!$C$18)/('Ejercicio 3 - TIR'!$E$18-'Ejercicio 3 - TIR'!$C$18),'Ejercicio 3 - TIR'!$C$18+SQRT(('Ejercicio 3 - TIR'!$E$18-'Ejercicio 3 - TIR'!$C$18)*('Ejercicio 3 - TIR'!$D$18-'Ejercicio 3 - TIR'!$C$18)*L205),'Ejercicio 3 - TIR'!$E$18-SQRT(('Ejercicio 3 - TIR'!$E$18-'Ejercicio 3 - TIR'!$C$18)*('Ejercicio 3 - TIR'!$E$18-'Ejercicio 3 - TIR'!$D$18)*(1-L205)))</f>
        <v>41962.2254497951</v>
      </c>
      <c r="N205" s="16">
        <f ca="1" t="shared" ref="N205:R205" si="1535">RAND()</f>
        <v>0.112379430259594</v>
      </c>
      <c r="O205" s="17">
        <f ca="1">IF(N205&lt;=('Ejercicio 3 - TIR'!$D$18-'Ejercicio 3 - TIR'!$C$18)/('Ejercicio 3 - TIR'!$E$18-'Ejercicio 3 - TIR'!$C$18),'Ejercicio 3 - TIR'!$C$18+SQRT(('Ejercicio 3 - TIR'!$E$18-'Ejercicio 3 - TIR'!$C$18)*('Ejercicio 3 - TIR'!$D$18-'Ejercicio 3 - TIR'!$C$18)*N205),'Ejercicio 3 - TIR'!$E$18-SQRT(('Ejercicio 3 - TIR'!$E$18-'Ejercicio 3 - TIR'!$C$18)*('Ejercicio 3 - TIR'!$E$18-'Ejercicio 3 - TIR'!$D$18)*(1-N205)))</f>
        <v>34105.7172989551</v>
      </c>
      <c r="P205" s="16">
        <f ca="1" t="shared" si="1535"/>
        <v>0.888068222796971</v>
      </c>
      <c r="Q205" s="18">
        <f ca="1">IF(P205&lt;=('Ejercicio 3 - TIR'!$D$22-'Ejercicio 3 - TIR'!$C$22)/('Ejercicio 3 - TIR'!$E$22-'Ejercicio 3 - TIR'!$C$22),'Ejercicio 3 - TIR'!$C$22+SQRT(('Ejercicio 3 - TIR'!$E$22-'Ejercicio 3 - TIR'!$C$22)*('Ejercicio 3 - TIR'!$D$22-'Ejercicio 3 - TIR'!$C$22)*P205),'Ejercicio 3 - TIR'!$E$22-SQRT(('Ejercicio 3 - TIR'!$E$22-'Ejercicio 3 - TIR'!$C$22)*('Ejercicio 3 - TIR'!$E$22-'Ejercicio 3 - TIR'!$D$22)*(1-P205)))</f>
        <v>0.16580573358833</v>
      </c>
      <c r="R205" s="16">
        <f ca="1" t="shared" si="1535"/>
        <v>0.0777031315555292</v>
      </c>
      <c r="S205" s="18">
        <f ca="1">IF(R205&lt;=('Ejercicio 3 - TIR'!$D$23-'Ejercicio 3 - TIR'!$C$23)/('Ejercicio 3 - TIR'!$E$23-'Ejercicio 3 - TIR'!$C$23),'Ejercicio 3 - TIR'!$C$23+SQRT(('Ejercicio 3 - TIR'!$E$23-'Ejercicio 3 - TIR'!$C$23)*('Ejercicio 3 - TIR'!$D$23-'Ejercicio 3 - TIR'!$C$23)*R205),'Ejercicio 3 - TIR'!$E$23-SQRT(('Ejercicio 3 - TIR'!$E$23-'Ejercicio 3 - TIR'!$C$23)*('Ejercicio 3 - TIR'!$E$23-'Ejercicio 3 - TIR'!$D$23)*(1-R205)))</f>
        <v>0.131826480321717</v>
      </c>
      <c r="T205" s="16">
        <f ca="1" t="shared" ref="T205:X205" si="1536">RAND()</f>
        <v>0.719628875716685</v>
      </c>
      <c r="U205" s="18">
        <f ca="1">IF(T205&lt;=('Ejercicio 3 - TIR'!$D$24-'Ejercicio 3 - TIR'!$C$24)/('Ejercicio 3 - TIR'!$E$24-'Ejercicio 3 - TIR'!$C$24),'Ejercicio 3 - TIR'!$C$24+SQRT(('Ejercicio 3 - TIR'!$E$24-'Ejercicio 3 - TIR'!$C$24)*('Ejercicio 3 - TIR'!$D$24-'Ejercicio 3 - TIR'!$C$24)*T205),'Ejercicio 3 - TIR'!$E$24-SQRT(('Ejercicio 3 - TIR'!$E$24-'Ejercicio 3 - TIR'!$C$24)*('Ejercicio 3 - TIR'!$E$24-'Ejercicio 3 - TIR'!$D$24)*(1-T205)))</f>
        <v>0.191981449930568</v>
      </c>
      <c r="V205" s="16">
        <f ca="1" t="shared" si="1536"/>
        <v>0.852193356329871</v>
      </c>
      <c r="W205" s="18">
        <f ca="1">IF(V205&lt;=('Ejercicio 3 - TIR'!$D$25-'Ejercicio 3 - TIR'!$C$25)/('Ejercicio 3 - TIR'!$E$25-'Ejercicio 3 - TIR'!$C$25),'Ejercicio 3 - TIR'!$C$25+SQRT(('Ejercicio 3 - TIR'!$E$25-'Ejercicio 3 - TIR'!$C$25)*('Ejercicio 3 - TIR'!$D$25-'Ejercicio 3 - TIR'!$C$25)*V205),'Ejercicio 3 - TIR'!$E$25-SQRT(('Ejercicio 3 - TIR'!$E$25-'Ejercicio 3 - TIR'!$C$25)*('Ejercicio 3 - TIR'!$E$25-'Ejercicio 3 - TIR'!$D$25)*(1-V205)))</f>
        <v>0.22725525878702</v>
      </c>
      <c r="X205" s="16">
        <f ca="1" t="shared" si="1536"/>
        <v>0.255817247080745</v>
      </c>
      <c r="Y205" s="18">
        <f ca="1">IF(X205&lt;=('Ejercicio 3 - TIR'!$D$26-'Ejercicio 3 - TIR'!$C$26)/('Ejercicio 3 - TIR'!$E$26-'Ejercicio 3 - TIR'!$C$26),'Ejercicio 3 - TIR'!$C$26+SQRT(('Ejercicio 3 - TIR'!$E$26-'Ejercicio 3 - TIR'!$C$26)*('Ejercicio 3 - TIR'!$D$26-'Ejercicio 3 - TIR'!$C$26)*X205),'Ejercicio 3 - TIR'!$E$26-SQRT(('Ejercicio 3 - TIR'!$E$26-'Ejercicio 3 - TIR'!$C$26)*('Ejercicio 3 - TIR'!$E$26-'Ejercicio 3 - TIR'!$D$26)*(1-X205)))</f>
        <v>0.216281296907078</v>
      </c>
      <c r="Z205" s="16">
        <f ca="1" t="shared" si="1432"/>
        <v>1.16580573358833</v>
      </c>
      <c r="AA205" s="16">
        <f ca="1" t="shared" si="1433"/>
        <v>1.31948980018616</v>
      </c>
      <c r="AB205" s="16">
        <f ca="1" t="shared" si="1434"/>
        <v>1.57280736519449</v>
      </c>
      <c r="AC205" s="16">
        <f ca="1" t="shared" si="1435"/>
        <v>1.93023610999389</v>
      </c>
      <c r="AD205" s="16">
        <f ca="1" t="shared" si="1436"/>
        <v>2.34771007920025</v>
      </c>
      <c r="AE205" s="15">
        <f ca="1" t="shared" si="1437"/>
        <v>4791.65250323929</v>
      </c>
      <c r="AF205" s="15">
        <f ca="1" t="shared" si="1438"/>
        <v>5423.31918766607</v>
      </c>
      <c r="AG205" s="15">
        <f ca="1" t="shared" si="1439"/>
        <v>6464.49586875047</v>
      </c>
      <c r="AH205" s="15">
        <f ca="1" t="shared" si="1440"/>
        <v>7933.58655033097</v>
      </c>
      <c r="AI205" s="15">
        <f ca="1" t="shared" si="1441"/>
        <v>9649.47293856111</v>
      </c>
      <c r="AJ205" s="17">
        <f ca="1" t="shared" si="1442"/>
        <v>44466.9425954671</v>
      </c>
      <c r="AK205" s="17">
        <f ca="1" t="shared" si="1443"/>
        <v>49155.2272654826</v>
      </c>
      <c r="AL205" s="17">
        <f ca="1" t="shared" si="1444"/>
        <v>64374.1246660998</v>
      </c>
      <c r="AM205" s="17">
        <f ca="1" t="shared" si="1445"/>
        <v>80997.0028188992</v>
      </c>
      <c r="AN205" s="17">
        <f ca="1" t="shared" si="1446"/>
        <v>80070.3362611112</v>
      </c>
      <c r="AO205" s="17">
        <f ca="1">C205/'Ejercicio 3 - TIR'!$D$7</f>
        <v>14112.4581689253</v>
      </c>
      <c r="AP205" s="17">
        <f ca="1" t="shared" si="1447"/>
        <v>30354.4844265418</v>
      </c>
      <c r="AQ205" s="17">
        <f ca="1" t="shared" si="1448"/>
        <v>35042.7690965573</v>
      </c>
      <c r="AR205" s="17">
        <f ca="1" t="shared" si="1449"/>
        <v>50261.6664971745</v>
      </c>
      <c r="AS205" s="17">
        <f ca="1" t="shared" si="1450"/>
        <v>66884.5446499739</v>
      </c>
      <c r="AT205" s="17">
        <f ca="1" t="shared" si="1451"/>
        <v>65957.8780921858</v>
      </c>
      <c r="AU205" s="17">
        <f ca="1">AP205*'Ejercicio 3 - TIR'!$D$5</f>
        <v>15177.2422132709</v>
      </c>
      <c r="AV205" s="17">
        <f ca="1">AQ205*'Ejercicio 3 - TIR'!$D$5</f>
        <v>17521.3845482786</v>
      </c>
      <c r="AW205" s="17">
        <f ca="1">AR205*'Ejercicio 3 - TIR'!$D$5</f>
        <v>25130.8332485872</v>
      </c>
      <c r="AX205" s="17">
        <f ca="1">AS205*'Ejercicio 3 - TIR'!$D$5</f>
        <v>33442.272324987</v>
      </c>
      <c r="AY205" s="17">
        <f ca="1">AT205*'Ejercicio 3 - TIR'!$D$5</f>
        <v>32978.9390460929</v>
      </c>
      <c r="AZ205" s="17">
        <f ca="1" t="shared" ref="AZ205:BD205" si="1537">AJ205-AU205-AE205</f>
        <v>24498.0478789569</v>
      </c>
      <c r="BA205" s="17">
        <f ca="1" t="shared" si="1537"/>
        <v>26210.5235295379</v>
      </c>
      <c r="BB205" s="17">
        <f ca="1" t="shared" si="1537"/>
        <v>32778.7955487621</v>
      </c>
      <c r="BC205" s="17">
        <f ca="1" t="shared" si="1537"/>
        <v>39621.1439435813</v>
      </c>
      <c r="BD205" s="17">
        <f ca="1" t="shared" si="1537"/>
        <v>37441.9242764571</v>
      </c>
      <c r="BE205" s="17">
        <f ca="1" t="shared" ref="BE205:BI205" si="1538">AZ205/Z205</f>
        <v>21013.8337573211</v>
      </c>
      <c r="BF205" s="17">
        <f ca="1" t="shared" si="1538"/>
        <v>19864.1350056969</v>
      </c>
      <c r="BG205" s="17">
        <f ca="1" t="shared" si="1538"/>
        <v>20840.9473875453</v>
      </c>
      <c r="BH205" s="17">
        <f ca="1" t="shared" si="1538"/>
        <v>20526.5789705419</v>
      </c>
      <c r="BI205" s="17">
        <f ca="1" t="shared" si="1538"/>
        <v>15948.27428147</v>
      </c>
      <c r="BJ205" s="17">
        <f ca="1" t="shared" si="1454"/>
        <v>67846.9352924218</v>
      </c>
      <c r="BK205" s="17">
        <f ca="1" t="shared" si="1455"/>
        <v>33131.9602854778</v>
      </c>
      <c r="BL205" s="17">
        <f ca="1" t="shared" si="1456"/>
        <v>100978.8955779</v>
      </c>
      <c r="BM205" s="17">
        <f ca="1">BK205*'Ejercicio 3 - TIR'!$D$5</f>
        <v>16565.9801427389</v>
      </c>
      <c r="BN205" s="17">
        <f ca="1" t="shared" si="1457"/>
        <v>84412.9154351607</v>
      </c>
      <c r="BO205" s="17">
        <f ca="1" t="shared" si="1458"/>
        <v>35955.4257499785</v>
      </c>
      <c r="BP205" s="17">
        <f ca="1" t="shared" si="1459"/>
        <v>-99461.4875101424</v>
      </c>
      <c r="BQ205" s="17">
        <f ca="1" t="shared" ref="BQ205:BT205" si="1539">BE205</f>
        <v>21013.8337573211</v>
      </c>
      <c r="BR205" s="17">
        <f ca="1" t="shared" si="1539"/>
        <v>19864.1350056969</v>
      </c>
      <c r="BS205" s="17">
        <f ca="1" t="shared" si="1539"/>
        <v>20840.9473875453</v>
      </c>
      <c r="BT205" s="17">
        <f ca="1" t="shared" si="1539"/>
        <v>20526.5789705419</v>
      </c>
      <c r="BU205" s="17">
        <f ca="1" t="shared" si="1461"/>
        <v>51903.7000314485</v>
      </c>
      <c r="BV205" s="19">
        <f ca="1" t="shared" si="1462"/>
        <v>9.30296520376768</v>
      </c>
    </row>
    <row r="206" ht="15" customHeight="1" spans="1:74">
      <c r="A206" s="15">
        <v>205</v>
      </c>
      <c r="B206" s="16">
        <f ca="1" t="shared" ref="B206:F206" si="1540">RAND()</f>
        <v>0.424150708789359</v>
      </c>
      <c r="C206" s="17">
        <f ca="1">IF(B206&lt;=('Ejercicio 3 - TIR'!$D$13-'Ejercicio 3 - TIR'!$C$13)/('Ejercicio 3 - TIR'!$E$13-'Ejercicio 3 - TIR'!$C$13),'Ejercicio 3 - TIR'!$C$13+SQRT(('Ejercicio 3 - TIR'!$E$13-'Ejercicio 3 - TIR'!$C$13)*('Ejercicio 3 - TIR'!$D$13-'Ejercicio 3 - TIR'!$C$13)*B206),'Ejercicio 3 - TIR'!$E$13-SQRT(('Ejercicio 3 - TIR'!$E$13-'Ejercicio 3 - TIR'!$C$13)*('Ejercicio 3 - TIR'!$E$13-'Ejercicio 3 - TIR'!$D$13)*(1-B206)))</f>
        <v>73712.756906576</v>
      </c>
      <c r="D206" s="16">
        <f ca="1" t="shared" si="1540"/>
        <v>0.404191560533645</v>
      </c>
      <c r="E206" s="17">
        <f ca="1">IF(D206&lt;=('Ejercicio 3 - TIR'!$D$14-'Ejercicio 3 - TIR'!$C$14)/('Ejercicio 3 - TIR'!$E$14-'Ejercicio 3 - TIR'!$C$14),'Ejercicio 3 - TIR'!$C$14+SQRT(('Ejercicio 3 - TIR'!$E$14-'Ejercicio 3 - TIR'!$C$14)*('Ejercicio 3 - TIR'!$D$14-'Ejercicio 3 - TIR'!$C$14)*D206),'Ejercicio 3 - TIR'!$E$14-SQRT(('Ejercicio 3 - TIR'!$E$14-'Ejercicio 3 - TIR'!$C$14)*('Ejercicio 3 - TIR'!$E$14-'Ejercicio 3 - TIR'!$D$14)*(1-D206)))</f>
        <v>30546.3622916915</v>
      </c>
      <c r="F206" s="16">
        <f ca="1" t="shared" si="1540"/>
        <v>0.110131451373827</v>
      </c>
      <c r="G206" s="17">
        <f ca="1">IF(F206&lt;=('Ejercicio 3 - TIR'!$D$18-'Ejercicio 3 - TIR'!$C$18)/('Ejercicio 3 - TIR'!$E$18-'Ejercicio 3 - TIR'!$C$18),'Ejercicio 3 - TIR'!$C$18+SQRT(('Ejercicio 3 - TIR'!$E$18-'Ejercicio 3 - TIR'!$C$18)*('Ejercicio 3 - TIR'!$D$18-'Ejercicio 3 - TIR'!$C$18)*F206),'Ejercicio 3 - TIR'!$E$18-SQRT(('Ejercicio 3 - TIR'!$E$18-'Ejercicio 3 - TIR'!$C$18)*('Ejercicio 3 - TIR'!$E$18-'Ejercicio 3 - TIR'!$D$18)*(1-F206)))</f>
        <v>34064.445559492</v>
      </c>
      <c r="H206" s="16">
        <f ca="1" t="shared" ref="H206:L206" si="1541">RAND()</f>
        <v>0.716548977543079</v>
      </c>
      <c r="I206" s="17">
        <f ca="1">IF(H206&lt;=('Ejercicio 3 - TIR'!$D$18-'Ejercicio 3 - TIR'!$C$18)/('Ejercicio 3 - TIR'!$E$18-'Ejercicio 3 - TIR'!$C$18),'Ejercicio 3 - TIR'!$C$18+SQRT(('Ejercicio 3 - TIR'!$E$18-'Ejercicio 3 - TIR'!$C$18)*('Ejercicio 3 - TIR'!$D$18-'Ejercicio 3 - TIR'!$C$18)*H206),'Ejercicio 3 - TIR'!$E$18-SQRT(('Ejercicio 3 - TIR'!$E$18-'Ejercicio 3 - TIR'!$C$18)*('Ejercicio 3 - TIR'!$E$18-'Ejercicio 3 - TIR'!$D$18)*(1-H206)))</f>
        <v>40389.2704824216</v>
      </c>
      <c r="J206" s="16">
        <f ca="1" t="shared" si="1541"/>
        <v>0.198918857781865</v>
      </c>
      <c r="K206" s="17">
        <f ca="1">IF(J206&lt;=('Ejercicio 3 - TIR'!$D$18-'Ejercicio 3 - TIR'!$C$18)/('Ejercicio 3 - TIR'!$E$18-'Ejercicio 3 - TIR'!$C$18),'Ejercicio 3 - TIR'!$C$18+SQRT(('Ejercicio 3 - TIR'!$E$18-'Ejercicio 3 - TIR'!$C$18)*('Ejercicio 3 - TIR'!$D$18-'Ejercicio 3 - TIR'!$C$18)*J206),'Ejercicio 3 - TIR'!$E$18-SQRT(('Ejercicio 3 - TIR'!$E$18-'Ejercicio 3 - TIR'!$C$18)*('Ejercicio 3 - TIR'!$E$18-'Ejercicio 3 - TIR'!$D$18)*(1-J206)))</f>
        <v>35462.4013645355</v>
      </c>
      <c r="L206" s="16">
        <f ca="1" t="shared" si="1541"/>
        <v>0.428203801652525</v>
      </c>
      <c r="M206" s="17">
        <f ca="1">IF(L206&lt;=('Ejercicio 3 - TIR'!$D$18-'Ejercicio 3 - TIR'!$C$18)/('Ejercicio 3 - TIR'!$E$18-'Ejercicio 3 - TIR'!$C$18),'Ejercicio 3 - TIR'!$C$18+SQRT(('Ejercicio 3 - TIR'!$E$18-'Ejercicio 3 - TIR'!$C$18)*('Ejercicio 3 - TIR'!$D$18-'Ejercicio 3 - TIR'!$C$18)*L206),'Ejercicio 3 - TIR'!$E$18-SQRT(('Ejercicio 3 - TIR'!$E$18-'Ejercicio 3 - TIR'!$C$18)*('Ejercicio 3 - TIR'!$E$18-'Ejercicio 3 - TIR'!$D$18)*(1-L206)))</f>
        <v>38014.3976846597</v>
      </c>
      <c r="N206" s="16">
        <f ca="1" t="shared" ref="N206:R206" si="1542">RAND()</f>
        <v>0.335939013217841</v>
      </c>
      <c r="O206" s="17">
        <f ca="1">IF(N206&lt;=('Ejercicio 3 - TIR'!$D$18-'Ejercicio 3 - TIR'!$C$18)/('Ejercicio 3 - TIR'!$E$18-'Ejercicio 3 - TIR'!$C$18),'Ejercicio 3 - TIR'!$C$18+SQRT(('Ejercicio 3 - TIR'!$E$18-'Ejercicio 3 - TIR'!$C$18)*('Ejercicio 3 - TIR'!$D$18-'Ejercicio 3 - TIR'!$C$18)*N206),'Ejercicio 3 - TIR'!$E$18-SQRT(('Ejercicio 3 - TIR'!$E$18-'Ejercicio 3 - TIR'!$C$18)*('Ejercicio 3 - TIR'!$E$18-'Ejercicio 3 - TIR'!$D$18)*(1-N206)))</f>
        <v>37098.6514200006</v>
      </c>
      <c r="P206" s="16">
        <f ca="1" t="shared" si="1542"/>
        <v>0.302314918368906</v>
      </c>
      <c r="Q206" s="18">
        <f ca="1">IF(P206&lt;=('Ejercicio 3 - TIR'!$D$22-'Ejercicio 3 - TIR'!$C$22)/('Ejercicio 3 - TIR'!$E$22-'Ejercicio 3 - TIR'!$C$22),'Ejercicio 3 - TIR'!$C$22+SQRT(('Ejercicio 3 - TIR'!$E$22-'Ejercicio 3 - TIR'!$C$22)*('Ejercicio 3 - TIR'!$D$22-'Ejercicio 3 - TIR'!$C$22)*P206),'Ejercicio 3 - TIR'!$E$22-SQRT(('Ejercicio 3 - TIR'!$E$22-'Ejercicio 3 - TIR'!$C$22)*('Ejercicio 3 - TIR'!$E$22-'Ejercicio 3 - TIR'!$D$22)*(1-P206)))</f>
        <v>0.143327384188203</v>
      </c>
      <c r="R206" s="16">
        <f ca="1" t="shared" si="1542"/>
        <v>0.162664263881382</v>
      </c>
      <c r="S206" s="18">
        <f ca="1">IF(R206&lt;=('Ejercicio 3 - TIR'!$D$23-'Ejercicio 3 - TIR'!$C$23)/('Ejercicio 3 - TIR'!$E$23-'Ejercicio 3 - TIR'!$C$23),'Ejercicio 3 - TIR'!$C$23+SQRT(('Ejercicio 3 - TIR'!$E$23-'Ejercicio 3 - TIR'!$C$23)*('Ejercicio 3 - TIR'!$D$23-'Ejercicio 3 - TIR'!$C$23)*R206),'Ejercicio 3 - TIR'!$E$23-SQRT(('Ejercicio 3 - TIR'!$E$23-'Ejercicio 3 - TIR'!$C$23)*('Ejercicio 3 - TIR'!$E$23-'Ejercicio 3 - TIR'!$D$23)*(1-R206)))</f>
        <v>0.137111273330366</v>
      </c>
      <c r="T206" s="16">
        <f ca="1" t="shared" ref="T206:X206" si="1543">RAND()</f>
        <v>0.548083996229098</v>
      </c>
      <c r="U206" s="18">
        <f ca="1">IF(T206&lt;=('Ejercicio 3 - TIR'!$D$24-'Ejercicio 3 - TIR'!$C$24)/('Ejercicio 3 - TIR'!$E$24-'Ejercicio 3 - TIR'!$C$24),'Ejercicio 3 - TIR'!$C$24+SQRT(('Ejercicio 3 - TIR'!$E$24-'Ejercicio 3 - TIR'!$C$24)*('Ejercicio 3 - TIR'!$D$24-'Ejercicio 3 - TIR'!$C$24)*T206),'Ejercicio 3 - TIR'!$E$24-SQRT(('Ejercicio 3 - TIR'!$E$24-'Ejercicio 3 - TIR'!$C$24)*('Ejercicio 3 - TIR'!$E$24-'Ejercicio 3 - TIR'!$D$24)*(1-T206)))</f>
        <v>0.184428033361107</v>
      </c>
      <c r="V206" s="16">
        <f ca="1" t="shared" si="1543"/>
        <v>0.468751414939276</v>
      </c>
      <c r="W206" s="18">
        <f ca="1">IF(V206&lt;=('Ejercicio 3 - TIR'!$D$25-'Ejercicio 3 - TIR'!$C$25)/('Ejercicio 3 - TIR'!$E$25-'Ejercicio 3 - TIR'!$C$25),'Ejercicio 3 - TIR'!$C$25+SQRT(('Ejercicio 3 - TIR'!$E$25-'Ejercicio 3 - TIR'!$C$25)*('Ejercicio 3 - TIR'!$D$25-'Ejercicio 3 - TIR'!$C$25)*V206),'Ejercicio 3 - TIR'!$E$25-SQRT(('Ejercicio 3 - TIR'!$E$25-'Ejercicio 3 - TIR'!$C$25)*('Ejercicio 3 - TIR'!$E$25-'Ejercicio 3 - TIR'!$D$25)*(1-V206)))</f>
        <v>0.206879586647244</v>
      </c>
      <c r="X206" s="16">
        <f ca="1" t="shared" si="1543"/>
        <v>0.874991377158175</v>
      </c>
      <c r="Y206" s="18">
        <f ca="1">IF(X206&lt;=('Ejercicio 3 - TIR'!$D$26-'Ejercicio 3 - TIR'!$C$26)/('Ejercicio 3 - TIR'!$E$26-'Ejercicio 3 - TIR'!$C$26),'Ejercicio 3 - TIR'!$C$26+SQRT(('Ejercicio 3 - TIR'!$E$26-'Ejercicio 3 - TIR'!$C$26)*('Ejercicio 3 - TIR'!$D$26-'Ejercicio 3 - TIR'!$C$26)*X206),'Ejercicio 3 - TIR'!$E$26-SQRT(('Ejercicio 3 - TIR'!$E$26-'Ejercicio 3 - TIR'!$C$26)*('Ejercicio 3 - TIR'!$E$26-'Ejercicio 3 - TIR'!$D$26)*(1-X206)))</f>
        <v>0.254018341789912</v>
      </c>
      <c r="Z206" s="16">
        <f ca="1" t="shared" si="1432"/>
        <v>1.1433273841882</v>
      </c>
      <c r="AA206" s="16">
        <f ca="1" t="shared" si="1433"/>
        <v>1.30009045766772</v>
      </c>
      <c r="AB206" s="16">
        <f ca="1" t="shared" si="1434"/>
        <v>1.53986358396692</v>
      </c>
      <c r="AC206" s="16">
        <f ca="1" t="shared" si="1435"/>
        <v>1.85842992571114</v>
      </c>
      <c r="AD206" s="16">
        <f ca="1" t="shared" si="1436"/>
        <v>2.33050521377304</v>
      </c>
      <c r="AE206" s="15">
        <f ca="1" t="shared" si="1437"/>
        <v>4378.1302037333</v>
      </c>
      <c r="AF206" s="15">
        <f ca="1" t="shared" si="1438"/>
        <v>4978.42121077331</v>
      </c>
      <c r="AG206" s="15">
        <f ca="1" t="shared" si="1439"/>
        <v>5896.58164391945</v>
      </c>
      <c r="AH206" s="15">
        <f ca="1" t="shared" si="1440"/>
        <v>7116.46401704523</v>
      </c>
      <c r="AI206" s="15">
        <f ca="1" t="shared" si="1441"/>
        <v>8924.17640606264</v>
      </c>
      <c r="AJ206" s="17">
        <f ca="1" t="shared" si="1442"/>
        <v>38946.8134353554</v>
      </c>
      <c r="AK206" s="17">
        <f ca="1" t="shared" si="1443"/>
        <v>52509.705146357</v>
      </c>
      <c r="AL206" s="17">
        <f ca="1" t="shared" si="1444"/>
        <v>54607.2604612672</v>
      </c>
      <c r="AM206" s="17">
        <f ca="1" t="shared" si="1445"/>
        <v>70647.094265056</v>
      </c>
      <c r="AN206" s="17">
        <f ca="1" t="shared" si="1446"/>
        <v>86458.6005582598</v>
      </c>
      <c r="AO206" s="17">
        <f ca="1">C206/'Ejercicio 3 - TIR'!$D$7</f>
        <v>14742.5513813152</v>
      </c>
      <c r="AP206" s="17">
        <f ca="1" t="shared" si="1447"/>
        <v>24204.2620540402</v>
      </c>
      <c r="AQ206" s="17">
        <f ca="1" t="shared" si="1448"/>
        <v>37767.1537650418</v>
      </c>
      <c r="AR206" s="17">
        <f ca="1" t="shared" si="1449"/>
        <v>39864.709079952</v>
      </c>
      <c r="AS206" s="17">
        <f ca="1" t="shared" si="1450"/>
        <v>55904.5428837408</v>
      </c>
      <c r="AT206" s="17">
        <f ca="1" t="shared" si="1451"/>
        <v>71716.0491769447</v>
      </c>
      <c r="AU206" s="17">
        <f ca="1">AP206*'Ejercicio 3 - TIR'!$D$5</f>
        <v>12102.1310270201</v>
      </c>
      <c r="AV206" s="17">
        <f ca="1">AQ206*'Ejercicio 3 - TIR'!$D$5</f>
        <v>18883.5768825209</v>
      </c>
      <c r="AW206" s="17">
        <f ca="1">AR206*'Ejercicio 3 - TIR'!$D$5</f>
        <v>19932.354539976</v>
      </c>
      <c r="AX206" s="17">
        <f ca="1">AS206*'Ejercicio 3 - TIR'!$D$5</f>
        <v>27952.2714418704</v>
      </c>
      <c r="AY206" s="17">
        <f ca="1">AT206*'Ejercicio 3 - TIR'!$D$5</f>
        <v>35858.0245884723</v>
      </c>
      <c r="AZ206" s="17">
        <f ca="1" t="shared" ref="AZ206:BD206" si="1544">AJ206-AU206-AE206</f>
        <v>22466.552204602</v>
      </c>
      <c r="BA206" s="17">
        <f ca="1" t="shared" si="1544"/>
        <v>28647.7070530628</v>
      </c>
      <c r="BB206" s="17">
        <f ca="1" t="shared" si="1544"/>
        <v>28778.3242773718</v>
      </c>
      <c r="BC206" s="17">
        <f ca="1" t="shared" si="1544"/>
        <v>35578.3588061404</v>
      </c>
      <c r="BD206" s="17">
        <f ca="1" t="shared" si="1544"/>
        <v>41676.3995637249</v>
      </c>
      <c r="BE206" s="17">
        <f ca="1" t="shared" ref="BE206:BI206" si="1545">AZ206/Z206</f>
        <v>19650.1479062831</v>
      </c>
      <c r="BF206" s="17">
        <f ca="1" t="shared" si="1545"/>
        <v>22035.1644642134</v>
      </c>
      <c r="BG206" s="17">
        <f ca="1" t="shared" si="1545"/>
        <v>18688.8790520225</v>
      </c>
      <c r="BH206" s="17">
        <f ca="1" t="shared" si="1545"/>
        <v>19144.3101049538</v>
      </c>
      <c r="BI206" s="17">
        <f ca="1" t="shared" si="1545"/>
        <v>17882.9891979738</v>
      </c>
      <c r="BJ206" s="17">
        <f ca="1" t="shared" si="1454"/>
        <v>71188.4565825871</v>
      </c>
      <c r="BK206" s="17">
        <f ca="1" t="shared" si="1455"/>
        <v>34357.592858472</v>
      </c>
      <c r="BL206" s="17">
        <f ca="1" t="shared" si="1456"/>
        <v>105546.049441059</v>
      </c>
      <c r="BM206" s="17">
        <f ca="1">BK206*'Ejercicio 3 - TIR'!$D$5</f>
        <v>17178.796429236</v>
      </c>
      <c r="BN206" s="17">
        <f ca="1" t="shared" si="1457"/>
        <v>88367.253011823</v>
      </c>
      <c r="BO206" s="17">
        <f ca="1" t="shared" si="1458"/>
        <v>37917.637982349</v>
      </c>
      <c r="BP206" s="17">
        <f ca="1" t="shared" si="1459"/>
        <v>-104259.119198267</v>
      </c>
      <c r="BQ206" s="17">
        <f ca="1" t="shared" ref="BQ206:BT206" si="1546">BE206</f>
        <v>19650.1479062831</v>
      </c>
      <c r="BR206" s="17">
        <f ca="1" t="shared" si="1546"/>
        <v>22035.1644642134</v>
      </c>
      <c r="BS206" s="17">
        <f ca="1" t="shared" si="1546"/>
        <v>18688.8790520225</v>
      </c>
      <c r="BT206" s="17">
        <f ca="1" t="shared" si="1546"/>
        <v>19144.3101049538</v>
      </c>
      <c r="BU206" s="17">
        <f ca="1" t="shared" si="1461"/>
        <v>55800.6271803229</v>
      </c>
      <c r="BV206" s="19">
        <f ca="1" t="shared" si="1462"/>
        <v>7.91030909367547</v>
      </c>
    </row>
    <row r="207" ht="15" customHeight="1" spans="1:74">
      <c r="A207" s="15">
        <v>206</v>
      </c>
      <c r="B207" s="16">
        <f ca="1" t="shared" ref="B207:F207" si="1547">RAND()</f>
        <v>0.960693707202827</v>
      </c>
      <c r="C207" s="17">
        <f ca="1">IF(B207&lt;=('Ejercicio 3 - TIR'!$D$13-'Ejercicio 3 - TIR'!$C$13)/('Ejercicio 3 - TIR'!$E$13-'Ejercicio 3 - TIR'!$C$13),'Ejercicio 3 - TIR'!$C$13+SQRT(('Ejercicio 3 - TIR'!$E$13-'Ejercicio 3 - TIR'!$C$13)*('Ejercicio 3 - TIR'!$D$13-'Ejercicio 3 - TIR'!$C$13)*B207),'Ejercicio 3 - TIR'!$E$13-SQRT(('Ejercicio 3 - TIR'!$E$13-'Ejercicio 3 - TIR'!$C$13)*('Ejercicio 3 - TIR'!$E$13-'Ejercicio 3 - TIR'!$D$13)*(1-B207)))</f>
        <v>93132.1363324096</v>
      </c>
      <c r="D207" s="16">
        <f ca="1" t="shared" si="1547"/>
        <v>0.964197872259477</v>
      </c>
      <c r="E207" s="17">
        <f ca="1">IF(D207&lt;=('Ejercicio 3 - TIR'!$D$14-'Ejercicio 3 - TIR'!$C$14)/('Ejercicio 3 - TIR'!$E$14-'Ejercicio 3 - TIR'!$C$14),'Ejercicio 3 - TIR'!$C$14+SQRT(('Ejercicio 3 - TIR'!$E$14-'Ejercicio 3 - TIR'!$C$14)*('Ejercicio 3 - TIR'!$D$14-'Ejercicio 3 - TIR'!$C$14)*D207),'Ejercicio 3 - TIR'!$E$14-SQRT(('Ejercicio 3 - TIR'!$E$14-'Ejercicio 3 - TIR'!$C$14)*('Ejercicio 3 - TIR'!$E$14-'Ejercicio 3 - TIR'!$D$14)*(1-D207)))</f>
        <v>37682.6050916862</v>
      </c>
      <c r="F207" s="16">
        <f ca="1" t="shared" si="1547"/>
        <v>0.633835715251446</v>
      </c>
      <c r="G207" s="17">
        <f ca="1">IF(F207&lt;=('Ejercicio 3 - TIR'!$D$18-'Ejercicio 3 - TIR'!$C$18)/('Ejercicio 3 - TIR'!$E$18-'Ejercicio 3 - TIR'!$C$18),'Ejercicio 3 - TIR'!$C$18+SQRT(('Ejercicio 3 - TIR'!$E$18-'Ejercicio 3 - TIR'!$C$18)*('Ejercicio 3 - TIR'!$D$18-'Ejercicio 3 - TIR'!$C$18)*F207),'Ejercicio 3 - TIR'!$E$18-SQRT(('Ejercicio 3 - TIR'!$E$18-'Ejercicio 3 - TIR'!$C$18)*('Ejercicio 3 - TIR'!$E$18-'Ejercicio 3 - TIR'!$D$18)*(1-F207)))</f>
        <v>39750.6593257952</v>
      </c>
      <c r="H207" s="16">
        <f ca="1" t="shared" ref="H207:L207" si="1548">RAND()</f>
        <v>0.562162665598797</v>
      </c>
      <c r="I207" s="17">
        <f ca="1">IF(H207&lt;=('Ejercicio 3 - TIR'!$D$18-'Ejercicio 3 - TIR'!$C$18)/('Ejercicio 3 - TIR'!$E$18-'Ejercicio 3 - TIR'!$C$18),'Ejercicio 3 - TIR'!$C$18+SQRT(('Ejercicio 3 - TIR'!$E$18-'Ejercicio 3 - TIR'!$C$18)*('Ejercicio 3 - TIR'!$D$18-'Ejercicio 3 - TIR'!$C$18)*H207),'Ejercicio 3 - TIR'!$E$18-SQRT(('Ejercicio 3 - TIR'!$E$18-'Ejercicio 3 - TIR'!$C$18)*('Ejercicio 3 - TIR'!$E$18-'Ejercicio 3 - TIR'!$D$18)*(1-H207)))</f>
        <v>39182.8317985151</v>
      </c>
      <c r="J207" s="16">
        <f ca="1" t="shared" si="1548"/>
        <v>0.42875976111425</v>
      </c>
      <c r="K207" s="17">
        <f ca="1">IF(J207&lt;=('Ejercicio 3 - TIR'!$D$18-'Ejercicio 3 - TIR'!$C$18)/('Ejercicio 3 - TIR'!$E$18-'Ejercicio 3 - TIR'!$C$18),'Ejercicio 3 - TIR'!$C$18+SQRT(('Ejercicio 3 - TIR'!$E$18-'Ejercicio 3 - TIR'!$C$18)*('Ejercicio 3 - TIR'!$D$18-'Ejercicio 3 - TIR'!$C$18)*J207),'Ejercicio 3 - TIR'!$E$18-SQRT(('Ejercicio 3 - TIR'!$E$18-'Ejercicio 3 - TIR'!$C$18)*('Ejercicio 3 - TIR'!$E$18-'Ejercicio 3 - TIR'!$D$18)*(1-J207)))</f>
        <v>38019.5987534999</v>
      </c>
      <c r="L207" s="16">
        <f ca="1" t="shared" si="1548"/>
        <v>0.0818452415753872</v>
      </c>
      <c r="M207" s="17">
        <f ca="1">IF(L207&lt;=('Ejercicio 3 - TIR'!$D$18-'Ejercicio 3 - TIR'!$C$18)/('Ejercicio 3 - TIR'!$E$18-'Ejercicio 3 - TIR'!$C$18),'Ejercicio 3 - TIR'!$C$18+SQRT(('Ejercicio 3 - TIR'!$E$18-'Ejercicio 3 - TIR'!$C$18)*('Ejercicio 3 - TIR'!$D$18-'Ejercicio 3 - TIR'!$C$18)*L207),'Ejercicio 3 - TIR'!$E$18-SQRT(('Ejercicio 3 - TIR'!$E$18-'Ejercicio 3 - TIR'!$C$18)*('Ejercicio 3 - TIR'!$E$18-'Ejercicio 3 - TIR'!$D$18)*(1-L207)))</f>
        <v>33503.8245156269</v>
      </c>
      <c r="N207" s="16">
        <f ca="1" t="shared" ref="N207:R207" si="1549">RAND()</f>
        <v>0.90463865885977</v>
      </c>
      <c r="O207" s="17">
        <f ca="1">IF(N207&lt;=('Ejercicio 3 - TIR'!$D$18-'Ejercicio 3 - TIR'!$C$18)/('Ejercicio 3 - TIR'!$E$18-'Ejercicio 3 - TIR'!$C$18),'Ejercicio 3 - TIR'!$C$18+SQRT(('Ejercicio 3 - TIR'!$E$18-'Ejercicio 3 - TIR'!$C$18)*('Ejercicio 3 - TIR'!$D$18-'Ejercicio 3 - TIR'!$C$18)*N207),'Ejercicio 3 - TIR'!$E$18-SQRT(('Ejercicio 3 - TIR'!$E$18-'Ejercicio 3 - TIR'!$C$18)*('Ejercicio 3 - TIR'!$E$18-'Ejercicio 3 - TIR'!$D$18)*(1-N207)))</f>
        <v>42325.6588501993</v>
      </c>
      <c r="P207" s="16">
        <f ca="1" t="shared" si="1549"/>
        <v>0.0619302347594823</v>
      </c>
      <c r="Q207" s="18">
        <f ca="1">IF(P207&lt;=('Ejercicio 3 - TIR'!$D$22-'Ejercicio 3 - TIR'!$C$22)/('Ejercicio 3 - TIR'!$E$22-'Ejercicio 3 - TIR'!$C$22),'Ejercicio 3 - TIR'!$C$22+SQRT(('Ejercicio 3 - TIR'!$E$22-'Ejercicio 3 - TIR'!$C$22)*('Ejercicio 3 - TIR'!$D$22-'Ejercicio 3 - TIR'!$C$22)*P207),'Ejercicio 3 - TIR'!$E$22-SQRT(('Ejercicio 3 - TIR'!$E$22-'Ejercicio 3 - TIR'!$C$22)*('Ejercicio 3 - TIR'!$E$22-'Ejercicio 3 - TIR'!$D$22)*(1-P207)))</f>
        <v>0.130558144844956</v>
      </c>
      <c r="R207" s="16">
        <f ca="1" t="shared" si="1549"/>
        <v>0.134550182381096</v>
      </c>
      <c r="S207" s="18">
        <f ca="1">IF(R207&lt;=('Ejercicio 3 - TIR'!$D$23-'Ejercicio 3 - TIR'!$C$23)/('Ejercicio 3 - TIR'!$E$23-'Ejercicio 3 - TIR'!$C$23),'Ejercicio 3 - TIR'!$C$23+SQRT(('Ejercicio 3 - TIR'!$E$23-'Ejercicio 3 - TIR'!$C$23)*('Ejercicio 3 - TIR'!$D$23-'Ejercicio 3 - TIR'!$C$23)*R207),'Ejercicio 3 - TIR'!$E$23-SQRT(('Ejercicio 3 - TIR'!$E$23-'Ejercicio 3 - TIR'!$C$23)*('Ejercicio 3 - TIR'!$E$23-'Ejercicio 3 - TIR'!$D$23)*(1-R207)))</f>
        <v>0.135562465366579</v>
      </c>
      <c r="T207" s="16">
        <f ca="1" t="shared" ref="T207:X207" si="1550">RAND()</f>
        <v>0.945963696707414</v>
      </c>
      <c r="U207" s="18">
        <f ca="1">IF(T207&lt;=('Ejercicio 3 - TIR'!$D$24-'Ejercicio 3 - TIR'!$C$24)/('Ejercicio 3 - TIR'!$E$24-'Ejercicio 3 - TIR'!$C$24),'Ejercicio 3 - TIR'!$C$24+SQRT(('Ejercicio 3 - TIR'!$E$24-'Ejercicio 3 - TIR'!$C$24)*('Ejercicio 3 - TIR'!$D$24-'Ejercicio 3 - TIR'!$C$24)*T207),'Ejercicio 3 - TIR'!$E$24-SQRT(('Ejercicio 3 - TIR'!$E$24-'Ejercicio 3 - TIR'!$C$24)*('Ejercicio 3 - TIR'!$E$24-'Ejercicio 3 - TIR'!$D$24)*(1-T207)))</f>
        <v>0.207699526463618</v>
      </c>
      <c r="V207" s="16">
        <f ca="1" t="shared" si="1550"/>
        <v>0.423018259601578</v>
      </c>
      <c r="W207" s="18">
        <f ca="1">IF(V207&lt;=('Ejercicio 3 - TIR'!$D$25-'Ejercicio 3 - TIR'!$C$25)/('Ejercicio 3 - TIR'!$E$25-'Ejercicio 3 - TIR'!$C$25),'Ejercicio 3 - TIR'!$C$25+SQRT(('Ejercicio 3 - TIR'!$E$25-'Ejercicio 3 - TIR'!$C$25)*('Ejercicio 3 - TIR'!$D$25-'Ejercicio 3 - TIR'!$C$25)*V207),'Ejercicio 3 - TIR'!$E$25-SQRT(('Ejercicio 3 - TIR'!$E$25-'Ejercicio 3 - TIR'!$C$25)*('Ejercicio 3 - TIR'!$E$25-'Ejercicio 3 - TIR'!$D$25)*(1-V207)))</f>
        <v>0.205061863730296</v>
      </c>
      <c r="X207" s="16">
        <f ca="1" t="shared" si="1550"/>
        <v>0.873665054252152</v>
      </c>
      <c r="Y207" s="18">
        <f ca="1">IF(X207&lt;=('Ejercicio 3 - TIR'!$D$26-'Ejercicio 3 - TIR'!$C$26)/('Ejercicio 3 - TIR'!$E$26-'Ejercicio 3 - TIR'!$C$26),'Ejercicio 3 - TIR'!$C$26+SQRT(('Ejercicio 3 - TIR'!$E$26-'Ejercicio 3 - TIR'!$C$26)*('Ejercicio 3 - TIR'!$D$26-'Ejercicio 3 - TIR'!$C$26)*X207),'Ejercicio 3 - TIR'!$E$26-SQRT(('Ejercicio 3 - TIR'!$E$26-'Ejercicio 3 - TIR'!$C$26)*('Ejercicio 3 - TIR'!$E$26-'Ejercicio 3 - TIR'!$D$26)*(1-X207)))</f>
        <v>0.25388087468849</v>
      </c>
      <c r="Z207" s="16">
        <f ca="1" t="shared" si="1432"/>
        <v>1.13055814484496</v>
      </c>
      <c r="AA207" s="16">
        <f ca="1" t="shared" si="1433"/>
        <v>1.2838193942004</v>
      </c>
      <c r="AB207" s="16">
        <f ca="1" t="shared" si="1434"/>
        <v>1.55046807444064</v>
      </c>
      <c r="AC207" s="16">
        <f ca="1" t="shared" si="1435"/>
        <v>1.86840994743976</v>
      </c>
      <c r="AD207" s="16">
        <f ca="1" t="shared" si="1436"/>
        <v>2.34276349917244</v>
      </c>
      <c r="AE207" s="15">
        <f ca="1" t="shared" si="1437"/>
        <v>4919.77101369564</v>
      </c>
      <c r="AF207" s="15">
        <f ca="1" t="shared" si="1438"/>
        <v>5586.70730135126</v>
      </c>
      <c r="AG207" s="15">
        <f ca="1" t="shared" si="1439"/>
        <v>6747.06376233275</v>
      </c>
      <c r="AH207" s="15">
        <f ca="1" t="shared" si="1440"/>
        <v>8130.62923214385</v>
      </c>
      <c r="AI207" s="15">
        <f ca="1" t="shared" si="1441"/>
        <v>10194.8404933683</v>
      </c>
      <c r="AJ207" s="17">
        <f ca="1" t="shared" si="1442"/>
        <v>44940.4316637349</v>
      </c>
      <c r="AK207" s="17">
        <f ca="1" t="shared" si="1443"/>
        <v>50303.6793826259</v>
      </c>
      <c r="AL207" s="17">
        <f ca="1" t="shared" si="1444"/>
        <v>58948.1740703446</v>
      </c>
      <c r="AM207" s="17">
        <f ca="1" t="shared" si="1445"/>
        <v>62598.8790022733</v>
      </c>
      <c r="AN207" s="17">
        <f ca="1" t="shared" si="1446"/>
        <v>99159.0086326718</v>
      </c>
      <c r="AO207" s="17">
        <f ca="1">C207/'Ejercicio 3 - TIR'!$D$7</f>
        <v>18626.4272664819</v>
      </c>
      <c r="AP207" s="17">
        <f ca="1" t="shared" si="1447"/>
        <v>26314.0043972529</v>
      </c>
      <c r="AQ207" s="17">
        <f ca="1" t="shared" si="1448"/>
        <v>31677.252116144</v>
      </c>
      <c r="AR207" s="17">
        <f ca="1" t="shared" si="1449"/>
        <v>40321.7468038627</v>
      </c>
      <c r="AS207" s="17">
        <f ca="1" t="shared" si="1450"/>
        <v>43972.4517357914</v>
      </c>
      <c r="AT207" s="17">
        <f ca="1" t="shared" si="1451"/>
        <v>80532.5813661898</v>
      </c>
      <c r="AU207" s="17">
        <f ca="1">AP207*'Ejercicio 3 - TIR'!$D$5</f>
        <v>13157.0021986265</v>
      </c>
      <c r="AV207" s="17">
        <f ca="1">AQ207*'Ejercicio 3 - TIR'!$D$5</f>
        <v>15838.626058072</v>
      </c>
      <c r="AW207" s="17">
        <f ca="1">AR207*'Ejercicio 3 - TIR'!$D$5</f>
        <v>20160.8734019314</v>
      </c>
      <c r="AX207" s="17">
        <f ca="1">AS207*'Ejercicio 3 - TIR'!$D$5</f>
        <v>21986.2258678957</v>
      </c>
      <c r="AY207" s="17">
        <f ca="1">AT207*'Ejercicio 3 - TIR'!$D$5</f>
        <v>40266.2906830949</v>
      </c>
      <c r="AZ207" s="17">
        <f ca="1" t="shared" ref="AZ207:BD207" si="1551">AJ207-AU207-AE207</f>
        <v>26863.6584514127</v>
      </c>
      <c r="BA207" s="17">
        <f ca="1" t="shared" si="1551"/>
        <v>28878.3460232027</v>
      </c>
      <c r="BB207" s="17">
        <f ca="1" t="shared" si="1551"/>
        <v>32040.2369060805</v>
      </c>
      <c r="BC207" s="17">
        <f ca="1" t="shared" si="1551"/>
        <v>32482.0239022338</v>
      </c>
      <c r="BD207" s="17">
        <f ca="1" t="shared" si="1551"/>
        <v>48697.8774562085</v>
      </c>
      <c r="BE207" s="17">
        <f ca="1" t="shared" ref="BE207:BI207" si="1552">AZ207/Z207</f>
        <v>23761.4125146096</v>
      </c>
      <c r="BF207" s="17">
        <f ca="1" t="shared" si="1552"/>
        <v>22494.0876837188</v>
      </c>
      <c r="BG207" s="17">
        <f ca="1" t="shared" si="1552"/>
        <v>20664.8801315304</v>
      </c>
      <c r="BH207" s="17">
        <f ca="1" t="shared" si="1552"/>
        <v>17384.8485161103</v>
      </c>
      <c r="BI207" s="17">
        <f ca="1" t="shared" si="1552"/>
        <v>20786.510236057</v>
      </c>
      <c r="BJ207" s="17">
        <f ca="1" t="shared" si="1454"/>
        <v>88281.431762532</v>
      </c>
      <c r="BK207" s="17">
        <f ca="1" t="shared" si="1455"/>
        <v>43637.3139199041</v>
      </c>
      <c r="BL207" s="17">
        <f ca="1" t="shared" si="1456"/>
        <v>131918.745682436</v>
      </c>
      <c r="BM207" s="17">
        <f ca="1">BK207*'Ejercicio 3 - TIR'!$D$5</f>
        <v>21818.656959952</v>
      </c>
      <c r="BN207" s="17">
        <f ca="1" t="shared" si="1457"/>
        <v>110100.088722484</v>
      </c>
      <c r="BO207" s="17">
        <f ca="1" t="shared" si="1458"/>
        <v>46995.8187249272</v>
      </c>
      <c r="BP207" s="17">
        <f ca="1" t="shared" si="1459"/>
        <v>-130814.741424096</v>
      </c>
      <c r="BQ207" s="17">
        <f ca="1" t="shared" ref="BQ207:BT207" si="1553">BE207</f>
        <v>23761.4125146096</v>
      </c>
      <c r="BR207" s="17">
        <f ca="1" t="shared" si="1553"/>
        <v>22494.0876837188</v>
      </c>
      <c r="BS207" s="17">
        <f ca="1" t="shared" si="1553"/>
        <v>20664.8801315304</v>
      </c>
      <c r="BT207" s="17">
        <f ca="1" t="shared" si="1553"/>
        <v>17384.8485161103</v>
      </c>
      <c r="BU207" s="17">
        <f ca="1" t="shared" si="1461"/>
        <v>67782.3289609842</v>
      </c>
      <c r="BV207" s="19">
        <f ca="1" t="shared" si="1462"/>
        <v>4.4072039425703</v>
      </c>
    </row>
    <row r="208" ht="15" customHeight="1" spans="1:74">
      <c r="A208" s="15">
        <v>207</v>
      </c>
      <c r="B208" s="16">
        <f ca="1" t="shared" ref="B208:F208" si="1554">RAND()</f>
        <v>0.727755264364702</v>
      </c>
      <c r="C208" s="17">
        <f ca="1">IF(B208&lt;=('Ejercicio 3 - TIR'!$D$13-'Ejercicio 3 - TIR'!$C$13)/('Ejercicio 3 - TIR'!$E$13-'Ejercicio 3 - TIR'!$C$13),'Ejercicio 3 - TIR'!$C$13+SQRT(('Ejercicio 3 - TIR'!$E$13-'Ejercicio 3 - TIR'!$C$13)*('Ejercicio 3 - TIR'!$D$13-'Ejercicio 3 - TIR'!$C$13)*B208),'Ejercicio 3 - TIR'!$E$13-SQRT(('Ejercicio 3 - TIR'!$E$13-'Ejercicio 3 - TIR'!$C$13)*('Ejercicio 3 - TIR'!$E$13-'Ejercicio 3 - TIR'!$D$13)*(1-B208)))</f>
        <v>81925.3303553742</v>
      </c>
      <c r="D208" s="16">
        <f ca="1" t="shared" si="1554"/>
        <v>0.59639468558631</v>
      </c>
      <c r="E208" s="17">
        <f ca="1">IF(D208&lt;=('Ejercicio 3 - TIR'!$D$14-'Ejercicio 3 - TIR'!$C$14)/('Ejercicio 3 - TIR'!$E$14-'Ejercicio 3 - TIR'!$C$14),'Ejercicio 3 - TIR'!$C$14+SQRT(('Ejercicio 3 - TIR'!$E$14-'Ejercicio 3 - TIR'!$C$14)*('Ejercicio 3 - TIR'!$D$14-'Ejercicio 3 - TIR'!$C$14)*D208),'Ejercicio 3 - TIR'!$E$14-SQRT(('Ejercicio 3 - TIR'!$E$14-'Ejercicio 3 - TIR'!$C$14)*('Ejercicio 3 - TIR'!$E$14-'Ejercicio 3 - TIR'!$D$14)*(1-D208)))</f>
        <v>32219.2033080119</v>
      </c>
      <c r="F208" s="16">
        <f ca="1" t="shared" si="1554"/>
        <v>0.602691848175835</v>
      </c>
      <c r="G208" s="17">
        <f ca="1">IF(F208&lt;=('Ejercicio 3 - TIR'!$D$18-'Ejercicio 3 - TIR'!$C$18)/('Ejercicio 3 - TIR'!$E$18-'Ejercicio 3 - TIR'!$C$18),'Ejercicio 3 - TIR'!$C$18+SQRT(('Ejercicio 3 - TIR'!$E$18-'Ejercicio 3 - TIR'!$C$18)*('Ejercicio 3 - TIR'!$D$18-'Ejercicio 3 - TIR'!$C$18)*F208),'Ejercicio 3 - TIR'!$E$18-SQRT(('Ejercicio 3 - TIR'!$E$18-'Ejercicio 3 - TIR'!$C$18)*('Ejercicio 3 - TIR'!$E$18-'Ejercicio 3 - TIR'!$D$18)*(1-F208)))</f>
        <v>39508.0900935138</v>
      </c>
      <c r="H208" s="16">
        <f ca="1" t="shared" ref="H208:L208" si="1555">RAND()</f>
        <v>0.263846063466049</v>
      </c>
      <c r="I208" s="17">
        <f ca="1">IF(H208&lt;=('Ejercicio 3 - TIR'!$D$18-'Ejercicio 3 - TIR'!$C$18)/('Ejercicio 3 - TIR'!$E$18-'Ejercicio 3 - TIR'!$C$18),'Ejercicio 3 - TIR'!$C$18+SQRT(('Ejercicio 3 - TIR'!$E$18-'Ejercicio 3 - TIR'!$C$18)*('Ejercicio 3 - TIR'!$D$18-'Ejercicio 3 - TIR'!$C$18)*H208),'Ejercicio 3 - TIR'!$E$18-SQRT(('Ejercicio 3 - TIR'!$E$18-'Ejercicio 3 - TIR'!$C$18)*('Ejercicio 3 - TIR'!$E$18-'Ejercicio 3 - TIR'!$D$18)*(1-H208)))</f>
        <v>36291.0181624207</v>
      </c>
      <c r="J208" s="16">
        <f ca="1" t="shared" si="1555"/>
        <v>0.503486012757739</v>
      </c>
      <c r="K208" s="17">
        <f ca="1">IF(J208&lt;=('Ejercicio 3 - TIR'!$D$18-'Ejercicio 3 - TIR'!$C$18)/('Ejercicio 3 - TIR'!$E$18-'Ejercicio 3 - TIR'!$C$18),'Ejercicio 3 - TIR'!$C$18+SQRT(('Ejercicio 3 - TIR'!$E$18-'Ejercicio 3 - TIR'!$C$18)*('Ejercicio 3 - TIR'!$D$18-'Ejercicio 3 - TIR'!$C$18)*J208),'Ejercicio 3 - TIR'!$E$18-SQRT(('Ejercicio 3 - TIR'!$E$18-'Ejercicio 3 - TIR'!$C$18)*('Ejercicio 3 - TIR'!$E$18-'Ejercicio 3 - TIR'!$D$18)*(1-J208)))</f>
        <v>38690.39135561</v>
      </c>
      <c r="L208" s="16">
        <f ca="1" t="shared" si="1555"/>
        <v>0.950375440242588</v>
      </c>
      <c r="M208" s="17">
        <f ca="1">IF(L208&lt;=('Ejercicio 3 - TIR'!$D$18-'Ejercicio 3 - TIR'!$C$18)/('Ejercicio 3 - TIR'!$E$18-'Ejercicio 3 - TIR'!$C$18),'Ejercicio 3 - TIR'!$C$18+SQRT(('Ejercicio 3 - TIR'!$E$18-'Ejercicio 3 - TIR'!$C$18)*('Ejercicio 3 - TIR'!$D$18-'Ejercicio 3 - TIR'!$C$18)*L208),'Ejercicio 3 - TIR'!$E$18-SQRT(('Ejercicio 3 - TIR'!$E$18-'Ejercicio 3 - TIR'!$C$18)*('Ejercicio 3 - TIR'!$E$18-'Ejercicio 3 - TIR'!$D$18)*(1-L208)))</f>
        <v>43070.7923953587</v>
      </c>
      <c r="N208" s="16">
        <f ca="1" t="shared" ref="N208:R208" si="1556">RAND()</f>
        <v>0.343390726150256</v>
      </c>
      <c r="O208" s="17">
        <f ca="1">IF(N208&lt;=('Ejercicio 3 - TIR'!$D$18-'Ejercicio 3 - TIR'!$C$18)/('Ejercicio 3 - TIR'!$E$18-'Ejercicio 3 - TIR'!$C$18),'Ejercicio 3 - TIR'!$C$18+SQRT(('Ejercicio 3 - TIR'!$E$18-'Ejercicio 3 - TIR'!$C$18)*('Ejercicio 3 - TIR'!$D$18-'Ejercicio 3 - TIR'!$C$18)*N208),'Ejercicio 3 - TIR'!$E$18-SQRT(('Ejercicio 3 - TIR'!$E$18-'Ejercicio 3 - TIR'!$C$18)*('Ejercicio 3 - TIR'!$E$18-'Ejercicio 3 - TIR'!$D$18)*(1-N208)))</f>
        <v>37176.9498341941</v>
      </c>
      <c r="P208" s="16">
        <f ca="1" t="shared" si="1556"/>
        <v>0.0836233913616917</v>
      </c>
      <c r="Q208" s="18">
        <f ca="1">IF(P208&lt;=('Ejercicio 3 - TIR'!$D$22-'Ejercicio 3 - TIR'!$C$22)/('Ejercicio 3 - TIR'!$E$22-'Ejercicio 3 - TIR'!$C$22),'Ejercicio 3 - TIR'!$C$22+SQRT(('Ejercicio 3 - TIR'!$E$22-'Ejercicio 3 - TIR'!$C$22)*('Ejercicio 3 - TIR'!$D$22-'Ejercicio 3 - TIR'!$C$22)*P208),'Ejercicio 3 - TIR'!$E$22-SQRT(('Ejercicio 3 - TIR'!$E$22-'Ejercicio 3 - TIR'!$C$22)*('Ejercicio 3 - TIR'!$E$22-'Ejercicio 3 - TIR'!$D$22)*(1-P208)))</f>
        <v>0.132268745023475</v>
      </c>
      <c r="R208" s="16">
        <f ca="1" t="shared" si="1556"/>
        <v>0.321380957889267</v>
      </c>
      <c r="S208" s="18">
        <f ca="1">IF(R208&lt;=('Ejercicio 3 - TIR'!$D$23-'Ejercicio 3 - TIR'!$C$23)/('Ejercicio 3 - TIR'!$E$23-'Ejercicio 3 - TIR'!$C$23),'Ejercicio 3 - TIR'!$C$23+SQRT(('Ejercicio 3 - TIR'!$E$23-'Ejercicio 3 - TIR'!$C$23)*('Ejercicio 3 - TIR'!$D$23-'Ejercicio 3 - TIR'!$C$23)*R208),'Ejercicio 3 - TIR'!$E$23-SQRT(('Ejercicio 3 - TIR'!$E$23-'Ejercicio 3 - TIR'!$C$23)*('Ejercicio 3 - TIR'!$E$23-'Ejercicio 3 - TIR'!$D$23)*(1-R208)))</f>
        <v>0.144051730170628</v>
      </c>
      <c r="T208" s="16">
        <f ca="1" t="shared" ref="T208:X208" si="1557">RAND()</f>
        <v>0.643540590635041</v>
      </c>
      <c r="U208" s="18">
        <f ca="1">IF(T208&lt;=('Ejercicio 3 - TIR'!$D$24-'Ejercicio 3 - TIR'!$C$24)/('Ejercicio 3 - TIR'!$E$24-'Ejercicio 3 - TIR'!$C$24),'Ejercicio 3 - TIR'!$C$24+SQRT(('Ejercicio 3 - TIR'!$E$24-'Ejercicio 3 - TIR'!$C$24)*('Ejercicio 3 - TIR'!$D$24-'Ejercicio 3 - TIR'!$C$24)*T208),'Ejercicio 3 - TIR'!$E$24-SQRT(('Ejercicio 3 - TIR'!$E$24-'Ejercicio 3 - TIR'!$C$24)*('Ejercicio 3 - TIR'!$E$24-'Ejercicio 3 - TIR'!$D$24)*(1-T208)))</f>
        <v>0.188407495410748</v>
      </c>
      <c r="V208" s="16">
        <f ca="1" t="shared" si="1557"/>
        <v>0.221430133163697</v>
      </c>
      <c r="W208" s="18">
        <f ca="1">IF(V208&lt;=('Ejercicio 3 - TIR'!$D$25-'Ejercicio 3 - TIR'!$C$25)/('Ejercicio 3 - TIR'!$E$25-'Ejercicio 3 - TIR'!$C$25),'Ejercicio 3 - TIR'!$C$25+SQRT(('Ejercicio 3 - TIR'!$E$25-'Ejercicio 3 - TIR'!$C$25)*('Ejercicio 3 - TIR'!$D$25-'Ejercicio 3 - TIR'!$C$25)*V208),'Ejercicio 3 - TIR'!$E$25-SQRT(('Ejercicio 3 - TIR'!$E$25-'Ejercicio 3 - TIR'!$C$25)*('Ejercicio 3 - TIR'!$E$25-'Ejercicio 3 - TIR'!$D$25)*(1-V208)))</f>
        <v>0.197606878951966</v>
      </c>
      <c r="X208" s="16">
        <f ca="1" t="shared" si="1557"/>
        <v>0.301640749244272</v>
      </c>
      <c r="Y208" s="18">
        <f ca="1">IF(X208&lt;=('Ejercicio 3 - TIR'!$D$26-'Ejercicio 3 - TIR'!$C$26)/('Ejercicio 3 - TIR'!$E$26-'Ejercicio 3 - TIR'!$C$26),'Ejercicio 3 - TIR'!$C$26+SQRT(('Ejercicio 3 - TIR'!$E$26-'Ejercicio 3 - TIR'!$C$26)*('Ejercicio 3 - TIR'!$D$26-'Ejercicio 3 - TIR'!$C$26)*X208),'Ejercicio 3 - TIR'!$E$26-SQRT(('Ejercicio 3 - TIR'!$E$26-'Ejercicio 3 - TIR'!$C$26)*('Ejercicio 3 - TIR'!$E$26-'Ejercicio 3 - TIR'!$D$26)*(1-X208)))</f>
        <v>0.218538220388797</v>
      </c>
      <c r="Z208" s="16">
        <f ca="1" t="shared" si="1432"/>
        <v>1.13226874502348</v>
      </c>
      <c r="AA208" s="16">
        <f ca="1" t="shared" si="1433"/>
        <v>1.29537401676223</v>
      </c>
      <c r="AB208" s="16">
        <f ca="1" t="shared" si="1434"/>
        <v>1.53943219088057</v>
      </c>
      <c r="AC208" s="16">
        <f ca="1" t="shared" si="1435"/>
        <v>1.84363458147866</v>
      </c>
      <c r="AD208" s="16">
        <f ca="1" t="shared" si="1436"/>
        <v>2.24653920196225</v>
      </c>
      <c r="AE208" s="15">
        <f ca="1" t="shared" si="1437"/>
        <v>4261.59358720693</v>
      </c>
      <c r="AF208" s="15">
        <f ca="1" t="shared" si="1438"/>
        <v>4875.48351672814</v>
      </c>
      <c r="AG208" s="15">
        <f ca="1" t="shared" si="1439"/>
        <v>5794.06115503127</v>
      </c>
      <c r="AH208" s="15">
        <f ca="1" t="shared" si="1440"/>
        <v>6939.00749633383</v>
      </c>
      <c r="AI208" s="15">
        <f ca="1" t="shared" si="1441"/>
        <v>8455.44584584714</v>
      </c>
      <c r="AJ208" s="17">
        <f ca="1" t="shared" si="1442"/>
        <v>44733.7755884573</v>
      </c>
      <c r="AK208" s="17">
        <f ca="1" t="shared" si="1443"/>
        <v>47010.4419694461</v>
      </c>
      <c r="AL208" s="17">
        <f ca="1" t="shared" si="1444"/>
        <v>59561.2339305932</v>
      </c>
      <c r="AM208" s="17">
        <f ca="1" t="shared" si="1445"/>
        <v>79406.8023117714</v>
      </c>
      <c r="AN208" s="17">
        <f ca="1" t="shared" si="1446"/>
        <v>83519.475211901</v>
      </c>
      <c r="AO208" s="17">
        <f ca="1">C208/'Ejercicio 3 - TIR'!$D$7</f>
        <v>16385.0660710748</v>
      </c>
      <c r="AP208" s="17">
        <f ca="1" t="shared" si="1447"/>
        <v>28348.7095173824</v>
      </c>
      <c r="AQ208" s="17">
        <f ca="1" t="shared" si="1448"/>
        <v>30625.3758983712</v>
      </c>
      <c r="AR208" s="17">
        <f ca="1" t="shared" si="1449"/>
        <v>43176.1678595183</v>
      </c>
      <c r="AS208" s="17">
        <f ca="1" t="shared" si="1450"/>
        <v>63021.7362406965</v>
      </c>
      <c r="AT208" s="17">
        <f ca="1" t="shared" si="1451"/>
        <v>67134.4091408261</v>
      </c>
      <c r="AU208" s="17">
        <f ca="1">AP208*'Ejercicio 3 - TIR'!$D$5</f>
        <v>14174.3547586912</v>
      </c>
      <c r="AV208" s="17">
        <f ca="1">AQ208*'Ejercicio 3 - TIR'!$D$5</f>
        <v>15312.6879491856</v>
      </c>
      <c r="AW208" s="17">
        <f ca="1">AR208*'Ejercicio 3 - TIR'!$D$5</f>
        <v>21588.0839297592</v>
      </c>
      <c r="AX208" s="17">
        <f ca="1">AS208*'Ejercicio 3 - TIR'!$D$5</f>
        <v>31510.8681203483</v>
      </c>
      <c r="AY208" s="17">
        <f ca="1">AT208*'Ejercicio 3 - TIR'!$D$5</f>
        <v>33567.2045704131</v>
      </c>
      <c r="AZ208" s="17">
        <f ca="1" t="shared" ref="AZ208:BD208" si="1558">AJ208-AU208-AE208</f>
        <v>26297.8272425591</v>
      </c>
      <c r="BA208" s="17">
        <f ca="1" t="shared" si="1558"/>
        <v>26822.2705035323</v>
      </c>
      <c r="BB208" s="17">
        <f ca="1" t="shared" si="1558"/>
        <v>32179.0888458027</v>
      </c>
      <c r="BC208" s="17">
        <f ca="1" t="shared" si="1558"/>
        <v>40956.9266950893</v>
      </c>
      <c r="BD208" s="17">
        <f ca="1" t="shared" si="1558"/>
        <v>41496.8247956408</v>
      </c>
      <c r="BE208" s="17">
        <f ca="1" t="shared" ref="BE208:BI208" si="1559">AZ208/Z208</f>
        <v>23225.7821812558</v>
      </c>
      <c r="BF208" s="17">
        <f ca="1" t="shared" si="1559"/>
        <v>20706.1977131317</v>
      </c>
      <c r="BG208" s="17">
        <f ca="1" t="shared" si="1559"/>
        <v>20903.2194054589</v>
      </c>
      <c r="BH208" s="17">
        <f ca="1" t="shared" si="1559"/>
        <v>22215.3170191895</v>
      </c>
      <c r="BI208" s="17">
        <f ca="1" t="shared" si="1559"/>
        <v>18471.4447713154</v>
      </c>
      <c r="BJ208" s="17">
        <f ca="1" t="shared" si="1454"/>
        <v>72381.7032874405</v>
      </c>
      <c r="BK208" s="17">
        <f ca="1" t="shared" si="1455"/>
        <v>36809.6932554112</v>
      </c>
      <c r="BL208" s="17">
        <f ca="1" t="shared" si="1456"/>
        <v>109191.396542852</v>
      </c>
      <c r="BM208" s="17">
        <f ca="1">BK208*'Ejercicio 3 - TIR'!$D$5</f>
        <v>18404.8466277056</v>
      </c>
      <c r="BN208" s="17">
        <f ca="1" t="shared" si="1457"/>
        <v>90786.5499151461</v>
      </c>
      <c r="BO208" s="17">
        <f ca="1" t="shared" si="1458"/>
        <v>40411.7363435493</v>
      </c>
      <c r="BP208" s="17">
        <f ca="1" t="shared" si="1459"/>
        <v>-114144.533663386</v>
      </c>
      <c r="BQ208" s="17">
        <f ca="1" t="shared" ref="BQ208:BT208" si="1560">BE208</f>
        <v>23225.7821812558</v>
      </c>
      <c r="BR208" s="17">
        <f ca="1" t="shared" si="1560"/>
        <v>20706.1977131317</v>
      </c>
      <c r="BS208" s="17">
        <f ca="1" t="shared" si="1560"/>
        <v>20903.2194054589</v>
      </c>
      <c r="BT208" s="17">
        <f ca="1" t="shared" si="1560"/>
        <v>22215.3170191895</v>
      </c>
      <c r="BU208" s="17">
        <f ca="1" t="shared" si="1461"/>
        <v>58883.1811148647</v>
      </c>
      <c r="BV208" s="19">
        <f ca="1" t="shared" si="1462"/>
        <v>7.45905173691928</v>
      </c>
    </row>
    <row r="209" ht="15" customHeight="1" spans="1:74">
      <c r="A209" s="15">
        <v>208</v>
      </c>
      <c r="B209" s="16">
        <f ca="1" t="shared" ref="B209:F209" si="1561">RAND()</f>
        <v>0.027423738596539</v>
      </c>
      <c r="C209" s="17">
        <f ca="1">IF(B209&lt;=('Ejercicio 3 - TIR'!$D$13-'Ejercicio 3 - TIR'!$C$13)/('Ejercicio 3 - TIR'!$E$13-'Ejercicio 3 - TIR'!$C$13),'Ejercicio 3 - TIR'!$C$13+SQRT(('Ejercicio 3 - TIR'!$E$13-'Ejercicio 3 - TIR'!$C$13)*('Ejercicio 3 - TIR'!$D$13-'Ejercicio 3 - TIR'!$C$13)*B209),'Ejercicio 3 - TIR'!$E$13-SQRT(('Ejercicio 3 - TIR'!$E$13-'Ejercicio 3 - TIR'!$C$13)*('Ejercicio 3 - TIR'!$E$13-'Ejercicio 3 - TIR'!$D$13)*(1-B209)))</f>
        <v>63312.0228620309</v>
      </c>
      <c r="D209" s="16">
        <f ca="1" t="shared" si="1561"/>
        <v>0.50945994614617</v>
      </c>
      <c r="E209" s="17">
        <f ca="1">IF(D209&lt;=('Ejercicio 3 - TIR'!$D$14-'Ejercicio 3 - TIR'!$C$14)/('Ejercicio 3 - TIR'!$E$14-'Ejercicio 3 - TIR'!$C$14),'Ejercicio 3 - TIR'!$C$14+SQRT(('Ejercicio 3 - TIR'!$E$14-'Ejercicio 3 - TIR'!$C$14)*('Ejercicio 3 - TIR'!$D$14-'Ejercicio 3 - TIR'!$C$14)*D209),'Ejercicio 3 - TIR'!$E$14-SQRT(('Ejercicio 3 - TIR'!$E$14-'Ejercicio 3 - TIR'!$C$14)*('Ejercicio 3 - TIR'!$E$14-'Ejercicio 3 - TIR'!$D$14)*(1-D209)))</f>
        <v>31422.0627142608</v>
      </c>
      <c r="F209" s="16">
        <f ca="1" t="shared" si="1561"/>
        <v>0.591379689643242</v>
      </c>
      <c r="G209" s="17">
        <f ca="1">IF(F209&lt;=('Ejercicio 3 - TIR'!$D$18-'Ejercicio 3 - TIR'!$C$18)/('Ejercicio 3 - TIR'!$E$18-'Ejercicio 3 - TIR'!$C$18),'Ejercicio 3 - TIR'!$C$18+SQRT(('Ejercicio 3 - TIR'!$E$18-'Ejercicio 3 - TIR'!$C$18)*('Ejercicio 3 - TIR'!$D$18-'Ejercicio 3 - TIR'!$C$18)*F209),'Ejercicio 3 - TIR'!$E$18-SQRT(('Ejercicio 3 - TIR'!$E$18-'Ejercicio 3 - TIR'!$C$18)*('Ejercicio 3 - TIR'!$E$18-'Ejercicio 3 - TIR'!$D$18)*(1-F209)))</f>
        <v>39418.436889765</v>
      </c>
      <c r="H209" s="16">
        <f ca="1" t="shared" ref="H209:L209" si="1562">RAND()</f>
        <v>0.648622682356404</v>
      </c>
      <c r="I209" s="17">
        <f ca="1">IF(H209&lt;=('Ejercicio 3 - TIR'!$D$18-'Ejercicio 3 - TIR'!$C$18)/('Ejercicio 3 - TIR'!$E$18-'Ejercicio 3 - TIR'!$C$18),'Ejercicio 3 - TIR'!$C$18+SQRT(('Ejercicio 3 - TIR'!$E$18-'Ejercicio 3 - TIR'!$C$18)*('Ejercicio 3 - TIR'!$D$18-'Ejercicio 3 - TIR'!$C$18)*H209),'Ejercicio 3 - TIR'!$E$18-SQRT(('Ejercicio 3 - TIR'!$E$18-'Ejercicio 3 - TIR'!$C$18)*('Ejercicio 3 - TIR'!$E$18-'Ejercicio 3 - TIR'!$D$18)*(1-H209)))</f>
        <v>39863.7418028586</v>
      </c>
      <c r="J209" s="16">
        <f ca="1" t="shared" si="1562"/>
        <v>0.406379824196083</v>
      </c>
      <c r="K209" s="17">
        <f ca="1">IF(J209&lt;=('Ejercicio 3 - TIR'!$D$18-'Ejercicio 3 - TIR'!$C$18)/('Ejercicio 3 - TIR'!$E$18-'Ejercicio 3 - TIR'!$C$18),'Ejercicio 3 - TIR'!$C$18+SQRT(('Ejercicio 3 - TIR'!$E$18-'Ejercicio 3 - TIR'!$C$18)*('Ejercicio 3 - TIR'!$D$18-'Ejercicio 3 - TIR'!$C$18)*J209),'Ejercicio 3 - TIR'!$E$18-SQRT(('Ejercicio 3 - TIR'!$E$18-'Ejercicio 3 - TIR'!$C$18)*('Ejercicio 3 - TIR'!$E$18-'Ejercicio 3 - TIR'!$D$18)*(1-J209)))</f>
        <v>37807.4947088943</v>
      </c>
      <c r="L209" s="16">
        <f ca="1" t="shared" si="1562"/>
        <v>0.623358426690464</v>
      </c>
      <c r="M209" s="17">
        <f ca="1">IF(L209&lt;=('Ejercicio 3 - TIR'!$D$18-'Ejercicio 3 - TIR'!$C$18)/('Ejercicio 3 - TIR'!$E$18-'Ejercicio 3 - TIR'!$C$18),'Ejercicio 3 - TIR'!$C$18+SQRT(('Ejercicio 3 - TIR'!$E$18-'Ejercicio 3 - TIR'!$C$18)*('Ejercicio 3 - TIR'!$D$18-'Ejercicio 3 - TIR'!$C$18)*L209),'Ejercicio 3 - TIR'!$E$18-SQRT(('Ejercicio 3 - TIR'!$E$18-'Ejercicio 3 - TIR'!$C$18)*('Ejercicio 3 - TIR'!$E$18-'Ejercicio 3 - TIR'!$D$18)*(1-L209)))</f>
        <v>39669.7344329392</v>
      </c>
      <c r="N209" s="16">
        <f ca="1" t="shared" ref="N209:R209" si="1563">RAND()</f>
        <v>0.493746320347431</v>
      </c>
      <c r="O209" s="17">
        <f ca="1">IF(N209&lt;=('Ejercicio 3 - TIR'!$D$18-'Ejercicio 3 - TIR'!$C$18)/('Ejercicio 3 - TIR'!$E$18-'Ejercicio 3 - TIR'!$C$18),'Ejercicio 3 - TIR'!$C$18+SQRT(('Ejercicio 3 - TIR'!$E$18-'Ejercicio 3 - TIR'!$C$18)*('Ejercicio 3 - TIR'!$D$18-'Ejercicio 3 - TIR'!$C$18)*N209),'Ejercicio 3 - TIR'!$E$18-SQRT(('Ejercicio 3 - TIR'!$E$18-'Ejercicio 3 - TIR'!$C$18)*('Ejercicio 3 - TIR'!$E$18-'Ejercicio 3 - TIR'!$D$18)*(1-N209)))</f>
        <v>38605.9251711896</v>
      </c>
      <c r="P209" s="16">
        <f ca="1" t="shared" si="1563"/>
        <v>0.73015168501127</v>
      </c>
      <c r="Q209" s="18">
        <f ca="1">IF(P209&lt;=('Ejercicio 3 - TIR'!$D$22-'Ejercicio 3 - TIR'!$C$22)/('Ejercicio 3 - TIR'!$E$22-'Ejercicio 3 - TIR'!$C$22),'Ejercicio 3 - TIR'!$C$22+SQRT(('Ejercicio 3 - TIR'!$E$22-'Ejercicio 3 - TIR'!$C$22)*('Ejercicio 3 - TIR'!$D$22-'Ejercicio 3 - TIR'!$C$22)*P209),'Ejercicio 3 - TIR'!$E$22-SQRT(('Ejercicio 3 - TIR'!$E$22-'Ejercicio 3 - TIR'!$C$22)*('Ejercicio 3 - TIR'!$E$22-'Ejercicio 3 - TIR'!$D$22)*(1-P209)))</f>
        <v>0.157960785699583</v>
      </c>
      <c r="R209" s="16">
        <f ca="1" t="shared" si="1563"/>
        <v>0.638736020046096</v>
      </c>
      <c r="S209" s="18">
        <f ca="1">IF(R209&lt;=('Ejercicio 3 - TIR'!$D$23-'Ejercicio 3 - TIR'!$C$23)/('Ejercicio 3 - TIR'!$E$23-'Ejercicio 3 - TIR'!$C$23),'Ejercicio 3 - TIR'!$C$23+SQRT(('Ejercicio 3 - TIR'!$E$23-'Ejercicio 3 - TIR'!$C$23)*('Ejercicio 3 - TIR'!$D$23-'Ejercicio 3 - TIR'!$C$23)*R209),'Ejercicio 3 - TIR'!$E$23-SQRT(('Ejercicio 3 - TIR'!$E$23-'Ejercicio 3 - TIR'!$C$23)*('Ejercicio 3 - TIR'!$E$23-'Ejercicio 3 - TIR'!$D$23)*(1-R209)))</f>
        <v>0.154499506594636</v>
      </c>
      <c r="T209" s="16">
        <f ca="1" t="shared" ref="T209:X209" si="1564">RAND()</f>
        <v>0.551222679387421</v>
      </c>
      <c r="U209" s="18">
        <f ca="1">IF(T209&lt;=('Ejercicio 3 - TIR'!$D$24-'Ejercicio 3 - TIR'!$C$24)/('Ejercicio 3 - TIR'!$E$24-'Ejercicio 3 - TIR'!$C$24),'Ejercicio 3 - TIR'!$C$24+SQRT(('Ejercicio 3 - TIR'!$E$24-'Ejercicio 3 - TIR'!$C$24)*('Ejercicio 3 - TIR'!$D$24-'Ejercicio 3 - TIR'!$C$24)*T209),'Ejercicio 3 - TIR'!$E$24-SQRT(('Ejercicio 3 - TIR'!$E$24-'Ejercicio 3 - TIR'!$C$24)*('Ejercicio 3 - TIR'!$E$24-'Ejercicio 3 - TIR'!$D$24)*(1-T209)))</f>
        <v>0.184551777227691</v>
      </c>
      <c r="V209" s="16">
        <f ca="1" t="shared" si="1564"/>
        <v>0.710290253505711</v>
      </c>
      <c r="W209" s="18">
        <f ca="1">IF(V209&lt;=('Ejercicio 3 - TIR'!$D$25-'Ejercicio 3 - TIR'!$C$25)/('Ejercicio 3 - TIR'!$E$25-'Ejercicio 3 - TIR'!$C$25),'Ejercicio 3 - TIR'!$C$25+SQRT(('Ejercicio 3 - TIR'!$E$25-'Ejercicio 3 - TIR'!$C$25)*('Ejercicio 3 - TIR'!$D$25-'Ejercicio 3 - TIR'!$C$25)*V209),'Ejercicio 3 - TIR'!$E$25-SQRT(('Ejercicio 3 - TIR'!$E$25-'Ejercicio 3 - TIR'!$C$25)*('Ejercicio 3 - TIR'!$E$25-'Ejercicio 3 - TIR'!$D$25)*(1-V209)))</f>
        <v>0.218156882804443</v>
      </c>
      <c r="X209" s="16">
        <f ca="1" t="shared" si="1564"/>
        <v>0.370715778176908</v>
      </c>
      <c r="Y209" s="18">
        <f ca="1">IF(X209&lt;=('Ejercicio 3 - TIR'!$D$26-'Ejercicio 3 - TIR'!$C$26)/('Ejercicio 3 - TIR'!$E$26-'Ejercicio 3 - TIR'!$C$26),'Ejercicio 3 - TIR'!$C$26+SQRT(('Ejercicio 3 - TIR'!$E$26-'Ejercicio 3 - TIR'!$C$26)*('Ejercicio 3 - TIR'!$D$26-'Ejercicio 3 - TIR'!$C$26)*X209),'Ejercicio 3 - TIR'!$E$26-SQRT(('Ejercicio 3 - TIR'!$E$26-'Ejercicio 3 - TIR'!$C$26)*('Ejercicio 3 - TIR'!$E$26-'Ejercicio 3 - TIR'!$D$26)*(1-X209)))</f>
        <v>0.22170647722221</v>
      </c>
      <c r="Z209" s="16">
        <f ca="1" t="shared" si="1432"/>
        <v>1.15796078569958</v>
      </c>
      <c r="AA209" s="16">
        <f ca="1" t="shared" si="1433"/>
        <v>1.33686515574611</v>
      </c>
      <c r="AB209" s="16">
        <f ca="1" t="shared" si="1434"/>
        <v>1.58358599615282</v>
      </c>
      <c r="AC209" s="16">
        <f ca="1" t="shared" si="1435"/>
        <v>1.92905618072629</v>
      </c>
      <c r="AD209" s="16">
        <f ca="1" t="shared" si="1436"/>
        <v>2.35674043091885</v>
      </c>
      <c r="AE209" s="15">
        <f ca="1" t="shared" si="1437"/>
        <v>4963.4537146462</v>
      </c>
      <c r="AF209" s="15">
        <f ca="1" t="shared" si="1438"/>
        <v>5730.30486456435</v>
      </c>
      <c r="AG209" s="15">
        <f ca="1" t="shared" si="1439"/>
        <v>6787.84281137619</v>
      </c>
      <c r="AH209" s="15">
        <f ca="1" t="shared" si="1440"/>
        <v>8268.65744007257</v>
      </c>
      <c r="AI209" s="15">
        <f ca="1" t="shared" si="1441"/>
        <v>10101.8723524683</v>
      </c>
      <c r="AJ209" s="17">
        <f ca="1" t="shared" si="1442"/>
        <v>45645.0041519217</v>
      </c>
      <c r="AK209" s="17">
        <f ca="1" t="shared" si="1443"/>
        <v>53292.4473939011</v>
      </c>
      <c r="AL209" s="17">
        <f ca="1" t="shared" si="1444"/>
        <v>59871.419170627</v>
      </c>
      <c r="AM209" s="17">
        <f ca="1" t="shared" si="1445"/>
        <v>76525.1463956319</v>
      </c>
      <c r="AN209" s="17">
        <f ca="1" t="shared" si="1446"/>
        <v>90984.1447239702</v>
      </c>
      <c r="AO209" s="17">
        <f ca="1">C209/'Ejercicio 3 - TIR'!$D$7</f>
        <v>12662.4045724062</v>
      </c>
      <c r="AP209" s="17">
        <f ca="1" t="shared" si="1447"/>
        <v>32982.5995795155</v>
      </c>
      <c r="AQ209" s="17">
        <f ca="1" t="shared" si="1448"/>
        <v>40630.0428214949</v>
      </c>
      <c r="AR209" s="17">
        <f ca="1" t="shared" si="1449"/>
        <v>47209.0145982208</v>
      </c>
      <c r="AS209" s="17">
        <f ca="1" t="shared" si="1450"/>
        <v>63862.7418232257</v>
      </c>
      <c r="AT209" s="17">
        <f ca="1" t="shared" si="1451"/>
        <v>78321.740151564</v>
      </c>
      <c r="AU209" s="17">
        <f ca="1">AP209*'Ejercicio 3 - TIR'!$D$5</f>
        <v>16491.2997897578</v>
      </c>
      <c r="AV209" s="17">
        <f ca="1">AQ209*'Ejercicio 3 - TIR'!$D$5</f>
        <v>20315.0214107475</v>
      </c>
      <c r="AW209" s="17">
        <f ca="1">AR209*'Ejercicio 3 - TIR'!$D$5</f>
        <v>23604.5072991104</v>
      </c>
      <c r="AX209" s="17">
        <f ca="1">AS209*'Ejercicio 3 - TIR'!$D$5</f>
        <v>31931.3709116129</v>
      </c>
      <c r="AY209" s="17">
        <f ca="1">AT209*'Ejercicio 3 - TIR'!$D$5</f>
        <v>39160.870075782</v>
      </c>
      <c r="AZ209" s="17">
        <f ca="1" t="shared" ref="AZ209:BD209" si="1565">AJ209-AU209-AE209</f>
        <v>24190.2506475177</v>
      </c>
      <c r="BA209" s="17">
        <f ca="1" t="shared" si="1565"/>
        <v>27247.1211185893</v>
      </c>
      <c r="BB209" s="17">
        <f ca="1" t="shared" si="1565"/>
        <v>29479.0690601404</v>
      </c>
      <c r="BC209" s="17">
        <f ca="1" t="shared" si="1565"/>
        <v>36325.1180439465</v>
      </c>
      <c r="BD209" s="17">
        <f ca="1" t="shared" si="1565"/>
        <v>41721.4022957199</v>
      </c>
      <c r="BE209" s="17">
        <f ca="1" t="shared" ref="BE209:BI209" si="1566">AZ209/Z209</f>
        <v>20890.3884710597</v>
      </c>
      <c r="BF209" s="17">
        <f ca="1" t="shared" si="1566"/>
        <v>20381.3533485228</v>
      </c>
      <c r="BG209" s="17">
        <f ca="1" t="shared" si="1566"/>
        <v>18615.3888274821</v>
      </c>
      <c r="BH209" s="17">
        <f ca="1" t="shared" si="1566"/>
        <v>18830.5132877312</v>
      </c>
      <c r="BI209" s="17">
        <f ca="1" t="shared" si="1566"/>
        <v>17703.0112219247</v>
      </c>
      <c r="BJ209" s="17">
        <f ca="1" t="shared" si="1454"/>
        <v>74053.6456215661</v>
      </c>
      <c r="BK209" s="17">
        <f ca="1" t="shared" si="1455"/>
        <v>29842.0008084414</v>
      </c>
      <c r="BL209" s="17">
        <f ca="1" t="shared" si="1456"/>
        <v>103895.646430007</v>
      </c>
      <c r="BM209" s="17">
        <f ca="1">BK209*'Ejercicio 3 - TIR'!$D$5</f>
        <v>14921.0004042207</v>
      </c>
      <c r="BN209" s="17">
        <f ca="1" t="shared" si="1457"/>
        <v>88974.6460257868</v>
      </c>
      <c r="BO209" s="17">
        <f ca="1" t="shared" si="1458"/>
        <v>37753.2650004639</v>
      </c>
      <c r="BP209" s="17">
        <f ca="1" t="shared" si="1459"/>
        <v>-94734.0855762917</v>
      </c>
      <c r="BQ209" s="17">
        <f ca="1" t="shared" ref="BQ209:BT209" si="1567">BE209</f>
        <v>20890.3884710597</v>
      </c>
      <c r="BR209" s="17">
        <f ca="1" t="shared" si="1567"/>
        <v>20381.3533485228</v>
      </c>
      <c r="BS209" s="17">
        <f ca="1" t="shared" si="1567"/>
        <v>18615.3888274821</v>
      </c>
      <c r="BT209" s="17">
        <f ca="1" t="shared" si="1567"/>
        <v>18830.5132877312</v>
      </c>
      <c r="BU209" s="17">
        <f ca="1" t="shared" si="1461"/>
        <v>55456.2762223886</v>
      </c>
      <c r="BV209" s="19">
        <f ca="1" t="shared" si="1462"/>
        <v>10.8393872094933</v>
      </c>
    </row>
    <row r="210" ht="15" customHeight="1" spans="1:74">
      <c r="A210" s="15">
        <v>209</v>
      </c>
      <c r="B210" s="16">
        <f ca="1" t="shared" ref="B210:F210" si="1568">RAND()</f>
        <v>0.143340193317723</v>
      </c>
      <c r="C210" s="17">
        <f ca="1">IF(B210&lt;=('Ejercicio 3 - TIR'!$D$13-'Ejercicio 3 - TIR'!$C$13)/('Ejercicio 3 - TIR'!$E$13-'Ejercicio 3 - TIR'!$C$13),'Ejercicio 3 - TIR'!$C$13+SQRT(('Ejercicio 3 - TIR'!$E$13-'Ejercicio 3 - TIR'!$C$13)*('Ejercicio 3 - TIR'!$D$13-'Ejercicio 3 - TIR'!$C$13)*B210),'Ejercicio 3 - TIR'!$E$13-SQRT(('Ejercicio 3 - TIR'!$E$13-'Ejercicio 3 - TIR'!$C$13)*('Ejercicio 3 - TIR'!$E$13-'Ejercicio 3 - TIR'!$D$13)*(1-B210)))</f>
        <v>67572.0589886166</v>
      </c>
      <c r="D210" s="16">
        <f ca="1" t="shared" si="1568"/>
        <v>0.899320434619189</v>
      </c>
      <c r="E210" s="17">
        <f ca="1">IF(D210&lt;=('Ejercicio 3 - TIR'!$D$14-'Ejercicio 3 - TIR'!$C$14)/('Ejercicio 3 - TIR'!$E$14-'Ejercicio 3 - TIR'!$C$14),'Ejercicio 3 - TIR'!$C$14+SQRT(('Ejercicio 3 - TIR'!$E$14-'Ejercicio 3 - TIR'!$C$14)*('Ejercicio 3 - TIR'!$D$14-'Ejercicio 3 - TIR'!$C$14)*D210),'Ejercicio 3 - TIR'!$E$14-SQRT(('Ejercicio 3 - TIR'!$E$14-'Ejercicio 3 - TIR'!$C$14)*('Ejercicio 3 - TIR'!$E$14-'Ejercicio 3 - TIR'!$D$14)*(1-D210)))</f>
        <v>36113.8792083722</v>
      </c>
      <c r="F210" s="16">
        <f ca="1" t="shared" si="1568"/>
        <v>0.178938070821143</v>
      </c>
      <c r="G210" s="17">
        <f ca="1">IF(F210&lt;=('Ejercicio 3 - TIR'!$D$18-'Ejercicio 3 - TIR'!$C$18)/('Ejercicio 3 - TIR'!$E$18-'Ejercicio 3 - TIR'!$C$18),'Ejercicio 3 - TIR'!$C$18+SQRT(('Ejercicio 3 - TIR'!$E$18-'Ejercicio 3 - TIR'!$C$18)*('Ejercicio 3 - TIR'!$D$18-'Ejercicio 3 - TIR'!$C$18)*F210),'Ejercicio 3 - TIR'!$E$18-SQRT(('Ejercicio 3 - TIR'!$E$18-'Ejercicio 3 - TIR'!$C$18)*('Ejercicio 3 - TIR'!$E$18-'Ejercicio 3 - TIR'!$D$18)*(1-F210)))</f>
        <v>35180.8021215996</v>
      </c>
      <c r="H210" s="16">
        <f ca="1" t="shared" ref="H210:L210" si="1569">RAND()</f>
        <v>0.553102429607325</v>
      </c>
      <c r="I210" s="17">
        <f ca="1">IF(H210&lt;=('Ejercicio 3 - TIR'!$D$18-'Ejercicio 3 - TIR'!$C$18)/('Ejercicio 3 - TIR'!$E$18-'Ejercicio 3 - TIR'!$C$18),'Ejercicio 3 - TIR'!$C$18+SQRT(('Ejercicio 3 - TIR'!$E$18-'Ejercicio 3 - TIR'!$C$18)*('Ejercicio 3 - TIR'!$D$18-'Ejercicio 3 - TIR'!$C$18)*H210),'Ejercicio 3 - TIR'!$E$18-SQRT(('Ejercicio 3 - TIR'!$E$18-'Ejercicio 3 - TIR'!$C$18)*('Ejercicio 3 - TIR'!$E$18-'Ejercicio 3 - TIR'!$D$18)*(1-H210)))</f>
        <v>39108.5325075502</v>
      </c>
      <c r="J210" s="16">
        <f ca="1" t="shared" si="1569"/>
        <v>0.208274222785062</v>
      </c>
      <c r="K210" s="17">
        <f ca="1">IF(J210&lt;=('Ejercicio 3 - TIR'!$D$18-'Ejercicio 3 - TIR'!$C$18)/('Ejercicio 3 - TIR'!$E$18-'Ejercicio 3 - TIR'!$C$18),'Ejercicio 3 - TIR'!$C$18+SQRT(('Ejercicio 3 - TIR'!$E$18-'Ejercicio 3 - TIR'!$C$18)*('Ejercicio 3 - TIR'!$D$18-'Ejercicio 3 - TIR'!$C$18)*J210),'Ejercicio 3 - TIR'!$E$18-SQRT(('Ejercicio 3 - TIR'!$E$18-'Ejercicio 3 - TIR'!$C$18)*('Ejercicio 3 - TIR'!$E$18-'Ejercicio 3 - TIR'!$D$18)*(1-J210)))</f>
        <v>35589.3768362635</v>
      </c>
      <c r="L210" s="16">
        <f ca="1" t="shared" si="1569"/>
        <v>0.354274134903582</v>
      </c>
      <c r="M210" s="17">
        <f ca="1">IF(L210&lt;=('Ejercicio 3 - TIR'!$D$18-'Ejercicio 3 - TIR'!$C$18)/('Ejercicio 3 - TIR'!$E$18-'Ejercicio 3 - TIR'!$C$18),'Ejercicio 3 - TIR'!$C$18+SQRT(('Ejercicio 3 - TIR'!$E$18-'Ejercicio 3 - TIR'!$C$18)*('Ejercicio 3 - TIR'!$D$18-'Ejercicio 3 - TIR'!$C$18)*L210),'Ejercicio 3 - TIR'!$E$18-SQRT(('Ejercicio 3 - TIR'!$E$18-'Ejercicio 3 - TIR'!$C$18)*('Ejercicio 3 - TIR'!$E$18-'Ejercicio 3 - TIR'!$D$18)*(1-L210)))</f>
        <v>37289.7956237152</v>
      </c>
      <c r="N210" s="16">
        <f ca="1" t="shared" ref="N210:R210" si="1570">RAND()</f>
        <v>0.860510127925139</v>
      </c>
      <c r="O210" s="17">
        <f ca="1">IF(N210&lt;=('Ejercicio 3 - TIR'!$D$18-'Ejercicio 3 - TIR'!$C$18)/('Ejercicio 3 - TIR'!$E$18-'Ejercicio 3 - TIR'!$C$18),'Ejercicio 3 - TIR'!$C$18+SQRT(('Ejercicio 3 - TIR'!$E$18-'Ejercicio 3 - TIR'!$C$18)*('Ejercicio 3 - TIR'!$D$18-'Ejercicio 3 - TIR'!$C$18)*N210),'Ejercicio 3 - TIR'!$E$18-SQRT(('Ejercicio 3 - TIR'!$E$18-'Ejercicio 3 - TIR'!$C$18)*('Ejercicio 3 - TIR'!$E$18-'Ejercicio 3 - TIR'!$D$18)*(1-N210)))</f>
        <v>41765.5386220246</v>
      </c>
      <c r="P210" s="16">
        <f ca="1" t="shared" si="1570"/>
        <v>0.597871683773291</v>
      </c>
      <c r="Q210" s="18">
        <f ca="1">IF(P210&lt;=('Ejercicio 3 - TIR'!$D$22-'Ejercicio 3 - TIR'!$C$22)/('Ejercicio 3 - TIR'!$E$22-'Ejercicio 3 - TIR'!$C$22),'Ejercicio 3 - TIR'!$C$22+SQRT(('Ejercicio 3 - TIR'!$E$22-'Ejercicio 3 - TIR'!$C$22)*('Ejercicio 3 - TIR'!$D$22-'Ejercicio 3 - TIR'!$C$22)*P210),'Ejercicio 3 - TIR'!$E$22-SQRT(('Ejercicio 3 - TIR'!$E$22-'Ejercicio 3 - TIR'!$C$22)*('Ejercicio 3 - TIR'!$E$22-'Ejercicio 3 - TIR'!$D$22)*(1-P210)))</f>
        <v>0.153095893079158</v>
      </c>
      <c r="R210" s="16">
        <f ca="1" t="shared" si="1570"/>
        <v>0.902432147765204</v>
      </c>
      <c r="S210" s="18">
        <f ca="1">IF(R210&lt;=('Ejercicio 3 - TIR'!$D$23-'Ejercicio 3 - TIR'!$C$23)/('Ejercicio 3 - TIR'!$E$23-'Ejercicio 3 - TIR'!$C$23),'Ejercicio 3 - TIR'!$C$23+SQRT(('Ejercicio 3 - TIR'!$E$23-'Ejercicio 3 - TIR'!$C$23)*('Ejercicio 3 - TIR'!$D$23-'Ejercicio 3 - TIR'!$C$23)*R210),'Ejercicio 3 - TIR'!$E$23-SQRT(('Ejercicio 3 - TIR'!$E$23-'Ejercicio 3 - TIR'!$C$23)*('Ejercicio 3 - TIR'!$E$23-'Ejercicio 3 - TIR'!$D$23)*(1-R210)))</f>
        <v>0.166747749850586</v>
      </c>
      <c r="T210" s="16">
        <f ca="1" t="shared" ref="T210:X210" si="1571">RAND()</f>
        <v>0.598057530008739</v>
      </c>
      <c r="U210" s="18">
        <f ca="1">IF(T210&lt;=('Ejercicio 3 - TIR'!$D$24-'Ejercicio 3 - TIR'!$C$24)/('Ejercicio 3 - TIR'!$E$24-'Ejercicio 3 - TIR'!$C$24),'Ejercicio 3 - TIR'!$C$24+SQRT(('Ejercicio 3 - TIR'!$E$24-'Ejercicio 3 - TIR'!$C$24)*('Ejercicio 3 - TIR'!$D$24-'Ejercicio 3 - TIR'!$C$24)*T210),'Ejercicio 3 - TIR'!$E$24-SQRT(('Ejercicio 3 - TIR'!$E$24-'Ejercicio 3 - TIR'!$C$24)*('Ejercicio 3 - TIR'!$E$24-'Ejercicio 3 - TIR'!$D$24)*(1-T210)))</f>
        <v>0.186452438002509</v>
      </c>
      <c r="V210" s="16">
        <f ca="1" t="shared" si="1571"/>
        <v>0.297151539620808</v>
      </c>
      <c r="W210" s="18">
        <f ca="1">IF(V210&lt;=('Ejercicio 3 - TIR'!$D$25-'Ejercicio 3 - TIR'!$C$25)/('Ejercicio 3 - TIR'!$E$25-'Ejercicio 3 - TIR'!$C$25),'Ejercicio 3 - TIR'!$C$25+SQRT(('Ejercicio 3 - TIR'!$E$25-'Ejercicio 3 - TIR'!$C$25)*('Ejercicio 3 - TIR'!$D$25-'Ejercicio 3 - TIR'!$C$25)*V210),'Ejercicio 3 - TIR'!$E$25-SQRT(('Ejercicio 3 - TIR'!$E$25-'Ejercicio 3 - TIR'!$C$25)*('Ejercicio 3 - TIR'!$E$25-'Ejercicio 3 - TIR'!$D$25)*(1-V210)))</f>
        <v>0.200401919277787</v>
      </c>
      <c r="X210" s="16">
        <f ca="1" t="shared" si="1571"/>
        <v>0.647080962620368</v>
      </c>
      <c r="Y210" s="18">
        <f ca="1">IF(X210&lt;=('Ejercicio 3 - TIR'!$D$26-'Ejercicio 3 - TIR'!$C$26)/('Ejercicio 3 - TIR'!$E$26-'Ejercicio 3 - TIR'!$C$26),'Ejercicio 3 - TIR'!$C$26+SQRT(('Ejercicio 3 - TIR'!$E$26-'Ejercicio 3 - TIR'!$C$26)*('Ejercicio 3 - TIR'!$D$26-'Ejercicio 3 - TIR'!$C$26)*X210),'Ejercicio 3 - TIR'!$E$26-SQRT(('Ejercicio 3 - TIR'!$E$26-'Ejercicio 3 - TIR'!$C$26)*('Ejercicio 3 - TIR'!$E$26-'Ejercicio 3 - TIR'!$D$26)*(1-X210)))</f>
        <v>0.23634495674209</v>
      </c>
      <c r="Z210" s="16">
        <f ca="1" t="shared" si="1432"/>
        <v>1.15309589307916</v>
      </c>
      <c r="AA210" s="16">
        <f ca="1" t="shared" si="1433"/>
        <v>1.34537203861206</v>
      </c>
      <c r="AB210" s="16">
        <f ca="1" t="shared" si="1434"/>
        <v>1.59621993523168</v>
      </c>
      <c r="AC210" s="16">
        <f ca="1" t="shared" si="1435"/>
        <v>1.91610547384158</v>
      </c>
      <c r="AD210" s="16">
        <f ca="1" t="shared" si="1436"/>
        <v>2.36896733916995</v>
      </c>
      <c r="AE210" s="15">
        <f ca="1" t="shared" si="1437"/>
        <v>5528.8865899586</v>
      </c>
      <c r="AF210" s="15">
        <f ca="1" t="shared" si="1438"/>
        <v>6450.81598801328</v>
      </c>
      <c r="AG210" s="15">
        <f ca="1" t="shared" si="1439"/>
        <v>7653.58635608391</v>
      </c>
      <c r="AH210" s="15">
        <f ca="1" t="shared" si="1440"/>
        <v>9187.37975120141</v>
      </c>
      <c r="AI210" s="15">
        <f ca="1" t="shared" si="1441"/>
        <v>11358.7706210723</v>
      </c>
      <c r="AJ210" s="17">
        <f ca="1" t="shared" si="1442"/>
        <v>40566.8384416471</v>
      </c>
      <c r="AK210" s="17">
        <f ca="1" t="shared" si="1443"/>
        <v>52615.5261068089</v>
      </c>
      <c r="AL210" s="17">
        <f ca="1" t="shared" si="1444"/>
        <v>56808.4727885166</v>
      </c>
      <c r="AM210" s="17">
        <f ca="1" t="shared" si="1445"/>
        <v>71451.1815130344</v>
      </c>
      <c r="AN210" s="17">
        <f ca="1" t="shared" si="1446"/>
        <v>98941.1968984173</v>
      </c>
      <c r="AO210" s="17">
        <f ca="1">C210/'Ejercicio 3 - TIR'!$D$7</f>
        <v>13514.4117977233</v>
      </c>
      <c r="AP210" s="17">
        <f ca="1" t="shared" si="1447"/>
        <v>27052.4266439238</v>
      </c>
      <c r="AQ210" s="17">
        <f ca="1" t="shared" si="1448"/>
        <v>39101.1143090855</v>
      </c>
      <c r="AR210" s="17">
        <f ca="1" t="shared" si="1449"/>
        <v>43294.0609907932</v>
      </c>
      <c r="AS210" s="17">
        <f ca="1" t="shared" si="1450"/>
        <v>57936.7697153111</v>
      </c>
      <c r="AT210" s="17">
        <f ca="1" t="shared" si="1451"/>
        <v>85426.785100694</v>
      </c>
      <c r="AU210" s="17">
        <f ca="1">AP210*'Ejercicio 3 - TIR'!$D$5</f>
        <v>13526.2133219619</v>
      </c>
      <c r="AV210" s="17">
        <f ca="1">AQ210*'Ejercicio 3 - TIR'!$D$5</f>
        <v>19550.5571545428</v>
      </c>
      <c r="AW210" s="17">
        <f ca="1">AR210*'Ejercicio 3 - TIR'!$D$5</f>
        <v>21647.0304953966</v>
      </c>
      <c r="AX210" s="17">
        <f ca="1">AS210*'Ejercicio 3 - TIR'!$D$5</f>
        <v>28968.3848576556</v>
      </c>
      <c r="AY210" s="17">
        <f ca="1">AT210*'Ejercicio 3 - TIR'!$D$5</f>
        <v>42713.392550347</v>
      </c>
      <c r="AZ210" s="17">
        <f ca="1" t="shared" ref="AZ210:BD210" si="1572">AJ210-AU210-AE210</f>
        <v>21511.7385297266</v>
      </c>
      <c r="BA210" s="17">
        <f ca="1" t="shared" si="1572"/>
        <v>26614.1529642528</v>
      </c>
      <c r="BB210" s="17">
        <f ca="1" t="shared" si="1572"/>
        <v>27507.855937036</v>
      </c>
      <c r="BC210" s="17">
        <f ca="1" t="shared" si="1572"/>
        <v>33295.4169041775</v>
      </c>
      <c r="BD210" s="17">
        <f ca="1" t="shared" si="1572"/>
        <v>44869.033726998</v>
      </c>
      <c r="BE210" s="17">
        <f ca="1" t="shared" ref="BE210:BI210" si="1573">AZ210/Z210</f>
        <v>18655.6371060198</v>
      </c>
      <c r="BF210" s="17">
        <f ca="1" t="shared" si="1573"/>
        <v>19782.0024501989</v>
      </c>
      <c r="BG210" s="17">
        <f ca="1" t="shared" si="1573"/>
        <v>17233.1239134934</v>
      </c>
      <c r="BH210" s="17">
        <f ca="1" t="shared" si="1573"/>
        <v>17376.6096693121</v>
      </c>
      <c r="BI210" s="17">
        <f ca="1" t="shared" si="1573"/>
        <v>18940.3344592836</v>
      </c>
      <c r="BJ210" s="17">
        <f ca="1" t="shared" si="1454"/>
        <v>85552.6003353625</v>
      </c>
      <c r="BK210" s="17">
        <f ca="1" t="shared" si="1455"/>
        <v>32015.2001568996</v>
      </c>
      <c r="BL210" s="17">
        <f ca="1" t="shared" si="1456"/>
        <v>117567.800492262</v>
      </c>
      <c r="BM210" s="17">
        <f ca="1">BK210*'Ejercicio 3 - TIR'!$D$5</f>
        <v>16007.6000784498</v>
      </c>
      <c r="BN210" s="17">
        <f ca="1" t="shared" si="1457"/>
        <v>101560.200413812</v>
      </c>
      <c r="BO210" s="17">
        <f ca="1" t="shared" si="1458"/>
        <v>42871.0851072339</v>
      </c>
      <c r="BP210" s="17">
        <f ca="1" t="shared" si="1459"/>
        <v>-103685.938196989</v>
      </c>
      <c r="BQ210" s="17">
        <f ca="1" t="shared" ref="BQ210:BT210" si="1574">BE210</f>
        <v>18655.6371060198</v>
      </c>
      <c r="BR210" s="17">
        <f ca="1" t="shared" si="1574"/>
        <v>19782.0024501989</v>
      </c>
      <c r="BS210" s="17">
        <f ca="1" t="shared" si="1574"/>
        <v>17233.1239134934</v>
      </c>
      <c r="BT210" s="17">
        <f ca="1" t="shared" si="1574"/>
        <v>17376.6096693121</v>
      </c>
      <c r="BU210" s="17">
        <f ca="1" t="shared" si="1461"/>
        <v>61811.4195665175</v>
      </c>
      <c r="BV210" s="19">
        <f ca="1" t="shared" si="1462"/>
        <v>7.71731080430598</v>
      </c>
    </row>
    <row r="211" ht="15" customHeight="1" spans="1:74">
      <c r="A211" s="15">
        <v>210</v>
      </c>
      <c r="B211" s="16">
        <f ca="1" t="shared" ref="B211:F211" si="1575">RAND()</f>
        <v>0.385569054954345</v>
      </c>
      <c r="C211" s="17">
        <f ca="1">IF(B211&lt;=('Ejercicio 3 - TIR'!$D$13-'Ejercicio 3 - TIR'!$C$13)/('Ejercicio 3 - TIR'!$E$13-'Ejercicio 3 - TIR'!$C$13),'Ejercicio 3 - TIR'!$C$13+SQRT(('Ejercicio 3 - TIR'!$E$13-'Ejercicio 3 - TIR'!$C$13)*('Ejercicio 3 - TIR'!$D$13-'Ejercicio 3 - TIR'!$C$13)*B211),'Ejercicio 3 - TIR'!$E$13-SQRT(('Ejercicio 3 - TIR'!$E$13-'Ejercicio 3 - TIR'!$C$13)*('Ejercicio 3 - TIR'!$E$13-'Ejercicio 3 - TIR'!$D$13)*(1-B211)))</f>
        <v>72846.4158156831</v>
      </c>
      <c r="D211" s="16">
        <f ca="1" t="shared" si="1575"/>
        <v>0.0189034656656255</v>
      </c>
      <c r="E211" s="17">
        <f ca="1">IF(D211&lt;=('Ejercicio 3 - TIR'!$D$14-'Ejercicio 3 - TIR'!$C$14)/('Ejercicio 3 - TIR'!$E$14-'Ejercicio 3 - TIR'!$C$14),'Ejercicio 3 - TIR'!$C$14+SQRT(('Ejercicio 3 - TIR'!$E$14-'Ejercicio 3 - TIR'!$C$14)*('Ejercicio 3 - TIR'!$D$14-'Ejercicio 3 - TIR'!$C$14)*D211),'Ejercicio 3 - TIR'!$E$14-SQRT(('Ejercicio 3 - TIR'!$E$14-'Ejercicio 3 - TIR'!$C$14)*('Ejercicio 3 - TIR'!$E$14-'Ejercicio 3 - TIR'!$D$14)*(1-D211)))</f>
        <v>26190.6972431823</v>
      </c>
      <c r="F211" s="16">
        <f ca="1" t="shared" si="1575"/>
        <v>0.950007682597474</v>
      </c>
      <c r="G211" s="17">
        <f ca="1">IF(F211&lt;=('Ejercicio 3 - TIR'!$D$18-'Ejercicio 3 - TIR'!$C$18)/('Ejercicio 3 - TIR'!$E$18-'Ejercicio 3 - TIR'!$C$18),'Ejercicio 3 - TIR'!$C$18+SQRT(('Ejercicio 3 - TIR'!$E$18-'Ejercicio 3 - TIR'!$C$18)*('Ejercicio 3 - TIR'!$D$18-'Ejercicio 3 - TIR'!$C$18)*F211),'Ejercicio 3 - TIR'!$E$18-SQRT(('Ejercicio 3 - TIR'!$E$18-'Ejercicio 3 - TIR'!$C$18)*('Ejercicio 3 - TIR'!$E$18-'Ejercicio 3 - TIR'!$D$18)*(1-F211)))</f>
        <v>43063.6571054719</v>
      </c>
      <c r="H211" s="16">
        <f ca="1" t="shared" ref="H211:L211" si="1576">RAND()</f>
        <v>0.590753280618649</v>
      </c>
      <c r="I211" s="17">
        <f ca="1">IF(H211&lt;=('Ejercicio 3 - TIR'!$D$18-'Ejercicio 3 - TIR'!$C$18)/('Ejercicio 3 - TIR'!$E$18-'Ejercicio 3 - TIR'!$C$18),'Ejercicio 3 - TIR'!$C$18+SQRT(('Ejercicio 3 - TIR'!$E$18-'Ejercicio 3 - TIR'!$C$18)*('Ejercicio 3 - TIR'!$D$18-'Ejercicio 3 - TIR'!$C$18)*H211),'Ejercicio 3 - TIR'!$E$18-SQRT(('Ejercicio 3 - TIR'!$E$18-'Ejercicio 3 - TIR'!$C$18)*('Ejercicio 3 - TIR'!$E$18-'Ejercicio 3 - TIR'!$D$18)*(1-H211)))</f>
        <v>39413.4474074484</v>
      </c>
      <c r="J211" s="16">
        <f ca="1" t="shared" si="1576"/>
        <v>0.814776419130024</v>
      </c>
      <c r="K211" s="17">
        <f ca="1">IF(J211&lt;=('Ejercicio 3 - TIR'!$D$18-'Ejercicio 3 - TIR'!$C$18)/('Ejercicio 3 - TIR'!$E$18-'Ejercicio 3 - TIR'!$C$18),'Ejercicio 3 - TIR'!$C$18+SQRT(('Ejercicio 3 - TIR'!$E$18-'Ejercicio 3 - TIR'!$C$18)*('Ejercicio 3 - TIR'!$D$18-'Ejercicio 3 - TIR'!$C$18)*J211),'Ejercicio 3 - TIR'!$E$18-SQRT(('Ejercicio 3 - TIR'!$E$18-'Ejercicio 3 - TIR'!$C$18)*('Ejercicio 3 - TIR'!$E$18-'Ejercicio 3 - TIR'!$D$18)*(1-J211)))</f>
        <v>41272.8337083988</v>
      </c>
      <c r="L211" s="16">
        <f ca="1" t="shared" si="1576"/>
        <v>0.217920904963418</v>
      </c>
      <c r="M211" s="17">
        <f ca="1">IF(L211&lt;=('Ejercicio 3 - TIR'!$D$18-'Ejercicio 3 - TIR'!$C$18)/('Ejercicio 3 - TIR'!$E$18-'Ejercicio 3 - TIR'!$C$18),'Ejercicio 3 - TIR'!$C$18+SQRT(('Ejercicio 3 - TIR'!$E$18-'Ejercicio 3 - TIR'!$C$18)*('Ejercicio 3 - TIR'!$D$18-'Ejercicio 3 - TIR'!$C$18)*L211),'Ejercicio 3 - TIR'!$E$18-SQRT(('Ejercicio 3 - TIR'!$E$18-'Ejercicio 3 - TIR'!$C$18)*('Ejercicio 3 - TIR'!$E$18-'Ejercicio 3 - TIR'!$D$18)*(1-L211)))</f>
        <v>35717.3539110775</v>
      </c>
      <c r="N211" s="16">
        <f ca="1" t="shared" ref="N211:R211" si="1577">RAND()</f>
        <v>0.826762338625083</v>
      </c>
      <c r="O211" s="17">
        <f ca="1">IF(N211&lt;=('Ejercicio 3 - TIR'!$D$18-'Ejercicio 3 - TIR'!$C$18)/('Ejercicio 3 - TIR'!$E$18-'Ejercicio 3 - TIR'!$C$18),'Ejercicio 3 - TIR'!$C$18+SQRT(('Ejercicio 3 - TIR'!$E$18-'Ejercicio 3 - TIR'!$C$18)*('Ejercicio 3 - TIR'!$D$18-'Ejercicio 3 - TIR'!$C$18)*N211),'Ejercicio 3 - TIR'!$E$18-SQRT(('Ejercicio 3 - TIR'!$E$18-'Ejercicio 3 - TIR'!$C$18)*('Ejercicio 3 - TIR'!$E$18-'Ejercicio 3 - TIR'!$D$18)*(1-N211)))</f>
        <v>41395.4439103936</v>
      </c>
      <c r="P211" s="16">
        <f ca="1" t="shared" si="1577"/>
        <v>0.766198687819143</v>
      </c>
      <c r="Q211" s="18">
        <f ca="1">IF(P211&lt;=('Ejercicio 3 - TIR'!$D$22-'Ejercicio 3 - TIR'!$C$22)/('Ejercicio 3 - TIR'!$E$22-'Ejercicio 3 - TIR'!$C$22),'Ejercicio 3 - TIR'!$C$22+SQRT(('Ejercicio 3 - TIR'!$E$22-'Ejercicio 3 - TIR'!$C$22)*('Ejercicio 3 - TIR'!$D$22-'Ejercicio 3 - TIR'!$C$22)*P211),'Ejercicio 3 - TIR'!$E$22-SQRT(('Ejercicio 3 - TIR'!$E$22-'Ejercicio 3 - TIR'!$C$22)*('Ejercicio 3 - TIR'!$E$22-'Ejercicio 3 - TIR'!$D$22)*(1-P211)))</f>
        <v>0.159485557235802</v>
      </c>
      <c r="R211" s="16">
        <f ca="1" t="shared" si="1577"/>
        <v>0.742412398228071</v>
      </c>
      <c r="S211" s="18">
        <f ca="1">IF(R211&lt;=('Ejercicio 3 - TIR'!$D$23-'Ejercicio 3 - TIR'!$C$23)/('Ejercicio 3 - TIR'!$E$23-'Ejercicio 3 - TIR'!$C$23),'Ejercicio 3 - TIR'!$C$23+SQRT(('Ejercicio 3 - TIR'!$E$23-'Ejercicio 3 - TIR'!$C$23)*('Ejercicio 3 - TIR'!$D$23-'Ejercicio 3 - TIR'!$C$23)*R211),'Ejercicio 3 - TIR'!$E$23-SQRT(('Ejercicio 3 - TIR'!$E$23-'Ejercicio 3 - TIR'!$C$23)*('Ejercicio 3 - TIR'!$E$23-'Ejercicio 3 - TIR'!$D$23)*(1-R211)))</f>
        <v>0.158467288067002</v>
      </c>
      <c r="T211" s="16">
        <f ca="1" t="shared" ref="T211:X211" si="1578">RAND()</f>
        <v>0.914712904689919</v>
      </c>
      <c r="U211" s="18">
        <f ca="1">IF(T211&lt;=('Ejercicio 3 - TIR'!$D$24-'Ejercicio 3 - TIR'!$C$24)/('Ejercicio 3 - TIR'!$E$24-'Ejercicio 3 - TIR'!$C$24),'Ejercicio 3 - TIR'!$C$24+SQRT(('Ejercicio 3 - TIR'!$E$24-'Ejercicio 3 - TIR'!$C$24)*('Ejercicio 3 - TIR'!$D$24-'Ejercicio 3 - TIR'!$C$24)*T211),'Ejercicio 3 - TIR'!$E$24-SQRT(('Ejercicio 3 - TIR'!$E$24-'Ejercicio 3 - TIR'!$C$24)*('Ejercicio 3 - TIR'!$E$24-'Ejercicio 3 - TIR'!$D$24)*(1-T211)))</f>
        <v>0.204546719867024</v>
      </c>
      <c r="V211" s="16">
        <f ca="1" t="shared" si="1578"/>
        <v>0.301245771708532</v>
      </c>
      <c r="W211" s="18">
        <f ca="1">IF(V211&lt;=('Ejercicio 3 - TIR'!$D$25-'Ejercicio 3 - TIR'!$C$25)/('Ejercicio 3 - TIR'!$E$25-'Ejercicio 3 - TIR'!$C$25),'Ejercicio 3 - TIR'!$C$25+SQRT(('Ejercicio 3 - TIR'!$E$25-'Ejercicio 3 - TIR'!$C$25)*('Ejercicio 3 - TIR'!$D$25-'Ejercicio 3 - TIR'!$C$25)*V211),'Ejercicio 3 - TIR'!$E$25-SQRT(('Ejercicio 3 - TIR'!$E$25-'Ejercicio 3 - TIR'!$C$25)*('Ejercicio 3 - TIR'!$E$25-'Ejercicio 3 - TIR'!$D$25)*(1-V211)))</f>
        <v>0.200546589611836</v>
      </c>
      <c r="X211" s="16">
        <f ca="1" t="shared" si="1578"/>
        <v>0.426067984038021</v>
      </c>
      <c r="Y211" s="18">
        <f ca="1">IF(X211&lt;=('Ejercicio 3 - TIR'!$D$26-'Ejercicio 3 - TIR'!$C$26)/('Ejercicio 3 - TIR'!$E$26-'Ejercicio 3 - TIR'!$C$26),'Ejercicio 3 - TIR'!$C$26+SQRT(('Ejercicio 3 - TIR'!$E$26-'Ejercicio 3 - TIR'!$C$26)*('Ejercicio 3 - TIR'!$D$26-'Ejercicio 3 - TIR'!$C$26)*X211),'Ejercicio 3 - TIR'!$E$26-SQRT(('Ejercicio 3 - TIR'!$E$26-'Ejercicio 3 - TIR'!$C$26)*('Ejercicio 3 - TIR'!$E$26-'Ejercicio 3 - TIR'!$D$26)*(1-X211)))</f>
        <v>0.224329245683261</v>
      </c>
      <c r="Z211" s="16">
        <f ca="1" t="shared" si="1432"/>
        <v>1.1594855572358</v>
      </c>
      <c r="AA211" s="16">
        <f ca="1" t="shared" si="1433"/>
        <v>1.34322608904382</v>
      </c>
      <c r="AB211" s="16">
        <f ca="1" t="shared" si="1434"/>
        <v>1.61797857959754</v>
      </c>
      <c r="AC211" s="16">
        <f ca="1" t="shared" si="1435"/>
        <v>1.94245866580083</v>
      </c>
      <c r="AD211" s="16">
        <f ca="1" t="shared" si="1436"/>
        <v>2.37820895307084</v>
      </c>
      <c r="AE211" s="15">
        <f ca="1" t="shared" si="1437"/>
        <v>4177.03794422312</v>
      </c>
      <c r="AF211" s="15">
        <f ca="1" t="shared" si="1438"/>
        <v>4838.96181939712</v>
      </c>
      <c r="AG211" s="15">
        <f ca="1" t="shared" si="1439"/>
        <v>5828.75558711657</v>
      </c>
      <c r="AH211" s="15">
        <f ca="1" t="shared" si="1440"/>
        <v>6997.69264179374</v>
      </c>
      <c r="AI211" s="15">
        <f ca="1" t="shared" si="1441"/>
        <v>8567.47975365063</v>
      </c>
      <c r="AJ211" s="17">
        <f ca="1" t="shared" si="1442"/>
        <v>49931.6884555496</v>
      </c>
      <c r="AK211" s="17">
        <f ca="1" t="shared" si="1443"/>
        <v>52941.1708168411</v>
      </c>
      <c r="AL211" s="17">
        <f ca="1" t="shared" si="1444"/>
        <v>66778.5608594806</v>
      </c>
      <c r="AM211" s="17">
        <f ca="1" t="shared" si="1445"/>
        <v>69379.4836240476</v>
      </c>
      <c r="AN211" s="17">
        <f ca="1" t="shared" si="1446"/>
        <v>98447.01532404</v>
      </c>
      <c r="AO211" s="17">
        <f ca="1">C211/'Ejercicio 3 - TIR'!$D$7</f>
        <v>14569.2831631366</v>
      </c>
      <c r="AP211" s="17">
        <f ca="1" t="shared" si="1447"/>
        <v>35362.405292413</v>
      </c>
      <c r="AQ211" s="17">
        <f ca="1" t="shared" si="1448"/>
        <v>38371.8876537045</v>
      </c>
      <c r="AR211" s="17">
        <f ca="1" t="shared" si="1449"/>
        <v>52209.277696344</v>
      </c>
      <c r="AS211" s="17">
        <f ca="1" t="shared" si="1450"/>
        <v>54810.200460911</v>
      </c>
      <c r="AT211" s="17">
        <f ca="1" t="shared" si="1451"/>
        <v>83877.7321609034</v>
      </c>
      <c r="AU211" s="17">
        <f ca="1">AP211*'Ejercicio 3 - TIR'!$D$5</f>
        <v>17681.2026462065</v>
      </c>
      <c r="AV211" s="17">
        <f ca="1">AQ211*'Ejercicio 3 - TIR'!$D$5</f>
        <v>19185.9438268522</v>
      </c>
      <c r="AW211" s="17">
        <f ca="1">AR211*'Ejercicio 3 - TIR'!$D$5</f>
        <v>26104.638848172</v>
      </c>
      <c r="AX211" s="17">
        <f ca="1">AS211*'Ejercicio 3 - TIR'!$D$5</f>
        <v>27405.1002304555</v>
      </c>
      <c r="AY211" s="17">
        <f ca="1">AT211*'Ejercicio 3 - TIR'!$D$5</f>
        <v>41938.8660804517</v>
      </c>
      <c r="AZ211" s="17">
        <f ca="1" t="shared" ref="AZ211:BD211" si="1579">AJ211-AU211-AE211</f>
        <v>28073.44786512</v>
      </c>
      <c r="BA211" s="17">
        <f ca="1" t="shared" si="1579"/>
        <v>28916.2651705917</v>
      </c>
      <c r="BB211" s="17">
        <f ca="1" t="shared" si="1579"/>
        <v>34845.166424192</v>
      </c>
      <c r="BC211" s="17">
        <f ca="1" t="shared" si="1579"/>
        <v>34976.6907517984</v>
      </c>
      <c r="BD211" s="17">
        <f ca="1" t="shared" si="1579"/>
        <v>47940.6694899377</v>
      </c>
      <c r="BE211" s="17">
        <f ca="1" t="shared" ref="BE211:BI211" si="1580">AZ211/Z211</f>
        <v>24211.9858155428</v>
      </c>
      <c r="BF211" s="17">
        <f ca="1" t="shared" si="1580"/>
        <v>21527.4743443793</v>
      </c>
      <c r="BG211" s="17">
        <f ca="1" t="shared" si="1580"/>
        <v>21536.2346965431</v>
      </c>
      <c r="BH211" s="17">
        <f ca="1" t="shared" si="1580"/>
        <v>18006.4015608684</v>
      </c>
      <c r="BI211" s="17">
        <f ca="1" t="shared" si="1580"/>
        <v>20158.3083891912</v>
      </c>
      <c r="BJ211" s="17">
        <f ca="1" t="shared" si="1454"/>
        <v>62286.950670904</v>
      </c>
      <c r="BK211" s="17">
        <f ca="1" t="shared" si="1455"/>
        <v>34648.7996583958</v>
      </c>
      <c r="BL211" s="17">
        <f ca="1" t="shared" si="1456"/>
        <v>96935.7503292998</v>
      </c>
      <c r="BM211" s="17">
        <f ca="1">BK211*'Ejercicio 3 - TIR'!$D$5</f>
        <v>17324.3998291979</v>
      </c>
      <c r="BN211" s="17">
        <f ca="1" t="shared" si="1457"/>
        <v>79611.3505001019</v>
      </c>
      <c r="BO211" s="17">
        <f ca="1" t="shared" si="1458"/>
        <v>33475.3388247506</v>
      </c>
      <c r="BP211" s="17">
        <f ca="1" t="shared" si="1459"/>
        <v>-99037.1130588654</v>
      </c>
      <c r="BQ211" s="17">
        <f ca="1" t="shared" ref="BQ211:BT211" si="1581">BE211</f>
        <v>24211.9858155428</v>
      </c>
      <c r="BR211" s="17">
        <f ca="1" t="shared" si="1581"/>
        <v>21527.4743443793</v>
      </c>
      <c r="BS211" s="17">
        <f ca="1" t="shared" si="1581"/>
        <v>21536.2346965431</v>
      </c>
      <c r="BT211" s="17">
        <f ca="1" t="shared" si="1581"/>
        <v>18006.4015608684</v>
      </c>
      <c r="BU211" s="17">
        <f ca="1" t="shared" si="1461"/>
        <v>53633.6472139418</v>
      </c>
      <c r="BV211" s="19">
        <f ca="1" t="shared" si="1462"/>
        <v>10.8877431119846</v>
      </c>
    </row>
    <row r="212" ht="15" customHeight="1" spans="1:74">
      <c r="A212" s="15">
        <v>211</v>
      </c>
      <c r="B212" s="16">
        <f ca="1" t="shared" ref="B212:F212" si="1582">RAND()</f>
        <v>0.415782328411625</v>
      </c>
      <c r="C212" s="17">
        <f ca="1">IF(B212&lt;=('Ejercicio 3 - TIR'!$D$13-'Ejercicio 3 - TIR'!$C$13)/('Ejercicio 3 - TIR'!$E$13-'Ejercicio 3 - TIR'!$C$13),'Ejercicio 3 - TIR'!$C$13+SQRT(('Ejercicio 3 - TIR'!$E$13-'Ejercicio 3 - TIR'!$C$13)*('Ejercicio 3 - TIR'!$D$13-'Ejercicio 3 - TIR'!$C$13)*B212),'Ejercicio 3 - TIR'!$E$13-SQRT(('Ejercicio 3 - TIR'!$E$13-'Ejercicio 3 - TIR'!$C$13)*('Ejercicio 3 - TIR'!$E$13-'Ejercicio 3 - TIR'!$D$13)*(1-B212)))</f>
        <v>73522.4395778982</v>
      </c>
      <c r="D212" s="16">
        <f ca="1" t="shared" si="1582"/>
        <v>0.70571263662151</v>
      </c>
      <c r="E212" s="17">
        <f ca="1">IF(D212&lt;=('Ejercicio 3 - TIR'!$D$14-'Ejercicio 3 - TIR'!$C$14)/('Ejercicio 3 - TIR'!$E$14-'Ejercicio 3 - TIR'!$C$14),'Ejercicio 3 - TIR'!$C$14+SQRT(('Ejercicio 3 - TIR'!$E$14-'Ejercicio 3 - TIR'!$C$14)*('Ejercicio 3 - TIR'!$D$14-'Ejercicio 3 - TIR'!$C$14)*D212),'Ejercicio 3 - TIR'!$E$14-SQRT(('Ejercicio 3 - TIR'!$E$14-'Ejercicio 3 - TIR'!$C$14)*('Ejercicio 3 - TIR'!$E$14-'Ejercicio 3 - TIR'!$D$14)*(1-D212)))</f>
        <v>33355.9722677601</v>
      </c>
      <c r="F212" s="16">
        <f ca="1" t="shared" si="1582"/>
        <v>0.568907590974934</v>
      </c>
      <c r="G212" s="17">
        <f ca="1">IF(F212&lt;=('Ejercicio 3 - TIR'!$D$18-'Ejercicio 3 - TIR'!$C$18)/('Ejercicio 3 - TIR'!$E$18-'Ejercicio 3 - TIR'!$C$18),'Ejercicio 3 - TIR'!$C$18+SQRT(('Ejercicio 3 - TIR'!$E$18-'Ejercicio 3 - TIR'!$C$18)*('Ejercicio 3 - TIR'!$D$18-'Ejercicio 3 - TIR'!$C$18)*F212),'Ejercicio 3 - TIR'!$E$18-SQRT(('Ejercicio 3 - TIR'!$E$18-'Ejercicio 3 - TIR'!$C$18)*('Ejercicio 3 - TIR'!$E$18-'Ejercicio 3 - TIR'!$D$18)*(1-F212)))</f>
        <v>39237.7561478013</v>
      </c>
      <c r="H212" s="16">
        <f ca="1" t="shared" ref="H212:L212" si="1583">RAND()</f>
        <v>0.484808378954956</v>
      </c>
      <c r="I212" s="17">
        <f ca="1">IF(H212&lt;=('Ejercicio 3 - TIR'!$D$18-'Ejercicio 3 - TIR'!$C$18)/('Ejercicio 3 - TIR'!$E$18-'Ejercicio 3 - TIR'!$C$18),'Ejercicio 3 - TIR'!$C$18+SQRT(('Ejercicio 3 - TIR'!$E$18-'Ejercicio 3 - TIR'!$C$18)*('Ejercicio 3 - TIR'!$D$18-'Ejercicio 3 - TIR'!$C$18)*H212),'Ejercicio 3 - TIR'!$E$18-SQRT(('Ejercicio 3 - TIR'!$E$18-'Ejercicio 3 - TIR'!$C$18)*('Ejercicio 3 - TIR'!$E$18-'Ejercicio 3 - TIR'!$D$18)*(1-H212)))</f>
        <v>38527.6759344644</v>
      </c>
      <c r="J212" s="16">
        <f ca="1" t="shared" si="1583"/>
        <v>0.438303881357163</v>
      </c>
      <c r="K212" s="17">
        <f ca="1">IF(J212&lt;=('Ejercicio 3 - TIR'!$D$18-'Ejercicio 3 - TIR'!$C$18)/('Ejercicio 3 - TIR'!$E$18-'Ejercicio 3 - TIR'!$C$18),'Ejercicio 3 - TIR'!$C$18+SQRT(('Ejercicio 3 - TIR'!$E$18-'Ejercicio 3 - TIR'!$C$18)*('Ejercicio 3 - TIR'!$D$18-'Ejercicio 3 - TIR'!$C$18)*J212),'Ejercicio 3 - TIR'!$E$18-SQRT(('Ejercicio 3 - TIR'!$E$18-'Ejercicio 3 - TIR'!$C$18)*('Ejercicio 3 - TIR'!$E$18-'Ejercicio 3 - TIR'!$D$18)*(1-J212)))</f>
        <v>38108.3649525397</v>
      </c>
      <c r="L212" s="16">
        <f ca="1" t="shared" si="1583"/>
        <v>0.755423171053925</v>
      </c>
      <c r="M212" s="17">
        <f ca="1">IF(L212&lt;=('Ejercicio 3 - TIR'!$D$18-'Ejercicio 3 - TIR'!$C$18)/('Ejercicio 3 - TIR'!$E$18-'Ejercicio 3 - TIR'!$C$18),'Ejercicio 3 - TIR'!$C$18+SQRT(('Ejercicio 3 - TIR'!$E$18-'Ejercicio 3 - TIR'!$C$18)*('Ejercicio 3 - TIR'!$D$18-'Ejercicio 3 - TIR'!$C$18)*L212),'Ejercicio 3 - TIR'!$E$18-SQRT(('Ejercicio 3 - TIR'!$E$18-'Ejercicio 3 - TIR'!$C$18)*('Ejercicio 3 - TIR'!$E$18-'Ejercicio 3 - TIR'!$D$18)*(1-L212)))</f>
        <v>40717.0965256084</v>
      </c>
      <c r="N212" s="16">
        <f ca="1" t="shared" ref="N212:R212" si="1584">RAND()</f>
        <v>0.82121508947555</v>
      </c>
      <c r="O212" s="17">
        <f ca="1">IF(N212&lt;=('Ejercicio 3 - TIR'!$D$18-'Ejercicio 3 - TIR'!$C$18)/('Ejercicio 3 - TIR'!$E$18-'Ejercicio 3 - TIR'!$C$18),'Ejercicio 3 - TIR'!$C$18+SQRT(('Ejercicio 3 - TIR'!$E$18-'Ejercicio 3 - TIR'!$C$18)*('Ejercicio 3 - TIR'!$D$18-'Ejercicio 3 - TIR'!$C$18)*N212),'Ejercicio 3 - TIR'!$E$18-SQRT(('Ejercicio 3 - TIR'!$E$18-'Ejercicio 3 - TIR'!$C$18)*('Ejercicio 3 - TIR'!$E$18-'Ejercicio 3 - TIR'!$D$18)*(1-N212)))</f>
        <v>41338.1878407906</v>
      </c>
      <c r="P212" s="16">
        <f ca="1" t="shared" si="1584"/>
        <v>0.472711783288782</v>
      </c>
      <c r="Q212" s="18">
        <f ca="1">IF(P212&lt;=('Ejercicio 3 - TIR'!$D$22-'Ejercicio 3 - TIR'!$C$22)/('Ejercicio 3 - TIR'!$E$22-'Ejercicio 3 - TIR'!$C$22),'Ejercicio 3 - TIR'!$C$22+SQRT(('Ejercicio 3 - TIR'!$E$22-'Ejercicio 3 - TIR'!$C$22)*('Ejercicio 3 - TIR'!$D$22-'Ejercicio 3 - TIR'!$C$22)*P212),'Ejercicio 3 - TIR'!$E$22-SQRT(('Ejercicio 3 - TIR'!$E$22-'Ejercicio 3 - TIR'!$C$22)*('Ejercicio 3 - TIR'!$E$22-'Ejercicio 3 - TIR'!$D$22)*(1-P212)))</f>
        <v>0.149169868184821</v>
      </c>
      <c r="R212" s="16">
        <f ca="1" t="shared" si="1584"/>
        <v>0.632318327795364</v>
      </c>
      <c r="S212" s="18">
        <f ca="1">IF(R212&lt;=('Ejercicio 3 - TIR'!$D$23-'Ejercicio 3 - TIR'!$C$23)/('Ejercicio 3 - TIR'!$E$23-'Ejercicio 3 - TIR'!$C$23),'Ejercicio 3 - TIR'!$C$23+SQRT(('Ejercicio 3 - TIR'!$E$23-'Ejercicio 3 - TIR'!$C$23)*('Ejercicio 3 - TIR'!$D$23-'Ejercicio 3 - TIR'!$C$23)*R212),'Ejercicio 3 - TIR'!$E$23-SQRT(('Ejercicio 3 - TIR'!$E$23-'Ejercicio 3 - TIR'!$C$23)*('Ejercicio 3 - TIR'!$E$23-'Ejercicio 3 - TIR'!$D$23)*(1-R212)))</f>
        <v>0.154274001283364</v>
      </c>
      <c r="T212" s="16">
        <f ca="1" t="shared" ref="T212:X212" si="1585">RAND()</f>
        <v>0.400154817864341</v>
      </c>
      <c r="U212" s="18">
        <f ca="1">IF(T212&lt;=('Ejercicio 3 - TIR'!$D$24-'Ejercicio 3 - TIR'!$C$24)/('Ejercicio 3 - TIR'!$E$24-'Ejercicio 3 - TIR'!$C$24),'Ejercicio 3 - TIR'!$C$24+SQRT(('Ejercicio 3 - TIR'!$E$24-'Ejercicio 3 - TIR'!$C$24)*('Ejercicio 3 - TIR'!$D$24-'Ejercicio 3 - TIR'!$C$24)*T212),'Ejercicio 3 - TIR'!$E$24-SQRT(('Ejercicio 3 - TIR'!$E$24-'Ejercicio 3 - TIR'!$C$24)*('Ejercicio 3 - TIR'!$E$24-'Ejercicio 3 - TIR'!$D$24)*(1-T212)))</f>
        <v>0.178988361759767</v>
      </c>
      <c r="V212" s="16">
        <f ca="1" t="shared" si="1585"/>
        <v>0.707727767727419</v>
      </c>
      <c r="W212" s="18">
        <f ca="1">IF(V212&lt;=('Ejercicio 3 - TIR'!$D$25-'Ejercicio 3 - TIR'!$C$25)/('Ejercicio 3 - TIR'!$E$25-'Ejercicio 3 - TIR'!$C$25),'Ejercicio 3 - TIR'!$C$25+SQRT(('Ejercicio 3 - TIR'!$E$25-'Ejercicio 3 - TIR'!$C$25)*('Ejercicio 3 - TIR'!$D$25-'Ejercicio 3 - TIR'!$C$25)*V212),'Ejercicio 3 - TIR'!$E$25-SQRT(('Ejercicio 3 - TIR'!$E$25-'Ejercicio 3 - TIR'!$C$25)*('Ejercicio 3 - TIR'!$E$25-'Ejercicio 3 - TIR'!$D$25)*(1-V212)))</f>
        <v>0.218016366482933</v>
      </c>
      <c r="X212" s="16">
        <f ca="1" t="shared" si="1585"/>
        <v>0.865335753202581</v>
      </c>
      <c r="Y212" s="18">
        <f ca="1">IF(X212&lt;=('Ejercicio 3 - TIR'!$D$26-'Ejercicio 3 - TIR'!$C$26)/('Ejercicio 3 - TIR'!$E$26-'Ejercicio 3 - TIR'!$C$26),'Ejercicio 3 - TIR'!$C$26+SQRT(('Ejercicio 3 - TIR'!$E$26-'Ejercicio 3 - TIR'!$C$26)*('Ejercicio 3 - TIR'!$D$26-'Ejercicio 3 - TIR'!$C$26)*X212),'Ejercicio 3 - TIR'!$E$26-SQRT(('Ejercicio 3 - TIR'!$E$26-'Ejercicio 3 - TIR'!$C$26)*('Ejercicio 3 - TIR'!$E$26-'Ejercicio 3 - TIR'!$D$26)*(1-X212)))</f>
        <v>0.253033596222224</v>
      </c>
      <c r="Z212" s="16">
        <f ca="1" t="shared" si="1432"/>
        <v>1.14916986818482</v>
      </c>
      <c r="AA212" s="16">
        <f ca="1" t="shared" si="1433"/>
        <v>1.32645690190397</v>
      </c>
      <c r="AB212" s="16">
        <f ca="1" t="shared" si="1434"/>
        <v>1.5638772497207</v>
      </c>
      <c r="AC212" s="16">
        <f ca="1" t="shared" si="1435"/>
        <v>1.90482808533013</v>
      </c>
      <c r="AD212" s="16">
        <f ca="1" t="shared" si="1436"/>
        <v>2.3868135859463</v>
      </c>
      <c r="AE212" s="15">
        <f ca="1" t="shared" si="1437"/>
        <v>4975.7059863583</v>
      </c>
      <c r="AF212" s="15">
        <f ca="1" t="shared" si="1438"/>
        <v>5743.32805808338</v>
      </c>
      <c r="AG212" s="15">
        <f ca="1" t="shared" si="1439"/>
        <v>6771.31693824863</v>
      </c>
      <c r="AH212" s="15">
        <f ca="1" t="shared" si="1440"/>
        <v>8247.57485342993</v>
      </c>
      <c r="AI212" s="15">
        <f ca="1" t="shared" si="1441"/>
        <v>10334.4883787053</v>
      </c>
      <c r="AJ212" s="17">
        <f ca="1" t="shared" si="1442"/>
        <v>45090.8470602369</v>
      </c>
      <c r="AK212" s="17">
        <f ca="1" t="shared" si="1443"/>
        <v>51105.3016575898</v>
      </c>
      <c r="AL212" s="17">
        <f ca="1" t="shared" si="1444"/>
        <v>59596.8049733304</v>
      </c>
      <c r="AM212" s="17">
        <f ca="1" t="shared" si="1445"/>
        <v>77559.0690150766</v>
      </c>
      <c r="AN212" s="17">
        <f ca="1" t="shared" si="1446"/>
        <v>98666.5483567992</v>
      </c>
      <c r="AO212" s="17">
        <f ca="1">C212/'Ejercicio 3 - TIR'!$D$7</f>
        <v>14704.4879155796</v>
      </c>
      <c r="AP212" s="17">
        <f ca="1" t="shared" si="1447"/>
        <v>30386.3591446573</v>
      </c>
      <c r="AQ212" s="17">
        <f ca="1" t="shared" si="1448"/>
        <v>36400.8137420101</v>
      </c>
      <c r="AR212" s="17">
        <f ca="1" t="shared" si="1449"/>
        <v>44892.3170577507</v>
      </c>
      <c r="AS212" s="17">
        <f ca="1" t="shared" si="1450"/>
        <v>62854.5810994969</v>
      </c>
      <c r="AT212" s="17">
        <f ca="1" t="shared" si="1451"/>
        <v>83962.0604412195</v>
      </c>
      <c r="AU212" s="17">
        <f ca="1">AP212*'Ejercicio 3 - TIR'!$D$5</f>
        <v>15193.1795723286</v>
      </c>
      <c r="AV212" s="17">
        <f ca="1">AQ212*'Ejercicio 3 - TIR'!$D$5</f>
        <v>18200.4068710051</v>
      </c>
      <c r="AW212" s="17">
        <f ca="1">AR212*'Ejercicio 3 - TIR'!$D$5</f>
        <v>22446.1585288754</v>
      </c>
      <c r="AX212" s="17">
        <f ca="1">AS212*'Ejercicio 3 - TIR'!$D$5</f>
        <v>31427.2905497485</v>
      </c>
      <c r="AY212" s="17">
        <f ca="1">AT212*'Ejercicio 3 - TIR'!$D$5</f>
        <v>41981.0302206098</v>
      </c>
      <c r="AZ212" s="17">
        <f ca="1" t="shared" ref="AZ212:BD212" si="1586">AJ212-AU212-AE212</f>
        <v>24921.96150155</v>
      </c>
      <c r="BA212" s="17">
        <f ca="1" t="shared" si="1586"/>
        <v>27161.5667285013</v>
      </c>
      <c r="BB212" s="17">
        <f ca="1" t="shared" si="1586"/>
        <v>30379.3295062064</v>
      </c>
      <c r="BC212" s="17">
        <f ca="1" t="shared" si="1586"/>
        <v>37884.2036118982</v>
      </c>
      <c r="BD212" s="17">
        <f ca="1" t="shared" si="1586"/>
        <v>46351.0297574841</v>
      </c>
      <c r="BE212" s="17">
        <f ca="1" t="shared" ref="BE212:BI212" si="1587">AZ212/Z212</f>
        <v>21686.9256595769</v>
      </c>
      <c r="BF212" s="17">
        <f ca="1" t="shared" si="1587"/>
        <v>20476.7804287604</v>
      </c>
      <c r="BG212" s="17">
        <f ca="1" t="shared" si="1587"/>
        <v>19425.6483439682</v>
      </c>
      <c r="BH212" s="17">
        <f ca="1" t="shared" si="1587"/>
        <v>19888.5158737737</v>
      </c>
      <c r="BI212" s="17">
        <f ca="1" t="shared" si="1587"/>
        <v>19419.6270837412</v>
      </c>
      <c r="BJ212" s="17">
        <f ca="1" t="shared" si="1454"/>
        <v>79614.4877811377</v>
      </c>
      <c r="BK212" s="17">
        <f ca="1" t="shared" si="1455"/>
        <v>35096.8715312887</v>
      </c>
      <c r="BL212" s="17">
        <f ca="1" t="shared" si="1456"/>
        <v>114711.359312426</v>
      </c>
      <c r="BM212" s="17">
        <f ca="1">BK212*'Ejercicio 3 - TIR'!$D$5</f>
        <v>17548.4357656443</v>
      </c>
      <c r="BN212" s="17">
        <f ca="1" t="shared" si="1457"/>
        <v>97162.9235467821</v>
      </c>
      <c r="BO212" s="17">
        <f ca="1" t="shared" si="1458"/>
        <v>40708.2162255499</v>
      </c>
      <c r="BP212" s="17">
        <f ca="1" t="shared" si="1459"/>
        <v>-106878.411845658</v>
      </c>
      <c r="BQ212" s="17">
        <f ca="1" t="shared" ref="BQ212:BT212" si="1588">BE212</f>
        <v>21686.9256595769</v>
      </c>
      <c r="BR212" s="17">
        <f ca="1" t="shared" si="1588"/>
        <v>20476.7804287604</v>
      </c>
      <c r="BS212" s="17">
        <f ca="1" t="shared" si="1588"/>
        <v>19425.6483439682</v>
      </c>
      <c r="BT212" s="17">
        <f ca="1" t="shared" si="1588"/>
        <v>19888.5158737737</v>
      </c>
      <c r="BU212" s="17">
        <f ca="1" t="shared" si="1461"/>
        <v>60127.843309291</v>
      </c>
      <c r="BV212" s="19">
        <f ca="1" t="shared" si="1462"/>
        <v>8.51545314248279</v>
      </c>
    </row>
    <row r="213" ht="15" customHeight="1" spans="1:74">
      <c r="A213" s="15">
        <v>212</v>
      </c>
      <c r="B213" s="16">
        <f ca="1" t="shared" ref="B213:F213" si="1589">RAND()</f>
        <v>0.84408678166578</v>
      </c>
      <c r="C213" s="17">
        <f ca="1">IF(B213&lt;=('Ejercicio 3 - TIR'!$D$13-'Ejercicio 3 - TIR'!$C$13)/('Ejercicio 3 - TIR'!$E$13-'Ejercicio 3 - TIR'!$C$13),'Ejercicio 3 - TIR'!$C$13+SQRT(('Ejercicio 3 - TIR'!$E$13-'Ejercicio 3 - TIR'!$C$13)*('Ejercicio 3 - TIR'!$D$13-'Ejercicio 3 - TIR'!$C$13)*B213),'Ejercicio 3 - TIR'!$E$13-SQRT(('Ejercicio 3 - TIR'!$E$13-'Ejercicio 3 - TIR'!$C$13)*('Ejercicio 3 - TIR'!$E$13-'Ejercicio 3 - TIR'!$D$13)*(1-B213)))</f>
        <v>86321.7010560134</v>
      </c>
      <c r="D213" s="16">
        <f ca="1" t="shared" si="1589"/>
        <v>0.472082221064389</v>
      </c>
      <c r="E213" s="17">
        <f ca="1">IF(D213&lt;=('Ejercicio 3 - TIR'!$D$14-'Ejercicio 3 - TIR'!$C$14)/('Ejercicio 3 - TIR'!$E$14-'Ejercicio 3 - TIR'!$C$14),'Ejercicio 3 - TIR'!$C$14+SQRT(('Ejercicio 3 - TIR'!$E$14-'Ejercicio 3 - TIR'!$C$14)*('Ejercicio 3 - TIR'!$D$14-'Ejercicio 3 - TIR'!$C$14)*D213),'Ejercicio 3 - TIR'!$E$14-SQRT(('Ejercicio 3 - TIR'!$E$14-'Ejercicio 3 - TIR'!$C$14)*('Ejercicio 3 - TIR'!$E$14-'Ejercicio 3 - TIR'!$D$14)*(1-D213)))</f>
        <v>31101.2547603417</v>
      </c>
      <c r="F213" s="16">
        <f ca="1" t="shared" si="1589"/>
        <v>0.0636022841093689</v>
      </c>
      <c r="G213" s="17">
        <f ca="1">IF(F213&lt;=('Ejercicio 3 - TIR'!$D$18-'Ejercicio 3 - TIR'!$C$18)/('Ejercicio 3 - TIR'!$E$18-'Ejercicio 3 - TIR'!$C$18),'Ejercicio 3 - TIR'!$C$18+SQRT(('Ejercicio 3 - TIR'!$E$18-'Ejercicio 3 - TIR'!$C$18)*('Ejercicio 3 - TIR'!$D$18-'Ejercicio 3 - TIR'!$C$18)*F213),'Ejercicio 3 - TIR'!$E$18-SQRT(('Ejercicio 3 - TIR'!$E$18-'Ejercicio 3 - TIR'!$C$18)*('Ejercicio 3 - TIR'!$E$18-'Ejercicio 3 - TIR'!$D$18)*(1-F213)))</f>
        <v>33088.7445048766</v>
      </c>
      <c r="H213" s="16">
        <f ca="1" t="shared" ref="H213:L213" si="1590">RAND()</f>
        <v>0.0262266106366376</v>
      </c>
      <c r="I213" s="17">
        <f ca="1">IF(H213&lt;=('Ejercicio 3 - TIR'!$D$18-'Ejercicio 3 - TIR'!$C$18)/('Ejercicio 3 - TIR'!$E$18-'Ejercicio 3 - TIR'!$C$18),'Ejercicio 3 - TIR'!$C$18+SQRT(('Ejercicio 3 - TIR'!$E$18-'Ejercicio 3 - TIR'!$C$18)*('Ejercicio 3 - TIR'!$D$18-'Ejercicio 3 - TIR'!$C$18)*H213),'Ejercicio 3 - TIR'!$E$18-SQRT(('Ejercicio 3 - TIR'!$E$18-'Ejercicio 3 - TIR'!$C$18)*('Ejercicio 3 - TIR'!$E$18-'Ejercicio 3 - TIR'!$D$18)*(1-H213)))</f>
        <v>31983.429251447</v>
      </c>
      <c r="J213" s="16">
        <f ca="1" t="shared" si="1590"/>
        <v>0.817214993736321</v>
      </c>
      <c r="K213" s="17">
        <f ca="1">IF(J213&lt;=('Ejercicio 3 - TIR'!$D$18-'Ejercicio 3 - TIR'!$C$18)/('Ejercicio 3 - TIR'!$E$18-'Ejercicio 3 - TIR'!$C$18),'Ejercicio 3 - TIR'!$C$18+SQRT(('Ejercicio 3 - TIR'!$E$18-'Ejercicio 3 - TIR'!$C$18)*('Ejercicio 3 - TIR'!$D$18-'Ejercicio 3 - TIR'!$C$18)*J213),'Ejercicio 3 - TIR'!$E$18-SQRT(('Ejercicio 3 - TIR'!$E$18-'Ejercicio 3 - TIR'!$C$18)*('Ejercicio 3 - TIR'!$E$18-'Ejercicio 3 - TIR'!$D$18)*(1-J213)))</f>
        <v>41297.4501394612</v>
      </c>
      <c r="L213" s="16">
        <f ca="1" t="shared" si="1590"/>
        <v>0.957496159187878</v>
      </c>
      <c r="M213" s="17">
        <f ca="1">IF(L213&lt;=('Ejercicio 3 - TIR'!$D$18-'Ejercicio 3 - TIR'!$C$18)/('Ejercicio 3 - TIR'!$E$18-'Ejercicio 3 - TIR'!$C$18),'Ejercicio 3 - TIR'!$C$18+SQRT(('Ejercicio 3 - TIR'!$E$18-'Ejercicio 3 - TIR'!$C$18)*('Ejercicio 3 - TIR'!$D$18-'Ejercicio 3 - TIR'!$C$18)*L213),'Ejercicio 3 - TIR'!$E$18-SQRT(('Ejercicio 3 - TIR'!$E$18-'Ejercicio 3 - TIR'!$C$18)*('Ejercicio 3 - TIR'!$E$18-'Ejercicio 3 - TIR'!$D$18)*(1-L213)))</f>
        <v>43214.562221496</v>
      </c>
      <c r="N213" s="16">
        <f ca="1" t="shared" ref="N213:R213" si="1591">RAND()</f>
        <v>0.632040539301309</v>
      </c>
      <c r="O213" s="17">
        <f ca="1">IF(N213&lt;=('Ejercicio 3 - TIR'!$D$18-'Ejercicio 3 - TIR'!$C$18)/('Ejercicio 3 - TIR'!$E$18-'Ejercicio 3 - TIR'!$C$18),'Ejercicio 3 - TIR'!$C$18+SQRT(('Ejercicio 3 - TIR'!$E$18-'Ejercicio 3 - TIR'!$C$18)*('Ejercicio 3 - TIR'!$D$18-'Ejercicio 3 - TIR'!$C$18)*N213),'Ejercicio 3 - TIR'!$E$18-SQRT(('Ejercicio 3 - TIR'!$E$18-'Ejercicio 3 - TIR'!$C$18)*('Ejercicio 3 - TIR'!$E$18-'Ejercicio 3 - TIR'!$D$18)*(1-N213)))</f>
        <v>39736.8414229254</v>
      </c>
      <c r="P213" s="16">
        <f ca="1" t="shared" si="1591"/>
        <v>0.527542040369836</v>
      </c>
      <c r="Q213" s="18">
        <f ca="1">IF(P213&lt;=('Ejercicio 3 - TIR'!$D$22-'Ejercicio 3 - TIR'!$C$22)/('Ejercicio 3 - TIR'!$E$22-'Ejercicio 3 - TIR'!$C$22),'Ejercicio 3 - TIR'!$C$22+SQRT(('Ejercicio 3 - TIR'!$E$22-'Ejercicio 3 - TIR'!$C$22)*('Ejercicio 3 - TIR'!$D$22-'Ejercicio 3 - TIR'!$C$22)*P213),'Ejercicio 3 - TIR'!$E$22-SQRT(('Ejercicio 3 - TIR'!$E$22-'Ejercicio 3 - TIR'!$C$22)*('Ejercicio 3 - TIR'!$E$22-'Ejercicio 3 - TIR'!$D$22)*(1-P213)))</f>
        <v>0.150837964280004</v>
      </c>
      <c r="R213" s="16">
        <f ca="1" t="shared" si="1591"/>
        <v>0.133787721915244</v>
      </c>
      <c r="S213" s="18">
        <f ca="1">IF(R213&lt;=('Ejercicio 3 - TIR'!$D$23-'Ejercicio 3 - TIR'!$C$23)/('Ejercicio 3 - TIR'!$E$23-'Ejercicio 3 - TIR'!$C$23),'Ejercicio 3 - TIR'!$C$23+SQRT(('Ejercicio 3 - TIR'!$E$23-'Ejercicio 3 - TIR'!$C$23)*('Ejercicio 3 - TIR'!$D$23-'Ejercicio 3 - TIR'!$C$23)*R213),'Ejercicio 3 - TIR'!$E$23-SQRT(('Ejercicio 3 - TIR'!$E$23-'Ejercicio 3 - TIR'!$C$23)*('Ejercicio 3 - TIR'!$E$23-'Ejercicio 3 - TIR'!$D$23)*(1-R213)))</f>
        <v>0.135518308524045</v>
      </c>
      <c r="T213" s="16">
        <f ca="1" t="shared" ref="T213:X213" si="1592">RAND()</f>
        <v>0.610484487047245</v>
      </c>
      <c r="U213" s="18">
        <f ca="1">IF(T213&lt;=('Ejercicio 3 - TIR'!$D$24-'Ejercicio 3 - TIR'!$C$24)/('Ejercicio 3 - TIR'!$E$24-'Ejercicio 3 - TIR'!$C$24),'Ejercicio 3 - TIR'!$C$24+SQRT(('Ejercicio 3 - TIR'!$E$24-'Ejercicio 3 - TIR'!$C$24)*('Ejercicio 3 - TIR'!$D$24-'Ejercicio 3 - TIR'!$C$24)*T213),'Ejercicio 3 - TIR'!$E$24-SQRT(('Ejercicio 3 - TIR'!$E$24-'Ejercicio 3 - TIR'!$C$24)*('Ejercicio 3 - TIR'!$E$24-'Ejercicio 3 - TIR'!$D$24)*(1-T213)))</f>
        <v>0.186975108837913</v>
      </c>
      <c r="V213" s="16">
        <f ca="1" t="shared" si="1592"/>
        <v>0.00992255784473217</v>
      </c>
      <c r="W213" s="18">
        <f ca="1">IF(V213&lt;=('Ejercicio 3 - TIR'!$D$25-'Ejercicio 3 - TIR'!$C$25)/('Ejercicio 3 - TIR'!$E$25-'Ejercicio 3 - TIR'!$C$25),'Ejercicio 3 - TIR'!$C$25+SQRT(('Ejercicio 3 - TIR'!$E$25-'Ejercicio 3 - TIR'!$C$25)*('Ejercicio 3 - TIR'!$D$25-'Ejercicio 3 - TIR'!$C$25)*V213),'Ejercicio 3 - TIR'!$E$25-SQRT(('Ejercicio 3 - TIR'!$E$25-'Ejercicio 3 - TIR'!$C$25)*('Ejercicio 3 - TIR'!$E$25-'Ejercicio 3 - TIR'!$D$25)*(1-V213)))</f>
        <v>0.183727141127275</v>
      </c>
      <c r="X213" s="16">
        <f ca="1" t="shared" si="1592"/>
        <v>0.0252155373920051</v>
      </c>
      <c r="Y213" s="18">
        <f ca="1">IF(X213&lt;=('Ejercicio 3 - TIR'!$D$26-'Ejercicio 3 - TIR'!$C$26)/('Ejercicio 3 - TIR'!$E$26-'Ejercicio 3 - TIR'!$C$26),'Ejercicio 3 - TIR'!$C$26+SQRT(('Ejercicio 3 - TIR'!$E$26-'Ejercicio 3 - TIR'!$C$26)*('Ejercicio 3 - TIR'!$D$26-'Ejercicio 3 - TIR'!$C$26)*X213),'Ejercicio 3 - TIR'!$E$26-SQRT(('Ejercicio 3 - TIR'!$E$26-'Ejercicio 3 - TIR'!$C$26)*('Ejercicio 3 - TIR'!$E$26-'Ejercicio 3 - TIR'!$D$26)*(1-X213)))</f>
        <v>0.198251178761754</v>
      </c>
      <c r="Z213" s="16">
        <f ca="1" t="shared" si="1432"/>
        <v>1.15083796428</v>
      </c>
      <c r="AA213" s="16">
        <f ca="1" t="shared" si="1433"/>
        <v>1.30679757858449</v>
      </c>
      <c r="AB213" s="16">
        <f ca="1" t="shared" si="1434"/>
        <v>1.55113619806944</v>
      </c>
      <c r="AC213" s="16">
        <f ca="1" t="shared" si="1435"/>
        <v>1.83612201723977</v>
      </c>
      <c r="AD213" s="16">
        <f ca="1" t="shared" si="1436"/>
        <v>2.20013537150796</v>
      </c>
      <c r="AE213" s="15">
        <f ca="1" t="shared" si="1437"/>
        <v>4691.24995460374</v>
      </c>
      <c r="AF213" s="15">
        <f ca="1" t="shared" si="1438"/>
        <v>5327.00021331514</v>
      </c>
      <c r="AG213" s="15">
        <f ca="1" t="shared" si="1439"/>
        <v>6323.01665797932</v>
      </c>
      <c r="AH213" s="15">
        <f ca="1" t="shared" si="1440"/>
        <v>7484.72643185</v>
      </c>
      <c r="AI213" s="15">
        <f ca="1" t="shared" si="1441"/>
        <v>8968.58226967351</v>
      </c>
      <c r="AJ213" s="17">
        <f ca="1" t="shared" si="1442"/>
        <v>38079.7833665734</v>
      </c>
      <c r="AK213" s="17">
        <f ca="1" t="shared" si="1443"/>
        <v>41795.8679006192</v>
      </c>
      <c r="AL213" s="17">
        <f ca="1" t="shared" si="1444"/>
        <v>64057.9697992861</v>
      </c>
      <c r="AM213" s="17">
        <f ca="1" t="shared" si="1445"/>
        <v>79347.2091602668</v>
      </c>
      <c r="AN213" s="17">
        <f ca="1" t="shared" si="1446"/>
        <v>87426.430366581</v>
      </c>
      <c r="AO213" s="17">
        <f ca="1">C213/'Ejercicio 3 - TIR'!$D$7</f>
        <v>17264.3402112027</v>
      </c>
      <c r="AP213" s="17">
        <f ca="1" t="shared" si="1447"/>
        <v>20815.4431553707</v>
      </c>
      <c r="AQ213" s="17">
        <f ca="1" t="shared" si="1448"/>
        <v>24531.5276894165</v>
      </c>
      <c r="AR213" s="17">
        <f ca="1" t="shared" si="1449"/>
        <v>46793.6295880834</v>
      </c>
      <c r="AS213" s="17">
        <f ca="1" t="shared" si="1450"/>
        <v>62082.8689490641</v>
      </c>
      <c r="AT213" s="17">
        <f ca="1" t="shared" si="1451"/>
        <v>70162.0901553783</v>
      </c>
      <c r="AU213" s="17">
        <f ca="1">AP213*'Ejercicio 3 - TIR'!$D$5</f>
        <v>10407.7215776853</v>
      </c>
      <c r="AV213" s="17">
        <f ca="1">AQ213*'Ejercicio 3 - TIR'!$D$5</f>
        <v>12265.7638447082</v>
      </c>
      <c r="AW213" s="17">
        <f ca="1">AR213*'Ejercicio 3 - TIR'!$D$5</f>
        <v>23396.8147940417</v>
      </c>
      <c r="AX213" s="17">
        <f ca="1">AS213*'Ejercicio 3 - TIR'!$D$5</f>
        <v>31041.4344745321</v>
      </c>
      <c r="AY213" s="17">
        <f ca="1">AT213*'Ejercicio 3 - TIR'!$D$5</f>
        <v>35081.0450776892</v>
      </c>
      <c r="AZ213" s="17">
        <f ca="1" t="shared" ref="AZ213:BD213" si="1593">AJ213-AU213-AE213</f>
        <v>22980.8118342843</v>
      </c>
      <c r="BA213" s="17">
        <f ca="1" t="shared" si="1593"/>
        <v>24203.1038425958</v>
      </c>
      <c r="BB213" s="17">
        <f ca="1" t="shared" si="1593"/>
        <v>34338.1383472651</v>
      </c>
      <c r="BC213" s="17">
        <f ca="1" t="shared" si="1593"/>
        <v>40821.0482538848</v>
      </c>
      <c r="BD213" s="17">
        <f ca="1" t="shared" si="1593"/>
        <v>43376.8030192183</v>
      </c>
      <c r="BE213" s="17">
        <f ca="1" t="shared" ref="BE213:BI213" si="1594">AZ213/Z213</f>
        <v>19968.764107171</v>
      </c>
      <c r="BF213" s="17">
        <f ca="1" t="shared" si="1594"/>
        <v>18520.9279839747</v>
      </c>
      <c r="BG213" s="17">
        <f ca="1" t="shared" si="1594"/>
        <v>22137.4102351571</v>
      </c>
      <c r="BH213" s="17">
        <f ca="1" t="shared" si="1594"/>
        <v>22232.2089003926</v>
      </c>
      <c r="BI213" s="17">
        <f ca="1" t="shared" si="1594"/>
        <v>19715.5155000704</v>
      </c>
      <c r="BJ213" s="17">
        <f ca="1" t="shared" si="1454"/>
        <v>68426.9706965081</v>
      </c>
      <c r="BK213" s="17">
        <f ca="1" t="shared" si="1455"/>
        <v>37983.8855644143</v>
      </c>
      <c r="BL213" s="17">
        <f ca="1" t="shared" si="1456"/>
        <v>106410.856260922</v>
      </c>
      <c r="BM213" s="17">
        <f ca="1">BK213*'Ejercicio 3 - TIR'!$D$5</f>
        <v>18991.9427822071</v>
      </c>
      <c r="BN213" s="17">
        <f ca="1" t="shared" si="1457"/>
        <v>87418.9134787153</v>
      </c>
      <c r="BO213" s="17">
        <f ca="1" t="shared" si="1458"/>
        <v>39733.424865943</v>
      </c>
      <c r="BP213" s="17">
        <f ca="1" t="shared" si="1459"/>
        <v>-117422.955816355</v>
      </c>
      <c r="BQ213" s="17">
        <f ca="1" t="shared" ref="BQ213:BT213" si="1595">BE213</f>
        <v>19968.764107171</v>
      </c>
      <c r="BR213" s="17">
        <f ca="1" t="shared" si="1595"/>
        <v>18520.9279839747</v>
      </c>
      <c r="BS213" s="17">
        <f ca="1" t="shared" si="1595"/>
        <v>22137.4102351571</v>
      </c>
      <c r="BT213" s="17">
        <f ca="1" t="shared" si="1595"/>
        <v>22232.2089003926</v>
      </c>
      <c r="BU213" s="17">
        <f ca="1" t="shared" si="1461"/>
        <v>59448.9403660134</v>
      </c>
      <c r="BV213" s="19">
        <f ca="1" t="shared" si="1462"/>
        <v>5.61152387038479</v>
      </c>
    </row>
    <row r="214" ht="15" customHeight="1" spans="1:74">
      <c r="A214" s="15">
        <v>213</v>
      </c>
      <c r="B214" s="16">
        <f ca="1" t="shared" ref="B214:F214" si="1596">RAND()</f>
        <v>0.994529396994108</v>
      </c>
      <c r="C214" s="17">
        <f ca="1">IF(B214&lt;=('Ejercicio 3 - TIR'!$D$13-'Ejercicio 3 - TIR'!$C$13)/('Ejercicio 3 - TIR'!$E$13-'Ejercicio 3 - TIR'!$C$13),'Ejercicio 3 - TIR'!$C$13+SQRT(('Ejercicio 3 - TIR'!$E$13-'Ejercicio 3 - TIR'!$C$13)*('Ejercicio 3 - TIR'!$D$13-'Ejercicio 3 - TIR'!$C$13)*B214),'Ejercicio 3 - TIR'!$E$13-SQRT(('Ejercicio 3 - TIR'!$E$13-'Ejercicio 3 - TIR'!$C$13)*('Ejercicio 3 - TIR'!$E$13-'Ejercicio 3 - TIR'!$D$13)*(1-B214)))</f>
        <v>97437.8283416073</v>
      </c>
      <c r="D214" s="16">
        <f ca="1" t="shared" si="1596"/>
        <v>0.924645584050109</v>
      </c>
      <c r="E214" s="17">
        <f ca="1">IF(D214&lt;=('Ejercicio 3 - TIR'!$D$14-'Ejercicio 3 - TIR'!$C$14)/('Ejercicio 3 - TIR'!$E$14-'Ejercicio 3 - TIR'!$C$14),'Ejercicio 3 - TIR'!$C$14+SQRT(('Ejercicio 3 - TIR'!$E$14-'Ejercicio 3 - TIR'!$C$14)*('Ejercicio 3 - TIR'!$D$14-'Ejercicio 3 - TIR'!$C$14)*D214),'Ejercicio 3 - TIR'!$E$14-SQRT(('Ejercicio 3 - TIR'!$E$14-'Ejercicio 3 - TIR'!$C$14)*('Ejercicio 3 - TIR'!$E$14-'Ejercicio 3 - TIR'!$D$14)*(1-D214)))</f>
        <v>36637.9823925976</v>
      </c>
      <c r="F214" s="16">
        <f ca="1" t="shared" si="1596"/>
        <v>0.885672336247351</v>
      </c>
      <c r="G214" s="17">
        <f ca="1">IF(F214&lt;=('Ejercicio 3 - TIR'!$D$18-'Ejercicio 3 - TIR'!$C$18)/('Ejercicio 3 - TIR'!$E$18-'Ejercicio 3 - TIR'!$C$18),'Ejercicio 3 - TIR'!$C$18+SQRT(('Ejercicio 3 - TIR'!$E$18-'Ejercicio 3 - TIR'!$C$18)*('Ejercicio 3 - TIR'!$D$18-'Ejercicio 3 - TIR'!$C$18)*F214),'Ejercicio 3 - TIR'!$E$18-SQRT(('Ejercicio 3 - TIR'!$E$18-'Ejercicio 3 - TIR'!$C$18)*('Ejercicio 3 - TIR'!$E$18-'Ejercicio 3 - TIR'!$D$18)*(1-F214)))</f>
        <v>42071.7625127991</v>
      </c>
      <c r="H214" s="16">
        <f ca="1" t="shared" ref="H214:L214" si="1597">RAND()</f>
        <v>0.740696280973929</v>
      </c>
      <c r="I214" s="17">
        <f ca="1">IF(H214&lt;=('Ejercicio 3 - TIR'!$D$18-'Ejercicio 3 - TIR'!$C$18)/('Ejercicio 3 - TIR'!$E$18-'Ejercicio 3 - TIR'!$C$18),'Ejercicio 3 - TIR'!$C$18+SQRT(('Ejercicio 3 - TIR'!$E$18-'Ejercicio 3 - TIR'!$C$18)*('Ejercicio 3 - TIR'!$D$18-'Ejercicio 3 - TIR'!$C$18)*H214),'Ejercicio 3 - TIR'!$E$18-SQRT(('Ejercicio 3 - TIR'!$E$18-'Ejercicio 3 - TIR'!$C$18)*('Ejercicio 3 - TIR'!$E$18-'Ejercicio 3 - TIR'!$D$18)*(1-H214)))</f>
        <v>40590.0364029898</v>
      </c>
      <c r="J214" s="16">
        <f ca="1" t="shared" si="1597"/>
        <v>0.3676756634292</v>
      </c>
      <c r="K214" s="17">
        <f ca="1">IF(J214&lt;=('Ejercicio 3 - TIR'!$D$18-'Ejercicio 3 - TIR'!$C$18)/('Ejercicio 3 - TIR'!$E$18-'Ejercicio 3 - TIR'!$C$18),'Ejercicio 3 - TIR'!$C$18+SQRT(('Ejercicio 3 - TIR'!$E$18-'Ejercicio 3 - TIR'!$C$18)*('Ejercicio 3 - TIR'!$D$18-'Ejercicio 3 - TIR'!$C$18)*J214),'Ejercicio 3 - TIR'!$E$18-SQRT(('Ejercicio 3 - TIR'!$E$18-'Ejercicio 3 - TIR'!$C$18)*('Ejercicio 3 - TIR'!$E$18-'Ejercicio 3 - TIR'!$D$18)*(1-J214)))</f>
        <v>37426.3954590622</v>
      </c>
      <c r="L214" s="16">
        <f ca="1" t="shared" si="1597"/>
        <v>0.998624925552655</v>
      </c>
      <c r="M214" s="17">
        <f ca="1">IF(L214&lt;=('Ejercicio 3 - TIR'!$D$18-'Ejercicio 3 - TIR'!$C$18)/('Ejercicio 3 - TIR'!$E$18-'Ejercicio 3 - TIR'!$C$18),'Ejercicio 3 - TIR'!$C$18+SQRT(('Ejercicio 3 - TIR'!$E$18-'Ejercicio 3 - TIR'!$C$18)*('Ejercicio 3 - TIR'!$D$18-'Ejercicio 3 - TIR'!$C$18)*L214),'Ejercicio 3 - TIR'!$E$18-SQRT(('Ejercicio 3 - TIR'!$E$18-'Ejercicio 3 - TIR'!$C$18)*('Ejercicio 3 - TIR'!$E$18-'Ejercicio 3 - TIR'!$D$18)*(1-L214)))</f>
        <v>44678.8604920741</v>
      </c>
      <c r="N214" s="16">
        <f ca="1" t="shared" ref="N214:R214" si="1598">RAND()</f>
        <v>0.876712743512432</v>
      </c>
      <c r="O214" s="17">
        <f ca="1">IF(N214&lt;=('Ejercicio 3 - TIR'!$D$18-'Ejercicio 3 - TIR'!$C$18)/('Ejercicio 3 - TIR'!$E$18-'Ejercicio 3 - TIR'!$C$18),'Ejercicio 3 - TIR'!$C$18+SQRT(('Ejercicio 3 - TIR'!$E$18-'Ejercicio 3 - TIR'!$C$18)*('Ejercicio 3 - TIR'!$D$18-'Ejercicio 3 - TIR'!$C$18)*N214),'Ejercicio 3 - TIR'!$E$18-SQRT(('Ejercicio 3 - TIR'!$E$18-'Ejercicio 3 - TIR'!$C$18)*('Ejercicio 3 - TIR'!$E$18-'Ejercicio 3 - TIR'!$D$18)*(1-N214)))</f>
        <v>41959.1869119317</v>
      </c>
      <c r="P214" s="16">
        <f ca="1" t="shared" si="1598"/>
        <v>0.0657899715395232</v>
      </c>
      <c r="Q214" s="18">
        <f ca="1">IF(P214&lt;=('Ejercicio 3 - TIR'!$D$22-'Ejercicio 3 - TIR'!$C$22)/('Ejercicio 3 - TIR'!$E$22-'Ejercicio 3 - TIR'!$C$22),'Ejercicio 3 - TIR'!$C$22+SQRT(('Ejercicio 3 - TIR'!$E$22-'Ejercicio 3 - TIR'!$C$22)*('Ejercicio 3 - TIR'!$D$22-'Ejercicio 3 - TIR'!$C$22)*P214),'Ejercicio 3 - TIR'!$E$22-SQRT(('Ejercicio 3 - TIR'!$E$22-'Ejercicio 3 - TIR'!$C$22)*('Ejercicio 3 - TIR'!$E$22-'Ejercicio 3 - TIR'!$D$22)*(1-P214)))</f>
        <v>0.130882184926344</v>
      </c>
      <c r="R214" s="16">
        <f ca="1" t="shared" si="1598"/>
        <v>0.471037261061027</v>
      </c>
      <c r="S214" s="18">
        <f ca="1">IF(R214&lt;=('Ejercicio 3 - TIR'!$D$23-'Ejercicio 3 - TIR'!$C$23)/('Ejercicio 3 - TIR'!$E$23-'Ejercicio 3 - TIR'!$C$23),'Ejercicio 3 - TIR'!$C$23+SQRT(('Ejercicio 3 - TIR'!$E$23-'Ejercicio 3 - TIR'!$C$23)*('Ejercicio 3 - TIR'!$D$23-'Ejercicio 3 - TIR'!$C$23)*R214),'Ejercicio 3 - TIR'!$E$23-SQRT(('Ejercicio 3 - TIR'!$E$23-'Ejercicio 3 - TIR'!$C$23)*('Ejercicio 3 - TIR'!$E$23-'Ejercicio 3 - TIR'!$D$23)*(1-R214)))</f>
        <v>0.14911815704865</v>
      </c>
      <c r="T214" s="16">
        <f ca="1" t="shared" ref="T214:X214" si="1599">RAND()</f>
        <v>0.374594098539122</v>
      </c>
      <c r="U214" s="18">
        <f ca="1">IF(T214&lt;=('Ejercicio 3 - TIR'!$D$24-'Ejercicio 3 - TIR'!$C$24)/('Ejercicio 3 - TIR'!$E$24-'Ejercicio 3 - TIR'!$C$24),'Ejercicio 3 - TIR'!$C$24+SQRT(('Ejercicio 3 - TIR'!$E$24-'Ejercicio 3 - TIR'!$C$24)*('Ejercicio 3 - TIR'!$D$24-'Ejercicio 3 - TIR'!$C$24)*T214),'Ejercicio 3 - TIR'!$E$24-SQRT(('Ejercicio 3 - TIR'!$E$24-'Ejercicio 3 - TIR'!$C$24)*('Ejercicio 3 - TIR'!$E$24-'Ejercicio 3 - TIR'!$D$24)*(1-T214)))</f>
        <v>0.178047238846848</v>
      </c>
      <c r="V214" s="16">
        <f ca="1" t="shared" si="1599"/>
        <v>0.0532107448906129</v>
      </c>
      <c r="W214" s="18">
        <f ca="1">IF(V214&lt;=('Ejercicio 3 - TIR'!$D$25-'Ejercicio 3 - TIR'!$C$25)/('Ejercicio 3 - TIR'!$E$25-'Ejercicio 3 - TIR'!$C$25),'Ejercicio 3 - TIR'!$C$25+SQRT(('Ejercicio 3 - TIR'!$E$25-'Ejercicio 3 - TIR'!$C$25)*('Ejercicio 3 - TIR'!$D$25-'Ejercicio 3 - TIR'!$C$25)*V214),'Ejercicio 3 - TIR'!$E$25-SQRT(('Ejercicio 3 - TIR'!$E$25-'Ejercicio 3 - TIR'!$C$25)*('Ejercicio 3 - TIR'!$E$25-'Ejercicio 3 - TIR'!$D$25)*(1-V214)))</f>
        <v>0.188631051085868</v>
      </c>
      <c r="X214" s="16">
        <f ca="1" t="shared" si="1599"/>
        <v>0.95993228876862</v>
      </c>
      <c r="Y214" s="18">
        <f ca="1">IF(X214&lt;=('Ejercicio 3 - TIR'!$D$26-'Ejercicio 3 - TIR'!$C$26)/('Ejercicio 3 - TIR'!$E$26-'Ejercicio 3 - TIR'!$C$26),'Ejercicio 3 - TIR'!$C$26+SQRT(('Ejercicio 3 - TIR'!$E$26-'Ejercicio 3 - TIR'!$C$26)*('Ejercicio 3 - TIR'!$D$26-'Ejercicio 3 - TIR'!$C$26)*X214),'Ejercicio 3 - TIR'!$E$26-SQRT(('Ejercicio 3 - TIR'!$E$26-'Ejercicio 3 - TIR'!$C$26)*('Ejercicio 3 - TIR'!$E$26-'Ejercicio 3 - TIR'!$D$26)*(1-X214)))</f>
        <v>0.265290627455617</v>
      </c>
      <c r="Z214" s="16">
        <f ca="1" t="shared" si="1432"/>
        <v>1.13088218492634</v>
      </c>
      <c r="AA214" s="16">
        <f ca="1" t="shared" si="1433"/>
        <v>1.29951725218171</v>
      </c>
      <c r="AB214" s="16">
        <f ca="1" t="shared" si="1434"/>
        <v>1.53089271076651</v>
      </c>
      <c r="AC214" s="16">
        <f ca="1" t="shared" si="1435"/>
        <v>1.81966661189809</v>
      </c>
      <c r="AD214" s="16">
        <f ca="1" t="shared" si="1436"/>
        <v>2.30240710912857</v>
      </c>
      <c r="AE214" s="15">
        <f ca="1" t="shared" si="1437"/>
        <v>4795.25918683609</v>
      </c>
      <c r="AF214" s="15">
        <f ca="1" t="shared" si="1438"/>
        <v>5510.31939934769</v>
      </c>
      <c r="AG214" s="15">
        <f ca="1" t="shared" si="1439"/>
        <v>6491.41655356577</v>
      </c>
      <c r="AH214" s="15">
        <f ca="1" t="shared" si="1440"/>
        <v>7715.89928110108</v>
      </c>
      <c r="AI214" s="15">
        <f ca="1" t="shared" si="1441"/>
        <v>9762.85504276873</v>
      </c>
      <c r="AJ214" s="17">
        <f ca="1" t="shared" si="1442"/>
        <v>47578.2067141765</v>
      </c>
      <c r="AK214" s="17">
        <f ca="1" t="shared" si="1443"/>
        <v>52747.4525723689</v>
      </c>
      <c r="AL214" s="17">
        <f ca="1" t="shared" si="1444"/>
        <v>57295.7959985431</v>
      </c>
      <c r="AM214" s="17">
        <f ca="1" t="shared" si="1445"/>
        <v>81300.6306950798</v>
      </c>
      <c r="AN214" s="17">
        <f ca="1" t="shared" si="1446"/>
        <v>96607.1302392859</v>
      </c>
      <c r="AO214" s="17">
        <f ca="1">C214/'Ejercicio 3 - TIR'!$D$7</f>
        <v>19487.5656683215</v>
      </c>
      <c r="AP214" s="17">
        <f ca="1" t="shared" si="1447"/>
        <v>28090.641045855</v>
      </c>
      <c r="AQ214" s="17">
        <f ca="1" t="shared" si="1448"/>
        <v>33259.8869040474</v>
      </c>
      <c r="AR214" s="17">
        <f ca="1" t="shared" si="1449"/>
        <v>37808.2303302216</v>
      </c>
      <c r="AS214" s="17">
        <f ca="1" t="shared" si="1450"/>
        <v>61813.0650267583</v>
      </c>
      <c r="AT214" s="17">
        <f ca="1" t="shared" si="1451"/>
        <v>77119.5645709644</v>
      </c>
      <c r="AU214" s="17">
        <f ca="1">AP214*'Ejercicio 3 - TIR'!$D$5</f>
        <v>14045.3205229275</v>
      </c>
      <c r="AV214" s="17">
        <f ca="1">AQ214*'Ejercicio 3 - TIR'!$D$5</f>
        <v>16629.9434520237</v>
      </c>
      <c r="AW214" s="17">
        <f ca="1">AR214*'Ejercicio 3 - TIR'!$D$5</f>
        <v>18904.1151651108</v>
      </c>
      <c r="AX214" s="17">
        <f ca="1">AS214*'Ejercicio 3 - TIR'!$D$5</f>
        <v>30906.5325133792</v>
      </c>
      <c r="AY214" s="17">
        <f ca="1">AT214*'Ejercicio 3 - TIR'!$D$5</f>
        <v>38559.7822854822</v>
      </c>
      <c r="AZ214" s="17">
        <f ca="1" t="shared" ref="AZ214:BD214" si="1600">AJ214-AU214-AE214</f>
        <v>28737.6270044129</v>
      </c>
      <c r="BA214" s="17">
        <f ca="1" t="shared" si="1600"/>
        <v>30607.1897209975</v>
      </c>
      <c r="BB214" s="17">
        <f ca="1" t="shared" si="1600"/>
        <v>31900.2642798665</v>
      </c>
      <c r="BC214" s="17">
        <f ca="1" t="shared" si="1600"/>
        <v>42678.1989005995</v>
      </c>
      <c r="BD214" s="17">
        <f ca="1" t="shared" si="1600"/>
        <v>48284.4929110349</v>
      </c>
      <c r="BE214" s="17">
        <f ca="1" t="shared" ref="BE214:BI214" si="1601">AZ214/Z214</f>
        <v>25411.6895530409</v>
      </c>
      <c r="BF214" s="17">
        <f ca="1" t="shared" si="1601"/>
        <v>23552.7382723178</v>
      </c>
      <c r="BG214" s="17">
        <f ca="1" t="shared" si="1601"/>
        <v>20837.6877461872</v>
      </c>
      <c r="BH214" s="17">
        <f ca="1" t="shared" si="1601"/>
        <v>23453.8561193262</v>
      </c>
      <c r="BI214" s="17">
        <f ca="1" t="shared" si="1601"/>
        <v>20971.3098607092</v>
      </c>
      <c r="BJ214" s="17">
        <f ca="1" t="shared" si="1454"/>
        <v>84355.5511248441</v>
      </c>
      <c r="BK214" s="17">
        <f ca="1" t="shared" si="1455"/>
        <v>44868.3097343532</v>
      </c>
      <c r="BL214" s="17">
        <f ca="1" t="shared" si="1456"/>
        <v>129223.860859197</v>
      </c>
      <c r="BM214" s="17">
        <f ca="1">BK214*'Ejercicio 3 - TIR'!$D$5</f>
        <v>22434.1548671766</v>
      </c>
      <c r="BN214" s="17">
        <f ca="1" t="shared" si="1457"/>
        <v>106789.705992021</v>
      </c>
      <c r="BO214" s="17">
        <f ca="1" t="shared" si="1458"/>
        <v>46381.7652267584</v>
      </c>
      <c r="BP214" s="17">
        <f ca="1" t="shared" si="1459"/>
        <v>-134075.810734205</v>
      </c>
      <c r="BQ214" s="17">
        <f ca="1" t="shared" ref="BQ214:BT214" si="1602">BE214</f>
        <v>25411.6895530409</v>
      </c>
      <c r="BR214" s="17">
        <f ca="1" t="shared" si="1602"/>
        <v>23552.7382723178</v>
      </c>
      <c r="BS214" s="17">
        <f ca="1" t="shared" si="1602"/>
        <v>20837.6877461872</v>
      </c>
      <c r="BT214" s="17">
        <f ca="1" t="shared" si="1602"/>
        <v>23453.8561193262</v>
      </c>
      <c r="BU214" s="17">
        <f ca="1" t="shared" si="1461"/>
        <v>67353.0750874676</v>
      </c>
      <c r="BV214" s="19">
        <f ca="1" t="shared" si="1462"/>
        <v>5.35711147944602</v>
      </c>
    </row>
    <row r="215" ht="15" customHeight="1" spans="1:74">
      <c r="A215" s="15">
        <v>214</v>
      </c>
      <c r="B215" s="16">
        <f ca="1" t="shared" ref="B215:F215" si="1603">RAND()</f>
        <v>0.57749264550501</v>
      </c>
      <c r="C215" s="17">
        <f ca="1">IF(B215&lt;=('Ejercicio 3 - TIR'!$D$13-'Ejercicio 3 - TIR'!$C$13)/('Ejercicio 3 - TIR'!$E$13-'Ejercicio 3 - TIR'!$C$13),'Ejercicio 3 - TIR'!$C$13+SQRT(('Ejercicio 3 - TIR'!$E$13-'Ejercicio 3 - TIR'!$C$13)*('Ejercicio 3 - TIR'!$D$13-'Ejercicio 3 - TIR'!$C$13)*B215),'Ejercicio 3 - TIR'!$E$13-SQRT(('Ejercicio 3 - TIR'!$E$13-'Ejercicio 3 - TIR'!$C$13)*('Ejercicio 3 - TIR'!$E$13-'Ejercicio 3 - TIR'!$D$13)*(1-B215)))</f>
        <v>77483.1435277038</v>
      </c>
      <c r="D215" s="16">
        <f ca="1" t="shared" si="1603"/>
        <v>0.888174441502466</v>
      </c>
      <c r="E215" s="17">
        <f ca="1">IF(D215&lt;=('Ejercicio 3 - TIR'!$D$14-'Ejercicio 3 - TIR'!$C$14)/('Ejercicio 3 - TIR'!$E$14-'Ejercicio 3 - TIR'!$C$14),'Ejercicio 3 - TIR'!$C$14+SQRT(('Ejercicio 3 - TIR'!$E$14-'Ejercicio 3 - TIR'!$C$14)*('Ejercicio 3 - TIR'!$D$14-'Ejercicio 3 - TIR'!$C$14)*D215),'Ejercicio 3 - TIR'!$E$14-SQRT(('Ejercicio 3 - TIR'!$E$14-'Ejercicio 3 - TIR'!$C$14)*('Ejercicio 3 - TIR'!$E$14-'Ejercicio 3 - TIR'!$D$14)*(1-D215)))</f>
        <v>35904.4128901182</v>
      </c>
      <c r="F215" s="16">
        <f ca="1" t="shared" si="1603"/>
        <v>0.705896502195874</v>
      </c>
      <c r="G215" s="17">
        <f ca="1">IF(F215&lt;=('Ejercicio 3 - TIR'!$D$18-'Ejercicio 3 - TIR'!$C$18)/('Ejercicio 3 - TIR'!$E$18-'Ejercicio 3 - TIR'!$C$18),'Ejercicio 3 - TIR'!$C$18+SQRT(('Ejercicio 3 - TIR'!$E$18-'Ejercicio 3 - TIR'!$C$18)*('Ejercicio 3 - TIR'!$D$18-'Ejercicio 3 - TIR'!$C$18)*F215),'Ejercicio 3 - TIR'!$E$18-SQRT(('Ejercicio 3 - TIR'!$E$18-'Ejercicio 3 - TIR'!$C$18)*('Ejercicio 3 - TIR'!$E$18-'Ejercicio 3 - TIR'!$D$18)*(1-F215)))</f>
        <v>40303.4307909593</v>
      </c>
      <c r="H215" s="16">
        <f ca="1" t="shared" ref="H215:L215" si="1604">RAND()</f>
        <v>0.450385726450616</v>
      </c>
      <c r="I215" s="17">
        <f ca="1">IF(H215&lt;=('Ejercicio 3 - TIR'!$D$18-'Ejercicio 3 - TIR'!$C$18)/('Ejercicio 3 - TIR'!$E$18-'Ejercicio 3 - TIR'!$C$18),'Ejercicio 3 - TIR'!$C$18+SQRT(('Ejercicio 3 - TIR'!$E$18-'Ejercicio 3 - TIR'!$C$18)*('Ejercicio 3 - TIR'!$D$18-'Ejercicio 3 - TIR'!$C$18)*H215),'Ejercicio 3 - TIR'!$E$18-SQRT(('Ejercicio 3 - TIR'!$E$18-'Ejercicio 3 - TIR'!$C$18)*('Ejercicio 3 - TIR'!$E$18-'Ejercicio 3 - TIR'!$D$18)*(1-H215)))</f>
        <v>38219.3587929712</v>
      </c>
      <c r="J215" s="16">
        <f ca="1" t="shared" si="1604"/>
        <v>0.734722019136757</v>
      </c>
      <c r="K215" s="17">
        <f ca="1">IF(J215&lt;=('Ejercicio 3 - TIR'!$D$18-'Ejercicio 3 - TIR'!$C$18)/('Ejercicio 3 - TIR'!$E$18-'Ejercicio 3 - TIR'!$C$18),'Ejercicio 3 - TIR'!$C$18+SQRT(('Ejercicio 3 - TIR'!$E$18-'Ejercicio 3 - TIR'!$C$18)*('Ejercicio 3 - TIR'!$D$18-'Ejercicio 3 - TIR'!$C$18)*J215),'Ejercicio 3 - TIR'!$E$18-SQRT(('Ejercicio 3 - TIR'!$E$18-'Ejercicio 3 - TIR'!$C$18)*('Ejercicio 3 - TIR'!$E$18-'Ejercicio 3 - TIR'!$D$18)*(1-J215)))</f>
        <v>40539.523728934</v>
      </c>
      <c r="L215" s="16">
        <f ca="1" t="shared" si="1604"/>
        <v>0.0185452775401997</v>
      </c>
      <c r="M215" s="17">
        <f ca="1">IF(L215&lt;=('Ejercicio 3 - TIR'!$D$18-'Ejercicio 3 - TIR'!$C$18)/('Ejercicio 3 - TIR'!$E$18-'Ejercicio 3 - TIR'!$C$18),'Ejercicio 3 - TIR'!$C$18+SQRT(('Ejercicio 3 - TIR'!$E$18-'Ejercicio 3 - TIR'!$C$18)*('Ejercicio 3 - TIR'!$D$18-'Ejercicio 3 - TIR'!$C$18)*L215),'Ejercicio 3 - TIR'!$E$18-SQRT(('Ejercicio 3 - TIR'!$E$18-'Ejercicio 3 - TIR'!$C$18)*('Ejercicio 3 - TIR'!$E$18-'Ejercicio 3 - TIR'!$D$18)*(1-L215)))</f>
        <v>31667.8703879588</v>
      </c>
      <c r="N215" s="16">
        <f ca="1" t="shared" ref="N215:R215" si="1605">RAND()</f>
        <v>0.917693228231249</v>
      </c>
      <c r="O215" s="17">
        <f ca="1">IF(N215&lt;=('Ejercicio 3 - TIR'!$D$18-'Ejercicio 3 - TIR'!$C$18)/('Ejercicio 3 - TIR'!$E$18-'Ejercicio 3 - TIR'!$C$18),'Ejercicio 3 - TIR'!$C$18+SQRT(('Ejercicio 3 - TIR'!$E$18-'Ejercicio 3 - TIR'!$C$18)*('Ejercicio 3 - TIR'!$D$18-'Ejercicio 3 - TIR'!$C$18)*N215),'Ejercicio 3 - TIR'!$E$18-SQRT(('Ejercicio 3 - TIR'!$E$18-'Ejercicio 3 - TIR'!$C$18)*('Ejercicio 3 - TIR'!$E$18-'Ejercicio 3 - TIR'!$D$18)*(1-N215)))</f>
        <v>42515.4461401176</v>
      </c>
      <c r="P215" s="16">
        <f ca="1" t="shared" si="1605"/>
        <v>0.633994307310156</v>
      </c>
      <c r="Q215" s="18">
        <f ca="1">IF(P215&lt;=('Ejercicio 3 - TIR'!$D$22-'Ejercicio 3 - TIR'!$C$22)/('Ejercicio 3 - TIR'!$E$22-'Ejercicio 3 - TIR'!$C$22),'Ejercicio 3 - TIR'!$C$22+SQRT(('Ejercicio 3 - TIR'!$E$22-'Ejercicio 3 - TIR'!$C$22)*('Ejercicio 3 - TIR'!$D$22-'Ejercicio 3 - TIR'!$C$22)*P215),'Ejercicio 3 - TIR'!$E$22-SQRT(('Ejercicio 3 - TIR'!$E$22-'Ejercicio 3 - TIR'!$C$22)*('Ejercicio 3 - TIR'!$E$22-'Ejercicio 3 - TIR'!$D$22)*(1-P215)))</f>
        <v>0.154332700826894</v>
      </c>
      <c r="R215" s="16">
        <f ca="1" t="shared" si="1605"/>
        <v>0.970664167278402</v>
      </c>
      <c r="S215" s="18">
        <f ca="1">IF(R215&lt;=('Ejercicio 3 - TIR'!$D$23-'Ejercicio 3 - TIR'!$C$23)/('Ejercicio 3 - TIR'!$E$23-'Ejercicio 3 - TIR'!$C$23),'Ejercicio 3 - TIR'!$C$23+SQRT(('Ejercicio 3 - TIR'!$E$23-'Ejercicio 3 - TIR'!$C$23)*('Ejercicio 3 - TIR'!$D$23-'Ejercicio 3 - TIR'!$C$23)*R215),'Ejercicio 3 - TIR'!$E$23-SQRT(('Ejercicio 3 - TIR'!$E$23-'Ejercicio 3 - TIR'!$C$23)*('Ejercicio 3 - TIR'!$E$23-'Ejercicio 3 - TIR'!$D$23)*(1-R215)))</f>
        <v>0.17273332958647</v>
      </c>
      <c r="T215" s="16">
        <f ca="1" t="shared" ref="T215:X215" si="1606">RAND()</f>
        <v>0.893793141625206</v>
      </c>
      <c r="U215" s="18">
        <f ca="1">IF(T215&lt;=('Ejercicio 3 - TIR'!$D$24-'Ejercicio 3 - TIR'!$C$24)/('Ejercicio 3 - TIR'!$E$24-'Ejercicio 3 - TIR'!$C$24),'Ejercicio 3 - TIR'!$C$24+SQRT(('Ejercicio 3 - TIR'!$E$24-'Ejercicio 3 - TIR'!$C$24)*('Ejercicio 3 - TIR'!$D$24-'Ejercicio 3 - TIR'!$C$24)*T215),'Ejercicio 3 - TIR'!$E$24-SQRT(('Ejercicio 3 - TIR'!$E$24-'Ejercicio 3 - TIR'!$C$24)*('Ejercicio 3 - TIR'!$E$24-'Ejercicio 3 - TIR'!$D$24)*(1-T215)))</f>
        <v>0.202755313761932</v>
      </c>
      <c r="V215" s="16">
        <f ca="1" t="shared" si="1606"/>
        <v>0.186526136871645</v>
      </c>
      <c r="W215" s="18">
        <f ca="1">IF(V215&lt;=('Ejercicio 3 - TIR'!$D$25-'Ejercicio 3 - TIR'!$C$25)/('Ejercicio 3 - TIR'!$E$25-'Ejercicio 3 - TIR'!$C$25),'Ejercicio 3 - TIR'!$C$25+SQRT(('Ejercicio 3 - TIR'!$E$25-'Ejercicio 3 - TIR'!$C$25)*('Ejercicio 3 - TIR'!$D$25-'Ejercicio 3 - TIR'!$C$25)*V215),'Ejercicio 3 - TIR'!$E$25-SQRT(('Ejercicio 3 - TIR'!$E$25-'Ejercicio 3 - TIR'!$C$25)*('Ejercicio 3 - TIR'!$E$25-'Ejercicio 3 - TIR'!$D$25)*(1-V215)))</f>
        <v>0.196159721272977</v>
      </c>
      <c r="X215" s="16">
        <f ca="1" t="shared" si="1606"/>
        <v>0.373427121908319</v>
      </c>
      <c r="Y215" s="18">
        <f ca="1">IF(X215&lt;=('Ejercicio 3 - TIR'!$D$26-'Ejercicio 3 - TIR'!$C$26)/('Ejercicio 3 - TIR'!$E$26-'Ejercicio 3 - TIR'!$C$26),'Ejercicio 3 - TIR'!$C$26+SQRT(('Ejercicio 3 - TIR'!$E$26-'Ejercicio 3 - TIR'!$C$26)*('Ejercicio 3 - TIR'!$D$26-'Ejercicio 3 - TIR'!$C$26)*X215),'Ejercicio 3 - TIR'!$E$26-SQRT(('Ejercicio 3 - TIR'!$E$26-'Ejercicio 3 - TIR'!$C$26)*('Ejercicio 3 - TIR'!$E$26-'Ejercicio 3 - TIR'!$D$26)*(1-X215)))</f>
        <v>0.221832194972691</v>
      </c>
      <c r="Z215" s="16">
        <f ca="1" t="shared" si="1432"/>
        <v>1.15433270082689</v>
      </c>
      <c r="AA215" s="16">
        <f ca="1" t="shared" si="1433"/>
        <v>1.35372443169127</v>
      </c>
      <c r="AB215" s="16">
        <f ca="1" t="shared" si="1434"/>
        <v>1.62819925358602</v>
      </c>
      <c r="AC215" s="16">
        <f ca="1" t="shared" si="1435"/>
        <v>1.94758636534632</v>
      </c>
      <c r="AD215" s="16">
        <f ca="1" t="shared" si="1436"/>
        <v>2.37962372366998</v>
      </c>
      <c r="AE215" s="15">
        <f ca="1" t="shared" si="1437"/>
        <v>5541.22501293589</v>
      </c>
      <c r="AF215" s="15">
        <f ca="1" t="shared" si="1438"/>
        <v>6498.37925940814</v>
      </c>
      <c r="AG215" s="15">
        <f ca="1" t="shared" si="1439"/>
        <v>7815.96018509346</v>
      </c>
      <c r="AH215" s="15">
        <f ca="1" t="shared" si="1440"/>
        <v>9349.13675648208</v>
      </c>
      <c r="AI215" s="15">
        <f ca="1" t="shared" si="1441"/>
        <v>11423.0762842724</v>
      </c>
      <c r="AJ215" s="17">
        <f ca="1" t="shared" si="1442"/>
        <v>46523.5681175178</v>
      </c>
      <c r="AK215" s="17">
        <f ca="1" t="shared" si="1443"/>
        <v>51738.4797616195</v>
      </c>
      <c r="AL215" s="17">
        <f ca="1" t="shared" si="1444"/>
        <v>66006.422276183</v>
      </c>
      <c r="AM215" s="17">
        <f ca="1" t="shared" si="1445"/>
        <v>61675.9125871432</v>
      </c>
      <c r="AN215" s="17">
        <f ca="1" t="shared" si="1446"/>
        <v>101170.764257437</v>
      </c>
      <c r="AO215" s="17">
        <f ca="1">C215/'Ejercicio 3 - TIR'!$D$7</f>
        <v>15496.6287055408</v>
      </c>
      <c r="AP215" s="17">
        <f ca="1" t="shared" si="1447"/>
        <v>31026.9394119771</v>
      </c>
      <c r="AQ215" s="17">
        <f ca="1" t="shared" si="1448"/>
        <v>36241.8510560787</v>
      </c>
      <c r="AR215" s="17">
        <f ca="1" t="shared" si="1449"/>
        <v>50509.7935706423</v>
      </c>
      <c r="AS215" s="17">
        <f ca="1" t="shared" si="1450"/>
        <v>46179.2838816025</v>
      </c>
      <c r="AT215" s="17">
        <f ca="1" t="shared" si="1451"/>
        <v>85674.1355518966</v>
      </c>
      <c r="AU215" s="17">
        <f ca="1">AP215*'Ejercicio 3 - TIR'!$D$5</f>
        <v>15513.4697059885</v>
      </c>
      <c r="AV215" s="17">
        <f ca="1">AQ215*'Ejercicio 3 - TIR'!$D$5</f>
        <v>18120.9255280394</v>
      </c>
      <c r="AW215" s="17">
        <f ca="1">AR215*'Ejercicio 3 - TIR'!$D$5</f>
        <v>25254.8967853211</v>
      </c>
      <c r="AX215" s="17">
        <f ca="1">AS215*'Ejercicio 3 - TIR'!$D$5</f>
        <v>23089.6419408012</v>
      </c>
      <c r="AY215" s="17">
        <f ca="1">AT215*'Ejercicio 3 - TIR'!$D$5</f>
        <v>42837.0677759483</v>
      </c>
      <c r="AZ215" s="17">
        <f ca="1" t="shared" ref="AZ215:BD215" si="1607">AJ215-AU215-AE215</f>
        <v>25468.8733985934</v>
      </c>
      <c r="BA215" s="17">
        <f ca="1" t="shared" si="1607"/>
        <v>27119.174974172</v>
      </c>
      <c r="BB215" s="17">
        <f ca="1" t="shared" si="1607"/>
        <v>32935.5653057684</v>
      </c>
      <c r="BC215" s="17">
        <f ca="1" t="shared" si="1607"/>
        <v>29237.1338898599</v>
      </c>
      <c r="BD215" s="17">
        <f ca="1" t="shared" si="1607"/>
        <v>46910.6201972167</v>
      </c>
      <c r="BE215" s="17">
        <f ca="1" t="shared" ref="BE215:BI215" si="1608">AZ215/Z215</f>
        <v>22063.7199139806</v>
      </c>
      <c r="BF215" s="17">
        <f ca="1" t="shared" si="1608"/>
        <v>20033.0099238076</v>
      </c>
      <c r="BG215" s="17">
        <f ca="1" t="shared" si="1608"/>
        <v>20228.2154553441</v>
      </c>
      <c r="BH215" s="17">
        <f ca="1" t="shared" si="1608"/>
        <v>15011.9832476137</v>
      </c>
      <c r="BI215" s="17">
        <f ca="1" t="shared" si="1608"/>
        <v>19713.4613050792</v>
      </c>
      <c r="BJ215" s="17">
        <f ca="1" t="shared" si="1454"/>
        <v>85438.9926977676</v>
      </c>
      <c r="BK215" s="17">
        <f ca="1" t="shared" si="1455"/>
        <v>36876.1453046101</v>
      </c>
      <c r="BL215" s="17">
        <f ca="1" t="shared" si="1456"/>
        <v>122315.138002378</v>
      </c>
      <c r="BM215" s="17">
        <f ca="1">BK215*'Ejercicio 3 - TIR'!$D$5</f>
        <v>18438.072652305</v>
      </c>
      <c r="BN215" s="17">
        <f ca="1" t="shared" si="1457"/>
        <v>103877.065350073</v>
      </c>
      <c r="BO215" s="17">
        <f ca="1" t="shared" si="1458"/>
        <v>43652.7272428886</v>
      </c>
      <c r="BP215" s="17">
        <f ca="1" t="shared" si="1459"/>
        <v>-113387.556417822</v>
      </c>
      <c r="BQ215" s="17">
        <f ca="1" t="shared" ref="BQ215:BT215" si="1609">BE215</f>
        <v>22063.7199139806</v>
      </c>
      <c r="BR215" s="17">
        <f ca="1" t="shared" si="1609"/>
        <v>20033.0099238076</v>
      </c>
      <c r="BS215" s="17">
        <f ca="1" t="shared" si="1609"/>
        <v>20228.2154553441</v>
      </c>
      <c r="BT215" s="17">
        <f ca="1" t="shared" si="1609"/>
        <v>15011.9832476137</v>
      </c>
      <c r="BU215" s="17">
        <f ca="1" t="shared" si="1461"/>
        <v>63366.1885479678</v>
      </c>
      <c r="BV215" s="19">
        <f ca="1" t="shared" si="1462"/>
        <v>6.4050500261351</v>
      </c>
    </row>
    <row r="216" ht="15" customHeight="1" spans="1:74">
      <c r="A216" s="15">
        <v>215</v>
      </c>
      <c r="B216" s="16">
        <f ca="1" t="shared" ref="B216:F216" si="1610">RAND()</f>
        <v>0.619614416035209</v>
      </c>
      <c r="C216" s="17">
        <f ca="1">IF(B216&lt;=('Ejercicio 3 - TIR'!$D$13-'Ejercicio 3 - TIR'!$C$13)/('Ejercicio 3 - TIR'!$E$13-'Ejercicio 3 - TIR'!$C$13),'Ejercicio 3 - TIR'!$C$13+SQRT(('Ejercicio 3 - TIR'!$E$13-'Ejercicio 3 - TIR'!$C$13)*('Ejercicio 3 - TIR'!$D$13-'Ejercicio 3 - TIR'!$C$13)*B216),'Ejercicio 3 - TIR'!$E$13-SQRT(('Ejercicio 3 - TIR'!$E$13-'Ejercicio 3 - TIR'!$C$13)*('Ejercicio 3 - TIR'!$E$13-'Ejercicio 3 - TIR'!$D$13)*(1-B216)))</f>
        <v>78635.0122687199</v>
      </c>
      <c r="D216" s="16">
        <f ca="1" t="shared" si="1610"/>
        <v>0.253890731720414</v>
      </c>
      <c r="E216" s="17">
        <f ca="1">IF(D216&lt;=('Ejercicio 3 - TIR'!$D$14-'Ejercicio 3 - TIR'!$C$14)/('Ejercicio 3 - TIR'!$E$14-'Ejercicio 3 - TIR'!$C$14),'Ejercicio 3 - TIR'!$C$14+SQRT(('Ejercicio 3 - TIR'!$E$14-'Ejercicio 3 - TIR'!$C$14)*('Ejercicio 3 - TIR'!$D$14-'Ejercicio 3 - TIR'!$C$14)*D216),'Ejercicio 3 - TIR'!$E$14-SQRT(('Ejercicio 3 - TIR'!$E$14-'Ejercicio 3 - TIR'!$C$14)*('Ejercicio 3 - TIR'!$E$14-'Ejercicio 3 - TIR'!$D$14)*(1-D216)))</f>
        <v>29363.6916571902</v>
      </c>
      <c r="F216" s="16">
        <f ca="1" t="shared" si="1610"/>
        <v>0.0372244987157271</v>
      </c>
      <c r="G216" s="17">
        <f ca="1">IF(F216&lt;=('Ejercicio 3 - TIR'!$D$18-'Ejercicio 3 - TIR'!$C$18)/('Ejercicio 3 - TIR'!$E$18-'Ejercicio 3 - TIR'!$C$18),'Ejercicio 3 - TIR'!$C$18+SQRT(('Ejercicio 3 - TIR'!$E$18-'Ejercicio 3 - TIR'!$C$18)*('Ejercicio 3 - TIR'!$D$18-'Ejercicio 3 - TIR'!$C$18)*F216),'Ejercicio 3 - TIR'!$E$18-SQRT(('Ejercicio 3 - TIR'!$E$18-'Ejercicio 3 - TIR'!$C$18)*('Ejercicio 3 - TIR'!$E$18-'Ejercicio 3 - TIR'!$D$18)*(1-F216)))</f>
        <v>32362.9800691836</v>
      </c>
      <c r="H216" s="16">
        <f ca="1" t="shared" ref="H216:L216" si="1611">RAND()</f>
        <v>0.853100624662943</v>
      </c>
      <c r="I216" s="17">
        <f ca="1">IF(H216&lt;=('Ejercicio 3 - TIR'!$D$18-'Ejercicio 3 - TIR'!$C$18)/('Ejercicio 3 - TIR'!$E$18-'Ejercicio 3 - TIR'!$C$18),'Ejercicio 3 - TIR'!$C$18+SQRT(('Ejercicio 3 - TIR'!$E$18-'Ejercicio 3 - TIR'!$C$18)*('Ejercicio 3 - TIR'!$D$18-'Ejercicio 3 - TIR'!$C$18)*H216),'Ejercicio 3 - TIR'!$E$18-SQRT(('Ejercicio 3 - TIR'!$E$18-'Ejercicio 3 - TIR'!$C$18)*('Ejercicio 3 - TIR'!$E$18-'Ejercicio 3 - TIR'!$D$18)*(1-H216)))</f>
        <v>41680.7450910966</v>
      </c>
      <c r="J216" s="16">
        <f ca="1" t="shared" si="1611"/>
        <v>0.486465379336778</v>
      </c>
      <c r="K216" s="17">
        <f ca="1">IF(J216&lt;=('Ejercicio 3 - TIR'!$D$18-'Ejercicio 3 - TIR'!$C$18)/('Ejercicio 3 - TIR'!$E$18-'Ejercicio 3 - TIR'!$C$18),'Ejercicio 3 - TIR'!$C$18+SQRT(('Ejercicio 3 - TIR'!$E$18-'Ejercicio 3 - TIR'!$C$18)*('Ejercicio 3 - TIR'!$D$18-'Ejercicio 3 - TIR'!$C$18)*J216),'Ejercicio 3 - TIR'!$E$18-SQRT(('Ejercicio 3 - TIR'!$E$18-'Ejercicio 3 - TIR'!$C$18)*('Ejercicio 3 - TIR'!$E$18-'Ejercicio 3 - TIR'!$D$18)*(1-J216)))</f>
        <v>38542.2366450782</v>
      </c>
      <c r="L216" s="16">
        <f ca="1" t="shared" si="1611"/>
        <v>0.606981705526504</v>
      </c>
      <c r="M216" s="17">
        <f ca="1">IF(L216&lt;=('Ejercicio 3 - TIR'!$D$18-'Ejercicio 3 - TIR'!$C$18)/('Ejercicio 3 - TIR'!$E$18-'Ejercicio 3 - TIR'!$C$18),'Ejercicio 3 - TIR'!$C$18+SQRT(('Ejercicio 3 - TIR'!$E$18-'Ejercicio 3 - TIR'!$C$18)*('Ejercicio 3 - TIR'!$D$18-'Ejercicio 3 - TIR'!$C$18)*L216),'Ejercicio 3 - TIR'!$E$18-SQRT(('Ejercicio 3 - TIR'!$E$18-'Ejercicio 3 - TIR'!$C$18)*('Ejercicio 3 - TIR'!$E$18-'Ejercicio 3 - TIR'!$D$18)*(1-L216)))</f>
        <v>39541.8685711435</v>
      </c>
      <c r="N216" s="16">
        <f ca="1" t="shared" ref="N216:R216" si="1612">RAND()</f>
        <v>0.765434314627187</v>
      </c>
      <c r="O216" s="17">
        <f ca="1">IF(N216&lt;=('Ejercicio 3 - TIR'!$D$18-'Ejercicio 3 - TIR'!$C$18)/('Ejercicio 3 - TIR'!$E$18-'Ejercicio 3 - TIR'!$C$18),'Ejercicio 3 - TIR'!$C$18+SQRT(('Ejercicio 3 - TIR'!$E$18-'Ejercicio 3 - TIR'!$C$18)*('Ejercicio 3 - TIR'!$D$18-'Ejercicio 3 - TIR'!$C$18)*N216),'Ejercicio 3 - TIR'!$E$18-SQRT(('Ejercicio 3 - TIR'!$E$18-'Ejercicio 3 - TIR'!$C$18)*('Ejercicio 3 - TIR'!$E$18-'Ejercicio 3 - TIR'!$D$18)*(1-N216)))</f>
        <v>40805.6673471265</v>
      </c>
      <c r="P216" s="16">
        <f ca="1" t="shared" si="1612"/>
        <v>0.902714194057051</v>
      </c>
      <c r="Q216" s="18">
        <f ca="1">IF(P216&lt;=('Ejercicio 3 - TIR'!$D$22-'Ejercicio 3 - TIR'!$C$22)/('Ejercicio 3 - TIR'!$E$22-'Ejercicio 3 - TIR'!$C$22),'Ejercicio 3 - TIR'!$C$22+SQRT(('Ejercicio 3 - TIR'!$E$22-'Ejercicio 3 - TIR'!$C$22)*('Ejercicio 3 - TIR'!$D$22-'Ejercicio 3 - TIR'!$C$22)*P216),'Ejercicio 3 - TIR'!$E$22-SQRT(('Ejercicio 3 - TIR'!$E$22-'Ejercicio 3 - TIR'!$C$22)*('Ejercicio 3 - TIR'!$E$22-'Ejercicio 3 - TIR'!$D$22)*(1-P216)))</f>
        <v>0.166766918321974</v>
      </c>
      <c r="R216" s="16">
        <f ca="1" t="shared" si="1612"/>
        <v>0.75506620414192</v>
      </c>
      <c r="S216" s="18">
        <f ca="1">IF(R216&lt;=('Ejercicio 3 - TIR'!$D$23-'Ejercicio 3 - TIR'!$C$23)/('Ejercicio 3 - TIR'!$E$23-'Ejercicio 3 - TIR'!$C$23),'Ejercicio 3 - TIR'!$C$23+SQRT(('Ejercicio 3 - TIR'!$E$23-'Ejercicio 3 - TIR'!$C$23)*('Ejercicio 3 - TIR'!$D$23-'Ejercicio 3 - TIR'!$C$23)*R216),'Ejercicio 3 - TIR'!$E$23-SQRT(('Ejercicio 3 - TIR'!$E$23-'Ejercicio 3 - TIR'!$C$23)*('Ejercicio 3 - TIR'!$E$23-'Ejercicio 3 - TIR'!$D$23)*(1-R216)))</f>
        <v>0.15900283751207</v>
      </c>
      <c r="T216" s="16">
        <f ca="1" t="shared" ref="T216:X216" si="1613">RAND()</f>
        <v>0.821516385955014</v>
      </c>
      <c r="U216" s="18">
        <f ca="1">IF(T216&lt;=('Ejercicio 3 - TIR'!$D$24-'Ejercicio 3 - TIR'!$C$24)/('Ejercicio 3 - TIR'!$E$24-'Ejercicio 3 - TIR'!$C$24),'Ejercicio 3 - TIR'!$C$24+SQRT(('Ejercicio 3 - TIR'!$E$24-'Ejercicio 3 - TIR'!$C$24)*('Ejercicio 3 - TIR'!$D$24-'Ejercicio 3 - TIR'!$C$24)*T216),'Ejercicio 3 - TIR'!$E$24-SQRT(('Ejercicio 3 - TIR'!$E$24-'Ejercicio 3 - TIR'!$C$24)*('Ejercicio 3 - TIR'!$E$24-'Ejercicio 3 - TIR'!$D$24)*(1-T216)))</f>
        <v>0.197644818960117</v>
      </c>
      <c r="V216" s="16">
        <f ca="1" t="shared" si="1613"/>
        <v>0.398749279998143</v>
      </c>
      <c r="W216" s="18">
        <f ca="1">IF(V216&lt;=('Ejercicio 3 - TIR'!$D$25-'Ejercicio 3 - TIR'!$C$25)/('Ejercicio 3 - TIR'!$E$25-'Ejercicio 3 - TIR'!$C$25),'Ejercicio 3 - TIR'!$C$25+SQRT(('Ejercicio 3 - TIR'!$E$25-'Ejercicio 3 - TIR'!$C$25)*('Ejercicio 3 - TIR'!$D$25-'Ejercicio 3 - TIR'!$C$25)*V216),'Ejercicio 3 - TIR'!$E$25-SQRT(('Ejercicio 3 - TIR'!$E$25-'Ejercicio 3 - TIR'!$C$25)*('Ejercicio 3 - TIR'!$E$25-'Ejercicio 3 - TIR'!$D$25)*(1-V216)))</f>
        <v>0.204126505256232</v>
      </c>
      <c r="X216" s="16">
        <f ca="1" t="shared" si="1613"/>
        <v>0.328355916244629</v>
      </c>
      <c r="Y216" s="18">
        <f ca="1">IF(X216&lt;=('Ejercicio 3 - TIR'!$D$26-'Ejercicio 3 - TIR'!$C$26)/('Ejercicio 3 - TIR'!$E$26-'Ejercicio 3 - TIR'!$C$26),'Ejercicio 3 - TIR'!$C$26+SQRT(('Ejercicio 3 - TIR'!$E$26-'Ejercicio 3 - TIR'!$C$26)*('Ejercicio 3 - TIR'!$D$26-'Ejercicio 3 - TIR'!$C$26)*X216),'Ejercicio 3 - TIR'!$E$26-SQRT(('Ejercicio 3 - TIR'!$E$26-'Ejercicio 3 - TIR'!$C$26)*('Ejercicio 3 - TIR'!$E$26-'Ejercicio 3 - TIR'!$D$26)*(1-X216)))</f>
        <v>0.219775173783884</v>
      </c>
      <c r="Z216" s="16">
        <f ca="1" t="shared" si="1432"/>
        <v>1.16676691832197</v>
      </c>
      <c r="AA216" s="16">
        <f ca="1" t="shared" si="1433"/>
        <v>1.35228616905038</v>
      </c>
      <c r="AB216" s="16">
        <f ca="1" t="shared" si="1434"/>
        <v>1.61955852411461</v>
      </c>
      <c r="AC216" s="16">
        <f ca="1" t="shared" si="1435"/>
        <v>1.95015334570007</v>
      </c>
      <c r="AD216" s="16">
        <f ca="1" t="shared" si="1436"/>
        <v>2.37874863615653</v>
      </c>
      <c r="AE216" s="15">
        <f ca="1" t="shared" si="1437"/>
        <v>4896.89236822626</v>
      </c>
      <c r="AF216" s="15">
        <f ca="1" t="shared" si="1438"/>
        <v>5675.51214976543</v>
      </c>
      <c r="AG216" s="15">
        <f ca="1" t="shared" si="1439"/>
        <v>6797.24772111177</v>
      </c>
      <c r="AH216" s="15">
        <f ca="1" t="shared" si="1440"/>
        <v>8184.7461437832</v>
      </c>
      <c r="AI216" s="15">
        <f ca="1" t="shared" si="1441"/>
        <v>9983.55014991013</v>
      </c>
      <c r="AJ216" s="17">
        <f ca="1" t="shared" si="1442"/>
        <v>37760.0545230368</v>
      </c>
      <c r="AK216" s="17">
        <f ca="1" t="shared" si="1443"/>
        <v>56364.2951024045</v>
      </c>
      <c r="AL216" s="17">
        <f ca="1" t="shared" si="1444"/>
        <v>62421.407896979</v>
      </c>
      <c r="AM216" s="17">
        <f ca="1" t="shared" si="1445"/>
        <v>77112.7072892479</v>
      </c>
      <c r="AN216" s="17">
        <f ca="1" t="shared" si="1446"/>
        <v>97066.425549434</v>
      </c>
      <c r="AO216" s="17">
        <f ca="1">C216/'Ejercicio 3 - TIR'!$D$7</f>
        <v>15727.002453744</v>
      </c>
      <c r="AP216" s="17">
        <f ca="1" t="shared" si="1447"/>
        <v>22033.0520692929</v>
      </c>
      <c r="AQ216" s="17">
        <f ca="1" t="shared" si="1448"/>
        <v>40637.2926486605</v>
      </c>
      <c r="AR216" s="17">
        <f ca="1" t="shared" si="1449"/>
        <v>46694.405443235</v>
      </c>
      <c r="AS216" s="17">
        <f ca="1" t="shared" si="1450"/>
        <v>61385.7048355039</v>
      </c>
      <c r="AT216" s="17">
        <f ca="1" t="shared" si="1451"/>
        <v>81339.4230956901</v>
      </c>
      <c r="AU216" s="17">
        <f ca="1">AP216*'Ejercicio 3 - TIR'!$D$5</f>
        <v>11016.5260346464</v>
      </c>
      <c r="AV216" s="17">
        <f ca="1">AQ216*'Ejercicio 3 - TIR'!$D$5</f>
        <v>20318.6463243303</v>
      </c>
      <c r="AW216" s="17">
        <f ca="1">AR216*'Ejercicio 3 - TIR'!$D$5</f>
        <v>23347.2027216175</v>
      </c>
      <c r="AX216" s="17">
        <f ca="1">AS216*'Ejercicio 3 - TIR'!$D$5</f>
        <v>30692.852417752</v>
      </c>
      <c r="AY216" s="17">
        <f ca="1">AT216*'Ejercicio 3 - TIR'!$D$5</f>
        <v>40669.711547845</v>
      </c>
      <c r="AZ216" s="17">
        <f ca="1" t="shared" ref="AZ216:BD216" si="1614">AJ216-AU216-AE216</f>
        <v>21846.6361201642</v>
      </c>
      <c r="BA216" s="17">
        <f ca="1" t="shared" si="1614"/>
        <v>30370.1366283088</v>
      </c>
      <c r="BB216" s="17">
        <f ca="1" t="shared" si="1614"/>
        <v>32276.9574542497</v>
      </c>
      <c r="BC216" s="17">
        <f ca="1" t="shared" si="1614"/>
        <v>38235.1087277128</v>
      </c>
      <c r="BD216" s="17">
        <f ca="1" t="shared" si="1614"/>
        <v>46413.1638516789</v>
      </c>
      <c r="BE216" s="17">
        <f ca="1" t="shared" ref="BE216:BI216" si="1615">AZ216/Z216</f>
        <v>18724.0791430594</v>
      </c>
      <c r="BF216" s="17">
        <f ca="1" t="shared" si="1615"/>
        <v>22458.3651917668</v>
      </c>
      <c r="BG216" s="17">
        <f ca="1" t="shared" si="1615"/>
        <v>19929.4789127148</v>
      </c>
      <c r="BH216" s="17">
        <f ca="1" t="shared" si="1615"/>
        <v>19606.2062565583</v>
      </c>
      <c r="BI216" s="17">
        <f ca="1" t="shared" si="1615"/>
        <v>19511.5882133184</v>
      </c>
      <c r="BJ216" s="17">
        <f ca="1" t="shared" si="1454"/>
        <v>69848.8414820619</v>
      </c>
      <c r="BK216" s="17">
        <f ca="1" t="shared" si="1455"/>
        <v>37410.5856376738</v>
      </c>
      <c r="BL216" s="17">
        <f ca="1" t="shared" si="1456"/>
        <v>107259.427119736</v>
      </c>
      <c r="BM216" s="17">
        <f ca="1">BK216*'Ejercicio 3 - TIR'!$D$5</f>
        <v>18705.2928188369</v>
      </c>
      <c r="BN216" s="17">
        <f ca="1" t="shared" si="1457"/>
        <v>88554.1343008988</v>
      </c>
      <c r="BO216" s="17">
        <f ca="1" t="shared" si="1458"/>
        <v>37227.1928840622</v>
      </c>
      <c r="BP216" s="17">
        <f ca="1" t="shared" si="1459"/>
        <v>-107998.70392591</v>
      </c>
      <c r="BQ216" s="17">
        <f ca="1" t="shared" ref="BQ216:BT216" si="1616">BE216</f>
        <v>18724.0791430594</v>
      </c>
      <c r="BR216" s="17">
        <f ca="1" t="shared" si="1616"/>
        <v>22458.3651917668</v>
      </c>
      <c r="BS216" s="17">
        <f ca="1" t="shared" si="1616"/>
        <v>19929.4789127148</v>
      </c>
      <c r="BT216" s="17">
        <f ca="1" t="shared" si="1616"/>
        <v>19606.2062565583</v>
      </c>
      <c r="BU216" s="17">
        <f ca="1" t="shared" si="1461"/>
        <v>56738.7810973805</v>
      </c>
      <c r="BV216" s="19">
        <f ca="1" t="shared" si="1462"/>
        <v>7.23303479139357</v>
      </c>
    </row>
    <row r="217" ht="15" customHeight="1" spans="1:74">
      <c r="A217" s="15">
        <v>216</v>
      </c>
      <c r="B217" s="16">
        <f ca="1" t="shared" ref="B217:F217" si="1617">RAND()</f>
        <v>0.164081153931321</v>
      </c>
      <c r="C217" s="17">
        <f ca="1">IF(B217&lt;=('Ejercicio 3 - TIR'!$D$13-'Ejercicio 3 - TIR'!$C$13)/('Ejercicio 3 - TIR'!$E$13-'Ejercicio 3 - TIR'!$C$13),'Ejercicio 3 - TIR'!$C$13+SQRT(('Ejercicio 3 - TIR'!$E$13-'Ejercicio 3 - TIR'!$C$13)*('Ejercicio 3 - TIR'!$D$13-'Ejercicio 3 - TIR'!$C$13)*B217),'Ejercicio 3 - TIR'!$E$13-SQRT(('Ejercicio 3 - TIR'!$E$13-'Ejercicio 3 - TIR'!$C$13)*('Ejercicio 3 - TIR'!$E$13-'Ejercicio 3 - TIR'!$D$13)*(1-B217)))</f>
        <v>68101.3863981746</v>
      </c>
      <c r="D217" s="16">
        <f ca="1" t="shared" si="1617"/>
        <v>0.0635926896750652</v>
      </c>
      <c r="E217" s="17">
        <f ca="1">IF(D217&lt;=('Ejercicio 3 - TIR'!$D$14-'Ejercicio 3 - TIR'!$C$14)/('Ejercicio 3 - TIR'!$E$14-'Ejercicio 3 - TIR'!$C$14),'Ejercicio 3 - TIR'!$C$14+SQRT(('Ejercicio 3 - TIR'!$E$14-'Ejercicio 3 - TIR'!$C$14)*('Ejercicio 3 - TIR'!$D$14-'Ejercicio 3 - TIR'!$C$14)*D217),'Ejercicio 3 - TIR'!$E$14-SQRT(('Ejercicio 3 - TIR'!$E$14-'Ejercicio 3 - TIR'!$C$14)*('Ejercicio 3 - TIR'!$E$14-'Ejercicio 3 - TIR'!$D$14)*(1-D217)))</f>
        <v>27183.9074443826</v>
      </c>
      <c r="F217" s="16">
        <f ca="1" t="shared" si="1617"/>
        <v>0.724391361957483</v>
      </c>
      <c r="G217" s="17">
        <f ca="1">IF(F217&lt;=('Ejercicio 3 - TIR'!$D$18-'Ejercicio 3 - TIR'!$C$18)/('Ejercicio 3 - TIR'!$E$18-'Ejercicio 3 - TIR'!$C$18),'Ejercicio 3 - TIR'!$C$18+SQRT(('Ejercicio 3 - TIR'!$E$18-'Ejercicio 3 - TIR'!$C$18)*('Ejercicio 3 - TIR'!$D$18-'Ejercicio 3 - TIR'!$C$18)*F217),'Ejercicio 3 - TIR'!$E$18-SQRT(('Ejercicio 3 - TIR'!$E$18-'Ejercicio 3 - TIR'!$C$18)*('Ejercicio 3 - TIR'!$E$18-'Ejercicio 3 - TIR'!$D$18)*(1-F217)))</f>
        <v>40453.5015832854</v>
      </c>
      <c r="H217" s="16">
        <f ca="1" t="shared" ref="H217:L217" si="1618">RAND()</f>
        <v>0.6431848621655</v>
      </c>
      <c r="I217" s="17">
        <f ca="1">IF(H217&lt;=('Ejercicio 3 - TIR'!$D$18-'Ejercicio 3 - TIR'!$C$18)/('Ejercicio 3 - TIR'!$E$18-'Ejercicio 3 - TIR'!$C$18),'Ejercicio 3 - TIR'!$C$18+SQRT(('Ejercicio 3 - TIR'!$E$18-'Ejercicio 3 - TIR'!$C$18)*('Ejercicio 3 - TIR'!$D$18-'Ejercicio 3 - TIR'!$C$18)*H217),'Ejercicio 3 - TIR'!$E$18-SQRT(('Ejercicio 3 - TIR'!$E$18-'Ejercicio 3 - TIR'!$C$18)*('Ejercicio 3 - TIR'!$E$18-'Ejercicio 3 - TIR'!$D$18)*(1-H217)))</f>
        <v>39822.307739265</v>
      </c>
      <c r="J217" s="16">
        <f ca="1" t="shared" si="1618"/>
        <v>0.776625343156864</v>
      </c>
      <c r="K217" s="17">
        <f ca="1">IF(J217&lt;=('Ejercicio 3 - TIR'!$D$18-'Ejercicio 3 - TIR'!$C$18)/('Ejercicio 3 - TIR'!$E$18-'Ejercicio 3 - TIR'!$C$18),'Ejercicio 3 - TIR'!$C$18+SQRT(('Ejercicio 3 - TIR'!$E$18-'Ejercicio 3 - TIR'!$C$18)*('Ejercicio 3 - TIR'!$D$18-'Ejercicio 3 - TIR'!$C$18)*J217),'Ejercicio 3 - TIR'!$E$18-SQRT(('Ejercicio 3 - TIR'!$E$18-'Ejercicio 3 - TIR'!$C$18)*('Ejercicio 3 - TIR'!$E$18-'Ejercicio 3 - TIR'!$D$18)*(1-J217)))</f>
        <v>40906.9449963096</v>
      </c>
      <c r="L217" s="16">
        <f ca="1" t="shared" si="1618"/>
        <v>0.822901130216655</v>
      </c>
      <c r="M217" s="17">
        <f ca="1">IF(L217&lt;=('Ejercicio 3 - TIR'!$D$18-'Ejercicio 3 - TIR'!$C$18)/('Ejercicio 3 - TIR'!$E$18-'Ejercicio 3 - TIR'!$C$18),'Ejercicio 3 - TIR'!$C$18+SQRT(('Ejercicio 3 - TIR'!$E$18-'Ejercicio 3 - TIR'!$C$18)*('Ejercicio 3 - TIR'!$D$18-'Ejercicio 3 - TIR'!$C$18)*L217),'Ejercicio 3 - TIR'!$E$18-SQRT(('Ejercicio 3 - TIR'!$E$18-'Ejercicio 3 - TIR'!$C$18)*('Ejercicio 3 - TIR'!$E$18-'Ejercicio 3 - TIR'!$D$18)*(1-L217)))</f>
        <v>41355.4952004764</v>
      </c>
      <c r="N217" s="16">
        <f ca="1" t="shared" ref="N217:R217" si="1619">RAND()</f>
        <v>0.864689408560872</v>
      </c>
      <c r="O217" s="17">
        <f ca="1">IF(N217&lt;=('Ejercicio 3 - TIR'!$D$18-'Ejercicio 3 - TIR'!$C$18)/('Ejercicio 3 - TIR'!$E$18-'Ejercicio 3 - TIR'!$C$18),'Ejercicio 3 - TIR'!$C$18+SQRT(('Ejercicio 3 - TIR'!$E$18-'Ejercicio 3 - TIR'!$C$18)*('Ejercicio 3 - TIR'!$D$18-'Ejercicio 3 - TIR'!$C$18)*N217),'Ejercicio 3 - TIR'!$E$18-SQRT(('Ejercicio 3 - TIR'!$E$18-'Ejercicio 3 - TIR'!$C$18)*('Ejercicio 3 - TIR'!$E$18-'Ejercicio 3 - TIR'!$D$18)*(1-N217)))</f>
        <v>41814.3612323531</v>
      </c>
      <c r="P217" s="16">
        <f ca="1" t="shared" si="1619"/>
        <v>0.948430144021421</v>
      </c>
      <c r="Q217" s="18">
        <f ca="1">IF(P217&lt;=('Ejercicio 3 - TIR'!$D$22-'Ejercicio 3 - TIR'!$C$22)/('Ejercicio 3 - TIR'!$E$22-'Ejercicio 3 - TIR'!$C$22),'Ejercicio 3 - TIR'!$C$22+SQRT(('Ejercicio 3 - TIR'!$E$22-'Ejercicio 3 - TIR'!$C$22)*('Ejercicio 3 - TIR'!$D$22-'Ejercicio 3 - TIR'!$C$22)*P217),'Ejercicio 3 - TIR'!$E$22-SQRT(('Ejercicio 3 - TIR'!$E$22-'Ejercicio 3 - TIR'!$C$22)*('Ejercicio 3 - TIR'!$E$22-'Ejercicio 3 - TIR'!$D$22)*(1-P217)))</f>
        <v>0.170365388395922</v>
      </c>
      <c r="R217" s="16">
        <f ca="1" t="shared" si="1619"/>
        <v>0.434618913025087</v>
      </c>
      <c r="S217" s="18">
        <f ca="1">IF(R217&lt;=('Ejercicio 3 - TIR'!$D$23-'Ejercicio 3 - TIR'!$C$23)/('Ejercicio 3 - TIR'!$E$23-'Ejercicio 3 - TIR'!$C$23),'Ejercicio 3 - TIR'!$C$23+SQRT(('Ejercicio 3 - TIR'!$E$23-'Ejercicio 3 - TIR'!$C$23)*('Ejercicio 3 - TIR'!$D$23-'Ejercicio 3 - TIR'!$C$23)*R217),'Ejercicio 3 - TIR'!$E$23-SQRT(('Ejercicio 3 - TIR'!$E$23-'Ejercicio 3 - TIR'!$C$23)*('Ejercicio 3 - TIR'!$E$23-'Ejercicio 3 - TIR'!$D$23)*(1-R217)))</f>
        <v>0.147969877429927</v>
      </c>
      <c r="T217" s="16">
        <f ca="1" t="shared" ref="T217:X217" si="1620">RAND()</f>
        <v>0.072417865302189</v>
      </c>
      <c r="U217" s="18">
        <f ca="1">IF(T217&lt;=('Ejercicio 3 - TIR'!$D$24-'Ejercicio 3 - TIR'!$C$24)/('Ejercicio 3 - TIR'!$E$24-'Ejercicio 3 - TIR'!$C$24),'Ejercicio 3 - TIR'!$C$24+SQRT(('Ejercicio 3 - TIR'!$E$24-'Ejercicio 3 - TIR'!$C$24)*('Ejercicio 3 - TIR'!$D$24-'Ejercicio 3 - TIR'!$C$24)*T217),'Ejercicio 3 - TIR'!$E$24-SQRT(('Ejercicio 3 - TIR'!$E$24-'Ejercicio 3 - TIR'!$C$24)*('Ejercicio 3 - TIR'!$E$24-'Ejercicio 3 - TIR'!$D$24)*(1-T217)))</f>
        <v>0.162331971340163</v>
      </c>
      <c r="V217" s="16">
        <f ca="1" t="shared" si="1620"/>
        <v>0.51727034467574</v>
      </c>
      <c r="W217" s="18">
        <f ca="1">IF(V217&lt;=('Ejercicio 3 - TIR'!$D$25-'Ejercicio 3 - TIR'!$C$25)/('Ejercicio 3 - TIR'!$E$25-'Ejercicio 3 - TIR'!$C$25),'Ejercicio 3 - TIR'!$C$25+SQRT(('Ejercicio 3 - TIR'!$E$25-'Ejercicio 3 - TIR'!$C$25)*('Ejercicio 3 - TIR'!$D$25-'Ejercicio 3 - TIR'!$C$25)*V217),'Ejercicio 3 - TIR'!$E$25-SQRT(('Ejercicio 3 - TIR'!$E$25-'Ejercicio 3 - TIR'!$C$25)*('Ejercicio 3 - TIR'!$E$25-'Ejercicio 3 - TIR'!$D$25)*(1-V217)))</f>
        <v>0.208895817808465</v>
      </c>
      <c r="X217" s="16">
        <f ca="1" t="shared" si="1620"/>
        <v>0.234561323399797</v>
      </c>
      <c r="Y217" s="18">
        <f ca="1">IF(X217&lt;=('Ejercicio 3 - TIR'!$D$26-'Ejercicio 3 - TIR'!$C$26)/('Ejercicio 3 - TIR'!$E$26-'Ejercicio 3 - TIR'!$C$26),'Ejercicio 3 - TIR'!$C$26+SQRT(('Ejercicio 3 - TIR'!$E$26-'Ejercicio 3 - TIR'!$C$26)*('Ejercicio 3 - TIR'!$D$26-'Ejercicio 3 - TIR'!$C$26)*X217),'Ejercicio 3 - TIR'!$E$26-SQRT(('Ejercicio 3 - TIR'!$E$26-'Ejercicio 3 - TIR'!$C$26)*('Ejercicio 3 - TIR'!$E$26-'Ejercicio 3 - TIR'!$D$26)*(1-X217)))</f>
        <v>0.215165761923285</v>
      </c>
      <c r="Z217" s="16">
        <f ca="1" t="shared" si="1432"/>
        <v>1.17036538839592</v>
      </c>
      <c r="AA217" s="16">
        <f ca="1" t="shared" si="1433"/>
        <v>1.3435442114651</v>
      </c>
      <c r="AB217" s="16">
        <f ca="1" t="shared" si="1434"/>
        <v>1.56164439189489</v>
      </c>
      <c r="AC217" s="16">
        <f ca="1" t="shared" si="1435"/>
        <v>1.88786537426577</v>
      </c>
      <c r="AD217" s="16">
        <f ca="1" t="shared" si="1436"/>
        <v>2.29406936592826</v>
      </c>
      <c r="AE217" s="15">
        <f ca="1" t="shared" si="1437"/>
        <v>4631.19694988103</v>
      </c>
      <c r="AF217" s="15">
        <f ca="1" t="shared" si="1438"/>
        <v>5316.47459490878</v>
      </c>
      <c r="AG217" s="15">
        <f ca="1" t="shared" si="1439"/>
        <v>6179.50839648022</v>
      </c>
      <c r="AH217" s="15">
        <f ca="1" t="shared" si="1440"/>
        <v>7470.38185661723</v>
      </c>
      <c r="AI217" s="15">
        <f ca="1" t="shared" si="1441"/>
        <v>9077.75226065416</v>
      </c>
      <c r="AJ217" s="17">
        <f ca="1" t="shared" si="1442"/>
        <v>47345.3780924968</v>
      </c>
      <c r="AK217" s="17">
        <f ca="1" t="shared" si="1443"/>
        <v>53503.0310502711</v>
      </c>
      <c r="AL217" s="17">
        <f ca="1" t="shared" si="1444"/>
        <v>63882.1012430395</v>
      </c>
      <c r="AM217" s="17">
        <f ca="1" t="shared" si="1445"/>
        <v>78073.6074245937</v>
      </c>
      <c r="AN217" s="17">
        <f ca="1" t="shared" si="1446"/>
        <v>95925.0451589994</v>
      </c>
      <c r="AO217" s="17">
        <f ca="1">C217/'Ejercicio 3 - TIR'!$D$7</f>
        <v>13620.2772796349</v>
      </c>
      <c r="AP217" s="17">
        <f ca="1" t="shared" si="1447"/>
        <v>33725.1008128619</v>
      </c>
      <c r="AQ217" s="17">
        <f ca="1" t="shared" si="1448"/>
        <v>39882.7537706362</v>
      </c>
      <c r="AR217" s="17">
        <f ca="1" t="shared" si="1449"/>
        <v>50261.8239634046</v>
      </c>
      <c r="AS217" s="17">
        <f ca="1" t="shared" si="1450"/>
        <v>64453.3301449588</v>
      </c>
      <c r="AT217" s="17">
        <f ca="1" t="shared" si="1451"/>
        <v>82304.7678793645</v>
      </c>
      <c r="AU217" s="17">
        <f ca="1">AP217*'Ejercicio 3 - TIR'!$D$5</f>
        <v>16862.5504064309</v>
      </c>
      <c r="AV217" s="17">
        <f ca="1">AQ217*'Ejercicio 3 - TIR'!$D$5</f>
        <v>19941.3768853181</v>
      </c>
      <c r="AW217" s="17">
        <f ca="1">AR217*'Ejercicio 3 - TIR'!$D$5</f>
        <v>25130.9119817023</v>
      </c>
      <c r="AX217" s="17">
        <f ca="1">AS217*'Ejercicio 3 - TIR'!$D$5</f>
        <v>32226.6650724794</v>
      </c>
      <c r="AY217" s="17">
        <f ca="1">AT217*'Ejercicio 3 - TIR'!$D$5</f>
        <v>41152.3839396823</v>
      </c>
      <c r="AZ217" s="17">
        <f ca="1" t="shared" ref="AZ217:BD217" si="1621">AJ217-AU217-AE217</f>
        <v>25851.6307361848</v>
      </c>
      <c r="BA217" s="17">
        <f ca="1" t="shared" si="1621"/>
        <v>28245.1795700442</v>
      </c>
      <c r="BB217" s="17">
        <f ca="1" t="shared" si="1621"/>
        <v>32571.680864857</v>
      </c>
      <c r="BC217" s="17">
        <f ca="1" t="shared" si="1621"/>
        <v>38376.5604954971</v>
      </c>
      <c r="BD217" s="17">
        <f ca="1" t="shared" si="1621"/>
        <v>45694.908958663</v>
      </c>
      <c r="BE217" s="17">
        <f ca="1" t="shared" ref="BE217:BI217" si="1622">AZ217/Z217</f>
        <v>22088.5126922768</v>
      </c>
      <c r="BF217" s="17">
        <f ca="1" t="shared" si="1622"/>
        <v>21022.8880665145</v>
      </c>
      <c r="BG217" s="17">
        <f ca="1" t="shared" si="1622"/>
        <v>20857.2969838125</v>
      </c>
      <c r="BH217" s="17">
        <f ca="1" t="shared" si="1622"/>
        <v>20328.0175687435</v>
      </c>
      <c r="BI217" s="17">
        <f ca="1" t="shared" si="1622"/>
        <v>19918.7128503298</v>
      </c>
      <c r="BJ217" s="17">
        <f ca="1" t="shared" si="1454"/>
        <v>62361.7693143873</v>
      </c>
      <c r="BK217" s="17">
        <f ca="1" t="shared" si="1455"/>
        <v>31245.8608626591</v>
      </c>
      <c r="BL217" s="17">
        <f ca="1" t="shared" si="1456"/>
        <v>93607.6301770464</v>
      </c>
      <c r="BM217" s="17">
        <f ca="1">BK217*'Ejercicio 3 - TIR'!$D$5</f>
        <v>15622.9304313296</v>
      </c>
      <c r="BN217" s="17">
        <f ca="1" t="shared" si="1457"/>
        <v>77984.6997457168</v>
      </c>
      <c r="BO217" s="17">
        <f ca="1" t="shared" si="1458"/>
        <v>33994.0460842001</v>
      </c>
      <c r="BP217" s="17">
        <f ca="1" t="shared" si="1459"/>
        <v>-95285.2938425572</v>
      </c>
      <c r="BQ217" s="17">
        <f ca="1" t="shared" ref="BQ217:BT217" si="1623">BE217</f>
        <v>22088.5126922768</v>
      </c>
      <c r="BR217" s="17">
        <f ca="1" t="shared" si="1623"/>
        <v>21022.8880665145</v>
      </c>
      <c r="BS217" s="17">
        <f ca="1" t="shared" si="1623"/>
        <v>20857.2969838125</v>
      </c>
      <c r="BT217" s="17">
        <f ca="1" t="shared" si="1623"/>
        <v>20328.0175687435</v>
      </c>
      <c r="BU217" s="17">
        <f ca="1" t="shared" si="1461"/>
        <v>53912.7589345299</v>
      </c>
      <c r="BV217" s="19">
        <f ca="1" t="shared" si="1462"/>
        <v>11.8347186850169</v>
      </c>
    </row>
    <row r="218" ht="15" customHeight="1" spans="1:74">
      <c r="A218" s="15">
        <v>217</v>
      </c>
      <c r="B218" s="16">
        <f ca="1" t="shared" ref="B218:F218" si="1624">RAND()</f>
        <v>0.0892862117836872</v>
      </c>
      <c r="C218" s="17">
        <f ca="1">IF(B218&lt;=('Ejercicio 3 - TIR'!$D$13-'Ejercicio 3 - TIR'!$C$13)/('Ejercicio 3 - TIR'!$E$13-'Ejercicio 3 - TIR'!$C$13),'Ejercicio 3 - TIR'!$C$13+SQRT(('Ejercicio 3 - TIR'!$E$13-'Ejercicio 3 - TIR'!$C$13)*('Ejercicio 3 - TIR'!$D$13-'Ejercicio 3 - TIR'!$C$13)*B218),'Ejercicio 3 - TIR'!$E$13-SQRT(('Ejercicio 3 - TIR'!$E$13-'Ejercicio 3 - TIR'!$C$13)*('Ejercicio 3 - TIR'!$E$13-'Ejercicio 3 - TIR'!$D$13)*(1-B218)))</f>
        <v>65976.1596961155</v>
      </c>
      <c r="D218" s="16">
        <f ca="1" t="shared" si="1624"/>
        <v>0.543732986873078</v>
      </c>
      <c r="E218" s="17">
        <f ca="1">IF(D218&lt;=('Ejercicio 3 - TIR'!$D$14-'Ejercicio 3 - TIR'!$C$14)/('Ejercicio 3 - TIR'!$E$14-'Ejercicio 3 - TIR'!$C$14),'Ejercicio 3 - TIR'!$C$14+SQRT(('Ejercicio 3 - TIR'!$E$14-'Ejercicio 3 - TIR'!$C$14)*('Ejercicio 3 - TIR'!$D$14-'Ejercicio 3 - TIR'!$C$14)*D218),'Ejercicio 3 - TIR'!$E$14-SQRT(('Ejercicio 3 - TIR'!$E$14-'Ejercicio 3 - TIR'!$C$14)*('Ejercicio 3 - TIR'!$E$14-'Ejercicio 3 - TIR'!$D$14)*(1-D218)))</f>
        <v>31727.1497070817</v>
      </c>
      <c r="F218" s="16">
        <f ca="1" t="shared" si="1624"/>
        <v>0.153418387708068</v>
      </c>
      <c r="G218" s="17">
        <f ca="1">IF(F218&lt;=('Ejercicio 3 - TIR'!$D$18-'Ejercicio 3 - TIR'!$C$18)/('Ejercicio 3 - TIR'!$E$18-'Ejercicio 3 - TIR'!$C$18),'Ejercicio 3 - TIR'!$C$18+SQRT(('Ejercicio 3 - TIR'!$E$18-'Ejercicio 3 - TIR'!$C$18)*('Ejercicio 3 - TIR'!$D$18-'Ejercicio 3 - TIR'!$C$18)*F218),'Ejercicio 3 - TIR'!$E$18-SQRT(('Ejercicio 3 - TIR'!$E$18-'Ejercicio 3 - TIR'!$C$18)*('Ejercicio 3 - TIR'!$E$18-'Ejercicio 3 - TIR'!$D$18)*(1-F218)))</f>
        <v>34797.1614686406</v>
      </c>
      <c r="H218" s="16">
        <f ca="1" t="shared" ref="H218:L218" si="1625">RAND()</f>
        <v>0.930623193482785</v>
      </c>
      <c r="I218" s="17">
        <f ca="1">IF(H218&lt;=('Ejercicio 3 - TIR'!$D$18-'Ejercicio 3 - TIR'!$C$18)/('Ejercicio 3 - TIR'!$E$18-'Ejercicio 3 - TIR'!$C$18),'Ejercicio 3 - TIR'!$C$18+SQRT(('Ejercicio 3 - TIR'!$E$18-'Ejercicio 3 - TIR'!$C$18)*('Ejercicio 3 - TIR'!$D$18-'Ejercicio 3 - TIR'!$C$18)*H218),'Ejercicio 3 - TIR'!$E$18-SQRT(('Ejercicio 3 - TIR'!$E$18-'Ejercicio 3 - TIR'!$C$18)*('Ejercicio 3 - TIR'!$E$18-'Ejercicio 3 - TIR'!$D$18)*(1-H218)))</f>
        <v>42718.9343523714</v>
      </c>
      <c r="J218" s="16">
        <f ca="1" t="shared" si="1625"/>
        <v>0.217954736055411</v>
      </c>
      <c r="K218" s="17">
        <f ca="1">IF(J218&lt;=('Ejercicio 3 - TIR'!$D$18-'Ejercicio 3 - TIR'!$C$18)/('Ejercicio 3 - TIR'!$E$18-'Ejercicio 3 - TIR'!$C$18),'Ejercicio 3 - TIR'!$C$18+SQRT(('Ejercicio 3 - TIR'!$E$18-'Ejercicio 3 - TIR'!$C$18)*('Ejercicio 3 - TIR'!$D$18-'Ejercicio 3 - TIR'!$C$18)*J218),'Ejercicio 3 - TIR'!$E$18-SQRT(('Ejercicio 3 - TIR'!$E$18-'Ejercicio 3 - TIR'!$C$18)*('Ejercicio 3 - TIR'!$E$18-'Ejercicio 3 - TIR'!$D$18)*(1-J218)))</f>
        <v>35717.7976886483</v>
      </c>
      <c r="L218" s="16">
        <f ca="1" t="shared" si="1625"/>
        <v>0.407860873900284</v>
      </c>
      <c r="M218" s="17">
        <f ca="1">IF(L218&lt;=('Ejercicio 3 - TIR'!$D$18-'Ejercicio 3 - TIR'!$C$18)/('Ejercicio 3 - TIR'!$E$18-'Ejercicio 3 - TIR'!$C$18),'Ejercicio 3 - TIR'!$C$18+SQRT(('Ejercicio 3 - TIR'!$E$18-'Ejercicio 3 - TIR'!$C$18)*('Ejercicio 3 - TIR'!$D$18-'Ejercicio 3 - TIR'!$C$18)*L218),'Ejercicio 3 - TIR'!$E$18-SQRT(('Ejercicio 3 - TIR'!$E$18-'Ejercicio 3 - TIR'!$C$18)*('Ejercicio 3 - TIR'!$E$18-'Ejercicio 3 - TIR'!$D$18)*(1-L218)))</f>
        <v>37821.708961924</v>
      </c>
      <c r="N218" s="16">
        <f ca="1" t="shared" ref="N218:R218" si="1626">RAND()</f>
        <v>0.547541960269806</v>
      </c>
      <c r="O218" s="17">
        <f ca="1">IF(N218&lt;=('Ejercicio 3 - TIR'!$D$18-'Ejercicio 3 - TIR'!$C$18)/('Ejercicio 3 - TIR'!$E$18-'Ejercicio 3 - TIR'!$C$18),'Ejercicio 3 - TIR'!$C$18+SQRT(('Ejercicio 3 - TIR'!$E$18-'Ejercicio 3 - TIR'!$C$18)*('Ejercicio 3 - TIR'!$D$18-'Ejercicio 3 - TIR'!$C$18)*N218),'Ejercicio 3 - TIR'!$E$18-SQRT(('Ejercicio 3 - TIR'!$E$18-'Ejercicio 3 - TIR'!$C$18)*('Ejercicio 3 - TIR'!$E$18-'Ejercicio 3 - TIR'!$D$18)*(1-N218)))</f>
        <v>39062.6317392064</v>
      </c>
      <c r="P218" s="16">
        <f ca="1" t="shared" si="1626"/>
        <v>0.624382735894424</v>
      </c>
      <c r="Q218" s="18">
        <f ca="1">IF(P218&lt;=('Ejercicio 3 - TIR'!$D$22-'Ejercicio 3 - TIR'!$C$22)/('Ejercicio 3 - TIR'!$E$22-'Ejercicio 3 - TIR'!$C$22),'Ejercicio 3 - TIR'!$C$22+SQRT(('Ejercicio 3 - TIR'!$E$22-'Ejercicio 3 - TIR'!$C$22)*('Ejercicio 3 - TIR'!$D$22-'Ejercicio 3 - TIR'!$C$22)*P218),'Ejercicio 3 - TIR'!$E$22-SQRT(('Ejercicio 3 - TIR'!$E$22-'Ejercicio 3 - TIR'!$C$22)*('Ejercicio 3 - TIR'!$E$22-'Ejercicio 3 - TIR'!$D$22)*(1-P218)))</f>
        <v>0.153997864022545</v>
      </c>
      <c r="R218" s="16">
        <f ca="1" t="shared" si="1626"/>
        <v>0.0917696621344879</v>
      </c>
      <c r="S218" s="18">
        <f ca="1">IF(R218&lt;=('Ejercicio 3 - TIR'!$D$23-'Ejercicio 3 - TIR'!$C$23)/('Ejercicio 3 - TIR'!$E$23-'Ejercicio 3 - TIR'!$C$23),'Ejercicio 3 - TIR'!$C$23+SQRT(('Ejercicio 3 - TIR'!$E$23-'Ejercicio 3 - TIR'!$C$23)*('Ejercicio 3 - TIR'!$D$23-'Ejercicio 3 - TIR'!$C$23)*R218),'Ejercicio 3 - TIR'!$E$23-SQRT(('Ejercicio 3 - TIR'!$E$23-'Ejercicio 3 - TIR'!$C$23)*('Ejercicio 3 - TIR'!$E$23-'Ejercicio 3 - TIR'!$D$23)*(1-R218)))</f>
        <v>0.132852446920415</v>
      </c>
      <c r="T218" s="16">
        <f ca="1" t="shared" ref="T218:X218" si="1627">RAND()</f>
        <v>0.943182608154117</v>
      </c>
      <c r="U218" s="18">
        <f ca="1">IF(T218&lt;=('Ejercicio 3 - TIR'!$D$24-'Ejercicio 3 - TIR'!$C$24)/('Ejercicio 3 - TIR'!$E$24-'Ejercicio 3 - TIR'!$C$24),'Ejercicio 3 - TIR'!$C$24+SQRT(('Ejercicio 3 - TIR'!$E$24-'Ejercicio 3 - TIR'!$C$24)*('Ejercicio 3 - TIR'!$D$24-'Ejercicio 3 - TIR'!$C$24)*T218),'Ejercicio 3 - TIR'!$E$24-SQRT(('Ejercicio 3 - TIR'!$E$24-'Ejercicio 3 - TIR'!$C$24)*('Ejercicio 3 - TIR'!$E$24-'Ejercicio 3 - TIR'!$D$24)*(1-T218)))</f>
        <v>0.207386963205934</v>
      </c>
      <c r="V218" s="16">
        <f ca="1" t="shared" si="1627"/>
        <v>0.423673553529309</v>
      </c>
      <c r="W218" s="18">
        <f ca="1">IF(V218&lt;=('Ejercicio 3 - TIR'!$D$25-'Ejercicio 3 - TIR'!$C$25)/('Ejercicio 3 - TIR'!$E$25-'Ejercicio 3 - TIR'!$C$25),'Ejercicio 3 - TIR'!$C$25+SQRT(('Ejercicio 3 - TIR'!$E$25-'Ejercicio 3 - TIR'!$C$25)*('Ejercicio 3 - TIR'!$D$25-'Ejercicio 3 - TIR'!$C$25)*V218),'Ejercicio 3 - TIR'!$E$25-SQRT(('Ejercicio 3 - TIR'!$E$25-'Ejercicio 3 - TIR'!$C$25)*('Ejercicio 3 - TIR'!$E$25-'Ejercicio 3 - TIR'!$D$25)*(1-V218)))</f>
        <v>0.205087389714609</v>
      </c>
      <c r="X218" s="16">
        <f ca="1" t="shared" si="1627"/>
        <v>0.177785349643951</v>
      </c>
      <c r="Y218" s="18">
        <f ca="1">IF(X218&lt;=('Ejercicio 3 - TIR'!$D$26-'Ejercicio 3 - TIR'!$C$26)/('Ejercicio 3 - TIR'!$E$26-'Ejercicio 3 - TIR'!$C$26),'Ejercicio 3 - TIR'!$C$26+SQRT(('Ejercicio 3 - TIR'!$E$26-'Ejercicio 3 - TIR'!$C$26)*('Ejercicio 3 - TIR'!$D$26-'Ejercicio 3 - TIR'!$C$26)*X218),'Ejercicio 3 - TIR'!$E$26-SQRT(('Ejercicio 3 - TIR'!$E$26-'Ejercicio 3 - TIR'!$C$26)*('Ejercicio 3 - TIR'!$E$26-'Ejercicio 3 - TIR'!$D$26)*(1-X218)))</f>
        <v>0.211909368864453</v>
      </c>
      <c r="Z218" s="16">
        <f ca="1" t="shared" si="1432"/>
        <v>1.15399786402255</v>
      </c>
      <c r="AA218" s="16">
        <f ca="1" t="shared" si="1433"/>
        <v>1.30730930399887</v>
      </c>
      <c r="AB218" s="16">
        <f ca="1" t="shared" si="1434"/>
        <v>1.57842821052606</v>
      </c>
      <c r="AC218" s="16">
        <f ca="1" t="shared" si="1435"/>
        <v>1.90214393207475</v>
      </c>
      <c r="AD218" s="16">
        <f ca="1" t="shared" si="1436"/>
        <v>2.30522605221006</v>
      </c>
      <c r="AE218" s="15">
        <f ca="1" t="shared" si="1437"/>
        <v>4885.91328641411</v>
      </c>
      <c r="AF218" s="15">
        <f ca="1" t="shared" si="1438"/>
        <v>5535.01882195519</v>
      </c>
      <c r="AG218" s="15">
        <f ca="1" t="shared" si="1439"/>
        <v>6682.90956672816</v>
      </c>
      <c r="AH218" s="15">
        <f ca="1" t="shared" si="1440"/>
        <v>8053.49004546723</v>
      </c>
      <c r="AI218" s="15">
        <f ca="1" t="shared" si="1441"/>
        <v>9760.10003815834</v>
      </c>
      <c r="AJ218" s="17">
        <f ca="1" t="shared" si="1442"/>
        <v>40155.8500088589</v>
      </c>
      <c r="AK218" s="17">
        <f ca="1" t="shared" si="1443"/>
        <v>55846.8603357722</v>
      </c>
      <c r="AL218" s="17">
        <f ca="1" t="shared" si="1444"/>
        <v>56377.979489625</v>
      </c>
      <c r="AM218" s="17">
        <f ca="1" t="shared" si="1445"/>
        <v>71942.3342026211</v>
      </c>
      <c r="AN218" s="17">
        <f ca="1" t="shared" si="1446"/>
        <v>90048.1963531062</v>
      </c>
      <c r="AO218" s="17">
        <f ca="1">C218/'Ejercicio 3 - TIR'!$D$7</f>
        <v>13195.2319392231</v>
      </c>
      <c r="AP218" s="17">
        <f ca="1" t="shared" si="1447"/>
        <v>26960.6180696358</v>
      </c>
      <c r="AQ218" s="17">
        <f ca="1" t="shared" si="1448"/>
        <v>42651.6283965491</v>
      </c>
      <c r="AR218" s="17">
        <f ca="1" t="shared" si="1449"/>
        <v>43182.7475504019</v>
      </c>
      <c r="AS218" s="17">
        <f ca="1" t="shared" si="1450"/>
        <v>58747.102263398</v>
      </c>
      <c r="AT218" s="17">
        <f ca="1" t="shared" si="1451"/>
        <v>76852.9644138831</v>
      </c>
      <c r="AU218" s="17">
        <f ca="1">AP218*'Ejercicio 3 - TIR'!$D$5</f>
        <v>13480.3090348179</v>
      </c>
      <c r="AV218" s="17">
        <f ca="1">AQ218*'Ejercicio 3 - TIR'!$D$5</f>
        <v>21325.8141982746</v>
      </c>
      <c r="AW218" s="17">
        <f ca="1">AR218*'Ejercicio 3 - TIR'!$D$5</f>
        <v>21591.373775201</v>
      </c>
      <c r="AX218" s="17">
        <f ca="1">AS218*'Ejercicio 3 - TIR'!$D$5</f>
        <v>29373.551131699</v>
      </c>
      <c r="AY218" s="17">
        <f ca="1">AT218*'Ejercicio 3 - TIR'!$D$5</f>
        <v>38426.4822069416</v>
      </c>
      <c r="AZ218" s="17">
        <f ca="1" t="shared" ref="AZ218:BD218" si="1628">AJ218-AU218-AE218</f>
        <v>21789.6276876269</v>
      </c>
      <c r="BA218" s="17">
        <f ca="1" t="shared" si="1628"/>
        <v>28986.0273155425</v>
      </c>
      <c r="BB218" s="17">
        <f ca="1" t="shared" si="1628"/>
        <v>28103.6961476959</v>
      </c>
      <c r="BC218" s="17">
        <f ca="1" t="shared" si="1628"/>
        <v>34515.2930254549</v>
      </c>
      <c r="BD218" s="17">
        <f ca="1" t="shared" si="1628"/>
        <v>41861.6141080063</v>
      </c>
      <c r="BE218" s="17">
        <f ca="1" t="shared" ref="BE218:BI218" si="1629">AZ218/Z218</f>
        <v>18881.8613681604</v>
      </c>
      <c r="BF218" s="17">
        <f ca="1" t="shared" si="1629"/>
        <v>22172.2795262593</v>
      </c>
      <c r="BG218" s="17">
        <f ca="1" t="shared" si="1629"/>
        <v>17804.8617987697</v>
      </c>
      <c r="BH218" s="17">
        <f ca="1" t="shared" si="1629"/>
        <v>18145.4686175128</v>
      </c>
      <c r="BI218" s="17">
        <f ca="1" t="shared" si="1629"/>
        <v>18159.4399680989</v>
      </c>
      <c r="BJ218" s="17">
        <f ca="1" t="shared" si="1454"/>
        <v>73138.2520671336</v>
      </c>
      <c r="BK218" s="17">
        <f ca="1" t="shared" si="1455"/>
        <v>30417.9924312514</v>
      </c>
      <c r="BL218" s="17">
        <f ca="1" t="shared" si="1456"/>
        <v>103556.244498385</v>
      </c>
      <c r="BM218" s="17">
        <f ca="1">BK218*'Ejercicio 3 - TIR'!$D$5</f>
        <v>15208.9962156257</v>
      </c>
      <c r="BN218" s="17">
        <f ca="1" t="shared" si="1457"/>
        <v>88347.2482827593</v>
      </c>
      <c r="BO218" s="17">
        <f ca="1" t="shared" si="1458"/>
        <v>38324.7656766932</v>
      </c>
      <c r="BP218" s="17">
        <f ca="1" t="shared" si="1459"/>
        <v>-97703.3094031972</v>
      </c>
      <c r="BQ218" s="17">
        <f ca="1" t="shared" ref="BQ218:BT218" si="1630">BE218</f>
        <v>18881.8613681604</v>
      </c>
      <c r="BR218" s="17">
        <f ca="1" t="shared" si="1630"/>
        <v>22172.2795262593</v>
      </c>
      <c r="BS218" s="17">
        <f ca="1" t="shared" si="1630"/>
        <v>17804.8617987697</v>
      </c>
      <c r="BT218" s="17">
        <f ca="1" t="shared" si="1630"/>
        <v>18145.4686175128</v>
      </c>
      <c r="BU218" s="17">
        <f ca="1" t="shared" si="1461"/>
        <v>56484.2056447922</v>
      </c>
      <c r="BV218" s="19">
        <f ca="1" t="shared" si="1462"/>
        <v>9.53215820243047</v>
      </c>
    </row>
    <row r="219" ht="15" customHeight="1" spans="1:74">
      <c r="A219" s="15">
        <v>218</v>
      </c>
      <c r="B219" s="16">
        <f ca="1" t="shared" ref="B219:F219" si="1631">RAND()</f>
        <v>0.531010402304736</v>
      </c>
      <c r="C219" s="17">
        <f ca="1">IF(B219&lt;=('Ejercicio 3 - TIR'!$D$13-'Ejercicio 3 - TIR'!$C$13)/('Ejercicio 3 - TIR'!$E$13-'Ejercicio 3 - TIR'!$C$13),'Ejercicio 3 - TIR'!$C$13+SQRT(('Ejercicio 3 - TIR'!$E$13-'Ejercicio 3 - TIR'!$C$13)*('Ejercicio 3 - TIR'!$D$13-'Ejercicio 3 - TIR'!$C$13)*B219),'Ejercicio 3 - TIR'!$E$13-SQRT(('Ejercicio 3 - TIR'!$E$13-'Ejercicio 3 - TIR'!$C$13)*('Ejercicio 3 - TIR'!$E$13-'Ejercicio 3 - TIR'!$D$13)*(1-B219)))</f>
        <v>76276.8569275841</v>
      </c>
      <c r="D219" s="16">
        <f ca="1" t="shared" si="1631"/>
        <v>0.468575974595134</v>
      </c>
      <c r="E219" s="17">
        <f ca="1">IF(D219&lt;=('Ejercicio 3 - TIR'!$D$14-'Ejercicio 3 - TIR'!$C$14)/('Ejercicio 3 - TIR'!$E$14-'Ejercicio 3 - TIR'!$C$14),'Ejercicio 3 - TIR'!$C$14+SQRT(('Ejercicio 3 - TIR'!$E$14-'Ejercicio 3 - TIR'!$C$14)*('Ejercicio 3 - TIR'!$D$14-'Ejercicio 3 - TIR'!$C$14)*D219),'Ejercicio 3 - TIR'!$E$14-SQRT(('Ejercicio 3 - TIR'!$E$14-'Ejercicio 3 - TIR'!$C$14)*('Ejercicio 3 - TIR'!$E$14-'Ejercicio 3 - TIR'!$D$14)*(1-D219)))</f>
        <v>31071.7524781887</v>
      </c>
      <c r="F219" s="16">
        <f ca="1" t="shared" si="1631"/>
        <v>0.401560253197093</v>
      </c>
      <c r="G219" s="17">
        <f ca="1">IF(F219&lt;=('Ejercicio 3 - TIR'!$D$18-'Ejercicio 3 - TIR'!$C$18)/('Ejercicio 3 - TIR'!$E$18-'Ejercicio 3 - TIR'!$C$18),'Ejercicio 3 - TIR'!$C$18+SQRT(('Ejercicio 3 - TIR'!$E$18-'Ejercicio 3 - TIR'!$C$18)*('Ejercicio 3 - TIR'!$D$18-'Ejercicio 3 - TIR'!$C$18)*F219),'Ejercicio 3 - TIR'!$E$18-SQRT(('Ejercicio 3 - TIR'!$E$18-'Ejercicio 3 - TIR'!$C$18)*('Ejercicio 3 - TIR'!$E$18-'Ejercicio 3 - TIR'!$D$18)*(1-F219)))</f>
        <v>37761.059075897</v>
      </c>
      <c r="H219" s="16">
        <f ca="1" t="shared" ref="H219:L219" si="1632">RAND()</f>
        <v>0.357288701390648</v>
      </c>
      <c r="I219" s="17">
        <f ca="1">IF(H219&lt;=('Ejercicio 3 - TIR'!$D$18-'Ejercicio 3 - TIR'!$C$18)/('Ejercicio 3 - TIR'!$E$18-'Ejercicio 3 - TIR'!$C$18),'Ejercicio 3 - TIR'!$C$18+SQRT(('Ejercicio 3 - TIR'!$E$18-'Ejercicio 3 - TIR'!$C$18)*('Ejercicio 3 - TIR'!$D$18-'Ejercicio 3 - TIR'!$C$18)*H219),'Ejercicio 3 - TIR'!$E$18-SQRT(('Ejercicio 3 - TIR'!$E$18-'Ejercicio 3 - TIR'!$C$18)*('Ejercicio 3 - TIR'!$E$18-'Ejercicio 3 - TIR'!$D$18)*(1-H219)))</f>
        <v>37320.744853401</v>
      </c>
      <c r="J219" s="16">
        <f ca="1" t="shared" si="1632"/>
        <v>0.984371457593237</v>
      </c>
      <c r="K219" s="17">
        <f ca="1">IF(J219&lt;=('Ejercicio 3 - TIR'!$D$18-'Ejercicio 3 - TIR'!$C$18)/('Ejercicio 3 - TIR'!$E$18-'Ejercicio 3 - TIR'!$C$18),'Ejercicio 3 - TIR'!$C$18+SQRT(('Ejercicio 3 - TIR'!$E$18-'Ejercicio 3 - TIR'!$C$18)*('Ejercicio 3 - TIR'!$D$18-'Ejercicio 3 - TIR'!$C$18)*J219),'Ejercicio 3 - TIR'!$E$18-SQRT(('Ejercicio 3 - TIR'!$E$18-'Ejercicio 3 - TIR'!$C$18)*('Ejercicio 3 - TIR'!$E$18-'Ejercicio 3 - TIR'!$D$18)*(1-J219)))</f>
        <v>43917.3455396539</v>
      </c>
      <c r="L219" s="16">
        <f ca="1" t="shared" si="1632"/>
        <v>0.14420007891067</v>
      </c>
      <c r="M219" s="17">
        <f ca="1">IF(L219&lt;=('Ejercicio 3 - TIR'!$D$18-'Ejercicio 3 - TIR'!$C$18)/('Ejercicio 3 - TIR'!$E$18-'Ejercicio 3 - TIR'!$C$18),'Ejercicio 3 - TIR'!$C$18+SQRT(('Ejercicio 3 - TIR'!$E$18-'Ejercicio 3 - TIR'!$C$18)*('Ejercicio 3 - TIR'!$D$18-'Ejercicio 3 - TIR'!$C$18)*L219),'Ejercicio 3 - TIR'!$E$18-SQRT(('Ejercicio 3 - TIR'!$E$18-'Ejercicio 3 - TIR'!$C$18)*('Ejercicio 3 - TIR'!$E$18-'Ejercicio 3 - TIR'!$D$18)*(1-L219)))</f>
        <v>34650.8076542253</v>
      </c>
      <c r="N219" s="16">
        <f ca="1" t="shared" ref="N219:R219" si="1633">RAND()</f>
        <v>0.684730121242824</v>
      </c>
      <c r="O219" s="17">
        <f ca="1">IF(N219&lt;=('Ejercicio 3 - TIR'!$D$18-'Ejercicio 3 - TIR'!$C$18)/('Ejercicio 3 - TIR'!$E$18-'Ejercicio 3 - TIR'!$C$18),'Ejercicio 3 - TIR'!$C$18+SQRT(('Ejercicio 3 - TIR'!$E$18-'Ejercicio 3 - TIR'!$C$18)*('Ejercicio 3 - TIR'!$D$18-'Ejercicio 3 - TIR'!$C$18)*N219),'Ejercicio 3 - TIR'!$E$18-SQRT(('Ejercicio 3 - TIR'!$E$18-'Ejercicio 3 - TIR'!$C$18)*('Ejercicio 3 - TIR'!$E$18-'Ejercicio 3 - TIR'!$D$18)*(1-N219)))</f>
        <v>40137.3627621641</v>
      </c>
      <c r="P219" s="16">
        <f ca="1" t="shared" si="1633"/>
        <v>0.832142146770987</v>
      </c>
      <c r="Q219" s="18">
        <f ca="1">IF(P219&lt;=('Ejercicio 3 - TIR'!$D$22-'Ejercicio 3 - TIR'!$C$22)/('Ejercicio 3 - TIR'!$E$22-'Ejercicio 3 - TIR'!$C$22),'Ejercicio 3 - TIR'!$C$22+SQRT(('Ejercicio 3 - TIR'!$E$22-'Ejercicio 3 - TIR'!$C$22)*('Ejercicio 3 - TIR'!$D$22-'Ejercicio 3 - TIR'!$C$22)*P219),'Ejercicio 3 - TIR'!$E$22-SQRT(('Ejercicio 3 - TIR'!$E$22-'Ejercicio 3 - TIR'!$C$22)*('Ejercicio 3 - TIR'!$E$22-'Ejercicio 3 - TIR'!$D$22)*(1-P219)))</f>
        <v>0.162617706255726</v>
      </c>
      <c r="R219" s="16">
        <f ca="1" t="shared" si="1633"/>
        <v>0.140142076757493</v>
      </c>
      <c r="S219" s="18">
        <f ca="1">IF(R219&lt;=('Ejercicio 3 - TIR'!$D$23-'Ejercicio 3 - TIR'!$C$23)/('Ejercicio 3 - TIR'!$E$23-'Ejercicio 3 - TIR'!$C$23),'Ejercicio 3 - TIR'!$C$23+SQRT(('Ejercicio 3 - TIR'!$E$23-'Ejercicio 3 - TIR'!$C$23)*('Ejercicio 3 - TIR'!$D$23-'Ejercicio 3 - TIR'!$C$23)*R219),'Ejercicio 3 - TIR'!$E$23-SQRT(('Ejercicio 3 - TIR'!$E$23-'Ejercicio 3 - TIR'!$C$23)*('Ejercicio 3 - TIR'!$E$23-'Ejercicio 3 - TIR'!$D$23)*(1-R219)))</f>
        <v>0.135882560818819</v>
      </c>
      <c r="T219" s="16">
        <f ca="1" t="shared" ref="T219:X219" si="1634">RAND()</f>
        <v>0.610653610929054</v>
      </c>
      <c r="U219" s="18">
        <f ca="1">IF(T219&lt;=('Ejercicio 3 - TIR'!$D$24-'Ejercicio 3 - TIR'!$C$24)/('Ejercicio 3 - TIR'!$E$24-'Ejercicio 3 - TIR'!$C$24),'Ejercicio 3 - TIR'!$C$24+SQRT(('Ejercicio 3 - TIR'!$E$24-'Ejercicio 3 - TIR'!$C$24)*('Ejercicio 3 - TIR'!$D$24-'Ejercicio 3 - TIR'!$C$24)*T219),'Ejercicio 3 - TIR'!$E$24-SQRT(('Ejercicio 3 - TIR'!$E$24-'Ejercicio 3 - TIR'!$C$24)*('Ejercicio 3 - TIR'!$E$24-'Ejercicio 3 - TIR'!$D$24)*(1-T219)))</f>
        <v>0.186982279161053</v>
      </c>
      <c r="V219" s="16">
        <f ca="1" t="shared" si="1634"/>
        <v>0.205015842034695</v>
      </c>
      <c r="W219" s="18">
        <f ca="1">IF(V219&lt;=('Ejercicio 3 - TIR'!$D$25-'Ejercicio 3 - TIR'!$C$25)/('Ejercicio 3 - TIR'!$E$25-'Ejercicio 3 - TIR'!$C$25),'Ejercicio 3 - TIR'!$C$25+SQRT(('Ejercicio 3 - TIR'!$E$25-'Ejercicio 3 - TIR'!$C$25)*('Ejercicio 3 - TIR'!$D$25-'Ejercicio 3 - TIR'!$C$25)*V219),'Ejercicio 3 - TIR'!$E$25-SQRT(('Ejercicio 3 - TIR'!$E$25-'Ejercicio 3 - TIR'!$C$25)*('Ejercicio 3 - TIR'!$E$25-'Ejercicio 3 - TIR'!$D$25)*(1-V219)))</f>
        <v>0.19694172892147</v>
      </c>
      <c r="X219" s="16">
        <f ca="1" t="shared" si="1634"/>
        <v>0.238445159623887</v>
      </c>
      <c r="Y219" s="18">
        <f ca="1">IF(X219&lt;=('Ejercicio 3 - TIR'!$D$26-'Ejercicio 3 - TIR'!$C$26)/('Ejercicio 3 - TIR'!$E$26-'Ejercicio 3 - TIR'!$C$26),'Ejercicio 3 - TIR'!$C$26+SQRT(('Ejercicio 3 - TIR'!$E$26-'Ejercicio 3 - TIR'!$C$26)*('Ejercicio 3 - TIR'!$D$26-'Ejercicio 3 - TIR'!$C$26)*X219),'Ejercicio 3 - TIR'!$E$26-SQRT(('Ejercicio 3 - TIR'!$E$26-'Ejercicio 3 - TIR'!$C$26)*('Ejercicio 3 - TIR'!$E$26-'Ejercicio 3 - TIR'!$D$26)*(1-X219)))</f>
        <v>0.215373252274482</v>
      </c>
      <c r="Z219" s="16">
        <f ca="1" t="shared" si="1432"/>
        <v>1.16261770625573</v>
      </c>
      <c r="AA219" s="16">
        <f ca="1" t="shared" si="1433"/>
        <v>1.32059717743506</v>
      </c>
      <c r="AB219" s="16">
        <f ca="1" t="shared" si="1434"/>
        <v>1.56752544752552</v>
      </c>
      <c r="AC219" s="16">
        <f ca="1" t="shared" si="1435"/>
        <v>1.87623661928959</v>
      </c>
      <c r="AD219" s="16">
        <f ca="1" t="shared" si="1436"/>
        <v>2.28032780202247</v>
      </c>
      <c r="AE219" s="15">
        <f ca="1" t="shared" si="1437"/>
        <v>5052.81711734872</v>
      </c>
      <c r="AF219" s="15">
        <f ca="1" t="shared" si="1438"/>
        <v>5739.40684660322</v>
      </c>
      <c r="AG219" s="15">
        <f ca="1" t="shared" si="1439"/>
        <v>6812.57421981364</v>
      </c>
      <c r="AH219" s="15">
        <f ca="1" t="shared" si="1440"/>
        <v>8154.25436506958</v>
      </c>
      <c r="AI219" s="15">
        <f ca="1" t="shared" si="1441"/>
        <v>9910.462647548</v>
      </c>
      <c r="AJ219" s="17">
        <f ca="1" t="shared" si="1442"/>
        <v>43901.6758886064</v>
      </c>
      <c r="AK219" s="17">
        <f ca="1" t="shared" si="1443"/>
        <v>49285.6703131753</v>
      </c>
      <c r="AL219" s="17">
        <f ca="1" t="shared" si="1444"/>
        <v>68841.5567211787</v>
      </c>
      <c r="AM219" s="17">
        <f ca="1" t="shared" si="1445"/>
        <v>65013.1142088176</v>
      </c>
      <c r="AN219" s="17">
        <f ca="1" t="shared" si="1446"/>
        <v>91526.3442064242</v>
      </c>
      <c r="AO219" s="17">
        <f ca="1">C219/'Ejercicio 3 - TIR'!$D$7</f>
        <v>15255.3713855168</v>
      </c>
      <c r="AP219" s="17">
        <f ca="1" t="shared" si="1447"/>
        <v>28646.3045030896</v>
      </c>
      <c r="AQ219" s="17">
        <f ca="1" t="shared" si="1448"/>
        <v>34030.2989276584</v>
      </c>
      <c r="AR219" s="17">
        <f ca="1" t="shared" si="1449"/>
        <v>53586.1853356619</v>
      </c>
      <c r="AS219" s="17">
        <f ca="1" t="shared" si="1450"/>
        <v>49757.7428233007</v>
      </c>
      <c r="AT219" s="17">
        <f ca="1" t="shared" si="1451"/>
        <v>76270.9728209074</v>
      </c>
      <c r="AU219" s="17">
        <f ca="1">AP219*'Ejercicio 3 - TIR'!$D$5</f>
        <v>14323.1522515448</v>
      </c>
      <c r="AV219" s="17">
        <f ca="1">AQ219*'Ejercicio 3 - TIR'!$D$5</f>
        <v>17015.1494638292</v>
      </c>
      <c r="AW219" s="17">
        <f ca="1">AR219*'Ejercicio 3 - TIR'!$D$5</f>
        <v>26793.092667831</v>
      </c>
      <c r="AX219" s="17">
        <f ca="1">AS219*'Ejercicio 3 - TIR'!$D$5</f>
        <v>24878.8714116504</v>
      </c>
      <c r="AY219" s="17">
        <f ca="1">AT219*'Ejercicio 3 - TIR'!$D$5</f>
        <v>38135.4864104537</v>
      </c>
      <c r="AZ219" s="17">
        <f ca="1" t="shared" ref="AZ219:BD219" si="1635">AJ219-AU219-AE219</f>
        <v>24525.7065197129</v>
      </c>
      <c r="BA219" s="17">
        <f ca="1" t="shared" si="1635"/>
        <v>26531.1140027428</v>
      </c>
      <c r="BB219" s="17">
        <f ca="1" t="shared" si="1635"/>
        <v>35235.8898335341</v>
      </c>
      <c r="BC219" s="17">
        <f ca="1" t="shared" si="1635"/>
        <v>31979.9884320976</v>
      </c>
      <c r="BD219" s="17">
        <f ca="1" t="shared" si="1635"/>
        <v>43480.3951484225</v>
      </c>
      <c r="BE219" s="17">
        <f ca="1" t="shared" ref="BE219:BI219" si="1636">AZ219/Z219</f>
        <v>21095.2460019719</v>
      </c>
      <c r="BF219" s="17">
        <f ca="1" t="shared" si="1636"/>
        <v>20090.2398218609</v>
      </c>
      <c r="BG219" s="17">
        <f ca="1" t="shared" si="1636"/>
        <v>22478.6716471859</v>
      </c>
      <c r="BH219" s="17">
        <f ca="1" t="shared" si="1636"/>
        <v>17044.7523000624</v>
      </c>
      <c r="BI219" s="17">
        <f ca="1" t="shared" si="1636"/>
        <v>19067.607345689</v>
      </c>
      <c r="BJ219" s="17">
        <f ca="1" t="shared" si="1454"/>
        <v>70853.7810335742</v>
      </c>
      <c r="BK219" s="17">
        <f ca="1" t="shared" si="1455"/>
        <v>34787.247500572</v>
      </c>
      <c r="BL219" s="17">
        <f ca="1" t="shared" si="1456"/>
        <v>105641.028534146</v>
      </c>
      <c r="BM219" s="17">
        <f ca="1">BK219*'Ejercicio 3 - TIR'!$D$5</f>
        <v>17393.623750286</v>
      </c>
      <c r="BN219" s="17">
        <f ca="1" t="shared" si="1457"/>
        <v>88247.4047838603</v>
      </c>
      <c r="BO219" s="17">
        <f ca="1" t="shared" si="1458"/>
        <v>38699.4381709471</v>
      </c>
      <c r="BP219" s="17">
        <f ca="1" t="shared" si="1459"/>
        <v>-107348.609405773</v>
      </c>
      <c r="BQ219" s="17">
        <f ca="1" t="shared" ref="BQ219:BT219" si="1637">BE219</f>
        <v>21095.2460019719</v>
      </c>
      <c r="BR219" s="17">
        <f ca="1" t="shared" si="1637"/>
        <v>20090.2398218609</v>
      </c>
      <c r="BS219" s="17">
        <f ca="1" t="shared" si="1637"/>
        <v>22478.6716471859</v>
      </c>
      <c r="BT219" s="17">
        <f ca="1" t="shared" si="1637"/>
        <v>17044.7523000624</v>
      </c>
      <c r="BU219" s="17">
        <f ca="1" t="shared" si="1461"/>
        <v>57767.0455166361</v>
      </c>
      <c r="BV219" s="19">
        <f ca="1" t="shared" si="1462"/>
        <v>7.726166710914</v>
      </c>
    </row>
    <row r="220" ht="15" customHeight="1" spans="1:74">
      <c r="A220" s="15">
        <v>219</v>
      </c>
      <c r="B220" s="16">
        <f ca="1" t="shared" ref="B220:F220" si="1638">RAND()</f>
        <v>0.848654744957313</v>
      </c>
      <c r="C220" s="17">
        <f ca="1">IF(B220&lt;=('Ejercicio 3 - TIR'!$D$13-'Ejercicio 3 - TIR'!$C$13)/('Ejercicio 3 - TIR'!$E$13-'Ejercicio 3 - TIR'!$C$13),'Ejercicio 3 - TIR'!$C$13+SQRT(('Ejercicio 3 - TIR'!$E$13-'Ejercicio 3 - TIR'!$C$13)*('Ejercicio 3 - TIR'!$D$13-'Ejercicio 3 - TIR'!$C$13)*B220),'Ejercicio 3 - TIR'!$E$13-SQRT(('Ejercicio 3 - TIR'!$E$13-'Ejercicio 3 - TIR'!$C$13)*('Ejercicio 3 - TIR'!$E$13-'Ejercicio 3 - TIR'!$D$13)*(1-B220)))</f>
        <v>86523.5647869615</v>
      </c>
      <c r="D220" s="16">
        <f ca="1" t="shared" si="1638"/>
        <v>0.388312295193495</v>
      </c>
      <c r="E220" s="17">
        <f ca="1">IF(D220&lt;=('Ejercicio 3 - TIR'!$D$14-'Ejercicio 3 - TIR'!$C$14)/('Ejercicio 3 - TIR'!$E$14-'Ejercicio 3 - TIR'!$C$14),'Ejercicio 3 - TIR'!$C$14+SQRT(('Ejercicio 3 - TIR'!$E$14-'Ejercicio 3 - TIR'!$C$14)*('Ejercicio 3 - TIR'!$D$14-'Ejercicio 3 - TIR'!$C$14)*D220),'Ejercicio 3 - TIR'!$E$14-SQRT(('Ejercicio 3 - TIR'!$E$14-'Ejercicio 3 - TIR'!$C$14)*('Ejercicio 3 - TIR'!$E$14-'Ejercicio 3 - TIR'!$D$14)*(1-D220)))</f>
        <v>30421.2132437883</v>
      </c>
      <c r="F220" s="16">
        <f ca="1" t="shared" si="1638"/>
        <v>0.465988288476961</v>
      </c>
      <c r="G220" s="17">
        <f ca="1">IF(F220&lt;=('Ejercicio 3 - TIR'!$D$18-'Ejercicio 3 - TIR'!$C$18)/('Ejercicio 3 - TIR'!$E$18-'Ejercicio 3 - TIR'!$C$18),'Ejercicio 3 - TIR'!$C$18+SQRT(('Ejercicio 3 - TIR'!$E$18-'Ejercicio 3 - TIR'!$C$18)*('Ejercicio 3 - TIR'!$D$18-'Ejercicio 3 - TIR'!$C$18)*F220),'Ejercicio 3 - TIR'!$E$18-SQRT(('Ejercicio 3 - TIR'!$E$18-'Ejercicio 3 - TIR'!$C$18)*('Ejercicio 3 - TIR'!$E$18-'Ejercicio 3 - TIR'!$D$18)*(1-F220)))</f>
        <v>38360.5169260964</v>
      </c>
      <c r="H220" s="16">
        <f ca="1" t="shared" ref="H220:L220" si="1639">RAND()</f>
        <v>0.962880247297871</v>
      </c>
      <c r="I220" s="17">
        <f ca="1">IF(H220&lt;=('Ejercicio 3 - TIR'!$D$18-'Ejercicio 3 - TIR'!$C$18)/('Ejercicio 3 - TIR'!$E$18-'Ejercicio 3 - TIR'!$C$18),'Ejercicio 3 - TIR'!$C$18+SQRT(('Ejercicio 3 - TIR'!$E$18-'Ejercicio 3 - TIR'!$C$18)*('Ejercicio 3 - TIR'!$D$18-'Ejercicio 3 - TIR'!$C$18)*H220),'Ejercicio 3 - TIR'!$E$18-SQRT(('Ejercicio 3 - TIR'!$E$18-'Ejercicio 3 - TIR'!$C$18)*('Ejercicio 3 - TIR'!$E$18-'Ejercicio 3 - TIR'!$D$18)*(1-H220)))</f>
        <v>43331.4732688208</v>
      </c>
      <c r="J220" s="16">
        <f ca="1" t="shared" si="1639"/>
        <v>0.105519608602977</v>
      </c>
      <c r="K220" s="17">
        <f ca="1">IF(J220&lt;=('Ejercicio 3 - TIR'!$D$18-'Ejercicio 3 - TIR'!$C$18)/('Ejercicio 3 - TIR'!$E$18-'Ejercicio 3 - TIR'!$C$18),'Ejercicio 3 - TIR'!$C$18+SQRT(('Ejercicio 3 - TIR'!$E$18-'Ejercicio 3 - TIR'!$C$18)*('Ejercicio 3 - TIR'!$D$18-'Ejercicio 3 - TIR'!$C$18)*J220),'Ejercicio 3 - TIR'!$E$18-SQRT(('Ejercicio 3 - TIR'!$E$18-'Ejercicio 3 - TIR'!$C$18)*('Ejercicio 3 - TIR'!$E$18-'Ejercicio 3 - TIR'!$D$18)*(1-J220)))</f>
        <v>33978.4345276059</v>
      </c>
      <c r="L220" s="16">
        <f ca="1" t="shared" si="1639"/>
        <v>0.868736241476638</v>
      </c>
      <c r="M220" s="17">
        <f ca="1">IF(L220&lt;=('Ejercicio 3 - TIR'!$D$18-'Ejercicio 3 - TIR'!$C$18)/('Ejercicio 3 - TIR'!$E$18-'Ejercicio 3 - TIR'!$C$18),'Ejercicio 3 - TIR'!$C$18+SQRT(('Ejercicio 3 - TIR'!$E$18-'Ejercicio 3 - TIR'!$C$18)*('Ejercicio 3 - TIR'!$D$18-'Ejercicio 3 - TIR'!$C$18)*L220),'Ejercicio 3 - TIR'!$E$18-SQRT(('Ejercicio 3 - TIR'!$E$18-'Ejercicio 3 - TIR'!$C$18)*('Ejercicio 3 - TIR'!$E$18-'Ejercicio 3 - TIR'!$D$18)*(1-L220)))</f>
        <v>41862.3604589991</v>
      </c>
      <c r="N220" s="16">
        <f ca="1" t="shared" ref="N220:R220" si="1640">RAND()</f>
        <v>0.275339385259892</v>
      </c>
      <c r="O220" s="17">
        <f ca="1">IF(N220&lt;=('Ejercicio 3 - TIR'!$D$18-'Ejercicio 3 - TIR'!$C$18)/('Ejercicio 3 - TIR'!$E$18-'Ejercicio 3 - TIR'!$C$18),'Ejercicio 3 - TIR'!$C$18+SQRT(('Ejercicio 3 - TIR'!$E$18-'Ejercicio 3 - TIR'!$C$18)*('Ejercicio 3 - TIR'!$D$18-'Ejercicio 3 - TIR'!$C$18)*N220),'Ejercicio 3 - TIR'!$E$18-SQRT(('Ejercicio 3 - TIR'!$E$18-'Ejercicio 3 - TIR'!$C$18)*('Ejercicio 3 - TIR'!$E$18-'Ejercicio 3 - TIR'!$D$18)*(1-N220)))</f>
        <v>36426.5782333201</v>
      </c>
      <c r="P220" s="16">
        <f ca="1" t="shared" si="1640"/>
        <v>0.384185392447727</v>
      </c>
      <c r="Q220" s="18">
        <f ca="1">IF(P220&lt;=('Ejercicio 3 - TIR'!$D$22-'Ejercicio 3 - TIR'!$C$22)/('Ejercicio 3 - TIR'!$E$22-'Ejercicio 3 - TIR'!$C$22),'Ejercicio 3 - TIR'!$C$22+SQRT(('Ejercicio 3 - TIR'!$E$22-'Ejercicio 3 - TIR'!$C$22)*('Ejercicio 3 - TIR'!$D$22-'Ejercicio 3 - TIR'!$C$22)*P220),'Ejercicio 3 - TIR'!$E$22-SQRT(('Ejercicio 3 - TIR'!$E$22-'Ejercicio 3 - TIR'!$C$22)*('Ejercicio 3 - TIR'!$E$22-'Ejercicio 3 - TIR'!$D$22)*(1-P220)))</f>
        <v>0.146297028471025</v>
      </c>
      <c r="R220" s="16">
        <f ca="1" t="shared" si="1640"/>
        <v>0.743144728607321</v>
      </c>
      <c r="S220" s="18">
        <f ca="1">IF(R220&lt;=('Ejercicio 3 - TIR'!$D$23-'Ejercicio 3 - TIR'!$C$23)/('Ejercicio 3 - TIR'!$E$23-'Ejercicio 3 - TIR'!$C$23),'Ejercicio 3 - TIR'!$C$23+SQRT(('Ejercicio 3 - TIR'!$E$23-'Ejercicio 3 - TIR'!$C$23)*('Ejercicio 3 - TIR'!$D$23-'Ejercicio 3 - TIR'!$C$23)*R220),'Ejercicio 3 - TIR'!$E$23-SQRT(('Ejercicio 3 - TIR'!$E$23-'Ejercicio 3 - TIR'!$C$23)*('Ejercicio 3 - TIR'!$E$23-'Ejercicio 3 - TIR'!$D$23)*(1-R220)))</f>
        <v>0.158497918972648</v>
      </c>
      <c r="T220" s="16">
        <f ca="1" t="shared" ref="T220:X220" si="1641">RAND()</f>
        <v>0.753276361122485</v>
      </c>
      <c r="U220" s="18">
        <f ca="1">IF(T220&lt;=('Ejercicio 3 - TIR'!$D$24-'Ejercicio 3 - TIR'!$C$24)/('Ejercicio 3 - TIR'!$E$24-'Ejercicio 3 - TIR'!$C$24),'Ejercicio 3 - TIR'!$C$24+SQRT(('Ejercicio 3 - TIR'!$E$24-'Ejercicio 3 - TIR'!$C$24)*('Ejercicio 3 - TIR'!$D$24-'Ejercicio 3 - TIR'!$C$24)*T220),'Ejercicio 3 - TIR'!$E$24-SQRT(('Ejercicio 3 - TIR'!$E$24-'Ejercicio 3 - TIR'!$C$24)*('Ejercicio 3 - TIR'!$E$24-'Ejercicio 3 - TIR'!$D$24)*(1-T220)))</f>
        <v>0.193716427395481</v>
      </c>
      <c r="V220" s="16">
        <f ca="1" t="shared" si="1641"/>
        <v>0.431860364244768</v>
      </c>
      <c r="W220" s="18">
        <f ca="1">IF(V220&lt;=('Ejercicio 3 - TIR'!$D$25-'Ejercicio 3 - TIR'!$C$25)/('Ejercicio 3 - TIR'!$E$25-'Ejercicio 3 - TIR'!$C$25),'Ejercicio 3 - TIR'!$C$25+SQRT(('Ejercicio 3 - TIR'!$E$25-'Ejercicio 3 - TIR'!$C$25)*('Ejercicio 3 - TIR'!$D$25-'Ejercicio 3 - TIR'!$C$25)*V220),'Ejercicio 3 - TIR'!$E$25-SQRT(('Ejercicio 3 - TIR'!$E$25-'Ejercicio 3 - TIR'!$C$25)*('Ejercicio 3 - TIR'!$E$25-'Ejercicio 3 - TIR'!$D$25)*(1-V220)))</f>
        <v>0.205407526137886</v>
      </c>
      <c r="X220" s="16">
        <f ca="1" t="shared" si="1641"/>
        <v>0.978286375656598</v>
      </c>
      <c r="Y220" s="18">
        <f ca="1">IF(X220&lt;=('Ejercicio 3 - TIR'!$D$26-'Ejercicio 3 - TIR'!$C$26)/('Ejercicio 3 - TIR'!$E$26-'Ejercicio 3 - TIR'!$C$26),'Ejercicio 3 - TIR'!$C$26+SQRT(('Ejercicio 3 - TIR'!$E$26-'Ejercicio 3 - TIR'!$C$26)*('Ejercicio 3 - TIR'!$D$26-'Ejercicio 3 - TIR'!$C$26)*X220),'Ejercicio 3 - TIR'!$E$26-SQRT(('Ejercicio 3 - TIR'!$E$26-'Ejercicio 3 - TIR'!$C$26)*('Ejercicio 3 - TIR'!$E$26-'Ejercicio 3 - TIR'!$D$26)*(1-X220)))</f>
        <v>0.269171631172962</v>
      </c>
      <c r="Z220" s="16">
        <f ca="1" t="shared" si="1432"/>
        <v>1.14629702847103</v>
      </c>
      <c r="AA220" s="16">
        <f ca="1" t="shared" si="1433"/>
        <v>1.32798272200821</v>
      </c>
      <c r="AB220" s="16">
        <f ca="1" t="shared" si="1434"/>
        <v>1.58523479055857</v>
      </c>
      <c r="AC220" s="16">
        <f ca="1" t="shared" si="1435"/>
        <v>1.91085394723491</v>
      </c>
      <c r="AD220" s="16">
        <f ca="1" t="shared" si="1436"/>
        <v>2.42520162114543</v>
      </c>
      <c r="AE220" s="15">
        <f ca="1" t="shared" si="1437"/>
        <v>4450.53310004963</v>
      </c>
      <c r="AF220" s="15">
        <f ca="1" t="shared" si="1438"/>
        <v>5155.93333472639</v>
      </c>
      <c r="AG220" s="15">
        <f ca="1" t="shared" si="1439"/>
        <v>6154.72232021885</v>
      </c>
      <c r="AH220" s="15">
        <f ca="1" t="shared" si="1440"/>
        <v>7418.94860608063</v>
      </c>
      <c r="AI220" s="15">
        <f ca="1" t="shared" si="1441"/>
        <v>9415.91910396773</v>
      </c>
      <c r="AJ220" s="17">
        <f ca="1" t="shared" si="1442"/>
        <v>43972.5465629968</v>
      </c>
      <c r="AK220" s="17">
        <f ca="1" t="shared" si="1443"/>
        <v>57543.4478201547</v>
      </c>
      <c r="AL220" s="17">
        <f ca="1" t="shared" si="1444"/>
        <v>53863.7965418773</v>
      </c>
      <c r="AM220" s="17">
        <f ca="1" t="shared" si="1445"/>
        <v>79992.8567236493</v>
      </c>
      <c r="AN220" s="17">
        <f ca="1" t="shared" si="1446"/>
        <v>88341.7965842287</v>
      </c>
      <c r="AO220" s="17">
        <f ca="1">C220/'Ejercicio 3 - TIR'!$D$7</f>
        <v>17304.7129573923</v>
      </c>
      <c r="AP220" s="17">
        <f ca="1" t="shared" si="1447"/>
        <v>26667.8336056045</v>
      </c>
      <c r="AQ220" s="17">
        <f ca="1" t="shared" si="1448"/>
        <v>40238.7348627624</v>
      </c>
      <c r="AR220" s="17">
        <f ca="1" t="shared" si="1449"/>
        <v>36559.083584485</v>
      </c>
      <c r="AS220" s="17">
        <f ca="1" t="shared" si="1450"/>
        <v>62688.143766257</v>
      </c>
      <c r="AT220" s="17">
        <f ca="1" t="shared" si="1451"/>
        <v>71037.0836268365</v>
      </c>
      <c r="AU220" s="17">
        <f ca="1">AP220*'Ejercicio 3 - TIR'!$D$5</f>
        <v>13333.9168028022</v>
      </c>
      <c r="AV220" s="17">
        <f ca="1">AQ220*'Ejercicio 3 - TIR'!$D$5</f>
        <v>20119.3674313812</v>
      </c>
      <c r="AW220" s="17">
        <f ca="1">AR220*'Ejercicio 3 - TIR'!$D$5</f>
        <v>18279.5417922425</v>
      </c>
      <c r="AX220" s="17">
        <f ca="1">AS220*'Ejercicio 3 - TIR'!$D$5</f>
        <v>31344.0718831285</v>
      </c>
      <c r="AY220" s="17">
        <f ca="1">AT220*'Ejercicio 3 - TIR'!$D$5</f>
        <v>35518.5418134182</v>
      </c>
      <c r="AZ220" s="17">
        <f ca="1" t="shared" ref="AZ220:BD220" si="1642">AJ220-AU220-AE220</f>
        <v>26188.0966601449</v>
      </c>
      <c r="BA220" s="17">
        <f ca="1" t="shared" si="1642"/>
        <v>32268.1470540471</v>
      </c>
      <c r="BB220" s="17">
        <f ca="1" t="shared" si="1642"/>
        <v>29429.532429416</v>
      </c>
      <c r="BC220" s="17">
        <f ca="1" t="shared" si="1642"/>
        <v>41229.8362344402</v>
      </c>
      <c r="BD220" s="17">
        <f ca="1" t="shared" si="1642"/>
        <v>43407.3356668428</v>
      </c>
      <c r="BE220" s="17">
        <f ca="1" t="shared" ref="BE220:BI220" si="1643">AZ220/Z220</f>
        <v>22845.820943177</v>
      </c>
      <c r="BF220" s="17">
        <f ca="1" t="shared" si="1643"/>
        <v>24298.6196426188</v>
      </c>
      <c r="BG220" s="17">
        <f ca="1" t="shared" si="1643"/>
        <v>18564.7782932182</v>
      </c>
      <c r="BH220" s="17">
        <f ca="1" t="shared" si="1643"/>
        <v>21576.6549265063</v>
      </c>
      <c r="BI220" s="17">
        <f ca="1" t="shared" si="1643"/>
        <v>17898.4441080579</v>
      </c>
      <c r="BJ220" s="17">
        <f ca="1" t="shared" si="1454"/>
        <v>73777.5756760463</v>
      </c>
      <c r="BK220" s="17">
        <f ca="1" t="shared" si="1455"/>
        <v>41967.4179177241</v>
      </c>
      <c r="BL220" s="17">
        <f ca="1" t="shared" si="1456"/>
        <v>115744.99359377</v>
      </c>
      <c r="BM220" s="17">
        <f ca="1">BK220*'Ejercicio 3 - TIR'!$D$5</f>
        <v>20983.7089588621</v>
      </c>
      <c r="BN220" s="17">
        <f ca="1" t="shared" si="1457"/>
        <v>94761.2846349084</v>
      </c>
      <c r="BO220" s="17">
        <f ca="1" t="shared" si="1458"/>
        <v>39073.5697224845</v>
      </c>
      <c r="BP220" s="17">
        <f ca="1" t="shared" si="1459"/>
        <v>-116944.77803075</v>
      </c>
      <c r="BQ220" s="17">
        <f ca="1" t="shared" ref="BQ220:BT220" si="1644">BE220</f>
        <v>22845.820943177</v>
      </c>
      <c r="BR220" s="17">
        <f ca="1" t="shared" si="1644"/>
        <v>24298.6196426188</v>
      </c>
      <c r="BS220" s="17">
        <f ca="1" t="shared" si="1644"/>
        <v>18564.7782932182</v>
      </c>
      <c r="BT220" s="17">
        <f ca="1" t="shared" si="1644"/>
        <v>21576.6549265063</v>
      </c>
      <c r="BU220" s="17">
        <f ca="1" t="shared" si="1461"/>
        <v>56972.0138305424</v>
      </c>
      <c r="BV220" s="19">
        <f ca="1" t="shared" si="1462"/>
        <v>6.40445285962521</v>
      </c>
    </row>
    <row r="221" ht="15" customHeight="1" spans="1:74">
      <c r="A221" s="15">
        <v>220</v>
      </c>
      <c r="B221" s="16">
        <f ca="1" t="shared" ref="B221:F221" si="1645">RAND()</f>
        <v>0.569933216422879</v>
      </c>
      <c r="C221" s="17">
        <f ca="1">IF(B221&lt;=('Ejercicio 3 - TIR'!$D$13-'Ejercicio 3 - TIR'!$C$13)/('Ejercicio 3 - TIR'!$E$13-'Ejercicio 3 - TIR'!$C$13),'Ejercicio 3 - TIR'!$C$13+SQRT(('Ejercicio 3 - TIR'!$E$13-'Ejercicio 3 - TIR'!$C$13)*('Ejercicio 3 - TIR'!$D$13-'Ejercicio 3 - TIR'!$C$13)*B221),'Ejercicio 3 - TIR'!$E$13-SQRT(('Ejercicio 3 - TIR'!$E$13-'Ejercicio 3 - TIR'!$C$13)*('Ejercicio 3 - TIR'!$E$13-'Ejercicio 3 - TIR'!$D$13)*(1-B221)))</f>
        <v>77282.6026954551</v>
      </c>
      <c r="D221" s="16">
        <f ca="1" t="shared" si="1645"/>
        <v>0.887648719466007</v>
      </c>
      <c r="E221" s="17">
        <f ca="1">IF(D221&lt;=('Ejercicio 3 - TIR'!$D$14-'Ejercicio 3 - TIR'!$C$14)/('Ejercicio 3 - TIR'!$E$14-'Ejercicio 3 - TIR'!$C$14),'Ejercicio 3 - TIR'!$C$14+SQRT(('Ejercicio 3 - TIR'!$E$14-'Ejercicio 3 - TIR'!$C$14)*('Ejercicio 3 - TIR'!$D$14-'Ejercicio 3 - TIR'!$C$14)*D221),'Ejercicio 3 - TIR'!$E$14-SQRT(('Ejercicio 3 - TIR'!$E$14-'Ejercicio 3 - TIR'!$C$14)*('Ejercicio 3 - TIR'!$E$14-'Ejercicio 3 - TIR'!$D$14)*(1-D221)))</f>
        <v>35894.7969501986</v>
      </c>
      <c r="F221" s="16">
        <f ca="1" t="shared" si="1645"/>
        <v>0.601751618680898</v>
      </c>
      <c r="G221" s="17">
        <f ca="1">IF(F221&lt;=('Ejercicio 3 - TIR'!$D$18-'Ejercicio 3 - TIR'!$C$18)/('Ejercicio 3 - TIR'!$E$18-'Ejercicio 3 - TIR'!$C$18),'Ejercicio 3 - TIR'!$C$18+SQRT(('Ejercicio 3 - TIR'!$E$18-'Ejercicio 3 - TIR'!$C$18)*('Ejercicio 3 - TIR'!$D$18-'Ejercicio 3 - TIR'!$C$18)*F221),'Ejercicio 3 - TIR'!$E$18-SQRT(('Ejercicio 3 - TIR'!$E$18-'Ejercicio 3 - TIR'!$C$18)*('Ejercicio 3 - TIR'!$E$18-'Ejercicio 3 - TIR'!$D$18)*(1-F221)))</f>
        <v>39500.6706501244</v>
      </c>
      <c r="H221" s="16">
        <f ca="1" t="shared" ref="H221:L221" si="1646">RAND()</f>
        <v>0.62761937386633</v>
      </c>
      <c r="I221" s="17">
        <f ca="1">IF(H221&lt;=('Ejercicio 3 - TIR'!$D$18-'Ejercicio 3 - TIR'!$C$18)/('Ejercicio 3 - TIR'!$E$18-'Ejercicio 3 - TIR'!$C$18),'Ejercicio 3 - TIR'!$C$18+SQRT(('Ejercicio 3 - TIR'!$E$18-'Ejercicio 3 - TIR'!$C$18)*('Ejercicio 3 - TIR'!$D$18-'Ejercicio 3 - TIR'!$C$18)*H221),'Ejercicio 3 - TIR'!$E$18-SQRT(('Ejercicio 3 - TIR'!$E$18-'Ejercicio 3 - TIR'!$C$18)*('Ejercicio 3 - TIR'!$E$18-'Ejercicio 3 - TIR'!$D$18)*(1-H221)))</f>
        <v>39702.7267342716</v>
      </c>
      <c r="J221" s="16">
        <f ca="1" t="shared" si="1646"/>
        <v>0.101023990515355</v>
      </c>
      <c r="K221" s="17">
        <f ca="1">IF(J221&lt;=('Ejercicio 3 - TIR'!$D$18-'Ejercicio 3 - TIR'!$C$18)/('Ejercicio 3 - TIR'!$E$18-'Ejercicio 3 - TIR'!$C$18),'Ejercicio 3 - TIR'!$C$18+SQRT(('Ejercicio 3 - TIR'!$E$18-'Ejercicio 3 - TIR'!$C$18)*('Ejercicio 3 - TIR'!$D$18-'Ejercicio 3 - TIR'!$C$18)*J221),'Ejercicio 3 - TIR'!$E$18-SQRT(('Ejercicio 3 - TIR'!$E$18-'Ejercicio 3 - TIR'!$C$18)*('Ejercicio 3 - TIR'!$E$18-'Ejercicio 3 - TIR'!$D$18)*(1-J221)))</f>
        <v>33892.7623324965</v>
      </c>
      <c r="L221" s="16">
        <f ca="1" t="shared" si="1646"/>
        <v>0.81008291016115</v>
      </c>
      <c r="M221" s="17">
        <f ca="1">IF(L221&lt;=('Ejercicio 3 - TIR'!$D$18-'Ejercicio 3 - TIR'!$C$18)/('Ejercicio 3 - TIR'!$E$18-'Ejercicio 3 - TIR'!$C$18),'Ejercicio 3 - TIR'!$C$18+SQRT(('Ejercicio 3 - TIR'!$E$18-'Ejercicio 3 - TIR'!$C$18)*('Ejercicio 3 - TIR'!$D$18-'Ejercicio 3 - TIR'!$C$18)*L221),'Ejercicio 3 - TIR'!$E$18-SQRT(('Ejercicio 3 - TIR'!$E$18-'Ejercicio 3 - TIR'!$C$18)*('Ejercicio 3 - TIR'!$E$18-'Ejercicio 3 - TIR'!$D$18)*(1-L221)))</f>
        <v>41225.9065011696</v>
      </c>
      <c r="N221" s="16">
        <f ca="1" t="shared" ref="N221:R221" si="1647">RAND()</f>
        <v>0.559801604641682</v>
      </c>
      <c r="O221" s="17">
        <f ca="1">IF(N221&lt;=('Ejercicio 3 - TIR'!$D$18-'Ejercicio 3 - TIR'!$C$18)/('Ejercicio 3 - TIR'!$E$18-'Ejercicio 3 - TIR'!$C$18),'Ejercicio 3 - TIR'!$C$18+SQRT(('Ejercicio 3 - TIR'!$E$18-'Ejercicio 3 - TIR'!$C$18)*('Ejercicio 3 - TIR'!$D$18-'Ejercicio 3 - TIR'!$C$18)*N221),'Ejercicio 3 - TIR'!$E$18-SQRT(('Ejercicio 3 - TIR'!$E$18-'Ejercicio 3 - TIR'!$C$18)*('Ejercicio 3 - TIR'!$E$18-'Ejercicio 3 - TIR'!$D$18)*(1-N221)))</f>
        <v>39163.5277429739</v>
      </c>
      <c r="P221" s="16">
        <f ca="1" t="shared" si="1647"/>
        <v>0.445208413232842</v>
      </c>
      <c r="Q221" s="18">
        <f ca="1">IF(P221&lt;=('Ejercicio 3 - TIR'!$D$22-'Ejercicio 3 - TIR'!$C$22)/('Ejercicio 3 - TIR'!$E$22-'Ejercicio 3 - TIR'!$C$22),'Ejercicio 3 - TIR'!$C$22+SQRT(('Ejercicio 3 - TIR'!$E$22-'Ejercicio 3 - TIR'!$C$22)*('Ejercicio 3 - TIR'!$D$22-'Ejercicio 3 - TIR'!$C$22)*P221),'Ejercicio 3 - TIR'!$E$22-SQRT(('Ejercicio 3 - TIR'!$E$22-'Ejercicio 3 - TIR'!$C$22)*('Ejercicio 3 - TIR'!$E$22-'Ejercicio 3 - TIR'!$D$22)*(1-P221)))</f>
        <v>0.14830857014791</v>
      </c>
      <c r="R221" s="16">
        <f ca="1" t="shared" si="1647"/>
        <v>0.100373773708145</v>
      </c>
      <c r="S221" s="18">
        <f ca="1">IF(R221&lt;=('Ejercicio 3 - TIR'!$D$23-'Ejercicio 3 - TIR'!$C$23)/('Ejercicio 3 - TIR'!$E$23-'Ejercicio 3 - TIR'!$C$23),'Ejercicio 3 - TIR'!$C$23+SQRT(('Ejercicio 3 - TIR'!$E$23-'Ejercicio 3 - TIR'!$C$23)*('Ejercicio 3 - TIR'!$D$23-'Ejercicio 3 - TIR'!$C$23)*R221),'Ejercicio 3 - TIR'!$E$23-SQRT(('Ejercicio 3 - TIR'!$E$23-'Ejercicio 3 - TIR'!$C$23)*('Ejercicio 3 - TIR'!$E$23-'Ejercicio 3 - TIR'!$D$23)*(1-R221)))</f>
        <v>0.133441457981732</v>
      </c>
      <c r="T221" s="16">
        <f ca="1" t="shared" ref="T221:X221" si="1648">RAND()</f>
        <v>0.0126601243776596</v>
      </c>
      <c r="U221" s="18">
        <f ca="1">IF(T221&lt;=('Ejercicio 3 - TIR'!$D$24-'Ejercicio 3 - TIR'!$C$24)/('Ejercicio 3 - TIR'!$E$24-'Ejercicio 3 - TIR'!$C$24),'Ejercicio 3 - TIR'!$C$24+SQRT(('Ejercicio 3 - TIR'!$E$24-'Ejercicio 3 - TIR'!$C$24)*('Ejercicio 3 - TIR'!$D$24-'Ejercicio 3 - TIR'!$C$24)*T221),'Ejercicio 3 - TIR'!$E$24-SQRT(('Ejercicio 3 - TIR'!$E$24-'Ejercicio 3 - TIR'!$C$24)*('Ejercicio 3 - TIR'!$E$24-'Ejercicio 3 - TIR'!$D$24)*(1-T221)))</f>
        <v>0.155156186691062</v>
      </c>
      <c r="V221" s="16">
        <f ca="1" t="shared" si="1648"/>
        <v>0.232714792099591</v>
      </c>
      <c r="W221" s="18">
        <f ca="1">IF(V221&lt;=('Ejercicio 3 - TIR'!$D$25-'Ejercicio 3 - TIR'!$C$25)/('Ejercicio 3 - TIR'!$E$25-'Ejercicio 3 - TIR'!$C$25),'Ejercicio 3 - TIR'!$C$25+SQRT(('Ejercicio 3 - TIR'!$E$25-'Ejercicio 3 - TIR'!$C$25)*('Ejercicio 3 - TIR'!$D$25-'Ejercicio 3 - TIR'!$C$25)*V221),'Ejercicio 3 - TIR'!$E$25-SQRT(('Ejercicio 3 - TIR'!$E$25-'Ejercicio 3 - TIR'!$C$25)*('Ejercicio 3 - TIR'!$E$25-'Ejercicio 3 - TIR'!$D$25)*(1-V221)))</f>
        <v>0.198049950386066</v>
      </c>
      <c r="X221" s="16">
        <f ca="1" t="shared" si="1648"/>
        <v>0.103405746997734</v>
      </c>
      <c r="Y221" s="18">
        <f ca="1">IF(X221&lt;=('Ejercicio 3 - TIR'!$D$26-'Ejercicio 3 - TIR'!$C$26)/('Ejercicio 3 - TIR'!$E$26-'Ejercicio 3 - TIR'!$C$26),'Ejercicio 3 - TIR'!$C$26+SQRT(('Ejercicio 3 - TIR'!$E$26-'Ejercicio 3 - TIR'!$C$26)*('Ejercicio 3 - TIR'!$D$26-'Ejercicio 3 - TIR'!$C$26)*X221),'Ejercicio 3 - TIR'!$E$26-SQRT(('Ejercicio 3 - TIR'!$E$26-'Ejercicio 3 - TIR'!$C$26)*('Ejercicio 3 - TIR'!$E$26-'Ejercicio 3 - TIR'!$D$26)*(1-X221)))</f>
        <v>0.206709144708628</v>
      </c>
      <c r="Z221" s="16">
        <f ca="1" t="shared" si="1432"/>
        <v>1.14830857014791</v>
      </c>
      <c r="AA221" s="16">
        <f ca="1" t="shared" si="1433"/>
        <v>1.30154053996136</v>
      </c>
      <c r="AB221" s="16">
        <f ca="1" t="shared" si="1434"/>
        <v>1.5034826069656</v>
      </c>
      <c r="AC221" s="16">
        <f ca="1" t="shared" si="1435"/>
        <v>1.80124726268144</v>
      </c>
      <c r="AD221" s="16">
        <f ca="1" t="shared" si="1436"/>
        <v>2.17358154375908</v>
      </c>
      <c r="AE221" s="15">
        <f ca="1" t="shared" si="1437"/>
        <v>5323.5060114335</v>
      </c>
      <c r="AF221" s="15">
        <f ca="1" t="shared" si="1438"/>
        <v>6033.8824151737</v>
      </c>
      <c r="AG221" s="15">
        <f ca="1" t="shared" si="1439"/>
        <v>6970.0766016543</v>
      </c>
      <c r="AH221" s="15">
        <f ca="1" t="shared" si="1440"/>
        <v>8350.49992679901</v>
      </c>
      <c r="AI221" s="15">
        <f ca="1" t="shared" si="1441"/>
        <v>10076.6246245571</v>
      </c>
      <c r="AJ221" s="17">
        <f ca="1" t="shared" si="1442"/>
        <v>45358.9586341278</v>
      </c>
      <c r="AK221" s="17">
        <f ca="1" t="shared" si="1443"/>
        <v>51674.7083916624</v>
      </c>
      <c r="AL221" s="17">
        <f ca="1" t="shared" si="1444"/>
        <v>50957.1786689271</v>
      </c>
      <c r="AM221" s="17">
        <f ca="1" t="shared" si="1445"/>
        <v>74258.0512367929</v>
      </c>
      <c r="AN221" s="17">
        <f ca="1" t="shared" si="1446"/>
        <v>85125.1210906249</v>
      </c>
      <c r="AO221" s="17">
        <f ca="1">C221/'Ejercicio 3 - TIR'!$D$7</f>
        <v>15456.520539091</v>
      </c>
      <c r="AP221" s="17">
        <f ca="1" t="shared" si="1447"/>
        <v>29902.4380950368</v>
      </c>
      <c r="AQ221" s="17">
        <f ca="1" t="shared" si="1448"/>
        <v>36218.1878525714</v>
      </c>
      <c r="AR221" s="17">
        <f ca="1" t="shared" si="1449"/>
        <v>35500.6581298361</v>
      </c>
      <c r="AS221" s="17">
        <f ca="1" t="shared" si="1450"/>
        <v>58801.5306977019</v>
      </c>
      <c r="AT221" s="17">
        <f ca="1" t="shared" si="1451"/>
        <v>69668.6005515339</v>
      </c>
      <c r="AU221" s="17">
        <f ca="1">AP221*'Ejercicio 3 - TIR'!$D$5</f>
        <v>14951.2190475184</v>
      </c>
      <c r="AV221" s="17">
        <f ca="1">AQ221*'Ejercicio 3 - TIR'!$D$5</f>
        <v>18109.0939262857</v>
      </c>
      <c r="AW221" s="17">
        <f ca="1">AR221*'Ejercicio 3 - TIR'!$D$5</f>
        <v>17750.329064918</v>
      </c>
      <c r="AX221" s="17">
        <f ca="1">AS221*'Ejercicio 3 - TIR'!$D$5</f>
        <v>29400.765348851</v>
      </c>
      <c r="AY221" s="17">
        <f ca="1">AT221*'Ejercicio 3 - TIR'!$D$5</f>
        <v>34834.3002757669</v>
      </c>
      <c r="AZ221" s="17">
        <f ca="1" t="shared" ref="AZ221:BD221" si="1649">AJ221-AU221-AE221</f>
        <v>25084.2335751759</v>
      </c>
      <c r="BA221" s="17">
        <f ca="1" t="shared" si="1649"/>
        <v>27531.732050203</v>
      </c>
      <c r="BB221" s="17">
        <f ca="1" t="shared" si="1649"/>
        <v>26236.7730023548</v>
      </c>
      <c r="BC221" s="17">
        <f ca="1" t="shared" si="1649"/>
        <v>36506.785961143</v>
      </c>
      <c r="BD221" s="17">
        <f ca="1" t="shared" si="1649"/>
        <v>40214.1961903008</v>
      </c>
      <c r="BE221" s="17">
        <f ca="1" t="shared" ref="BE221:BI221" si="1650">AZ221/Z221</f>
        <v>21844.5061086193</v>
      </c>
      <c r="BF221" s="17">
        <f ca="1" t="shared" si="1650"/>
        <v>21153.1882449242</v>
      </c>
      <c r="BG221" s="17">
        <f ca="1" t="shared" si="1650"/>
        <v>17450.666127297</v>
      </c>
      <c r="BH221" s="17">
        <f ca="1" t="shared" si="1650"/>
        <v>20267.5039221416</v>
      </c>
      <c r="BI221" s="17">
        <f ca="1" t="shared" si="1650"/>
        <v>18501.3515162411</v>
      </c>
      <c r="BJ221" s="17">
        <f ca="1" t="shared" si="1454"/>
        <v>78020.2681679315</v>
      </c>
      <c r="BK221" s="17">
        <f ca="1" t="shared" si="1455"/>
        <v>33596.0077745014</v>
      </c>
      <c r="BL221" s="17">
        <f ca="1" t="shared" si="1456"/>
        <v>111616.275942433</v>
      </c>
      <c r="BM221" s="17">
        <f ca="1">BK221*'Ejercicio 3 - TIR'!$D$5</f>
        <v>16798.0038872507</v>
      </c>
      <c r="BN221" s="17">
        <f ca="1" t="shared" si="1457"/>
        <v>94818.2720551822</v>
      </c>
      <c r="BO221" s="17">
        <f ca="1" t="shared" si="1458"/>
        <v>43623.0572197441</v>
      </c>
      <c r="BP221" s="17">
        <f ca="1" t="shared" si="1459"/>
        <v>-113177.399645654</v>
      </c>
      <c r="BQ221" s="17">
        <f ca="1" t="shared" ref="BQ221:BT221" si="1651">BE221</f>
        <v>21844.5061086193</v>
      </c>
      <c r="BR221" s="17">
        <f ca="1" t="shared" si="1651"/>
        <v>21153.1882449242</v>
      </c>
      <c r="BS221" s="17">
        <f ca="1" t="shared" si="1651"/>
        <v>17450.666127297</v>
      </c>
      <c r="BT221" s="17">
        <f ca="1" t="shared" si="1651"/>
        <v>20267.5039221416</v>
      </c>
      <c r="BU221" s="17">
        <f ca="1" t="shared" si="1461"/>
        <v>62124.4087359852</v>
      </c>
      <c r="BV221" s="19">
        <f ca="1" t="shared" si="1462"/>
        <v>6.92056333333202</v>
      </c>
    </row>
    <row r="222" ht="15" customHeight="1" spans="1:74">
      <c r="A222" s="15">
        <v>221</v>
      </c>
      <c r="B222" s="16">
        <f ca="1" t="shared" ref="B222:F222" si="1652">RAND()</f>
        <v>0.0167232948223803</v>
      </c>
      <c r="C222" s="17">
        <f ca="1">IF(B222&lt;=('Ejercicio 3 - TIR'!$D$13-'Ejercicio 3 - TIR'!$C$13)/('Ejercicio 3 - TIR'!$E$13-'Ejercicio 3 - TIR'!$C$13),'Ejercicio 3 - TIR'!$C$13+SQRT(('Ejercicio 3 - TIR'!$E$13-'Ejercicio 3 - TIR'!$C$13)*('Ejercicio 3 - TIR'!$D$13-'Ejercicio 3 - TIR'!$C$13)*B222),'Ejercicio 3 - TIR'!$E$13-SQRT(('Ejercicio 3 - TIR'!$E$13-'Ejercicio 3 - TIR'!$C$13)*('Ejercicio 3 - TIR'!$E$13-'Ejercicio 3 - TIR'!$D$13)*(1-B222)))</f>
        <v>62586.3715759635</v>
      </c>
      <c r="D222" s="16">
        <f ca="1" t="shared" si="1652"/>
        <v>0.0489798405715183</v>
      </c>
      <c r="E222" s="17">
        <f ca="1">IF(D222&lt;=('Ejercicio 3 - TIR'!$D$14-'Ejercicio 3 - TIR'!$C$14)/('Ejercicio 3 - TIR'!$E$14-'Ejercicio 3 - TIR'!$C$14),'Ejercicio 3 - TIR'!$C$14+SQRT(('Ejercicio 3 - TIR'!$E$14-'Ejercicio 3 - TIR'!$C$14)*('Ejercicio 3 - TIR'!$D$14-'Ejercicio 3 - TIR'!$C$14)*D222),'Ejercicio 3 - TIR'!$E$14-SQRT(('Ejercicio 3 - TIR'!$E$14-'Ejercicio 3 - TIR'!$C$14)*('Ejercicio 3 - TIR'!$E$14-'Ejercicio 3 - TIR'!$D$14)*(1-D222)))</f>
        <v>26916.6345616376</v>
      </c>
      <c r="F222" s="16">
        <f ca="1" t="shared" si="1652"/>
        <v>0.0144603759238353</v>
      </c>
      <c r="G222" s="17">
        <f ca="1">IF(F222&lt;=('Ejercicio 3 - TIR'!$D$18-'Ejercicio 3 - TIR'!$C$18)/('Ejercicio 3 - TIR'!$E$18-'Ejercicio 3 - TIR'!$C$18),'Ejercicio 3 - TIR'!$C$18+SQRT(('Ejercicio 3 - TIR'!$E$18-'Ejercicio 3 - TIR'!$C$18)*('Ejercicio 3 - TIR'!$D$18-'Ejercicio 3 - TIR'!$C$18)*F222),'Ejercicio 3 - TIR'!$E$18-SQRT(('Ejercicio 3 - TIR'!$E$18-'Ejercicio 3 - TIR'!$C$18)*('Ejercicio 3 - TIR'!$E$18-'Ejercicio 3 - TIR'!$D$18)*(1-F222)))</f>
        <v>31472.7716688527</v>
      </c>
      <c r="H222" s="16">
        <f ca="1" t="shared" ref="H222:L222" si="1653">RAND()</f>
        <v>0.817043551895244</v>
      </c>
      <c r="I222" s="17">
        <f ca="1">IF(H222&lt;=('Ejercicio 3 - TIR'!$D$18-'Ejercicio 3 - TIR'!$C$18)/('Ejercicio 3 - TIR'!$E$18-'Ejercicio 3 - TIR'!$C$18),'Ejercicio 3 - TIR'!$C$18+SQRT(('Ejercicio 3 - TIR'!$E$18-'Ejercicio 3 - TIR'!$C$18)*('Ejercicio 3 - TIR'!$D$18-'Ejercicio 3 - TIR'!$C$18)*H222),'Ejercicio 3 - TIR'!$E$18-SQRT(('Ejercicio 3 - TIR'!$E$18-'Ejercicio 3 - TIR'!$C$18)*('Ejercicio 3 - TIR'!$E$18-'Ejercicio 3 - TIR'!$D$18)*(1-H222)))</f>
        <v>41295.7141568372</v>
      </c>
      <c r="J222" s="16">
        <f ca="1" t="shared" si="1653"/>
        <v>0.00973606592753429</v>
      </c>
      <c r="K222" s="17">
        <f ca="1">IF(J222&lt;=('Ejercicio 3 - TIR'!$D$18-'Ejercicio 3 - TIR'!$C$18)/('Ejercicio 3 - TIR'!$E$18-'Ejercicio 3 - TIR'!$C$18),'Ejercicio 3 - TIR'!$C$18+SQRT(('Ejercicio 3 - TIR'!$E$18-'Ejercicio 3 - TIR'!$C$18)*('Ejercicio 3 - TIR'!$D$18-'Ejercicio 3 - TIR'!$C$18)*J222),'Ejercicio 3 - TIR'!$E$18-SQRT(('Ejercicio 3 - TIR'!$E$18-'Ejercicio 3 - TIR'!$C$18)*('Ejercicio 3 - TIR'!$E$18-'Ejercicio 3 - TIR'!$D$18)*(1-J222)))</f>
        <v>31208.4741987855</v>
      </c>
      <c r="L222" s="16">
        <f ca="1" t="shared" si="1653"/>
        <v>0.138602305819834</v>
      </c>
      <c r="M222" s="17">
        <f ca="1">IF(L222&lt;=('Ejercicio 3 - TIR'!$D$18-'Ejercicio 3 - TIR'!$C$18)/('Ejercicio 3 - TIR'!$E$18-'Ejercicio 3 - TIR'!$C$18),'Ejercicio 3 - TIR'!$C$18+SQRT(('Ejercicio 3 - TIR'!$E$18-'Ejercicio 3 - TIR'!$C$18)*('Ejercicio 3 - TIR'!$D$18-'Ejercicio 3 - TIR'!$C$18)*L222),'Ejercicio 3 - TIR'!$E$18-SQRT(('Ejercicio 3 - TIR'!$E$18-'Ejercicio 3 - TIR'!$C$18)*('Ejercicio 3 - TIR'!$E$18-'Ejercicio 3 - TIR'!$D$18)*(1-L222)))</f>
        <v>34559.6431738652</v>
      </c>
      <c r="N222" s="16">
        <f ca="1" t="shared" ref="N222:R222" si="1654">RAND()</f>
        <v>0.494871428055019</v>
      </c>
      <c r="O222" s="17">
        <f ca="1">IF(N222&lt;=('Ejercicio 3 - TIR'!$D$18-'Ejercicio 3 - TIR'!$C$18)/('Ejercicio 3 - TIR'!$E$18-'Ejercicio 3 - TIR'!$C$18),'Ejercicio 3 - TIR'!$C$18+SQRT(('Ejercicio 3 - TIR'!$E$18-'Ejercicio 3 - TIR'!$C$18)*('Ejercicio 3 - TIR'!$D$18-'Ejercicio 3 - TIR'!$C$18)*N222),'Ejercicio 3 - TIR'!$E$18-SQRT(('Ejercicio 3 - TIR'!$E$18-'Ejercicio 3 - TIR'!$C$18)*('Ejercicio 3 - TIR'!$E$18-'Ejercicio 3 - TIR'!$D$18)*(1-N222)))</f>
        <v>38615.7248219899</v>
      </c>
      <c r="P222" s="16">
        <f ca="1" t="shared" si="1654"/>
        <v>0.227161880172565</v>
      </c>
      <c r="Q222" s="18">
        <f ca="1">IF(P222&lt;=('Ejercicio 3 - TIR'!$D$22-'Ejercicio 3 - TIR'!$C$22)/('Ejercicio 3 - TIR'!$E$22-'Ejercicio 3 - TIR'!$C$22),'Ejercicio 3 - TIR'!$C$22+SQRT(('Ejercicio 3 - TIR'!$E$22-'Ejercicio 3 - TIR'!$C$22)*('Ejercicio 3 - TIR'!$D$22-'Ejercicio 3 - TIR'!$C$22)*P222),'Ejercicio 3 - TIR'!$E$22-SQRT(('Ejercicio 3 - TIR'!$E$22-'Ejercicio 3 - TIR'!$C$22)*('Ejercicio 3 - TIR'!$E$22-'Ejercicio 3 - TIR'!$D$22)*(1-P222)))</f>
        <v>0.140221062887757</v>
      </c>
      <c r="R222" s="16">
        <f ca="1" t="shared" si="1654"/>
        <v>0.541091807015758</v>
      </c>
      <c r="S222" s="18">
        <f ca="1">IF(R222&lt;=('Ejercicio 3 - TIR'!$D$23-'Ejercicio 3 - TIR'!$C$23)/('Ejercicio 3 - TIR'!$E$23-'Ejercicio 3 - TIR'!$C$23),'Ejercicio 3 - TIR'!$C$23+SQRT(('Ejercicio 3 - TIR'!$E$23-'Ejercicio 3 - TIR'!$C$23)*('Ejercicio 3 - TIR'!$D$23-'Ejercicio 3 - TIR'!$C$23)*R222),'Ejercicio 3 - TIR'!$E$23-SQRT(('Ejercicio 3 - TIR'!$E$23-'Ejercicio 3 - TIR'!$C$23)*('Ejercicio 3 - TIR'!$E$23-'Ejercicio 3 - TIR'!$D$23)*(1-R222)))</f>
        <v>0.151259179772114</v>
      </c>
      <c r="T222" s="16">
        <f ca="1" t="shared" ref="T222:X222" si="1655">RAND()</f>
        <v>0.493902874376212</v>
      </c>
      <c r="U222" s="18">
        <f ca="1">IF(T222&lt;=('Ejercicio 3 - TIR'!$D$24-'Ejercicio 3 - TIR'!$C$24)/('Ejercicio 3 - TIR'!$E$24-'Ejercicio 3 - TIR'!$C$24),'Ejercicio 3 - TIR'!$C$24+SQRT(('Ejercicio 3 - TIR'!$E$24-'Ejercicio 3 - TIR'!$C$24)*('Ejercicio 3 - TIR'!$D$24-'Ejercicio 3 - TIR'!$C$24)*T222),'Ejercicio 3 - TIR'!$E$24-SQRT(('Ejercicio 3 - TIR'!$E$24-'Ejercicio 3 - TIR'!$C$24)*('Ejercicio 3 - TIR'!$E$24-'Ejercicio 3 - TIR'!$D$24)*(1-T222)))</f>
        <v>0.182355983852057</v>
      </c>
      <c r="V222" s="16">
        <f ca="1" t="shared" si="1655"/>
        <v>0.0915855758476163</v>
      </c>
      <c r="W222" s="18">
        <f ca="1">IF(V222&lt;=('Ejercicio 3 - TIR'!$D$25-'Ejercicio 3 - TIR'!$C$25)/('Ejercicio 3 - TIR'!$E$25-'Ejercicio 3 - TIR'!$C$25),'Ejercicio 3 - TIR'!$C$25+SQRT(('Ejercicio 3 - TIR'!$E$25-'Ejercicio 3 - TIR'!$C$25)*('Ejercicio 3 - TIR'!$D$25-'Ejercicio 3 - TIR'!$C$25)*V222),'Ejercicio 3 - TIR'!$E$25-SQRT(('Ejercicio 3 - TIR'!$E$25-'Ejercicio 3 - TIR'!$C$25)*('Ejercicio 3 - TIR'!$E$25-'Ejercicio 3 - TIR'!$D$25)*(1-V222)))</f>
        <v>0.19132341848501</v>
      </c>
      <c r="X222" s="16">
        <f ca="1" t="shared" si="1655"/>
        <v>0.170456654868895</v>
      </c>
      <c r="Y222" s="18">
        <f ca="1">IF(X222&lt;=('Ejercicio 3 - TIR'!$D$26-'Ejercicio 3 - TIR'!$C$26)/('Ejercicio 3 - TIR'!$E$26-'Ejercicio 3 - TIR'!$C$26),'Ejercicio 3 - TIR'!$C$26+SQRT(('Ejercicio 3 - TIR'!$E$26-'Ejercicio 3 - TIR'!$C$26)*('Ejercicio 3 - TIR'!$D$26-'Ejercicio 3 - TIR'!$C$26)*X222),'Ejercicio 3 - TIR'!$E$26-SQRT(('Ejercicio 3 - TIR'!$E$26-'Ejercicio 3 - TIR'!$C$26)*('Ejercicio 3 - TIR'!$E$26-'Ejercicio 3 - TIR'!$D$26)*(1-X222)))</f>
        <v>0.211453040999961</v>
      </c>
      <c r="Z222" s="16">
        <f ca="1" t="shared" si="1432"/>
        <v>1.14022106288776</v>
      </c>
      <c r="AA222" s="16">
        <f ca="1" t="shared" si="1433"/>
        <v>1.31268996561905</v>
      </c>
      <c r="AB222" s="16">
        <f ca="1" t="shared" si="1434"/>
        <v>1.55206683579223</v>
      </c>
      <c r="AC222" s="16">
        <f ca="1" t="shared" si="1435"/>
        <v>1.84901356853321</v>
      </c>
      <c r="AD222" s="16">
        <f ca="1" t="shared" si="1436"/>
        <v>2.23999311044975</v>
      </c>
      <c r="AE222" s="15">
        <f ca="1" t="shared" si="1437"/>
        <v>3774.27910759416</v>
      </c>
      <c r="AF222" s="15">
        <f ca="1" t="shared" si="1438"/>
        <v>4345.17346963988</v>
      </c>
      <c r="AG222" s="15">
        <f ca="1" t="shared" si="1439"/>
        <v>5137.54185270392</v>
      </c>
      <c r="AH222" s="15">
        <f ca="1" t="shared" si="1440"/>
        <v>6120.47392257304</v>
      </c>
      <c r="AI222" s="15">
        <f ca="1" t="shared" si="1441"/>
        <v>7414.66674586207</v>
      </c>
      <c r="AJ222" s="17">
        <f ca="1" t="shared" si="1442"/>
        <v>35885.917164283</v>
      </c>
      <c r="AK222" s="17">
        <f ca="1" t="shared" si="1443"/>
        <v>54208.4695967526</v>
      </c>
      <c r="AL222" s="17">
        <f ca="1" t="shared" si="1444"/>
        <v>48437.6377996124</v>
      </c>
      <c r="AM222" s="17">
        <f ca="1" t="shared" si="1445"/>
        <v>63901.2491521429</v>
      </c>
      <c r="AN222" s="17">
        <f ca="1" t="shared" si="1446"/>
        <v>86498.9575562808</v>
      </c>
      <c r="AO222" s="17">
        <f ca="1">C222/'Ejercicio 3 - TIR'!$D$7</f>
        <v>12517.2743151927</v>
      </c>
      <c r="AP222" s="17">
        <f ca="1" t="shared" si="1447"/>
        <v>23368.6428490903</v>
      </c>
      <c r="AQ222" s="17">
        <f ca="1" t="shared" si="1448"/>
        <v>41691.1952815599</v>
      </c>
      <c r="AR222" s="17">
        <f ca="1" t="shared" si="1449"/>
        <v>35920.3634844197</v>
      </c>
      <c r="AS222" s="17">
        <f ca="1" t="shared" si="1450"/>
        <v>51383.9748369502</v>
      </c>
      <c r="AT222" s="17">
        <f ca="1" t="shared" si="1451"/>
        <v>73981.6832410881</v>
      </c>
      <c r="AU222" s="17">
        <f ca="1">AP222*'Ejercicio 3 - TIR'!$D$5</f>
        <v>11684.3214245451</v>
      </c>
      <c r="AV222" s="17">
        <f ca="1">AQ222*'Ejercicio 3 - TIR'!$D$5</f>
        <v>20845.5976407799</v>
      </c>
      <c r="AW222" s="17">
        <f ca="1">AR222*'Ejercicio 3 - TIR'!$D$5</f>
        <v>17960.1817422099</v>
      </c>
      <c r="AX222" s="17">
        <f ca="1">AS222*'Ejercicio 3 - TIR'!$D$5</f>
        <v>25691.9874184751</v>
      </c>
      <c r="AY222" s="17">
        <f ca="1">AT222*'Ejercicio 3 - TIR'!$D$5</f>
        <v>36990.8416205441</v>
      </c>
      <c r="AZ222" s="17">
        <f ca="1" t="shared" ref="AZ222:BD222" si="1656">AJ222-AU222-AE222</f>
        <v>20427.3166321437</v>
      </c>
      <c r="BA222" s="17">
        <f ca="1" t="shared" si="1656"/>
        <v>29017.6984863328</v>
      </c>
      <c r="BB222" s="17">
        <f ca="1" t="shared" si="1656"/>
        <v>25339.9142046987</v>
      </c>
      <c r="BC222" s="17">
        <f ca="1" t="shared" si="1656"/>
        <v>32088.7878110948</v>
      </c>
      <c r="BD222" s="17">
        <f ca="1" t="shared" si="1656"/>
        <v>42093.4491898747</v>
      </c>
      <c r="BE222" s="17">
        <f ca="1" t="shared" ref="BE222:BI222" si="1657">AZ222/Z222</f>
        <v>17915.2247726497</v>
      </c>
      <c r="BF222" s="17">
        <f ca="1" t="shared" si="1657"/>
        <v>22105.5231976641</v>
      </c>
      <c r="BG222" s="17">
        <f ca="1" t="shared" si="1657"/>
        <v>16326.5612152355</v>
      </c>
      <c r="BH222" s="17">
        <f ca="1" t="shared" si="1657"/>
        <v>17354.5442592669</v>
      </c>
      <c r="BI222" s="17">
        <f ca="1" t="shared" si="1657"/>
        <v>18791.776186054</v>
      </c>
      <c r="BJ222" s="17">
        <f ca="1" t="shared" si="1454"/>
        <v>60293.075974562</v>
      </c>
      <c r="BK222" s="17">
        <f ca="1" t="shared" si="1455"/>
        <v>28038.6082276413</v>
      </c>
      <c r="BL222" s="17">
        <f ca="1" t="shared" si="1456"/>
        <v>88331.6842022033</v>
      </c>
      <c r="BM222" s="17">
        <f ca="1">BK222*'Ejercicio 3 - TIR'!$D$5</f>
        <v>14019.3041138206</v>
      </c>
      <c r="BN222" s="17">
        <f ca="1" t="shared" si="1457"/>
        <v>74312.3800883826</v>
      </c>
      <c r="BO222" s="17">
        <f ca="1" t="shared" si="1458"/>
        <v>33175.271719234</v>
      </c>
      <c r="BP222" s="17">
        <f ca="1" t="shared" si="1459"/>
        <v>-89503.0061376012</v>
      </c>
      <c r="BQ222" s="17">
        <f ca="1" t="shared" ref="BQ222:BT222" si="1658">BE222</f>
        <v>17915.2247726497</v>
      </c>
      <c r="BR222" s="17">
        <f ca="1" t="shared" si="1658"/>
        <v>22105.5231976641</v>
      </c>
      <c r="BS222" s="17">
        <f ca="1" t="shared" si="1658"/>
        <v>16326.5612152355</v>
      </c>
      <c r="BT222" s="17">
        <f ca="1" t="shared" si="1658"/>
        <v>17354.5442592669</v>
      </c>
      <c r="BU222" s="17">
        <f ca="1" t="shared" si="1461"/>
        <v>51967.047905288</v>
      </c>
      <c r="BV222" s="19">
        <f ca="1" t="shared" si="1462"/>
        <v>10.537312646694</v>
      </c>
    </row>
    <row r="223" ht="15" customHeight="1" spans="1:74">
      <c r="A223" s="15">
        <v>222</v>
      </c>
      <c r="B223" s="16">
        <f ca="1" t="shared" ref="B223:F223" si="1659">RAND()</f>
        <v>0.754844610414485</v>
      </c>
      <c r="C223" s="17">
        <f ca="1">IF(B223&lt;=('Ejercicio 3 - TIR'!$D$13-'Ejercicio 3 - TIR'!$C$13)/('Ejercicio 3 - TIR'!$E$13-'Ejercicio 3 - TIR'!$C$13),'Ejercicio 3 - TIR'!$C$13+SQRT(('Ejercicio 3 - TIR'!$E$13-'Ejercicio 3 - TIR'!$C$13)*('Ejercicio 3 - TIR'!$D$13-'Ejercicio 3 - TIR'!$C$13)*B223),'Ejercicio 3 - TIR'!$E$13-SQRT(('Ejercicio 3 - TIR'!$E$13-'Ejercicio 3 - TIR'!$C$13)*('Ejercicio 3 - TIR'!$E$13-'Ejercicio 3 - TIR'!$D$13)*(1-B223)))</f>
        <v>82848.1351596213</v>
      </c>
      <c r="D223" s="16">
        <f ca="1" t="shared" si="1659"/>
        <v>0.129969666423349</v>
      </c>
      <c r="E223" s="17">
        <f ca="1">IF(D223&lt;=('Ejercicio 3 - TIR'!$D$14-'Ejercicio 3 - TIR'!$C$14)/('Ejercicio 3 - TIR'!$E$14-'Ejercicio 3 - TIR'!$C$14),'Ejercicio 3 - TIR'!$C$14+SQRT(('Ejercicio 3 - TIR'!$E$14-'Ejercicio 3 - TIR'!$C$14)*('Ejercicio 3 - TIR'!$D$14-'Ejercicio 3 - TIR'!$C$14)*D223),'Ejercicio 3 - TIR'!$E$14-SQRT(('Ejercicio 3 - TIR'!$E$14-'Ejercicio 3 - TIR'!$C$14)*('Ejercicio 3 - TIR'!$E$14-'Ejercicio 3 - TIR'!$D$14)*(1-D223)))</f>
        <v>28122.134683474</v>
      </c>
      <c r="F223" s="16">
        <f ca="1" t="shared" si="1659"/>
        <v>0.286313440162814</v>
      </c>
      <c r="G223" s="17">
        <f ca="1">IF(F223&lt;=('Ejercicio 3 - TIR'!$D$18-'Ejercicio 3 - TIR'!$C$18)/('Ejercicio 3 - TIR'!$E$18-'Ejercicio 3 - TIR'!$C$18),'Ejercicio 3 - TIR'!$C$18+SQRT(('Ejercicio 3 - TIR'!$E$18-'Ejercicio 3 - TIR'!$C$18)*('Ejercicio 3 - TIR'!$D$18-'Ejercicio 3 - TIR'!$C$18)*F223),'Ejercicio 3 - TIR'!$E$18-SQRT(('Ejercicio 3 - TIR'!$E$18-'Ejercicio 3 - TIR'!$C$18)*('Ejercicio 3 - TIR'!$E$18-'Ejercicio 3 - TIR'!$D$18)*(1-F223)))</f>
        <v>36553.3972887673</v>
      </c>
      <c r="H223" s="16">
        <f ca="1" t="shared" ref="H223:L223" si="1660">RAND()</f>
        <v>0.2600324225369</v>
      </c>
      <c r="I223" s="17">
        <f ca="1">IF(H223&lt;=('Ejercicio 3 - TIR'!$D$18-'Ejercicio 3 - TIR'!$C$18)/('Ejercicio 3 - TIR'!$E$18-'Ejercicio 3 - TIR'!$C$18),'Ejercicio 3 - TIR'!$C$18+SQRT(('Ejercicio 3 - TIR'!$E$18-'Ejercicio 3 - TIR'!$C$18)*('Ejercicio 3 - TIR'!$D$18-'Ejercicio 3 - TIR'!$C$18)*H223),'Ejercicio 3 - TIR'!$E$18-SQRT(('Ejercicio 3 - TIR'!$E$18-'Ejercicio 3 - TIR'!$C$18)*('Ejercicio 3 - TIR'!$E$18-'Ejercicio 3 - TIR'!$D$18)*(1-H223)))</f>
        <v>36245.3873683331</v>
      </c>
      <c r="J223" s="16">
        <f ca="1" t="shared" si="1660"/>
        <v>0.690282002211608</v>
      </c>
      <c r="K223" s="17">
        <f ca="1">IF(J223&lt;=('Ejercicio 3 - TIR'!$D$18-'Ejercicio 3 - TIR'!$C$18)/('Ejercicio 3 - TIR'!$E$18-'Ejercicio 3 - TIR'!$C$18),'Ejercicio 3 - TIR'!$C$18+SQRT(('Ejercicio 3 - TIR'!$E$18-'Ejercicio 3 - TIR'!$C$18)*('Ejercicio 3 - TIR'!$D$18-'Ejercicio 3 - TIR'!$C$18)*J223),'Ejercicio 3 - TIR'!$E$18-SQRT(('Ejercicio 3 - TIR'!$E$18-'Ejercicio 3 - TIR'!$C$18)*('Ejercicio 3 - TIR'!$E$18-'Ejercicio 3 - TIR'!$D$18)*(1-J223)))</f>
        <v>40180.3682885381</v>
      </c>
      <c r="L223" s="16">
        <f ca="1" t="shared" si="1660"/>
        <v>0.0297818274421227</v>
      </c>
      <c r="M223" s="17">
        <f ca="1">IF(L223&lt;=('Ejercicio 3 - TIR'!$D$18-'Ejercicio 3 - TIR'!$C$18)/('Ejercicio 3 - TIR'!$E$18-'Ejercicio 3 - TIR'!$C$18),'Ejercicio 3 - TIR'!$C$18+SQRT(('Ejercicio 3 - TIR'!$E$18-'Ejercicio 3 - TIR'!$C$18)*('Ejercicio 3 - TIR'!$D$18-'Ejercicio 3 - TIR'!$C$18)*L223),'Ejercicio 3 - TIR'!$E$18-SQRT(('Ejercicio 3 - TIR'!$E$18-'Ejercicio 3 - TIR'!$C$18)*('Ejercicio 3 - TIR'!$E$18-'Ejercicio 3 - TIR'!$D$18)*(1-L223)))</f>
        <v>32113.5927035071</v>
      </c>
      <c r="N223" s="16">
        <f ca="1" t="shared" ref="N223:R223" si="1661">RAND()</f>
        <v>0.0797728293065312</v>
      </c>
      <c r="O223" s="17">
        <f ca="1">IF(N223&lt;=('Ejercicio 3 - TIR'!$D$18-'Ejercicio 3 - TIR'!$C$18)/('Ejercicio 3 - TIR'!$E$18-'Ejercicio 3 - TIR'!$C$18),'Ejercicio 3 - TIR'!$C$18+SQRT(('Ejercicio 3 - TIR'!$E$18-'Ejercicio 3 - TIR'!$C$18)*('Ejercicio 3 - TIR'!$D$18-'Ejercicio 3 - TIR'!$C$18)*N223),'Ejercicio 3 - TIR'!$E$18-SQRT(('Ejercicio 3 - TIR'!$E$18-'Ejercicio 3 - TIR'!$C$18)*('Ejercicio 3 - TIR'!$E$18-'Ejercicio 3 - TIR'!$D$18)*(1-N223)))</f>
        <v>33459.1797287767</v>
      </c>
      <c r="P223" s="16">
        <f ca="1" t="shared" si="1661"/>
        <v>0.500225952962077</v>
      </c>
      <c r="Q223" s="18">
        <f ca="1">IF(P223&lt;=('Ejercicio 3 - TIR'!$D$22-'Ejercicio 3 - TIR'!$C$22)/('Ejercicio 3 - TIR'!$E$22-'Ejercicio 3 - TIR'!$C$22),'Ejercicio 3 - TIR'!$C$22+SQRT(('Ejercicio 3 - TIR'!$E$22-'Ejercicio 3 - TIR'!$C$22)*('Ejercicio 3 - TIR'!$D$22-'Ejercicio 3 - TIR'!$C$22)*P223),'Ejercicio 3 - TIR'!$E$22-SQRT(('Ejercicio 3 - TIR'!$E$22-'Ejercicio 3 - TIR'!$C$22)*('Ejercicio 3 - TIR'!$E$22-'Ejercicio 3 - TIR'!$D$22)*(1-P223)))</f>
        <v>0.150006779354857</v>
      </c>
      <c r="R223" s="16">
        <f ca="1" t="shared" si="1661"/>
        <v>0.59088007823573</v>
      </c>
      <c r="S223" s="18">
        <f ca="1">IF(R223&lt;=('Ejercicio 3 - TIR'!$D$23-'Ejercicio 3 - TIR'!$C$23)/('Ejercicio 3 - TIR'!$E$23-'Ejercicio 3 - TIR'!$C$23),'Ejercicio 3 - TIR'!$C$23+SQRT(('Ejercicio 3 - TIR'!$E$23-'Ejercicio 3 - TIR'!$C$23)*('Ejercicio 3 - TIR'!$D$23-'Ejercicio 3 - TIR'!$C$23)*R223),'Ejercicio 3 - TIR'!$E$23-SQRT(('Ejercicio 3 - TIR'!$E$23-'Ejercicio 3 - TIR'!$C$23)*('Ejercicio 3 - TIR'!$E$23-'Ejercicio 3 - TIR'!$D$23)*(1-R223)))</f>
        <v>0.152863016763544</v>
      </c>
      <c r="T223" s="16">
        <f ca="1" t="shared" ref="T223:X223" si="1662">RAND()</f>
        <v>0.979037360626637</v>
      </c>
      <c r="U223" s="18">
        <f ca="1">IF(T223&lt;=('Ejercicio 3 - TIR'!$D$24-'Ejercicio 3 - TIR'!$C$24)/('Ejercicio 3 - TIR'!$E$24-'Ejercicio 3 - TIR'!$C$24),'Ejercicio 3 - TIR'!$C$24+SQRT(('Ejercicio 3 - TIR'!$E$24-'Ejercicio 3 - TIR'!$C$24)*('Ejercicio 3 - TIR'!$D$24-'Ejercicio 3 - TIR'!$C$24)*T223),'Ejercicio 3 - TIR'!$E$24-SQRT(('Ejercicio 3 - TIR'!$E$24-'Ejercicio 3 - TIR'!$C$24)*('Ejercicio 3 - TIR'!$E$24-'Ejercicio 3 - TIR'!$D$24)*(1-T223)))</f>
        <v>0.21233870831743</v>
      </c>
      <c r="V223" s="16">
        <f ca="1" t="shared" si="1662"/>
        <v>0.63194347382838</v>
      </c>
      <c r="W223" s="18">
        <f ca="1">IF(V223&lt;=('Ejercicio 3 - TIR'!$D$25-'Ejercicio 3 - TIR'!$C$25)/('Ejercicio 3 - TIR'!$E$25-'Ejercicio 3 - TIR'!$C$25),'Ejercicio 3 - TIR'!$C$25+SQRT(('Ejercicio 3 - TIR'!$E$25-'Ejercicio 3 - TIR'!$C$25)*('Ejercicio 3 - TIR'!$D$25-'Ejercicio 3 - TIR'!$C$25)*V223),'Ejercicio 3 - TIR'!$E$25-SQRT(('Ejercicio 3 - TIR'!$E$25-'Ejercicio 3 - TIR'!$C$25)*('Ejercicio 3 - TIR'!$E$25-'Ejercicio 3 - TIR'!$D$25)*(1-V223)))</f>
        <v>0.214108526895645</v>
      </c>
      <c r="X223" s="16">
        <f ca="1" t="shared" si="1662"/>
        <v>0.253776288707165</v>
      </c>
      <c r="Y223" s="18">
        <f ca="1">IF(X223&lt;=('Ejercicio 3 - TIR'!$D$26-'Ejercicio 3 - TIR'!$C$26)/('Ejercicio 3 - TIR'!$E$26-'Ejercicio 3 - TIR'!$C$26),'Ejercicio 3 - TIR'!$C$26+SQRT(('Ejercicio 3 - TIR'!$E$26-'Ejercicio 3 - TIR'!$C$26)*('Ejercicio 3 - TIR'!$D$26-'Ejercicio 3 - TIR'!$C$26)*X223),'Ejercicio 3 - TIR'!$E$26-SQRT(('Ejercicio 3 - TIR'!$E$26-'Ejercicio 3 - TIR'!$C$26)*('Ejercicio 3 - TIR'!$E$26-'Ejercicio 3 - TIR'!$D$26)*(1-X223)))</f>
        <v>0.216176248384926</v>
      </c>
      <c r="Z223" s="16">
        <f ca="1" t="shared" si="1432"/>
        <v>1.15000677935486</v>
      </c>
      <c r="AA223" s="16">
        <f ca="1" t="shared" si="1433"/>
        <v>1.32580028494557</v>
      </c>
      <c r="AB223" s="16">
        <f ca="1" t="shared" si="1434"/>
        <v>1.60731900493779</v>
      </c>
      <c r="AC223" s="16">
        <f ca="1" t="shared" si="1435"/>
        <v>1.95145970933639</v>
      </c>
      <c r="AD223" s="16">
        <f ca="1" t="shared" si="1436"/>
        <v>2.37331894817507</v>
      </c>
      <c r="AE223" s="15">
        <f ca="1" t="shared" si="1437"/>
        <v>4218.51085245144</v>
      </c>
      <c r="AF223" s="15">
        <f ca="1" t="shared" si="1438"/>
        <v>4863.36514760692</v>
      </c>
      <c r="AG223" s="15">
        <f ca="1" t="shared" si="1439"/>
        <v>5896.04582112578</v>
      </c>
      <c r="AH223" s="15">
        <f ca="1" t="shared" si="1440"/>
        <v>7158.43950639624</v>
      </c>
      <c r="AI223" s="15">
        <f ca="1" t="shared" si="1441"/>
        <v>8705.92410317942</v>
      </c>
      <c r="AJ223" s="17">
        <f ca="1" t="shared" si="1442"/>
        <v>42036.6546905338</v>
      </c>
      <c r="AK223" s="17">
        <f ca="1" t="shared" si="1443"/>
        <v>48054.1449008985</v>
      </c>
      <c r="AL223" s="17">
        <f ca="1" t="shared" si="1444"/>
        <v>64582.6695755669</v>
      </c>
      <c r="AM223" s="17">
        <f ca="1" t="shared" si="1445"/>
        <v>62668.3822829332</v>
      </c>
      <c r="AN223" s="17">
        <f ca="1" t="shared" si="1446"/>
        <v>79409.3052407011</v>
      </c>
      <c r="AO223" s="17">
        <f ca="1">C223/'Ejercicio 3 - TIR'!$D$7</f>
        <v>16569.6270319243</v>
      </c>
      <c r="AP223" s="17">
        <f ca="1" t="shared" si="1447"/>
        <v>25467.0276586095</v>
      </c>
      <c r="AQ223" s="17">
        <f ca="1" t="shared" si="1448"/>
        <v>31484.5178689743</v>
      </c>
      <c r="AR223" s="17">
        <f ca="1" t="shared" si="1449"/>
        <v>48013.0425436427</v>
      </c>
      <c r="AS223" s="17">
        <f ca="1" t="shared" si="1450"/>
        <v>46098.755251009</v>
      </c>
      <c r="AT223" s="17">
        <f ca="1" t="shared" si="1451"/>
        <v>62839.6782087768</v>
      </c>
      <c r="AU223" s="17">
        <f ca="1">AP223*'Ejercicio 3 - TIR'!$D$5</f>
        <v>12733.5138293048</v>
      </c>
      <c r="AV223" s="17">
        <f ca="1">AQ223*'Ejercicio 3 - TIR'!$D$5</f>
        <v>15742.2589344871</v>
      </c>
      <c r="AW223" s="17">
        <f ca="1">AR223*'Ejercicio 3 - TIR'!$D$5</f>
        <v>24006.5212718213</v>
      </c>
      <c r="AX223" s="17">
        <f ca="1">AS223*'Ejercicio 3 - TIR'!$D$5</f>
        <v>23049.3776255045</v>
      </c>
      <c r="AY223" s="17">
        <f ca="1">AT223*'Ejercicio 3 - TIR'!$D$5</f>
        <v>31419.8391043884</v>
      </c>
      <c r="AZ223" s="17">
        <f ca="1" t="shared" ref="AZ223:BD223" si="1663">AJ223-AU223-AE223</f>
        <v>25084.6300087776</v>
      </c>
      <c r="BA223" s="17">
        <f ca="1" t="shared" si="1663"/>
        <v>27448.5208188045</v>
      </c>
      <c r="BB223" s="17">
        <f ca="1" t="shared" si="1663"/>
        <v>34680.1024826198</v>
      </c>
      <c r="BC223" s="17">
        <f ca="1" t="shared" si="1663"/>
        <v>32460.5651510325</v>
      </c>
      <c r="BD223" s="17">
        <f ca="1" t="shared" si="1663"/>
        <v>39283.5420331332</v>
      </c>
      <c r="BE223" s="17">
        <f ca="1" t="shared" ref="BE223:BI223" si="1664">AZ223/Z223</f>
        <v>21812.5931595376</v>
      </c>
      <c r="BF223" s="17">
        <f ca="1" t="shared" si="1664"/>
        <v>20703.3601745918</v>
      </c>
      <c r="BG223" s="17">
        <f ca="1" t="shared" si="1664"/>
        <v>21576.3655976693</v>
      </c>
      <c r="BH223" s="17">
        <f ca="1" t="shared" si="1664"/>
        <v>16633.9919782771</v>
      </c>
      <c r="BI223" s="17">
        <f ca="1" t="shared" si="1664"/>
        <v>16552.1545527371</v>
      </c>
      <c r="BJ223" s="17">
        <f ca="1" t="shared" si="1454"/>
        <v>66742.7951074202</v>
      </c>
      <c r="BK223" s="17">
        <f ca="1" t="shared" si="1455"/>
        <v>39325.0097990597</v>
      </c>
      <c r="BL223" s="17">
        <f ca="1" t="shared" si="1456"/>
        <v>106067.80490648</v>
      </c>
      <c r="BM223" s="17">
        <f ca="1">BK223*'Ejercicio 3 - TIR'!$D$5</f>
        <v>19662.5048995299</v>
      </c>
      <c r="BN223" s="17">
        <f ca="1" t="shared" si="1457"/>
        <v>86405.3000069501</v>
      </c>
      <c r="BO223" s="17">
        <f ca="1" t="shared" si="1458"/>
        <v>36406.9481994361</v>
      </c>
      <c r="BP223" s="17">
        <f ca="1" t="shared" si="1459"/>
        <v>-110970.269843095</v>
      </c>
      <c r="BQ223" s="17">
        <f ca="1" t="shared" ref="BQ223:BT223" si="1665">BE223</f>
        <v>21812.5931595376</v>
      </c>
      <c r="BR223" s="17">
        <f ca="1" t="shared" si="1665"/>
        <v>20703.3601745918</v>
      </c>
      <c r="BS223" s="17">
        <f ca="1" t="shared" si="1665"/>
        <v>21576.3655976693</v>
      </c>
      <c r="BT223" s="17">
        <f ca="1" t="shared" si="1665"/>
        <v>16633.9919782771</v>
      </c>
      <c r="BU223" s="17">
        <f ca="1" t="shared" si="1461"/>
        <v>52959.1027521732</v>
      </c>
      <c r="BV223" s="19">
        <f ca="1" t="shared" si="1462"/>
        <v>5.68044227316906</v>
      </c>
    </row>
    <row r="224" ht="15" customHeight="1" spans="1:74">
      <c r="A224" s="15">
        <v>223</v>
      </c>
      <c r="B224" s="16">
        <f ca="1" t="shared" ref="B224:F224" si="1666">RAND()</f>
        <v>0.0938882392653231</v>
      </c>
      <c r="C224" s="17">
        <f ca="1">IF(B224&lt;=('Ejercicio 3 - TIR'!$D$13-'Ejercicio 3 - TIR'!$C$13)/('Ejercicio 3 - TIR'!$E$13-'Ejercicio 3 - TIR'!$C$13),'Ejercicio 3 - TIR'!$C$13+SQRT(('Ejercicio 3 - TIR'!$E$13-'Ejercicio 3 - TIR'!$C$13)*('Ejercicio 3 - TIR'!$D$13-'Ejercicio 3 - TIR'!$C$13)*B224),'Ejercicio 3 - TIR'!$E$13-SQRT(('Ejercicio 3 - TIR'!$E$13-'Ejercicio 3 - TIR'!$C$13)*('Ejercicio 3 - TIR'!$E$13-'Ejercicio 3 - TIR'!$D$13)*(1-B224)))</f>
        <v>66128.2375693285</v>
      </c>
      <c r="D224" s="16">
        <f ca="1" t="shared" si="1666"/>
        <v>0.633459806297058</v>
      </c>
      <c r="E224" s="17">
        <f ca="1">IF(D224&lt;=('Ejercicio 3 - TIR'!$D$14-'Ejercicio 3 - TIR'!$C$14)/('Ejercicio 3 - TIR'!$E$14-'Ejercicio 3 - TIR'!$C$14),'Ejercicio 3 - TIR'!$C$14+SQRT(('Ejercicio 3 - TIR'!$E$14-'Ejercicio 3 - TIR'!$C$14)*('Ejercicio 3 - TIR'!$D$14-'Ejercicio 3 - TIR'!$C$14)*D224),'Ejercicio 3 - TIR'!$E$14-SQRT(('Ejercicio 3 - TIR'!$E$14-'Ejercicio 3 - TIR'!$C$14)*('Ejercicio 3 - TIR'!$E$14-'Ejercicio 3 - TIR'!$D$14)*(1-D224)))</f>
        <v>32585.0806440366</v>
      </c>
      <c r="F224" s="16">
        <f ca="1" t="shared" si="1666"/>
        <v>0.28150561856062</v>
      </c>
      <c r="G224" s="17">
        <f ca="1">IF(F224&lt;=('Ejercicio 3 - TIR'!$D$18-'Ejercicio 3 - TIR'!$C$18)/('Ejercicio 3 - TIR'!$E$18-'Ejercicio 3 - TIR'!$C$18),'Ejercicio 3 - TIR'!$C$18+SQRT(('Ejercicio 3 - TIR'!$E$18-'Ejercicio 3 - TIR'!$C$18)*('Ejercicio 3 - TIR'!$D$18-'Ejercicio 3 - TIR'!$C$18)*F224),'Ejercicio 3 - TIR'!$E$18-SQRT(('Ejercicio 3 - TIR'!$E$18-'Ejercicio 3 - TIR'!$C$18)*('Ejercicio 3 - TIR'!$E$18-'Ejercicio 3 - TIR'!$D$18)*(1-F224)))</f>
        <v>36498.1414869248</v>
      </c>
      <c r="H224" s="16">
        <f ca="1" t="shared" ref="H224:L224" si="1667">RAND()</f>
        <v>0.301865269603622</v>
      </c>
      <c r="I224" s="17">
        <f ca="1">IF(H224&lt;=('Ejercicio 3 - TIR'!$D$18-'Ejercicio 3 - TIR'!$C$18)/('Ejercicio 3 - TIR'!$E$18-'Ejercicio 3 - TIR'!$C$18),'Ejercicio 3 - TIR'!$C$18+SQRT(('Ejercicio 3 - TIR'!$E$18-'Ejercicio 3 - TIR'!$C$18)*('Ejercicio 3 - TIR'!$D$18-'Ejercicio 3 - TIR'!$C$18)*H224),'Ejercicio 3 - TIR'!$E$18-SQRT(('Ejercicio 3 - TIR'!$E$18-'Ejercicio 3 - TIR'!$C$18)*('Ejercicio 3 - TIR'!$E$18-'Ejercicio 3 - TIR'!$D$18)*(1-H224)))</f>
        <v>36729.0259652154</v>
      </c>
      <c r="J224" s="16">
        <f ca="1" t="shared" si="1667"/>
        <v>0.589729129138272</v>
      </c>
      <c r="K224" s="17">
        <f ca="1">IF(J224&lt;=('Ejercicio 3 - TIR'!$D$18-'Ejercicio 3 - TIR'!$C$18)/('Ejercicio 3 - TIR'!$E$18-'Ejercicio 3 - TIR'!$C$18),'Ejercicio 3 - TIR'!$C$18+SQRT(('Ejercicio 3 - TIR'!$E$18-'Ejercicio 3 - TIR'!$C$18)*('Ejercicio 3 - TIR'!$D$18-'Ejercicio 3 - TIR'!$C$18)*J224),'Ejercicio 3 - TIR'!$E$18-SQRT(('Ejercicio 3 - TIR'!$E$18-'Ejercicio 3 - TIR'!$C$18)*('Ejercicio 3 - TIR'!$E$18-'Ejercicio 3 - TIR'!$D$18)*(1-J224)))</f>
        <v>39405.2841196181</v>
      </c>
      <c r="L224" s="16">
        <f ca="1" t="shared" si="1667"/>
        <v>0.569011453115738</v>
      </c>
      <c r="M224" s="17">
        <f ca="1">IF(L224&lt;=('Ejercicio 3 - TIR'!$D$18-'Ejercicio 3 - TIR'!$C$18)/('Ejercicio 3 - TIR'!$E$18-'Ejercicio 3 - TIR'!$C$18),'Ejercicio 3 - TIR'!$C$18+SQRT(('Ejercicio 3 - TIR'!$E$18-'Ejercicio 3 - TIR'!$C$18)*('Ejercicio 3 - TIR'!$D$18-'Ejercicio 3 - TIR'!$C$18)*L224),'Ejercicio 3 - TIR'!$E$18-SQRT(('Ejercicio 3 - TIR'!$E$18-'Ejercicio 3 - TIR'!$C$18)*('Ejercicio 3 - TIR'!$E$18-'Ejercicio 3 - TIR'!$D$18)*(1-L224)))</f>
        <v>39238.5993509493</v>
      </c>
      <c r="N224" s="16">
        <f ca="1" t="shared" ref="N224:R224" si="1668">RAND()</f>
        <v>0.446822381972916</v>
      </c>
      <c r="O224" s="17">
        <f ca="1">IF(N224&lt;=('Ejercicio 3 - TIR'!$D$18-'Ejercicio 3 - TIR'!$C$18)/('Ejercicio 3 - TIR'!$E$18-'Ejercicio 3 - TIR'!$C$18),'Ejercicio 3 - TIR'!$C$18+SQRT(('Ejercicio 3 - TIR'!$E$18-'Ejercicio 3 - TIR'!$C$18)*('Ejercicio 3 - TIR'!$D$18-'Ejercicio 3 - TIR'!$C$18)*N224),'Ejercicio 3 - TIR'!$E$18-SQRT(('Ejercicio 3 - TIR'!$E$18-'Ejercicio 3 - TIR'!$C$18)*('Ejercicio 3 - TIR'!$E$18-'Ejercicio 3 - TIR'!$D$18)*(1-N224)))</f>
        <v>38186.7794214781</v>
      </c>
      <c r="P224" s="16">
        <f ca="1" t="shared" si="1668"/>
        <v>0.695325772374539</v>
      </c>
      <c r="Q224" s="18">
        <f ca="1">IF(P224&lt;=('Ejercicio 3 - TIR'!$D$22-'Ejercicio 3 - TIR'!$C$22)/('Ejercicio 3 - TIR'!$E$22-'Ejercicio 3 - TIR'!$C$22),'Ejercicio 3 - TIR'!$C$22+SQRT(('Ejercicio 3 - TIR'!$E$22-'Ejercicio 3 - TIR'!$C$22)*('Ejercicio 3 - TIR'!$D$22-'Ejercicio 3 - TIR'!$C$22)*P224),'Ejercicio 3 - TIR'!$E$22-SQRT(('Ejercicio 3 - TIR'!$E$22-'Ejercicio 3 - TIR'!$C$22)*('Ejercicio 3 - TIR'!$E$22-'Ejercicio 3 - TIR'!$D$22)*(1-P224)))</f>
        <v>0.15658176757896</v>
      </c>
      <c r="R224" s="16">
        <f ca="1" t="shared" si="1668"/>
        <v>0.730206465073945</v>
      </c>
      <c r="S224" s="18">
        <f ca="1">IF(R224&lt;=('Ejercicio 3 - TIR'!$D$23-'Ejercicio 3 - TIR'!$C$23)/('Ejercicio 3 - TIR'!$E$23-'Ejercicio 3 - TIR'!$C$23),'Ejercicio 3 - TIR'!$C$23+SQRT(('Ejercicio 3 - TIR'!$E$23-'Ejercicio 3 - TIR'!$C$23)*('Ejercicio 3 - TIR'!$D$23-'Ejercicio 3 - TIR'!$C$23)*R224),'Ejercicio 3 - TIR'!$E$23-SQRT(('Ejercicio 3 - TIR'!$E$23-'Ejercicio 3 - TIR'!$C$23)*('Ejercicio 3 - TIR'!$E$23-'Ejercicio 3 - TIR'!$D$23)*(1-R224)))</f>
        <v>0.15796302282828</v>
      </c>
      <c r="T224" s="16">
        <f ca="1" t="shared" ref="T224:X224" si="1669">RAND()</f>
        <v>0.456203549317723</v>
      </c>
      <c r="U224" s="18">
        <f ca="1">IF(T224&lt;=('Ejercicio 3 - TIR'!$D$24-'Ejercicio 3 - TIR'!$C$24)/('Ejercicio 3 - TIR'!$E$24-'Ejercicio 3 - TIR'!$C$24),'Ejercicio 3 - TIR'!$C$24+SQRT(('Ejercicio 3 - TIR'!$E$24-'Ejercicio 3 - TIR'!$C$24)*('Ejercicio 3 - TIR'!$D$24-'Ejercicio 3 - TIR'!$C$24)*T224),'Ejercicio 3 - TIR'!$E$24-SQRT(('Ejercicio 3 - TIR'!$E$24-'Ejercicio 3 - TIR'!$C$24)*('Ejercicio 3 - TIR'!$E$24-'Ejercicio 3 - TIR'!$D$24)*(1-T224)))</f>
        <v>0.180979107366561</v>
      </c>
      <c r="V224" s="16">
        <f ca="1" t="shared" si="1669"/>
        <v>0.524286493527108</v>
      </c>
      <c r="W224" s="18">
        <f ca="1">IF(V224&lt;=('Ejercicio 3 - TIR'!$D$25-'Ejercicio 3 - TIR'!$C$25)/('Ejercicio 3 - TIR'!$E$25-'Ejercicio 3 - TIR'!$C$25),'Ejercicio 3 - TIR'!$C$25+SQRT(('Ejercicio 3 - TIR'!$E$25-'Ejercicio 3 - TIR'!$C$25)*('Ejercicio 3 - TIR'!$D$25-'Ejercicio 3 - TIR'!$C$25)*V224),'Ejercicio 3 - TIR'!$E$25-SQRT(('Ejercicio 3 - TIR'!$E$25-'Ejercicio 3 - TIR'!$C$25)*('Ejercicio 3 - TIR'!$E$25-'Ejercicio 3 - TIR'!$D$25)*(1-V224)))</f>
        <v>0.209195621893538</v>
      </c>
      <c r="X224" s="16">
        <f ca="1" t="shared" si="1669"/>
        <v>0.0210973616678316</v>
      </c>
      <c r="Y224" s="18">
        <f ca="1">IF(X224&lt;=('Ejercicio 3 - TIR'!$D$26-'Ejercicio 3 - TIR'!$C$26)/('Ejercicio 3 - TIR'!$E$26-'Ejercicio 3 - TIR'!$C$26),'Ejercicio 3 - TIR'!$C$26+SQRT(('Ejercicio 3 - TIR'!$E$26-'Ejercicio 3 - TIR'!$C$26)*('Ejercicio 3 - TIR'!$D$26-'Ejercicio 3 - TIR'!$C$26)*X224),'Ejercicio 3 - TIR'!$E$26-SQRT(('Ejercicio 3 - TIR'!$E$26-'Ejercicio 3 - TIR'!$C$26)*('Ejercicio 3 - TIR'!$E$26-'Ejercicio 3 - TIR'!$D$26)*(1-X224)))</f>
        <v>0.197547375471192</v>
      </c>
      <c r="Z224" s="16">
        <f ca="1" t="shared" si="1432"/>
        <v>1.15658176757896</v>
      </c>
      <c r="AA224" s="16">
        <f ca="1" t="shared" si="1433"/>
        <v>1.33927891973381</v>
      </c>
      <c r="AB224" s="16">
        <f ca="1" t="shared" si="1434"/>
        <v>1.58166042314209</v>
      </c>
      <c r="AC224" s="16">
        <f ca="1" t="shared" si="1435"/>
        <v>1.91253685898569</v>
      </c>
      <c r="AD224" s="16">
        <f ca="1" t="shared" si="1436"/>
        <v>2.29035349597023</v>
      </c>
      <c r="AE224" s="15">
        <f ca="1" t="shared" si="1437"/>
        <v>5102.22952394621</v>
      </c>
      <c r="AF224" s="15">
        <f ca="1" t="shared" si="1438"/>
        <v>5908.19312271246</v>
      </c>
      <c r="AG224" s="15">
        <f ca="1" t="shared" si="1439"/>
        <v>6977.45264021021</v>
      </c>
      <c r="AH224" s="15">
        <f ca="1" t="shared" si="1440"/>
        <v>8437.10518451169</v>
      </c>
      <c r="AI224" s="15">
        <f ca="1" t="shared" si="1441"/>
        <v>10103.8331702864</v>
      </c>
      <c r="AJ224" s="17">
        <f ca="1" t="shared" si="1442"/>
        <v>42213.0849942945</v>
      </c>
      <c r="AK224" s="17">
        <f ca="1" t="shared" si="1443"/>
        <v>49190.4102175687</v>
      </c>
      <c r="AL224" s="17">
        <f ca="1" t="shared" si="1444"/>
        <v>62325.7783546693</v>
      </c>
      <c r="AM224" s="17">
        <f ca="1" t="shared" si="1445"/>
        <v>75045.2675536625</v>
      </c>
      <c r="AN224" s="17">
        <f ca="1" t="shared" si="1446"/>
        <v>87461.2237478264</v>
      </c>
      <c r="AO224" s="17">
        <f ca="1">C224/'Ejercicio 3 - TIR'!$D$7</f>
        <v>13225.6475138657</v>
      </c>
      <c r="AP224" s="17">
        <f ca="1" t="shared" si="1447"/>
        <v>28987.4374804288</v>
      </c>
      <c r="AQ224" s="17">
        <f ca="1" t="shared" si="1448"/>
        <v>35964.762703703</v>
      </c>
      <c r="AR224" s="17">
        <f ca="1" t="shared" si="1449"/>
        <v>49100.1308408036</v>
      </c>
      <c r="AS224" s="17">
        <f ca="1" t="shared" si="1450"/>
        <v>61819.6200397968</v>
      </c>
      <c r="AT224" s="17">
        <f ca="1" t="shared" si="1451"/>
        <v>74235.5762339607</v>
      </c>
      <c r="AU224" s="17">
        <f ca="1">AP224*'Ejercicio 3 - TIR'!$D$5</f>
        <v>14493.7187402144</v>
      </c>
      <c r="AV224" s="17">
        <f ca="1">AQ224*'Ejercicio 3 - TIR'!$D$5</f>
        <v>17982.3813518515</v>
      </c>
      <c r="AW224" s="17">
        <f ca="1">AR224*'Ejercicio 3 - TIR'!$D$5</f>
        <v>24550.0654204018</v>
      </c>
      <c r="AX224" s="17">
        <f ca="1">AS224*'Ejercicio 3 - TIR'!$D$5</f>
        <v>30909.8100198984</v>
      </c>
      <c r="AY224" s="17">
        <f ca="1">AT224*'Ejercicio 3 - TIR'!$D$5</f>
        <v>37117.7881169804</v>
      </c>
      <c r="AZ224" s="17">
        <f ca="1" t="shared" ref="AZ224:BD224" si="1670">AJ224-AU224-AE224</f>
        <v>22617.1367301339</v>
      </c>
      <c r="BA224" s="17">
        <f ca="1" t="shared" si="1670"/>
        <v>25299.8357430048</v>
      </c>
      <c r="BB224" s="17">
        <f ca="1" t="shared" si="1670"/>
        <v>30798.2602940573</v>
      </c>
      <c r="BC224" s="17">
        <f ca="1" t="shared" si="1670"/>
        <v>35698.3523492524</v>
      </c>
      <c r="BD224" s="17">
        <f ca="1" t="shared" si="1670"/>
        <v>40239.6024605597</v>
      </c>
      <c r="BE224" s="17">
        <f ca="1" t="shared" ref="BE224:BI224" si="1671">AZ224/Z224</f>
        <v>19555.1558602533</v>
      </c>
      <c r="BF224" s="17">
        <f ca="1" t="shared" si="1671"/>
        <v>18890.6398586736</v>
      </c>
      <c r="BG224" s="17">
        <f ca="1" t="shared" si="1671"/>
        <v>19472.106555511</v>
      </c>
      <c r="BH224" s="17">
        <f ca="1" t="shared" si="1671"/>
        <v>18665.4454169239</v>
      </c>
      <c r="BI224" s="17">
        <f ca="1" t="shared" si="1671"/>
        <v>17569.1667383919</v>
      </c>
      <c r="BJ224" s="17">
        <f ca="1" t="shared" si="1454"/>
        <v>74631.353369541</v>
      </c>
      <c r="BK224" s="17">
        <f ca="1" t="shared" si="1455"/>
        <v>30291.4080198523</v>
      </c>
      <c r="BL224" s="17">
        <f ca="1" t="shared" si="1456"/>
        <v>104922.761389393</v>
      </c>
      <c r="BM224" s="17">
        <f ca="1">BK224*'Ejercicio 3 - TIR'!$D$5</f>
        <v>15145.7040099261</v>
      </c>
      <c r="BN224" s="17">
        <f ca="1" t="shared" si="1457"/>
        <v>89777.0573794671</v>
      </c>
      <c r="BO224" s="17">
        <f ca="1" t="shared" si="1458"/>
        <v>39197.9044009694</v>
      </c>
      <c r="BP224" s="17">
        <f ca="1" t="shared" si="1459"/>
        <v>-98713.3182133651</v>
      </c>
      <c r="BQ224" s="17">
        <f ca="1" t="shared" ref="BQ224:BT224" si="1672">BE224</f>
        <v>19555.1558602533</v>
      </c>
      <c r="BR224" s="17">
        <f ca="1" t="shared" si="1672"/>
        <v>18890.6398586736</v>
      </c>
      <c r="BS224" s="17">
        <f ca="1" t="shared" si="1672"/>
        <v>19472.106555511</v>
      </c>
      <c r="BT224" s="17">
        <f ca="1" t="shared" si="1672"/>
        <v>18665.4454169239</v>
      </c>
      <c r="BU224" s="17">
        <f ca="1" t="shared" si="1461"/>
        <v>56767.0711393613</v>
      </c>
      <c r="BV224" s="19">
        <f ca="1" t="shared" si="1462"/>
        <v>9.09235428838926</v>
      </c>
    </row>
    <row r="225" ht="15" customHeight="1" spans="1:74">
      <c r="A225" s="15">
        <v>224</v>
      </c>
      <c r="B225" s="16">
        <f ca="1" t="shared" ref="B225:F225" si="1673">RAND()</f>
        <v>0.905340737389322</v>
      </c>
      <c r="C225" s="17">
        <f ca="1">IF(B225&lt;=('Ejercicio 3 - TIR'!$D$13-'Ejercicio 3 - TIR'!$C$13)/('Ejercicio 3 - TIR'!$E$13-'Ejercicio 3 - TIR'!$C$13),'Ejercicio 3 - TIR'!$C$13+SQRT(('Ejercicio 3 - TIR'!$E$13-'Ejercicio 3 - TIR'!$C$13)*('Ejercicio 3 - TIR'!$D$13-'Ejercicio 3 - TIR'!$C$13)*B225),'Ejercicio 3 - TIR'!$E$13-SQRT(('Ejercicio 3 - TIR'!$E$13-'Ejercicio 3 - TIR'!$C$13)*('Ejercicio 3 - TIR'!$E$13-'Ejercicio 3 - TIR'!$D$13)*(1-B225)))</f>
        <v>89342.0867364754</v>
      </c>
      <c r="D225" s="16">
        <f ca="1" t="shared" si="1673"/>
        <v>0.608105626730821</v>
      </c>
      <c r="E225" s="17">
        <f ca="1">IF(D225&lt;=('Ejercicio 3 - TIR'!$D$14-'Ejercicio 3 - TIR'!$C$14)/('Ejercicio 3 - TIR'!$E$14-'Ejercicio 3 - TIR'!$C$14),'Ejercicio 3 - TIR'!$C$14+SQRT(('Ejercicio 3 - TIR'!$E$14-'Ejercicio 3 - TIR'!$C$14)*('Ejercicio 3 - TIR'!$D$14-'Ejercicio 3 - TIR'!$C$14)*D225),'Ejercicio 3 - TIR'!$E$14-SQRT(('Ejercicio 3 - TIR'!$E$14-'Ejercicio 3 - TIR'!$C$14)*('Ejercicio 3 - TIR'!$E$14-'Ejercicio 3 - TIR'!$D$14)*(1-D225)))</f>
        <v>32332.9173742305</v>
      </c>
      <c r="F225" s="16">
        <f ca="1" t="shared" si="1673"/>
        <v>0.0383398745802019</v>
      </c>
      <c r="G225" s="17">
        <f ca="1">IF(F225&lt;=('Ejercicio 3 - TIR'!$D$18-'Ejercicio 3 - TIR'!$C$18)/('Ejercicio 3 - TIR'!$E$18-'Ejercicio 3 - TIR'!$C$18),'Ejercicio 3 - TIR'!$C$18+SQRT(('Ejercicio 3 - TIR'!$E$18-'Ejercicio 3 - TIR'!$C$18)*('Ejercicio 3 - TIR'!$D$18-'Ejercicio 3 - TIR'!$C$18)*F225),'Ejercicio 3 - TIR'!$E$18-SQRT(('Ejercicio 3 - TIR'!$E$18-'Ejercicio 3 - TIR'!$C$18)*('Ejercicio 3 - TIR'!$E$18-'Ejercicio 3 - TIR'!$D$18)*(1-F225)))</f>
        <v>32398.1203445679</v>
      </c>
      <c r="H225" s="16">
        <f ca="1" t="shared" ref="H225:L225" si="1674">RAND()</f>
        <v>0.180101925878448</v>
      </c>
      <c r="I225" s="17">
        <f ca="1">IF(H225&lt;=('Ejercicio 3 - TIR'!$D$18-'Ejercicio 3 - TIR'!$C$18)/('Ejercicio 3 - TIR'!$E$18-'Ejercicio 3 - TIR'!$C$18),'Ejercicio 3 - TIR'!$C$18+SQRT(('Ejercicio 3 - TIR'!$E$18-'Ejercicio 3 - TIR'!$C$18)*('Ejercicio 3 - TIR'!$D$18-'Ejercicio 3 - TIR'!$C$18)*H225),'Ejercicio 3 - TIR'!$E$18-SQRT(('Ejercicio 3 - TIR'!$E$18-'Ejercicio 3 - TIR'!$C$18)*('Ejercicio 3 - TIR'!$E$18-'Ejercicio 3 - TIR'!$D$18)*(1-H225)))</f>
        <v>35197.6233878348</v>
      </c>
      <c r="J225" s="16">
        <f ca="1" t="shared" si="1674"/>
        <v>0.831509806115978</v>
      </c>
      <c r="K225" s="17">
        <f ca="1">IF(J225&lt;=('Ejercicio 3 - TIR'!$D$18-'Ejercicio 3 - TIR'!$C$18)/('Ejercicio 3 - TIR'!$E$18-'Ejercicio 3 - TIR'!$C$18),'Ejercicio 3 - TIR'!$C$18+SQRT(('Ejercicio 3 - TIR'!$E$18-'Ejercicio 3 - TIR'!$C$18)*('Ejercicio 3 - TIR'!$D$18-'Ejercicio 3 - TIR'!$C$18)*J225),'Ejercicio 3 - TIR'!$E$18-SQRT(('Ejercicio 3 - TIR'!$E$18-'Ejercicio 3 - TIR'!$C$18)*('Ejercicio 3 - TIR'!$E$18-'Ejercicio 3 - TIR'!$D$18)*(1-J225)))</f>
        <v>41445.1772841249</v>
      </c>
      <c r="L225" s="16">
        <f ca="1" t="shared" si="1674"/>
        <v>0.978493684454636</v>
      </c>
      <c r="M225" s="17">
        <f ca="1">IF(L225&lt;=('Ejercicio 3 - TIR'!$D$18-'Ejercicio 3 - TIR'!$C$18)/('Ejercicio 3 - TIR'!$E$18-'Ejercicio 3 - TIR'!$C$18),'Ejercicio 3 - TIR'!$C$18+SQRT(('Ejercicio 3 - TIR'!$E$18-'Ejercicio 3 - TIR'!$C$18)*('Ejercicio 3 - TIR'!$D$18-'Ejercicio 3 - TIR'!$C$18)*L225),'Ejercicio 3 - TIR'!$E$18-SQRT(('Ejercicio 3 - TIR'!$E$18-'Ejercicio 3 - TIR'!$C$18)*('Ejercicio 3 - TIR'!$E$18-'Ejercicio 3 - TIR'!$D$18)*(1-L225)))</f>
        <v>43729.9709980074</v>
      </c>
      <c r="N225" s="16">
        <f ca="1" t="shared" ref="N225:R225" si="1675">RAND()</f>
        <v>0.319556296489664</v>
      </c>
      <c r="O225" s="17">
        <f ca="1">IF(N225&lt;=('Ejercicio 3 - TIR'!$D$18-'Ejercicio 3 - TIR'!$C$18)/('Ejercicio 3 - TIR'!$E$18-'Ejercicio 3 - TIR'!$C$18),'Ejercicio 3 - TIR'!$C$18+SQRT(('Ejercicio 3 - TIR'!$E$18-'Ejercicio 3 - TIR'!$C$18)*('Ejercicio 3 - TIR'!$D$18-'Ejercicio 3 - TIR'!$C$18)*N225),'Ejercicio 3 - TIR'!$E$18-SQRT(('Ejercicio 3 - TIR'!$E$18-'Ejercicio 3 - TIR'!$C$18)*('Ejercicio 3 - TIR'!$E$18-'Ejercicio 3 - TIR'!$D$18)*(1-N225)))</f>
        <v>36923.3983327156</v>
      </c>
      <c r="P225" s="16">
        <f ca="1" t="shared" si="1675"/>
        <v>0.776418881791724</v>
      </c>
      <c r="Q225" s="18">
        <f ca="1">IF(P225&lt;=('Ejercicio 3 - TIR'!$D$22-'Ejercicio 3 - TIR'!$C$22)/('Ejercicio 3 - TIR'!$E$22-'Ejercicio 3 - TIR'!$C$22),'Ejercicio 3 - TIR'!$C$22+SQRT(('Ejercicio 3 - TIR'!$E$22-'Ejercicio 3 - TIR'!$C$22)*('Ejercicio 3 - TIR'!$D$22-'Ejercicio 3 - TIR'!$C$22)*P225),'Ejercicio 3 - TIR'!$E$22-SQRT(('Ejercicio 3 - TIR'!$E$22-'Ejercicio 3 - TIR'!$C$22)*('Ejercicio 3 - TIR'!$E$22-'Ejercicio 3 - TIR'!$D$22)*(1-P225)))</f>
        <v>0.159938942879925</v>
      </c>
      <c r="R225" s="16">
        <f ca="1" t="shared" si="1675"/>
        <v>0.672358012241449</v>
      </c>
      <c r="S225" s="18">
        <f ca="1">IF(R225&lt;=('Ejercicio 3 - TIR'!$D$23-'Ejercicio 3 - TIR'!$C$23)/('Ejercicio 3 - TIR'!$E$23-'Ejercicio 3 - TIR'!$C$23),'Ejercicio 3 - TIR'!$C$23+SQRT(('Ejercicio 3 - TIR'!$E$23-'Ejercicio 3 - TIR'!$C$23)*('Ejercicio 3 - TIR'!$D$23-'Ejercicio 3 - TIR'!$C$23)*R225),'Ejercicio 3 - TIR'!$E$23-SQRT(('Ejercicio 3 - TIR'!$E$23-'Ejercicio 3 - TIR'!$C$23)*('Ejercicio 3 - TIR'!$E$23-'Ejercicio 3 - TIR'!$D$23)*(1-R225)))</f>
        <v>0.155715116266175</v>
      </c>
      <c r="T225" s="16">
        <f ca="1" t="shared" ref="T225:X225" si="1676">RAND()</f>
        <v>0.0922155961748079</v>
      </c>
      <c r="U225" s="18">
        <f ca="1">IF(T225&lt;=('Ejercicio 3 - TIR'!$D$24-'Ejercicio 3 - TIR'!$C$24)/('Ejercicio 3 - TIR'!$E$24-'Ejercicio 3 - TIR'!$C$24),'Ejercicio 3 - TIR'!$C$24+SQRT(('Ejercicio 3 - TIR'!$E$24-'Ejercicio 3 - TIR'!$C$24)*('Ejercicio 3 - TIR'!$D$24-'Ejercicio 3 - TIR'!$C$24)*T225),'Ejercicio 3 - TIR'!$E$24-SQRT(('Ejercicio 3 - TIR'!$E$24-'Ejercicio 3 - TIR'!$C$24)*('Ejercicio 3 - TIR'!$E$24-'Ejercicio 3 - TIR'!$D$24)*(1-T225)))</f>
        <v>0.163915917216163</v>
      </c>
      <c r="V225" s="16">
        <f ca="1" t="shared" si="1676"/>
        <v>0.593927724563613</v>
      </c>
      <c r="W225" s="18">
        <f ca="1">IF(V225&lt;=('Ejercicio 3 - TIR'!$D$25-'Ejercicio 3 - TIR'!$C$25)/('Ejercicio 3 - TIR'!$E$25-'Ejercicio 3 - TIR'!$C$25),'Ejercicio 3 - TIR'!$C$25+SQRT(('Ejercicio 3 - TIR'!$E$25-'Ejercicio 3 - TIR'!$C$25)*('Ejercicio 3 - TIR'!$D$25-'Ejercicio 3 - TIR'!$C$25)*V225),'Ejercicio 3 - TIR'!$E$25-SQRT(('Ejercicio 3 - TIR'!$E$25-'Ejercicio 3 - TIR'!$C$25)*('Ejercicio 3 - TIR'!$E$25-'Ejercicio 3 - TIR'!$D$25)*(1-V225)))</f>
        <v>0.212300491196471</v>
      </c>
      <c r="X225" s="16">
        <f ca="1" t="shared" si="1676"/>
        <v>0.852774893598869</v>
      </c>
      <c r="Y225" s="18">
        <f ca="1">IF(X225&lt;=('Ejercicio 3 - TIR'!$D$26-'Ejercicio 3 - TIR'!$C$26)/('Ejercicio 3 - TIR'!$E$26-'Ejercicio 3 - TIR'!$C$26),'Ejercicio 3 - TIR'!$C$26+SQRT(('Ejercicio 3 - TIR'!$E$26-'Ejercicio 3 - TIR'!$C$26)*('Ejercicio 3 - TIR'!$D$26-'Ejercicio 3 - TIR'!$C$26)*X225),'Ejercicio 3 - TIR'!$E$26-SQRT(('Ejercicio 3 - TIR'!$E$26-'Ejercicio 3 - TIR'!$C$26)*('Ejercicio 3 - TIR'!$E$26-'Ejercicio 3 - TIR'!$D$26)*(1-X225)))</f>
        <v>0.251803979455141</v>
      </c>
      <c r="Z225" s="16">
        <f ca="1" t="shared" si="1432"/>
        <v>1.15993894287993</v>
      </c>
      <c r="AA225" s="16">
        <f ca="1" t="shared" si="1433"/>
        <v>1.34055897023214</v>
      </c>
      <c r="AB225" s="16">
        <f ca="1" t="shared" si="1434"/>
        <v>1.56029792342009</v>
      </c>
      <c r="AC225" s="16">
        <f ca="1" t="shared" si="1435"/>
        <v>1.89154993897501</v>
      </c>
      <c r="AD225" s="16">
        <f ca="1" t="shared" si="1436"/>
        <v>2.36784974094705</v>
      </c>
      <c r="AE225" s="15">
        <f ca="1" t="shared" si="1437"/>
        <v>5171.2926250584</v>
      </c>
      <c r="AF225" s="15">
        <f ca="1" t="shared" si="1438"/>
        <v>5976.54105741578</v>
      </c>
      <c r="AG225" s="15">
        <f ca="1" t="shared" si="1439"/>
        <v>6956.19126662214</v>
      </c>
      <c r="AH225" s="15">
        <f ca="1" t="shared" si="1440"/>
        <v>8432.99408938262</v>
      </c>
      <c r="AI225" s="15">
        <f ca="1" t="shared" si="1441"/>
        <v>10556.4555598109</v>
      </c>
      <c r="AJ225" s="17">
        <f ca="1" t="shared" si="1442"/>
        <v>37579.8414637746</v>
      </c>
      <c r="AK225" s="17">
        <f ca="1" t="shared" si="1443"/>
        <v>47184.4897634144</v>
      </c>
      <c r="AL225" s="17">
        <f ca="1" t="shared" si="1444"/>
        <v>64666.8240521977</v>
      </c>
      <c r="AM225" s="17">
        <f ca="1" t="shared" si="1445"/>
        <v>82717.42397266</v>
      </c>
      <c r="AN225" s="17">
        <f ca="1" t="shared" si="1446"/>
        <v>87429.0591770054</v>
      </c>
      <c r="AO225" s="17">
        <f ca="1">C225/'Ejercicio 3 - TIR'!$D$7</f>
        <v>17868.4173472951</v>
      </c>
      <c r="AP225" s="17">
        <f ca="1" t="shared" si="1447"/>
        <v>19711.4241164796</v>
      </c>
      <c r="AQ225" s="17">
        <f ca="1" t="shared" si="1448"/>
        <v>29316.0724161193</v>
      </c>
      <c r="AR225" s="17">
        <f ca="1" t="shared" si="1449"/>
        <v>46798.4067049026</v>
      </c>
      <c r="AS225" s="17">
        <f ca="1" t="shared" si="1450"/>
        <v>64849.0066253649</v>
      </c>
      <c r="AT225" s="17">
        <f ca="1" t="shared" si="1451"/>
        <v>69560.6418297104</v>
      </c>
      <c r="AU225" s="17">
        <f ca="1">AP225*'Ejercicio 3 - TIR'!$D$5</f>
        <v>9855.71205823978</v>
      </c>
      <c r="AV225" s="17">
        <f ca="1">AQ225*'Ejercicio 3 - TIR'!$D$5</f>
        <v>14658.0362080597</v>
      </c>
      <c r="AW225" s="17">
        <f ca="1">AR225*'Ejercicio 3 - TIR'!$D$5</f>
        <v>23399.2033524513</v>
      </c>
      <c r="AX225" s="17">
        <f ca="1">AS225*'Ejercicio 3 - TIR'!$D$5</f>
        <v>32424.5033126824</v>
      </c>
      <c r="AY225" s="17">
        <f ca="1">AT225*'Ejercicio 3 - TIR'!$D$5</f>
        <v>34780.3209148552</v>
      </c>
      <c r="AZ225" s="17">
        <f ca="1" t="shared" ref="AZ225:BD225" si="1677">AJ225-AU225-AE225</f>
        <v>22552.8367804765</v>
      </c>
      <c r="BA225" s="17">
        <f ca="1" t="shared" si="1677"/>
        <v>26549.912497939</v>
      </c>
      <c r="BB225" s="17">
        <f ca="1" t="shared" si="1677"/>
        <v>34311.4294331242</v>
      </c>
      <c r="BC225" s="17">
        <f ca="1" t="shared" si="1677"/>
        <v>41859.9265705949</v>
      </c>
      <c r="BD225" s="17">
        <f ca="1" t="shared" si="1677"/>
        <v>42092.2827023394</v>
      </c>
      <c r="BE225" s="17">
        <f ca="1" t="shared" ref="BE225:BI225" si="1678">AZ225/Z225</f>
        <v>19443.1240703771</v>
      </c>
      <c r="BF225" s="17">
        <f ca="1" t="shared" si="1678"/>
        <v>19805.1059949578</v>
      </c>
      <c r="BG225" s="17">
        <f ca="1" t="shared" si="1678"/>
        <v>21990.3064139926</v>
      </c>
      <c r="BH225" s="17">
        <f ca="1" t="shared" si="1678"/>
        <v>22129.9611012532</v>
      </c>
      <c r="BI225" s="17">
        <f ca="1" t="shared" si="1678"/>
        <v>17776.5852175671</v>
      </c>
      <c r="BJ225" s="17">
        <f ca="1" t="shared" si="1454"/>
        <v>76559.490028634</v>
      </c>
      <c r="BK225" s="17">
        <f ca="1" t="shared" si="1455"/>
        <v>42309.7273869264</v>
      </c>
      <c r="BL225" s="17">
        <f ca="1" t="shared" si="1456"/>
        <v>118869.21741556</v>
      </c>
      <c r="BM225" s="17">
        <f ca="1">BK225*'Ejercicio 3 - TIR'!$D$5</f>
        <v>21154.8636934632</v>
      </c>
      <c r="BN225" s="17">
        <f ca="1" t="shared" si="1457"/>
        <v>97714.3537220972</v>
      </c>
      <c r="BO225" s="17">
        <f ca="1" t="shared" si="1458"/>
        <v>41267.126047878</v>
      </c>
      <c r="BP225" s="17">
        <f ca="1" t="shared" si="1459"/>
        <v>-121675.004110706</v>
      </c>
      <c r="BQ225" s="17">
        <f ca="1" t="shared" ref="BQ225:BT225" si="1679">BE225</f>
        <v>19443.1240703771</v>
      </c>
      <c r="BR225" s="17">
        <f ca="1" t="shared" si="1679"/>
        <v>19805.1059949578</v>
      </c>
      <c r="BS225" s="17">
        <f ca="1" t="shared" si="1679"/>
        <v>21990.3064139926</v>
      </c>
      <c r="BT225" s="17">
        <f ca="1" t="shared" si="1679"/>
        <v>22129.9611012532</v>
      </c>
      <c r="BU225" s="17">
        <f ca="1" t="shared" si="1461"/>
        <v>59043.7112654451</v>
      </c>
      <c r="BV225" s="19">
        <f ca="1" t="shared" si="1462"/>
        <v>4.56768032927271</v>
      </c>
    </row>
    <row r="226" ht="15" customHeight="1" spans="1:74">
      <c r="A226" s="15">
        <v>225</v>
      </c>
      <c r="B226" s="16">
        <f ca="1" t="shared" ref="B226:F226" si="1680">RAND()</f>
        <v>0.201673983896929</v>
      </c>
      <c r="C226" s="17">
        <f ca="1">IF(B226&lt;=('Ejercicio 3 - TIR'!$D$13-'Ejercicio 3 - TIR'!$C$13)/('Ejercicio 3 - TIR'!$E$13-'Ejercicio 3 - TIR'!$C$13),'Ejercicio 3 - TIR'!$C$13+SQRT(('Ejercicio 3 - TIR'!$E$13-'Ejercicio 3 - TIR'!$C$13)*('Ejercicio 3 - TIR'!$D$13-'Ejercicio 3 - TIR'!$C$13)*B226),'Ejercicio 3 - TIR'!$E$13-SQRT(('Ejercicio 3 - TIR'!$E$13-'Ejercicio 3 - TIR'!$C$13)*('Ejercicio 3 - TIR'!$E$13-'Ejercicio 3 - TIR'!$D$13)*(1-B226)))</f>
        <v>68981.6253294586</v>
      </c>
      <c r="D226" s="16">
        <f ca="1" t="shared" si="1680"/>
        <v>0.17793560591132</v>
      </c>
      <c r="E226" s="17">
        <f ca="1">IF(D226&lt;=('Ejercicio 3 - TIR'!$D$14-'Ejercicio 3 - TIR'!$C$14)/('Ejercicio 3 - TIR'!$E$14-'Ejercicio 3 - TIR'!$C$14),'Ejercicio 3 - TIR'!$C$14+SQRT(('Ejercicio 3 - TIR'!$E$14-'Ejercicio 3 - TIR'!$C$14)*('Ejercicio 3 - TIR'!$D$14-'Ejercicio 3 - TIR'!$C$14)*D226),'Ejercicio 3 - TIR'!$E$14-SQRT(('Ejercicio 3 - TIR'!$E$14-'Ejercicio 3 - TIR'!$C$14)*('Ejercicio 3 - TIR'!$E$14-'Ejercicio 3 - TIR'!$D$14)*(1-D226)))</f>
        <v>28653.1042201598</v>
      </c>
      <c r="F226" s="16">
        <f ca="1" t="shared" si="1680"/>
        <v>0.352114516457196</v>
      </c>
      <c r="G226" s="17">
        <f ca="1">IF(F226&lt;=('Ejercicio 3 - TIR'!$D$18-'Ejercicio 3 - TIR'!$C$18)/('Ejercicio 3 - TIR'!$E$18-'Ejercicio 3 - TIR'!$C$18),'Ejercicio 3 - TIR'!$C$18+SQRT(('Ejercicio 3 - TIR'!$E$18-'Ejercicio 3 - TIR'!$C$18)*('Ejercicio 3 - TIR'!$D$18-'Ejercicio 3 - TIR'!$C$18)*F226),'Ejercicio 3 - TIR'!$E$18-SQRT(('Ejercicio 3 - TIR'!$E$18-'Ejercicio 3 - TIR'!$C$18)*('Ejercicio 3 - TIR'!$E$18-'Ejercicio 3 - TIR'!$D$18)*(1-F226)))</f>
        <v>37267.5427393707</v>
      </c>
      <c r="H226" s="16">
        <f ca="1" t="shared" ref="H226:L226" si="1681">RAND()</f>
        <v>0.615167070538779</v>
      </c>
      <c r="I226" s="17">
        <f ca="1">IF(H226&lt;=('Ejercicio 3 - TIR'!$D$18-'Ejercicio 3 - TIR'!$C$18)/('Ejercicio 3 - TIR'!$E$18-'Ejercicio 3 - TIR'!$C$18),'Ejercicio 3 - TIR'!$C$18+SQRT(('Ejercicio 3 - TIR'!$E$18-'Ejercicio 3 - TIR'!$C$18)*('Ejercicio 3 - TIR'!$D$18-'Ejercicio 3 - TIR'!$C$18)*H226),'Ejercicio 3 - TIR'!$E$18-SQRT(('Ejercicio 3 - TIR'!$E$18-'Ejercicio 3 - TIR'!$C$18)*('Ejercicio 3 - TIR'!$E$18-'Ejercicio 3 - TIR'!$D$18)*(1-H226)))</f>
        <v>39605.9908692866</v>
      </c>
      <c r="J226" s="16">
        <f ca="1" t="shared" si="1681"/>
        <v>0.921557366822721</v>
      </c>
      <c r="K226" s="17">
        <f ca="1">IF(J226&lt;=('Ejercicio 3 - TIR'!$D$18-'Ejercicio 3 - TIR'!$C$18)/('Ejercicio 3 - TIR'!$E$18-'Ejercicio 3 - TIR'!$C$18),'Ejercicio 3 - TIR'!$C$18+SQRT(('Ejercicio 3 - TIR'!$E$18-'Ejercicio 3 - TIR'!$C$18)*('Ejercicio 3 - TIR'!$D$18-'Ejercicio 3 - TIR'!$C$18)*J226),'Ejercicio 3 - TIR'!$E$18-SQRT(('Ejercicio 3 - TIR'!$E$18-'Ejercicio 3 - TIR'!$C$18)*('Ejercicio 3 - TIR'!$E$18-'Ejercicio 3 - TIR'!$D$18)*(1-J226)))</f>
        <v>42574.4696480366</v>
      </c>
      <c r="L226" s="16">
        <f ca="1" t="shared" si="1681"/>
        <v>0.269453560517058</v>
      </c>
      <c r="M226" s="17">
        <f ca="1">IF(L226&lt;=('Ejercicio 3 - TIR'!$D$18-'Ejercicio 3 - TIR'!$C$18)/('Ejercicio 3 - TIR'!$E$18-'Ejercicio 3 - TIR'!$C$18),'Ejercicio 3 - TIR'!$C$18+SQRT(('Ejercicio 3 - TIR'!$E$18-'Ejercicio 3 - TIR'!$C$18)*('Ejercicio 3 - TIR'!$D$18-'Ejercicio 3 - TIR'!$C$18)*L226),'Ejercicio 3 - TIR'!$E$18-SQRT(('Ejercicio 3 - TIR'!$E$18-'Ejercicio 3 - TIR'!$C$18)*('Ejercicio 3 - TIR'!$E$18-'Ejercicio 3 - TIR'!$D$18)*(1-L226)))</f>
        <v>36357.5179179896</v>
      </c>
      <c r="N226" s="16">
        <f ca="1" t="shared" ref="N226:R226" si="1682">RAND()</f>
        <v>0.390537836362619</v>
      </c>
      <c r="O226" s="17">
        <f ca="1">IF(N226&lt;=('Ejercicio 3 - TIR'!$D$18-'Ejercicio 3 - TIR'!$C$18)/('Ejercicio 3 - TIR'!$E$18-'Ejercicio 3 - TIR'!$C$18),'Ejercicio 3 - TIR'!$C$18+SQRT(('Ejercicio 3 - TIR'!$E$18-'Ejercicio 3 - TIR'!$C$18)*('Ejercicio 3 - TIR'!$D$18-'Ejercicio 3 - TIR'!$C$18)*N226),'Ejercicio 3 - TIR'!$E$18-SQRT(('Ejercicio 3 - TIR'!$E$18-'Ejercicio 3 - TIR'!$C$18)*('Ejercicio 3 - TIR'!$E$18-'Ejercicio 3 - TIR'!$D$18)*(1-N226)))</f>
        <v>37653.8013728077</v>
      </c>
      <c r="P226" s="16">
        <f ca="1" t="shared" si="1682"/>
        <v>0.584410828768951</v>
      </c>
      <c r="Q226" s="18">
        <f ca="1">IF(P226&lt;=('Ejercicio 3 - TIR'!$D$22-'Ejercicio 3 - TIR'!$C$22)/('Ejercicio 3 - TIR'!$E$22-'Ejercicio 3 - TIR'!$C$22),'Ejercicio 3 - TIR'!$C$22+SQRT(('Ejercicio 3 - TIR'!$E$22-'Ejercicio 3 - TIR'!$C$22)*('Ejercicio 3 - TIR'!$D$22-'Ejercicio 3 - TIR'!$C$22)*P226),'Ejercicio 3 - TIR'!$E$22-SQRT(('Ejercicio 3 - TIR'!$E$22-'Ejercicio 3 - TIR'!$C$22)*('Ejercicio 3 - TIR'!$E$22-'Ejercicio 3 - TIR'!$D$22)*(1-P226)))</f>
        <v>0.152649305160273</v>
      </c>
      <c r="R226" s="16">
        <f ca="1" t="shared" si="1682"/>
        <v>0.989769132382695</v>
      </c>
      <c r="S226" s="18">
        <f ca="1">IF(R226&lt;=('Ejercicio 3 - TIR'!$D$23-'Ejercicio 3 - TIR'!$C$23)/('Ejercicio 3 - TIR'!$E$23-'Ejercicio 3 - TIR'!$C$23),'Ejercicio 3 - TIR'!$C$23+SQRT(('Ejercicio 3 - TIR'!$E$23-'Ejercicio 3 - TIR'!$C$23)*('Ejercicio 3 - TIR'!$D$23-'Ejercicio 3 - TIR'!$C$23)*R226),'Ejercicio 3 - TIR'!$E$23-SQRT(('Ejercicio 3 - TIR'!$E$23-'Ejercicio 3 - TIR'!$C$23)*('Ejercicio 3 - TIR'!$E$23-'Ejercicio 3 - TIR'!$D$23)*(1-R226)))</f>
        <v>0.175708664344152</v>
      </c>
      <c r="T226" s="16">
        <f ca="1" t="shared" ref="T226:X226" si="1683">RAND()</f>
        <v>0.905375516621539</v>
      </c>
      <c r="U226" s="18">
        <f ca="1">IF(T226&lt;=('Ejercicio 3 - TIR'!$D$24-'Ejercicio 3 - TIR'!$C$24)/('Ejercicio 3 - TIR'!$E$24-'Ejercicio 3 - TIR'!$C$24),'Ejercicio 3 - TIR'!$C$24+SQRT(('Ejercicio 3 - TIR'!$E$24-'Ejercicio 3 - TIR'!$C$24)*('Ejercicio 3 - TIR'!$D$24-'Ejercicio 3 - TIR'!$C$24)*T226),'Ejercicio 3 - TIR'!$E$24-SQRT(('Ejercicio 3 - TIR'!$E$24-'Ejercicio 3 - TIR'!$C$24)*('Ejercicio 3 - TIR'!$E$24-'Ejercicio 3 - TIR'!$D$24)*(1-T226)))</f>
        <v>0.203722759648525</v>
      </c>
      <c r="V226" s="16">
        <f ca="1" t="shared" si="1683"/>
        <v>0.701983025871183</v>
      </c>
      <c r="W226" s="18">
        <f ca="1">IF(V226&lt;=('Ejercicio 3 - TIR'!$D$25-'Ejercicio 3 - TIR'!$C$25)/('Ejercicio 3 - TIR'!$E$25-'Ejercicio 3 - TIR'!$C$25),'Ejercicio 3 - TIR'!$C$25+SQRT(('Ejercicio 3 - TIR'!$E$25-'Ejercicio 3 - TIR'!$C$25)*('Ejercicio 3 - TIR'!$D$25-'Ejercicio 3 - TIR'!$C$25)*V226),'Ejercicio 3 - TIR'!$E$25-SQRT(('Ejercicio 3 - TIR'!$E$25-'Ejercicio 3 - TIR'!$C$25)*('Ejercicio 3 - TIR'!$E$25-'Ejercicio 3 - TIR'!$D$25)*(1-V226)))</f>
        <v>0.217703569710402</v>
      </c>
      <c r="X226" s="16">
        <f ca="1" t="shared" si="1683"/>
        <v>0.0277270864299368</v>
      </c>
      <c r="Y226" s="18">
        <f ca="1">IF(X226&lt;=('Ejercicio 3 - TIR'!$D$26-'Ejercicio 3 - TIR'!$C$26)/('Ejercicio 3 - TIR'!$E$26-'Ejercicio 3 - TIR'!$C$26),'Ejercicio 3 - TIR'!$C$26+SQRT(('Ejercicio 3 - TIR'!$E$26-'Ejercicio 3 - TIR'!$C$26)*('Ejercicio 3 - TIR'!$D$26-'Ejercicio 3 - TIR'!$C$26)*X226),'Ejercicio 3 - TIR'!$E$26-SQRT(('Ejercicio 3 - TIR'!$E$26-'Ejercicio 3 - TIR'!$C$26)*('Ejercicio 3 - TIR'!$E$26-'Ejercicio 3 - TIR'!$D$26)*(1-X226)))</f>
        <v>0.198652348430388</v>
      </c>
      <c r="Z226" s="16">
        <f ca="1" t="shared" si="1432"/>
        <v>1.15264930516027</v>
      </c>
      <c r="AA226" s="16">
        <f ca="1" t="shared" si="1433"/>
        <v>1.3551797750272</v>
      </c>
      <c r="AB226" s="16">
        <f ca="1" t="shared" si="1434"/>
        <v>1.63126073861561</v>
      </c>
      <c r="AC226" s="16">
        <f ca="1" t="shared" si="1435"/>
        <v>1.98639202454065</v>
      </c>
      <c r="AD226" s="16">
        <f ca="1" t="shared" si="1436"/>
        <v>2.38099346511905</v>
      </c>
      <c r="AE226" s="15">
        <f ca="1" t="shared" si="1437"/>
        <v>4373.87644989226</v>
      </c>
      <c r="AF226" s="15">
        <f ca="1" t="shared" si="1438"/>
        <v>5142.40443890918</v>
      </c>
      <c r="AG226" s="15">
        <f ca="1" t="shared" si="1439"/>
        <v>6190.02926243258</v>
      </c>
      <c r="AH226" s="15">
        <f ca="1" t="shared" si="1440"/>
        <v>7537.620729476</v>
      </c>
      <c r="AI226" s="15">
        <f ca="1" t="shared" si="1441"/>
        <v>9034.98678896397</v>
      </c>
      <c r="AJ226" s="17">
        <f ca="1" t="shared" si="1442"/>
        <v>42956.4072435664</v>
      </c>
      <c r="AK226" s="17">
        <f ca="1" t="shared" si="1443"/>
        <v>53673.2377959691</v>
      </c>
      <c r="AL226" s="17">
        <f ca="1" t="shared" si="1444"/>
        <v>69450.0608042239</v>
      </c>
      <c r="AM226" s="17">
        <f ca="1" t="shared" si="1445"/>
        <v>72220.2836243884</v>
      </c>
      <c r="AN226" s="17">
        <f ca="1" t="shared" si="1446"/>
        <v>89653.4550055456</v>
      </c>
      <c r="AO226" s="17">
        <f ca="1">C226/'Ejercicio 3 - TIR'!$D$7</f>
        <v>13796.3250658917</v>
      </c>
      <c r="AP226" s="17">
        <f ca="1" t="shared" si="1447"/>
        <v>29160.0821776747</v>
      </c>
      <c r="AQ226" s="17">
        <f ca="1" t="shared" si="1448"/>
        <v>39876.9127300774</v>
      </c>
      <c r="AR226" s="17">
        <f ca="1" t="shared" si="1449"/>
        <v>55653.7357383322</v>
      </c>
      <c r="AS226" s="17">
        <f ca="1" t="shared" si="1450"/>
        <v>58423.9585584967</v>
      </c>
      <c r="AT226" s="17">
        <f ca="1" t="shared" si="1451"/>
        <v>75857.1299396539</v>
      </c>
      <c r="AU226" s="17">
        <f ca="1">AP226*'Ejercicio 3 - TIR'!$D$5</f>
        <v>14580.0410888373</v>
      </c>
      <c r="AV226" s="17">
        <f ca="1">AQ226*'Ejercicio 3 - TIR'!$D$5</f>
        <v>19938.4563650387</v>
      </c>
      <c r="AW226" s="17">
        <f ca="1">AR226*'Ejercicio 3 - TIR'!$D$5</f>
        <v>27826.8678691661</v>
      </c>
      <c r="AX226" s="17">
        <f ca="1">AS226*'Ejercicio 3 - TIR'!$D$5</f>
        <v>29211.9792792483</v>
      </c>
      <c r="AY226" s="17">
        <f ca="1">AT226*'Ejercicio 3 - TIR'!$D$5</f>
        <v>37928.564969827</v>
      </c>
      <c r="AZ226" s="17">
        <f ca="1" t="shared" ref="AZ226:BD226" si="1684">AJ226-AU226-AE226</f>
        <v>24002.4897048368</v>
      </c>
      <c r="BA226" s="17">
        <f ca="1" t="shared" si="1684"/>
        <v>28592.3769920212</v>
      </c>
      <c r="BB226" s="17">
        <f ca="1" t="shared" si="1684"/>
        <v>35433.1636726252</v>
      </c>
      <c r="BC226" s="17">
        <f ca="1" t="shared" si="1684"/>
        <v>35470.6836156641</v>
      </c>
      <c r="BD226" s="17">
        <f ca="1" t="shared" si="1684"/>
        <v>42689.9032467547</v>
      </c>
      <c r="BE226" s="17">
        <f ca="1" t="shared" ref="BE226:BI226" si="1685">AZ226/Z226</f>
        <v>20823.7575795001</v>
      </c>
      <c r="BF226" s="17">
        <f ca="1" t="shared" si="1685"/>
        <v>21098.5859728074</v>
      </c>
      <c r="BG226" s="17">
        <f ca="1" t="shared" si="1685"/>
        <v>21721.3366532048</v>
      </c>
      <c r="BH226" s="17">
        <f ca="1" t="shared" si="1685"/>
        <v>17856.8395248499</v>
      </c>
      <c r="BI226" s="17">
        <f ca="1" t="shared" si="1685"/>
        <v>17929.4499847022</v>
      </c>
      <c r="BJ226" s="17">
        <f ca="1" t="shared" si="1454"/>
        <v>68222.8539035753</v>
      </c>
      <c r="BK226" s="17">
        <f ca="1" t="shared" si="1455"/>
        <v>32848.9598245462</v>
      </c>
      <c r="BL226" s="17">
        <f ca="1" t="shared" si="1456"/>
        <v>101071.813728122</v>
      </c>
      <c r="BM226" s="17">
        <f ca="1">BK226*'Ejercicio 3 - TIR'!$D$5</f>
        <v>16424.4799122731</v>
      </c>
      <c r="BN226" s="17">
        <f ca="1" t="shared" si="1457"/>
        <v>84647.3338158485</v>
      </c>
      <c r="BO226" s="17">
        <f ca="1" t="shared" si="1458"/>
        <v>35551.2667531056</v>
      </c>
      <c r="BP226" s="17">
        <f ca="1" t="shared" si="1459"/>
        <v>-97634.7295496183</v>
      </c>
      <c r="BQ226" s="17">
        <f ca="1" t="shared" ref="BQ226:BT226" si="1686">BE226</f>
        <v>20823.7575795001</v>
      </c>
      <c r="BR226" s="17">
        <f ca="1" t="shared" si="1686"/>
        <v>21098.5859728074</v>
      </c>
      <c r="BS226" s="17">
        <f ca="1" t="shared" si="1686"/>
        <v>21721.3366532048</v>
      </c>
      <c r="BT226" s="17">
        <f ca="1" t="shared" si="1686"/>
        <v>17856.8395248499</v>
      </c>
      <c r="BU226" s="17">
        <f ca="1" t="shared" si="1461"/>
        <v>53480.7167378078</v>
      </c>
      <c r="BV226" s="19">
        <f ca="1" t="shared" si="1462"/>
        <v>10.1585591960721</v>
      </c>
    </row>
    <row r="227" ht="15" customHeight="1" spans="1:74">
      <c r="A227" s="15">
        <v>226</v>
      </c>
      <c r="B227" s="16">
        <f ca="1" t="shared" ref="B227:F227" si="1687">RAND()</f>
        <v>0.795621733921486</v>
      </c>
      <c r="C227" s="17">
        <f ca="1">IF(B227&lt;=('Ejercicio 3 - TIR'!$D$13-'Ejercicio 3 - TIR'!$C$13)/('Ejercicio 3 - TIR'!$E$13-'Ejercicio 3 - TIR'!$C$13),'Ejercicio 3 - TIR'!$C$13+SQRT(('Ejercicio 3 - TIR'!$E$13-'Ejercicio 3 - TIR'!$C$13)*('Ejercicio 3 - TIR'!$D$13-'Ejercicio 3 - TIR'!$C$13)*B227),'Ejercicio 3 - TIR'!$E$13-SQRT(('Ejercicio 3 - TIR'!$E$13-'Ejercicio 3 - TIR'!$C$13)*('Ejercicio 3 - TIR'!$E$13-'Ejercicio 3 - TIR'!$D$13)*(1-B227)))</f>
        <v>84339.4151037001</v>
      </c>
      <c r="D227" s="16">
        <f ca="1" t="shared" si="1687"/>
        <v>0.0250037279475821</v>
      </c>
      <c r="E227" s="17">
        <f ca="1">IF(D227&lt;=('Ejercicio 3 - TIR'!$D$14-'Ejercicio 3 - TIR'!$C$14)/('Ejercicio 3 - TIR'!$E$14-'Ejercicio 3 - TIR'!$C$14),'Ejercicio 3 - TIR'!$C$14+SQRT(('Ejercicio 3 - TIR'!$E$14-'Ejercicio 3 - TIR'!$C$14)*('Ejercicio 3 - TIR'!$D$14-'Ejercicio 3 - TIR'!$C$14)*D227),'Ejercicio 3 - TIR'!$E$14-SQRT(('Ejercicio 3 - TIR'!$E$14-'Ejercicio 3 - TIR'!$C$14)*('Ejercicio 3 - TIR'!$E$14-'Ejercicio 3 - TIR'!$D$14)*(1-D227)))</f>
        <v>26369.4084840064</v>
      </c>
      <c r="F227" s="16">
        <f ca="1" t="shared" si="1687"/>
        <v>0.692368769090877</v>
      </c>
      <c r="G227" s="17">
        <f ca="1">IF(F227&lt;=('Ejercicio 3 - TIR'!$D$18-'Ejercicio 3 - TIR'!$C$18)/('Ejercicio 3 - TIR'!$E$18-'Ejercicio 3 - TIR'!$C$18),'Ejercicio 3 - TIR'!$C$18+SQRT(('Ejercicio 3 - TIR'!$E$18-'Ejercicio 3 - TIR'!$C$18)*('Ejercicio 3 - TIR'!$D$18-'Ejercicio 3 - TIR'!$C$18)*F227),'Ejercicio 3 - TIR'!$E$18-SQRT(('Ejercicio 3 - TIR'!$E$18-'Ejercicio 3 - TIR'!$C$18)*('Ejercicio 3 - TIR'!$E$18-'Ejercicio 3 - TIR'!$D$18)*(1-F227)))</f>
        <v>40196.6321899958</v>
      </c>
      <c r="H227" s="16">
        <f ca="1" t="shared" ref="H227:L227" si="1688">RAND()</f>
        <v>0.374576717067923</v>
      </c>
      <c r="I227" s="17">
        <f ca="1">IF(H227&lt;=('Ejercicio 3 - TIR'!$D$18-'Ejercicio 3 - TIR'!$C$18)/('Ejercicio 3 - TIR'!$E$18-'Ejercicio 3 - TIR'!$C$18),'Ejercicio 3 - TIR'!$C$18+SQRT(('Ejercicio 3 - TIR'!$E$18-'Ejercicio 3 - TIR'!$C$18)*('Ejercicio 3 - TIR'!$D$18-'Ejercicio 3 - TIR'!$C$18)*H227),'Ejercicio 3 - TIR'!$E$18-SQRT(('Ejercicio 3 - TIR'!$E$18-'Ejercicio 3 - TIR'!$C$18)*('Ejercicio 3 - TIR'!$E$18-'Ejercicio 3 - TIR'!$D$18)*(1-H227)))</f>
        <v>37495.7659755484</v>
      </c>
      <c r="J227" s="16">
        <f ca="1" t="shared" si="1688"/>
        <v>0.47263644488612</v>
      </c>
      <c r="K227" s="17">
        <f ca="1">IF(J227&lt;=('Ejercicio 3 - TIR'!$D$18-'Ejercicio 3 - TIR'!$C$18)/('Ejercicio 3 - TIR'!$E$18-'Ejercicio 3 - TIR'!$C$18),'Ejercicio 3 - TIR'!$C$18+SQRT(('Ejercicio 3 - TIR'!$E$18-'Ejercicio 3 - TIR'!$C$18)*('Ejercicio 3 - TIR'!$D$18-'Ejercicio 3 - TIR'!$C$18)*J227),'Ejercicio 3 - TIR'!$E$18-SQRT(('Ejercicio 3 - TIR'!$E$18-'Ejercicio 3 - TIR'!$C$18)*('Ejercicio 3 - TIR'!$E$18-'Ejercicio 3 - TIR'!$D$18)*(1-J227)))</f>
        <v>38419.9445801572</v>
      </c>
      <c r="L227" s="16">
        <f ca="1" t="shared" si="1688"/>
        <v>0.324575619673355</v>
      </c>
      <c r="M227" s="17">
        <f ca="1">IF(L227&lt;=('Ejercicio 3 - TIR'!$D$18-'Ejercicio 3 - TIR'!$C$18)/('Ejercicio 3 - TIR'!$E$18-'Ejercicio 3 - TIR'!$C$18),'Ejercicio 3 - TIR'!$C$18+SQRT(('Ejercicio 3 - TIR'!$E$18-'Ejercicio 3 - TIR'!$C$18)*('Ejercicio 3 - TIR'!$D$18-'Ejercicio 3 - TIR'!$C$18)*L227),'Ejercicio 3 - TIR'!$E$18-SQRT(('Ejercicio 3 - TIR'!$E$18-'Ejercicio 3 - TIR'!$C$18)*('Ejercicio 3 - TIR'!$E$18-'Ejercicio 3 - TIR'!$D$18)*(1-L227)))</f>
        <v>36977.5599568189</v>
      </c>
      <c r="N227" s="16">
        <f ca="1" t="shared" ref="N227:R227" si="1689">RAND()</f>
        <v>0.764191658429004</v>
      </c>
      <c r="O227" s="17">
        <f ca="1">IF(N227&lt;=('Ejercicio 3 - TIR'!$D$18-'Ejercicio 3 - TIR'!$C$18)/('Ejercicio 3 - TIR'!$E$18-'Ejercicio 3 - TIR'!$C$18),'Ejercicio 3 - TIR'!$C$18+SQRT(('Ejercicio 3 - TIR'!$E$18-'Ejercicio 3 - TIR'!$C$18)*('Ejercicio 3 - TIR'!$D$18-'Ejercicio 3 - TIR'!$C$18)*N227),'Ejercicio 3 - TIR'!$E$18-SQRT(('Ejercicio 3 - TIR'!$E$18-'Ejercicio 3 - TIR'!$C$18)*('Ejercicio 3 - TIR'!$E$18-'Ejercicio 3 - TIR'!$D$18)*(1-N227)))</f>
        <v>40794.571886499</v>
      </c>
      <c r="P227" s="16">
        <f ca="1" t="shared" si="1689"/>
        <v>0.396969841285657</v>
      </c>
      <c r="Q227" s="18">
        <f ca="1">IF(P227&lt;=('Ejercicio 3 - TIR'!$D$22-'Ejercicio 3 - TIR'!$C$22)/('Ejercicio 3 - TIR'!$E$22-'Ejercicio 3 - TIR'!$C$22),'Ejercicio 3 - TIR'!$C$22+SQRT(('Ejercicio 3 - TIR'!$E$22-'Ejercicio 3 - TIR'!$C$22)*('Ejercicio 3 - TIR'!$D$22-'Ejercicio 3 - TIR'!$C$22)*P227),'Ejercicio 3 - TIR'!$E$22-SQRT(('Ejercicio 3 - TIR'!$E$22-'Ejercicio 3 - TIR'!$C$22)*('Ejercicio 3 - TIR'!$E$22-'Ejercicio 3 - TIR'!$D$22)*(1-P227)))</f>
        <v>0.14673098790382</v>
      </c>
      <c r="R227" s="16">
        <f ca="1" t="shared" si="1689"/>
        <v>0.102883943732604</v>
      </c>
      <c r="S227" s="18">
        <f ca="1">IF(R227&lt;=('Ejercicio 3 - TIR'!$D$23-'Ejercicio 3 - TIR'!$C$23)/('Ejercicio 3 - TIR'!$E$23-'Ejercicio 3 - TIR'!$C$23),'Ejercicio 3 - TIR'!$C$23+SQRT(('Ejercicio 3 - TIR'!$E$23-'Ejercicio 3 - TIR'!$C$23)*('Ejercicio 3 - TIR'!$D$23-'Ejercicio 3 - TIR'!$C$23)*R227),'Ejercicio 3 - TIR'!$E$23-SQRT(('Ejercicio 3 - TIR'!$E$23-'Ejercicio 3 - TIR'!$C$23)*('Ejercicio 3 - TIR'!$E$23-'Ejercicio 3 - TIR'!$D$23)*(1-R227)))</f>
        <v>0.133608493624156</v>
      </c>
      <c r="T227" s="16">
        <f ca="1" t="shared" ref="T227:X227" si="1690">RAND()</f>
        <v>0.294177197234657</v>
      </c>
      <c r="U227" s="18">
        <f ca="1">IF(T227&lt;=('Ejercicio 3 - TIR'!$D$24-'Ejercicio 3 - TIR'!$C$24)/('Ejercicio 3 - TIR'!$E$24-'Ejercicio 3 - TIR'!$C$24),'Ejercicio 3 - TIR'!$C$24+SQRT(('Ejercicio 3 - TIR'!$E$24-'Ejercicio 3 - TIR'!$C$24)*('Ejercicio 3 - TIR'!$D$24-'Ejercicio 3 - TIR'!$C$24)*T227),'Ejercicio 3 - TIR'!$E$24-SQRT(('Ejercicio 3 - TIR'!$E$24-'Ejercicio 3 - TIR'!$C$24)*('Ejercicio 3 - TIR'!$E$24-'Ejercicio 3 - TIR'!$D$24)*(1-T227)))</f>
        <v>0.174855021910929</v>
      </c>
      <c r="V227" s="16">
        <f ca="1" t="shared" si="1690"/>
        <v>0.321855108319292</v>
      </c>
      <c r="W227" s="18">
        <f ca="1">IF(V227&lt;=('Ejercicio 3 - TIR'!$D$25-'Ejercicio 3 - TIR'!$C$25)/('Ejercicio 3 - TIR'!$E$25-'Ejercicio 3 - TIR'!$C$25),'Ejercicio 3 - TIR'!$C$25+SQRT(('Ejercicio 3 - TIR'!$E$25-'Ejercicio 3 - TIR'!$C$25)*('Ejercicio 3 - TIR'!$D$25-'Ejercicio 3 - TIR'!$C$25)*V227),'Ejercicio 3 - TIR'!$E$25-SQRT(('Ejercicio 3 - TIR'!$E$25-'Ejercicio 3 - TIR'!$C$25)*('Ejercicio 3 - TIR'!$E$25-'Ejercicio 3 - TIR'!$D$25)*(1-V227)))</f>
        <v>0.201281347300213</v>
      </c>
      <c r="X227" s="16">
        <f ca="1" t="shared" si="1690"/>
        <v>0.383944099753335</v>
      </c>
      <c r="Y227" s="18">
        <f ca="1">IF(X227&lt;=('Ejercicio 3 - TIR'!$D$26-'Ejercicio 3 - TIR'!$C$26)/('Ejercicio 3 - TIR'!$E$26-'Ejercicio 3 - TIR'!$C$26),'Ejercicio 3 - TIR'!$C$26+SQRT(('Ejercicio 3 - TIR'!$E$26-'Ejercicio 3 - TIR'!$C$26)*('Ejercicio 3 - TIR'!$D$26-'Ejercicio 3 - TIR'!$C$26)*X227),'Ejercicio 3 - TIR'!$E$26-SQRT(('Ejercicio 3 - TIR'!$E$26-'Ejercicio 3 - TIR'!$C$26)*('Ejercicio 3 - TIR'!$E$26-'Ejercicio 3 - TIR'!$D$26)*(1-X227)))</f>
        <v>0.222322431905185</v>
      </c>
      <c r="Z227" s="16">
        <f ca="1" t="shared" si="1432"/>
        <v>1.14673098790382</v>
      </c>
      <c r="AA227" s="16">
        <f ca="1" t="shared" si="1433"/>
        <v>1.29994398778979</v>
      </c>
      <c r="AB227" s="16">
        <f ca="1" t="shared" si="1434"/>
        <v>1.52724572225775</v>
      </c>
      <c r="AC227" s="16">
        <f ca="1" t="shared" si="1435"/>
        <v>1.83465179889228</v>
      </c>
      <c r="AD227" s="16">
        <f ca="1" t="shared" si="1436"/>
        <v>2.24253604852124</v>
      </c>
      <c r="AE227" s="15">
        <f ca="1" t="shared" si="1437"/>
        <v>3869.20935729763</v>
      </c>
      <c r="AF227" s="15">
        <f ca="1" t="shared" si="1438"/>
        <v>4386.16859104266</v>
      </c>
      <c r="AG227" s="15">
        <f ca="1" t="shared" si="1439"/>
        <v>5153.11219613445</v>
      </c>
      <c r="AH227" s="15">
        <f ca="1" t="shared" si="1440"/>
        <v>6190.33756176155</v>
      </c>
      <c r="AI227" s="15">
        <f ca="1" t="shared" si="1441"/>
        <v>7566.5884628064</v>
      </c>
      <c r="AJ227" s="17">
        <f ca="1" t="shared" si="1442"/>
        <v>46094.7237416404</v>
      </c>
      <c r="AK227" s="17">
        <f ca="1" t="shared" si="1443"/>
        <v>48742.395547487</v>
      </c>
      <c r="AL227" s="17">
        <f ca="1" t="shared" si="1444"/>
        <v>58676.696009425</v>
      </c>
      <c r="AM227" s="17">
        <f ca="1" t="shared" si="1445"/>
        <v>67840.9468934251</v>
      </c>
      <c r="AN227" s="17">
        <f ca="1" t="shared" si="1446"/>
        <v>91483.298039465</v>
      </c>
      <c r="AO227" s="17">
        <f ca="1">C227/'Ejercicio 3 - TIR'!$D$7</f>
        <v>16867.88302074</v>
      </c>
      <c r="AP227" s="17">
        <f ca="1" t="shared" si="1447"/>
        <v>29226.8407209004</v>
      </c>
      <c r="AQ227" s="17">
        <f ca="1" t="shared" si="1448"/>
        <v>31874.512526747</v>
      </c>
      <c r="AR227" s="17">
        <f ca="1" t="shared" si="1449"/>
        <v>41808.812988685</v>
      </c>
      <c r="AS227" s="17">
        <f ca="1" t="shared" si="1450"/>
        <v>50973.0638726851</v>
      </c>
      <c r="AT227" s="17">
        <f ca="1" t="shared" si="1451"/>
        <v>74615.4150187249</v>
      </c>
      <c r="AU227" s="17">
        <f ca="1">AP227*'Ejercicio 3 - TIR'!$D$5</f>
        <v>14613.4203604502</v>
      </c>
      <c r="AV227" s="17">
        <f ca="1">AQ227*'Ejercicio 3 - TIR'!$D$5</f>
        <v>15937.2562633735</v>
      </c>
      <c r="AW227" s="17">
        <f ca="1">AR227*'Ejercicio 3 - TIR'!$D$5</f>
        <v>20904.4064943425</v>
      </c>
      <c r="AX227" s="17">
        <f ca="1">AS227*'Ejercicio 3 - TIR'!$D$5</f>
        <v>25486.5319363425</v>
      </c>
      <c r="AY227" s="17">
        <f ca="1">AT227*'Ejercicio 3 - TIR'!$D$5</f>
        <v>37307.7075093625</v>
      </c>
      <c r="AZ227" s="17">
        <f ca="1" t="shared" ref="AZ227:BD227" si="1691">AJ227-AU227-AE227</f>
        <v>27612.0940238926</v>
      </c>
      <c r="BA227" s="17">
        <f ca="1" t="shared" si="1691"/>
        <v>28418.9706930709</v>
      </c>
      <c r="BB227" s="17">
        <f ca="1" t="shared" si="1691"/>
        <v>32619.1773189481</v>
      </c>
      <c r="BC227" s="17">
        <f ca="1" t="shared" si="1691"/>
        <v>36164.077395321</v>
      </c>
      <c r="BD227" s="17">
        <f ca="1" t="shared" si="1691"/>
        <v>46609.0020672961</v>
      </c>
      <c r="BE227" s="17">
        <f ca="1" t="shared" ref="BE227:BI227" si="1692">AZ227/Z227</f>
        <v>24078.963867861</v>
      </c>
      <c r="BF227" s="17">
        <f ca="1" t="shared" si="1692"/>
        <v>21861.6886265921</v>
      </c>
      <c r="BG227" s="17">
        <f ca="1" t="shared" si="1692"/>
        <v>21358.1723252278</v>
      </c>
      <c r="BH227" s="17">
        <f ca="1" t="shared" si="1692"/>
        <v>19711.6844826664</v>
      </c>
      <c r="BI227" s="17">
        <f ca="1" t="shared" si="1692"/>
        <v>20784.0592342009</v>
      </c>
      <c r="BJ227" s="17">
        <f ca="1" t="shared" si="1454"/>
        <v>59134.349103566</v>
      </c>
      <c r="BK227" s="17">
        <f ca="1" t="shared" si="1455"/>
        <v>37826.8357362488</v>
      </c>
      <c r="BL227" s="17">
        <f ca="1" t="shared" si="1456"/>
        <v>96961.1848398148</v>
      </c>
      <c r="BM227" s="17">
        <f ca="1">BK227*'Ejercicio 3 - TIR'!$D$5</f>
        <v>18913.4178681244</v>
      </c>
      <c r="BN227" s="17">
        <f ca="1" t="shared" si="1457"/>
        <v>78047.7669716904</v>
      </c>
      <c r="BO227" s="17">
        <f ca="1" t="shared" si="1458"/>
        <v>34803.3499943764</v>
      </c>
      <c r="BP227" s="17">
        <f ca="1" t="shared" si="1459"/>
        <v>-110708.823587706</v>
      </c>
      <c r="BQ227" s="17">
        <f ca="1" t="shared" ref="BQ227:BT227" si="1693">BE227</f>
        <v>24078.963867861</v>
      </c>
      <c r="BR227" s="17">
        <f ca="1" t="shared" si="1693"/>
        <v>21861.6886265921</v>
      </c>
      <c r="BS227" s="17">
        <f ca="1" t="shared" si="1693"/>
        <v>21358.1723252278</v>
      </c>
      <c r="BT227" s="17">
        <f ca="1" t="shared" si="1693"/>
        <v>19711.6844826664</v>
      </c>
      <c r="BU227" s="17">
        <f ca="1" t="shared" si="1461"/>
        <v>55587.4092285772</v>
      </c>
      <c r="BV227" s="19">
        <f ca="1" t="shared" si="1462"/>
        <v>7.88100326745722</v>
      </c>
    </row>
    <row r="228" ht="15" customHeight="1" spans="1:74">
      <c r="A228" s="15">
        <v>227</v>
      </c>
      <c r="B228" s="16">
        <f ca="1" t="shared" ref="B228:F228" si="1694">RAND()</f>
        <v>0.48284993808238</v>
      </c>
      <c r="C228" s="17">
        <f ca="1">IF(B228&lt;=('Ejercicio 3 - TIR'!$D$13-'Ejercicio 3 - TIR'!$C$13)/('Ejercicio 3 - TIR'!$E$13-'Ejercicio 3 - TIR'!$C$13),'Ejercicio 3 - TIR'!$C$13+SQRT(('Ejercicio 3 - TIR'!$E$13-'Ejercicio 3 - TIR'!$C$13)*('Ejercicio 3 - TIR'!$D$13-'Ejercicio 3 - TIR'!$C$13)*B228),'Ejercicio 3 - TIR'!$E$13-SQRT(('Ejercicio 3 - TIR'!$E$13-'Ejercicio 3 - TIR'!$C$13)*('Ejercicio 3 - TIR'!$E$13-'Ejercicio 3 - TIR'!$D$13)*(1-B228)))</f>
        <v>75088.5553549951</v>
      </c>
      <c r="D228" s="16">
        <f ca="1" t="shared" si="1694"/>
        <v>0.867470274877597</v>
      </c>
      <c r="E228" s="17">
        <f ca="1">IF(D228&lt;=('Ejercicio 3 - TIR'!$D$14-'Ejercicio 3 - TIR'!$C$14)/('Ejercicio 3 - TIR'!$E$14-'Ejercicio 3 - TIR'!$C$14),'Ejercicio 3 - TIR'!$C$14+SQRT(('Ejercicio 3 - TIR'!$E$14-'Ejercicio 3 - TIR'!$C$14)*('Ejercicio 3 - TIR'!$D$14-'Ejercicio 3 - TIR'!$C$14)*D228),'Ejercicio 3 - TIR'!$E$14-SQRT(('Ejercicio 3 - TIR'!$E$14-'Ejercicio 3 - TIR'!$C$14)*('Ejercicio 3 - TIR'!$E$14-'Ejercicio 3 - TIR'!$D$14)*(1-D228)))</f>
        <v>35541.361332384</v>
      </c>
      <c r="F228" s="16">
        <f ca="1" t="shared" si="1694"/>
        <v>0.15009817330759</v>
      </c>
      <c r="G228" s="17">
        <f ca="1">IF(F228&lt;=('Ejercicio 3 - TIR'!$D$18-'Ejercicio 3 - TIR'!$C$18)/('Ejercicio 3 - TIR'!$E$18-'Ejercicio 3 - TIR'!$C$18),'Ejercicio 3 - TIR'!$C$18+SQRT(('Ejercicio 3 - TIR'!$E$18-'Ejercicio 3 - TIR'!$C$18)*('Ejercicio 3 - TIR'!$D$18-'Ejercicio 3 - TIR'!$C$18)*F228),'Ejercicio 3 - TIR'!$E$18-SQRT(('Ejercicio 3 - TIR'!$E$18-'Ejercicio 3 - TIR'!$C$18)*('Ejercicio 3 - TIR'!$E$18-'Ejercicio 3 - TIR'!$D$18)*(1-F228)))</f>
        <v>34744.9684926392</v>
      </c>
      <c r="H228" s="16">
        <f ca="1" t="shared" ref="H228:L228" si="1695">RAND()</f>
        <v>0.808519005223182</v>
      </c>
      <c r="I228" s="17">
        <f ca="1">IF(H228&lt;=('Ejercicio 3 - TIR'!$D$18-'Ejercicio 3 - TIR'!$C$18)/('Ejercicio 3 - TIR'!$E$18-'Ejercicio 3 - TIR'!$C$18),'Ejercicio 3 - TIR'!$C$18+SQRT(('Ejercicio 3 - TIR'!$E$18-'Ejercicio 3 - TIR'!$C$18)*('Ejercicio 3 - TIR'!$D$18-'Ejercicio 3 - TIR'!$C$18)*H228),'Ejercicio 3 - TIR'!$E$18-SQRT(('Ejercicio 3 - TIR'!$E$18-'Ejercicio 3 - TIR'!$C$18)*('Ejercicio 3 - TIR'!$E$18-'Ejercicio 3 - TIR'!$D$18)*(1-H228)))</f>
        <v>41210.3991492162</v>
      </c>
      <c r="J228" s="16">
        <f ca="1" t="shared" si="1695"/>
        <v>0.75161486543187</v>
      </c>
      <c r="K228" s="17">
        <f ca="1">IF(J228&lt;=('Ejercicio 3 - TIR'!$D$18-'Ejercicio 3 - TIR'!$C$18)/('Ejercicio 3 - TIR'!$E$18-'Ejercicio 3 - TIR'!$C$18),'Ejercicio 3 - TIR'!$C$18+SQRT(('Ejercicio 3 - TIR'!$E$18-'Ejercicio 3 - TIR'!$C$18)*('Ejercicio 3 - TIR'!$D$18-'Ejercicio 3 - TIR'!$C$18)*J228),'Ejercicio 3 - TIR'!$E$18-SQRT(('Ejercicio 3 - TIR'!$E$18-'Ejercicio 3 - TIR'!$C$18)*('Ejercicio 3 - TIR'!$E$18-'Ejercicio 3 - TIR'!$D$18)*(1-J228)))</f>
        <v>40683.8807833182</v>
      </c>
      <c r="L228" s="16">
        <f ca="1" t="shared" si="1695"/>
        <v>0.829768670112512</v>
      </c>
      <c r="M228" s="17">
        <f ca="1">IF(L228&lt;=('Ejercicio 3 - TIR'!$D$18-'Ejercicio 3 - TIR'!$C$18)/('Ejercicio 3 - TIR'!$E$18-'Ejercicio 3 - TIR'!$C$18),'Ejercicio 3 - TIR'!$C$18+SQRT(('Ejercicio 3 - TIR'!$E$18-'Ejercicio 3 - TIR'!$C$18)*('Ejercicio 3 - TIR'!$D$18-'Ejercicio 3 - TIR'!$C$18)*L228),'Ejercicio 3 - TIR'!$E$18-SQRT(('Ejercicio 3 - TIR'!$E$18-'Ejercicio 3 - TIR'!$C$18)*('Ejercicio 3 - TIR'!$E$18-'Ejercicio 3 - TIR'!$D$18)*(1-L228)))</f>
        <v>41426.8571618865</v>
      </c>
      <c r="N228" s="16">
        <f ca="1" t="shared" ref="N228:R228" si="1696">RAND()</f>
        <v>0.88033019054634</v>
      </c>
      <c r="O228" s="17">
        <f ca="1">IF(N228&lt;=('Ejercicio 3 - TIR'!$D$18-'Ejercicio 3 - TIR'!$C$18)/('Ejercicio 3 - TIR'!$E$18-'Ejercicio 3 - TIR'!$C$18),'Ejercicio 3 - TIR'!$C$18+SQRT(('Ejercicio 3 - TIR'!$E$18-'Ejercicio 3 - TIR'!$C$18)*('Ejercicio 3 - TIR'!$D$18-'Ejercicio 3 - TIR'!$C$18)*N228),'Ejercicio 3 - TIR'!$E$18-SQRT(('Ejercicio 3 - TIR'!$E$18-'Ejercicio 3 - TIR'!$C$18)*('Ejercicio 3 - TIR'!$E$18-'Ejercicio 3 - TIR'!$D$18)*(1-N228)))</f>
        <v>42004.1302249556</v>
      </c>
      <c r="P228" s="16">
        <f ca="1" t="shared" si="1696"/>
        <v>0.894256561147094</v>
      </c>
      <c r="Q228" s="18">
        <f ca="1">IF(P228&lt;=('Ejercicio 3 - TIR'!$D$22-'Ejercicio 3 - TIR'!$C$22)/('Ejercicio 3 - TIR'!$E$22-'Ejercicio 3 - TIR'!$C$22),'Ejercicio 3 - TIR'!$C$22+SQRT(('Ejercicio 3 - TIR'!$E$22-'Ejercicio 3 - TIR'!$C$22)*('Ejercicio 3 - TIR'!$D$22-'Ejercicio 3 - TIR'!$C$22)*P228),'Ejercicio 3 - TIR'!$E$22-SQRT(('Ejercicio 3 - TIR'!$E$22-'Ejercicio 3 - TIR'!$C$22)*('Ejercicio 3 - TIR'!$E$22-'Ejercicio 3 - TIR'!$D$22)*(1-P228)))</f>
        <v>0.166203689263603</v>
      </c>
      <c r="R228" s="16">
        <f ca="1" t="shared" si="1696"/>
        <v>0.180901351098291</v>
      </c>
      <c r="S228" s="18">
        <f ca="1">IF(R228&lt;=('Ejercicio 3 - TIR'!$D$23-'Ejercicio 3 - TIR'!$C$23)/('Ejercicio 3 - TIR'!$E$23-'Ejercicio 3 - TIR'!$C$23),'Ejercicio 3 - TIR'!$C$23+SQRT(('Ejercicio 3 - TIR'!$E$23-'Ejercicio 3 - TIR'!$C$23)*('Ejercicio 3 - TIR'!$D$23-'Ejercicio 3 - TIR'!$C$23)*R228),'Ejercicio 3 - TIR'!$E$23-SQRT(('Ejercicio 3 - TIR'!$E$23-'Ejercicio 3 - TIR'!$C$23)*('Ejercicio 3 - TIR'!$E$23-'Ejercicio 3 - TIR'!$D$23)*(1-R228)))</f>
        <v>0.138045011276719</v>
      </c>
      <c r="T228" s="16">
        <f ca="1" t="shared" ref="T228:X228" si="1697">RAND()</f>
        <v>0.379202542966706</v>
      </c>
      <c r="U228" s="18">
        <f ca="1">IF(T228&lt;=('Ejercicio 3 - TIR'!$D$24-'Ejercicio 3 - TIR'!$C$24)/('Ejercicio 3 - TIR'!$E$24-'Ejercicio 3 - TIR'!$C$24),'Ejercicio 3 - TIR'!$C$24+SQRT(('Ejercicio 3 - TIR'!$E$24-'Ejercicio 3 - TIR'!$C$24)*('Ejercicio 3 - TIR'!$D$24-'Ejercicio 3 - TIR'!$C$24)*T228),'Ejercicio 3 - TIR'!$E$24-SQRT(('Ejercicio 3 - TIR'!$E$24-'Ejercicio 3 - TIR'!$C$24)*('Ejercicio 3 - TIR'!$E$24-'Ejercicio 3 - TIR'!$D$24)*(1-T228)))</f>
        <v>0.178219237059674</v>
      </c>
      <c r="V228" s="16">
        <f ca="1" t="shared" si="1697"/>
        <v>0.943596404656719</v>
      </c>
      <c r="W228" s="18">
        <f ca="1">IF(V228&lt;=('Ejercicio 3 - TIR'!$D$25-'Ejercicio 3 - TIR'!$C$25)/('Ejercicio 3 - TIR'!$E$25-'Ejercicio 3 - TIR'!$C$25),'Ejercicio 3 - TIR'!$C$25+SQRT(('Ejercicio 3 - TIR'!$E$25-'Ejercicio 3 - TIR'!$C$25)*('Ejercicio 3 - TIR'!$D$25-'Ejercicio 3 - TIR'!$C$25)*V228),'Ejercicio 3 - TIR'!$E$25-SQRT(('Ejercicio 3 - TIR'!$E$25-'Ejercicio 3 - TIR'!$C$25)*('Ejercicio 3 - TIR'!$E$25-'Ejercicio 3 - TIR'!$D$25)*(1-V228)))</f>
        <v>0.235949641153996</v>
      </c>
      <c r="X228" s="16">
        <f ca="1" t="shared" si="1697"/>
        <v>0.174185696223175</v>
      </c>
      <c r="Y228" s="18">
        <f ca="1">IF(X228&lt;=('Ejercicio 3 - TIR'!$D$26-'Ejercicio 3 - TIR'!$C$26)/('Ejercicio 3 - TIR'!$E$26-'Ejercicio 3 - TIR'!$C$26),'Ejercicio 3 - TIR'!$C$26+SQRT(('Ejercicio 3 - TIR'!$E$26-'Ejercicio 3 - TIR'!$C$26)*('Ejercicio 3 - TIR'!$D$26-'Ejercicio 3 - TIR'!$C$26)*X228),'Ejercicio 3 - TIR'!$E$26-SQRT(('Ejercicio 3 - TIR'!$E$26-'Ejercicio 3 - TIR'!$C$26)*('Ejercicio 3 - TIR'!$E$26-'Ejercicio 3 - TIR'!$D$26)*(1-X228)))</f>
        <v>0.211686433081597</v>
      </c>
      <c r="Z228" s="16">
        <f ca="1" t="shared" si="1432"/>
        <v>1.1662036892636</v>
      </c>
      <c r="AA228" s="16">
        <f ca="1" t="shared" si="1433"/>
        <v>1.32719229069895</v>
      </c>
      <c r="AB228" s="16">
        <f ca="1" t="shared" si="1434"/>
        <v>1.5637234881788</v>
      </c>
      <c r="AC228" s="16">
        <f ca="1" t="shared" si="1435"/>
        <v>1.93268348407866</v>
      </c>
      <c r="AD228" s="16">
        <f ca="1" t="shared" si="1436"/>
        <v>2.34180635709898</v>
      </c>
      <c r="AE228" s="15">
        <f ca="1" t="shared" si="1437"/>
        <v>5907.10537489298</v>
      </c>
      <c r="AF228" s="15">
        <f ca="1" t="shared" si="1438"/>
        <v>6722.55180298285</v>
      </c>
      <c r="AG228" s="15">
        <f ca="1" t="shared" si="1439"/>
        <v>7920.63985640459</v>
      </c>
      <c r="AH228" s="15">
        <f ca="1" t="shared" si="1440"/>
        <v>9789.51198823329</v>
      </c>
      <c r="AI228" s="15">
        <f ca="1" t="shared" si="1441"/>
        <v>11861.8188626319</v>
      </c>
      <c r="AJ228" s="17">
        <f ca="1" t="shared" si="1442"/>
        <v>40519.7104394634</v>
      </c>
      <c r="AK228" s="17">
        <f ca="1" t="shared" si="1443"/>
        <v>54694.1240474662</v>
      </c>
      <c r="AL228" s="17">
        <f ca="1" t="shared" si="1444"/>
        <v>63618.3399711407</v>
      </c>
      <c r="AM228" s="17">
        <f ca="1" t="shared" si="1445"/>
        <v>80065.0026340637</v>
      </c>
      <c r="AN228" s="17">
        <f ca="1" t="shared" si="1446"/>
        <v>98365.5391852145</v>
      </c>
      <c r="AO228" s="17">
        <f ca="1">C228/'Ejercicio 3 - TIR'!$D$7</f>
        <v>15017.711070999</v>
      </c>
      <c r="AP228" s="17">
        <f ca="1" t="shared" si="1447"/>
        <v>25501.9993684644</v>
      </c>
      <c r="AQ228" s="17">
        <f ca="1" t="shared" si="1448"/>
        <v>39676.4129764672</v>
      </c>
      <c r="AR228" s="17">
        <f ca="1" t="shared" si="1449"/>
        <v>48600.6289001416</v>
      </c>
      <c r="AS228" s="17">
        <f ca="1" t="shared" si="1450"/>
        <v>65047.2915630647</v>
      </c>
      <c r="AT228" s="17">
        <f ca="1" t="shared" si="1451"/>
        <v>83347.8281142155</v>
      </c>
      <c r="AU228" s="17">
        <f ca="1">AP228*'Ejercicio 3 - TIR'!$D$5</f>
        <v>12750.9996842322</v>
      </c>
      <c r="AV228" s="17">
        <f ca="1">AQ228*'Ejercicio 3 - TIR'!$D$5</f>
        <v>19838.2064882336</v>
      </c>
      <c r="AW228" s="17">
        <f ca="1">AR228*'Ejercicio 3 - TIR'!$D$5</f>
        <v>24300.3144500708</v>
      </c>
      <c r="AX228" s="17">
        <f ca="1">AS228*'Ejercicio 3 - TIR'!$D$5</f>
        <v>32523.6457815324</v>
      </c>
      <c r="AY228" s="17">
        <f ca="1">AT228*'Ejercicio 3 - TIR'!$D$5</f>
        <v>41673.9140571077</v>
      </c>
      <c r="AZ228" s="17">
        <f ca="1" t="shared" ref="AZ228:BD228" si="1698">AJ228-AU228-AE228</f>
        <v>21861.6053803383</v>
      </c>
      <c r="BA228" s="17">
        <f ca="1" t="shared" si="1698"/>
        <v>28133.3657562498</v>
      </c>
      <c r="BB228" s="17">
        <f ca="1" t="shared" si="1698"/>
        <v>31397.3856646652</v>
      </c>
      <c r="BC228" s="17">
        <f ca="1" t="shared" si="1698"/>
        <v>37751.8448642981</v>
      </c>
      <c r="BD228" s="17">
        <f ca="1" t="shared" si="1698"/>
        <v>44829.8062654748</v>
      </c>
      <c r="BE228" s="17">
        <f ca="1" t="shared" ref="BE228:BI228" si="1699">AZ228/Z228</f>
        <v>18745.9580016787</v>
      </c>
      <c r="BF228" s="17">
        <f ca="1" t="shared" si="1699"/>
        <v>21197.6560995797</v>
      </c>
      <c r="BG228" s="17">
        <f ca="1" t="shared" si="1699"/>
        <v>20078.604626725</v>
      </c>
      <c r="BH228" s="17">
        <f ca="1" t="shared" si="1699"/>
        <v>19533.3820438244</v>
      </c>
      <c r="BI228" s="17">
        <f ca="1" t="shared" si="1699"/>
        <v>19143.2592748658</v>
      </c>
      <c r="BJ228" s="17">
        <f ca="1" t="shared" si="1454"/>
        <v>83230.9859081288</v>
      </c>
      <c r="BK228" s="17">
        <f ca="1" t="shared" si="1455"/>
        <v>35168.5712551413</v>
      </c>
      <c r="BL228" s="17">
        <f ca="1" t="shared" si="1456"/>
        <v>118399.55716327</v>
      </c>
      <c r="BM228" s="17">
        <f ca="1">BK228*'Ejercicio 3 - TIR'!$D$5</f>
        <v>17584.2856275706</v>
      </c>
      <c r="BN228" s="17">
        <f ca="1" t="shared" si="1457"/>
        <v>100815.271535699</v>
      </c>
      <c r="BO228" s="17">
        <f ca="1" t="shared" si="1458"/>
        <v>43050.2168678835</v>
      </c>
      <c r="BP228" s="17">
        <f ca="1" t="shared" si="1459"/>
        <v>-110629.916687379</v>
      </c>
      <c r="BQ228" s="17">
        <f ca="1" t="shared" ref="BQ228:BT228" si="1700">BE228</f>
        <v>18745.9580016787</v>
      </c>
      <c r="BR228" s="17">
        <f ca="1" t="shared" si="1700"/>
        <v>21197.6560995797</v>
      </c>
      <c r="BS228" s="17">
        <f ca="1" t="shared" si="1700"/>
        <v>20078.604626725</v>
      </c>
      <c r="BT228" s="17">
        <f ca="1" t="shared" si="1700"/>
        <v>19533.3820438244</v>
      </c>
      <c r="BU228" s="17">
        <f ca="1" t="shared" si="1461"/>
        <v>62193.4761427494</v>
      </c>
      <c r="BV228" s="19">
        <f ca="1" t="shared" si="1462"/>
        <v>7.29092503271518</v>
      </c>
    </row>
    <row r="229" ht="15" customHeight="1" spans="1:74">
      <c r="A229" s="15">
        <v>228</v>
      </c>
      <c r="B229" s="16">
        <f ca="1" t="shared" ref="B229:F229" si="1701">RAND()</f>
        <v>0.769940568848783</v>
      </c>
      <c r="C229" s="17">
        <f ca="1">IF(B229&lt;=('Ejercicio 3 - TIR'!$D$13-'Ejercicio 3 - TIR'!$C$13)/('Ejercicio 3 - TIR'!$E$13-'Ejercicio 3 - TIR'!$C$13),'Ejercicio 3 - TIR'!$C$13+SQRT(('Ejercicio 3 - TIR'!$E$13-'Ejercicio 3 - TIR'!$C$13)*('Ejercicio 3 - TIR'!$D$13-'Ejercicio 3 - TIR'!$C$13)*B229),'Ejercicio 3 - TIR'!$E$13-SQRT(('Ejercicio 3 - TIR'!$E$13-'Ejercicio 3 - TIR'!$C$13)*('Ejercicio 3 - TIR'!$E$13-'Ejercicio 3 - TIR'!$D$13)*(1-B229)))</f>
        <v>83384.6060118497</v>
      </c>
      <c r="D229" s="16">
        <f ca="1" t="shared" si="1701"/>
        <v>0.919120379207539</v>
      </c>
      <c r="E229" s="17">
        <f ca="1">IF(D229&lt;=('Ejercicio 3 - TIR'!$D$14-'Ejercicio 3 - TIR'!$C$14)/('Ejercicio 3 - TIR'!$E$14-'Ejercicio 3 - TIR'!$C$14),'Ejercicio 3 - TIR'!$C$14+SQRT(('Ejercicio 3 - TIR'!$E$14-'Ejercicio 3 - TIR'!$C$14)*('Ejercicio 3 - TIR'!$D$14-'Ejercicio 3 - TIR'!$C$14)*D229),'Ejercicio 3 - TIR'!$E$14-SQRT(('Ejercicio 3 - TIR'!$E$14-'Ejercicio 3 - TIR'!$C$14)*('Ejercicio 3 - TIR'!$E$14-'Ejercicio 3 - TIR'!$D$14)*(1-D229)))</f>
        <v>36516.9060996193</v>
      </c>
      <c r="F229" s="16">
        <f ca="1" t="shared" si="1701"/>
        <v>0.428243636626431</v>
      </c>
      <c r="G229" s="17">
        <f ca="1">IF(F229&lt;=('Ejercicio 3 - TIR'!$D$18-'Ejercicio 3 - TIR'!$C$18)/('Ejercicio 3 - TIR'!$E$18-'Ejercicio 3 - TIR'!$C$18),'Ejercicio 3 - TIR'!$C$18+SQRT(('Ejercicio 3 - TIR'!$E$18-'Ejercicio 3 - TIR'!$C$18)*('Ejercicio 3 - TIR'!$D$18-'Ejercicio 3 - TIR'!$C$18)*F229),'Ejercicio 3 - TIR'!$E$18-SQRT(('Ejercicio 3 - TIR'!$E$18-'Ejercicio 3 - TIR'!$C$18)*('Ejercicio 3 - TIR'!$E$18-'Ejercicio 3 - TIR'!$D$18)*(1-F229)))</f>
        <v>38014.770457971</v>
      </c>
      <c r="H229" s="16">
        <f ca="1" t="shared" ref="H229:L229" si="1702">RAND()</f>
        <v>0.140262351247562</v>
      </c>
      <c r="I229" s="17">
        <f ca="1">IF(H229&lt;=('Ejercicio 3 - TIR'!$D$18-'Ejercicio 3 - TIR'!$C$18)/('Ejercicio 3 - TIR'!$E$18-'Ejercicio 3 - TIR'!$C$18),'Ejercicio 3 - TIR'!$C$18+SQRT(('Ejercicio 3 - TIR'!$E$18-'Ejercicio 3 - TIR'!$C$18)*('Ejercicio 3 - TIR'!$D$18-'Ejercicio 3 - TIR'!$C$18)*H229),'Ejercicio 3 - TIR'!$E$18-SQRT(('Ejercicio 3 - TIR'!$E$18-'Ejercicio 3 - TIR'!$C$18)*('Ejercicio 3 - TIR'!$E$18-'Ejercicio 3 - TIR'!$D$18)*(1-H229)))</f>
        <v>34586.8674154737</v>
      </c>
      <c r="J229" s="16">
        <f ca="1" t="shared" si="1702"/>
        <v>0.688081240117643</v>
      </c>
      <c r="K229" s="17">
        <f ca="1">IF(J229&lt;=('Ejercicio 3 - TIR'!$D$18-'Ejercicio 3 - TIR'!$C$18)/('Ejercicio 3 - TIR'!$E$18-'Ejercicio 3 - TIR'!$C$18),'Ejercicio 3 - TIR'!$C$18+SQRT(('Ejercicio 3 - TIR'!$E$18-'Ejercicio 3 - TIR'!$C$18)*('Ejercicio 3 - TIR'!$D$18-'Ejercicio 3 - TIR'!$C$18)*J229),'Ejercicio 3 - TIR'!$E$18-SQRT(('Ejercicio 3 - TIR'!$E$18-'Ejercicio 3 - TIR'!$C$18)*('Ejercicio 3 - TIR'!$E$18-'Ejercicio 3 - TIR'!$D$18)*(1-J229)))</f>
        <v>40163.2751792999</v>
      </c>
      <c r="L229" s="16">
        <f ca="1" t="shared" si="1702"/>
        <v>0.0787787894255374</v>
      </c>
      <c r="M229" s="17">
        <f ca="1">IF(L229&lt;=('Ejercicio 3 - TIR'!$D$18-'Ejercicio 3 - TIR'!$C$18)/('Ejercicio 3 - TIR'!$E$18-'Ejercicio 3 - TIR'!$C$18),'Ejercicio 3 - TIR'!$C$18+SQRT(('Ejercicio 3 - TIR'!$E$18-'Ejercicio 3 - TIR'!$C$18)*('Ejercicio 3 - TIR'!$D$18-'Ejercicio 3 - TIR'!$C$18)*L229),'Ejercicio 3 - TIR'!$E$18-SQRT(('Ejercicio 3 - TIR'!$E$18-'Ejercicio 3 - TIR'!$C$18)*('Ejercicio 3 - TIR'!$E$18-'Ejercicio 3 - TIR'!$D$18)*(1-L229)))</f>
        <v>33437.5599505799</v>
      </c>
      <c r="N229" s="16">
        <f ca="1" t="shared" ref="N229:R229" si="1703">RAND()</f>
        <v>0.368223585429644</v>
      </c>
      <c r="O229" s="17">
        <f ca="1">IF(N229&lt;=('Ejercicio 3 - TIR'!$D$18-'Ejercicio 3 - TIR'!$C$18)/('Ejercicio 3 - TIR'!$E$18-'Ejercicio 3 - TIR'!$C$18),'Ejercicio 3 - TIR'!$C$18+SQRT(('Ejercicio 3 - TIR'!$E$18-'Ejercicio 3 - TIR'!$C$18)*('Ejercicio 3 - TIR'!$D$18-'Ejercicio 3 - TIR'!$C$18)*N229),'Ejercicio 3 - TIR'!$E$18-SQRT(('Ejercicio 3 - TIR'!$E$18-'Ejercicio 3 - TIR'!$C$18)*('Ejercicio 3 - TIR'!$E$18-'Ejercicio 3 - TIR'!$D$18)*(1-N229)))</f>
        <v>37431.9269247246</v>
      </c>
      <c r="P229" s="16">
        <f ca="1" t="shared" si="1703"/>
        <v>0.934170324208407</v>
      </c>
      <c r="Q229" s="18">
        <f ca="1">IF(P229&lt;=('Ejercicio 3 - TIR'!$D$22-'Ejercicio 3 - TIR'!$C$22)/('Ejercicio 3 - TIR'!$E$22-'Ejercicio 3 - TIR'!$C$22),'Ejercicio 3 - TIR'!$C$22+SQRT(('Ejercicio 3 - TIR'!$E$22-'Ejercicio 3 - TIR'!$C$22)*('Ejercicio 3 - TIR'!$D$22-'Ejercicio 3 - TIR'!$C$22)*P229),'Ejercicio 3 - TIR'!$E$22-SQRT(('Ejercicio 3 - TIR'!$E$22-'Ejercicio 3 - TIR'!$C$22)*('Ejercicio 3 - TIR'!$E$22-'Ejercicio 3 - TIR'!$D$22)*(1-P229)))</f>
        <v>0.169114531869282</v>
      </c>
      <c r="R229" s="16">
        <f ca="1" t="shared" si="1703"/>
        <v>0.0935573977630102</v>
      </c>
      <c r="S229" s="18">
        <f ca="1">IF(R229&lt;=('Ejercicio 3 - TIR'!$D$23-'Ejercicio 3 - TIR'!$C$23)/('Ejercicio 3 - TIR'!$E$23-'Ejercicio 3 - TIR'!$C$23),'Ejercicio 3 - TIR'!$C$23+SQRT(('Ejercicio 3 - TIR'!$E$23-'Ejercicio 3 - TIR'!$C$23)*('Ejercicio 3 - TIR'!$D$23-'Ejercicio 3 - TIR'!$C$23)*R229),'Ejercicio 3 - TIR'!$E$23-SQRT(('Ejercicio 3 - TIR'!$E$23-'Ejercicio 3 - TIR'!$C$23)*('Ejercicio 3 - TIR'!$E$23-'Ejercicio 3 - TIR'!$D$23)*(1-R229)))</f>
        <v>0.132977030321819</v>
      </c>
      <c r="T229" s="16">
        <f ca="1" t="shared" ref="T229:X229" si="1704">RAND()</f>
        <v>0.780937988975746</v>
      </c>
      <c r="U229" s="18">
        <f ca="1">IF(T229&lt;=('Ejercicio 3 - TIR'!$D$24-'Ejercicio 3 - TIR'!$C$24)/('Ejercicio 3 - TIR'!$E$24-'Ejercicio 3 - TIR'!$C$24),'Ejercicio 3 - TIR'!$C$24+SQRT(('Ejercicio 3 - TIR'!$E$24-'Ejercicio 3 - TIR'!$C$24)*('Ejercicio 3 - TIR'!$D$24-'Ejercicio 3 - TIR'!$C$24)*T229),'Ejercicio 3 - TIR'!$E$24-SQRT(('Ejercicio 3 - TIR'!$E$24-'Ejercicio 3 - TIR'!$C$24)*('Ejercicio 3 - TIR'!$E$24-'Ejercicio 3 - TIR'!$D$24)*(1-T229)))</f>
        <v>0.195233618938813</v>
      </c>
      <c r="V229" s="16">
        <f ca="1" t="shared" si="1704"/>
        <v>0.142378544159532</v>
      </c>
      <c r="W229" s="18">
        <f ca="1">IF(V229&lt;=('Ejercicio 3 - TIR'!$D$25-'Ejercicio 3 - TIR'!$C$25)/('Ejercicio 3 - TIR'!$E$25-'Ejercicio 3 - TIR'!$C$25),'Ejercicio 3 - TIR'!$C$25+SQRT(('Ejercicio 3 - TIR'!$E$25-'Ejercicio 3 - TIR'!$C$25)*('Ejercicio 3 - TIR'!$D$25-'Ejercicio 3 - TIR'!$C$25)*V229),'Ejercicio 3 - TIR'!$E$25-SQRT(('Ejercicio 3 - TIR'!$E$25-'Ejercicio 3 - TIR'!$C$25)*('Ejercicio 3 - TIR'!$E$25-'Ejercicio 3 - TIR'!$D$25)*(1-V229)))</f>
        <v>0.194118426322482</v>
      </c>
      <c r="X229" s="16">
        <f ca="1" t="shared" si="1704"/>
        <v>0.863039730781729</v>
      </c>
      <c r="Y229" s="18">
        <f ca="1">IF(X229&lt;=('Ejercicio 3 - TIR'!$D$26-'Ejercicio 3 - TIR'!$C$26)/('Ejercicio 3 - TIR'!$E$26-'Ejercicio 3 - TIR'!$C$26),'Ejercicio 3 - TIR'!$C$26+SQRT(('Ejercicio 3 - TIR'!$E$26-'Ejercicio 3 - TIR'!$C$26)*('Ejercicio 3 - TIR'!$D$26-'Ejercicio 3 - TIR'!$C$26)*X229),'Ejercicio 3 - TIR'!$E$26-SQRT(('Ejercicio 3 - TIR'!$E$26-'Ejercicio 3 - TIR'!$C$26)*('Ejercicio 3 - TIR'!$E$26-'Ejercicio 3 - TIR'!$D$26)*(1-X229)))</f>
        <v>0.252804679561023</v>
      </c>
      <c r="Z229" s="16">
        <f ca="1" t="shared" si="1432"/>
        <v>1.16911453186928</v>
      </c>
      <c r="AA229" s="16">
        <f ca="1" t="shared" si="1433"/>
        <v>1.32457991042334</v>
      </c>
      <c r="AB229" s="16">
        <f ca="1" t="shared" si="1434"/>
        <v>1.58318243990894</v>
      </c>
      <c r="AC229" s="16">
        <f ca="1" t="shared" si="1435"/>
        <v>1.89050732372545</v>
      </c>
      <c r="AD229" s="16">
        <f ca="1" t="shared" si="1436"/>
        <v>2.36843642190763</v>
      </c>
      <c r="AE229" s="15">
        <f ca="1" t="shared" si="1437"/>
        <v>6175.53948035167</v>
      </c>
      <c r="AF229" s="15">
        <f ca="1" t="shared" si="1438"/>
        <v>6996.74438108398</v>
      </c>
      <c r="AG229" s="15">
        <f ca="1" t="shared" si="1439"/>
        <v>8362.74410739282</v>
      </c>
      <c r="AH229" s="15">
        <f ca="1" t="shared" si="1440"/>
        <v>9986.10683325752</v>
      </c>
      <c r="AI229" s="15">
        <f ca="1" t="shared" si="1441"/>
        <v>12510.6413713013</v>
      </c>
      <c r="AJ229" s="17">
        <f ca="1" t="shared" si="1442"/>
        <v>44443.620568089</v>
      </c>
      <c r="AK229" s="17">
        <f ca="1" t="shared" si="1443"/>
        <v>45813.0697430122</v>
      </c>
      <c r="AL229" s="17">
        <f ca="1" t="shared" si="1444"/>
        <v>63585.7919930982</v>
      </c>
      <c r="AM229" s="17">
        <f ca="1" t="shared" si="1445"/>
        <v>63213.9519740801</v>
      </c>
      <c r="AN229" s="17">
        <f ca="1" t="shared" si="1446"/>
        <v>88655.1390707027</v>
      </c>
      <c r="AO229" s="17">
        <f ca="1">C229/'Ejercicio 3 - TIR'!$D$7</f>
        <v>16676.9212023699</v>
      </c>
      <c r="AP229" s="17">
        <f ca="1" t="shared" si="1447"/>
        <v>27766.699365719</v>
      </c>
      <c r="AQ229" s="17">
        <f ca="1" t="shared" si="1448"/>
        <v>29136.1485406423</v>
      </c>
      <c r="AR229" s="17">
        <f ca="1" t="shared" si="1449"/>
        <v>46908.8707907283</v>
      </c>
      <c r="AS229" s="17">
        <f ca="1" t="shared" si="1450"/>
        <v>46537.0307717102</v>
      </c>
      <c r="AT229" s="17">
        <f ca="1" t="shared" si="1451"/>
        <v>71978.2178683328</v>
      </c>
      <c r="AU229" s="17">
        <f ca="1">AP229*'Ejercicio 3 - TIR'!$D$5</f>
        <v>13883.3496828595</v>
      </c>
      <c r="AV229" s="17">
        <f ca="1">AQ229*'Ejercicio 3 - TIR'!$D$5</f>
        <v>14568.0742703211</v>
      </c>
      <c r="AW229" s="17">
        <f ca="1">AR229*'Ejercicio 3 - TIR'!$D$5</f>
        <v>23454.4353953641</v>
      </c>
      <c r="AX229" s="17">
        <f ca="1">AS229*'Ejercicio 3 - TIR'!$D$5</f>
        <v>23268.5153858551</v>
      </c>
      <c r="AY229" s="17">
        <f ca="1">AT229*'Ejercicio 3 - TIR'!$D$5</f>
        <v>35989.1089341664</v>
      </c>
      <c r="AZ229" s="17">
        <f ca="1" t="shared" ref="AZ229:BD229" si="1705">AJ229-AU229-AE229</f>
        <v>24384.7314048778</v>
      </c>
      <c r="BA229" s="17">
        <f ca="1" t="shared" si="1705"/>
        <v>24248.2510916071</v>
      </c>
      <c r="BB229" s="17">
        <f ca="1" t="shared" si="1705"/>
        <v>31768.6124903413</v>
      </c>
      <c r="BC229" s="17">
        <f ca="1" t="shared" si="1705"/>
        <v>29959.3297549675</v>
      </c>
      <c r="BD229" s="17">
        <f ca="1" t="shared" si="1705"/>
        <v>40155.388765235</v>
      </c>
      <c r="BE229" s="17">
        <f ca="1" t="shared" ref="BE229:BI229" si="1706">AZ229/Z229</f>
        <v>20857.4358971395</v>
      </c>
      <c r="BF229" s="17">
        <f ca="1" t="shared" si="1706"/>
        <v>18306.3708733565</v>
      </c>
      <c r="BG229" s="17">
        <f ca="1" t="shared" si="1706"/>
        <v>20066.299176593</v>
      </c>
      <c r="BH229" s="17">
        <f ca="1" t="shared" si="1706"/>
        <v>15847.2434245477</v>
      </c>
      <c r="BI229" s="17">
        <f ca="1" t="shared" si="1706"/>
        <v>16954.3874573979</v>
      </c>
      <c r="BJ229" s="17">
        <f ca="1" t="shared" si="1454"/>
        <v>86487.9704217194</v>
      </c>
      <c r="BK229" s="17">
        <f ca="1" t="shared" si="1455"/>
        <v>39498.2275809766</v>
      </c>
      <c r="BL229" s="17">
        <f ca="1" t="shared" si="1456"/>
        <v>125986.198002696</v>
      </c>
      <c r="BM229" s="17">
        <f ca="1">BK229*'Ejercicio 3 - TIR'!$D$5</f>
        <v>19749.1137904883</v>
      </c>
      <c r="BN229" s="17">
        <f ca="1" t="shared" si="1457"/>
        <v>106237.084212208</v>
      </c>
      <c r="BO229" s="17">
        <f ca="1" t="shared" si="1458"/>
        <v>44855.3667008043</v>
      </c>
      <c r="BP229" s="17">
        <f ca="1" t="shared" si="1459"/>
        <v>-119901.512111469</v>
      </c>
      <c r="BQ229" s="17">
        <f ca="1" t="shared" ref="BQ229:BT229" si="1707">BE229</f>
        <v>20857.4358971395</v>
      </c>
      <c r="BR229" s="17">
        <f ca="1" t="shared" si="1707"/>
        <v>18306.3708733565</v>
      </c>
      <c r="BS229" s="17">
        <f ca="1" t="shared" si="1707"/>
        <v>20066.299176593</v>
      </c>
      <c r="BT229" s="17">
        <f ca="1" t="shared" si="1707"/>
        <v>15847.2434245477</v>
      </c>
      <c r="BU229" s="17">
        <f ca="1" t="shared" si="1461"/>
        <v>61809.7541582021</v>
      </c>
      <c r="BV229" s="19">
        <f ca="1" t="shared" si="1462"/>
        <v>3.81747908144607</v>
      </c>
    </row>
    <row r="230" ht="15" customHeight="1" spans="1:74">
      <c r="A230" s="15">
        <v>229</v>
      </c>
      <c r="B230" s="16">
        <f ca="1" t="shared" ref="B230:F230" si="1708">RAND()</f>
        <v>0.885796417792784</v>
      </c>
      <c r="C230" s="17">
        <f ca="1">IF(B230&lt;=('Ejercicio 3 - TIR'!$D$13-'Ejercicio 3 - TIR'!$C$13)/('Ejercicio 3 - TIR'!$E$13-'Ejercicio 3 - TIR'!$C$13),'Ejercicio 3 - TIR'!$C$13+SQRT(('Ejercicio 3 - TIR'!$E$13-'Ejercicio 3 - TIR'!$C$13)*('Ejercicio 3 - TIR'!$D$13-'Ejercicio 3 - TIR'!$C$13)*B230),'Ejercicio 3 - TIR'!$E$13-SQRT(('Ejercicio 3 - TIR'!$E$13-'Ejercicio 3 - TIR'!$C$13)*('Ejercicio 3 - TIR'!$E$13-'Ejercicio 3 - TIR'!$D$13)*(1-B230)))</f>
        <v>88293.4078977416</v>
      </c>
      <c r="D230" s="16">
        <f ca="1" t="shared" si="1708"/>
        <v>0.228365799562549</v>
      </c>
      <c r="E230" s="17">
        <f ca="1">IF(D230&lt;=('Ejercicio 3 - TIR'!$D$14-'Ejercicio 3 - TIR'!$C$14)/('Ejercicio 3 - TIR'!$E$14-'Ejercicio 3 - TIR'!$C$14),'Ejercicio 3 - TIR'!$C$14+SQRT(('Ejercicio 3 - TIR'!$E$14-'Ejercicio 3 - TIR'!$C$14)*('Ejercicio 3 - TIR'!$D$14-'Ejercicio 3 - TIR'!$C$14)*D230),'Ejercicio 3 - TIR'!$E$14-SQRT(('Ejercicio 3 - TIR'!$E$14-'Ejercicio 3 - TIR'!$C$14)*('Ejercicio 3 - TIR'!$E$14-'Ejercicio 3 - TIR'!$D$14)*(1-D230)))</f>
        <v>29138.5305323498</v>
      </c>
      <c r="F230" s="16">
        <f ca="1" t="shared" si="1708"/>
        <v>0.576757103897981</v>
      </c>
      <c r="G230" s="17">
        <f ca="1">IF(F230&lt;=('Ejercicio 3 - TIR'!$D$18-'Ejercicio 3 - TIR'!$C$18)/('Ejercicio 3 - TIR'!$E$18-'Ejercicio 3 - TIR'!$C$18),'Ejercicio 3 - TIR'!$C$18+SQRT(('Ejercicio 3 - TIR'!$E$18-'Ejercicio 3 - TIR'!$C$18)*('Ejercicio 3 - TIR'!$D$18-'Ejercicio 3 - TIR'!$C$18)*F230),'Ejercicio 3 - TIR'!$E$18-SQRT(('Ejercicio 3 - TIR'!$E$18-'Ejercicio 3 - TIR'!$C$18)*('Ejercicio 3 - TIR'!$E$18-'Ejercicio 3 - TIR'!$D$18)*(1-F230)))</f>
        <v>39301.2668806296</v>
      </c>
      <c r="H230" s="16">
        <f ca="1" t="shared" ref="H230:L230" si="1709">RAND()</f>
        <v>0.326123581714841</v>
      </c>
      <c r="I230" s="17">
        <f ca="1">IF(H230&lt;=('Ejercicio 3 - TIR'!$D$18-'Ejercicio 3 - TIR'!$C$18)/('Ejercicio 3 - TIR'!$E$18-'Ejercicio 3 - TIR'!$C$18),'Ejercicio 3 - TIR'!$C$18+SQRT(('Ejercicio 3 - TIR'!$E$18-'Ejercicio 3 - TIR'!$C$18)*('Ejercicio 3 - TIR'!$D$18-'Ejercicio 3 - TIR'!$C$18)*H230),'Ejercicio 3 - TIR'!$E$18-SQRT(('Ejercicio 3 - TIR'!$E$18-'Ejercicio 3 - TIR'!$C$18)*('Ejercicio 3 - TIR'!$E$18-'Ejercicio 3 - TIR'!$D$18)*(1-H230)))</f>
        <v>36994.1788122142</v>
      </c>
      <c r="J230" s="16">
        <f ca="1" t="shared" si="1709"/>
        <v>0.838010415470186</v>
      </c>
      <c r="K230" s="17">
        <f ca="1">IF(J230&lt;=('Ejercicio 3 - TIR'!$D$18-'Ejercicio 3 - TIR'!$C$18)/('Ejercicio 3 - TIR'!$E$18-'Ejercicio 3 - TIR'!$C$18),'Ejercicio 3 - TIR'!$C$18+SQRT(('Ejercicio 3 - TIR'!$E$18-'Ejercicio 3 - TIR'!$C$18)*('Ejercicio 3 - TIR'!$D$18-'Ejercicio 3 - TIR'!$C$18)*J230),'Ejercicio 3 - TIR'!$E$18-SQRT(('Ejercicio 3 - TIR'!$E$18-'Ejercicio 3 - TIR'!$C$18)*('Ejercicio 3 - TIR'!$E$18-'Ejercicio 3 - TIR'!$D$18)*(1-J230)))</f>
        <v>41514.4270428327</v>
      </c>
      <c r="L230" s="16">
        <f ca="1" t="shared" si="1709"/>
        <v>0.509222064178324</v>
      </c>
      <c r="M230" s="17">
        <f ca="1">IF(L230&lt;=('Ejercicio 3 - TIR'!$D$18-'Ejercicio 3 - TIR'!$C$18)/('Ejercicio 3 - TIR'!$E$18-'Ejercicio 3 - TIR'!$C$18),'Ejercicio 3 - TIR'!$C$18+SQRT(('Ejercicio 3 - TIR'!$E$18-'Ejercicio 3 - TIR'!$C$18)*('Ejercicio 3 - TIR'!$D$18-'Ejercicio 3 - TIR'!$C$18)*L230),'Ejercicio 3 - TIR'!$E$18-SQRT(('Ejercicio 3 - TIR'!$E$18-'Ejercicio 3 - TIR'!$C$18)*('Ejercicio 3 - TIR'!$E$18-'Ejercicio 3 - TIR'!$D$18)*(1-L230)))</f>
        <v>38739.7545518595</v>
      </c>
      <c r="N230" s="16">
        <f ca="1" t="shared" ref="N230:R230" si="1710">RAND()</f>
        <v>0.426118919351839</v>
      </c>
      <c r="O230" s="17">
        <f ca="1">IF(N230&lt;=('Ejercicio 3 - TIR'!$D$18-'Ejercicio 3 - TIR'!$C$18)/('Ejercicio 3 - TIR'!$E$18-'Ejercicio 3 - TIR'!$C$18),'Ejercicio 3 - TIR'!$C$18+SQRT(('Ejercicio 3 - TIR'!$E$18-'Ejercicio 3 - TIR'!$C$18)*('Ejercicio 3 - TIR'!$D$18-'Ejercicio 3 - TIR'!$C$18)*N230),'Ejercicio 3 - TIR'!$E$18-SQRT(('Ejercicio 3 - TIR'!$E$18-'Ejercicio 3 - TIR'!$C$18)*('Ejercicio 3 - TIR'!$E$18-'Ejercicio 3 - TIR'!$D$18)*(1-N230)))</f>
        <v>37994.8632197665</v>
      </c>
      <c r="P230" s="16">
        <f ca="1" t="shared" si="1710"/>
        <v>0.0568895766733546</v>
      </c>
      <c r="Q230" s="18">
        <f ca="1">IF(P230&lt;=('Ejercicio 3 - TIR'!$D$22-'Ejercicio 3 - TIR'!$C$22)/('Ejercicio 3 - TIR'!$E$22-'Ejercicio 3 - TIR'!$C$22),'Ejercicio 3 - TIR'!$C$22+SQRT(('Ejercicio 3 - TIR'!$E$22-'Ejercicio 3 - TIR'!$C$22)*('Ejercicio 3 - TIR'!$D$22-'Ejercicio 3 - TIR'!$C$22)*P230),'Ejercicio 3 - TIR'!$E$22-SQRT(('Ejercicio 3 - TIR'!$E$22-'Ejercicio 3 - TIR'!$C$22)*('Ejercicio 3 - TIR'!$E$22-'Ejercicio 3 - TIR'!$D$22)*(1-P230)))</f>
        <v>0.130119349683257</v>
      </c>
      <c r="R230" s="16">
        <f ca="1" t="shared" si="1710"/>
        <v>0.101730729450072</v>
      </c>
      <c r="S230" s="18">
        <f ca="1">IF(R230&lt;=('Ejercicio 3 - TIR'!$D$23-'Ejercicio 3 - TIR'!$C$23)/('Ejercicio 3 - TIR'!$E$23-'Ejercicio 3 - TIR'!$C$23),'Ejercicio 3 - TIR'!$C$23+SQRT(('Ejercicio 3 - TIR'!$E$23-'Ejercicio 3 - TIR'!$C$23)*('Ejercicio 3 - TIR'!$D$23-'Ejercicio 3 - TIR'!$C$23)*R230),'Ejercicio 3 - TIR'!$E$23-SQRT(('Ejercicio 3 - TIR'!$E$23-'Ejercicio 3 - TIR'!$C$23)*('Ejercicio 3 - TIR'!$E$23-'Ejercicio 3 - TIR'!$D$23)*(1-R230)))</f>
        <v>0.133532010678762</v>
      </c>
      <c r="T230" s="16">
        <f ca="1" t="shared" ref="T230:X230" si="1711">RAND()</f>
        <v>0.329762045604354</v>
      </c>
      <c r="U230" s="18">
        <f ca="1">IF(T230&lt;=('Ejercicio 3 - TIR'!$D$24-'Ejercicio 3 - TIR'!$C$24)/('Ejercicio 3 - TIR'!$E$24-'Ejercicio 3 - TIR'!$C$24),'Ejercicio 3 - TIR'!$C$24+SQRT(('Ejercicio 3 - TIR'!$E$24-'Ejercicio 3 - TIR'!$C$24)*('Ejercicio 3 - TIR'!$D$24-'Ejercicio 3 - TIR'!$C$24)*T230),'Ejercicio 3 - TIR'!$E$24-SQRT(('Ejercicio 3 - TIR'!$E$24-'Ejercicio 3 - TIR'!$C$24)*('Ejercicio 3 - TIR'!$E$24-'Ejercicio 3 - TIR'!$D$24)*(1-T230)))</f>
        <v>0.176315400353579</v>
      </c>
      <c r="V230" s="16">
        <f ca="1" t="shared" si="1711"/>
        <v>0.234997092551217</v>
      </c>
      <c r="W230" s="18">
        <f ca="1">IF(V230&lt;=('Ejercicio 3 - TIR'!$D$25-'Ejercicio 3 - TIR'!$C$25)/('Ejercicio 3 - TIR'!$E$25-'Ejercicio 3 - TIR'!$C$25),'Ejercicio 3 - TIR'!$C$25+SQRT(('Ejercicio 3 - TIR'!$E$25-'Ejercicio 3 - TIR'!$C$25)*('Ejercicio 3 - TIR'!$D$25-'Ejercicio 3 - TIR'!$C$25)*V230),'Ejercicio 3 - TIR'!$E$25-SQRT(('Ejercicio 3 - TIR'!$E$25-'Ejercicio 3 - TIR'!$C$25)*('Ejercicio 3 - TIR'!$E$25-'Ejercicio 3 - TIR'!$D$25)*(1-V230)))</f>
        <v>0.198138244941882</v>
      </c>
      <c r="X230" s="16">
        <f ca="1" t="shared" si="1711"/>
        <v>0.599763619185756</v>
      </c>
      <c r="Y230" s="18">
        <f ca="1">IF(X230&lt;=('Ejercicio 3 - TIR'!$D$26-'Ejercicio 3 - TIR'!$C$26)/('Ejercicio 3 - TIR'!$E$26-'Ejercicio 3 - TIR'!$C$26),'Ejercicio 3 - TIR'!$C$26+SQRT(('Ejercicio 3 - TIR'!$E$26-'Ejercicio 3 - TIR'!$C$26)*('Ejercicio 3 - TIR'!$D$26-'Ejercicio 3 - TIR'!$C$26)*X230),'Ejercicio 3 - TIR'!$E$26-SQRT(('Ejercicio 3 - TIR'!$E$26-'Ejercicio 3 - TIR'!$C$26)*('Ejercicio 3 - TIR'!$E$26-'Ejercicio 3 - TIR'!$D$26)*(1-X230)))</f>
        <v>0.233510469389368</v>
      </c>
      <c r="Z230" s="16">
        <f ca="1" t="shared" si="1432"/>
        <v>1.13011934968326</v>
      </c>
      <c r="AA230" s="16">
        <f ca="1" t="shared" si="1433"/>
        <v>1.28102645875344</v>
      </c>
      <c r="AB230" s="16">
        <f ca="1" t="shared" si="1434"/>
        <v>1.50689115169208</v>
      </c>
      <c r="AC230" s="16">
        <f ca="1" t="shared" si="1435"/>
        <v>1.8054639198068</v>
      </c>
      <c r="AD230" s="16">
        <f ca="1" t="shared" si="1436"/>
        <v>2.22705864718645</v>
      </c>
      <c r="AE230" s="15">
        <f ca="1" t="shared" si="1437"/>
        <v>3791.48664359509</v>
      </c>
      <c r="AF230" s="15">
        <f ca="1" t="shared" si="1438"/>
        <v>4297.77147857601</v>
      </c>
      <c r="AG230" s="15">
        <f ca="1" t="shared" si="1439"/>
        <v>5055.53477744933</v>
      </c>
      <c r="AH230" s="15">
        <f ca="1" t="shared" si="1440"/>
        <v>6057.22956549579</v>
      </c>
      <c r="AI230" s="15">
        <f ca="1" t="shared" si="1441"/>
        <v>7471.65608453387</v>
      </c>
      <c r="AJ230" s="17">
        <f ca="1" t="shared" si="1442"/>
        <v>44415.1221688653</v>
      </c>
      <c r="AK230" s="17">
        <f ca="1" t="shared" si="1443"/>
        <v>47390.5218783022</v>
      </c>
      <c r="AL230" s="17">
        <f ca="1" t="shared" si="1444"/>
        <v>62557.7227784109</v>
      </c>
      <c r="AM230" s="17">
        <f ca="1" t="shared" si="1445"/>
        <v>69943.2291055534</v>
      </c>
      <c r="AN230" s="17">
        <f ca="1" t="shared" si="1446"/>
        <v>84616.7886822475</v>
      </c>
      <c r="AO230" s="17">
        <f ca="1">C230/'Ejercicio 3 - TIR'!$D$7</f>
        <v>17658.6815795483</v>
      </c>
      <c r="AP230" s="17">
        <f ca="1" t="shared" si="1447"/>
        <v>26756.4405893169</v>
      </c>
      <c r="AQ230" s="17">
        <f ca="1" t="shared" si="1448"/>
        <v>29731.8402987539</v>
      </c>
      <c r="AR230" s="17">
        <f ca="1" t="shared" si="1449"/>
        <v>44899.0411988626</v>
      </c>
      <c r="AS230" s="17">
        <f ca="1" t="shared" si="1450"/>
        <v>52284.5475260051</v>
      </c>
      <c r="AT230" s="17">
        <f ca="1" t="shared" si="1451"/>
        <v>66958.1071026991</v>
      </c>
      <c r="AU230" s="17">
        <f ca="1">AP230*'Ejercicio 3 - TIR'!$D$5</f>
        <v>13378.2202946585</v>
      </c>
      <c r="AV230" s="17">
        <f ca="1">AQ230*'Ejercicio 3 - TIR'!$D$5</f>
        <v>14865.9201493769</v>
      </c>
      <c r="AW230" s="17">
        <f ca="1">AR230*'Ejercicio 3 - TIR'!$D$5</f>
        <v>22449.5205994313</v>
      </c>
      <c r="AX230" s="17">
        <f ca="1">AS230*'Ejercicio 3 - TIR'!$D$5</f>
        <v>26142.2737630025</v>
      </c>
      <c r="AY230" s="17">
        <f ca="1">AT230*'Ejercicio 3 - TIR'!$D$5</f>
        <v>33479.0535513496</v>
      </c>
      <c r="AZ230" s="17">
        <f ca="1" t="shared" ref="AZ230:BD230" si="1712">AJ230-AU230-AE230</f>
        <v>27245.4152306117</v>
      </c>
      <c r="BA230" s="17">
        <f ca="1" t="shared" si="1712"/>
        <v>28226.8302503493</v>
      </c>
      <c r="BB230" s="17">
        <f ca="1" t="shared" si="1712"/>
        <v>35052.6674015303</v>
      </c>
      <c r="BC230" s="17">
        <f ca="1" t="shared" si="1712"/>
        <v>37743.7257770551</v>
      </c>
      <c r="BD230" s="17">
        <f ca="1" t="shared" si="1712"/>
        <v>43666.079046364</v>
      </c>
      <c r="BE230" s="17">
        <f ca="1" t="shared" ref="BE230:BI230" si="1713">AZ230/Z230</f>
        <v>24108.4406158056</v>
      </c>
      <c r="BF230" s="17">
        <f ca="1" t="shared" si="1713"/>
        <v>22034.5411739713</v>
      </c>
      <c r="BG230" s="17">
        <f ca="1" t="shared" si="1713"/>
        <v>23261.5788885414</v>
      </c>
      <c r="BH230" s="17">
        <f ca="1" t="shared" si="1713"/>
        <v>20905.2783403692</v>
      </c>
      <c r="BI230" s="17">
        <f ca="1" t="shared" si="1713"/>
        <v>19607.0629309783</v>
      </c>
      <c r="BJ230" s="17">
        <f ca="1" t="shared" si="1454"/>
        <v>64893.2163883759</v>
      </c>
      <c r="BK230" s="17">
        <f ca="1" t="shared" si="1455"/>
        <v>39326.9195096452</v>
      </c>
      <c r="BL230" s="17">
        <f ca="1" t="shared" si="1456"/>
        <v>104220.135898021</v>
      </c>
      <c r="BM230" s="17">
        <f ca="1">BK230*'Ejercicio 3 - TIR'!$D$5</f>
        <v>19663.4597548226</v>
      </c>
      <c r="BN230" s="17">
        <f ca="1" t="shared" si="1457"/>
        <v>84556.6761431985</v>
      </c>
      <c r="BO230" s="17">
        <f ca="1" t="shared" si="1458"/>
        <v>37967.8713221239</v>
      </c>
      <c r="BP230" s="17">
        <f ca="1" t="shared" si="1459"/>
        <v>-117431.938430091</v>
      </c>
      <c r="BQ230" s="17">
        <f ca="1" t="shared" ref="BQ230:BT230" si="1714">BE230</f>
        <v>24108.4406158056</v>
      </c>
      <c r="BR230" s="17">
        <f ca="1" t="shared" si="1714"/>
        <v>22034.5411739713</v>
      </c>
      <c r="BS230" s="17">
        <f ca="1" t="shared" si="1714"/>
        <v>23261.5788885414</v>
      </c>
      <c r="BT230" s="17">
        <f ca="1" t="shared" si="1714"/>
        <v>20905.2783403692</v>
      </c>
      <c r="BU230" s="17">
        <f ca="1" t="shared" si="1461"/>
        <v>57574.9342531022</v>
      </c>
      <c r="BV230" s="19">
        <f ca="1" t="shared" si="1462"/>
        <v>7.09203393230491</v>
      </c>
    </row>
    <row r="231" ht="15" customHeight="1" spans="1:74">
      <c r="A231" s="15">
        <v>230</v>
      </c>
      <c r="B231" s="16">
        <f ca="1" t="shared" ref="B231:F231" si="1715">RAND()</f>
        <v>0.628978042622094</v>
      </c>
      <c r="C231" s="17">
        <f ca="1">IF(B231&lt;=('Ejercicio 3 - TIR'!$D$13-'Ejercicio 3 - TIR'!$C$13)/('Ejercicio 3 - TIR'!$E$13-'Ejercicio 3 - TIR'!$C$13),'Ejercicio 3 - TIR'!$C$13+SQRT(('Ejercicio 3 - TIR'!$E$13-'Ejercicio 3 - TIR'!$C$13)*('Ejercicio 3 - TIR'!$D$13-'Ejercicio 3 - TIR'!$C$13)*B231),'Ejercicio 3 - TIR'!$E$13-SQRT(('Ejercicio 3 - TIR'!$E$13-'Ejercicio 3 - TIR'!$C$13)*('Ejercicio 3 - TIR'!$E$13-'Ejercicio 3 - TIR'!$D$13)*(1-B231)))</f>
        <v>78899.6125899668</v>
      </c>
      <c r="D231" s="16">
        <f ca="1" t="shared" si="1715"/>
        <v>0.148649362519357</v>
      </c>
      <c r="E231" s="17">
        <f ca="1">IF(D231&lt;=('Ejercicio 3 - TIR'!$D$14-'Ejercicio 3 - TIR'!$C$14)/('Ejercicio 3 - TIR'!$E$14-'Ejercicio 3 - TIR'!$C$14),'Ejercicio 3 - TIR'!$C$14+SQRT(('Ejercicio 3 - TIR'!$E$14-'Ejercicio 3 - TIR'!$C$14)*('Ejercicio 3 - TIR'!$D$14-'Ejercicio 3 - TIR'!$C$14)*D231),'Ejercicio 3 - TIR'!$E$14-SQRT(('Ejercicio 3 - TIR'!$E$14-'Ejercicio 3 - TIR'!$C$14)*('Ejercicio 3 - TIR'!$E$14-'Ejercicio 3 - TIR'!$D$14)*(1-D231)))</f>
        <v>28338.9672338841</v>
      </c>
      <c r="F231" s="16">
        <f ca="1" t="shared" si="1715"/>
        <v>0.969049504777673</v>
      </c>
      <c r="G231" s="17">
        <f ca="1">IF(F231&lt;=('Ejercicio 3 - TIR'!$D$18-'Ejercicio 3 - TIR'!$C$18)/('Ejercicio 3 - TIR'!$E$18-'Ejercicio 3 - TIR'!$C$18),'Ejercicio 3 - TIR'!$C$18+SQRT(('Ejercicio 3 - TIR'!$E$18-'Ejercicio 3 - TIR'!$C$18)*('Ejercicio 3 - TIR'!$D$18-'Ejercicio 3 - TIR'!$C$18)*F231),'Ejercicio 3 - TIR'!$E$18-SQRT(('Ejercicio 3 - TIR'!$E$18-'Ejercicio 3 - TIR'!$C$18)*('Ejercicio 3 - TIR'!$E$18-'Ejercicio 3 - TIR'!$D$18)*(1-F231)))</f>
        <v>43476.4229124608</v>
      </c>
      <c r="H231" s="16">
        <f ca="1" t="shared" ref="H231:L231" si="1716">RAND()</f>
        <v>0.393594485780062</v>
      </c>
      <c r="I231" s="17">
        <f ca="1">IF(H231&lt;=('Ejercicio 3 - TIR'!$D$18-'Ejercicio 3 - TIR'!$C$18)/('Ejercicio 3 - TIR'!$E$18-'Ejercicio 3 - TIR'!$C$18),'Ejercicio 3 - TIR'!$C$18+SQRT(('Ejercicio 3 - TIR'!$E$18-'Ejercicio 3 - TIR'!$C$18)*('Ejercicio 3 - TIR'!$D$18-'Ejercicio 3 - TIR'!$C$18)*H231),'Ejercicio 3 - TIR'!$E$18-SQRT(('Ejercicio 3 - TIR'!$E$18-'Ejercicio 3 - TIR'!$C$18)*('Ejercicio 3 - TIR'!$E$18-'Ejercicio 3 - TIR'!$D$18)*(1-H231)))</f>
        <v>37683.6952612014</v>
      </c>
      <c r="J231" s="16">
        <f ca="1" t="shared" si="1716"/>
        <v>0.837656201002576</v>
      </c>
      <c r="K231" s="17">
        <f ca="1">IF(J231&lt;=('Ejercicio 3 - TIR'!$D$18-'Ejercicio 3 - TIR'!$C$18)/('Ejercicio 3 - TIR'!$E$18-'Ejercicio 3 - TIR'!$C$18),'Ejercicio 3 - TIR'!$C$18+SQRT(('Ejercicio 3 - TIR'!$E$18-'Ejercicio 3 - TIR'!$C$18)*('Ejercicio 3 - TIR'!$D$18-'Ejercicio 3 - TIR'!$C$18)*J231),'Ejercicio 3 - TIR'!$E$18-SQRT(('Ejercicio 3 - TIR'!$E$18-'Ejercicio 3 - TIR'!$C$18)*('Ejercicio 3 - TIR'!$E$18-'Ejercicio 3 - TIR'!$D$18)*(1-J231)))</f>
        <v>41510.6182603781</v>
      </c>
      <c r="L231" s="16">
        <f ca="1" t="shared" si="1716"/>
        <v>0.116818137344928</v>
      </c>
      <c r="M231" s="17">
        <f ca="1">IF(L231&lt;=('Ejercicio 3 - TIR'!$D$18-'Ejercicio 3 - TIR'!$C$18)/('Ejercicio 3 - TIR'!$E$18-'Ejercicio 3 - TIR'!$C$18),'Ejercicio 3 - TIR'!$C$18+SQRT(('Ejercicio 3 - TIR'!$E$18-'Ejercicio 3 - TIR'!$C$18)*('Ejercicio 3 - TIR'!$D$18-'Ejercicio 3 - TIR'!$C$18)*L231),'Ejercicio 3 - TIR'!$E$18-SQRT(('Ejercicio 3 - TIR'!$E$18-'Ejercicio 3 - TIR'!$C$18)*('Ejercicio 3 - TIR'!$E$18-'Ejercicio 3 - TIR'!$D$18)*(1-L231)))</f>
        <v>34186.0148831244</v>
      </c>
      <c r="N231" s="16">
        <f ca="1" t="shared" ref="N231:R231" si="1717">RAND()</f>
        <v>0.929910763979853</v>
      </c>
      <c r="O231" s="17">
        <f ca="1">IF(N231&lt;=('Ejercicio 3 - TIR'!$D$18-'Ejercicio 3 - TIR'!$C$18)/('Ejercicio 3 - TIR'!$E$18-'Ejercicio 3 - TIR'!$C$18),'Ejercicio 3 - TIR'!$C$18+SQRT(('Ejercicio 3 - TIR'!$E$18-'Ejercicio 3 - TIR'!$C$18)*('Ejercicio 3 - TIR'!$D$18-'Ejercicio 3 - TIR'!$C$18)*N231),'Ejercicio 3 - TIR'!$E$18-SQRT(('Ejercicio 3 - TIR'!$E$18-'Ejercicio 3 - TIR'!$C$18)*('Ejercicio 3 - TIR'!$E$18-'Ejercicio 3 - TIR'!$D$18)*(1-N231)))</f>
        <v>42707.2521504729</v>
      </c>
      <c r="P231" s="16">
        <f ca="1" t="shared" si="1717"/>
        <v>0.441539850869921</v>
      </c>
      <c r="Q231" s="18">
        <f ca="1">IF(P231&lt;=('Ejercicio 3 - TIR'!$D$22-'Ejercicio 3 - TIR'!$C$22)/('Ejercicio 3 - TIR'!$E$22-'Ejercicio 3 - TIR'!$C$22),'Ejercicio 3 - TIR'!$C$22+SQRT(('Ejercicio 3 - TIR'!$E$22-'Ejercicio 3 - TIR'!$C$22)*('Ejercicio 3 - TIR'!$D$22-'Ejercicio 3 - TIR'!$C$22)*P231),'Ejercicio 3 - TIR'!$E$22-SQRT(('Ejercicio 3 - TIR'!$E$22-'Ejercicio 3 - TIR'!$C$22)*('Ejercicio 3 - TIR'!$E$22-'Ejercicio 3 - TIR'!$D$22)*(1-P231)))</f>
        <v>0.1481916961456</v>
      </c>
      <c r="R231" s="16">
        <f ca="1" t="shared" si="1717"/>
        <v>0.870779442485746</v>
      </c>
      <c r="S231" s="18">
        <f ca="1">IF(R231&lt;=('Ejercicio 3 - TIR'!$D$23-'Ejercicio 3 - TIR'!$C$23)/('Ejercicio 3 - TIR'!$E$23-'Ejercicio 3 - TIR'!$C$23),'Ejercicio 3 - TIR'!$C$23+SQRT(('Ejercicio 3 - TIR'!$E$23-'Ejercicio 3 - TIR'!$C$23)*('Ejercicio 3 - TIR'!$D$23-'Ejercicio 3 - TIR'!$C$23)*R231),'Ejercicio 3 - TIR'!$E$23-SQRT(('Ejercicio 3 - TIR'!$E$23-'Ejercicio 3 - TIR'!$C$23)*('Ejercicio 3 - TIR'!$E$23-'Ejercicio 3 - TIR'!$D$23)*(1-R231)))</f>
        <v>0.16474886877882</v>
      </c>
      <c r="T231" s="16">
        <f ca="1" t="shared" ref="T231:X231" si="1718">RAND()</f>
        <v>0.569144797458114</v>
      </c>
      <c r="U231" s="18">
        <f ca="1">IF(T231&lt;=('Ejercicio 3 - TIR'!$D$24-'Ejercicio 3 - TIR'!$C$24)/('Ejercicio 3 - TIR'!$E$24-'Ejercicio 3 - TIR'!$C$24),'Ejercicio 3 - TIR'!$C$24+SQRT(('Ejercicio 3 - TIR'!$E$24-'Ejercicio 3 - TIR'!$C$24)*('Ejercicio 3 - TIR'!$D$24-'Ejercicio 3 - TIR'!$C$24)*T231),'Ejercicio 3 - TIR'!$E$24-SQRT(('Ejercicio 3 - TIR'!$E$24-'Ejercicio 3 - TIR'!$C$24)*('Ejercicio 3 - TIR'!$E$24-'Ejercicio 3 - TIR'!$D$24)*(1-T231)))</f>
        <v>0.185266808854969</v>
      </c>
      <c r="V231" s="16">
        <f ca="1" t="shared" si="1718"/>
        <v>0.386517886896132</v>
      </c>
      <c r="W231" s="18">
        <f ca="1">IF(V231&lt;=('Ejercicio 3 - TIR'!$D$25-'Ejercicio 3 - TIR'!$C$25)/('Ejercicio 3 - TIR'!$E$25-'Ejercicio 3 - TIR'!$C$25),'Ejercicio 3 - TIR'!$C$25+SQRT(('Ejercicio 3 - TIR'!$E$25-'Ejercicio 3 - TIR'!$C$25)*('Ejercicio 3 - TIR'!$D$25-'Ejercicio 3 - TIR'!$C$25)*V231),'Ejercicio 3 - TIR'!$E$25-SQRT(('Ejercicio 3 - TIR'!$E$25-'Ejercicio 3 - TIR'!$C$25)*('Ejercicio 3 - TIR'!$E$25-'Ejercicio 3 - TIR'!$D$25)*(1-V231)))</f>
        <v>0.203662246538448</v>
      </c>
      <c r="X231" s="16">
        <f ca="1" t="shared" si="1718"/>
        <v>0.182970562827595</v>
      </c>
      <c r="Y231" s="18">
        <f ca="1">IF(X231&lt;=('Ejercicio 3 - TIR'!$D$26-'Ejercicio 3 - TIR'!$C$26)/('Ejercicio 3 - TIR'!$E$26-'Ejercicio 3 - TIR'!$C$26),'Ejercicio 3 - TIR'!$C$26+SQRT(('Ejercicio 3 - TIR'!$E$26-'Ejercicio 3 - TIR'!$C$26)*('Ejercicio 3 - TIR'!$D$26-'Ejercicio 3 - TIR'!$C$26)*X231),'Ejercicio 3 - TIR'!$E$26-SQRT(('Ejercicio 3 - TIR'!$E$26-'Ejercicio 3 - TIR'!$C$26)*('Ejercicio 3 - TIR'!$E$26-'Ejercicio 3 - TIR'!$D$26)*(1-X231)))</f>
        <v>0.212226572377101</v>
      </c>
      <c r="Z231" s="16">
        <f ca="1" t="shared" si="1432"/>
        <v>1.1481916961456</v>
      </c>
      <c r="AA231" s="16">
        <f ca="1" t="shared" si="1433"/>
        <v>1.33735497922682</v>
      </c>
      <c r="AB231" s="16">
        <f ca="1" t="shared" si="1434"/>
        <v>1.58512246853448</v>
      </c>
      <c r="AC231" s="16">
        <f ca="1" t="shared" si="1435"/>
        <v>1.90795207151478</v>
      </c>
      <c r="AD231" s="16">
        <f ca="1" t="shared" si="1436"/>
        <v>2.31287019991215</v>
      </c>
      <c r="AE231" s="15">
        <f ca="1" t="shared" si="1437"/>
        <v>4199.59962140388</v>
      </c>
      <c r="AF231" s="15">
        <f ca="1" t="shared" si="1438"/>
        <v>4891.47890835413</v>
      </c>
      <c r="AG231" s="15">
        <f ca="1" t="shared" si="1439"/>
        <v>5797.70759628629</v>
      </c>
      <c r="AH231" s="15">
        <f ca="1" t="shared" si="1440"/>
        <v>6978.48175011898</v>
      </c>
      <c r="AI231" s="15">
        <f ca="1" t="shared" si="1441"/>
        <v>8459.50101234288</v>
      </c>
      <c r="AJ231" s="17">
        <f ca="1" t="shared" si="1442"/>
        <v>49919.2677662018</v>
      </c>
      <c r="AK231" s="17">
        <f ca="1" t="shared" si="1443"/>
        <v>50396.4774932339</v>
      </c>
      <c r="AL231" s="17">
        <f ca="1" t="shared" si="1444"/>
        <v>65799.4136872829</v>
      </c>
      <c r="AM231" s="17">
        <f ca="1" t="shared" si="1445"/>
        <v>65225.2779130924</v>
      </c>
      <c r="AN231" s="17">
        <f ca="1" t="shared" si="1446"/>
        <v>98776.330818963</v>
      </c>
      <c r="AO231" s="17">
        <f ca="1">C231/'Ejercicio 3 - TIR'!$D$7</f>
        <v>15779.9225179934</v>
      </c>
      <c r="AP231" s="17">
        <f ca="1" t="shared" si="1447"/>
        <v>34139.3452482084</v>
      </c>
      <c r="AQ231" s="17">
        <f ca="1" t="shared" si="1448"/>
        <v>34616.5549752406</v>
      </c>
      <c r="AR231" s="17">
        <f ca="1" t="shared" si="1449"/>
        <v>50019.4911692896</v>
      </c>
      <c r="AS231" s="17">
        <f ca="1" t="shared" si="1450"/>
        <v>49445.355395099</v>
      </c>
      <c r="AT231" s="17">
        <f ca="1" t="shared" si="1451"/>
        <v>82996.4083009697</v>
      </c>
      <c r="AU231" s="17">
        <f ca="1">AP231*'Ejercicio 3 - TIR'!$D$5</f>
        <v>17069.6726241042</v>
      </c>
      <c r="AV231" s="17">
        <f ca="1">AQ231*'Ejercicio 3 - TIR'!$D$5</f>
        <v>17308.2774876203</v>
      </c>
      <c r="AW231" s="17">
        <f ca="1">AR231*'Ejercicio 3 - TIR'!$D$5</f>
        <v>25009.7455846448</v>
      </c>
      <c r="AX231" s="17">
        <f ca="1">AS231*'Ejercicio 3 - TIR'!$D$5</f>
        <v>24722.6776975495</v>
      </c>
      <c r="AY231" s="17">
        <f ca="1">AT231*'Ejercicio 3 - TIR'!$D$5</f>
        <v>41498.2041504848</v>
      </c>
      <c r="AZ231" s="17">
        <f ca="1" t="shared" ref="AZ231:BD231" si="1719">AJ231-AU231-AE231</f>
        <v>28649.9955206937</v>
      </c>
      <c r="BA231" s="17">
        <f ca="1" t="shared" si="1719"/>
        <v>28196.7210972595</v>
      </c>
      <c r="BB231" s="17">
        <f ca="1" t="shared" si="1719"/>
        <v>34991.9605063519</v>
      </c>
      <c r="BC231" s="17">
        <f ca="1" t="shared" si="1719"/>
        <v>33524.1184654239</v>
      </c>
      <c r="BD231" s="17">
        <f ca="1" t="shared" si="1719"/>
        <v>48818.6256561353</v>
      </c>
      <c r="BE231" s="17">
        <f ca="1" t="shared" ref="BE231:BI231" si="1720">AZ231/Z231</f>
        <v>24952.2754927333</v>
      </c>
      <c r="BF231" s="17">
        <f ca="1" t="shared" si="1720"/>
        <v>21083.9466972046</v>
      </c>
      <c r="BG231" s="17">
        <f ca="1" t="shared" si="1720"/>
        <v>22075.2409993302</v>
      </c>
      <c r="BH231" s="17">
        <f ca="1" t="shared" si="1720"/>
        <v>17570.7340692306</v>
      </c>
      <c r="BI231" s="17">
        <f ca="1" t="shared" si="1720"/>
        <v>21107.3780353042</v>
      </c>
      <c r="BJ231" s="17">
        <f ca="1" t="shared" si="1454"/>
        <v>65544.3528115375</v>
      </c>
      <c r="BK231" s="17">
        <f ca="1" t="shared" si="1455"/>
        <v>36496.9125487896</v>
      </c>
      <c r="BL231" s="17">
        <f ca="1" t="shared" si="1456"/>
        <v>102041.265360327</v>
      </c>
      <c r="BM231" s="17">
        <f ca="1">BK231*'Ejercicio 3 - TIR'!$D$5</f>
        <v>18248.4562743948</v>
      </c>
      <c r="BN231" s="17">
        <f ca="1" t="shared" si="1457"/>
        <v>83792.8090859323</v>
      </c>
      <c r="BO231" s="17">
        <f ca="1" t="shared" si="1458"/>
        <v>36228.9284928808</v>
      </c>
      <c r="BP231" s="17">
        <f ca="1" t="shared" si="1459"/>
        <v>-107238.579823851</v>
      </c>
      <c r="BQ231" s="17">
        <f ca="1" t="shared" ref="BQ231:BT231" si="1721">BE231</f>
        <v>24952.2754927333</v>
      </c>
      <c r="BR231" s="17">
        <f ca="1" t="shared" si="1721"/>
        <v>21083.9466972046</v>
      </c>
      <c r="BS231" s="17">
        <f ca="1" t="shared" si="1721"/>
        <v>22075.2409993302</v>
      </c>
      <c r="BT231" s="17">
        <f ca="1" t="shared" si="1721"/>
        <v>17570.7340692306</v>
      </c>
      <c r="BU231" s="17">
        <f ca="1" t="shared" si="1461"/>
        <v>57336.306528185</v>
      </c>
      <c r="BV231" s="19">
        <f ca="1" t="shared" si="1462"/>
        <v>9.04979056198398</v>
      </c>
    </row>
    <row r="232" ht="15" customHeight="1" spans="1:74">
      <c r="A232" s="15">
        <v>231</v>
      </c>
      <c r="B232" s="16">
        <f ca="1" t="shared" ref="B232:F232" si="1722">RAND()</f>
        <v>0.396393837255309</v>
      </c>
      <c r="C232" s="17">
        <f ca="1">IF(B232&lt;=('Ejercicio 3 - TIR'!$D$13-'Ejercicio 3 - TIR'!$C$13)/('Ejercicio 3 - TIR'!$E$13-'Ejercicio 3 - TIR'!$C$13),'Ejercicio 3 - TIR'!$C$13+SQRT(('Ejercicio 3 - TIR'!$E$13-'Ejercicio 3 - TIR'!$C$13)*('Ejercicio 3 - TIR'!$D$13-'Ejercicio 3 - TIR'!$C$13)*B232),'Ejercicio 3 - TIR'!$E$13-SQRT(('Ejercicio 3 - TIR'!$E$13-'Ejercicio 3 - TIR'!$C$13)*('Ejercicio 3 - TIR'!$E$13-'Ejercicio 3 - TIR'!$D$13)*(1-B232)))</f>
        <v>73086.6688183416</v>
      </c>
      <c r="D232" s="16">
        <f ca="1" t="shared" si="1722"/>
        <v>0.331768326581977</v>
      </c>
      <c r="E232" s="17">
        <f ca="1">IF(D232&lt;=('Ejercicio 3 - TIR'!$D$14-'Ejercicio 3 - TIR'!$C$14)/('Ejercicio 3 - TIR'!$E$14-'Ejercicio 3 - TIR'!$C$14),'Ejercicio 3 - TIR'!$C$14+SQRT(('Ejercicio 3 - TIR'!$E$14-'Ejercicio 3 - TIR'!$C$14)*('Ejercicio 3 - TIR'!$D$14-'Ejercicio 3 - TIR'!$C$14)*D232),'Ejercicio 3 - TIR'!$E$14-SQRT(('Ejercicio 3 - TIR'!$E$14-'Ejercicio 3 - TIR'!$C$14)*('Ejercicio 3 - TIR'!$E$14-'Ejercicio 3 - TIR'!$D$14)*(1-D232)))</f>
        <v>29988.2486399184</v>
      </c>
      <c r="F232" s="16">
        <f ca="1" t="shared" si="1722"/>
        <v>0.00804212683903893</v>
      </c>
      <c r="G232" s="17">
        <f ca="1">IF(F232&lt;=('Ejercicio 3 - TIR'!$D$18-'Ejercicio 3 - TIR'!$C$18)/('Ejercicio 3 - TIR'!$E$18-'Ejercicio 3 - TIR'!$C$18),'Ejercicio 3 - TIR'!$C$18+SQRT(('Ejercicio 3 - TIR'!$E$18-'Ejercicio 3 - TIR'!$C$18)*('Ejercicio 3 - TIR'!$D$18-'Ejercicio 3 - TIR'!$C$18)*F232),'Ejercicio 3 - TIR'!$E$18-SQRT(('Ejercicio 3 - TIR'!$E$18-'Ejercicio 3 - TIR'!$C$18)*('Ejercicio 3 - TIR'!$E$18-'Ejercicio 3 - TIR'!$D$18)*(1-F232)))</f>
        <v>31098.3255554961</v>
      </c>
      <c r="H232" s="16">
        <f ca="1" t="shared" ref="H232:L232" si="1723">RAND()</f>
        <v>0.57651675662536</v>
      </c>
      <c r="I232" s="17">
        <f ca="1">IF(H232&lt;=('Ejercicio 3 - TIR'!$D$18-'Ejercicio 3 - TIR'!$C$18)/('Ejercicio 3 - TIR'!$E$18-'Ejercicio 3 - TIR'!$C$18),'Ejercicio 3 - TIR'!$C$18+SQRT(('Ejercicio 3 - TIR'!$E$18-'Ejercicio 3 - TIR'!$C$18)*('Ejercicio 3 - TIR'!$D$18-'Ejercicio 3 - TIR'!$C$18)*H232),'Ejercicio 3 - TIR'!$E$18-SQRT(('Ejercicio 3 - TIR'!$E$18-'Ejercicio 3 - TIR'!$C$18)*('Ejercicio 3 - TIR'!$E$18-'Ejercicio 3 - TIR'!$D$18)*(1-H232)))</f>
        <v>39299.3286582314</v>
      </c>
      <c r="J232" s="16">
        <f ca="1" t="shared" si="1723"/>
        <v>0.194753083791317</v>
      </c>
      <c r="K232" s="17">
        <f ca="1">IF(J232&lt;=('Ejercicio 3 - TIR'!$D$18-'Ejercicio 3 - TIR'!$C$18)/('Ejercicio 3 - TIR'!$E$18-'Ejercicio 3 - TIR'!$C$18),'Ejercicio 3 - TIR'!$C$18+SQRT(('Ejercicio 3 - TIR'!$E$18-'Ejercicio 3 - TIR'!$C$18)*('Ejercicio 3 - TIR'!$D$18-'Ejercicio 3 - TIR'!$C$18)*J232),'Ejercicio 3 - TIR'!$E$18-SQRT(('Ejercicio 3 - TIR'!$E$18-'Ejercicio 3 - TIR'!$C$18)*('Ejercicio 3 - TIR'!$E$18-'Ejercicio 3 - TIR'!$D$18)*(1-J232)))</f>
        <v>35404.9017168398</v>
      </c>
      <c r="L232" s="16">
        <f ca="1" t="shared" si="1723"/>
        <v>0.650113035091268</v>
      </c>
      <c r="M232" s="17">
        <f ca="1">IF(L232&lt;=('Ejercicio 3 - TIR'!$D$18-'Ejercicio 3 - TIR'!$C$18)/('Ejercicio 3 - TIR'!$E$18-'Ejercicio 3 - TIR'!$C$18),'Ejercicio 3 - TIR'!$C$18+SQRT(('Ejercicio 3 - TIR'!$E$18-'Ejercicio 3 - TIR'!$C$18)*('Ejercicio 3 - TIR'!$D$18-'Ejercicio 3 - TIR'!$C$18)*L232),'Ejercicio 3 - TIR'!$E$18-SQRT(('Ejercicio 3 - TIR'!$E$18-'Ejercicio 3 - TIR'!$C$18)*('Ejercicio 3 - TIR'!$E$18-'Ejercicio 3 - TIR'!$D$18)*(1-L232)))</f>
        <v>39875.0673548939</v>
      </c>
      <c r="N232" s="16">
        <f ca="1" t="shared" ref="N232:R232" si="1724">RAND()</f>
        <v>0.237754749699391</v>
      </c>
      <c r="O232" s="17">
        <f ca="1">IF(N232&lt;=('Ejercicio 3 - TIR'!$D$18-'Ejercicio 3 - TIR'!$C$18)/('Ejercicio 3 - TIR'!$E$18-'Ejercicio 3 - TIR'!$C$18),'Ejercicio 3 - TIR'!$C$18+SQRT(('Ejercicio 3 - TIR'!$E$18-'Ejercicio 3 - TIR'!$C$18)*('Ejercicio 3 - TIR'!$D$18-'Ejercicio 3 - TIR'!$C$18)*N232),'Ejercicio 3 - TIR'!$E$18-SQRT(('Ejercicio 3 - TIR'!$E$18-'Ejercicio 3 - TIR'!$C$18)*('Ejercicio 3 - TIR'!$E$18-'Ejercicio 3 - TIR'!$D$18)*(1-N232)))</f>
        <v>35971.8684224377</v>
      </c>
      <c r="P232" s="16">
        <f ca="1" t="shared" si="1724"/>
        <v>0.581474332644317</v>
      </c>
      <c r="Q232" s="18">
        <f ca="1">IF(P232&lt;=('Ejercicio 3 - TIR'!$D$22-'Ejercicio 3 - TIR'!$C$22)/('Ejercicio 3 - TIR'!$E$22-'Ejercicio 3 - TIR'!$C$22),'Ejercicio 3 - TIR'!$C$22+SQRT(('Ejercicio 3 - TIR'!$E$22-'Ejercicio 3 - TIR'!$C$22)*('Ejercicio 3 - TIR'!$D$22-'Ejercicio 3 - TIR'!$C$22)*P232),'Ejercicio 3 - TIR'!$E$22-SQRT(('Ejercicio 3 - TIR'!$E$22-'Ejercicio 3 - TIR'!$C$22)*('Ejercicio 3 - TIR'!$E$22-'Ejercicio 3 - TIR'!$D$22)*(1-P232)))</f>
        <v>0.152552847119597</v>
      </c>
      <c r="R232" s="16">
        <f ca="1" t="shared" si="1724"/>
        <v>0.463870088438524</v>
      </c>
      <c r="S232" s="18">
        <f ca="1">IF(R232&lt;=('Ejercicio 3 - TIR'!$D$23-'Ejercicio 3 - TIR'!$C$23)/('Ejercicio 3 - TIR'!$E$23-'Ejercicio 3 - TIR'!$C$23),'Ejercicio 3 - TIR'!$C$23+SQRT(('Ejercicio 3 - TIR'!$E$23-'Ejercicio 3 - TIR'!$C$23)*('Ejercicio 3 - TIR'!$D$23-'Ejercicio 3 - TIR'!$C$23)*R232),'Ejercicio 3 - TIR'!$E$23-SQRT(('Ejercicio 3 - TIR'!$E$23-'Ejercicio 3 - TIR'!$C$23)*('Ejercicio 3 - TIR'!$E$23-'Ejercicio 3 - TIR'!$D$23)*(1-R232)))</f>
        <v>0.148895780992895</v>
      </c>
      <c r="T232" s="16">
        <f ca="1" t="shared" ref="T232:X232" si="1725">RAND()</f>
        <v>0.943856959525575</v>
      </c>
      <c r="U232" s="18">
        <f ca="1">IF(T232&lt;=('Ejercicio 3 - TIR'!$D$24-'Ejercicio 3 - TIR'!$C$24)/('Ejercicio 3 - TIR'!$E$24-'Ejercicio 3 - TIR'!$C$24),'Ejercicio 3 - TIR'!$C$24+SQRT(('Ejercicio 3 - TIR'!$E$24-'Ejercicio 3 - TIR'!$C$24)*('Ejercicio 3 - TIR'!$D$24-'Ejercicio 3 - TIR'!$C$24)*T232),'Ejercicio 3 - TIR'!$E$24-SQRT(('Ejercicio 3 - TIR'!$E$24-'Ejercicio 3 - TIR'!$C$24)*('Ejercicio 3 - TIR'!$E$24-'Ejercicio 3 - TIR'!$D$24)*(1-T232)))</f>
        <v>0.207462037114093</v>
      </c>
      <c r="V232" s="16">
        <f ca="1" t="shared" si="1725"/>
        <v>0.368922965905105</v>
      </c>
      <c r="W232" s="18">
        <f ca="1">IF(V232&lt;=('Ejercicio 3 - TIR'!$D$25-'Ejercicio 3 - TIR'!$C$25)/('Ejercicio 3 - TIR'!$E$25-'Ejercicio 3 - TIR'!$C$25),'Ejercicio 3 - TIR'!$C$25+SQRT(('Ejercicio 3 - TIR'!$E$25-'Ejercicio 3 - TIR'!$C$25)*('Ejercicio 3 - TIR'!$D$25-'Ejercicio 3 - TIR'!$C$25)*V232),'Ejercicio 3 - TIR'!$E$25-SQRT(('Ejercicio 3 - TIR'!$E$25-'Ejercicio 3 - TIR'!$C$25)*('Ejercicio 3 - TIR'!$E$25-'Ejercicio 3 - TIR'!$D$25)*(1-V232)))</f>
        <v>0.203002450922073</v>
      </c>
      <c r="X232" s="16">
        <f ca="1" t="shared" si="1725"/>
        <v>0.477181606541102</v>
      </c>
      <c r="Y232" s="18">
        <f ca="1">IF(X232&lt;=('Ejercicio 3 - TIR'!$D$26-'Ejercicio 3 - TIR'!$C$26)/('Ejercicio 3 - TIR'!$E$26-'Ejercicio 3 - TIR'!$C$26),'Ejercicio 3 - TIR'!$C$26+SQRT(('Ejercicio 3 - TIR'!$E$26-'Ejercicio 3 - TIR'!$C$26)*('Ejercicio 3 - TIR'!$D$26-'Ejercicio 3 - TIR'!$C$26)*X232),'Ejercicio 3 - TIR'!$E$26-SQRT(('Ejercicio 3 - TIR'!$E$26-'Ejercicio 3 - TIR'!$C$26)*('Ejercicio 3 - TIR'!$E$26-'Ejercicio 3 - TIR'!$D$26)*(1-X232)))</f>
        <v>0.226866024761194</v>
      </c>
      <c r="Z232" s="16">
        <f ca="1" t="shared" si="1432"/>
        <v>1.1525528471196</v>
      </c>
      <c r="AA232" s="16">
        <f ca="1" t="shared" si="1433"/>
        <v>1.32416310342705</v>
      </c>
      <c r="AB232" s="16">
        <f ca="1" t="shared" si="1434"/>
        <v>1.59887667833535</v>
      </c>
      <c r="AC232" s="16">
        <f ca="1" t="shared" si="1435"/>
        <v>1.92345256275957</v>
      </c>
      <c r="AD232" s="16">
        <f ca="1" t="shared" si="1436"/>
        <v>2.35981859948956</v>
      </c>
      <c r="AE232" s="15">
        <f ca="1" t="shared" si="1437"/>
        <v>4574.79271014993</v>
      </c>
      <c r="AF232" s="15">
        <f ca="1" t="shared" si="1438"/>
        <v>5255.96004360831</v>
      </c>
      <c r="AG232" s="15">
        <f ca="1" t="shared" si="1439"/>
        <v>6346.37222124557</v>
      </c>
      <c r="AH232" s="15">
        <f ca="1" t="shared" si="1440"/>
        <v>7634.70133662218</v>
      </c>
      <c r="AI232" s="15">
        <f ca="1" t="shared" si="1441"/>
        <v>9366.75567910062</v>
      </c>
      <c r="AJ232" s="17">
        <f ca="1" t="shared" si="1442"/>
        <v>35842.4636596392</v>
      </c>
      <c r="AK232" s="17">
        <f ca="1" t="shared" si="1443"/>
        <v>52038.7209986834</v>
      </c>
      <c r="AL232" s="17">
        <f ca="1" t="shared" si="1444"/>
        <v>56608.0716538103</v>
      </c>
      <c r="AM232" s="17">
        <f ca="1" t="shared" si="1445"/>
        <v>76697.800493981</v>
      </c>
      <c r="AN232" s="17">
        <f ca="1" t="shared" si="1446"/>
        <v>84887.0841616598</v>
      </c>
      <c r="AO232" s="17">
        <f ca="1">C232/'Ejercicio 3 - TIR'!$D$7</f>
        <v>14617.3337636683</v>
      </c>
      <c r="AP232" s="17">
        <f ca="1" t="shared" si="1447"/>
        <v>21225.1298959708</v>
      </c>
      <c r="AQ232" s="17">
        <f ca="1" t="shared" si="1448"/>
        <v>37421.3872350151</v>
      </c>
      <c r="AR232" s="17">
        <f ca="1" t="shared" si="1449"/>
        <v>41990.737890142</v>
      </c>
      <c r="AS232" s="17">
        <f ca="1" t="shared" si="1450"/>
        <v>62080.4667303127</v>
      </c>
      <c r="AT232" s="17">
        <f ca="1" t="shared" si="1451"/>
        <v>70269.7503979915</v>
      </c>
      <c r="AU232" s="17">
        <f ca="1">AP232*'Ejercicio 3 - TIR'!$D$5</f>
        <v>10612.5649479854</v>
      </c>
      <c r="AV232" s="17">
        <f ca="1">AQ232*'Ejercicio 3 - TIR'!$D$5</f>
        <v>18710.6936175076</v>
      </c>
      <c r="AW232" s="17">
        <f ca="1">AR232*'Ejercicio 3 - TIR'!$D$5</f>
        <v>20995.368945071</v>
      </c>
      <c r="AX232" s="17">
        <f ca="1">AS232*'Ejercicio 3 - TIR'!$D$5</f>
        <v>31040.2333651563</v>
      </c>
      <c r="AY232" s="17">
        <f ca="1">AT232*'Ejercicio 3 - TIR'!$D$5</f>
        <v>35134.8751989957</v>
      </c>
      <c r="AZ232" s="17">
        <f ca="1" t="shared" ref="AZ232:BD232" si="1726">AJ232-AU232-AE232</f>
        <v>20655.1060015038</v>
      </c>
      <c r="BA232" s="17">
        <f ca="1" t="shared" si="1726"/>
        <v>28072.0673375676</v>
      </c>
      <c r="BB232" s="17">
        <f ca="1" t="shared" si="1726"/>
        <v>29266.3304874937</v>
      </c>
      <c r="BC232" s="17">
        <f ca="1" t="shared" si="1726"/>
        <v>38022.8657922025</v>
      </c>
      <c r="BD232" s="17">
        <f ca="1" t="shared" si="1726"/>
        <v>40385.4532835634</v>
      </c>
      <c r="BE232" s="17">
        <f ca="1" t="shared" ref="BE232:BI232" si="1727">AZ232/Z232</f>
        <v>17921.1791052567</v>
      </c>
      <c r="BF232" s="17">
        <f ca="1" t="shared" si="1727"/>
        <v>21199.8561694662</v>
      </c>
      <c r="BG232" s="17">
        <f ca="1" t="shared" si="1727"/>
        <v>18304.307570465</v>
      </c>
      <c r="BH232" s="17">
        <f ca="1" t="shared" si="1727"/>
        <v>19768.0288707777</v>
      </c>
      <c r="BI232" s="17">
        <f ca="1" t="shared" si="1727"/>
        <v>17113.7956503517</v>
      </c>
      <c r="BJ232" s="17">
        <f ca="1" t="shared" si="1454"/>
        <v>70766.8269065971</v>
      </c>
      <c r="BK232" s="17">
        <f ca="1" t="shared" si="1455"/>
        <v>34494.2560904513</v>
      </c>
      <c r="BL232" s="17">
        <f ca="1" t="shared" si="1456"/>
        <v>105261.082997048</v>
      </c>
      <c r="BM232" s="17">
        <f ca="1">BK232*'Ejercicio 3 - TIR'!$D$5</f>
        <v>17247.1280452256</v>
      </c>
      <c r="BN232" s="17">
        <f ca="1" t="shared" si="1457"/>
        <v>88013.9549518228</v>
      </c>
      <c r="BO232" s="17">
        <f ca="1" t="shared" si="1458"/>
        <v>37296.9155217526</v>
      </c>
      <c r="BP232" s="17">
        <f ca="1" t="shared" si="1459"/>
        <v>-103074.91745826</v>
      </c>
      <c r="BQ232" s="17">
        <f ca="1" t="shared" ref="BQ232:BT232" si="1728">BE232</f>
        <v>17921.1791052567</v>
      </c>
      <c r="BR232" s="17">
        <f ca="1" t="shared" si="1728"/>
        <v>21199.8561694662</v>
      </c>
      <c r="BS232" s="17">
        <f ca="1" t="shared" si="1728"/>
        <v>18304.307570465</v>
      </c>
      <c r="BT232" s="17">
        <f ca="1" t="shared" si="1728"/>
        <v>19768.0288707777</v>
      </c>
      <c r="BU232" s="17">
        <f ca="1" t="shared" si="1461"/>
        <v>54410.7111721043</v>
      </c>
      <c r="BV232" s="19">
        <f ca="1" t="shared" si="1462"/>
        <v>7.30767669208743</v>
      </c>
    </row>
    <row r="233" ht="15" customHeight="1" spans="1:74">
      <c r="A233" s="15">
        <v>232</v>
      </c>
      <c r="B233" s="16">
        <f ca="1" t="shared" ref="B233:F233" si="1729">RAND()</f>
        <v>0.680610753466174</v>
      </c>
      <c r="C233" s="17">
        <f ca="1">IF(B233&lt;=('Ejercicio 3 - TIR'!$D$13-'Ejercicio 3 - TIR'!$C$13)/('Ejercicio 3 - TIR'!$E$13-'Ejercicio 3 - TIR'!$C$13),'Ejercicio 3 - TIR'!$C$13+SQRT(('Ejercicio 3 - TIR'!$E$13-'Ejercicio 3 - TIR'!$C$13)*('Ejercicio 3 - TIR'!$D$13-'Ejercicio 3 - TIR'!$C$13)*B233),'Ejercicio 3 - TIR'!$E$13-SQRT(('Ejercicio 3 - TIR'!$E$13-'Ejercicio 3 - TIR'!$C$13)*('Ejercicio 3 - TIR'!$E$13-'Ejercicio 3 - TIR'!$D$13)*(1-B233)))</f>
        <v>80422.7914185757</v>
      </c>
      <c r="D233" s="16">
        <f ca="1" t="shared" si="1729"/>
        <v>0.871572944772216</v>
      </c>
      <c r="E233" s="17">
        <f ca="1">IF(D233&lt;=('Ejercicio 3 - TIR'!$D$14-'Ejercicio 3 - TIR'!$C$14)/('Ejercicio 3 - TIR'!$E$14-'Ejercicio 3 - TIR'!$C$14),'Ejercicio 3 - TIR'!$C$14+SQRT(('Ejercicio 3 - TIR'!$E$14-'Ejercicio 3 - TIR'!$C$14)*('Ejercicio 3 - TIR'!$D$14-'Ejercicio 3 - TIR'!$C$14)*D233),'Ejercicio 3 - TIR'!$E$14-SQRT(('Ejercicio 3 - TIR'!$E$14-'Ejercicio 3 - TIR'!$C$14)*('Ejercicio 3 - TIR'!$E$14-'Ejercicio 3 - TIR'!$D$14)*(1-D233)))</f>
        <v>35610.9160085312</v>
      </c>
      <c r="F233" s="16">
        <f ca="1" t="shared" si="1729"/>
        <v>0.0683741769781179</v>
      </c>
      <c r="G233" s="17">
        <f ca="1">IF(F233&lt;=('Ejercicio 3 - TIR'!$D$18-'Ejercicio 3 - TIR'!$C$18)/('Ejercicio 3 - TIR'!$E$18-'Ejercicio 3 - TIR'!$C$18),'Ejercicio 3 - TIR'!$C$18+SQRT(('Ejercicio 3 - TIR'!$E$18-'Ejercicio 3 - TIR'!$C$18)*('Ejercicio 3 - TIR'!$D$18-'Ejercicio 3 - TIR'!$C$18)*F233),'Ejercicio 3 - TIR'!$E$18-SQRT(('Ejercicio 3 - TIR'!$E$18-'Ejercicio 3 - TIR'!$C$18)*('Ejercicio 3 - TIR'!$E$18-'Ejercicio 3 - TIR'!$D$18)*(1-F233)))</f>
        <v>33202.5187816339</v>
      </c>
      <c r="H233" s="16">
        <f ca="1" t="shared" ref="H233:L233" si="1730">RAND()</f>
        <v>0.75260218202769</v>
      </c>
      <c r="I233" s="17">
        <f ca="1">IF(H233&lt;=('Ejercicio 3 - TIR'!$D$18-'Ejercicio 3 - TIR'!$C$18)/('Ejercicio 3 - TIR'!$E$18-'Ejercicio 3 - TIR'!$C$18),'Ejercicio 3 - TIR'!$C$18+SQRT(('Ejercicio 3 - TIR'!$E$18-'Ejercicio 3 - TIR'!$C$18)*('Ejercicio 3 - TIR'!$D$18-'Ejercicio 3 - TIR'!$C$18)*H233),'Ejercicio 3 - TIR'!$E$18-SQRT(('Ejercicio 3 - TIR'!$E$18-'Ejercicio 3 - TIR'!$C$18)*('Ejercicio 3 - TIR'!$E$18-'Ejercicio 3 - TIR'!$D$18)*(1-H233)))</f>
        <v>40692.4674873051</v>
      </c>
      <c r="J233" s="16">
        <f ca="1" t="shared" si="1730"/>
        <v>0.894509003985822</v>
      </c>
      <c r="K233" s="17">
        <f ca="1">IF(J233&lt;=('Ejercicio 3 - TIR'!$D$18-'Ejercicio 3 - TIR'!$C$18)/('Ejercicio 3 - TIR'!$E$18-'Ejercicio 3 - TIR'!$C$18),'Ejercicio 3 - TIR'!$C$18+SQRT(('Ejercicio 3 - TIR'!$E$18-'Ejercicio 3 - TIR'!$C$18)*('Ejercicio 3 - TIR'!$D$18-'Ejercicio 3 - TIR'!$C$18)*J233),'Ejercicio 3 - TIR'!$E$18-SQRT(('Ejercicio 3 - TIR'!$E$18-'Ejercicio 3 - TIR'!$C$18)*('Ejercicio 3 - TIR'!$E$18-'Ejercicio 3 - TIR'!$D$18)*(1-J233)))</f>
        <v>42187.2034021168</v>
      </c>
      <c r="L233" s="16">
        <f ca="1" t="shared" si="1730"/>
        <v>0.717624027739243</v>
      </c>
      <c r="M233" s="17">
        <f ca="1">IF(L233&lt;=('Ejercicio 3 - TIR'!$D$18-'Ejercicio 3 - TIR'!$C$18)/('Ejercicio 3 - TIR'!$E$18-'Ejercicio 3 - TIR'!$C$18),'Ejercicio 3 - TIR'!$C$18+SQRT(('Ejercicio 3 - TIR'!$E$18-'Ejercicio 3 - TIR'!$C$18)*('Ejercicio 3 - TIR'!$D$18-'Ejercicio 3 - TIR'!$C$18)*L233),'Ejercicio 3 - TIR'!$E$18-SQRT(('Ejercicio 3 - TIR'!$E$18-'Ejercicio 3 - TIR'!$C$18)*('Ejercicio 3 - TIR'!$E$18-'Ejercicio 3 - TIR'!$D$18)*(1-L233)))</f>
        <v>40398.0223903677</v>
      </c>
      <c r="N233" s="16">
        <f ca="1" t="shared" ref="N233:R233" si="1731">RAND()</f>
        <v>0.880928058951973</v>
      </c>
      <c r="O233" s="17">
        <f ca="1">IF(N233&lt;=('Ejercicio 3 - TIR'!$D$18-'Ejercicio 3 - TIR'!$C$18)/('Ejercicio 3 - TIR'!$E$18-'Ejercicio 3 - TIR'!$C$18),'Ejercicio 3 - TIR'!$C$18+SQRT(('Ejercicio 3 - TIR'!$E$18-'Ejercicio 3 - TIR'!$C$18)*('Ejercicio 3 - TIR'!$D$18-'Ejercicio 3 - TIR'!$C$18)*N233),'Ejercicio 3 - TIR'!$E$18-SQRT(('Ejercicio 3 - TIR'!$E$18-'Ejercicio 3 - TIR'!$C$18)*('Ejercicio 3 - TIR'!$E$18-'Ejercicio 3 - TIR'!$D$18)*(1-N233)))</f>
        <v>42011.6232535703</v>
      </c>
      <c r="P233" s="16">
        <f ca="1" t="shared" si="1731"/>
        <v>0.00793538446897579</v>
      </c>
      <c r="Q233" s="18">
        <f ca="1">IF(P233&lt;=('Ejercicio 3 - TIR'!$D$22-'Ejercicio 3 - TIR'!$C$22)/('Ejercicio 3 - TIR'!$E$22-'Ejercicio 3 - TIR'!$C$22),'Ejercicio 3 - TIR'!$C$22+SQRT(('Ejercicio 3 - TIR'!$E$22-'Ejercicio 3 - TIR'!$C$22)*('Ejercicio 3 - TIR'!$D$22-'Ejercicio 3 - TIR'!$C$22)*P233),'Ejercicio 3 - TIR'!$E$22-SQRT(('Ejercicio 3 - TIR'!$E$22-'Ejercicio 3 - TIR'!$C$22)*('Ejercicio 3 - TIR'!$E$22-'Ejercicio 3 - TIR'!$D$22)*(1-P233)))</f>
        <v>0.123779377203212</v>
      </c>
      <c r="R233" s="16">
        <f ca="1" t="shared" si="1731"/>
        <v>0.990044655852932</v>
      </c>
      <c r="S233" s="18">
        <f ca="1">IF(R233&lt;=('Ejercicio 3 - TIR'!$D$23-'Ejercicio 3 - TIR'!$C$23)/('Ejercicio 3 - TIR'!$E$23-'Ejercicio 3 - TIR'!$C$23),'Ejercicio 3 - TIR'!$C$23+SQRT(('Ejercicio 3 - TIR'!$E$23-'Ejercicio 3 - TIR'!$C$23)*('Ejercicio 3 - TIR'!$D$23-'Ejercicio 3 - TIR'!$C$23)*R233),'Ejercicio 3 - TIR'!$E$23-SQRT(('Ejercicio 3 - TIR'!$E$23-'Ejercicio 3 - TIR'!$C$23)*('Ejercicio 3 - TIR'!$E$23-'Ejercicio 3 - TIR'!$D$23)*(1-R233)))</f>
        <v>0.17576684284904</v>
      </c>
      <c r="T233" s="16">
        <f ca="1" t="shared" ref="T233:X233" si="1732">RAND()</f>
        <v>0.324326267559677</v>
      </c>
      <c r="U233" s="18">
        <f ca="1">IF(T233&lt;=('Ejercicio 3 - TIR'!$D$24-'Ejercicio 3 - TIR'!$C$24)/('Ejercicio 3 - TIR'!$E$24-'Ejercicio 3 - TIR'!$C$24),'Ejercicio 3 - TIR'!$C$24+SQRT(('Ejercicio 3 - TIR'!$E$24-'Ejercicio 3 - TIR'!$C$24)*('Ejercicio 3 - TIR'!$D$24-'Ejercicio 3 - TIR'!$C$24)*T233),'Ejercicio 3 - TIR'!$E$24-SQRT(('Ejercicio 3 - TIR'!$E$24-'Ejercicio 3 - TIR'!$C$24)*('Ejercicio 3 - TIR'!$E$24-'Ejercicio 3 - TIR'!$D$24)*(1-T233)))</f>
        <v>0.176097608355467</v>
      </c>
      <c r="V233" s="16">
        <f ca="1" t="shared" si="1732"/>
        <v>0.548065803863056</v>
      </c>
      <c r="W233" s="18">
        <f ca="1">IF(V233&lt;=('Ejercicio 3 - TIR'!$D$25-'Ejercicio 3 - TIR'!$C$25)/('Ejercicio 3 - TIR'!$E$25-'Ejercicio 3 - TIR'!$C$25),'Ejercicio 3 - TIR'!$C$25+SQRT(('Ejercicio 3 - TIR'!$E$25-'Ejercicio 3 - TIR'!$C$25)*('Ejercicio 3 - TIR'!$D$25-'Ejercicio 3 - TIR'!$C$25)*V233),'Ejercicio 3 - TIR'!$E$25-SQRT(('Ejercicio 3 - TIR'!$E$25-'Ejercicio 3 - TIR'!$C$25)*('Ejercicio 3 - TIR'!$E$25-'Ejercicio 3 - TIR'!$D$25)*(1-V233)))</f>
        <v>0.210228531753538</v>
      </c>
      <c r="X233" s="16">
        <f ca="1" t="shared" si="1732"/>
        <v>0.563562682125447</v>
      </c>
      <c r="Y233" s="18">
        <f ca="1">IF(X233&lt;=('Ejercicio 3 - TIR'!$D$26-'Ejercicio 3 - TIR'!$C$26)/('Ejercicio 3 - TIR'!$E$26-'Ejercicio 3 - TIR'!$C$26),'Ejercicio 3 - TIR'!$C$26+SQRT(('Ejercicio 3 - TIR'!$E$26-'Ejercicio 3 - TIR'!$C$26)*('Ejercicio 3 - TIR'!$D$26-'Ejercicio 3 - TIR'!$C$26)*X233),'Ejercicio 3 - TIR'!$E$26-SQRT(('Ejercicio 3 - TIR'!$E$26-'Ejercicio 3 - TIR'!$C$26)*('Ejercicio 3 - TIR'!$E$26-'Ejercicio 3 - TIR'!$D$26)*(1-X233)))</f>
        <v>0.231453511800311</v>
      </c>
      <c r="Z233" s="16">
        <f ca="1" t="shared" si="1432"/>
        <v>1.12377937720321</v>
      </c>
      <c r="AA233" s="16">
        <f ca="1" t="shared" si="1433"/>
        <v>1.32130253039308</v>
      </c>
      <c r="AB233" s="16">
        <f ca="1" t="shared" si="1434"/>
        <v>1.55398074590933</v>
      </c>
      <c r="AC233" s="16">
        <f ca="1" t="shared" si="1435"/>
        <v>1.88067183649511</v>
      </c>
      <c r="AD233" s="16">
        <f ca="1" t="shared" si="1436"/>
        <v>2.31595993759585</v>
      </c>
      <c r="AE233" s="15">
        <f ca="1" t="shared" si="1437"/>
        <v>4407.89700517187</v>
      </c>
      <c r="AF233" s="15">
        <f ca="1" t="shared" si="1438"/>
        <v>5182.65914537467</v>
      </c>
      <c r="AG233" s="15">
        <f ca="1" t="shared" si="1439"/>
        <v>6095.31302579674</v>
      </c>
      <c r="AH233" s="15">
        <f ca="1" t="shared" si="1440"/>
        <v>7376.72173378821</v>
      </c>
      <c r="AI233" s="15">
        <f ca="1" t="shared" si="1441"/>
        <v>9084.08988464716</v>
      </c>
      <c r="AJ233" s="17">
        <f ca="1" t="shared" si="1442"/>
        <v>37312.3058780024</v>
      </c>
      <c r="AK233" s="17">
        <f ca="1" t="shared" si="1443"/>
        <v>53767.0602589145</v>
      </c>
      <c r="AL233" s="17">
        <f ca="1" t="shared" si="1444"/>
        <v>65558.10181065</v>
      </c>
      <c r="AM233" s="17">
        <f ca="1" t="shared" si="1445"/>
        <v>75975.4229596637</v>
      </c>
      <c r="AN233" s="17">
        <f ca="1" t="shared" si="1446"/>
        <v>97297.2363686389</v>
      </c>
      <c r="AO233" s="17">
        <f ca="1">C233/'Ejercicio 3 - TIR'!$D$7</f>
        <v>16084.5582837151</v>
      </c>
      <c r="AP233" s="17">
        <f ca="1" t="shared" si="1447"/>
        <v>21227.7475942873</v>
      </c>
      <c r="AQ233" s="17">
        <f ca="1" t="shared" si="1448"/>
        <v>37682.5019751993</v>
      </c>
      <c r="AR233" s="17">
        <f ca="1" t="shared" si="1449"/>
        <v>49473.5435269349</v>
      </c>
      <c r="AS233" s="17">
        <f ca="1" t="shared" si="1450"/>
        <v>59890.8646759485</v>
      </c>
      <c r="AT233" s="17">
        <f ca="1" t="shared" si="1451"/>
        <v>81212.6780849237</v>
      </c>
      <c r="AU233" s="17">
        <f ca="1">AP233*'Ejercicio 3 - TIR'!$D$5</f>
        <v>10613.8737971436</v>
      </c>
      <c r="AV233" s="17">
        <f ca="1">AQ233*'Ejercicio 3 - TIR'!$D$5</f>
        <v>18841.2509875997</v>
      </c>
      <c r="AW233" s="17">
        <f ca="1">AR233*'Ejercicio 3 - TIR'!$D$5</f>
        <v>24736.7717634674</v>
      </c>
      <c r="AX233" s="17">
        <f ca="1">AS233*'Ejercicio 3 - TIR'!$D$5</f>
        <v>29945.4323379743</v>
      </c>
      <c r="AY233" s="17">
        <f ca="1">AT233*'Ejercicio 3 - TIR'!$D$5</f>
        <v>40606.3390424619</v>
      </c>
      <c r="AZ233" s="17">
        <f ca="1" t="shared" ref="AZ233:BD233" si="1733">AJ233-AU233-AE233</f>
        <v>22290.5350756869</v>
      </c>
      <c r="BA233" s="17">
        <f ca="1" t="shared" si="1733"/>
        <v>29743.1501259401</v>
      </c>
      <c r="BB233" s="17">
        <f ca="1" t="shared" si="1733"/>
        <v>34726.0170213858</v>
      </c>
      <c r="BC233" s="17">
        <f ca="1" t="shared" si="1733"/>
        <v>38653.2688879012</v>
      </c>
      <c r="BD233" s="17">
        <f ca="1" t="shared" si="1733"/>
        <v>47606.8074415298</v>
      </c>
      <c r="BE233" s="17">
        <f ca="1" t="shared" ref="BE233:BI233" si="1734">AZ233/Z233</f>
        <v>19835.3302506424</v>
      </c>
      <c r="BF233" s="17">
        <f ca="1" t="shared" si="1734"/>
        <v>22510.4769284682</v>
      </c>
      <c r="BG233" s="17">
        <f ca="1" t="shared" si="1734"/>
        <v>22346.4911729428</v>
      </c>
      <c r="BH233" s="17">
        <f ca="1" t="shared" si="1734"/>
        <v>20552.9046257941</v>
      </c>
      <c r="BI233" s="17">
        <f ca="1" t="shared" si="1734"/>
        <v>20555.9719184735</v>
      </c>
      <c r="BJ233" s="17">
        <f ca="1" t="shared" si="1454"/>
        <v>82473.4548168489</v>
      </c>
      <c r="BK233" s="17">
        <f ca="1" t="shared" si="1455"/>
        <v>37251.1925990097</v>
      </c>
      <c r="BL233" s="17">
        <f ca="1" t="shared" si="1456"/>
        <v>119724.647415859</v>
      </c>
      <c r="BM233" s="17">
        <f ca="1">BK233*'Ejercicio 3 - TIR'!$D$5</f>
        <v>18625.5962995049</v>
      </c>
      <c r="BN233" s="17">
        <f ca="1" t="shared" si="1457"/>
        <v>101099.051116354</v>
      </c>
      <c r="BO233" s="17">
        <f ca="1" t="shared" si="1458"/>
        <v>43653.1951503888</v>
      </c>
      <c r="BP233" s="17">
        <f ca="1" t="shared" si="1459"/>
        <v>-116033.707427107</v>
      </c>
      <c r="BQ233" s="17">
        <f ca="1" t="shared" ref="BQ233:BT233" si="1735">BE233</f>
        <v>19835.3302506424</v>
      </c>
      <c r="BR233" s="17">
        <f ca="1" t="shared" si="1735"/>
        <v>22510.4769284682</v>
      </c>
      <c r="BS233" s="17">
        <f ca="1" t="shared" si="1735"/>
        <v>22346.4911729428</v>
      </c>
      <c r="BT233" s="17">
        <f ca="1" t="shared" si="1735"/>
        <v>20552.9046257941</v>
      </c>
      <c r="BU233" s="17">
        <f ca="1" t="shared" si="1461"/>
        <v>64209.1670688623</v>
      </c>
      <c r="BV233" s="19">
        <f ca="1" t="shared" si="1462"/>
        <v>7.50009002810199</v>
      </c>
    </row>
    <row r="234" ht="15" customHeight="1" spans="1:74">
      <c r="A234" s="15">
        <v>233</v>
      </c>
      <c r="B234" s="16">
        <f ca="1" t="shared" ref="B234:F234" si="1736">RAND()</f>
        <v>0.017244684995271</v>
      </c>
      <c r="C234" s="17">
        <f ca="1">IF(B234&lt;=('Ejercicio 3 - TIR'!$D$13-'Ejercicio 3 - TIR'!$C$13)/('Ejercicio 3 - TIR'!$E$13-'Ejercicio 3 - TIR'!$C$13),'Ejercicio 3 - TIR'!$C$13+SQRT(('Ejercicio 3 - TIR'!$E$13-'Ejercicio 3 - TIR'!$C$13)*('Ejercicio 3 - TIR'!$D$13-'Ejercicio 3 - TIR'!$C$13)*B234),'Ejercicio 3 - TIR'!$E$13-SQRT(('Ejercicio 3 - TIR'!$E$13-'Ejercicio 3 - TIR'!$C$13)*('Ejercicio 3 - TIR'!$E$13-'Ejercicio 3 - TIR'!$D$13)*(1-B234)))</f>
        <v>62626.380398592</v>
      </c>
      <c r="D234" s="16">
        <f ca="1" t="shared" si="1736"/>
        <v>0.609417321452431</v>
      </c>
      <c r="E234" s="17">
        <f ca="1">IF(D234&lt;=('Ejercicio 3 - TIR'!$D$14-'Ejercicio 3 - TIR'!$C$14)/('Ejercicio 3 - TIR'!$E$14-'Ejercicio 3 - TIR'!$C$14),'Ejercicio 3 - TIR'!$C$14+SQRT(('Ejercicio 3 - TIR'!$E$14-'Ejercicio 3 - TIR'!$C$14)*('Ejercicio 3 - TIR'!$D$14-'Ejercicio 3 - TIR'!$C$14)*D234),'Ejercicio 3 - TIR'!$E$14-SQRT(('Ejercicio 3 - TIR'!$E$14-'Ejercicio 3 - TIR'!$C$14)*('Ejercicio 3 - TIR'!$E$14-'Ejercicio 3 - TIR'!$D$14)*(1-D234)))</f>
        <v>32345.7592288892</v>
      </c>
      <c r="F234" s="16">
        <f ca="1" t="shared" si="1736"/>
        <v>0.968209571364358</v>
      </c>
      <c r="G234" s="17">
        <f ca="1">IF(F234&lt;=('Ejercicio 3 - TIR'!$D$18-'Ejercicio 3 - TIR'!$C$18)/('Ejercicio 3 - TIR'!$E$18-'Ejercicio 3 - TIR'!$C$18),'Ejercicio 3 - TIR'!$C$18+SQRT(('Ejercicio 3 - TIR'!$E$18-'Ejercicio 3 - TIR'!$C$18)*('Ejercicio 3 - TIR'!$D$18-'Ejercicio 3 - TIR'!$C$18)*F234),'Ejercicio 3 - TIR'!$E$18-SQRT(('Ejercicio 3 - TIR'!$E$18-'Ejercicio 3 - TIR'!$C$18)*('Ejercicio 3 - TIR'!$E$18-'Ejercicio 3 - TIR'!$D$18)*(1-F234)))</f>
        <v>43455.887909615</v>
      </c>
      <c r="H234" s="16">
        <f ca="1" t="shared" ref="H234:L234" si="1737">RAND()</f>
        <v>0.589912810502307</v>
      </c>
      <c r="I234" s="17">
        <f ca="1">IF(H234&lt;=('Ejercicio 3 - TIR'!$D$18-'Ejercicio 3 - TIR'!$C$18)/('Ejercicio 3 - TIR'!$E$18-'Ejercicio 3 - TIR'!$C$18),'Ejercicio 3 - TIR'!$C$18+SQRT(('Ejercicio 3 - TIR'!$E$18-'Ejercicio 3 - TIR'!$C$18)*('Ejercicio 3 - TIR'!$D$18-'Ejercicio 3 - TIR'!$C$18)*H234),'Ejercicio 3 - TIR'!$E$18-SQRT(('Ejercicio 3 - TIR'!$E$18-'Ejercicio 3 - TIR'!$C$18)*('Ejercicio 3 - TIR'!$E$18-'Ejercicio 3 - TIR'!$D$18)*(1-H234)))</f>
        <v>39406.748725003</v>
      </c>
      <c r="J234" s="16">
        <f ca="1" t="shared" si="1737"/>
        <v>0.160797946880002</v>
      </c>
      <c r="K234" s="17">
        <f ca="1">IF(J234&lt;=('Ejercicio 3 - TIR'!$D$18-'Ejercicio 3 - TIR'!$C$18)/('Ejercicio 3 - TIR'!$E$18-'Ejercicio 3 - TIR'!$C$18),'Ejercicio 3 - TIR'!$C$18+SQRT(('Ejercicio 3 - TIR'!$E$18-'Ejercicio 3 - TIR'!$C$18)*('Ejercicio 3 - TIR'!$D$18-'Ejercicio 3 - TIR'!$C$18)*J234),'Ejercicio 3 - TIR'!$E$18-SQRT(('Ejercicio 3 - TIR'!$E$18-'Ejercicio 3 - TIR'!$C$18)*('Ejercicio 3 - TIR'!$E$18-'Ejercicio 3 - TIR'!$D$18)*(1-J234)))</f>
        <v>34911.1803094572</v>
      </c>
      <c r="L234" s="16">
        <f ca="1" t="shared" si="1737"/>
        <v>0.951459693599428</v>
      </c>
      <c r="M234" s="17">
        <f ca="1">IF(L234&lt;=('Ejercicio 3 - TIR'!$D$18-'Ejercicio 3 - TIR'!$C$18)/('Ejercicio 3 - TIR'!$E$18-'Ejercicio 3 - TIR'!$C$18),'Ejercicio 3 - TIR'!$C$18+SQRT(('Ejercicio 3 - TIR'!$E$18-'Ejercicio 3 - TIR'!$C$18)*('Ejercicio 3 - TIR'!$D$18-'Ejercicio 3 - TIR'!$C$18)*L234),'Ejercicio 3 - TIR'!$E$18-SQRT(('Ejercicio 3 - TIR'!$E$18-'Ejercicio 3 - TIR'!$C$18)*('Ejercicio 3 - TIR'!$E$18-'Ejercicio 3 - TIR'!$D$18)*(1-L234)))</f>
        <v>43091.9845440765</v>
      </c>
      <c r="N234" s="16">
        <f ca="1" t="shared" ref="N234:R234" si="1738">RAND()</f>
        <v>0.98229842567751</v>
      </c>
      <c r="O234" s="17">
        <f ca="1">IF(N234&lt;=('Ejercicio 3 - TIR'!$D$18-'Ejercicio 3 - TIR'!$C$18)/('Ejercicio 3 - TIR'!$E$18-'Ejercicio 3 - TIR'!$C$18),'Ejercicio 3 - TIR'!$C$18+SQRT(('Ejercicio 3 - TIR'!$E$18-'Ejercicio 3 - TIR'!$C$18)*('Ejercicio 3 - TIR'!$D$18-'Ejercicio 3 - TIR'!$C$18)*N234),'Ejercicio 3 - TIR'!$E$18-SQRT(('Ejercicio 3 - TIR'!$E$18-'Ejercicio 3 - TIR'!$C$18)*('Ejercicio 3 - TIR'!$E$18-'Ejercicio 3 - TIR'!$D$18)*(1-N234)))</f>
        <v>43847.7768991264</v>
      </c>
      <c r="P234" s="16">
        <f ca="1" t="shared" si="1738"/>
        <v>0.251632675814449</v>
      </c>
      <c r="Q234" s="18">
        <f ca="1">IF(P234&lt;=('Ejercicio 3 - TIR'!$D$22-'Ejercicio 3 - TIR'!$C$22)/('Ejercicio 3 - TIR'!$E$22-'Ejercicio 3 - TIR'!$C$22),'Ejercicio 3 - TIR'!$C$22+SQRT(('Ejercicio 3 - TIR'!$E$22-'Ejercicio 3 - TIR'!$C$22)*('Ejercicio 3 - TIR'!$D$22-'Ejercicio 3 - TIR'!$C$22)*P234),'Ejercicio 3 - TIR'!$E$22-SQRT(('Ejercicio 3 - TIR'!$E$22-'Ejercicio 3 - TIR'!$C$22)*('Ejercicio 3 - TIR'!$E$22-'Ejercicio 3 - TIR'!$D$22)*(1-P234)))</f>
        <v>0.141282359278661</v>
      </c>
      <c r="R234" s="16">
        <f ca="1" t="shared" si="1738"/>
        <v>0.0989319356348299</v>
      </c>
      <c r="S234" s="18">
        <f ca="1">IF(R234&lt;=('Ejercicio 3 - TIR'!$D$23-'Ejercicio 3 - TIR'!$C$23)/('Ejercicio 3 - TIR'!$E$23-'Ejercicio 3 - TIR'!$C$23),'Ejercicio 3 - TIR'!$C$23+SQRT(('Ejercicio 3 - TIR'!$E$23-'Ejercicio 3 - TIR'!$C$23)*('Ejercicio 3 - TIR'!$D$23-'Ejercicio 3 - TIR'!$C$23)*R234),'Ejercicio 3 - TIR'!$E$23-SQRT(('Ejercicio 3 - TIR'!$E$23-'Ejercicio 3 - TIR'!$C$23)*('Ejercicio 3 - TIR'!$E$23-'Ejercicio 3 - TIR'!$D$23)*(1-R234)))</f>
        <v>0.133344567589199</v>
      </c>
      <c r="T234" s="16">
        <f ca="1" t="shared" ref="T234:X234" si="1739">RAND()</f>
        <v>0.684742364262168</v>
      </c>
      <c r="U234" s="18">
        <f ca="1">IF(T234&lt;=('Ejercicio 3 - TIR'!$D$24-'Ejercicio 3 - TIR'!$C$24)/('Ejercicio 3 - TIR'!$E$24-'Ejercicio 3 - TIR'!$C$24),'Ejercicio 3 - TIR'!$C$24+SQRT(('Ejercicio 3 - TIR'!$E$24-'Ejercicio 3 - TIR'!$C$24)*('Ejercicio 3 - TIR'!$D$24-'Ejercicio 3 - TIR'!$C$24)*T234),'Ejercicio 3 - TIR'!$E$24-SQRT(('Ejercicio 3 - TIR'!$E$24-'Ejercicio 3 - TIR'!$C$24)*('Ejercicio 3 - TIR'!$E$24-'Ejercicio 3 - TIR'!$D$24)*(1-T234)))</f>
        <v>0.190289372607332</v>
      </c>
      <c r="V234" s="16">
        <f ca="1" t="shared" si="1739"/>
        <v>0.21695549934533</v>
      </c>
      <c r="W234" s="18">
        <f ca="1">IF(V234&lt;=('Ejercicio 3 - TIR'!$D$25-'Ejercicio 3 - TIR'!$C$25)/('Ejercicio 3 - TIR'!$E$25-'Ejercicio 3 - TIR'!$C$25),'Ejercicio 3 - TIR'!$C$25+SQRT(('Ejercicio 3 - TIR'!$E$25-'Ejercicio 3 - TIR'!$C$25)*('Ejercicio 3 - TIR'!$D$25-'Ejercicio 3 - TIR'!$C$25)*V234),'Ejercicio 3 - TIR'!$E$25-SQRT(('Ejercicio 3 - TIR'!$E$25-'Ejercicio 3 - TIR'!$C$25)*('Ejercicio 3 - TIR'!$E$25-'Ejercicio 3 - TIR'!$D$25)*(1-V234)))</f>
        <v>0.19742807215625</v>
      </c>
      <c r="X234" s="16">
        <f ca="1" t="shared" si="1739"/>
        <v>0.686104862348091</v>
      </c>
      <c r="Y234" s="18">
        <f ca="1">IF(X234&lt;=('Ejercicio 3 - TIR'!$D$26-'Ejercicio 3 - TIR'!$C$26)/('Ejercicio 3 - TIR'!$E$26-'Ejercicio 3 - TIR'!$C$26),'Ejercicio 3 - TIR'!$C$26+SQRT(('Ejercicio 3 - TIR'!$E$26-'Ejercicio 3 - TIR'!$C$26)*('Ejercicio 3 - TIR'!$D$26-'Ejercicio 3 - TIR'!$C$26)*X234),'Ejercicio 3 - TIR'!$E$26-SQRT(('Ejercicio 3 - TIR'!$E$26-'Ejercicio 3 - TIR'!$C$26)*('Ejercicio 3 - TIR'!$E$26-'Ejercicio 3 - TIR'!$D$26)*(1-X234)))</f>
        <v>0.238829212500605</v>
      </c>
      <c r="Z234" s="16">
        <f ca="1" t="shared" si="1432"/>
        <v>1.14128235927866</v>
      </c>
      <c r="AA234" s="16">
        <f ca="1" t="shared" si="1433"/>
        <v>1.29346616197385</v>
      </c>
      <c r="AB234" s="16">
        <f ca="1" t="shared" si="1434"/>
        <v>1.53959902642467</v>
      </c>
      <c r="AC234" s="16">
        <f ca="1" t="shared" si="1435"/>
        <v>1.84355909410534</v>
      </c>
      <c r="AD234" s="16">
        <f ca="1" t="shared" si="1436"/>
        <v>2.28385486074884</v>
      </c>
      <c r="AE234" s="15">
        <f ca="1" t="shared" si="1437"/>
        <v>4569.88517651698</v>
      </c>
      <c r="AF234" s="15">
        <f ca="1" t="shared" si="1438"/>
        <v>5179.25453931193</v>
      </c>
      <c r="AG234" s="15">
        <f ca="1" t="shared" si="1439"/>
        <v>6164.81163617128</v>
      </c>
      <c r="AH234" s="15">
        <f ca="1" t="shared" si="1440"/>
        <v>7381.91851270699</v>
      </c>
      <c r="AI234" s="15">
        <f ca="1" t="shared" si="1441"/>
        <v>9144.93629784044</v>
      </c>
      <c r="AJ234" s="17">
        <f ca="1" t="shared" si="1442"/>
        <v>49595.4382780344</v>
      </c>
      <c r="AK234" s="17">
        <f ca="1" t="shared" si="1443"/>
        <v>50971.2960291978</v>
      </c>
      <c r="AL234" s="17">
        <f ca="1" t="shared" si="1444"/>
        <v>53749.2192157766</v>
      </c>
      <c r="AM234" s="17">
        <f ca="1" t="shared" si="1445"/>
        <v>79442.6199892789</v>
      </c>
      <c r="AN234" s="17">
        <f ca="1" t="shared" si="1446"/>
        <v>100141.958404101</v>
      </c>
      <c r="AO234" s="17">
        <f ca="1">C234/'Ejercicio 3 - TIR'!$D$7</f>
        <v>12525.2760797184</v>
      </c>
      <c r="AP234" s="17">
        <f ca="1" t="shared" si="1447"/>
        <v>37070.162198316</v>
      </c>
      <c r="AQ234" s="17">
        <f ca="1" t="shared" si="1448"/>
        <v>38446.0199494793</v>
      </c>
      <c r="AR234" s="17">
        <f ca="1" t="shared" si="1449"/>
        <v>41223.9431360582</v>
      </c>
      <c r="AS234" s="17">
        <f ca="1" t="shared" si="1450"/>
        <v>66917.3439095605</v>
      </c>
      <c r="AT234" s="17">
        <f ca="1" t="shared" si="1451"/>
        <v>87616.6823243823</v>
      </c>
      <c r="AU234" s="17">
        <f ca="1">AP234*'Ejercicio 3 - TIR'!$D$5</f>
        <v>18535.081099158</v>
      </c>
      <c r="AV234" s="17">
        <f ca="1">AQ234*'Ejercicio 3 - TIR'!$D$5</f>
        <v>19223.0099747397</v>
      </c>
      <c r="AW234" s="17">
        <f ca="1">AR234*'Ejercicio 3 - TIR'!$D$5</f>
        <v>20611.9715680291</v>
      </c>
      <c r="AX234" s="17">
        <f ca="1">AS234*'Ejercicio 3 - TIR'!$D$5</f>
        <v>33458.6719547802</v>
      </c>
      <c r="AY234" s="17">
        <f ca="1">AT234*'Ejercicio 3 - TIR'!$D$5</f>
        <v>43808.3411621912</v>
      </c>
      <c r="AZ234" s="17">
        <f ca="1" t="shared" ref="AZ234:BD234" si="1740">AJ234-AU234-AE234</f>
        <v>26490.4720023594</v>
      </c>
      <c r="BA234" s="17">
        <f ca="1" t="shared" si="1740"/>
        <v>26569.0315151461</v>
      </c>
      <c r="BB234" s="17">
        <f ca="1" t="shared" si="1740"/>
        <v>26972.4360115762</v>
      </c>
      <c r="BC234" s="17">
        <f ca="1" t="shared" si="1740"/>
        <v>38602.0295217916</v>
      </c>
      <c r="BD234" s="17">
        <f ca="1" t="shared" si="1740"/>
        <v>47188.6809440691</v>
      </c>
      <c r="BE234" s="17">
        <f ca="1" t="shared" ref="BE234:BI234" si="1741">AZ234/Z234</f>
        <v>23211.1464678229</v>
      </c>
      <c r="BF234" s="17">
        <f ca="1" t="shared" si="1741"/>
        <v>20540.9559957883</v>
      </c>
      <c r="BG234" s="17">
        <f ca="1" t="shared" si="1741"/>
        <v>17519.1303376002</v>
      </c>
      <c r="BH234" s="17">
        <f ca="1" t="shared" si="1741"/>
        <v>20938.8620333458</v>
      </c>
      <c r="BI234" s="17">
        <f ca="1" t="shared" si="1741"/>
        <v>20661.8563005342</v>
      </c>
      <c r="BJ234" s="17">
        <f ca="1" t="shared" si="1454"/>
        <v>73873.0194395103</v>
      </c>
      <c r="BK234" s="17">
        <f ca="1" t="shared" si="1455"/>
        <v>28605.9126568861</v>
      </c>
      <c r="BL234" s="17">
        <f ca="1" t="shared" si="1456"/>
        <v>102478.932096396</v>
      </c>
      <c r="BM234" s="17">
        <f ca="1">BK234*'Ejercicio 3 - TIR'!$D$5</f>
        <v>14302.956328443</v>
      </c>
      <c r="BN234" s="17">
        <f ca="1" t="shared" si="1457"/>
        <v>88175.9757679533</v>
      </c>
      <c r="BO234" s="17">
        <f ca="1" t="shared" si="1458"/>
        <v>38608.3972687484</v>
      </c>
      <c r="BP234" s="17">
        <f ca="1" t="shared" si="1459"/>
        <v>-94972.1396274812</v>
      </c>
      <c r="BQ234" s="17">
        <f ca="1" t="shared" ref="BQ234:BT234" si="1742">BE234</f>
        <v>23211.1464678229</v>
      </c>
      <c r="BR234" s="17">
        <f ca="1" t="shared" si="1742"/>
        <v>20540.9559957883</v>
      </c>
      <c r="BS234" s="17">
        <f ca="1" t="shared" si="1742"/>
        <v>17519.1303376002</v>
      </c>
      <c r="BT234" s="17">
        <f ca="1" t="shared" si="1742"/>
        <v>20938.8620333458</v>
      </c>
      <c r="BU234" s="17">
        <f ca="1" t="shared" si="1461"/>
        <v>59270.2535692825</v>
      </c>
      <c r="BV234" s="19">
        <f ca="1" t="shared" si="1462"/>
        <v>12.5576301552642</v>
      </c>
    </row>
    <row r="235" ht="15" customHeight="1" spans="1:74">
      <c r="A235" s="15">
        <v>234</v>
      </c>
      <c r="B235" s="16">
        <f ca="1" t="shared" ref="B235:F235" si="1743">RAND()</f>
        <v>0.550018153913938</v>
      </c>
      <c r="C235" s="17">
        <f ca="1">IF(B235&lt;=('Ejercicio 3 - TIR'!$D$13-'Ejercicio 3 - TIR'!$C$13)/('Ejercicio 3 - TIR'!$E$13-'Ejercicio 3 - TIR'!$C$13),'Ejercicio 3 - TIR'!$C$13+SQRT(('Ejercicio 3 - TIR'!$E$13-'Ejercicio 3 - TIR'!$C$13)*('Ejercicio 3 - TIR'!$D$13-'Ejercicio 3 - TIR'!$C$13)*B235),'Ejercicio 3 - TIR'!$E$13-SQRT(('Ejercicio 3 - TIR'!$E$13-'Ejercicio 3 - TIR'!$C$13)*('Ejercicio 3 - TIR'!$E$13-'Ejercicio 3 - TIR'!$D$13)*(1-B235)))</f>
        <v>76762.5686595253</v>
      </c>
      <c r="D235" s="16">
        <f ca="1" t="shared" si="1743"/>
        <v>0.851460696417986</v>
      </c>
      <c r="E235" s="17">
        <f ca="1">IF(D235&lt;=('Ejercicio 3 - TIR'!$D$14-'Ejercicio 3 - TIR'!$C$14)/('Ejercicio 3 - TIR'!$E$14-'Ejercicio 3 - TIR'!$C$14),'Ejercicio 3 - TIR'!$C$14+SQRT(('Ejercicio 3 - TIR'!$E$14-'Ejercicio 3 - TIR'!$C$14)*('Ejercicio 3 - TIR'!$D$14-'Ejercicio 3 - TIR'!$C$14)*D235),'Ejercicio 3 - TIR'!$E$14-SQRT(('Ejercicio 3 - TIR'!$E$14-'Ejercicio 3 - TIR'!$C$14)*('Ejercicio 3 - TIR'!$E$14-'Ejercicio 3 - TIR'!$D$14)*(1-D235)))</f>
        <v>35279.7356496376</v>
      </c>
      <c r="F235" s="16">
        <f ca="1" t="shared" si="1743"/>
        <v>0.938176660611163</v>
      </c>
      <c r="G235" s="17">
        <f ca="1">IF(F235&lt;=('Ejercicio 3 - TIR'!$D$18-'Ejercicio 3 - TIR'!$C$18)/('Ejercicio 3 - TIR'!$E$18-'Ejercicio 3 - TIR'!$C$18),'Ejercicio 3 - TIR'!$C$18+SQRT(('Ejercicio 3 - TIR'!$E$18-'Ejercicio 3 - TIR'!$C$18)*('Ejercicio 3 - TIR'!$D$18-'Ejercicio 3 - TIR'!$C$18)*F235),'Ejercicio 3 - TIR'!$E$18-SQRT(('Ejercicio 3 - TIR'!$E$18-'Ejercicio 3 - TIR'!$C$18)*('Ejercicio 3 - TIR'!$E$18-'Ejercicio 3 - TIR'!$D$18)*(1-F235)))</f>
        <v>42846.6884911461</v>
      </c>
      <c r="H235" s="16">
        <f ca="1" t="shared" ref="H235:L235" si="1744">RAND()</f>
        <v>0.700289649607277</v>
      </c>
      <c r="I235" s="17">
        <f ca="1">IF(H235&lt;=('Ejercicio 3 - TIR'!$D$18-'Ejercicio 3 - TIR'!$C$18)/('Ejercicio 3 - TIR'!$E$18-'Ejercicio 3 - TIR'!$C$18),'Ejercicio 3 - TIR'!$C$18+SQRT(('Ejercicio 3 - TIR'!$E$18-'Ejercicio 3 - TIR'!$C$18)*('Ejercicio 3 - TIR'!$D$18-'Ejercicio 3 - TIR'!$C$18)*H235),'Ejercicio 3 - TIR'!$E$18-SQRT(('Ejercicio 3 - TIR'!$E$18-'Ejercicio 3 - TIR'!$C$18)*('Ejercicio 3 - TIR'!$E$18-'Ejercicio 3 - TIR'!$D$18)*(1-H235)))</f>
        <v>40258.8739439397</v>
      </c>
      <c r="J235" s="16">
        <f ca="1" t="shared" si="1744"/>
        <v>0.230228730429313</v>
      </c>
      <c r="K235" s="17">
        <f ca="1">IF(J235&lt;=('Ejercicio 3 - TIR'!$D$18-'Ejercicio 3 - TIR'!$C$18)/('Ejercicio 3 - TIR'!$E$18-'Ejercicio 3 - TIR'!$C$18),'Ejercicio 3 - TIR'!$C$18+SQRT(('Ejercicio 3 - TIR'!$E$18-'Ejercicio 3 - TIR'!$C$18)*('Ejercicio 3 - TIR'!$D$18-'Ejercicio 3 - TIR'!$C$18)*J235),'Ejercicio 3 - TIR'!$E$18-SQRT(('Ejercicio 3 - TIR'!$E$18-'Ejercicio 3 - TIR'!$C$18)*('Ejercicio 3 - TIR'!$E$18-'Ejercicio 3 - TIR'!$D$18)*(1-J235)))</f>
        <v>35876.5899605466</v>
      </c>
      <c r="L235" s="16">
        <f ca="1" t="shared" si="1744"/>
        <v>0.684432903605031</v>
      </c>
      <c r="M235" s="17">
        <f ca="1">IF(L235&lt;=('Ejercicio 3 - TIR'!$D$18-'Ejercicio 3 - TIR'!$C$18)/('Ejercicio 3 - TIR'!$E$18-'Ejercicio 3 - TIR'!$C$18),'Ejercicio 3 - TIR'!$C$18+SQRT(('Ejercicio 3 - TIR'!$E$18-'Ejercicio 3 - TIR'!$C$18)*('Ejercicio 3 - TIR'!$D$18-'Ejercicio 3 - TIR'!$C$18)*L235),'Ejercicio 3 - TIR'!$E$18-SQRT(('Ejercicio 3 - TIR'!$E$18-'Ejercicio 3 - TIR'!$C$18)*('Ejercicio 3 - TIR'!$E$18-'Ejercicio 3 - TIR'!$D$18)*(1-L235)))</f>
        <v>40135.0711999431</v>
      </c>
      <c r="N235" s="16">
        <f ca="1" t="shared" ref="N235:R235" si="1745">RAND()</f>
        <v>0.436816540088369</v>
      </c>
      <c r="O235" s="17">
        <f ca="1">IF(N235&lt;=('Ejercicio 3 - TIR'!$D$18-'Ejercicio 3 - TIR'!$C$18)/('Ejercicio 3 - TIR'!$E$18-'Ejercicio 3 - TIR'!$C$18),'Ejercicio 3 - TIR'!$C$18+SQRT(('Ejercicio 3 - TIR'!$E$18-'Ejercicio 3 - TIR'!$C$18)*('Ejercicio 3 - TIR'!$D$18-'Ejercicio 3 - TIR'!$C$18)*N235),'Ejercicio 3 - TIR'!$E$18-SQRT(('Ejercicio 3 - TIR'!$E$18-'Ejercicio 3 - TIR'!$C$18)*('Ejercicio 3 - TIR'!$E$18-'Ejercicio 3 - TIR'!$D$18)*(1-N235)))</f>
        <v>38094.5957906035</v>
      </c>
      <c r="P235" s="16">
        <f ca="1" t="shared" si="1745"/>
        <v>0.52967317415602</v>
      </c>
      <c r="Q235" s="18">
        <f ca="1">IF(P235&lt;=('Ejercicio 3 - TIR'!$D$22-'Ejercicio 3 - TIR'!$C$22)/('Ejercicio 3 - TIR'!$E$22-'Ejercicio 3 - TIR'!$C$22),'Ejercicio 3 - TIR'!$C$22+SQRT(('Ejercicio 3 - TIR'!$E$22-'Ejercicio 3 - TIR'!$C$22)*('Ejercicio 3 - TIR'!$D$22-'Ejercicio 3 - TIR'!$C$22)*P235),'Ejercicio 3 - TIR'!$E$22-SQRT(('Ejercicio 3 - TIR'!$E$22-'Ejercicio 3 - TIR'!$C$22)*('Ejercicio 3 - TIR'!$E$22-'Ejercicio 3 - TIR'!$D$22)*(1-P235)))</f>
        <v>0.150903809759366</v>
      </c>
      <c r="R235" s="16">
        <f ca="1" t="shared" si="1745"/>
        <v>0.731675763370694</v>
      </c>
      <c r="S235" s="18">
        <f ca="1">IF(R235&lt;=('Ejercicio 3 - TIR'!$D$23-'Ejercicio 3 - TIR'!$C$23)/('Ejercicio 3 - TIR'!$E$23-'Ejercicio 3 - TIR'!$C$23),'Ejercicio 3 - TIR'!$C$23+SQRT(('Ejercicio 3 - TIR'!$E$23-'Ejercicio 3 - TIR'!$C$23)*('Ejercicio 3 - TIR'!$D$23-'Ejercicio 3 - TIR'!$C$23)*R235),'Ejercicio 3 - TIR'!$E$23-SQRT(('Ejercicio 3 - TIR'!$E$23-'Ejercicio 3 - TIR'!$C$23)*('Ejercicio 3 - TIR'!$E$23-'Ejercicio 3 - TIR'!$D$23)*(1-R235)))</f>
        <v>0.15802311155025</v>
      </c>
      <c r="T235" s="16">
        <f ca="1" t="shared" ref="T235:X235" si="1746">RAND()</f>
        <v>0.577742936510284</v>
      </c>
      <c r="U235" s="18">
        <f ca="1">IF(T235&lt;=('Ejercicio 3 - TIR'!$D$24-'Ejercicio 3 - TIR'!$C$24)/('Ejercicio 3 - TIR'!$E$24-'Ejercicio 3 - TIR'!$C$24),'Ejercicio 3 - TIR'!$C$24+SQRT(('Ejercicio 3 - TIR'!$E$24-'Ejercicio 3 - TIR'!$C$24)*('Ejercicio 3 - TIR'!$D$24-'Ejercicio 3 - TIR'!$C$24)*T235),'Ejercicio 3 - TIR'!$E$24-SQRT(('Ejercicio 3 - TIR'!$E$24-'Ejercicio 3 - TIR'!$C$24)*('Ejercicio 3 - TIR'!$E$24-'Ejercicio 3 - TIR'!$D$24)*(1-T235)))</f>
        <v>0.185615122833269</v>
      </c>
      <c r="V235" s="16">
        <f ca="1" t="shared" si="1746"/>
        <v>0.566476730115446</v>
      </c>
      <c r="W235" s="18">
        <f ca="1">IF(V235&lt;=('Ejercicio 3 - TIR'!$D$25-'Ejercicio 3 - TIR'!$C$25)/('Ejercicio 3 - TIR'!$E$25-'Ejercicio 3 - TIR'!$C$25),'Ejercicio 3 - TIR'!$C$25+SQRT(('Ejercicio 3 - TIR'!$E$25-'Ejercicio 3 - TIR'!$C$25)*('Ejercicio 3 - TIR'!$D$25-'Ejercicio 3 - TIR'!$C$25)*V235),'Ejercicio 3 - TIR'!$E$25-SQRT(('Ejercicio 3 - TIR'!$E$25-'Ejercicio 3 - TIR'!$C$25)*('Ejercicio 3 - TIR'!$E$25-'Ejercicio 3 - TIR'!$D$25)*(1-V235)))</f>
        <v>0.211047061155852</v>
      </c>
      <c r="X235" s="16">
        <f ca="1" t="shared" si="1746"/>
        <v>0.412542739127457</v>
      </c>
      <c r="Y235" s="18">
        <f ca="1">IF(X235&lt;=('Ejercicio 3 - TIR'!$D$26-'Ejercicio 3 - TIR'!$C$26)/('Ejercicio 3 - TIR'!$E$26-'Ejercicio 3 - TIR'!$C$26),'Ejercicio 3 - TIR'!$C$26+SQRT(('Ejercicio 3 - TIR'!$E$26-'Ejercicio 3 - TIR'!$C$26)*('Ejercicio 3 - TIR'!$D$26-'Ejercicio 3 - TIR'!$C$26)*X235),'Ejercicio 3 - TIR'!$E$26-SQRT(('Ejercicio 3 - TIR'!$E$26-'Ejercicio 3 - TIR'!$C$26)*('Ejercicio 3 - TIR'!$E$26-'Ejercicio 3 - TIR'!$D$26)*(1-X235)))</f>
        <v>0.223677098718978</v>
      </c>
      <c r="Z235" s="16">
        <f ca="1" t="shared" si="1432"/>
        <v>1.15090380975937</v>
      </c>
      <c r="AA235" s="16">
        <f ca="1" t="shared" si="1433"/>
        <v>1.33277321087258</v>
      </c>
      <c r="AB235" s="16">
        <f ca="1" t="shared" si="1434"/>
        <v>1.58015607411758</v>
      </c>
      <c r="AC235" s="16">
        <f ca="1" t="shared" si="1435"/>
        <v>1.91364336972767</v>
      </c>
      <c r="AD235" s="16">
        <f ca="1" t="shared" si="1436"/>
        <v>2.34168156665116</v>
      </c>
      <c r="AE235" s="15">
        <f ca="1" t="shared" si="1437"/>
        <v>5323.84651683364</v>
      </c>
      <c r="AF235" s="15">
        <f ca="1" t="shared" si="1438"/>
        <v>6165.13730883965</v>
      </c>
      <c r="AG235" s="15">
        <f ca="1" t="shared" si="1439"/>
        <v>7309.48002770389</v>
      </c>
      <c r="AH235" s="15">
        <f ca="1" t="shared" si="1440"/>
        <v>8852.12430612819</v>
      </c>
      <c r="AI235" s="15">
        <f ca="1" t="shared" si="1441"/>
        <v>10832.1417884227</v>
      </c>
      <c r="AJ235" s="17">
        <f ca="1" t="shared" si="1442"/>
        <v>49312.4170200328</v>
      </c>
      <c r="AK235" s="17">
        <f ca="1" t="shared" si="1443"/>
        <v>53655.9486923788</v>
      </c>
      <c r="AL235" s="17">
        <f ca="1" t="shared" si="1444"/>
        <v>56690.6115447836</v>
      </c>
      <c r="AM235" s="17">
        <f ca="1" t="shared" si="1445"/>
        <v>76804.212895319</v>
      </c>
      <c r="AN235" s="17">
        <f ca="1" t="shared" si="1446"/>
        <v>89205.412751883</v>
      </c>
      <c r="AO235" s="17">
        <f ca="1">C235/'Ejercicio 3 - TIR'!$D$7</f>
        <v>15352.5137319051</v>
      </c>
      <c r="AP235" s="17">
        <f ca="1" t="shared" si="1447"/>
        <v>33959.9032881277</v>
      </c>
      <c r="AQ235" s="17">
        <f ca="1" t="shared" si="1448"/>
        <v>38303.4349604738</v>
      </c>
      <c r="AR235" s="17">
        <f ca="1" t="shared" si="1449"/>
        <v>41338.0978128785</v>
      </c>
      <c r="AS235" s="17">
        <f ca="1" t="shared" si="1450"/>
        <v>61451.6991634139</v>
      </c>
      <c r="AT235" s="17">
        <f ca="1" t="shared" si="1451"/>
        <v>73852.8990199779</v>
      </c>
      <c r="AU235" s="17">
        <f ca="1">AP235*'Ejercicio 3 - TIR'!$D$5</f>
        <v>16979.9516440639</v>
      </c>
      <c r="AV235" s="17">
        <f ca="1">AQ235*'Ejercicio 3 - TIR'!$D$5</f>
        <v>19151.7174802369</v>
      </c>
      <c r="AW235" s="17">
        <f ca="1">AR235*'Ejercicio 3 - TIR'!$D$5</f>
        <v>20669.0489064392</v>
      </c>
      <c r="AX235" s="17">
        <f ca="1">AS235*'Ejercicio 3 - TIR'!$D$5</f>
        <v>30725.849581707</v>
      </c>
      <c r="AY235" s="17">
        <f ca="1">AT235*'Ejercicio 3 - TIR'!$D$5</f>
        <v>36926.449509989</v>
      </c>
      <c r="AZ235" s="17">
        <f ca="1" t="shared" ref="AZ235:BD235" si="1747">AJ235-AU235-AE235</f>
        <v>27008.6188591353</v>
      </c>
      <c r="BA235" s="17">
        <f ca="1" t="shared" si="1747"/>
        <v>28339.0939033023</v>
      </c>
      <c r="BB235" s="17">
        <f ca="1" t="shared" si="1747"/>
        <v>28712.0826106404</v>
      </c>
      <c r="BC235" s="17">
        <f ca="1" t="shared" si="1747"/>
        <v>37226.2390074839</v>
      </c>
      <c r="BD235" s="17">
        <f ca="1" t="shared" si="1747"/>
        <v>41446.8214534713</v>
      </c>
      <c r="BE235" s="17">
        <f ca="1" t="shared" ref="BE235:BI235" si="1748">AZ235/Z235</f>
        <v>23467.3120638834</v>
      </c>
      <c r="BF235" s="17">
        <f ca="1" t="shared" si="1748"/>
        <v>21263.2529466498</v>
      </c>
      <c r="BG235" s="17">
        <f ca="1" t="shared" si="1748"/>
        <v>18170.4092911672</v>
      </c>
      <c r="BH235" s="17">
        <f ca="1" t="shared" si="1748"/>
        <v>19453.0703036802</v>
      </c>
      <c r="BI235" s="17">
        <f ca="1" t="shared" si="1748"/>
        <v>17699.597607007</v>
      </c>
      <c r="BJ235" s="17">
        <f ca="1" t="shared" si="1454"/>
        <v>82613.9066470821</v>
      </c>
      <c r="BK235" s="17">
        <f ca="1" t="shared" si="1455"/>
        <v>35950.6984077609</v>
      </c>
      <c r="BL235" s="17">
        <f ca="1" t="shared" si="1456"/>
        <v>118564.605054843</v>
      </c>
      <c r="BM235" s="17">
        <f ca="1">BK235*'Ejercicio 3 - TIR'!$D$5</f>
        <v>17975.3492038805</v>
      </c>
      <c r="BN235" s="17">
        <f ca="1" t="shared" si="1457"/>
        <v>100589.255850963</v>
      </c>
      <c r="BO235" s="17">
        <f ca="1" t="shared" si="1458"/>
        <v>42955.9925155901</v>
      </c>
      <c r="BP235" s="17">
        <f ca="1" t="shared" si="1459"/>
        <v>-112042.304309163</v>
      </c>
      <c r="BQ235" s="17">
        <f ca="1" t="shared" ref="BQ235:BT235" si="1749">BE235</f>
        <v>23467.3120638834</v>
      </c>
      <c r="BR235" s="17">
        <f ca="1" t="shared" si="1749"/>
        <v>21263.2529466498</v>
      </c>
      <c r="BS235" s="17">
        <f ca="1" t="shared" si="1749"/>
        <v>18170.4092911672</v>
      </c>
      <c r="BT235" s="17">
        <f ca="1" t="shared" si="1749"/>
        <v>19453.0703036802</v>
      </c>
      <c r="BU235" s="17">
        <f ca="1" t="shared" si="1461"/>
        <v>60655.5901225972</v>
      </c>
      <c r="BV235" s="19">
        <f ca="1" t="shared" si="1462"/>
        <v>7.39354043765659</v>
      </c>
    </row>
    <row r="236" ht="15" customHeight="1" spans="1:74">
      <c r="A236" s="15">
        <v>235</v>
      </c>
      <c r="B236" s="16">
        <f ca="1" t="shared" ref="B236:F236" si="1750">RAND()</f>
        <v>0.57729920975731</v>
      </c>
      <c r="C236" s="17">
        <f ca="1">IF(B236&lt;=('Ejercicio 3 - TIR'!$D$13-'Ejercicio 3 - TIR'!$C$13)/('Ejercicio 3 - TIR'!$E$13-'Ejercicio 3 - TIR'!$C$13),'Ejercicio 3 - TIR'!$C$13+SQRT(('Ejercicio 3 - TIR'!$E$13-'Ejercicio 3 - TIR'!$C$13)*('Ejercicio 3 - TIR'!$D$13-'Ejercicio 3 - TIR'!$C$13)*B236),'Ejercicio 3 - TIR'!$E$13-SQRT(('Ejercicio 3 - TIR'!$E$13-'Ejercicio 3 - TIR'!$C$13)*('Ejercicio 3 - TIR'!$E$13-'Ejercicio 3 - TIR'!$D$13)*(1-B236)))</f>
        <v>77477.989692498</v>
      </c>
      <c r="D236" s="16">
        <f ca="1" t="shared" si="1750"/>
        <v>0.750254527958114</v>
      </c>
      <c r="E236" s="17">
        <f ca="1">IF(D236&lt;=('Ejercicio 3 - TIR'!$D$14-'Ejercicio 3 - TIR'!$C$14)/('Ejercicio 3 - TIR'!$E$14-'Ejercicio 3 - TIR'!$C$14),'Ejercicio 3 - TIR'!$C$14+SQRT(('Ejercicio 3 - TIR'!$E$14-'Ejercicio 3 - TIR'!$C$14)*('Ejercicio 3 - TIR'!$D$14-'Ejercicio 3 - TIR'!$C$14)*D236),'Ejercicio 3 - TIR'!$E$14-SQRT(('Ejercicio 3 - TIR'!$E$14-'Ejercicio 3 - TIR'!$C$14)*('Ejercicio 3 - TIR'!$E$14-'Ejercicio 3 - TIR'!$D$14)*(1-D236)))</f>
        <v>33879.3937550041</v>
      </c>
      <c r="F236" s="16">
        <f ca="1" t="shared" si="1750"/>
        <v>0.599144355411559</v>
      </c>
      <c r="G236" s="17">
        <f ca="1">IF(F236&lt;=('Ejercicio 3 - TIR'!$D$18-'Ejercicio 3 - TIR'!$C$18)/('Ejercicio 3 - TIR'!$E$18-'Ejercicio 3 - TIR'!$C$18),'Ejercicio 3 - TIR'!$C$18+SQRT(('Ejercicio 3 - TIR'!$E$18-'Ejercicio 3 - TIR'!$C$18)*('Ejercicio 3 - TIR'!$D$18-'Ejercicio 3 - TIR'!$C$18)*F236),'Ejercicio 3 - TIR'!$E$18-SQRT(('Ejercicio 3 - TIR'!$E$18-'Ejercicio 3 - TIR'!$C$18)*('Ejercicio 3 - TIR'!$E$18-'Ejercicio 3 - TIR'!$D$18)*(1-F236)))</f>
        <v>39480.0661027091</v>
      </c>
      <c r="H236" s="16">
        <f ca="1" t="shared" ref="H236:L236" si="1751">RAND()</f>
        <v>0.576272170287195</v>
      </c>
      <c r="I236" s="17">
        <f ca="1">IF(H236&lt;=('Ejercicio 3 - TIR'!$D$18-'Ejercicio 3 - TIR'!$C$18)/('Ejercicio 3 - TIR'!$E$18-'Ejercicio 3 - TIR'!$C$18),'Ejercicio 3 - TIR'!$C$18+SQRT(('Ejercicio 3 - TIR'!$E$18-'Ejercicio 3 - TIR'!$C$18)*('Ejercicio 3 - TIR'!$D$18-'Ejercicio 3 - TIR'!$C$18)*H236),'Ejercicio 3 - TIR'!$E$18-SQRT(('Ejercicio 3 - TIR'!$E$18-'Ejercicio 3 - TIR'!$C$18)*('Ejercicio 3 - TIR'!$E$18-'Ejercicio 3 - TIR'!$D$18)*(1-H236)))</f>
        <v>39297.3558361009</v>
      </c>
      <c r="J236" s="16">
        <f ca="1" t="shared" si="1751"/>
        <v>0.53408917972908</v>
      </c>
      <c r="K236" s="17">
        <f ca="1">IF(J236&lt;=('Ejercicio 3 - TIR'!$D$18-'Ejercicio 3 - TIR'!$C$18)/('Ejercicio 3 - TIR'!$E$18-'Ejercicio 3 - TIR'!$C$18),'Ejercicio 3 - TIR'!$C$18+SQRT(('Ejercicio 3 - TIR'!$E$18-'Ejercicio 3 - TIR'!$C$18)*('Ejercicio 3 - TIR'!$D$18-'Ejercicio 3 - TIR'!$C$18)*J236),'Ejercicio 3 - TIR'!$E$18-SQRT(('Ejercicio 3 - TIR'!$E$18-'Ejercicio 3 - TIR'!$C$18)*('Ejercicio 3 - TIR'!$E$18-'Ejercicio 3 - TIR'!$D$18)*(1-J236)))</f>
        <v>38950.6076307345</v>
      </c>
      <c r="L236" s="16">
        <f ca="1" t="shared" si="1751"/>
        <v>0.478173206457376</v>
      </c>
      <c r="M236" s="17">
        <f ca="1">IF(L236&lt;=('Ejercicio 3 - TIR'!$D$18-'Ejercicio 3 - TIR'!$C$18)/('Ejercicio 3 - TIR'!$E$18-'Ejercicio 3 - TIR'!$C$18),'Ejercicio 3 - TIR'!$C$18+SQRT(('Ejercicio 3 - TIR'!$E$18-'Ejercicio 3 - TIR'!$C$18)*('Ejercicio 3 - TIR'!$D$18-'Ejercicio 3 - TIR'!$C$18)*L236),'Ejercicio 3 - TIR'!$E$18-SQRT(('Ejercicio 3 - TIR'!$E$18-'Ejercicio 3 - TIR'!$C$18)*('Ejercicio 3 - TIR'!$E$18-'Ejercicio 3 - TIR'!$D$18)*(1-L236)))</f>
        <v>38469.119255779</v>
      </c>
      <c r="N236" s="16">
        <f ca="1" t="shared" ref="N236:R236" si="1752">RAND()</f>
        <v>0.658026839677538</v>
      </c>
      <c r="O236" s="17">
        <f ca="1">IF(N236&lt;=('Ejercicio 3 - TIR'!$D$18-'Ejercicio 3 - TIR'!$C$18)/('Ejercicio 3 - TIR'!$E$18-'Ejercicio 3 - TIR'!$C$18),'Ejercicio 3 - TIR'!$C$18+SQRT(('Ejercicio 3 - TIR'!$E$18-'Ejercicio 3 - TIR'!$C$18)*('Ejercicio 3 - TIR'!$D$18-'Ejercicio 3 - TIR'!$C$18)*N236),'Ejercicio 3 - TIR'!$E$18-SQRT(('Ejercicio 3 - TIR'!$E$18-'Ejercicio 3 - TIR'!$C$18)*('Ejercicio 3 - TIR'!$E$18-'Ejercicio 3 - TIR'!$D$18)*(1-N236)))</f>
        <v>39934.9899824625</v>
      </c>
      <c r="P236" s="16">
        <f ca="1" t="shared" si="1752"/>
        <v>0.678330350586278</v>
      </c>
      <c r="Q236" s="18">
        <f ca="1">IF(P236&lt;=('Ejercicio 3 - TIR'!$D$22-'Ejercicio 3 - TIR'!$C$22)/('Ejercicio 3 - TIR'!$E$22-'Ejercicio 3 - TIR'!$C$22),'Ejercicio 3 - TIR'!$C$22+SQRT(('Ejercicio 3 - TIR'!$E$22-'Ejercicio 3 - TIR'!$C$22)*('Ejercicio 3 - TIR'!$D$22-'Ejercicio 3 - TIR'!$C$22)*P236),'Ejercicio 3 - TIR'!$E$22-SQRT(('Ejercicio 3 - TIR'!$E$22-'Ejercicio 3 - TIR'!$C$22)*('Ejercicio 3 - TIR'!$E$22-'Ejercicio 3 - TIR'!$D$22)*(1-P236)))</f>
        <v>0.155937469606363</v>
      </c>
      <c r="R236" s="16">
        <f ca="1" t="shared" si="1752"/>
        <v>0.631857219726865</v>
      </c>
      <c r="S236" s="18">
        <f ca="1">IF(R236&lt;=('Ejercicio 3 - TIR'!$D$23-'Ejercicio 3 - TIR'!$C$23)/('Ejercicio 3 - TIR'!$E$23-'Ejercicio 3 - TIR'!$C$23),'Ejercicio 3 - TIR'!$C$23+SQRT(('Ejercicio 3 - TIR'!$E$23-'Ejercicio 3 - TIR'!$C$23)*('Ejercicio 3 - TIR'!$D$23-'Ejercicio 3 - TIR'!$C$23)*R236),'Ejercicio 3 - TIR'!$E$23-SQRT(('Ejercicio 3 - TIR'!$E$23-'Ejercicio 3 - TIR'!$C$23)*('Ejercicio 3 - TIR'!$E$23-'Ejercicio 3 - TIR'!$D$23)*(1-R236)))</f>
        <v>0.154257874903349</v>
      </c>
      <c r="T236" s="16">
        <f ca="1" t="shared" ref="T236:X236" si="1753">RAND()</f>
        <v>0.556766089509869</v>
      </c>
      <c r="U236" s="18">
        <f ca="1">IF(T236&lt;=('Ejercicio 3 - TIR'!$D$24-'Ejercicio 3 - TIR'!$C$24)/('Ejercicio 3 - TIR'!$E$24-'Ejercicio 3 - TIR'!$C$24),'Ejercicio 3 - TIR'!$C$24+SQRT(('Ejercicio 3 - TIR'!$E$24-'Ejercicio 3 - TIR'!$C$24)*('Ejercicio 3 - TIR'!$D$24-'Ejercicio 3 - TIR'!$C$24)*T236),'Ejercicio 3 - TIR'!$E$24-SQRT(('Ejercicio 3 - TIR'!$E$24-'Ejercicio 3 - TIR'!$C$24)*('Ejercicio 3 - TIR'!$E$24-'Ejercicio 3 - TIR'!$D$24)*(1-T236)))</f>
        <v>0.184771390186776</v>
      </c>
      <c r="V236" s="16">
        <f ca="1" t="shared" si="1753"/>
        <v>0.542177849673409</v>
      </c>
      <c r="W236" s="18">
        <f ca="1">IF(V236&lt;=('Ejercicio 3 - TIR'!$D$25-'Ejercicio 3 - TIR'!$C$25)/('Ejercicio 3 - TIR'!$E$25-'Ejercicio 3 - TIR'!$C$25),'Ejercicio 3 - TIR'!$C$25+SQRT(('Ejercicio 3 - TIR'!$E$25-'Ejercicio 3 - TIR'!$C$25)*('Ejercicio 3 - TIR'!$D$25-'Ejercicio 3 - TIR'!$C$25)*V236),'Ejercicio 3 - TIR'!$E$25-SQRT(('Ejercicio 3 - TIR'!$E$25-'Ejercicio 3 - TIR'!$C$25)*('Ejercicio 3 - TIR'!$E$25-'Ejercicio 3 - TIR'!$D$25)*(1-V236)))</f>
        <v>0.209970291955311</v>
      </c>
      <c r="X236" s="16">
        <f ca="1" t="shared" si="1753"/>
        <v>0.875695303753723</v>
      </c>
      <c r="Y236" s="18">
        <f ca="1">IF(X236&lt;=('Ejercicio 3 - TIR'!$D$26-'Ejercicio 3 - TIR'!$C$26)/('Ejercicio 3 - TIR'!$E$26-'Ejercicio 3 - TIR'!$C$26),'Ejercicio 3 - TIR'!$C$26+SQRT(('Ejercicio 3 - TIR'!$E$26-'Ejercicio 3 - TIR'!$C$26)*('Ejercicio 3 - TIR'!$D$26-'Ejercicio 3 - TIR'!$C$26)*X236),'Ejercicio 3 - TIR'!$E$26-SQRT(('Ejercicio 3 - TIR'!$E$26-'Ejercicio 3 - TIR'!$C$26)*('Ejercicio 3 - TIR'!$E$26-'Ejercicio 3 - TIR'!$D$26)*(1-X236)))</f>
        <v>0.254091596735231</v>
      </c>
      <c r="Z236" s="16">
        <f ca="1" t="shared" si="1432"/>
        <v>1.15593746960636</v>
      </c>
      <c r="AA236" s="16">
        <f ca="1" t="shared" si="1433"/>
        <v>1.33424992718899</v>
      </c>
      <c r="AB236" s="16">
        <f ca="1" t="shared" si="1434"/>
        <v>1.58078114109231</v>
      </c>
      <c r="AC236" s="16">
        <f ca="1" t="shared" si="1435"/>
        <v>1.91269821880491</v>
      </c>
      <c r="AD236" s="16">
        <f ca="1" t="shared" si="1436"/>
        <v>2.39869876329368</v>
      </c>
      <c r="AE236" s="15">
        <f ca="1" t="shared" si="1437"/>
        <v>5283.06693395296</v>
      </c>
      <c r="AF236" s="15">
        <f ca="1" t="shared" si="1438"/>
        <v>6098.02161215669</v>
      </c>
      <c r="AG236" s="15">
        <f ca="1" t="shared" si="1439"/>
        <v>7224.76154282389</v>
      </c>
      <c r="AH236" s="15">
        <f ca="1" t="shared" si="1440"/>
        <v>8741.74683327812</v>
      </c>
      <c r="AI236" s="15">
        <f ca="1" t="shared" si="1441"/>
        <v>10962.9512444009</v>
      </c>
      <c r="AJ236" s="17">
        <f ca="1" t="shared" si="1442"/>
        <v>45636.4877106575</v>
      </c>
      <c r="AK236" s="17">
        <f ca="1" t="shared" si="1443"/>
        <v>52432.4941630376</v>
      </c>
      <c r="AL236" s="17">
        <f ca="1" t="shared" si="1444"/>
        <v>61572.3859767513</v>
      </c>
      <c r="AM236" s="17">
        <f ca="1" t="shared" si="1445"/>
        <v>73579.8158795222</v>
      </c>
      <c r="AN236" s="17">
        <f ca="1" t="shared" si="1446"/>
        <v>95792.0110830785</v>
      </c>
      <c r="AO236" s="17">
        <f ca="1">C236/'Ejercicio 3 - TIR'!$D$7</f>
        <v>15495.5979384996</v>
      </c>
      <c r="AP236" s="17">
        <f ca="1" t="shared" si="1447"/>
        <v>30140.8897721579</v>
      </c>
      <c r="AQ236" s="17">
        <f ca="1" t="shared" si="1448"/>
        <v>36936.896224538</v>
      </c>
      <c r="AR236" s="17">
        <f ca="1" t="shared" si="1449"/>
        <v>46076.7880382517</v>
      </c>
      <c r="AS236" s="17">
        <f ca="1" t="shared" si="1450"/>
        <v>58084.2179410226</v>
      </c>
      <c r="AT236" s="17">
        <f ca="1" t="shared" si="1451"/>
        <v>80296.4131445789</v>
      </c>
      <c r="AU236" s="17">
        <f ca="1">AP236*'Ejercicio 3 - TIR'!$D$5</f>
        <v>15070.4448860789</v>
      </c>
      <c r="AV236" s="17">
        <f ca="1">AQ236*'Ejercicio 3 - TIR'!$D$5</f>
        <v>18468.448112269</v>
      </c>
      <c r="AW236" s="17">
        <f ca="1">AR236*'Ejercicio 3 - TIR'!$D$5</f>
        <v>23038.3940191258</v>
      </c>
      <c r="AX236" s="17">
        <f ca="1">AS236*'Ejercicio 3 - TIR'!$D$5</f>
        <v>29042.1089705113</v>
      </c>
      <c r="AY236" s="17">
        <f ca="1">AT236*'Ejercicio 3 - TIR'!$D$5</f>
        <v>40148.2065722895</v>
      </c>
      <c r="AZ236" s="17">
        <f ca="1" t="shared" ref="AZ236:BD236" si="1754">AJ236-AU236-AE236</f>
        <v>25282.9758906256</v>
      </c>
      <c r="BA236" s="17">
        <f ca="1" t="shared" si="1754"/>
        <v>27866.0244386119</v>
      </c>
      <c r="BB236" s="17">
        <f ca="1" t="shared" si="1754"/>
        <v>31309.2304148015</v>
      </c>
      <c r="BC236" s="17">
        <f ca="1" t="shared" si="1754"/>
        <v>35795.9600757328</v>
      </c>
      <c r="BD236" s="17">
        <f ca="1" t="shared" si="1754"/>
        <v>44680.8532663881</v>
      </c>
      <c r="BE236" s="17">
        <f ca="1" t="shared" ref="BE236:BI236" si="1755">AZ236/Z236</f>
        <v>21872.2695261668</v>
      </c>
      <c r="BF236" s="17">
        <f ca="1" t="shared" si="1755"/>
        <v>20885.1609213277</v>
      </c>
      <c r="BG236" s="17">
        <f ca="1" t="shared" si="1755"/>
        <v>19806.1765799958</v>
      </c>
      <c r="BH236" s="17">
        <f ca="1" t="shared" si="1755"/>
        <v>18714.9021857189</v>
      </c>
      <c r="BI236" s="17">
        <f ca="1" t="shared" si="1755"/>
        <v>18627.1214835815</v>
      </c>
      <c r="BJ236" s="17">
        <f ca="1" t="shared" si="1454"/>
        <v>81266.4599012681</v>
      </c>
      <c r="BK236" s="17">
        <f ca="1" t="shared" si="1455"/>
        <v>37169.2716115751</v>
      </c>
      <c r="BL236" s="17">
        <f ca="1" t="shared" si="1456"/>
        <v>118435.731512843</v>
      </c>
      <c r="BM236" s="17">
        <f ca="1">BK236*'Ejercicio 3 - TIR'!$D$5</f>
        <v>18584.6358057876</v>
      </c>
      <c r="BN236" s="17">
        <f ca="1" t="shared" si="1457"/>
        <v>99851.0957070556</v>
      </c>
      <c r="BO236" s="17">
        <f ca="1" t="shared" si="1458"/>
        <v>41627.1927242539</v>
      </c>
      <c r="BP236" s="17">
        <f ca="1" t="shared" si="1459"/>
        <v>-111357.383447502</v>
      </c>
      <c r="BQ236" s="17">
        <f ca="1" t="shared" ref="BQ236:BT236" si="1756">BE236</f>
        <v>21872.2695261668</v>
      </c>
      <c r="BR236" s="17">
        <f ca="1" t="shared" si="1756"/>
        <v>20885.1609213277</v>
      </c>
      <c r="BS236" s="17">
        <f ca="1" t="shared" si="1756"/>
        <v>19806.1765799958</v>
      </c>
      <c r="BT236" s="17">
        <f ca="1" t="shared" si="1756"/>
        <v>18714.9021857189</v>
      </c>
      <c r="BU236" s="17">
        <f ca="1" t="shared" si="1461"/>
        <v>60254.3142078354</v>
      </c>
      <c r="BV236" s="19">
        <f ca="1" t="shared" si="1462"/>
        <v>7.20849502372145</v>
      </c>
    </row>
    <row r="237" ht="15" customHeight="1" spans="1:74">
      <c r="A237" s="15">
        <v>236</v>
      </c>
      <c r="B237" s="16">
        <f ca="1" t="shared" ref="B237:F237" si="1757">RAND()</f>
        <v>0.0473259699603392</v>
      </c>
      <c r="C237" s="17">
        <f ca="1">IF(B237&lt;=('Ejercicio 3 - TIR'!$D$13-'Ejercicio 3 - TIR'!$C$13)/('Ejercicio 3 - TIR'!$E$13-'Ejercicio 3 - TIR'!$C$13),'Ejercicio 3 - TIR'!$C$13+SQRT(('Ejercicio 3 - TIR'!$E$13-'Ejercicio 3 - TIR'!$C$13)*('Ejercicio 3 - TIR'!$D$13-'Ejercicio 3 - TIR'!$C$13)*B237),'Ejercicio 3 - TIR'!$E$13-SQRT(('Ejercicio 3 - TIR'!$E$13-'Ejercicio 3 - TIR'!$C$13)*('Ejercicio 3 - TIR'!$E$13-'Ejercicio 3 - TIR'!$D$13)*(1-B237)))</f>
        <v>64350.9065703754</v>
      </c>
      <c r="D237" s="16">
        <f ca="1" t="shared" si="1757"/>
        <v>0.984105663865826</v>
      </c>
      <c r="E237" s="17">
        <f ca="1">IF(D237&lt;=('Ejercicio 3 - TIR'!$D$14-'Ejercicio 3 - TIR'!$C$14)/('Ejercicio 3 - TIR'!$E$14-'Ejercicio 3 - TIR'!$C$14),'Ejercicio 3 - TIR'!$C$14+SQRT(('Ejercicio 3 - TIR'!$E$14-'Ejercicio 3 - TIR'!$C$14)*('Ejercicio 3 - TIR'!$D$14-'Ejercicio 3 - TIR'!$C$14)*D237),'Ejercicio 3 - TIR'!$E$14-SQRT(('Ejercicio 3 - TIR'!$E$14-'Ejercicio 3 - TIR'!$C$14)*('Ejercicio 3 - TIR'!$E$14-'Ejercicio 3 - TIR'!$D$14)*(1-D237)))</f>
        <v>38455.930564992</v>
      </c>
      <c r="F237" s="16">
        <f ca="1" t="shared" si="1757"/>
        <v>0.900761833201575</v>
      </c>
      <c r="G237" s="17">
        <f ca="1">IF(F237&lt;=('Ejercicio 3 - TIR'!$D$18-'Ejercicio 3 - TIR'!$C$18)/('Ejercicio 3 - TIR'!$E$18-'Ejercicio 3 - TIR'!$C$18),'Ejercicio 3 - TIR'!$C$18+SQRT(('Ejercicio 3 - TIR'!$E$18-'Ejercicio 3 - TIR'!$C$18)*('Ejercicio 3 - TIR'!$D$18-'Ejercicio 3 - TIR'!$C$18)*F237),'Ejercicio 3 - TIR'!$E$18-SQRT(('Ejercicio 3 - TIR'!$E$18-'Ejercicio 3 - TIR'!$C$18)*('Ejercicio 3 - TIR'!$E$18-'Ejercicio 3 - TIR'!$D$18)*(1-F237)))</f>
        <v>42271.8389875446</v>
      </c>
      <c r="H237" s="16">
        <f ca="1" t="shared" ref="H237:L237" si="1758">RAND()</f>
        <v>0.703390895995832</v>
      </c>
      <c r="I237" s="17">
        <f ca="1">IF(H237&lt;=('Ejercicio 3 - TIR'!$D$18-'Ejercicio 3 - TIR'!$C$18)/('Ejercicio 3 - TIR'!$E$18-'Ejercicio 3 - TIR'!$C$18),'Ejercicio 3 - TIR'!$C$18+SQRT(('Ejercicio 3 - TIR'!$E$18-'Ejercicio 3 - TIR'!$C$18)*('Ejercicio 3 - TIR'!$D$18-'Ejercicio 3 - TIR'!$C$18)*H237),'Ejercicio 3 - TIR'!$E$18-SQRT(('Ejercicio 3 - TIR'!$E$18-'Ejercicio 3 - TIR'!$C$18)*('Ejercicio 3 - TIR'!$E$18-'Ejercicio 3 - TIR'!$D$18)*(1-H237)))</f>
        <v>40283.4670784237</v>
      </c>
      <c r="J237" s="16">
        <f ca="1" t="shared" si="1758"/>
        <v>0.574714636091886</v>
      </c>
      <c r="K237" s="17">
        <f ca="1">IF(J237&lt;=('Ejercicio 3 - TIR'!$D$18-'Ejercicio 3 - TIR'!$C$18)/('Ejercicio 3 - TIR'!$E$18-'Ejercicio 3 - TIR'!$C$18),'Ejercicio 3 - TIR'!$C$18+SQRT(('Ejercicio 3 - TIR'!$E$18-'Ejercicio 3 - TIR'!$C$18)*('Ejercicio 3 - TIR'!$D$18-'Ejercicio 3 - TIR'!$C$18)*J237),'Ejercicio 3 - TIR'!$E$18-SQRT(('Ejercicio 3 - TIR'!$E$18-'Ejercicio 3 - TIR'!$C$18)*('Ejercicio 3 - TIR'!$E$18-'Ejercicio 3 - TIR'!$D$18)*(1-J237)))</f>
        <v>39284.7830030531</v>
      </c>
      <c r="L237" s="16">
        <f ca="1" t="shared" si="1758"/>
        <v>0.671363677489748</v>
      </c>
      <c r="M237" s="17">
        <f ca="1">IF(L237&lt;=('Ejercicio 3 - TIR'!$D$18-'Ejercicio 3 - TIR'!$C$18)/('Ejercicio 3 - TIR'!$E$18-'Ejercicio 3 - TIR'!$C$18),'Ejercicio 3 - TIR'!$C$18+SQRT(('Ejercicio 3 - TIR'!$E$18-'Ejercicio 3 - TIR'!$C$18)*('Ejercicio 3 - TIR'!$D$18-'Ejercicio 3 - TIR'!$C$18)*L237),'Ejercicio 3 - TIR'!$E$18-SQRT(('Ejercicio 3 - TIR'!$E$18-'Ejercicio 3 - TIR'!$C$18)*('Ejercicio 3 - TIR'!$E$18-'Ejercicio 3 - TIR'!$D$18)*(1-L237)))</f>
        <v>40035.3525615338</v>
      </c>
      <c r="N237" s="16">
        <f ca="1" t="shared" ref="N237:R237" si="1759">RAND()</f>
        <v>0.557988785973296</v>
      </c>
      <c r="O237" s="17">
        <f ca="1">IF(N237&lt;=('Ejercicio 3 - TIR'!$D$18-'Ejercicio 3 - TIR'!$C$18)/('Ejercicio 3 - TIR'!$E$18-'Ejercicio 3 - TIR'!$C$18),'Ejercicio 3 - TIR'!$C$18+SQRT(('Ejercicio 3 - TIR'!$E$18-'Ejercicio 3 - TIR'!$C$18)*('Ejercicio 3 - TIR'!$D$18-'Ejercicio 3 - TIR'!$C$18)*N237),'Ejercicio 3 - TIR'!$E$18-SQRT(('Ejercicio 3 - TIR'!$E$18-'Ejercicio 3 - TIR'!$C$18)*('Ejercicio 3 - TIR'!$E$18-'Ejercicio 3 - TIR'!$D$18)*(1-N237)))</f>
        <v>39148.6784781188</v>
      </c>
      <c r="P237" s="16">
        <f ca="1" t="shared" si="1759"/>
        <v>0.34353830100497</v>
      </c>
      <c r="Q237" s="18">
        <f ca="1">IF(P237&lt;=('Ejercicio 3 - TIR'!$D$22-'Ejercicio 3 - TIR'!$C$22)/('Ejercicio 3 - TIR'!$E$22-'Ejercicio 3 - TIR'!$C$22),'Ejercicio 3 - TIR'!$C$22+SQRT(('Ejercicio 3 - TIR'!$E$22-'Ejercicio 3 - TIR'!$C$22)*('Ejercicio 3 - TIR'!$D$22-'Ejercicio 3 - TIR'!$C$22)*P237),'Ejercicio 3 - TIR'!$E$22-SQRT(('Ejercicio 3 - TIR'!$E$22-'Ejercicio 3 - TIR'!$C$22)*('Ejercicio 3 - TIR'!$E$22-'Ejercicio 3 - TIR'!$D$22)*(1-P237)))</f>
        <v>0.144867025190178</v>
      </c>
      <c r="R237" s="16">
        <f ca="1" t="shared" si="1759"/>
        <v>0.466251991795519</v>
      </c>
      <c r="S237" s="18">
        <f ca="1">IF(R237&lt;=('Ejercicio 3 - TIR'!$D$23-'Ejercicio 3 - TIR'!$C$23)/('Ejercicio 3 - TIR'!$E$23-'Ejercicio 3 - TIR'!$C$23),'Ejercicio 3 - TIR'!$C$23+SQRT(('Ejercicio 3 - TIR'!$E$23-'Ejercicio 3 - TIR'!$C$23)*('Ejercicio 3 - TIR'!$D$23-'Ejercicio 3 - TIR'!$C$23)*R237),'Ejercicio 3 - TIR'!$E$23-SQRT(('Ejercicio 3 - TIR'!$E$23-'Ejercicio 3 - TIR'!$C$23)*('Ejercicio 3 - TIR'!$E$23-'Ejercicio 3 - TIR'!$D$23)*(1-R237)))</f>
        <v>0.148969873752433</v>
      </c>
      <c r="T237" s="16">
        <f ca="1" t="shared" ref="T237:X237" si="1760">RAND()</f>
        <v>0.152690490933175</v>
      </c>
      <c r="U237" s="18">
        <f ca="1">IF(T237&lt;=('Ejercicio 3 - TIR'!$D$24-'Ejercicio 3 - TIR'!$C$24)/('Ejercicio 3 - TIR'!$E$24-'Ejercicio 3 - TIR'!$C$24),'Ejercicio 3 - TIR'!$C$24+SQRT(('Ejercicio 3 - TIR'!$E$24-'Ejercicio 3 - TIR'!$C$24)*('Ejercicio 3 - TIR'!$D$24-'Ejercicio 3 - TIR'!$C$24)*T237),'Ejercicio 3 - TIR'!$E$24-SQRT(('Ejercicio 3 - TIR'!$E$24-'Ejercicio 3 - TIR'!$C$24)*('Ejercicio 3 - TIR'!$E$24-'Ejercicio 3 - TIR'!$D$24)*(1-T237)))</f>
        <v>0.167906703520181</v>
      </c>
      <c r="V237" s="16">
        <f ca="1" t="shared" si="1760"/>
        <v>0.585648617529641</v>
      </c>
      <c r="W237" s="18">
        <f ca="1">IF(V237&lt;=('Ejercicio 3 - TIR'!$D$25-'Ejercicio 3 - TIR'!$C$25)/('Ejercicio 3 - TIR'!$E$25-'Ejercicio 3 - TIR'!$C$25),'Ejercicio 3 - TIR'!$C$25+SQRT(('Ejercicio 3 - TIR'!$E$25-'Ejercicio 3 - TIR'!$C$25)*('Ejercicio 3 - TIR'!$D$25-'Ejercicio 3 - TIR'!$C$25)*V237),'Ejercicio 3 - TIR'!$E$25-SQRT(('Ejercicio 3 - TIR'!$E$25-'Ejercicio 3 - TIR'!$C$25)*('Ejercicio 3 - TIR'!$E$25-'Ejercicio 3 - TIR'!$D$25)*(1-V237)))</f>
        <v>0.211918116660986</v>
      </c>
      <c r="X237" s="16">
        <f ca="1" t="shared" si="1760"/>
        <v>0.73324829400016</v>
      </c>
      <c r="Y237" s="18">
        <f ca="1">IF(X237&lt;=('Ejercicio 3 - TIR'!$D$26-'Ejercicio 3 - TIR'!$C$26)/('Ejercicio 3 - TIR'!$E$26-'Ejercicio 3 - TIR'!$C$26),'Ejercicio 3 - TIR'!$C$26+SQRT(('Ejercicio 3 - TIR'!$E$26-'Ejercicio 3 - TIR'!$C$26)*('Ejercicio 3 - TIR'!$D$26-'Ejercicio 3 - TIR'!$C$26)*X237),'Ejercicio 3 - TIR'!$E$26-SQRT(('Ejercicio 3 - TIR'!$E$26-'Ejercicio 3 - TIR'!$C$26)*('Ejercicio 3 - TIR'!$E$26-'Ejercicio 3 - TIR'!$D$26)*(1-X237)))</f>
        <v>0.242046617905658</v>
      </c>
      <c r="Z237" s="16">
        <f ca="1" t="shared" si="1432"/>
        <v>1.14486702519018</v>
      </c>
      <c r="AA237" s="16">
        <f ca="1" t="shared" si="1433"/>
        <v>1.31541772139608</v>
      </c>
      <c r="AB237" s="16">
        <f ca="1" t="shared" si="1434"/>
        <v>1.53628517474773</v>
      </c>
      <c r="AC237" s="16">
        <f ca="1" t="shared" si="1435"/>
        <v>1.86185183563446</v>
      </c>
      <c r="AD237" s="16">
        <f ca="1" t="shared" si="1436"/>
        <v>2.31250677549122</v>
      </c>
      <c r="AE237" s="15">
        <f ca="1" t="shared" si="1437"/>
        <v>5570.99626187042</v>
      </c>
      <c r="AF237" s="15">
        <f ca="1" t="shared" si="1438"/>
        <v>6400.90687167654</v>
      </c>
      <c r="AG237" s="15">
        <f ca="1" t="shared" si="1439"/>
        <v>7475.66204403942</v>
      </c>
      <c r="AH237" s="15">
        <f ca="1" t="shared" si="1440"/>
        <v>9059.89026520628</v>
      </c>
      <c r="AI237" s="15">
        <f ca="1" t="shared" si="1441"/>
        <v>11252.8060624958</v>
      </c>
      <c r="AJ237" s="17">
        <f ca="1" t="shared" si="1442"/>
        <v>48395.6345509883</v>
      </c>
      <c r="AK237" s="17">
        <f ca="1" t="shared" si="1443"/>
        <v>52989.5864742343</v>
      </c>
      <c r="AL237" s="17">
        <f ca="1" t="shared" si="1444"/>
        <v>60352.6297207719</v>
      </c>
      <c r="AM237" s="17">
        <f ca="1" t="shared" si="1445"/>
        <v>74539.8946569645</v>
      </c>
      <c r="AN237" s="17">
        <f ca="1" t="shared" si="1446"/>
        <v>90531.5842321771</v>
      </c>
      <c r="AO237" s="17">
        <f ca="1">C237/'Ejercicio 3 - TIR'!$D$7</f>
        <v>12870.1813140751</v>
      </c>
      <c r="AP237" s="17">
        <f ca="1" t="shared" si="1447"/>
        <v>35525.4532369133</v>
      </c>
      <c r="AQ237" s="17">
        <f ca="1" t="shared" si="1448"/>
        <v>40119.4051601592</v>
      </c>
      <c r="AR237" s="17">
        <f ca="1" t="shared" si="1449"/>
        <v>47482.4484066968</v>
      </c>
      <c r="AS237" s="17">
        <f ca="1" t="shared" si="1450"/>
        <v>61669.7133428894</v>
      </c>
      <c r="AT237" s="17">
        <f ca="1" t="shared" si="1451"/>
        <v>77661.402918102</v>
      </c>
      <c r="AU237" s="17">
        <f ca="1">AP237*'Ejercicio 3 - TIR'!$D$5</f>
        <v>17762.7266184566</v>
      </c>
      <c r="AV237" s="17">
        <f ca="1">AQ237*'Ejercicio 3 - TIR'!$D$5</f>
        <v>20059.7025800796</v>
      </c>
      <c r="AW237" s="17">
        <f ca="1">AR237*'Ejercicio 3 - TIR'!$D$5</f>
        <v>23741.2242033484</v>
      </c>
      <c r="AX237" s="17">
        <f ca="1">AS237*'Ejercicio 3 - TIR'!$D$5</f>
        <v>30834.8566714447</v>
      </c>
      <c r="AY237" s="17">
        <f ca="1">AT237*'Ejercicio 3 - TIR'!$D$5</f>
        <v>38830.701459051</v>
      </c>
      <c r="AZ237" s="17">
        <f ca="1" t="shared" ref="AZ237:BD237" si="1761">AJ237-AU237-AE237</f>
        <v>25061.9116706613</v>
      </c>
      <c r="BA237" s="17">
        <f ca="1" t="shared" si="1761"/>
        <v>26528.9770224781</v>
      </c>
      <c r="BB237" s="17">
        <f ca="1" t="shared" si="1761"/>
        <v>29135.7434733841</v>
      </c>
      <c r="BC237" s="17">
        <f ca="1" t="shared" si="1761"/>
        <v>34645.1477203135</v>
      </c>
      <c r="BD237" s="17">
        <f ca="1" t="shared" si="1761"/>
        <v>40448.0767106303</v>
      </c>
      <c r="BE237" s="17">
        <f ca="1" t="shared" ref="BE237:BI237" si="1762">AZ237/Z237</f>
        <v>21890.6747414602</v>
      </c>
      <c r="BF237" s="17">
        <f ca="1" t="shared" si="1762"/>
        <v>20167.7205582439</v>
      </c>
      <c r="BG237" s="17">
        <f ca="1" t="shared" si="1762"/>
        <v>18965.0619248919</v>
      </c>
      <c r="BH237" s="17">
        <f ca="1" t="shared" si="1762"/>
        <v>18607.8972865784</v>
      </c>
      <c r="BI237" s="17">
        <f ca="1" t="shared" si="1762"/>
        <v>17491.0089515471</v>
      </c>
      <c r="BJ237" s="17">
        <f ca="1" t="shared" si="1454"/>
        <v>88929.5999893639</v>
      </c>
      <c r="BK237" s="17">
        <f ca="1" t="shared" si="1455"/>
        <v>29762.3814905991</v>
      </c>
      <c r="BL237" s="17">
        <f ca="1" t="shared" si="1456"/>
        <v>118691.981479963</v>
      </c>
      <c r="BM237" s="17">
        <f ca="1">BK237*'Ejercicio 3 - TIR'!$D$5</f>
        <v>14881.1907452996</v>
      </c>
      <c r="BN237" s="17">
        <f ca="1" t="shared" si="1457"/>
        <v>103810.790734663</v>
      </c>
      <c r="BO237" s="17">
        <f ca="1" t="shared" si="1458"/>
        <v>44891.0212220295</v>
      </c>
      <c r="BP237" s="17">
        <f ca="1" t="shared" si="1459"/>
        <v>-102806.837135367</v>
      </c>
      <c r="BQ237" s="17">
        <f ca="1" t="shared" ref="BQ237:BT237" si="1763">BE237</f>
        <v>21890.6747414602</v>
      </c>
      <c r="BR237" s="17">
        <f ca="1" t="shared" si="1763"/>
        <v>20167.7205582439</v>
      </c>
      <c r="BS237" s="17">
        <f ca="1" t="shared" si="1763"/>
        <v>18965.0619248919</v>
      </c>
      <c r="BT237" s="17">
        <f ca="1" t="shared" si="1763"/>
        <v>18607.8972865784</v>
      </c>
      <c r="BU237" s="17">
        <f ca="1" t="shared" si="1461"/>
        <v>62382.0301735766</v>
      </c>
      <c r="BV237" s="19">
        <f ca="1" t="shared" si="1462"/>
        <v>9.82426495557631</v>
      </c>
    </row>
    <row r="238" ht="15" customHeight="1" spans="1:74">
      <c r="A238" s="15">
        <v>237</v>
      </c>
      <c r="B238" s="16">
        <f ca="1" t="shared" ref="B238:F238" si="1764">RAND()</f>
        <v>0.974856947004935</v>
      </c>
      <c r="C238" s="17">
        <f ca="1">IF(B238&lt;=('Ejercicio 3 - TIR'!$D$13-'Ejercicio 3 - TIR'!$C$13)/('Ejercicio 3 - TIR'!$E$13-'Ejercicio 3 - TIR'!$C$13),'Ejercicio 3 - TIR'!$C$13+SQRT(('Ejercicio 3 - TIR'!$E$13-'Ejercicio 3 - TIR'!$C$13)*('Ejercicio 3 - TIR'!$D$13-'Ejercicio 3 - TIR'!$C$13)*B238),'Ejercicio 3 - TIR'!$E$13-SQRT(('Ejercicio 3 - TIR'!$E$13-'Ejercicio 3 - TIR'!$C$13)*('Ejercicio 3 - TIR'!$E$13-'Ejercicio 3 - TIR'!$D$13)*(1-B238)))</f>
        <v>94507.1261079396</v>
      </c>
      <c r="D238" s="16">
        <f ca="1" t="shared" si="1764"/>
        <v>0.379149490794837</v>
      </c>
      <c r="E238" s="17">
        <f ca="1">IF(D238&lt;=('Ejercicio 3 - TIR'!$D$14-'Ejercicio 3 - TIR'!$C$14)/('Ejercicio 3 - TIR'!$E$14-'Ejercicio 3 - TIR'!$C$14),'Ejercicio 3 - TIR'!$C$14+SQRT(('Ejercicio 3 - TIR'!$E$14-'Ejercicio 3 - TIR'!$C$14)*('Ejercicio 3 - TIR'!$D$14-'Ejercicio 3 - TIR'!$C$14)*D238),'Ejercicio 3 - TIR'!$E$14-SQRT(('Ejercicio 3 - TIR'!$E$14-'Ejercicio 3 - TIR'!$C$14)*('Ejercicio 3 - TIR'!$E$14-'Ejercicio 3 - TIR'!$D$14)*(1-D238)))</f>
        <v>30349.7369786739</v>
      </c>
      <c r="F238" s="16">
        <f ca="1" t="shared" si="1764"/>
        <v>0.351543257622951</v>
      </c>
      <c r="G238" s="17">
        <f ca="1">IF(F238&lt;=('Ejercicio 3 - TIR'!$D$18-'Ejercicio 3 - TIR'!$C$18)/('Ejercicio 3 - TIR'!$E$18-'Ejercicio 3 - TIR'!$C$18),'Ejercicio 3 - TIR'!$C$18+SQRT(('Ejercicio 3 - TIR'!$E$18-'Ejercicio 3 - TIR'!$C$18)*('Ejercicio 3 - TIR'!$D$18-'Ejercicio 3 - TIR'!$C$18)*F238),'Ejercicio 3 - TIR'!$E$18-SQRT(('Ejercicio 3 - TIR'!$E$18-'Ejercicio 3 - TIR'!$C$18)*('Ejercicio 3 - TIR'!$E$18-'Ejercicio 3 - TIR'!$D$18)*(1-F238)))</f>
        <v>37261.6450370039</v>
      </c>
      <c r="H238" s="16">
        <f ca="1" t="shared" ref="H238:L238" si="1765">RAND()</f>
        <v>0.970212037256931</v>
      </c>
      <c r="I238" s="17">
        <f ca="1">IF(H238&lt;=('Ejercicio 3 - TIR'!$D$18-'Ejercicio 3 - TIR'!$C$18)/('Ejercicio 3 - TIR'!$E$18-'Ejercicio 3 - TIR'!$C$18),'Ejercicio 3 - TIR'!$C$18+SQRT(('Ejercicio 3 - TIR'!$E$18-'Ejercicio 3 - TIR'!$C$18)*('Ejercicio 3 - TIR'!$D$18-'Ejercicio 3 - TIR'!$C$18)*H238),'Ejercicio 3 - TIR'!$E$18-SQRT(('Ejercicio 3 - TIR'!$E$18-'Ejercicio 3 - TIR'!$C$18)*('Ejercicio 3 - TIR'!$E$18-'Ejercicio 3 - TIR'!$D$18)*(1-H238)))</f>
        <v>43505.3103312961</v>
      </c>
      <c r="J238" s="16">
        <f ca="1" t="shared" si="1765"/>
        <v>0.984121946158212</v>
      </c>
      <c r="K238" s="17">
        <f ca="1">IF(J238&lt;=('Ejercicio 3 - TIR'!$D$18-'Ejercicio 3 - TIR'!$C$18)/('Ejercicio 3 - TIR'!$E$18-'Ejercicio 3 - TIR'!$C$18),'Ejercicio 3 - TIR'!$C$18+SQRT(('Ejercicio 3 - TIR'!$E$18-'Ejercicio 3 - TIR'!$C$18)*('Ejercicio 3 - TIR'!$D$18-'Ejercicio 3 - TIR'!$C$18)*J238),'Ejercicio 3 - TIR'!$E$18-SQRT(('Ejercicio 3 - TIR'!$E$18-'Ejercicio 3 - TIR'!$C$18)*('Ejercicio 3 - TIR'!$E$18-'Ejercicio 3 - TIR'!$D$18)*(1-J238)))</f>
        <v>43908.7374110077</v>
      </c>
      <c r="L238" s="16">
        <f ca="1" t="shared" si="1765"/>
        <v>0.826378007135</v>
      </c>
      <c r="M238" s="17">
        <f ca="1">IF(L238&lt;=('Ejercicio 3 - TIR'!$D$18-'Ejercicio 3 - TIR'!$C$18)/('Ejercicio 3 - TIR'!$E$18-'Ejercicio 3 - TIR'!$C$18),'Ejercicio 3 - TIR'!$C$18+SQRT(('Ejercicio 3 - TIR'!$E$18-'Ejercicio 3 - TIR'!$C$18)*('Ejercicio 3 - TIR'!$D$18-'Ejercicio 3 - TIR'!$C$18)*L238),'Ejercicio 3 - TIR'!$E$18-SQRT(('Ejercicio 3 - TIR'!$E$18-'Ejercicio 3 - TIR'!$C$18)*('Ejercicio 3 - TIR'!$E$18-'Ejercicio 3 - TIR'!$D$18)*(1-L238)))</f>
        <v>41391.4477328332</v>
      </c>
      <c r="N238" s="16">
        <f ca="1" t="shared" ref="N238:R238" si="1766">RAND()</f>
        <v>0.83122113324585</v>
      </c>
      <c r="O238" s="17">
        <f ca="1">IF(N238&lt;=('Ejercicio 3 - TIR'!$D$18-'Ejercicio 3 - TIR'!$C$18)/('Ejercicio 3 - TIR'!$E$18-'Ejercicio 3 - TIR'!$C$18),'Ejercicio 3 - TIR'!$C$18+SQRT(('Ejercicio 3 - TIR'!$E$18-'Ejercicio 3 - TIR'!$C$18)*('Ejercicio 3 - TIR'!$D$18-'Ejercicio 3 - TIR'!$C$18)*N238),'Ejercicio 3 - TIR'!$E$18-SQRT(('Ejercicio 3 - TIR'!$E$18-'Ejercicio 3 - TIR'!$C$18)*('Ejercicio 3 - TIR'!$E$18-'Ejercicio 3 - TIR'!$D$18)*(1-N238)))</f>
        <v>41442.1333630164</v>
      </c>
      <c r="P238" s="16">
        <f ca="1" t="shared" si="1766"/>
        <v>0.560213994090771</v>
      </c>
      <c r="Q238" s="18">
        <f ca="1">IF(P238&lt;=('Ejercicio 3 - TIR'!$D$22-'Ejercicio 3 - TIR'!$C$22)/('Ejercicio 3 - TIR'!$E$22-'Ejercicio 3 - TIR'!$C$22),'Ejercicio 3 - TIR'!$C$22+SQRT(('Ejercicio 3 - TIR'!$E$22-'Ejercicio 3 - TIR'!$C$22)*('Ejercicio 3 - TIR'!$D$22-'Ejercicio 3 - TIR'!$C$22)*P238),'Ejercicio 3 - TIR'!$E$22-SQRT(('Ejercicio 3 - TIR'!$E$22-'Ejercicio 3 - TIR'!$C$22)*('Ejercicio 3 - TIR'!$E$22-'Ejercicio 3 - TIR'!$D$22)*(1-P238)))</f>
        <v>0.15186434982737</v>
      </c>
      <c r="R238" s="16">
        <f ca="1" t="shared" si="1766"/>
        <v>0.428963689103687</v>
      </c>
      <c r="S238" s="18">
        <f ca="1">IF(R238&lt;=('Ejercicio 3 - TIR'!$D$23-'Ejercicio 3 - TIR'!$C$23)/('Ejercicio 3 - TIR'!$E$23-'Ejercicio 3 - TIR'!$C$23),'Ejercicio 3 - TIR'!$C$23+SQRT(('Ejercicio 3 - TIR'!$E$23-'Ejercicio 3 - TIR'!$C$23)*('Ejercicio 3 - TIR'!$D$23-'Ejercicio 3 - TIR'!$C$23)*R238),'Ejercicio 3 - TIR'!$E$23-SQRT(('Ejercicio 3 - TIR'!$E$23-'Ejercicio 3 - TIR'!$C$23)*('Ejercicio 3 - TIR'!$E$23-'Ejercicio 3 - TIR'!$D$23)*(1-R238)))</f>
        <v>0.147787310780042</v>
      </c>
      <c r="T238" s="16">
        <f ca="1" t="shared" ref="T238:X238" si="1767">RAND()</f>
        <v>0.915953687236295</v>
      </c>
      <c r="U238" s="18">
        <f ca="1">IF(T238&lt;=('Ejercicio 3 - TIR'!$D$24-'Ejercicio 3 - TIR'!$C$24)/('Ejercicio 3 - TIR'!$E$24-'Ejercicio 3 - TIR'!$C$24),'Ejercicio 3 - TIR'!$C$24+SQRT(('Ejercicio 3 - TIR'!$E$24-'Ejercicio 3 - TIR'!$C$24)*('Ejercicio 3 - TIR'!$D$24-'Ejercicio 3 - TIR'!$C$24)*T238),'Ejercicio 3 - TIR'!$E$24-SQRT(('Ejercicio 3 - TIR'!$E$24-'Ejercicio 3 - TIR'!$C$24)*('Ejercicio 3 - TIR'!$E$24-'Ejercicio 3 - TIR'!$D$24)*(1-T238)))</f>
        <v>0.204659541214867</v>
      </c>
      <c r="V238" s="16">
        <f ca="1" t="shared" si="1767"/>
        <v>0.161778812465192</v>
      </c>
      <c r="W238" s="18">
        <f ca="1">IF(V238&lt;=('Ejercicio 3 - TIR'!$D$25-'Ejercicio 3 - TIR'!$C$25)/('Ejercicio 3 - TIR'!$E$25-'Ejercicio 3 - TIR'!$C$25),'Ejercicio 3 - TIR'!$C$25+SQRT(('Ejercicio 3 - TIR'!$E$25-'Ejercicio 3 - TIR'!$C$25)*('Ejercicio 3 - TIR'!$D$25-'Ejercicio 3 - TIR'!$C$25)*V238),'Ejercicio 3 - TIR'!$E$25-SQRT(('Ejercicio 3 - TIR'!$E$25-'Ejercicio 3 - TIR'!$C$25)*('Ejercicio 3 - TIR'!$E$25-'Ejercicio 3 - TIR'!$D$25)*(1-V238)))</f>
        <v>0.195049595923189</v>
      </c>
      <c r="X238" s="16">
        <f ca="1" t="shared" si="1767"/>
        <v>0.962067050481327</v>
      </c>
      <c r="Y238" s="18">
        <f ca="1">IF(X238&lt;=('Ejercicio 3 - TIR'!$D$26-'Ejercicio 3 - TIR'!$C$26)/('Ejercicio 3 - TIR'!$E$26-'Ejercicio 3 - TIR'!$C$26),'Ejercicio 3 - TIR'!$C$26+SQRT(('Ejercicio 3 - TIR'!$E$26-'Ejercicio 3 - TIR'!$C$26)*('Ejercicio 3 - TIR'!$D$26-'Ejercicio 3 - TIR'!$C$26)*X238),'Ejercicio 3 - TIR'!$E$26-SQRT(('Ejercicio 3 - TIR'!$E$26-'Ejercicio 3 - TIR'!$C$26)*('Ejercicio 3 - TIR'!$E$26-'Ejercicio 3 - TIR'!$D$26)*(1-X238)))</f>
        <v>0.265687839876496</v>
      </c>
      <c r="Z238" s="16">
        <f ca="1" t="shared" si="1432"/>
        <v>1.15186434982737</v>
      </c>
      <c r="AA238" s="16">
        <f ca="1" t="shared" si="1433"/>
        <v>1.32209528447176</v>
      </c>
      <c r="AB238" s="16">
        <f ca="1" t="shared" si="1434"/>
        <v>1.59267469883409</v>
      </c>
      <c r="AC238" s="16">
        <f ca="1" t="shared" si="1435"/>
        <v>1.90332525527876</v>
      </c>
      <c r="AD238" s="16">
        <f ca="1" t="shared" si="1436"/>
        <v>2.40901563093616</v>
      </c>
      <c r="AE238" s="15">
        <f ca="1" t="shared" si="1437"/>
        <v>4609.043073698</v>
      </c>
      <c r="AF238" s="15">
        <f ca="1" t="shared" si="1438"/>
        <v>5290.2011548292</v>
      </c>
      <c r="AG238" s="15">
        <f ca="1" t="shared" si="1439"/>
        <v>6372.89129611091</v>
      </c>
      <c r="AH238" s="15">
        <f ca="1" t="shared" si="1440"/>
        <v>7615.92116827975</v>
      </c>
      <c r="AI238" s="15">
        <f ca="1" t="shared" si="1441"/>
        <v>9639.37881214967</v>
      </c>
      <c r="AJ238" s="17">
        <f ca="1" t="shared" si="1442"/>
        <v>42920.3605340467</v>
      </c>
      <c r="AK238" s="17">
        <f ca="1" t="shared" si="1443"/>
        <v>57518.1656384871</v>
      </c>
      <c r="AL238" s="17">
        <f ca="1" t="shared" si="1444"/>
        <v>69932.3351322618</v>
      </c>
      <c r="AM238" s="17">
        <f ca="1" t="shared" si="1445"/>
        <v>78781.3878224522</v>
      </c>
      <c r="AN238" s="17">
        <f ca="1" t="shared" si="1446"/>
        <v>99834.7470508472</v>
      </c>
      <c r="AO238" s="17">
        <f ca="1">C238/'Ejercicio 3 - TIR'!$D$7</f>
        <v>18901.4252215879</v>
      </c>
      <c r="AP238" s="17">
        <f ca="1" t="shared" si="1447"/>
        <v>24018.9353124588</v>
      </c>
      <c r="AQ238" s="17">
        <f ca="1" t="shared" si="1448"/>
        <v>38616.7404168991</v>
      </c>
      <c r="AR238" s="17">
        <f ca="1" t="shared" si="1449"/>
        <v>51030.9099106739</v>
      </c>
      <c r="AS238" s="17">
        <f ca="1" t="shared" si="1450"/>
        <v>59879.9626008643</v>
      </c>
      <c r="AT238" s="17">
        <f ca="1" t="shared" si="1451"/>
        <v>80933.3218292593</v>
      </c>
      <c r="AU238" s="17">
        <f ca="1">AP238*'Ejercicio 3 - TIR'!$D$5</f>
        <v>12009.4676562294</v>
      </c>
      <c r="AV238" s="17">
        <f ca="1">AQ238*'Ejercicio 3 - TIR'!$D$5</f>
        <v>19308.3702084496</v>
      </c>
      <c r="AW238" s="17">
        <f ca="1">AR238*'Ejercicio 3 - TIR'!$D$5</f>
        <v>25515.4549553369</v>
      </c>
      <c r="AX238" s="17">
        <f ca="1">AS238*'Ejercicio 3 - TIR'!$D$5</f>
        <v>29939.9813004322</v>
      </c>
      <c r="AY238" s="17">
        <f ca="1">AT238*'Ejercicio 3 - TIR'!$D$5</f>
        <v>40466.6609146296</v>
      </c>
      <c r="AZ238" s="17">
        <f ca="1" t="shared" ref="AZ238:BD238" si="1768">AJ238-AU238-AE238</f>
        <v>26301.8498041193</v>
      </c>
      <c r="BA238" s="17">
        <f ca="1" t="shared" si="1768"/>
        <v>32919.5942752083</v>
      </c>
      <c r="BB238" s="17">
        <f ca="1" t="shared" si="1768"/>
        <v>38043.9888808139</v>
      </c>
      <c r="BC238" s="17">
        <f ca="1" t="shared" si="1768"/>
        <v>41225.4853537403</v>
      </c>
      <c r="BD238" s="17">
        <f ca="1" t="shared" si="1768"/>
        <v>49728.7073240679</v>
      </c>
      <c r="BE238" s="17">
        <f ca="1" t="shared" ref="BE238:BI238" si="1769">AZ238/Z238</f>
        <v>22834.1556087409</v>
      </c>
      <c r="BF238" s="17">
        <f ca="1" t="shared" si="1769"/>
        <v>24899.5625821033</v>
      </c>
      <c r="BG238" s="17">
        <f ca="1" t="shared" si="1769"/>
        <v>23886.8545526993</v>
      </c>
      <c r="BH238" s="17">
        <f ca="1" t="shared" si="1769"/>
        <v>21659.7164564511</v>
      </c>
      <c r="BI238" s="17">
        <f ca="1" t="shared" si="1769"/>
        <v>20642.7499620428</v>
      </c>
      <c r="BJ238" s="17">
        <f ca="1" t="shared" si="1454"/>
        <v>73112.9907764265</v>
      </c>
      <c r="BK238" s="17">
        <f ca="1" t="shared" si="1455"/>
        <v>45533.8288057762</v>
      </c>
      <c r="BL238" s="17">
        <f ca="1" t="shared" si="1456"/>
        <v>118646.819582203</v>
      </c>
      <c r="BM238" s="17">
        <f ca="1">BK238*'Ejercicio 3 - TIR'!$D$5</f>
        <v>22766.9144028881</v>
      </c>
      <c r="BN238" s="17">
        <f ca="1" t="shared" si="1457"/>
        <v>95879.9051793146</v>
      </c>
      <c r="BO238" s="17">
        <f ca="1" t="shared" si="1458"/>
        <v>39800.4495894678</v>
      </c>
      <c r="BP238" s="17">
        <f ca="1" t="shared" si="1459"/>
        <v>-124856.863086614</v>
      </c>
      <c r="BQ238" s="17">
        <f ca="1" t="shared" ref="BQ238:BT238" si="1770">BE238</f>
        <v>22834.1556087409</v>
      </c>
      <c r="BR238" s="17">
        <f ca="1" t="shared" si="1770"/>
        <v>24899.5625821033</v>
      </c>
      <c r="BS238" s="17">
        <f ca="1" t="shared" si="1770"/>
        <v>23886.8545526993</v>
      </c>
      <c r="BT238" s="17">
        <f ca="1" t="shared" si="1770"/>
        <v>21659.7164564511</v>
      </c>
      <c r="BU238" s="17">
        <f ca="1" t="shared" si="1461"/>
        <v>60443.1995515107</v>
      </c>
      <c r="BV238" s="19">
        <f ca="1" t="shared" si="1462"/>
        <v>6.31092916919793</v>
      </c>
    </row>
    <row r="239" ht="15" customHeight="1" spans="1:74">
      <c r="A239" s="15">
        <v>238</v>
      </c>
      <c r="B239" s="16">
        <f ca="1" t="shared" ref="B239:F239" si="1771">RAND()</f>
        <v>0.138146454554936</v>
      </c>
      <c r="C239" s="17">
        <f ca="1">IF(B239&lt;=('Ejercicio 3 - TIR'!$D$13-'Ejercicio 3 - TIR'!$C$13)/('Ejercicio 3 - TIR'!$E$13-'Ejercicio 3 - TIR'!$C$13),'Ejercicio 3 - TIR'!$C$13+SQRT(('Ejercicio 3 - TIR'!$E$13-'Ejercicio 3 - TIR'!$C$13)*('Ejercicio 3 - TIR'!$D$13-'Ejercicio 3 - TIR'!$C$13)*B239),'Ejercicio 3 - TIR'!$E$13-SQRT(('Ejercicio 3 - TIR'!$E$13-'Ejercicio 3 - TIR'!$C$13)*('Ejercicio 3 - TIR'!$E$13-'Ejercicio 3 - TIR'!$D$13)*(1-B239)))</f>
        <v>67433.6116270609</v>
      </c>
      <c r="D239" s="16">
        <f ca="1" t="shared" si="1771"/>
        <v>0.978358700537577</v>
      </c>
      <c r="E239" s="17">
        <f ca="1">IF(D239&lt;=('Ejercicio 3 - TIR'!$D$14-'Ejercicio 3 - TIR'!$C$14)/('Ejercicio 3 - TIR'!$E$14-'Ejercicio 3 - TIR'!$C$14),'Ejercicio 3 - TIR'!$C$14+SQRT(('Ejercicio 3 - TIR'!$E$14-'Ejercicio 3 - TIR'!$C$14)*('Ejercicio 3 - TIR'!$D$14-'Ejercicio 3 - TIR'!$C$14)*D239),'Ejercicio 3 - TIR'!$E$14-SQRT(('Ejercicio 3 - TIR'!$E$14-'Ejercicio 3 - TIR'!$C$14)*('Ejercicio 3 - TIR'!$E$14-'Ejercicio 3 - TIR'!$D$14)*(1-D239)))</f>
        <v>38198.2800108331</v>
      </c>
      <c r="F239" s="16">
        <f ca="1" t="shared" si="1771"/>
        <v>0.684846319885029</v>
      </c>
      <c r="G239" s="17">
        <f ca="1">IF(F239&lt;=('Ejercicio 3 - TIR'!$D$18-'Ejercicio 3 - TIR'!$C$18)/('Ejercicio 3 - TIR'!$E$18-'Ejercicio 3 - TIR'!$C$18),'Ejercicio 3 - TIR'!$C$18+SQRT(('Ejercicio 3 - TIR'!$E$18-'Ejercicio 3 - TIR'!$C$18)*('Ejercicio 3 - TIR'!$D$18-'Ejercicio 3 - TIR'!$C$18)*F239),'Ejercicio 3 - TIR'!$E$18-SQRT(('Ejercicio 3 - TIR'!$E$18-'Ejercicio 3 - TIR'!$C$18)*('Ejercicio 3 - TIR'!$E$18-'Ejercicio 3 - TIR'!$D$18)*(1-F239)))</f>
        <v>40138.2589529446</v>
      </c>
      <c r="H239" s="16">
        <f ca="1" t="shared" ref="H239:L239" si="1772">RAND()</f>
        <v>0.473796094508186</v>
      </c>
      <c r="I239" s="17">
        <f ca="1">IF(H239&lt;=('Ejercicio 3 - TIR'!$D$18-'Ejercicio 3 - TIR'!$C$18)/('Ejercicio 3 - TIR'!$E$18-'Ejercicio 3 - TIR'!$C$18),'Ejercicio 3 - TIR'!$C$18+SQRT(('Ejercicio 3 - TIR'!$E$18-'Ejercicio 3 - TIR'!$C$18)*('Ejercicio 3 - TIR'!$D$18-'Ejercicio 3 - TIR'!$C$18)*H239),'Ejercicio 3 - TIR'!$E$18-SQRT(('Ejercicio 3 - TIR'!$E$18-'Ejercicio 3 - TIR'!$C$18)*('Ejercicio 3 - TIR'!$E$18-'Ejercicio 3 - TIR'!$D$18)*(1-H239)))</f>
        <v>38430.267740483</v>
      </c>
      <c r="J239" s="16">
        <f ca="1" t="shared" si="1772"/>
        <v>0.889784681348474</v>
      </c>
      <c r="K239" s="17">
        <f ca="1">IF(J239&lt;=('Ejercicio 3 - TIR'!$D$18-'Ejercicio 3 - TIR'!$C$18)/('Ejercicio 3 - TIR'!$E$18-'Ejercicio 3 - TIR'!$C$18),'Ejercicio 3 - TIR'!$C$18+SQRT(('Ejercicio 3 - TIR'!$E$18-'Ejercicio 3 - TIR'!$C$18)*('Ejercicio 3 - TIR'!$D$18-'Ejercicio 3 - TIR'!$C$18)*J239),'Ejercicio 3 - TIR'!$E$18-SQRT(('Ejercicio 3 - TIR'!$E$18-'Ejercicio 3 - TIR'!$C$18)*('Ejercicio 3 - TIR'!$E$18-'Ejercicio 3 - TIR'!$D$18)*(1-J239)))</f>
        <v>42124.9088885977</v>
      </c>
      <c r="L239" s="16">
        <f ca="1" t="shared" si="1772"/>
        <v>0.0687381377910299</v>
      </c>
      <c r="M239" s="17">
        <f ca="1">IF(L239&lt;=('Ejercicio 3 - TIR'!$D$18-'Ejercicio 3 - TIR'!$C$18)/('Ejercicio 3 - TIR'!$E$18-'Ejercicio 3 - TIR'!$C$18),'Ejercicio 3 - TIR'!$C$18+SQRT(('Ejercicio 3 - TIR'!$E$18-'Ejercicio 3 - TIR'!$C$18)*('Ejercicio 3 - TIR'!$D$18-'Ejercicio 3 - TIR'!$C$18)*L239),'Ejercicio 3 - TIR'!$E$18-SQRT(('Ejercicio 3 - TIR'!$E$18-'Ejercicio 3 - TIR'!$C$18)*('Ejercicio 3 - TIR'!$E$18-'Ejercicio 3 - TIR'!$D$18)*(1-L239)))</f>
        <v>33211.0310912002</v>
      </c>
      <c r="N239" s="16">
        <f ca="1" t="shared" ref="N239:R239" si="1773">RAND()</f>
        <v>0.158846660861971</v>
      </c>
      <c r="O239" s="17">
        <f ca="1">IF(N239&lt;=('Ejercicio 3 - TIR'!$D$18-'Ejercicio 3 - TIR'!$C$18)/('Ejercicio 3 - TIR'!$E$18-'Ejercicio 3 - TIR'!$C$18),'Ejercicio 3 - TIR'!$C$18+SQRT(('Ejercicio 3 - TIR'!$E$18-'Ejercicio 3 - TIR'!$C$18)*('Ejercicio 3 - TIR'!$D$18-'Ejercicio 3 - TIR'!$C$18)*N239),'Ejercicio 3 - TIR'!$E$18-SQRT(('Ejercicio 3 - TIR'!$E$18-'Ejercicio 3 - TIR'!$C$18)*('Ejercicio 3 - TIR'!$E$18-'Ejercicio 3 - TIR'!$D$18)*(1-N239)))</f>
        <v>34881.2907237016</v>
      </c>
      <c r="P239" s="16">
        <f ca="1" t="shared" si="1773"/>
        <v>0.457527152136481</v>
      </c>
      <c r="Q239" s="18">
        <f ca="1">IF(P239&lt;=('Ejercicio 3 - TIR'!$D$22-'Ejercicio 3 - TIR'!$C$22)/('Ejercicio 3 - TIR'!$E$22-'Ejercicio 3 - TIR'!$C$22),'Ejercicio 3 - TIR'!$C$22+SQRT(('Ejercicio 3 - TIR'!$E$22-'Ejercicio 3 - TIR'!$C$22)*('Ejercicio 3 - TIR'!$D$22-'Ejercicio 3 - TIR'!$C$22)*P239),'Ejercicio 3 - TIR'!$E$22-SQRT(('Ejercicio 3 - TIR'!$E$22-'Ejercicio 3 - TIR'!$C$22)*('Ejercicio 3 - TIR'!$E$22-'Ejercicio 3 - TIR'!$D$22)*(1-P239)))</f>
        <v>0.148697541250875</v>
      </c>
      <c r="R239" s="16">
        <f ca="1" t="shared" si="1773"/>
        <v>0.0010931329043018</v>
      </c>
      <c r="S239" s="18">
        <f ca="1">IF(R239&lt;=('Ejercicio 3 - TIR'!$D$23-'Ejercicio 3 - TIR'!$C$23)/('Ejercicio 3 - TIR'!$E$23-'Ejercicio 3 - TIR'!$C$23),'Ejercicio 3 - TIR'!$C$23+SQRT(('Ejercicio 3 - TIR'!$E$23-'Ejercicio 3 - TIR'!$C$23)*('Ejercicio 3 - TIR'!$D$23-'Ejercicio 3 - TIR'!$C$23)*R239),'Ejercicio 3 - TIR'!$E$23-SQRT(('Ejercicio 3 - TIR'!$E$23-'Ejercicio 3 - TIR'!$C$23)*('Ejercicio 3 - TIR'!$E$23-'Ejercicio 3 - TIR'!$D$23)*(1-R239)))</f>
        <v>0.121402725642363</v>
      </c>
      <c r="T239" s="16">
        <f ca="1" t="shared" ref="T239:X239" si="1774">RAND()</f>
        <v>0.100690518153931</v>
      </c>
      <c r="U239" s="18">
        <f ca="1">IF(T239&lt;=('Ejercicio 3 - TIR'!$D$24-'Ejercicio 3 - TIR'!$C$24)/('Ejercicio 3 - TIR'!$E$24-'Ejercicio 3 - TIR'!$C$24),'Ejercicio 3 - TIR'!$C$24+SQRT(('Ejercicio 3 - TIR'!$E$24-'Ejercicio 3 - TIR'!$C$24)*('Ejercicio 3 - TIR'!$D$24-'Ejercicio 3 - TIR'!$C$24)*T239),'Ejercicio 3 - TIR'!$E$24-SQRT(('Ejercicio 3 - TIR'!$E$24-'Ejercicio 3 - TIR'!$C$24)*('Ejercicio 3 - TIR'!$E$24-'Ejercicio 3 - TIR'!$D$24)*(1-T239)))</f>
        <v>0.164541323465326</v>
      </c>
      <c r="V239" s="16">
        <f ca="1" t="shared" si="1774"/>
        <v>0.714231270422738</v>
      </c>
      <c r="W239" s="18">
        <f ca="1">IF(V239&lt;=('Ejercicio 3 - TIR'!$D$25-'Ejercicio 3 - TIR'!$C$25)/('Ejercicio 3 - TIR'!$E$25-'Ejercicio 3 - TIR'!$C$25),'Ejercicio 3 - TIR'!$C$25+SQRT(('Ejercicio 3 - TIR'!$E$25-'Ejercicio 3 - TIR'!$C$25)*('Ejercicio 3 - TIR'!$D$25-'Ejercicio 3 - TIR'!$C$25)*V239),'Ejercicio 3 - TIR'!$E$25-SQRT(('Ejercicio 3 - TIR'!$E$25-'Ejercicio 3 - TIR'!$C$25)*('Ejercicio 3 - TIR'!$E$25-'Ejercicio 3 - TIR'!$D$25)*(1-V239)))</f>
        <v>0.21837421062613</v>
      </c>
      <c r="X239" s="16">
        <f ca="1" t="shared" si="1774"/>
        <v>0.316546587951347</v>
      </c>
      <c r="Y239" s="18">
        <f ca="1">IF(X239&lt;=('Ejercicio 3 - TIR'!$D$26-'Ejercicio 3 - TIR'!$C$26)/('Ejercicio 3 - TIR'!$E$26-'Ejercicio 3 - TIR'!$C$26),'Ejercicio 3 - TIR'!$C$26+SQRT(('Ejercicio 3 - TIR'!$E$26-'Ejercicio 3 - TIR'!$C$26)*('Ejercicio 3 - TIR'!$D$26-'Ejercicio 3 - TIR'!$C$26)*X239),'Ejercicio 3 - TIR'!$E$26-SQRT(('Ejercicio 3 - TIR'!$E$26-'Ejercicio 3 - TIR'!$C$26)*('Ejercicio 3 - TIR'!$E$26-'Ejercicio 3 - TIR'!$D$26)*(1-X239)))</f>
        <v>0.219234838591459</v>
      </c>
      <c r="Z239" s="16">
        <f ca="1" t="shared" si="1432"/>
        <v>1.14869754125087</v>
      </c>
      <c r="AA239" s="16">
        <f ca="1" t="shared" si="1433"/>
        <v>1.28815255369741</v>
      </c>
      <c r="AB239" s="16">
        <f ca="1" t="shared" si="1434"/>
        <v>1.50010687970802</v>
      </c>
      <c r="AC239" s="16">
        <f ca="1" t="shared" si="1435"/>
        <v>1.82769153541909</v>
      </c>
      <c r="AD239" s="16">
        <f ca="1" t="shared" si="1436"/>
        <v>2.22838519418167</v>
      </c>
      <c r="AE239" s="15">
        <f ca="1" t="shared" si="1437"/>
        <v>5679.99031762333</v>
      </c>
      <c r="AF239" s="15">
        <f ca="1" t="shared" si="1438"/>
        <v>6369.55662380503</v>
      </c>
      <c r="AG239" s="15">
        <f ca="1" t="shared" si="1439"/>
        <v>7417.61190057325</v>
      </c>
      <c r="AH239" s="15">
        <f ca="1" t="shared" si="1440"/>
        <v>9037.42704409192</v>
      </c>
      <c r="AI239" s="15">
        <f ca="1" t="shared" si="1441"/>
        <v>11018.7459033855</v>
      </c>
      <c r="AJ239" s="17">
        <f ca="1" t="shared" si="1442"/>
        <v>46106.7193693384</v>
      </c>
      <c r="AK239" s="17">
        <f ca="1" t="shared" si="1443"/>
        <v>49504.0475291784</v>
      </c>
      <c r="AL239" s="17">
        <f ca="1" t="shared" si="1444"/>
        <v>63191.8656308591</v>
      </c>
      <c r="AM239" s="17">
        <f ca="1" t="shared" si="1445"/>
        <v>60699.5204079269</v>
      </c>
      <c r="AN239" s="17">
        <f ca="1" t="shared" si="1446"/>
        <v>77728.9518026431</v>
      </c>
      <c r="AO239" s="17">
        <f ca="1">C239/'Ejercicio 3 - TIR'!$D$7</f>
        <v>13486.7223254122</v>
      </c>
      <c r="AP239" s="17">
        <f ca="1" t="shared" si="1447"/>
        <v>32619.9970439263</v>
      </c>
      <c r="AQ239" s="17">
        <f ca="1" t="shared" si="1448"/>
        <v>36017.3252037662</v>
      </c>
      <c r="AR239" s="17">
        <f ca="1" t="shared" si="1449"/>
        <v>49705.1433054469</v>
      </c>
      <c r="AS239" s="17">
        <f ca="1" t="shared" si="1450"/>
        <v>47212.7980825147</v>
      </c>
      <c r="AT239" s="17">
        <f ca="1" t="shared" si="1451"/>
        <v>64242.229477231</v>
      </c>
      <c r="AU239" s="17">
        <f ca="1">AP239*'Ejercicio 3 - TIR'!$D$5</f>
        <v>16309.9985219631</v>
      </c>
      <c r="AV239" s="17">
        <f ca="1">AQ239*'Ejercicio 3 - TIR'!$D$5</f>
        <v>18008.6626018831</v>
      </c>
      <c r="AW239" s="17">
        <f ca="1">AR239*'Ejercicio 3 - TIR'!$D$5</f>
        <v>24852.5716527235</v>
      </c>
      <c r="AX239" s="17">
        <f ca="1">AS239*'Ejercicio 3 - TIR'!$D$5</f>
        <v>23606.3990412574</v>
      </c>
      <c r="AY239" s="17">
        <f ca="1">AT239*'Ejercicio 3 - TIR'!$D$5</f>
        <v>32121.1147386155</v>
      </c>
      <c r="AZ239" s="17">
        <f ca="1" t="shared" ref="AZ239:BD239" si="1775">AJ239-AU239-AE239</f>
        <v>24116.730529752</v>
      </c>
      <c r="BA239" s="17">
        <f ca="1" t="shared" si="1775"/>
        <v>25125.8283034903</v>
      </c>
      <c r="BB239" s="17">
        <f ca="1" t="shared" si="1775"/>
        <v>30921.6820775624</v>
      </c>
      <c r="BC239" s="17">
        <f ca="1" t="shared" si="1775"/>
        <v>28055.6943225776</v>
      </c>
      <c r="BD239" s="17">
        <f ca="1" t="shared" si="1775"/>
        <v>34589.0911606422</v>
      </c>
      <c r="BE239" s="17">
        <f ca="1" t="shared" ref="BE239:BI239" si="1776">AZ239/Z239</f>
        <v>20994.8482204376</v>
      </c>
      <c r="BF239" s="17">
        <f ca="1" t="shared" si="1776"/>
        <v>19505.3204151721</v>
      </c>
      <c r="BG239" s="17">
        <f ca="1" t="shared" si="1776"/>
        <v>20612.9859784263</v>
      </c>
      <c r="BH239" s="17">
        <f ca="1" t="shared" si="1776"/>
        <v>15350.3442888925</v>
      </c>
      <c r="BI239" s="17">
        <f ca="1" t="shared" si="1776"/>
        <v>15522.0431597529</v>
      </c>
      <c r="BJ239" s="17">
        <f ca="1" t="shared" si="1454"/>
        <v>85120.4816193462</v>
      </c>
      <c r="BK239" s="17">
        <f ca="1" t="shared" si="1455"/>
        <v>30053.6123479879</v>
      </c>
      <c r="BL239" s="17">
        <f ca="1" t="shared" si="1456"/>
        <v>115174.093967334</v>
      </c>
      <c r="BM239" s="17">
        <f ca="1">BK239*'Ejercicio 3 - TIR'!$D$5</f>
        <v>15026.8061739939</v>
      </c>
      <c r="BN239" s="17">
        <f ca="1" t="shared" si="1457"/>
        <v>100147.28779334</v>
      </c>
      <c r="BO239" s="17">
        <f ca="1" t="shared" si="1458"/>
        <v>44941.6411735392</v>
      </c>
      <c r="BP239" s="17">
        <f ca="1" t="shared" si="1459"/>
        <v>-105631.891637894</v>
      </c>
      <c r="BQ239" s="17">
        <f ca="1" t="shared" ref="BQ239:BT239" si="1777">BE239</f>
        <v>20994.8482204376</v>
      </c>
      <c r="BR239" s="17">
        <f ca="1" t="shared" si="1777"/>
        <v>19505.3204151721</v>
      </c>
      <c r="BS239" s="17">
        <f ca="1" t="shared" si="1777"/>
        <v>20612.9859784263</v>
      </c>
      <c r="BT239" s="17">
        <f ca="1" t="shared" si="1777"/>
        <v>15350.3442888925</v>
      </c>
      <c r="BU239" s="17">
        <f ca="1" t="shared" si="1461"/>
        <v>60463.6843332921</v>
      </c>
      <c r="BV239" s="19">
        <f ca="1" t="shared" si="1462"/>
        <v>7.79507895216813</v>
      </c>
    </row>
    <row r="240" ht="15" customHeight="1" spans="1:74">
      <c r="A240" s="15">
        <v>239</v>
      </c>
      <c r="B240" s="16">
        <f ca="1" t="shared" ref="B240:F240" si="1778">RAND()</f>
        <v>0.63098212289471</v>
      </c>
      <c r="C240" s="17">
        <f ca="1">IF(B240&lt;=('Ejercicio 3 - TIR'!$D$13-'Ejercicio 3 - TIR'!$C$13)/('Ejercicio 3 - TIR'!$E$13-'Ejercicio 3 - TIR'!$C$13),'Ejercicio 3 - TIR'!$C$13+SQRT(('Ejercicio 3 - TIR'!$E$13-'Ejercicio 3 - TIR'!$C$13)*('Ejercicio 3 - TIR'!$D$13-'Ejercicio 3 - TIR'!$C$13)*B240),'Ejercicio 3 - TIR'!$E$13-SQRT(('Ejercicio 3 - TIR'!$E$13-'Ejercicio 3 - TIR'!$C$13)*('Ejercicio 3 - TIR'!$E$13-'Ejercicio 3 - TIR'!$D$13)*(1-B240)))</f>
        <v>78956.6767708532</v>
      </c>
      <c r="D240" s="16">
        <f ca="1" t="shared" si="1778"/>
        <v>0.795155902973071</v>
      </c>
      <c r="E240" s="17">
        <f ca="1">IF(D240&lt;=('Ejercicio 3 - TIR'!$D$14-'Ejercicio 3 - TIR'!$C$14)/('Ejercicio 3 - TIR'!$E$14-'Ejercicio 3 - TIR'!$C$14),'Ejercicio 3 - TIR'!$C$14+SQRT(('Ejercicio 3 - TIR'!$E$14-'Ejercicio 3 - TIR'!$C$14)*('Ejercicio 3 - TIR'!$D$14-'Ejercicio 3 - TIR'!$C$14)*D240),'Ejercicio 3 - TIR'!$E$14-SQRT(('Ejercicio 3 - TIR'!$E$14-'Ejercicio 3 - TIR'!$C$14)*('Ejercicio 3 - TIR'!$E$14-'Ejercicio 3 - TIR'!$D$14)*(1-D240)))</f>
        <v>34456.8407424972</v>
      </c>
      <c r="F240" s="16">
        <f ca="1" t="shared" si="1778"/>
        <v>0.597440548150292</v>
      </c>
      <c r="G240" s="17">
        <f ca="1">IF(F240&lt;=('Ejercicio 3 - TIR'!$D$18-'Ejercicio 3 - TIR'!$C$18)/('Ejercicio 3 - TIR'!$E$18-'Ejercicio 3 - TIR'!$C$18),'Ejercicio 3 - TIR'!$C$18+SQRT(('Ejercicio 3 - TIR'!$E$18-'Ejercicio 3 - TIR'!$C$18)*('Ejercicio 3 - TIR'!$D$18-'Ejercicio 3 - TIR'!$C$18)*F240),'Ejercicio 3 - TIR'!$E$18-SQRT(('Ejercicio 3 - TIR'!$E$18-'Ejercicio 3 - TIR'!$C$18)*('Ejercicio 3 - TIR'!$E$18-'Ejercicio 3 - TIR'!$D$18)*(1-F240)))</f>
        <v>39466.5771122694</v>
      </c>
      <c r="H240" s="16">
        <f ca="1" t="shared" ref="H240:L240" si="1779">RAND()</f>
        <v>0.103659683942121</v>
      </c>
      <c r="I240" s="17">
        <f ca="1">IF(H240&lt;=('Ejercicio 3 - TIR'!$D$18-'Ejercicio 3 - TIR'!$C$18)/('Ejercicio 3 - TIR'!$E$18-'Ejercicio 3 - TIR'!$C$18),'Ejercicio 3 - TIR'!$C$18+SQRT(('Ejercicio 3 - TIR'!$E$18-'Ejercicio 3 - TIR'!$C$18)*('Ejercicio 3 - TIR'!$D$18-'Ejercicio 3 - TIR'!$C$18)*H240),'Ejercicio 3 - TIR'!$E$18-SQRT(('Ejercicio 3 - TIR'!$E$18-'Ejercicio 3 - TIR'!$C$18)*('Ejercicio 3 - TIR'!$E$18-'Ejercicio 3 - TIR'!$D$18)*(1-H240)))</f>
        <v>33943.2160213864</v>
      </c>
      <c r="J240" s="16">
        <f ca="1" t="shared" si="1779"/>
        <v>0.230916443810902</v>
      </c>
      <c r="K240" s="17">
        <f ca="1">IF(J240&lt;=('Ejercicio 3 - TIR'!$D$18-'Ejercicio 3 - TIR'!$C$18)/('Ejercicio 3 - TIR'!$E$18-'Ejercicio 3 - TIR'!$C$18),'Ejercicio 3 - TIR'!$C$18+SQRT(('Ejercicio 3 - TIR'!$E$18-'Ejercicio 3 - TIR'!$C$18)*('Ejercicio 3 - TIR'!$D$18-'Ejercicio 3 - TIR'!$C$18)*J240),'Ejercicio 3 - TIR'!$E$18-SQRT(('Ejercicio 3 - TIR'!$E$18-'Ejercicio 3 - TIR'!$C$18)*('Ejercicio 3 - TIR'!$E$18-'Ejercicio 3 - TIR'!$D$18)*(1-J240)))</f>
        <v>35885.3603603888</v>
      </c>
      <c r="L240" s="16">
        <f ca="1" t="shared" si="1779"/>
        <v>0.587031866981011</v>
      </c>
      <c r="M240" s="17">
        <f ca="1">IF(L240&lt;=('Ejercicio 3 - TIR'!$D$18-'Ejercicio 3 - TIR'!$C$18)/('Ejercicio 3 - TIR'!$E$18-'Ejercicio 3 - TIR'!$C$18),'Ejercicio 3 - TIR'!$C$18+SQRT(('Ejercicio 3 - TIR'!$E$18-'Ejercicio 3 - TIR'!$C$18)*('Ejercicio 3 - TIR'!$D$18-'Ejercicio 3 - TIR'!$C$18)*L240),'Ejercicio 3 - TIR'!$E$18-SQRT(('Ejercicio 3 - TIR'!$E$18-'Ejercicio 3 - TIR'!$C$18)*('Ejercicio 3 - TIR'!$E$18-'Ejercicio 3 - TIR'!$D$18)*(1-L240)))</f>
        <v>39383.7508517198</v>
      </c>
      <c r="N240" s="16">
        <f ca="1" t="shared" ref="N240:R240" si="1780">RAND()</f>
        <v>0.798009205222281</v>
      </c>
      <c r="O240" s="17">
        <f ca="1">IF(N240&lt;=('Ejercicio 3 - TIR'!$D$18-'Ejercicio 3 - TIR'!$C$18)/('Ejercicio 3 - TIR'!$E$18-'Ejercicio 3 - TIR'!$C$18),'Ejercicio 3 - TIR'!$C$18+SQRT(('Ejercicio 3 - TIR'!$E$18-'Ejercicio 3 - TIR'!$C$18)*('Ejercicio 3 - TIR'!$D$18-'Ejercicio 3 - TIR'!$C$18)*N240),'Ejercicio 3 - TIR'!$E$18-SQRT(('Ejercicio 3 - TIR'!$E$18-'Ejercicio 3 - TIR'!$C$18)*('Ejercicio 3 - TIR'!$E$18-'Ejercicio 3 - TIR'!$D$18)*(1-N240)))</f>
        <v>41107.788596655</v>
      </c>
      <c r="P240" s="16">
        <f ca="1" t="shared" si="1780"/>
        <v>0.263917029768188</v>
      </c>
      <c r="Q240" s="18">
        <f ca="1">IF(P240&lt;=('Ejercicio 3 - TIR'!$D$22-'Ejercicio 3 - TIR'!$C$22)/('Ejercicio 3 - TIR'!$E$22-'Ejercicio 3 - TIR'!$C$22),'Ejercicio 3 - TIR'!$C$22+SQRT(('Ejercicio 3 - TIR'!$E$22-'Ejercicio 3 - TIR'!$C$22)*('Ejercicio 3 - TIR'!$D$22-'Ejercicio 3 - TIR'!$C$22)*P240),'Ejercicio 3 - TIR'!$E$22-SQRT(('Ejercicio 3 - TIR'!$E$22-'Ejercicio 3 - TIR'!$C$22)*('Ejercicio 3 - TIR'!$E$22-'Ejercicio 3 - TIR'!$D$22)*(1-P240)))</f>
        <v>0.14179565675961</v>
      </c>
      <c r="R240" s="16">
        <f ca="1" t="shared" si="1780"/>
        <v>0.967149390824427</v>
      </c>
      <c r="S240" s="18">
        <f ca="1">IF(R240&lt;=('Ejercicio 3 - TIR'!$D$23-'Ejercicio 3 - TIR'!$C$23)/('Ejercicio 3 - TIR'!$E$23-'Ejercicio 3 - TIR'!$C$23),'Ejercicio 3 - TIR'!$C$23+SQRT(('Ejercicio 3 - TIR'!$E$23-'Ejercicio 3 - TIR'!$C$23)*('Ejercicio 3 - TIR'!$D$23-'Ejercicio 3 - TIR'!$C$23)*R240),'Ejercicio 3 - TIR'!$E$23-SQRT(('Ejercicio 3 - TIR'!$E$23-'Ejercicio 3 - TIR'!$C$23)*('Ejercicio 3 - TIR'!$E$23-'Ejercicio 3 - TIR'!$D$23)*(1-R240)))</f>
        <v>0.172310325330937</v>
      </c>
      <c r="T240" s="16">
        <f ca="1" t="shared" ref="T240:X240" si="1781">RAND()</f>
        <v>0.269024176458889</v>
      </c>
      <c r="U240" s="18">
        <f ca="1">IF(T240&lt;=('Ejercicio 3 - TIR'!$D$24-'Ejercicio 3 - TIR'!$C$24)/('Ejercicio 3 - TIR'!$E$24-'Ejercicio 3 - TIR'!$C$24),'Ejercicio 3 - TIR'!$C$24+SQRT(('Ejercicio 3 - TIR'!$E$24-'Ejercicio 3 - TIR'!$C$24)*('Ejercicio 3 - TIR'!$D$24-'Ejercicio 3 - TIR'!$C$24)*T240),'Ejercicio 3 - TIR'!$E$24-SQRT(('Ejercicio 3 - TIR'!$E$24-'Ejercicio 3 - TIR'!$C$24)*('Ejercicio 3 - TIR'!$E$24-'Ejercicio 3 - TIR'!$D$24)*(1-T240)))</f>
        <v>0.173768693076475</v>
      </c>
      <c r="V240" s="16">
        <f ca="1" t="shared" si="1781"/>
        <v>0.290476772055433</v>
      </c>
      <c r="W240" s="18">
        <f ca="1">IF(V240&lt;=('Ejercicio 3 - TIR'!$D$25-'Ejercicio 3 - TIR'!$C$25)/('Ejercicio 3 - TIR'!$E$25-'Ejercicio 3 - TIR'!$C$25),'Ejercicio 3 - TIR'!$C$25+SQRT(('Ejercicio 3 - TIR'!$E$25-'Ejercicio 3 - TIR'!$C$25)*('Ejercicio 3 - TIR'!$D$25-'Ejercicio 3 - TIR'!$C$25)*V240),'Ejercicio 3 - TIR'!$E$25-SQRT(('Ejercicio 3 - TIR'!$E$25-'Ejercicio 3 - TIR'!$C$25)*('Ejercicio 3 - TIR'!$E$25-'Ejercicio 3 - TIR'!$D$25)*(1-V240)))</f>
        <v>0.200166965797716</v>
      </c>
      <c r="X240" s="16">
        <f ca="1" t="shared" si="1781"/>
        <v>0.931933248846625</v>
      </c>
      <c r="Y240" s="18">
        <f ca="1">IF(X240&lt;=('Ejercicio 3 - TIR'!$D$26-'Ejercicio 3 - TIR'!$C$26)/('Ejercicio 3 - TIR'!$E$26-'Ejercicio 3 - TIR'!$C$26),'Ejercicio 3 - TIR'!$C$26+SQRT(('Ejercicio 3 - TIR'!$E$26-'Ejercicio 3 - TIR'!$C$26)*('Ejercicio 3 - TIR'!$D$26-'Ejercicio 3 - TIR'!$C$26)*X240),'Ejercicio 3 - TIR'!$E$26-SQRT(('Ejercicio 3 - TIR'!$E$26-'Ejercicio 3 - TIR'!$C$26)*('Ejercicio 3 - TIR'!$E$26-'Ejercicio 3 - TIR'!$D$26)*(1-X240)))</f>
        <v>0.260828133731214</v>
      </c>
      <c r="Z240" s="16">
        <f ca="1" t="shared" si="1432"/>
        <v>1.14179565675961</v>
      </c>
      <c r="AA240" s="16">
        <f ca="1" t="shared" si="1433"/>
        <v>1.33853883783731</v>
      </c>
      <c r="AB240" s="16">
        <f ca="1" t="shared" si="1434"/>
        <v>1.5711349823204</v>
      </c>
      <c r="AC240" s="16">
        <f ca="1" t="shared" si="1435"/>
        <v>1.88562430459013</v>
      </c>
      <c r="AD240" s="16">
        <f ca="1" t="shared" si="1436"/>
        <v>2.37744817287459</v>
      </c>
      <c r="AE240" s="15">
        <f ca="1" t="shared" si="1437"/>
        <v>4885.83036294368</v>
      </c>
      <c r="AF240" s="15">
        <f ca="1" t="shared" si="1438"/>
        <v>5727.70938229427</v>
      </c>
      <c r="AG240" s="15">
        <f ca="1" t="shared" si="1439"/>
        <v>6723.00595597741</v>
      </c>
      <c r="AH240" s="15">
        <f ca="1" t="shared" si="1440"/>
        <v>8068.72965922539</v>
      </c>
      <c r="AI240" s="15">
        <f ca="1" t="shared" si="1441"/>
        <v>10173.2813578228</v>
      </c>
      <c r="AJ240" s="17">
        <f ca="1" t="shared" si="1442"/>
        <v>45062.7663339575</v>
      </c>
      <c r="AK240" s="17">
        <f ca="1" t="shared" si="1443"/>
        <v>45434.3129257272</v>
      </c>
      <c r="AL240" s="17">
        <f ca="1" t="shared" si="1444"/>
        <v>56380.7450153806</v>
      </c>
      <c r="AM240" s="17">
        <f ca="1" t="shared" si="1445"/>
        <v>74262.9578119249</v>
      </c>
      <c r="AN240" s="17">
        <f ca="1" t="shared" si="1446"/>
        <v>97731.6368900321</v>
      </c>
      <c r="AO240" s="17">
        <f ca="1">C240/'Ejercicio 3 - TIR'!$D$7</f>
        <v>15791.3353541706</v>
      </c>
      <c r="AP240" s="17">
        <f ca="1" t="shared" si="1447"/>
        <v>29271.4309797868</v>
      </c>
      <c r="AQ240" s="17">
        <f ca="1" t="shared" si="1448"/>
        <v>29642.9775715566</v>
      </c>
      <c r="AR240" s="17">
        <f ca="1" t="shared" si="1449"/>
        <v>40589.40966121</v>
      </c>
      <c r="AS240" s="17">
        <f ca="1" t="shared" si="1450"/>
        <v>58471.6224577542</v>
      </c>
      <c r="AT240" s="17">
        <f ca="1" t="shared" si="1451"/>
        <v>81940.3015358615</v>
      </c>
      <c r="AU240" s="17">
        <f ca="1">AP240*'Ejercicio 3 - TIR'!$D$5</f>
        <v>14635.7154898934</v>
      </c>
      <c r="AV240" s="17">
        <f ca="1">AQ240*'Ejercicio 3 - TIR'!$D$5</f>
        <v>14821.4887857783</v>
      </c>
      <c r="AW240" s="17">
        <f ca="1">AR240*'Ejercicio 3 - TIR'!$D$5</f>
        <v>20294.704830605</v>
      </c>
      <c r="AX240" s="17">
        <f ca="1">AS240*'Ejercicio 3 - TIR'!$D$5</f>
        <v>29235.8112288771</v>
      </c>
      <c r="AY240" s="17">
        <f ca="1">AT240*'Ejercicio 3 - TIR'!$D$5</f>
        <v>40970.1507679307</v>
      </c>
      <c r="AZ240" s="17">
        <f ca="1" t="shared" ref="AZ240:BD240" si="1782">AJ240-AU240-AE240</f>
        <v>25541.2204811204</v>
      </c>
      <c r="BA240" s="17">
        <f ca="1" t="shared" si="1782"/>
        <v>24885.1147576547</v>
      </c>
      <c r="BB240" s="17">
        <f ca="1" t="shared" si="1782"/>
        <v>29363.0342287982</v>
      </c>
      <c r="BC240" s="17">
        <f ca="1" t="shared" si="1782"/>
        <v>36958.4169238224</v>
      </c>
      <c r="BD240" s="17">
        <f ca="1" t="shared" si="1782"/>
        <v>46588.2047642786</v>
      </c>
      <c r="BE240" s="17">
        <f ca="1" t="shared" ref="BE240:BI240" si="1783">AZ240/Z240</f>
        <v>22369.3445757236</v>
      </c>
      <c r="BF240" s="17">
        <f ca="1" t="shared" si="1783"/>
        <v>18591.2534281499</v>
      </c>
      <c r="BG240" s="17">
        <f ca="1" t="shared" si="1783"/>
        <v>18689.0589027762</v>
      </c>
      <c r="BH240" s="17">
        <f ca="1" t="shared" si="1783"/>
        <v>19600.095752826</v>
      </c>
      <c r="BI240" s="17">
        <f ca="1" t="shared" si="1783"/>
        <v>19595.8865879076</v>
      </c>
      <c r="BJ240" s="17">
        <f ca="1" t="shared" si="1454"/>
        <v>81919.3530662805</v>
      </c>
      <c r="BK240" s="17">
        <f ca="1" t="shared" si="1455"/>
        <v>37543.0813850228</v>
      </c>
      <c r="BL240" s="17">
        <f ca="1" t="shared" si="1456"/>
        <v>119462.434451303</v>
      </c>
      <c r="BM240" s="17">
        <f ca="1">BK240*'Ejercicio 3 - TIR'!$D$5</f>
        <v>18771.5406925114</v>
      </c>
      <c r="BN240" s="17">
        <f ca="1" t="shared" si="1457"/>
        <v>100690.893758792</v>
      </c>
      <c r="BO240" s="17">
        <f ca="1" t="shared" si="1458"/>
        <v>42352.5084195825</v>
      </c>
      <c r="BP240" s="17">
        <f ca="1" t="shared" si="1459"/>
        <v>-113413.51751335</v>
      </c>
      <c r="BQ240" s="17">
        <f ca="1" t="shared" ref="BQ240:BT240" si="1784">BE240</f>
        <v>22369.3445757236</v>
      </c>
      <c r="BR240" s="17">
        <f ca="1" t="shared" si="1784"/>
        <v>18591.2534281499</v>
      </c>
      <c r="BS240" s="17">
        <f ca="1" t="shared" si="1784"/>
        <v>18689.0589027762</v>
      </c>
      <c r="BT240" s="17">
        <f ca="1" t="shared" si="1784"/>
        <v>19600.095752826</v>
      </c>
      <c r="BU240" s="17">
        <f ca="1" t="shared" si="1461"/>
        <v>61948.3950074901</v>
      </c>
      <c r="BV240" s="19">
        <f ca="1" t="shared" si="1462"/>
        <v>6.47360949854081</v>
      </c>
    </row>
    <row r="241" ht="15" customHeight="1" spans="1:74">
      <c r="A241" s="15">
        <v>240</v>
      </c>
      <c r="B241" s="16">
        <f ca="1" t="shared" ref="B241:F241" si="1785">RAND()</f>
        <v>0.81380363019777</v>
      </c>
      <c r="C241" s="17">
        <f ca="1">IF(B241&lt;=('Ejercicio 3 - TIR'!$D$13-'Ejercicio 3 - TIR'!$C$13)/('Ejercicio 3 - TIR'!$E$13-'Ejercicio 3 - TIR'!$C$13),'Ejercicio 3 - TIR'!$C$13+SQRT(('Ejercicio 3 - TIR'!$E$13-'Ejercicio 3 - TIR'!$C$13)*('Ejercicio 3 - TIR'!$D$13-'Ejercicio 3 - TIR'!$C$13)*B241),'Ejercicio 3 - TIR'!$E$13-SQRT(('Ejercicio 3 - TIR'!$E$13-'Ejercicio 3 - TIR'!$C$13)*('Ejercicio 3 - TIR'!$E$13-'Ejercicio 3 - TIR'!$D$13)*(1-B241)))</f>
        <v>85052.2361617975</v>
      </c>
      <c r="D241" s="16">
        <f ca="1" t="shared" si="1785"/>
        <v>0.509440075356763</v>
      </c>
      <c r="E241" s="17">
        <f ca="1">IF(D241&lt;=('Ejercicio 3 - TIR'!$D$14-'Ejercicio 3 - TIR'!$C$14)/('Ejercicio 3 - TIR'!$E$14-'Ejercicio 3 - TIR'!$C$14),'Ejercicio 3 - TIR'!$C$14+SQRT(('Ejercicio 3 - TIR'!$E$14-'Ejercicio 3 - TIR'!$C$14)*('Ejercicio 3 - TIR'!$D$14-'Ejercicio 3 - TIR'!$C$14)*D241),'Ejercicio 3 - TIR'!$E$14-SQRT(('Ejercicio 3 - TIR'!$E$14-'Ejercicio 3 - TIR'!$C$14)*('Ejercicio 3 - TIR'!$E$14-'Ejercicio 3 - TIR'!$D$14)*(1-D241)))</f>
        <v>31421.8889785405</v>
      </c>
      <c r="F241" s="16">
        <f ca="1" t="shared" si="1785"/>
        <v>0.711248198783639</v>
      </c>
      <c r="G241" s="17">
        <f ca="1">IF(F241&lt;=('Ejercicio 3 - TIR'!$D$18-'Ejercicio 3 - TIR'!$C$18)/('Ejercicio 3 - TIR'!$E$18-'Ejercicio 3 - TIR'!$C$18),'Ejercicio 3 - TIR'!$C$18+SQRT(('Ejercicio 3 - TIR'!$E$18-'Ejercicio 3 - TIR'!$C$18)*('Ejercicio 3 - TIR'!$D$18-'Ejercicio 3 - TIR'!$C$18)*F241),'Ejercicio 3 - TIR'!$E$18-SQRT(('Ejercicio 3 - TIR'!$E$18-'Ejercicio 3 - TIR'!$C$18)*('Ejercicio 3 - TIR'!$E$18-'Ejercicio 3 - TIR'!$D$18)*(1-F241)))</f>
        <v>40346.357868161</v>
      </c>
      <c r="H241" s="16">
        <f ca="1" t="shared" ref="H241:L241" si="1786">RAND()</f>
        <v>0.0599046530092513</v>
      </c>
      <c r="I241" s="17">
        <f ca="1">IF(H241&lt;=('Ejercicio 3 - TIR'!$D$18-'Ejercicio 3 - TIR'!$C$18)/('Ejercicio 3 - TIR'!$E$18-'Ejercicio 3 - TIR'!$C$18),'Ejercicio 3 - TIR'!$C$18+SQRT(('Ejercicio 3 - TIR'!$E$18-'Ejercicio 3 - TIR'!$C$18)*('Ejercicio 3 - TIR'!$D$18-'Ejercicio 3 - TIR'!$C$18)*H241),'Ejercicio 3 - TIR'!$E$18-SQRT(('Ejercicio 3 - TIR'!$E$18-'Ejercicio 3 - TIR'!$C$18)*('Ejercicio 3 - TIR'!$E$18-'Ejercicio 3 - TIR'!$D$18)*(1-H241)))</f>
        <v>32997.6153774939</v>
      </c>
      <c r="J241" s="16">
        <f ca="1" t="shared" si="1786"/>
        <v>0.379627405790836</v>
      </c>
      <c r="K241" s="17">
        <f ca="1">IF(J241&lt;=('Ejercicio 3 - TIR'!$D$18-'Ejercicio 3 - TIR'!$C$18)/('Ejercicio 3 - TIR'!$E$18-'Ejercicio 3 - TIR'!$C$18),'Ejercicio 3 - TIR'!$C$18+SQRT(('Ejercicio 3 - TIR'!$E$18-'Ejercicio 3 - TIR'!$C$18)*('Ejercicio 3 - TIR'!$D$18-'Ejercicio 3 - TIR'!$C$18)*J241),'Ejercicio 3 - TIR'!$E$18-SQRT(('Ejercicio 3 - TIR'!$E$18-'Ejercicio 3 - TIR'!$C$18)*('Ejercicio 3 - TIR'!$E$18-'Ejercicio 3 - TIR'!$D$18)*(1-J241)))</f>
        <v>37546.1321793768</v>
      </c>
      <c r="L241" s="16">
        <f ca="1" t="shared" si="1786"/>
        <v>0.00743165375508004</v>
      </c>
      <c r="M241" s="17">
        <f ca="1">IF(L241&lt;=('Ejercicio 3 - TIR'!$D$18-'Ejercicio 3 - TIR'!$C$18)/('Ejercicio 3 - TIR'!$E$18-'Ejercicio 3 - TIR'!$C$18),'Ejercicio 3 - TIR'!$C$18+SQRT(('Ejercicio 3 - TIR'!$E$18-'Ejercicio 3 - TIR'!$C$18)*('Ejercicio 3 - TIR'!$D$18-'Ejercicio 3 - TIR'!$C$18)*L241),'Ejercicio 3 - TIR'!$E$18-SQRT(('Ejercicio 3 - TIR'!$E$18-'Ejercicio 3 - TIR'!$C$18)*('Ejercicio 3 - TIR'!$E$18-'Ejercicio 3 - TIR'!$D$18)*(1-L241)))</f>
        <v>31055.8163018546</v>
      </c>
      <c r="N241" s="16">
        <f ca="1" t="shared" ref="N241:R241" si="1787">RAND()</f>
        <v>0.144800422332438</v>
      </c>
      <c r="O241" s="17">
        <f ca="1">IF(N241&lt;=('Ejercicio 3 - TIR'!$D$18-'Ejercicio 3 - TIR'!$C$18)/('Ejercicio 3 - TIR'!$E$18-'Ejercicio 3 - TIR'!$C$18),'Ejercicio 3 - TIR'!$C$18+SQRT(('Ejercicio 3 - TIR'!$E$18-'Ejercicio 3 - TIR'!$C$18)*('Ejercicio 3 - TIR'!$D$18-'Ejercicio 3 - TIR'!$C$18)*N241),'Ejercicio 3 - TIR'!$E$18-SQRT(('Ejercicio 3 - TIR'!$E$18-'Ejercicio 3 - TIR'!$C$18)*('Ejercicio 3 - TIR'!$E$18-'Ejercicio 3 - TIR'!$D$18)*(1-N241)))</f>
        <v>34660.4788755948</v>
      </c>
      <c r="P241" s="16">
        <f ca="1" t="shared" si="1787"/>
        <v>0.285540131649086</v>
      </c>
      <c r="Q241" s="18">
        <f ca="1">IF(P241&lt;=('Ejercicio 3 - TIR'!$D$22-'Ejercicio 3 - TIR'!$C$22)/('Ejercicio 3 - TIR'!$E$22-'Ejercicio 3 - TIR'!$C$22),'Ejercicio 3 - TIR'!$C$22+SQRT(('Ejercicio 3 - TIR'!$E$22-'Ejercicio 3 - TIR'!$C$22)*('Ejercicio 3 - TIR'!$D$22-'Ejercicio 3 - TIR'!$C$22)*P241),'Ejercicio 3 - TIR'!$E$22-SQRT(('Ejercicio 3 - TIR'!$E$22-'Ejercicio 3 - TIR'!$C$22)*('Ejercicio 3 - TIR'!$E$22-'Ejercicio 3 - TIR'!$D$22)*(1-P241)))</f>
        <v>0.142670955801826</v>
      </c>
      <c r="R241" s="16">
        <f ca="1" t="shared" si="1787"/>
        <v>0.181667415813231</v>
      </c>
      <c r="S241" s="18">
        <f ca="1">IF(R241&lt;=('Ejercicio 3 - TIR'!$D$23-'Ejercicio 3 - TIR'!$C$23)/('Ejercicio 3 - TIR'!$E$23-'Ejercicio 3 - TIR'!$C$23),'Ejercicio 3 - TIR'!$C$23+SQRT(('Ejercicio 3 - TIR'!$E$23-'Ejercicio 3 - TIR'!$C$23)*('Ejercicio 3 - TIR'!$D$23-'Ejercicio 3 - TIR'!$C$23)*R241),'Ejercicio 3 - TIR'!$E$23-SQRT(('Ejercicio 3 - TIR'!$E$23-'Ejercicio 3 - TIR'!$C$23)*('Ejercicio 3 - TIR'!$E$23-'Ejercicio 3 - TIR'!$D$23)*(1-R241)))</f>
        <v>0.138083178605096</v>
      </c>
      <c r="T241" s="16">
        <f ca="1" t="shared" ref="T241:X241" si="1788">RAND()</f>
        <v>0.540376215234498</v>
      </c>
      <c r="U241" s="18">
        <f ca="1">IF(T241&lt;=('Ejercicio 3 - TIR'!$D$24-'Ejercicio 3 - TIR'!$C$24)/('Ejercicio 3 - TIR'!$E$24-'Ejercicio 3 - TIR'!$C$24),'Ejercicio 3 - TIR'!$C$24+SQRT(('Ejercicio 3 - TIR'!$E$24-'Ejercicio 3 - TIR'!$C$24)*('Ejercicio 3 - TIR'!$D$24-'Ejercicio 3 - TIR'!$C$24)*T241),'Ejercicio 3 - TIR'!$E$24-SQRT(('Ejercicio 3 - TIR'!$E$24-'Ejercicio 3 - TIR'!$C$24)*('Ejercicio 3 - TIR'!$E$24-'Ejercicio 3 - TIR'!$D$24)*(1-T241)))</f>
        <v>0.184125962070832</v>
      </c>
      <c r="V241" s="16">
        <f ca="1" t="shared" si="1788"/>
        <v>0.82930627934537</v>
      </c>
      <c r="W241" s="18">
        <f ca="1">IF(V241&lt;=('Ejercicio 3 - TIR'!$D$25-'Ejercicio 3 - TIR'!$C$25)/('Ejercicio 3 - TIR'!$E$25-'Ejercicio 3 - TIR'!$C$25),'Ejercicio 3 - TIR'!$C$25+SQRT(('Ejercicio 3 - TIR'!$E$25-'Ejercicio 3 - TIR'!$C$25)*('Ejercicio 3 - TIR'!$D$25-'Ejercicio 3 - TIR'!$C$25)*V241),'Ejercicio 3 - TIR'!$E$25-SQRT(('Ejercicio 3 - TIR'!$E$25-'Ejercicio 3 - TIR'!$C$25)*('Ejercicio 3 - TIR'!$E$25-'Ejercicio 3 - TIR'!$D$25)*(1-V241)))</f>
        <v>0.225557659230524</v>
      </c>
      <c r="X241" s="16">
        <f ca="1" t="shared" si="1788"/>
        <v>0.924333065337351</v>
      </c>
      <c r="Y241" s="18">
        <f ca="1">IF(X241&lt;=('Ejercicio 3 - TIR'!$D$26-'Ejercicio 3 - TIR'!$C$26)/('Ejercicio 3 - TIR'!$E$26-'Ejercicio 3 - TIR'!$C$26),'Ejercicio 3 - TIR'!$C$26+SQRT(('Ejercicio 3 - TIR'!$E$26-'Ejercicio 3 - TIR'!$C$26)*('Ejercicio 3 - TIR'!$D$26-'Ejercicio 3 - TIR'!$C$26)*X241),'Ejercicio 3 - TIR'!$E$26-SQRT(('Ejercicio 3 - TIR'!$E$26-'Ejercicio 3 - TIR'!$C$26)*('Ejercicio 3 - TIR'!$E$26-'Ejercicio 3 - TIR'!$D$26)*(1-X241)))</f>
        <v>0.259786107569834</v>
      </c>
      <c r="Z241" s="16">
        <f ca="1" t="shared" si="1432"/>
        <v>1.14267095580183</v>
      </c>
      <c r="AA241" s="16">
        <f ca="1" t="shared" si="1433"/>
        <v>1.30045459347867</v>
      </c>
      <c r="AB241" s="16">
        <f ca="1" t="shared" si="1434"/>
        <v>1.53990204663236</v>
      </c>
      <c r="AC241" s="16">
        <f ca="1" t="shared" si="1435"/>
        <v>1.88723874771505</v>
      </c>
      <c r="AD241" s="16">
        <f ca="1" t="shared" si="1436"/>
        <v>2.37751715603891</v>
      </c>
      <c r="AE241" s="15">
        <f ca="1" t="shared" si="1437"/>
        <v>4482.99093366723</v>
      </c>
      <c r="AF241" s="15">
        <f ca="1" t="shared" si="1438"/>
        <v>5102.01657144584</v>
      </c>
      <c r="AG241" s="15">
        <f ca="1" t="shared" si="1439"/>
        <v>6041.43028116463</v>
      </c>
      <c r="AH241" s="15">
        <f ca="1" t="shared" si="1440"/>
        <v>7404.12115378852</v>
      </c>
      <c r="AI241" s="15">
        <f ca="1" t="shared" si="1441"/>
        <v>9327.60896830672</v>
      </c>
      <c r="AJ241" s="17">
        <f ca="1" t="shared" si="1442"/>
        <v>46102.6113083341</v>
      </c>
      <c r="AK241" s="17">
        <f ca="1" t="shared" si="1443"/>
        <v>42911.9004915042</v>
      </c>
      <c r="AL241" s="17">
        <f ca="1" t="shared" si="1444"/>
        <v>57817.3657861513</v>
      </c>
      <c r="AM241" s="17">
        <f ca="1" t="shared" si="1445"/>
        <v>58609.7398667806</v>
      </c>
      <c r="AN241" s="17">
        <f ca="1" t="shared" si="1446"/>
        <v>82405.8831632508</v>
      </c>
      <c r="AO241" s="17">
        <f ca="1">C241/'Ejercicio 3 - TIR'!$D$7</f>
        <v>17010.4472323595</v>
      </c>
      <c r="AP241" s="17">
        <f ca="1" t="shared" si="1447"/>
        <v>29092.1640759746</v>
      </c>
      <c r="AQ241" s="17">
        <f ca="1" t="shared" si="1448"/>
        <v>25901.4532591447</v>
      </c>
      <c r="AR241" s="17">
        <f ca="1" t="shared" si="1449"/>
        <v>40806.9185537918</v>
      </c>
      <c r="AS241" s="17">
        <f ca="1" t="shared" si="1450"/>
        <v>41599.2926344211</v>
      </c>
      <c r="AT241" s="17">
        <f ca="1" t="shared" si="1451"/>
        <v>65395.4359308913</v>
      </c>
      <c r="AU241" s="17">
        <f ca="1">AP241*'Ejercicio 3 - TIR'!$D$5</f>
        <v>14546.0820379873</v>
      </c>
      <c r="AV241" s="17">
        <f ca="1">AQ241*'Ejercicio 3 - TIR'!$D$5</f>
        <v>12950.7266295723</v>
      </c>
      <c r="AW241" s="17">
        <f ca="1">AR241*'Ejercicio 3 - TIR'!$D$5</f>
        <v>20403.4592768959</v>
      </c>
      <c r="AX241" s="17">
        <f ca="1">AS241*'Ejercicio 3 - TIR'!$D$5</f>
        <v>20799.6463172106</v>
      </c>
      <c r="AY241" s="17">
        <f ca="1">AT241*'Ejercicio 3 - TIR'!$D$5</f>
        <v>32697.7179654456</v>
      </c>
      <c r="AZ241" s="17">
        <f ca="1" t="shared" ref="AZ241:BD241" si="1789">AJ241-AU241-AE241</f>
        <v>27073.5383366795</v>
      </c>
      <c r="BA241" s="17">
        <f ca="1" t="shared" si="1789"/>
        <v>24859.157290486</v>
      </c>
      <c r="BB241" s="17">
        <f ca="1" t="shared" si="1789"/>
        <v>31372.4762280908</v>
      </c>
      <c r="BC241" s="17">
        <f ca="1" t="shared" si="1789"/>
        <v>30405.9723957815</v>
      </c>
      <c r="BD241" s="17">
        <f ca="1" t="shared" si="1789"/>
        <v>40380.5562294984</v>
      </c>
      <c r="BE241" s="17">
        <f ca="1" t="shared" ref="BE241:BI241" si="1790">AZ241/Z241</f>
        <v>23693.2059918174</v>
      </c>
      <c r="BF241" s="17">
        <f ca="1" t="shared" si="1790"/>
        <v>19115.7441521958</v>
      </c>
      <c r="BG241" s="17">
        <f ca="1" t="shared" si="1790"/>
        <v>20373.0336593161</v>
      </c>
      <c r="BH241" s="17">
        <f ca="1" t="shared" si="1790"/>
        <v>16111.3544497723</v>
      </c>
      <c r="BI241" s="17">
        <f ca="1" t="shared" si="1790"/>
        <v>16984.3385259835</v>
      </c>
      <c r="BJ241" s="17">
        <f ca="1" t="shared" si="1454"/>
        <v>74706.0801216298</v>
      </c>
      <c r="BK241" s="17">
        <f ca="1" t="shared" si="1455"/>
        <v>40442.6301268292</v>
      </c>
      <c r="BL241" s="17">
        <f ca="1" t="shared" si="1456"/>
        <v>115148.710248459</v>
      </c>
      <c r="BM241" s="17">
        <f ca="1">BK241*'Ejercicio 3 - TIR'!$D$5</f>
        <v>20221.3150634146</v>
      </c>
      <c r="BN241" s="17">
        <f ca="1" t="shared" si="1457"/>
        <v>94927.3951850444</v>
      </c>
      <c r="BO241" s="17">
        <f ca="1" t="shared" si="1458"/>
        <v>39927.1125947202</v>
      </c>
      <c r="BP241" s="17">
        <f ca="1" t="shared" si="1459"/>
        <v>-116474.125140338</v>
      </c>
      <c r="BQ241" s="17">
        <f ca="1" t="shared" ref="BQ241:BT241" si="1791">BE241</f>
        <v>23693.2059918174</v>
      </c>
      <c r="BR241" s="17">
        <f ca="1" t="shared" si="1791"/>
        <v>19115.7441521958</v>
      </c>
      <c r="BS241" s="17">
        <f ca="1" t="shared" si="1791"/>
        <v>20373.0336593161</v>
      </c>
      <c r="BT241" s="17">
        <f ca="1" t="shared" si="1791"/>
        <v>16111.3544497723</v>
      </c>
      <c r="BU241" s="17">
        <f ca="1" t="shared" si="1461"/>
        <v>56911.4511207038</v>
      </c>
      <c r="BV241" s="19">
        <f ca="1" t="shared" si="1462"/>
        <v>4.69619298800716</v>
      </c>
    </row>
    <row r="242" ht="15" customHeight="1" spans="1:74">
      <c r="A242" s="15">
        <v>241</v>
      </c>
      <c r="B242" s="16">
        <f ca="1" t="shared" ref="B242:F242" si="1792">RAND()</f>
        <v>0.411103038774358</v>
      </c>
      <c r="C242" s="17">
        <f ca="1">IF(B242&lt;=('Ejercicio 3 - TIR'!$D$13-'Ejercicio 3 - TIR'!$C$13)/('Ejercicio 3 - TIR'!$E$13-'Ejercicio 3 - TIR'!$C$13),'Ejercicio 3 - TIR'!$C$13+SQRT(('Ejercicio 3 - TIR'!$E$13-'Ejercicio 3 - TIR'!$C$13)*('Ejercicio 3 - TIR'!$D$13-'Ejercicio 3 - TIR'!$C$13)*B242),'Ejercicio 3 - TIR'!$E$13-SQRT(('Ejercicio 3 - TIR'!$E$13-'Ejercicio 3 - TIR'!$C$13)*('Ejercicio 3 - TIR'!$E$13-'Ejercicio 3 - TIR'!$D$13)*(1-B242)))</f>
        <v>73416.6150862842</v>
      </c>
      <c r="D242" s="16">
        <f ca="1" t="shared" si="1792"/>
        <v>0.61358348081025</v>
      </c>
      <c r="E242" s="17">
        <f ca="1">IF(D242&lt;=('Ejercicio 3 - TIR'!$D$14-'Ejercicio 3 - TIR'!$C$14)/('Ejercicio 3 - TIR'!$E$14-'Ejercicio 3 - TIR'!$C$14),'Ejercicio 3 - TIR'!$C$14+SQRT(('Ejercicio 3 - TIR'!$E$14-'Ejercicio 3 - TIR'!$C$14)*('Ejercicio 3 - TIR'!$D$14-'Ejercicio 3 - TIR'!$C$14)*D242),'Ejercicio 3 - TIR'!$E$14-SQRT(('Ejercicio 3 - TIR'!$E$14-'Ejercicio 3 - TIR'!$C$14)*('Ejercicio 3 - TIR'!$E$14-'Ejercicio 3 - TIR'!$D$14)*(1-D242)))</f>
        <v>32386.6907406527</v>
      </c>
      <c r="F242" s="16">
        <f ca="1" t="shared" si="1792"/>
        <v>0.558102787262192</v>
      </c>
      <c r="G242" s="17">
        <f ca="1">IF(F242&lt;=('Ejercicio 3 - TIR'!$D$18-'Ejercicio 3 - TIR'!$C$18)/('Ejercicio 3 - TIR'!$E$18-'Ejercicio 3 - TIR'!$C$18),'Ejercicio 3 - TIR'!$C$18+SQRT(('Ejercicio 3 - TIR'!$E$18-'Ejercicio 3 - TIR'!$C$18)*('Ejercicio 3 - TIR'!$D$18-'Ejercicio 3 - TIR'!$C$18)*F242),'Ejercicio 3 - TIR'!$E$18-SQRT(('Ejercicio 3 - TIR'!$E$18-'Ejercicio 3 - TIR'!$C$18)*('Ejercicio 3 - TIR'!$E$18-'Ejercicio 3 - TIR'!$D$18)*(1-F242)))</f>
        <v>39149.6130021618</v>
      </c>
      <c r="H242" s="16">
        <f ca="1" t="shared" ref="H242:L242" si="1793">RAND()</f>
        <v>0.512624003039055</v>
      </c>
      <c r="I242" s="17">
        <f ca="1">IF(H242&lt;=('Ejercicio 3 - TIR'!$D$18-'Ejercicio 3 - TIR'!$C$18)/('Ejercicio 3 - TIR'!$E$18-'Ejercicio 3 - TIR'!$C$18),'Ejercicio 3 - TIR'!$C$18+SQRT(('Ejercicio 3 - TIR'!$E$18-'Ejercicio 3 - TIR'!$C$18)*('Ejercicio 3 - TIR'!$D$18-'Ejercicio 3 - TIR'!$C$18)*H242),'Ejercicio 3 - TIR'!$E$18-SQRT(('Ejercicio 3 - TIR'!$E$18-'Ejercicio 3 - TIR'!$C$18)*('Ejercicio 3 - TIR'!$E$18-'Ejercicio 3 - TIR'!$D$18)*(1-H242)))</f>
        <v>38768.8996148809</v>
      </c>
      <c r="J242" s="16">
        <f ca="1" t="shared" si="1793"/>
        <v>0.930195418482854</v>
      </c>
      <c r="K242" s="17">
        <f ca="1">IF(J242&lt;=('Ejercicio 3 - TIR'!$D$18-'Ejercicio 3 - TIR'!$C$18)/('Ejercicio 3 - TIR'!$E$18-'Ejercicio 3 - TIR'!$C$18),'Ejercicio 3 - TIR'!$C$18+SQRT(('Ejercicio 3 - TIR'!$E$18-'Ejercicio 3 - TIR'!$C$18)*('Ejercicio 3 - TIR'!$D$18-'Ejercicio 3 - TIR'!$C$18)*J242),'Ejercicio 3 - TIR'!$E$18-SQRT(('Ejercicio 3 - TIR'!$E$18-'Ejercicio 3 - TIR'!$C$18)*('Ejercicio 3 - TIR'!$E$18-'Ejercicio 3 - TIR'!$D$18)*(1-J242)))</f>
        <v>42711.912673479</v>
      </c>
      <c r="L242" s="16">
        <f ca="1" t="shared" si="1793"/>
        <v>0.429094151571446</v>
      </c>
      <c r="M242" s="17">
        <f ca="1">IF(L242&lt;=('Ejercicio 3 - TIR'!$D$18-'Ejercicio 3 - TIR'!$C$18)/('Ejercicio 3 - TIR'!$E$18-'Ejercicio 3 - TIR'!$C$18),'Ejercicio 3 - TIR'!$C$18+SQRT(('Ejercicio 3 - TIR'!$E$18-'Ejercicio 3 - TIR'!$C$18)*('Ejercicio 3 - TIR'!$D$18-'Ejercicio 3 - TIR'!$C$18)*L242),'Ejercicio 3 - TIR'!$E$18-SQRT(('Ejercicio 3 - TIR'!$E$18-'Ejercicio 3 - TIR'!$C$18)*('Ejercicio 3 - TIR'!$E$18-'Ejercicio 3 - TIR'!$D$18)*(1-L242)))</f>
        <v>38022.7253932636</v>
      </c>
      <c r="N242" s="16">
        <f ca="1" t="shared" ref="N242:R242" si="1794">RAND()</f>
        <v>0.492366012503005</v>
      </c>
      <c r="O242" s="17">
        <f ca="1">IF(N242&lt;=('Ejercicio 3 - TIR'!$D$18-'Ejercicio 3 - TIR'!$C$18)/('Ejercicio 3 - TIR'!$E$18-'Ejercicio 3 - TIR'!$C$18),'Ejercicio 3 - TIR'!$C$18+SQRT(('Ejercicio 3 - TIR'!$E$18-'Ejercicio 3 - TIR'!$C$18)*('Ejercicio 3 - TIR'!$D$18-'Ejercicio 3 - TIR'!$C$18)*N242),'Ejercicio 3 - TIR'!$E$18-SQRT(('Ejercicio 3 - TIR'!$E$18-'Ejercicio 3 - TIR'!$C$18)*('Ejercicio 3 - TIR'!$E$18-'Ejercicio 3 - TIR'!$D$18)*(1-N242)))</f>
        <v>38593.887471654</v>
      </c>
      <c r="P242" s="16">
        <f ca="1" t="shared" si="1794"/>
        <v>0.534722248959781</v>
      </c>
      <c r="Q242" s="18">
        <f ca="1">IF(P242&lt;=('Ejercicio 3 - TIR'!$D$22-'Ejercicio 3 - TIR'!$C$22)/('Ejercicio 3 - TIR'!$E$22-'Ejercicio 3 - TIR'!$C$22),'Ejercicio 3 - TIR'!$C$22+SQRT(('Ejercicio 3 - TIR'!$E$22-'Ejercicio 3 - TIR'!$C$22)*('Ejercicio 3 - TIR'!$D$22-'Ejercicio 3 - TIR'!$C$22)*P242),'Ejercicio 3 - TIR'!$E$22-SQRT(('Ejercicio 3 - TIR'!$E$22-'Ejercicio 3 - TIR'!$C$22)*('Ejercicio 3 - TIR'!$E$22-'Ejercicio 3 - TIR'!$D$22)*(1-P242)))</f>
        <v>0.151060408574543</v>
      </c>
      <c r="R242" s="16">
        <f ca="1" t="shared" si="1794"/>
        <v>0.04749169250077</v>
      </c>
      <c r="S242" s="18">
        <f ca="1">IF(R242&lt;=('Ejercicio 3 - TIR'!$D$23-'Ejercicio 3 - TIR'!$C$23)/('Ejercicio 3 - TIR'!$E$23-'Ejercicio 3 - TIR'!$C$23),'Ejercicio 3 - TIR'!$C$23+SQRT(('Ejercicio 3 - TIR'!$E$23-'Ejercicio 3 - TIR'!$C$23)*('Ejercicio 3 - TIR'!$D$23-'Ejercicio 3 - TIR'!$C$23)*R242),'Ejercicio 3 - TIR'!$E$23-SQRT(('Ejercicio 3 - TIR'!$E$23-'Ejercicio 3 - TIR'!$C$23)*('Ejercicio 3 - TIR'!$E$23-'Ejercicio 3 - TIR'!$D$23)*(1-R242)))</f>
        <v>0.129245812376497</v>
      </c>
      <c r="T242" s="16">
        <f ca="1" t="shared" ref="T242:X242" si="1795">RAND()</f>
        <v>0.660741770111086</v>
      </c>
      <c r="U242" s="18">
        <f ca="1">IF(T242&lt;=('Ejercicio 3 - TIR'!$D$24-'Ejercicio 3 - TIR'!$C$24)/('Ejercicio 3 - TIR'!$E$24-'Ejercicio 3 - TIR'!$C$24),'Ejercicio 3 - TIR'!$C$24+SQRT(('Ejercicio 3 - TIR'!$E$24-'Ejercicio 3 - TIR'!$C$24)*('Ejercicio 3 - TIR'!$D$24-'Ejercicio 3 - TIR'!$C$24)*T242),'Ejercicio 3 - TIR'!$E$24-SQRT(('Ejercicio 3 - TIR'!$E$24-'Ejercicio 3 - TIR'!$C$24)*('Ejercicio 3 - TIR'!$E$24-'Ejercicio 3 - TIR'!$D$24)*(1-T242)))</f>
        <v>0.189179178406652</v>
      </c>
      <c r="V242" s="16">
        <f ca="1" t="shared" si="1795"/>
        <v>0.0612274652122815</v>
      </c>
      <c r="W242" s="18">
        <f ca="1">IF(V242&lt;=('Ejercicio 3 - TIR'!$D$25-'Ejercicio 3 - TIR'!$C$25)/('Ejercicio 3 - TIR'!$E$25-'Ejercicio 3 - TIR'!$C$25),'Ejercicio 3 - TIR'!$C$25+SQRT(('Ejercicio 3 - TIR'!$E$25-'Ejercicio 3 - TIR'!$C$25)*('Ejercicio 3 - TIR'!$D$25-'Ejercicio 3 - TIR'!$C$25)*V242),'Ejercicio 3 - TIR'!$E$25-SQRT(('Ejercicio 3 - TIR'!$E$25-'Ejercicio 3 - TIR'!$C$25)*('Ejercicio 3 - TIR'!$E$25-'Ejercicio 3 - TIR'!$D$25)*(1-V242)))</f>
        <v>0.189258425962181</v>
      </c>
      <c r="X242" s="16">
        <f ca="1" t="shared" si="1795"/>
        <v>0.591930386060974</v>
      </c>
      <c r="Y242" s="18">
        <f ca="1">IF(X242&lt;=('Ejercicio 3 - TIR'!$D$26-'Ejercicio 3 - TIR'!$C$26)/('Ejercicio 3 - TIR'!$E$26-'Ejercicio 3 - TIR'!$C$26),'Ejercicio 3 - TIR'!$C$26+SQRT(('Ejercicio 3 - TIR'!$E$26-'Ejercicio 3 - TIR'!$C$26)*('Ejercicio 3 - TIR'!$D$26-'Ejercicio 3 - TIR'!$C$26)*X242),'Ejercicio 3 - TIR'!$E$26-SQRT(('Ejercicio 3 - TIR'!$E$26-'Ejercicio 3 - TIR'!$C$26)*('Ejercicio 3 - TIR'!$E$26-'Ejercicio 3 - TIR'!$D$26)*(1-X242)))</f>
        <v>0.233057738494287</v>
      </c>
      <c r="Z242" s="16">
        <f ca="1" t="shared" si="1432"/>
        <v>1.15106040857454</v>
      </c>
      <c r="AA242" s="16">
        <f ca="1" t="shared" si="1433"/>
        <v>1.29983014617518</v>
      </c>
      <c r="AB242" s="16">
        <f ca="1" t="shared" si="1434"/>
        <v>1.5457309452968</v>
      </c>
      <c r="AC242" s="16">
        <f ca="1" t="shared" si="1435"/>
        <v>1.83827355096471</v>
      </c>
      <c r="AD242" s="16">
        <f ca="1" t="shared" si="1436"/>
        <v>2.26669742748641</v>
      </c>
      <c r="AE242" s="15">
        <f ca="1" t="shared" si="1437"/>
        <v>4892.34673566037</v>
      </c>
      <c r="AF242" s="15">
        <f ca="1" t="shared" si="1438"/>
        <v>5524.66206393829</v>
      </c>
      <c r="AG242" s="15">
        <f ca="1" t="shared" si="1439"/>
        <v>6569.81309416854</v>
      </c>
      <c r="AH242" s="15">
        <f ca="1" t="shared" si="1440"/>
        <v>7813.20557923661</v>
      </c>
      <c r="AI242" s="15">
        <f ca="1" t="shared" si="1441"/>
        <v>9634.13360192444</v>
      </c>
      <c r="AJ242" s="17">
        <f ca="1" t="shared" si="1442"/>
        <v>45063.5695378036</v>
      </c>
      <c r="AK242" s="17">
        <f ca="1" t="shared" si="1443"/>
        <v>50392.9844534616</v>
      </c>
      <c r="AL242" s="17">
        <f ca="1" t="shared" si="1444"/>
        <v>66021.1251522112</v>
      </c>
      <c r="AM242" s="17">
        <f ca="1" t="shared" si="1445"/>
        <v>69896.1704260307</v>
      </c>
      <c r="AN242" s="17">
        <f ca="1" t="shared" si="1446"/>
        <v>87480.6654486979</v>
      </c>
      <c r="AO242" s="17">
        <f ca="1">C242/'Ejercicio 3 - TIR'!$D$7</f>
        <v>14683.3230172568</v>
      </c>
      <c r="AP242" s="17">
        <f ca="1" t="shared" si="1447"/>
        <v>30380.2465205468</v>
      </c>
      <c r="AQ242" s="17">
        <f ca="1" t="shared" si="1448"/>
        <v>35709.6614362047</v>
      </c>
      <c r="AR242" s="17">
        <f ca="1" t="shared" si="1449"/>
        <v>51337.8021349543</v>
      </c>
      <c r="AS242" s="17">
        <f ca="1" t="shared" si="1450"/>
        <v>55212.8474087739</v>
      </c>
      <c r="AT242" s="17">
        <f ca="1" t="shared" si="1451"/>
        <v>72797.3424314411</v>
      </c>
      <c r="AU242" s="17">
        <f ca="1">AP242*'Ejercicio 3 - TIR'!$D$5</f>
        <v>15190.1232602734</v>
      </c>
      <c r="AV242" s="17">
        <f ca="1">AQ242*'Ejercicio 3 - TIR'!$D$5</f>
        <v>17854.8307181024</v>
      </c>
      <c r="AW242" s="17">
        <f ca="1">AR242*'Ejercicio 3 - TIR'!$D$5</f>
        <v>25668.9010674772</v>
      </c>
      <c r="AX242" s="17">
        <f ca="1">AS242*'Ejercicio 3 - TIR'!$D$5</f>
        <v>27606.4237043869</v>
      </c>
      <c r="AY242" s="17">
        <f ca="1">AT242*'Ejercicio 3 - TIR'!$D$5</f>
        <v>36398.6712157205</v>
      </c>
      <c r="AZ242" s="17">
        <f ca="1" t="shared" ref="AZ242:BD242" si="1796">AJ242-AU242-AE242</f>
        <v>24981.0995418699</v>
      </c>
      <c r="BA242" s="17">
        <f ca="1" t="shared" si="1796"/>
        <v>27013.4916714209</v>
      </c>
      <c r="BB242" s="17">
        <f ca="1" t="shared" si="1796"/>
        <v>33782.4109905655</v>
      </c>
      <c r="BC242" s="17">
        <f ca="1" t="shared" si="1796"/>
        <v>34476.5411424072</v>
      </c>
      <c r="BD242" s="17">
        <f ca="1" t="shared" si="1796"/>
        <v>41447.8606310529</v>
      </c>
      <c r="BE242" s="17">
        <f ca="1" t="shared" ref="BE242:BI242" si="1797">AZ242/Z242</f>
        <v>21702.6833307612</v>
      </c>
      <c r="BF242" s="17">
        <f ca="1" t="shared" si="1797"/>
        <v>20782.3243297669</v>
      </c>
      <c r="BG242" s="17">
        <f ca="1" t="shared" si="1797"/>
        <v>21855.2983579421</v>
      </c>
      <c r="BH242" s="17">
        <f ca="1" t="shared" si="1797"/>
        <v>18754.848060733</v>
      </c>
      <c r="BI242" s="17">
        <f ca="1" t="shared" si="1797"/>
        <v>18285.5727140501</v>
      </c>
      <c r="BJ242" s="17">
        <f ca="1" t="shared" si="1454"/>
        <v>73410.8285866354</v>
      </c>
      <c r="BK242" s="17">
        <f ca="1" t="shared" si="1455"/>
        <v>33282.6505101681</v>
      </c>
      <c r="BL242" s="17">
        <f ca="1" t="shared" si="1456"/>
        <v>106693.479096803</v>
      </c>
      <c r="BM242" s="17">
        <f ca="1">BK242*'Ejercicio 3 - TIR'!$D$5</f>
        <v>16641.325255084</v>
      </c>
      <c r="BN242" s="17">
        <f ca="1" t="shared" si="1457"/>
        <v>90052.1538417195</v>
      </c>
      <c r="BO242" s="17">
        <f ca="1" t="shared" si="1458"/>
        <v>39728.3522492812</v>
      </c>
      <c r="BP242" s="17">
        <f ca="1" t="shared" si="1459"/>
        <v>-105803.305826937</v>
      </c>
      <c r="BQ242" s="17">
        <f ca="1" t="shared" ref="BQ242:BT242" si="1798">BE242</f>
        <v>21702.6833307612</v>
      </c>
      <c r="BR242" s="17">
        <f ca="1" t="shared" si="1798"/>
        <v>20782.3243297669</v>
      </c>
      <c r="BS242" s="17">
        <f ca="1" t="shared" si="1798"/>
        <v>21855.2983579421</v>
      </c>
      <c r="BT242" s="17">
        <f ca="1" t="shared" si="1798"/>
        <v>18754.848060733</v>
      </c>
      <c r="BU242" s="17">
        <f ca="1" t="shared" si="1461"/>
        <v>58013.9249633312</v>
      </c>
      <c r="BV242" s="19">
        <f ca="1" t="shared" si="1462"/>
        <v>8.83339003006858</v>
      </c>
    </row>
    <row r="243" ht="15" customHeight="1" spans="1:74">
      <c r="A243" s="15">
        <v>242</v>
      </c>
      <c r="B243" s="16">
        <f ca="1" t="shared" ref="B243:F243" si="1799">RAND()</f>
        <v>0.315198488326187</v>
      </c>
      <c r="C243" s="17">
        <f ca="1">IF(B243&lt;=('Ejercicio 3 - TIR'!$D$13-'Ejercicio 3 - TIR'!$C$13)/('Ejercicio 3 - TIR'!$E$13-'Ejercicio 3 - TIR'!$C$13),'Ejercicio 3 - TIR'!$C$13+SQRT(('Ejercicio 3 - TIR'!$E$13-'Ejercicio 3 - TIR'!$C$13)*('Ejercicio 3 - TIR'!$D$13-'Ejercicio 3 - TIR'!$C$13)*B243),'Ejercicio 3 - TIR'!$E$13-SQRT(('Ejercicio 3 - TIR'!$E$13-'Ejercicio 3 - TIR'!$C$13)*('Ejercicio 3 - TIR'!$E$13-'Ejercicio 3 - TIR'!$D$13)*(1-B243)))</f>
        <v>71333.6117725205</v>
      </c>
      <c r="D243" s="16">
        <f ca="1" t="shared" si="1799"/>
        <v>0.687064815384263</v>
      </c>
      <c r="E243" s="17">
        <f ca="1">IF(D243&lt;=('Ejercicio 3 - TIR'!$D$14-'Ejercicio 3 - TIR'!$C$14)/('Ejercicio 3 - TIR'!$E$14-'Ejercicio 3 - TIR'!$C$14),'Ejercicio 3 - TIR'!$C$14+SQRT(('Ejercicio 3 - TIR'!$E$14-'Ejercicio 3 - TIR'!$C$14)*('Ejercicio 3 - TIR'!$D$14-'Ejercicio 3 - TIR'!$C$14)*D243),'Ejercicio 3 - TIR'!$E$14-SQRT(('Ejercicio 3 - TIR'!$E$14-'Ejercicio 3 - TIR'!$C$14)*('Ejercicio 3 - TIR'!$E$14-'Ejercicio 3 - TIR'!$D$14)*(1-D243)))</f>
        <v>33148.7024811091</v>
      </c>
      <c r="F243" s="16">
        <f ca="1" t="shared" si="1799"/>
        <v>0.0495271220144387</v>
      </c>
      <c r="G243" s="17">
        <f ca="1">IF(F243&lt;=('Ejercicio 3 - TIR'!$D$18-'Ejercicio 3 - TIR'!$C$18)/('Ejercicio 3 - TIR'!$E$18-'Ejercicio 3 - TIR'!$C$18),'Ejercicio 3 - TIR'!$C$18+SQRT(('Ejercicio 3 - TIR'!$E$18-'Ejercicio 3 - TIR'!$C$18)*('Ejercicio 3 - TIR'!$D$18-'Ejercicio 3 - TIR'!$C$18)*F243),'Ejercicio 3 - TIR'!$E$18-SQRT(('Ejercicio 3 - TIR'!$E$18-'Ejercicio 3 - TIR'!$C$18)*('Ejercicio 3 - TIR'!$E$18-'Ejercicio 3 - TIR'!$D$18)*(1-F243)))</f>
        <v>32725.6317253374</v>
      </c>
      <c r="H243" s="16">
        <f ca="1" t="shared" ref="H243:L243" si="1800">RAND()</f>
        <v>0.946340280246612</v>
      </c>
      <c r="I243" s="17">
        <f ca="1">IF(H243&lt;=('Ejercicio 3 - TIR'!$D$18-'Ejercicio 3 - TIR'!$C$18)/('Ejercicio 3 - TIR'!$E$18-'Ejercicio 3 - TIR'!$C$18),'Ejercicio 3 - TIR'!$C$18+SQRT(('Ejercicio 3 - TIR'!$E$18-'Ejercicio 3 - TIR'!$C$18)*('Ejercicio 3 - TIR'!$D$18-'Ejercicio 3 - TIR'!$C$18)*H243),'Ejercicio 3 - TIR'!$E$18-SQRT(('Ejercicio 3 - TIR'!$E$18-'Ejercicio 3 - TIR'!$C$18)*('Ejercicio 3 - TIR'!$E$18-'Ejercicio 3 - TIR'!$D$18)*(1-H243)))</f>
        <v>42993.8895889049</v>
      </c>
      <c r="J243" s="16">
        <f ca="1" t="shared" si="1800"/>
        <v>0.818988875814008</v>
      </c>
      <c r="K243" s="17">
        <f ca="1">IF(J243&lt;=('Ejercicio 3 - TIR'!$D$18-'Ejercicio 3 - TIR'!$C$18)/('Ejercicio 3 - TIR'!$E$18-'Ejercicio 3 - TIR'!$C$18),'Ejercicio 3 - TIR'!$C$18+SQRT(('Ejercicio 3 - TIR'!$E$18-'Ejercicio 3 - TIR'!$C$18)*('Ejercicio 3 - TIR'!$D$18-'Ejercicio 3 - TIR'!$C$18)*J243),'Ejercicio 3 - TIR'!$E$18-SQRT(('Ejercicio 3 - TIR'!$E$18-'Ejercicio 3 - TIR'!$C$18)*('Ejercicio 3 - TIR'!$E$18-'Ejercicio 3 - TIR'!$D$18)*(1-J243)))</f>
        <v>41315.4600946727</v>
      </c>
      <c r="L243" s="16">
        <f ca="1" t="shared" si="1800"/>
        <v>0.221824338747636</v>
      </c>
      <c r="M243" s="17">
        <f ca="1">IF(L243&lt;=('Ejercicio 3 - TIR'!$D$18-'Ejercicio 3 - TIR'!$C$18)/('Ejercicio 3 - TIR'!$E$18-'Ejercicio 3 - TIR'!$C$18),'Ejercicio 3 - TIR'!$C$18+SQRT(('Ejercicio 3 - TIR'!$E$18-'Ejercicio 3 - TIR'!$C$18)*('Ejercicio 3 - TIR'!$D$18-'Ejercicio 3 - TIR'!$C$18)*L243),'Ejercicio 3 - TIR'!$E$18-SQRT(('Ejercicio 3 - TIR'!$E$18-'Ejercicio 3 - TIR'!$C$18)*('Ejercicio 3 - TIR'!$E$18-'Ejercicio 3 - TIR'!$D$18)*(1-L243)))</f>
        <v>35768.3317182826</v>
      </c>
      <c r="N243" s="16">
        <f ca="1" t="shared" ref="N243:R243" si="1801">RAND()</f>
        <v>0.938214368543265</v>
      </c>
      <c r="O243" s="17">
        <f ca="1">IF(N243&lt;=('Ejercicio 3 - TIR'!$D$18-'Ejercicio 3 - TIR'!$C$18)/('Ejercicio 3 - TIR'!$E$18-'Ejercicio 3 - TIR'!$C$18),'Ejercicio 3 - TIR'!$C$18+SQRT(('Ejercicio 3 - TIR'!$E$18-'Ejercicio 3 - TIR'!$C$18)*('Ejercicio 3 - TIR'!$D$18-'Ejercicio 3 - TIR'!$C$18)*N243),'Ejercicio 3 - TIR'!$E$18-SQRT(('Ejercicio 3 - TIR'!$E$18-'Ejercicio 3 - TIR'!$C$18)*('Ejercicio 3 - TIR'!$E$18-'Ejercicio 3 - TIR'!$D$18)*(1-N243)))</f>
        <v>42847.3452763494</v>
      </c>
      <c r="P243" s="16">
        <f ca="1" t="shared" si="1801"/>
        <v>0.1648343494519</v>
      </c>
      <c r="Q243" s="18">
        <f ca="1">IF(P243&lt;=('Ejercicio 3 - TIR'!$D$22-'Ejercicio 3 - TIR'!$C$22)/('Ejercicio 3 - TIR'!$E$22-'Ejercicio 3 - TIR'!$C$22),'Ejercicio 3 - TIR'!$C$22+SQRT(('Ejercicio 3 - TIR'!$E$22-'Ejercicio 3 - TIR'!$C$22)*('Ejercicio 3 - TIR'!$D$22-'Ejercicio 3 - TIR'!$C$22)*P243),'Ejercicio 3 - TIR'!$E$22-SQRT(('Ejercicio 3 - TIR'!$E$22-'Ejercicio 3 - TIR'!$C$22)*('Ejercicio 3 - TIR'!$E$22-'Ejercicio 3 - TIR'!$D$22)*(1-P243)))</f>
        <v>0.137225034949556</v>
      </c>
      <c r="R243" s="16">
        <f ca="1" t="shared" si="1801"/>
        <v>0.0790204395360636</v>
      </c>
      <c r="S243" s="18">
        <f ca="1">IF(R243&lt;=('Ejercicio 3 - TIR'!$D$23-'Ejercicio 3 - TIR'!$C$23)/('Ejercicio 3 - TIR'!$E$23-'Ejercicio 3 - TIR'!$C$23),'Ejercicio 3 - TIR'!$C$23+SQRT(('Ejercicio 3 - TIR'!$E$23-'Ejercicio 3 - TIR'!$C$23)*('Ejercicio 3 - TIR'!$D$23-'Ejercicio 3 - TIR'!$C$23)*R243),'Ejercicio 3 - TIR'!$E$23-SQRT(('Ejercicio 3 - TIR'!$E$23-'Ejercicio 3 - TIR'!$C$23)*('Ejercicio 3 - TIR'!$E$23-'Ejercicio 3 - TIR'!$D$23)*(1-R243)))</f>
        <v>0.131926306685848</v>
      </c>
      <c r="T243" s="16">
        <f ca="1" t="shared" ref="T243:X243" si="1802">RAND()</f>
        <v>0.891379432170403</v>
      </c>
      <c r="U243" s="18">
        <f ca="1">IF(T243&lt;=('Ejercicio 3 - TIR'!$D$24-'Ejercicio 3 - TIR'!$C$24)/('Ejercicio 3 - TIR'!$E$24-'Ejercicio 3 - TIR'!$C$24),'Ejercicio 3 - TIR'!$C$24+SQRT(('Ejercicio 3 - TIR'!$E$24-'Ejercicio 3 - TIR'!$C$24)*('Ejercicio 3 - TIR'!$D$24-'Ejercicio 3 - TIR'!$C$24)*T243),'Ejercicio 3 - TIR'!$E$24-SQRT(('Ejercicio 3 - TIR'!$E$24-'Ejercicio 3 - TIR'!$C$24)*('Ejercicio 3 - TIR'!$E$24-'Ejercicio 3 - TIR'!$D$24)*(1-T243)))</f>
        <v>0.202560459010545</v>
      </c>
      <c r="V243" s="16">
        <f ca="1" t="shared" si="1802"/>
        <v>0.851178623135562</v>
      </c>
      <c r="W243" s="18">
        <f ca="1">IF(V243&lt;=('Ejercicio 3 - TIR'!$D$25-'Ejercicio 3 - TIR'!$C$25)/('Ejercicio 3 - TIR'!$E$25-'Ejercicio 3 - TIR'!$C$25),'Ejercicio 3 - TIR'!$C$25+SQRT(('Ejercicio 3 - TIR'!$E$25-'Ejercicio 3 - TIR'!$C$25)*('Ejercicio 3 - TIR'!$D$25-'Ejercicio 3 - TIR'!$C$25)*V243),'Ejercicio 3 - TIR'!$E$25-SQRT(('Ejercicio 3 - TIR'!$E$25-'Ejercicio 3 - TIR'!$C$25)*('Ejercicio 3 - TIR'!$E$25-'Ejercicio 3 - TIR'!$D$25)*(1-V243)))</f>
        <v>0.227177317882739</v>
      </c>
      <c r="X243" s="16">
        <f ca="1" t="shared" si="1802"/>
        <v>0.344554687374231</v>
      </c>
      <c r="Y243" s="18">
        <f ca="1">IF(X243&lt;=('Ejercicio 3 - TIR'!$D$26-'Ejercicio 3 - TIR'!$C$26)/('Ejercicio 3 - TIR'!$E$26-'Ejercicio 3 - TIR'!$C$26),'Ejercicio 3 - TIR'!$C$26+SQRT(('Ejercicio 3 - TIR'!$E$26-'Ejercicio 3 - TIR'!$C$26)*('Ejercicio 3 - TIR'!$D$26-'Ejercicio 3 - TIR'!$C$26)*X243),'Ejercicio 3 - TIR'!$E$26-SQRT(('Ejercicio 3 - TIR'!$E$26-'Ejercicio 3 - TIR'!$C$26)*('Ejercicio 3 - TIR'!$E$26-'Ejercicio 3 - TIR'!$D$26)*(1-X243)))</f>
        <v>0.220507103884757</v>
      </c>
      <c r="Z243" s="16">
        <f ca="1" t="shared" si="1432"/>
        <v>1.13722503494956</v>
      </c>
      <c r="AA243" s="16">
        <f ca="1" t="shared" si="1433"/>
        <v>1.28725493368114</v>
      </c>
      <c r="AB243" s="16">
        <f ca="1" t="shared" si="1434"/>
        <v>1.54800188391118</v>
      </c>
      <c r="AC243" s="16">
        <f ca="1" t="shared" si="1435"/>
        <v>1.89967279997554</v>
      </c>
      <c r="AD243" s="16">
        <f ca="1" t="shared" si="1436"/>
        <v>2.3185641474268</v>
      </c>
      <c r="AE243" s="15">
        <f ca="1" t="shared" si="1437"/>
        <v>4548.83185650262</v>
      </c>
      <c r="AF243" s="15">
        <f ca="1" t="shared" si="1438"/>
        <v>5148.94244306595</v>
      </c>
      <c r="AG243" s="15">
        <f ca="1" t="shared" si="1439"/>
        <v>6191.91458775226</v>
      </c>
      <c r="AH243" s="15">
        <f ca="1" t="shared" si="1440"/>
        <v>7598.57713635683</v>
      </c>
      <c r="AI243" s="15">
        <f ca="1" t="shared" si="1441"/>
        <v>9274.1173743398</v>
      </c>
      <c r="AJ243" s="17">
        <f ca="1" t="shared" si="1442"/>
        <v>37216.4076825931</v>
      </c>
      <c r="AK243" s="17">
        <f ca="1" t="shared" si="1443"/>
        <v>55344.0964914599</v>
      </c>
      <c r="AL243" s="17">
        <f ca="1" t="shared" si="1444"/>
        <v>63956.4100612103</v>
      </c>
      <c r="AM243" s="17">
        <f ca="1" t="shared" si="1445"/>
        <v>67948.126865724</v>
      </c>
      <c r="AN243" s="17">
        <f ca="1" t="shared" si="1446"/>
        <v>99344.3185701607</v>
      </c>
      <c r="AO243" s="17">
        <f ca="1">C243/'Ejercicio 3 - TIR'!$D$7</f>
        <v>14266.7223545041</v>
      </c>
      <c r="AP243" s="17">
        <f ca="1" t="shared" si="1447"/>
        <v>22949.685328089</v>
      </c>
      <c r="AQ243" s="17">
        <f ca="1" t="shared" si="1448"/>
        <v>41077.3741369558</v>
      </c>
      <c r="AR243" s="17">
        <f ca="1" t="shared" si="1449"/>
        <v>49689.6877067062</v>
      </c>
      <c r="AS243" s="17">
        <f ca="1" t="shared" si="1450"/>
        <v>53681.4045112199</v>
      </c>
      <c r="AT243" s="17">
        <f ca="1" t="shared" si="1451"/>
        <v>85077.5962156566</v>
      </c>
      <c r="AU243" s="17">
        <f ca="1">AP243*'Ejercicio 3 - TIR'!$D$5</f>
        <v>11474.8426640445</v>
      </c>
      <c r="AV243" s="17">
        <f ca="1">AQ243*'Ejercicio 3 - TIR'!$D$5</f>
        <v>20538.6870684779</v>
      </c>
      <c r="AW243" s="17">
        <f ca="1">AR243*'Ejercicio 3 - TIR'!$D$5</f>
        <v>24844.8438533531</v>
      </c>
      <c r="AX243" s="17">
        <f ca="1">AS243*'Ejercicio 3 - TIR'!$D$5</f>
        <v>26840.70225561</v>
      </c>
      <c r="AY243" s="17">
        <f ca="1">AT243*'Ejercicio 3 - TIR'!$D$5</f>
        <v>42538.7981078283</v>
      </c>
      <c r="AZ243" s="17">
        <f ca="1" t="shared" ref="AZ243:BD243" si="1803">AJ243-AU243-AE243</f>
        <v>21192.733162046</v>
      </c>
      <c r="BA243" s="17">
        <f ca="1" t="shared" si="1803"/>
        <v>29656.466979916</v>
      </c>
      <c r="BB243" s="17">
        <f ca="1" t="shared" si="1803"/>
        <v>32919.6516201049</v>
      </c>
      <c r="BC243" s="17">
        <f ca="1" t="shared" si="1803"/>
        <v>33508.8474737572</v>
      </c>
      <c r="BD243" s="17">
        <f ca="1" t="shared" si="1803"/>
        <v>47531.4030879926</v>
      </c>
      <c r="BE243" s="17">
        <f ca="1" t="shared" ref="BE243:BI243" si="1804">AZ243/Z243</f>
        <v>18635.4789164363</v>
      </c>
      <c r="BF243" s="17">
        <f ca="1" t="shared" si="1804"/>
        <v>23038.5343290999</v>
      </c>
      <c r="BG243" s="17">
        <f ca="1" t="shared" si="1804"/>
        <v>21265.8989386565</v>
      </c>
      <c r="BH243" s="17">
        <f ca="1" t="shared" si="1804"/>
        <v>17639.2731812492</v>
      </c>
      <c r="BI243" s="17">
        <f ca="1" t="shared" si="1804"/>
        <v>20500.3614589418</v>
      </c>
      <c r="BJ243" s="17">
        <f ca="1" t="shared" si="1454"/>
        <v>76857.3931064173</v>
      </c>
      <c r="BK243" s="17">
        <f ca="1" t="shared" si="1455"/>
        <v>33078.3109524456</v>
      </c>
      <c r="BL243" s="17">
        <f ca="1" t="shared" si="1456"/>
        <v>109935.704058863</v>
      </c>
      <c r="BM243" s="17">
        <f ca="1">BK243*'Ejercicio 3 - TIR'!$D$5</f>
        <v>16539.1554762228</v>
      </c>
      <c r="BN243" s="17">
        <f ca="1" t="shared" si="1457"/>
        <v>93396.5485826401</v>
      </c>
      <c r="BO243" s="17">
        <f ca="1" t="shared" si="1458"/>
        <v>40282.0636583612</v>
      </c>
      <c r="BP243" s="17">
        <f ca="1" t="shared" si="1459"/>
        <v>-104482.31425363</v>
      </c>
      <c r="BQ243" s="17">
        <f ca="1" t="shared" ref="BQ243:BT243" si="1805">BE243</f>
        <v>18635.4789164363</v>
      </c>
      <c r="BR243" s="17">
        <f ca="1" t="shared" si="1805"/>
        <v>23038.5343290999</v>
      </c>
      <c r="BS243" s="17">
        <f ca="1" t="shared" si="1805"/>
        <v>21265.8989386565</v>
      </c>
      <c r="BT243" s="17">
        <f ca="1" t="shared" si="1805"/>
        <v>17639.2731812492</v>
      </c>
      <c r="BU243" s="17">
        <f ca="1" t="shared" si="1461"/>
        <v>60782.425117303</v>
      </c>
      <c r="BV243" s="19">
        <f ca="1" t="shared" si="1462"/>
        <v>9.13245375567961</v>
      </c>
    </row>
    <row r="244" ht="15" customHeight="1" spans="1:74">
      <c r="A244" s="15">
        <v>243</v>
      </c>
      <c r="B244" s="16">
        <f ca="1" t="shared" ref="B244:F244" si="1806">RAND()</f>
        <v>0.880301306407276</v>
      </c>
      <c r="C244" s="17">
        <f ca="1">IF(B244&lt;=('Ejercicio 3 - TIR'!$D$13-'Ejercicio 3 - TIR'!$C$13)/('Ejercicio 3 - TIR'!$E$13-'Ejercicio 3 - TIR'!$C$13),'Ejercicio 3 - TIR'!$C$13+SQRT(('Ejercicio 3 - TIR'!$E$13-'Ejercicio 3 - TIR'!$C$13)*('Ejercicio 3 - TIR'!$D$13-'Ejercicio 3 - TIR'!$C$13)*B244),'Ejercicio 3 - TIR'!$E$13-SQRT(('Ejercicio 3 - TIR'!$E$13-'Ejercicio 3 - TIR'!$C$13)*('Ejercicio 3 - TIR'!$E$13-'Ejercicio 3 - TIR'!$D$13)*(1-B244)))</f>
        <v>88015.0747890832</v>
      </c>
      <c r="D244" s="16">
        <f ca="1" t="shared" si="1806"/>
        <v>0.363791734375585</v>
      </c>
      <c r="E244" s="17">
        <f ca="1">IF(D244&lt;=('Ejercicio 3 - TIR'!$D$14-'Ejercicio 3 - TIR'!$C$14)/('Ejercicio 3 - TIR'!$E$14-'Ejercicio 3 - TIR'!$C$14),'Ejercicio 3 - TIR'!$C$14+SQRT(('Ejercicio 3 - TIR'!$E$14-'Ejercicio 3 - TIR'!$C$14)*('Ejercicio 3 - TIR'!$D$14-'Ejercicio 3 - TIR'!$C$14)*D244),'Ejercicio 3 - TIR'!$E$14-SQRT(('Ejercicio 3 - TIR'!$E$14-'Ejercicio 3 - TIR'!$C$14)*('Ejercicio 3 - TIR'!$E$14-'Ejercicio 3 - TIR'!$D$14)*(1-D244)))</f>
        <v>30231.1085662875</v>
      </c>
      <c r="F244" s="16">
        <f ca="1" t="shared" si="1806"/>
        <v>0.0884674394480922</v>
      </c>
      <c r="G244" s="17">
        <f ca="1">IF(F244&lt;=('Ejercicio 3 - TIR'!$D$18-'Ejercicio 3 - TIR'!$C$18)/('Ejercicio 3 - TIR'!$E$18-'Ejercicio 3 - TIR'!$C$18),'Ejercicio 3 - TIR'!$C$18+SQRT(('Ejercicio 3 - TIR'!$E$18-'Ejercicio 3 - TIR'!$C$18)*('Ejercicio 3 - TIR'!$D$18-'Ejercicio 3 - TIR'!$C$18)*F244),'Ejercicio 3 - TIR'!$E$18-SQRT(('Ejercicio 3 - TIR'!$E$18-'Ejercicio 3 - TIR'!$C$18)*('Ejercicio 3 - TIR'!$E$18-'Ejercicio 3 - TIR'!$D$18)*(1-F244)))</f>
        <v>33642.8170304332</v>
      </c>
      <c r="H244" s="16">
        <f ca="1" t="shared" ref="H244:L244" si="1807">RAND()</f>
        <v>0.188959607923912</v>
      </c>
      <c r="I244" s="17">
        <f ca="1">IF(H244&lt;=('Ejercicio 3 - TIR'!$D$18-'Ejercicio 3 - TIR'!$C$18)/('Ejercicio 3 - TIR'!$E$18-'Ejercicio 3 - TIR'!$C$18),'Ejercicio 3 - TIR'!$C$18+SQRT(('Ejercicio 3 - TIR'!$E$18-'Ejercicio 3 - TIR'!$C$18)*('Ejercicio 3 - TIR'!$D$18-'Ejercicio 3 - TIR'!$C$18)*H244),'Ejercicio 3 - TIR'!$E$18-SQRT(('Ejercicio 3 - TIR'!$E$18-'Ejercicio 3 - TIR'!$C$18)*('Ejercicio 3 - TIR'!$E$18-'Ejercicio 3 - TIR'!$D$18)*(1-H244)))</f>
        <v>35323.9028154716</v>
      </c>
      <c r="J244" s="16">
        <f ca="1" t="shared" si="1807"/>
        <v>0.988559932524763</v>
      </c>
      <c r="K244" s="17">
        <f ca="1">IF(J244&lt;=('Ejercicio 3 - TIR'!$D$18-'Ejercicio 3 - TIR'!$C$18)/('Ejercicio 3 - TIR'!$E$18-'Ejercicio 3 - TIR'!$C$18),'Ejercicio 3 - TIR'!$C$18+SQRT(('Ejercicio 3 - TIR'!$E$18-'Ejercicio 3 - TIR'!$C$18)*('Ejercicio 3 - TIR'!$D$18-'Ejercicio 3 - TIR'!$C$18)*J244),'Ejercicio 3 - TIR'!$E$18-SQRT(('Ejercicio 3 - TIR'!$E$18-'Ejercicio 3 - TIR'!$C$18)*('Ejercicio 3 - TIR'!$E$18-'Ejercicio 3 - TIR'!$D$18)*(1-J244)))</f>
        <v>44073.7143741573</v>
      </c>
      <c r="L244" s="16">
        <f ca="1" t="shared" si="1807"/>
        <v>0.685531900369726</v>
      </c>
      <c r="M244" s="17">
        <f ca="1">IF(L244&lt;=('Ejercicio 3 - TIR'!$D$18-'Ejercicio 3 - TIR'!$C$18)/('Ejercicio 3 - TIR'!$E$18-'Ejercicio 3 - TIR'!$C$18),'Ejercicio 3 - TIR'!$C$18+SQRT(('Ejercicio 3 - TIR'!$E$18-'Ejercicio 3 - TIR'!$C$18)*('Ejercicio 3 - TIR'!$D$18-'Ejercicio 3 - TIR'!$C$18)*L244),'Ejercicio 3 - TIR'!$E$18-SQRT(('Ejercicio 3 - TIR'!$E$18-'Ejercicio 3 - TIR'!$C$18)*('Ejercicio 3 - TIR'!$E$18-'Ejercicio 3 - TIR'!$D$18)*(1-L244)))</f>
        <v>40143.549910452</v>
      </c>
      <c r="N244" s="16">
        <f ca="1" t="shared" ref="N244:R244" si="1808">RAND()</f>
        <v>0.335582540571715</v>
      </c>
      <c r="O244" s="17">
        <f ca="1">IF(N244&lt;=('Ejercicio 3 - TIR'!$D$18-'Ejercicio 3 - TIR'!$C$18)/('Ejercicio 3 - TIR'!$E$18-'Ejercicio 3 - TIR'!$C$18),'Ejercicio 3 - TIR'!$C$18+SQRT(('Ejercicio 3 - TIR'!$E$18-'Ejercicio 3 - TIR'!$C$18)*('Ejercicio 3 - TIR'!$D$18-'Ejercicio 3 - TIR'!$C$18)*N244),'Ejercicio 3 - TIR'!$E$18-SQRT(('Ejercicio 3 - TIR'!$E$18-'Ejercicio 3 - TIR'!$C$18)*('Ejercicio 3 - TIR'!$E$18-'Ejercicio 3 - TIR'!$D$18)*(1-N244)))</f>
        <v>37094.8841488609</v>
      </c>
      <c r="P244" s="16">
        <f ca="1" t="shared" si="1808"/>
        <v>0.231390292562422</v>
      </c>
      <c r="Q244" s="18">
        <f ca="1">IF(P244&lt;=('Ejercicio 3 - TIR'!$D$22-'Ejercicio 3 - TIR'!$C$22)/('Ejercicio 3 - TIR'!$E$22-'Ejercicio 3 - TIR'!$C$22),'Ejercicio 3 - TIR'!$C$22+SQRT(('Ejercicio 3 - TIR'!$E$22-'Ejercicio 3 - TIR'!$C$22)*('Ejercicio 3 - TIR'!$D$22-'Ejercicio 3 - TIR'!$C$22)*P244),'Ejercicio 3 - TIR'!$E$22-SQRT(('Ejercicio 3 - TIR'!$E$22-'Ejercicio 3 - TIR'!$C$22)*('Ejercicio 3 - TIR'!$E$22-'Ejercicio 3 - TIR'!$D$22)*(1-P244)))</f>
        <v>0.140408393533357</v>
      </c>
      <c r="R244" s="16">
        <f ca="1" t="shared" si="1808"/>
        <v>0.136521144692348</v>
      </c>
      <c r="S244" s="18">
        <f ca="1">IF(R244&lt;=('Ejercicio 3 - TIR'!$D$23-'Ejercicio 3 - TIR'!$C$23)/('Ejercicio 3 - TIR'!$E$23-'Ejercicio 3 - TIR'!$C$23),'Ejercicio 3 - TIR'!$C$23+SQRT(('Ejercicio 3 - TIR'!$E$23-'Ejercicio 3 - TIR'!$C$23)*('Ejercicio 3 - TIR'!$D$23-'Ejercicio 3 - TIR'!$C$23)*R244),'Ejercicio 3 - TIR'!$E$23-SQRT(('Ejercicio 3 - TIR'!$E$23-'Ejercicio 3 - TIR'!$C$23)*('Ejercicio 3 - TIR'!$E$23-'Ejercicio 3 - TIR'!$D$23)*(1-R244)))</f>
        <v>0.135676034589341</v>
      </c>
      <c r="T244" s="16">
        <f ca="1" t="shared" ref="T244:X244" si="1809">RAND()</f>
        <v>0.383081105736993</v>
      </c>
      <c r="U244" s="18">
        <f ca="1">IF(T244&lt;=('Ejercicio 3 - TIR'!$D$24-'Ejercicio 3 - TIR'!$C$24)/('Ejercicio 3 - TIR'!$E$24-'Ejercicio 3 - TIR'!$C$24),'Ejercicio 3 - TIR'!$C$24+SQRT(('Ejercicio 3 - TIR'!$E$24-'Ejercicio 3 - TIR'!$C$24)*('Ejercicio 3 - TIR'!$D$24-'Ejercicio 3 - TIR'!$C$24)*T244),'Ejercicio 3 - TIR'!$E$24-SQRT(('Ejercicio 3 - TIR'!$E$24-'Ejercicio 3 - TIR'!$C$24)*('Ejercicio 3 - TIR'!$E$24-'Ejercicio 3 - TIR'!$D$24)*(1-T244)))</f>
        <v>0.178363186034853</v>
      </c>
      <c r="V244" s="16">
        <f ca="1" t="shared" si="1809"/>
        <v>0.29070031504108</v>
      </c>
      <c r="W244" s="18">
        <f ca="1">IF(V244&lt;=('Ejercicio 3 - TIR'!$D$25-'Ejercicio 3 - TIR'!$C$25)/('Ejercicio 3 - TIR'!$E$25-'Ejercicio 3 - TIR'!$C$25),'Ejercicio 3 - TIR'!$C$25+SQRT(('Ejercicio 3 - TIR'!$E$25-'Ejercicio 3 - TIR'!$C$25)*('Ejercicio 3 - TIR'!$D$25-'Ejercicio 3 - TIR'!$C$25)*V244),'Ejercicio 3 - TIR'!$E$25-SQRT(('Ejercicio 3 - TIR'!$E$25-'Ejercicio 3 - TIR'!$C$25)*('Ejercicio 3 - TIR'!$E$25-'Ejercicio 3 - TIR'!$D$25)*(1-V244)))</f>
        <v>0.200174816634997</v>
      </c>
      <c r="X244" s="16">
        <f ca="1" t="shared" si="1809"/>
        <v>0.348946115809576</v>
      </c>
      <c r="Y244" s="18">
        <f ca="1">IF(X244&lt;=('Ejercicio 3 - TIR'!$D$26-'Ejercicio 3 - TIR'!$C$26)/('Ejercicio 3 - TIR'!$E$26-'Ejercicio 3 - TIR'!$C$26),'Ejercicio 3 - TIR'!$C$26+SQRT(('Ejercicio 3 - TIR'!$E$26-'Ejercicio 3 - TIR'!$C$26)*('Ejercicio 3 - TIR'!$D$26-'Ejercicio 3 - TIR'!$C$26)*X244),'Ejercicio 3 - TIR'!$E$26-SQRT(('Ejercicio 3 - TIR'!$E$26-'Ejercicio 3 - TIR'!$C$26)*('Ejercicio 3 - TIR'!$E$26-'Ejercicio 3 - TIR'!$D$26)*(1-X244)))</f>
        <v>0.220706737527538</v>
      </c>
      <c r="Z244" s="16">
        <f ca="1" t="shared" si="1432"/>
        <v>1.14040839353336</v>
      </c>
      <c r="AA244" s="16">
        <f ca="1" t="shared" si="1433"/>
        <v>1.29513448218036</v>
      </c>
      <c r="AB244" s="16">
        <f ca="1" t="shared" si="1434"/>
        <v>1.52613879476565</v>
      </c>
      <c r="AC244" s="16">
        <f ca="1" t="shared" si="1435"/>
        <v>1.83163334816742</v>
      </c>
      <c r="AD244" s="16">
        <f ca="1" t="shared" si="1436"/>
        <v>2.23588716878809</v>
      </c>
      <c r="AE244" s="15">
        <f ca="1" t="shared" si="1437"/>
        <v>4244.70138852492</v>
      </c>
      <c r="AF244" s="15">
        <f ca="1" t="shared" si="1438"/>
        <v>4820.60564093586</v>
      </c>
      <c r="AG244" s="15">
        <f ca="1" t="shared" si="1439"/>
        <v>5680.42422167076</v>
      </c>
      <c r="AH244" s="15">
        <f ca="1" t="shared" si="1440"/>
        <v>6817.5020986527</v>
      </c>
      <c r="AI244" s="15">
        <f ca="1" t="shared" si="1441"/>
        <v>8322.17074493348</v>
      </c>
      <c r="AJ244" s="17">
        <f ca="1" t="shared" si="1442"/>
        <v>38366.5509236129</v>
      </c>
      <c r="AK244" s="17">
        <f ca="1" t="shared" si="1443"/>
        <v>45749.2045815053</v>
      </c>
      <c r="AL244" s="17">
        <f ca="1" t="shared" si="1444"/>
        <v>67262.6053358221</v>
      </c>
      <c r="AM244" s="17">
        <f ca="1" t="shared" si="1445"/>
        <v>73528.2647298073</v>
      </c>
      <c r="AN244" s="17">
        <f ca="1" t="shared" si="1446"/>
        <v>82939.9754961189</v>
      </c>
      <c r="AO244" s="17">
        <f ca="1">C244/'Ejercicio 3 - TIR'!$D$7</f>
        <v>17603.0149578166</v>
      </c>
      <c r="AP244" s="17">
        <f ca="1" t="shared" si="1447"/>
        <v>20763.5359657963</v>
      </c>
      <c r="AQ244" s="17">
        <f ca="1" t="shared" si="1448"/>
        <v>28146.1896236887</v>
      </c>
      <c r="AR244" s="17">
        <f ca="1" t="shared" si="1449"/>
        <v>49659.5903780054</v>
      </c>
      <c r="AS244" s="17">
        <f ca="1" t="shared" si="1450"/>
        <v>55925.2497719906</v>
      </c>
      <c r="AT244" s="17">
        <f ca="1" t="shared" si="1451"/>
        <v>65336.9605383023</v>
      </c>
      <c r="AU244" s="17">
        <f ca="1">AP244*'Ejercicio 3 - TIR'!$D$5</f>
        <v>10381.7679828981</v>
      </c>
      <c r="AV244" s="17">
        <f ca="1">AQ244*'Ejercicio 3 - TIR'!$D$5</f>
        <v>14073.0948118444</v>
      </c>
      <c r="AW244" s="17">
        <f ca="1">AR244*'Ejercicio 3 - TIR'!$D$5</f>
        <v>24829.7951890027</v>
      </c>
      <c r="AX244" s="17">
        <f ca="1">AS244*'Ejercicio 3 - TIR'!$D$5</f>
        <v>27962.6248859953</v>
      </c>
      <c r="AY244" s="17">
        <f ca="1">AT244*'Ejercicio 3 - TIR'!$D$5</f>
        <v>32668.4802691511</v>
      </c>
      <c r="AZ244" s="17">
        <f ca="1" t="shared" ref="AZ244:BD244" si="1810">AJ244-AU244-AE244</f>
        <v>23740.0815521899</v>
      </c>
      <c r="BA244" s="17">
        <f ca="1" t="shared" si="1810"/>
        <v>26855.5041287251</v>
      </c>
      <c r="BB244" s="17">
        <f ca="1" t="shared" si="1810"/>
        <v>36752.3859251486</v>
      </c>
      <c r="BC244" s="17">
        <f ca="1" t="shared" si="1810"/>
        <v>38748.1377451593</v>
      </c>
      <c r="BD244" s="17">
        <f ca="1" t="shared" si="1810"/>
        <v>41949.3244820343</v>
      </c>
      <c r="BE244" s="17">
        <f ca="1" t="shared" ref="BE244:BI244" si="1811">AZ244/Z244</f>
        <v>20817.1753968202</v>
      </c>
      <c r="BF244" s="17">
        <f ca="1" t="shared" si="1811"/>
        <v>20735.6876820342</v>
      </c>
      <c r="BG244" s="17">
        <f ca="1" t="shared" si="1811"/>
        <v>24081.9419905987</v>
      </c>
      <c r="BH244" s="17">
        <f ca="1" t="shared" si="1811"/>
        <v>21154.964111091</v>
      </c>
      <c r="BI244" s="17">
        <f ca="1" t="shared" si="1811"/>
        <v>18761.8253137397</v>
      </c>
      <c r="BJ244" s="17">
        <f ca="1" t="shared" si="1454"/>
        <v>67593.347741602</v>
      </c>
      <c r="BK244" s="17">
        <f ca="1" t="shared" si="1455"/>
        <v>39358.3552761671</v>
      </c>
      <c r="BL244" s="17">
        <f ca="1" t="shared" si="1456"/>
        <v>106951.703017769</v>
      </c>
      <c r="BM244" s="17">
        <f ca="1">BK244*'Ejercicio 3 - TIR'!$D$5</f>
        <v>19679.1776380836</v>
      </c>
      <c r="BN244" s="17">
        <f ca="1" t="shared" si="1457"/>
        <v>87272.5253796855</v>
      </c>
      <c r="BO244" s="17">
        <f ca="1" t="shared" si="1458"/>
        <v>39032.6160451958</v>
      </c>
      <c r="BP244" s="17">
        <f ca="1" t="shared" si="1459"/>
        <v>-118246.183355371</v>
      </c>
      <c r="BQ244" s="17">
        <f ca="1" t="shared" ref="BQ244:BT244" si="1812">BE244</f>
        <v>20817.1753968202</v>
      </c>
      <c r="BR244" s="17">
        <f ca="1" t="shared" si="1812"/>
        <v>20735.6876820342</v>
      </c>
      <c r="BS244" s="17">
        <f ca="1" t="shared" si="1812"/>
        <v>24081.9419905987</v>
      </c>
      <c r="BT244" s="17">
        <f ca="1" t="shared" si="1812"/>
        <v>21154.964111091</v>
      </c>
      <c r="BU244" s="17">
        <f ca="1" t="shared" si="1461"/>
        <v>57794.4413589355</v>
      </c>
      <c r="BV244" s="19">
        <f ca="1" t="shared" si="1462"/>
        <v>6.00293889091341</v>
      </c>
    </row>
    <row r="245" ht="15" customHeight="1" spans="1:74">
      <c r="A245" s="15">
        <v>244</v>
      </c>
      <c r="B245" s="16">
        <f ca="1" t="shared" ref="B245:F245" si="1813">RAND()</f>
        <v>0.444469085046617</v>
      </c>
      <c r="C245" s="17">
        <f ca="1">IF(B245&lt;=('Ejercicio 3 - TIR'!$D$13-'Ejercicio 3 - TIR'!$C$13)/('Ejercicio 3 - TIR'!$E$13-'Ejercicio 3 - TIR'!$C$13),'Ejercicio 3 - TIR'!$C$13+SQRT(('Ejercicio 3 - TIR'!$E$13-'Ejercicio 3 - TIR'!$C$13)*('Ejercicio 3 - TIR'!$D$13-'Ejercicio 3 - TIR'!$C$13)*B245),'Ejercicio 3 - TIR'!$E$13-SQRT(('Ejercicio 3 - TIR'!$E$13-'Ejercicio 3 - TIR'!$C$13)*('Ejercicio 3 - TIR'!$E$13-'Ejercicio 3 - TIR'!$D$13)*(1-B245)))</f>
        <v>74180.6836274842</v>
      </c>
      <c r="D245" s="16">
        <f ca="1" t="shared" si="1813"/>
        <v>0.934811402310933</v>
      </c>
      <c r="E245" s="17">
        <f ca="1">IF(D245&lt;=('Ejercicio 3 - TIR'!$D$14-'Ejercicio 3 - TIR'!$C$14)/('Ejercicio 3 - TIR'!$E$14-'Ejercicio 3 - TIR'!$C$14),'Ejercicio 3 - TIR'!$C$14+SQRT(('Ejercicio 3 - TIR'!$E$14-'Ejercicio 3 - TIR'!$C$14)*('Ejercicio 3 - TIR'!$D$14-'Ejercicio 3 - TIR'!$C$14)*D245),'Ejercicio 3 - TIR'!$E$14-SQRT(('Ejercicio 3 - TIR'!$E$14-'Ejercicio 3 - TIR'!$C$14)*('Ejercicio 3 - TIR'!$E$14-'Ejercicio 3 - TIR'!$D$14)*(1-D245)))</f>
        <v>36872.9743120083</v>
      </c>
      <c r="F245" s="16">
        <f ca="1" t="shared" si="1813"/>
        <v>0.393534903742241</v>
      </c>
      <c r="G245" s="17">
        <f ca="1">IF(F245&lt;=('Ejercicio 3 - TIR'!$D$18-'Ejercicio 3 - TIR'!$C$18)/('Ejercicio 3 - TIR'!$E$18-'Ejercicio 3 - TIR'!$C$18),'Ejercicio 3 - TIR'!$C$18+SQRT(('Ejercicio 3 - TIR'!$E$18-'Ejercicio 3 - TIR'!$C$18)*('Ejercicio 3 - TIR'!$D$18-'Ejercicio 3 - TIR'!$C$18)*F245),'Ejercicio 3 - TIR'!$E$18-SQRT(('Ejercicio 3 - TIR'!$E$18-'Ejercicio 3 - TIR'!$C$18)*('Ejercicio 3 - TIR'!$E$18-'Ejercicio 3 - TIR'!$D$18)*(1-F245)))</f>
        <v>37683.1136631795</v>
      </c>
      <c r="H245" s="16">
        <f ca="1" t="shared" ref="H245:L245" si="1814">RAND()</f>
        <v>0.909179564358688</v>
      </c>
      <c r="I245" s="17">
        <f ca="1">IF(H245&lt;=('Ejercicio 3 - TIR'!$D$18-'Ejercicio 3 - TIR'!$C$18)/('Ejercicio 3 - TIR'!$E$18-'Ejercicio 3 - TIR'!$C$18),'Ejercicio 3 - TIR'!$C$18+SQRT(('Ejercicio 3 - TIR'!$E$18-'Ejercicio 3 - TIR'!$C$18)*('Ejercicio 3 - TIR'!$D$18-'Ejercicio 3 - TIR'!$C$18)*H245),'Ejercicio 3 - TIR'!$E$18-SQRT(('Ejercicio 3 - TIR'!$E$18-'Ejercicio 3 - TIR'!$C$18)*('Ejercicio 3 - TIR'!$E$18-'Ejercicio 3 - TIR'!$D$18)*(1-H245)))</f>
        <v>42390.1086855774</v>
      </c>
      <c r="J245" s="16">
        <f ca="1" t="shared" si="1814"/>
        <v>0.711603950370793</v>
      </c>
      <c r="K245" s="17">
        <f ca="1">IF(J245&lt;=('Ejercicio 3 - TIR'!$D$18-'Ejercicio 3 - TIR'!$C$18)/('Ejercicio 3 - TIR'!$E$18-'Ejercicio 3 - TIR'!$C$18),'Ejercicio 3 - TIR'!$C$18+SQRT(('Ejercicio 3 - TIR'!$E$18-'Ejercicio 3 - TIR'!$C$18)*('Ejercicio 3 - TIR'!$D$18-'Ejercicio 3 - TIR'!$C$18)*J245),'Ejercicio 3 - TIR'!$E$18-SQRT(('Ejercicio 3 - TIR'!$E$18-'Ejercicio 3 - TIR'!$C$18)*('Ejercicio 3 - TIR'!$E$18-'Ejercicio 3 - TIR'!$D$18)*(1-J245)))</f>
        <v>40349.225470721</v>
      </c>
      <c r="L245" s="16">
        <f ca="1" t="shared" si="1814"/>
        <v>0.110879153715004</v>
      </c>
      <c r="M245" s="17">
        <f ca="1">IF(L245&lt;=('Ejercicio 3 - TIR'!$D$18-'Ejercicio 3 - TIR'!$C$18)/('Ejercicio 3 - TIR'!$E$18-'Ejercicio 3 - TIR'!$C$18),'Ejercicio 3 - TIR'!$C$18+SQRT(('Ejercicio 3 - TIR'!$E$18-'Ejercicio 3 - TIR'!$C$18)*('Ejercicio 3 - TIR'!$D$18-'Ejercicio 3 - TIR'!$C$18)*L245),'Ejercicio 3 - TIR'!$E$18-SQRT(('Ejercicio 3 - TIR'!$E$18-'Ejercicio 3 - TIR'!$C$18)*('Ejercicio 3 - TIR'!$E$18-'Ejercicio 3 - TIR'!$D$18)*(1-L245)))</f>
        <v>34078.2193488397</v>
      </c>
      <c r="N245" s="16">
        <f ca="1" t="shared" ref="N245:R245" si="1815">RAND()</f>
        <v>0.72356406316284</v>
      </c>
      <c r="O245" s="17">
        <f ca="1">IF(N245&lt;=('Ejercicio 3 - TIR'!$D$18-'Ejercicio 3 - TIR'!$C$18)/('Ejercicio 3 - TIR'!$E$18-'Ejercicio 3 - TIR'!$C$18),'Ejercicio 3 - TIR'!$C$18+SQRT(('Ejercicio 3 - TIR'!$E$18-'Ejercicio 3 - TIR'!$C$18)*('Ejercicio 3 - TIR'!$D$18-'Ejercicio 3 - TIR'!$C$18)*N245),'Ejercicio 3 - TIR'!$E$18-SQRT(('Ejercicio 3 - TIR'!$E$18-'Ejercicio 3 - TIR'!$C$18)*('Ejercicio 3 - TIR'!$E$18-'Ejercicio 3 - TIR'!$D$18)*(1-N245)))</f>
        <v>40446.6830482837</v>
      </c>
      <c r="P245" s="16">
        <f ca="1" t="shared" si="1815"/>
        <v>0.783954655931616</v>
      </c>
      <c r="Q245" s="18">
        <f ca="1">IF(P245&lt;=('Ejercicio 3 - TIR'!$D$22-'Ejercicio 3 - TIR'!$C$22)/('Ejercicio 3 - TIR'!$E$22-'Ejercicio 3 - TIR'!$C$22),'Ejercicio 3 - TIR'!$C$22+SQRT(('Ejercicio 3 - TIR'!$E$22-'Ejercicio 3 - TIR'!$C$22)*('Ejercicio 3 - TIR'!$D$22-'Ejercicio 3 - TIR'!$C$22)*P245),'Ejercicio 3 - TIR'!$E$22-SQRT(('Ejercicio 3 - TIR'!$E$22-'Ejercicio 3 - TIR'!$C$22)*('Ejercicio 3 - TIR'!$E$22-'Ejercicio 3 - TIR'!$D$22)*(1-P245)))</f>
        <v>0.16027991837433</v>
      </c>
      <c r="R245" s="16">
        <f ca="1" t="shared" si="1815"/>
        <v>0.534763652571893</v>
      </c>
      <c r="S245" s="18">
        <f ca="1">IF(R245&lt;=('Ejercicio 3 - TIR'!$D$23-'Ejercicio 3 - TIR'!$C$23)/('Ejercicio 3 - TIR'!$E$23-'Ejercicio 3 - TIR'!$C$23),'Ejercicio 3 - TIR'!$C$23+SQRT(('Ejercicio 3 - TIR'!$E$23-'Ejercicio 3 - TIR'!$C$23)*('Ejercicio 3 - TIR'!$D$23-'Ejercicio 3 - TIR'!$C$23)*R245),'Ejercicio 3 - TIR'!$E$23-SQRT(('Ejercicio 3 - TIR'!$E$23-'Ejercicio 3 - TIR'!$C$23)*('Ejercicio 3 - TIR'!$E$23-'Ejercicio 3 - TIR'!$D$23)*(1-R245)))</f>
        <v>0.151061696225062</v>
      </c>
      <c r="T245" s="16">
        <f ca="1" t="shared" ref="T245:X245" si="1816">RAND()</f>
        <v>0.34053480267295</v>
      </c>
      <c r="U245" s="18">
        <f ca="1">IF(T245&lt;=('Ejercicio 3 - TIR'!$D$24-'Ejercicio 3 - TIR'!$C$24)/('Ejercicio 3 - TIR'!$E$24-'Ejercicio 3 - TIR'!$C$24),'Ejercicio 3 - TIR'!$C$24+SQRT(('Ejercicio 3 - TIR'!$E$24-'Ejercicio 3 - TIR'!$C$24)*('Ejercicio 3 - TIR'!$D$24-'Ejercicio 3 - TIR'!$C$24)*T245),'Ejercicio 3 - TIR'!$E$24-SQRT(('Ejercicio 3 - TIR'!$E$24-'Ejercicio 3 - TIR'!$C$24)*('Ejercicio 3 - TIR'!$E$24-'Ejercicio 3 - TIR'!$D$24)*(1-T245)))</f>
        <v>0.176741785385669</v>
      </c>
      <c r="V245" s="16">
        <f ca="1" t="shared" si="1816"/>
        <v>0.622384924469997</v>
      </c>
      <c r="W245" s="18">
        <f ca="1">IF(V245&lt;=('Ejercicio 3 - TIR'!$D$25-'Ejercicio 3 - TIR'!$C$25)/('Ejercicio 3 - TIR'!$E$25-'Ejercicio 3 - TIR'!$C$25),'Ejercicio 3 - TIR'!$C$25+SQRT(('Ejercicio 3 - TIR'!$E$25-'Ejercicio 3 - TIR'!$C$25)*('Ejercicio 3 - TIR'!$D$25-'Ejercicio 3 - TIR'!$C$25)*V245),'Ejercicio 3 - TIR'!$E$25-SQRT(('Ejercicio 3 - TIR'!$E$25-'Ejercicio 3 - TIR'!$C$25)*('Ejercicio 3 - TIR'!$E$25-'Ejercicio 3 - TIR'!$D$25)*(1-V245)))</f>
        <v>0.213645457445389</v>
      </c>
      <c r="X245" s="16">
        <f ca="1" t="shared" si="1816"/>
        <v>0.270400184361544</v>
      </c>
      <c r="Y245" s="18">
        <f ca="1">IF(X245&lt;=('Ejercicio 3 - TIR'!$D$26-'Ejercicio 3 - TIR'!$C$26)/('Ejercicio 3 - TIR'!$E$26-'Ejercicio 3 - TIR'!$C$26),'Ejercicio 3 - TIR'!$C$26+SQRT(('Ejercicio 3 - TIR'!$E$26-'Ejercicio 3 - TIR'!$C$26)*('Ejercicio 3 - TIR'!$D$26-'Ejercicio 3 - TIR'!$C$26)*X245),'Ejercicio 3 - TIR'!$E$26-SQRT(('Ejercicio 3 - TIR'!$E$26-'Ejercicio 3 - TIR'!$C$26)*('Ejercicio 3 - TIR'!$E$26-'Ejercicio 3 - TIR'!$D$26)*(1-X245)))</f>
        <v>0.21702000180933</v>
      </c>
      <c r="Z245" s="16">
        <f ca="1" t="shared" si="1432"/>
        <v>1.16027991837433</v>
      </c>
      <c r="AA245" s="16">
        <f ca="1" t="shared" si="1433"/>
        <v>1.33555377093983</v>
      </c>
      <c r="AB245" s="16">
        <f ca="1" t="shared" si="1434"/>
        <v>1.5716019288943</v>
      </c>
      <c r="AC245" s="16">
        <f ca="1" t="shared" si="1435"/>
        <v>1.90736754191498</v>
      </c>
      <c r="AD245" s="16">
        <f ca="1" t="shared" si="1436"/>
        <v>2.32130444931243</v>
      </c>
      <c r="AE245" s="15">
        <f ca="1" t="shared" si="1437"/>
        <v>5909.99731294745</v>
      </c>
      <c r="AF245" s="15">
        <f ca="1" t="shared" si="1438"/>
        <v>6802.77153172685</v>
      </c>
      <c r="AG245" s="15">
        <f ca="1" t="shared" si="1439"/>
        <v>8005.10551781506</v>
      </c>
      <c r="AH245" s="15">
        <f ca="1" t="shared" si="1440"/>
        <v>9715.35994806726</v>
      </c>
      <c r="AI245" s="15">
        <f ca="1" t="shared" si="1441"/>
        <v>11823.7873815751</v>
      </c>
      <c r="AJ245" s="17">
        <f ca="1" t="shared" si="1442"/>
        <v>43722.9600452046</v>
      </c>
      <c r="AK245" s="17">
        <f ca="1" t="shared" si="1443"/>
        <v>56614.2695055723</v>
      </c>
      <c r="AL245" s="17">
        <f ca="1" t="shared" si="1444"/>
        <v>63412.9205791762</v>
      </c>
      <c r="AM245" s="17">
        <f ca="1" t="shared" si="1445"/>
        <v>64999.689472236</v>
      </c>
      <c r="AN245" s="17">
        <f ca="1" t="shared" si="1446"/>
        <v>93889.0653199105</v>
      </c>
      <c r="AO245" s="17">
        <f ca="1">C245/'Ejercicio 3 - TIR'!$D$7</f>
        <v>14836.1367254968</v>
      </c>
      <c r="AP245" s="17">
        <f ca="1" t="shared" si="1447"/>
        <v>28886.8233197077</v>
      </c>
      <c r="AQ245" s="17">
        <f ca="1" t="shared" si="1448"/>
        <v>41778.1327800754</v>
      </c>
      <c r="AR245" s="17">
        <f ca="1" t="shared" si="1449"/>
        <v>48576.7838536793</v>
      </c>
      <c r="AS245" s="17">
        <f ca="1" t="shared" si="1450"/>
        <v>50163.5527467391</v>
      </c>
      <c r="AT245" s="17">
        <f ca="1" t="shared" si="1451"/>
        <v>79052.9285944136</v>
      </c>
      <c r="AU245" s="17">
        <f ca="1">AP245*'Ejercicio 3 - TIR'!$D$5</f>
        <v>14443.4116598539</v>
      </c>
      <c r="AV245" s="17">
        <f ca="1">AQ245*'Ejercicio 3 - TIR'!$D$5</f>
        <v>20889.0663900377</v>
      </c>
      <c r="AW245" s="17">
        <f ca="1">AR245*'Ejercicio 3 - TIR'!$D$5</f>
        <v>24288.3919268397</v>
      </c>
      <c r="AX245" s="17">
        <f ca="1">AS245*'Ejercicio 3 - TIR'!$D$5</f>
        <v>25081.7763733696</v>
      </c>
      <c r="AY245" s="17">
        <f ca="1">AT245*'Ejercicio 3 - TIR'!$D$5</f>
        <v>39526.4642972068</v>
      </c>
      <c r="AZ245" s="17">
        <f ca="1" t="shared" ref="AZ245:BD245" si="1817">AJ245-AU245-AE245</f>
        <v>23369.5510724033</v>
      </c>
      <c r="BA245" s="17">
        <f ca="1" t="shared" si="1817"/>
        <v>28922.4315838077</v>
      </c>
      <c r="BB245" s="17">
        <f ca="1" t="shared" si="1817"/>
        <v>31119.4231345215</v>
      </c>
      <c r="BC245" s="17">
        <f ca="1" t="shared" si="1817"/>
        <v>30202.5531507991</v>
      </c>
      <c r="BD245" s="17">
        <f ca="1" t="shared" si="1817"/>
        <v>42538.8136411285</v>
      </c>
      <c r="BE245" s="17">
        <f ca="1" t="shared" ref="BE245:BI245" si="1818">AZ245/Z245</f>
        <v>20141.304440696</v>
      </c>
      <c r="BF245" s="17">
        <f ca="1" t="shared" si="1818"/>
        <v>21655.7597403622</v>
      </c>
      <c r="BG245" s="17">
        <f ca="1" t="shared" si="1818"/>
        <v>19801.0848436763</v>
      </c>
      <c r="BH245" s="17">
        <f ca="1" t="shared" si="1818"/>
        <v>15834.6792042377</v>
      </c>
      <c r="BI245" s="17">
        <f ca="1" t="shared" si="1818"/>
        <v>18325.3918518653</v>
      </c>
      <c r="BJ245" s="17">
        <f ca="1" t="shared" si="1454"/>
        <v>85593.3993298476</v>
      </c>
      <c r="BK245" s="17">
        <f ca="1" t="shared" si="1455"/>
        <v>34439.1901915033</v>
      </c>
      <c r="BL245" s="17">
        <f ca="1" t="shared" si="1456"/>
        <v>120032.589521351</v>
      </c>
      <c r="BM245" s="17">
        <f ca="1">BK245*'Ejercicio 3 - TIR'!$D$5</f>
        <v>17219.5950957517</v>
      </c>
      <c r="BN245" s="17">
        <f ca="1" t="shared" si="1457"/>
        <v>102812.994425599</v>
      </c>
      <c r="BO245" s="17">
        <f ca="1" t="shared" si="1458"/>
        <v>44291.0426747567</v>
      </c>
      <c r="BP245" s="17">
        <f ca="1" t="shared" si="1459"/>
        <v>-111053.657939493</v>
      </c>
      <c r="BQ245" s="17">
        <f ca="1" t="shared" ref="BQ245:BT245" si="1819">BE245</f>
        <v>20141.304440696</v>
      </c>
      <c r="BR245" s="17">
        <f ca="1" t="shared" si="1819"/>
        <v>21655.7597403622</v>
      </c>
      <c r="BS245" s="17">
        <f ca="1" t="shared" si="1819"/>
        <v>19801.0848436763</v>
      </c>
      <c r="BT245" s="17">
        <f ca="1" t="shared" si="1819"/>
        <v>15834.6792042377</v>
      </c>
      <c r="BU245" s="17">
        <f ca="1" t="shared" si="1461"/>
        <v>62616.434526622</v>
      </c>
      <c r="BV245" s="19">
        <f ca="1" t="shared" si="1462"/>
        <v>6.87917410163303</v>
      </c>
    </row>
    <row r="246" ht="15" customHeight="1" spans="1:74">
      <c r="A246" s="15">
        <v>245</v>
      </c>
      <c r="B246" s="16">
        <f ca="1" t="shared" ref="B246:F246" si="1820">RAND()</f>
        <v>0.994284855506433</v>
      </c>
      <c r="C246" s="17">
        <f ca="1">IF(B246&lt;=('Ejercicio 3 - TIR'!$D$13-'Ejercicio 3 - TIR'!$C$13)/('Ejercicio 3 - TIR'!$E$13-'Ejercicio 3 - TIR'!$C$13),'Ejercicio 3 - TIR'!$C$13+SQRT(('Ejercicio 3 - TIR'!$E$13-'Ejercicio 3 - TIR'!$C$13)*('Ejercicio 3 - TIR'!$D$13-'Ejercicio 3 - TIR'!$C$13)*B246),'Ejercicio 3 - TIR'!$E$13-SQRT(('Ejercicio 3 - TIR'!$E$13-'Ejercicio 3 - TIR'!$C$13)*('Ejercicio 3 - TIR'!$E$13-'Ejercicio 3 - TIR'!$D$13)*(1-B246)))</f>
        <v>97381.1885535075</v>
      </c>
      <c r="D246" s="16">
        <f ca="1" t="shared" si="1820"/>
        <v>0.801768918851631</v>
      </c>
      <c r="E246" s="17">
        <f ca="1">IF(D246&lt;=('Ejercicio 3 - TIR'!$D$14-'Ejercicio 3 - TIR'!$C$14)/('Ejercicio 3 - TIR'!$E$14-'Ejercicio 3 - TIR'!$C$14),'Ejercicio 3 - TIR'!$C$14+SQRT(('Ejercicio 3 - TIR'!$E$14-'Ejercicio 3 - TIR'!$C$14)*('Ejercicio 3 - TIR'!$D$14-'Ejercicio 3 - TIR'!$C$14)*D246),'Ejercicio 3 - TIR'!$E$14-SQRT(('Ejercicio 3 - TIR'!$E$14-'Ejercicio 3 - TIR'!$C$14)*('Ejercicio 3 - TIR'!$E$14-'Ejercicio 3 - TIR'!$D$14)*(1-D246)))</f>
        <v>34547.0501403135</v>
      </c>
      <c r="F246" s="16">
        <f ca="1" t="shared" si="1820"/>
        <v>0.34470569603808</v>
      </c>
      <c r="G246" s="17">
        <f ca="1">IF(F246&lt;=('Ejercicio 3 - TIR'!$D$18-'Ejercicio 3 - TIR'!$C$18)/('Ejercicio 3 - TIR'!$E$18-'Ejercicio 3 - TIR'!$C$18),'Ejercicio 3 - TIR'!$C$18+SQRT(('Ejercicio 3 - TIR'!$E$18-'Ejercicio 3 - TIR'!$C$18)*('Ejercicio 3 - TIR'!$D$18-'Ejercicio 3 - TIR'!$C$18)*F246),'Ejercicio 3 - TIR'!$E$18-SQRT(('Ejercicio 3 - TIR'!$E$18-'Ejercicio 3 - TIR'!$C$18)*('Ejercicio 3 - TIR'!$E$18-'Ejercicio 3 - TIR'!$D$18)*(1-F246)))</f>
        <v>37190.6782994174</v>
      </c>
      <c r="H246" s="16">
        <f ca="1" t="shared" ref="H246:L246" si="1821">RAND()</f>
        <v>0.220889599061495</v>
      </c>
      <c r="I246" s="17">
        <f ca="1">IF(H246&lt;=('Ejercicio 3 - TIR'!$D$18-'Ejercicio 3 - TIR'!$C$18)/('Ejercicio 3 - TIR'!$E$18-'Ejercicio 3 - TIR'!$C$18),'Ejercicio 3 - TIR'!$C$18+SQRT(('Ejercicio 3 - TIR'!$E$18-'Ejercicio 3 - TIR'!$C$18)*('Ejercicio 3 - TIR'!$D$18-'Ejercicio 3 - TIR'!$C$18)*H246),'Ejercicio 3 - TIR'!$E$18-SQRT(('Ejercicio 3 - TIR'!$E$18-'Ejercicio 3 - TIR'!$C$18)*('Ejercicio 3 - TIR'!$E$18-'Ejercicio 3 - TIR'!$D$18)*(1-H246)))</f>
        <v>35756.1653780294</v>
      </c>
      <c r="J246" s="16">
        <f ca="1" t="shared" si="1821"/>
        <v>0.319155051653959</v>
      </c>
      <c r="K246" s="17">
        <f ca="1">IF(J246&lt;=('Ejercicio 3 - TIR'!$D$18-'Ejercicio 3 - TIR'!$C$18)/('Ejercicio 3 - TIR'!$E$18-'Ejercicio 3 - TIR'!$C$18),'Ejercicio 3 - TIR'!$C$18+SQRT(('Ejercicio 3 - TIR'!$E$18-'Ejercicio 3 - TIR'!$C$18)*('Ejercicio 3 - TIR'!$D$18-'Ejercicio 3 - TIR'!$C$18)*J246),'Ejercicio 3 - TIR'!$E$18-SQRT(('Ejercicio 3 - TIR'!$E$18-'Ejercicio 3 - TIR'!$C$18)*('Ejercicio 3 - TIR'!$E$18-'Ejercicio 3 - TIR'!$D$18)*(1-J246)))</f>
        <v>36919.0503501632</v>
      </c>
      <c r="L246" s="16">
        <f ca="1" t="shared" si="1821"/>
        <v>0.731026006699247</v>
      </c>
      <c r="M246" s="17">
        <f ca="1">IF(L246&lt;=('Ejercicio 3 - TIR'!$D$18-'Ejercicio 3 - TIR'!$C$18)/('Ejercicio 3 - TIR'!$E$18-'Ejercicio 3 - TIR'!$C$18),'Ejercicio 3 - TIR'!$C$18+SQRT(('Ejercicio 3 - TIR'!$E$18-'Ejercicio 3 - TIR'!$C$18)*('Ejercicio 3 - TIR'!$D$18-'Ejercicio 3 - TIR'!$C$18)*L246),'Ejercicio 3 - TIR'!$E$18-SQRT(('Ejercicio 3 - TIR'!$E$18-'Ejercicio 3 - TIR'!$C$18)*('Ejercicio 3 - TIR'!$E$18-'Ejercicio 3 - TIR'!$D$18)*(1-L246)))</f>
        <v>40508.5581939029</v>
      </c>
      <c r="N246" s="16">
        <f ca="1" t="shared" ref="N246:R246" si="1822">RAND()</f>
        <v>0.267557185009647</v>
      </c>
      <c r="O246" s="17">
        <f ca="1">IF(N246&lt;=('Ejercicio 3 - TIR'!$D$18-'Ejercicio 3 - TIR'!$C$18)/('Ejercicio 3 - TIR'!$E$18-'Ejercicio 3 - TIR'!$C$18),'Ejercicio 3 - TIR'!$C$18+SQRT(('Ejercicio 3 - TIR'!$E$18-'Ejercicio 3 - TIR'!$C$18)*('Ejercicio 3 - TIR'!$D$18-'Ejercicio 3 - TIR'!$C$18)*N246),'Ejercicio 3 - TIR'!$E$18-SQRT(('Ejercicio 3 - TIR'!$E$18-'Ejercicio 3 - TIR'!$C$18)*('Ejercicio 3 - TIR'!$E$18-'Ejercicio 3 - TIR'!$D$18)*(1-N246)))</f>
        <v>36335.1067671703</v>
      </c>
      <c r="P246" s="16">
        <f ca="1" t="shared" si="1822"/>
        <v>0.68097788046246</v>
      </c>
      <c r="Q246" s="18">
        <f ca="1">IF(P246&lt;=('Ejercicio 3 - TIR'!$D$22-'Ejercicio 3 - TIR'!$C$22)/('Ejercicio 3 - TIR'!$E$22-'Ejercicio 3 - TIR'!$C$22),'Ejercicio 3 - TIR'!$C$22+SQRT(('Ejercicio 3 - TIR'!$E$22-'Ejercicio 3 - TIR'!$C$22)*('Ejercicio 3 - TIR'!$D$22-'Ejercicio 3 - TIR'!$C$22)*P246),'Ejercicio 3 - TIR'!$E$22-SQRT(('Ejercicio 3 - TIR'!$E$22-'Ejercicio 3 - TIR'!$C$22)*('Ejercicio 3 - TIR'!$E$22-'Ejercicio 3 - TIR'!$D$22)*(1-P246)))</f>
        <v>0.156036698575372</v>
      </c>
      <c r="R246" s="16">
        <f ca="1" t="shared" si="1822"/>
        <v>0.828700724385469</v>
      </c>
      <c r="S246" s="18">
        <f ca="1">IF(R246&lt;=('Ejercicio 3 - TIR'!$D$23-'Ejercicio 3 - TIR'!$C$23)/('Ejercicio 3 - TIR'!$E$23-'Ejercicio 3 - TIR'!$C$23),'Ejercicio 3 - TIR'!$C$23+SQRT(('Ejercicio 3 - TIR'!$E$23-'Ejercicio 3 - TIR'!$C$23)*('Ejercicio 3 - TIR'!$D$23-'Ejercicio 3 - TIR'!$C$23)*R246),'Ejercicio 3 - TIR'!$E$23-SQRT(('Ejercicio 3 - TIR'!$E$23-'Ejercicio 3 - TIR'!$C$23)*('Ejercicio 3 - TIR'!$E$23-'Ejercicio 3 - TIR'!$D$23)*(1-R246)))</f>
        <v>0.162440424375682</v>
      </c>
      <c r="T246" s="16">
        <f ca="1" t="shared" ref="T246:X246" si="1823">RAND()</f>
        <v>0.0106197206624625</v>
      </c>
      <c r="U246" s="18">
        <f ca="1">IF(T246&lt;=('Ejercicio 3 - TIR'!$D$24-'Ejercicio 3 - TIR'!$C$24)/('Ejercicio 3 - TIR'!$E$24-'Ejercicio 3 - TIR'!$C$24),'Ejercicio 3 - TIR'!$C$24+SQRT(('Ejercicio 3 - TIR'!$E$24-'Ejercicio 3 - TIR'!$C$24)*('Ejercicio 3 - TIR'!$D$24-'Ejercicio 3 - TIR'!$C$24)*T246),'Ejercicio 3 - TIR'!$E$24-SQRT(('Ejercicio 3 - TIR'!$E$24-'Ejercicio 3 - TIR'!$C$24)*('Ejercicio 3 - TIR'!$E$24-'Ejercicio 3 - TIR'!$D$24)*(1-T246)))</f>
        <v>0.154722437229987</v>
      </c>
      <c r="V246" s="16">
        <f ca="1" t="shared" si="1823"/>
        <v>0.58243943730109</v>
      </c>
      <c r="W246" s="18">
        <f ca="1">IF(V246&lt;=('Ejercicio 3 - TIR'!$D$25-'Ejercicio 3 - TIR'!$C$25)/('Ejercicio 3 - TIR'!$E$25-'Ejercicio 3 - TIR'!$C$25),'Ejercicio 3 - TIR'!$C$25+SQRT(('Ejercicio 3 - TIR'!$E$25-'Ejercicio 3 - TIR'!$C$25)*('Ejercicio 3 - TIR'!$D$25-'Ejercicio 3 - TIR'!$C$25)*V246),'Ejercicio 3 - TIR'!$E$25-SQRT(('Ejercicio 3 - TIR'!$E$25-'Ejercicio 3 - TIR'!$C$25)*('Ejercicio 3 - TIR'!$E$25-'Ejercicio 3 - TIR'!$D$25)*(1-V246)))</f>
        <v>0.2117709276931</v>
      </c>
      <c r="X246" s="16">
        <f ca="1" t="shared" si="1823"/>
        <v>0.0791984368668479</v>
      </c>
      <c r="Y246" s="18">
        <f ca="1">IF(X246&lt;=('Ejercicio 3 - TIR'!$D$26-'Ejercicio 3 - TIR'!$C$26)/('Ejercicio 3 - TIR'!$E$26-'Ejercicio 3 - TIR'!$C$26),'Ejercicio 3 - TIR'!$C$26+SQRT(('Ejercicio 3 - TIR'!$E$26-'Ejercicio 3 - TIR'!$C$26)*('Ejercicio 3 - TIR'!$D$26-'Ejercicio 3 - TIR'!$C$26)*X246),'Ejercicio 3 - TIR'!$E$26-SQRT(('Ejercicio 3 - TIR'!$E$26-'Ejercicio 3 - TIR'!$C$26)*('Ejercicio 3 - TIR'!$E$26-'Ejercicio 3 - TIR'!$D$26)*(1-X246)))</f>
        <v>0.20462312482134</v>
      </c>
      <c r="Z246" s="16">
        <f ca="1" t="shared" si="1432"/>
        <v>1.15603669857537</v>
      </c>
      <c r="AA246" s="16">
        <f ca="1" t="shared" si="1433"/>
        <v>1.34382379048582</v>
      </c>
      <c r="AB246" s="16">
        <f ca="1" t="shared" si="1434"/>
        <v>1.55174348255742</v>
      </c>
      <c r="AC246" s="16">
        <f ca="1" t="shared" si="1435"/>
        <v>1.88035763940033</v>
      </c>
      <c r="AD246" s="16">
        <f ca="1" t="shared" si="1436"/>
        <v>2.2651222953561</v>
      </c>
      <c r="AE246" s="15">
        <f ca="1" t="shared" si="1437"/>
        <v>5390.60764941236</v>
      </c>
      <c r="AF246" s="15">
        <f ca="1" t="shared" si="1438"/>
        <v>6266.2602436257</v>
      </c>
      <c r="AG246" s="15">
        <f ca="1" t="shared" si="1439"/>
        <v>7235.79130083684</v>
      </c>
      <c r="AH246" s="15">
        <f ca="1" t="shared" si="1440"/>
        <v>8768.12153720872</v>
      </c>
      <c r="AI246" s="15">
        <f ca="1" t="shared" si="1441"/>
        <v>10562.2819649657</v>
      </c>
      <c r="AJ246" s="17">
        <f ca="1" t="shared" si="1442"/>
        <v>42993.7889590372</v>
      </c>
      <c r="AK246" s="17">
        <f ca="1" t="shared" si="1443"/>
        <v>48049.9856915412</v>
      </c>
      <c r="AL246" s="17">
        <f ca="1" t="shared" si="1444"/>
        <v>57288.8957630751</v>
      </c>
      <c r="AM246" s="17">
        <f ca="1" t="shared" si="1445"/>
        <v>76170.5768609982</v>
      </c>
      <c r="AN246" s="17">
        <f ca="1" t="shared" si="1446"/>
        <v>82303.4604424619</v>
      </c>
      <c r="AO246" s="17">
        <f ca="1">C246/'Ejercicio 3 - TIR'!$D$7</f>
        <v>19476.2377107015</v>
      </c>
      <c r="AP246" s="17">
        <f ca="1" t="shared" si="1447"/>
        <v>23517.5512483357</v>
      </c>
      <c r="AQ246" s="17">
        <f ca="1" t="shared" si="1448"/>
        <v>28573.7479808397</v>
      </c>
      <c r="AR246" s="17">
        <f ca="1" t="shared" si="1449"/>
        <v>37812.6580523736</v>
      </c>
      <c r="AS246" s="17">
        <f ca="1" t="shared" si="1450"/>
        <v>56694.3391502967</v>
      </c>
      <c r="AT246" s="17">
        <f ca="1" t="shared" si="1451"/>
        <v>62827.2227317604</v>
      </c>
      <c r="AU246" s="17">
        <f ca="1">AP246*'Ejercicio 3 - TIR'!$D$5</f>
        <v>11758.7756241678</v>
      </c>
      <c r="AV246" s="17">
        <f ca="1">AQ246*'Ejercicio 3 - TIR'!$D$5</f>
        <v>14286.8739904199</v>
      </c>
      <c r="AW246" s="17">
        <f ca="1">AR246*'Ejercicio 3 - TIR'!$D$5</f>
        <v>18906.3290261868</v>
      </c>
      <c r="AX246" s="17">
        <f ca="1">AS246*'Ejercicio 3 - TIR'!$D$5</f>
        <v>28347.1695751484</v>
      </c>
      <c r="AY246" s="17">
        <f ca="1">AT246*'Ejercicio 3 - TIR'!$D$5</f>
        <v>31413.6113658802</v>
      </c>
      <c r="AZ246" s="17">
        <f ca="1" t="shared" ref="AZ246:BD246" si="1824">AJ246-AU246-AE246</f>
        <v>25844.405685457</v>
      </c>
      <c r="BA246" s="17">
        <f ca="1" t="shared" si="1824"/>
        <v>27496.8514574957</v>
      </c>
      <c r="BB246" s="17">
        <f ca="1" t="shared" si="1824"/>
        <v>31146.7754360515</v>
      </c>
      <c r="BC246" s="17">
        <f ca="1" t="shared" si="1824"/>
        <v>39055.2857486412</v>
      </c>
      <c r="BD246" s="17">
        <f ca="1" t="shared" si="1824"/>
        <v>40327.5671116161</v>
      </c>
      <c r="BE246" s="17">
        <f ca="1" t="shared" ref="BE246:BI246" si="1825">AZ246/Z246</f>
        <v>22356.0426042755</v>
      </c>
      <c r="BF246" s="17">
        <f ca="1" t="shared" si="1825"/>
        <v>20461.6495497189</v>
      </c>
      <c r="BG246" s="17">
        <f ca="1" t="shared" si="1825"/>
        <v>20072.1161623431</v>
      </c>
      <c r="BH246" s="17">
        <f ca="1" t="shared" si="1825"/>
        <v>20770.1369836732</v>
      </c>
      <c r="BI246" s="17">
        <f ca="1" t="shared" si="1825"/>
        <v>17803.7041065264</v>
      </c>
      <c r="BJ246" s="17">
        <f ca="1" t="shared" si="1454"/>
        <v>78253.2935116093</v>
      </c>
      <c r="BK246" s="17">
        <f ca="1" t="shared" si="1455"/>
        <v>44116.0602681653</v>
      </c>
      <c r="BL246" s="17">
        <f ca="1" t="shared" si="1456"/>
        <v>122369.353779775</v>
      </c>
      <c r="BM246" s="17">
        <f ca="1">BK246*'Ejercicio 3 - TIR'!$D$5</f>
        <v>22058.0301340827</v>
      </c>
      <c r="BN246" s="17">
        <f ca="1" t="shared" si="1457"/>
        <v>100311.323645692</v>
      </c>
      <c r="BO246" s="17">
        <f ca="1" t="shared" si="1458"/>
        <v>44285.1689956642</v>
      </c>
      <c r="BP246" s="17">
        <f ca="1" t="shared" si="1459"/>
        <v>-131928.238693821</v>
      </c>
      <c r="BQ246" s="17">
        <f ca="1" t="shared" ref="BQ246:BT246" si="1826">BE246</f>
        <v>22356.0426042755</v>
      </c>
      <c r="BR246" s="17">
        <f ca="1" t="shared" si="1826"/>
        <v>20461.6495497189</v>
      </c>
      <c r="BS246" s="17">
        <f ca="1" t="shared" si="1826"/>
        <v>20072.1161623431</v>
      </c>
      <c r="BT246" s="17">
        <f ca="1" t="shared" si="1826"/>
        <v>20770.1369836732</v>
      </c>
      <c r="BU246" s="17">
        <f ca="1" t="shared" si="1461"/>
        <v>62088.8731021907</v>
      </c>
      <c r="BV246" s="19">
        <f ca="1" t="shared" si="1462"/>
        <v>2.87529157762365</v>
      </c>
    </row>
    <row r="247" ht="15" customHeight="1" spans="1:74">
      <c r="A247" s="15">
        <v>246</v>
      </c>
      <c r="B247" s="16">
        <f ca="1" t="shared" ref="B247:F247" si="1827">RAND()</f>
        <v>0.924151871242627</v>
      </c>
      <c r="C247" s="17">
        <f ca="1">IF(B247&lt;=('Ejercicio 3 - TIR'!$D$13-'Ejercicio 3 - TIR'!$C$13)/('Ejercicio 3 - TIR'!$E$13-'Ejercicio 3 - TIR'!$C$13),'Ejercicio 3 - TIR'!$C$13+SQRT(('Ejercicio 3 - TIR'!$E$13-'Ejercicio 3 - TIR'!$C$13)*('Ejercicio 3 - TIR'!$D$13-'Ejercicio 3 - TIR'!$C$13)*B247),'Ejercicio 3 - TIR'!$E$13-SQRT(('Ejercicio 3 - TIR'!$E$13-'Ejercicio 3 - TIR'!$C$13)*('Ejercicio 3 - TIR'!$E$13-'Ejercicio 3 - TIR'!$D$13)*(1-B247)))</f>
        <v>90459.6774420962</v>
      </c>
      <c r="D247" s="16">
        <f ca="1" t="shared" si="1827"/>
        <v>0.665851602103755</v>
      </c>
      <c r="E247" s="17">
        <f ca="1">IF(D247&lt;=('Ejercicio 3 - TIR'!$D$14-'Ejercicio 3 - TIR'!$C$14)/('Ejercicio 3 - TIR'!$E$14-'Ejercicio 3 - TIR'!$C$14),'Ejercicio 3 - TIR'!$C$14+SQRT(('Ejercicio 3 - TIR'!$E$14-'Ejercicio 3 - TIR'!$C$14)*('Ejercicio 3 - TIR'!$D$14-'Ejercicio 3 - TIR'!$C$14)*D247),'Ejercicio 3 - TIR'!$E$14-SQRT(('Ejercicio 3 - TIR'!$E$14-'Ejercicio 3 - TIR'!$C$14)*('Ejercicio 3 - TIR'!$E$14-'Ejercicio 3 - TIR'!$D$14)*(1-D247)))</f>
        <v>32920.2924012049</v>
      </c>
      <c r="F247" s="16">
        <f ca="1" t="shared" si="1827"/>
        <v>0.404406631496125</v>
      </c>
      <c r="G247" s="17">
        <f ca="1">IF(F247&lt;=('Ejercicio 3 - TIR'!$D$18-'Ejercicio 3 - TIR'!$C$18)/('Ejercicio 3 - TIR'!$E$18-'Ejercicio 3 - TIR'!$C$18),'Ejercicio 3 - TIR'!$C$18+SQRT(('Ejercicio 3 - TIR'!$E$18-'Ejercicio 3 - TIR'!$C$18)*('Ejercicio 3 - TIR'!$D$18-'Ejercicio 3 - TIR'!$C$18)*F247),'Ejercicio 3 - TIR'!$E$18-SQRT(('Ejercicio 3 - TIR'!$E$18-'Ejercicio 3 - TIR'!$C$18)*('Ejercicio 3 - TIR'!$E$18-'Ejercicio 3 - TIR'!$D$18)*(1-F247)))</f>
        <v>37788.5168501082</v>
      </c>
      <c r="H247" s="16">
        <f ca="1" t="shared" ref="H247:L247" si="1828">RAND()</f>
        <v>0.223472163212025</v>
      </c>
      <c r="I247" s="17">
        <f ca="1">IF(H247&lt;=('Ejercicio 3 - TIR'!$D$18-'Ejercicio 3 - TIR'!$C$18)/('Ejercicio 3 - TIR'!$E$18-'Ejercicio 3 - TIR'!$C$18),'Ejercicio 3 - TIR'!$C$18+SQRT(('Ejercicio 3 - TIR'!$E$18-'Ejercicio 3 - TIR'!$C$18)*('Ejercicio 3 - TIR'!$D$18-'Ejercicio 3 - TIR'!$C$18)*H247),'Ejercicio 3 - TIR'!$E$18-SQRT(('Ejercicio 3 - TIR'!$E$18-'Ejercicio 3 - TIR'!$C$18)*('Ejercicio 3 - TIR'!$E$18-'Ejercicio 3 - TIR'!$D$18)*(1-H247)))</f>
        <v>35789.7171331425</v>
      </c>
      <c r="J247" s="16">
        <f ca="1" t="shared" si="1828"/>
        <v>0.825825779803922</v>
      </c>
      <c r="K247" s="17">
        <f ca="1">IF(J247&lt;=('Ejercicio 3 - TIR'!$D$18-'Ejercicio 3 - TIR'!$C$18)/('Ejercicio 3 - TIR'!$E$18-'Ejercicio 3 - TIR'!$C$18),'Ejercicio 3 - TIR'!$C$18+SQRT(('Ejercicio 3 - TIR'!$E$18-'Ejercicio 3 - TIR'!$C$18)*('Ejercicio 3 - TIR'!$D$18-'Ejercicio 3 - TIR'!$C$18)*J247),'Ejercicio 3 - TIR'!$E$18-SQRT(('Ejercicio 3 - TIR'!$E$18-'Ejercicio 3 - TIR'!$C$18)*('Ejercicio 3 - TIR'!$E$18-'Ejercicio 3 - TIR'!$D$18)*(1-J247)))</f>
        <v>41385.7135538663</v>
      </c>
      <c r="L247" s="16">
        <f ca="1" t="shared" si="1828"/>
        <v>0.126794805439332</v>
      </c>
      <c r="M247" s="17">
        <f ca="1">IF(L247&lt;=('Ejercicio 3 - TIR'!$D$18-'Ejercicio 3 - TIR'!$C$18)/('Ejercicio 3 - TIR'!$E$18-'Ejercicio 3 - TIR'!$C$18),'Ejercicio 3 - TIR'!$C$18+SQRT(('Ejercicio 3 - TIR'!$E$18-'Ejercicio 3 - TIR'!$C$18)*('Ejercicio 3 - TIR'!$D$18-'Ejercicio 3 - TIR'!$C$18)*L247),'Ejercicio 3 - TIR'!$E$18-SQRT(('Ejercicio 3 - TIR'!$E$18-'Ejercicio 3 - TIR'!$C$18)*('Ejercicio 3 - TIR'!$E$18-'Ejercicio 3 - TIR'!$D$18)*(1-L247)))</f>
        <v>34361.1031650145</v>
      </c>
      <c r="N247" s="16">
        <f ca="1" t="shared" ref="N247:R247" si="1829">RAND()</f>
        <v>0.709901538415978</v>
      </c>
      <c r="O247" s="17">
        <f ca="1">IF(N247&lt;=('Ejercicio 3 - TIR'!$D$18-'Ejercicio 3 - TIR'!$C$18)/('Ejercicio 3 - TIR'!$E$18-'Ejercicio 3 - TIR'!$C$18),'Ejercicio 3 - TIR'!$C$18+SQRT(('Ejercicio 3 - TIR'!$E$18-'Ejercicio 3 - TIR'!$C$18)*('Ejercicio 3 - TIR'!$D$18-'Ejercicio 3 - TIR'!$C$18)*N247),'Ejercicio 3 - TIR'!$E$18-SQRT(('Ejercicio 3 - TIR'!$E$18-'Ejercicio 3 - TIR'!$C$18)*('Ejercicio 3 - TIR'!$E$18-'Ejercicio 3 - TIR'!$D$18)*(1-N247)))</f>
        <v>40335.5188264072</v>
      </c>
      <c r="P247" s="16">
        <f ca="1" t="shared" si="1829"/>
        <v>0.31815390043725</v>
      </c>
      <c r="Q247" s="18">
        <f ca="1">IF(P247&lt;=('Ejercicio 3 - TIR'!$D$22-'Ejercicio 3 - TIR'!$C$22)/('Ejercicio 3 - TIR'!$E$22-'Ejercicio 3 - TIR'!$C$22),'Ejercicio 3 - TIR'!$C$22+SQRT(('Ejercicio 3 - TIR'!$E$22-'Ejercicio 3 - TIR'!$C$22)*('Ejercicio 3 - TIR'!$D$22-'Ejercicio 3 - TIR'!$C$22)*P247),'Ejercicio 3 - TIR'!$E$22-SQRT(('Ejercicio 3 - TIR'!$E$22-'Ejercicio 3 - TIR'!$C$22)*('Ejercicio 3 - TIR'!$E$22-'Ejercicio 3 - TIR'!$D$22)*(1-P247)))</f>
        <v>0.143930671131146</v>
      </c>
      <c r="R247" s="16">
        <f ca="1" t="shared" si="1829"/>
        <v>0.36735841734301</v>
      </c>
      <c r="S247" s="18">
        <f ca="1">IF(R247&lt;=('Ejercicio 3 - TIR'!$D$23-'Ejercicio 3 - TIR'!$C$23)/('Ejercicio 3 - TIR'!$E$23-'Ejercicio 3 - TIR'!$C$23),'Ejercicio 3 - TIR'!$C$23+SQRT(('Ejercicio 3 - TIR'!$E$23-'Ejercicio 3 - TIR'!$C$23)*('Ejercicio 3 - TIR'!$D$23-'Ejercicio 3 - TIR'!$C$23)*R247),'Ejercicio 3 - TIR'!$E$23-SQRT(('Ejercicio 3 - TIR'!$E$23-'Ejercicio 3 - TIR'!$C$23)*('Ejercicio 3 - TIR'!$E$23-'Ejercicio 3 - TIR'!$D$23)*(1-R247)))</f>
        <v>0.14571468746101</v>
      </c>
      <c r="T247" s="16">
        <f ca="1" t="shared" ref="T247:X247" si="1830">RAND()</f>
        <v>0.0414855980083102</v>
      </c>
      <c r="U247" s="18">
        <f ca="1">IF(T247&lt;=('Ejercicio 3 - TIR'!$D$24-'Ejercicio 3 - TIR'!$C$24)/('Ejercicio 3 - TIR'!$E$24-'Ejercicio 3 - TIR'!$C$24),'Ejercicio 3 - TIR'!$C$24+SQRT(('Ejercicio 3 - TIR'!$E$24-'Ejercicio 3 - TIR'!$C$24)*('Ejercicio 3 - TIR'!$D$24-'Ejercicio 3 - TIR'!$C$24)*T247),'Ejercicio 3 - TIR'!$E$24-SQRT(('Ejercicio 3 - TIR'!$E$24-'Ejercicio 3 - TIR'!$C$24)*('Ejercicio 3 - TIR'!$E$24-'Ejercicio 3 - TIR'!$D$24)*(1-T247)))</f>
        <v>0.159333796431113</v>
      </c>
      <c r="V247" s="16">
        <f ca="1" t="shared" si="1830"/>
        <v>0.946469727946092</v>
      </c>
      <c r="W247" s="18">
        <f ca="1">IF(V247&lt;=('Ejercicio 3 - TIR'!$D$25-'Ejercicio 3 - TIR'!$C$25)/('Ejercicio 3 - TIR'!$E$25-'Ejercicio 3 - TIR'!$C$25),'Ejercicio 3 - TIR'!$C$25+SQRT(('Ejercicio 3 - TIR'!$E$25-'Ejercicio 3 - TIR'!$C$25)*('Ejercicio 3 - TIR'!$D$25-'Ejercicio 3 - TIR'!$C$25)*V247),'Ejercicio 3 - TIR'!$E$25-SQRT(('Ejercicio 3 - TIR'!$E$25-'Ejercicio 3 - TIR'!$C$25)*('Ejercicio 3 - TIR'!$E$25-'Ejercicio 3 - TIR'!$D$25)*(1-V247)))</f>
        <v>0.236312196955367</v>
      </c>
      <c r="X247" s="16">
        <f ca="1" t="shared" si="1830"/>
        <v>0.890383667862141</v>
      </c>
      <c r="Y247" s="18">
        <f ca="1">IF(X247&lt;=('Ejercicio 3 - TIR'!$D$26-'Ejercicio 3 - TIR'!$C$26)/('Ejercicio 3 - TIR'!$E$26-'Ejercicio 3 - TIR'!$C$26),'Ejercicio 3 - TIR'!$C$26+SQRT(('Ejercicio 3 - TIR'!$E$26-'Ejercicio 3 - TIR'!$C$26)*('Ejercicio 3 - TIR'!$D$26-'Ejercicio 3 - TIR'!$C$26)*X247),'Ejercicio 3 - TIR'!$E$26-SQRT(('Ejercicio 3 - TIR'!$E$26-'Ejercicio 3 - TIR'!$C$26)*('Ejercicio 3 - TIR'!$E$26-'Ejercicio 3 - TIR'!$D$26)*(1-X247)))</f>
        <v>0.255670425537128</v>
      </c>
      <c r="Z247" s="16">
        <f ca="1" t="shared" si="1432"/>
        <v>1.14393067113115</v>
      </c>
      <c r="AA247" s="16">
        <f ca="1" t="shared" si="1433"/>
        <v>1.31061817135208</v>
      </c>
      <c r="AB247" s="16">
        <f ca="1" t="shared" si="1434"/>
        <v>1.51944394026521</v>
      </c>
      <c r="AC247" s="16">
        <f ca="1" t="shared" si="1435"/>
        <v>1.8785070759398</v>
      </c>
      <c r="AD247" s="16">
        <f ca="1" t="shared" si="1436"/>
        <v>2.35878577941984</v>
      </c>
      <c r="AE247" s="15">
        <f ca="1" t="shared" si="1437"/>
        <v>4738.23977913898</v>
      </c>
      <c r="AF247" s="15">
        <f ca="1" t="shared" si="1438"/>
        <v>5428.67090767154</v>
      </c>
      <c r="AG247" s="15">
        <f ca="1" t="shared" si="1439"/>
        <v>6293.64165296598</v>
      </c>
      <c r="AH247" s="15">
        <f ca="1" t="shared" si="1440"/>
        <v>7780.90593882818</v>
      </c>
      <c r="AI247" s="15">
        <f ca="1" t="shared" si="1441"/>
        <v>9770.25347127274</v>
      </c>
      <c r="AJ247" s="17">
        <f ca="1" t="shared" si="1442"/>
        <v>43227.4434413948</v>
      </c>
      <c r="AK247" s="17">
        <f ca="1" t="shared" si="1443"/>
        <v>46906.6536222476</v>
      </c>
      <c r="AL247" s="17">
        <f ca="1" t="shared" si="1444"/>
        <v>62883.271672974</v>
      </c>
      <c r="AM247" s="17">
        <f ca="1" t="shared" si="1445"/>
        <v>64547.5754325774</v>
      </c>
      <c r="AN247" s="17">
        <f ca="1" t="shared" si="1446"/>
        <v>95142.8482132506</v>
      </c>
      <c r="AO247" s="17">
        <f ca="1">C247/'Ejercicio 3 - TIR'!$D$7</f>
        <v>18091.9354884192</v>
      </c>
      <c r="AP247" s="17">
        <f ca="1" t="shared" si="1447"/>
        <v>25135.5079529756</v>
      </c>
      <c r="AQ247" s="17">
        <f ca="1" t="shared" si="1448"/>
        <v>28814.7181338283</v>
      </c>
      <c r="AR247" s="17">
        <f ca="1" t="shared" si="1449"/>
        <v>44791.3361845548</v>
      </c>
      <c r="AS247" s="17">
        <f ca="1" t="shared" si="1450"/>
        <v>46455.6399441582</v>
      </c>
      <c r="AT247" s="17">
        <f ca="1" t="shared" si="1451"/>
        <v>77050.9127248313</v>
      </c>
      <c r="AU247" s="17">
        <f ca="1">AP247*'Ejercicio 3 - TIR'!$D$5</f>
        <v>12567.7539764878</v>
      </c>
      <c r="AV247" s="17">
        <f ca="1">AQ247*'Ejercicio 3 - TIR'!$D$5</f>
        <v>14407.3590669142</v>
      </c>
      <c r="AW247" s="17">
        <f ca="1">AR247*'Ejercicio 3 - TIR'!$D$5</f>
        <v>22395.6680922774</v>
      </c>
      <c r="AX247" s="17">
        <f ca="1">AS247*'Ejercicio 3 - TIR'!$D$5</f>
        <v>23227.8199720791</v>
      </c>
      <c r="AY247" s="17">
        <f ca="1">AT247*'Ejercicio 3 - TIR'!$D$5</f>
        <v>38525.4563624157</v>
      </c>
      <c r="AZ247" s="17">
        <f ca="1" t="shared" ref="AZ247:BD247" si="1831">AJ247-AU247-AE247</f>
        <v>25921.4496857681</v>
      </c>
      <c r="BA247" s="17">
        <f ca="1" t="shared" si="1831"/>
        <v>27070.6236476619</v>
      </c>
      <c r="BB247" s="17">
        <f ca="1" t="shared" si="1831"/>
        <v>34193.9619277307</v>
      </c>
      <c r="BC247" s="17">
        <f ca="1" t="shared" si="1831"/>
        <v>33538.8495216702</v>
      </c>
      <c r="BD247" s="17">
        <f ca="1" t="shared" si="1831"/>
        <v>46847.1383795622</v>
      </c>
      <c r="BE247" s="17">
        <f ca="1" t="shared" ref="BE247:BI247" si="1832">AZ247/Z247</f>
        <v>22659.9831090606</v>
      </c>
      <c r="BF247" s="17">
        <f ca="1" t="shared" si="1832"/>
        <v>20654.8514581747</v>
      </c>
      <c r="BG247" s="17">
        <f ca="1" t="shared" si="1832"/>
        <v>22504.2602899599</v>
      </c>
      <c r="BH247" s="17">
        <f ca="1" t="shared" si="1832"/>
        <v>17853.9915825927</v>
      </c>
      <c r="BI247" s="17">
        <f ca="1" t="shared" si="1832"/>
        <v>19860.7006996136</v>
      </c>
      <c r="BJ247" s="17">
        <f ca="1" t="shared" si="1454"/>
        <v>77651.9175703052</v>
      </c>
      <c r="BK247" s="17">
        <f ca="1" t="shared" si="1455"/>
        <v>42675.0001522645</v>
      </c>
      <c r="BL247" s="17">
        <f ca="1" t="shared" si="1456"/>
        <v>120326.91772257</v>
      </c>
      <c r="BM247" s="17">
        <f ca="1">BK247*'Ejercicio 3 - TIR'!$D$5</f>
        <v>21337.5000761322</v>
      </c>
      <c r="BN247" s="17">
        <f ca="1" t="shared" si="1457"/>
        <v>98989.4176464374</v>
      </c>
      <c r="BO247" s="17">
        <f ca="1" t="shared" si="1458"/>
        <v>41966.2601454145</v>
      </c>
      <c r="BP247" s="17">
        <f ca="1" t="shared" si="1459"/>
        <v>-123379.969843301</v>
      </c>
      <c r="BQ247" s="17">
        <f ca="1" t="shared" ref="BQ247:BT247" si="1833">BE247</f>
        <v>22659.9831090606</v>
      </c>
      <c r="BR247" s="17">
        <f ca="1" t="shared" si="1833"/>
        <v>20654.8514581747</v>
      </c>
      <c r="BS247" s="17">
        <f ca="1" t="shared" si="1833"/>
        <v>22504.2602899599</v>
      </c>
      <c r="BT247" s="17">
        <f ca="1" t="shared" si="1833"/>
        <v>17853.9915825927</v>
      </c>
      <c r="BU247" s="17">
        <f ca="1" t="shared" si="1461"/>
        <v>61826.9608450281</v>
      </c>
      <c r="BV247" s="19">
        <f ca="1" t="shared" si="1462"/>
        <v>4.87666078321149</v>
      </c>
    </row>
    <row r="248" ht="15" customHeight="1" spans="1:74">
      <c r="A248" s="15">
        <v>247</v>
      </c>
      <c r="B248" s="16">
        <f ca="1" t="shared" ref="B248:F248" si="1834">RAND()</f>
        <v>0.743143505860754</v>
      </c>
      <c r="C248" s="17">
        <f ca="1">IF(B248&lt;=('Ejercicio 3 - TIR'!$D$13-'Ejercicio 3 - TIR'!$C$13)/('Ejercicio 3 - TIR'!$E$13-'Ejercicio 3 - TIR'!$C$13),'Ejercicio 3 - TIR'!$C$13+SQRT(('Ejercicio 3 - TIR'!$E$13-'Ejercicio 3 - TIR'!$C$13)*('Ejercicio 3 - TIR'!$D$13-'Ejercicio 3 - TIR'!$C$13)*B248),'Ejercicio 3 - TIR'!$E$13-SQRT(('Ejercicio 3 - TIR'!$E$13-'Ejercicio 3 - TIR'!$C$13)*('Ejercicio 3 - TIR'!$E$13-'Ejercicio 3 - TIR'!$D$13)*(1-B248)))</f>
        <v>82443.5825702652</v>
      </c>
      <c r="D248" s="16">
        <f ca="1" t="shared" si="1834"/>
        <v>0.824154556947079</v>
      </c>
      <c r="E248" s="17">
        <f ca="1">IF(D248&lt;=('Ejercicio 3 - TIR'!$D$14-'Ejercicio 3 - TIR'!$C$14)/('Ejercicio 3 - TIR'!$E$14-'Ejercicio 3 - TIR'!$C$14),'Ejercicio 3 - TIR'!$C$14+SQRT(('Ejercicio 3 - TIR'!$E$14-'Ejercicio 3 - TIR'!$C$14)*('Ejercicio 3 - TIR'!$D$14-'Ejercicio 3 - TIR'!$C$14)*D248),'Ejercicio 3 - TIR'!$E$14-SQRT(('Ejercicio 3 - TIR'!$E$14-'Ejercicio 3 - TIR'!$C$14)*('Ejercicio 3 - TIR'!$E$14-'Ejercicio 3 - TIR'!$D$14)*(1-D248)))</f>
        <v>34864.1635094234</v>
      </c>
      <c r="F248" s="16">
        <f ca="1" t="shared" si="1834"/>
        <v>0.888487042483012</v>
      </c>
      <c r="G248" s="17">
        <f ca="1">IF(F248&lt;=('Ejercicio 3 - TIR'!$D$18-'Ejercicio 3 - TIR'!$C$18)/('Ejercicio 3 - TIR'!$E$18-'Ejercicio 3 - TIR'!$C$18),'Ejercicio 3 - TIR'!$C$18+SQRT(('Ejercicio 3 - TIR'!$E$18-'Ejercicio 3 - TIR'!$C$18)*('Ejercicio 3 - TIR'!$D$18-'Ejercicio 3 - TIR'!$C$18)*F248),'Ejercicio 3 - TIR'!$E$18-SQRT(('Ejercicio 3 - TIR'!$E$18-'Ejercicio 3 - TIR'!$C$18)*('Ejercicio 3 - TIR'!$E$18-'Ejercicio 3 - TIR'!$D$18)*(1-F248)))</f>
        <v>42108.0332274084</v>
      </c>
      <c r="H248" s="16">
        <f ca="1" t="shared" ref="H248:L248" si="1835">RAND()</f>
        <v>0.142090339215351</v>
      </c>
      <c r="I248" s="17">
        <f ca="1">IF(H248&lt;=('Ejercicio 3 - TIR'!$D$18-'Ejercicio 3 - TIR'!$C$18)/('Ejercicio 3 - TIR'!$E$18-'Ejercicio 3 - TIR'!$C$18),'Ejercicio 3 - TIR'!$C$18+SQRT(('Ejercicio 3 - TIR'!$E$18-'Ejercicio 3 - TIR'!$C$18)*('Ejercicio 3 - TIR'!$D$18-'Ejercicio 3 - TIR'!$C$18)*H248),'Ejercicio 3 - TIR'!$E$18-SQRT(('Ejercicio 3 - TIR'!$E$18-'Ejercicio 3 - TIR'!$C$18)*('Ejercicio 3 - TIR'!$E$18-'Ejercicio 3 - TIR'!$D$18)*(1-H248)))</f>
        <v>34616.6601436864</v>
      </c>
      <c r="J248" s="16">
        <f ca="1" t="shared" si="1835"/>
        <v>0.166048341632235</v>
      </c>
      <c r="K248" s="17">
        <f ca="1">IF(J248&lt;=('Ejercicio 3 - TIR'!$D$18-'Ejercicio 3 - TIR'!$C$18)/('Ejercicio 3 - TIR'!$E$18-'Ejercicio 3 - TIR'!$C$18),'Ejercicio 3 - TIR'!$C$18+SQRT(('Ejercicio 3 - TIR'!$E$18-'Ejercicio 3 - TIR'!$C$18)*('Ejercicio 3 - TIR'!$D$18-'Ejercicio 3 - TIR'!$C$18)*J248),'Ejercicio 3 - TIR'!$E$18-SQRT(('Ejercicio 3 - TIR'!$E$18-'Ejercicio 3 - TIR'!$C$18)*('Ejercicio 3 - TIR'!$E$18-'Ejercicio 3 - TIR'!$D$18)*(1-J248)))</f>
        <v>34990.7165061577</v>
      </c>
      <c r="L248" s="16">
        <f ca="1" t="shared" si="1835"/>
        <v>0.0696474513328542</v>
      </c>
      <c r="M248" s="17">
        <f ca="1">IF(L248&lt;=('Ejercicio 3 - TIR'!$D$18-'Ejercicio 3 - TIR'!$C$18)/('Ejercicio 3 - TIR'!$E$18-'Ejercicio 3 - TIR'!$C$18),'Ejercicio 3 - TIR'!$C$18+SQRT(('Ejercicio 3 - TIR'!$E$18-'Ejercicio 3 - TIR'!$C$18)*('Ejercicio 3 - TIR'!$D$18-'Ejercicio 3 - TIR'!$C$18)*L248),'Ejercicio 3 - TIR'!$E$18-SQRT(('Ejercicio 3 - TIR'!$E$18-'Ejercicio 3 - TIR'!$C$18)*('Ejercicio 3 - TIR'!$E$18-'Ejercicio 3 - TIR'!$D$18)*(1-L248)))</f>
        <v>33232.2001330252</v>
      </c>
      <c r="N248" s="16">
        <f ca="1" t="shared" ref="N248:R248" si="1836">RAND()</f>
        <v>0.330552789551682</v>
      </c>
      <c r="O248" s="17">
        <f ca="1">IF(N248&lt;=('Ejercicio 3 - TIR'!$D$18-'Ejercicio 3 - TIR'!$C$18)/('Ejercicio 3 - TIR'!$E$18-'Ejercicio 3 - TIR'!$C$18),'Ejercicio 3 - TIR'!$C$18+SQRT(('Ejercicio 3 - TIR'!$E$18-'Ejercicio 3 - TIR'!$C$18)*('Ejercicio 3 - TIR'!$D$18-'Ejercicio 3 - TIR'!$C$18)*N248),'Ejercicio 3 - TIR'!$E$18-SQRT(('Ejercicio 3 - TIR'!$E$18-'Ejercicio 3 - TIR'!$C$18)*('Ejercicio 3 - TIR'!$E$18-'Ejercicio 3 - TIR'!$D$18)*(1-N248)))</f>
        <v>37041.5139304522</v>
      </c>
      <c r="P248" s="16">
        <f ca="1" t="shared" si="1836"/>
        <v>0.216350362175707</v>
      </c>
      <c r="Q248" s="18">
        <f ca="1">IF(P248&lt;=('Ejercicio 3 - TIR'!$D$22-'Ejercicio 3 - TIR'!$C$22)/('Ejercicio 3 - TIR'!$E$22-'Ejercicio 3 - TIR'!$C$22),'Ejercicio 3 - TIR'!$C$22+SQRT(('Ejercicio 3 - TIR'!$E$22-'Ejercicio 3 - TIR'!$C$22)*('Ejercicio 3 - TIR'!$D$22-'Ejercicio 3 - TIR'!$C$22)*P248),'Ejercicio 3 - TIR'!$E$22-SQRT(('Ejercicio 3 - TIR'!$E$22-'Ejercicio 3 - TIR'!$C$22)*('Ejercicio 3 - TIR'!$E$22-'Ejercicio 3 - TIR'!$D$22)*(1-P248)))</f>
        <v>0.139733997362832</v>
      </c>
      <c r="R248" s="16">
        <f ca="1" t="shared" si="1836"/>
        <v>0.874540059876851</v>
      </c>
      <c r="S248" s="18">
        <f ca="1">IF(R248&lt;=('Ejercicio 3 - TIR'!$D$23-'Ejercicio 3 - TIR'!$C$23)/('Ejercicio 3 - TIR'!$E$23-'Ejercicio 3 - TIR'!$C$23),'Ejercicio 3 - TIR'!$C$23+SQRT(('Ejercicio 3 - TIR'!$E$23-'Ejercicio 3 - TIR'!$C$23)*('Ejercicio 3 - TIR'!$D$23-'Ejercicio 3 - TIR'!$C$23)*R248),'Ejercicio 3 - TIR'!$E$23-SQRT(('Ejercicio 3 - TIR'!$E$23-'Ejercicio 3 - TIR'!$C$23)*('Ejercicio 3 - TIR'!$E$23-'Ejercicio 3 - TIR'!$D$23)*(1-R248)))</f>
        <v>0.164972428931405</v>
      </c>
      <c r="T248" s="16">
        <f ca="1" t="shared" ref="T248:X248" si="1837">RAND()</f>
        <v>0.131531274975354</v>
      </c>
      <c r="U248" s="18">
        <f ca="1">IF(T248&lt;=('Ejercicio 3 - TIR'!$D$24-'Ejercicio 3 - TIR'!$C$24)/('Ejercicio 3 - TIR'!$E$24-'Ejercicio 3 - TIR'!$C$24),'Ejercicio 3 - TIR'!$C$24+SQRT(('Ejercicio 3 - TIR'!$E$24-'Ejercicio 3 - TIR'!$C$24)*('Ejercicio 3 - TIR'!$D$24-'Ejercicio 3 - TIR'!$C$24)*T248),'Ejercicio 3 - TIR'!$E$24-SQRT(('Ejercicio 3 - TIR'!$E$24-'Ejercicio 3 - TIR'!$C$24)*('Ejercicio 3 - TIR'!$E$24-'Ejercicio 3 - TIR'!$D$24)*(1-T248)))</f>
        <v>0.166619737586624</v>
      </c>
      <c r="V248" s="16">
        <f ca="1" t="shared" si="1837"/>
        <v>0.945961164166666</v>
      </c>
      <c r="W248" s="18">
        <f ca="1">IF(V248&lt;=('Ejercicio 3 - TIR'!$D$25-'Ejercicio 3 - TIR'!$C$25)/('Ejercicio 3 - TIR'!$E$25-'Ejercicio 3 - TIR'!$C$25),'Ejercicio 3 - TIR'!$C$25+SQRT(('Ejercicio 3 - TIR'!$E$25-'Ejercicio 3 - TIR'!$C$25)*('Ejercicio 3 - TIR'!$D$25-'Ejercicio 3 - TIR'!$C$25)*V248),'Ejercicio 3 - TIR'!$E$25-SQRT(('Ejercicio 3 - TIR'!$E$25-'Ejercicio 3 - TIR'!$C$25)*('Ejercicio 3 - TIR'!$E$25-'Ejercicio 3 - TIR'!$D$25)*(1-V248)))</f>
        <v>0.236247330244034</v>
      </c>
      <c r="X248" s="16">
        <f ca="1" t="shared" si="1837"/>
        <v>0.31559497822761</v>
      </c>
      <c r="Y248" s="18">
        <f ca="1">IF(X248&lt;=('Ejercicio 3 - TIR'!$D$26-'Ejercicio 3 - TIR'!$C$26)/('Ejercicio 3 - TIR'!$E$26-'Ejercicio 3 - TIR'!$C$26),'Ejercicio 3 - TIR'!$C$26+SQRT(('Ejercicio 3 - TIR'!$E$26-'Ejercicio 3 - TIR'!$C$26)*('Ejercicio 3 - TIR'!$D$26-'Ejercicio 3 - TIR'!$C$26)*X248),'Ejercicio 3 - TIR'!$E$26-SQRT(('Ejercicio 3 - TIR'!$E$26-'Ejercicio 3 - TIR'!$C$26)*('Ejercicio 3 - TIR'!$E$26-'Ejercicio 3 - TIR'!$D$26)*(1-X248)))</f>
        <v>0.219190862289671</v>
      </c>
      <c r="Z248" s="16">
        <f ca="1" t="shared" si="1432"/>
        <v>1.13973399736283</v>
      </c>
      <c r="AA248" s="16">
        <f ca="1" t="shared" si="1433"/>
        <v>1.32775868324348</v>
      </c>
      <c r="AB248" s="16">
        <f ca="1" t="shared" si="1434"/>
        <v>1.54898948662387</v>
      </c>
      <c r="AC248" s="16">
        <f ca="1" t="shared" si="1435"/>
        <v>1.91493411741483</v>
      </c>
      <c r="AD248" s="16">
        <f ca="1" t="shared" si="1436"/>
        <v>2.3346701778389</v>
      </c>
      <c r="AE248" s="15">
        <f ca="1" t="shared" si="1437"/>
        <v>4871.70893188312</v>
      </c>
      <c r="AF248" s="15">
        <f ca="1" t="shared" si="1438"/>
        <v>5675.40658742271</v>
      </c>
      <c r="AG248" s="15">
        <f ca="1" t="shared" si="1439"/>
        <v>6621.04134371647</v>
      </c>
      <c r="AH248" s="15">
        <f ca="1" t="shared" si="1440"/>
        <v>8185.24468460486</v>
      </c>
      <c r="AI248" s="15">
        <f ca="1" t="shared" si="1441"/>
        <v>9979.37552507535</v>
      </c>
      <c r="AJ248" s="17">
        <f ca="1" t="shared" si="1442"/>
        <v>47991.9570313611</v>
      </c>
      <c r="AK248" s="17">
        <f ca="1" t="shared" si="1443"/>
        <v>45962.5710906681</v>
      </c>
      <c r="AL248" s="17">
        <f ca="1" t="shared" si="1444"/>
        <v>54200.2519974746</v>
      </c>
      <c r="AM248" s="17">
        <f ca="1" t="shared" si="1445"/>
        <v>63637.4738314878</v>
      </c>
      <c r="AN248" s="17">
        <f ca="1" t="shared" si="1446"/>
        <v>86479.717915431</v>
      </c>
      <c r="AO248" s="17">
        <f ca="1">C248/'Ejercicio 3 - TIR'!$D$7</f>
        <v>16488.716514053</v>
      </c>
      <c r="AP248" s="17">
        <f ca="1" t="shared" si="1447"/>
        <v>31503.2405173081</v>
      </c>
      <c r="AQ248" s="17">
        <f ca="1" t="shared" si="1448"/>
        <v>29473.854576615</v>
      </c>
      <c r="AR248" s="17">
        <f ca="1" t="shared" si="1449"/>
        <v>37711.5354834215</v>
      </c>
      <c r="AS248" s="17">
        <f ca="1" t="shared" si="1450"/>
        <v>47148.7573174347</v>
      </c>
      <c r="AT248" s="17">
        <f ca="1" t="shared" si="1451"/>
        <v>69991.0014013779</v>
      </c>
      <c r="AU248" s="17">
        <f ca="1">AP248*'Ejercicio 3 - TIR'!$D$5</f>
        <v>15751.620258654</v>
      </c>
      <c r="AV248" s="17">
        <f ca="1">AQ248*'Ejercicio 3 - TIR'!$D$5</f>
        <v>14736.9272883075</v>
      </c>
      <c r="AW248" s="17">
        <f ca="1">AR248*'Ejercicio 3 - TIR'!$D$5</f>
        <v>18855.7677417108</v>
      </c>
      <c r="AX248" s="17">
        <f ca="1">AS248*'Ejercicio 3 - TIR'!$D$5</f>
        <v>23574.3786587174</v>
      </c>
      <c r="AY248" s="17">
        <f ca="1">AT248*'Ejercicio 3 - TIR'!$D$5</f>
        <v>34995.500700689</v>
      </c>
      <c r="AZ248" s="17">
        <f ca="1" t="shared" ref="AZ248:BD248" si="1838">AJ248-AU248-AE248</f>
        <v>27368.6278408239</v>
      </c>
      <c r="BA248" s="17">
        <f ca="1" t="shared" si="1838"/>
        <v>25550.2372149379</v>
      </c>
      <c r="BB248" s="17">
        <f ca="1" t="shared" si="1838"/>
        <v>28723.4429120473</v>
      </c>
      <c r="BC248" s="17">
        <f ca="1" t="shared" si="1838"/>
        <v>31877.8504881655</v>
      </c>
      <c r="BD248" s="17">
        <f ca="1" t="shared" si="1838"/>
        <v>41504.8416896667</v>
      </c>
      <c r="BE248" s="17">
        <f ca="1" t="shared" ref="BE248:BI248" si="1839">AZ248/Z248</f>
        <v>24013.1714103034</v>
      </c>
      <c r="BF248" s="17">
        <f ca="1" t="shared" si="1839"/>
        <v>19243.1332119201</v>
      </c>
      <c r="BG248" s="17">
        <f ca="1" t="shared" si="1839"/>
        <v>18543.3427147734</v>
      </c>
      <c r="BH248" s="17">
        <f ca="1" t="shared" si="1839"/>
        <v>16646.9698347642</v>
      </c>
      <c r="BI248" s="17">
        <f ca="1" t="shared" si="1839"/>
        <v>17777.603913237</v>
      </c>
      <c r="BJ248" s="17">
        <f ca="1" t="shared" si="1454"/>
        <v>81396.3228207501</v>
      </c>
      <c r="BK248" s="17">
        <f ca="1" t="shared" si="1455"/>
        <v>38495.7147161995</v>
      </c>
      <c r="BL248" s="17">
        <f ca="1" t="shared" si="1456"/>
        <v>119892.03753695</v>
      </c>
      <c r="BM248" s="17">
        <f ca="1">BK248*'Ejercicio 3 - TIR'!$D$5</f>
        <v>19247.8573580997</v>
      </c>
      <c r="BN248" s="17">
        <f ca="1" t="shared" si="1457"/>
        <v>100644.18017885</v>
      </c>
      <c r="BO248" s="17">
        <f ca="1" t="shared" si="1458"/>
        <v>43108.5217664499</v>
      </c>
      <c r="BP248" s="17">
        <f ca="1" t="shared" si="1459"/>
        <v>-117307.746079689</v>
      </c>
      <c r="BQ248" s="17">
        <f ca="1" t="shared" ref="BQ248:BT248" si="1840">BE248</f>
        <v>24013.1714103034</v>
      </c>
      <c r="BR248" s="17">
        <f ca="1" t="shared" si="1840"/>
        <v>19243.1332119201</v>
      </c>
      <c r="BS248" s="17">
        <f ca="1" t="shared" si="1840"/>
        <v>18543.3427147734</v>
      </c>
      <c r="BT248" s="17">
        <f ca="1" t="shared" si="1840"/>
        <v>16646.9698347642</v>
      </c>
      <c r="BU248" s="17">
        <f ca="1" t="shared" si="1461"/>
        <v>60886.125679687</v>
      </c>
      <c r="BV248" s="19">
        <f ca="1" t="shared" si="1462"/>
        <v>5.11497609174707</v>
      </c>
    </row>
    <row r="249" ht="15" customHeight="1" spans="1:74">
      <c r="A249" s="15">
        <v>248</v>
      </c>
      <c r="B249" s="16">
        <f ca="1" t="shared" ref="B249:F249" si="1841">RAND()</f>
        <v>0.340757319107774</v>
      </c>
      <c r="C249" s="17">
        <f ca="1">IF(B249&lt;=('Ejercicio 3 - TIR'!$D$13-'Ejercicio 3 - TIR'!$C$13)/('Ejercicio 3 - TIR'!$E$13-'Ejercicio 3 - TIR'!$C$13),'Ejercicio 3 - TIR'!$C$13+SQRT(('Ejercicio 3 - TIR'!$E$13-'Ejercicio 3 - TIR'!$C$13)*('Ejercicio 3 - TIR'!$D$13-'Ejercicio 3 - TIR'!$C$13)*B249),'Ejercicio 3 - TIR'!$E$13-SQRT(('Ejercicio 3 - TIR'!$E$13-'Ejercicio 3 - TIR'!$C$13)*('Ejercicio 3 - TIR'!$E$13-'Ejercicio 3 - TIR'!$D$13)*(1-B249)))</f>
        <v>71873.6561730702</v>
      </c>
      <c r="D249" s="16">
        <f ca="1" t="shared" si="1841"/>
        <v>0.785287736225273</v>
      </c>
      <c r="E249" s="17">
        <f ca="1">IF(D249&lt;=('Ejercicio 3 - TIR'!$D$14-'Ejercicio 3 - TIR'!$C$14)/('Ejercicio 3 - TIR'!$E$14-'Ejercicio 3 - TIR'!$C$14),'Ejercicio 3 - TIR'!$C$14+SQRT(('Ejercicio 3 - TIR'!$E$14-'Ejercicio 3 - TIR'!$C$14)*('Ejercicio 3 - TIR'!$D$14-'Ejercicio 3 - TIR'!$C$14)*D249),'Ejercicio 3 - TIR'!$E$14-SQRT(('Ejercicio 3 - TIR'!$E$14-'Ejercicio 3 - TIR'!$C$14)*('Ejercicio 3 - TIR'!$E$14-'Ejercicio 3 - TIR'!$D$14)*(1-D249)))</f>
        <v>34324.8929907702</v>
      </c>
      <c r="F249" s="16">
        <f ca="1" t="shared" si="1841"/>
        <v>0.282132405890588</v>
      </c>
      <c r="G249" s="17">
        <f ca="1">IF(F249&lt;=('Ejercicio 3 - TIR'!$D$18-'Ejercicio 3 - TIR'!$C$18)/('Ejercicio 3 - TIR'!$E$18-'Ejercicio 3 - TIR'!$C$18),'Ejercicio 3 - TIR'!$C$18+SQRT(('Ejercicio 3 - TIR'!$E$18-'Ejercicio 3 - TIR'!$C$18)*('Ejercicio 3 - TIR'!$D$18-'Ejercicio 3 - TIR'!$C$18)*F249),'Ejercicio 3 - TIR'!$E$18-SQRT(('Ejercicio 3 - TIR'!$E$18-'Ejercicio 3 - TIR'!$C$18)*('Ejercicio 3 - TIR'!$E$18-'Ejercicio 3 - TIR'!$D$18)*(1-F249)))</f>
        <v>36505.371694499</v>
      </c>
      <c r="H249" s="16">
        <f ca="1" t="shared" ref="H249:L249" si="1842">RAND()</f>
        <v>0.117362875831294</v>
      </c>
      <c r="I249" s="17">
        <f ca="1">IF(H249&lt;=('Ejercicio 3 - TIR'!$D$18-'Ejercicio 3 - TIR'!$C$18)/('Ejercicio 3 - TIR'!$E$18-'Ejercicio 3 - TIR'!$C$18),'Ejercicio 3 - TIR'!$C$18+SQRT(('Ejercicio 3 - TIR'!$E$18-'Ejercicio 3 - TIR'!$C$18)*('Ejercicio 3 - TIR'!$D$18-'Ejercicio 3 - TIR'!$C$18)*H249),'Ejercicio 3 - TIR'!$E$18-SQRT(('Ejercicio 3 - TIR'!$E$18-'Ejercicio 3 - TIR'!$C$18)*('Ejercicio 3 - TIR'!$E$18-'Ejercicio 3 - TIR'!$D$18)*(1-H249)))</f>
        <v>34195.7635031891</v>
      </c>
      <c r="J249" s="16">
        <f ca="1" t="shared" si="1842"/>
        <v>0.678753459789647</v>
      </c>
      <c r="K249" s="17">
        <f ca="1">IF(J249&lt;=('Ejercicio 3 - TIR'!$D$18-'Ejercicio 3 - TIR'!$C$18)/('Ejercicio 3 - TIR'!$E$18-'Ejercicio 3 - TIR'!$C$18),'Ejercicio 3 - TIR'!$C$18+SQRT(('Ejercicio 3 - TIR'!$E$18-'Ejercicio 3 - TIR'!$C$18)*('Ejercicio 3 - TIR'!$D$18-'Ejercicio 3 - TIR'!$C$18)*J249),'Ejercicio 3 - TIR'!$E$18-SQRT(('Ejercicio 3 - TIR'!$E$18-'Ejercicio 3 - TIR'!$C$18)*('Ejercicio 3 - TIR'!$E$18-'Ejercicio 3 - TIR'!$D$18)*(1-J249)))</f>
        <v>40091.4879529763</v>
      </c>
      <c r="L249" s="16">
        <f ca="1" t="shared" si="1842"/>
        <v>0.0344867065408483</v>
      </c>
      <c r="M249" s="17">
        <f ca="1">IF(L249&lt;=('Ejercicio 3 - TIR'!$D$18-'Ejercicio 3 - TIR'!$C$18)/('Ejercicio 3 - TIR'!$E$18-'Ejercicio 3 - TIR'!$C$18),'Ejercicio 3 - TIR'!$C$18+SQRT(('Ejercicio 3 - TIR'!$E$18-'Ejercicio 3 - TIR'!$C$18)*('Ejercicio 3 - TIR'!$D$18-'Ejercicio 3 - TIR'!$C$18)*L249),'Ejercicio 3 - TIR'!$E$18-SQRT(('Ejercicio 3 - TIR'!$E$18-'Ejercicio 3 - TIR'!$C$18)*('Ejercicio 3 - TIR'!$E$18-'Ejercicio 3 - TIR'!$D$18)*(1-L249)))</f>
        <v>32274.4243186194</v>
      </c>
      <c r="N249" s="16">
        <f ca="1" t="shared" ref="N249:R249" si="1843">RAND()</f>
        <v>0.852816811608773</v>
      </c>
      <c r="O249" s="17">
        <f ca="1">IF(N249&lt;=('Ejercicio 3 - TIR'!$D$18-'Ejercicio 3 - TIR'!$C$18)/('Ejercicio 3 - TIR'!$E$18-'Ejercicio 3 - TIR'!$C$18),'Ejercicio 3 - TIR'!$C$18+SQRT(('Ejercicio 3 - TIR'!$E$18-'Ejercicio 3 - TIR'!$C$18)*('Ejercicio 3 - TIR'!$D$18-'Ejercicio 3 - TIR'!$C$18)*N249),'Ejercicio 3 - TIR'!$E$18-SQRT(('Ejercicio 3 - TIR'!$E$18-'Ejercicio 3 - TIR'!$C$18)*('Ejercicio 3 - TIR'!$E$18-'Ejercicio 3 - TIR'!$D$18)*(1-N249)))</f>
        <v>41677.5401989878</v>
      </c>
      <c r="P249" s="16">
        <f ca="1" t="shared" si="1843"/>
        <v>0.615379893862225</v>
      </c>
      <c r="Q249" s="18">
        <f ca="1">IF(P249&lt;=('Ejercicio 3 - TIR'!$D$22-'Ejercicio 3 - TIR'!$C$22)/('Ejercicio 3 - TIR'!$E$22-'Ejercicio 3 - TIR'!$C$22),'Ejercicio 3 - TIR'!$C$22+SQRT(('Ejercicio 3 - TIR'!$E$22-'Ejercicio 3 - TIR'!$C$22)*('Ejercicio 3 - TIR'!$D$22-'Ejercicio 3 - TIR'!$C$22)*P249),'Ejercicio 3 - TIR'!$E$22-SQRT(('Ejercicio 3 - TIR'!$E$22-'Ejercicio 3 - TIR'!$C$22)*('Ejercicio 3 - TIR'!$E$22-'Ejercicio 3 - TIR'!$D$22)*(1-P249)))</f>
        <v>0.153688097920371</v>
      </c>
      <c r="R249" s="16">
        <f ca="1" t="shared" si="1843"/>
        <v>0.257022677149698</v>
      </c>
      <c r="S249" s="18">
        <f ca="1">IF(R249&lt;=('Ejercicio 3 - TIR'!$D$23-'Ejercicio 3 - TIR'!$C$23)/('Ejercicio 3 - TIR'!$E$23-'Ejercicio 3 - TIR'!$C$23),'Ejercicio 3 - TIR'!$C$23+SQRT(('Ejercicio 3 - TIR'!$E$23-'Ejercicio 3 - TIR'!$C$23)*('Ejercicio 3 - TIR'!$D$23-'Ejercicio 3 - TIR'!$C$23)*R249),'Ejercicio 3 - TIR'!$E$23-SQRT(('Ejercicio 3 - TIR'!$E$23-'Ejercicio 3 - TIR'!$C$23)*('Ejercicio 3 - TIR'!$E$23-'Ejercicio 3 - TIR'!$D$23)*(1-R249)))</f>
        <v>0.141509086890648</v>
      </c>
      <c r="T249" s="16">
        <f ca="1" t="shared" ref="T249:X249" si="1844">RAND()</f>
        <v>0.721509746340386</v>
      </c>
      <c r="U249" s="18">
        <f ca="1">IF(T249&lt;=('Ejercicio 3 - TIR'!$D$24-'Ejercicio 3 - TIR'!$C$24)/('Ejercicio 3 - TIR'!$E$24-'Ejercicio 3 - TIR'!$C$24),'Ejercicio 3 - TIR'!$C$24+SQRT(('Ejercicio 3 - TIR'!$E$24-'Ejercicio 3 - TIR'!$C$24)*('Ejercicio 3 - TIR'!$D$24-'Ejercicio 3 - TIR'!$C$24)*T249),'Ejercicio 3 - TIR'!$E$24-SQRT(('Ejercicio 3 - TIR'!$E$24-'Ejercicio 3 - TIR'!$C$24)*('Ejercicio 3 - TIR'!$E$24-'Ejercicio 3 - TIR'!$D$24)*(1-T249)))</f>
        <v>0.192075589348262</v>
      </c>
      <c r="V249" s="16">
        <f ca="1" t="shared" si="1844"/>
        <v>0.0360121368760984</v>
      </c>
      <c r="W249" s="18">
        <f ca="1">IF(V249&lt;=('Ejercicio 3 - TIR'!$D$25-'Ejercicio 3 - TIR'!$C$25)/('Ejercicio 3 - TIR'!$E$25-'Ejercicio 3 - TIR'!$C$25),'Ejercicio 3 - TIR'!$C$25+SQRT(('Ejercicio 3 - TIR'!$E$25-'Ejercicio 3 - TIR'!$C$25)*('Ejercicio 3 - TIR'!$D$25-'Ejercicio 3 - TIR'!$C$25)*V249),'Ejercicio 3 - TIR'!$E$25-SQRT(('Ejercicio 3 - TIR'!$E$25-'Ejercicio 3 - TIR'!$C$25)*('Ejercicio 3 - TIR'!$E$25-'Ejercicio 3 - TIR'!$D$25)*(1-V249)))</f>
        <v>0.187100492350995</v>
      </c>
      <c r="X249" s="16">
        <f ca="1" t="shared" si="1844"/>
        <v>0.29451424489885</v>
      </c>
      <c r="Y249" s="18">
        <f ca="1">IF(X249&lt;=('Ejercicio 3 - TIR'!$D$26-'Ejercicio 3 - TIR'!$C$26)/('Ejercicio 3 - TIR'!$E$26-'Ejercicio 3 - TIR'!$C$26),'Ejercicio 3 - TIR'!$C$26+SQRT(('Ejercicio 3 - TIR'!$E$26-'Ejercicio 3 - TIR'!$C$26)*('Ejercicio 3 - TIR'!$D$26-'Ejercicio 3 - TIR'!$C$26)*X249),'Ejercicio 3 - TIR'!$E$26-SQRT(('Ejercicio 3 - TIR'!$E$26-'Ejercicio 3 - TIR'!$C$26)*('Ejercicio 3 - TIR'!$E$26-'Ejercicio 3 - TIR'!$D$26)*(1-X249)))</f>
        <v>0.21819908617716</v>
      </c>
      <c r="Z249" s="16">
        <f ca="1" t="shared" si="1432"/>
        <v>1.15368809792037</v>
      </c>
      <c r="AA249" s="16">
        <f ca="1" t="shared" si="1433"/>
        <v>1.31694544721369</v>
      </c>
      <c r="AB249" s="16">
        <f ca="1" t="shared" si="1434"/>
        <v>1.56989852012677</v>
      </c>
      <c r="AC249" s="16">
        <f ca="1" t="shared" si="1435"/>
        <v>1.86362730618359</v>
      </c>
      <c r="AD249" s="16">
        <f ca="1" t="shared" si="1436"/>
        <v>2.27026908136765</v>
      </c>
      <c r="AE249" s="15">
        <f ca="1" t="shared" si="1437"/>
        <v>5275.32751507174</v>
      </c>
      <c r="AF249" s="15">
        <f ca="1" t="shared" si="1438"/>
        <v>6021.83429477866</v>
      </c>
      <c r="AG249" s="15">
        <f ca="1" t="shared" si="1439"/>
        <v>7178.48166590584</v>
      </c>
      <c r="AH249" s="15">
        <f ca="1" t="shared" si="1440"/>
        <v>8521.57911992941</v>
      </c>
      <c r="AI249" s="15">
        <f ca="1" t="shared" si="1441"/>
        <v>10380.9798966844</v>
      </c>
      <c r="AJ249" s="17">
        <f ca="1" t="shared" si="1442"/>
        <v>42115.8128341026</v>
      </c>
      <c r="AK249" s="17">
        <f ca="1" t="shared" si="1443"/>
        <v>45033.9550595211</v>
      </c>
      <c r="AL249" s="17">
        <f ca="1" t="shared" si="1444"/>
        <v>62939.5676070578</v>
      </c>
      <c r="AM249" s="17">
        <f ca="1" t="shared" si="1445"/>
        <v>60147.4984515347</v>
      </c>
      <c r="AN249" s="17">
        <f ca="1" t="shared" si="1446"/>
        <v>94619.2309012193</v>
      </c>
      <c r="AO249" s="17">
        <f ca="1">C249/'Ejercicio 3 - TIR'!$D$7</f>
        <v>14374.731234614</v>
      </c>
      <c r="AP249" s="17">
        <f ca="1" t="shared" si="1447"/>
        <v>27741.0815994886</v>
      </c>
      <c r="AQ249" s="17">
        <f ca="1" t="shared" si="1448"/>
        <v>30659.223824907</v>
      </c>
      <c r="AR249" s="17">
        <f ca="1" t="shared" si="1449"/>
        <v>48564.8363724438</v>
      </c>
      <c r="AS249" s="17">
        <f ca="1" t="shared" si="1450"/>
        <v>45772.7672169207</v>
      </c>
      <c r="AT249" s="17">
        <f ca="1" t="shared" si="1451"/>
        <v>80244.4996666053</v>
      </c>
      <c r="AU249" s="17">
        <f ca="1">AP249*'Ejercicio 3 - TIR'!$D$5</f>
        <v>13870.5407997443</v>
      </c>
      <c r="AV249" s="17">
        <f ca="1">AQ249*'Ejercicio 3 - TIR'!$D$5</f>
        <v>15329.6119124535</v>
      </c>
      <c r="AW249" s="17">
        <f ca="1">AR249*'Ejercicio 3 - TIR'!$D$5</f>
        <v>24282.4181862219</v>
      </c>
      <c r="AX249" s="17">
        <f ca="1">AS249*'Ejercicio 3 - TIR'!$D$5</f>
        <v>22886.3836084603</v>
      </c>
      <c r="AY249" s="17">
        <f ca="1">AT249*'Ejercicio 3 - TIR'!$D$5</f>
        <v>40122.2498333026</v>
      </c>
      <c r="AZ249" s="17">
        <f ca="1" t="shared" ref="AZ249:BD249" si="1845">AJ249-AU249-AE249</f>
        <v>22969.9445192866</v>
      </c>
      <c r="BA249" s="17">
        <f ca="1" t="shared" si="1845"/>
        <v>23682.5088522889</v>
      </c>
      <c r="BB249" s="17">
        <f ca="1" t="shared" si="1845"/>
        <v>31478.6677549301</v>
      </c>
      <c r="BC249" s="17">
        <f ca="1" t="shared" si="1845"/>
        <v>28739.535723145</v>
      </c>
      <c r="BD249" s="17">
        <f ca="1" t="shared" si="1845"/>
        <v>44116.0011712323</v>
      </c>
      <c r="BE249" s="17">
        <f ca="1" t="shared" ref="BE249:BI249" si="1846">AZ249/Z249</f>
        <v>19910.0125594535</v>
      </c>
      <c r="BF249" s="17">
        <f ca="1" t="shared" si="1846"/>
        <v>17982.9080258372</v>
      </c>
      <c r="BG249" s="17">
        <f ca="1" t="shared" si="1846"/>
        <v>20051.4029100353</v>
      </c>
      <c r="BH249" s="17">
        <f ca="1" t="shared" si="1846"/>
        <v>15421.2892394236</v>
      </c>
      <c r="BI249" s="17">
        <f ca="1" t="shared" si="1846"/>
        <v>19432.0583111919</v>
      </c>
      <c r="BJ249" s="17">
        <f ca="1" t="shared" si="1454"/>
        <v>77926.7432781988</v>
      </c>
      <c r="BK249" s="17">
        <f ca="1" t="shared" si="1455"/>
        <v>32634.5078749141</v>
      </c>
      <c r="BL249" s="17">
        <f ca="1" t="shared" si="1456"/>
        <v>110561.251153113</v>
      </c>
      <c r="BM249" s="17">
        <f ca="1">BK249*'Ejercicio 3 - TIR'!$D$5</f>
        <v>16317.253937457</v>
      </c>
      <c r="BN249" s="17">
        <f ca="1" t="shared" si="1457"/>
        <v>94243.9972156558</v>
      </c>
      <c r="BO249" s="17">
        <f ca="1" t="shared" si="1458"/>
        <v>41512.2586080772</v>
      </c>
      <c r="BP249" s="17">
        <f ca="1" t="shared" si="1459"/>
        <v>-106198.54916384</v>
      </c>
      <c r="BQ249" s="17">
        <f ca="1" t="shared" ref="BQ249:BT249" si="1847">BE249</f>
        <v>19910.0125594535</v>
      </c>
      <c r="BR249" s="17">
        <f ca="1" t="shared" si="1847"/>
        <v>17982.9080258372</v>
      </c>
      <c r="BS249" s="17">
        <f ca="1" t="shared" si="1847"/>
        <v>20051.4029100353</v>
      </c>
      <c r="BT249" s="17">
        <f ca="1" t="shared" si="1847"/>
        <v>15421.2892394236</v>
      </c>
      <c r="BU249" s="17">
        <f ca="1" t="shared" si="1461"/>
        <v>60944.3169192692</v>
      </c>
      <c r="BV249" s="19">
        <f ca="1" t="shared" si="1462"/>
        <v>6.91219069846702</v>
      </c>
    </row>
    <row r="250" ht="15" customHeight="1" spans="1:74">
      <c r="A250" s="15">
        <v>249</v>
      </c>
      <c r="B250" s="16">
        <f ca="1" t="shared" ref="B250:F250" si="1848">RAND()</f>
        <v>0.955113916414964</v>
      </c>
      <c r="C250" s="17">
        <f ca="1">IF(B250&lt;=('Ejercicio 3 - TIR'!$D$13-'Ejercicio 3 - TIR'!$C$13)/('Ejercicio 3 - TIR'!$E$13-'Ejercicio 3 - TIR'!$C$13),'Ejercicio 3 - TIR'!$C$13+SQRT(('Ejercicio 3 - TIR'!$E$13-'Ejercicio 3 - TIR'!$C$13)*('Ejercicio 3 - TIR'!$D$13-'Ejercicio 3 - TIR'!$C$13)*B250),'Ejercicio 3 - TIR'!$E$13-SQRT(('Ejercicio 3 - TIR'!$E$13-'Ejercicio 3 - TIR'!$C$13)*('Ejercicio 3 - TIR'!$E$13-'Ejercicio 3 - TIR'!$D$13)*(1-B250)))</f>
        <v>92660.8379019099</v>
      </c>
      <c r="D250" s="16">
        <f ca="1" t="shared" si="1848"/>
        <v>0.377375962162067</v>
      </c>
      <c r="E250" s="17">
        <f ca="1">IF(D250&lt;=('Ejercicio 3 - TIR'!$D$14-'Ejercicio 3 - TIR'!$C$14)/('Ejercicio 3 - TIR'!$E$14-'Ejercicio 3 - TIR'!$C$14),'Ejercicio 3 - TIR'!$C$14+SQRT(('Ejercicio 3 - TIR'!$E$14-'Ejercicio 3 - TIR'!$C$14)*('Ejercicio 3 - TIR'!$D$14-'Ejercicio 3 - TIR'!$C$14)*D250),'Ejercicio 3 - TIR'!$E$14-SQRT(('Ejercicio 3 - TIR'!$E$14-'Ejercicio 3 - TIR'!$C$14)*('Ejercicio 3 - TIR'!$E$14-'Ejercicio 3 - TIR'!$D$14)*(1-D250)))</f>
        <v>30335.9632825775</v>
      </c>
      <c r="F250" s="16">
        <f ca="1" t="shared" si="1848"/>
        <v>0.917517133302047</v>
      </c>
      <c r="G250" s="17">
        <f ca="1">IF(F250&lt;=('Ejercicio 3 - TIR'!$D$18-'Ejercicio 3 - TIR'!$C$18)/('Ejercicio 3 - TIR'!$E$18-'Ejercicio 3 - TIR'!$C$18),'Ejercicio 3 - TIR'!$C$18+SQRT(('Ejercicio 3 - TIR'!$E$18-'Ejercicio 3 - TIR'!$C$18)*('Ejercicio 3 - TIR'!$D$18-'Ejercicio 3 - TIR'!$C$18)*F250),'Ejercicio 3 - TIR'!$E$18-SQRT(('Ejercicio 3 - TIR'!$E$18-'Ejercicio 3 - TIR'!$C$18)*('Ejercicio 3 - TIR'!$E$18-'Ejercicio 3 - TIR'!$D$18)*(1-F250)))</f>
        <v>42512.7897148921</v>
      </c>
      <c r="H250" s="16">
        <f ca="1" t="shared" ref="H250:L250" si="1849">RAND()</f>
        <v>0.158470403871418</v>
      </c>
      <c r="I250" s="17">
        <f ca="1">IF(H250&lt;=('Ejercicio 3 - TIR'!$D$18-'Ejercicio 3 - TIR'!$C$18)/('Ejercicio 3 - TIR'!$E$18-'Ejercicio 3 - TIR'!$C$18),'Ejercicio 3 - TIR'!$C$18+SQRT(('Ejercicio 3 - TIR'!$E$18-'Ejercicio 3 - TIR'!$C$18)*('Ejercicio 3 - TIR'!$D$18-'Ejercicio 3 - TIR'!$C$18)*H250),'Ejercicio 3 - TIR'!$E$18-SQRT(('Ejercicio 3 - TIR'!$E$18-'Ejercicio 3 - TIR'!$C$18)*('Ejercicio 3 - TIR'!$E$18-'Ejercicio 3 - TIR'!$D$18)*(1-H250)))</f>
        <v>34875.5061871269</v>
      </c>
      <c r="J250" s="16">
        <f ca="1" t="shared" si="1849"/>
        <v>0.176701505635293</v>
      </c>
      <c r="K250" s="17">
        <f ca="1">IF(J250&lt;=('Ejercicio 3 - TIR'!$D$18-'Ejercicio 3 - TIR'!$C$18)/('Ejercicio 3 - TIR'!$E$18-'Ejercicio 3 - TIR'!$C$18),'Ejercicio 3 - TIR'!$C$18+SQRT(('Ejercicio 3 - TIR'!$E$18-'Ejercicio 3 - TIR'!$C$18)*('Ejercicio 3 - TIR'!$D$18-'Ejercicio 3 - TIR'!$C$18)*J250),'Ejercicio 3 - TIR'!$E$18-SQRT(('Ejercicio 3 - TIR'!$E$18-'Ejercicio 3 - TIR'!$C$18)*('Ejercicio 3 - TIR'!$E$18-'Ejercicio 3 - TIR'!$D$18)*(1-J250)))</f>
        <v>35148.3226244374</v>
      </c>
      <c r="L250" s="16">
        <f ca="1" t="shared" si="1849"/>
        <v>0.0274291087636993</v>
      </c>
      <c r="M250" s="17">
        <f ca="1">IF(L250&lt;=('Ejercicio 3 - TIR'!$D$18-'Ejercicio 3 - TIR'!$C$18)/('Ejercicio 3 - TIR'!$E$18-'Ejercicio 3 - TIR'!$C$18),'Ejercicio 3 - TIR'!$C$18+SQRT(('Ejercicio 3 - TIR'!$E$18-'Ejercicio 3 - TIR'!$C$18)*('Ejercicio 3 - TIR'!$D$18-'Ejercicio 3 - TIR'!$C$18)*L250),'Ejercicio 3 - TIR'!$E$18-SQRT(('Ejercicio 3 - TIR'!$E$18-'Ejercicio 3 - TIR'!$C$18)*('Ejercicio 3 - TIR'!$E$18-'Ejercicio 3 - TIR'!$D$18)*(1-L250)))</f>
        <v>32028.3900794854</v>
      </c>
      <c r="N250" s="16">
        <f ca="1" t="shared" ref="N250:R250" si="1850">RAND()</f>
        <v>0.498039078168295</v>
      </c>
      <c r="O250" s="17">
        <f ca="1">IF(N250&lt;=('Ejercicio 3 - TIR'!$D$18-'Ejercicio 3 - TIR'!$C$18)/('Ejercicio 3 - TIR'!$E$18-'Ejercicio 3 - TIR'!$C$18),'Ejercicio 3 - TIR'!$C$18+SQRT(('Ejercicio 3 - TIR'!$E$18-'Ejercicio 3 - TIR'!$C$18)*('Ejercicio 3 - TIR'!$D$18-'Ejercicio 3 - TIR'!$C$18)*N250),'Ejercicio 3 - TIR'!$E$18-SQRT(('Ejercicio 3 - TIR'!$E$18-'Ejercicio 3 - TIR'!$C$18)*('Ejercicio 3 - TIR'!$E$18-'Ejercicio 3 - TIR'!$D$18)*(1-N250)))</f>
        <v>38643.2552736365</v>
      </c>
      <c r="P250" s="16">
        <f ca="1" t="shared" si="1850"/>
        <v>0.767512518175086</v>
      </c>
      <c r="Q250" s="18">
        <f ca="1">IF(P250&lt;=('Ejercicio 3 - TIR'!$D$22-'Ejercicio 3 - TIR'!$C$22)/('Ejercicio 3 - TIR'!$E$22-'Ejercicio 3 - TIR'!$C$22),'Ejercicio 3 - TIR'!$C$22+SQRT(('Ejercicio 3 - TIR'!$E$22-'Ejercicio 3 - TIR'!$C$22)*('Ejercicio 3 - TIR'!$D$22-'Ejercicio 3 - TIR'!$C$22)*P250),'Ejercicio 3 - TIR'!$E$22-SQRT(('Ejercicio 3 - TIR'!$E$22-'Ejercicio 3 - TIR'!$C$22)*('Ejercicio 3 - TIR'!$E$22-'Ejercicio 3 - TIR'!$D$22)*(1-P250)))</f>
        <v>0.159543278188213</v>
      </c>
      <c r="R250" s="16">
        <f ca="1" t="shared" si="1850"/>
        <v>0.924119968738409</v>
      </c>
      <c r="S250" s="18">
        <f ca="1">IF(R250&lt;=('Ejercicio 3 - TIR'!$D$23-'Ejercicio 3 - TIR'!$C$23)/('Ejercicio 3 - TIR'!$E$23-'Ejercicio 3 - TIR'!$C$23),'Ejercicio 3 - TIR'!$C$23+SQRT(('Ejercicio 3 - TIR'!$E$23-'Ejercicio 3 - TIR'!$C$23)*('Ejercicio 3 - TIR'!$D$23-'Ejercicio 3 - TIR'!$C$23)*R250),'Ejercicio 3 - TIR'!$E$23-SQRT(('Ejercicio 3 - TIR'!$E$23-'Ejercicio 3 - TIR'!$C$23)*('Ejercicio 3 - TIR'!$E$23-'Ejercicio 3 - TIR'!$D$23)*(1-R250)))</f>
        <v>0.168313081831772</v>
      </c>
      <c r="T250" s="16">
        <f ca="1" t="shared" ref="T250:X250" si="1851">RAND()</f>
        <v>0.988200949421087</v>
      </c>
      <c r="U250" s="18">
        <f ca="1">IF(T250&lt;=('Ejercicio 3 - TIR'!$D$24-'Ejercicio 3 - TIR'!$C$24)/('Ejercicio 3 - TIR'!$E$24-'Ejercicio 3 - TIR'!$C$24),'Ejercicio 3 - TIR'!$C$24+SQRT(('Ejercicio 3 - TIR'!$E$24-'Ejercicio 3 - TIR'!$C$24)*('Ejercicio 3 - TIR'!$D$24-'Ejercicio 3 - TIR'!$C$24)*T250),'Ejercicio 3 - TIR'!$E$24-SQRT(('Ejercicio 3 - TIR'!$E$24-'Ejercicio 3 - TIR'!$C$24)*('Ejercicio 3 - TIR'!$E$24-'Ejercicio 3 - TIR'!$D$24)*(1-T250)))</f>
        <v>0.214252188101464</v>
      </c>
      <c r="V250" s="16">
        <f ca="1" t="shared" si="1851"/>
        <v>0.614186148925227</v>
      </c>
      <c r="W250" s="18">
        <f ca="1">IF(V250&lt;=('Ejercicio 3 - TIR'!$D$25-'Ejercicio 3 - TIR'!$C$25)/('Ejercicio 3 - TIR'!$E$25-'Ejercicio 3 - TIR'!$C$25),'Ejercicio 3 - TIR'!$C$25+SQRT(('Ejercicio 3 - TIR'!$E$25-'Ejercicio 3 - TIR'!$C$25)*('Ejercicio 3 - TIR'!$D$25-'Ejercicio 3 - TIR'!$C$25)*V250),'Ejercicio 3 - TIR'!$E$25-SQRT(('Ejercicio 3 - TIR'!$E$25-'Ejercicio 3 - TIR'!$C$25)*('Ejercicio 3 - TIR'!$E$25-'Ejercicio 3 - TIR'!$D$25)*(1-V250)))</f>
        <v>0.21325291196895</v>
      </c>
      <c r="X250" s="16">
        <f ca="1" t="shared" si="1851"/>
        <v>0.689414867866241</v>
      </c>
      <c r="Y250" s="18">
        <f ca="1">IF(X250&lt;=('Ejercicio 3 - TIR'!$D$26-'Ejercicio 3 - TIR'!$C$26)/('Ejercicio 3 - TIR'!$E$26-'Ejercicio 3 - TIR'!$C$26),'Ejercicio 3 - TIR'!$C$26+SQRT(('Ejercicio 3 - TIR'!$E$26-'Ejercicio 3 - TIR'!$C$26)*('Ejercicio 3 - TIR'!$D$26-'Ejercicio 3 - TIR'!$C$26)*X250),'Ejercicio 3 - TIR'!$E$26-SQRT(('Ejercicio 3 - TIR'!$E$26-'Ejercicio 3 - TIR'!$C$26)*('Ejercicio 3 - TIR'!$E$26-'Ejercicio 3 - TIR'!$D$26)*(1-X250)))</f>
        <v>0.239046859540173</v>
      </c>
      <c r="Z250" s="16">
        <f ca="1" t="shared" si="1432"/>
        <v>1.15954327818821</v>
      </c>
      <c r="AA250" s="16">
        <f ca="1" t="shared" si="1433"/>
        <v>1.35470958085739</v>
      </c>
      <c r="AB250" s="16">
        <f ca="1" t="shared" si="1434"/>
        <v>1.6449590727981</v>
      </c>
      <c r="AC250" s="16">
        <f ca="1" t="shared" si="1435"/>
        <v>1.99575138514204</v>
      </c>
      <c r="AD250" s="16">
        <f ca="1" t="shared" si="1436"/>
        <v>2.47282948618319</v>
      </c>
      <c r="AE250" s="15">
        <f ca="1" t="shared" si="1437"/>
        <v>4839.89902909968</v>
      </c>
      <c r="AF250" s="15">
        <f ca="1" t="shared" si="1438"/>
        <v>5654.51735044204</v>
      </c>
      <c r="AG250" s="15">
        <f ca="1" t="shared" si="1439"/>
        <v>6866.01006543194</v>
      </c>
      <c r="AH250" s="15">
        <f ca="1" t="shared" si="1440"/>
        <v>8330.20670549343</v>
      </c>
      <c r="AI250" s="15">
        <f ca="1" t="shared" si="1441"/>
        <v>10321.5164577621</v>
      </c>
      <c r="AJ250" s="17">
        <f ca="1" t="shared" si="1442"/>
        <v>49295.4195509321</v>
      </c>
      <c r="AK250" s="17">
        <f ca="1" t="shared" si="1443"/>
        <v>47246.1823689519</v>
      </c>
      <c r="AL250" s="17">
        <f ca="1" t="shared" si="1444"/>
        <v>57817.5521947029</v>
      </c>
      <c r="AM250" s="17">
        <f ca="1" t="shared" si="1445"/>
        <v>63920.7038650025</v>
      </c>
      <c r="AN250" s="17">
        <f ca="1" t="shared" si="1446"/>
        <v>95558.1810827523</v>
      </c>
      <c r="AO250" s="17">
        <f ca="1">C250/'Ejercicio 3 - TIR'!$D$7</f>
        <v>18532.167580382</v>
      </c>
      <c r="AP250" s="17">
        <f ca="1" t="shared" si="1447"/>
        <v>30763.2519705502</v>
      </c>
      <c r="AQ250" s="17">
        <f ca="1" t="shared" si="1448"/>
        <v>28714.0147885699</v>
      </c>
      <c r="AR250" s="17">
        <f ca="1" t="shared" si="1449"/>
        <v>39285.384614321</v>
      </c>
      <c r="AS250" s="17">
        <f ca="1" t="shared" si="1450"/>
        <v>45388.5362846206</v>
      </c>
      <c r="AT250" s="17">
        <f ca="1" t="shared" si="1451"/>
        <v>77026.0135023704</v>
      </c>
      <c r="AU250" s="17">
        <f ca="1">AP250*'Ejercicio 3 - TIR'!$D$5</f>
        <v>15381.6259852751</v>
      </c>
      <c r="AV250" s="17">
        <f ca="1">AQ250*'Ejercicio 3 - TIR'!$D$5</f>
        <v>14357.007394285</v>
      </c>
      <c r="AW250" s="17">
        <f ca="1">AR250*'Ejercicio 3 - TIR'!$D$5</f>
        <v>19642.6923071605</v>
      </c>
      <c r="AX250" s="17">
        <f ca="1">AS250*'Ejercicio 3 - TIR'!$D$5</f>
        <v>22694.2681423103</v>
      </c>
      <c r="AY250" s="17">
        <f ca="1">AT250*'Ejercicio 3 - TIR'!$D$5</f>
        <v>38513.0067511852</v>
      </c>
      <c r="AZ250" s="17">
        <f ca="1" t="shared" ref="AZ250:BD250" si="1852">AJ250-AU250-AE250</f>
        <v>29073.8945365574</v>
      </c>
      <c r="BA250" s="17">
        <f ca="1" t="shared" si="1852"/>
        <v>27234.6576242249</v>
      </c>
      <c r="BB250" s="17">
        <f ca="1" t="shared" si="1852"/>
        <v>31308.8498221105</v>
      </c>
      <c r="BC250" s="17">
        <f ca="1" t="shared" si="1852"/>
        <v>32896.2290171988</v>
      </c>
      <c r="BD250" s="17">
        <f ca="1" t="shared" si="1852"/>
        <v>46723.657873805</v>
      </c>
      <c r="BE250" s="17">
        <f ca="1" t="shared" ref="BE250:BI250" si="1853">AZ250/Z250</f>
        <v>25073.5742972745</v>
      </c>
      <c r="BF250" s="17">
        <f ca="1" t="shared" si="1853"/>
        <v>20103.6871732968</v>
      </c>
      <c r="BG250" s="17">
        <f ca="1" t="shared" si="1853"/>
        <v>19033.2089958042</v>
      </c>
      <c r="BH250" s="17">
        <f ca="1" t="shared" si="1853"/>
        <v>16483.1297435665</v>
      </c>
      <c r="BI250" s="17">
        <f ca="1" t="shared" si="1853"/>
        <v>18894.8158920261</v>
      </c>
      <c r="BJ250" s="17">
        <f ca="1" t="shared" si="1454"/>
        <v>75015.6644969283</v>
      </c>
      <c r="BK250" s="17">
        <f ca="1" t="shared" si="1455"/>
        <v>45826.8904356568</v>
      </c>
      <c r="BL250" s="17">
        <f ca="1" t="shared" si="1456"/>
        <v>120842.554932585</v>
      </c>
      <c r="BM250" s="17">
        <f ca="1">BK250*'Ejercicio 3 - TIR'!$D$5</f>
        <v>22913.4452178284</v>
      </c>
      <c r="BN250" s="17">
        <f ca="1" t="shared" si="1457"/>
        <v>97929.1097147567</v>
      </c>
      <c r="BO250" s="17">
        <f ca="1" t="shared" si="1458"/>
        <v>39602.0470727685</v>
      </c>
      <c r="BP250" s="17">
        <f ca="1" t="shared" si="1459"/>
        <v>-122996.801184487</v>
      </c>
      <c r="BQ250" s="17">
        <f ca="1" t="shared" ref="BQ250:BT250" si="1854">BE250</f>
        <v>25073.5742972745</v>
      </c>
      <c r="BR250" s="17">
        <f ca="1" t="shared" si="1854"/>
        <v>20103.6871732968</v>
      </c>
      <c r="BS250" s="17">
        <f ca="1" t="shared" si="1854"/>
        <v>19033.2089958042</v>
      </c>
      <c r="BT250" s="17">
        <f ca="1" t="shared" si="1854"/>
        <v>16483.1297435665</v>
      </c>
      <c r="BU250" s="17">
        <f ca="1" t="shared" si="1461"/>
        <v>58496.8629647947</v>
      </c>
      <c r="BV250" s="19">
        <f ca="1" t="shared" si="1462"/>
        <v>3.69444435194175</v>
      </c>
    </row>
    <row r="251" ht="15" customHeight="1" spans="1:74">
      <c r="A251" s="15">
        <v>250</v>
      </c>
      <c r="B251" s="16">
        <f ca="1" t="shared" ref="B251:F251" si="1855">RAND()</f>
        <v>0.755779608080191</v>
      </c>
      <c r="C251" s="17">
        <f ca="1">IF(B251&lt;=('Ejercicio 3 - TIR'!$D$13-'Ejercicio 3 - TIR'!$C$13)/('Ejercicio 3 - TIR'!$E$13-'Ejercicio 3 - TIR'!$C$13),'Ejercicio 3 - TIR'!$C$13+SQRT(('Ejercicio 3 - TIR'!$E$13-'Ejercicio 3 - TIR'!$C$13)*('Ejercicio 3 - TIR'!$D$13-'Ejercicio 3 - TIR'!$C$13)*B251),'Ejercicio 3 - TIR'!$E$13-SQRT(('Ejercicio 3 - TIR'!$E$13-'Ejercicio 3 - TIR'!$C$13)*('Ejercicio 3 - TIR'!$E$13-'Ejercicio 3 - TIR'!$D$13)*(1-B251)))</f>
        <v>82880.8741372764</v>
      </c>
      <c r="D251" s="16">
        <f ca="1" t="shared" si="1855"/>
        <v>0.975455221957325</v>
      </c>
      <c r="E251" s="17">
        <f ca="1">IF(D251&lt;=('Ejercicio 3 - TIR'!$D$14-'Ejercicio 3 - TIR'!$C$14)/('Ejercicio 3 - TIR'!$E$14-'Ejercicio 3 - TIR'!$C$14),'Ejercicio 3 - TIR'!$C$14+SQRT(('Ejercicio 3 - TIR'!$E$14-'Ejercicio 3 - TIR'!$C$14)*('Ejercicio 3 - TIR'!$D$14-'Ejercicio 3 - TIR'!$C$14)*D251),'Ejercicio 3 - TIR'!$E$14-SQRT(('Ejercicio 3 - TIR'!$E$14-'Ejercicio 3 - TIR'!$C$14)*('Ejercicio 3 - TIR'!$E$14-'Ejercicio 3 - TIR'!$D$14)*(1-D251)))</f>
        <v>38081.2199953092</v>
      </c>
      <c r="F251" s="16">
        <f ca="1" t="shared" si="1855"/>
        <v>0.0801066301541804</v>
      </c>
      <c r="G251" s="17">
        <f ca="1">IF(F251&lt;=('Ejercicio 3 - TIR'!$D$18-'Ejercicio 3 - TIR'!$C$18)/('Ejercicio 3 - TIR'!$E$18-'Ejercicio 3 - TIR'!$C$18),'Ejercicio 3 - TIR'!$C$18+SQRT(('Ejercicio 3 - TIR'!$E$18-'Ejercicio 3 - TIR'!$C$18)*('Ejercicio 3 - TIR'!$D$18-'Ejercicio 3 - TIR'!$C$18)*F251),'Ejercicio 3 - TIR'!$E$18-SQRT(('Ejercicio 3 - TIR'!$E$18-'Ejercicio 3 - TIR'!$C$18)*('Ejercicio 3 - TIR'!$E$18-'Ejercicio 3 - TIR'!$D$18)*(1-F251)))</f>
        <v>33466.4094569348</v>
      </c>
      <c r="H251" s="16">
        <f ca="1" t="shared" ref="H251:L251" si="1856">RAND()</f>
        <v>0.339010297459774</v>
      </c>
      <c r="I251" s="17">
        <f ca="1">IF(H251&lt;=('Ejercicio 3 - TIR'!$D$18-'Ejercicio 3 - TIR'!$C$18)/('Ejercicio 3 - TIR'!$E$18-'Ejercicio 3 - TIR'!$C$18),'Ejercicio 3 - TIR'!$C$18+SQRT(('Ejercicio 3 - TIR'!$E$18-'Ejercicio 3 - TIR'!$C$18)*('Ejercicio 3 - TIR'!$D$18-'Ejercicio 3 - TIR'!$C$18)*H251),'Ejercicio 3 - TIR'!$E$18-SQRT(('Ejercicio 3 - TIR'!$E$18-'Ejercicio 3 - TIR'!$C$18)*('Ejercicio 3 - TIR'!$E$18-'Ejercicio 3 - TIR'!$D$18)*(1-H251)))</f>
        <v>37131.0268979275</v>
      </c>
      <c r="J251" s="16">
        <f ca="1" t="shared" si="1856"/>
        <v>0.923270506382736</v>
      </c>
      <c r="K251" s="17">
        <f ca="1">IF(J251&lt;=('Ejercicio 3 - TIR'!$D$18-'Ejercicio 3 - TIR'!$C$18)/('Ejercicio 3 - TIR'!$E$18-'Ejercicio 3 - TIR'!$C$18),'Ejercicio 3 - TIR'!$C$18+SQRT(('Ejercicio 3 - TIR'!$E$18-'Ejercicio 3 - TIR'!$C$18)*('Ejercicio 3 - TIR'!$D$18-'Ejercicio 3 - TIR'!$C$18)*J251),'Ejercicio 3 - TIR'!$E$18-SQRT(('Ejercicio 3 - TIR'!$E$18-'Ejercicio 3 - TIR'!$C$18)*('Ejercicio 3 - TIR'!$E$18-'Ejercicio 3 - TIR'!$D$18)*(1-J251)))</f>
        <v>42601.1019151922</v>
      </c>
      <c r="L251" s="16">
        <f ca="1" t="shared" si="1856"/>
        <v>0.655914718444363</v>
      </c>
      <c r="M251" s="17">
        <f ca="1">IF(L251&lt;=('Ejercicio 3 - TIR'!$D$18-'Ejercicio 3 - TIR'!$C$18)/('Ejercicio 3 - TIR'!$E$18-'Ejercicio 3 - TIR'!$C$18),'Ejercicio 3 - TIR'!$C$18+SQRT(('Ejercicio 3 - TIR'!$E$18-'Ejercicio 3 - TIR'!$C$18)*('Ejercicio 3 - TIR'!$D$18-'Ejercicio 3 - TIR'!$C$18)*L251),'Ejercicio 3 - TIR'!$E$18-SQRT(('Ejercicio 3 - TIR'!$E$18-'Ejercicio 3 - TIR'!$C$18)*('Ejercicio 3 - TIR'!$E$18-'Ejercicio 3 - TIR'!$D$18)*(1-L251)))</f>
        <v>39919.0326023587</v>
      </c>
      <c r="N251" s="16">
        <f ca="1" t="shared" ref="N251:R251" si="1857">RAND()</f>
        <v>0.348166253511875</v>
      </c>
      <c r="O251" s="17">
        <f ca="1">IF(N251&lt;=('Ejercicio 3 - TIR'!$D$18-'Ejercicio 3 - TIR'!$C$18)/('Ejercicio 3 - TIR'!$E$18-'Ejercicio 3 - TIR'!$C$18),'Ejercicio 3 - TIR'!$C$18+SQRT(('Ejercicio 3 - TIR'!$E$18-'Ejercicio 3 - TIR'!$C$18)*('Ejercicio 3 - TIR'!$D$18-'Ejercicio 3 - TIR'!$C$18)*N251),'Ejercicio 3 - TIR'!$E$18-SQRT(('Ejercicio 3 - TIR'!$E$18-'Ejercicio 3 - TIR'!$C$18)*('Ejercicio 3 - TIR'!$E$18-'Ejercicio 3 - TIR'!$D$18)*(1-N251)))</f>
        <v>37226.6823665345</v>
      </c>
      <c r="P251" s="16">
        <f ca="1" t="shared" si="1857"/>
        <v>0.1698850475985</v>
      </c>
      <c r="Q251" s="18">
        <f ca="1">IF(P251&lt;=('Ejercicio 3 - TIR'!$D$22-'Ejercicio 3 - TIR'!$C$22)/('Ejercicio 3 - TIR'!$E$22-'Ejercicio 3 - TIR'!$C$22),'Ejercicio 3 - TIR'!$C$22+SQRT(('Ejercicio 3 - TIR'!$E$22-'Ejercicio 3 - TIR'!$C$22)*('Ejercicio 3 - TIR'!$D$22-'Ejercicio 3 - TIR'!$C$22)*P251),'Ejercicio 3 - TIR'!$E$22-SQRT(('Ejercicio 3 - TIR'!$E$22-'Ejercicio 3 - TIR'!$C$22)*('Ejercicio 3 - TIR'!$E$22-'Ejercicio 3 - TIR'!$D$22)*(1-P251)))</f>
        <v>0.137486940432142</v>
      </c>
      <c r="R251" s="16">
        <f ca="1" t="shared" si="1857"/>
        <v>0.404191594141293</v>
      </c>
      <c r="S251" s="18">
        <f ca="1">IF(R251&lt;=('Ejercicio 3 - TIR'!$D$23-'Ejercicio 3 - TIR'!$C$23)/('Ejercicio 3 - TIR'!$E$23-'Ejercicio 3 - TIR'!$C$23),'Ejercicio 3 - TIR'!$C$23+SQRT(('Ejercicio 3 - TIR'!$E$23-'Ejercicio 3 - TIR'!$C$23)*('Ejercicio 3 - TIR'!$D$23-'Ejercicio 3 - TIR'!$C$23)*R251),'Ejercicio 3 - TIR'!$E$23-SQRT(('Ejercicio 3 - TIR'!$E$23-'Ejercicio 3 - TIR'!$C$23)*('Ejercicio 3 - TIR'!$E$23-'Ejercicio 3 - TIR'!$D$23)*(1-R251)))</f>
        <v>0.146973039677692</v>
      </c>
      <c r="T251" s="16">
        <f ca="1" t="shared" ref="T251:X251" si="1858">RAND()</f>
        <v>0.49758151661808</v>
      </c>
      <c r="U251" s="18">
        <f ca="1">IF(T251&lt;=('Ejercicio 3 - TIR'!$D$24-'Ejercicio 3 - TIR'!$C$24)/('Ejercicio 3 - TIR'!$E$24-'Ejercicio 3 - TIR'!$C$24),'Ejercicio 3 - TIR'!$C$24+SQRT(('Ejercicio 3 - TIR'!$E$24-'Ejercicio 3 - TIR'!$C$24)*('Ejercicio 3 - TIR'!$D$24-'Ejercicio 3 - TIR'!$C$24)*T251),'Ejercicio 3 - TIR'!$E$24-SQRT(('Ejercicio 3 - TIR'!$E$24-'Ejercicio 3 - TIR'!$C$24)*('Ejercicio 3 - TIR'!$E$24-'Ejercicio 3 - TIR'!$D$24)*(1-T251)))</f>
        <v>0.182493043932233</v>
      </c>
      <c r="V251" s="16">
        <f ca="1" t="shared" si="1858"/>
        <v>0.268277219356833</v>
      </c>
      <c r="W251" s="18">
        <f ca="1">IF(V251&lt;=('Ejercicio 3 - TIR'!$D$25-'Ejercicio 3 - TIR'!$C$25)/('Ejercicio 3 - TIR'!$E$25-'Ejercicio 3 - TIR'!$C$25),'Ejercicio 3 - TIR'!$C$25+SQRT(('Ejercicio 3 - TIR'!$E$25-'Ejercicio 3 - TIR'!$C$25)*('Ejercicio 3 - TIR'!$D$25-'Ejercicio 3 - TIR'!$C$25)*V251),'Ejercicio 3 - TIR'!$E$25-SQRT(('Ejercicio 3 - TIR'!$E$25-'Ejercicio 3 - TIR'!$C$25)*('Ejercicio 3 - TIR'!$E$25-'Ejercicio 3 - TIR'!$D$25)*(1-V251)))</f>
        <v>0.199380095642168</v>
      </c>
      <c r="X251" s="16">
        <f ca="1" t="shared" si="1858"/>
        <v>0.100647747381595</v>
      </c>
      <c r="Y251" s="18">
        <f ca="1">IF(X251&lt;=('Ejercicio 3 - TIR'!$D$26-'Ejercicio 3 - TIR'!$C$26)/('Ejercicio 3 - TIR'!$E$26-'Ejercicio 3 - TIR'!$C$26),'Ejercicio 3 - TIR'!$C$26+SQRT(('Ejercicio 3 - TIR'!$E$26-'Ejercicio 3 - TIR'!$C$26)*('Ejercicio 3 - TIR'!$D$26-'Ejercicio 3 - TIR'!$C$26)*X251),'Ejercicio 3 - TIR'!$E$26-SQRT(('Ejercicio 3 - TIR'!$E$26-'Ejercicio 3 - TIR'!$C$26)*('Ejercicio 3 - TIR'!$E$26-'Ejercicio 3 - TIR'!$D$26)*(1-X251)))</f>
        <v>0.206484808701659</v>
      </c>
      <c r="Z251" s="16">
        <f ca="1" t="shared" si="1432"/>
        <v>1.13748694043214</v>
      </c>
      <c r="AA251" s="16">
        <f ca="1" t="shared" si="1433"/>
        <v>1.30466685366113</v>
      </c>
      <c r="AB251" s="16">
        <f ca="1" t="shared" si="1434"/>
        <v>1.54275947910324</v>
      </c>
      <c r="AC251" s="16">
        <f ca="1" t="shared" si="1435"/>
        <v>1.85035501159971</v>
      </c>
      <c r="AD251" s="16">
        <f ca="1" t="shared" si="1436"/>
        <v>2.23242521220003</v>
      </c>
      <c r="AE251" s="15">
        <f ca="1" t="shared" si="1437"/>
        <v>5235.67042507839</v>
      </c>
      <c r="AF251" s="15">
        <f ca="1" t="shared" si="1438"/>
        <v>6005.17282220275</v>
      </c>
      <c r="AG251" s="15">
        <f ca="1" t="shared" si="1439"/>
        <v>7101.07508986565</v>
      </c>
      <c r="AH251" s="15">
        <f ca="1" t="shared" si="1440"/>
        <v>8516.88812044528</v>
      </c>
      <c r="AI251" s="15">
        <f ca="1" t="shared" si="1441"/>
        <v>10275.4961347289</v>
      </c>
      <c r="AJ251" s="17">
        <f ca="1" t="shared" si="1442"/>
        <v>38067.6037004181</v>
      </c>
      <c r="AK251" s="17">
        <f ca="1" t="shared" si="1443"/>
        <v>48443.620036126</v>
      </c>
      <c r="AL251" s="17">
        <f ca="1" t="shared" si="1444"/>
        <v>65723.2537999059</v>
      </c>
      <c r="AM251" s="17">
        <f ca="1" t="shared" si="1445"/>
        <v>73864.3820339864</v>
      </c>
      <c r="AN251" s="17">
        <f ca="1" t="shared" si="1446"/>
        <v>83105.7842816139</v>
      </c>
      <c r="AO251" s="17">
        <f ca="1">C251/'Ejercicio 3 - TIR'!$D$7</f>
        <v>16576.1748274553</v>
      </c>
      <c r="AP251" s="17">
        <f ca="1" t="shared" si="1447"/>
        <v>21491.4288729628</v>
      </c>
      <c r="AQ251" s="17">
        <f ca="1" t="shared" si="1448"/>
        <v>31867.4452086707</v>
      </c>
      <c r="AR251" s="17">
        <f ca="1" t="shared" si="1449"/>
        <v>49147.0789724507</v>
      </c>
      <c r="AS251" s="17">
        <f ca="1" t="shared" si="1450"/>
        <v>57288.2072065312</v>
      </c>
      <c r="AT251" s="17">
        <f ca="1" t="shared" si="1451"/>
        <v>66529.6094541587</v>
      </c>
      <c r="AU251" s="17">
        <f ca="1">AP251*'Ejercicio 3 - TIR'!$D$5</f>
        <v>10745.7144364814</v>
      </c>
      <c r="AV251" s="17">
        <f ca="1">AQ251*'Ejercicio 3 - TIR'!$D$5</f>
        <v>15933.7226043353</v>
      </c>
      <c r="AW251" s="17">
        <f ca="1">AR251*'Ejercicio 3 - TIR'!$D$5</f>
        <v>24573.5394862253</v>
      </c>
      <c r="AX251" s="17">
        <f ca="1">AS251*'Ejercicio 3 - TIR'!$D$5</f>
        <v>28644.1036032656</v>
      </c>
      <c r="AY251" s="17">
        <f ca="1">AT251*'Ejercicio 3 - TIR'!$D$5</f>
        <v>33264.8047270793</v>
      </c>
      <c r="AZ251" s="17">
        <f ca="1" t="shared" ref="AZ251:BD251" si="1859">AJ251-AU251-AE251</f>
        <v>22086.2188388583</v>
      </c>
      <c r="BA251" s="17">
        <f ca="1" t="shared" si="1859"/>
        <v>26504.7246095879</v>
      </c>
      <c r="BB251" s="17">
        <f ca="1" t="shared" si="1859"/>
        <v>34048.639223815</v>
      </c>
      <c r="BC251" s="17">
        <f ca="1" t="shared" si="1859"/>
        <v>36703.3903102756</v>
      </c>
      <c r="BD251" s="17">
        <f ca="1" t="shared" si="1859"/>
        <v>39565.4834198058</v>
      </c>
      <c r="BE251" s="17">
        <f ca="1" t="shared" ref="BE251:BI251" si="1860">AZ251/Z251</f>
        <v>19416.6790437766</v>
      </c>
      <c r="BF251" s="17">
        <f ca="1" t="shared" si="1860"/>
        <v>20315.3199877891</v>
      </c>
      <c r="BG251" s="17">
        <f ca="1" t="shared" si="1860"/>
        <v>22069.9595011443</v>
      </c>
      <c r="BH251" s="17">
        <f ca="1" t="shared" si="1860"/>
        <v>19835.8639721488</v>
      </c>
      <c r="BI251" s="17">
        <f ca="1" t="shared" si="1860"/>
        <v>17723.0946880475</v>
      </c>
      <c r="BJ251" s="17">
        <f ca="1" t="shared" si="1454"/>
        <v>85013.4756288641</v>
      </c>
      <c r="BK251" s="17">
        <f ca="1" t="shared" si="1455"/>
        <v>37005.0706066466</v>
      </c>
      <c r="BL251" s="17">
        <f ca="1" t="shared" si="1456"/>
        <v>122018.546235511</v>
      </c>
      <c r="BM251" s="17">
        <f ca="1">BK251*'Ejercicio 3 - TIR'!$D$5</f>
        <v>18502.5353033233</v>
      </c>
      <c r="BN251" s="17">
        <f ca="1" t="shared" si="1457"/>
        <v>103516.010932187</v>
      </c>
      <c r="BO251" s="17">
        <f ca="1" t="shared" si="1458"/>
        <v>46369.3074090369</v>
      </c>
      <c r="BP251" s="17">
        <f ca="1" t="shared" si="1459"/>
        <v>-120962.094132586</v>
      </c>
      <c r="BQ251" s="17">
        <f ca="1" t="shared" ref="BQ251:BT251" si="1861">BE251</f>
        <v>19416.6790437766</v>
      </c>
      <c r="BR251" s="17">
        <f ca="1" t="shared" si="1861"/>
        <v>20315.3199877891</v>
      </c>
      <c r="BS251" s="17">
        <f ca="1" t="shared" si="1861"/>
        <v>22069.9595011443</v>
      </c>
      <c r="BT251" s="17">
        <f ca="1" t="shared" si="1861"/>
        <v>19835.8639721488</v>
      </c>
      <c r="BU251" s="17">
        <f ca="1" t="shared" si="1461"/>
        <v>64092.4020970844</v>
      </c>
      <c r="BV251" s="19">
        <f ca="1" t="shared" si="1462"/>
        <v>5.38515052105291</v>
      </c>
    </row>
    <row r="252" ht="15" customHeight="1" spans="1:74">
      <c r="A252" s="15">
        <v>251</v>
      </c>
      <c r="B252" s="16">
        <f ca="1" t="shared" ref="B252:F252" si="1862">RAND()</f>
        <v>0.725434923503813</v>
      </c>
      <c r="C252" s="17">
        <f ca="1">IF(B252&lt;=('Ejercicio 3 - TIR'!$D$13-'Ejercicio 3 - TIR'!$C$13)/('Ejercicio 3 - TIR'!$E$13-'Ejercicio 3 - TIR'!$C$13),'Ejercicio 3 - TIR'!$C$13+SQRT(('Ejercicio 3 - TIR'!$E$13-'Ejercicio 3 - TIR'!$C$13)*('Ejercicio 3 - TIR'!$D$13-'Ejercicio 3 - TIR'!$C$13)*B252),'Ejercicio 3 - TIR'!$E$13-SQRT(('Ejercicio 3 - TIR'!$E$13-'Ejercicio 3 - TIR'!$C$13)*('Ejercicio 3 - TIR'!$E$13-'Ejercicio 3 - TIR'!$D$13)*(1-B252)))</f>
        <v>81848.4686101854</v>
      </c>
      <c r="D252" s="16">
        <f ca="1" t="shared" si="1862"/>
        <v>0.10087492533106</v>
      </c>
      <c r="E252" s="17">
        <f ca="1">IF(D252&lt;=('Ejercicio 3 - TIR'!$D$14-'Ejercicio 3 - TIR'!$C$14)/('Ejercicio 3 - TIR'!$E$14-'Ejercicio 3 - TIR'!$C$14),'Ejercicio 3 - TIR'!$C$14+SQRT(('Ejercicio 3 - TIR'!$E$14-'Ejercicio 3 - TIR'!$C$14)*('Ejercicio 3 - TIR'!$D$14-'Ejercicio 3 - TIR'!$C$14)*D252),'Ejercicio 3 - TIR'!$E$14-SQRT(('Ejercicio 3 - TIR'!$E$14-'Ejercicio 3 - TIR'!$C$14)*('Ejercicio 3 - TIR'!$E$14-'Ejercicio 3 - TIR'!$D$14)*(1-D252)))</f>
        <v>27750.5671051311</v>
      </c>
      <c r="F252" s="16">
        <f ca="1" t="shared" si="1862"/>
        <v>0.423846551815412</v>
      </c>
      <c r="G252" s="17">
        <f ca="1">IF(F252&lt;=('Ejercicio 3 - TIR'!$D$18-'Ejercicio 3 - TIR'!$C$18)/('Ejercicio 3 - TIR'!$E$18-'Ejercicio 3 - TIR'!$C$18),'Ejercicio 3 - TIR'!$C$18+SQRT(('Ejercicio 3 - TIR'!$E$18-'Ejercicio 3 - TIR'!$C$18)*('Ejercicio 3 - TIR'!$D$18-'Ejercicio 3 - TIR'!$C$18)*F252),'Ejercicio 3 - TIR'!$E$18-SQRT(('Ejercicio 3 - TIR'!$E$18-'Ejercicio 3 - TIR'!$C$18)*('Ejercicio 3 - TIR'!$E$18-'Ejercicio 3 - TIR'!$D$18)*(1-F252)))</f>
        <v>37973.517590895</v>
      </c>
      <c r="H252" s="16">
        <f ca="1" t="shared" ref="H252:L252" si="1863">RAND()</f>
        <v>0.801536099024605</v>
      </c>
      <c r="I252" s="17">
        <f ca="1">IF(H252&lt;=('Ejercicio 3 - TIR'!$D$18-'Ejercicio 3 - TIR'!$C$18)/('Ejercicio 3 - TIR'!$E$18-'Ejercicio 3 - TIR'!$C$18),'Ejercicio 3 - TIR'!$C$18+SQRT(('Ejercicio 3 - TIR'!$E$18-'Ejercicio 3 - TIR'!$C$18)*('Ejercicio 3 - TIR'!$D$18-'Ejercicio 3 - TIR'!$C$18)*H252),'Ejercicio 3 - TIR'!$E$18-SQRT(('Ejercicio 3 - TIR'!$E$18-'Ejercicio 3 - TIR'!$C$18)*('Ejercicio 3 - TIR'!$E$18-'Ejercicio 3 - TIR'!$D$18)*(1-H252)))</f>
        <v>41141.9185372578</v>
      </c>
      <c r="J252" s="16">
        <f ca="1" t="shared" si="1863"/>
        <v>0.806309961555742</v>
      </c>
      <c r="K252" s="17">
        <f ca="1">IF(J252&lt;=('Ejercicio 3 - TIR'!$D$18-'Ejercicio 3 - TIR'!$C$18)/('Ejercicio 3 - TIR'!$E$18-'Ejercicio 3 - TIR'!$C$18),'Ejercicio 3 - TIR'!$C$18+SQRT(('Ejercicio 3 - TIR'!$E$18-'Ejercicio 3 - TIR'!$C$18)*('Ejercicio 3 - TIR'!$D$18-'Ejercicio 3 - TIR'!$C$18)*J252),'Ejercicio 3 - TIR'!$E$18-SQRT(('Ejercicio 3 - TIR'!$E$18-'Ejercicio 3 - TIR'!$C$18)*('Ejercicio 3 - TIR'!$E$18-'Ejercicio 3 - TIR'!$D$18)*(1-J252)))</f>
        <v>41188.6022402117</v>
      </c>
      <c r="L252" s="16">
        <f ca="1" t="shared" si="1863"/>
        <v>0.651557918990699</v>
      </c>
      <c r="M252" s="17">
        <f ca="1">IF(L252&lt;=('Ejercicio 3 - TIR'!$D$18-'Ejercicio 3 - TIR'!$C$18)/('Ejercicio 3 - TIR'!$E$18-'Ejercicio 3 - TIR'!$C$18),'Ejercicio 3 - TIR'!$C$18+SQRT(('Ejercicio 3 - TIR'!$E$18-'Ejercicio 3 - TIR'!$C$18)*('Ejercicio 3 - TIR'!$D$18-'Ejercicio 3 - TIR'!$C$18)*L252),'Ejercicio 3 - TIR'!$E$18-SQRT(('Ejercicio 3 - TIR'!$E$18-'Ejercicio 3 - TIR'!$C$18)*('Ejercicio 3 - TIR'!$E$18-'Ejercicio 3 - TIR'!$D$18)*(1-L252)))</f>
        <v>39886.0349912695</v>
      </c>
      <c r="N252" s="16">
        <f ca="1" t="shared" ref="N252:R252" si="1864">RAND()</f>
        <v>0.247419601880103</v>
      </c>
      <c r="O252" s="17">
        <f ca="1">IF(N252&lt;=('Ejercicio 3 - TIR'!$D$18-'Ejercicio 3 - TIR'!$C$18)/('Ejercicio 3 - TIR'!$E$18-'Ejercicio 3 - TIR'!$C$18),'Ejercicio 3 - TIR'!$C$18+SQRT(('Ejercicio 3 - TIR'!$E$18-'Ejercicio 3 - TIR'!$C$18)*('Ejercicio 3 - TIR'!$D$18-'Ejercicio 3 - TIR'!$C$18)*N252),'Ejercicio 3 - TIR'!$E$18-SQRT(('Ejercicio 3 - TIR'!$E$18-'Ejercicio 3 - TIR'!$C$18)*('Ejercicio 3 - TIR'!$E$18-'Ejercicio 3 - TIR'!$D$18)*(1-N252)))</f>
        <v>36092.0390906506</v>
      </c>
      <c r="P252" s="16">
        <f ca="1" t="shared" si="1864"/>
        <v>0.944956443097133</v>
      </c>
      <c r="Q252" s="18">
        <f ca="1">IF(P252&lt;=('Ejercicio 3 - TIR'!$D$22-'Ejercicio 3 - TIR'!$C$22)/('Ejercicio 3 - TIR'!$E$22-'Ejercicio 3 - TIR'!$C$22),'Ejercicio 3 - TIR'!$C$22+SQRT(('Ejercicio 3 - TIR'!$E$22-'Ejercicio 3 - TIR'!$C$22)*('Ejercicio 3 - TIR'!$D$22-'Ejercicio 3 - TIR'!$C$22)*P252),'Ejercicio 3 - TIR'!$E$22-SQRT(('Ejercicio 3 - TIR'!$E$22-'Ejercicio 3 - TIR'!$C$22)*('Ejercicio 3 - TIR'!$E$22-'Ejercicio 3 - TIR'!$D$22)*(1-P252)))</f>
        <v>0.170046186538559</v>
      </c>
      <c r="R252" s="16">
        <f ca="1" t="shared" si="1864"/>
        <v>0.0459582477774896</v>
      </c>
      <c r="S252" s="18">
        <f ca="1">IF(R252&lt;=('Ejercicio 3 - TIR'!$D$23-'Ejercicio 3 - TIR'!$C$23)/('Ejercicio 3 - TIR'!$E$23-'Ejercicio 3 - TIR'!$C$23),'Ejercicio 3 - TIR'!$C$23+SQRT(('Ejercicio 3 - TIR'!$E$23-'Ejercicio 3 - TIR'!$C$23)*('Ejercicio 3 - TIR'!$D$23-'Ejercicio 3 - TIR'!$C$23)*R252),'Ejercicio 3 - TIR'!$E$23-SQRT(('Ejercicio 3 - TIR'!$E$23-'Ejercicio 3 - TIR'!$C$23)*('Ejercicio 3 - TIR'!$E$23-'Ejercicio 3 - TIR'!$D$23)*(1-R252)))</f>
        <v>0.129095320005337</v>
      </c>
      <c r="T252" s="16">
        <f ca="1" t="shared" ref="T252:X252" si="1865">RAND()</f>
        <v>0.726261610921916</v>
      </c>
      <c r="U252" s="18">
        <f ca="1">IF(T252&lt;=('Ejercicio 3 - TIR'!$D$24-'Ejercicio 3 - TIR'!$C$24)/('Ejercicio 3 - TIR'!$E$24-'Ejercicio 3 - TIR'!$C$24),'Ejercicio 3 - TIR'!$C$24+SQRT(('Ejercicio 3 - TIR'!$E$24-'Ejercicio 3 - TIR'!$C$24)*('Ejercicio 3 - TIR'!$D$24-'Ejercicio 3 - TIR'!$C$24)*T252),'Ejercicio 3 - TIR'!$E$24-SQRT(('Ejercicio 3 - TIR'!$E$24-'Ejercicio 3 - TIR'!$C$24)*('Ejercicio 3 - TIR'!$E$24-'Ejercicio 3 - TIR'!$D$24)*(1-T252)))</f>
        <v>0.192314850742345</v>
      </c>
      <c r="V252" s="16">
        <f ca="1" t="shared" si="1865"/>
        <v>0.0090624710305911</v>
      </c>
      <c r="W252" s="18">
        <f ca="1">IF(V252&lt;=('Ejercicio 3 - TIR'!$D$25-'Ejercicio 3 - TIR'!$C$25)/('Ejercicio 3 - TIR'!$E$25-'Ejercicio 3 - TIR'!$C$25),'Ejercicio 3 - TIR'!$C$25+SQRT(('Ejercicio 3 - TIR'!$E$25-'Ejercicio 3 - TIR'!$C$25)*('Ejercicio 3 - TIR'!$D$25-'Ejercicio 3 - TIR'!$C$25)*V252),'Ejercicio 3 - TIR'!$E$25-SQRT(('Ejercicio 3 - TIR'!$E$25-'Ejercicio 3 - TIR'!$C$25)*('Ejercicio 3 - TIR'!$E$25-'Ejercicio 3 - TIR'!$D$25)*(1-V252)))</f>
        <v>0.183561946019078</v>
      </c>
      <c r="X252" s="16">
        <f ca="1" t="shared" si="1865"/>
        <v>0.293321805746147</v>
      </c>
      <c r="Y252" s="18">
        <f ca="1">IF(X252&lt;=('Ejercicio 3 - TIR'!$D$26-'Ejercicio 3 - TIR'!$C$26)/('Ejercicio 3 - TIR'!$E$26-'Ejercicio 3 - TIR'!$C$26),'Ejercicio 3 - TIR'!$C$26+SQRT(('Ejercicio 3 - TIR'!$E$26-'Ejercicio 3 - TIR'!$C$26)*('Ejercicio 3 - TIR'!$D$26-'Ejercicio 3 - TIR'!$C$26)*X252),'Ejercicio 3 - TIR'!$E$26-SQRT(('Ejercicio 3 - TIR'!$E$26-'Ejercicio 3 - TIR'!$C$26)*('Ejercicio 3 - TIR'!$E$26-'Ejercicio 3 - TIR'!$D$26)*(1-X252)))</f>
        <v>0.218141941573292</v>
      </c>
      <c r="Z252" s="16">
        <f ca="1" t="shared" si="1432"/>
        <v>1.17004618653856</v>
      </c>
      <c r="AA252" s="16">
        <f ca="1" t="shared" si="1433"/>
        <v>1.32109367341078</v>
      </c>
      <c r="AB252" s="16">
        <f ca="1" t="shared" si="1434"/>
        <v>1.57515960602943</v>
      </c>
      <c r="AC252" s="16">
        <f ca="1" t="shared" si="1435"/>
        <v>1.86429896860284</v>
      </c>
      <c r="AD252" s="16">
        <f ca="1" t="shared" si="1436"/>
        <v>2.27098076528694</v>
      </c>
      <c r="AE252" s="15">
        <f ca="1" t="shared" si="1437"/>
        <v>4718.87811050994</v>
      </c>
      <c r="AF252" s="15">
        <f ca="1" t="shared" si="1438"/>
        <v>5328.06319025239</v>
      </c>
      <c r="AG252" s="15">
        <f ca="1" t="shared" si="1439"/>
        <v>6352.72886743157</v>
      </c>
      <c r="AH252" s="15">
        <f ca="1" t="shared" si="1440"/>
        <v>7518.84814086888</v>
      </c>
      <c r="AI252" s="15">
        <f ca="1" t="shared" si="1441"/>
        <v>9159.02427271276</v>
      </c>
      <c r="AJ252" s="17">
        <f ca="1" t="shared" si="1442"/>
        <v>44430.7694466816</v>
      </c>
      <c r="AK252" s="17">
        <f ca="1" t="shared" si="1443"/>
        <v>54352.328291553</v>
      </c>
      <c r="AL252" s="17">
        <f ca="1" t="shared" si="1444"/>
        <v>64878.6224775947</v>
      </c>
      <c r="AM252" s="17">
        <f ca="1" t="shared" si="1445"/>
        <v>74359.4938958803</v>
      </c>
      <c r="AN252" s="17">
        <f ca="1" t="shared" si="1446"/>
        <v>81964.3265548521</v>
      </c>
      <c r="AO252" s="17">
        <f ca="1">C252/'Ejercicio 3 - TIR'!$D$7</f>
        <v>16369.6937220371</v>
      </c>
      <c r="AP252" s="17">
        <f ca="1" t="shared" si="1447"/>
        <v>28061.0757246445</v>
      </c>
      <c r="AQ252" s="17">
        <f ca="1" t="shared" si="1448"/>
        <v>37982.6345695159</v>
      </c>
      <c r="AR252" s="17">
        <f ca="1" t="shared" si="1449"/>
        <v>48508.9287555576</v>
      </c>
      <c r="AS252" s="17">
        <f ca="1" t="shared" si="1450"/>
        <v>57989.8001738432</v>
      </c>
      <c r="AT252" s="17">
        <f ca="1" t="shared" si="1451"/>
        <v>65594.632832815</v>
      </c>
      <c r="AU252" s="17">
        <f ca="1">AP252*'Ejercicio 3 - TIR'!$D$5</f>
        <v>14030.5378623222</v>
      </c>
      <c r="AV252" s="17">
        <f ca="1">AQ252*'Ejercicio 3 - TIR'!$D$5</f>
        <v>18991.3172847579</v>
      </c>
      <c r="AW252" s="17">
        <f ca="1">AR252*'Ejercicio 3 - TIR'!$D$5</f>
        <v>24254.4643777788</v>
      </c>
      <c r="AX252" s="17">
        <f ca="1">AS252*'Ejercicio 3 - TIR'!$D$5</f>
        <v>28994.9000869216</v>
      </c>
      <c r="AY252" s="17">
        <f ca="1">AT252*'Ejercicio 3 - TIR'!$D$5</f>
        <v>32797.3164164075</v>
      </c>
      <c r="AZ252" s="17">
        <f ca="1" t="shared" ref="AZ252:BD252" si="1866">AJ252-AU252-AE252</f>
        <v>25681.3534738494</v>
      </c>
      <c r="BA252" s="17">
        <f ca="1" t="shared" si="1866"/>
        <v>30032.9478165426</v>
      </c>
      <c r="BB252" s="17">
        <f ca="1" t="shared" si="1866"/>
        <v>34271.4292323843</v>
      </c>
      <c r="BC252" s="17">
        <f ca="1" t="shared" si="1866"/>
        <v>37845.7456680898</v>
      </c>
      <c r="BD252" s="17">
        <f ca="1" t="shared" si="1866"/>
        <v>40007.9858657318</v>
      </c>
      <c r="BE252" s="17">
        <f ca="1" t="shared" ref="BE252:BI252" si="1867">AZ252/Z252</f>
        <v>21949.0083120775</v>
      </c>
      <c r="BF252" s="17">
        <f ca="1" t="shared" si="1867"/>
        <v>22733.3976545388</v>
      </c>
      <c r="BG252" s="17">
        <f ca="1" t="shared" si="1867"/>
        <v>21757.4327713836</v>
      </c>
      <c r="BH252" s="17">
        <f ca="1" t="shared" si="1867"/>
        <v>20300.2556486166</v>
      </c>
      <c r="BI252" s="17">
        <f ca="1" t="shared" si="1867"/>
        <v>17617.0518382514</v>
      </c>
      <c r="BJ252" s="17">
        <f ca="1" t="shared" si="1454"/>
        <v>63021.0041215574</v>
      </c>
      <c r="BK252" s="17">
        <f ca="1" t="shared" si="1455"/>
        <v>37175.2595763847</v>
      </c>
      <c r="BL252" s="17">
        <f ca="1" t="shared" si="1456"/>
        <v>100196.263697942</v>
      </c>
      <c r="BM252" s="17">
        <f ca="1">BK252*'Ejercicio 3 - TIR'!$D$5</f>
        <v>18587.6297881923</v>
      </c>
      <c r="BN252" s="17">
        <f ca="1" t="shared" si="1457"/>
        <v>81608.6339097497</v>
      </c>
      <c r="BO252" s="17">
        <f ca="1" t="shared" si="1458"/>
        <v>35935.4139661497</v>
      </c>
      <c r="BP252" s="17">
        <f ca="1" t="shared" si="1459"/>
        <v>-109599.035715317</v>
      </c>
      <c r="BQ252" s="17">
        <f ca="1" t="shared" ref="BQ252:BT252" si="1868">BE252</f>
        <v>21949.0083120775</v>
      </c>
      <c r="BR252" s="17">
        <f ca="1" t="shared" si="1868"/>
        <v>22733.3976545388</v>
      </c>
      <c r="BS252" s="17">
        <f ca="1" t="shared" si="1868"/>
        <v>21757.4327713836</v>
      </c>
      <c r="BT252" s="17">
        <f ca="1" t="shared" si="1868"/>
        <v>20300.2556486166</v>
      </c>
      <c r="BU252" s="17">
        <f ca="1" t="shared" si="1461"/>
        <v>53552.465804401</v>
      </c>
      <c r="BV252" s="19">
        <f ca="1" t="shared" si="1462"/>
        <v>7.65231573029863</v>
      </c>
    </row>
    <row r="253" ht="15" customHeight="1" spans="1:74">
      <c r="A253" s="15">
        <v>252</v>
      </c>
      <c r="B253" s="16">
        <f ca="1" t="shared" ref="B253:F253" si="1869">RAND()</f>
        <v>0.0761128886766584</v>
      </c>
      <c r="C253" s="17">
        <f ca="1">IF(B253&lt;=('Ejercicio 3 - TIR'!$D$13-'Ejercicio 3 - TIR'!$C$13)/('Ejercicio 3 - TIR'!$E$13-'Ejercicio 3 - TIR'!$C$13),'Ejercicio 3 - TIR'!$C$13+SQRT(('Ejercicio 3 - TIR'!$E$13-'Ejercicio 3 - TIR'!$C$13)*('Ejercicio 3 - TIR'!$D$13-'Ejercicio 3 - TIR'!$C$13)*B253),'Ejercicio 3 - TIR'!$E$13-SQRT(('Ejercicio 3 - TIR'!$E$13-'Ejercicio 3 - TIR'!$C$13)*('Ejercicio 3 - TIR'!$E$13-'Ejercicio 3 - TIR'!$D$13)*(1-B253)))</f>
        <v>65517.7128840366</v>
      </c>
      <c r="D253" s="16">
        <f ca="1" t="shared" si="1869"/>
        <v>0.305995109256565</v>
      </c>
      <c r="E253" s="17">
        <f ca="1">IF(D253&lt;=('Ejercicio 3 - TIR'!$D$14-'Ejercicio 3 - TIR'!$C$14)/('Ejercicio 3 - TIR'!$E$14-'Ejercicio 3 - TIR'!$C$14),'Ejercicio 3 - TIR'!$C$14+SQRT(('Ejercicio 3 - TIR'!$E$14-'Ejercicio 3 - TIR'!$C$14)*('Ejercicio 3 - TIR'!$D$14-'Ejercicio 3 - TIR'!$C$14)*D253),'Ejercicio 3 - TIR'!$E$14-SQRT(('Ejercicio 3 - TIR'!$E$14-'Ejercicio 3 - TIR'!$C$14)*('Ejercicio 3 - TIR'!$E$14-'Ejercicio 3 - TIR'!$D$14)*(1-D253)))</f>
        <v>29790.5775428692</v>
      </c>
      <c r="F253" s="16">
        <f ca="1" t="shared" si="1869"/>
        <v>0.810113462558405</v>
      </c>
      <c r="G253" s="17">
        <f ca="1">IF(F253&lt;=('Ejercicio 3 - TIR'!$D$18-'Ejercicio 3 - TIR'!$C$18)/('Ejercicio 3 - TIR'!$E$18-'Ejercicio 3 - TIR'!$C$18),'Ejercicio 3 - TIR'!$C$18+SQRT(('Ejercicio 3 - TIR'!$E$18-'Ejercicio 3 - TIR'!$C$18)*('Ejercicio 3 - TIR'!$D$18-'Ejercicio 3 - TIR'!$C$18)*F253),'Ejercicio 3 - TIR'!$E$18-SQRT(('Ejercicio 3 - TIR'!$E$18-'Ejercicio 3 - TIR'!$C$18)*('Ejercicio 3 - TIR'!$E$18-'Ejercicio 3 - TIR'!$D$18)*(1-F253)))</f>
        <v>41226.2100869127</v>
      </c>
      <c r="H253" s="16">
        <f ca="1" t="shared" ref="H253:L253" si="1870">RAND()</f>
        <v>0.757766722978034</v>
      </c>
      <c r="I253" s="17">
        <f ca="1">IF(H253&lt;=('Ejercicio 3 - TIR'!$D$18-'Ejercicio 3 - TIR'!$C$18)/('Ejercicio 3 - TIR'!$E$18-'Ejercicio 3 - TIR'!$C$18),'Ejercicio 3 - TIR'!$C$18+SQRT(('Ejercicio 3 - TIR'!$E$18-'Ejercicio 3 - TIR'!$C$18)*('Ejercicio 3 - TIR'!$D$18-'Ejercicio 3 - TIR'!$C$18)*H253),'Ejercicio 3 - TIR'!$E$18-SQRT(('Ejercicio 3 - TIR'!$E$18-'Ejercicio 3 - TIR'!$C$18)*('Ejercicio 3 - TIR'!$E$18-'Ejercicio 3 - TIR'!$D$18)*(1-H253)))</f>
        <v>40737.6654546308</v>
      </c>
      <c r="J253" s="16">
        <f ca="1" t="shared" si="1870"/>
        <v>0.489881359899928</v>
      </c>
      <c r="K253" s="17">
        <f ca="1">IF(J253&lt;=('Ejercicio 3 - TIR'!$D$18-'Ejercicio 3 - TIR'!$C$18)/('Ejercicio 3 - TIR'!$E$18-'Ejercicio 3 - TIR'!$C$18),'Ejercicio 3 - TIR'!$C$18+SQRT(('Ejercicio 3 - TIR'!$E$18-'Ejercicio 3 - TIR'!$C$18)*('Ejercicio 3 - TIR'!$D$18-'Ejercicio 3 - TIR'!$C$18)*J253),'Ejercicio 3 - TIR'!$E$18-SQRT(('Ejercicio 3 - TIR'!$E$18-'Ejercicio 3 - TIR'!$C$18)*('Ejercicio 3 - TIR'!$E$18-'Ejercicio 3 - TIR'!$D$18)*(1-J253)))</f>
        <v>38572.1761522375</v>
      </c>
      <c r="L253" s="16">
        <f ca="1" t="shared" si="1870"/>
        <v>0.628945083037778</v>
      </c>
      <c r="M253" s="17">
        <f ca="1">IF(L253&lt;=('Ejercicio 3 - TIR'!$D$18-'Ejercicio 3 - TIR'!$C$18)/('Ejercicio 3 - TIR'!$E$18-'Ejercicio 3 - TIR'!$C$18),'Ejercicio 3 - TIR'!$C$18+SQRT(('Ejercicio 3 - TIR'!$E$18-'Ejercicio 3 - TIR'!$C$18)*('Ejercicio 3 - TIR'!$D$18-'Ejercicio 3 - TIR'!$C$18)*L253),'Ejercicio 3 - TIR'!$E$18-SQRT(('Ejercicio 3 - TIR'!$E$18-'Ejercicio 3 - TIR'!$C$18)*('Ejercicio 3 - TIR'!$E$18-'Ejercicio 3 - TIR'!$D$18)*(1-L253)))</f>
        <v>39712.9687766237</v>
      </c>
      <c r="N253" s="16">
        <f ca="1" t="shared" ref="N253:R253" si="1871">RAND()</f>
        <v>0.120802803862194</v>
      </c>
      <c r="O253" s="17">
        <f ca="1">IF(N253&lt;=('Ejercicio 3 - TIR'!$D$18-'Ejercicio 3 - TIR'!$C$18)/('Ejercicio 3 - TIR'!$E$18-'Ejercicio 3 - TIR'!$C$18),'Ejercicio 3 - TIR'!$C$18+SQRT(('Ejercicio 3 - TIR'!$E$18-'Ejercicio 3 - TIR'!$C$18)*('Ejercicio 3 - TIR'!$D$18-'Ejercicio 3 - TIR'!$C$18)*N253),'Ejercicio 3 - TIR'!$E$18-SQRT(('Ejercicio 3 - TIR'!$E$18-'Ejercicio 3 - TIR'!$C$18)*('Ejercicio 3 - TIR'!$E$18-'Ejercicio 3 - TIR'!$D$18)*(1-N253)))</f>
        <v>34256.8087318235</v>
      </c>
      <c r="P253" s="16">
        <f ca="1" t="shared" si="1871"/>
        <v>0.53017014866325</v>
      </c>
      <c r="Q253" s="18">
        <f ca="1">IF(P253&lt;=('Ejercicio 3 - TIR'!$D$22-'Ejercicio 3 - TIR'!$C$22)/('Ejercicio 3 - TIR'!$E$22-'Ejercicio 3 - TIR'!$C$22),'Ejercicio 3 - TIR'!$C$22+SQRT(('Ejercicio 3 - TIR'!$E$22-'Ejercicio 3 - TIR'!$C$22)*('Ejercicio 3 - TIR'!$D$22-'Ejercicio 3 - TIR'!$C$22)*P253),'Ejercicio 3 - TIR'!$E$22-SQRT(('Ejercicio 3 - TIR'!$E$22-'Ejercicio 3 - TIR'!$C$22)*('Ejercicio 3 - TIR'!$E$22-'Ejercicio 3 - TIR'!$D$22)*(1-P253)))</f>
        <v>0.15091918618047</v>
      </c>
      <c r="R253" s="16">
        <f ca="1" t="shared" si="1871"/>
        <v>0.794367288800787</v>
      </c>
      <c r="S253" s="18">
        <f ca="1">IF(R253&lt;=('Ejercicio 3 - TIR'!$D$23-'Ejercicio 3 - TIR'!$C$23)/('Ejercicio 3 - TIR'!$E$23-'Ejercicio 3 - TIR'!$C$23),'Ejercicio 3 - TIR'!$C$23+SQRT(('Ejercicio 3 - TIR'!$E$23-'Ejercicio 3 - TIR'!$C$23)*('Ejercicio 3 - TIR'!$D$23-'Ejercicio 3 - TIR'!$C$23)*R253),'Ejercicio 3 - TIR'!$E$23-SQRT(('Ejercicio 3 - TIR'!$E$23-'Ejercicio 3 - TIR'!$C$23)*('Ejercicio 3 - TIR'!$E$23-'Ejercicio 3 - TIR'!$D$23)*(1-R253)))</f>
        <v>0.160761006259199</v>
      </c>
      <c r="T253" s="16">
        <f ca="1" t="shared" ref="T253:X253" si="1872">RAND()</f>
        <v>0.551769885729663</v>
      </c>
      <c r="U253" s="18">
        <f ca="1">IF(T253&lt;=('Ejercicio 3 - TIR'!$D$24-'Ejercicio 3 - TIR'!$C$24)/('Ejercicio 3 - TIR'!$E$24-'Ejercicio 3 - TIR'!$C$24),'Ejercicio 3 - TIR'!$C$24+SQRT(('Ejercicio 3 - TIR'!$E$24-'Ejercicio 3 - TIR'!$C$24)*('Ejercicio 3 - TIR'!$D$24-'Ejercicio 3 - TIR'!$C$24)*T253),'Ejercicio 3 - TIR'!$E$24-SQRT(('Ejercicio 3 - TIR'!$E$24-'Ejercicio 3 - TIR'!$C$24)*('Ejercicio 3 - TIR'!$E$24-'Ejercicio 3 - TIR'!$D$24)*(1-T253)))</f>
        <v>0.184573395308653</v>
      </c>
      <c r="V253" s="16">
        <f ca="1" t="shared" si="1872"/>
        <v>0.500119296066285</v>
      </c>
      <c r="W253" s="18">
        <f ca="1">IF(V253&lt;=('Ejercicio 3 - TIR'!$D$25-'Ejercicio 3 - TIR'!$C$25)/('Ejercicio 3 - TIR'!$E$25-'Ejercicio 3 - TIR'!$C$25),'Ejercicio 3 - TIR'!$C$25+SQRT(('Ejercicio 3 - TIR'!$E$25-'Ejercicio 3 - TIR'!$C$25)*('Ejercicio 3 - TIR'!$D$25-'Ejercicio 3 - TIR'!$C$25)*V253),'Ejercicio 3 - TIR'!$E$25-SQRT(('Ejercicio 3 - TIR'!$E$25-'Ejercicio 3 - TIR'!$C$25)*('Ejercicio 3 - TIR'!$E$25-'Ejercicio 3 - TIR'!$D$25)*(1-V253)))</f>
        <v>0.208171989483505</v>
      </c>
      <c r="X253" s="16">
        <f ca="1" t="shared" si="1872"/>
        <v>0.227093197645389</v>
      </c>
      <c r="Y253" s="18">
        <f ca="1">IF(X253&lt;=('Ejercicio 3 - TIR'!$D$26-'Ejercicio 3 - TIR'!$C$26)/('Ejercicio 3 - TIR'!$E$26-'Ejercicio 3 - TIR'!$C$26),'Ejercicio 3 - TIR'!$C$26+SQRT(('Ejercicio 3 - TIR'!$E$26-'Ejercicio 3 - TIR'!$C$26)*('Ejercicio 3 - TIR'!$D$26-'Ejercicio 3 - TIR'!$C$26)*X253),'Ejercicio 3 - TIR'!$E$26-SQRT(('Ejercicio 3 - TIR'!$E$26-'Ejercicio 3 - TIR'!$C$26)*('Ejercicio 3 - TIR'!$E$26-'Ejercicio 3 - TIR'!$D$26)*(1-X253)))</f>
        <v>0.214761898829503</v>
      </c>
      <c r="Z253" s="16">
        <f ca="1" t="shared" si="1432"/>
        <v>1.15091918618047</v>
      </c>
      <c r="AA253" s="16">
        <f ca="1" t="shared" si="1433"/>
        <v>1.33594211267386</v>
      </c>
      <c r="AB253" s="16">
        <f ca="1" t="shared" si="1434"/>
        <v>1.58252148434589</v>
      </c>
      <c r="AC253" s="16">
        <f ca="1" t="shared" si="1435"/>
        <v>1.91195813014256</v>
      </c>
      <c r="AD253" s="16">
        <f ca="1" t="shared" si="1436"/>
        <v>2.32257388865449</v>
      </c>
      <c r="AE253" s="15">
        <f ca="1" t="shared" si="1437"/>
        <v>4495.96971861601</v>
      </c>
      <c r="AF253" s="15">
        <f ca="1" t="shared" si="1438"/>
        <v>5218.74633469161</v>
      </c>
      <c r="AG253" s="15">
        <f ca="1" t="shared" si="1439"/>
        <v>6181.98806494022</v>
      </c>
      <c r="AH253" s="15">
        <f ca="1" t="shared" si="1440"/>
        <v>7468.90481938212</v>
      </c>
      <c r="AI253" s="15">
        <f ca="1" t="shared" si="1441"/>
        <v>9072.94100056945</v>
      </c>
      <c r="AJ253" s="17">
        <f ca="1" t="shared" si="1442"/>
        <v>47448.0361625346</v>
      </c>
      <c r="AK253" s="17">
        <f ca="1" t="shared" si="1443"/>
        <v>54423.1628528605</v>
      </c>
      <c r="AL253" s="17">
        <f ca="1" t="shared" si="1444"/>
        <v>61041.29745889</v>
      </c>
      <c r="AM253" s="17">
        <f ca="1" t="shared" si="1445"/>
        <v>75929.5335245635</v>
      </c>
      <c r="AN253" s="17">
        <f ca="1" t="shared" si="1446"/>
        <v>79563.9694691644</v>
      </c>
      <c r="AO253" s="17">
        <f ca="1">C253/'Ejercicio 3 - TIR'!$D$7</f>
        <v>13103.5425768073</v>
      </c>
      <c r="AP253" s="17">
        <f ca="1" t="shared" si="1447"/>
        <v>34344.4935857273</v>
      </c>
      <c r="AQ253" s="17">
        <f ca="1" t="shared" si="1448"/>
        <v>41319.6202760531</v>
      </c>
      <c r="AR253" s="17">
        <f ca="1" t="shared" si="1449"/>
        <v>47937.7548820827</v>
      </c>
      <c r="AS253" s="17">
        <f ca="1" t="shared" si="1450"/>
        <v>62825.9909477562</v>
      </c>
      <c r="AT253" s="17">
        <f ca="1" t="shared" si="1451"/>
        <v>66460.4268923571</v>
      </c>
      <c r="AU253" s="17">
        <f ca="1">AP253*'Ejercicio 3 - TIR'!$D$5</f>
        <v>17172.2467928637</v>
      </c>
      <c r="AV253" s="17">
        <f ca="1">AQ253*'Ejercicio 3 - TIR'!$D$5</f>
        <v>20659.8101380266</v>
      </c>
      <c r="AW253" s="17">
        <f ca="1">AR253*'Ejercicio 3 - TIR'!$D$5</f>
        <v>23968.8774410414</v>
      </c>
      <c r="AX253" s="17">
        <f ca="1">AS253*'Ejercicio 3 - TIR'!$D$5</f>
        <v>31412.9954738781</v>
      </c>
      <c r="AY253" s="17">
        <f ca="1">AT253*'Ejercicio 3 - TIR'!$D$5</f>
        <v>33230.2134461785</v>
      </c>
      <c r="AZ253" s="17">
        <f ca="1" t="shared" ref="AZ253:BD253" si="1873">AJ253-AU253-AE253</f>
        <v>25779.819651055</v>
      </c>
      <c r="BA253" s="17">
        <f ca="1" t="shared" si="1873"/>
        <v>28544.6063801423</v>
      </c>
      <c r="BB253" s="17">
        <f ca="1" t="shared" si="1873"/>
        <v>30890.4319529085</v>
      </c>
      <c r="BC253" s="17">
        <f ca="1" t="shared" si="1873"/>
        <v>37047.6332313033</v>
      </c>
      <c r="BD253" s="17">
        <f ca="1" t="shared" si="1873"/>
        <v>37260.8150224164</v>
      </c>
      <c r="BE253" s="17">
        <f ca="1" t="shared" ref="BE253:BI253" si="1874">AZ253/Z253</f>
        <v>22399.3308658012</v>
      </c>
      <c r="BF253" s="17">
        <f ca="1" t="shared" si="1874"/>
        <v>21366.6491304858</v>
      </c>
      <c r="BG253" s="17">
        <f ca="1" t="shared" si="1874"/>
        <v>19519.7551871951</v>
      </c>
      <c r="BH253" s="17">
        <f ca="1" t="shared" si="1874"/>
        <v>19376.8015351575</v>
      </c>
      <c r="BI253" s="17">
        <f ca="1" t="shared" si="1874"/>
        <v>16042.8975820452</v>
      </c>
      <c r="BJ253" s="17">
        <f ca="1" t="shared" si="1454"/>
        <v>69190.8175290047</v>
      </c>
      <c r="BK253" s="17">
        <f ca="1" t="shared" si="1455"/>
        <v>30433.945837765</v>
      </c>
      <c r="BL253" s="17">
        <f ca="1" t="shared" si="1456"/>
        <v>99624.7633667698</v>
      </c>
      <c r="BM253" s="17">
        <f ca="1">BK253*'Ejercicio 3 - TIR'!$D$5</f>
        <v>15216.9729188825</v>
      </c>
      <c r="BN253" s="17">
        <f ca="1" t="shared" si="1457"/>
        <v>84407.7904478872</v>
      </c>
      <c r="BO253" s="17">
        <f ca="1" t="shared" si="1458"/>
        <v>36342.3488312728</v>
      </c>
      <c r="BP253" s="17">
        <f ca="1" t="shared" si="1459"/>
        <v>-95308.2904269058</v>
      </c>
      <c r="BQ253" s="17">
        <f ca="1" t="shared" ref="BQ253:BT253" si="1875">BE253</f>
        <v>22399.3308658012</v>
      </c>
      <c r="BR253" s="17">
        <f ca="1" t="shared" si="1875"/>
        <v>21366.6491304858</v>
      </c>
      <c r="BS253" s="17">
        <f ca="1" t="shared" si="1875"/>
        <v>19519.7551871951</v>
      </c>
      <c r="BT253" s="17">
        <f ca="1" t="shared" si="1875"/>
        <v>19376.8015351575</v>
      </c>
      <c r="BU253" s="17">
        <f ca="1" t="shared" si="1461"/>
        <v>52385.246413318</v>
      </c>
      <c r="BV253" s="19">
        <f ca="1" t="shared" si="1462"/>
        <v>11.1236120289579</v>
      </c>
    </row>
    <row r="254" ht="15" customHeight="1" spans="1:74">
      <c r="A254" s="15">
        <v>253</v>
      </c>
      <c r="B254" s="16">
        <f ca="1" t="shared" ref="B254:F254" si="1876">RAND()</f>
        <v>0.527444535455067</v>
      </c>
      <c r="C254" s="17">
        <f ca="1">IF(B254&lt;=('Ejercicio 3 - TIR'!$D$13-'Ejercicio 3 - TIR'!$C$13)/('Ejercicio 3 - TIR'!$E$13-'Ejercicio 3 - TIR'!$C$13),'Ejercicio 3 - TIR'!$C$13+SQRT(('Ejercicio 3 - TIR'!$E$13-'Ejercicio 3 - TIR'!$C$13)*('Ejercicio 3 - TIR'!$D$13-'Ejercicio 3 - TIR'!$C$13)*B254),'Ejercicio 3 - TIR'!$E$13-SQRT(('Ejercicio 3 - TIR'!$E$13-'Ejercicio 3 - TIR'!$C$13)*('Ejercicio 3 - TIR'!$E$13-'Ejercicio 3 - TIR'!$D$13)*(1-B254)))</f>
        <v>76186.8406662636</v>
      </c>
      <c r="D254" s="16">
        <f ca="1" t="shared" si="1876"/>
        <v>0.286693139669083</v>
      </c>
      <c r="E254" s="17">
        <f ca="1">IF(D254&lt;=('Ejercicio 3 - TIR'!$D$14-'Ejercicio 3 - TIR'!$C$14)/('Ejercicio 3 - TIR'!$E$14-'Ejercicio 3 - TIR'!$C$14),'Ejercicio 3 - TIR'!$C$14+SQRT(('Ejercicio 3 - TIR'!$E$14-'Ejercicio 3 - TIR'!$C$14)*('Ejercicio 3 - TIR'!$D$14-'Ejercicio 3 - TIR'!$C$14)*D254),'Ejercicio 3 - TIR'!$E$14-SQRT(('Ejercicio 3 - TIR'!$E$14-'Ejercicio 3 - TIR'!$C$14)*('Ejercicio 3 - TIR'!$E$14-'Ejercicio 3 - TIR'!$D$14)*(1-D254)))</f>
        <v>29637.0233421001</v>
      </c>
      <c r="F254" s="16">
        <f ca="1" t="shared" si="1876"/>
        <v>0.89224798602169</v>
      </c>
      <c r="G254" s="17">
        <f ca="1">IF(F254&lt;=('Ejercicio 3 - TIR'!$D$18-'Ejercicio 3 - TIR'!$C$18)/('Ejercicio 3 - TIR'!$E$18-'Ejercicio 3 - TIR'!$C$18),'Ejercicio 3 - TIR'!$C$18+SQRT(('Ejercicio 3 - TIR'!$E$18-'Ejercicio 3 - TIR'!$C$18)*('Ejercicio 3 - TIR'!$D$18-'Ejercicio 3 - TIR'!$C$18)*F254),'Ejercicio 3 - TIR'!$E$18-SQRT(('Ejercicio 3 - TIR'!$E$18-'Ejercicio 3 - TIR'!$C$18)*('Ejercicio 3 - TIR'!$E$18-'Ejercicio 3 - TIR'!$D$18)*(1-F254)))</f>
        <v>42157.219486423</v>
      </c>
      <c r="H254" s="16">
        <f ca="1" t="shared" ref="H254:L254" si="1877">RAND()</f>
        <v>0.691696368487555</v>
      </c>
      <c r="I254" s="17">
        <f ca="1">IF(H254&lt;=('Ejercicio 3 - TIR'!$D$18-'Ejercicio 3 - TIR'!$C$18)/('Ejercicio 3 - TIR'!$E$18-'Ejercicio 3 - TIR'!$C$18),'Ejercicio 3 - TIR'!$C$18+SQRT(('Ejercicio 3 - TIR'!$E$18-'Ejercicio 3 - TIR'!$C$18)*('Ejercicio 3 - TIR'!$D$18-'Ejercicio 3 - TIR'!$C$18)*H254),'Ejercicio 3 - TIR'!$E$18-SQRT(('Ejercicio 3 - TIR'!$E$18-'Ejercicio 3 - TIR'!$C$18)*('Ejercicio 3 - TIR'!$E$18-'Ejercicio 3 - TIR'!$D$18)*(1-H254)))</f>
        <v>40191.3856087815</v>
      </c>
      <c r="J254" s="16">
        <f ca="1" t="shared" si="1877"/>
        <v>0.411254180228379</v>
      </c>
      <c r="K254" s="17">
        <f ca="1">IF(J254&lt;=('Ejercicio 3 - TIR'!$D$18-'Ejercicio 3 - TIR'!$C$18)/('Ejercicio 3 - TIR'!$E$18-'Ejercicio 3 - TIR'!$C$18),'Ejercicio 3 - TIR'!$C$18+SQRT(('Ejercicio 3 - TIR'!$E$18-'Ejercicio 3 - TIR'!$C$18)*('Ejercicio 3 - TIR'!$D$18-'Ejercicio 3 - TIR'!$C$18)*J254),'Ejercicio 3 - TIR'!$E$18-SQRT(('Ejercicio 3 - TIR'!$E$18-'Ejercicio 3 - TIR'!$C$18)*('Ejercicio 3 - TIR'!$E$18-'Ejercicio 3 - TIR'!$D$18)*(1-J254)))</f>
        <v>37854.1789535417</v>
      </c>
      <c r="L254" s="16">
        <f ca="1" t="shared" si="1877"/>
        <v>0.217939996483232</v>
      </c>
      <c r="M254" s="17">
        <f ca="1">IF(L254&lt;=('Ejercicio 3 - TIR'!$D$18-'Ejercicio 3 - TIR'!$C$18)/('Ejercicio 3 - TIR'!$E$18-'Ejercicio 3 - TIR'!$C$18),'Ejercicio 3 - TIR'!$C$18+SQRT(('Ejercicio 3 - TIR'!$E$18-'Ejercicio 3 - TIR'!$C$18)*('Ejercicio 3 - TIR'!$D$18-'Ejercicio 3 - TIR'!$C$18)*L254),'Ejercicio 3 - TIR'!$E$18-SQRT(('Ejercicio 3 - TIR'!$E$18-'Ejercicio 3 - TIR'!$C$18)*('Ejercicio 3 - TIR'!$E$18-'Ejercicio 3 - TIR'!$D$18)*(1-L254)))</f>
        <v>35717.6043473193</v>
      </c>
      <c r="N254" s="16">
        <f ca="1" t="shared" ref="N254:R254" si="1878">RAND()</f>
        <v>0.0606273726656372</v>
      </c>
      <c r="O254" s="17">
        <f ca="1">IF(N254&lt;=('Ejercicio 3 - TIR'!$D$18-'Ejercicio 3 - TIR'!$C$18)/('Ejercicio 3 - TIR'!$E$18-'Ejercicio 3 - TIR'!$C$18),'Ejercicio 3 - TIR'!$C$18+SQRT(('Ejercicio 3 - TIR'!$E$18-'Ejercicio 3 - TIR'!$C$18)*('Ejercicio 3 - TIR'!$D$18-'Ejercicio 3 - TIR'!$C$18)*N254),'Ejercicio 3 - TIR'!$E$18-SQRT(('Ejercicio 3 - TIR'!$E$18-'Ejercicio 3 - TIR'!$C$18)*('Ejercicio 3 - TIR'!$E$18-'Ejercicio 3 - TIR'!$D$18)*(1-N254)))</f>
        <v>33015.6435299693</v>
      </c>
      <c r="P254" s="16">
        <f ca="1" t="shared" si="1878"/>
        <v>0.319034728775234</v>
      </c>
      <c r="Q254" s="18">
        <f ca="1">IF(P254&lt;=('Ejercicio 3 - TIR'!$D$22-'Ejercicio 3 - TIR'!$C$22)/('Ejercicio 3 - TIR'!$E$22-'Ejercicio 3 - TIR'!$C$22),'Ejercicio 3 - TIR'!$C$22+SQRT(('Ejercicio 3 - TIR'!$E$22-'Ejercicio 3 - TIR'!$C$22)*('Ejercicio 3 - TIR'!$D$22-'Ejercicio 3 - TIR'!$C$22)*P254),'Ejercicio 3 - TIR'!$E$22-SQRT(('Ejercicio 3 - TIR'!$E$22-'Ejercicio 3 - TIR'!$C$22)*('Ejercicio 3 - TIR'!$E$22-'Ejercicio 3 - TIR'!$D$22)*(1-P254)))</f>
        <v>0.143963774990502</v>
      </c>
      <c r="R254" s="16">
        <f ca="1" t="shared" si="1878"/>
        <v>0.823715282703705</v>
      </c>
      <c r="S254" s="18">
        <f ca="1">IF(R254&lt;=('Ejercicio 3 - TIR'!$D$23-'Ejercicio 3 - TIR'!$C$23)/('Ejercicio 3 - TIR'!$E$23-'Ejercicio 3 - TIR'!$C$23),'Ejercicio 3 - TIR'!$C$23+SQRT(('Ejercicio 3 - TIR'!$E$23-'Ejercicio 3 - TIR'!$C$23)*('Ejercicio 3 - TIR'!$D$23-'Ejercicio 3 - TIR'!$C$23)*R254),'Ejercicio 3 - TIR'!$E$23-SQRT(('Ejercicio 3 - TIR'!$E$23-'Ejercicio 3 - TIR'!$C$23)*('Ejercicio 3 - TIR'!$E$23-'Ejercicio 3 - TIR'!$D$23)*(1-R254)))</f>
        <v>0.162186732721555</v>
      </c>
      <c r="T254" s="16">
        <f ca="1" t="shared" ref="T254:X254" si="1879">RAND()</f>
        <v>0.39111918099961</v>
      </c>
      <c r="U254" s="18">
        <f ca="1">IF(T254&lt;=('Ejercicio 3 - TIR'!$D$24-'Ejercicio 3 - TIR'!$C$24)/('Ejercicio 3 - TIR'!$E$24-'Ejercicio 3 - TIR'!$C$24),'Ejercicio 3 - TIR'!$C$24+SQRT(('Ejercicio 3 - TIR'!$E$24-'Ejercicio 3 - TIR'!$C$24)*('Ejercicio 3 - TIR'!$D$24-'Ejercicio 3 - TIR'!$C$24)*T254),'Ejercicio 3 - TIR'!$E$24-SQRT(('Ejercicio 3 - TIR'!$E$24-'Ejercicio 3 - TIR'!$C$24)*('Ejercicio 3 - TIR'!$E$24-'Ejercicio 3 - TIR'!$D$24)*(1-T254)))</f>
        <v>0.178659209341836</v>
      </c>
      <c r="V254" s="16">
        <f ca="1" t="shared" si="1879"/>
        <v>0.221580282631806</v>
      </c>
      <c r="W254" s="18">
        <f ca="1">IF(V254&lt;=('Ejercicio 3 - TIR'!$D$25-'Ejercicio 3 - TIR'!$C$25)/('Ejercicio 3 - TIR'!$E$25-'Ejercicio 3 - TIR'!$C$25),'Ejercicio 3 - TIR'!$C$25+SQRT(('Ejercicio 3 - TIR'!$E$25-'Ejercicio 3 - TIR'!$C$25)*('Ejercicio 3 - TIR'!$D$25-'Ejercicio 3 - TIR'!$C$25)*V254),'Ejercicio 3 - TIR'!$E$25-SQRT(('Ejercicio 3 - TIR'!$E$25-'Ejercicio 3 - TIR'!$C$25)*('Ejercicio 3 - TIR'!$E$25-'Ejercicio 3 - TIR'!$D$25)*(1-V254)))</f>
        <v>0.197612847461002</v>
      </c>
      <c r="X254" s="16">
        <f ca="1" t="shared" si="1879"/>
        <v>0.416655436380129</v>
      </c>
      <c r="Y254" s="18">
        <f ca="1">IF(X254&lt;=('Ejercicio 3 - TIR'!$D$26-'Ejercicio 3 - TIR'!$C$26)/('Ejercicio 3 - TIR'!$E$26-'Ejercicio 3 - TIR'!$C$26),'Ejercicio 3 - TIR'!$C$26+SQRT(('Ejercicio 3 - TIR'!$E$26-'Ejercicio 3 - TIR'!$C$26)*('Ejercicio 3 - TIR'!$D$26-'Ejercicio 3 - TIR'!$C$26)*X254),'Ejercicio 3 - TIR'!$E$26-SQRT(('Ejercicio 3 - TIR'!$E$26-'Ejercicio 3 - TIR'!$C$26)*('Ejercicio 3 - TIR'!$E$26-'Ejercicio 3 - TIR'!$D$26)*(1-X254)))</f>
        <v>0.223874598945332</v>
      </c>
      <c r="Z254" s="16">
        <f ca="1" t="shared" si="1432"/>
        <v>1.1439637749905</v>
      </c>
      <c r="AA254" s="16">
        <f ca="1" t="shared" si="1433"/>
        <v>1.32949952200803</v>
      </c>
      <c r="AB254" s="16">
        <f ca="1" t="shared" si="1434"/>
        <v>1.56702685543033</v>
      </c>
      <c r="AC254" s="16">
        <f ca="1" t="shared" si="1435"/>
        <v>1.87669149437978</v>
      </c>
      <c r="AD254" s="16">
        <f ca="1" t="shared" si="1436"/>
        <v>2.29683505002817</v>
      </c>
      <c r="AE254" s="15">
        <f ca="1" t="shared" si="1437"/>
        <v>4266.65775981036</v>
      </c>
      <c r="AF254" s="15">
        <f ca="1" t="shared" si="1438"/>
        <v>4958.65304151507</v>
      </c>
      <c r="AG254" s="15">
        <f ca="1" t="shared" si="1439"/>
        <v>5844.56207331265</v>
      </c>
      <c r="AH254" s="15">
        <f ca="1" t="shared" si="1440"/>
        <v>6999.52262678254</v>
      </c>
      <c r="AI254" s="15">
        <f ca="1" t="shared" si="1441"/>
        <v>8566.53794766225</v>
      </c>
      <c r="AJ254" s="17">
        <f ca="1" t="shared" si="1442"/>
        <v>48226.3319467916</v>
      </c>
      <c r="AK254" s="17">
        <f ca="1" t="shared" si="1443"/>
        <v>53434.4279557154</v>
      </c>
      <c r="AL254" s="17">
        <f ca="1" t="shared" si="1444"/>
        <v>59318.5150104654</v>
      </c>
      <c r="AM254" s="17">
        <f ca="1" t="shared" si="1445"/>
        <v>67030.9242782364</v>
      </c>
      <c r="AN254" s="17">
        <f ca="1" t="shared" si="1446"/>
        <v>75831.4872588691</v>
      </c>
      <c r="AO254" s="17">
        <f ca="1">C254/'Ejercicio 3 - TIR'!$D$7</f>
        <v>15237.3681332527</v>
      </c>
      <c r="AP254" s="17">
        <f ca="1" t="shared" si="1447"/>
        <v>32988.9638135389</v>
      </c>
      <c r="AQ254" s="17">
        <f ca="1" t="shared" si="1448"/>
        <v>38197.0598224627</v>
      </c>
      <c r="AR254" s="17">
        <f ca="1" t="shared" si="1449"/>
        <v>44081.1468772127</v>
      </c>
      <c r="AS254" s="17">
        <f ca="1" t="shared" si="1450"/>
        <v>51793.5561449837</v>
      </c>
      <c r="AT254" s="17">
        <f ca="1" t="shared" si="1451"/>
        <v>60594.1191256164</v>
      </c>
      <c r="AU254" s="17">
        <f ca="1">AP254*'Ejercicio 3 - TIR'!$D$5</f>
        <v>16494.4819067694</v>
      </c>
      <c r="AV254" s="17">
        <f ca="1">AQ254*'Ejercicio 3 - TIR'!$D$5</f>
        <v>19098.5299112313</v>
      </c>
      <c r="AW254" s="17">
        <f ca="1">AR254*'Ejercicio 3 - TIR'!$D$5</f>
        <v>22040.5734386063</v>
      </c>
      <c r="AX254" s="17">
        <f ca="1">AS254*'Ejercicio 3 - TIR'!$D$5</f>
        <v>25896.7780724918</v>
      </c>
      <c r="AY254" s="17">
        <f ca="1">AT254*'Ejercicio 3 - TIR'!$D$5</f>
        <v>30297.0595628082</v>
      </c>
      <c r="AZ254" s="17">
        <f ca="1" t="shared" ref="AZ254:BD254" si="1880">AJ254-AU254-AE254</f>
        <v>27465.1922802118</v>
      </c>
      <c r="BA254" s="17">
        <f ca="1" t="shared" si="1880"/>
        <v>29377.245002969</v>
      </c>
      <c r="BB254" s="17">
        <f ca="1" t="shared" si="1880"/>
        <v>31433.3794985464</v>
      </c>
      <c r="BC254" s="17">
        <f ca="1" t="shared" si="1880"/>
        <v>34134.623578962</v>
      </c>
      <c r="BD254" s="17">
        <f ca="1" t="shared" si="1880"/>
        <v>36967.8897483987</v>
      </c>
      <c r="BE254" s="17">
        <f ca="1" t="shared" ref="BE254:BI254" si="1881">AZ254/Z254</f>
        <v>24008.7954537195</v>
      </c>
      <c r="BF254" s="17">
        <f ca="1" t="shared" si="1881"/>
        <v>22096.4690221164</v>
      </c>
      <c r="BG254" s="17">
        <f ca="1" t="shared" si="1881"/>
        <v>20059.2474785088</v>
      </c>
      <c r="BH254" s="17">
        <f ca="1" t="shared" si="1881"/>
        <v>18188.7239757769</v>
      </c>
      <c r="BI254" s="17">
        <f ca="1" t="shared" si="1881"/>
        <v>16095.1435097376</v>
      </c>
      <c r="BJ254" s="17">
        <f ca="1" t="shared" si="1454"/>
        <v>68071.3539906385</v>
      </c>
      <c r="BK254" s="17">
        <f ca="1" t="shared" si="1455"/>
        <v>34997.7211986371</v>
      </c>
      <c r="BL254" s="17">
        <f ca="1" t="shared" si="1456"/>
        <v>103069.075189276</v>
      </c>
      <c r="BM254" s="17">
        <f ca="1">BK254*'Ejercicio 3 - TIR'!$D$5</f>
        <v>17498.8605993185</v>
      </c>
      <c r="BN254" s="17">
        <f ca="1" t="shared" si="1457"/>
        <v>85570.214589957</v>
      </c>
      <c r="BO254" s="17">
        <f ca="1" t="shared" si="1458"/>
        <v>37255.7074087265</v>
      </c>
      <c r="BP254" s="17">
        <f ca="1" t="shared" si="1459"/>
        <v>-105823.864008364</v>
      </c>
      <c r="BQ254" s="17">
        <f ca="1" t="shared" ref="BQ254:BT254" si="1882">BE254</f>
        <v>24008.7954537195</v>
      </c>
      <c r="BR254" s="17">
        <f ca="1" t="shared" si="1882"/>
        <v>22096.4690221164</v>
      </c>
      <c r="BS254" s="17">
        <f ca="1" t="shared" si="1882"/>
        <v>20059.2474785088</v>
      </c>
      <c r="BT254" s="17">
        <f ca="1" t="shared" si="1882"/>
        <v>18188.7239757769</v>
      </c>
      <c r="BU254" s="17">
        <f ca="1" t="shared" si="1461"/>
        <v>53350.850918464</v>
      </c>
      <c r="BV254" s="19">
        <f ca="1" t="shared" si="1462"/>
        <v>8.30232760172267</v>
      </c>
    </row>
    <row r="255" ht="15" customHeight="1" spans="1:74">
      <c r="A255" s="15">
        <v>254</v>
      </c>
      <c r="B255" s="16">
        <f ca="1" t="shared" ref="B255:F255" si="1883">RAND()</f>
        <v>0.501759243909567</v>
      </c>
      <c r="C255" s="17">
        <f ca="1">IF(B255&lt;=('Ejercicio 3 - TIR'!$D$13-'Ejercicio 3 - TIR'!$C$13)/('Ejercicio 3 - TIR'!$E$13-'Ejercicio 3 - TIR'!$C$13),'Ejercicio 3 - TIR'!$C$13+SQRT(('Ejercicio 3 - TIR'!$E$13-'Ejercicio 3 - TIR'!$C$13)*('Ejercicio 3 - TIR'!$D$13-'Ejercicio 3 - TIR'!$C$13)*B255),'Ejercicio 3 - TIR'!$E$13-SQRT(('Ejercicio 3 - TIR'!$E$13-'Ejercicio 3 - TIR'!$C$13)*('Ejercicio 3 - TIR'!$E$13-'Ejercicio 3 - TIR'!$D$13)*(1-B255)))</f>
        <v>75548.2330432232</v>
      </c>
      <c r="D255" s="16">
        <f ca="1" t="shared" si="1883"/>
        <v>0.780939850665926</v>
      </c>
      <c r="E255" s="17">
        <f ca="1">IF(D255&lt;=('Ejercicio 3 - TIR'!$D$14-'Ejercicio 3 - TIR'!$C$14)/('Ejercicio 3 - TIR'!$E$14-'Ejercicio 3 - TIR'!$C$14),'Ejercicio 3 - TIR'!$C$14+SQRT(('Ejercicio 3 - TIR'!$E$14-'Ejercicio 3 - TIR'!$C$14)*('Ejercicio 3 - TIR'!$D$14-'Ejercicio 3 - TIR'!$C$14)*D255),'Ejercicio 3 - TIR'!$E$14-SQRT(('Ejercicio 3 - TIR'!$E$14-'Ejercicio 3 - TIR'!$C$14)*('Ejercicio 3 - TIR'!$E$14-'Ejercicio 3 - TIR'!$D$14)*(1-D255)))</f>
        <v>34267.7210116646</v>
      </c>
      <c r="F255" s="16">
        <f ca="1" t="shared" si="1883"/>
        <v>0.537114189792686</v>
      </c>
      <c r="G255" s="17">
        <f ca="1">IF(F255&lt;=('Ejercicio 3 - TIR'!$D$18-'Ejercicio 3 - TIR'!$C$18)/('Ejercicio 3 - TIR'!$E$18-'Ejercicio 3 - TIR'!$C$18),'Ejercicio 3 - TIR'!$C$18+SQRT(('Ejercicio 3 - TIR'!$E$18-'Ejercicio 3 - TIR'!$C$18)*('Ejercicio 3 - TIR'!$D$18-'Ejercicio 3 - TIR'!$C$18)*F255),'Ejercicio 3 - TIR'!$E$18-SQRT(('Ejercicio 3 - TIR'!$E$18-'Ejercicio 3 - TIR'!$C$18)*('Ejercicio 3 - TIR'!$E$18-'Ejercicio 3 - TIR'!$D$18)*(1-F255)))</f>
        <v>38975.9193662211</v>
      </c>
      <c r="H255" s="16">
        <f ca="1" t="shared" ref="H255:L255" si="1884">RAND()</f>
        <v>0.929928822425601</v>
      </c>
      <c r="I255" s="17">
        <f ca="1">IF(H255&lt;=('Ejercicio 3 - TIR'!$D$18-'Ejercicio 3 - TIR'!$C$18)/('Ejercicio 3 - TIR'!$E$18-'Ejercicio 3 - TIR'!$C$18),'Ejercicio 3 - TIR'!$C$18+SQRT(('Ejercicio 3 - TIR'!$E$18-'Ejercicio 3 - TIR'!$C$18)*('Ejercicio 3 - TIR'!$D$18-'Ejercicio 3 - TIR'!$C$18)*H255),'Ejercicio 3 - TIR'!$E$18-SQRT(('Ejercicio 3 - TIR'!$E$18-'Ejercicio 3 - TIR'!$C$18)*('Ejercicio 3 - TIR'!$E$18-'Ejercicio 3 - TIR'!$D$18)*(1-H255)))</f>
        <v>42707.5475319911</v>
      </c>
      <c r="J255" s="16">
        <f ca="1" t="shared" si="1884"/>
        <v>0.246697468087128</v>
      </c>
      <c r="K255" s="17">
        <f ca="1">IF(J255&lt;=('Ejercicio 3 - TIR'!$D$18-'Ejercicio 3 - TIR'!$C$18)/('Ejercicio 3 - TIR'!$E$18-'Ejercicio 3 - TIR'!$C$18),'Ejercicio 3 - TIR'!$C$18+SQRT(('Ejercicio 3 - TIR'!$E$18-'Ejercicio 3 - TIR'!$C$18)*('Ejercicio 3 - TIR'!$D$18-'Ejercicio 3 - TIR'!$C$18)*J255),'Ejercicio 3 - TIR'!$E$18-SQRT(('Ejercicio 3 - TIR'!$E$18-'Ejercicio 3 - TIR'!$C$18)*('Ejercicio 3 - TIR'!$E$18-'Ejercicio 3 - TIR'!$D$18)*(1-J255)))</f>
        <v>36083.142297618</v>
      </c>
      <c r="L255" s="16">
        <f ca="1" t="shared" si="1884"/>
        <v>0.293482368765095</v>
      </c>
      <c r="M255" s="17">
        <f ca="1">IF(L255&lt;=('Ejercicio 3 - TIR'!$D$18-'Ejercicio 3 - TIR'!$C$18)/('Ejercicio 3 - TIR'!$E$18-'Ejercicio 3 - TIR'!$C$18),'Ejercicio 3 - TIR'!$C$18+SQRT(('Ejercicio 3 - TIR'!$E$18-'Ejercicio 3 - TIR'!$C$18)*('Ejercicio 3 - TIR'!$D$18-'Ejercicio 3 - TIR'!$C$18)*L255),'Ejercicio 3 - TIR'!$E$18-SQRT(('Ejercicio 3 - TIR'!$E$18-'Ejercicio 3 - TIR'!$C$18)*('Ejercicio 3 - TIR'!$E$18-'Ejercicio 3 - TIR'!$D$18)*(1-L255)))</f>
        <v>36634.9344619796</v>
      </c>
      <c r="N255" s="16">
        <f ca="1" t="shared" ref="N255:R255" si="1885">RAND()</f>
        <v>0.724346405603678</v>
      </c>
      <c r="O255" s="17">
        <f ca="1">IF(N255&lt;=('Ejercicio 3 - TIR'!$D$18-'Ejercicio 3 - TIR'!$C$18)/('Ejercicio 3 - TIR'!$E$18-'Ejercicio 3 - TIR'!$C$18),'Ejercicio 3 - TIR'!$C$18+SQRT(('Ejercicio 3 - TIR'!$E$18-'Ejercicio 3 - TIR'!$C$18)*('Ejercicio 3 - TIR'!$D$18-'Ejercicio 3 - TIR'!$C$18)*N255),'Ejercicio 3 - TIR'!$E$18-SQRT(('Ejercicio 3 - TIR'!$E$18-'Ejercicio 3 - TIR'!$C$18)*('Ejercicio 3 - TIR'!$E$18-'Ejercicio 3 - TIR'!$D$18)*(1-N255)))</f>
        <v>40453.1307936423</v>
      </c>
      <c r="P255" s="16">
        <f ca="1" t="shared" si="1885"/>
        <v>0.630513458372169</v>
      </c>
      <c r="Q255" s="18">
        <f ca="1">IF(P255&lt;=('Ejercicio 3 - TIR'!$D$22-'Ejercicio 3 - TIR'!$C$22)/('Ejercicio 3 - TIR'!$E$22-'Ejercicio 3 - TIR'!$C$22),'Ejercicio 3 - TIR'!$C$22+SQRT(('Ejercicio 3 - TIR'!$E$22-'Ejercicio 3 - TIR'!$C$22)*('Ejercicio 3 - TIR'!$D$22-'Ejercicio 3 - TIR'!$C$22)*P255),'Ejercicio 3 - TIR'!$E$22-SQRT(('Ejercicio 3 - TIR'!$E$22-'Ejercicio 3 - TIR'!$C$22)*('Ejercicio 3 - TIR'!$E$22-'Ejercicio 3 - TIR'!$D$22)*(1-P255)))</f>
        <v>0.154210936912519</v>
      </c>
      <c r="R255" s="16">
        <f ca="1" t="shared" si="1885"/>
        <v>0.50616442515678</v>
      </c>
      <c r="S255" s="18">
        <f ca="1">IF(R255&lt;=('Ejercicio 3 - TIR'!$D$23-'Ejercicio 3 - TIR'!$C$23)/('Ejercicio 3 - TIR'!$E$23-'Ejercicio 3 - TIR'!$C$23),'Ejercicio 3 - TIR'!$C$23+SQRT(('Ejercicio 3 - TIR'!$E$23-'Ejercicio 3 - TIR'!$C$23)*('Ejercicio 3 - TIR'!$D$23-'Ejercicio 3 - TIR'!$C$23)*R255),'Ejercicio 3 - TIR'!$E$23-SQRT(('Ejercicio 3 - TIR'!$E$23-'Ejercicio 3 - TIR'!$C$23)*('Ejercicio 3 - TIR'!$E$23-'Ejercicio 3 - TIR'!$D$23)*(1-R255)))</f>
        <v>0.150185506297812</v>
      </c>
      <c r="T255" s="16">
        <f ca="1" t="shared" ref="T255:X255" si="1886">RAND()</f>
        <v>0.617263907028152</v>
      </c>
      <c r="U255" s="18">
        <f ca="1">IF(T255&lt;=('Ejercicio 3 - TIR'!$D$24-'Ejercicio 3 - TIR'!$C$24)/('Ejercicio 3 - TIR'!$E$24-'Ejercicio 3 - TIR'!$C$24),'Ejercicio 3 - TIR'!$C$24+SQRT(('Ejercicio 3 - TIR'!$E$24-'Ejercicio 3 - TIR'!$C$24)*('Ejercicio 3 - TIR'!$D$24-'Ejercicio 3 - TIR'!$C$24)*T255),'Ejercicio 3 - TIR'!$E$24-SQRT(('Ejercicio 3 - TIR'!$E$24-'Ejercicio 3 - TIR'!$C$24)*('Ejercicio 3 - TIR'!$E$24-'Ejercicio 3 - TIR'!$D$24)*(1-T255)))</f>
        <v>0.187263765330735</v>
      </c>
      <c r="V255" s="16">
        <f ca="1" t="shared" si="1886"/>
        <v>0.329769784860388</v>
      </c>
      <c r="W255" s="18">
        <f ca="1">IF(V255&lt;=('Ejercicio 3 - TIR'!$D$25-'Ejercicio 3 - TIR'!$C$25)/('Ejercicio 3 - TIR'!$E$25-'Ejercicio 3 - TIR'!$C$25),'Ejercicio 3 - TIR'!$C$25+SQRT(('Ejercicio 3 - TIR'!$E$25-'Ejercicio 3 - TIR'!$C$25)*('Ejercicio 3 - TIR'!$D$25-'Ejercicio 3 - TIR'!$C$25)*V255),'Ejercicio 3 - TIR'!$E$25-SQRT(('Ejercicio 3 - TIR'!$E$25-'Ejercicio 3 - TIR'!$C$25)*('Ejercicio 3 - TIR'!$E$25-'Ejercicio 3 - TIR'!$D$25)*(1-V255)))</f>
        <v>0.201566481100496</v>
      </c>
      <c r="X255" s="16">
        <f ca="1" t="shared" si="1886"/>
        <v>0.648108110504367</v>
      </c>
      <c r="Y255" s="18">
        <f ca="1">IF(X255&lt;=('Ejercicio 3 - TIR'!$D$26-'Ejercicio 3 - TIR'!$C$26)/('Ejercicio 3 - TIR'!$E$26-'Ejercicio 3 - TIR'!$C$26),'Ejercicio 3 - TIR'!$C$26+SQRT(('Ejercicio 3 - TIR'!$E$26-'Ejercicio 3 - TIR'!$C$26)*('Ejercicio 3 - TIR'!$D$26-'Ejercicio 3 - TIR'!$C$26)*X255),'Ejercicio 3 - TIR'!$E$26-SQRT(('Ejercicio 3 - TIR'!$E$26-'Ejercicio 3 - TIR'!$C$26)*('Ejercicio 3 - TIR'!$E$26-'Ejercicio 3 - TIR'!$D$26)*(1-X255)))</f>
        <v>0.236408530613474</v>
      </c>
      <c r="Z255" s="16">
        <f ca="1" t="shared" si="1432"/>
        <v>1.15421093691252</v>
      </c>
      <c r="AA255" s="16">
        <f ca="1" t="shared" si="1433"/>
        <v>1.3275566908472</v>
      </c>
      <c r="AB255" s="16">
        <f ca="1" t="shared" si="1434"/>
        <v>1.57615995546525</v>
      </c>
      <c r="AC255" s="16">
        <f ca="1" t="shared" si="1435"/>
        <v>1.8938609713399</v>
      </c>
      <c r="AD255" s="16">
        <f ca="1" t="shared" si="1436"/>
        <v>2.34158586076057</v>
      </c>
      <c r="AE255" s="15">
        <f ca="1" t="shared" si="1437"/>
        <v>5284.4573630656</v>
      </c>
      <c r="AF255" s="15">
        <f ca="1" t="shared" si="1438"/>
        <v>6078.10626764681</v>
      </c>
      <c r="AG255" s="15">
        <f ca="1" t="shared" si="1439"/>
        <v>7216.3153334067</v>
      </c>
      <c r="AH255" s="15">
        <f ca="1" t="shared" si="1440"/>
        <v>8670.88262167303</v>
      </c>
      <c r="AI255" s="15">
        <f ca="1" t="shared" si="1441"/>
        <v>10720.7532413847</v>
      </c>
      <c r="AJ255" s="17">
        <f ca="1" t="shared" si="1442"/>
        <v>44986.4324087128</v>
      </c>
      <c r="AK255" s="17">
        <f ca="1" t="shared" si="1443"/>
        <v>56696.6904757695</v>
      </c>
      <c r="AL255" s="17">
        <f ca="1" t="shared" si="1444"/>
        <v>56872.80395686</v>
      </c>
      <c r="AM255" s="17">
        <f ca="1" t="shared" si="1445"/>
        <v>69381.4725651382</v>
      </c>
      <c r="AN255" s="17">
        <f ca="1" t="shared" si="1446"/>
        <v>94724.4790898908</v>
      </c>
      <c r="AO255" s="17">
        <f ca="1">C255/'Ejercicio 3 - TIR'!$D$7</f>
        <v>15109.6466086446</v>
      </c>
      <c r="AP255" s="17">
        <f ca="1" t="shared" si="1447"/>
        <v>29876.7858000682</v>
      </c>
      <c r="AQ255" s="17">
        <f ca="1" t="shared" si="1448"/>
        <v>41587.0438671249</v>
      </c>
      <c r="AR255" s="17">
        <f ca="1" t="shared" si="1449"/>
        <v>41763.1573482154</v>
      </c>
      <c r="AS255" s="17">
        <f ca="1" t="shared" si="1450"/>
        <v>54271.8259564936</v>
      </c>
      <c r="AT255" s="17">
        <f ca="1" t="shared" si="1451"/>
        <v>79614.8324812462</v>
      </c>
      <c r="AU255" s="17">
        <f ca="1">AP255*'Ejercicio 3 - TIR'!$D$5</f>
        <v>14938.3929000341</v>
      </c>
      <c r="AV255" s="17">
        <f ca="1">AQ255*'Ejercicio 3 - TIR'!$D$5</f>
        <v>20793.5219335624</v>
      </c>
      <c r="AW255" s="17">
        <f ca="1">AR255*'Ejercicio 3 - TIR'!$D$5</f>
        <v>20881.5786741077</v>
      </c>
      <c r="AX255" s="17">
        <f ca="1">AS255*'Ejercicio 3 - TIR'!$D$5</f>
        <v>27135.9129782468</v>
      </c>
      <c r="AY255" s="17">
        <f ca="1">AT255*'Ejercicio 3 - TIR'!$D$5</f>
        <v>39807.4162406231</v>
      </c>
      <c r="AZ255" s="17">
        <f ca="1" t="shared" ref="AZ255:BD255" si="1887">AJ255-AU255-AE255</f>
        <v>24763.5821456131</v>
      </c>
      <c r="BA255" s="17">
        <f ca="1" t="shared" si="1887"/>
        <v>29825.0622745603</v>
      </c>
      <c r="BB255" s="17">
        <f ca="1" t="shared" si="1887"/>
        <v>28774.9099493456</v>
      </c>
      <c r="BC255" s="17">
        <f ca="1" t="shared" si="1887"/>
        <v>33574.6769652184</v>
      </c>
      <c r="BD255" s="17">
        <f ca="1" t="shared" si="1887"/>
        <v>44196.3096078831</v>
      </c>
      <c r="BE255" s="17">
        <f ca="1" t="shared" ref="BE255:BI255" si="1888">AZ255/Z255</f>
        <v>21454.9882986337</v>
      </c>
      <c r="BF255" s="17">
        <f ca="1" t="shared" si="1888"/>
        <v>22466.1308102233</v>
      </c>
      <c r="BG255" s="17">
        <f ca="1" t="shared" si="1888"/>
        <v>18256.3386727154</v>
      </c>
      <c r="BH255" s="17">
        <f ca="1" t="shared" si="1888"/>
        <v>17728.1635100513</v>
      </c>
      <c r="BI255" s="17">
        <f ca="1" t="shared" si="1888"/>
        <v>18874.520190999</v>
      </c>
      <c r="BJ255" s="17">
        <f ca="1" t="shared" si="1454"/>
        <v>80240.8110014019</v>
      </c>
      <c r="BK255" s="17">
        <f ca="1" t="shared" si="1455"/>
        <v>35380.5348598912</v>
      </c>
      <c r="BL255" s="17">
        <f ca="1" t="shared" si="1456"/>
        <v>115621.345861293</v>
      </c>
      <c r="BM255" s="17">
        <f ca="1">BK255*'Ejercicio 3 - TIR'!$D$5</f>
        <v>17690.2674299456</v>
      </c>
      <c r="BN255" s="17">
        <f ca="1" t="shared" si="1457"/>
        <v>97931.0784313475</v>
      </c>
      <c r="BO255" s="17">
        <f ca="1" t="shared" si="1458"/>
        <v>41822.544315987</v>
      </c>
      <c r="BP255" s="17">
        <f ca="1" t="shared" si="1459"/>
        <v>-109815.954054888</v>
      </c>
      <c r="BQ255" s="17">
        <f ca="1" t="shared" ref="BQ255:BT255" si="1889">BE255</f>
        <v>21454.9882986337</v>
      </c>
      <c r="BR255" s="17">
        <f ca="1" t="shared" si="1889"/>
        <v>22466.1308102233</v>
      </c>
      <c r="BS255" s="17">
        <f ca="1" t="shared" si="1889"/>
        <v>18256.3386727154</v>
      </c>
      <c r="BT255" s="17">
        <f ca="1" t="shared" si="1889"/>
        <v>17728.1635100513</v>
      </c>
      <c r="BU255" s="17">
        <f ca="1" t="shared" si="1461"/>
        <v>60697.0645069859</v>
      </c>
      <c r="BV255" s="19">
        <f ca="1" t="shared" si="1462"/>
        <v>7.45102197852654</v>
      </c>
    </row>
    <row r="256" ht="15" customHeight="1" spans="1:74">
      <c r="A256" s="15">
        <v>255</v>
      </c>
      <c r="B256" s="16">
        <f ca="1" t="shared" ref="B256:F256" si="1890">RAND()</f>
        <v>0.828897459131809</v>
      </c>
      <c r="C256" s="17">
        <f ca="1">IF(B256&lt;=('Ejercicio 3 - TIR'!$D$13-'Ejercicio 3 - TIR'!$C$13)/('Ejercicio 3 - TIR'!$E$13-'Ejercicio 3 - TIR'!$C$13),'Ejercicio 3 - TIR'!$C$13+SQRT(('Ejercicio 3 - TIR'!$E$13-'Ejercicio 3 - TIR'!$C$13)*('Ejercicio 3 - TIR'!$D$13-'Ejercicio 3 - TIR'!$C$13)*B256),'Ejercicio 3 - TIR'!$E$13-SQRT(('Ejercicio 3 - TIR'!$E$13-'Ejercicio 3 - TIR'!$C$13)*('Ejercicio 3 - TIR'!$E$13-'Ejercicio 3 - TIR'!$D$13)*(1-B256)))</f>
        <v>85670.9020157642</v>
      </c>
      <c r="D256" s="16">
        <f ca="1" t="shared" si="1890"/>
        <v>0.569129063796402</v>
      </c>
      <c r="E256" s="17">
        <f ca="1">IF(D256&lt;=('Ejercicio 3 - TIR'!$D$14-'Ejercicio 3 - TIR'!$C$14)/('Ejercicio 3 - TIR'!$E$14-'Ejercicio 3 - TIR'!$C$14),'Ejercicio 3 - TIR'!$C$14+SQRT(('Ejercicio 3 - TIR'!$E$14-'Ejercicio 3 - TIR'!$C$14)*('Ejercicio 3 - TIR'!$D$14-'Ejercicio 3 - TIR'!$C$14)*D256),'Ejercicio 3 - TIR'!$E$14-SQRT(('Ejercicio 3 - TIR'!$E$14-'Ejercicio 3 - TIR'!$C$14)*('Ejercicio 3 - TIR'!$E$14-'Ejercicio 3 - TIR'!$D$14)*(1-D256)))</f>
        <v>31960.6815941562</v>
      </c>
      <c r="F256" s="16">
        <f ca="1" t="shared" si="1890"/>
        <v>0.139614306508185</v>
      </c>
      <c r="G256" s="17">
        <f ca="1">IF(F256&lt;=('Ejercicio 3 - TIR'!$D$18-'Ejercicio 3 - TIR'!$C$18)/('Ejercicio 3 - TIR'!$E$18-'Ejercicio 3 - TIR'!$C$18),'Ejercicio 3 - TIR'!$C$18+SQRT(('Ejercicio 3 - TIR'!$E$18-'Ejercicio 3 - TIR'!$C$18)*('Ejercicio 3 - TIR'!$D$18-'Ejercicio 3 - TIR'!$C$18)*F256),'Ejercicio 3 - TIR'!$E$18-SQRT(('Ejercicio 3 - TIR'!$E$18-'Ejercicio 3 - TIR'!$C$18)*('Ejercicio 3 - TIR'!$E$18-'Ejercicio 3 - TIR'!$D$18)*(1-F256)))</f>
        <v>34576.2589498659</v>
      </c>
      <c r="H256" s="16">
        <f ca="1" t="shared" ref="H256:L256" si="1891">RAND()</f>
        <v>0.833722136540771</v>
      </c>
      <c r="I256" s="17">
        <f ca="1">IF(H256&lt;=('Ejercicio 3 - TIR'!$D$18-'Ejercicio 3 - TIR'!$C$18)/('Ejercicio 3 - TIR'!$E$18-'Ejercicio 3 - TIR'!$C$18),'Ejercicio 3 - TIR'!$C$18+SQRT(('Ejercicio 3 - TIR'!$E$18-'Ejercicio 3 - TIR'!$C$18)*('Ejercicio 3 - TIR'!$D$18-'Ejercicio 3 - TIR'!$C$18)*H256),'Ejercicio 3 - TIR'!$E$18-SQRT(('Ejercicio 3 - TIR'!$E$18-'Ejercicio 3 - TIR'!$C$18)*('Ejercicio 3 - TIR'!$E$18-'Ejercicio 3 - TIR'!$D$18)*(1-H256)))</f>
        <v>41468.5923827116</v>
      </c>
      <c r="J256" s="16">
        <f ca="1" t="shared" si="1891"/>
        <v>0.670347325407217</v>
      </c>
      <c r="K256" s="17">
        <f ca="1">IF(J256&lt;=('Ejercicio 3 - TIR'!$D$18-'Ejercicio 3 - TIR'!$C$18)/('Ejercicio 3 - TIR'!$E$18-'Ejercicio 3 - TIR'!$C$18),'Ejercicio 3 - TIR'!$C$18+SQRT(('Ejercicio 3 - TIR'!$E$18-'Ejercicio 3 - TIR'!$C$18)*('Ejercicio 3 - TIR'!$D$18-'Ejercicio 3 - TIR'!$C$18)*J256),'Ejercicio 3 - TIR'!$E$18-SQRT(('Ejercicio 3 - TIR'!$E$18-'Ejercicio 3 - TIR'!$C$18)*('Ejercicio 3 - TIR'!$E$18-'Ejercicio 3 - TIR'!$D$18)*(1-J256)))</f>
        <v>40027.6815674719</v>
      </c>
      <c r="L256" s="16">
        <f ca="1" t="shared" si="1891"/>
        <v>0.203089645632223</v>
      </c>
      <c r="M256" s="17">
        <f ca="1">IF(L256&lt;=('Ejercicio 3 - TIR'!$D$18-'Ejercicio 3 - TIR'!$C$18)/('Ejercicio 3 - TIR'!$E$18-'Ejercicio 3 - TIR'!$C$18),'Ejercicio 3 - TIR'!$C$18+SQRT(('Ejercicio 3 - TIR'!$E$18-'Ejercicio 3 - TIR'!$C$18)*('Ejercicio 3 - TIR'!$D$18-'Ejercicio 3 - TIR'!$C$18)*L256),'Ejercicio 3 - TIR'!$E$18-SQRT(('Ejercicio 3 - TIR'!$E$18-'Ejercicio 3 - TIR'!$C$18)*('Ejercicio 3 - TIR'!$E$18-'Ejercicio 3 - TIR'!$D$18)*(1-L256)))</f>
        <v>35519.3701492864</v>
      </c>
      <c r="N256" s="16">
        <f ca="1" t="shared" ref="N256:R256" si="1892">RAND()</f>
        <v>0.338436016752839</v>
      </c>
      <c r="O256" s="17">
        <f ca="1">IF(N256&lt;=('Ejercicio 3 - TIR'!$D$18-'Ejercicio 3 - TIR'!$C$18)/('Ejercicio 3 - TIR'!$E$18-'Ejercicio 3 - TIR'!$C$18),'Ejercicio 3 - TIR'!$C$18+SQRT(('Ejercicio 3 - TIR'!$E$18-'Ejercicio 3 - TIR'!$C$18)*('Ejercicio 3 - TIR'!$D$18-'Ejercicio 3 - TIR'!$C$18)*N256),'Ejercicio 3 - TIR'!$E$18-SQRT(('Ejercicio 3 - TIR'!$E$18-'Ejercicio 3 - TIR'!$C$18)*('Ejercicio 3 - TIR'!$E$18-'Ejercicio 3 - TIR'!$D$18)*(1-N256)))</f>
        <v>37124.9843868549</v>
      </c>
      <c r="P256" s="16">
        <f ca="1" t="shared" si="1892"/>
        <v>0.783505582964565</v>
      </c>
      <c r="Q256" s="18">
        <f ca="1">IF(P256&lt;=('Ejercicio 3 - TIR'!$D$22-'Ejercicio 3 - TIR'!$C$22)/('Ejercicio 3 - TIR'!$E$22-'Ejercicio 3 - TIR'!$C$22),'Ejercicio 3 - TIR'!$C$22+SQRT(('Ejercicio 3 - TIR'!$E$22-'Ejercicio 3 - TIR'!$C$22)*('Ejercicio 3 - TIR'!$D$22-'Ejercicio 3 - TIR'!$C$22)*P256),'Ejercicio 3 - TIR'!$E$22-SQRT(('Ejercicio 3 - TIR'!$E$22-'Ejercicio 3 - TIR'!$C$22)*('Ejercicio 3 - TIR'!$E$22-'Ejercicio 3 - TIR'!$D$22)*(1-P256)))</f>
        <v>0.160259433881882</v>
      </c>
      <c r="R256" s="16">
        <f ca="1" t="shared" si="1892"/>
        <v>0.98604418478496</v>
      </c>
      <c r="S256" s="18">
        <f ca="1">IF(R256&lt;=('Ejercicio 3 - TIR'!$D$23-'Ejercicio 3 - TIR'!$C$23)/('Ejercicio 3 - TIR'!$E$23-'Ejercicio 3 - TIR'!$C$23),'Ejercicio 3 - TIR'!$C$23+SQRT(('Ejercicio 3 - TIR'!$E$23-'Ejercicio 3 - TIR'!$C$23)*('Ejercicio 3 - TIR'!$D$23-'Ejercicio 3 - TIR'!$C$23)*R256),'Ejercicio 3 - TIR'!$E$23-SQRT(('Ejercicio 3 - TIR'!$E$23-'Ejercicio 3 - TIR'!$C$23)*('Ejercicio 3 - TIR'!$E$23-'Ejercicio 3 - TIR'!$D$23)*(1-R256)))</f>
        <v>0.174987967738824</v>
      </c>
      <c r="T256" s="16">
        <f ca="1" t="shared" ref="T256:X256" si="1893">RAND()</f>
        <v>0.605227012481027</v>
      </c>
      <c r="U256" s="18">
        <f ca="1">IF(T256&lt;=('Ejercicio 3 - TIR'!$D$24-'Ejercicio 3 - TIR'!$C$24)/('Ejercicio 3 - TIR'!$E$24-'Ejercicio 3 - TIR'!$C$24),'Ejercicio 3 - TIR'!$C$24+SQRT(('Ejercicio 3 - TIR'!$E$24-'Ejercicio 3 - TIR'!$C$24)*('Ejercicio 3 - TIR'!$D$24-'Ejercicio 3 - TIR'!$C$24)*T256),'Ejercicio 3 - TIR'!$E$24-SQRT(('Ejercicio 3 - TIR'!$E$24-'Ejercicio 3 - TIR'!$C$24)*('Ejercicio 3 - TIR'!$E$24-'Ejercicio 3 - TIR'!$D$24)*(1-T256)))</f>
        <v>0.18675297960639</v>
      </c>
      <c r="V256" s="16">
        <f ca="1" t="shared" si="1893"/>
        <v>0.883010101747889</v>
      </c>
      <c r="W256" s="18">
        <f ca="1">IF(V256&lt;=('Ejercicio 3 - TIR'!$D$25-'Ejercicio 3 - TIR'!$C$25)/('Ejercicio 3 - TIR'!$E$25-'Ejercicio 3 - TIR'!$C$25),'Ejercicio 3 - TIR'!$C$25+SQRT(('Ejercicio 3 - TIR'!$E$25-'Ejercicio 3 - TIR'!$C$25)*('Ejercicio 3 - TIR'!$D$25-'Ejercicio 3 - TIR'!$C$25)*V256),'Ejercicio 3 - TIR'!$E$25-SQRT(('Ejercicio 3 - TIR'!$E$25-'Ejercicio 3 - TIR'!$C$25)*('Ejercicio 3 - TIR'!$E$25-'Ejercicio 3 - TIR'!$D$25)*(1-V256)))</f>
        <v>0.229764767263943</v>
      </c>
      <c r="X256" s="16">
        <f ca="1" t="shared" si="1893"/>
        <v>0.586856511094986</v>
      </c>
      <c r="Y256" s="18">
        <f ca="1">IF(X256&lt;=('Ejercicio 3 - TIR'!$D$26-'Ejercicio 3 - TIR'!$C$26)/('Ejercicio 3 - TIR'!$E$26-'Ejercicio 3 - TIR'!$C$26),'Ejercicio 3 - TIR'!$C$26+SQRT(('Ejercicio 3 - TIR'!$E$26-'Ejercicio 3 - TIR'!$C$26)*('Ejercicio 3 - TIR'!$D$26-'Ejercicio 3 - TIR'!$C$26)*X256),'Ejercicio 3 - TIR'!$E$26-SQRT(('Ejercicio 3 - TIR'!$E$26-'Ejercicio 3 - TIR'!$C$26)*('Ejercicio 3 - TIR'!$E$26-'Ejercicio 3 - TIR'!$D$26)*(1-X256)))</f>
        <v>0.232766803621954</v>
      </c>
      <c r="Z256" s="16">
        <f ca="1" t="shared" si="1432"/>
        <v>1.16025943388188</v>
      </c>
      <c r="AA256" s="16">
        <f ca="1" t="shared" si="1433"/>
        <v>1.36329087426667</v>
      </c>
      <c r="AB256" s="16">
        <f ca="1" t="shared" si="1434"/>
        <v>1.61788950710617</v>
      </c>
      <c r="AC256" s="16">
        <f ca="1" t="shared" si="1435"/>
        <v>1.9896235131652</v>
      </c>
      <c r="AD256" s="16">
        <f ca="1" t="shared" si="1436"/>
        <v>2.45274181873574</v>
      </c>
      <c r="AE256" s="15">
        <f ca="1" t="shared" si="1437"/>
        <v>5122.00073875856</v>
      </c>
      <c r="AF256" s="15">
        <f ca="1" t="shared" si="1438"/>
        <v>6018.28923879067</v>
      </c>
      <c r="AG256" s="15">
        <f ca="1" t="shared" si="1439"/>
        <v>7142.2226862679</v>
      </c>
      <c r="AH256" s="15">
        <f ca="1" t="shared" si="1440"/>
        <v>8783.2538195255</v>
      </c>
      <c r="AI256" s="15">
        <f ca="1" t="shared" si="1441"/>
        <v>10827.7037364968</v>
      </c>
      <c r="AJ256" s="17">
        <f ca="1" t="shared" si="1442"/>
        <v>40117.4306349248</v>
      </c>
      <c r="AK256" s="17">
        <f ca="1" t="shared" si="1443"/>
        <v>56533.7535640352</v>
      </c>
      <c r="AL256" s="17">
        <f ca="1" t="shared" si="1444"/>
        <v>64760.3660017999</v>
      </c>
      <c r="AM256" s="17">
        <f ca="1" t="shared" si="1445"/>
        <v>70670.1740218382</v>
      </c>
      <c r="AN256" s="17">
        <f ca="1" t="shared" si="1446"/>
        <v>91058.0017255505</v>
      </c>
      <c r="AO256" s="17">
        <f ca="1">C256/'Ejercicio 3 - TIR'!$D$7</f>
        <v>17134.1804031528</v>
      </c>
      <c r="AP256" s="17">
        <f ca="1" t="shared" si="1447"/>
        <v>22983.2502317719</v>
      </c>
      <c r="AQ256" s="17">
        <f ca="1" t="shared" si="1448"/>
        <v>39399.5731608823</v>
      </c>
      <c r="AR256" s="17">
        <f ca="1" t="shared" si="1449"/>
        <v>47626.1855986471</v>
      </c>
      <c r="AS256" s="17">
        <f ca="1" t="shared" si="1450"/>
        <v>53535.9936186853</v>
      </c>
      <c r="AT256" s="17">
        <f ca="1" t="shared" si="1451"/>
        <v>73923.8213223977</v>
      </c>
      <c r="AU256" s="17">
        <f ca="1">AP256*'Ejercicio 3 - TIR'!$D$5</f>
        <v>11491.625115886</v>
      </c>
      <c r="AV256" s="17">
        <f ca="1">AQ256*'Ejercicio 3 - TIR'!$D$5</f>
        <v>19699.7865804412</v>
      </c>
      <c r="AW256" s="17">
        <f ca="1">AR256*'Ejercicio 3 - TIR'!$D$5</f>
        <v>23813.0927993235</v>
      </c>
      <c r="AX256" s="17">
        <f ca="1">AS256*'Ejercicio 3 - TIR'!$D$5</f>
        <v>26767.9968093427</v>
      </c>
      <c r="AY256" s="17">
        <f ca="1">AT256*'Ejercicio 3 - TIR'!$D$5</f>
        <v>36961.9106611988</v>
      </c>
      <c r="AZ256" s="17">
        <f ca="1" t="shared" ref="AZ256:BD256" si="1894">AJ256-AU256-AE256</f>
        <v>23503.8047802803</v>
      </c>
      <c r="BA256" s="17">
        <f ca="1" t="shared" si="1894"/>
        <v>30815.6777448033</v>
      </c>
      <c r="BB256" s="17">
        <f ca="1" t="shared" si="1894"/>
        <v>33805.0505162085</v>
      </c>
      <c r="BC256" s="17">
        <f ca="1" t="shared" si="1894"/>
        <v>35118.92339297</v>
      </c>
      <c r="BD256" s="17">
        <f ca="1" t="shared" si="1894"/>
        <v>43268.3873278549</v>
      </c>
      <c r="BE256" s="17">
        <f ca="1" t="shared" ref="BE256:BI256" si="1895">AZ256/Z256</f>
        <v>20257.3701138921</v>
      </c>
      <c r="BF256" s="17">
        <f ca="1" t="shared" si="1895"/>
        <v>22603.8905757214</v>
      </c>
      <c r="BG256" s="17">
        <f ca="1" t="shared" si="1895"/>
        <v>20894.535978958</v>
      </c>
      <c r="BH256" s="17">
        <f ca="1" t="shared" si="1895"/>
        <v>17651.0395864296</v>
      </c>
      <c r="BI256" s="17">
        <f ca="1" t="shared" si="1895"/>
        <v>17640.8242389562</v>
      </c>
      <c r="BJ256" s="17">
        <f ca="1" t="shared" si="1454"/>
        <v>78391.3003012845</v>
      </c>
      <c r="BK256" s="17">
        <f ca="1" t="shared" si="1455"/>
        <v>42025.7208045754</v>
      </c>
      <c r="BL256" s="17">
        <f ca="1" t="shared" si="1456"/>
        <v>120417.02110586</v>
      </c>
      <c r="BM256" s="17">
        <f ca="1">BK256*'Ejercicio 3 - TIR'!$D$5</f>
        <v>21012.8604022877</v>
      </c>
      <c r="BN256" s="17">
        <f ca="1" t="shared" si="1457"/>
        <v>99404.1607035723</v>
      </c>
      <c r="BO256" s="17">
        <f ca="1" t="shared" si="1458"/>
        <v>40527.7717957326</v>
      </c>
      <c r="BP256" s="17">
        <f ca="1" t="shared" si="1459"/>
        <v>-117631.58360992</v>
      </c>
      <c r="BQ256" s="17">
        <f ca="1" t="shared" ref="BQ256:BT256" si="1896">BE256</f>
        <v>20257.3701138921</v>
      </c>
      <c r="BR256" s="17">
        <f ca="1" t="shared" si="1896"/>
        <v>22603.8905757214</v>
      </c>
      <c r="BS256" s="17">
        <f ca="1" t="shared" si="1896"/>
        <v>20894.535978958</v>
      </c>
      <c r="BT256" s="17">
        <f ca="1" t="shared" si="1896"/>
        <v>17651.0395864296</v>
      </c>
      <c r="BU256" s="17">
        <f ca="1" t="shared" si="1461"/>
        <v>58168.5960346887</v>
      </c>
      <c r="BV256" s="19">
        <f ca="1" t="shared" si="1462"/>
        <v>5.08176733523298</v>
      </c>
    </row>
    <row r="257" ht="15" customHeight="1" spans="1:74">
      <c r="A257" s="15">
        <v>256</v>
      </c>
      <c r="B257" s="16">
        <f ca="1" t="shared" ref="B257:F257" si="1897">RAND()</f>
        <v>0.626752439865531</v>
      </c>
      <c r="C257" s="17">
        <f ca="1">IF(B257&lt;=('Ejercicio 3 - TIR'!$D$13-'Ejercicio 3 - TIR'!$C$13)/('Ejercicio 3 - TIR'!$E$13-'Ejercicio 3 - TIR'!$C$13),'Ejercicio 3 - TIR'!$C$13+SQRT(('Ejercicio 3 - TIR'!$E$13-'Ejercicio 3 - TIR'!$C$13)*('Ejercicio 3 - TIR'!$D$13-'Ejercicio 3 - TIR'!$C$13)*B257),'Ejercicio 3 - TIR'!$E$13-SQRT(('Ejercicio 3 - TIR'!$E$13-'Ejercicio 3 - TIR'!$C$13)*('Ejercicio 3 - TIR'!$E$13-'Ejercicio 3 - TIR'!$D$13)*(1-B257)))</f>
        <v>78836.4210927981</v>
      </c>
      <c r="D257" s="16">
        <f ca="1" t="shared" si="1897"/>
        <v>0.404791095792276</v>
      </c>
      <c r="E257" s="17">
        <f ca="1">IF(D257&lt;=('Ejercicio 3 - TIR'!$D$14-'Ejercicio 3 - TIR'!$C$14)/('Ejercicio 3 - TIR'!$E$14-'Ejercicio 3 - TIR'!$C$14),'Ejercicio 3 - TIR'!$C$14+SQRT(('Ejercicio 3 - TIR'!$E$14-'Ejercicio 3 - TIR'!$C$14)*('Ejercicio 3 - TIR'!$D$14-'Ejercicio 3 - TIR'!$C$14)*D257),'Ejercicio 3 - TIR'!$E$14-SQRT(('Ejercicio 3 - TIR'!$E$14-'Ejercicio 3 - TIR'!$C$14)*('Ejercicio 3 - TIR'!$E$14-'Ejercicio 3 - TIR'!$D$14)*(1-D257)))</f>
        <v>30551.1198742307</v>
      </c>
      <c r="F257" s="16">
        <f ca="1" t="shared" si="1897"/>
        <v>0.796222223349364</v>
      </c>
      <c r="G257" s="17">
        <f ca="1">IF(F257&lt;=('Ejercicio 3 - TIR'!$D$18-'Ejercicio 3 - TIR'!$C$18)/('Ejercicio 3 - TIR'!$E$18-'Ejercicio 3 - TIR'!$C$18),'Ejercicio 3 - TIR'!$C$18+SQRT(('Ejercicio 3 - TIR'!$E$18-'Ejercicio 3 - TIR'!$C$18)*('Ejercicio 3 - TIR'!$D$18-'Ejercicio 3 - TIR'!$C$18)*F257),'Ejercicio 3 - TIR'!$E$18-SQRT(('Ejercicio 3 - TIR'!$E$18-'Ejercicio 3 - TIR'!$C$18)*('Ejercicio 3 - TIR'!$E$18-'Ejercicio 3 - TIR'!$D$18)*(1-F257)))</f>
        <v>41090.609606499</v>
      </c>
      <c r="H257" s="16">
        <f ca="1" t="shared" ref="H257:L257" si="1898">RAND()</f>
        <v>0.822937615663226</v>
      </c>
      <c r="I257" s="17">
        <f ca="1">IF(H257&lt;=('Ejercicio 3 - TIR'!$D$18-'Ejercicio 3 - TIR'!$C$18)/('Ejercicio 3 - TIR'!$E$18-'Ejercicio 3 - TIR'!$C$18),'Ejercicio 3 - TIR'!$C$18+SQRT(('Ejercicio 3 - TIR'!$E$18-'Ejercicio 3 - TIR'!$C$18)*('Ejercicio 3 - TIR'!$D$18-'Ejercicio 3 - TIR'!$C$18)*H257),'Ejercicio 3 - TIR'!$E$18-SQRT(('Ejercicio 3 - TIR'!$E$18-'Ejercicio 3 - TIR'!$C$18)*('Ejercicio 3 - TIR'!$E$18-'Ejercicio 3 - TIR'!$D$18)*(1-H257)))</f>
        <v>41355.8706354936</v>
      </c>
      <c r="J257" s="16">
        <f ca="1" t="shared" si="1898"/>
        <v>0.393620265198653</v>
      </c>
      <c r="K257" s="17">
        <f ca="1">IF(J257&lt;=('Ejercicio 3 - TIR'!$D$18-'Ejercicio 3 - TIR'!$C$18)/('Ejercicio 3 - TIR'!$E$18-'Ejercicio 3 - TIR'!$C$18),'Ejercicio 3 - TIR'!$C$18+SQRT(('Ejercicio 3 - TIR'!$E$18-'Ejercicio 3 - TIR'!$C$18)*('Ejercicio 3 - TIR'!$D$18-'Ejercicio 3 - TIR'!$C$18)*J257),'Ejercicio 3 - TIR'!$E$18-SQRT(('Ejercicio 3 - TIR'!$E$18-'Ejercicio 3 - TIR'!$C$18)*('Ejercicio 3 - TIR'!$E$18-'Ejercicio 3 - TIR'!$D$18)*(1-J257)))</f>
        <v>37683.9468881427</v>
      </c>
      <c r="L257" s="16">
        <f ca="1" t="shared" si="1898"/>
        <v>0.04972405929185</v>
      </c>
      <c r="M257" s="17">
        <f ca="1">IF(L257&lt;=('Ejercicio 3 - TIR'!$D$18-'Ejercicio 3 - TIR'!$C$18)/('Ejercicio 3 - TIR'!$E$18-'Ejercicio 3 - TIR'!$C$18),'Ejercicio 3 - TIR'!$C$18+SQRT(('Ejercicio 3 - TIR'!$E$18-'Ejercicio 3 - TIR'!$C$18)*('Ejercicio 3 - TIR'!$D$18-'Ejercicio 3 - TIR'!$C$18)*L257),'Ejercicio 3 - TIR'!$E$18-SQRT(('Ejercicio 3 - TIR'!$E$18-'Ejercicio 3 - TIR'!$C$18)*('Ejercicio 3 - TIR'!$E$18-'Ejercicio 3 - TIR'!$D$18)*(1-L257)))</f>
        <v>32731.045384789</v>
      </c>
      <c r="N257" s="16">
        <f ca="1" t="shared" ref="N257:R257" si="1899">RAND()</f>
        <v>0.944310992287386</v>
      </c>
      <c r="O257" s="17">
        <f ca="1">IF(N257&lt;=('Ejercicio 3 - TIR'!$D$18-'Ejercicio 3 - TIR'!$C$18)/('Ejercicio 3 - TIR'!$E$18-'Ejercicio 3 - TIR'!$C$18),'Ejercicio 3 - TIR'!$C$18+SQRT(('Ejercicio 3 - TIR'!$E$18-'Ejercicio 3 - TIR'!$C$18)*('Ejercicio 3 - TIR'!$D$18-'Ejercicio 3 - TIR'!$C$18)*N257),'Ejercicio 3 - TIR'!$E$18-SQRT(('Ejercicio 3 - TIR'!$E$18-'Ejercicio 3 - TIR'!$C$18)*('Ejercicio 3 - TIR'!$E$18-'Ejercicio 3 - TIR'!$D$18)*(1-N257)))</f>
        <v>42956.3083455555</v>
      </c>
      <c r="P257" s="16">
        <f ca="1" t="shared" si="1899"/>
        <v>0.282249286527009</v>
      </c>
      <c r="Q257" s="18">
        <f ca="1">IF(P257&lt;=('Ejercicio 3 - TIR'!$D$22-'Ejercicio 3 - TIR'!$C$22)/('Ejercicio 3 - TIR'!$E$22-'Ejercicio 3 - TIR'!$C$22),'Ejercicio 3 - TIR'!$C$22+SQRT(('Ejercicio 3 - TIR'!$E$22-'Ejercicio 3 - TIR'!$C$22)*('Ejercicio 3 - TIR'!$D$22-'Ejercicio 3 - TIR'!$C$22)*P257),'Ejercicio 3 - TIR'!$E$22-SQRT(('Ejercicio 3 - TIR'!$E$22-'Ejercicio 3 - TIR'!$C$22)*('Ejercicio 3 - TIR'!$E$22-'Ejercicio 3 - TIR'!$D$22)*(1-P257)))</f>
        <v>0.142539936019177</v>
      </c>
      <c r="R257" s="16">
        <f ca="1" t="shared" si="1899"/>
        <v>0.188541445328628</v>
      </c>
      <c r="S257" s="18">
        <f ca="1">IF(R257&lt;=('Ejercicio 3 - TIR'!$D$23-'Ejercicio 3 - TIR'!$C$23)/('Ejercicio 3 - TIR'!$E$23-'Ejercicio 3 - TIR'!$C$23),'Ejercicio 3 - TIR'!$C$23+SQRT(('Ejercicio 3 - TIR'!$E$23-'Ejercicio 3 - TIR'!$C$23)*('Ejercicio 3 - TIR'!$D$23-'Ejercicio 3 - TIR'!$C$23)*R257),'Ejercicio 3 - TIR'!$E$23-SQRT(('Ejercicio 3 - TIR'!$E$23-'Ejercicio 3 - TIR'!$C$23)*('Ejercicio 3 - TIR'!$E$23-'Ejercicio 3 - TIR'!$D$23)*(1-R257)))</f>
        <v>0.138422122613628</v>
      </c>
      <c r="T257" s="16">
        <f ca="1" t="shared" ref="T257:X257" si="1900">RAND()</f>
        <v>0.792336821515731</v>
      </c>
      <c r="U257" s="18">
        <f ca="1">IF(T257&lt;=('Ejercicio 3 - TIR'!$D$24-'Ejercicio 3 - TIR'!$C$24)/('Ejercicio 3 - TIR'!$E$24-'Ejercicio 3 - TIR'!$C$24),'Ejercicio 3 - TIR'!$C$24+SQRT(('Ejercicio 3 - TIR'!$E$24-'Ejercicio 3 - TIR'!$C$24)*('Ejercicio 3 - TIR'!$D$24-'Ejercicio 3 - TIR'!$C$24)*T257),'Ejercicio 3 - TIR'!$E$24-SQRT(('Ejercicio 3 - TIR'!$E$24-'Ejercicio 3 - TIR'!$C$24)*('Ejercicio 3 - TIR'!$E$24-'Ejercicio 3 - TIR'!$D$24)*(1-T257)))</f>
        <v>0.195886582578242</v>
      </c>
      <c r="V257" s="16">
        <f ca="1" t="shared" si="1900"/>
        <v>0.0507906703074319</v>
      </c>
      <c r="W257" s="18">
        <f ca="1">IF(V257&lt;=('Ejercicio 3 - TIR'!$D$25-'Ejercicio 3 - TIR'!$C$25)/('Ejercicio 3 - TIR'!$E$25-'Ejercicio 3 - TIR'!$C$25),'Ejercicio 3 - TIR'!$C$25+SQRT(('Ejercicio 3 - TIR'!$E$25-'Ejercicio 3 - TIR'!$C$25)*('Ejercicio 3 - TIR'!$D$25-'Ejercicio 3 - TIR'!$C$25)*V257),'Ejercicio 3 - TIR'!$E$25-SQRT(('Ejercicio 3 - TIR'!$E$25-'Ejercicio 3 - TIR'!$C$25)*('Ejercicio 3 - TIR'!$E$25-'Ejercicio 3 - TIR'!$D$25)*(1-V257)))</f>
        <v>0.188432493013955</v>
      </c>
      <c r="X257" s="16">
        <f ca="1" t="shared" si="1900"/>
        <v>0.0374547097295208</v>
      </c>
      <c r="Y257" s="18">
        <f ca="1">IF(X257&lt;=('Ejercicio 3 - TIR'!$D$26-'Ejercicio 3 - TIR'!$C$26)/('Ejercicio 3 - TIR'!$E$26-'Ejercicio 3 - TIR'!$C$26),'Ejercicio 3 - TIR'!$C$26+SQRT(('Ejercicio 3 - TIR'!$E$26-'Ejercicio 3 - TIR'!$C$26)*('Ejercicio 3 - TIR'!$D$26-'Ejercicio 3 - TIR'!$C$26)*X257),'Ejercicio 3 - TIR'!$E$26-SQRT(('Ejercicio 3 - TIR'!$E$26-'Ejercicio 3 - TIR'!$C$26)*('Ejercicio 3 - TIR'!$E$26-'Ejercicio 3 - TIR'!$D$26)*(1-X257)))</f>
        <v>0.200056227735573</v>
      </c>
      <c r="Z257" s="16">
        <f ca="1" t="shared" si="1432"/>
        <v>1.14253993601918</v>
      </c>
      <c r="AA257" s="16">
        <f ca="1" t="shared" si="1433"/>
        <v>1.30069273913379</v>
      </c>
      <c r="AB257" s="16">
        <f ca="1" t="shared" si="1434"/>
        <v>1.55548099478704</v>
      </c>
      <c r="AC257" s="16">
        <f ca="1" t="shared" si="1435"/>
        <v>1.84858415647059</v>
      </c>
      <c r="AD257" s="16">
        <f ca="1" t="shared" si="1436"/>
        <v>2.21840492946584</v>
      </c>
      <c r="AE257" s="15">
        <f ca="1" t="shared" si="1437"/>
        <v>4354.75467218706</v>
      </c>
      <c r="AF257" s="15">
        <f ca="1" t="shared" si="1438"/>
        <v>4957.54905737281</v>
      </c>
      <c r="AG257" s="15">
        <f ca="1" t="shared" si="1439"/>
        <v>5928.66640018555</v>
      </c>
      <c r="AH257" s="15">
        <f ca="1" t="shared" si="1440"/>
        <v>7045.81979022059</v>
      </c>
      <c r="AI257" s="15">
        <f ca="1" t="shared" si="1441"/>
        <v>8455.37991875676</v>
      </c>
      <c r="AJ257" s="17">
        <f ca="1" t="shared" si="1442"/>
        <v>46947.6624707984</v>
      </c>
      <c r="AK257" s="17">
        <f ca="1" t="shared" si="1443"/>
        <v>53791.2806561428</v>
      </c>
      <c r="AL257" s="17">
        <f ca="1" t="shared" si="1444"/>
        <v>58616.6631930702</v>
      </c>
      <c r="AM257" s="17">
        <f ca="1" t="shared" si="1445"/>
        <v>60506.0919230409</v>
      </c>
      <c r="AN257" s="17">
        <f ca="1" t="shared" si="1446"/>
        <v>95294.4861854351</v>
      </c>
      <c r="AO257" s="17">
        <f ca="1">C257/'Ejercicio 3 - TIR'!$D$7</f>
        <v>15767.2842185596</v>
      </c>
      <c r="AP257" s="17">
        <f ca="1" t="shared" si="1447"/>
        <v>31180.3782522388</v>
      </c>
      <c r="AQ257" s="17">
        <f ca="1" t="shared" si="1448"/>
        <v>38023.9964375832</v>
      </c>
      <c r="AR257" s="17">
        <f ca="1" t="shared" si="1449"/>
        <v>42849.3789745106</v>
      </c>
      <c r="AS257" s="17">
        <f ca="1" t="shared" si="1450"/>
        <v>44738.8077044813</v>
      </c>
      <c r="AT257" s="17">
        <f ca="1" t="shared" si="1451"/>
        <v>79527.2019668755</v>
      </c>
      <c r="AU257" s="17">
        <f ca="1">AP257*'Ejercicio 3 - TIR'!$D$5</f>
        <v>15590.1891261194</v>
      </c>
      <c r="AV257" s="17">
        <f ca="1">AQ257*'Ejercicio 3 - TIR'!$D$5</f>
        <v>19011.9982187916</v>
      </c>
      <c r="AW257" s="17">
        <f ca="1">AR257*'Ejercicio 3 - TIR'!$D$5</f>
        <v>21424.6894872553</v>
      </c>
      <c r="AX257" s="17">
        <f ca="1">AS257*'Ejercicio 3 - TIR'!$D$5</f>
        <v>22369.4038522406</v>
      </c>
      <c r="AY257" s="17">
        <f ca="1">AT257*'Ejercicio 3 - TIR'!$D$5</f>
        <v>39763.6009834377</v>
      </c>
      <c r="AZ257" s="17">
        <f ca="1" t="shared" ref="AZ257:BD257" si="1901">AJ257-AU257-AE257</f>
        <v>27002.7186724919</v>
      </c>
      <c r="BA257" s="17">
        <f ca="1" t="shared" si="1901"/>
        <v>29821.7333799784</v>
      </c>
      <c r="BB257" s="17">
        <f ca="1" t="shared" si="1901"/>
        <v>31263.3073056294</v>
      </c>
      <c r="BC257" s="17">
        <f ca="1" t="shared" si="1901"/>
        <v>31090.8682805796</v>
      </c>
      <c r="BD257" s="17">
        <f ca="1" t="shared" si="1901"/>
        <v>47075.5052832406</v>
      </c>
      <c r="BE257" s="17">
        <f ca="1" t="shared" ref="BE257:BI257" si="1902">AZ257/Z257</f>
        <v>23633.9385794902</v>
      </c>
      <c r="BF257" s="17">
        <f ca="1" t="shared" si="1902"/>
        <v>22927.5773460829</v>
      </c>
      <c r="BG257" s="17">
        <f ca="1" t="shared" si="1902"/>
        <v>20098.8037850694</v>
      </c>
      <c r="BH257" s="17">
        <f ca="1" t="shared" si="1902"/>
        <v>16818.746483222</v>
      </c>
      <c r="BI257" s="17">
        <f ca="1" t="shared" si="1902"/>
        <v>21220.4294436794</v>
      </c>
      <c r="BJ257" s="17">
        <f ca="1" t="shared" si="1454"/>
        <v>67774.7549296952</v>
      </c>
      <c r="BK257" s="17">
        <f ca="1" t="shared" si="1455"/>
        <v>34978.2210347416</v>
      </c>
      <c r="BL257" s="17">
        <f ca="1" t="shared" si="1456"/>
        <v>102752.975964437</v>
      </c>
      <c r="BM257" s="17">
        <f ca="1">BK257*'Ejercicio 3 - TIR'!$D$5</f>
        <v>17489.1105173708</v>
      </c>
      <c r="BN257" s="17">
        <f ca="1" t="shared" si="1457"/>
        <v>85263.865447066</v>
      </c>
      <c r="BO257" s="17">
        <f ca="1" t="shared" si="1458"/>
        <v>38434.7619835105</v>
      </c>
      <c r="BP257" s="17">
        <f ca="1" t="shared" si="1459"/>
        <v>-109387.540967029</v>
      </c>
      <c r="BQ257" s="17">
        <f ca="1" t="shared" ref="BQ257:BT257" si="1903">BE257</f>
        <v>23633.9385794902</v>
      </c>
      <c r="BR257" s="17">
        <f ca="1" t="shared" si="1903"/>
        <v>22927.5773460829</v>
      </c>
      <c r="BS257" s="17">
        <f ca="1" t="shared" si="1903"/>
        <v>20098.8037850694</v>
      </c>
      <c r="BT257" s="17">
        <f ca="1" t="shared" si="1903"/>
        <v>16818.746483222</v>
      </c>
      <c r="BU257" s="17">
        <f ca="1" t="shared" si="1461"/>
        <v>59655.1914271899</v>
      </c>
      <c r="BV257" s="19">
        <f ca="1" t="shared" si="1462"/>
        <v>8.3220927436914</v>
      </c>
    </row>
    <row r="258" ht="15" customHeight="1" spans="1:74">
      <c r="A258" s="15">
        <v>257</v>
      </c>
      <c r="B258" s="16">
        <f ca="1" t="shared" ref="B258:F258" si="1904">RAND()</f>
        <v>0.717606642273764</v>
      </c>
      <c r="C258" s="17">
        <f ca="1">IF(B258&lt;=('Ejercicio 3 - TIR'!$D$13-'Ejercicio 3 - TIR'!$C$13)/('Ejercicio 3 - TIR'!$E$13-'Ejercicio 3 - TIR'!$C$13),'Ejercicio 3 - TIR'!$C$13+SQRT(('Ejercicio 3 - TIR'!$E$13-'Ejercicio 3 - TIR'!$C$13)*('Ejercicio 3 - TIR'!$D$13-'Ejercicio 3 - TIR'!$C$13)*B258),'Ejercicio 3 - TIR'!$E$13-SQRT(('Ejercicio 3 - TIR'!$E$13-'Ejercicio 3 - TIR'!$C$13)*('Ejercicio 3 - TIR'!$E$13-'Ejercicio 3 - TIR'!$D$13)*(1-B258)))</f>
        <v>81591.522896462</v>
      </c>
      <c r="D258" s="16">
        <f ca="1" t="shared" si="1904"/>
        <v>0.313876694614496</v>
      </c>
      <c r="E258" s="17">
        <f ca="1">IF(D258&lt;=('Ejercicio 3 - TIR'!$D$14-'Ejercicio 3 - TIR'!$C$14)/('Ejercicio 3 - TIR'!$E$14-'Ejercicio 3 - TIR'!$C$14),'Ejercicio 3 - TIR'!$C$14+SQRT(('Ejercicio 3 - TIR'!$E$14-'Ejercicio 3 - TIR'!$C$14)*('Ejercicio 3 - TIR'!$D$14-'Ejercicio 3 - TIR'!$C$14)*D258),'Ejercicio 3 - TIR'!$E$14-SQRT(('Ejercicio 3 - TIR'!$E$14-'Ejercicio 3 - TIR'!$C$14)*('Ejercicio 3 - TIR'!$E$14-'Ejercicio 3 - TIR'!$D$14)*(1-D258)))</f>
        <v>29851.8812945173</v>
      </c>
      <c r="F258" s="16">
        <f ca="1" t="shared" si="1904"/>
        <v>0.309109857431175</v>
      </c>
      <c r="G258" s="17">
        <f ca="1">IF(F258&lt;=('Ejercicio 3 - TIR'!$D$18-'Ejercicio 3 - TIR'!$C$18)/('Ejercicio 3 - TIR'!$E$18-'Ejercicio 3 - TIR'!$C$18),'Ejercicio 3 - TIR'!$C$18+SQRT(('Ejercicio 3 - TIR'!$E$18-'Ejercicio 3 - TIR'!$C$18)*('Ejercicio 3 - TIR'!$D$18-'Ejercicio 3 - TIR'!$C$18)*F258),'Ejercicio 3 - TIR'!$E$18-SQRT(('Ejercicio 3 - TIR'!$E$18-'Ejercicio 3 - TIR'!$C$18)*('Ejercicio 3 - TIR'!$E$18-'Ejercicio 3 - TIR'!$D$18)*(1-F258)))</f>
        <v>36809.293547401</v>
      </c>
      <c r="H258" s="16">
        <f ca="1" t="shared" ref="H258:L258" si="1905">RAND()</f>
        <v>0.0982884241085757</v>
      </c>
      <c r="I258" s="17">
        <f ca="1">IF(H258&lt;=('Ejercicio 3 - TIR'!$D$18-'Ejercicio 3 - TIR'!$C$18)/('Ejercicio 3 - TIR'!$E$18-'Ejercicio 3 - TIR'!$C$18),'Ejercicio 3 - TIR'!$C$18+SQRT(('Ejercicio 3 - TIR'!$E$18-'Ejercicio 3 - TIR'!$C$18)*('Ejercicio 3 - TIR'!$D$18-'Ejercicio 3 - TIR'!$C$18)*H258),'Ejercicio 3 - TIR'!$E$18-SQRT(('Ejercicio 3 - TIR'!$E$18-'Ejercicio 3 - TIR'!$C$18)*('Ejercicio 3 - TIR'!$E$18-'Ejercicio 3 - TIR'!$D$18)*(1-H258)))</f>
        <v>33839.6957713192</v>
      </c>
      <c r="J258" s="16">
        <f ca="1" t="shared" si="1905"/>
        <v>0.836670991854356</v>
      </c>
      <c r="K258" s="17">
        <f ca="1">IF(J258&lt;=('Ejercicio 3 - TIR'!$D$18-'Ejercicio 3 - TIR'!$C$18)/('Ejercicio 3 - TIR'!$E$18-'Ejercicio 3 - TIR'!$C$18),'Ejercicio 3 - TIR'!$C$18+SQRT(('Ejercicio 3 - TIR'!$E$18-'Ejercicio 3 - TIR'!$C$18)*('Ejercicio 3 - TIR'!$D$18-'Ejercicio 3 - TIR'!$C$18)*J258),'Ejercicio 3 - TIR'!$E$18-SQRT(('Ejercicio 3 - TIR'!$E$18-'Ejercicio 3 - TIR'!$C$18)*('Ejercicio 3 - TIR'!$E$18-'Ejercicio 3 - TIR'!$D$18)*(1-J258)))</f>
        <v>41500.0463416035</v>
      </c>
      <c r="L258" s="16">
        <f ca="1" t="shared" si="1905"/>
        <v>0.256364026820636</v>
      </c>
      <c r="M258" s="17">
        <f ca="1">IF(L258&lt;=('Ejercicio 3 - TIR'!$D$18-'Ejercicio 3 - TIR'!$C$18)/('Ejercicio 3 - TIR'!$E$18-'Ejercicio 3 - TIR'!$C$18),'Ejercicio 3 - TIR'!$C$18+SQRT(('Ejercicio 3 - TIR'!$E$18-'Ejercicio 3 - TIR'!$C$18)*('Ejercicio 3 - TIR'!$D$18-'Ejercicio 3 - TIR'!$C$18)*L258),'Ejercicio 3 - TIR'!$E$18-SQRT(('Ejercicio 3 - TIR'!$E$18-'Ejercicio 3 - TIR'!$C$18)*('Ejercicio 3 - TIR'!$E$18-'Ejercicio 3 - TIR'!$D$18)*(1-L258)))</f>
        <v>36201.1776319579</v>
      </c>
      <c r="N258" s="16">
        <f ca="1" t="shared" ref="N258:R258" si="1906">RAND()</f>
        <v>0.34827338277491</v>
      </c>
      <c r="O258" s="17">
        <f ca="1">IF(N258&lt;=('Ejercicio 3 - TIR'!$D$18-'Ejercicio 3 - TIR'!$C$18)/('Ejercicio 3 - TIR'!$E$18-'Ejercicio 3 - TIR'!$C$18),'Ejercicio 3 - TIR'!$C$18+SQRT(('Ejercicio 3 - TIR'!$E$18-'Ejercicio 3 - TIR'!$C$18)*('Ejercicio 3 - TIR'!$D$18-'Ejercicio 3 - TIR'!$C$18)*N258),'Ejercicio 3 - TIR'!$E$18-SQRT(('Ejercicio 3 - TIR'!$E$18-'Ejercicio 3 - TIR'!$C$18)*('Ejercicio 3 - TIR'!$E$18-'Ejercicio 3 - TIR'!$D$18)*(1-N258)))</f>
        <v>37227.7940906086</v>
      </c>
      <c r="P258" s="16">
        <f ca="1" t="shared" si="1906"/>
        <v>0.0300901248937939</v>
      </c>
      <c r="Q258" s="18">
        <f ca="1">IF(P258&lt;=('Ejercicio 3 - TIR'!$D$22-'Ejercicio 3 - TIR'!$C$22)/('Ejercicio 3 - TIR'!$E$22-'Ejercicio 3 - TIR'!$C$22),'Ejercicio 3 - TIR'!$C$22+SQRT(('Ejercicio 3 - TIR'!$E$22-'Ejercicio 3 - TIR'!$C$22)*('Ejercicio 3 - TIR'!$D$22-'Ejercicio 3 - TIR'!$C$22)*P258),'Ejercicio 3 - TIR'!$E$22-SQRT(('Ejercicio 3 - TIR'!$E$22-'Ejercicio 3 - TIR'!$C$22)*('Ejercicio 3 - TIR'!$E$22-'Ejercicio 3 - TIR'!$D$22)*(1-P258)))</f>
        <v>0.127359498950936</v>
      </c>
      <c r="R258" s="16">
        <f ca="1" t="shared" si="1906"/>
        <v>0.630256678486711</v>
      </c>
      <c r="S258" s="18">
        <f ca="1">IF(R258&lt;=('Ejercicio 3 - TIR'!$D$23-'Ejercicio 3 - TIR'!$C$23)/('Ejercicio 3 - TIR'!$E$23-'Ejercicio 3 - TIR'!$C$23),'Ejercicio 3 - TIR'!$C$23+SQRT(('Ejercicio 3 - TIR'!$E$23-'Ejercicio 3 - TIR'!$C$23)*('Ejercicio 3 - TIR'!$D$23-'Ejercicio 3 - TIR'!$C$23)*R258),'Ejercicio 3 - TIR'!$E$23-SQRT(('Ejercicio 3 - TIR'!$E$23-'Ejercicio 3 - TIR'!$C$23)*('Ejercicio 3 - TIR'!$E$23-'Ejercicio 3 - TIR'!$D$23)*(1-R258)))</f>
        <v>0.154201977232278</v>
      </c>
      <c r="T258" s="16">
        <f ca="1" t="shared" ref="T258:X258" si="1907">RAND()</f>
        <v>0.680417570764171</v>
      </c>
      <c r="U258" s="18">
        <f ca="1">IF(T258&lt;=('Ejercicio 3 - TIR'!$D$24-'Ejercicio 3 - TIR'!$C$24)/('Ejercicio 3 - TIR'!$E$24-'Ejercicio 3 - TIR'!$C$24),'Ejercicio 3 - TIR'!$C$24+SQRT(('Ejercicio 3 - TIR'!$E$24-'Ejercicio 3 - TIR'!$C$24)*('Ejercicio 3 - TIR'!$D$24-'Ejercicio 3 - TIR'!$C$24)*T258),'Ejercicio 3 - TIR'!$E$24-SQRT(('Ejercicio 3 - TIR'!$E$24-'Ejercicio 3 - TIR'!$C$24)*('Ejercicio 3 - TIR'!$E$24-'Ejercicio 3 - TIR'!$D$24)*(1-T258)))</f>
        <v>0.190086277365391</v>
      </c>
      <c r="V258" s="16">
        <f ca="1" t="shared" si="1907"/>
        <v>0.655182926682814</v>
      </c>
      <c r="W258" s="18">
        <f ca="1">IF(V258&lt;=('Ejercicio 3 - TIR'!$D$25-'Ejercicio 3 - TIR'!$C$25)/('Ejercicio 3 - TIR'!$E$25-'Ejercicio 3 - TIR'!$C$25),'Ejercicio 3 - TIR'!$C$25+SQRT(('Ejercicio 3 - TIR'!$E$25-'Ejercicio 3 - TIR'!$C$25)*('Ejercicio 3 - TIR'!$D$25-'Ejercicio 3 - TIR'!$C$25)*V258),'Ejercicio 3 - TIR'!$E$25-SQRT(('Ejercicio 3 - TIR'!$E$25-'Ejercicio 3 - TIR'!$C$25)*('Ejercicio 3 - TIR'!$E$25-'Ejercicio 3 - TIR'!$D$25)*(1-V258)))</f>
        <v>0.215260112887199</v>
      </c>
      <c r="X258" s="16">
        <f ca="1" t="shared" si="1907"/>
        <v>0.765585883194955</v>
      </c>
      <c r="Y258" s="18">
        <f ca="1">IF(X258&lt;=('Ejercicio 3 - TIR'!$D$26-'Ejercicio 3 - TIR'!$C$26)/('Ejercicio 3 - TIR'!$E$26-'Ejercicio 3 - TIR'!$C$26),'Ejercicio 3 - TIR'!$C$26+SQRT(('Ejercicio 3 - TIR'!$E$26-'Ejercicio 3 - TIR'!$C$26)*('Ejercicio 3 - TIR'!$D$26-'Ejercicio 3 - TIR'!$C$26)*X258),'Ejercicio 3 - TIR'!$E$26-SQRT(('Ejercicio 3 - TIR'!$E$26-'Ejercicio 3 - TIR'!$C$26)*('Ejercicio 3 - TIR'!$E$26-'Ejercicio 3 - TIR'!$D$26)*(1-X258)))</f>
        <v>0.244421407690196</v>
      </c>
      <c r="Z258" s="16">
        <f ca="1" t="shared" ref="Z258:Z321" si="1908">(1+Q258)</f>
        <v>1.12735949895094</v>
      </c>
      <c r="AA258" s="16">
        <f ca="1" t="shared" ref="AA258:AA321" si="1909">Z258*(1+S258)</f>
        <v>1.30120056274076</v>
      </c>
      <c r="AB258" s="16">
        <f ca="1" t="shared" ref="AB258:AB321" si="1910">AA258*(1+U258)</f>
        <v>1.5485409338179</v>
      </c>
      <c r="AC258" s="16">
        <f ca="1" t="shared" ref="AC258:AC321" si="1911">AB258*(1+W258)</f>
        <v>1.88188003004199</v>
      </c>
      <c r="AD258" s="16">
        <f ca="1" t="shared" ref="AD258:AD321" si="1912">AC258*(1+Y258)</f>
        <v>2.34185179608893</v>
      </c>
      <c r="AE258" s="15">
        <f ca="1" t="shared" ref="AE258:AE321" si="1913">E258*Q258</f>
        <v>3801.92064441255</v>
      </c>
      <c r="AF258" s="15">
        <f ca="1" t="shared" ref="AF258:AF321" si="1914">AE258*(1+S258)</f>
        <v>4388.18432506118</v>
      </c>
      <c r="AG258" s="15">
        <f ca="1" t="shared" ref="AG258:AG321" si="1915">AF258*(1+U258)</f>
        <v>5222.31794780522</v>
      </c>
      <c r="AH258" s="15">
        <f ca="1" t="shared" ref="AH258:AH321" si="1916">AG258*(1+W258)</f>
        <v>6346.47469878262</v>
      </c>
      <c r="AI258" s="15">
        <f ca="1" t="shared" ref="AI258:AI321" si="1917">AH258*(1+Y258)</f>
        <v>7897.68897852928</v>
      </c>
      <c r="AJ258" s="17">
        <f ca="1" t="shared" ref="AJ258:AJ321" si="1918">G258*Z258</f>
        <v>41497.3067303359</v>
      </c>
      <c r="AK258" s="17">
        <f ca="1" t="shared" ref="AK258:AK321" si="1919">I258*AA258</f>
        <v>44032.2311806166</v>
      </c>
      <c r="AL258" s="17">
        <f ca="1" t="shared" ref="AL258:AL321" si="1920">K258*AB258</f>
        <v>64264.5205153129</v>
      </c>
      <c r="AM258" s="17">
        <f ca="1" t="shared" ref="AM258:AM321" si="1921">M258*AC258</f>
        <v>68126.2732495846</v>
      </c>
      <c r="AN258" s="17">
        <f ca="1" t="shared" ref="AN258:AN321" si="1922">O258*AD258</f>
        <v>87181.9764555205</v>
      </c>
      <c r="AO258" s="17">
        <f ca="1">C258/'Ejercicio 3 - TIR'!$D$7</f>
        <v>16318.3045792924</v>
      </c>
      <c r="AP258" s="17">
        <f ca="1" t="shared" ref="AP258:AP321" si="1923">AJ258-AO258</f>
        <v>25179.0021510435</v>
      </c>
      <c r="AQ258" s="17">
        <f ca="1" t="shared" ref="AQ258:AQ321" si="1924">AK258-AO258</f>
        <v>27713.9266013242</v>
      </c>
      <c r="AR258" s="17">
        <f ca="1" t="shared" ref="AR258:AR321" si="1925">AL258-AO258</f>
        <v>47946.2159360205</v>
      </c>
      <c r="AS258" s="17">
        <f ca="1" t="shared" ref="AS258:AS321" si="1926">AM258-AO258</f>
        <v>51807.9686702922</v>
      </c>
      <c r="AT258" s="17">
        <f ca="1" t="shared" ref="AT258:AT321" si="1927">AN258-AO258</f>
        <v>70863.6718762281</v>
      </c>
      <c r="AU258" s="17">
        <f ca="1">AP258*'Ejercicio 3 - TIR'!$D$5</f>
        <v>12589.5010755217</v>
      </c>
      <c r="AV258" s="17">
        <f ca="1">AQ258*'Ejercicio 3 - TIR'!$D$5</f>
        <v>13856.9633006621</v>
      </c>
      <c r="AW258" s="17">
        <f ca="1">AR258*'Ejercicio 3 - TIR'!$D$5</f>
        <v>23973.1079680102</v>
      </c>
      <c r="AX258" s="17">
        <f ca="1">AS258*'Ejercicio 3 - TIR'!$D$5</f>
        <v>25903.9843351461</v>
      </c>
      <c r="AY258" s="17">
        <f ca="1">AT258*'Ejercicio 3 - TIR'!$D$5</f>
        <v>35431.835938114</v>
      </c>
      <c r="AZ258" s="17">
        <f ca="1" t="shared" ref="AZ258:BD258" si="1928">AJ258-AU258-AE258</f>
        <v>25105.8850104016</v>
      </c>
      <c r="BA258" s="17">
        <f ca="1" t="shared" si="1928"/>
        <v>25787.0835548933</v>
      </c>
      <c r="BB258" s="17">
        <f ca="1" t="shared" si="1928"/>
        <v>35069.0945994974</v>
      </c>
      <c r="BC258" s="17">
        <f ca="1" t="shared" si="1928"/>
        <v>35875.8142156559</v>
      </c>
      <c r="BD258" s="17">
        <f ca="1" t="shared" si="1928"/>
        <v>43852.4515388772</v>
      </c>
      <c r="BE258" s="17">
        <f ca="1" t="shared" ref="BE258:BI258" si="1929">AZ258/Z258</f>
        <v>22269.6354035814</v>
      </c>
      <c r="BF258" s="17">
        <f ca="1" t="shared" si="1929"/>
        <v>19817.9160794222</v>
      </c>
      <c r="BG258" s="17">
        <f ca="1" t="shared" si="1929"/>
        <v>22646.5402584064</v>
      </c>
      <c r="BH258" s="17">
        <f ca="1" t="shared" si="1929"/>
        <v>19063.8157815274</v>
      </c>
      <c r="BI258" s="17">
        <f ca="1" t="shared" si="1929"/>
        <v>18725.5451485504</v>
      </c>
      <c r="BJ258" s="17">
        <f ca="1" t="shared" ref="BJ258:BJ321" si="1930">E258*AD258</f>
        <v>69908.6818261989</v>
      </c>
      <c r="BK258" s="17">
        <f ca="1" t="shared" ref="BK258:BK321" si="1931">0.2*C258*AD258</f>
        <v>38215.0508881421</v>
      </c>
      <c r="BL258" s="17">
        <f ca="1" t="shared" ref="BL258:BL321" si="1932">BJ258+BK258</f>
        <v>108123.732714341</v>
      </c>
      <c r="BM258" s="17">
        <f ca="1">BK258*'Ejercicio 3 - TIR'!$D$5</f>
        <v>19107.525444071</v>
      </c>
      <c r="BN258" s="17">
        <f ca="1" t="shared" ref="BN258:BN321" si="1933">BL258-BM258</f>
        <v>89016.2072702699</v>
      </c>
      <c r="BO258" s="17">
        <f ca="1" t="shared" ref="BO258:BO321" si="1934">BN258/AD258</f>
        <v>38011.0335841635</v>
      </c>
      <c r="BP258" s="17">
        <f ca="1" t="shared" ref="BP258:BP321" si="1935">-(C258+E258)</f>
        <v>-111443.404190979</v>
      </c>
      <c r="BQ258" s="17">
        <f ca="1" t="shared" ref="BQ258:BT258" si="1936">BE258</f>
        <v>22269.6354035814</v>
      </c>
      <c r="BR258" s="17">
        <f ca="1" t="shared" si="1936"/>
        <v>19817.9160794222</v>
      </c>
      <c r="BS258" s="17">
        <f ca="1" t="shared" si="1936"/>
        <v>22646.5402584064</v>
      </c>
      <c r="BT258" s="17">
        <f ca="1" t="shared" si="1936"/>
        <v>19063.8157815274</v>
      </c>
      <c r="BU258" s="17">
        <f ca="1" t="shared" ref="BU258:BU321" si="1937">BI258+BO258</f>
        <v>56736.578732714</v>
      </c>
      <c r="BV258" s="19">
        <f ca="1" t="shared" ref="BV258:BV321" si="1938">IFERROR(IRR(BP258:BU258,0.1),NA())*100</f>
        <v>7.04658453281652</v>
      </c>
    </row>
    <row r="259" ht="15" customHeight="1" spans="1:74">
      <c r="A259" s="15">
        <v>258</v>
      </c>
      <c r="B259" s="16">
        <f ca="1" t="shared" ref="B259:F259" si="1939">RAND()</f>
        <v>0.861554901116711</v>
      </c>
      <c r="C259" s="17">
        <f ca="1">IF(B259&lt;=('Ejercicio 3 - TIR'!$D$13-'Ejercicio 3 - TIR'!$C$13)/('Ejercicio 3 - TIR'!$E$13-'Ejercicio 3 - TIR'!$C$13),'Ejercicio 3 - TIR'!$C$13+SQRT(('Ejercicio 3 - TIR'!$E$13-'Ejercicio 3 - TIR'!$C$13)*('Ejercicio 3 - TIR'!$D$13-'Ejercicio 3 - TIR'!$C$13)*B259),'Ejercicio 3 - TIR'!$E$13-SQRT(('Ejercicio 3 - TIR'!$E$13-'Ejercicio 3 - TIR'!$C$13)*('Ejercicio 3 - TIR'!$E$13-'Ejercicio 3 - TIR'!$D$13)*(1-B259)))</f>
        <v>87110.6975107283</v>
      </c>
      <c r="D259" s="16">
        <f ca="1" t="shared" si="1939"/>
        <v>0.122578658511923</v>
      </c>
      <c r="E259" s="17">
        <f ca="1">IF(D259&lt;=('Ejercicio 3 - TIR'!$D$14-'Ejercicio 3 - TIR'!$C$14)/('Ejercicio 3 - TIR'!$E$14-'Ejercicio 3 - TIR'!$C$14),'Ejercicio 3 - TIR'!$C$14+SQRT(('Ejercicio 3 - TIR'!$E$14-'Ejercicio 3 - TIR'!$C$14)*('Ejercicio 3 - TIR'!$D$14-'Ejercicio 3 - TIR'!$C$14)*D259),'Ejercicio 3 - TIR'!$E$14-SQRT(('Ejercicio 3 - TIR'!$E$14-'Ejercicio 3 - TIR'!$C$14)*('Ejercicio 3 - TIR'!$E$14-'Ejercicio 3 - TIR'!$D$14)*(1-D259)))</f>
        <v>28032.0619037866</v>
      </c>
      <c r="F259" s="16">
        <f ca="1" t="shared" si="1939"/>
        <v>0.28793751510909</v>
      </c>
      <c r="G259" s="17">
        <f ca="1">IF(F259&lt;=('Ejercicio 3 - TIR'!$D$18-'Ejercicio 3 - TIR'!$C$18)/('Ejercicio 3 - TIR'!$E$18-'Ejercicio 3 - TIR'!$C$18),'Ejercicio 3 - TIR'!$C$18+SQRT(('Ejercicio 3 - TIR'!$E$18-'Ejercicio 3 - TIR'!$C$18)*('Ejercicio 3 - TIR'!$D$18-'Ejercicio 3 - TIR'!$C$18)*F259),'Ejercicio 3 - TIR'!$E$18-SQRT(('Ejercicio 3 - TIR'!$E$18-'Ejercicio 3 - TIR'!$C$18)*('Ejercicio 3 - TIR'!$E$18-'Ejercicio 3 - TIR'!$D$18)*(1-F259)))</f>
        <v>36571.9576433787</v>
      </c>
      <c r="H259" s="16">
        <f ca="1" t="shared" ref="H259:L259" si="1940">RAND()</f>
        <v>0.773094462048963</v>
      </c>
      <c r="I259" s="17">
        <f ca="1">IF(H259&lt;=('Ejercicio 3 - TIR'!$D$18-'Ejercicio 3 - TIR'!$C$18)/('Ejercicio 3 - TIR'!$E$18-'Ejercicio 3 - TIR'!$C$18),'Ejercicio 3 - TIR'!$C$18+SQRT(('Ejercicio 3 - TIR'!$E$18-'Ejercicio 3 - TIR'!$C$18)*('Ejercicio 3 - TIR'!$D$18-'Ejercicio 3 - TIR'!$C$18)*H259),'Ejercicio 3 - TIR'!$E$18-SQRT(('Ejercicio 3 - TIR'!$E$18-'Ejercicio 3 - TIR'!$C$18)*('Ejercicio 3 - TIR'!$E$18-'Ejercicio 3 - TIR'!$D$18)*(1-H259)))</f>
        <v>40874.7223916047</v>
      </c>
      <c r="J259" s="16">
        <f ca="1" t="shared" si="1940"/>
        <v>0.0439480841771531</v>
      </c>
      <c r="K259" s="17">
        <f ca="1">IF(J259&lt;=('Ejercicio 3 - TIR'!$D$18-'Ejercicio 3 - TIR'!$C$18)/('Ejercicio 3 - TIR'!$E$18-'Ejercicio 3 - TIR'!$C$18),'Ejercicio 3 - TIR'!$C$18+SQRT(('Ejercicio 3 - TIR'!$E$18-'Ejercicio 3 - TIR'!$C$18)*('Ejercicio 3 - TIR'!$D$18-'Ejercicio 3 - TIR'!$C$18)*J259),'Ejercicio 3 - TIR'!$E$18-SQRT(('Ejercicio 3 - TIR'!$E$18-'Ejercicio 3 - TIR'!$C$18)*('Ejercicio 3 - TIR'!$E$18-'Ejercicio 3 - TIR'!$D$18)*(1-J259)))</f>
        <v>32567.5304529008</v>
      </c>
      <c r="L259" s="16">
        <f ca="1" t="shared" si="1940"/>
        <v>0.277448432079801</v>
      </c>
      <c r="M259" s="17">
        <f ca="1">IF(L259&lt;=('Ejercicio 3 - TIR'!$D$18-'Ejercicio 3 - TIR'!$C$18)/('Ejercicio 3 - TIR'!$E$18-'Ejercicio 3 - TIR'!$C$18),'Ejercicio 3 - TIR'!$C$18+SQRT(('Ejercicio 3 - TIR'!$E$18-'Ejercicio 3 - TIR'!$C$18)*('Ejercicio 3 - TIR'!$D$18-'Ejercicio 3 - TIR'!$C$18)*L259),'Ejercicio 3 - TIR'!$E$18-SQRT(('Ejercicio 3 - TIR'!$E$18-'Ejercicio 3 - TIR'!$C$18)*('Ejercicio 3 - TIR'!$E$18-'Ejercicio 3 - TIR'!$D$18)*(1-L259)))</f>
        <v>36451.1444575339</v>
      </c>
      <c r="N259" s="16">
        <f ca="1" t="shared" ref="N259:R259" si="1941">RAND()</f>
        <v>0.743100847508317</v>
      </c>
      <c r="O259" s="17">
        <f ca="1">IF(N259&lt;=('Ejercicio 3 - TIR'!$D$18-'Ejercicio 3 - TIR'!$C$18)/('Ejercicio 3 - TIR'!$E$18-'Ejercicio 3 - TIR'!$C$18),'Ejercicio 3 - TIR'!$C$18+SQRT(('Ejercicio 3 - TIR'!$E$18-'Ejercicio 3 - TIR'!$C$18)*('Ejercicio 3 - TIR'!$D$18-'Ejercicio 3 - TIR'!$C$18)*N259),'Ejercicio 3 - TIR'!$E$18-SQRT(('Ejercicio 3 - TIR'!$E$18-'Ejercicio 3 - TIR'!$C$18)*('Ejercicio 3 - TIR'!$E$18-'Ejercicio 3 - TIR'!$D$18)*(1-N259)))</f>
        <v>40610.5311896681</v>
      </c>
      <c r="P259" s="16">
        <f ca="1" t="shared" si="1941"/>
        <v>0.00542331790743233</v>
      </c>
      <c r="Q259" s="18">
        <f ca="1">IF(P259&lt;=('Ejercicio 3 - TIR'!$D$22-'Ejercicio 3 - TIR'!$C$22)/('Ejercicio 3 - TIR'!$E$22-'Ejercicio 3 - TIR'!$C$22),'Ejercicio 3 - TIR'!$C$22+SQRT(('Ejercicio 3 - TIR'!$E$22-'Ejercicio 3 - TIR'!$C$22)*('Ejercicio 3 - TIR'!$D$22-'Ejercicio 3 - TIR'!$C$22)*P259),'Ejercicio 3 - TIR'!$E$22-SQRT(('Ejercicio 3 - TIR'!$E$22-'Ejercicio 3 - TIR'!$C$22)*('Ejercicio 3 - TIR'!$E$22-'Ejercicio 3 - TIR'!$D$22)*(1-P259)))</f>
        <v>0.123124415502679</v>
      </c>
      <c r="R259" s="16">
        <f ca="1" t="shared" si="1941"/>
        <v>0.990265165708781</v>
      </c>
      <c r="S259" s="18">
        <f ca="1">IF(R259&lt;=('Ejercicio 3 - TIR'!$D$23-'Ejercicio 3 - TIR'!$C$23)/('Ejercicio 3 - TIR'!$E$23-'Ejercicio 3 - TIR'!$C$23),'Ejercicio 3 - TIR'!$C$23+SQRT(('Ejercicio 3 - TIR'!$E$23-'Ejercicio 3 - TIR'!$C$23)*('Ejercicio 3 - TIR'!$D$23-'Ejercicio 3 - TIR'!$C$23)*R259),'Ejercicio 3 - TIR'!$E$23-SQRT(('Ejercicio 3 - TIR'!$E$23-'Ejercicio 3 - TIR'!$C$23)*('Ejercicio 3 - TIR'!$E$23-'Ejercicio 3 - TIR'!$D$23)*(1-R259)))</f>
        <v>0.175813987371711</v>
      </c>
      <c r="T259" s="16">
        <f ca="1" t="shared" ref="T259:X259" si="1942">RAND()</f>
        <v>0.893452865989101</v>
      </c>
      <c r="U259" s="18">
        <f ca="1">IF(T259&lt;=('Ejercicio 3 - TIR'!$D$24-'Ejercicio 3 - TIR'!$C$24)/('Ejercicio 3 - TIR'!$E$24-'Ejercicio 3 - TIR'!$C$24),'Ejercicio 3 - TIR'!$C$24+SQRT(('Ejercicio 3 - TIR'!$E$24-'Ejercicio 3 - TIR'!$C$24)*('Ejercicio 3 - TIR'!$D$24-'Ejercicio 3 - TIR'!$C$24)*T259),'Ejercicio 3 - TIR'!$E$24-SQRT(('Ejercicio 3 - TIR'!$E$24-'Ejercicio 3 - TIR'!$C$24)*('Ejercicio 3 - TIR'!$E$24-'Ejercicio 3 - TIR'!$D$24)*(1-T259)))</f>
        <v>0.202727710770413</v>
      </c>
      <c r="V259" s="16">
        <f ca="1" t="shared" si="1942"/>
        <v>0.761173743779388</v>
      </c>
      <c r="W259" s="18">
        <f ca="1">IF(V259&lt;=('Ejercicio 3 - TIR'!$D$25-'Ejercicio 3 - TIR'!$C$25)/('Ejercicio 3 - TIR'!$E$25-'Ejercicio 3 - TIR'!$C$25),'Ejercicio 3 - TIR'!$C$25+SQRT(('Ejercicio 3 - TIR'!$E$25-'Ejercicio 3 - TIR'!$C$25)*('Ejercicio 3 - TIR'!$D$25-'Ejercicio 3 - TIR'!$C$25)*V259),'Ejercicio 3 - TIR'!$E$25-SQRT(('Ejercicio 3 - TIR'!$E$25-'Ejercicio 3 - TIR'!$C$25)*('Ejercicio 3 - TIR'!$E$25-'Ejercicio 3 - TIR'!$D$25)*(1-V259)))</f>
        <v>0.221088204884993</v>
      </c>
      <c r="X259" s="16">
        <f ca="1" t="shared" si="1942"/>
        <v>0.938430610946153</v>
      </c>
      <c r="Y259" s="18">
        <f ca="1">IF(X259&lt;=('Ejercicio 3 - TIR'!$D$26-'Ejercicio 3 - TIR'!$C$26)/('Ejercicio 3 - TIR'!$E$26-'Ejercicio 3 - TIR'!$C$26),'Ejercicio 3 - TIR'!$C$26+SQRT(('Ejercicio 3 - TIR'!$E$26-'Ejercicio 3 - TIR'!$C$26)*('Ejercicio 3 - TIR'!$D$26-'Ejercicio 3 - TIR'!$C$26)*X259),'Ejercicio 3 - TIR'!$E$26-SQRT(('Ejercicio 3 - TIR'!$E$26-'Ejercicio 3 - TIR'!$C$26)*('Ejercicio 3 - TIR'!$E$26-'Ejercicio 3 - TIR'!$D$26)*(1-X259)))</f>
        <v>0.261766111196709</v>
      </c>
      <c r="Z259" s="16">
        <f ca="1" t="shared" si="1908"/>
        <v>1.12312441550268</v>
      </c>
      <c r="AA259" s="16">
        <f ca="1" t="shared" si="1909"/>
        <v>1.32058539730673</v>
      </c>
      <c r="AB259" s="16">
        <f ca="1" t="shared" si="1910"/>
        <v>1.58830465177956</v>
      </c>
      <c r="AC259" s="16">
        <f ca="1" t="shared" si="1911"/>
        <v>1.93946007605198</v>
      </c>
      <c r="AD259" s="16">
        <f ca="1" t="shared" si="1912"/>
        <v>2.44714499798138</v>
      </c>
      <c r="AE259" s="15">
        <f ca="1" t="shared" si="1913"/>
        <v>3451.43123723863</v>
      </c>
      <c r="AF259" s="15">
        <f ca="1" t="shared" si="1914"/>
        <v>4058.24112519684</v>
      </c>
      <c r="AG259" s="15">
        <f ca="1" t="shared" si="1915"/>
        <v>4880.95905826233</v>
      </c>
      <c r="AH259" s="15">
        <f ca="1" t="shared" si="1916"/>
        <v>5960.0815345707</v>
      </c>
      <c r="AI259" s="15">
        <f ca="1" t="shared" si="1917"/>
        <v>7520.22890029059</v>
      </c>
      <c r="AJ259" s="17">
        <f ca="1" t="shared" si="1918"/>
        <v>41074.8585520084</v>
      </c>
      <c r="AK259" s="17">
        <f ca="1" t="shared" si="1919"/>
        <v>53978.5615093194</v>
      </c>
      <c r="AL259" s="17">
        <f ca="1" t="shared" si="1920"/>
        <v>51727.1601153147</v>
      </c>
      <c r="AM259" s="17">
        <f ca="1" t="shared" si="1921"/>
        <v>70695.5394017904</v>
      </c>
      <c r="AN259" s="17">
        <f ca="1" t="shared" si="1922"/>
        <v>99379.8582661633</v>
      </c>
      <c r="AO259" s="17">
        <f ca="1">C259/'Ejercicio 3 - TIR'!$D$7</f>
        <v>17422.1395021457</v>
      </c>
      <c r="AP259" s="17">
        <f ca="1" t="shared" si="1923"/>
        <v>23652.7190498627</v>
      </c>
      <c r="AQ259" s="17">
        <f ca="1" t="shared" si="1924"/>
        <v>36556.4220071738</v>
      </c>
      <c r="AR259" s="17">
        <f ca="1" t="shared" si="1925"/>
        <v>34305.020613169</v>
      </c>
      <c r="AS259" s="17">
        <f ca="1" t="shared" si="1926"/>
        <v>53273.3998996448</v>
      </c>
      <c r="AT259" s="17">
        <f ca="1" t="shared" si="1927"/>
        <v>81957.7187640176</v>
      </c>
      <c r="AU259" s="17">
        <f ca="1">AP259*'Ejercicio 3 - TIR'!$D$5</f>
        <v>11826.3595249314</v>
      </c>
      <c r="AV259" s="17">
        <f ca="1">AQ259*'Ejercicio 3 - TIR'!$D$5</f>
        <v>18278.2110035869</v>
      </c>
      <c r="AW259" s="17">
        <f ca="1">AR259*'Ejercicio 3 - TIR'!$D$5</f>
        <v>17152.5103065845</v>
      </c>
      <c r="AX259" s="17">
        <f ca="1">AS259*'Ejercicio 3 - TIR'!$D$5</f>
        <v>26636.6999498224</v>
      </c>
      <c r="AY259" s="17">
        <f ca="1">AT259*'Ejercicio 3 - TIR'!$D$5</f>
        <v>40978.8593820088</v>
      </c>
      <c r="AZ259" s="17">
        <f ca="1" t="shared" ref="AZ259:BD259" si="1943">AJ259-AU259-AE259</f>
        <v>25797.0677898384</v>
      </c>
      <c r="BA259" s="17">
        <f ca="1" t="shared" si="1943"/>
        <v>31642.1093805357</v>
      </c>
      <c r="BB259" s="17">
        <f ca="1" t="shared" si="1943"/>
        <v>29693.6907504678</v>
      </c>
      <c r="BC259" s="17">
        <f ca="1" t="shared" si="1943"/>
        <v>38098.7579173973</v>
      </c>
      <c r="BD259" s="17">
        <f ca="1" t="shared" si="1943"/>
        <v>50880.7699838639</v>
      </c>
      <c r="BE259" s="17">
        <f ca="1" t="shared" ref="BE259:BI259" si="1944">AZ259/Z259</f>
        <v>22969.0205588598</v>
      </c>
      <c r="BF259" s="17">
        <f ca="1" t="shared" si="1944"/>
        <v>23960.6688405523</v>
      </c>
      <c r="BG259" s="17">
        <f ca="1" t="shared" si="1944"/>
        <v>18695.2110964346</v>
      </c>
      <c r="BH259" s="17">
        <f ca="1" t="shared" si="1944"/>
        <v>19644.0021570087</v>
      </c>
      <c r="BI259" s="17">
        <f ca="1" t="shared" si="1944"/>
        <v>20791.8901519259</v>
      </c>
      <c r="BJ259" s="17">
        <f ca="1" t="shared" si="1930"/>
        <v>68598.5200709559</v>
      </c>
      <c r="BK259" s="17">
        <f ca="1" t="shared" si="1931"/>
        <v>42634.5015368096</v>
      </c>
      <c r="BL259" s="17">
        <f ca="1" t="shared" si="1932"/>
        <v>111233.021607766</v>
      </c>
      <c r="BM259" s="17">
        <f ca="1">BK259*'Ejercicio 3 - TIR'!$D$5</f>
        <v>21317.2507684048</v>
      </c>
      <c r="BN259" s="17">
        <f ca="1" t="shared" si="1933"/>
        <v>89915.7708393607</v>
      </c>
      <c r="BO259" s="17">
        <f ca="1" t="shared" si="1934"/>
        <v>36743.1316548595</v>
      </c>
      <c r="BP259" s="17">
        <f ca="1" t="shared" si="1935"/>
        <v>-115142.759414515</v>
      </c>
      <c r="BQ259" s="17">
        <f ca="1" t="shared" ref="BQ259:BT259" si="1945">BE259</f>
        <v>22969.0205588598</v>
      </c>
      <c r="BR259" s="17">
        <f ca="1" t="shared" si="1945"/>
        <v>23960.6688405523</v>
      </c>
      <c r="BS259" s="17">
        <f ca="1" t="shared" si="1945"/>
        <v>18695.2110964346</v>
      </c>
      <c r="BT259" s="17">
        <f ca="1" t="shared" si="1945"/>
        <v>19644.0021570087</v>
      </c>
      <c r="BU259" s="17">
        <f ca="1" t="shared" si="1937"/>
        <v>57535.0218067854</v>
      </c>
      <c r="BV259" s="19">
        <f ca="1" t="shared" si="1938"/>
        <v>6.58110019356715</v>
      </c>
    </row>
    <row r="260" ht="15" customHeight="1" spans="1:74">
      <c r="A260" s="15">
        <v>259</v>
      </c>
      <c r="B260" s="16">
        <f ca="1" t="shared" ref="B260:F260" si="1946">RAND()</f>
        <v>0.98167255143584</v>
      </c>
      <c r="C260" s="17">
        <f ca="1">IF(B260&lt;=('Ejercicio 3 - TIR'!$D$13-'Ejercicio 3 - TIR'!$C$13)/('Ejercicio 3 - TIR'!$E$13-'Ejercicio 3 - TIR'!$C$13),'Ejercicio 3 - TIR'!$C$13+SQRT(('Ejercicio 3 - TIR'!$E$13-'Ejercicio 3 - TIR'!$C$13)*('Ejercicio 3 - TIR'!$D$13-'Ejercicio 3 - TIR'!$C$13)*B260),'Ejercicio 3 - TIR'!$E$13-SQRT(('Ejercicio 3 - TIR'!$E$13-'Ejercicio 3 - TIR'!$C$13)*('Ejercicio 3 - TIR'!$E$13-'Ejercicio 3 - TIR'!$D$13)*(1-B260)))</f>
        <v>95310.3370827967</v>
      </c>
      <c r="D260" s="16">
        <f ca="1" t="shared" si="1946"/>
        <v>0.128123556753667</v>
      </c>
      <c r="E260" s="17">
        <f ca="1">IF(D260&lt;=('Ejercicio 3 - TIR'!$D$14-'Ejercicio 3 - TIR'!$C$14)/('Ejercicio 3 - TIR'!$E$14-'Ejercicio 3 - TIR'!$C$14),'Ejercicio 3 - TIR'!$C$14+SQRT(('Ejercicio 3 - TIR'!$E$14-'Ejercicio 3 - TIR'!$C$14)*('Ejercicio 3 - TIR'!$D$14-'Ejercicio 3 - TIR'!$C$14)*D260),'Ejercicio 3 - TIR'!$E$14-SQRT(('Ejercicio 3 - TIR'!$E$14-'Ejercicio 3 - TIR'!$C$14)*('Ejercicio 3 - TIR'!$E$14-'Ejercicio 3 - TIR'!$D$14)*(1-D260)))</f>
        <v>28099.8817326674</v>
      </c>
      <c r="F260" s="16">
        <f ca="1" t="shared" si="1946"/>
        <v>0.662602335296152</v>
      </c>
      <c r="G260" s="17">
        <f ca="1">IF(F260&lt;=('Ejercicio 3 - TIR'!$D$18-'Ejercicio 3 - TIR'!$C$18)/('Ejercicio 3 - TIR'!$E$18-'Ejercicio 3 - TIR'!$C$18),'Ejercicio 3 - TIR'!$C$18+SQRT(('Ejercicio 3 - TIR'!$E$18-'Ejercicio 3 - TIR'!$C$18)*('Ejercicio 3 - TIR'!$D$18-'Ejercicio 3 - TIR'!$C$18)*F260),'Ejercicio 3 - TIR'!$E$18-SQRT(('Ejercicio 3 - TIR'!$E$18-'Ejercicio 3 - TIR'!$C$18)*('Ejercicio 3 - TIR'!$E$18-'Ejercicio 3 - TIR'!$D$18)*(1-F260)))</f>
        <v>39969.4709134649</v>
      </c>
      <c r="H260" s="16">
        <f ca="1" t="shared" ref="H260:L260" si="1947">RAND()</f>
        <v>0.858085162014614</v>
      </c>
      <c r="I260" s="17">
        <f ca="1">IF(H260&lt;=('Ejercicio 3 - TIR'!$D$18-'Ejercicio 3 - TIR'!$C$18)/('Ejercicio 3 - TIR'!$E$18-'Ejercicio 3 - TIR'!$C$18),'Ejercicio 3 - TIR'!$C$18+SQRT(('Ejercicio 3 - TIR'!$E$18-'Ejercicio 3 - TIR'!$C$18)*('Ejercicio 3 - TIR'!$D$18-'Ejercicio 3 - TIR'!$C$18)*H260),'Ejercicio 3 - TIR'!$E$18-SQRT(('Ejercicio 3 - TIR'!$E$18-'Ejercicio 3 - TIR'!$C$18)*('Ejercicio 3 - TIR'!$E$18-'Ejercicio 3 - TIR'!$D$18)*(1-H260)))</f>
        <v>41737.5449659951</v>
      </c>
      <c r="J260" s="16">
        <f ca="1" t="shared" si="1947"/>
        <v>0.19991066442283</v>
      </c>
      <c r="K260" s="17">
        <f ca="1">IF(J260&lt;=('Ejercicio 3 - TIR'!$D$18-'Ejercicio 3 - TIR'!$C$18)/('Ejercicio 3 - TIR'!$E$18-'Ejercicio 3 - TIR'!$C$18),'Ejercicio 3 - TIR'!$C$18+SQRT(('Ejercicio 3 - TIR'!$E$18-'Ejercicio 3 - TIR'!$C$18)*('Ejercicio 3 - TIR'!$D$18-'Ejercicio 3 - TIR'!$C$18)*J260),'Ejercicio 3 - TIR'!$E$18-SQRT(('Ejercicio 3 - TIR'!$E$18-'Ejercicio 3 - TIR'!$C$18)*('Ejercicio 3 - TIR'!$E$18-'Ejercicio 3 - TIR'!$D$18)*(1-J260)))</f>
        <v>35476.0021606483</v>
      </c>
      <c r="L260" s="16">
        <f ca="1" t="shared" si="1947"/>
        <v>0.0904452010790859</v>
      </c>
      <c r="M260" s="17">
        <f ca="1">IF(L260&lt;=('Ejercicio 3 - TIR'!$D$18-'Ejercicio 3 - TIR'!$C$18)/('Ejercicio 3 - TIR'!$E$18-'Ejercicio 3 - TIR'!$C$18),'Ejercicio 3 - TIR'!$C$18+SQRT(('Ejercicio 3 - TIR'!$E$18-'Ejercicio 3 - TIR'!$C$18)*('Ejercicio 3 - TIR'!$D$18-'Ejercicio 3 - TIR'!$C$18)*L260),'Ejercicio 3 - TIR'!$E$18-SQRT(('Ejercicio 3 - TIR'!$E$18-'Ejercicio 3 - TIR'!$C$18)*('Ejercicio 3 - TIR'!$E$18-'Ejercicio 3 - TIR'!$D$18)*(1-L260)))</f>
        <v>33683.3110324629</v>
      </c>
      <c r="N260" s="16">
        <f ca="1" t="shared" ref="N260:R260" si="1948">RAND()</f>
        <v>0.214240639944614</v>
      </c>
      <c r="O260" s="17">
        <f ca="1">IF(N260&lt;=('Ejercicio 3 - TIR'!$D$18-'Ejercicio 3 - TIR'!$C$18)/('Ejercicio 3 - TIR'!$E$18-'Ejercicio 3 - TIR'!$C$18),'Ejercicio 3 - TIR'!$C$18+SQRT(('Ejercicio 3 - TIR'!$E$18-'Ejercicio 3 - TIR'!$C$18)*('Ejercicio 3 - TIR'!$D$18-'Ejercicio 3 - TIR'!$C$18)*N260),'Ejercicio 3 - TIR'!$E$18-SQRT(('Ejercicio 3 - TIR'!$E$18-'Ejercicio 3 - TIR'!$C$18)*('Ejercicio 3 - TIR'!$E$18-'Ejercicio 3 - TIR'!$D$18)*(1-N260)))</f>
        <v>35668.8707862935</v>
      </c>
      <c r="P260" s="16">
        <f ca="1" t="shared" si="1948"/>
        <v>0.789507766483011</v>
      </c>
      <c r="Q260" s="18">
        <f ca="1">IF(P260&lt;=('Ejercicio 3 - TIR'!$D$22-'Ejercicio 3 - TIR'!$C$22)/('Ejercicio 3 - TIR'!$E$22-'Ejercicio 3 - TIR'!$C$22),'Ejercicio 3 - TIR'!$C$22+SQRT(('Ejercicio 3 - TIR'!$E$22-'Ejercicio 3 - TIR'!$C$22)*('Ejercicio 3 - TIR'!$D$22-'Ejercicio 3 - TIR'!$C$22)*P260),'Ejercicio 3 - TIR'!$E$22-SQRT(('Ejercicio 3 - TIR'!$E$22-'Ejercicio 3 - TIR'!$C$22)*('Ejercicio 3 - TIR'!$E$22-'Ejercicio 3 - TIR'!$D$22)*(1-P260)))</f>
        <v>0.160535005257371</v>
      </c>
      <c r="R260" s="16">
        <f ca="1" t="shared" si="1948"/>
        <v>0.252687812098012</v>
      </c>
      <c r="S260" s="18">
        <f ca="1">IF(R260&lt;=('Ejercicio 3 - TIR'!$D$23-'Ejercicio 3 - TIR'!$C$23)/('Ejercicio 3 - TIR'!$E$23-'Ejercicio 3 - TIR'!$C$23),'Ejercicio 3 - TIR'!$C$23+SQRT(('Ejercicio 3 - TIR'!$E$23-'Ejercicio 3 - TIR'!$C$23)*('Ejercicio 3 - TIR'!$D$23-'Ejercicio 3 - TIR'!$C$23)*R260),'Ejercicio 3 - TIR'!$E$23-SQRT(('Ejercicio 3 - TIR'!$E$23-'Ejercicio 3 - TIR'!$C$23)*('Ejercicio 3 - TIR'!$E$23-'Ejercicio 3 - TIR'!$D$23)*(1-R260)))</f>
        <v>0.141326932779385</v>
      </c>
      <c r="T260" s="16">
        <f ca="1" t="shared" ref="T260:X260" si="1949">RAND()</f>
        <v>0.467951533423217</v>
      </c>
      <c r="U260" s="18">
        <f ca="1">IF(T260&lt;=('Ejercicio 3 - TIR'!$D$24-'Ejercicio 3 - TIR'!$C$24)/('Ejercicio 3 - TIR'!$E$24-'Ejercicio 3 - TIR'!$C$24),'Ejercicio 3 - TIR'!$C$24+SQRT(('Ejercicio 3 - TIR'!$E$24-'Ejercicio 3 - TIR'!$C$24)*('Ejercicio 3 - TIR'!$D$24-'Ejercicio 3 - TIR'!$C$24)*T260),'Ejercicio 3 - TIR'!$E$24-SQRT(('Ejercicio 3 - TIR'!$E$24-'Ejercicio 3 - TIR'!$C$24)*('Ejercicio 3 - TIR'!$E$24-'Ejercicio 3 - TIR'!$D$24)*(1-T260)))</f>
        <v>0.181402905466668</v>
      </c>
      <c r="V260" s="16">
        <f ca="1" t="shared" si="1949"/>
        <v>0.80017877162454</v>
      </c>
      <c r="W260" s="18">
        <f ca="1">IF(V260&lt;=('Ejercicio 3 - TIR'!$D$25-'Ejercicio 3 - TIR'!$C$25)/('Ejercicio 3 - TIR'!$E$25-'Ejercicio 3 - TIR'!$C$25),'Ejercicio 3 - TIR'!$C$25+SQRT(('Ejercicio 3 - TIR'!$E$25-'Ejercicio 3 - TIR'!$C$25)*('Ejercicio 3 - TIR'!$D$25-'Ejercicio 3 - TIR'!$C$25)*V260),'Ejercicio 3 - TIR'!$E$25-SQRT(('Ejercicio 3 - TIR'!$E$25-'Ejercicio 3 - TIR'!$C$25)*('Ejercicio 3 - TIR'!$E$25-'Ejercicio 3 - TIR'!$D$25)*(1-V260)))</f>
        <v>0.223554314164422</v>
      </c>
      <c r="X260" s="16">
        <f ca="1" t="shared" si="1949"/>
        <v>0.365971589309651</v>
      </c>
      <c r="Y260" s="18">
        <f ca="1">IF(X260&lt;=('Ejercicio 3 - TIR'!$D$26-'Ejercicio 3 - TIR'!$C$26)/('Ejercicio 3 - TIR'!$E$26-'Ejercicio 3 - TIR'!$C$26),'Ejercicio 3 - TIR'!$C$26+SQRT(('Ejercicio 3 - TIR'!$E$26-'Ejercicio 3 - TIR'!$C$26)*('Ejercicio 3 - TIR'!$D$26-'Ejercicio 3 - TIR'!$C$26)*X260),'Ejercicio 3 - TIR'!$E$26-SQRT(('Ejercicio 3 - TIR'!$E$26-'Ejercicio 3 - TIR'!$C$26)*('Ejercicio 3 - TIR'!$E$26-'Ejercicio 3 - TIR'!$D$26)*(1-X260)))</f>
        <v>0.221487151686763</v>
      </c>
      <c r="Z260" s="16">
        <f ca="1" t="shared" si="1908"/>
        <v>1.16053500525737</v>
      </c>
      <c r="AA260" s="16">
        <f ca="1" t="shared" si="1909"/>
        <v>1.3245498579335</v>
      </c>
      <c r="AB260" s="16">
        <f ca="1" t="shared" si="1910"/>
        <v>1.5648270505981</v>
      </c>
      <c r="AC260" s="16">
        <f ca="1" t="shared" si="1911"/>
        <v>1.9146508886805</v>
      </c>
      <c r="AD260" s="16">
        <f ca="1" t="shared" si="1912"/>
        <v>2.33872146048887</v>
      </c>
      <c r="AE260" s="15">
        <f ca="1" t="shared" si="1913"/>
        <v>4511.01466168526</v>
      </c>
      <c r="AF260" s="15">
        <f ca="1" t="shared" si="1914"/>
        <v>5148.54252754407</v>
      </c>
      <c r="AG260" s="15">
        <f ca="1" t="shared" si="1915"/>
        <v>6082.50310095927</v>
      </c>
      <c r="AH260" s="15">
        <f ca="1" t="shared" si="1916"/>
        <v>7442.27291009719</v>
      </c>
      <c r="AI260" s="15">
        <f ca="1" t="shared" si="1917"/>
        <v>9090.64073903017</v>
      </c>
      <c r="AJ260" s="17">
        <f ca="1" t="shared" si="1918"/>
        <v>46385.9701366923</v>
      </c>
      <c r="AK260" s="17">
        <f ca="1" t="shared" si="1919"/>
        <v>55283.459255202</v>
      </c>
      <c r="AL260" s="17">
        <f ca="1" t="shared" si="1920"/>
        <v>55513.8078280591</v>
      </c>
      <c r="AM260" s="17">
        <f ca="1" t="shared" si="1921"/>
        <v>64491.7814020066</v>
      </c>
      <c r="AN260" s="17">
        <f ca="1" t="shared" si="1922"/>
        <v>83419.5535793091</v>
      </c>
      <c r="AO260" s="17">
        <f ca="1">C260/'Ejercicio 3 - TIR'!$D$7</f>
        <v>19062.0674165593</v>
      </c>
      <c r="AP260" s="17">
        <f ca="1" t="shared" si="1923"/>
        <v>27323.902720133</v>
      </c>
      <c r="AQ260" s="17">
        <f ca="1" t="shared" si="1924"/>
        <v>36221.3918386427</v>
      </c>
      <c r="AR260" s="17">
        <f ca="1" t="shared" si="1925"/>
        <v>36451.7404114998</v>
      </c>
      <c r="AS260" s="17">
        <f ca="1" t="shared" si="1926"/>
        <v>45429.7139854473</v>
      </c>
      <c r="AT260" s="17">
        <f ca="1" t="shared" si="1927"/>
        <v>64357.4861627498</v>
      </c>
      <c r="AU260" s="17">
        <f ca="1">AP260*'Ejercicio 3 - TIR'!$D$5</f>
        <v>13661.9513600665</v>
      </c>
      <c r="AV260" s="17">
        <f ca="1">AQ260*'Ejercicio 3 - TIR'!$D$5</f>
        <v>18110.6959193213</v>
      </c>
      <c r="AW260" s="17">
        <f ca="1">AR260*'Ejercicio 3 - TIR'!$D$5</f>
        <v>18225.8702057499</v>
      </c>
      <c r="AX260" s="17">
        <f ca="1">AS260*'Ejercicio 3 - TIR'!$D$5</f>
        <v>22714.8569927236</v>
      </c>
      <c r="AY260" s="17">
        <f ca="1">AT260*'Ejercicio 3 - TIR'!$D$5</f>
        <v>32178.7430813749</v>
      </c>
      <c r="AZ260" s="17">
        <f ca="1" t="shared" ref="AZ260:BD260" si="1950">AJ260-AU260-AE260</f>
        <v>28213.0041149406</v>
      </c>
      <c r="BA260" s="17">
        <f ca="1" t="shared" si="1950"/>
        <v>32024.2208083366</v>
      </c>
      <c r="BB260" s="17">
        <f ca="1" t="shared" si="1950"/>
        <v>31205.43452135</v>
      </c>
      <c r="BC260" s="17">
        <f ca="1" t="shared" si="1950"/>
        <v>34334.6514991858</v>
      </c>
      <c r="BD260" s="17">
        <f ca="1" t="shared" si="1950"/>
        <v>42150.1697589041</v>
      </c>
      <c r="BE260" s="17">
        <f ca="1" t="shared" ref="BE260:BI260" si="1951">AZ260/Z260</f>
        <v>24310.3430634424</v>
      </c>
      <c r="BF260" s="17">
        <f ca="1" t="shared" si="1951"/>
        <v>24177.437048915</v>
      </c>
      <c r="BG260" s="17">
        <f ca="1" t="shared" si="1951"/>
        <v>19941.7785559259</v>
      </c>
      <c r="BH260" s="17">
        <f ca="1" t="shared" si="1951"/>
        <v>17932.5911069082</v>
      </c>
      <c r="BI260" s="17">
        <f ca="1" t="shared" si="1951"/>
        <v>18022.7404036791</v>
      </c>
      <c r="BJ260" s="17">
        <f ca="1" t="shared" si="1930"/>
        <v>65717.7964453884</v>
      </c>
      <c r="BK260" s="17">
        <f ca="1" t="shared" si="1931"/>
        <v>44580.8661483929</v>
      </c>
      <c r="BL260" s="17">
        <f ca="1" t="shared" si="1932"/>
        <v>110298.662593781</v>
      </c>
      <c r="BM260" s="17">
        <f ca="1">BK260*'Ejercicio 3 - TIR'!$D$5</f>
        <v>22290.4330741965</v>
      </c>
      <c r="BN260" s="17">
        <f ca="1" t="shared" si="1933"/>
        <v>88008.2295195848</v>
      </c>
      <c r="BO260" s="17">
        <f ca="1" t="shared" si="1934"/>
        <v>37630.9154409471</v>
      </c>
      <c r="BP260" s="17">
        <f ca="1" t="shared" si="1935"/>
        <v>-123410.218815464</v>
      </c>
      <c r="BQ260" s="17">
        <f ca="1" t="shared" ref="BQ260:BT260" si="1952">BE260</f>
        <v>24310.3430634424</v>
      </c>
      <c r="BR260" s="17">
        <f ca="1" t="shared" si="1952"/>
        <v>24177.437048915</v>
      </c>
      <c r="BS260" s="17">
        <f ca="1" t="shared" si="1952"/>
        <v>19941.7785559259</v>
      </c>
      <c r="BT260" s="17">
        <f ca="1" t="shared" si="1952"/>
        <v>17932.5911069082</v>
      </c>
      <c r="BU260" s="17">
        <f ca="1" t="shared" si="1937"/>
        <v>55653.6558446261</v>
      </c>
      <c r="BV260" s="19">
        <f ca="1" t="shared" si="1938"/>
        <v>4.28484693450542</v>
      </c>
    </row>
    <row r="261" ht="15" customHeight="1" spans="1:74">
      <c r="A261" s="15">
        <v>260</v>
      </c>
      <c r="B261" s="16">
        <f ca="1" t="shared" ref="B261:F261" si="1953">RAND()</f>
        <v>0.59737975388866</v>
      </c>
      <c r="C261" s="17">
        <f ca="1">IF(B261&lt;=('Ejercicio 3 - TIR'!$D$13-'Ejercicio 3 - TIR'!$C$13)/('Ejercicio 3 - TIR'!$E$13-'Ejercicio 3 - TIR'!$C$13),'Ejercicio 3 - TIR'!$C$13+SQRT(('Ejercicio 3 - TIR'!$E$13-'Ejercicio 3 - TIR'!$C$13)*('Ejercicio 3 - TIR'!$D$13-'Ejercicio 3 - TIR'!$C$13)*B261),'Ejercicio 3 - TIR'!$E$13-SQRT(('Ejercicio 3 - TIR'!$E$13-'Ejercicio 3 - TIR'!$C$13)*('Ejercicio 3 - TIR'!$E$13-'Ejercicio 3 - TIR'!$D$13)*(1-B261)))</f>
        <v>78019.4564368029</v>
      </c>
      <c r="D261" s="16">
        <f ca="1" t="shared" si="1953"/>
        <v>0.523275722159722</v>
      </c>
      <c r="E261" s="17">
        <f ca="1">IF(D261&lt;=('Ejercicio 3 - TIR'!$D$14-'Ejercicio 3 - TIR'!$C$14)/('Ejercicio 3 - TIR'!$E$14-'Ejercicio 3 - TIR'!$C$14),'Ejercicio 3 - TIR'!$C$14+SQRT(('Ejercicio 3 - TIR'!$E$14-'Ejercicio 3 - TIR'!$C$14)*('Ejercicio 3 - TIR'!$D$14-'Ejercicio 3 - TIR'!$C$14)*D261),'Ejercicio 3 - TIR'!$E$14-SQRT(('Ejercicio 3 - TIR'!$E$14-'Ejercicio 3 - TIR'!$C$14)*('Ejercicio 3 - TIR'!$E$14-'Ejercicio 3 - TIR'!$D$14)*(1-D261)))</f>
        <v>31543.7217597786</v>
      </c>
      <c r="F261" s="16">
        <f ca="1" t="shared" si="1953"/>
        <v>0.945337304210218</v>
      </c>
      <c r="G261" s="17">
        <f ca="1">IF(F261&lt;=('Ejercicio 3 - TIR'!$D$18-'Ejercicio 3 - TIR'!$C$18)/('Ejercicio 3 - TIR'!$E$18-'Ejercicio 3 - TIR'!$C$18),'Ejercicio 3 - TIR'!$C$18+SQRT(('Ejercicio 3 - TIR'!$E$18-'Ejercicio 3 - TIR'!$C$18)*('Ejercicio 3 - TIR'!$D$18-'Ejercicio 3 - TIR'!$C$18)*F261),'Ejercicio 3 - TIR'!$E$18-SQRT(('Ejercicio 3 - TIR'!$E$18-'Ejercicio 3 - TIR'!$C$18)*('Ejercicio 3 - TIR'!$E$18-'Ejercicio 3 - TIR'!$D$18)*(1-F261)))</f>
        <v>42975.2278685655</v>
      </c>
      <c r="H261" s="16">
        <f ca="1" t="shared" ref="H261:L261" si="1954">RAND()</f>
        <v>0.551293379165561</v>
      </c>
      <c r="I261" s="17">
        <f ca="1">IF(H261&lt;=('Ejercicio 3 - TIR'!$D$18-'Ejercicio 3 - TIR'!$C$18)/('Ejercicio 3 - TIR'!$E$18-'Ejercicio 3 - TIR'!$C$18),'Ejercicio 3 - TIR'!$C$18+SQRT(('Ejercicio 3 - TIR'!$E$18-'Ejercicio 3 - TIR'!$C$18)*('Ejercicio 3 - TIR'!$D$18-'Ejercicio 3 - TIR'!$C$18)*H261),'Ejercicio 3 - TIR'!$E$18-SQRT(('Ejercicio 3 - TIR'!$E$18-'Ejercicio 3 - TIR'!$C$18)*('Ejercicio 3 - TIR'!$E$18-'Ejercicio 3 - TIR'!$D$18)*(1-H261)))</f>
        <v>39093.6245180255</v>
      </c>
      <c r="J261" s="16">
        <f ca="1" t="shared" si="1954"/>
        <v>0.968281351125341</v>
      </c>
      <c r="K261" s="17">
        <f ca="1">IF(J261&lt;=('Ejercicio 3 - TIR'!$D$18-'Ejercicio 3 - TIR'!$C$18)/('Ejercicio 3 - TIR'!$E$18-'Ejercicio 3 - TIR'!$C$18),'Ejercicio 3 - TIR'!$C$18+SQRT(('Ejercicio 3 - TIR'!$E$18-'Ejercicio 3 - TIR'!$C$18)*('Ejercicio 3 - TIR'!$D$18-'Ejercicio 3 - TIR'!$C$18)*J261),'Ejercicio 3 - TIR'!$E$18-SQRT(('Ejercicio 3 - TIR'!$E$18-'Ejercicio 3 - TIR'!$C$18)*('Ejercicio 3 - TIR'!$E$18-'Ejercicio 3 - TIR'!$D$18)*(1-J261)))</f>
        <v>43457.6321237787</v>
      </c>
      <c r="L261" s="16">
        <f ca="1" t="shared" si="1954"/>
        <v>0.255066360123663</v>
      </c>
      <c r="M261" s="17">
        <f ca="1">IF(L261&lt;=('Ejercicio 3 - TIR'!$D$18-'Ejercicio 3 - TIR'!$C$18)/('Ejercicio 3 - TIR'!$E$18-'Ejercicio 3 - TIR'!$C$18),'Ejercicio 3 - TIR'!$C$18+SQRT(('Ejercicio 3 - TIR'!$E$18-'Ejercicio 3 - TIR'!$C$18)*('Ejercicio 3 - TIR'!$D$18-'Ejercicio 3 - TIR'!$C$18)*L261),'Ejercicio 3 - TIR'!$E$18-SQRT(('Ejercicio 3 - TIR'!$E$18-'Ejercicio 3 - TIR'!$C$18)*('Ejercicio 3 - TIR'!$E$18-'Ejercicio 3 - TIR'!$D$18)*(1-L261)))</f>
        <v>36185.4631207816</v>
      </c>
      <c r="N261" s="16">
        <f ca="1" t="shared" ref="N261:R261" si="1955">RAND()</f>
        <v>0.99534194541979</v>
      </c>
      <c r="O261" s="17">
        <f ca="1">IF(N261&lt;=('Ejercicio 3 - TIR'!$D$18-'Ejercicio 3 - TIR'!$C$18)/('Ejercicio 3 - TIR'!$E$18-'Ejercicio 3 - TIR'!$C$18),'Ejercicio 3 - TIR'!$C$18+SQRT(('Ejercicio 3 - TIR'!$E$18-'Ejercicio 3 - TIR'!$C$18)*('Ejercicio 3 - TIR'!$D$18-'Ejercicio 3 - TIR'!$C$18)*N261),'Ejercicio 3 - TIR'!$E$18-SQRT(('Ejercicio 3 - TIR'!$E$18-'Ejercicio 3 - TIR'!$C$18)*('Ejercicio 3 - TIR'!$E$18-'Ejercicio 3 - TIR'!$D$18)*(1-N261)))</f>
        <v>44408.9381643891</v>
      </c>
      <c r="P261" s="16">
        <f ca="1" t="shared" si="1955"/>
        <v>0.697028144561468</v>
      </c>
      <c r="Q261" s="18">
        <f ca="1">IF(P261&lt;=('Ejercicio 3 - TIR'!$D$22-'Ejercicio 3 - TIR'!$C$22)/('Ejercicio 3 - TIR'!$E$22-'Ejercicio 3 - TIR'!$C$22),'Ejercicio 3 - TIR'!$C$22+SQRT(('Ejercicio 3 - TIR'!$E$22-'Ejercicio 3 - TIR'!$C$22)*('Ejercicio 3 - TIR'!$D$22-'Ejercicio 3 - TIR'!$C$22)*P261),'Ejercicio 3 - TIR'!$E$22-SQRT(('Ejercicio 3 - TIR'!$E$22-'Ejercicio 3 - TIR'!$C$22)*('Ejercicio 3 - TIR'!$E$22-'Ejercicio 3 - TIR'!$D$22)*(1-P261)))</f>
        <v>0.1566472841025</v>
      </c>
      <c r="R261" s="16">
        <f ca="1" t="shared" si="1955"/>
        <v>0.432140494058012</v>
      </c>
      <c r="S261" s="18">
        <f ca="1">IF(R261&lt;=('Ejercicio 3 - TIR'!$D$23-'Ejercicio 3 - TIR'!$C$23)/('Ejercicio 3 - TIR'!$E$23-'Ejercicio 3 - TIR'!$C$23),'Ejercicio 3 - TIR'!$C$23+SQRT(('Ejercicio 3 - TIR'!$E$23-'Ejercicio 3 - TIR'!$C$23)*('Ejercicio 3 - TIR'!$D$23-'Ejercicio 3 - TIR'!$C$23)*R261),'Ejercicio 3 - TIR'!$E$23-SQRT(('Ejercicio 3 - TIR'!$E$23-'Ejercicio 3 - TIR'!$C$23)*('Ejercicio 3 - TIR'!$E$23-'Ejercicio 3 - TIR'!$D$23)*(1-R261)))</f>
        <v>0.147890014150309</v>
      </c>
      <c r="T261" s="16">
        <f ca="1" t="shared" ref="T261:X261" si="1956">RAND()</f>
        <v>0.46345551283298</v>
      </c>
      <c r="U261" s="18">
        <f ca="1">IF(T261&lt;=('Ejercicio 3 - TIR'!$D$24-'Ejercicio 3 - TIR'!$C$24)/('Ejercicio 3 - TIR'!$E$24-'Ejercicio 3 - TIR'!$C$24),'Ejercicio 3 - TIR'!$C$24+SQRT(('Ejercicio 3 - TIR'!$E$24-'Ejercicio 3 - TIR'!$C$24)*('Ejercicio 3 - TIR'!$D$24-'Ejercicio 3 - TIR'!$C$24)*T261),'Ejercicio 3 - TIR'!$E$24-SQRT(('Ejercicio 3 - TIR'!$E$24-'Ejercicio 3 - TIR'!$C$24)*('Ejercicio 3 - TIR'!$E$24-'Ejercicio 3 - TIR'!$D$24)*(1-T261)))</f>
        <v>0.181240168162547</v>
      </c>
      <c r="V261" s="16">
        <f ca="1" t="shared" si="1956"/>
        <v>0.189858575096892</v>
      </c>
      <c r="W261" s="18">
        <f ca="1">IF(V261&lt;=('Ejercicio 3 - TIR'!$D$25-'Ejercicio 3 - TIR'!$C$25)/('Ejercicio 3 - TIR'!$E$25-'Ejercicio 3 - TIR'!$C$25),'Ejercicio 3 - TIR'!$C$25+SQRT(('Ejercicio 3 - TIR'!$E$25-'Ejercicio 3 - TIR'!$C$25)*('Ejercicio 3 - TIR'!$D$25-'Ejercicio 3 - TIR'!$C$25)*V261),'Ejercicio 3 - TIR'!$E$25-SQRT(('Ejercicio 3 - TIR'!$E$25-'Ejercicio 3 - TIR'!$C$25)*('Ejercicio 3 - TIR'!$E$25-'Ejercicio 3 - TIR'!$D$25)*(1-V261)))</f>
        <v>0.196303435378338</v>
      </c>
      <c r="X261" s="16">
        <f ca="1" t="shared" si="1956"/>
        <v>0.0470711978117406</v>
      </c>
      <c r="Y261" s="18">
        <f ca="1">IF(X261&lt;=('Ejercicio 3 - TIR'!$D$26-'Ejercicio 3 - TIR'!$C$26)/('Ejercicio 3 - TIR'!$E$26-'Ejercicio 3 - TIR'!$C$26),'Ejercicio 3 - TIR'!$C$26+SQRT(('Ejercicio 3 - TIR'!$E$26-'Ejercicio 3 - TIR'!$C$26)*('Ejercicio 3 - TIR'!$D$26-'Ejercicio 3 - TIR'!$C$26)*X261),'Ejercicio 3 - TIR'!$E$26-SQRT(('Ejercicio 3 - TIR'!$E$26-'Ejercicio 3 - TIR'!$C$26)*('Ejercicio 3 - TIR'!$E$26-'Ejercicio 3 - TIR'!$D$26)*(1-X261)))</f>
        <v>0.20127351915294</v>
      </c>
      <c r="Z261" s="16">
        <f ca="1" t="shared" si="1908"/>
        <v>1.1566472841025</v>
      </c>
      <c r="AA261" s="16">
        <f ca="1" t="shared" si="1909"/>
        <v>1.32770386731533</v>
      </c>
      <c r="AB261" s="16">
        <f ca="1" t="shared" si="1910"/>
        <v>1.56833713949763</v>
      </c>
      <c r="AC261" s="16">
        <f ca="1" t="shared" si="1911"/>
        <v>1.87620710781245</v>
      </c>
      <c r="AD261" s="16">
        <f ca="1" t="shared" si="1912"/>
        <v>2.25383791506162</v>
      </c>
      <c r="AE261" s="15">
        <f ca="1" t="shared" si="1913"/>
        <v>4941.23834415425</v>
      </c>
      <c r="AF261" s="15">
        <f ca="1" t="shared" si="1914"/>
        <v>5671.99815279127</v>
      </c>
      <c r="AG261" s="15">
        <f ca="1" t="shared" si="1915"/>
        <v>6699.99205182081</v>
      </c>
      <c r="AH261" s="15">
        <f ca="1" t="shared" si="1916"/>
        <v>8015.22350860079</v>
      </c>
      <c r="AI261" s="15">
        <f ca="1" t="shared" si="1917"/>
        <v>9628.47575097425</v>
      </c>
      <c r="AJ261" s="17">
        <f ca="1" t="shared" si="1918"/>
        <v>49707.1805978624</v>
      </c>
      <c r="AK261" s="17">
        <f ca="1" t="shared" si="1919"/>
        <v>51904.756459956</v>
      </c>
      <c r="AL261" s="17">
        <f ca="1" t="shared" si="1920"/>
        <v>68156.2184543474</v>
      </c>
      <c r="AM261" s="17">
        <f ca="1" t="shared" si="1921"/>
        <v>67891.4231066958</v>
      </c>
      <c r="AN261" s="17">
        <f ca="1" t="shared" si="1922"/>
        <v>100090.548602527</v>
      </c>
      <c r="AO261" s="17">
        <f ca="1">C261/'Ejercicio 3 - TIR'!$D$7</f>
        <v>15603.8912873606</v>
      </c>
      <c r="AP261" s="17">
        <f ca="1" t="shared" si="1923"/>
        <v>34103.2893105018</v>
      </c>
      <c r="AQ261" s="17">
        <f ca="1" t="shared" si="1924"/>
        <v>36300.8651725954</v>
      </c>
      <c r="AR261" s="17">
        <f ca="1" t="shared" si="1925"/>
        <v>52552.3271669868</v>
      </c>
      <c r="AS261" s="17">
        <f ca="1" t="shared" si="1926"/>
        <v>52287.5318193352</v>
      </c>
      <c r="AT261" s="17">
        <f ca="1" t="shared" si="1927"/>
        <v>84486.6573151665</v>
      </c>
      <c r="AU261" s="17">
        <f ca="1">AP261*'Ejercicio 3 - TIR'!$D$5</f>
        <v>17051.6446552509</v>
      </c>
      <c r="AV261" s="17">
        <f ca="1">AQ261*'Ejercicio 3 - TIR'!$D$5</f>
        <v>18150.4325862977</v>
      </c>
      <c r="AW261" s="17">
        <f ca="1">AR261*'Ejercicio 3 - TIR'!$D$5</f>
        <v>26276.1635834934</v>
      </c>
      <c r="AX261" s="17">
        <f ca="1">AS261*'Ejercicio 3 - TIR'!$D$5</f>
        <v>26143.7659096676</v>
      </c>
      <c r="AY261" s="17">
        <f ca="1">AT261*'Ejercicio 3 - TIR'!$D$5</f>
        <v>42243.3286575833</v>
      </c>
      <c r="AZ261" s="17">
        <f ca="1" t="shared" ref="AZ261:BD261" si="1957">AJ261-AU261-AE261</f>
        <v>27714.2975984572</v>
      </c>
      <c r="BA261" s="17">
        <f ca="1" t="shared" si="1957"/>
        <v>28082.325720867</v>
      </c>
      <c r="BB261" s="17">
        <f ca="1" t="shared" si="1957"/>
        <v>35180.0628190332</v>
      </c>
      <c r="BC261" s="17">
        <f ca="1" t="shared" si="1957"/>
        <v>33732.4336884274</v>
      </c>
      <c r="BD261" s="17">
        <f ca="1" t="shared" si="1957"/>
        <v>48218.7441939696</v>
      </c>
      <c r="BE261" s="17">
        <f ca="1" t="shared" ref="BE261:BI261" si="1958">AZ261/Z261</f>
        <v>23960.8893561378</v>
      </c>
      <c r="BF261" s="17">
        <f ca="1" t="shared" si="1958"/>
        <v>21151.0461121504</v>
      </c>
      <c r="BG261" s="17">
        <f ca="1" t="shared" si="1958"/>
        <v>22431.4415141008</v>
      </c>
      <c r="BH261" s="17">
        <f ca="1" t="shared" si="1958"/>
        <v>17979.056548697</v>
      </c>
      <c r="BI261" s="17">
        <f ca="1" t="shared" si="1958"/>
        <v>21394.0602701465</v>
      </c>
      <c r="BJ261" s="17">
        <f ca="1" t="shared" si="1930"/>
        <v>71094.4360843433</v>
      </c>
      <c r="BK261" s="17">
        <f ca="1" t="shared" si="1931"/>
        <v>35168.6418059529</v>
      </c>
      <c r="BL261" s="17">
        <f ca="1" t="shared" si="1932"/>
        <v>106263.077890296</v>
      </c>
      <c r="BM261" s="17">
        <f ca="1">BK261*'Ejercicio 3 - TIR'!$D$5</f>
        <v>17584.3209029765</v>
      </c>
      <c r="BN261" s="17">
        <f ca="1" t="shared" si="1933"/>
        <v>88678.7569873198</v>
      </c>
      <c r="BO261" s="17">
        <f ca="1" t="shared" si="1934"/>
        <v>39345.6674034589</v>
      </c>
      <c r="BP261" s="17">
        <f ca="1" t="shared" si="1935"/>
        <v>-109563.178196581</v>
      </c>
      <c r="BQ261" s="17">
        <f ca="1" t="shared" ref="BQ261:BT261" si="1959">BE261</f>
        <v>23960.8893561378</v>
      </c>
      <c r="BR261" s="17">
        <f ca="1" t="shared" si="1959"/>
        <v>21151.0461121504</v>
      </c>
      <c r="BS261" s="17">
        <f ca="1" t="shared" si="1959"/>
        <v>22431.4415141008</v>
      </c>
      <c r="BT261" s="17">
        <f ca="1" t="shared" si="1959"/>
        <v>17979.056548697</v>
      </c>
      <c r="BU261" s="17">
        <f ca="1" t="shared" si="1937"/>
        <v>60739.7276736054</v>
      </c>
      <c r="BV261" s="19">
        <f ca="1" t="shared" si="1938"/>
        <v>8.92592186839178</v>
      </c>
    </row>
    <row r="262" ht="15" customHeight="1" spans="1:74">
      <c r="A262" s="15">
        <v>261</v>
      </c>
      <c r="B262" s="16">
        <f ca="1" t="shared" ref="B262:F262" si="1960">RAND()</f>
        <v>0.665442008789178</v>
      </c>
      <c r="C262" s="17">
        <f ca="1">IF(B262&lt;=('Ejercicio 3 - TIR'!$D$13-'Ejercicio 3 - TIR'!$C$13)/('Ejercicio 3 - TIR'!$E$13-'Ejercicio 3 - TIR'!$C$13),'Ejercicio 3 - TIR'!$C$13+SQRT(('Ejercicio 3 - TIR'!$E$13-'Ejercicio 3 - TIR'!$C$13)*('Ejercicio 3 - TIR'!$D$13-'Ejercicio 3 - TIR'!$C$13)*B262),'Ejercicio 3 - TIR'!$E$13-SQRT(('Ejercicio 3 - TIR'!$E$13-'Ejercicio 3 - TIR'!$C$13)*('Ejercicio 3 - TIR'!$E$13-'Ejercicio 3 - TIR'!$D$13)*(1-B262)))</f>
        <v>79963.2939470334</v>
      </c>
      <c r="D262" s="16">
        <f ca="1" t="shared" si="1960"/>
        <v>0.94386828736394</v>
      </c>
      <c r="E262" s="17">
        <f ca="1">IF(D262&lt;=('Ejercicio 3 - TIR'!$D$14-'Ejercicio 3 - TIR'!$C$14)/('Ejercicio 3 - TIR'!$E$14-'Ejercicio 3 - TIR'!$C$14),'Ejercicio 3 - TIR'!$C$14+SQRT(('Ejercicio 3 - TIR'!$E$14-'Ejercicio 3 - TIR'!$C$14)*('Ejercicio 3 - TIR'!$D$14-'Ejercicio 3 - TIR'!$C$14)*D262),'Ejercicio 3 - TIR'!$E$14-SQRT(('Ejercicio 3 - TIR'!$E$14-'Ejercicio 3 - TIR'!$C$14)*('Ejercicio 3 - TIR'!$E$14-'Ejercicio 3 - TIR'!$D$14)*(1-D262)))</f>
        <v>37098.3182642803</v>
      </c>
      <c r="F262" s="16">
        <f ca="1" t="shared" si="1960"/>
        <v>0.954568294380187</v>
      </c>
      <c r="G262" s="17">
        <f ca="1">IF(F262&lt;=('Ejercicio 3 - TIR'!$D$18-'Ejercicio 3 - TIR'!$C$18)/('Ejercicio 3 - TIR'!$E$18-'Ejercicio 3 - TIR'!$C$18),'Ejercicio 3 - TIR'!$C$18+SQRT(('Ejercicio 3 - TIR'!$E$18-'Ejercicio 3 - TIR'!$C$18)*('Ejercicio 3 - TIR'!$D$18-'Ejercicio 3 - TIR'!$C$18)*F262),'Ejercicio 3 - TIR'!$E$18-SQRT(('Ejercicio 3 - TIR'!$E$18-'Ejercicio 3 - TIR'!$C$18)*('Ejercicio 3 - TIR'!$E$18-'Ejercicio 3 - TIR'!$D$18)*(1-F262)))</f>
        <v>43154.0915728331</v>
      </c>
      <c r="H262" s="16">
        <f ca="1" t="shared" ref="H262:L262" si="1961">RAND()</f>
        <v>0.273522581069698</v>
      </c>
      <c r="I262" s="17">
        <f ca="1">IF(H262&lt;=('Ejercicio 3 - TIR'!$D$18-'Ejercicio 3 - TIR'!$C$18)/('Ejercicio 3 - TIR'!$E$18-'Ejercicio 3 - TIR'!$C$18),'Ejercicio 3 - TIR'!$C$18+SQRT(('Ejercicio 3 - TIR'!$E$18-'Ejercicio 3 - TIR'!$C$18)*('Ejercicio 3 - TIR'!$D$18-'Ejercicio 3 - TIR'!$C$18)*H262),'Ejercicio 3 - TIR'!$E$18-SQRT(('Ejercicio 3 - TIR'!$E$18-'Ejercicio 3 - TIR'!$C$18)*('Ejercicio 3 - TIR'!$E$18-'Ejercicio 3 - TIR'!$D$18)*(1-H262)))</f>
        <v>36405.3405186965</v>
      </c>
      <c r="J262" s="16">
        <f ca="1" t="shared" si="1961"/>
        <v>0.27780911965</v>
      </c>
      <c r="K262" s="17">
        <f ca="1">IF(J262&lt;=('Ejercicio 3 - TIR'!$D$18-'Ejercicio 3 - TIR'!$C$18)/('Ejercicio 3 - TIR'!$E$18-'Ejercicio 3 - TIR'!$C$18),'Ejercicio 3 - TIR'!$C$18+SQRT(('Ejercicio 3 - TIR'!$E$18-'Ejercicio 3 - TIR'!$C$18)*('Ejercicio 3 - TIR'!$D$18-'Ejercicio 3 - TIR'!$C$18)*J262),'Ejercicio 3 - TIR'!$E$18-SQRT(('Ejercicio 3 - TIR'!$E$18-'Ejercicio 3 - TIR'!$C$18)*('Ejercicio 3 - TIR'!$E$18-'Ejercicio 3 - TIR'!$D$18)*(1-J262)))</f>
        <v>36455.336393055</v>
      </c>
      <c r="L262" s="16">
        <f ca="1" t="shared" si="1961"/>
        <v>0.316093222339481</v>
      </c>
      <c r="M262" s="17">
        <f ca="1">IF(L262&lt;=('Ejercicio 3 - TIR'!$D$18-'Ejercicio 3 - TIR'!$C$18)/('Ejercicio 3 - TIR'!$E$18-'Ejercicio 3 - TIR'!$C$18),'Ejercicio 3 - TIR'!$C$18+SQRT(('Ejercicio 3 - TIR'!$E$18-'Ejercicio 3 - TIR'!$C$18)*('Ejercicio 3 - TIR'!$D$18-'Ejercicio 3 - TIR'!$C$18)*L262),'Ejercicio 3 - TIR'!$E$18-SQRT(('Ejercicio 3 - TIR'!$E$18-'Ejercicio 3 - TIR'!$C$18)*('Ejercicio 3 - TIR'!$E$18-'Ejercicio 3 - TIR'!$D$18)*(1-L262)))</f>
        <v>36885.781244777</v>
      </c>
      <c r="N262" s="16">
        <f ca="1" t="shared" ref="N262:R262" si="1962">RAND()</f>
        <v>0.803636850688948</v>
      </c>
      <c r="O262" s="17">
        <f ca="1">IF(N262&lt;=('Ejercicio 3 - TIR'!$D$18-'Ejercicio 3 - TIR'!$C$18)/('Ejercicio 3 - TIR'!$E$18-'Ejercicio 3 - TIR'!$C$18),'Ejercicio 3 - TIR'!$C$18+SQRT(('Ejercicio 3 - TIR'!$E$18-'Ejercicio 3 - TIR'!$C$18)*('Ejercicio 3 - TIR'!$D$18-'Ejercicio 3 - TIR'!$C$18)*N262),'Ejercicio 3 - TIR'!$E$18-SQRT(('Ejercicio 3 - TIR'!$E$18-'Ejercicio 3 - TIR'!$C$18)*('Ejercicio 3 - TIR'!$E$18-'Ejercicio 3 - TIR'!$D$18)*(1-N262)))</f>
        <v>41162.3918649335</v>
      </c>
      <c r="P262" s="16">
        <f ca="1" t="shared" si="1962"/>
        <v>0.377446612643451</v>
      </c>
      <c r="Q262" s="18">
        <f ca="1">IF(P262&lt;=('Ejercicio 3 - TIR'!$D$22-'Ejercicio 3 - TIR'!$C$22)/('Ejercicio 3 - TIR'!$E$22-'Ejercicio 3 - TIR'!$C$22),'Ejercicio 3 - TIR'!$C$22+SQRT(('Ejercicio 3 - TIR'!$E$22-'Ejercicio 3 - TIR'!$C$22)*('Ejercicio 3 - TIR'!$D$22-'Ejercicio 3 - TIR'!$C$22)*P262),'Ejercicio 3 - TIR'!$E$22-SQRT(('Ejercicio 3 - TIR'!$E$22-'Ejercicio 3 - TIR'!$C$22)*('Ejercicio 3 - TIR'!$E$22-'Ejercicio 3 - TIR'!$D$22)*(1-P262)))</f>
        <v>0.146065377472007</v>
      </c>
      <c r="R262" s="16">
        <f ca="1" t="shared" si="1962"/>
        <v>0.219778092681831</v>
      </c>
      <c r="S262" s="18">
        <f ca="1">IF(R262&lt;=('Ejercicio 3 - TIR'!$D$23-'Ejercicio 3 - TIR'!$C$23)/('Ejercicio 3 - TIR'!$E$23-'Ejercicio 3 - TIR'!$C$23),'Ejercicio 3 - TIR'!$C$23+SQRT(('Ejercicio 3 - TIR'!$E$23-'Ejercicio 3 - TIR'!$C$23)*('Ejercicio 3 - TIR'!$D$23-'Ejercicio 3 - TIR'!$C$23)*R262),'Ejercicio 3 - TIR'!$E$23-SQRT(('Ejercicio 3 - TIR'!$E$23-'Ejercicio 3 - TIR'!$C$23)*('Ejercicio 3 - TIR'!$E$23-'Ejercicio 3 - TIR'!$D$23)*(1-R262)))</f>
        <v>0.139889710073988</v>
      </c>
      <c r="T262" s="16">
        <f ca="1" t="shared" ref="T262:X262" si="1963">RAND()</f>
        <v>0.26269408288542</v>
      </c>
      <c r="U262" s="18">
        <f ca="1">IF(T262&lt;=('Ejercicio 3 - TIR'!$D$24-'Ejercicio 3 - TIR'!$C$24)/('Ejercicio 3 - TIR'!$E$24-'Ejercicio 3 - TIR'!$C$24),'Ejercicio 3 - TIR'!$C$24+SQRT(('Ejercicio 3 - TIR'!$E$24-'Ejercicio 3 - TIR'!$C$24)*('Ejercicio 3 - TIR'!$D$24-'Ejercicio 3 - TIR'!$C$24)*T262),'Ejercicio 3 - TIR'!$E$24-SQRT(('Ejercicio 3 - TIR'!$E$24-'Ejercicio 3 - TIR'!$C$24)*('Ejercicio 3 - TIR'!$E$24-'Ejercicio 3 - TIR'!$D$24)*(1-T262)))</f>
        <v>0.173487391810488</v>
      </c>
      <c r="V262" s="16">
        <f ca="1" t="shared" si="1963"/>
        <v>0.0415027048687788</v>
      </c>
      <c r="W262" s="18">
        <f ca="1">IF(V262&lt;=('Ejercicio 3 - TIR'!$D$25-'Ejercicio 3 - TIR'!$C$25)/('Ejercicio 3 - TIR'!$E$25-'Ejercicio 3 - TIR'!$C$25),'Ejercicio 3 - TIR'!$C$25+SQRT(('Ejercicio 3 - TIR'!$E$25-'Ejercicio 3 - TIR'!$C$25)*('Ejercicio 3 - TIR'!$D$25-'Ejercicio 3 - TIR'!$C$25)*V262),'Ejercicio 3 - TIR'!$E$25-SQRT(('Ejercicio 3 - TIR'!$E$25-'Ejercicio 3 - TIR'!$C$25)*('Ejercicio 3 - TIR'!$E$25-'Ejercicio 3 - TIR'!$D$25)*(1-V262)))</f>
        <v>0.187622583998638</v>
      </c>
      <c r="X262" s="16">
        <f ca="1" t="shared" si="1963"/>
        <v>0.832425410642577</v>
      </c>
      <c r="Y262" s="18">
        <f ca="1">IF(X262&lt;=('Ejercicio 3 - TIR'!$D$26-'Ejercicio 3 - TIR'!$C$26)/('Ejercicio 3 - TIR'!$E$26-'Ejercicio 3 - TIR'!$C$26),'Ejercicio 3 - TIR'!$C$26+SQRT(('Ejercicio 3 - TIR'!$E$26-'Ejercicio 3 - TIR'!$C$26)*('Ejercicio 3 - TIR'!$D$26-'Ejercicio 3 - TIR'!$C$26)*X262),'Ejercicio 3 - TIR'!$E$26-SQRT(('Ejercicio 3 - TIR'!$E$26-'Ejercicio 3 - TIR'!$C$26)*('Ejercicio 3 - TIR'!$E$26-'Ejercicio 3 - TIR'!$D$26)*(1-X262)))</f>
        <v>0.249918397939437</v>
      </c>
      <c r="Z262" s="16">
        <f ca="1" t="shared" si="1908"/>
        <v>1.14606537747201</v>
      </c>
      <c r="AA262" s="16">
        <f ca="1" t="shared" si="1909"/>
        <v>1.3063881308524</v>
      </c>
      <c r="AB262" s="16">
        <f ca="1" t="shared" si="1910"/>
        <v>1.53303000036616</v>
      </c>
      <c r="AC262" s="16">
        <f ca="1" t="shared" si="1911"/>
        <v>1.8206610503823</v>
      </c>
      <c r="AD262" s="16">
        <f ca="1" t="shared" si="1912"/>
        <v>2.27567774328457</v>
      </c>
      <c r="AE262" s="15">
        <f ca="1" t="shared" si="1913"/>
        <v>5418.77986084876</v>
      </c>
      <c r="AF262" s="15">
        <f ca="1" t="shared" si="1914"/>
        <v>6176.81140453766</v>
      </c>
      <c r="AG262" s="15">
        <f ca="1" t="shared" si="1915"/>
        <v>7248.41030481618</v>
      </c>
      <c r="AH262" s="15">
        <f ca="1" t="shared" si="1916"/>
        <v>8608.37577608814</v>
      </c>
      <c r="AI262" s="15">
        <f ca="1" t="shared" si="1917"/>
        <v>10759.7672589087</v>
      </c>
      <c r="AJ262" s="17">
        <f ca="1" t="shared" si="1918"/>
        <v>49457.4102478805</v>
      </c>
      <c r="AK262" s="17">
        <f ca="1" t="shared" si="1919"/>
        <v>47559.5047532651</v>
      </c>
      <c r="AL262" s="17">
        <f ca="1" t="shared" si="1920"/>
        <v>55887.1243639937</v>
      </c>
      <c r="AM262" s="17">
        <f ca="1" t="shared" si="1921"/>
        <v>67156.5052252872</v>
      </c>
      <c r="AN262" s="17">
        <f ca="1" t="shared" si="1922"/>
        <v>93672.3390273869</v>
      </c>
      <c r="AO262" s="17">
        <f ca="1">C262/'Ejercicio 3 - TIR'!$D$7</f>
        <v>15992.6587894067</v>
      </c>
      <c r="AP262" s="17">
        <f ca="1" t="shared" si="1923"/>
        <v>33464.7514584738</v>
      </c>
      <c r="AQ262" s="17">
        <f ca="1" t="shared" si="1924"/>
        <v>31566.8459638584</v>
      </c>
      <c r="AR262" s="17">
        <f ca="1" t="shared" si="1925"/>
        <v>39894.465574587</v>
      </c>
      <c r="AS262" s="17">
        <f ca="1" t="shared" si="1926"/>
        <v>51163.8464358805</v>
      </c>
      <c r="AT262" s="17">
        <f ca="1" t="shared" si="1927"/>
        <v>77679.6802379803</v>
      </c>
      <c r="AU262" s="17">
        <f ca="1">AP262*'Ejercicio 3 - TIR'!$D$5</f>
        <v>16732.3757292369</v>
      </c>
      <c r="AV262" s="17">
        <f ca="1">AQ262*'Ejercicio 3 - TIR'!$D$5</f>
        <v>15783.4229819292</v>
      </c>
      <c r="AW262" s="17">
        <f ca="1">AR262*'Ejercicio 3 - TIR'!$D$5</f>
        <v>19947.2327872935</v>
      </c>
      <c r="AX262" s="17">
        <f ca="1">AS262*'Ejercicio 3 - TIR'!$D$5</f>
        <v>25581.9232179403</v>
      </c>
      <c r="AY262" s="17">
        <f ca="1">AT262*'Ejercicio 3 - TIR'!$D$5</f>
        <v>38839.8401189901</v>
      </c>
      <c r="AZ262" s="17">
        <f ca="1" t="shared" ref="AZ262:BD262" si="1964">AJ262-AU262-AE262</f>
        <v>27306.2546577948</v>
      </c>
      <c r="BA262" s="17">
        <f ca="1" t="shared" si="1964"/>
        <v>25599.2703667982</v>
      </c>
      <c r="BB262" s="17">
        <f ca="1" t="shared" si="1964"/>
        <v>28691.481271884</v>
      </c>
      <c r="BC262" s="17">
        <f ca="1" t="shared" si="1964"/>
        <v>32966.2062312588</v>
      </c>
      <c r="BD262" s="17">
        <f ca="1" t="shared" si="1964"/>
        <v>44072.7316494881</v>
      </c>
      <c r="BE262" s="17">
        <f ca="1" t="shared" ref="BE262:BI262" si="1965">AZ262/Z262</f>
        <v>23826.0881050495</v>
      </c>
      <c r="BF262" s="17">
        <f ca="1" t="shared" si="1965"/>
        <v>19595.4554104032</v>
      </c>
      <c r="BG262" s="17">
        <f ca="1" t="shared" si="1965"/>
        <v>18715.5380292826</v>
      </c>
      <c r="BH262" s="17">
        <f ca="1" t="shared" si="1965"/>
        <v>18106.7235026183</v>
      </c>
      <c r="BI262" s="17">
        <f ca="1" t="shared" si="1965"/>
        <v>19366.859732027</v>
      </c>
      <c r="BJ262" s="17">
        <f ca="1" t="shared" si="1930"/>
        <v>84423.8171873103</v>
      </c>
      <c r="BK262" s="17">
        <f ca="1" t="shared" si="1931"/>
        <v>36394.1376629972</v>
      </c>
      <c r="BL262" s="17">
        <f ca="1" t="shared" si="1932"/>
        <v>120817.954850307</v>
      </c>
      <c r="BM262" s="17">
        <f ca="1">BK262*'Ejercicio 3 - TIR'!$D$5</f>
        <v>18197.0688314986</v>
      </c>
      <c r="BN262" s="17">
        <f ca="1" t="shared" si="1933"/>
        <v>102620.886018809</v>
      </c>
      <c r="BO262" s="17">
        <f ca="1" t="shared" si="1934"/>
        <v>45094.6476589837</v>
      </c>
      <c r="BP262" s="17">
        <f ca="1" t="shared" si="1935"/>
        <v>-117061.612211314</v>
      </c>
      <c r="BQ262" s="17">
        <f ca="1" t="shared" ref="BQ262:BT262" si="1966">BE262</f>
        <v>23826.0881050495</v>
      </c>
      <c r="BR262" s="17">
        <f ca="1" t="shared" si="1966"/>
        <v>19595.4554104032</v>
      </c>
      <c r="BS262" s="17">
        <f ca="1" t="shared" si="1966"/>
        <v>18715.5380292826</v>
      </c>
      <c r="BT262" s="17">
        <f ca="1" t="shared" si="1966"/>
        <v>18106.7235026183</v>
      </c>
      <c r="BU262" s="17">
        <f ca="1" t="shared" si="1937"/>
        <v>64461.5073910107</v>
      </c>
      <c r="BV262" s="19">
        <f ca="1" t="shared" si="1938"/>
        <v>6.28657970223507</v>
      </c>
    </row>
    <row r="263" ht="15" customHeight="1" spans="1:74">
      <c r="A263" s="15">
        <v>262</v>
      </c>
      <c r="B263" s="16">
        <f ca="1" t="shared" ref="B263:F263" si="1967">RAND()</f>
        <v>0.558989707630184</v>
      </c>
      <c r="C263" s="17">
        <f ca="1">IF(B263&lt;=('Ejercicio 3 - TIR'!$D$13-'Ejercicio 3 - TIR'!$C$13)/('Ejercicio 3 - TIR'!$E$13-'Ejercicio 3 - TIR'!$C$13),'Ejercicio 3 - TIR'!$C$13+SQRT(('Ejercicio 3 - TIR'!$E$13-'Ejercicio 3 - TIR'!$C$13)*('Ejercicio 3 - TIR'!$D$13-'Ejercicio 3 - TIR'!$C$13)*B263),'Ejercicio 3 - TIR'!$E$13-SQRT(('Ejercicio 3 - TIR'!$E$13-'Ejercicio 3 - TIR'!$C$13)*('Ejercicio 3 - TIR'!$E$13-'Ejercicio 3 - TIR'!$D$13)*(1-B263)))</f>
        <v>76995.3841404865</v>
      </c>
      <c r="D263" s="16">
        <f ca="1" t="shared" si="1967"/>
        <v>0.131557001822879</v>
      </c>
      <c r="E263" s="17">
        <f ca="1">IF(D263&lt;=('Ejercicio 3 - TIR'!$D$14-'Ejercicio 3 - TIR'!$C$14)/('Ejercicio 3 - TIR'!$E$14-'Ejercicio 3 - TIR'!$C$14),'Ejercicio 3 - TIR'!$C$14+SQRT(('Ejercicio 3 - TIR'!$E$14-'Ejercicio 3 - TIR'!$C$14)*('Ejercicio 3 - TIR'!$D$14-'Ejercicio 3 - TIR'!$C$14)*D263),'Ejercicio 3 - TIR'!$E$14-SQRT(('Ejercicio 3 - TIR'!$E$14-'Ejercicio 3 - TIR'!$C$14)*('Ejercicio 3 - TIR'!$E$14-'Ejercicio 3 - TIR'!$D$14)*(1-D263)))</f>
        <v>28141.1423299042</v>
      </c>
      <c r="F263" s="16">
        <f ca="1" t="shared" si="1967"/>
        <v>0.780200305081162</v>
      </c>
      <c r="G263" s="17">
        <f ca="1">IF(F263&lt;=('Ejercicio 3 - TIR'!$D$18-'Ejercicio 3 - TIR'!$C$18)/('Ejercicio 3 - TIR'!$E$18-'Ejercicio 3 - TIR'!$C$18),'Ejercicio 3 - TIR'!$C$18+SQRT(('Ejercicio 3 - TIR'!$E$18-'Ejercicio 3 - TIR'!$C$18)*('Ejercicio 3 - TIR'!$D$18-'Ejercicio 3 - TIR'!$C$18)*F263),'Ejercicio 3 - TIR'!$E$18-SQRT(('Ejercicio 3 - TIR'!$E$18-'Ejercicio 3 - TIR'!$C$18)*('Ejercicio 3 - TIR'!$E$18-'Ejercicio 3 - TIR'!$D$18)*(1-F263)))</f>
        <v>40939.8304076168</v>
      </c>
      <c r="H263" s="16">
        <f ca="1" t="shared" ref="H263:L263" si="1968">RAND()</f>
        <v>0.533776220711828</v>
      </c>
      <c r="I263" s="17">
        <f ca="1">IF(H263&lt;=('Ejercicio 3 - TIR'!$D$18-'Ejercicio 3 - TIR'!$C$18)/('Ejercicio 3 - TIR'!$E$18-'Ejercicio 3 - TIR'!$C$18),'Ejercicio 3 - TIR'!$C$18+SQRT(('Ejercicio 3 - TIR'!$E$18-'Ejercicio 3 - TIR'!$C$18)*('Ejercicio 3 - TIR'!$D$18-'Ejercicio 3 - TIR'!$C$18)*H263),'Ejercicio 3 - TIR'!$E$18-SQRT(('Ejercicio 3 - TIR'!$E$18-'Ejercicio 3 - TIR'!$C$18)*('Ejercicio 3 - TIR'!$E$18-'Ejercicio 3 - TIR'!$D$18)*(1-H263)))</f>
        <v>38947.9848629048</v>
      </c>
      <c r="J263" s="16">
        <f ca="1" t="shared" si="1968"/>
        <v>0.844103567231531</v>
      </c>
      <c r="K263" s="17">
        <f ca="1">IF(J263&lt;=('Ejercicio 3 - TIR'!$D$18-'Ejercicio 3 - TIR'!$C$18)/('Ejercicio 3 - TIR'!$E$18-'Ejercicio 3 - TIR'!$C$18),'Ejercicio 3 - TIR'!$C$18+SQRT(('Ejercicio 3 - TIR'!$E$18-'Ejercicio 3 - TIR'!$C$18)*('Ejercicio 3 - TIR'!$D$18-'Ejercicio 3 - TIR'!$C$18)*J263),'Ejercicio 3 - TIR'!$E$18-SQRT(('Ejercicio 3 - TIR'!$E$18-'Ejercicio 3 - TIR'!$C$18)*('Ejercicio 3 - TIR'!$E$18-'Ejercicio 3 - TIR'!$D$18)*(1-J263)))</f>
        <v>41580.6093441031</v>
      </c>
      <c r="L263" s="16">
        <f ca="1" t="shared" si="1968"/>
        <v>0.452352901057495</v>
      </c>
      <c r="M263" s="17">
        <f ca="1">IF(L263&lt;=('Ejercicio 3 - TIR'!$D$18-'Ejercicio 3 - TIR'!$C$18)/('Ejercicio 3 - TIR'!$E$18-'Ejercicio 3 - TIR'!$C$18),'Ejercicio 3 - TIR'!$C$18+SQRT(('Ejercicio 3 - TIR'!$E$18-'Ejercicio 3 - TIR'!$C$18)*('Ejercicio 3 - TIR'!$D$18-'Ejercicio 3 - TIR'!$C$18)*L263),'Ejercicio 3 - TIR'!$E$18-SQRT(('Ejercicio 3 - TIR'!$E$18-'Ejercicio 3 - TIR'!$C$18)*('Ejercicio 3 - TIR'!$E$18-'Ejercicio 3 - TIR'!$D$18)*(1-L263)))</f>
        <v>38237.2893089064</v>
      </c>
      <c r="N263" s="16">
        <f ca="1" t="shared" ref="N263:R263" si="1969">RAND()</f>
        <v>0.941804046220066</v>
      </c>
      <c r="O263" s="17">
        <f ca="1">IF(N263&lt;=('Ejercicio 3 - TIR'!$D$18-'Ejercicio 3 - TIR'!$C$18)/('Ejercicio 3 - TIR'!$E$18-'Ejercicio 3 - TIR'!$C$18),'Ejercicio 3 - TIR'!$C$18+SQRT(('Ejercicio 3 - TIR'!$E$18-'Ejercicio 3 - TIR'!$C$18)*('Ejercicio 3 - TIR'!$D$18-'Ejercicio 3 - TIR'!$C$18)*N263),'Ejercicio 3 - TIR'!$E$18-SQRT(('Ejercicio 3 - TIR'!$E$18-'Ejercicio 3 - TIR'!$C$18)*('Ejercicio 3 - TIR'!$E$18-'Ejercicio 3 - TIR'!$D$18)*(1-N263)))</f>
        <v>42910.8143851024</v>
      </c>
      <c r="P263" s="16">
        <f ca="1" t="shared" si="1969"/>
        <v>0.0833073655294398</v>
      </c>
      <c r="Q263" s="18">
        <f ca="1">IF(P263&lt;=('Ejercicio 3 - TIR'!$D$22-'Ejercicio 3 - TIR'!$C$22)/('Ejercicio 3 - TIR'!$E$22-'Ejercicio 3 - TIR'!$C$22),'Ejercicio 3 - TIR'!$C$22+SQRT(('Ejercicio 3 - TIR'!$E$22-'Ejercicio 3 - TIR'!$C$22)*('Ejercicio 3 - TIR'!$D$22-'Ejercicio 3 - TIR'!$C$22)*P263),'Ejercicio 3 - TIR'!$E$22-SQRT(('Ejercicio 3 - TIR'!$E$22-'Ejercicio 3 - TIR'!$C$22)*('Ejercicio 3 - TIR'!$E$22-'Ejercicio 3 - TIR'!$D$22)*(1-P263)))</f>
        <v>0.132245540329156</v>
      </c>
      <c r="R263" s="16">
        <f ca="1" t="shared" si="1969"/>
        <v>0.860756974944838</v>
      </c>
      <c r="S263" s="18">
        <f ca="1">IF(R263&lt;=('Ejercicio 3 - TIR'!$D$23-'Ejercicio 3 - TIR'!$C$23)/('Ejercicio 3 - TIR'!$E$23-'Ejercicio 3 - TIR'!$C$23),'Ejercicio 3 - TIR'!$C$23+SQRT(('Ejercicio 3 - TIR'!$E$23-'Ejercicio 3 - TIR'!$C$23)*('Ejercicio 3 - TIR'!$D$23-'Ejercicio 3 - TIR'!$C$23)*R263),'Ejercicio 3 - TIR'!$E$23-SQRT(('Ejercicio 3 - TIR'!$E$23-'Ejercicio 3 - TIR'!$C$23)*('Ejercicio 3 - TIR'!$E$23-'Ejercicio 3 - TIR'!$D$23)*(1-R263)))</f>
        <v>0.164168466748312</v>
      </c>
      <c r="T263" s="16">
        <f ca="1" t="shared" ref="T263:X263" si="1970">RAND()</f>
        <v>0.967408824763678</v>
      </c>
      <c r="U263" s="18">
        <f ca="1">IF(T263&lt;=('Ejercicio 3 - TIR'!$D$24-'Ejercicio 3 - TIR'!$C$24)/('Ejercicio 3 - TIR'!$E$24-'Ejercicio 3 - TIR'!$C$24),'Ejercicio 3 - TIR'!$C$24+SQRT(('Ejercicio 3 - TIR'!$E$24-'Ejercicio 3 - TIR'!$C$24)*('Ejercicio 3 - TIR'!$D$24-'Ejercicio 3 - TIR'!$C$24)*T263),'Ejercicio 3 - TIR'!$E$24-SQRT(('Ejercicio 3 - TIR'!$E$24-'Ejercicio 3 - TIR'!$C$24)*('Ejercicio 3 - TIR'!$E$24-'Ejercicio 3 - TIR'!$D$24)*(1-T263)))</f>
        <v>0.210447236490852</v>
      </c>
      <c r="V263" s="16">
        <f ca="1" t="shared" si="1970"/>
        <v>0.51692926443705</v>
      </c>
      <c r="W263" s="18">
        <f ca="1">IF(V263&lt;=('Ejercicio 3 - TIR'!$D$25-'Ejercicio 3 - TIR'!$C$25)/('Ejercicio 3 - TIR'!$E$25-'Ejercicio 3 - TIR'!$C$25),'Ejercicio 3 - TIR'!$C$25+SQRT(('Ejercicio 3 - TIR'!$E$25-'Ejercicio 3 - TIR'!$C$25)*('Ejercicio 3 - TIR'!$D$25-'Ejercicio 3 - TIR'!$C$25)*V263),'Ejercicio 3 - TIR'!$E$25-SQRT(('Ejercicio 3 - TIR'!$E$25-'Ejercicio 3 - TIR'!$C$25)*('Ejercicio 3 - TIR'!$E$25-'Ejercicio 3 - TIR'!$D$25)*(1-V263)))</f>
        <v>0.208881298969078</v>
      </c>
      <c r="X263" s="16">
        <f ca="1" t="shared" si="1970"/>
        <v>0.641139907650951</v>
      </c>
      <c r="Y263" s="18">
        <f ca="1">IF(X263&lt;=('Ejercicio 3 - TIR'!$D$26-'Ejercicio 3 - TIR'!$C$26)/('Ejercicio 3 - TIR'!$E$26-'Ejercicio 3 - TIR'!$C$26),'Ejercicio 3 - TIR'!$C$26+SQRT(('Ejercicio 3 - TIR'!$E$26-'Ejercicio 3 - TIR'!$C$26)*('Ejercicio 3 - TIR'!$D$26-'Ejercicio 3 - TIR'!$C$26)*X263),'Ejercicio 3 - TIR'!$E$26-SQRT(('Ejercicio 3 - TIR'!$E$26-'Ejercicio 3 - TIR'!$C$26)*('Ejercicio 3 - TIR'!$E$26-'Ejercicio 3 - TIR'!$D$26)*(1-X263)))</f>
        <v>0.235979044777687</v>
      </c>
      <c r="Z263" s="16">
        <f ca="1" t="shared" si="1908"/>
        <v>1.13224554032916</v>
      </c>
      <c r="AA263" s="16">
        <f ca="1" t="shared" si="1909"/>
        <v>1.31812455466761</v>
      </c>
      <c r="AB263" s="16">
        <f ca="1" t="shared" si="1910"/>
        <v>1.59552022454814</v>
      </c>
      <c r="AC263" s="16">
        <f ca="1" t="shared" si="1911"/>
        <v>1.92879456158319</v>
      </c>
      <c r="AD263" s="16">
        <f ca="1" t="shared" si="1912"/>
        <v>2.38394965979799</v>
      </c>
      <c r="AE263" s="15">
        <f ca="1" t="shared" si="1913"/>
        <v>3721.54057289787</v>
      </c>
      <c r="AF263" s="15">
        <f ca="1" t="shared" si="1914"/>
        <v>4332.50018269215</v>
      </c>
      <c r="AG263" s="15">
        <f ca="1" t="shared" si="1915"/>
        <v>5244.26287323582</v>
      </c>
      <c r="AH263" s="15">
        <f ca="1" t="shared" si="1916"/>
        <v>6339.69131433263</v>
      </c>
      <c r="AI263" s="15">
        <f ca="1" t="shared" si="1917"/>
        <v>7835.72561487425</v>
      </c>
      <c r="AJ263" s="17">
        <f ca="1" t="shared" si="1918"/>
        <v>46353.9404008562</v>
      </c>
      <c r="AK263" s="17">
        <f ca="1" t="shared" si="1919"/>
        <v>51338.2952026172</v>
      </c>
      <c r="AL263" s="17">
        <f ca="1" t="shared" si="1920"/>
        <v>66342.7031575519</v>
      </c>
      <c r="AM263" s="17">
        <f ca="1" t="shared" si="1921"/>
        <v>73751.8756687019</v>
      </c>
      <c r="AN263" s="17">
        <f ca="1" t="shared" si="1922"/>
        <v>102297.22135502</v>
      </c>
      <c r="AO263" s="17">
        <f ca="1">C263/'Ejercicio 3 - TIR'!$D$7</f>
        <v>15399.0768280973</v>
      </c>
      <c r="AP263" s="17">
        <f ca="1" t="shared" si="1923"/>
        <v>30954.8635727588</v>
      </c>
      <c r="AQ263" s="17">
        <f ca="1" t="shared" si="1924"/>
        <v>35939.2183745199</v>
      </c>
      <c r="AR263" s="17">
        <f ca="1" t="shared" si="1925"/>
        <v>50943.6263294546</v>
      </c>
      <c r="AS263" s="17">
        <f ca="1" t="shared" si="1926"/>
        <v>58352.7988406046</v>
      </c>
      <c r="AT263" s="17">
        <f ca="1" t="shared" si="1927"/>
        <v>86898.1445269224</v>
      </c>
      <c r="AU263" s="17">
        <f ca="1">AP263*'Ejercicio 3 - TIR'!$D$5</f>
        <v>15477.4317863794</v>
      </c>
      <c r="AV263" s="17">
        <f ca="1">AQ263*'Ejercicio 3 - TIR'!$D$5</f>
        <v>17969.6091872599</v>
      </c>
      <c r="AW263" s="17">
        <f ca="1">AR263*'Ejercicio 3 - TIR'!$D$5</f>
        <v>25471.8131647273</v>
      </c>
      <c r="AX263" s="17">
        <f ca="1">AS263*'Ejercicio 3 - TIR'!$D$5</f>
        <v>29176.3994203023</v>
      </c>
      <c r="AY263" s="17">
        <f ca="1">AT263*'Ejercicio 3 - TIR'!$D$5</f>
        <v>43449.0722634612</v>
      </c>
      <c r="AZ263" s="17">
        <f ca="1" t="shared" ref="AZ263:BD263" si="1971">AJ263-AU263-AE263</f>
        <v>27154.9680415789</v>
      </c>
      <c r="BA263" s="17">
        <f ca="1" t="shared" si="1971"/>
        <v>29036.1858326651</v>
      </c>
      <c r="BB263" s="17">
        <f ca="1" t="shared" si="1971"/>
        <v>35626.6271195888</v>
      </c>
      <c r="BC263" s="17">
        <f ca="1" t="shared" si="1971"/>
        <v>38235.784934067</v>
      </c>
      <c r="BD263" s="17">
        <f ca="1" t="shared" si="1971"/>
        <v>51012.4234766842</v>
      </c>
      <c r="BE263" s="17">
        <f ca="1" t="shared" ref="BE263:BI263" si="1972">AZ263/Z263</f>
        <v>23983.285492725</v>
      </c>
      <c r="BF263" s="17">
        <f ca="1" t="shared" si="1972"/>
        <v>22028.4082637298</v>
      </c>
      <c r="BG263" s="17">
        <f ca="1" t="shared" si="1972"/>
        <v>22329.1604653137</v>
      </c>
      <c r="BH263" s="17">
        <f ca="1" t="shared" si="1972"/>
        <v>19823.6689876823</v>
      </c>
      <c r="BI263" s="17">
        <f ca="1" t="shared" si="1972"/>
        <v>21398.2804825698</v>
      </c>
      <c r="BJ263" s="17">
        <f ca="1" t="shared" si="1930"/>
        <v>67087.066683702</v>
      </c>
      <c r="BK263" s="17">
        <f ca="1" t="shared" si="1931"/>
        <v>36710.6239655457</v>
      </c>
      <c r="BL263" s="17">
        <f ca="1" t="shared" si="1932"/>
        <v>103797.690649248</v>
      </c>
      <c r="BM263" s="17">
        <f ca="1">BK263*'Ejercicio 3 - TIR'!$D$5</f>
        <v>18355.3119827729</v>
      </c>
      <c r="BN263" s="17">
        <f ca="1" t="shared" si="1933"/>
        <v>85442.3786664749</v>
      </c>
      <c r="BO263" s="17">
        <f ca="1" t="shared" si="1934"/>
        <v>35840.6807439528</v>
      </c>
      <c r="BP263" s="17">
        <f ca="1" t="shared" si="1935"/>
        <v>-105136.526470391</v>
      </c>
      <c r="BQ263" s="17">
        <f ca="1" t="shared" ref="BQ263:BT263" si="1973">BE263</f>
        <v>23983.285492725</v>
      </c>
      <c r="BR263" s="17">
        <f ca="1" t="shared" si="1973"/>
        <v>22028.4082637298</v>
      </c>
      <c r="BS263" s="17">
        <f ca="1" t="shared" si="1973"/>
        <v>22329.1604653137</v>
      </c>
      <c r="BT263" s="17">
        <f ca="1" t="shared" si="1973"/>
        <v>19823.6689876823</v>
      </c>
      <c r="BU263" s="17">
        <f ca="1" t="shared" si="1937"/>
        <v>57238.9612265226</v>
      </c>
      <c r="BV263" s="19">
        <f ca="1" t="shared" si="1938"/>
        <v>10.2367376055149</v>
      </c>
    </row>
    <row r="264" ht="15" customHeight="1" spans="1:74">
      <c r="A264" s="15">
        <v>263</v>
      </c>
      <c r="B264" s="16">
        <f ca="1" t="shared" ref="B264:F264" si="1974">RAND()</f>
        <v>0.358999720286044</v>
      </c>
      <c r="C264" s="17">
        <f ca="1">IF(B264&lt;=('Ejercicio 3 - TIR'!$D$13-'Ejercicio 3 - TIR'!$C$13)/('Ejercicio 3 - TIR'!$E$13-'Ejercicio 3 - TIR'!$C$13),'Ejercicio 3 - TIR'!$C$13+SQRT(('Ejercicio 3 - TIR'!$E$13-'Ejercicio 3 - TIR'!$C$13)*('Ejercicio 3 - TIR'!$D$13-'Ejercicio 3 - TIR'!$C$13)*B264),'Ejercicio 3 - TIR'!$E$13-SQRT(('Ejercicio 3 - TIR'!$E$13-'Ejercicio 3 - TIR'!$C$13)*('Ejercicio 3 - TIR'!$E$13-'Ejercicio 3 - TIR'!$D$13)*(1-B264)))</f>
        <v>72265.5388432235</v>
      </c>
      <c r="D264" s="16">
        <f ca="1" t="shared" si="1974"/>
        <v>0.209093442726861</v>
      </c>
      <c r="E264" s="17">
        <f ca="1">IF(D264&lt;=('Ejercicio 3 - TIR'!$D$14-'Ejercicio 3 - TIR'!$C$14)/('Ejercicio 3 - TIR'!$E$14-'Ejercicio 3 - TIR'!$C$14),'Ejercicio 3 - TIR'!$C$14+SQRT(('Ejercicio 3 - TIR'!$E$14-'Ejercicio 3 - TIR'!$C$14)*('Ejercicio 3 - TIR'!$D$14-'Ejercicio 3 - TIR'!$C$14)*D264),'Ejercicio 3 - TIR'!$E$14-SQRT(('Ejercicio 3 - TIR'!$E$14-'Ejercicio 3 - TIR'!$C$14)*('Ejercicio 3 - TIR'!$E$14-'Ejercicio 3 - TIR'!$D$14)*(1-D264)))</f>
        <v>28960.0515406387</v>
      </c>
      <c r="F264" s="16">
        <f ca="1" t="shared" si="1974"/>
        <v>0.124737712730362</v>
      </c>
      <c r="G264" s="17">
        <f ca="1">IF(F264&lt;=('Ejercicio 3 - TIR'!$D$18-'Ejercicio 3 - TIR'!$C$18)/('Ejercicio 3 - TIR'!$E$18-'Ejercicio 3 - TIR'!$C$18),'Ejercicio 3 - TIR'!$C$18+SQRT(('Ejercicio 3 - TIR'!$E$18-'Ejercicio 3 - TIR'!$C$18)*('Ejercicio 3 - TIR'!$D$18-'Ejercicio 3 - TIR'!$C$18)*F264),'Ejercicio 3 - TIR'!$E$18-SQRT(('Ejercicio 3 - TIR'!$E$18-'Ejercicio 3 - TIR'!$C$18)*('Ejercicio 3 - TIR'!$E$18-'Ejercicio 3 - TIR'!$D$18)*(1-F264)))</f>
        <v>34325.5816845315</v>
      </c>
      <c r="H264" s="16">
        <f ca="1" t="shared" ref="H264:L264" si="1975">RAND()</f>
        <v>0.565269138946142</v>
      </c>
      <c r="I264" s="17">
        <f ca="1">IF(H264&lt;=('Ejercicio 3 - TIR'!$D$18-'Ejercicio 3 - TIR'!$C$18)/('Ejercicio 3 - TIR'!$E$18-'Ejercicio 3 - TIR'!$C$18),'Ejercicio 3 - TIR'!$C$18+SQRT(('Ejercicio 3 - TIR'!$E$18-'Ejercicio 3 - TIR'!$C$18)*('Ejercicio 3 - TIR'!$D$18-'Ejercicio 3 - TIR'!$C$18)*H264),'Ejercicio 3 - TIR'!$E$18-SQRT(('Ejercicio 3 - TIR'!$E$18-'Ejercicio 3 - TIR'!$C$18)*('Ejercicio 3 - TIR'!$E$18-'Ejercicio 3 - TIR'!$D$18)*(1-H264)))</f>
        <v>39208.1687018604</v>
      </c>
      <c r="J264" s="16">
        <f ca="1" t="shared" si="1975"/>
        <v>0.790577748665655</v>
      </c>
      <c r="K264" s="17">
        <f ca="1">IF(J264&lt;=('Ejercicio 3 - TIR'!$D$18-'Ejercicio 3 - TIR'!$C$18)/('Ejercicio 3 - TIR'!$E$18-'Ejercicio 3 - TIR'!$C$18),'Ejercicio 3 - TIR'!$C$18+SQRT(('Ejercicio 3 - TIR'!$E$18-'Ejercicio 3 - TIR'!$C$18)*('Ejercicio 3 - TIR'!$D$18-'Ejercicio 3 - TIR'!$C$18)*J264),'Ejercicio 3 - TIR'!$E$18-SQRT(('Ejercicio 3 - TIR'!$E$18-'Ejercicio 3 - TIR'!$C$18)*('Ejercicio 3 - TIR'!$E$18-'Ejercicio 3 - TIR'!$D$18)*(1-J264)))</f>
        <v>41036.8360051499</v>
      </c>
      <c r="L264" s="16">
        <f ca="1" t="shared" si="1975"/>
        <v>0.583029165585023</v>
      </c>
      <c r="M264" s="17">
        <f ca="1">IF(L264&lt;=('Ejercicio 3 - TIR'!$D$18-'Ejercicio 3 - TIR'!$C$18)/('Ejercicio 3 - TIR'!$E$18-'Ejercicio 3 - TIR'!$C$18),'Ejercicio 3 - TIR'!$C$18+SQRT(('Ejercicio 3 - TIR'!$E$18-'Ejercicio 3 - TIR'!$C$18)*('Ejercicio 3 - TIR'!$D$18-'Ejercicio 3 - TIR'!$C$18)*L264),'Ejercicio 3 - TIR'!$E$18-SQRT(('Ejercicio 3 - TIR'!$E$18-'Ejercicio 3 - TIR'!$C$18)*('Ejercicio 3 - TIR'!$E$18-'Ejercicio 3 - TIR'!$D$18)*(1-L264)))</f>
        <v>39351.7043814352</v>
      </c>
      <c r="N264" s="16">
        <f ca="1" t="shared" ref="N264:R264" si="1976">RAND()</f>
        <v>0.663046664988621</v>
      </c>
      <c r="O264" s="17">
        <f ca="1">IF(N264&lt;=('Ejercicio 3 - TIR'!$D$18-'Ejercicio 3 - TIR'!$C$18)/('Ejercicio 3 - TIR'!$E$18-'Ejercicio 3 - TIR'!$C$18),'Ejercicio 3 - TIR'!$C$18+SQRT(('Ejercicio 3 - TIR'!$E$18-'Ejercicio 3 - TIR'!$C$18)*('Ejercicio 3 - TIR'!$D$18-'Ejercicio 3 - TIR'!$C$18)*N264),'Ejercicio 3 - TIR'!$E$18-SQRT(('Ejercicio 3 - TIR'!$E$18-'Ejercicio 3 - TIR'!$C$18)*('Ejercicio 3 - TIR'!$E$18-'Ejercicio 3 - TIR'!$D$18)*(1-N264)))</f>
        <v>39972.8130308501</v>
      </c>
      <c r="P264" s="16">
        <f ca="1" t="shared" si="1976"/>
        <v>0.693924301226623</v>
      </c>
      <c r="Q264" s="18">
        <f ca="1">IF(P264&lt;=('Ejercicio 3 - TIR'!$D$22-'Ejercicio 3 - TIR'!$C$22)/('Ejercicio 3 - TIR'!$E$22-'Ejercicio 3 - TIR'!$C$22),'Ejercicio 3 - TIR'!$C$22+SQRT(('Ejercicio 3 - TIR'!$E$22-'Ejercicio 3 - TIR'!$C$22)*('Ejercicio 3 - TIR'!$D$22-'Ejercicio 3 - TIR'!$C$22)*P264),'Ejercicio 3 - TIR'!$E$22-SQRT(('Ejercicio 3 - TIR'!$E$22-'Ejercicio 3 - TIR'!$C$22)*('Ejercicio 3 - TIR'!$E$22-'Ejercicio 3 - TIR'!$D$22)*(1-P264)))</f>
        <v>0.156527968605336</v>
      </c>
      <c r="R264" s="16">
        <f ca="1" t="shared" si="1976"/>
        <v>0.516935327946605</v>
      </c>
      <c r="S264" s="18">
        <f ca="1">IF(R264&lt;=('Ejercicio 3 - TIR'!$D$23-'Ejercicio 3 - TIR'!$C$23)/('Ejercicio 3 - TIR'!$E$23-'Ejercicio 3 - TIR'!$C$23),'Ejercicio 3 - TIR'!$C$23+SQRT(('Ejercicio 3 - TIR'!$E$23-'Ejercicio 3 - TIR'!$C$23)*('Ejercicio 3 - TIR'!$D$23-'Ejercicio 3 - TIR'!$C$23)*R264),'Ejercicio 3 - TIR'!$E$23-SQRT(('Ejercicio 3 - TIR'!$E$23-'Ejercicio 3 - TIR'!$C$23)*('Ejercicio 3 - TIR'!$E$23-'Ejercicio 3 - TIR'!$D$23)*(1-R264)))</f>
        <v>0.15051243635537</v>
      </c>
      <c r="T264" s="16">
        <f ca="1" t="shared" ref="T264:X264" si="1977">RAND()</f>
        <v>0.609164186469185</v>
      </c>
      <c r="U264" s="18">
        <f ca="1">IF(T264&lt;=('Ejercicio 3 - TIR'!$D$24-'Ejercicio 3 - TIR'!$C$24)/('Ejercicio 3 - TIR'!$E$24-'Ejercicio 3 - TIR'!$C$24),'Ejercicio 3 - TIR'!$C$24+SQRT(('Ejercicio 3 - TIR'!$E$24-'Ejercicio 3 - TIR'!$C$24)*('Ejercicio 3 - TIR'!$D$24-'Ejercicio 3 - TIR'!$C$24)*T264),'Ejercicio 3 - TIR'!$E$24-SQRT(('Ejercicio 3 - TIR'!$E$24-'Ejercicio 3 - TIR'!$C$24)*('Ejercicio 3 - TIR'!$E$24-'Ejercicio 3 - TIR'!$D$24)*(1-T264)))</f>
        <v>0.186919185652613</v>
      </c>
      <c r="V264" s="16">
        <f ca="1" t="shared" si="1977"/>
        <v>0.260003965226544</v>
      </c>
      <c r="W264" s="18">
        <f ca="1">IF(V264&lt;=('Ejercicio 3 - TIR'!$D$25-'Ejercicio 3 - TIR'!$C$25)/('Ejercicio 3 - TIR'!$E$25-'Ejercicio 3 - TIR'!$C$25),'Ejercicio 3 - TIR'!$C$25+SQRT(('Ejercicio 3 - TIR'!$E$25-'Ejercicio 3 - TIR'!$C$25)*('Ejercicio 3 - TIR'!$D$25-'Ejercicio 3 - TIR'!$C$25)*V264),'Ejercicio 3 - TIR'!$E$25-SQRT(('Ejercicio 3 - TIR'!$E$25-'Ejercicio 3 - TIR'!$C$25)*('Ejercicio 3 - TIR'!$E$25-'Ejercicio 3 - TIR'!$D$25)*(1-V264)))</f>
        <v>0.199078929511824</v>
      </c>
      <c r="X264" s="16">
        <f ca="1" t="shared" si="1977"/>
        <v>0.977384053158437</v>
      </c>
      <c r="Y264" s="18">
        <f ca="1">IF(X264&lt;=('Ejercicio 3 - TIR'!$D$26-'Ejercicio 3 - TIR'!$C$26)/('Ejercicio 3 - TIR'!$E$26-'Ejercicio 3 - TIR'!$C$26),'Ejercicio 3 - TIR'!$C$26+SQRT(('Ejercicio 3 - TIR'!$E$26-'Ejercicio 3 - TIR'!$C$26)*('Ejercicio 3 - TIR'!$D$26-'Ejercicio 3 - TIR'!$C$26)*X264),'Ejercicio 3 - TIR'!$E$26-SQRT(('Ejercicio 3 - TIR'!$E$26-'Ejercicio 3 - TIR'!$C$26)*('Ejercicio 3 - TIR'!$E$26-'Ejercicio 3 - TIR'!$D$26)*(1-X264)))</f>
        <v>0.268948931592627</v>
      </c>
      <c r="Z264" s="16">
        <f ca="1" t="shared" si="1908"/>
        <v>1.15652796860534</v>
      </c>
      <c r="AA264" s="16">
        <f ca="1" t="shared" si="1909"/>
        <v>1.33059981087325</v>
      </c>
      <c r="AB264" s="16">
        <f ca="1" t="shared" si="1910"/>
        <v>1.5793144439512</v>
      </c>
      <c r="AC264" s="16">
        <f ca="1" t="shared" si="1911"/>
        <v>1.89372267281557</v>
      </c>
      <c r="AD264" s="16">
        <f ca="1" t="shared" si="1912"/>
        <v>2.40303736240205</v>
      </c>
      <c r="AE264" s="15">
        <f ca="1" t="shared" si="1913"/>
        <v>4533.05803836201</v>
      </c>
      <c r="AF264" s="15">
        <f ca="1" t="shared" si="1914"/>
        <v>5215.33964785617</v>
      </c>
      <c r="AG264" s="15">
        <f ca="1" t="shared" si="1915"/>
        <v>6190.18668773523</v>
      </c>
      <c r="AH264" s="15">
        <f ca="1" t="shared" si="1916"/>
        <v>7422.5224270079</v>
      </c>
      <c r="AI264" s="15">
        <f ca="1" t="shared" si="1917"/>
        <v>9418.80190347399</v>
      </c>
      <c r="AJ264" s="17">
        <f ca="1" t="shared" si="1918"/>
        <v>39698.4952568077</v>
      </c>
      <c r="AK264" s="17">
        <f ca="1" t="shared" si="1919"/>
        <v>52170.381859382</v>
      </c>
      <c r="AL264" s="17">
        <f ca="1" t="shared" si="1920"/>
        <v>64810.06783699</v>
      </c>
      <c r="AM264" s="17">
        <f ca="1" t="shared" si="1921"/>
        <v>74521.2148010595</v>
      </c>
      <c r="AN264" s="17">
        <f ca="1" t="shared" si="1922"/>
        <v>96056.1631934442</v>
      </c>
      <c r="AO264" s="17">
        <f ca="1">C264/'Ejercicio 3 - TIR'!$D$7</f>
        <v>14453.1077686447</v>
      </c>
      <c r="AP264" s="17">
        <f ca="1" t="shared" si="1923"/>
        <v>25245.3874881631</v>
      </c>
      <c r="AQ264" s="17">
        <f ca="1" t="shared" si="1924"/>
        <v>37717.2740907373</v>
      </c>
      <c r="AR264" s="17">
        <f ca="1" t="shared" si="1925"/>
        <v>50356.9600683453</v>
      </c>
      <c r="AS264" s="17">
        <f ca="1" t="shared" si="1926"/>
        <v>60068.1070324148</v>
      </c>
      <c r="AT264" s="17">
        <f ca="1" t="shared" si="1927"/>
        <v>81603.0554247995</v>
      </c>
      <c r="AU264" s="17">
        <f ca="1">AP264*'Ejercicio 3 - TIR'!$D$5</f>
        <v>12622.6937440815</v>
      </c>
      <c r="AV264" s="17">
        <f ca="1">AQ264*'Ejercicio 3 - TIR'!$D$5</f>
        <v>18858.6370453687</v>
      </c>
      <c r="AW264" s="17">
        <f ca="1">AR264*'Ejercicio 3 - TIR'!$D$5</f>
        <v>25178.4800341727</v>
      </c>
      <c r="AX264" s="17">
        <f ca="1">AS264*'Ejercicio 3 - TIR'!$D$5</f>
        <v>30034.0535162074</v>
      </c>
      <c r="AY264" s="17">
        <f ca="1">AT264*'Ejercicio 3 - TIR'!$D$5</f>
        <v>40801.5277123998</v>
      </c>
      <c r="AZ264" s="17">
        <f ca="1" t="shared" ref="AZ264:BD264" si="1978">AJ264-AU264-AE264</f>
        <v>22542.7434743642</v>
      </c>
      <c r="BA264" s="17">
        <f ca="1" t="shared" si="1978"/>
        <v>28096.4051661572</v>
      </c>
      <c r="BB264" s="17">
        <f ca="1" t="shared" si="1978"/>
        <v>33441.4011150821</v>
      </c>
      <c r="BC264" s="17">
        <f ca="1" t="shared" si="1978"/>
        <v>37064.6388578442</v>
      </c>
      <c r="BD264" s="17">
        <f ca="1" t="shared" si="1978"/>
        <v>45835.8335775705</v>
      </c>
      <c r="BE264" s="17">
        <f ca="1" t="shared" ref="BE264:BI264" si="1979">AZ264/Z264</f>
        <v>19491.7408712118</v>
      </c>
      <c r="BF264" s="17">
        <f ca="1" t="shared" si="1979"/>
        <v>21115.5938371267</v>
      </c>
      <c r="BG264" s="17">
        <f ca="1" t="shared" si="1979"/>
        <v>21174.6313365038</v>
      </c>
      <c r="BH264" s="17">
        <f ca="1" t="shared" si="1979"/>
        <v>19572.3689587224</v>
      </c>
      <c r="BI264" s="17">
        <f ca="1" t="shared" si="1979"/>
        <v>19074.1243955331</v>
      </c>
      <c r="BJ264" s="17">
        <f ca="1" t="shared" si="1930"/>
        <v>69592.0858692437</v>
      </c>
      <c r="BK264" s="17">
        <f ca="1" t="shared" si="1931"/>
        <v>34731.3579708765</v>
      </c>
      <c r="BL264" s="17">
        <f ca="1" t="shared" si="1932"/>
        <v>104323.44384012</v>
      </c>
      <c r="BM264" s="17">
        <f ca="1">BK264*'Ejercicio 3 - TIR'!$D$5</f>
        <v>17365.6789854383</v>
      </c>
      <c r="BN264" s="17">
        <f ca="1" t="shared" si="1933"/>
        <v>86957.764854682</v>
      </c>
      <c r="BO264" s="17">
        <f ca="1" t="shared" si="1934"/>
        <v>36186.605424961</v>
      </c>
      <c r="BP264" s="17">
        <f ca="1" t="shared" si="1935"/>
        <v>-101225.590383862</v>
      </c>
      <c r="BQ264" s="17">
        <f ca="1" t="shared" ref="BQ264:BT264" si="1980">BE264</f>
        <v>19491.7408712118</v>
      </c>
      <c r="BR264" s="17">
        <f ca="1" t="shared" si="1980"/>
        <v>21115.5938371267</v>
      </c>
      <c r="BS264" s="17">
        <f ca="1" t="shared" si="1980"/>
        <v>21174.6313365038</v>
      </c>
      <c r="BT264" s="17">
        <f ca="1" t="shared" si="1980"/>
        <v>19572.3689587224</v>
      </c>
      <c r="BU264" s="17">
        <f ca="1" t="shared" si="1937"/>
        <v>55260.7298204941</v>
      </c>
      <c r="BV264" s="19">
        <f ca="1" t="shared" si="1938"/>
        <v>9.18201394549023</v>
      </c>
    </row>
    <row r="265" ht="15" customHeight="1" spans="1:74">
      <c r="A265" s="15">
        <v>264</v>
      </c>
      <c r="B265" s="16">
        <f ca="1" t="shared" ref="B265:F265" si="1981">RAND()</f>
        <v>0.112130241887068</v>
      </c>
      <c r="C265" s="17">
        <f ca="1">IF(B265&lt;=('Ejercicio 3 - TIR'!$D$13-'Ejercicio 3 - TIR'!$C$13)/('Ejercicio 3 - TIR'!$E$13-'Ejercicio 3 - TIR'!$C$13),'Ejercicio 3 - TIR'!$C$13+SQRT(('Ejercicio 3 - TIR'!$E$13-'Ejercicio 3 - TIR'!$C$13)*('Ejercicio 3 - TIR'!$D$13-'Ejercicio 3 - TIR'!$C$13)*B265),'Ejercicio 3 - TIR'!$E$13-SQRT(('Ejercicio 3 - TIR'!$E$13-'Ejercicio 3 - TIR'!$C$13)*('Ejercicio 3 - TIR'!$E$13-'Ejercicio 3 - TIR'!$D$13)*(1-B265)))</f>
        <v>66697.1708022737</v>
      </c>
      <c r="D265" s="16">
        <f ca="1" t="shared" si="1981"/>
        <v>0.0722265343236494</v>
      </c>
      <c r="E265" s="17">
        <f ca="1">IF(D265&lt;=('Ejercicio 3 - TIR'!$D$14-'Ejercicio 3 - TIR'!$C$14)/('Ejercicio 3 - TIR'!$E$14-'Ejercicio 3 - TIR'!$C$14),'Ejercicio 3 - TIR'!$C$14+SQRT(('Ejercicio 3 - TIR'!$E$14-'Ejercicio 3 - TIR'!$C$14)*('Ejercicio 3 - TIR'!$D$14-'Ejercicio 3 - TIR'!$C$14)*D265),'Ejercicio 3 - TIR'!$E$14-SQRT(('Ejercicio 3 - TIR'!$E$14-'Ejercicio 3 - TIR'!$C$14)*('Ejercicio 3 - TIR'!$E$14-'Ejercicio 3 - TIR'!$D$14)*(1-D265)))</f>
        <v>27327.4428186904</v>
      </c>
      <c r="F265" s="16">
        <f ca="1" t="shared" si="1981"/>
        <v>0.904334332852071</v>
      </c>
      <c r="G265" s="17">
        <f ca="1">IF(F265&lt;=('Ejercicio 3 - TIR'!$D$18-'Ejercicio 3 - TIR'!$C$18)/('Ejercicio 3 - TIR'!$E$18-'Ejercicio 3 - TIR'!$C$18),'Ejercicio 3 - TIR'!$C$18+SQRT(('Ejercicio 3 - TIR'!$E$18-'Ejercicio 3 - TIR'!$C$18)*('Ejercicio 3 - TIR'!$D$18-'Ejercicio 3 - TIR'!$C$18)*F265),'Ejercicio 3 - TIR'!$E$18-SQRT(('Ejercicio 3 - TIR'!$E$18-'Ejercicio 3 - TIR'!$C$18)*('Ejercicio 3 - TIR'!$E$18-'Ejercicio 3 - TIR'!$D$18)*(1-F265)))</f>
        <v>42321.3949458543</v>
      </c>
      <c r="H265" s="16">
        <f ca="1" t="shared" ref="H265:L265" si="1982">RAND()</f>
        <v>0.306506076231794</v>
      </c>
      <c r="I265" s="17">
        <f ca="1">IF(H265&lt;=('Ejercicio 3 - TIR'!$D$18-'Ejercicio 3 - TIR'!$C$18)/('Ejercicio 3 - TIR'!$E$18-'Ejercicio 3 - TIR'!$C$18),'Ejercicio 3 - TIR'!$C$18+SQRT(('Ejercicio 3 - TIR'!$E$18-'Ejercicio 3 - TIR'!$C$18)*('Ejercicio 3 - TIR'!$D$18-'Ejercicio 3 - TIR'!$C$18)*H265),'Ejercicio 3 - TIR'!$E$18-SQRT(('Ejercicio 3 - TIR'!$E$18-'Ejercicio 3 - TIR'!$C$18)*('Ejercicio 3 - TIR'!$E$18-'Ejercicio 3 - TIR'!$D$18)*(1-H265)))</f>
        <v>36780.55391799</v>
      </c>
      <c r="J265" s="16">
        <f ca="1" t="shared" si="1982"/>
        <v>0.0121800924555273</v>
      </c>
      <c r="K265" s="17">
        <f ca="1">IF(J265&lt;=('Ejercicio 3 - TIR'!$D$18-'Ejercicio 3 - TIR'!$C$18)/('Ejercicio 3 - TIR'!$E$18-'Ejercicio 3 - TIR'!$C$18),'Ejercicio 3 - TIR'!$C$18+SQRT(('Ejercicio 3 - TIR'!$E$18-'Ejercicio 3 - TIR'!$C$18)*('Ejercicio 3 - TIR'!$D$18-'Ejercicio 3 - TIR'!$C$18)*J265),'Ejercicio 3 - TIR'!$E$18-SQRT(('Ejercicio 3 - TIR'!$E$18-'Ejercicio 3 - TIR'!$C$18)*('Ejercicio 3 - TIR'!$E$18-'Ejercicio 3 - TIR'!$D$18)*(1-J265)))</f>
        <v>31351.6707692072</v>
      </c>
      <c r="L265" s="16">
        <f ca="1" t="shared" si="1982"/>
        <v>0.0947763310918754</v>
      </c>
      <c r="M265" s="17">
        <f ca="1">IF(L265&lt;=('Ejercicio 3 - TIR'!$D$18-'Ejercicio 3 - TIR'!$C$18)/('Ejercicio 3 - TIR'!$E$18-'Ejercicio 3 - TIR'!$C$18),'Ejercicio 3 - TIR'!$C$18+SQRT(('Ejercicio 3 - TIR'!$E$18-'Ejercicio 3 - TIR'!$C$18)*('Ejercicio 3 - TIR'!$D$18-'Ejercicio 3 - TIR'!$C$18)*L265),'Ejercicio 3 - TIR'!$E$18-SQRT(('Ejercicio 3 - TIR'!$E$18-'Ejercicio 3 - TIR'!$C$18)*('Ejercicio 3 - TIR'!$E$18-'Ejercicio 3 - TIR'!$D$18)*(1-L265)))</f>
        <v>33770.4707482994</v>
      </c>
      <c r="N265" s="16">
        <f ca="1" t="shared" ref="N265:R265" si="1983">RAND()</f>
        <v>0.155814140332554</v>
      </c>
      <c r="O265" s="17">
        <f ca="1">IF(N265&lt;=('Ejercicio 3 - TIR'!$D$18-'Ejercicio 3 - TIR'!$C$18)/('Ejercicio 3 - TIR'!$E$18-'Ejercicio 3 - TIR'!$C$18),'Ejercicio 3 - TIR'!$C$18+SQRT(('Ejercicio 3 - TIR'!$E$18-'Ejercicio 3 - TIR'!$C$18)*('Ejercicio 3 - TIR'!$D$18-'Ejercicio 3 - TIR'!$C$18)*N265),'Ejercicio 3 - TIR'!$E$18-SQRT(('Ejercicio 3 - TIR'!$E$18-'Ejercicio 3 - TIR'!$C$18)*('Ejercicio 3 - TIR'!$E$18-'Ejercicio 3 - TIR'!$D$18)*(1-N265)))</f>
        <v>34834.4721583523</v>
      </c>
      <c r="P265" s="16">
        <f ca="1" t="shared" si="1983"/>
        <v>0.878294819720115</v>
      </c>
      <c r="Q265" s="18">
        <f ca="1">IF(P265&lt;=('Ejercicio 3 - TIR'!$D$22-'Ejercicio 3 - TIR'!$C$22)/('Ejercicio 3 - TIR'!$E$22-'Ejercicio 3 - TIR'!$C$22),'Ejercicio 3 - TIR'!$C$22+SQRT(('Ejercicio 3 - TIR'!$E$22-'Ejercicio 3 - TIR'!$C$22)*('Ejercicio 3 - TIR'!$D$22-'Ejercicio 3 - TIR'!$C$22)*P265),'Ejercicio 3 - TIR'!$E$22-SQRT(('Ejercicio 3 - TIR'!$E$22-'Ejercicio 3 - TIR'!$C$22)*('Ejercicio 3 - TIR'!$E$22-'Ejercicio 3 - TIR'!$D$22)*(1-P265)))</f>
        <v>0.16519900934046</v>
      </c>
      <c r="R265" s="16">
        <f ca="1" t="shared" si="1983"/>
        <v>0.819364914200484</v>
      </c>
      <c r="S265" s="18">
        <f ca="1">IF(R265&lt;=('Ejercicio 3 - TIR'!$D$23-'Ejercicio 3 - TIR'!$C$23)/('Ejercicio 3 - TIR'!$E$23-'Ejercicio 3 - TIR'!$C$23),'Ejercicio 3 - TIR'!$C$23+SQRT(('Ejercicio 3 - TIR'!$E$23-'Ejercicio 3 - TIR'!$C$23)*('Ejercicio 3 - TIR'!$D$23-'Ejercicio 3 - TIR'!$C$23)*R265),'Ejercicio 3 - TIR'!$E$23-SQRT(('Ejercicio 3 - TIR'!$E$23-'Ejercicio 3 - TIR'!$C$23)*('Ejercicio 3 - TIR'!$E$23-'Ejercicio 3 - TIR'!$D$23)*(1-R265)))</f>
        <v>0.161968273670025</v>
      </c>
      <c r="T265" s="16">
        <f ca="1" t="shared" ref="T265:X265" si="1984">RAND()</f>
        <v>0.694309210566957</v>
      </c>
      <c r="U265" s="18">
        <f ca="1">IF(T265&lt;=('Ejercicio 3 - TIR'!$D$24-'Ejercicio 3 - TIR'!$C$24)/('Ejercicio 3 - TIR'!$E$24-'Ejercicio 3 - TIR'!$C$24),'Ejercicio 3 - TIR'!$C$24+SQRT(('Ejercicio 3 - TIR'!$E$24-'Ejercicio 3 - TIR'!$C$24)*('Ejercicio 3 - TIR'!$D$24-'Ejercicio 3 - TIR'!$C$24)*T265),'Ejercicio 3 - TIR'!$E$24-SQRT(('Ejercicio 3 - TIR'!$E$24-'Ejercicio 3 - TIR'!$C$24)*('Ejercicio 3 - TIR'!$E$24-'Ejercicio 3 - TIR'!$D$24)*(1-T265)))</f>
        <v>0.190743646665852</v>
      </c>
      <c r="V265" s="16">
        <f ca="1" t="shared" si="1984"/>
        <v>0.0409486320451504</v>
      </c>
      <c r="W265" s="18">
        <f ca="1">IF(V265&lt;=('Ejercicio 3 - TIR'!$D$25-'Ejercicio 3 - TIR'!$C$25)/('Ejercicio 3 - TIR'!$E$25-'Ejercicio 3 - TIR'!$C$25),'Ejercicio 3 - TIR'!$C$25+SQRT(('Ejercicio 3 - TIR'!$E$25-'Ejercicio 3 - TIR'!$C$25)*('Ejercicio 3 - TIR'!$D$25-'Ejercicio 3 - TIR'!$C$25)*V265),'Ejercicio 3 - TIR'!$E$25-SQRT(('Ejercicio 3 - TIR'!$E$25-'Ejercicio 3 - TIR'!$C$25)*('Ejercicio 3 - TIR'!$E$25-'Ejercicio 3 - TIR'!$D$25)*(1-V265)))</f>
        <v>0.187571531209948</v>
      </c>
      <c r="X265" s="16">
        <f ca="1" t="shared" si="1984"/>
        <v>0.163022850086956</v>
      </c>
      <c r="Y265" s="18">
        <f ca="1">IF(X265&lt;=('Ejercicio 3 - TIR'!$D$26-'Ejercicio 3 - TIR'!$C$26)/('Ejercicio 3 - TIR'!$E$26-'Ejercicio 3 - TIR'!$C$26),'Ejercicio 3 - TIR'!$C$26+SQRT(('Ejercicio 3 - TIR'!$E$26-'Ejercicio 3 - TIR'!$C$26)*('Ejercicio 3 - TIR'!$D$26-'Ejercicio 3 - TIR'!$C$26)*X265),'Ejercicio 3 - TIR'!$E$26-SQRT(('Ejercicio 3 - TIR'!$E$26-'Ejercicio 3 - TIR'!$C$26)*('Ejercicio 3 - TIR'!$E$26-'Ejercicio 3 - TIR'!$D$26)*(1-X265)))</f>
        <v>0.210980030868299</v>
      </c>
      <c r="Z265" s="16">
        <f ca="1" t="shared" si="1908"/>
        <v>1.16519900934046</v>
      </c>
      <c r="AA265" s="16">
        <f ca="1" t="shared" si="1909"/>
        <v>1.35392428136536</v>
      </c>
      <c r="AB265" s="16">
        <f ca="1" t="shared" si="1910"/>
        <v>1.61217673610243</v>
      </c>
      <c r="AC265" s="16">
        <f ca="1" t="shared" si="1911"/>
        <v>1.91457519507422</v>
      </c>
      <c r="AD265" s="16">
        <f ca="1" t="shared" si="1912"/>
        <v>2.31851232883065</v>
      </c>
      <c r="AE265" s="15">
        <f ca="1" t="shared" si="1913"/>
        <v>4514.46648145573</v>
      </c>
      <c r="AF265" s="15">
        <f ca="1" t="shared" si="1914"/>
        <v>5245.6668239983</v>
      </c>
      <c r="AG265" s="15">
        <f ca="1" t="shared" si="1915"/>
        <v>6246.24444320181</v>
      </c>
      <c r="AH265" s="15">
        <f ca="1" t="shared" si="1916"/>
        <v>7417.8620777248</v>
      </c>
      <c r="AI265" s="15">
        <f ca="1" t="shared" si="1917"/>
        <v>8982.88284785997</v>
      </c>
      <c r="AJ265" s="17">
        <f ca="1" t="shared" si="1918"/>
        <v>49312.8474648158</v>
      </c>
      <c r="AK265" s="17">
        <f ca="1" t="shared" si="1919"/>
        <v>49798.0850316343</v>
      </c>
      <c r="AL265" s="17">
        <f ca="1" t="shared" si="1920"/>
        <v>50544.4342520583</v>
      </c>
      <c r="AM265" s="17">
        <f ca="1" t="shared" si="1921"/>
        <v>64656.1056206734</v>
      </c>
      <c r="AN265" s="17">
        <f ca="1" t="shared" si="1922"/>
        <v>80764.1531674479</v>
      </c>
      <c r="AO265" s="17">
        <f ca="1">C265/'Ejercicio 3 - TIR'!$D$7</f>
        <v>13339.4341604547</v>
      </c>
      <c r="AP265" s="17">
        <f ca="1" t="shared" si="1923"/>
        <v>35973.4133043611</v>
      </c>
      <c r="AQ265" s="17">
        <f ca="1" t="shared" si="1924"/>
        <v>36458.6508711796</v>
      </c>
      <c r="AR265" s="17">
        <f ca="1" t="shared" si="1925"/>
        <v>37205.0000916036</v>
      </c>
      <c r="AS265" s="17">
        <f ca="1" t="shared" si="1926"/>
        <v>51316.6714602187</v>
      </c>
      <c r="AT265" s="17">
        <f ca="1" t="shared" si="1927"/>
        <v>67424.7190069931</v>
      </c>
      <c r="AU265" s="17">
        <f ca="1">AP265*'Ejercicio 3 - TIR'!$D$5</f>
        <v>17986.7066521805</v>
      </c>
      <c r="AV265" s="17">
        <f ca="1">AQ265*'Ejercicio 3 - TIR'!$D$5</f>
        <v>18229.3254355898</v>
      </c>
      <c r="AW265" s="17">
        <f ca="1">AR265*'Ejercicio 3 - TIR'!$D$5</f>
        <v>18602.5000458018</v>
      </c>
      <c r="AX265" s="17">
        <f ca="1">AS265*'Ejercicio 3 - TIR'!$D$5</f>
        <v>25658.3357301093</v>
      </c>
      <c r="AY265" s="17">
        <f ca="1">AT265*'Ejercicio 3 - TIR'!$D$5</f>
        <v>33712.3595034966</v>
      </c>
      <c r="AZ265" s="17">
        <f ca="1" t="shared" ref="AZ265:BD265" si="1985">AJ265-AU265-AE265</f>
        <v>26811.6743311796</v>
      </c>
      <c r="BA265" s="17">
        <f ca="1" t="shared" si="1985"/>
        <v>26323.0927720462</v>
      </c>
      <c r="BB265" s="17">
        <f ca="1" t="shared" si="1985"/>
        <v>25695.6897630547</v>
      </c>
      <c r="BC265" s="17">
        <f ca="1" t="shared" si="1985"/>
        <v>31579.9078128393</v>
      </c>
      <c r="BD265" s="17">
        <f ca="1" t="shared" si="1985"/>
        <v>38068.9108160913</v>
      </c>
      <c r="BE265" s="17">
        <f ca="1" t="shared" ref="BE265:BI265" si="1986">AZ265/Z265</f>
        <v>23010.3820173653</v>
      </c>
      <c r="BF265" s="17">
        <f ca="1" t="shared" si="1986"/>
        <v>19442.0715651106</v>
      </c>
      <c r="BG265" s="17">
        <f ca="1" t="shared" si="1986"/>
        <v>15938.5067329381</v>
      </c>
      <c r="BH265" s="17">
        <f ca="1" t="shared" si="1986"/>
        <v>16494.4724522116</v>
      </c>
      <c r="BI265" s="17">
        <f ca="1" t="shared" si="1986"/>
        <v>16419.5421101304</v>
      </c>
      <c r="BJ265" s="17">
        <f ca="1" t="shared" si="1930"/>
        <v>63359.0130905485</v>
      </c>
      <c r="BK265" s="17">
        <f ca="1" t="shared" si="1931"/>
        <v>30927.6425606391</v>
      </c>
      <c r="BL265" s="17">
        <f ca="1" t="shared" si="1932"/>
        <v>94286.6556511876</v>
      </c>
      <c r="BM265" s="17">
        <f ca="1">BK265*'Ejercicio 3 - TIR'!$D$5</f>
        <v>15463.8212803195</v>
      </c>
      <c r="BN265" s="17">
        <f ca="1" t="shared" si="1933"/>
        <v>78822.834370868</v>
      </c>
      <c r="BO265" s="17">
        <f ca="1" t="shared" si="1934"/>
        <v>33997.1598989178</v>
      </c>
      <c r="BP265" s="17">
        <f ca="1" t="shared" si="1935"/>
        <v>-94024.6136209641</v>
      </c>
      <c r="BQ265" s="17">
        <f ca="1" t="shared" ref="BQ265:BT265" si="1987">BE265</f>
        <v>23010.3820173653</v>
      </c>
      <c r="BR265" s="17">
        <f ca="1" t="shared" si="1987"/>
        <v>19442.0715651106</v>
      </c>
      <c r="BS265" s="17">
        <f ca="1" t="shared" si="1987"/>
        <v>15938.5067329381</v>
      </c>
      <c r="BT265" s="17">
        <f ca="1" t="shared" si="1987"/>
        <v>16494.4724522116</v>
      </c>
      <c r="BU265" s="17">
        <f ca="1" t="shared" si="1937"/>
        <v>50416.7020090482</v>
      </c>
      <c r="BV265" s="19">
        <f ca="1" t="shared" si="1938"/>
        <v>9.07601375797629</v>
      </c>
    </row>
    <row r="266" ht="15" customHeight="1" spans="1:74">
      <c r="A266" s="15">
        <v>265</v>
      </c>
      <c r="B266" s="16">
        <f ca="1" t="shared" ref="B266:F266" si="1988">RAND()</f>
        <v>0.776929171004767</v>
      </c>
      <c r="C266" s="17">
        <f ca="1">IF(B266&lt;=('Ejercicio 3 - TIR'!$D$13-'Ejercicio 3 - TIR'!$C$13)/('Ejercicio 3 - TIR'!$E$13-'Ejercicio 3 - TIR'!$C$13),'Ejercicio 3 - TIR'!$C$13+SQRT(('Ejercicio 3 - TIR'!$E$13-'Ejercicio 3 - TIR'!$C$13)*('Ejercicio 3 - TIR'!$D$13-'Ejercicio 3 - TIR'!$C$13)*B266),'Ejercicio 3 - TIR'!$E$13-SQRT(('Ejercicio 3 - TIR'!$E$13-'Ejercicio 3 - TIR'!$C$13)*('Ejercicio 3 - TIR'!$E$13-'Ejercicio 3 - TIR'!$D$13)*(1-B266)))</f>
        <v>83638.9182877696</v>
      </c>
      <c r="D266" s="16">
        <f ca="1" t="shared" si="1988"/>
        <v>0.830793037380247</v>
      </c>
      <c r="E266" s="17">
        <f ca="1">IF(D266&lt;=('Ejercicio 3 - TIR'!$D$14-'Ejercicio 3 - TIR'!$C$14)/('Ejercicio 3 - TIR'!$E$14-'Ejercicio 3 - TIR'!$C$14),'Ejercicio 3 - TIR'!$C$14+SQRT(('Ejercicio 3 - TIR'!$E$14-'Ejercicio 3 - TIR'!$C$14)*('Ejercicio 3 - TIR'!$D$14-'Ejercicio 3 - TIR'!$C$14)*D266),'Ejercicio 3 - TIR'!$E$14-SQRT(('Ejercicio 3 - TIR'!$E$14-'Ejercicio 3 - TIR'!$C$14)*('Ejercicio 3 - TIR'!$E$14-'Ejercicio 3 - TIR'!$D$14)*(1-D266)))</f>
        <v>34962.0396594492</v>
      </c>
      <c r="F266" s="16">
        <f ca="1" t="shared" si="1988"/>
        <v>0.923271255006239</v>
      </c>
      <c r="G266" s="17">
        <f ca="1">IF(F266&lt;=('Ejercicio 3 - TIR'!$D$18-'Ejercicio 3 - TIR'!$C$18)/('Ejercicio 3 - TIR'!$E$18-'Ejercicio 3 - TIR'!$C$18),'Ejercicio 3 - TIR'!$C$18+SQRT(('Ejercicio 3 - TIR'!$E$18-'Ejercicio 3 - TIR'!$C$18)*('Ejercicio 3 - TIR'!$D$18-'Ejercicio 3 - TIR'!$C$18)*F266),'Ejercicio 3 - TIR'!$E$18-SQRT(('Ejercicio 3 - TIR'!$E$18-'Ejercicio 3 - TIR'!$C$18)*('Ejercicio 3 - TIR'!$E$18-'Ejercicio 3 - TIR'!$D$18)*(1-F266)))</f>
        <v>42601.113617836</v>
      </c>
      <c r="H266" s="16">
        <f ca="1" t="shared" ref="H266:L266" si="1989">RAND()</f>
        <v>0.180509731613365</v>
      </c>
      <c r="I266" s="17">
        <f ca="1">IF(H266&lt;=('Ejercicio 3 - TIR'!$D$18-'Ejercicio 3 - TIR'!$C$18)/('Ejercicio 3 - TIR'!$E$18-'Ejercicio 3 - TIR'!$C$18),'Ejercicio 3 - TIR'!$C$18+SQRT(('Ejercicio 3 - TIR'!$E$18-'Ejercicio 3 - TIR'!$C$18)*('Ejercicio 3 - TIR'!$D$18-'Ejercicio 3 - TIR'!$C$18)*H266),'Ejercicio 3 - TIR'!$E$18-SQRT(('Ejercicio 3 - TIR'!$E$18-'Ejercicio 3 - TIR'!$C$18)*('Ejercicio 3 - TIR'!$E$18-'Ejercicio 3 - TIR'!$D$18)*(1-H266)))</f>
        <v>35203.5045634654</v>
      </c>
      <c r="J266" s="16">
        <f ca="1" t="shared" si="1989"/>
        <v>0.0216195930286864</v>
      </c>
      <c r="K266" s="17">
        <f ca="1">IF(J266&lt;=('Ejercicio 3 - TIR'!$D$18-'Ejercicio 3 - TIR'!$C$18)/('Ejercicio 3 - TIR'!$E$18-'Ejercicio 3 - TIR'!$C$18),'Ejercicio 3 - TIR'!$C$18+SQRT(('Ejercicio 3 - TIR'!$E$18-'Ejercicio 3 - TIR'!$C$18)*('Ejercicio 3 - TIR'!$D$18-'Ejercicio 3 - TIR'!$C$18)*J266),'Ejercicio 3 - TIR'!$E$18-SQRT(('Ejercicio 3 - TIR'!$E$18-'Ejercicio 3 - TIR'!$C$18)*('Ejercicio 3 - TIR'!$E$18-'Ejercicio 3 - TIR'!$D$18)*(1-J266)))</f>
        <v>31800.8161911486</v>
      </c>
      <c r="L266" s="16">
        <f ca="1" t="shared" si="1989"/>
        <v>0.220270499764586</v>
      </c>
      <c r="M266" s="17">
        <f ca="1">IF(L266&lt;=('Ejercicio 3 - TIR'!$D$18-'Ejercicio 3 - TIR'!$C$18)/('Ejercicio 3 - TIR'!$E$18-'Ejercicio 3 - TIR'!$C$18),'Ejercicio 3 - TIR'!$C$18+SQRT(('Ejercicio 3 - TIR'!$E$18-'Ejercicio 3 - TIR'!$C$18)*('Ejercicio 3 - TIR'!$D$18-'Ejercicio 3 - TIR'!$C$18)*L266),'Ejercicio 3 - TIR'!$E$18-SQRT(('Ejercicio 3 - TIR'!$E$18-'Ejercicio 3 - TIR'!$C$18)*('Ejercicio 3 - TIR'!$E$18-'Ejercicio 3 - TIR'!$D$18)*(1-L266)))</f>
        <v>35748.0931590126</v>
      </c>
      <c r="N266" s="16">
        <f ca="1" t="shared" ref="N266:R266" si="1990">RAND()</f>
        <v>0.804210244956249</v>
      </c>
      <c r="O266" s="17">
        <f ca="1">IF(N266&lt;=('Ejercicio 3 - TIR'!$D$18-'Ejercicio 3 - TIR'!$C$18)/('Ejercicio 3 - TIR'!$E$18-'Ejercicio 3 - TIR'!$C$18),'Ejercicio 3 - TIR'!$C$18+SQRT(('Ejercicio 3 - TIR'!$E$18-'Ejercicio 3 - TIR'!$C$18)*('Ejercicio 3 - TIR'!$D$18-'Ejercicio 3 - TIR'!$C$18)*N266),'Ejercicio 3 - TIR'!$E$18-SQRT(('Ejercicio 3 - TIR'!$E$18-'Ejercicio 3 - TIR'!$C$18)*('Ejercicio 3 - TIR'!$E$18-'Ejercicio 3 - TIR'!$D$18)*(1-N266)))</f>
        <v>41167.9990046607</v>
      </c>
      <c r="P266" s="16">
        <f ca="1" t="shared" si="1990"/>
        <v>0.458176522612751</v>
      </c>
      <c r="Q266" s="18">
        <f ca="1">IF(P266&lt;=('Ejercicio 3 - TIR'!$D$22-'Ejercicio 3 - TIR'!$C$22)/('Ejercicio 3 - TIR'!$E$22-'Ejercicio 3 - TIR'!$C$22),'Ejercicio 3 - TIR'!$C$22+SQRT(('Ejercicio 3 - TIR'!$E$22-'Ejercicio 3 - TIR'!$C$22)*('Ejercicio 3 - TIR'!$D$22-'Ejercicio 3 - TIR'!$C$22)*P266),'Ejercicio 3 - TIR'!$E$22-SQRT(('Ejercicio 3 - TIR'!$E$22-'Ejercicio 3 - TIR'!$C$22)*('Ejercicio 3 - TIR'!$E$22-'Ejercicio 3 - TIR'!$D$22)*(1-P266)))</f>
        <v>0.148717899308671</v>
      </c>
      <c r="R266" s="16">
        <f ca="1" t="shared" si="1990"/>
        <v>0.943100464028571</v>
      </c>
      <c r="S266" s="18">
        <f ca="1">IF(R266&lt;=('Ejercicio 3 - TIR'!$D$23-'Ejercicio 3 - TIR'!$C$23)/('Ejercicio 3 - TIR'!$E$23-'Ejercicio 3 - TIR'!$C$23),'Ejercicio 3 - TIR'!$C$23+SQRT(('Ejercicio 3 - TIR'!$E$23-'Ejercicio 3 - TIR'!$C$23)*('Ejercicio 3 - TIR'!$D$23-'Ejercicio 3 - TIR'!$C$23)*R266),'Ejercicio 3 - TIR'!$E$23-SQRT(('Ejercicio 3 - TIR'!$E$23-'Ejercicio 3 - TIR'!$C$23)*('Ejercicio 3 - TIR'!$E$23-'Ejercicio 3 - TIR'!$D$23)*(1-R266)))</f>
        <v>0.169879764590259</v>
      </c>
      <c r="T266" s="16">
        <f ca="1" t="shared" ref="T266:X266" si="1991">RAND()</f>
        <v>0.935431378051447</v>
      </c>
      <c r="U266" s="18">
        <f ca="1">IF(T266&lt;=('Ejercicio 3 - TIR'!$D$24-'Ejercicio 3 - TIR'!$C$24)/('Ejercicio 3 - TIR'!$E$24-'Ejercicio 3 - TIR'!$C$24),'Ejercicio 3 - TIR'!$C$24+SQRT(('Ejercicio 3 - TIR'!$E$24-'Ejercicio 3 - TIR'!$C$24)*('Ejercicio 3 - TIR'!$D$24-'Ejercicio 3 - TIR'!$C$24)*T266),'Ejercicio 3 - TIR'!$E$24-SQRT(('Ejercicio 3 - TIR'!$E$24-'Ejercicio 3 - TIR'!$C$24)*('Ejercicio 3 - TIR'!$E$24-'Ejercicio 3 - TIR'!$D$24)*(1-T266)))</f>
        <v>0.206554103173981</v>
      </c>
      <c r="V266" s="16">
        <f ca="1" t="shared" si="1991"/>
        <v>0.172913966984497</v>
      </c>
      <c r="W266" s="18">
        <f ca="1">IF(V266&lt;=('Ejercicio 3 - TIR'!$D$25-'Ejercicio 3 - TIR'!$C$25)/('Ejercicio 3 - TIR'!$E$25-'Ejercicio 3 - TIR'!$C$25),'Ejercicio 3 - TIR'!$C$25+SQRT(('Ejercicio 3 - TIR'!$E$25-'Ejercicio 3 - TIR'!$C$25)*('Ejercicio 3 - TIR'!$D$25-'Ejercicio 3 - TIR'!$C$25)*V266),'Ejercicio 3 - TIR'!$E$25-SQRT(('Ejercicio 3 - TIR'!$E$25-'Ejercicio 3 - TIR'!$C$25)*('Ejercicio 3 - TIR'!$E$25-'Ejercicio 3 - TIR'!$D$25)*(1-V266)))</f>
        <v>0.195558905931276</v>
      </c>
      <c r="X266" s="16">
        <f ca="1" t="shared" si="1991"/>
        <v>0.537796403919865</v>
      </c>
      <c r="Y266" s="18">
        <f ca="1">IF(X266&lt;=('Ejercicio 3 - TIR'!$D$26-'Ejercicio 3 - TIR'!$C$26)/('Ejercicio 3 - TIR'!$E$26-'Ejercicio 3 - TIR'!$C$26),'Ejercicio 3 - TIR'!$C$26+SQRT(('Ejercicio 3 - TIR'!$E$26-'Ejercicio 3 - TIR'!$C$26)*('Ejercicio 3 - TIR'!$D$26-'Ejercicio 3 - TIR'!$C$26)*X266),'Ejercicio 3 - TIR'!$E$26-SQRT(('Ejercicio 3 - TIR'!$E$26-'Ejercicio 3 - TIR'!$C$26)*('Ejercicio 3 - TIR'!$E$26-'Ejercicio 3 - TIR'!$D$26)*(1-X266)))</f>
        <v>0.230041022640243</v>
      </c>
      <c r="Z266" s="16">
        <f ca="1" t="shared" si="1908"/>
        <v>1.14871789930867</v>
      </c>
      <c r="AA266" s="16">
        <f ca="1" t="shared" si="1909"/>
        <v>1.34386182562384</v>
      </c>
      <c r="AB266" s="16">
        <f ca="1" t="shared" si="1910"/>
        <v>1.62144199980533</v>
      </c>
      <c r="AC266" s="16">
        <f ca="1" t="shared" si="1911"/>
        <v>1.93852942331828</v>
      </c>
      <c r="AD266" s="16">
        <f ca="1" t="shared" si="1912"/>
        <v>2.38447071427661</v>
      </c>
      <c r="AE266" s="15">
        <f ca="1" t="shared" si="1913"/>
        <v>5199.48109369972</v>
      </c>
      <c r="AF266" s="15">
        <f ca="1" t="shared" si="1914"/>
        <v>6082.76771788893</v>
      </c>
      <c r="AG266" s="15">
        <f ca="1" t="shared" si="1915"/>
        <v>7339.18834867312</v>
      </c>
      <c r="AH266" s="15">
        <f ca="1" t="shared" si="1916"/>
        <v>8774.4319925632</v>
      </c>
      <c r="AI266" s="15">
        <f ca="1" t="shared" si="1917"/>
        <v>10792.9113012197</v>
      </c>
      <c r="AJ266" s="17">
        <f ca="1" t="shared" si="1918"/>
        <v>48936.6617432905</v>
      </c>
      <c r="AK266" s="17">
        <f ca="1" t="shared" si="1919"/>
        <v>47308.6459110159</v>
      </c>
      <c r="AL266" s="17">
        <f ca="1" t="shared" si="1920"/>
        <v>51563.1790004176</v>
      </c>
      <c r="AM266" s="17">
        <f ca="1" t="shared" si="1921"/>
        <v>69298.7304162688</v>
      </c>
      <c r="AN266" s="17">
        <f ca="1" t="shared" si="1922"/>
        <v>98163.8879919822</v>
      </c>
      <c r="AO266" s="17">
        <f ca="1">C266/'Ejercicio 3 - TIR'!$D$7</f>
        <v>16727.7836575539</v>
      </c>
      <c r="AP266" s="17">
        <f ca="1" t="shared" si="1923"/>
        <v>32208.8780857366</v>
      </c>
      <c r="AQ266" s="17">
        <f ca="1" t="shared" si="1924"/>
        <v>30580.862253462</v>
      </c>
      <c r="AR266" s="17">
        <f ca="1" t="shared" si="1925"/>
        <v>34835.3953428637</v>
      </c>
      <c r="AS266" s="17">
        <f ca="1" t="shared" si="1926"/>
        <v>52570.9467587149</v>
      </c>
      <c r="AT266" s="17">
        <f ca="1" t="shared" si="1927"/>
        <v>81436.1043344283</v>
      </c>
      <c r="AU266" s="17">
        <f ca="1">AP266*'Ejercicio 3 - TIR'!$D$5</f>
        <v>16104.4390428683</v>
      </c>
      <c r="AV266" s="17">
        <f ca="1">AQ266*'Ejercicio 3 - TIR'!$D$5</f>
        <v>15290.431126731</v>
      </c>
      <c r="AW266" s="17">
        <f ca="1">AR266*'Ejercicio 3 - TIR'!$D$5</f>
        <v>17417.6976714318</v>
      </c>
      <c r="AX266" s="17">
        <f ca="1">AS266*'Ejercicio 3 - TIR'!$D$5</f>
        <v>26285.4733793574</v>
      </c>
      <c r="AY266" s="17">
        <f ca="1">AT266*'Ejercicio 3 - TIR'!$D$5</f>
        <v>40718.0521672141</v>
      </c>
      <c r="AZ266" s="17">
        <f ca="1" t="shared" ref="AZ266:BD266" si="1992">AJ266-AU266-AE266</f>
        <v>27632.7416067225</v>
      </c>
      <c r="BA266" s="17">
        <f ca="1" t="shared" si="1992"/>
        <v>25935.447066396</v>
      </c>
      <c r="BB266" s="17">
        <f ca="1" t="shared" si="1992"/>
        <v>26806.2929803126</v>
      </c>
      <c r="BC266" s="17">
        <f ca="1" t="shared" si="1992"/>
        <v>34238.8250443482</v>
      </c>
      <c r="BD266" s="17">
        <f ca="1" t="shared" si="1992"/>
        <v>46652.9245235484</v>
      </c>
      <c r="BE266" s="17">
        <f ca="1" t="shared" ref="BE266:BI266" si="1993">AZ266/Z266</f>
        <v>24055.2894869599</v>
      </c>
      <c r="BF266" s="17">
        <f ca="1" t="shared" si="1993"/>
        <v>19299.1917560842</v>
      </c>
      <c r="BG266" s="17">
        <f ca="1" t="shared" si="1993"/>
        <v>16532.3785763111</v>
      </c>
      <c r="BH266" s="17">
        <f ca="1" t="shared" si="1993"/>
        <v>17662.2674035764</v>
      </c>
      <c r="BI266" s="17">
        <f ca="1" t="shared" si="1993"/>
        <v>19565.3166315786</v>
      </c>
      <c r="BJ266" s="17">
        <f ca="1" t="shared" si="1930"/>
        <v>83365.9596793341</v>
      </c>
      <c r="BK266" s="17">
        <f ca="1" t="shared" si="1931"/>
        <v>39886.9102461923</v>
      </c>
      <c r="BL266" s="17">
        <f ca="1" t="shared" si="1932"/>
        <v>123252.869925526</v>
      </c>
      <c r="BM266" s="17">
        <f ca="1">BK266*'Ejercicio 3 - TIR'!$D$5</f>
        <v>19943.4551230961</v>
      </c>
      <c r="BN266" s="17">
        <f ca="1" t="shared" si="1933"/>
        <v>103309.41480243</v>
      </c>
      <c r="BO266" s="17">
        <f ca="1" t="shared" si="1934"/>
        <v>43325.9314882261</v>
      </c>
      <c r="BP266" s="17">
        <f ca="1" t="shared" si="1935"/>
        <v>-118600.957947219</v>
      </c>
      <c r="BQ266" s="17">
        <f ca="1" t="shared" ref="BQ266:BT266" si="1994">BE266</f>
        <v>24055.2894869599</v>
      </c>
      <c r="BR266" s="17">
        <f ca="1" t="shared" si="1994"/>
        <v>19299.1917560842</v>
      </c>
      <c r="BS266" s="17">
        <f ca="1" t="shared" si="1994"/>
        <v>16532.3785763111</v>
      </c>
      <c r="BT266" s="17">
        <f ca="1" t="shared" si="1994"/>
        <v>17662.2674035764</v>
      </c>
      <c r="BU266" s="17">
        <f ca="1" t="shared" si="1937"/>
        <v>62891.2481198048</v>
      </c>
      <c r="BV266" s="19">
        <f ca="1" t="shared" si="1938"/>
        <v>4.97483173593378</v>
      </c>
    </row>
    <row r="267" ht="15" customHeight="1" spans="1:74">
      <c r="A267" s="15">
        <v>266</v>
      </c>
      <c r="B267" s="16">
        <f ca="1" t="shared" ref="B267:F267" si="1995">RAND()</f>
        <v>0.224988237273853</v>
      </c>
      <c r="C267" s="17">
        <f ca="1">IF(B267&lt;=('Ejercicio 3 - TIR'!$D$13-'Ejercicio 3 - TIR'!$C$13)/('Ejercicio 3 - TIR'!$E$13-'Ejercicio 3 - TIR'!$C$13),'Ejercicio 3 - TIR'!$C$13+SQRT(('Ejercicio 3 - TIR'!$E$13-'Ejercicio 3 - TIR'!$C$13)*('Ejercicio 3 - TIR'!$D$13-'Ejercicio 3 - TIR'!$C$13)*B267),'Ejercicio 3 - TIR'!$E$13-SQRT(('Ejercicio 3 - TIR'!$E$13-'Ejercicio 3 - TIR'!$C$13)*('Ejercicio 3 - TIR'!$E$13-'Ejercicio 3 - TIR'!$D$13)*(1-B267)))</f>
        <v>69486.5849972233</v>
      </c>
      <c r="D267" s="16">
        <f ca="1" t="shared" si="1995"/>
        <v>0.539356297895027</v>
      </c>
      <c r="E267" s="17">
        <f ca="1">IF(D267&lt;=('Ejercicio 3 - TIR'!$D$14-'Ejercicio 3 - TIR'!$C$14)/('Ejercicio 3 - TIR'!$E$14-'Ejercicio 3 - TIR'!$C$14),'Ejercicio 3 - TIR'!$C$14+SQRT(('Ejercicio 3 - TIR'!$E$14-'Ejercicio 3 - TIR'!$C$14)*('Ejercicio 3 - TIR'!$D$14-'Ejercicio 3 - TIR'!$C$14)*D267),'Ejercicio 3 - TIR'!$E$14-SQRT(('Ejercicio 3 - TIR'!$E$14-'Ejercicio 3 - TIR'!$C$14)*('Ejercicio 3 - TIR'!$E$14-'Ejercicio 3 - TIR'!$D$14)*(1-D267)))</f>
        <v>31687.566221873</v>
      </c>
      <c r="F267" s="16">
        <f ca="1" t="shared" si="1995"/>
        <v>0.595087941946164</v>
      </c>
      <c r="G267" s="17">
        <f ca="1">IF(F267&lt;=('Ejercicio 3 - TIR'!$D$18-'Ejercicio 3 - TIR'!$C$18)/('Ejercicio 3 - TIR'!$E$18-'Ejercicio 3 - TIR'!$C$18),'Ejercicio 3 - TIR'!$C$18+SQRT(('Ejercicio 3 - TIR'!$E$18-'Ejercicio 3 - TIR'!$C$18)*('Ejercicio 3 - TIR'!$D$18-'Ejercicio 3 - TIR'!$C$18)*F267),'Ejercicio 3 - TIR'!$E$18-SQRT(('Ejercicio 3 - TIR'!$E$18-'Ejercicio 3 - TIR'!$C$18)*('Ejercicio 3 - TIR'!$E$18-'Ejercicio 3 - TIR'!$D$18)*(1-F267)))</f>
        <v>39447.9199452538</v>
      </c>
      <c r="H267" s="16">
        <f ca="1" t="shared" ref="H267:L267" si="1996">RAND()</f>
        <v>0.656811667245218</v>
      </c>
      <c r="I267" s="17">
        <f ca="1">IF(H267&lt;=('Ejercicio 3 - TIR'!$D$18-'Ejercicio 3 - TIR'!$C$18)/('Ejercicio 3 - TIR'!$E$18-'Ejercicio 3 - TIR'!$C$18),'Ejercicio 3 - TIR'!$C$18+SQRT(('Ejercicio 3 - TIR'!$E$18-'Ejercicio 3 - TIR'!$C$18)*('Ejercicio 3 - TIR'!$D$18-'Ejercicio 3 - TIR'!$C$18)*H267),'Ejercicio 3 - TIR'!$E$18-SQRT(('Ejercicio 3 - TIR'!$E$18-'Ejercicio 3 - TIR'!$C$18)*('Ejercicio 3 - TIR'!$E$18-'Ejercicio 3 - TIR'!$D$18)*(1-H267)))</f>
        <v>39925.8123136992</v>
      </c>
      <c r="J267" s="16">
        <f ca="1" t="shared" si="1996"/>
        <v>0.851079599624825</v>
      </c>
      <c r="K267" s="17">
        <f ca="1">IF(J267&lt;=('Ejercicio 3 - TIR'!$D$18-'Ejercicio 3 - TIR'!$C$18)/('Ejercicio 3 - TIR'!$E$18-'Ejercicio 3 - TIR'!$C$18),'Ejercicio 3 - TIR'!$C$18+SQRT(('Ejercicio 3 - TIR'!$E$18-'Ejercicio 3 - TIR'!$C$18)*('Ejercicio 3 - TIR'!$D$18-'Ejercicio 3 - TIR'!$C$18)*J267),'Ejercicio 3 - TIR'!$E$18-SQRT(('Ejercicio 3 - TIR'!$E$18-'Ejercicio 3 - TIR'!$C$18)*('Ejercicio 3 - TIR'!$E$18-'Ejercicio 3 - TIR'!$D$18)*(1-J267)))</f>
        <v>41657.9901214781</v>
      </c>
      <c r="L267" s="16">
        <f ca="1" t="shared" si="1996"/>
        <v>0.635542983358113</v>
      </c>
      <c r="M267" s="17">
        <f ca="1">IF(L267&lt;=('Ejercicio 3 - TIR'!$D$18-'Ejercicio 3 - TIR'!$C$18)/('Ejercicio 3 - TIR'!$E$18-'Ejercicio 3 - TIR'!$C$18),'Ejercicio 3 - TIR'!$C$18+SQRT(('Ejercicio 3 - TIR'!$E$18-'Ejercicio 3 - TIR'!$C$18)*('Ejercicio 3 - TIR'!$D$18-'Ejercicio 3 - TIR'!$C$18)*L267),'Ejercicio 3 - TIR'!$E$18-SQRT(('Ejercicio 3 - TIR'!$E$18-'Ejercicio 3 - TIR'!$C$18)*('Ejercicio 3 - TIR'!$E$18-'Ejercicio 3 - TIR'!$D$18)*(1-L267)))</f>
        <v>39763.7824383646</v>
      </c>
      <c r="N267" s="16">
        <f ca="1" t="shared" ref="N267:R267" si="1997">RAND()</f>
        <v>0.215553075431358</v>
      </c>
      <c r="O267" s="17">
        <f ca="1">IF(N267&lt;=('Ejercicio 3 - TIR'!$D$18-'Ejercicio 3 - TIR'!$C$18)/('Ejercicio 3 - TIR'!$E$18-'Ejercicio 3 - TIR'!$C$18),'Ejercicio 3 - TIR'!$C$18+SQRT(('Ejercicio 3 - TIR'!$E$18-'Ejercicio 3 - TIR'!$C$18)*('Ejercicio 3 - TIR'!$D$18-'Ejercicio 3 - TIR'!$C$18)*N267),'Ejercicio 3 - TIR'!$E$18-SQRT(('Ejercicio 3 - TIR'!$E$18-'Ejercicio 3 - TIR'!$C$18)*('Ejercicio 3 - TIR'!$E$18-'Ejercicio 3 - TIR'!$D$18)*(1-N267)))</f>
        <v>35686.2079908058</v>
      </c>
      <c r="P267" s="16">
        <f ca="1" t="shared" si="1997"/>
        <v>0.696898538418628</v>
      </c>
      <c r="Q267" s="18">
        <f ca="1">IF(P267&lt;=('Ejercicio 3 - TIR'!$D$22-'Ejercicio 3 - TIR'!$C$22)/('Ejercicio 3 - TIR'!$E$22-'Ejercicio 3 - TIR'!$C$22),'Ejercicio 3 - TIR'!$C$22+SQRT(('Ejercicio 3 - TIR'!$E$22-'Ejercicio 3 - TIR'!$C$22)*('Ejercicio 3 - TIR'!$D$22-'Ejercicio 3 - TIR'!$C$22)*P267),'Ejercicio 3 - TIR'!$E$22-SQRT(('Ejercicio 3 - TIR'!$E$22-'Ejercicio 3 - TIR'!$C$22)*('Ejercicio 3 - TIR'!$E$22-'Ejercicio 3 - TIR'!$D$22)*(1-P267)))</f>
        <v>0.1566422896917</v>
      </c>
      <c r="R267" s="16">
        <f ca="1" t="shared" si="1997"/>
        <v>0.75582157421367</v>
      </c>
      <c r="S267" s="18">
        <f ca="1">IF(R267&lt;=('Ejercicio 3 - TIR'!$D$23-'Ejercicio 3 - TIR'!$C$23)/('Ejercicio 3 - TIR'!$E$23-'Ejercicio 3 - TIR'!$C$23),'Ejercicio 3 - TIR'!$C$23+SQRT(('Ejercicio 3 - TIR'!$E$23-'Ejercicio 3 - TIR'!$C$23)*('Ejercicio 3 - TIR'!$D$23-'Ejercicio 3 - TIR'!$C$23)*R267),'Ejercicio 3 - TIR'!$E$23-SQRT(('Ejercicio 3 - TIR'!$E$23-'Ejercicio 3 - TIR'!$C$23)*('Ejercicio 3 - TIR'!$E$23-'Ejercicio 3 - TIR'!$D$23)*(1-R267)))</f>
        <v>0.159035239891299</v>
      </c>
      <c r="T267" s="16">
        <f ca="1" t="shared" ref="T267:X267" si="1998">RAND()</f>
        <v>0.367263130678964</v>
      </c>
      <c r="U267" s="18">
        <f ca="1">IF(T267&lt;=('Ejercicio 3 - TIR'!$D$24-'Ejercicio 3 - TIR'!$C$24)/('Ejercicio 3 - TIR'!$E$24-'Ejercicio 3 - TIR'!$C$24),'Ejercicio 3 - TIR'!$C$24+SQRT(('Ejercicio 3 - TIR'!$E$24-'Ejercicio 3 - TIR'!$C$24)*('Ejercicio 3 - TIR'!$D$24-'Ejercicio 3 - TIR'!$C$24)*T267),'Ejercicio 3 - TIR'!$E$24-SQRT(('Ejercicio 3 - TIR'!$E$24-'Ejercicio 3 - TIR'!$C$24)*('Ejercicio 3 - TIR'!$E$24-'Ejercicio 3 - TIR'!$D$24)*(1-T267)))</f>
        <v>0.177771434504286</v>
      </c>
      <c r="V267" s="16">
        <f ca="1" t="shared" si="1998"/>
        <v>0.812323654581359</v>
      </c>
      <c r="W267" s="18">
        <f ca="1">IF(V267&lt;=('Ejercicio 3 - TIR'!$D$25-'Ejercicio 3 - TIR'!$C$25)/('Ejercicio 3 - TIR'!$E$25-'Ejercicio 3 - TIR'!$C$25),'Ejercicio 3 - TIR'!$C$25+SQRT(('Ejercicio 3 - TIR'!$E$25-'Ejercicio 3 - TIR'!$C$25)*('Ejercicio 3 - TIR'!$D$25-'Ejercicio 3 - TIR'!$C$25)*V267),'Ejercicio 3 - TIR'!$E$25-SQRT(('Ejercicio 3 - TIR'!$E$25-'Ejercicio 3 - TIR'!$C$25)*('Ejercicio 3 - TIR'!$E$25-'Ejercicio 3 - TIR'!$D$25)*(1-V267)))</f>
        <v>0.224370579230789</v>
      </c>
      <c r="X267" s="16">
        <f ca="1" t="shared" si="1998"/>
        <v>0.202944933446644</v>
      </c>
      <c r="Y267" s="18">
        <f ca="1">IF(X267&lt;=('Ejercicio 3 - TIR'!$D$26-'Ejercicio 3 - TIR'!$C$26)/('Ejercicio 3 - TIR'!$E$26-'Ejercicio 3 - TIR'!$C$26),'Ejercicio 3 - TIR'!$C$26+SQRT(('Ejercicio 3 - TIR'!$E$26-'Ejercicio 3 - TIR'!$C$26)*('Ejercicio 3 - TIR'!$D$26-'Ejercicio 3 - TIR'!$C$26)*X267),'Ejercicio 3 - TIR'!$E$26-SQRT(('Ejercicio 3 - TIR'!$E$26-'Ejercicio 3 - TIR'!$C$26)*('Ejercicio 3 - TIR'!$E$26-'Ejercicio 3 - TIR'!$D$26)*(1-X267)))</f>
        <v>0.213408360051613</v>
      </c>
      <c r="Z267" s="16">
        <f ca="1" t="shared" si="1908"/>
        <v>1.1566422896917</v>
      </c>
      <c r="AA267" s="16">
        <f ca="1" t="shared" si="1909"/>
        <v>1.34058917370124</v>
      </c>
      <c r="AB267" s="16">
        <f ca="1" t="shared" si="1910"/>
        <v>1.57890763419102</v>
      </c>
      <c r="AC267" s="16">
        <f ca="1" t="shared" si="1911"/>
        <v>1.93316805462638</v>
      </c>
      <c r="AD267" s="16">
        <f ca="1" t="shared" si="1912"/>
        <v>2.34572227886836</v>
      </c>
      <c r="AE267" s="15">
        <f ca="1" t="shared" si="1913"/>
        <v>4963.61292775156</v>
      </c>
      <c r="AF267" s="15">
        <f ca="1" t="shared" si="1914"/>
        <v>5753.00230044408</v>
      </c>
      <c r="AG267" s="15">
        <f ca="1" t="shared" si="1915"/>
        <v>6775.72177210048</v>
      </c>
      <c r="AH267" s="15">
        <f ca="1" t="shared" si="1916"/>
        <v>8295.99439081334</v>
      </c>
      <c r="AI267" s="15">
        <f ca="1" t="shared" si="1917"/>
        <v>10066.4289487542</v>
      </c>
      <c r="AJ267" s="17">
        <f ca="1" t="shared" si="1918"/>
        <v>45627.1324490532</v>
      </c>
      <c r="AK267" s="17">
        <f ca="1" t="shared" si="1919"/>
        <v>53524.1117389728</v>
      </c>
      <c r="AL267" s="17">
        <f ca="1" t="shared" si="1920"/>
        <v>65774.118627856</v>
      </c>
      <c r="AM267" s="17">
        <f ca="1" t="shared" si="1921"/>
        <v>76870.0739409599</v>
      </c>
      <c r="AN267" s="17">
        <f ca="1" t="shared" si="1922"/>
        <v>83709.9331323634</v>
      </c>
      <c r="AO267" s="17">
        <f ca="1">C267/'Ejercicio 3 - TIR'!$D$7</f>
        <v>13897.3169994447</v>
      </c>
      <c r="AP267" s="17">
        <f ca="1" t="shared" si="1923"/>
        <v>31729.8154496086</v>
      </c>
      <c r="AQ267" s="17">
        <f ca="1" t="shared" si="1924"/>
        <v>39626.7947395282</v>
      </c>
      <c r="AR267" s="17">
        <f ca="1" t="shared" si="1925"/>
        <v>51876.8016284114</v>
      </c>
      <c r="AS267" s="17">
        <f ca="1" t="shared" si="1926"/>
        <v>62972.7569415153</v>
      </c>
      <c r="AT267" s="17">
        <f ca="1" t="shared" si="1927"/>
        <v>69812.6161329187</v>
      </c>
      <c r="AU267" s="17">
        <f ca="1">AP267*'Ejercicio 3 - TIR'!$D$5</f>
        <v>15864.9077248043</v>
      </c>
      <c r="AV267" s="17">
        <f ca="1">AQ267*'Ejercicio 3 - TIR'!$D$5</f>
        <v>19813.3973697641</v>
      </c>
      <c r="AW267" s="17">
        <f ca="1">AR267*'Ejercicio 3 - TIR'!$D$5</f>
        <v>25938.4008142057</v>
      </c>
      <c r="AX267" s="17">
        <f ca="1">AS267*'Ejercicio 3 - TIR'!$D$5</f>
        <v>31486.3784707576</v>
      </c>
      <c r="AY267" s="17">
        <f ca="1">AT267*'Ejercicio 3 - TIR'!$D$5</f>
        <v>34906.3080664594</v>
      </c>
      <c r="AZ267" s="17">
        <f ca="1" t="shared" ref="AZ267:BD267" si="1999">AJ267-AU267-AE267</f>
        <v>24798.6117964974</v>
      </c>
      <c r="BA267" s="17">
        <f ca="1" t="shared" si="1999"/>
        <v>27957.7120687647</v>
      </c>
      <c r="BB267" s="17">
        <f ca="1" t="shared" si="1999"/>
        <v>33059.9960415499</v>
      </c>
      <c r="BC267" s="17">
        <f ca="1" t="shared" si="1999"/>
        <v>37087.7010793889</v>
      </c>
      <c r="BD267" s="17">
        <f ca="1" t="shared" si="1999"/>
        <v>38737.1961171498</v>
      </c>
      <c r="BE267" s="17">
        <f ca="1" t="shared" ref="BE267:BI267" si="2000">AZ267/Z267</f>
        <v>21440.1738700972</v>
      </c>
      <c r="BF267" s="17">
        <f ca="1" t="shared" si="2000"/>
        <v>20854.7947553359</v>
      </c>
      <c r="BG267" s="17">
        <f ca="1" t="shared" si="2000"/>
        <v>20938.524411207</v>
      </c>
      <c r="BH267" s="17">
        <f ca="1" t="shared" si="2000"/>
        <v>19184.9337622935</v>
      </c>
      <c r="BI267" s="17">
        <f ca="1" t="shared" si="2000"/>
        <v>16513.9737411019</v>
      </c>
      <c r="BJ267" s="17">
        <f ca="1" t="shared" si="1930"/>
        <v>74330.2300497642</v>
      </c>
      <c r="BK267" s="17">
        <f ca="1" t="shared" si="1931"/>
        <v>32599.2461020933</v>
      </c>
      <c r="BL267" s="17">
        <f ca="1" t="shared" si="1932"/>
        <v>106929.476151858</v>
      </c>
      <c r="BM267" s="17">
        <f ca="1">BK267*'Ejercicio 3 - TIR'!$D$5</f>
        <v>16299.6230510467</v>
      </c>
      <c r="BN267" s="17">
        <f ca="1" t="shared" si="1933"/>
        <v>90629.8531008109</v>
      </c>
      <c r="BO267" s="17">
        <f ca="1" t="shared" si="1934"/>
        <v>38636.2247215954</v>
      </c>
      <c r="BP267" s="17">
        <f ca="1" t="shared" si="1935"/>
        <v>-101174.151219096</v>
      </c>
      <c r="BQ267" s="17">
        <f ca="1" t="shared" ref="BQ267:BT267" si="2001">BE267</f>
        <v>21440.1738700972</v>
      </c>
      <c r="BR267" s="17">
        <f ca="1" t="shared" si="2001"/>
        <v>20854.7947553359</v>
      </c>
      <c r="BS267" s="17">
        <f ca="1" t="shared" si="2001"/>
        <v>20938.524411207</v>
      </c>
      <c r="BT267" s="17">
        <f ca="1" t="shared" si="2001"/>
        <v>19184.9337622935</v>
      </c>
      <c r="BU267" s="17">
        <f ca="1" t="shared" si="1937"/>
        <v>55150.1984626973</v>
      </c>
      <c r="BV267" s="19">
        <f ca="1" t="shared" si="1938"/>
        <v>9.54123294902278</v>
      </c>
    </row>
    <row r="268" ht="15" customHeight="1" spans="1:74">
      <c r="A268" s="15">
        <v>267</v>
      </c>
      <c r="B268" s="16">
        <f ca="1" t="shared" ref="B268:F268" si="2002">RAND()</f>
        <v>0.845923647906795</v>
      </c>
      <c r="C268" s="17">
        <f ca="1">IF(B268&lt;=('Ejercicio 3 - TIR'!$D$13-'Ejercicio 3 - TIR'!$C$13)/('Ejercicio 3 - TIR'!$E$13-'Ejercicio 3 - TIR'!$C$13),'Ejercicio 3 - TIR'!$C$13+SQRT(('Ejercicio 3 - TIR'!$E$13-'Ejercicio 3 - TIR'!$C$13)*('Ejercicio 3 - TIR'!$D$13-'Ejercicio 3 - TIR'!$C$13)*B268),'Ejercicio 3 - TIR'!$E$13-SQRT(('Ejercicio 3 - TIR'!$E$13-'Ejercicio 3 - TIR'!$C$13)*('Ejercicio 3 - TIR'!$E$13-'Ejercicio 3 - TIR'!$D$13)*(1-B268)))</f>
        <v>86402.5141106216</v>
      </c>
      <c r="D268" s="16">
        <f ca="1" t="shared" si="2002"/>
        <v>0.930878931776872</v>
      </c>
      <c r="E268" s="17">
        <f ca="1">IF(D268&lt;=('Ejercicio 3 - TIR'!$D$14-'Ejercicio 3 - TIR'!$C$14)/('Ejercicio 3 - TIR'!$E$14-'Ejercicio 3 - TIR'!$C$14),'Ejercicio 3 - TIR'!$C$14+SQRT(('Ejercicio 3 - TIR'!$E$14-'Ejercicio 3 - TIR'!$C$14)*('Ejercicio 3 - TIR'!$D$14-'Ejercicio 3 - TIR'!$C$14)*D268),'Ejercicio 3 - TIR'!$E$14-SQRT(('Ejercicio 3 - TIR'!$E$14-'Ejercicio 3 - TIR'!$C$14)*('Ejercicio 3 - TIR'!$E$14-'Ejercicio 3 - TIR'!$D$14)*(1-D268)))</f>
        <v>36780.037231043</v>
      </c>
      <c r="F268" s="16">
        <f ca="1" t="shared" si="2002"/>
        <v>0.0136364201531229</v>
      </c>
      <c r="G268" s="17">
        <f ca="1">IF(F268&lt;=('Ejercicio 3 - TIR'!$D$18-'Ejercicio 3 - TIR'!$C$18)/('Ejercicio 3 - TIR'!$E$18-'Ejercicio 3 - TIR'!$C$18),'Ejercicio 3 - TIR'!$C$18+SQRT(('Ejercicio 3 - TIR'!$E$18-'Ejercicio 3 - TIR'!$C$18)*('Ejercicio 3 - TIR'!$D$18-'Ejercicio 3 - TIR'!$C$18)*F268),'Ejercicio 3 - TIR'!$E$18-SQRT(('Ejercicio 3 - TIR'!$E$18-'Ejercicio 3 - TIR'!$C$18)*('Ejercicio 3 - TIR'!$E$18-'Ejercicio 3 - TIR'!$D$18)*(1-F268)))</f>
        <v>31430.1968476292</v>
      </c>
      <c r="H268" s="16">
        <f ca="1" t="shared" ref="H268:L268" si="2003">RAND()</f>
        <v>0.801896699131404</v>
      </c>
      <c r="I268" s="17">
        <f ca="1">IF(H268&lt;=('Ejercicio 3 - TIR'!$D$18-'Ejercicio 3 - TIR'!$C$18)/('Ejercicio 3 - TIR'!$E$18-'Ejercicio 3 - TIR'!$C$18),'Ejercicio 3 - TIR'!$C$18+SQRT(('Ejercicio 3 - TIR'!$E$18-'Ejercicio 3 - TIR'!$C$18)*('Ejercicio 3 - TIR'!$D$18-'Ejercicio 3 - TIR'!$C$18)*H268),'Ejercicio 3 - TIR'!$E$18-SQRT(('Ejercicio 3 - TIR'!$E$18-'Ejercicio 3 - TIR'!$C$18)*('Ejercicio 3 - TIR'!$E$18-'Ejercicio 3 - TIR'!$D$18)*(1-H268)))</f>
        <v>41145.4251122666</v>
      </c>
      <c r="J268" s="16">
        <f ca="1" t="shared" si="2003"/>
        <v>0.444728757099804</v>
      </c>
      <c r="K268" s="17">
        <f ca="1">IF(J268&lt;=('Ejercicio 3 - TIR'!$D$18-'Ejercicio 3 - TIR'!$C$18)/('Ejercicio 3 - TIR'!$E$18-'Ejercicio 3 - TIR'!$C$18),'Ejercicio 3 - TIR'!$C$18+SQRT(('Ejercicio 3 - TIR'!$E$18-'Ejercicio 3 - TIR'!$C$18)*('Ejercicio 3 - TIR'!$D$18-'Ejercicio 3 - TIR'!$C$18)*J268),'Ejercicio 3 - TIR'!$E$18-SQRT(('Ejercicio 3 - TIR'!$E$18-'Ejercicio 3 - TIR'!$C$18)*('Ejercicio 3 - TIR'!$E$18-'Ejercicio 3 - TIR'!$D$18)*(1-J268)))</f>
        <v>38167.5769702508</v>
      </c>
      <c r="L268" s="16">
        <f ca="1" t="shared" si="2003"/>
        <v>0.766197078550123</v>
      </c>
      <c r="M268" s="17">
        <f ca="1">IF(L268&lt;=('Ejercicio 3 - TIR'!$D$18-'Ejercicio 3 - TIR'!$C$18)/('Ejercicio 3 - TIR'!$E$18-'Ejercicio 3 - TIR'!$C$18),'Ejercicio 3 - TIR'!$C$18+SQRT(('Ejercicio 3 - TIR'!$E$18-'Ejercicio 3 - TIR'!$C$18)*('Ejercicio 3 - TIR'!$D$18-'Ejercicio 3 - TIR'!$C$18)*L268),'Ejercicio 3 - TIR'!$E$18-SQRT(('Ejercicio 3 - TIR'!$E$18-'Ejercicio 3 - TIR'!$C$18)*('Ejercicio 3 - TIR'!$E$18-'Ejercicio 3 - TIR'!$D$18)*(1-L268)))</f>
        <v>40812.4924944854</v>
      </c>
      <c r="N268" s="16">
        <f ca="1" t="shared" ref="N268:R268" si="2004">RAND()</f>
        <v>0.187280500825836</v>
      </c>
      <c r="O268" s="17">
        <f ca="1">IF(N268&lt;=('Ejercicio 3 - TIR'!$D$18-'Ejercicio 3 - TIR'!$C$18)/('Ejercicio 3 - TIR'!$E$18-'Ejercicio 3 - TIR'!$C$18),'Ejercicio 3 - TIR'!$C$18+SQRT(('Ejercicio 3 - TIR'!$E$18-'Ejercicio 3 - TIR'!$C$18)*('Ejercicio 3 - TIR'!$D$18-'Ejercicio 3 - TIR'!$C$18)*N268),'Ejercicio 3 - TIR'!$E$18-SQRT(('Ejercicio 3 - TIR'!$E$18-'Ejercicio 3 - TIR'!$C$18)*('Ejercicio 3 - TIR'!$E$18-'Ejercicio 3 - TIR'!$D$18)*(1-N268)))</f>
        <v>35300.195762788</v>
      </c>
      <c r="P268" s="16">
        <f ca="1" t="shared" si="2004"/>
        <v>0.855678486755885</v>
      </c>
      <c r="Q268" s="18">
        <f ca="1">IF(P268&lt;=('Ejercicio 3 - TIR'!$D$22-'Ejercicio 3 - TIR'!$C$22)/('Ejercicio 3 - TIR'!$E$22-'Ejercicio 3 - TIR'!$C$22),'Ejercicio 3 - TIR'!$C$22+SQRT(('Ejercicio 3 - TIR'!$E$22-'Ejercicio 3 - TIR'!$C$22)*('Ejercicio 3 - TIR'!$D$22-'Ejercicio 3 - TIR'!$C$22)*P268),'Ejercicio 3 - TIR'!$E$22-SQRT(('Ejercicio 3 - TIR'!$E$22-'Ejercicio 3 - TIR'!$C$22)*('Ejercicio 3 - TIR'!$E$22-'Ejercicio 3 - TIR'!$D$22)*(1-P268)))</f>
        <v>0.163882347446374</v>
      </c>
      <c r="R268" s="16">
        <f ca="1" t="shared" si="2004"/>
        <v>0.442046478560051</v>
      </c>
      <c r="S268" s="18">
        <f ca="1">IF(R268&lt;=('Ejercicio 3 - TIR'!$D$23-'Ejercicio 3 - TIR'!$C$23)/('Ejercicio 3 - TIR'!$E$23-'Ejercicio 3 - TIR'!$C$23),'Ejercicio 3 - TIR'!$C$23+SQRT(('Ejercicio 3 - TIR'!$E$23-'Ejercicio 3 - TIR'!$C$23)*('Ejercicio 3 - TIR'!$D$23-'Ejercicio 3 - TIR'!$C$23)*R268),'Ejercicio 3 - TIR'!$E$23-SQRT(('Ejercicio 3 - TIR'!$E$23-'Ejercicio 3 - TIR'!$C$23)*('Ejercicio 3 - TIR'!$E$23-'Ejercicio 3 - TIR'!$D$23)*(1-R268)))</f>
        <v>0.148207865240179</v>
      </c>
      <c r="T268" s="16">
        <f ca="1" t="shared" ref="T268:X268" si="2005">RAND()</f>
        <v>0.388378447015841</v>
      </c>
      <c r="U268" s="18">
        <f ca="1">IF(T268&lt;=('Ejercicio 3 - TIR'!$D$24-'Ejercicio 3 - TIR'!$C$24)/('Ejercicio 3 - TIR'!$E$24-'Ejercicio 3 - TIR'!$C$24),'Ejercicio 3 - TIR'!$C$24+SQRT(('Ejercicio 3 - TIR'!$E$24-'Ejercicio 3 - TIR'!$C$24)*('Ejercicio 3 - TIR'!$D$24-'Ejercicio 3 - TIR'!$C$24)*T268),'Ejercicio 3 - TIR'!$E$24-SQRT(('Ejercicio 3 - TIR'!$E$24-'Ejercicio 3 - TIR'!$C$24)*('Ejercicio 3 - TIR'!$E$24-'Ejercicio 3 - TIR'!$D$24)*(1-T268)))</f>
        <v>0.17855861934221</v>
      </c>
      <c r="V268" s="16">
        <f ca="1" t="shared" si="2005"/>
        <v>0.816614907512699</v>
      </c>
      <c r="W268" s="18">
        <f ca="1">IF(V268&lt;=('Ejercicio 3 - TIR'!$D$25-'Ejercicio 3 - TIR'!$C$25)/('Ejercicio 3 - TIR'!$E$25-'Ejercicio 3 - TIR'!$C$25),'Ejercicio 3 - TIR'!$C$25+SQRT(('Ejercicio 3 - TIR'!$E$25-'Ejercicio 3 - TIR'!$C$25)*('Ejercicio 3 - TIR'!$D$25-'Ejercicio 3 - TIR'!$C$25)*V268),'Ejercicio 3 - TIR'!$E$25-SQRT(('Ejercicio 3 - TIR'!$E$25-'Ejercicio 3 - TIR'!$C$25)*('Ejercicio 3 - TIR'!$E$25-'Ejercicio 3 - TIR'!$D$25)*(1-V268)))</f>
        <v>0.22466528421897</v>
      </c>
      <c r="X268" s="16">
        <f ca="1" t="shared" si="2005"/>
        <v>0.534820661680695</v>
      </c>
      <c r="Y268" s="18">
        <f ca="1">IF(X268&lt;=('Ejercicio 3 - TIR'!$D$26-'Ejercicio 3 - TIR'!$C$26)/('Ejercicio 3 - TIR'!$E$26-'Ejercicio 3 - TIR'!$C$26),'Ejercicio 3 - TIR'!$C$26+SQRT(('Ejercicio 3 - TIR'!$E$26-'Ejercicio 3 - TIR'!$C$26)*('Ejercicio 3 - TIR'!$D$26-'Ejercicio 3 - TIR'!$C$26)*X268),'Ejercicio 3 - TIR'!$E$26-SQRT(('Ejercicio 3 - TIR'!$E$26-'Ejercicio 3 - TIR'!$C$26)*('Ejercicio 3 - TIR'!$E$26-'Ejercicio 3 - TIR'!$D$26)*(1-X268)))</f>
        <v>0.229880458632144</v>
      </c>
      <c r="Z268" s="16">
        <f ca="1" t="shared" si="1908"/>
        <v>1.16388234744637</v>
      </c>
      <c r="AA268" s="16">
        <f ca="1" t="shared" si="1909"/>
        <v>1.33637886555213</v>
      </c>
      <c r="AB268" s="16">
        <f ca="1" t="shared" si="1910"/>
        <v>1.57500083070323</v>
      </c>
      <c r="AC268" s="16">
        <f ca="1" t="shared" si="1911"/>
        <v>1.92884883997828</v>
      </c>
      <c r="AD268" s="16">
        <f ca="1" t="shared" si="1912"/>
        <v>2.37225349594457</v>
      </c>
      <c r="AE268" s="15">
        <f ca="1" t="shared" si="1913"/>
        <v>6027.59884058836</v>
      </c>
      <c r="AF268" s="15">
        <f ca="1" t="shared" si="1914"/>
        <v>6920.93639727614</v>
      </c>
      <c r="AG268" s="15">
        <f ca="1" t="shared" si="1915"/>
        <v>8156.72924492902</v>
      </c>
      <c r="AH268" s="15">
        <f ca="1" t="shared" si="1916"/>
        <v>9989.26313903818</v>
      </c>
      <c r="AI268" s="15">
        <f ca="1" t="shared" si="1917"/>
        <v>12285.5995308374</v>
      </c>
      <c r="AJ268" s="17">
        <f ca="1" t="shared" si="1918"/>
        <v>36581.0512877203</v>
      </c>
      <c r="AK268" s="17">
        <f ca="1" t="shared" si="1919"/>
        <v>54985.876534191</v>
      </c>
      <c r="AL268" s="17">
        <f ca="1" t="shared" si="1920"/>
        <v>60113.9654340743</v>
      </c>
      <c r="AM268" s="17">
        <f ca="1" t="shared" si="1921"/>
        <v>78721.1288046105</v>
      </c>
      <c r="AN268" s="17">
        <f ca="1" t="shared" si="1922"/>
        <v>83741.0128058013</v>
      </c>
      <c r="AO268" s="17">
        <f ca="1">C268/'Ejercicio 3 - TIR'!$D$7</f>
        <v>17280.5028221243</v>
      </c>
      <c r="AP268" s="17">
        <f ca="1" t="shared" si="1923"/>
        <v>19300.548465596</v>
      </c>
      <c r="AQ268" s="17">
        <f ca="1" t="shared" si="1924"/>
        <v>37705.3737120667</v>
      </c>
      <c r="AR268" s="17">
        <f ca="1" t="shared" si="1925"/>
        <v>42833.46261195</v>
      </c>
      <c r="AS268" s="17">
        <f ca="1" t="shared" si="1926"/>
        <v>61440.6259824862</v>
      </c>
      <c r="AT268" s="17">
        <f ca="1" t="shared" si="1927"/>
        <v>66460.509983677</v>
      </c>
      <c r="AU268" s="17">
        <f ca="1">AP268*'Ejercicio 3 - TIR'!$D$5</f>
        <v>9650.27423279798</v>
      </c>
      <c r="AV268" s="17">
        <f ca="1">AQ268*'Ejercicio 3 - TIR'!$D$5</f>
        <v>18852.6868560333</v>
      </c>
      <c r="AW268" s="17">
        <f ca="1">AR268*'Ejercicio 3 - TIR'!$D$5</f>
        <v>21416.731305975</v>
      </c>
      <c r="AX268" s="17">
        <f ca="1">AS268*'Ejercicio 3 - TIR'!$D$5</f>
        <v>30720.3129912431</v>
      </c>
      <c r="AY268" s="17">
        <f ca="1">AT268*'Ejercicio 3 - TIR'!$D$5</f>
        <v>33230.2549918385</v>
      </c>
      <c r="AZ268" s="17">
        <f ca="1" t="shared" ref="AZ268:BD268" si="2006">AJ268-AU268-AE268</f>
        <v>20903.1782143339</v>
      </c>
      <c r="BA268" s="17">
        <f ca="1" t="shared" si="2006"/>
        <v>29212.2532808815</v>
      </c>
      <c r="BB268" s="17">
        <f ca="1" t="shared" si="2006"/>
        <v>30540.5048831703</v>
      </c>
      <c r="BC268" s="17">
        <f ca="1" t="shared" si="2006"/>
        <v>38011.5526743292</v>
      </c>
      <c r="BD268" s="17">
        <f ca="1" t="shared" si="2006"/>
        <v>38225.1582831254</v>
      </c>
      <c r="BE268" s="17">
        <f ca="1" t="shared" ref="BE268:BI268" si="2007">AZ268/Z268</f>
        <v>17959.8721985918</v>
      </c>
      <c r="BF268" s="17">
        <f ca="1" t="shared" si="2007"/>
        <v>21859.260149862</v>
      </c>
      <c r="BG268" s="17">
        <f ca="1" t="shared" si="2007"/>
        <v>19390.7865239247</v>
      </c>
      <c r="BH268" s="17">
        <f ca="1" t="shared" si="2007"/>
        <v>19706.8592864733</v>
      </c>
      <c r="BI268" s="17">
        <f ca="1" t="shared" si="2007"/>
        <v>16113.4374334245</v>
      </c>
      <c r="BJ268" s="17">
        <f ca="1" t="shared" si="1930"/>
        <v>87251.5719023131</v>
      </c>
      <c r="BK268" s="17">
        <f ca="1" t="shared" si="1931"/>
        <v>40993.7332314643</v>
      </c>
      <c r="BL268" s="17">
        <f ca="1" t="shared" si="1932"/>
        <v>128245.305133777</v>
      </c>
      <c r="BM268" s="17">
        <f ca="1">BK268*'Ejercicio 3 - TIR'!$D$5</f>
        <v>20496.8666157322</v>
      </c>
      <c r="BN268" s="17">
        <f ca="1" t="shared" si="1933"/>
        <v>107748.438518045</v>
      </c>
      <c r="BO268" s="17">
        <f ca="1" t="shared" si="1934"/>
        <v>45420.2886421052</v>
      </c>
      <c r="BP268" s="17">
        <f ca="1" t="shared" si="1935"/>
        <v>-123182.551341665</v>
      </c>
      <c r="BQ268" s="17">
        <f ca="1" t="shared" ref="BQ268:BT268" si="2008">BE268</f>
        <v>17959.8721985918</v>
      </c>
      <c r="BR268" s="17">
        <f ca="1" t="shared" si="2008"/>
        <v>21859.260149862</v>
      </c>
      <c r="BS268" s="17">
        <f ca="1" t="shared" si="2008"/>
        <v>19390.7865239247</v>
      </c>
      <c r="BT268" s="17">
        <f ca="1" t="shared" si="2008"/>
        <v>19706.8592864733</v>
      </c>
      <c r="BU268" s="17">
        <f ca="1" t="shared" si="1937"/>
        <v>61533.7260755297</v>
      </c>
      <c r="BV268" s="19">
        <f ca="1" t="shared" si="1938"/>
        <v>3.749054831402</v>
      </c>
    </row>
    <row r="269" ht="15" customHeight="1" spans="1:74">
      <c r="A269" s="15">
        <v>268</v>
      </c>
      <c r="B269" s="16">
        <f ca="1" t="shared" ref="B269:F269" si="2009">RAND()</f>
        <v>0.635438230218897</v>
      </c>
      <c r="C269" s="17">
        <f ca="1">IF(B269&lt;=('Ejercicio 3 - TIR'!$D$13-'Ejercicio 3 - TIR'!$C$13)/('Ejercicio 3 - TIR'!$E$13-'Ejercicio 3 - TIR'!$C$13),'Ejercicio 3 - TIR'!$C$13+SQRT(('Ejercicio 3 - TIR'!$E$13-'Ejercicio 3 - TIR'!$C$13)*('Ejercicio 3 - TIR'!$D$13-'Ejercicio 3 - TIR'!$C$13)*B269),'Ejercicio 3 - TIR'!$E$13-SQRT(('Ejercicio 3 - TIR'!$E$13-'Ejercicio 3 - TIR'!$C$13)*('Ejercicio 3 - TIR'!$E$13-'Ejercicio 3 - TIR'!$D$13)*(1-B269)))</f>
        <v>79084.1179067838</v>
      </c>
      <c r="D269" s="16">
        <f ca="1" t="shared" si="2009"/>
        <v>0.316390709553637</v>
      </c>
      <c r="E269" s="17">
        <f ca="1">IF(D269&lt;=('Ejercicio 3 - TIR'!$D$14-'Ejercicio 3 - TIR'!$C$14)/('Ejercicio 3 - TIR'!$E$14-'Ejercicio 3 - TIR'!$C$14),'Ejercicio 3 - TIR'!$C$14+SQRT(('Ejercicio 3 - TIR'!$E$14-'Ejercicio 3 - TIR'!$C$14)*('Ejercicio 3 - TIR'!$D$14-'Ejercicio 3 - TIR'!$C$14)*D269),'Ejercicio 3 - TIR'!$E$14-SQRT(('Ejercicio 3 - TIR'!$E$14-'Ejercicio 3 - TIR'!$C$14)*('Ejercicio 3 - TIR'!$E$14-'Ejercicio 3 - TIR'!$D$14)*(1-D269)))</f>
        <v>29871.2732644066</v>
      </c>
      <c r="F269" s="16">
        <f ca="1" t="shared" si="2009"/>
        <v>0.624370966059823</v>
      </c>
      <c r="G269" s="17">
        <f ca="1">IF(F269&lt;=('Ejercicio 3 - TIR'!$D$18-'Ejercicio 3 - TIR'!$C$18)/('Ejercicio 3 - TIR'!$E$18-'Ejercicio 3 - TIR'!$C$18),'Ejercicio 3 - TIR'!$C$18+SQRT(('Ejercicio 3 - TIR'!$E$18-'Ejercicio 3 - TIR'!$C$18)*('Ejercicio 3 - TIR'!$D$18-'Ejercicio 3 - TIR'!$C$18)*F269),'Ejercicio 3 - TIR'!$E$18-SQRT(('Ejercicio 3 - TIR'!$E$18-'Ejercicio 3 - TIR'!$C$18)*('Ejercicio 3 - TIR'!$E$18-'Ejercicio 3 - TIR'!$D$18)*(1-F269)))</f>
        <v>39677.5846629711</v>
      </c>
      <c r="H269" s="16">
        <f ca="1" t="shared" ref="H269:L269" si="2010">RAND()</f>
        <v>0.730147302130836</v>
      </c>
      <c r="I269" s="17">
        <f ca="1">IF(H269&lt;=('Ejercicio 3 - TIR'!$D$18-'Ejercicio 3 - TIR'!$C$18)/('Ejercicio 3 - TIR'!$E$18-'Ejercicio 3 - TIR'!$C$18),'Ejercicio 3 - TIR'!$C$18+SQRT(('Ejercicio 3 - TIR'!$E$18-'Ejercicio 3 - TIR'!$C$18)*('Ejercicio 3 - TIR'!$D$18-'Ejercicio 3 - TIR'!$C$18)*H269),'Ejercicio 3 - TIR'!$E$18-SQRT(('Ejercicio 3 - TIR'!$E$18-'Ejercicio 3 - TIR'!$C$18)*('Ejercicio 3 - TIR'!$E$18-'Ejercicio 3 - TIR'!$D$18)*(1-H269)))</f>
        <v>40501.2276852249</v>
      </c>
      <c r="J269" s="16">
        <f ca="1" t="shared" si="2010"/>
        <v>0.82951133188402</v>
      </c>
      <c r="K269" s="17">
        <f ca="1">IF(J269&lt;=('Ejercicio 3 - TIR'!$D$18-'Ejercicio 3 - TIR'!$C$18)/('Ejercicio 3 - TIR'!$E$18-'Ejercicio 3 - TIR'!$C$18),'Ejercicio 3 - TIR'!$C$18+SQRT(('Ejercicio 3 - TIR'!$E$18-'Ejercicio 3 - TIR'!$C$18)*('Ejercicio 3 - TIR'!$D$18-'Ejercicio 3 - TIR'!$C$18)*J269),'Ejercicio 3 - TIR'!$E$18-SQRT(('Ejercicio 3 - TIR'!$E$18-'Ejercicio 3 - TIR'!$C$18)*('Ejercicio 3 - TIR'!$E$18-'Ejercicio 3 - TIR'!$D$18)*(1-J269)))</f>
        <v>41424.1574267456</v>
      </c>
      <c r="L269" s="16">
        <f ca="1" t="shared" si="2010"/>
        <v>0.937985230672234</v>
      </c>
      <c r="M269" s="17">
        <f ca="1">IF(L269&lt;=('Ejercicio 3 - TIR'!$D$18-'Ejercicio 3 - TIR'!$C$18)/('Ejercicio 3 - TIR'!$E$18-'Ejercicio 3 - TIR'!$C$18),'Ejercicio 3 - TIR'!$C$18+SQRT(('Ejercicio 3 - TIR'!$E$18-'Ejercicio 3 - TIR'!$C$18)*('Ejercicio 3 - TIR'!$D$18-'Ejercicio 3 - TIR'!$C$18)*L269),'Ejercicio 3 - TIR'!$E$18-SQRT(('Ejercicio 3 - TIR'!$E$18-'Ejercicio 3 - TIR'!$C$18)*('Ejercicio 3 - TIR'!$E$18-'Ejercicio 3 - TIR'!$D$18)*(1-L269)))</f>
        <v>42843.3573083187</v>
      </c>
      <c r="N269" s="16">
        <f ca="1" t="shared" ref="N269:R269" si="2011">RAND()</f>
        <v>0.894247544149229</v>
      </c>
      <c r="O269" s="17">
        <f ca="1">IF(N269&lt;=('Ejercicio 3 - TIR'!$D$18-'Ejercicio 3 - TIR'!$C$18)/('Ejercicio 3 - TIR'!$E$18-'Ejercicio 3 - TIR'!$C$18),'Ejercicio 3 - TIR'!$C$18+SQRT(('Ejercicio 3 - TIR'!$E$18-'Ejercicio 3 - TIR'!$C$18)*('Ejercicio 3 - TIR'!$D$18-'Ejercicio 3 - TIR'!$C$18)*N269),'Ejercicio 3 - TIR'!$E$18-SQRT(('Ejercicio 3 - TIR'!$E$18-'Ejercicio 3 - TIR'!$C$18)*('Ejercicio 3 - TIR'!$E$18-'Ejercicio 3 - TIR'!$D$18)*(1-N269)))</f>
        <v>42183.7197957576</v>
      </c>
      <c r="P269" s="16">
        <f ca="1" t="shared" si="2011"/>
        <v>0.77074060082284</v>
      </c>
      <c r="Q269" s="18">
        <f ca="1">IF(P269&lt;=('Ejercicio 3 - TIR'!$D$22-'Ejercicio 3 - TIR'!$C$22)/('Ejercicio 3 - TIR'!$E$22-'Ejercicio 3 - TIR'!$C$22),'Ejercicio 3 - TIR'!$C$22+SQRT(('Ejercicio 3 - TIR'!$E$22-'Ejercicio 3 - TIR'!$C$22)*('Ejercicio 3 - TIR'!$D$22-'Ejercicio 3 - TIR'!$C$22)*P269),'Ejercicio 3 - TIR'!$E$22-SQRT(('Ejercicio 3 - TIR'!$E$22-'Ejercicio 3 - TIR'!$C$22)*('Ejercicio 3 - TIR'!$E$22-'Ejercicio 3 - TIR'!$D$22)*(1-P269)))</f>
        <v>0.159685795154157</v>
      </c>
      <c r="R269" s="16">
        <f ca="1" t="shared" si="2011"/>
        <v>0.876957699508165</v>
      </c>
      <c r="S269" s="18">
        <f ca="1">IF(R269&lt;=('Ejercicio 3 - TIR'!$D$23-'Ejercicio 3 - TIR'!$C$23)/('Ejercicio 3 - TIR'!$E$23-'Ejercicio 3 - TIR'!$C$23),'Ejercicio 3 - TIR'!$C$23+SQRT(('Ejercicio 3 - TIR'!$E$23-'Ejercicio 3 - TIR'!$C$23)*('Ejercicio 3 - TIR'!$D$23-'Ejercicio 3 - TIR'!$C$23)*R269),'Ejercicio 3 - TIR'!$E$23-SQRT(('Ejercicio 3 - TIR'!$E$23-'Ejercicio 3 - TIR'!$C$23)*('Ejercicio 3 - TIR'!$E$23-'Ejercicio 3 - TIR'!$D$23)*(1-R269)))</f>
        <v>0.165117925518084</v>
      </c>
      <c r="T269" s="16">
        <f ca="1" t="shared" ref="T269:X269" si="2012">RAND()</f>
        <v>0.00255564263466224</v>
      </c>
      <c r="U269" s="18">
        <f ca="1">IF(T269&lt;=('Ejercicio 3 - TIR'!$D$24-'Ejercicio 3 - TIR'!$C$24)/('Ejercicio 3 - TIR'!$E$24-'Ejercicio 3 - TIR'!$C$24),'Ejercicio 3 - TIR'!$C$24+SQRT(('Ejercicio 3 - TIR'!$E$24-'Ejercicio 3 - TIR'!$C$24)*('Ejercicio 3 - TIR'!$D$24-'Ejercicio 3 - TIR'!$C$24)*T269),'Ejercicio 3 - TIR'!$E$24-SQRT(('Ejercicio 3 - TIR'!$E$24-'Ejercicio 3 - TIR'!$C$24)*('Ejercicio 3 - TIR'!$E$24-'Ejercicio 3 - TIR'!$D$24)*(1-T269)))</f>
        <v>0.152316646182047</v>
      </c>
      <c r="V269" s="16">
        <f ca="1" t="shared" si="2012"/>
        <v>0.497560876749045</v>
      </c>
      <c r="W269" s="18">
        <f ca="1">IF(V269&lt;=('Ejercicio 3 - TIR'!$D$25-'Ejercicio 3 - TIR'!$C$25)/('Ejercicio 3 - TIR'!$E$25-'Ejercicio 3 - TIR'!$C$25),'Ejercicio 3 - TIR'!$C$25+SQRT(('Ejercicio 3 - TIR'!$E$25-'Ejercicio 3 - TIR'!$C$25)*('Ejercicio 3 - TIR'!$D$25-'Ejercicio 3 - TIR'!$C$25)*V269),'Ejercicio 3 - TIR'!$E$25-SQRT(('Ejercicio 3 - TIR'!$E$25-'Ejercicio 3 - TIR'!$C$25)*('Ejercicio 3 - TIR'!$E$25-'Ejercicio 3 - TIR'!$D$25)*(1-V269)))</f>
        <v>0.208065086963506</v>
      </c>
      <c r="X269" s="16">
        <f ca="1" t="shared" si="2012"/>
        <v>0.6243556583992</v>
      </c>
      <c r="Y269" s="18">
        <f ca="1">IF(X269&lt;=('Ejercicio 3 - TIR'!$D$26-'Ejercicio 3 - TIR'!$C$26)/('Ejercicio 3 - TIR'!$E$26-'Ejercicio 3 - TIR'!$C$26),'Ejercicio 3 - TIR'!$C$26+SQRT(('Ejercicio 3 - TIR'!$E$26-'Ejercicio 3 - TIR'!$C$26)*('Ejercicio 3 - TIR'!$D$26-'Ejercicio 3 - TIR'!$C$26)*X269),'Ejercicio 3 - TIR'!$E$26-SQRT(('Ejercicio 3 - TIR'!$E$26-'Ejercicio 3 - TIR'!$C$26)*('Ejercicio 3 - TIR'!$E$26-'Ejercicio 3 - TIR'!$D$26)*(1-X269)))</f>
        <v>0.234961356096744</v>
      </c>
      <c r="Z269" s="16">
        <f ca="1" t="shared" si="1908"/>
        <v>1.15968579515416</v>
      </c>
      <c r="AA269" s="16">
        <f ca="1" t="shared" si="1909"/>
        <v>1.3511707079028</v>
      </c>
      <c r="AB269" s="16">
        <f ca="1" t="shared" si="1910"/>
        <v>1.55697649854998</v>
      </c>
      <c r="AC269" s="16">
        <f ca="1" t="shared" si="1911"/>
        <v>1.88092894912091</v>
      </c>
      <c r="AD269" s="16">
        <f ca="1" t="shared" si="1912"/>
        <v>2.32287456572798</v>
      </c>
      <c r="AE269" s="15">
        <f ca="1" t="shared" si="1913"/>
        <v>4770.01802349387</v>
      </c>
      <c r="AF269" s="15">
        <f ca="1" t="shared" si="1914"/>
        <v>5557.63350421705</v>
      </c>
      <c r="AG269" s="15">
        <f ca="1" t="shared" si="1915"/>
        <v>6404.15360028836</v>
      </c>
      <c r="AH269" s="15">
        <f ca="1" t="shared" si="1916"/>
        <v>7736.63437606001</v>
      </c>
      <c r="AI269" s="15">
        <f ca="1" t="shared" si="1917"/>
        <v>9554.44448068376</v>
      </c>
      <c r="AJ269" s="17">
        <f ca="1" t="shared" si="1918"/>
        <v>46013.531319674</v>
      </c>
      <c r="AK269" s="17">
        <f ca="1" t="shared" si="1919"/>
        <v>54724.0724823778</v>
      </c>
      <c r="AL269" s="17">
        <f ca="1" t="shared" si="1920"/>
        <v>64496.4395856774</v>
      </c>
      <c r="AM269" s="17">
        <f ca="1" t="shared" si="1921"/>
        <v>80585.3110387476</v>
      </c>
      <c r="AN269" s="17">
        <f ca="1" t="shared" si="1922"/>
        <v>97987.4898013613</v>
      </c>
      <c r="AO269" s="17">
        <f ca="1">C269/'Ejercicio 3 - TIR'!$D$7</f>
        <v>15816.8235813568</v>
      </c>
      <c r="AP269" s="17">
        <f ca="1" t="shared" si="1923"/>
        <v>30196.7077383173</v>
      </c>
      <c r="AQ269" s="17">
        <f ca="1" t="shared" si="1924"/>
        <v>38907.248901021</v>
      </c>
      <c r="AR269" s="17">
        <f ca="1" t="shared" si="1925"/>
        <v>48679.6160043206</v>
      </c>
      <c r="AS269" s="17">
        <f ca="1" t="shared" si="1926"/>
        <v>64768.4874573908</v>
      </c>
      <c r="AT269" s="17">
        <f ca="1" t="shared" si="1927"/>
        <v>82170.6662200046</v>
      </c>
      <c r="AU269" s="17">
        <f ca="1">AP269*'Ejercicio 3 - TIR'!$D$5</f>
        <v>15098.3538691586</v>
      </c>
      <c r="AV269" s="17">
        <f ca="1">AQ269*'Ejercicio 3 - TIR'!$D$5</f>
        <v>19453.6244505105</v>
      </c>
      <c r="AW269" s="17">
        <f ca="1">AR269*'Ejercicio 3 - TIR'!$D$5</f>
        <v>24339.8080021603</v>
      </c>
      <c r="AX269" s="17">
        <f ca="1">AS269*'Ejercicio 3 - TIR'!$D$5</f>
        <v>32384.2437286954</v>
      </c>
      <c r="AY269" s="17">
        <f ca="1">AT269*'Ejercicio 3 - TIR'!$D$5</f>
        <v>41085.3331100023</v>
      </c>
      <c r="AZ269" s="17">
        <f ca="1" t="shared" ref="AZ269:BD269" si="2013">AJ269-AU269-AE269</f>
        <v>26145.1594270215</v>
      </c>
      <c r="BA269" s="17">
        <f ca="1" t="shared" si="2013"/>
        <v>29712.8145276502</v>
      </c>
      <c r="BB269" s="17">
        <f ca="1" t="shared" si="2013"/>
        <v>33752.4779832287</v>
      </c>
      <c r="BC269" s="17">
        <f ca="1" t="shared" si="2013"/>
        <v>40464.4329339922</v>
      </c>
      <c r="BD269" s="17">
        <f ca="1" t="shared" si="2013"/>
        <v>47347.7122106753</v>
      </c>
      <c r="BE269" s="17">
        <f ca="1" t="shared" ref="BE269:BI269" si="2014">AZ269/Z269</f>
        <v>22545.0372301456</v>
      </c>
      <c r="BF269" s="17">
        <f ca="1" t="shared" si="2014"/>
        <v>21990.4223454996</v>
      </c>
      <c r="BG269" s="17">
        <f ca="1" t="shared" si="2014"/>
        <v>21678.2193017445</v>
      </c>
      <c r="BH269" s="17">
        <f ca="1" t="shared" si="2014"/>
        <v>21513.0044932872</v>
      </c>
      <c r="BI269" s="17">
        <f ca="1" t="shared" si="2014"/>
        <v>20383.2410536712</v>
      </c>
      <c r="BJ269" s="17">
        <f ca="1" t="shared" si="1930"/>
        <v>69387.2209118005</v>
      </c>
      <c r="BK269" s="17">
        <f ca="1" t="shared" si="1931"/>
        <v>36740.4972077402</v>
      </c>
      <c r="BL269" s="17">
        <f ca="1" t="shared" si="1932"/>
        <v>106127.718119541</v>
      </c>
      <c r="BM269" s="17">
        <f ca="1">BK269*'Ejercicio 3 - TIR'!$D$5</f>
        <v>18370.2486038701</v>
      </c>
      <c r="BN269" s="17">
        <f ca="1" t="shared" si="1933"/>
        <v>87757.4695156706</v>
      </c>
      <c r="BO269" s="17">
        <f ca="1" t="shared" si="1934"/>
        <v>37779.685055085</v>
      </c>
      <c r="BP269" s="17">
        <f ca="1" t="shared" si="1935"/>
        <v>-108955.39117119</v>
      </c>
      <c r="BQ269" s="17">
        <f ca="1" t="shared" ref="BQ269:BT269" si="2015">BE269</f>
        <v>22545.0372301456</v>
      </c>
      <c r="BR269" s="17">
        <f ca="1" t="shared" si="2015"/>
        <v>21990.4223454996</v>
      </c>
      <c r="BS269" s="17">
        <f ca="1" t="shared" si="2015"/>
        <v>21678.2193017445</v>
      </c>
      <c r="BT269" s="17">
        <f ca="1" t="shared" si="2015"/>
        <v>21513.0044932872</v>
      </c>
      <c r="BU269" s="17">
        <f ca="1" t="shared" si="1937"/>
        <v>58162.9261087562</v>
      </c>
      <c r="BV269" s="19">
        <f ca="1" t="shared" si="1938"/>
        <v>9.0057437384266</v>
      </c>
    </row>
    <row r="270" ht="15" customHeight="1" spans="1:74">
      <c r="A270" s="15">
        <v>269</v>
      </c>
      <c r="B270" s="16">
        <f ca="1" t="shared" ref="B270:F270" si="2016">RAND()</f>
        <v>0.678329625557111</v>
      </c>
      <c r="C270" s="17">
        <f ca="1">IF(B270&lt;=('Ejercicio 3 - TIR'!$D$13-'Ejercicio 3 - TIR'!$C$13)/('Ejercicio 3 - TIR'!$E$13-'Ejercicio 3 - TIR'!$C$13),'Ejercicio 3 - TIR'!$C$13+SQRT(('Ejercicio 3 - TIR'!$E$13-'Ejercicio 3 - TIR'!$C$13)*('Ejercicio 3 - TIR'!$D$13-'Ejercicio 3 - TIR'!$C$13)*B270),'Ejercicio 3 - TIR'!$E$13-SQRT(('Ejercicio 3 - TIR'!$E$13-'Ejercicio 3 - TIR'!$C$13)*('Ejercicio 3 - TIR'!$E$13-'Ejercicio 3 - TIR'!$D$13)*(1-B270)))</f>
        <v>80353.0040634333</v>
      </c>
      <c r="D270" s="16">
        <f ca="1" t="shared" si="2016"/>
        <v>0.72627838777587</v>
      </c>
      <c r="E270" s="17">
        <f ca="1">IF(D270&lt;=('Ejercicio 3 - TIR'!$D$14-'Ejercicio 3 - TIR'!$C$14)/('Ejercicio 3 - TIR'!$E$14-'Ejercicio 3 - TIR'!$C$14),'Ejercicio 3 - TIR'!$C$14+SQRT(('Ejercicio 3 - TIR'!$E$14-'Ejercicio 3 - TIR'!$C$14)*('Ejercicio 3 - TIR'!$D$14-'Ejercicio 3 - TIR'!$C$14)*D270),'Ejercicio 3 - TIR'!$E$14-SQRT(('Ejercicio 3 - TIR'!$E$14-'Ejercicio 3 - TIR'!$C$14)*('Ejercicio 3 - TIR'!$E$14-'Ejercicio 3 - TIR'!$D$14)*(1-D270)))</f>
        <v>33592.3294534114</v>
      </c>
      <c r="F270" s="16">
        <f ca="1" t="shared" si="2016"/>
        <v>0.553552035772443</v>
      </c>
      <c r="G270" s="17">
        <f ca="1">IF(F270&lt;=('Ejercicio 3 - TIR'!$D$18-'Ejercicio 3 - TIR'!$C$18)/('Ejercicio 3 - TIR'!$E$18-'Ejercicio 3 - TIR'!$C$18),'Ejercicio 3 - TIR'!$C$18+SQRT(('Ejercicio 3 - TIR'!$E$18-'Ejercicio 3 - TIR'!$C$18)*('Ejercicio 3 - TIR'!$D$18-'Ejercicio 3 - TIR'!$C$18)*F270),'Ejercicio 3 - TIR'!$E$18-SQRT(('Ejercicio 3 - TIR'!$E$18-'Ejercicio 3 - TIR'!$C$18)*('Ejercicio 3 - TIR'!$E$18-'Ejercicio 3 - TIR'!$D$18)*(1-F270)))</f>
        <v>39112.2338296307</v>
      </c>
      <c r="H270" s="16">
        <f ca="1" t="shared" ref="H270:L270" si="2017">RAND()</f>
        <v>0.0888441773932001</v>
      </c>
      <c r="I270" s="17">
        <f ca="1">IF(H270&lt;=('Ejercicio 3 - TIR'!$D$18-'Ejercicio 3 - TIR'!$C$18)/('Ejercicio 3 - TIR'!$E$18-'Ejercicio 3 - TIR'!$C$18),'Ejercicio 3 - TIR'!$C$18+SQRT(('Ejercicio 3 - TIR'!$E$18-'Ejercicio 3 - TIR'!$C$18)*('Ejercicio 3 - TIR'!$D$18-'Ejercicio 3 - TIR'!$C$18)*H270),'Ejercicio 3 - TIR'!$E$18-SQRT(('Ejercicio 3 - TIR'!$E$18-'Ejercicio 3 - TIR'!$C$18)*('Ejercicio 3 - TIR'!$E$18-'Ejercicio 3 - TIR'!$D$18)*(1-H270)))</f>
        <v>33650.565245134</v>
      </c>
      <c r="J270" s="16">
        <f ca="1" t="shared" si="2017"/>
        <v>0.263920157871533</v>
      </c>
      <c r="K270" s="17">
        <f ca="1">IF(J270&lt;=('Ejercicio 3 - TIR'!$D$18-'Ejercicio 3 - TIR'!$C$18)/('Ejercicio 3 - TIR'!$E$18-'Ejercicio 3 - TIR'!$C$18),'Ejercicio 3 - TIR'!$C$18+SQRT(('Ejercicio 3 - TIR'!$E$18-'Ejercicio 3 - TIR'!$C$18)*('Ejercicio 3 - TIR'!$D$18-'Ejercicio 3 - TIR'!$C$18)*J270),'Ejercicio 3 - TIR'!$E$18-SQRT(('Ejercicio 3 - TIR'!$E$18-'Ejercicio 3 - TIR'!$C$18)*('Ejercicio 3 - TIR'!$E$18-'Ejercicio 3 - TIR'!$D$18)*(1-J270)))</f>
        <v>36291.9014360311</v>
      </c>
      <c r="L270" s="16">
        <f ca="1" t="shared" si="2017"/>
        <v>0.530159742354021</v>
      </c>
      <c r="M270" s="17">
        <f ca="1">IF(L270&lt;=('Ejercicio 3 - TIR'!$D$18-'Ejercicio 3 - TIR'!$C$18)/('Ejercicio 3 - TIR'!$E$18-'Ejercicio 3 - TIR'!$C$18),'Ejercicio 3 - TIR'!$C$18+SQRT(('Ejercicio 3 - TIR'!$E$18-'Ejercicio 3 - TIR'!$C$18)*('Ejercicio 3 - TIR'!$D$18-'Ejercicio 3 - TIR'!$C$18)*L270),'Ejercicio 3 - TIR'!$E$18-SQRT(('Ejercicio 3 - TIR'!$E$18-'Ejercicio 3 - TIR'!$C$18)*('Ejercicio 3 - TIR'!$E$18-'Ejercicio 3 - TIR'!$D$18)*(1-L270)))</f>
        <v>38917.6208347913</v>
      </c>
      <c r="N270" s="16">
        <f ca="1" t="shared" ref="N270:R270" si="2018">RAND()</f>
        <v>0.217587724316929</v>
      </c>
      <c r="O270" s="17">
        <f ca="1">IF(N270&lt;=('Ejercicio 3 - TIR'!$D$18-'Ejercicio 3 - TIR'!$C$18)/('Ejercicio 3 - TIR'!$E$18-'Ejercicio 3 - TIR'!$C$18),'Ejercicio 3 - TIR'!$C$18+SQRT(('Ejercicio 3 - TIR'!$E$18-'Ejercicio 3 - TIR'!$C$18)*('Ejercicio 3 - TIR'!$D$18-'Ejercicio 3 - TIR'!$C$18)*N270),'Ejercicio 3 - TIR'!$E$18-SQRT(('Ejercicio 3 - TIR'!$E$18-'Ejercicio 3 - TIR'!$C$18)*('Ejercicio 3 - TIR'!$E$18-'Ejercicio 3 - TIR'!$D$18)*(1-N270)))</f>
        <v>35712.9815899878</v>
      </c>
      <c r="P270" s="16">
        <f ca="1" t="shared" si="2018"/>
        <v>0.509338148255778</v>
      </c>
      <c r="Q270" s="18">
        <f ca="1">IF(P270&lt;=('Ejercicio 3 - TIR'!$D$22-'Ejercicio 3 - TIR'!$C$22)/('Ejercicio 3 - TIR'!$E$22-'Ejercicio 3 - TIR'!$C$22),'Ejercicio 3 - TIR'!$C$22+SQRT(('Ejercicio 3 - TIR'!$E$22-'Ejercicio 3 - TIR'!$C$22)*('Ejercicio 3 - TIR'!$D$22-'Ejercicio 3 - TIR'!$C$22)*P270),'Ejercicio 3 - TIR'!$E$22-SQRT(('Ejercicio 3 - TIR'!$E$22-'Ejercicio 3 - TIR'!$C$22)*('Ejercicio 3 - TIR'!$E$22-'Ejercicio 3 - TIR'!$D$22)*(1-P270)))</f>
        <v>0.150281464821772</v>
      </c>
      <c r="R270" s="16">
        <f ca="1" t="shared" si="2018"/>
        <v>0.304916090359977</v>
      </c>
      <c r="S270" s="18">
        <f ca="1">IF(R270&lt;=('Ejercicio 3 - TIR'!$D$23-'Ejercicio 3 - TIR'!$C$23)/('Ejercicio 3 - TIR'!$E$23-'Ejercicio 3 - TIR'!$C$23),'Ejercicio 3 - TIR'!$C$23+SQRT(('Ejercicio 3 - TIR'!$E$23-'Ejercicio 3 - TIR'!$C$23)*('Ejercicio 3 - TIR'!$D$23-'Ejercicio 3 - TIR'!$C$23)*R270),'Ejercicio 3 - TIR'!$E$23-SQRT(('Ejercicio 3 - TIR'!$E$23-'Ejercicio 3 - TIR'!$C$23)*('Ejercicio 3 - TIR'!$E$23-'Ejercicio 3 - TIR'!$D$23)*(1-R270)))</f>
        <v>0.143427525747461</v>
      </c>
      <c r="T270" s="16">
        <f ca="1" t="shared" ref="T270:X270" si="2019">RAND()</f>
        <v>0.0889494407626992</v>
      </c>
      <c r="U270" s="18">
        <f ca="1">IF(T270&lt;=('Ejercicio 3 - TIR'!$D$24-'Ejercicio 3 - TIR'!$C$24)/('Ejercicio 3 - TIR'!$E$24-'Ejercicio 3 - TIR'!$C$24),'Ejercicio 3 - TIR'!$C$24+SQRT(('Ejercicio 3 - TIR'!$E$24-'Ejercicio 3 - TIR'!$C$24)*('Ejercicio 3 - TIR'!$D$24-'Ejercicio 3 - TIR'!$C$24)*T270),'Ejercicio 3 - TIR'!$E$24-SQRT(('Ejercicio 3 - TIR'!$E$24-'Ejercicio 3 - TIR'!$C$24)*('Ejercicio 3 - TIR'!$E$24-'Ejercicio 3 - TIR'!$D$24)*(1-T270)))</f>
        <v>0.163667253769564</v>
      </c>
      <c r="V270" s="16">
        <f ca="1" t="shared" si="2019"/>
        <v>0.467934334721974</v>
      </c>
      <c r="W270" s="18">
        <f ca="1">IF(V270&lt;=('Ejercicio 3 - TIR'!$D$25-'Ejercicio 3 - TIR'!$C$25)/('Ejercicio 3 - TIR'!$E$25-'Ejercicio 3 - TIR'!$C$25),'Ejercicio 3 - TIR'!$C$25+SQRT(('Ejercicio 3 - TIR'!$E$25-'Ejercicio 3 - TIR'!$C$25)*('Ejercicio 3 - TIR'!$D$25-'Ejercicio 3 - TIR'!$C$25)*V270),'Ejercicio 3 - TIR'!$E$25-SQRT(('Ejercicio 3 - TIR'!$E$25-'Ejercicio 3 - TIR'!$C$25)*('Ejercicio 3 - TIR'!$E$25-'Ejercicio 3 - TIR'!$D$25)*(1-V270)))</f>
        <v>0.206846438982709</v>
      </c>
      <c r="X270" s="16">
        <f ca="1" t="shared" si="2019"/>
        <v>0.160847850062997</v>
      </c>
      <c r="Y270" s="18">
        <f ca="1">IF(X270&lt;=('Ejercicio 3 - TIR'!$D$26-'Ejercicio 3 - TIR'!$C$26)/('Ejercicio 3 - TIR'!$E$26-'Ejercicio 3 - TIR'!$C$26),'Ejercicio 3 - TIR'!$C$26+SQRT(('Ejercicio 3 - TIR'!$E$26-'Ejercicio 3 - TIR'!$C$26)*('Ejercicio 3 - TIR'!$D$26-'Ejercicio 3 - TIR'!$C$26)*X270),'Ejercicio 3 - TIR'!$E$26-SQRT(('Ejercicio 3 - TIR'!$E$26-'Ejercicio 3 - TIR'!$C$26)*('Ejercicio 3 - TIR'!$E$26-'Ejercicio 3 - TIR'!$D$26)*(1-X270)))</f>
        <v>0.210839606406314</v>
      </c>
      <c r="Z270" s="16">
        <f ca="1" t="shared" si="1908"/>
        <v>1.15028146482177</v>
      </c>
      <c r="AA270" s="16">
        <f ca="1" t="shared" si="1909"/>
        <v>1.31526348923432</v>
      </c>
      <c r="AB270" s="16">
        <f ca="1" t="shared" si="1910"/>
        <v>1.53052905250068</v>
      </c>
      <c r="AC270" s="16">
        <f ca="1" t="shared" si="1911"/>
        <v>1.84711353677003</v>
      </c>
      <c r="AD270" s="16">
        <f ca="1" t="shared" si="1912"/>
        <v>2.23655822785039</v>
      </c>
      <c r="AE270" s="15">
        <f ca="1" t="shared" si="1913"/>
        <v>5048.3044770342</v>
      </c>
      <c r="AF270" s="15">
        <f ca="1" t="shared" si="1914"/>
        <v>5772.37029739505</v>
      </c>
      <c r="AG270" s="15">
        <f ca="1" t="shared" si="1915"/>
        <v>6717.1182917107</v>
      </c>
      <c r="AH270" s="15">
        <f ca="1" t="shared" si="1916"/>
        <v>8106.53029057667</v>
      </c>
      <c r="AI270" s="15">
        <f ca="1" t="shared" si="1917"/>
        <v>9815.70794636272</v>
      </c>
      <c r="AJ270" s="17">
        <f ca="1" t="shared" si="1918"/>
        <v>44990.0776219993</v>
      </c>
      <c r="AK270" s="17">
        <f ca="1" t="shared" si="1919"/>
        <v>44259.3598590222</v>
      </c>
      <c r="AL270" s="17">
        <f ca="1" t="shared" si="1920"/>
        <v>55545.8095183367</v>
      </c>
      <c r="AM270" s="17">
        <f ca="1" t="shared" si="1921"/>
        <v>71885.2642628261</v>
      </c>
      <c r="AN270" s="17">
        <f ca="1" t="shared" si="1922"/>
        <v>79874.1628161567</v>
      </c>
      <c r="AO270" s="17">
        <f ca="1">C270/'Ejercicio 3 - TIR'!$D$7</f>
        <v>16070.6008126867</v>
      </c>
      <c r="AP270" s="17">
        <f ca="1" t="shared" si="1923"/>
        <v>28919.4768093126</v>
      </c>
      <c r="AQ270" s="17">
        <f ca="1" t="shared" si="1924"/>
        <v>28188.7590463355</v>
      </c>
      <c r="AR270" s="17">
        <f ca="1" t="shared" si="1925"/>
        <v>39475.2087056501</v>
      </c>
      <c r="AS270" s="17">
        <f ca="1" t="shared" si="1926"/>
        <v>55814.6634501394</v>
      </c>
      <c r="AT270" s="17">
        <f ca="1" t="shared" si="1927"/>
        <v>63803.5620034701</v>
      </c>
      <c r="AU270" s="17">
        <f ca="1">AP270*'Ejercicio 3 - TIR'!$D$5</f>
        <v>14459.7384046563</v>
      </c>
      <c r="AV270" s="17">
        <f ca="1">AQ270*'Ejercicio 3 - TIR'!$D$5</f>
        <v>14094.3795231678</v>
      </c>
      <c r="AW270" s="17">
        <f ca="1">AR270*'Ejercicio 3 - TIR'!$D$5</f>
        <v>19737.604352825</v>
      </c>
      <c r="AX270" s="17">
        <f ca="1">AS270*'Ejercicio 3 - TIR'!$D$5</f>
        <v>27907.3317250697</v>
      </c>
      <c r="AY270" s="17">
        <f ca="1">AT270*'Ejercicio 3 - TIR'!$D$5</f>
        <v>31901.781001735</v>
      </c>
      <c r="AZ270" s="17">
        <f ca="1" t="shared" ref="AZ270:BD270" si="2020">AJ270-AU270-AE270</f>
        <v>25482.0347403088</v>
      </c>
      <c r="BA270" s="17">
        <f ca="1" t="shared" si="2020"/>
        <v>24392.6100384594</v>
      </c>
      <c r="BB270" s="17">
        <f ca="1" t="shared" si="2020"/>
        <v>29091.086873801</v>
      </c>
      <c r="BC270" s="17">
        <f ca="1" t="shared" si="2020"/>
        <v>35871.4022471797</v>
      </c>
      <c r="BD270" s="17">
        <f ca="1" t="shared" si="2020"/>
        <v>38156.673868059</v>
      </c>
      <c r="BE270" s="17">
        <f ca="1" t="shared" ref="BE270:BI270" si="2021">AZ270/Z270</f>
        <v>22152.8691190873</v>
      </c>
      <c r="BF270" s="17">
        <f ca="1" t="shared" si="2021"/>
        <v>18545.7972779731</v>
      </c>
      <c r="BG270" s="17">
        <f ca="1" t="shared" si="2021"/>
        <v>19007.2098443803</v>
      </c>
      <c r="BH270" s="17">
        <f ca="1" t="shared" si="2021"/>
        <v>19420.2476096335</v>
      </c>
      <c r="BI270" s="17">
        <f ca="1" t="shared" si="2021"/>
        <v>17060.4428683854</v>
      </c>
      <c r="BJ270" s="17">
        <f ca="1" t="shared" si="1930"/>
        <v>75131.2008316883</v>
      </c>
      <c r="BK270" s="17">
        <f ca="1" t="shared" si="1931"/>
        <v>35942.8344741136</v>
      </c>
      <c r="BL270" s="17">
        <f ca="1" t="shared" si="1932"/>
        <v>111074.035305802</v>
      </c>
      <c r="BM270" s="17">
        <f ca="1">BK270*'Ejercicio 3 - TIR'!$D$5</f>
        <v>17971.4172370568</v>
      </c>
      <c r="BN270" s="17">
        <f ca="1" t="shared" si="1933"/>
        <v>93102.6180687451</v>
      </c>
      <c r="BO270" s="17">
        <f ca="1" t="shared" si="1934"/>
        <v>41627.6298597547</v>
      </c>
      <c r="BP270" s="17">
        <f ca="1" t="shared" si="1935"/>
        <v>-113945.333516845</v>
      </c>
      <c r="BQ270" s="17">
        <f ca="1" t="shared" ref="BQ270:BT270" si="2022">BE270</f>
        <v>22152.8691190873</v>
      </c>
      <c r="BR270" s="17">
        <f ca="1" t="shared" si="2022"/>
        <v>18545.7972779731</v>
      </c>
      <c r="BS270" s="17">
        <f ca="1" t="shared" si="2022"/>
        <v>19007.2098443803</v>
      </c>
      <c r="BT270" s="17">
        <f ca="1" t="shared" si="2022"/>
        <v>19420.2476096335</v>
      </c>
      <c r="BU270" s="17">
        <f ca="1" t="shared" si="1937"/>
        <v>58688.0727281401</v>
      </c>
      <c r="BV270" s="19">
        <f ca="1" t="shared" si="1938"/>
        <v>5.63091985636073</v>
      </c>
    </row>
    <row r="271" ht="15" customHeight="1" spans="1:74">
      <c r="A271" s="15">
        <v>270</v>
      </c>
      <c r="B271" s="16">
        <f ca="1" t="shared" ref="B271:F271" si="2023">RAND()</f>
        <v>0.359095916582395</v>
      </c>
      <c r="C271" s="17">
        <f ca="1">IF(B271&lt;=('Ejercicio 3 - TIR'!$D$13-'Ejercicio 3 - TIR'!$C$13)/('Ejercicio 3 - TIR'!$E$13-'Ejercicio 3 - TIR'!$C$13),'Ejercicio 3 - TIR'!$C$13+SQRT(('Ejercicio 3 - TIR'!$E$13-'Ejercicio 3 - TIR'!$C$13)*('Ejercicio 3 - TIR'!$D$13-'Ejercicio 3 - TIR'!$C$13)*B271),'Ejercicio 3 - TIR'!$E$13-SQRT(('Ejercicio 3 - TIR'!$E$13-'Ejercicio 3 - TIR'!$C$13)*('Ejercicio 3 - TIR'!$E$13-'Ejercicio 3 - TIR'!$D$13)*(1-B271)))</f>
        <v>72267.6200065496</v>
      </c>
      <c r="D271" s="16">
        <f ca="1" t="shared" si="2023"/>
        <v>0.463464031167632</v>
      </c>
      <c r="E271" s="17">
        <f ca="1">IF(D271&lt;=('Ejercicio 3 - TIR'!$D$14-'Ejercicio 3 - TIR'!$C$14)/('Ejercicio 3 - TIR'!$E$14-'Ejercicio 3 - TIR'!$C$14),'Ejercicio 3 - TIR'!$C$14+SQRT(('Ejercicio 3 - TIR'!$E$14-'Ejercicio 3 - TIR'!$C$14)*('Ejercicio 3 - TIR'!$D$14-'Ejercicio 3 - TIR'!$C$14)*D271),'Ejercicio 3 - TIR'!$E$14-SQRT(('Ejercicio 3 - TIR'!$E$14-'Ejercicio 3 - TIR'!$C$14)*('Ejercicio 3 - TIR'!$E$14-'Ejercicio 3 - TIR'!$D$14)*(1-D271)))</f>
        <v>31028.9133698946</v>
      </c>
      <c r="F271" s="16">
        <f ca="1" t="shared" si="2023"/>
        <v>0.0265297609890192</v>
      </c>
      <c r="G271" s="17">
        <f ca="1">IF(F271&lt;=('Ejercicio 3 - TIR'!$D$18-'Ejercicio 3 - TIR'!$C$18)/('Ejercicio 3 - TIR'!$E$18-'Ejercicio 3 - TIR'!$C$18),'Ejercicio 3 - TIR'!$C$18+SQRT(('Ejercicio 3 - TIR'!$E$18-'Ejercicio 3 - TIR'!$C$18)*('Ejercicio 3 - TIR'!$D$18-'Ejercicio 3 - TIR'!$C$18)*F271),'Ejercicio 3 - TIR'!$E$18-SQRT(('Ejercicio 3 - TIR'!$E$18-'Ejercicio 3 - TIR'!$C$18)*('Ejercicio 3 - TIR'!$E$18-'Ejercicio 3 - TIR'!$D$18)*(1-F271)))</f>
        <v>31994.8594307251</v>
      </c>
      <c r="H271" s="16">
        <f ca="1" t="shared" ref="H271:L271" si="2024">RAND()</f>
        <v>0.00542475107281248</v>
      </c>
      <c r="I271" s="17">
        <f ca="1">IF(H271&lt;=('Ejercicio 3 - TIR'!$D$18-'Ejercicio 3 - TIR'!$C$18)/('Ejercicio 3 - TIR'!$E$18-'Ejercicio 3 - TIR'!$C$18),'Ejercicio 3 - TIR'!$C$18+SQRT(('Ejercicio 3 - TIR'!$E$18-'Ejercicio 3 - TIR'!$C$18)*('Ejercicio 3 - TIR'!$D$18-'Ejercicio 3 - TIR'!$C$18)*H271),'Ejercicio 3 - TIR'!$E$18-SQRT(('Ejercicio 3 - TIR'!$E$18-'Ejercicio 3 - TIR'!$C$18)*('Ejercicio 3 - TIR'!$E$18-'Ejercicio 3 - TIR'!$D$18)*(1-H271)))</f>
        <v>30902.060231316</v>
      </c>
      <c r="J271" s="16">
        <f ca="1" t="shared" si="2024"/>
        <v>0.5485101341324</v>
      </c>
      <c r="K271" s="17">
        <f ca="1">IF(J271&lt;=('Ejercicio 3 - TIR'!$D$18-'Ejercicio 3 - TIR'!$C$18)/('Ejercicio 3 - TIR'!$E$18-'Ejercicio 3 - TIR'!$C$18),'Ejercicio 3 - TIR'!$C$18+SQRT(('Ejercicio 3 - TIR'!$E$18-'Ejercicio 3 - TIR'!$C$18)*('Ejercicio 3 - TIR'!$D$18-'Ejercicio 3 - TIR'!$C$18)*J271),'Ejercicio 3 - TIR'!$E$18-SQRT(('Ejercicio 3 - TIR'!$E$18-'Ejercicio 3 - TIR'!$C$18)*('Ejercicio 3 - TIR'!$E$18-'Ejercicio 3 - TIR'!$D$18)*(1-J271)))</f>
        <v>39070.6405573069</v>
      </c>
      <c r="L271" s="16">
        <f ca="1" t="shared" si="2024"/>
        <v>0.696888086088967</v>
      </c>
      <c r="M271" s="17">
        <f ca="1">IF(L271&lt;=('Ejercicio 3 - TIR'!$D$18-'Ejercicio 3 - TIR'!$C$18)/('Ejercicio 3 - TIR'!$E$18-'Ejercicio 3 - TIR'!$C$18),'Ejercicio 3 - TIR'!$C$18+SQRT(('Ejercicio 3 - TIR'!$E$18-'Ejercicio 3 - TIR'!$C$18)*('Ejercicio 3 - TIR'!$D$18-'Ejercicio 3 - TIR'!$C$18)*L271),'Ejercicio 3 - TIR'!$E$18-SQRT(('Ejercicio 3 - TIR'!$E$18-'Ejercicio 3 - TIR'!$C$18)*('Ejercicio 3 - TIR'!$E$18-'Ejercicio 3 - TIR'!$D$18)*(1-L271)))</f>
        <v>40232.0451403849</v>
      </c>
      <c r="N271" s="16">
        <f ca="1" t="shared" ref="N271:R271" si="2025">RAND()</f>
        <v>0.303055505199561</v>
      </c>
      <c r="O271" s="17">
        <f ca="1">IF(N271&lt;=('Ejercicio 3 - TIR'!$D$18-'Ejercicio 3 - TIR'!$C$18)/('Ejercicio 3 - TIR'!$E$18-'Ejercicio 3 - TIR'!$C$18),'Ejercicio 3 - TIR'!$C$18+SQRT(('Ejercicio 3 - TIR'!$E$18-'Ejercicio 3 - TIR'!$C$18)*('Ejercicio 3 - TIR'!$D$18-'Ejercicio 3 - TIR'!$C$18)*N271),'Ejercicio 3 - TIR'!$E$18-SQRT(('Ejercicio 3 - TIR'!$E$18-'Ejercicio 3 - TIR'!$C$18)*('Ejercicio 3 - TIR'!$E$18-'Ejercicio 3 - TIR'!$D$18)*(1-N271)))</f>
        <v>36742.2789752378</v>
      </c>
      <c r="P271" s="16">
        <f ca="1" t="shared" si="2025"/>
        <v>0.1338759384365</v>
      </c>
      <c r="Q271" s="18">
        <f ca="1">IF(P271&lt;=('Ejercicio 3 - TIR'!$D$22-'Ejercicio 3 - TIR'!$C$22)/('Ejercicio 3 - TIR'!$E$22-'Ejercicio 3 - TIR'!$C$22),'Ejercicio 3 - TIR'!$C$22+SQRT(('Ejercicio 3 - TIR'!$E$22-'Ejercicio 3 - TIR'!$C$22)*('Ejercicio 3 - TIR'!$D$22-'Ejercicio 3 - TIR'!$C$22)*P271),'Ejercicio 3 - TIR'!$E$22-SQRT(('Ejercicio 3 - TIR'!$E$22-'Ejercicio 3 - TIR'!$C$22)*('Ejercicio 3 - TIR'!$E$22-'Ejercicio 3 - TIR'!$D$22)*(1-P271)))</f>
        <v>0.135523423887329</v>
      </c>
      <c r="R271" s="16">
        <f ca="1" t="shared" si="2025"/>
        <v>0.110118947982637</v>
      </c>
      <c r="S271" s="18">
        <f ca="1">IF(R271&lt;=('Ejercicio 3 - TIR'!$D$23-'Ejercicio 3 - TIR'!$C$23)/('Ejercicio 3 - TIR'!$E$23-'Ejercicio 3 - TIR'!$C$23),'Ejercicio 3 - TIR'!$C$23+SQRT(('Ejercicio 3 - TIR'!$E$23-'Ejercicio 3 - TIR'!$C$23)*('Ejercicio 3 - TIR'!$D$23-'Ejercicio 3 - TIR'!$C$23)*R271),'Ejercicio 3 - TIR'!$E$23-SQRT(('Ejercicio 3 - TIR'!$E$23-'Ejercicio 3 - TIR'!$C$23)*('Ejercicio 3 - TIR'!$E$23-'Ejercicio 3 - TIR'!$D$23)*(1-R271)))</f>
        <v>0.134078853162412</v>
      </c>
      <c r="T271" s="16">
        <f ca="1" t="shared" ref="T271:X271" si="2026">RAND()</f>
        <v>0.303410646884112</v>
      </c>
      <c r="U271" s="18">
        <f ca="1">IF(T271&lt;=('Ejercicio 3 - TIR'!$D$24-'Ejercicio 3 - TIR'!$C$24)/('Ejercicio 3 - TIR'!$E$24-'Ejercicio 3 - TIR'!$C$24),'Ejercicio 3 - TIR'!$C$24+SQRT(('Ejercicio 3 - TIR'!$E$24-'Ejercicio 3 - TIR'!$C$24)*('Ejercicio 3 - TIR'!$D$24-'Ejercicio 3 - TIR'!$C$24)*T271),'Ejercicio 3 - TIR'!$E$24-SQRT(('Ejercicio 3 - TIR'!$E$24-'Ejercicio 3 - TIR'!$C$24)*('Ejercicio 3 - TIR'!$E$24-'Ejercicio 3 - TIR'!$D$24)*(1-T271)))</f>
        <v>0.175242075161457</v>
      </c>
      <c r="V271" s="16">
        <f ca="1" t="shared" si="2026"/>
        <v>0.00255076833605128</v>
      </c>
      <c r="W271" s="18">
        <f ca="1">IF(V271&lt;=('Ejercicio 3 - TIR'!$D$25-'Ejercicio 3 - TIR'!$C$25)/('Ejercicio 3 - TIR'!$E$25-'Ejercicio 3 - TIR'!$C$25),'Ejercicio 3 - TIR'!$C$25+SQRT(('Ejercicio 3 - TIR'!$E$25-'Ejercicio 3 - TIR'!$C$25)*('Ejercicio 3 - TIR'!$D$25-'Ejercicio 3 - TIR'!$C$25)*V271),'Ejercicio 3 - TIR'!$E$25-SQRT(('Ejercicio 3 - TIR'!$E$25-'Ejercicio 3 - TIR'!$C$25)*('Ejercicio 3 - TIR'!$E$25-'Ejercicio 3 - TIR'!$D$25)*(1-V271)))</f>
        <v>0.181889728993923</v>
      </c>
      <c r="X271" s="16">
        <f ca="1" t="shared" si="2026"/>
        <v>0.754128510599981</v>
      </c>
      <c r="Y271" s="18">
        <f ca="1">IF(X271&lt;=('Ejercicio 3 - TIR'!$D$26-'Ejercicio 3 - TIR'!$C$26)/('Ejercicio 3 - TIR'!$E$26-'Ejercicio 3 - TIR'!$C$26),'Ejercicio 3 - TIR'!$C$26+SQRT(('Ejercicio 3 - TIR'!$E$26-'Ejercicio 3 - TIR'!$C$26)*('Ejercicio 3 - TIR'!$D$26-'Ejercicio 3 - TIR'!$C$26)*X271),'Ejercicio 3 - TIR'!$E$26-SQRT(('Ejercicio 3 - TIR'!$E$26-'Ejercicio 3 - TIR'!$C$26)*('Ejercicio 3 - TIR'!$E$26-'Ejercicio 3 - TIR'!$D$26)*(1-X271)))</f>
        <v>0.243562299156504</v>
      </c>
      <c r="Z271" s="16">
        <f ca="1" t="shared" si="1908"/>
        <v>1.13552342388733</v>
      </c>
      <c r="AA271" s="16">
        <f ca="1" t="shared" si="1909"/>
        <v>1.2877731023012</v>
      </c>
      <c r="AB271" s="16">
        <f ca="1" t="shared" si="1910"/>
        <v>1.51344513308557</v>
      </c>
      <c r="AC271" s="16">
        <f ca="1" t="shared" si="1911"/>
        <v>1.78872525818967</v>
      </c>
      <c r="AD271" s="16">
        <f ca="1" t="shared" si="1912"/>
        <v>2.22439129463366</v>
      </c>
      <c r="AE271" s="15">
        <f ca="1" t="shared" si="1913"/>
        <v>4205.14457939144</v>
      </c>
      <c r="AF271" s="15">
        <f ca="1" t="shared" si="1914"/>
        <v>4768.96554197838</v>
      </c>
      <c r="AG271" s="15">
        <f ca="1" t="shared" si="1915"/>
        <v>5604.68895992815</v>
      </c>
      <c r="AH271" s="15">
        <f ca="1" t="shared" si="1916"/>
        <v>6624.12431594472</v>
      </c>
      <c r="AI271" s="15">
        <f ca="1" t="shared" si="1917"/>
        <v>8237.51126423472</v>
      </c>
      <c r="AJ271" s="17">
        <f ca="1" t="shared" si="1918"/>
        <v>36330.9123275708</v>
      </c>
      <c r="AK271" s="17">
        <f ca="1" t="shared" si="1919"/>
        <v>39794.8419715803</v>
      </c>
      <c r="AL271" s="17">
        <f ca="1" t="shared" si="1920"/>
        <v>59131.2707979916</v>
      </c>
      <c r="AM271" s="17">
        <f ca="1" t="shared" si="1921"/>
        <v>71964.0753312334</v>
      </c>
      <c r="AN271" s="17">
        <f ca="1" t="shared" si="1922"/>
        <v>81729.2054975203</v>
      </c>
      <c r="AO271" s="17">
        <f ca="1">C271/'Ejercicio 3 - TIR'!$D$7</f>
        <v>14453.5240013099</v>
      </c>
      <c r="AP271" s="17">
        <f ca="1" t="shared" si="1923"/>
        <v>21877.3883262608</v>
      </c>
      <c r="AQ271" s="17">
        <f ca="1" t="shared" si="1924"/>
        <v>25341.3179702703</v>
      </c>
      <c r="AR271" s="17">
        <f ca="1" t="shared" si="1925"/>
        <v>44677.7467966817</v>
      </c>
      <c r="AS271" s="17">
        <f ca="1" t="shared" si="1926"/>
        <v>57510.5513299235</v>
      </c>
      <c r="AT271" s="17">
        <f ca="1" t="shared" si="1927"/>
        <v>67275.6814962104</v>
      </c>
      <c r="AU271" s="17">
        <f ca="1">AP271*'Ejercicio 3 - TIR'!$D$5</f>
        <v>10938.6941631304</v>
      </c>
      <c r="AV271" s="17">
        <f ca="1">AQ271*'Ejercicio 3 - TIR'!$D$5</f>
        <v>12670.6589851352</v>
      </c>
      <c r="AW271" s="17">
        <f ca="1">AR271*'Ejercicio 3 - TIR'!$D$5</f>
        <v>22338.8733983408</v>
      </c>
      <c r="AX271" s="17">
        <f ca="1">AS271*'Ejercicio 3 - TIR'!$D$5</f>
        <v>28755.2756649617</v>
      </c>
      <c r="AY271" s="17">
        <f ca="1">AT271*'Ejercicio 3 - TIR'!$D$5</f>
        <v>33637.8407481052</v>
      </c>
      <c r="AZ271" s="17">
        <f ca="1" t="shared" ref="AZ271:BD271" si="2027">AJ271-AU271-AE271</f>
        <v>21187.0735850489</v>
      </c>
      <c r="BA271" s="17">
        <f ca="1" t="shared" si="2027"/>
        <v>22355.2174444667</v>
      </c>
      <c r="BB271" s="17">
        <f ca="1" t="shared" si="2027"/>
        <v>31187.7084397226</v>
      </c>
      <c r="BC271" s="17">
        <f ca="1" t="shared" si="2027"/>
        <v>36584.675350327</v>
      </c>
      <c r="BD271" s="17">
        <f ca="1" t="shared" si="2027"/>
        <v>39853.8534851804</v>
      </c>
      <c r="BE271" s="17">
        <f ca="1" t="shared" ref="BE271:BI271" si="2028">AZ271/Z271</f>
        <v>18658.4205480478</v>
      </c>
      <c r="BF271" s="17">
        <f ca="1" t="shared" si="2028"/>
        <v>17359.593397718</v>
      </c>
      <c r="BG271" s="17">
        <f ca="1" t="shared" si="2028"/>
        <v>20607.0955318598</v>
      </c>
      <c r="BH271" s="17">
        <f ca="1" t="shared" si="2028"/>
        <v>20452.9315962998</v>
      </c>
      <c r="BI271" s="17">
        <f ca="1" t="shared" si="2028"/>
        <v>17916.7458447297</v>
      </c>
      <c r="BJ271" s="17">
        <f ca="1" t="shared" si="1930"/>
        <v>69020.4447819356</v>
      </c>
      <c r="BK271" s="17">
        <f ca="1" t="shared" si="1931"/>
        <v>32150.2929652924</v>
      </c>
      <c r="BL271" s="17">
        <f ca="1" t="shared" si="1932"/>
        <v>101170.737747228</v>
      </c>
      <c r="BM271" s="17">
        <f ca="1">BK271*'Ejercicio 3 - TIR'!$D$5</f>
        <v>16075.1464826462</v>
      </c>
      <c r="BN271" s="17">
        <f ca="1" t="shared" si="1933"/>
        <v>85095.5912645818</v>
      </c>
      <c r="BO271" s="17">
        <f ca="1" t="shared" si="1934"/>
        <v>38255.6753705496</v>
      </c>
      <c r="BP271" s="17">
        <f ca="1" t="shared" si="1935"/>
        <v>-103296.533376444</v>
      </c>
      <c r="BQ271" s="17">
        <f ca="1" t="shared" ref="BQ271:BT271" si="2029">BE271</f>
        <v>18658.4205480478</v>
      </c>
      <c r="BR271" s="17">
        <f ca="1" t="shared" si="2029"/>
        <v>17359.593397718</v>
      </c>
      <c r="BS271" s="17">
        <f ca="1" t="shared" si="2029"/>
        <v>20607.0955318598</v>
      </c>
      <c r="BT271" s="17">
        <f ca="1" t="shared" si="2029"/>
        <v>20452.9315962998</v>
      </c>
      <c r="BU271" s="17">
        <f ca="1" t="shared" si="1937"/>
        <v>56172.4212152793</v>
      </c>
      <c r="BV271" s="19">
        <f ca="1" t="shared" si="1938"/>
        <v>7.53415733632854</v>
      </c>
    </row>
    <row r="272" ht="15" customHeight="1" spans="1:74">
      <c r="A272" s="15">
        <v>271</v>
      </c>
      <c r="B272" s="16">
        <f ca="1" t="shared" ref="B272:F272" si="2030">RAND()</f>
        <v>0.629309407529638</v>
      </c>
      <c r="C272" s="17">
        <f ca="1">IF(B272&lt;=('Ejercicio 3 - TIR'!$D$13-'Ejercicio 3 - TIR'!$C$13)/('Ejercicio 3 - TIR'!$E$13-'Ejercicio 3 - TIR'!$C$13),'Ejercicio 3 - TIR'!$C$13+SQRT(('Ejercicio 3 - TIR'!$E$13-'Ejercicio 3 - TIR'!$C$13)*('Ejercicio 3 - TIR'!$D$13-'Ejercicio 3 - TIR'!$C$13)*B272),'Ejercicio 3 - TIR'!$E$13-SQRT(('Ejercicio 3 - TIR'!$E$13-'Ejercicio 3 - TIR'!$C$13)*('Ejercicio 3 - TIR'!$E$13-'Ejercicio 3 - TIR'!$D$13)*(1-B272)))</f>
        <v>78909.0372205431</v>
      </c>
      <c r="D272" s="16">
        <f ca="1" t="shared" si="2030"/>
        <v>0.249898789122383</v>
      </c>
      <c r="E272" s="17">
        <f ca="1">IF(D272&lt;=('Ejercicio 3 - TIR'!$D$14-'Ejercicio 3 - TIR'!$C$14)/('Ejercicio 3 - TIR'!$E$14-'Ejercicio 3 - TIR'!$C$14),'Ejercicio 3 - TIR'!$C$14+SQRT(('Ejercicio 3 - TIR'!$E$14-'Ejercicio 3 - TIR'!$C$14)*('Ejercicio 3 - TIR'!$D$14-'Ejercicio 3 - TIR'!$C$14)*D272),'Ejercicio 3 - TIR'!$E$14-SQRT(('Ejercicio 3 - TIR'!$E$14-'Ejercicio 3 - TIR'!$C$14)*('Ejercicio 3 - TIR'!$E$14-'Ejercicio 3 - TIR'!$D$14)*(1-D272)))</f>
        <v>29329.2504182801</v>
      </c>
      <c r="F272" s="16">
        <f ca="1" t="shared" si="2030"/>
        <v>0.433345373851726</v>
      </c>
      <c r="G272" s="17">
        <f ca="1">IF(F272&lt;=('Ejercicio 3 - TIR'!$D$18-'Ejercicio 3 - TIR'!$C$18)/('Ejercicio 3 - TIR'!$E$18-'Ejercicio 3 - TIR'!$C$18),'Ejercicio 3 - TIR'!$C$18+SQRT(('Ejercicio 3 - TIR'!$E$18-'Ejercicio 3 - TIR'!$C$18)*('Ejercicio 3 - TIR'!$D$18-'Ejercicio 3 - TIR'!$C$18)*F272),'Ejercicio 3 - TIR'!$E$18-SQRT(('Ejercicio 3 - TIR'!$E$18-'Ejercicio 3 - TIR'!$C$18)*('Ejercicio 3 - TIR'!$E$18-'Ejercicio 3 - TIR'!$D$18)*(1-F272)))</f>
        <v>38062.3697557082</v>
      </c>
      <c r="H272" s="16">
        <f ca="1" t="shared" ref="H272:L272" si="2031">RAND()</f>
        <v>0.130720841372342</v>
      </c>
      <c r="I272" s="17">
        <f ca="1">IF(H272&lt;=('Ejercicio 3 - TIR'!$D$18-'Ejercicio 3 - TIR'!$C$18)/('Ejercicio 3 - TIR'!$E$18-'Ejercicio 3 - TIR'!$C$18),'Ejercicio 3 - TIR'!$C$18+SQRT(('Ejercicio 3 - TIR'!$E$18-'Ejercicio 3 - TIR'!$C$18)*('Ejercicio 3 - TIR'!$D$18-'Ejercicio 3 - TIR'!$C$18)*H272),'Ejercicio 3 - TIR'!$E$18-SQRT(('Ejercicio 3 - TIR'!$E$18-'Ejercicio 3 - TIR'!$C$18)*('Ejercicio 3 - TIR'!$E$18-'Ejercicio 3 - TIR'!$D$18)*(1-H272)))</f>
        <v>34428.1063905299</v>
      </c>
      <c r="J272" s="16">
        <f ca="1" t="shared" si="2031"/>
        <v>0.825386308300607</v>
      </c>
      <c r="K272" s="17">
        <f ca="1">IF(J272&lt;=('Ejercicio 3 - TIR'!$D$18-'Ejercicio 3 - TIR'!$C$18)/('Ejercicio 3 - TIR'!$E$18-'Ejercicio 3 - TIR'!$C$18),'Ejercicio 3 - TIR'!$C$18+SQRT(('Ejercicio 3 - TIR'!$E$18-'Ejercicio 3 - TIR'!$C$18)*('Ejercicio 3 - TIR'!$D$18-'Ejercicio 3 - TIR'!$C$18)*J272),'Ejercicio 3 - TIR'!$E$18-SQRT(('Ejercicio 3 - TIR'!$E$18-'Ejercicio 3 - TIR'!$C$18)*('Ejercicio 3 - TIR'!$E$18-'Ejercicio 3 - TIR'!$D$18)*(1-J272)))</f>
        <v>41381.1566934372</v>
      </c>
      <c r="L272" s="16">
        <f ca="1" t="shared" si="2031"/>
        <v>0.0311953590689737</v>
      </c>
      <c r="M272" s="17">
        <f ca="1">IF(L272&lt;=('Ejercicio 3 - TIR'!$D$18-'Ejercicio 3 - TIR'!$C$18)/('Ejercicio 3 - TIR'!$E$18-'Ejercicio 3 - TIR'!$C$18),'Ejercicio 3 - TIR'!$C$18+SQRT(('Ejercicio 3 - TIR'!$E$18-'Ejercicio 3 - TIR'!$C$18)*('Ejercicio 3 - TIR'!$D$18-'Ejercicio 3 - TIR'!$C$18)*L272),'Ejercicio 3 - TIR'!$E$18-SQRT(('Ejercicio 3 - TIR'!$E$18-'Ejercicio 3 - TIR'!$C$18)*('Ejercicio 3 - TIR'!$E$18-'Ejercicio 3 - TIR'!$D$18)*(1-L272)))</f>
        <v>32163.1698639603</v>
      </c>
      <c r="N272" s="16">
        <f ca="1" t="shared" ref="N272:R272" si="2032">RAND()</f>
        <v>0.806353879337189</v>
      </c>
      <c r="O272" s="17">
        <f ca="1">IF(N272&lt;=('Ejercicio 3 - TIR'!$D$18-'Ejercicio 3 - TIR'!$C$18)/('Ejercicio 3 - TIR'!$E$18-'Ejercicio 3 - TIR'!$C$18),'Ejercicio 3 - TIR'!$C$18+SQRT(('Ejercicio 3 - TIR'!$E$18-'Ejercicio 3 - TIR'!$C$18)*('Ejercicio 3 - TIR'!$D$18-'Ejercicio 3 - TIR'!$C$18)*N272),'Ejercicio 3 - TIR'!$E$18-SQRT(('Ejercicio 3 - TIR'!$E$18-'Ejercicio 3 - TIR'!$C$18)*('Ejercicio 3 - TIR'!$E$18-'Ejercicio 3 - TIR'!$D$18)*(1-N272)))</f>
        <v>41189.034367813</v>
      </c>
      <c r="P272" s="16">
        <f ca="1" t="shared" si="2032"/>
        <v>0.308271707859967</v>
      </c>
      <c r="Q272" s="18">
        <f ca="1">IF(P272&lt;=('Ejercicio 3 - TIR'!$D$22-'Ejercicio 3 - TIR'!$C$22)/('Ejercicio 3 - TIR'!$E$22-'Ejercicio 3 - TIR'!$C$22),'Ejercicio 3 - TIR'!$C$22+SQRT(('Ejercicio 3 - TIR'!$E$22-'Ejercicio 3 - TIR'!$C$22)*('Ejercicio 3 - TIR'!$D$22-'Ejercicio 3 - TIR'!$C$22)*P272),'Ejercicio 3 - TIR'!$E$22-SQRT(('Ejercicio 3 - TIR'!$E$22-'Ejercicio 3 - TIR'!$C$22)*('Ejercicio 3 - TIR'!$E$22-'Ejercicio 3 - TIR'!$D$22)*(1-P272)))</f>
        <v>0.143556083591037</v>
      </c>
      <c r="R272" s="16">
        <f ca="1" t="shared" si="2032"/>
        <v>0.216710857131389</v>
      </c>
      <c r="S272" s="18">
        <f ca="1">IF(R272&lt;=('Ejercicio 3 - TIR'!$D$23-'Ejercicio 3 - TIR'!$C$23)/('Ejercicio 3 - TIR'!$E$23-'Ejercicio 3 - TIR'!$C$23),'Ejercicio 3 - TIR'!$C$23+SQRT(('Ejercicio 3 - TIR'!$E$23-'Ejercicio 3 - TIR'!$C$23)*('Ejercicio 3 - TIR'!$D$23-'Ejercicio 3 - TIR'!$C$23)*R272),'Ejercicio 3 - TIR'!$E$23-SQRT(('Ejercicio 3 - TIR'!$E$23-'Ejercicio 3 - TIR'!$C$23)*('Ejercicio 3 - TIR'!$E$23-'Ejercicio 3 - TIR'!$D$23)*(1-R272)))</f>
        <v>0.139750431459502</v>
      </c>
      <c r="T272" s="16">
        <f ca="1" t="shared" ref="T272:X272" si="2033">RAND()</f>
        <v>0.964018239283545</v>
      </c>
      <c r="U272" s="18">
        <f ca="1">IF(T272&lt;=('Ejercicio 3 - TIR'!$D$24-'Ejercicio 3 - TIR'!$C$24)/('Ejercicio 3 - TIR'!$E$24-'Ejercicio 3 - TIR'!$C$24),'Ejercicio 3 - TIR'!$C$24+SQRT(('Ejercicio 3 - TIR'!$E$24-'Ejercicio 3 - TIR'!$C$24)*('Ejercicio 3 - TIR'!$D$24-'Ejercicio 3 - TIR'!$C$24)*T272),'Ejercicio 3 - TIR'!$E$24-SQRT(('Ejercicio 3 - TIR'!$E$24-'Ejercicio 3 - TIR'!$C$24)*('Ejercicio 3 - TIR'!$E$24-'Ejercicio 3 - TIR'!$D$24)*(1-T272)))</f>
        <v>0.209962623350393</v>
      </c>
      <c r="V272" s="16">
        <f ca="1" t="shared" si="2033"/>
        <v>0.0739366991888122</v>
      </c>
      <c r="W272" s="18">
        <f ca="1">IF(V272&lt;=('Ejercicio 3 - TIR'!$D$25-'Ejercicio 3 - TIR'!$C$25)/('Ejercicio 3 - TIR'!$E$25-'Ejercicio 3 - TIR'!$C$25),'Ejercicio 3 - TIR'!$C$25+SQRT(('Ejercicio 3 - TIR'!$E$25-'Ejercicio 3 - TIR'!$C$25)*('Ejercicio 3 - TIR'!$D$25-'Ejercicio 3 - TIR'!$C$25)*V272),'Ejercicio 3 - TIR'!$E$25-SQRT(('Ejercicio 3 - TIR'!$E$25-'Ejercicio 3 - TIR'!$C$25)*('Ejercicio 3 - TIR'!$E$25-'Ejercicio 3 - TIR'!$D$25)*(1-V272)))</f>
        <v>0.19017405419999</v>
      </c>
      <c r="X272" s="16">
        <f ca="1" t="shared" si="2033"/>
        <v>0.843823753508909</v>
      </c>
      <c r="Y272" s="18">
        <f ca="1">IF(X272&lt;=('Ejercicio 3 - TIR'!$D$26-'Ejercicio 3 - TIR'!$C$26)/('Ejercicio 3 - TIR'!$E$26-'Ejercicio 3 - TIR'!$C$26),'Ejercicio 3 - TIR'!$C$26+SQRT(('Ejercicio 3 - TIR'!$E$26-'Ejercicio 3 - TIR'!$C$26)*('Ejercicio 3 - TIR'!$D$26-'Ejercicio 3 - TIR'!$C$26)*X272),'Ejercicio 3 - TIR'!$E$26-SQRT(('Ejercicio 3 - TIR'!$E$26-'Ejercicio 3 - TIR'!$C$26)*('Ejercicio 3 - TIR'!$E$26-'Ejercicio 3 - TIR'!$D$26)*(1-X272)))</f>
        <v>0.250959481219305</v>
      </c>
      <c r="Z272" s="16">
        <f ca="1" t="shared" si="1908"/>
        <v>1.14355608359104</v>
      </c>
      <c r="AA272" s="16">
        <f ca="1" t="shared" si="1909"/>
        <v>1.30336853967102</v>
      </c>
      <c r="AB272" s="16">
        <f ca="1" t="shared" si="1910"/>
        <v>1.57702721745272</v>
      </c>
      <c r="AC272" s="16">
        <f ca="1" t="shared" si="1911"/>
        <v>1.87693687697944</v>
      </c>
      <c r="AD272" s="16">
        <f ca="1" t="shared" si="1912"/>
        <v>2.34797198190758</v>
      </c>
      <c r="AE272" s="15">
        <f ca="1" t="shared" si="1913"/>
        <v>4210.39232470909</v>
      </c>
      <c r="AF272" s="15">
        <f ca="1" t="shared" si="1914"/>
        <v>4798.79646870096</v>
      </c>
      <c r="AG272" s="15">
        <f ca="1" t="shared" si="1915"/>
        <v>5806.36436419402</v>
      </c>
      <c r="AH272" s="15">
        <f ca="1" t="shared" si="1916"/>
        <v>6910.58421549514</v>
      </c>
      <c r="AI272" s="15">
        <f ca="1" t="shared" si="1917"/>
        <v>8644.86084513812</v>
      </c>
      <c r="AJ272" s="17">
        <f ca="1" t="shared" si="1918"/>
        <v>43526.4544900317</v>
      </c>
      <c r="AK272" s="17">
        <f ca="1" t="shared" si="1919"/>
        <v>44872.5107498635</v>
      </c>
      <c r="AL272" s="17">
        <f ca="1" t="shared" si="1920"/>
        <v>65259.2103952264</v>
      </c>
      <c r="AM272" s="17">
        <f ca="1" t="shared" si="1921"/>
        <v>60368.2395982208</v>
      </c>
      <c r="AN272" s="17">
        <f ca="1" t="shared" si="1922"/>
        <v>96710.6986574531</v>
      </c>
      <c r="AO272" s="17">
        <f ca="1">C272/'Ejercicio 3 - TIR'!$D$7</f>
        <v>15781.8074441086</v>
      </c>
      <c r="AP272" s="17">
        <f ca="1" t="shared" si="1923"/>
        <v>27744.647045923</v>
      </c>
      <c r="AQ272" s="17">
        <f ca="1" t="shared" si="1924"/>
        <v>29090.7033057549</v>
      </c>
      <c r="AR272" s="17">
        <f ca="1" t="shared" si="1925"/>
        <v>49477.4029511177</v>
      </c>
      <c r="AS272" s="17">
        <f ca="1" t="shared" si="1926"/>
        <v>44586.4321541122</v>
      </c>
      <c r="AT272" s="17">
        <f ca="1" t="shared" si="1927"/>
        <v>80928.8912133445</v>
      </c>
      <c r="AU272" s="17">
        <f ca="1">AP272*'Ejercicio 3 - TIR'!$D$5</f>
        <v>13872.3235229615</v>
      </c>
      <c r="AV272" s="17">
        <f ca="1">AQ272*'Ejercicio 3 - TIR'!$D$5</f>
        <v>14545.3516528775</v>
      </c>
      <c r="AW272" s="17">
        <f ca="1">AR272*'Ejercicio 3 - TIR'!$D$5</f>
        <v>24738.7014755589</v>
      </c>
      <c r="AX272" s="17">
        <f ca="1">AS272*'Ejercicio 3 - TIR'!$D$5</f>
        <v>22293.2160770561</v>
      </c>
      <c r="AY272" s="17">
        <f ca="1">AT272*'Ejercicio 3 - TIR'!$D$5</f>
        <v>40464.4456066723</v>
      </c>
      <c r="AZ272" s="17">
        <f ca="1" t="shared" ref="AZ272:BD272" si="2034">AJ272-AU272-AE272</f>
        <v>25443.7386423611</v>
      </c>
      <c r="BA272" s="17">
        <f ca="1" t="shared" si="2034"/>
        <v>25528.3626282851</v>
      </c>
      <c r="BB272" s="17">
        <f ca="1" t="shared" si="2034"/>
        <v>34714.1445554735</v>
      </c>
      <c r="BC272" s="17">
        <f ca="1" t="shared" si="2034"/>
        <v>31164.4393056696</v>
      </c>
      <c r="BD272" s="17">
        <f ca="1" t="shared" si="2034"/>
        <v>47601.3922056428</v>
      </c>
      <c r="BE272" s="17">
        <f ca="1" t="shared" ref="BE272:BI272" si="2035">AZ272/Z272</f>
        <v>22249.6640151322</v>
      </c>
      <c r="BF272" s="17">
        <f ca="1" t="shared" si="2035"/>
        <v>19586.4499190142</v>
      </c>
      <c r="BG272" s="17">
        <f ca="1" t="shared" si="2035"/>
        <v>22012.3940609885</v>
      </c>
      <c r="BH272" s="17">
        <f ca="1" t="shared" si="2035"/>
        <v>16603.8824682387</v>
      </c>
      <c r="BI272" s="17">
        <f ca="1" t="shared" si="2035"/>
        <v>20273.4072520617</v>
      </c>
      <c r="BJ272" s="17">
        <f ca="1" t="shared" si="1930"/>
        <v>68864.2582324729</v>
      </c>
      <c r="BK272" s="17">
        <f ca="1" t="shared" si="1931"/>
        <v>37055.2417026275</v>
      </c>
      <c r="BL272" s="17">
        <f ca="1" t="shared" si="1932"/>
        <v>105919.4999351</v>
      </c>
      <c r="BM272" s="17">
        <f ca="1">BK272*'Ejercicio 3 - TIR'!$D$5</f>
        <v>18527.6208513138</v>
      </c>
      <c r="BN272" s="17">
        <f ca="1" t="shared" si="1933"/>
        <v>87391.8790837866</v>
      </c>
      <c r="BO272" s="17">
        <f ca="1" t="shared" si="1934"/>
        <v>37220.1541403344</v>
      </c>
      <c r="BP272" s="17">
        <f ca="1" t="shared" si="1935"/>
        <v>-108238.287638823</v>
      </c>
      <c r="BQ272" s="17">
        <f ca="1" t="shared" ref="BQ272:BT272" si="2036">BE272</f>
        <v>22249.6640151322</v>
      </c>
      <c r="BR272" s="17">
        <f ca="1" t="shared" si="2036"/>
        <v>19586.4499190142</v>
      </c>
      <c r="BS272" s="17">
        <f ca="1" t="shared" si="2036"/>
        <v>22012.3940609885</v>
      </c>
      <c r="BT272" s="17">
        <f ca="1" t="shared" si="2036"/>
        <v>16603.8824682387</v>
      </c>
      <c r="BU272" s="17">
        <f ca="1" t="shared" si="1937"/>
        <v>57493.5613923961</v>
      </c>
      <c r="BV272" s="19">
        <f ca="1" t="shared" si="1938"/>
        <v>7.38240735561824</v>
      </c>
    </row>
    <row r="273" ht="15" customHeight="1" spans="1:74">
      <c r="A273" s="15">
        <v>272</v>
      </c>
      <c r="B273" s="16">
        <f ca="1" t="shared" ref="B273:F273" si="2037">RAND()</f>
        <v>0.939955222849443</v>
      </c>
      <c r="C273" s="17">
        <f ca="1">IF(B273&lt;=('Ejercicio 3 - TIR'!$D$13-'Ejercicio 3 - TIR'!$C$13)/('Ejercicio 3 - TIR'!$E$13-'Ejercicio 3 - TIR'!$C$13),'Ejercicio 3 - TIR'!$C$13+SQRT(('Ejercicio 3 - TIR'!$E$13-'Ejercicio 3 - TIR'!$C$13)*('Ejercicio 3 - TIR'!$D$13-'Ejercicio 3 - TIR'!$C$13)*B273),'Ejercicio 3 - TIR'!$E$13-SQRT(('Ejercicio 3 - TIR'!$E$13-'Ejercicio 3 - TIR'!$C$13)*('Ejercicio 3 - TIR'!$E$13-'Ejercicio 3 - TIR'!$D$13)*(1-B273)))</f>
        <v>91511.5529935878</v>
      </c>
      <c r="D273" s="16">
        <f ca="1" t="shared" si="2037"/>
        <v>0.52377587233687</v>
      </c>
      <c r="E273" s="17">
        <f ca="1">IF(D273&lt;=('Ejercicio 3 - TIR'!$D$14-'Ejercicio 3 - TIR'!$C$14)/('Ejercicio 3 - TIR'!$E$14-'Ejercicio 3 - TIR'!$C$14),'Ejercicio 3 - TIR'!$C$14+SQRT(('Ejercicio 3 - TIR'!$E$14-'Ejercicio 3 - TIR'!$C$14)*('Ejercicio 3 - TIR'!$D$14-'Ejercicio 3 - TIR'!$C$14)*D273),'Ejercicio 3 - TIR'!$E$14-SQRT(('Ejercicio 3 - TIR'!$E$14-'Ejercicio 3 - TIR'!$C$14)*('Ejercicio 3 - TIR'!$E$14-'Ejercicio 3 - TIR'!$D$14)*(1-D273)))</f>
        <v>31548.1588307949</v>
      </c>
      <c r="F273" s="16">
        <f ca="1" t="shared" si="2037"/>
        <v>0.149358513450672</v>
      </c>
      <c r="G273" s="17">
        <f ca="1">IF(F273&lt;=('Ejercicio 3 - TIR'!$D$18-'Ejercicio 3 - TIR'!$C$18)/('Ejercicio 3 - TIR'!$E$18-'Ejercicio 3 - TIR'!$C$18),'Ejercicio 3 - TIR'!$C$18+SQRT(('Ejercicio 3 - TIR'!$E$18-'Ejercicio 3 - TIR'!$C$18)*('Ejercicio 3 - TIR'!$D$18-'Ejercicio 3 - TIR'!$C$18)*F273),'Ejercicio 3 - TIR'!$E$18-SQRT(('Ejercicio 3 - TIR'!$E$18-'Ejercicio 3 - TIR'!$C$18)*('Ejercicio 3 - TIR'!$E$18-'Ejercicio 3 - TIR'!$D$18)*(1-F273)))</f>
        <v>34733.2628299727</v>
      </c>
      <c r="H273" s="16">
        <f ca="1" t="shared" ref="H273:L273" si="2038">RAND()</f>
        <v>0.30694723289385</v>
      </c>
      <c r="I273" s="17">
        <f ca="1">IF(H273&lt;=('Ejercicio 3 - TIR'!$D$18-'Ejercicio 3 - TIR'!$C$18)/('Ejercicio 3 - TIR'!$E$18-'Ejercicio 3 - TIR'!$C$18),'Ejercicio 3 - TIR'!$C$18+SQRT(('Ejercicio 3 - TIR'!$E$18-'Ejercicio 3 - TIR'!$C$18)*('Ejercicio 3 - TIR'!$D$18-'Ejercicio 3 - TIR'!$C$18)*H273),'Ejercicio 3 - TIR'!$E$18-SQRT(('Ejercicio 3 - TIR'!$E$18-'Ejercicio 3 - TIR'!$C$18)*('Ejercicio 3 - TIR'!$E$18-'Ejercicio 3 - TIR'!$D$18)*(1-H273)))</f>
        <v>36785.431816331</v>
      </c>
      <c r="J273" s="16">
        <f ca="1" t="shared" si="2038"/>
        <v>0.746649802323501</v>
      </c>
      <c r="K273" s="17">
        <f ca="1">IF(J273&lt;=('Ejercicio 3 - TIR'!$D$18-'Ejercicio 3 - TIR'!$C$18)/('Ejercicio 3 - TIR'!$E$18-'Ejercicio 3 - TIR'!$C$18),'Ejercicio 3 - TIR'!$C$18+SQRT(('Ejercicio 3 - TIR'!$E$18-'Ejercicio 3 - TIR'!$C$18)*('Ejercicio 3 - TIR'!$D$18-'Ejercicio 3 - TIR'!$C$18)*J273),'Ejercicio 3 - TIR'!$E$18-SQRT(('Ejercicio 3 - TIR'!$E$18-'Ejercicio 3 - TIR'!$C$18)*('Ejercicio 3 - TIR'!$E$18-'Ejercicio 3 - TIR'!$D$18)*(1-J273)))</f>
        <v>40640.9559734114</v>
      </c>
      <c r="L273" s="16">
        <f ca="1" t="shared" si="2038"/>
        <v>0.661996693916973</v>
      </c>
      <c r="M273" s="17">
        <f ca="1">IF(L273&lt;=('Ejercicio 3 - TIR'!$D$18-'Ejercicio 3 - TIR'!$C$18)/('Ejercicio 3 - TIR'!$E$18-'Ejercicio 3 - TIR'!$C$18),'Ejercicio 3 - TIR'!$C$18+SQRT(('Ejercicio 3 - TIR'!$E$18-'Ejercicio 3 - TIR'!$C$18)*('Ejercicio 3 - TIR'!$D$18-'Ejercicio 3 - TIR'!$C$18)*L273),'Ejercicio 3 - TIR'!$E$18-SQRT(('Ejercicio 3 - TIR'!$E$18-'Ejercicio 3 - TIR'!$C$18)*('Ejercicio 3 - TIR'!$E$18-'Ejercicio 3 - TIR'!$D$18)*(1-L273)))</f>
        <v>39964.9136517857</v>
      </c>
      <c r="N273" s="16">
        <f ca="1" t="shared" ref="N273:R273" si="2039">RAND()</f>
        <v>0.236105061093593</v>
      </c>
      <c r="O273" s="17">
        <f ca="1">IF(N273&lt;=('Ejercicio 3 - TIR'!$D$18-'Ejercicio 3 - TIR'!$C$18)/('Ejercicio 3 - TIR'!$E$18-'Ejercicio 3 - TIR'!$C$18),'Ejercicio 3 - TIR'!$C$18+SQRT(('Ejercicio 3 - TIR'!$E$18-'Ejercicio 3 - TIR'!$C$18)*('Ejercicio 3 - TIR'!$D$18-'Ejercicio 3 - TIR'!$C$18)*N273),'Ejercicio 3 - TIR'!$E$18-SQRT(('Ejercicio 3 - TIR'!$E$18-'Ejercicio 3 - TIR'!$C$18)*('Ejercicio 3 - TIR'!$E$18-'Ejercicio 3 - TIR'!$D$18)*(1-N273)))</f>
        <v>35951.1141111593</v>
      </c>
      <c r="P273" s="16">
        <f ca="1" t="shared" si="2039"/>
        <v>0.415636583460042</v>
      </c>
      <c r="Q273" s="18">
        <f ca="1">IF(P273&lt;=('Ejercicio 3 - TIR'!$D$22-'Ejercicio 3 - TIR'!$C$22)/('Ejercicio 3 - TIR'!$E$22-'Ejercicio 3 - TIR'!$C$22),'Ejercicio 3 - TIR'!$C$22+SQRT(('Ejercicio 3 - TIR'!$E$22-'Ejercicio 3 - TIR'!$C$22)*('Ejercicio 3 - TIR'!$D$22-'Ejercicio 3 - TIR'!$C$22)*P273),'Ejercicio 3 - TIR'!$E$22-SQRT(('Ejercicio 3 - TIR'!$E$22-'Ejercicio 3 - TIR'!$C$22)*('Ejercicio 3 - TIR'!$E$22-'Ejercicio 3 - TIR'!$D$22)*(1-P273)))</f>
        <v>0.147352254938635</v>
      </c>
      <c r="R273" s="16">
        <f ca="1" t="shared" si="2039"/>
        <v>0.726540575331711</v>
      </c>
      <c r="S273" s="18">
        <f ca="1">IF(R273&lt;=('Ejercicio 3 - TIR'!$D$23-'Ejercicio 3 - TIR'!$C$23)/('Ejercicio 3 - TIR'!$E$23-'Ejercicio 3 - TIR'!$C$23),'Ejercicio 3 - TIR'!$C$23+SQRT(('Ejercicio 3 - TIR'!$E$23-'Ejercicio 3 - TIR'!$C$23)*('Ejercicio 3 - TIR'!$D$23-'Ejercicio 3 - TIR'!$C$23)*R273),'Ejercicio 3 - TIR'!$E$23-SQRT(('Ejercicio 3 - TIR'!$E$23-'Ejercicio 3 - TIR'!$C$23)*('Ejercicio 3 - TIR'!$E$23-'Ejercicio 3 - TIR'!$D$23)*(1-R273)))</f>
        <v>0.157813811404324</v>
      </c>
      <c r="T273" s="16">
        <f ca="1" t="shared" ref="T273:X273" si="2040">RAND()</f>
        <v>0.154468051853178</v>
      </c>
      <c r="U273" s="18">
        <f ca="1">IF(T273&lt;=('Ejercicio 3 - TIR'!$D$24-'Ejercicio 3 - TIR'!$C$24)/('Ejercicio 3 - TIR'!$E$24-'Ejercicio 3 - TIR'!$C$24),'Ejercicio 3 - TIR'!$C$24+SQRT(('Ejercicio 3 - TIR'!$E$24-'Ejercicio 3 - TIR'!$C$24)*('Ejercicio 3 - TIR'!$D$24-'Ejercicio 3 - TIR'!$C$24)*T273),'Ejercicio 3 - TIR'!$E$24-SQRT(('Ejercicio 3 - TIR'!$E$24-'Ejercicio 3 - TIR'!$C$24)*('Ejercicio 3 - TIR'!$E$24-'Ejercicio 3 - TIR'!$D$24)*(1-T273)))</f>
        <v>0.168010633217399</v>
      </c>
      <c r="V273" s="16">
        <f ca="1" t="shared" si="2040"/>
        <v>0.962669332406973</v>
      </c>
      <c r="W273" s="18">
        <f ca="1">IF(V273&lt;=('Ejercicio 3 - TIR'!$D$25-'Ejercicio 3 - TIR'!$C$25)/('Ejercicio 3 - TIR'!$E$25-'Ejercicio 3 - TIR'!$C$25),'Ejercicio 3 - TIR'!$C$25+SQRT(('Ejercicio 3 - TIR'!$E$25-'Ejercicio 3 - TIR'!$C$25)*('Ejercicio 3 - TIR'!$D$25-'Ejercicio 3 - TIR'!$C$25)*V273),'Ejercicio 3 - TIR'!$E$25-SQRT(('Ejercicio 3 - TIR'!$E$25-'Ejercicio 3 - TIR'!$C$25)*('Ejercicio 3 - TIR'!$E$25-'Ejercicio 3 - TIR'!$D$25)*(1-V273)))</f>
        <v>0.238569455980768</v>
      </c>
      <c r="X273" s="16">
        <f ca="1" t="shared" si="2040"/>
        <v>0.289175144964546</v>
      </c>
      <c r="Y273" s="18">
        <f ca="1">IF(X273&lt;=('Ejercicio 3 - TIR'!$D$26-'Ejercicio 3 - TIR'!$C$26)/('Ejercicio 3 - TIR'!$E$26-'Ejercicio 3 - TIR'!$C$26),'Ejercicio 3 - TIR'!$C$26+SQRT(('Ejercicio 3 - TIR'!$E$26-'Ejercicio 3 - TIR'!$C$26)*('Ejercicio 3 - TIR'!$D$26-'Ejercicio 3 - TIR'!$C$26)*X273),'Ejercicio 3 - TIR'!$E$26-SQRT(('Ejercicio 3 - TIR'!$E$26-'Ejercicio 3 - TIR'!$C$26)*('Ejercicio 3 - TIR'!$E$26-'Ejercicio 3 - TIR'!$D$26)*(1-X273)))</f>
        <v>0.217942313637283</v>
      </c>
      <c r="Z273" s="16">
        <f ca="1" t="shared" si="1908"/>
        <v>1.14735225493863</v>
      </c>
      <c r="AA273" s="16">
        <f ca="1" t="shared" si="1909"/>
        <v>1.32842028731385</v>
      </c>
      <c r="AB273" s="16">
        <f ca="1" t="shared" si="1910"/>
        <v>1.55160902096428</v>
      </c>
      <c r="AC273" s="16">
        <f ca="1" t="shared" si="1911"/>
        <v>1.92177554099059</v>
      </c>
      <c r="AD273" s="16">
        <f ca="1" t="shared" si="1912"/>
        <v>2.34061174868561</v>
      </c>
      <c r="AE273" s="15">
        <f ca="1" t="shared" si="1913"/>
        <v>4648.69234287984</v>
      </c>
      <c r="AF273" s="15">
        <f ca="1" t="shared" si="1914"/>
        <v>5382.3201995558</v>
      </c>
      <c r="AG273" s="15">
        <f ca="1" t="shared" si="1915"/>
        <v>6286.60722446197</v>
      </c>
      <c r="AH273" s="15">
        <f ca="1" t="shared" si="1916"/>
        <v>7786.39968996663</v>
      </c>
      <c r="AI273" s="15">
        <f ca="1" t="shared" si="1917"/>
        <v>9483.38565330258</v>
      </c>
      <c r="AJ273" s="17">
        <f ca="1" t="shared" si="1918"/>
        <v>39851.2874293454</v>
      </c>
      <c r="AK273" s="17">
        <f ca="1" t="shared" si="1919"/>
        <v>48866.5139024144</v>
      </c>
      <c r="AL273" s="17">
        <f ca="1" t="shared" si="1920"/>
        <v>63058.8739089575</v>
      </c>
      <c r="AM273" s="17">
        <f ca="1" t="shared" si="1921"/>
        <v>76803.5935538026</v>
      </c>
      <c r="AN273" s="17">
        <f ca="1" t="shared" si="1922"/>
        <v>84147.6000669166</v>
      </c>
      <c r="AO273" s="17">
        <f ca="1">C273/'Ejercicio 3 - TIR'!$D$7</f>
        <v>18302.3105987176</v>
      </c>
      <c r="AP273" s="17">
        <f ca="1" t="shared" si="1923"/>
        <v>21548.9768306278</v>
      </c>
      <c r="AQ273" s="17">
        <f ca="1" t="shared" si="1924"/>
        <v>30564.2033036968</v>
      </c>
      <c r="AR273" s="17">
        <f ca="1" t="shared" si="1925"/>
        <v>44756.56331024</v>
      </c>
      <c r="AS273" s="17">
        <f ca="1" t="shared" si="1926"/>
        <v>58501.2829550851</v>
      </c>
      <c r="AT273" s="17">
        <f ca="1" t="shared" si="1927"/>
        <v>65845.289468199</v>
      </c>
      <c r="AU273" s="17">
        <f ca="1">AP273*'Ejercicio 3 - TIR'!$D$5</f>
        <v>10774.4884153139</v>
      </c>
      <c r="AV273" s="17">
        <f ca="1">AQ273*'Ejercicio 3 - TIR'!$D$5</f>
        <v>15282.1016518484</v>
      </c>
      <c r="AW273" s="17">
        <f ca="1">AR273*'Ejercicio 3 - TIR'!$D$5</f>
        <v>22378.28165512</v>
      </c>
      <c r="AX273" s="17">
        <f ca="1">AS273*'Ejercicio 3 - TIR'!$D$5</f>
        <v>29250.6414775425</v>
      </c>
      <c r="AY273" s="17">
        <f ca="1">AT273*'Ejercicio 3 - TIR'!$D$5</f>
        <v>32922.6447340995</v>
      </c>
      <c r="AZ273" s="17">
        <f ca="1" t="shared" ref="AZ273:BD273" si="2041">AJ273-AU273-AE273</f>
        <v>24428.1066711516</v>
      </c>
      <c r="BA273" s="17">
        <f ca="1" t="shared" si="2041"/>
        <v>28202.0920510102</v>
      </c>
      <c r="BB273" s="17">
        <f ca="1" t="shared" si="2041"/>
        <v>34393.9850293756</v>
      </c>
      <c r="BC273" s="17">
        <f ca="1" t="shared" si="2041"/>
        <v>39766.5523862935</v>
      </c>
      <c r="BD273" s="17">
        <f ca="1" t="shared" si="2041"/>
        <v>41741.5696795145</v>
      </c>
      <c r="BE273" s="17">
        <f ca="1" t="shared" ref="BE273:BI273" si="2042">AZ273/Z273</f>
        <v>21290.8516682683</v>
      </c>
      <c r="BF273" s="17">
        <f ca="1" t="shared" si="2042"/>
        <v>21229.7962627751</v>
      </c>
      <c r="BG273" s="17">
        <f ca="1" t="shared" si="2042"/>
        <v>22166.6570409604</v>
      </c>
      <c r="BH273" s="17">
        <f ca="1" t="shared" si="2042"/>
        <v>20692.6103169133</v>
      </c>
      <c r="BI273" s="17">
        <f ca="1" t="shared" si="2042"/>
        <v>17833.615379806</v>
      </c>
      <c r="BJ273" s="17">
        <f ca="1" t="shared" si="1930"/>
        <v>73841.9912087585</v>
      </c>
      <c r="BK273" s="17">
        <f ca="1" t="shared" si="1931"/>
        <v>42838.6032154516</v>
      </c>
      <c r="BL273" s="17">
        <f ca="1" t="shared" si="1932"/>
        <v>116680.59442421</v>
      </c>
      <c r="BM273" s="17">
        <f ca="1">BK273*'Ejercicio 3 - TIR'!$D$5</f>
        <v>21419.3016077258</v>
      </c>
      <c r="BN273" s="17">
        <f ca="1" t="shared" si="1933"/>
        <v>95261.2928164843</v>
      </c>
      <c r="BO273" s="17">
        <f ca="1" t="shared" si="1934"/>
        <v>40699.3141301537</v>
      </c>
      <c r="BP273" s="17">
        <f ca="1" t="shared" si="1935"/>
        <v>-123059.711824383</v>
      </c>
      <c r="BQ273" s="17">
        <f ca="1" t="shared" ref="BQ273:BT273" si="2043">BE273</f>
        <v>21290.8516682683</v>
      </c>
      <c r="BR273" s="17">
        <f ca="1" t="shared" si="2043"/>
        <v>21229.7962627751</v>
      </c>
      <c r="BS273" s="17">
        <f ca="1" t="shared" si="2043"/>
        <v>22166.6570409604</v>
      </c>
      <c r="BT273" s="17">
        <f ca="1" t="shared" si="2043"/>
        <v>20692.6103169133</v>
      </c>
      <c r="BU273" s="17">
        <f ca="1" t="shared" si="1937"/>
        <v>58532.9295099598</v>
      </c>
      <c r="BV273" s="19">
        <f ca="1" t="shared" si="1938"/>
        <v>4.62461907318483</v>
      </c>
    </row>
    <row r="274" ht="15" customHeight="1" spans="1:74">
      <c r="A274" s="15">
        <v>273</v>
      </c>
      <c r="B274" s="16">
        <f ca="1" t="shared" ref="B274:F274" si="2044">RAND()</f>
        <v>0.0758214841387692</v>
      </c>
      <c r="C274" s="17">
        <f ca="1">IF(B274&lt;=('Ejercicio 3 - TIR'!$D$13-'Ejercicio 3 - TIR'!$C$13)/('Ejercicio 3 - TIR'!$E$13-'Ejercicio 3 - TIR'!$C$13),'Ejercicio 3 - TIR'!$C$13+SQRT(('Ejercicio 3 - TIR'!$E$13-'Ejercicio 3 - TIR'!$C$13)*('Ejercicio 3 - TIR'!$D$13-'Ejercicio 3 - TIR'!$C$13)*B274),'Ejercicio 3 - TIR'!$E$13-SQRT(('Ejercicio 3 - TIR'!$E$13-'Ejercicio 3 - TIR'!$C$13)*('Ejercicio 3 - TIR'!$E$13-'Ejercicio 3 - TIR'!$D$13)*(1-B274)))</f>
        <v>65507.1402429489</v>
      </c>
      <c r="D274" s="16">
        <f ca="1" t="shared" si="2044"/>
        <v>0.198410262826402</v>
      </c>
      <c r="E274" s="17">
        <f ca="1">IF(D274&lt;=('Ejercicio 3 - TIR'!$D$14-'Ejercicio 3 - TIR'!$C$14)/('Ejercicio 3 - TIR'!$E$14-'Ejercicio 3 - TIR'!$C$14),'Ejercicio 3 - TIR'!$C$14+SQRT(('Ejercicio 3 - TIR'!$E$14-'Ejercicio 3 - TIR'!$C$14)*('Ejercicio 3 - TIR'!$D$14-'Ejercicio 3 - TIR'!$C$14)*D274),'Ejercicio 3 - TIR'!$E$14-SQRT(('Ejercicio 3 - TIR'!$E$14-'Ejercicio 3 - TIR'!$C$14)*('Ejercicio 3 - TIR'!$E$14-'Ejercicio 3 - TIR'!$D$14)*(1-D274)))</f>
        <v>28857.5600723748</v>
      </c>
      <c r="F274" s="16">
        <f ca="1" t="shared" si="2044"/>
        <v>0.0706750141636232</v>
      </c>
      <c r="G274" s="17">
        <f ca="1">IF(F274&lt;=('Ejercicio 3 - TIR'!$D$18-'Ejercicio 3 - TIR'!$C$18)/('Ejercicio 3 - TIR'!$E$18-'Ejercicio 3 - TIR'!$C$18),'Ejercicio 3 - TIR'!$C$18+SQRT(('Ejercicio 3 - TIR'!$E$18-'Ejercicio 3 - TIR'!$C$18)*('Ejercicio 3 - TIR'!$D$18-'Ejercicio 3 - TIR'!$C$18)*F274),'Ejercicio 3 - TIR'!$E$18-SQRT(('Ejercicio 3 - TIR'!$E$18-'Ejercicio 3 - TIR'!$C$18)*('Ejercicio 3 - TIR'!$E$18-'Ejercicio 3 - TIR'!$D$18)*(1-F274)))</f>
        <v>33255.9564070398</v>
      </c>
      <c r="H274" s="16">
        <f ca="1" t="shared" ref="H274:L274" si="2045">RAND()</f>
        <v>0.956816697195421</v>
      </c>
      <c r="I274" s="17">
        <f ca="1">IF(H274&lt;=('Ejercicio 3 - TIR'!$D$18-'Ejercicio 3 - TIR'!$C$18)/('Ejercicio 3 - TIR'!$E$18-'Ejercicio 3 - TIR'!$C$18),'Ejercicio 3 - TIR'!$C$18+SQRT(('Ejercicio 3 - TIR'!$E$18-'Ejercicio 3 - TIR'!$C$18)*('Ejercicio 3 - TIR'!$D$18-'Ejercicio 3 - TIR'!$C$18)*H274),'Ejercicio 3 - TIR'!$E$18-SQRT(('Ejercicio 3 - TIR'!$E$18-'Ejercicio 3 - TIR'!$C$18)*('Ejercicio 3 - TIR'!$E$18-'Ejercicio 3 - TIR'!$D$18)*(1-H274)))</f>
        <v>43200.347891857</v>
      </c>
      <c r="J274" s="16">
        <f ca="1" t="shared" si="2045"/>
        <v>0.0760288535588884</v>
      </c>
      <c r="K274" s="17">
        <f ca="1">IF(J274&lt;=('Ejercicio 3 - TIR'!$D$18-'Ejercicio 3 - TIR'!$C$18)/('Ejercicio 3 - TIR'!$E$18-'Ejercicio 3 - TIR'!$C$18),'Ejercicio 3 - TIR'!$C$18+SQRT(('Ejercicio 3 - TIR'!$E$18-'Ejercicio 3 - TIR'!$C$18)*('Ejercicio 3 - TIR'!$D$18-'Ejercicio 3 - TIR'!$C$18)*J274),'Ejercicio 3 - TIR'!$E$18-SQRT(('Ejercicio 3 - TIR'!$E$18-'Ejercicio 3 - TIR'!$C$18)*('Ejercicio 3 - TIR'!$E$18-'Ejercicio 3 - TIR'!$D$18)*(1-J274)))</f>
        <v>33377.0294689021</v>
      </c>
      <c r="L274" s="16">
        <f ca="1" t="shared" si="2045"/>
        <v>0.903595987554696</v>
      </c>
      <c r="M274" s="17">
        <f ca="1">IF(L274&lt;=('Ejercicio 3 - TIR'!$D$18-'Ejercicio 3 - TIR'!$C$18)/('Ejercicio 3 - TIR'!$E$18-'Ejercicio 3 - TIR'!$C$18),'Ejercicio 3 - TIR'!$C$18+SQRT(('Ejercicio 3 - TIR'!$E$18-'Ejercicio 3 - TIR'!$C$18)*('Ejercicio 3 - TIR'!$D$18-'Ejercicio 3 - TIR'!$C$18)*L274),'Ejercicio 3 - TIR'!$E$18-SQRT(('Ejercicio 3 - TIR'!$E$18-'Ejercicio 3 - TIR'!$C$18)*('Ejercicio 3 - TIR'!$E$18-'Ejercicio 3 - TIR'!$D$18)*(1-L274)))</f>
        <v>42311.0781094651</v>
      </c>
      <c r="N274" s="16">
        <f ca="1" t="shared" ref="N274:R274" si="2046">RAND()</f>
        <v>0.783939675144161</v>
      </c>
      <c r="O274" s="17">
        <f ca="1">IF(N274&lt;=('Ejercicio 3 - TIR'!$D$18-'Ejercicio 3 - TIR'!$C$18)/('Ejercicio 3 - TIR'!$E$18-'Ejercicio 3 - TIR'!$C$18),'Ejercicio 3 - TIR'!$C$18+SQRT(('Ejercicio 3 - TIR'!$E$18-'Ejercicio 3 - TIR'!$C$18)*('Ejercicio 3 - TIR'!$D$18-'Ejercicio 3 - TIR'!$C$18)*N274),'Ejercicio 3 - TIR'!$E$18-SQRT(('Ejercicio 3 - TIR'!$E$18-'Ejercicio 3 - TIR'!$C$18)*('Ejercicio 3 - TIR'!$E$18-'Ejercicio 3 - TIR'!$D$18)*(1-N274)))</f>
        <v>40974.5156360771</v>
      </c>
      <c r="P274" s="16">
        <f ca="1" t="shared" si="2046"/>
        <v>0.152225295032367</v>
      </c>
      <c r="Q274" s="18">
        <f ca="1">IF(P274&lt;=('Ejercicio 3 - TIR'!$D$22-'Ejercicio 3 - TIR'!$C$22)/('Ejercicio 3 - TIR'!$E$22-'Ejercicio 3 - TIR'!$C$22),'Ejercicio 3 - TIR'!$C$22+SQRT(('Ejercicio 3 - TIR'!$E$22-'Ejercicio 3 - TIR'!$C$22)*('Ejercicio 3 - TIR'!$D$22-'Ejercicio 3 - TIR'!$C$22)*P274),'Ejercicio 3 - TIR'!$E$22-SQRT(('Ejercicio 3 - TIR'!$E$22-'Ejercicio 3 - TIR'!$C$22)*('Ejercicio 3 - TIR'!$E$22-'Ejercicio 3 - TIR'!$D$22)*(1-P274)))</f>
        <v>0.136553112428128</v>
      </c>
      <c r="R274" s="16">
        <f ca="1" t="shared" si="2046"/>
        <v>0.203301678936419</v>
      </c>
      <c r="S274" s="18">
        <f ca="1">IF(R274&lt;=('Ejercicio 3 - TIR'!$D$23-'Ejercicio 3 - TIR'!$C$23)/('Ejercicio 3 - TIR'!$E$23-'Ejercicio 3 - TIR'!$C$23),'Ejercicio 3 - TIR'!$C$23+SQRT(('Ejercicio 3 - TIR'!$E$23-'Ejercicio 3 - TIR'!$C$23)*('Ejercicio 3 - TIR'!$D$23-'Ejercicio 3 - TIR'!$C$23)*R274),'Ejercicio 3 - TIR'!$E$23-SQRT(('Ejercicio 3 - TIR'!$E$23-'Ejercicio 3 - TIR'!$C$23)*('Ejercicio 3 - TIR'!$E$23-'Ejercicio 3 - TIR'!$D$23)*(1-R274)))</f>
        <v>0.139129637270099</v>
      </c>
      <c r="T274" s="16">
        <f ca="1" t="shared" ref="T274:X274" si="2047">RAND()</f>
        <v>0.447906871290761</v>
      </c>
      <c r="U274" s="18">
        <f ca="1">IF(T274&lt;=('Ejercicio 3 - TIR'!$D$24-'Ejercicio 3 - TIR'!$C$24)/('Ejercicio 3 - TIR'!$E$24-'Ejercicio 3 - TIR'!$C$24),'Ejercicio 3 - TIR'!$C$24+SQRT(('Ejercicio 3 - TIR'!$E$24-'Ejercicio 3 - TIR'!$C$24)*('Ejercicio 3 - TIR'!$D$24-'Ejercicio 3 - TIR'!$C$24)*T274),'Ejercicio 3 - TIR'!$E$24-SQRT(('Ejercicio 3 - TIR'!$E$24-'Ejercicio 3 - TIR'!$C$24)*('Ejercicio 3 - TIR'!$E$24-'Ejercicio 3 - TIR'!$D$24)*(1-T274)))</f>
        <v>0.180682564168223</v>
      </c>
      <c r="V274" s="16">
        <f ca="1" t="shared" si="2047"/>
        <v>0.722539790944418</v>
      </c>
      <c r="W274" s="18">
        <f ca="1">IF(V274&lt;=('Ejercicio 3 - TIR'!$D$25-'Ejercicio 3 - TIR'!$C$25)/('Ejercicio 3 - TIR'!$E$25-'Ejercicio 3 - TIR'!$C$25),'Ejercicio 3 - TIR'!$C$25+SQRT(('Ejercicio 3 - TIR'!$E$25-'Ejercicio 3 - TIR'!$C$25)*('Ejercicio 3 - TIR'!$D$25-'Ejercicio 3 - TIR'!$C$25)*V274),'Ejercicio 3 - TIR'!$E$25-SQRT(('Ejercicio 3 - TIR'!$E$25-'Ejercicio 3 - TIR'!$C$25)*('Ejercicio 3 - TIR'!$E$25-'Ejercicio 3 - TIR'!$D$25)*(1-V274)))</f>
        <v>0.218837350374294</v>
      </c>
      <c r="X274" s="16">
        <f ca="1" t="shared" si="2047"/>
        <v>0.723237575791392</v>
      </c>
      <c r="Y274" s="18">
        <f ca="1">IF(X274&lt;=('Ejercicio 3 - TIR'!$D$26-'Ejercicio 3 - TIR'!$C$26)/('Ejercicio 3 - TIR'!$E$26-'Ejercicio 3 - TIR'!$C$26),'Ejercicio 3 - TIR'!$C$26+SQRT(('Ejercicio 3 - TIR'!$E$26-'Ejercicio 3 - TIR'!$C$26)*('Ejercicio 3 - TIR'!$D$26-'Ejercicio 3 - TIR'!$C$26)*X274),'Ejercicio 3 - TIR'!$E$26-SQRT(('Ejercicio 3 - TIR'!$E$26-'Ejercicio 3 - TIR'!$C$26)*('Ejercicio 3 - TIR'!$E$26-'Ejercicio 3 - TIR'!$D$26)*(1-X274)))</f>
        <v>0.241341015394523</v>
      </c>
      <c r="Z274" s="16">
        <f ca="1" t="shared" si="1908"/>
        <v>1.13655311242813</v>
      </c>
      <c r="AA274" s="16">
        <f ca="1" t="shared" si="1909"/>
        <v>1.29468133469846</v>
      </c>
      <c r="AB274" s="16">
        <f ca="1" t="shared" si="1910"/>
        <v>1.52860767803251</v>
      </c>
      <c r="AC274" s="16">
        <f ca="1" t="shared" si="1911"/>
        <v>1.86312413205495</v>
      </c>
      <c r="AD274" s="16">
        <f ca="1" t="shared" si="1912"/>
        <v>2.31277240189113</v>
      </c>
      <c r="AE274" s="15">
        <f ca="1" t="shared" si="1913"/>
        <v>3940.58964496447</v>
      </c>
      <c r="AF274" s="15">
        <f ca="1" t="shared" si="1914"/>
        <v>4488.84245289868</v>
      </c>
      <c r="AG274" s="15">
        <f ca="1" t="shared" si="1915"/>
        <v>5299.89801743559</v>
      </c>
      <c r="AH274" s="15">
        <f ca="1" t="shared" si="1916"/>
        <v>6459.71365682517</v>
      </c>
      <c r="AI274" s="15">
        <f ca="1" t="shared" si="1917"/>
        <v>8018.70750992122</v>
      </c>
      <c r="AJ274" s="17">
        <f ca="1" t="shared" si="1918"/>
        <v>37797.1607611952</v>
      </c>
      <c r="AK274" s="17">
        <f ca="1" t="shared" si="1919"/>
        <v>55930.6840680671</v>
      </c>
      <c r="AL274" s="17">
        <f ca="1" t="shared" si="1920"/>
        <v>51020.3835160811</v>
      </c>
      <c r="AM274" s="17">
        <f ca="1" t="shared" si="1921"/>
        <v>78830.7906790062</v>
      </c>
      <c r="AN274" s="17">
        <f ca="1" t="shared" si="1922"/>
        <v>94764.7289439756</v>
      </c>
      <c r="AO274" s="17">
        <f ca="1">C274/'Ejercicio 3 - TIR'!$D$7</f>
        <v>13101.4280485898</v>
      </c>
      <c r="AP274" s="17">
        <f ca="1" t="shared" si="1923"/>
        <v>24695.7327126054</v>
      </c>
      <c r="AQ274" s="17">
        <f ca="1" t="shared" si="1924"/>
        <v>42829.2560194773</v>
      </c>
      <c r="AR274" s="17">
        <f ca="1" t="shared" si="1925"/>
        <v>37918.9554674914</v>
      </c>
      <c r="AS274" s="17">
        <f ca="1" t="shared" si="1926"/>
        <v>65729.3626304164</v>
      </c>
      <c r="AT274" s="17">
        <f ca="1" t="shared" si="1927"/>
        <v>81663.3008953858</v>
      </c>
      <c r="AU274" s="17">
        <f ca="1">AP274*'Ejercicio 3 - TIR'!$D$5</f>
        <v>12347.8663563027</v>
      </c>
      <c r="AV274" s="17">
        <f ca="1">AQ274*'Ejercicio 3 - TIR'!$D$5</f>
        <v>21414.6280097386</v>
      </c>
      <c r="AW274" s="17">
        <f ca="1">AR274*'Ejercicio 3 - TIR'!$D$5</f>
        <v>18959.4777337457</v>
      </c>
      <c r="AX274" s="17">
        <f ca="1">AS274*'Ejercicio 3 - TIR'!$D$5</f>
        <v>32864.6813152082</v>
      </c>
      <c r="AY274" s="17">
        <f ca="1">AT274*'Ejercicio 3 - TIR'!$D$5</f>
        <v>40831.6504476929</v>
      </c>
      <c r="AZ274" s="17">
        <f ca="1" t="shared" ref="AZ274:BD274" si="2048">AJ274-AU274-AE274</f>
        <v>21508.704759928</v>
      </c>
      <c r="BA274" s="17">
        <f ca="1" t="shared" si="2048"/>
        <v>30027.2136054298</v>
      </c>
      <c r="BB274" s="17">
        <f ca="1" t="shared" si="2048"/>
        <v>26761.0077648999</v>
      </c>
      <c r="BC274" s="17">
        <f ca="1" t="shared" si="2048"/>
        <v>39506.3957069728</v>
      </c>
      <c r="BD274" s="17">
        <f ca="1" t="shared" si="2048"/>
        <v>45914.3709863614</v>
      </c>
      <c r="BE274" s="17">
        <f ca="1" t="shared" ref="BE274:BI274" si="2049">AZ274/Z274</f>
        <v>18924.5047369383</v>
      </c>
      <c r="BF274" s="17">
        <f ca="1" t="shared" si="2049"/>
        <v>23192.7446551343</v>
      </c>
      <c r="BG274" s="17">
        <f ca="1" t="shared" si="2049"/>
        <v>17506.7861750795</v>
      </c>
      <c r="BH274" s="17">
        <f ca="1" t="shared" si="2049"/>
        <v>21204.3819449641</v>
      </c>
      <c r="BI274" s="17">
        <f ca="1" t="shared" si="2049"/>
        <v>19852.5245929162</v>
      </c>
      <c r="BJ274" s="17">
        <f ca="1" t="shared" si="1930"/>
        <v>66740.9685213037</v>
      </c>
      <c r="BK274" s="17">
        <f ca="1" t="shared" si="1931"/>
        <v>30300.6212161408</v>
      </c>
      <c r="BL274" s="17">
        <f ca="1" t="shared" si="1932"/>
        <v>97041.5897374445</v>
      </c>
      <c r="BM274" s="17">
        <f ca="1">BK274*'Ejercicio 3 - TIR'!$D$5</f>
        <v>15150.3106080704</v>
      </c>
      <c r="BN274" s="17">
        <f ca="1" t="shared" si="1933"/>
        <v>81891.2791293741</v>
      </c>
      <c r="BO274" s="17">
        <f ca="1" t="shared" si="1934"/>
        <v>35408.2740966697</v>
      </c>
      <c r="BP274" s="17">
        <f ca="1" t="shared" si="1935"/>
        <v>-94364.7003153237</v>
      </c>
      <c r="BQ274" s="17">
        <f ca="1" t="shared" ref="BQ274:BT274" si="2050">BE274</f>
        <v>18924.5047369383</v>
      </c>
      <c r="BR274" s="17">
        <f ca="1" t="shared" si="2050"/>
        <v>23192.7446551343</v>
      </c>
      <c r="BS274" s="17">
        <f ca="1" t="shared" si="2050"/>
        <v>17506.7861750795</v>
      </c>
      <c r="BT274" s="17">
        <f ca="1" t="shared" si="2050"/>
        <v>21204.3819449641</v>
      </c>
      <c r="BU274" s="17">
        <f ca="1" t="shared" si="1937"/>
        <v>55260.7986895859</v>
      </c>
      <c r="BV274" s="19">
        <f ca="1" t="shared" si="1938"/>
        <v>11.3833565500242</v>
      </c>
    </row>
    <row r="275" ht="15" customHeight="1" spans="1:74">
      <c r="A275" s="15">
        <v>274</v>
      </c>
      <c r="B275" s="16">
        <f ca="1" t="shared" ref="B275:F275" si="2051">RAND()</f>
        <v>0.625139559820546</v>
      </c>
      <c r="C275" s="17">
        <f ca="1">IF(B275&lt;=('Ejercicio 3 - TIR'!$D$13-'Ejercicio 3 - TIR'!$C$13)/('Ejercicio 3 - TIR'!$E$13-'Ejercicio 3 - TIR'!$C$13),'Ejercicio 3 - TIR'!$C$13+SQRT(('Ejercicio 3 - TIR'!$E$13-'Ejercicio 3 - TIR'!$C$13)*('Ejercicio 3 - TIR'!$D$13-'Ejercicio 3 - TIR'!$C$13)*B275),'Ejercicio 3 - TIR'!$E$13-SQRT(('Ejercicio 3 - TIR'!$E$13-'Ejercicio 3 - TIR'!$C$13)*('Ejercicio 3 - TIR'!$E$13-'Ejercicio 3 - TIR'!$D$13)*(1-B275)))</f>
        <v>78790.7442795523</v>
      </c>
      <c r="D275" s="16">
        <f ca="1" t="shared" si="2051"/>
        <v>0.813327520465925</v>
      </c>
      <c r="E275" s="17">
        <f ca="1">IF(D275&lt;=('Ejercicio 3 - TIR'!$D$14-'Ejercicio 3 - TIR'!$C$14)/('Ejercicio 3 - TIR'!$E$14-'Ejercicio 3 - TIR'!$C$14),'Ejercicio 3 - TIR'!$C$14+SQRT(('Ejercicio 3 - TIR'!$E$14-'Ejercicio 3 - TIR'!$C$14)*('Ejercicio 3 - TIR'!$D$14-'Ejercicio 3 - TIR'!$C$14)*D275),'Ejercicio 3 - TIR'!$E$14-SQRT(('Ejercicio 3 - TIR'!$E$14-'Ejercicio 3 - TIR'!$C$14)*('Ejercicio 3 - TIR'!$E$14-'Ejercicio 3 - TIR'!$D$14)*(1-D275)))</f>
        <v>34708.414988861</v>
      </c>
      <c r="F275" s="16">
        <f ca="1" t="shared" si="2051"/>
        <v>0.37062995427318</v>
      </c>
      <c r="G275" s="17">
        <f ca="1">IF(F275&lt;=('Ejercicio 3 - TIR'!$D$18-'Ejercicio 3 - TIR'!$C$18)/('Ejercicio 3 - TIR'!$E$18-'Ejercicio 3 - TIR'!$C$18),'Ejercicio 3 - TIR'!$C$18+SQRT(('Ejercicio 3 - TIR'!$E$18-'Ejercicio 3 - TIR'!$C$18)*('Ejercicio 3 - TIR'!$D$18-'Ejercicio 3 - TIR'!$C$18)*F275),'Ejercicio 3 - TIR'!$E$18-SQRT(('Ejercicio 3 - TIR'!$E$18-'Ejercicio 3 - TIR'!$C$18)*('Ejercicio 3 - TIR'!$E$18-'Ejercicio 3 - TIR'!$D$18)*(1-F275)))</f>
        <v>37456.1714801215</v>
      </c>
      <c r="H275" s="16">
        <f ca="1" t="shared" ref="H275:L275" si="2052">RAND()</f>
        <v>0.78348747264404</v>
      </c>
      <c r="I275" s="17">
        <f ca="1">IF(H275&lt;=('Ejercicio 3 - TIR'!$D$18-'Ejercicio 3 - TIR'!$C$18)/('Ejercicio 3 - TIR'!$E$18-'Ejercicio 3 - TIR'!$C$18),'Ejercicio 3 - TIR'!$C$18+SQRT(('Ejercicio 3 - TIR'!$E$18-'Ejercicio 3 - TIR'!$C$18)*('Ejercicio 3 - TIR'!$D$18-'Ejercicio 3 - TIR'!$C$18)*H275),'Ejercicio 3 - TIR'!$E$18-SQRT(('Ejercicio 3 - TIR'!$E$18-'Ejercicio 3 - TIR'!$C$18)*('Ejercicio 3 - TIR'!$E$18-'Ejercicio 3 - TIR'!$D$18)*(1-H275)))</f>
        <v>40970.3052781015</v>
      </c>
      <c r="J275" s="16">
        <f ca="1" t="shared" si="2052"/>
        <v>0.0760423765867122</v>
      </c>
      <c r="K275" s="17">
        <f ca="1">IF(J275&lt;=('Ejercicio 3 - TIR'!$D$18-'Ejercicio 3 - TIR'!$C$18)/('Ejercicio 3 - TIR'!$E$18-'Ejercicio 3 - TIR'!$C$18),'Ejercicio 3 - TIR'!$C$18+SQRT(('Ejercicio 3 - TIR'!$E$18-'Ejercicio 3 - TIR'!$C$18)*('Ejercicio 3 - TIR'!$D$18-'Ejercicio 3 - TIR'!$C$18)*J275),'Ejercicio 3 - TIR'!$E$18-SQRT(('Ejercicio 3 - TIR'!$E$18-'Ejercicio 3 - TIR'!$C$18)*('Ejercicio 3 - TIR'!$E$18-'Ejercicio 3 - TIR'!$D$18)*(1-J275)))</f>
        <v>33377.3297866816</v>
      </c>
      <c r="L275" s="16">
        <f ca="1" t="shared" si="2052"/>
        <v>0.483293371527939</v>
      </c>
      <c r="M275" s="17">
        <f ca="1">IF(L275&lt;=('Ejercicio 3 - TIR'!$D$18-'Ejercicio 3 - TIR'!$C$18)/('Ejercicio 3 - TIR'!$E$18-'Ejercicio 3 - TIR'!$C$18),'Ejercicio 3 - TIR'!$C$18+SQRT(('Ejercicio 3 - TIR'!$E$18-'Ejercicio 3 - TIR'!$C$18)*('Ejercicio 3 - TIR'!$D$18-'Ejercicio 3 - TIR'!$C$18)*L275),'Ejercicio 3 - TIR'!$E$18-SQRT(('Ejercicio 3 - TIR'!$E$18-'Ejercicio 3 - TIR'!$C$18)*('Ejercicio 3 - TIR'!$E$18-'Ejercicio 3 - TIR'!$D$18)*(1-L275)))</f>
        <v>38514.3411799851</v>
      </c>
      <c r="N275" s="16">
        <f ca="1" t="shared" ref="N275:R275" si="2053">RAND()</f>
        <v>0.292391324019069</v>
      </c>
      <c r="O275" s="17">
        <f ca="1">IF(N275&lt;=('Ejercicio 3 - TIR'!$D$18-'Ejercicio 3 - TIR'!$C$18)/('Ejercicio 3 - TIR'!$E$18-'Ejercicio 3 - TIR'!$C$18),'Ejercicio 3 - TIR'!$C$18+SQRT(('Ejercicio 3 - TIR'!$E$18-'Ejercicio 3 - TIR'!$C$18)*('Ejercicio 3 - TIR'!$D$18-'Ejercicio 3 - TIR'!$C$18)*N275),'Ejercicio 3 - TIR'!$E$18-SQRT(('Ejercicio 3 - TIR'!$E$18-'Ejercicio 3 - TIR'!$C$18)*('Ejercicio 3 - TIR'!$E$18-'Ejercicio 3 - TIR'!$D$18)*(1-N275)))</f>
        <v>36622.5900222542</v>
      </c>
      <c r="P275" s="16">
        <f ca="1" t="shared" si="2053"/>
        <v>0.858772525194573</v>
      </c>
      <c r="Q275" s="18">
        <f ca="1">IF(P275&lt;=('Ejercicio 3 - TIR'!$D$22-'Ejercicio 3 - TIR'!$C$22)/('Ejercicio 3 - TIR'!$E$22-'Ejercicio 3 - TIR'!$C$22),'Ejercicio 3 - TIR'!$C$22+SQRT(('Ejercicio 3 - TIR'!$E$22-'Ejercicio 3 - TIR'!$C$22)*('Ejercicio 3 - TIR'!$D$22-'Ejercicio 3 - TIR'!$C$22)*P275),'Ejercicio 3 - TIR'!$E$22-SQRT(('Ejercicio 3 - TIR'!$E$22-'Ejercicio 3 - TIR'!$C$22)*('Ejercicio 3 - TIR'!$E$22-'Ejercicio 3 - TIR'!$D$22)*(1-P275)))</f>
        <v>0.164056052726825</v>
      </c>
      <c r="R275" s="16">
        <f ca="1" t="shared" si="2053"/>
        <v>0.218851350113283</v>
      </c>
      <c r="S275" s="18">
        <f ca="1">IF(R275&lt;=('Ejercicio 3 - TIR'!$D$23-'Ejercicio 3 - TIR'!$C$23)/('Ejercicio 3 - TIR'!$E$23-'Ejercicio 3 - TIR'!$C$23),'Ejercicio 3 - TIR'!$C$23+SQRT(('Ejercicio 3 - TIR'!$E$23-'Ejercicio 3 - TIR'!$C$23)*('Ejercicio 3 - TIR'!$D$23-'Ejercicio 3 - TIR'!$C$23)*R275),'Ejercicio 3 - TIR'!$E$23-SQRT(('Ejercicio 3 - TIR'!$E$23-'Ejercicio 3 - TIR'!$C$23)*('Ejercicio 3 - TIR'!$E$23-'Ejercicio 3 - TIR'!$D$23)*(1-R275)))</f>
        <v>0.139847731109724</v>
      </c>
      <c r="T275" s="16">
        <f ca="1" t="shared" ref="T275:X275" si="2054">RAND()</f>
        <v>0.469151661609077</v>
      </c>
      <c r="U275" s="18">
        <f ca="1">IF(T275&lt;=('Ejercicio 3 - TIR'!$D$24-'Ejercicio 3 - TIR'!$C$24)/('Ejercicio 3 - TIR'!$E$24-'Ejercicio 3 - TIR'!$C$24),'Ejercicio 3 - TIR'!$C$24+SQRT(('Ejercicio 3 - TIR'!$E$24-'Ejercicio 3 - TIR'!$C$24)*('Ejercicio 3 - TIR'!$D$24-'Ejercicio 3 - TIR'!$C$24)*T275),'Ejercicio 3 - TIR'!$E$24-SQRT(('Ejercicio 3 - TIR'!$E$24-'Ejercicio 3 - TIR'!$C$24)*('Ejercicio 3 - TIR'!$E$24-'Ejercicio 3 - TIR'!$D$24)*(1-T275)))</f>
        <v>0.181446461284409</v>
      </c>
      <c r="V275" s="16">
        <f ca="1" t="shared" si="2054"/>
        <v>0.521201610993475</v>
      </c>
      <c r="W275" s="18">
        <f ca="1">IF(V275&lt;=('Ejercicio 3 - TIR'!$D$25-'Ejercicio 3 - TIR'!$C$25)/('Ejercicio 3 - TIR'!$E$25-'Ejercicio 3 - TIR'!$C$25),'Ejercicio 3 - TIR'!$C$25+SQRT(('Ejercicio 3 - TIR'!$E$25-'Ejercicio 3 - TIR'!$C$25)*('Ejercicio 3 - TIR'!$D$25-'Ejercicio 3 - TIR'!$C$25)*V275),'Ejercicio 3 - TIR'!$E$25-SQRT(('Ejercicio 3 - TIR'!$E$25-'Ejercicio 3 - TIR'!$C$25)*('Ejercicio 3 - TIR'!$E$25-'Ejercicio 3 - TIR'!$D$25)*(1-V275)))</f>
        <v>0.209063532620378</v>
      </c>
      <c r="X275" s="16">
        <f ca="1" t="shared" si="2054"/>
        <v>0.393087461689657</v>
      </c>
      <c r="Y275" s="18">
        <f ca="1">IF(X275&lt;=('Ejercicio 3 - TIR'!$D$26-'Ejercicio 3 - TIR'!$C$26)/('Ejercicio 3 - TIR'!$E$26-'Ejercicio 3 - TIR'!$C$26),'Ejercicio 3 - TIR'!$C$26+SQRT(('Ejercicio 3 - TIR'!$E$26-'Ejercicio 3 - TIR'!$C$26)*('Ejercicio 3 - TIR'!$D$26-'Ejercicio 3 - TIR'!$C$26)*X275),'Ejercicio 3 - TIR'!$E$26-SQRT(('Ejercicio 3 - TIR'!$E$26-'Ejercicio 3 - TIR'!$C$26)*('Ejercicio 3 - TIR'!$E$26-'Ejercicio 3 - TIR'!$D$26)*(1-X275)))</f>
        <v>0.222752050631696</v>
      </c>
      <c r="Z275" s="16">
        <f ca="1" t="shared" si="1908"/>
        <v>1.16405605272683</v>
      </c>
      <c r="AA275" s="16">
        <f ca="1" t="shared" si="1909"/>
        <v>1.32684665058521</v>
      </c>
      <c r="AB275" s="16">
        <f ca="1" t="shared" si="1910"/>
        <v>1.56759828000097</v>
      </c>
      <c r="AC275" s="16">
        <f ca="1" t="shared" si="1911"/>
        <v>1.8953259141476</v>
      </c>
      <c r="AD275" s="16">
        <f ca="1" t="shared" si="1912"/>
        <v>2.31751364813938</v>
      </c>
      <c r="AE275" s="15">
        <f ca="1" t="shared" si="1913"/>
        <v>5694.12555947712</v>
      </c>
      <c r="AF275" s="15">
        <f ca="1" t="shared" si="1914"/>
        <v>6490.43609962388</v>
      </c>
      <c r="AG275" s="15">
        <f ca="1" t="shared" si="1915"/>
        <v>7668.10276209321</v>
      </c>
      <c r="AH275" s="15">
        <f ca="1" t="shared" si="1916"/>
        <v>9271.2234140325</v>
      </c>
      <c r="AI275" s="15">
        <f ca="1" t="shared" si="1917"/>
        <v>11336.4074413728</v>
      </c>
      <c r="AJ275" s="17">
        <f ca="1" t="shared" si="1918"/>
        <v>43601.0831234093</v>
      </c>
      <c r="AK275" s="17">
        <f ca="1" t="shared" si="1919"/>
        <v>54361.3123317026</v>
      </c>
      <c r="AL275" s="17">
        <f ca="1" t="shared" si="1920"/>
        <v>52322.2447646273</v>
      </c>
      <c r="AM275" s="17">
        <f ca="1" t="shared" si="1921"/>
        <v>72997.228904748</v>
      </c>
      <c r="AN275" s="17">
        <f ca="1" t="shared" si="1922"/>
        <v>84873.352206787</v>
      </c>
      <c r="AO275" s="17">
        <f ca="1">C275/'Ejercicio 3 - TIR'!$D$7</f>
        <v>15758.1488559105</v>
      </c>
      <c r="AP275" s="17">
        <f ca="1" t="shared" si="1923"/>
        <v>27842.9342674989</v>
      </c>
      <c r="AQ275" s="17">
        <f ca="1" t="shared" si="1924"/>
        <v>38603.1634757922</v>
      </c>
      <c r="AR275" s="17">
        <f ca="1" t="shared" si="1925"/>
        <v>36564.0959087168</v>
      </c>
      <c r="AS275" s="17">
        <f ca="1" t="shared" si="1926"/>
        <v>57239.0800488376</v>
      </c>
      <c r="AT275" s="17">
        <f ca="1" t="shared" si="1927"/>
        <v>69115.2033508765</v>
      </c>
      <c r="AU275" s="17">
        <f ca="1">AP275*'Ejercicio 3 - TIR'!$D$5</f>
        <v>13921.4671337494</v>
      </c>
      <c r="AV275" s="17">
        <f ca="1">AQ275*'Ejercicio 3 - TIR'!$D$5</f>
        <v>19301.5817378961</v>
      </c>
      <c r="AW275" s="17">
        <f ca="1">AR275*'Ejercicio 3 - TIR'!$D$5</f>
        <v>18282.0479543584</v>
      </c>
      <c r="AX275" s="17">
        <f ca="1">AS275*'Ejercicio 3 - TIR'!$D$5</f>
        <v>28619.5400244188</v>
      </c>
      <c r="AY275" s="17">
        <f ca="1">AT275*'Ejercicio 3 - TIR'!$D$5</f>
        <v>34557.6016754383</v>
      </c>
      <c r="AZ275" s="17">
        <f ca="1" t="shared" ref="AZ275:BD275" si="2055">AJ275-AU275-AE275</f>
        <v>23985.4904301828</v>
      </c>
      <c r="BA275" s="17">
        <f ca="1" t="shared" si="2055"/>
        <v>28569.2944941827</v>
      </c>
      <c r="BB275" s="17">
        <f ca="1" t="shared" si="2055"/>
        <v>26372.0940481756</v>
      </c>
      <c r="BC275" s="17">
        <f ca="1" t="shared" si="2055"/>
        <v>35106.4654662967</v>
      </c>
      <c r="BD275" s="17">
        <f ca="1" t="shared" si="2055"/>
        <v>38979.3430899759</v>
      </c>
      <c r="BE275" s="17">
        <f ca="1" t="shared" ref="BE275:BI275" si="2056">AZ275/Z275</f>
        <v>20605.099190882</v>
      </c>
      <c r="BF275" s="17">
        <f ca="1" t="shared" si="2056"/>
        <v>21531.7229625458</v>
      </c>
      <c r="BG275" s="17">
        <f ca="1" t="shared" si="2056"/>
        <v>16823.24762959</v>
      </c>
      <c r="BH275" s="17">
        <f ca="1" t="shared" si="2056"/>
        <v>18522.6536524645</v>
      </c>
      <c r="BI275" s="17">
        <f ca="1" t="shared" si="2056"/>
        <v>16819.4664662582</v>
      </c>
      <c r="BJ275" s="17">
        <f ca="1" t="shared" si="1930"/>
        <v>80437.2254419706</v>
      </c>
      <c r="BK275" s="17">
        <f ca="1" t="shared" si="1931"/>
        <v>36519.7250429844</v>
      </c>
      <c r="BL275" s="17">
        <f ca="1" t="shared" si="1932"/>
        <v>116956.950484955</v>
      </c>
      <c r="BM275" s="17">
        <f ca="1">BK275*'Ejercicio 3 - TIR'!$D$5</f>
        <v>18259.8625214922</v>
      </c>
      <c r="BN275" s="17">
        <f ca="1" t="shared" si="1933"/>
        <v>98697.0879634627</v>
      </c>
      <c r="BO275" s="17">
        <f ca="1" t="shared" si="1934"/>
        <v>42587.4894168162</v>
      </c>
      <c r="BP275" s="17">
        <f ca="1" t="shared" si="1935"/>
        <v>-113499.159268413</v>
      </c>
      <c r="BQ275" s="17">
        <f ca="1" t="shared" ref="BQ275:BT275" si="2057">BE275</f>
        <v>20605.099190882</v>
      </c>
      <c r="BR275" s="17">
        <f ca="1" t="shared" si="2057"/>
        <v>21531.7229625458</v>
      </c>
      <c r="BS275" s="17">
        <f ca="1" t="shared" si="2057"/>
        <v>16823.24762959</v>
      </c>
      <c r="BT275" s="17">
        <f ca="1" t="shared" si="2057"/>
        <v>18522.6536524645</v>
      </c>
      <c r="BU275" s="17">
        <f ca="1" t="shared" si="1937"/>
        <v>59406.9558830744</v>
      </c>
      <c r="BV275" s="19">
        <f ca="1" t="shared" si="1938"/>
        <v>5.52990320329241</v>
      </c>
    </row>
    <row r="276" ht="15" customHeight="1" spans="1:74">
      <c r="A276" s="15">
        <v>275</v>
      </c>
      <c r="B276" s="16">
        <f ca="1" t="shared" ref="B276:F276" si="2058">RAND()</f>
        <v>0.5222282862679</v>
      </c>
      <c r="C276" s="17">
        <f ca="1">IF(B276&lt;=('Ejercicio 3 - TIR'!$D$13-'Ejercicio 3 - TIR'!$C$13)/('Ejercicio 3 - TIR'!$E$13-'Ejercicio 3 - TIR'!$C$13),'Ejercicio 3 - TIR'!$C$13+SQRT(('Ejercicio 3 - TIR'!$E$13-'Ejercicio 3 - TIR'!$C$13)*('Ejercicio 3 - TIR'!$D$13-'Ejercicio 3 - TIR'!$C$13)*B276),'Ejercicio 3 - TIR'!$E$13-SQRT(('Ejercicio 3 - TIR'!$E$13-'Ejercicio 3 - TIR'!$C$13)*('Ejercicio 3 - TIR'!$E$13-'Ejercicio 3 - TIR'!$D$13)*(1-B276)))</f>
        <v>76055.7719590186</v>
      </c>
      <c r="D276" s="16">
        <f ca="1" t="shared" si="2058"/>
        <v>0.884932897295419</v>
      </c>
      <c r="E276" s="17">
        <f ca="1">IF(D276&lt;=('Ejercicio 3 - TIR'!$D$14-'Ejercicio 3 - TIR'!$C$14)/('Ejercicio 3 - TIR'!$E$14-'Ejercicio 3 - TIR'!$C$14),'Ejercicio 3 - TIR'!$C$14+SQRT(('Ejercicio 3 - TIR'!$E$14-'Ejercicio 3 - TIR'!$C$14)*('Ejercicio 3 - TIR'!$D$14-'Ejercicio 3 - TIR'!$C$14)*D276),'Ejercicio 3 - TIR'!$E$14-SQRT(('Ejercicio 3 - TIR'!$E$14-'Ejercicio 3 - TIR'!$C$14)*('Ejercicio 3 - TIR'!$E$14-'Ejercicio 3 - TIR'!$D$14)*(1-D276)))</f>
        <v>35845.4765128011</v>
      </c>
      <c r="F276" s="16">
        <f ca="1" t="shared" si="2058"/>
        <v>0.878276159753743</v>
      </c>
      <c r="G276" s="17">
        <f ca="1">IF(F276&lt;=('Ejercicio 3 - TIR'!$D$18-'Ejercicio 3 - TIR'!$C$18)/('Ejercicio 3 - TIR'!$E$18-'Ejercicio 3 - TIR'!$C$18),'Ejercicio 3 - TIR'!$C$18+SQRT(('Ejercicio 3 - TIR'!$E$18-'Ejercicio 3 - TIR'!$C$18)*('Ejercicio 3 - TIR'!$D$18-'Ejercicio 3 - TIR'!$C$18)*F276),'Ejercicio 3 - TIR'!$E$18-SQRT(('Ejercicio 3 - TIR'!$E$18-'Ejercicio 3 - TIR'!$C$18)*('Ejercicio 3 - TIR'!$E$18-'Ejercicio 3 - TIR'!$D$18)*(1-F276)))</f>
        <v>41978.528832097</v>
      </c>
      <c r="H276" s="16">
        <f ca="1" t="shared" ref="H276:L276" si="2059">RAND()</f>
        <v>0.382331268654894</v>
      </c>
      <c r="I276" s="17">
        <f ca="1">IF(H276&lt;=('Ejercicio 3 - TIR'!$D$18-'Ejercicio 3 - TIR'!$C$18)/('Ejercicio 3 - TIR'!$E$18-'Ejercicio 3 - TIR'!$C$18),'Ejercicio 3 - TIR'!$C$18+SQRT(('Ejercicio 3 - TIR'!$E$18-'Ejercicio 3 - TIR'!$C$18)*('Ejercicio 3 - TIR'!$D$18-'Ejercicio 3 - TIR'!$C$18)*H276),'Ejercicio 3 - TIR'!$E$18-SQRT(('Ejercicio 3 - TIR'!$E$18-'Ejercicio 3 - TIR'!$C$18)*('Ejercicio 3 - TIR'!$E$18-'Ejercicio 3 - TIR'!$D$18)*(1-H276)))</f>
        <v>37572.9578302163</v>
      </c>
      <c r="J276" s="16">
        <f ca="1" t="shared" si="2059"/>
        <v>0.32761506332334</v>
      </c>
      <c r="K276" s="17">
        <f ca="1">IF(J276&lt;=('Ejercicio 3 - TIR'!$D$18-'Ejercicio 3 - TIR'!$C$18)/('Ejercicio 3 - TIR'!$E$18-'Ejercicio 3 - TIR'!$C$18),'Ejercicio 3 - TIR'!$C$18+SQRT(('Ejercicio 3 - TIR'!$E$18-'Ejercicio 3 - TIR'!$C$18)*('Ejercicio 3 - TIR'!$D$18-'Ejercicio 3 - TIR'!$C$18)*J276),'Ejercicio 3 - TIR'!$E$18-SQRT(('Ejercicio 3 - TIR'!$E$18-'Ejercicio 3 - TIR'!$C$18)*('Ejercicio 3 - TIR'!$E$18-'Ejercicio 3 - TIR'!$D$18)*(1-J276)))</f>
        <v>37010.1540281581</v>
      </c>
      <c r="L276" s="16">
        <f ca="1" t="shared" si="2059"/>
        <v>0.858780888936954</v>
      </c>
      <c r="M276" s="17">
        <f ca="1">IF(L276&lt;=('Ejercicio 3 - TIR'!$D$18-'Ejercicio 3 - TIR'!$C$18)/('Ejercicio 3 - TIR'!$E$18-'Ejercicio 3 - TIR'!$C$18),'Ejercicio 3 - TIR'!$C$18+SQRT(('Ejercicio 3 - TIR'!$E$18-'Ejercicio 3 - TIR'!$C$18)*('Ejercicio 3 - TIR'!$D$18-'Ejercicio 3 - TIR'!$C$18)*L276),'Ejercicio 3 - TIR'!$E$18-SQRT(('Ejercicio 3 - TIR'!$E$18-'Ejercicio 3 - TIR'!$C$18)*('Ejercicio 3 - TIR'!$E$18-'Ejercicio 3 - TIR'!$D$18)*(1-L276)))</f>
        <v>41745.5517626288</v>
      </c>
      <c r="N276" s="16">
        <f ca="1" t="shared" ref="N276:R276" si="2060">RAND()</f>
        <v>0.999205100262632</v>
      </c>
      <c r="O276" s="17">
        <f ca="1">IF(N276&lt;=('Ejercicio 3 - TIR'!$D$18-'Ejercicio 3 - TIR'!$C$18)/('Ejercicio 3 - TIR'!$E$18-'Ejercicio 3 - TIR'!$C$18),'Ejercicio 3 - TIR'!$C$18+SQRT(('Ejercicio 3 - TIR'!$E$18-'Ejercicio 3 - TIR'!$C$18)*('Ejercicio 3 - TIR'!$D$18-'Ejercicio 3 - TIR'!$C$18)*N276),'Ejercicio 3 - TIR'!$E$18-SQRT(('Ejercicio 3 - TIR'!$E$18-'Ejercicio 3 - TIR'!$C$18)*('Ejercicio 3 - TIR'!$E$18-'Ejercicio 3 - TIR'!$D$18)*(1-N276)))</f>
        <v>44755.8330892553</v>
      </c>
      <c r="P276" s="16">
        <f ca="1" t="shared" si="2060"/>
        <v>0.680404075514367</v>
      </c>
      <c r="Q276" s="18">
        <f ca="1">IF(P276&lt;=('Ejercicio 3 - TIR'!$D$22-'Ejercicio 3 - TIR'!$C$22)/('Ejercicio 3 - TIR'!$E$22-'Ejercicio 3 - TIR'!$C$22),'Ejercicio 3 - TIR'!$C$22+SQRT(('Ejercicio 3 - TIR'!$E$22-'Ejercicio 3 - TIR'!$C$22)*('Ejercicio 3 - TIR'!$D$22-'Ejercicio 3 - TIR'!$C$22)*P276),'Ejercicio 3 - TIR'!$E$22-SQRT(('Ejercicio 3 - TIR'!$E$22-'Ejercicio 3 - TIR'!$C$22)*('Ejercicio 3 - TIR'!$E$22-'Ejercicio 3 - TIR'!$D$22)*(1-P276)))</f>
        <v>0.156015157618318</v>
      </c>
      <c r="R276" s="16">
        <f ca="1" t="shared" si="2060"/>
        <v>0.919125657547353</v>
      </c>
      <c r="S276" s="18">
        <f ca="1">IF(R276&lt;=('Ejercicio 3 - TIR'!$D$23-'Ejercicio 3 - TIR'!$C$23)/('Ejercicio 3 - TIR'!$E$23-'Ejercicio 3 - TIR'!$C$23),'Ejercicio 3 - TIR'!$C$23+SQRT(('Ejercicio 3 - TIR'!$E$23-'Ejercicio 3 - TIR'!$C$23)*('Ejercicio 3 - TIR'!$D$23-'Ejercicio 3 - TIR'!$C$23)*R276),'Ejercicio 3 - TIR'!$E$23-SQRT(('Ejercicio 3 - TIR'!$E$23-'Ejercicio 3 - TIR'!$C$23)*('Ejercicio 3 - TIR'!$E$23-'Ejercicio 3 - TIR'!$D$23)*(1-R276)))</f>
        <v>0.167934602517332</v>
      </c>
      <c r="T276" s="16">
        <f ca="1" t="shared" ref="T276:X276" si="2061">RAND()</f>
        <v>0.312404048990265</v>
      </c>
      <c r="U276" s="18">
        <f ca="1">IF(T276&lt;=('Ejercicio 3 - TIR'!$D$24-'Ejercicio 3 - TIR'!$C$24)/('Ejercicio 3 - TIR'!$E$24-'Ejercicio 3 - TIR'!$C$24),'Ejercicio 3 - TIR'!$C$24+SQRT(('Ejercicio 3 - TIR'!$E$24-'Ejercicio 3 - TIR'!$C$24)*('Ejercicio 3 - TIR'!$D$24-'Ejercicio 3 - TIR'!$C$24)*T276),'Ejercicio 3 - TIR'!$E$24-SQRT(('Ejercicio 3 - TIR'!$E$24-'Ejercicio 3 - TIR'!$C$24)*('Ejercicio 3 - TIR'!$E$24-'Ejercicio 3 - TIR'!$D$24)*(1-T276)))</f>
        <v>0.175613443791875</v>
      </c>
      <c r="V276" s="16">
        <f ca="1" t="shared" si="2061"/>
        <v>0.211880503056791</v>
      </c>
      <c r="W276" s="18">
        <f ca="1">IF(V276&lt;=('Ejercicio 3 - TIR'!$D$25-'Ejercicio 3 - TIR'!$C$25)/('Ejercicio 3 - TIR'!$E$25-'Ejercicio 3 - TIR'!$C$25),'Ejercicio 3 - TIR'!$C$25+SQRT(('Ejercicio 3 - TIR'!$E$25-'Ejercicio 3 - TIR'!$C$25)*('Ejercicio 3 - TIR'!$D$25-'Ejercicio 3 - TIR'!$C$25)*V276),'Ejercicio 3 - TIR'!$E$25-SQRT(('Ejercicio 3 - TIR'!$E$25-'Ejercicio 3 - TIR'!$C$25)*('Ejercicio 3 - TIR'!$E$25-'Ejercicio 3 - TIR'!$D$25)*(1-V276)))</f>
        <v>0.197223028313264</v>
      </c>
      <c r="X276" s="16">
        <f ca="1" t="shared" si="2061"/>
        <v>0.355334952572901</v>
      </c>
      <c r="Y276" s="18">
        <f ca="1">IF(X276&lt;=('Ejercicio 3 - TIR'!$D$26-'Ejercicio 3 - TIR'!$C$26)/('Ejercicio 3 - TIR'!$E$26-'Ejercicio 3 - TIR'!$C$26),'Ejercicio 3 - TIR'!$C$26+SQRT(('Ejercicio 3 - TIR'!$E$26-'Ejercicio 3 - TIR'!$C$26)*('Ejercicio 3 - TIR'!$D$26-'Ejercicio 3 - TIR'!$C$26)*X276),'Ejercicio 3 - TIR'!$E$26-SQRT(('Ejercicio 3 - TIR'!$E$26-'Ejercicio 3 - TIR'!$C$26)*('Ejercicio 3 - TIR'!$E$26-'Ejercicio 3 - TIR'!$D$26)*(1-X276)))</f>
        <v>0.220998379207802</v>
      </c>
      <c r="Z276" s="16">
        <f ca="1" t="shared" si="1908"/>
        <v>1.15601515761832</v>
      </c>
      <c r="AA276" s="16">
        <f ca="1" t="shared" si="1909"/>
        <v>1.35015010361696</v>
      </c>
      <c r="AB276" s="16">
        <f ca="1" t="shared" si="1910"/>
        <v>1.58725461294909</v>
      </c>
      <c r="AC276" s="16">
        <f ca="1" t="shared" si="1911"/>
        <v>1.90029777441911</v>
      </c>
      <c r="AD276" s="16">
        <f ca="1" t="shared" si="1912"/>
        <v>2.32026050257793</v>
      </c>
      <c r="AE276" s="15">
        <f ca="1" t="shared" si="1913"/>
        <v>5592.43766804837</v>
      </c>
      <c r="AF276" s="15">
        <f ca="1" t="shared" si="1914"/>
        <v>6531.60146493503</v>
      </c>
      <c r="AG276" s="15">
        <f ca="1" t="shared" si="1915"/>
        <v>7678.63849166833</v>
      </c>
      <c r="AH276" s="15">
        <f ca="1" t="shared" si="1916"/>
        <v>9193.04282831796</v>
      </c>
      <c r="AI276" s="15">
        <f ca="1" t="shared" si="1917"/>
        <v>11224.6903933641</v>
      </c>
      <c r="AJ276" s="17">
        <f ca="1" t="shared" si="1918"/>
        <v>48527.8156244217</v>
      </c>
      <c r="AK276" s="17">
        <f ca="1" t="shared" si="1919"/>
        <v>50729.1329076622</v>
      </c>
      <c r="AL276" s="17">
        <f ca="1" t="shared" si="1920"/>
        <v>58744.5377071504</v>
      </c>
      <c r="AM276" s="17">
        <f ca="1" t="shared" si="1921"/>
        <v>79328.9791064213</v>
      </c>
      <c r="AN276" s="17">
        <f ca="1" t="shared" si="1922"/>
        <v>103845.191776969</v>
      </c>
      <c r="AO276" s="17">
        <f ca="1">C276/'Ejercicio 3 - TIR'!$D$7</f>
        <v>15211.1543918037</v>
      </c>
      <c r="AP276" s="17">
        <f ca="1" t="shared" si="1923"/>
        <v>33316.661232618</v>
      </c>
      <c r="AQ276" s="17">
        <f ca="1" t="shared" si="1924"/>
        <v>35517.9785158585</v>
      </c>
      <c r="AR276" s="17">
        <f ca="1" t="shared" si="1925"/>
        <v>43533.3833153467</v>
      </c>
      <c r="AS276" s="17">
        <f ca="1" t="shared" si="1926"/>
        <v>64117.8247146176</v>
      </c>
      <c r="AT276" s="17">
        <f ca="1" t="shared" si="1927"/>
        <v>88634.0373851656</v>
      </c>
      <c r="AU276" s="17">
        <f ca="1">AP276*'Ejercicio 3 - TIR'!$D$5</f>
        <v>16658.330616309</v>
      </c>
      <c r="AV276" s="17">
        <f ca="1">AQ276*'Ejercicio 3 - TIR'!$D$5</f>
        <v>17758.9892579293</v>
      </c>
      <c r="AW276" s="17">
        <f ca="1">AR276*'Ejercicio 3 - TIR'!$D$5</f>
        <v>21766.6916576733</v>
      </c>
      <c r="AX276" s="17">
        <f ca="1">AS276*'Ejercicio 3 - TIR'!$D$5</f>
        <v>32058.9123573088</v>
      </c>
      <c r="AY276" s="17">
        <f ca="1">AT276*'Ejercicio 3 - TIR'!$D$5</f>
        <v>44317.0186925828</v>
      </c>
      <c r="AZ276" s="17">
        <f ca="1" t="shared" ref="AZ276:BD276" si="2062">AJ276-AU276-AE276</f>
        <v>26277.0473400643</v>
      </c>
      <c r="BA276" s="17">
        <f ca="1" t="shared" si="2062"/>
        <v>26438.5421847979</v>
      </c>
      <c r="BB276" s="17">
        <f ca="1" t="shared" si="2062"/>
        <v>29299.2075578087</v>
      </c>
      <c r="BC276" s="17">
        <f ca="1" t="shared" si="2062"/>
        <v>38077.0239207946</v>
      </c>
      <c r="BD276" s="17">
        <f ca="1" t="shared" si="2062"/>
        <v>48303.4826910224</v>
      </c>
      <c r="BE276" s="17">
        <f ca="1" t="shared" ref="BE276:BI276" si="2063">AZ276/Z276</f>
        <v>22730.7117617745</v>
      </c>
      <c r="BF276" s="17">
        <f ca="1" t="shared" si="2063"/>
        <v>19581.9280493116</v>
      </c>
      <c r="BG276" s="17">
        <f ca="1" t="shared" si="2063"/>
        <v>18459.0470355423</v>
      </c>
      <c r="BH276" s="17">
        <f ca="1" t="shared" si="2063"/>
        <v>20037.3985768804</v>
      </c>
      <c r="BI276" s="17">
        <f ca="1" t="shared" si="2063"/>
        <v>20818.1291011741</v>
      </c>
      <c r="BJ276" s="17">
        <f ca="1" t="shared" si="1930"/>
        <v>83170.8433487372</v>
      </c>
      <c r="BK276" s="17">
        <f ca="1" t="shared" si="1931"/>
        <v>35293.840733917</v>
      </c>
      <c r="BL276" s="17">
        <f ca="1" t="shared" si="1932"/>
        <v>118464.684082654</v>
      </c>
      <c r="BM276" s="17">
        <f ca="1">BK276*'Ejercicio 3 - TIR'!$D$5</f>
        <v>17646.9203669585</v>
      </c>
      <c r="BN276" s="17">
        <f ca="1" t="shared" si="1933"/>
        <v>100817.763715696</v>
      </c>
      <c r="BO276" s="17">
        <f ca="1" t="shared" si="1934"/>
        <v>43451.053708703</v>
      </c>
      <c r="BP276" s="17">
        <f ca="1" t="shared" si="1935"/>
        <v>-111901.24847182</v>
      </c>
      <c r="BQ276" s="17">
        <f ca="1" t="shared" ref="BQ276:BT276" si="2064">BE276</f>
        <v>22730.7117617745</v>
      </c>
      <c r="BR276" s="17">
        <f ca="1" t="shared" si="2064"/>
        <v>19581.9280493116</v>
      </c>
      <c r="BS276" s="17">
        <f ca="1" t="shared" si="2064"/>
        <v>18459.0470355423</v>
      </c>
      <c r="BT276" s="17">
        <f ca="1" t="shared" si="2064"/>
        <v>20037.3985768804</v>
      </c>
      <c r="BU276" s="17">
        <f ca="1" t="shared" si="1937"/>
        <v>64269.1828098771</v>
      </c>
      <c r="BV276" s="19">
        <f ca="1" t="shared" si="1938"/>
        <v>7.73073663110242</v>
      </c>
    </row>
    <row r="277" ht="15" customHeight="1" spans="1:74">
      <c r="A277" s="15">
        <v>276</v>
      </c>
      <c r="B277" s="16">
        <f ca="1" t="shared" ref="B277:F277" si="2065">RAND()</f>
        <v>0.0963061625136985</v>
      </c>
      <c r="C277" s="17">
        <f ca="1">IF(B277&lt;=('Ejercicio 3 - TIR'!$D$13-'Ejercicio 3 - TIR'!$C$13)/('Ejercicio 3 - TIR'!$E$13-'Ejercicio 3 - TIR'!$C$13),'Ejercicio 3 - TIR'!$C$13+SQRT(('Ejercicio 3 - TIR'!$E$13-'Ejercicio 3 - TIR'!$C$13)*('Ejercicio 3 - TIR'!$D$13-'Ejercicio 3 - TIR'!$C$13)*B277),'Ejercicio 3 - TIR'!$E$13-SQRT(('Ejercicio 3 - TIR'!$E$13-'Ejercicio 3 - TIR'!$C$13)*('Ejercicio 3 - TIR'!$E$13-'Ejercicio 3 - TIR'!$D$13)*(1-B277)))</f>
        <v>66206.6468407248</v>
      </c>
      <c r="D277" s="16">
        <f ca="1" t="shared" si="2065"/>
        <v>0.321721948891205</v>
      </c>
      <c r="E277" s="17">
        <f ca="1">IF(D277&lt;=('Ejercicio 3 - TIR'!$D$14-'Ejercicio 3 - TIR'!$C$14)/('Ejercicio 3 - TIR'!$E$14-'Ejercicio 3 - TIR'!$C$14),'Ejercicio 3 - TIR'!$C$14+SQRT(('Ejercicio 3 - TIR'!$E$14-'Ejercicio 3 - TIR'!$C$14)*('Ejercicio 3 - TIR'!$D$14-'Ejercicio 3 - TIR'!$C$14)*D277),'Ejercicio 3 - TIR'!$E$14-SQRT(('Ejercicio 3 - TIR'!$E$14-'Ejercicio 3 - TIR'!$C$14)*('Ejercicio 3 - TIR'!$E$14-'Ejercicio 3 - TIR'!$D$14)*(1-D277)))</f>
        <v>29912.1427266357</v>
      </c>
      <c r="F277" s="16">
        <f ca="1" t="shared" si="2065"/>
        <v>0.622243395372484</v>
      </c>
      <c r="G277" s="17">
        <f ca="1">IF(F277&lt;=('Ejercicio 3 - TIR'!$D$18-'Ejercicio 3 - TIR'!$C$18)/('Ejercicio 3 - TIR'!$E$18-'Ejercicio 3 - TIR'!$C$18),'Ejercicio 3 - TIR'!$C$18+SQRT(('Ejercicio 3 - TIR'!$E$18-'Ejercicio 3 - TIR'!$C$18)*('Ejercicio 3 - TIR'!$D$18-'Ejercicio 3 - TIR'!$C$18)*F277),'Ejercicio 3 - TIR'!$E$18-SQRT(('Ejercicio 3 - TIR'!$E$18-'Ejercicio 3 - TIR'!$C$18)*('Ejercicio 3 - TIR'!$E$18-'Ejercicio 3 - TIR'!$D$18)*(1-F277)))</f>
        <v>39661.0822015897</v>
      </c>
      <c r="H277" s="16">
        <f ca="1" t="shared" ref="H277:L277" si="2066">RAND()</f>
        <v>0.0166214895579868</v>
      </c>
      <c r="I277" s="17">
        <f ca="1">IF(H277&lt;=('Ejercicio 3 - TIR'!$D$18-'Ejercicio 3 - TIR'!$C$18)/('Ejercicio 3 - TIR'!$E$18-'Ejercicio 3 - TIR'!$C$18),'Ejercicio 3 - TIR'!$C$18+SQRT(('Ejercicio 3 - TIR'!$E$18-'Ejercicio 3 - TIR'!$C$18)*('Ejercicio 3 - TIR'!$D$18-'Ejercicio 3 - TIR'!$C$18)*H277),'Ejercicio 3 - TIR'!$E$18-SQRT(('Ejercicio 3 - TIR'!$E$18-'Ejercicio 3 - TIR'!$C$18)*('Ejercicio 3 - TIR'!$E$18-'Ejercicio 3 - TIR'!$D$18)*(1-H277)))</f>
        <v>31578.9944375133</v>
      </c>
      <c r="J277" s="16">
        <f ca="1" t="shared" si="2066"/>
        <v>0.53011948248737</v>
      </c>
      <c r="K277" s="17">
        <f ca="1">IF(J277&lt;=('Ejercicio 3 - TIR'!$D$18-'Ejercicio 3 - TIR'!$C$18)/('Ejercicio 3 - TIR'!$E$18-'Ejercicio 3 - TIR'!$C$18),'Ejercicio 3 - TIR'!$C$18+SQRT(('Ejercicio 3 - TIR'!$E$18-'Ejercicio 3 - TIR'!$C$18)*('Ejercicio 3 - TIR'!$D$18-'Ejercicio 3 - TIR'!$C$18)*J277),'Ejercicio 3 - TIR'!$E$18-SQRT(('Ejercicio 3 - TIR'!$E$18-'Ejercicio 3 - TIR'!$C$18)*('Ejercicio 3 - TIR'!$E$18-'Ejercicio 3 - TIR'!$D$18)*(1-J277)))</f>
        <v>38917.2822302036</v>
      </c>
      <c r="L277" s="16">
        <f ca="1" t="shared" si="2066"/>
        <v>0.919598728352685</v>
      </c>
      <c r="M277" s="17">
        <f ca="1">IF(L277&lt;=('Ejercicio 3 - TIR'!$D$18-'Ejercicio 3 - TIR'!$C$18)/('Ejercicio 3 - TIR'!$E$18-'Ejercicio 3 - TIR'!$C$18),'Ejercicio 3 - TIR'!$C$18+SQRT(('Ejercicio 3 - TIR'!$E$18-'Ejercicio 3 - TIR'!$C$18)*('Ejercicio 3 - TIR'!$D$18-'Ejercicio 3 - TIR'!$C$18)*L277),'Ejercicio 3 - TIR'!$E$18-SQRT(('Ejercicio 3 - TIR'!$E$18-'Ejercicio 3 - TIR'!$C$18)*('Ejercicio 3 - TIR'!$E$18-'Ejercicio 3 - TIR'!$D$18)*(1-L277)))</f>
        <v>42544.3747489593</v>
      </c>
      <c r="N277" s="16">
        <f ca="1" t="shared" ref="N277:R277" si="2067">RAND()</f>
        <v>0.453042252702194</v>
      </c>
      <c r="O277" s="17">
        <f ca="1">IF(N277&lt;=('Ejercicio 3 - TIR'!$D$18-'Ejercicio 3 - TIR'!$C$18)/('Ejercicio 3 - TIR'!$E$18-'Ejercicio 3 - TIR'!$C$18),'Ejercicio 3 - TIR'!$C$18+SQRT(('Ejercicio 3 - TIR'!$E$18-'Ejercicio 3 - TIR'!$C$18)*('Ejercicio 3 - TIR'!$D$18-'Ejercicio 3 - TIR'!$C$18)*N277),'Ejercicio 3 - TIR'!$E$18-SQRT(('Ejercicio 3 - TIR'!$E$18-'Ejercicio 3 - TIR'!$C$18)*('Ejercicio 3 - TIR'!$E$18-'Ejercicio 3 - TIR'!$D$18)*(1-N277)))</f>
        <v>38243.5634227759</v>
      </c>
      <c r="P277" s="16">
        <f ca="1" t="shared" si="2067"/>
        <v>0.654925642052578</v>
      </c>
      <c r="Q277" s="18">
        <f ca="1">IF(P277&lt;=('Ejercicio 3 - TIR'!$D$22-'Ejercicio 3 - TIR'!$C$22)/('Ejercicio 3 - TIR'!$E$22-'Ejercicio 3 - TIR'!$C$22),'Ejercicio 3 - TIR'!$C$22+SQRT(('Ejercicio 3 - TIR'!$E$22-'Ejercicio 3 - TIR'!$C$22)*('Ejercicio 3 - TIR'!$D$22-'Ejercicio 3 - TIR'!$C$22)*P277),'Ejercicio 3 - TIR'!$E$22-SQRT(('Ejercicio 3 - TIR'!$E$22-'Ejercicio 3 - TIR'!$C$22)*('Ejercicio 3 - TIR'!$E$22-'Ejercicio 3 - TIR'!$D$22)*(1-P277)))</f>
        <v>0.155077443062451</v>
      </c>
      <c r="R277" s="16">
        <f ca="1" t="shared" si="2067"/>
        <v>0.228373758485201</v>
      </c>
      <c r="S277" s="18">
        <f ca="1">IF(R277&lt;=('Ejercicio 3 - TIR'!$D$23-'Ejercicio 3 - TIR'!$C$23)/('Ejercicio 3 - TIR'!$E$23-'Ejercicio 3 - TIR'!$C$23),'Ejercicio 3 - TIR'!$C$23+SQRT(('Ejercicio 3 - TIR'!$E$23-'Ejercicio 3 - TIR'!$C$23)*('Ejercicio 3 - TIR'!$D$23-'Ejercicio 3 - TIR'!$C$23)*R277),'Ejercicio 3 - TIR'!$E$23-SQRT(('Ejercicio 3 - TIR'!$E$23-'Ejercicio 3 - TIR'!$C$23)*('Ejercicio 3 - TIR'!$E$23-'Ejercicio 3 - TIR'!$D$23)*(1-R277)))</f>
        <v>0.140274929476409</v>
      </c>
      <c r="T277" s="16">
        <f ca="1" t="shared" ref="T277:X277" si="2068">RAND()</f>
        <v>0.858706750190842</v>
      </c>
      <c r="U277" s="18">
        <f ca="1">IF(T277&lt;=('Ejercicio 3 - TIR'!$D$24-'Ejercicio 3 - TIR'!$C$24)/('Ejercicio 3 - TIR'!$E$24-'Ejercicio 3 - TIR'!$C$24),'Ejercicio 3 - TIR'!$C$24+SQRT(('Ejercicio 3 - TIR'!$E$24-'Ejercicio 3 - TIR'!$C$24)*('Ejercicio 3 - TIR'!$D$24-'Ejercicio 3 - TIR'!$C$24)*T277),'Ejercicio 3 - TIR'!$E$24-SQRT(('Ejercicio 3 - TIR'!$E$24-'Ejercicio 3 - TIR'!$C$24)*('Ejercicio 3 - TIR'!$E$24-'Ejercicio 3 - TIR'!$D$24)*(1-T277)))</f>
        <v>0.200109773770375</v>
      </c>
      <c r="V277" s="16">
        <f ca="1" t="shared" si="2068"/>
        <v>0.276629614160747</v>
      </c>
      <c r="W277" s="18">
        <f ca="1">IF(V277&lt;=('Ejercicio 3 - TIR'!$D$25-'Ejercicio 3 - TIR'!$C$25)/('Ejercicio 3 - TIR'!$E$25-'Ejercicio 3 - TIR'!$C$25),'Ejercicio 3 - TIR'!$C$25+SQRT(('Ejercicio 3 - TIR'!$E$25-'Ejercicio 3 - TIR'!$C$25)*('Ejercicio 3 - TIR'!$D$25-'Ejercicio 3 - TIR'!$C$25)*V277),'Ejercicio 3 - TIR'!$E$25-SQRT(('Ejercicio 3 - TIR'!$E$25-'Ejercicio 3 - TIR'!$C$25)*('Ejercicio 3 - TIR'!$E$25-'Ejercicio 3 - TIR'!$D$25)*(1-V277)))</f>
        <v>0.199679467976169</v>
      </c>
      <c r="X277" s="16">
        <f ca="1" t="shared" si="2068"/>
        <v>0.433160521862917</v>
      </c>
      <c r="Y277" s="18">
        <f ca="1">IF(X277&lt;=('Ejercicio 3 - TIR'!$D$26-'Ejercicio 3 - TIR'!$C$26)/('Ejercicio 3 - TIR'!$E$26-'Ejercicio 3 - TIR'!$C$26),'Ejercicio 3 - TIR'!$C$26+SQRT(('Ejercicio 3 - TIR'!$E$26-'Ejercicio 3 - TIR'!$C$26)*('Ejercicio 3 - TIR'!$D$26-'Ejercicio 3 - TIR'!$C$26)*X277),'Ejercicio 3 - TIR'!$E$26-SQRT(('Ejercicio 3 - TIR'!$E$26-'Ejercicio 3 - TIR'!$C$26)*('Ejercicio 3 - TIR'!$E$26-'Ejercicio 3 - TIR'!$D$26)*(1-X277)))</f>
        <v>0.224674299083154</v>
      </c>
      <c r="Z277" s="16">
        <f ca="1" t="shared" si="1908"/>
        <v>1.15507744306245</v>
      </c>
      <c r="AA277" s="16">
        <f ca="1" t="shared" si="1909"/>
        <v>1.31710584992783</v>
      </c>
      <c r="AB277" s="16">
        <f ca="1" t="shared" si="1910"/>
        <v>1.58067160358852</v>
      </c>
      <c r="AC277" s="16">
        <f ca="1" t="shared" si="1911"/>
        <v>1.89629926843812</v>
      </c>
      <c r="AD277" s="16">
        <f ca="1" t="shared" si="1912"/>
        <v>2.32234897742635</v>
      </c>
      <c r="AE277" s="15">
        <f ca="1" t="shared" si="1913"/>
        <v>4638.69861056577</v>
      </c>
      <c r="AF277" s="15">
        <f ca="1" t="shared" si="1914"/>
        <v>5289.3917310252</v>
      </c>
      <c r="AG277" s="15">
        <f ca="1" t="shared" si="1915"/>
        <v>6347.85071370354</v>
      </c>
      <c r="AH277" s="15">
        <f ca="1" t="shared" si="1916"/>
        <v>7615.38616700801</v>
      </c>
      <c r="AI277" s="15">
        <f ca="1" t="shared" si="1917"/>
        <v>9326.36771632809</v>
      </c>
      <c r="AJ277" s="17">
        <f ca="1" t="shared" si="1918"/>
        <v>45811.6214185019</v>
      </c>
      <c r="AK277" s="17">
        <f ca="1" t="shared" si="1919"/>
        <v>41592.8783084871</v>
      </c>
      <c r="AL277" s="17">
        <f ca="1" t="shared" si="1920"/>
        <v>61515.4429101231</v>
      </c>
      <c r="AM277" s="17">
        <f ca="1" t="shared" si="1921"/>
        <v>80676.8667126087</v>
      </c>
      <c r="AN277" s="17">
        <f ca="1" t="shared" si="1922"/>
        <v>88814.9004080234</v>
      </c>
      <c r="AO277" s="17">
        <f ca="1">C277/'Ejercicio 3 - TIR'!$D$7</f>
        <v>13241.329368145</v>
      </c>
      <c r="AP277" s="17">
        <f ca="1" t="shared" si="1923"/>
        <v>32570.2920503569</v>
      </c>
      <c r="AQ277" s="17">
        <f ca="1" t="shared" si="1924"/>
        <v>28351.5489403422</v>
      </c>
      <c r="AR277" s="17">
        <f ca="1" t="shared" si="1925"/>
        <v>48274.1135419781</v>
      </c>
      <c r="AS277" s="17">
        <f ca="1" t="shared" si="1926"/>
        <v>67435.5373444637</v>
      </c>
      <c r="AT277" s="17">
        <f ca="1" t="shared" si="1927"/>
        <v>75573.5710398785</v>
      </c>
      <c r="AU277" s="17">
        <f ca="1">AP277*'Ejercicio 3 - TIR'!$D$5</f>
        <v>16285.1460251785</v>
      </c>
      <c r="AV277" s="17">
        <f ca="1">AQ277*'Ejercicio 3 - TIR'!$D$5</f>
        <v>14175.7744701711</v>
      </c>
      <c r="AW277" s="17">
        <f ca="1">AR277*'Ejercicio 3 - TIR'!$D$5</f>
        <v>24137.0567709891</v>
      </c>
      <c r="AX277" s="17">
        <f ca="1">AS277*'Ejercicio 3 - TIR'!$D$5</f>
        <v>33717.7686722318</v>
      </c>
      <c r="AY277" s="17">
        <f ca="1">AT277*'Ejercicio 3 - TIR'!$D$5</f>
        <v>37786.7855199392</v>
      </c>
      <c r="AZ277" s="17">
        <f ca="1" t="shared" ref="AZ277:BD277" si="2069">AJ277-AU277-AE277</f>
        <v>24887.7767827577</v>
      </c>
      <c r="BA277" s="17">
        <f ca="1" t="shared" si="2069"/>
        <v>22127.7121072908</v>
      </c>
      <c r="BB277" s="17">
        <f ca="1" t="shared" si="2069"/>
        <v>31030.5354254305</v>
      </c>
      <c r="BC277" s="17">
        <f ca="1" t="shared" si="2069"/>
        <v>39343.7118733688</v>
      </c>
      <c r="BD277" s="17">
        <f ca="1" t="shared" si="2069"/>
        <v>41701.7471717561</v>
      </c>
      <c r="BE277" s="17">
        <f ca="1" t="shared" ref="BE277:BI277" si="2070">AZ277/Z277</f>
        <v>21546.4139934833</v>
      </c>
      <c r="BF277" s="17">
        <f ca="1" t="shared" si="2070"/>
        <v>16800.2534560934</v>
      </c>
      <c r="BG277" s="17">
        <f ca="1" t="shared" si="2070"/>
        <v>19631.2348213148</v>
      </c>
      <c r="BH277" s="17">
        <f ca="1" t="shared" si="2070"/>
        <v>20747.6280396259</v>
      </c>
      <c r="BI277" s="17">
        <f ca="1" t="shared" si="2070"/>
        <v>17956.7100281244</v>
      </c>
      <c r="BJ277" s="17">
        <f ca="1" t="shared" si="1930"/>
        <v>69466.4340738335</v>
      </c>
      <c r="BK277" s="17">
        <f ca="1" t="shared" si="1931"/>
        <v>30750.9877178769</v>
      </c>
      <c r="BL277" s="17">
        <f ca="1" t="shared" si="1932"/>
        <v>100217.42179171</v>
      </c>
      <c r="BM277" s="17">
        <f ca="1">BK277*'Ejercicio 3 - TIR'!$D$5</f>
        <v>15375.4938589385</v>
      </c>
      <c r="BN277" s="17">
        <f ca="1" t="shared" si="1933"/>
        <v>84841.927932772</v>
      </c>
      <c r="BO277" s="17">
        <f ca="1" t="shared" si="1934"/>
        <v>36532.8074107082</v>
      </c>
      <c r="BP277" s="17">
        <f ca="1" t="shared" si="1935"/>
        <v>-96118.7895673606</v>
      </c>
      <c r="BQ277" s="17">
        <f ca="1" t="shared" ref="BQ277:BT277" si="2071">BE277</f>
        <v>21546.4139934833</v>
      </c>
      <c r="BR277" s="17">
        <f ca="1" t="shared" si="2071"/>
        <v>16800.2534560934</v>
      </c>
      <c r="BS277" s="17">
        <f ca="1" t="shared" si="2071"/>
        <v>19631.2348213148</v>
      </c>
      <c r="BT277" s="17">
        <f ca="1" t="shared" si="2071"/>
        <v>20747.6280396259</v>
      </c>
      <c r="BU277" s="17">
        <f ca="1" t="shared" si="1937"/>
        <v>54489.5174388326</v>
      </c>
      <c r="BV277" s="19">
        <f ca="1" t="shared" si="1938"/>
        <v>10.0371824539934</v>
      </c>
    </row>
    <row r="278" ht="15" customHeight="1" spans="1:74">
      <c r="A278" s="15">
        <v>277</v>
      </c>
      <c r="B278" s="16">
        <f ca="1" t="shared" ref="B278:F278" si="2072">RAND()</f>
        <v>0.519035731329533</v>
      </c>
      <c r="C278" s="17">
        <f ca="1">IF(B278&lt;=('Ejercicio 3 - TIR'!$D$13-'Ejercicio 3 - TIR'!$C$13)/('Ejercicio 3 - TIR'!$E$13-'Ejercicio 3 - TIR'!$C$13),'Ejercicio 3 - TIR'!$C$13+SQRT(('Ejercicio 3 - TIR'!$E$13-'Ejercicio 3 - TIR'!$C$13)*('Ejercicio 3 - TIR'!$D$13-'Ejercicio 3 - TIR'!$C$13)*B278),'Ejercicio 3 - TIR'!$E$13-SQRT(('Ejercicio 3 - TIR'!$E$13-'Ejercicio 3 - TIR'!$C$13)*('Ejercicio 3 - TIR'!$E$13-'Ejercicio 3 - TIR'!$D$13)*(1-B278)))</f>
        <v>75975.9053780468</v>
      </c>
      <c r="D278" s="16">
        <f ca="1" t="shared" si="2072"/>
        <v>0.465723805560903</v>
      </c>
      <c r="E278" s="17">
        <f ca="1">IF(D278&lt;=('Ejercicio 3 - TIR'!$D$14-'Ejercicio 3 - TIR'!$C$14)/('Ejercicio 3 - TIR'!$E$14-'Ejercicio 3 - TIR'!$C$14),'Ejercicio 3 - TIR'!$C$14+SQRT(('Ejercicio 3 - TIR'!$E$14-'Ejercicio 3 - TIR'!$C$14)*('Ejercicio 3 - TIR'!$D$14-'Ejercicio 3 - TIR'!$C$14)*D278),'Ejercicio 3 - TIR'!$E$14-SQRT(('Ejercicio 3 - TIR'!$E$14-'Ejercicio 3 - TIR'!$C$14)*('Ejercicio 3 - TIR'!$E$14-'Ejercicio 3 - TIR'!$D$14)*(1-D278)))</f>
        <v>31047.8254504358</v>
      </c>
      <c r="F278" s="16">
        <f ca="1" t="shared" si="2072"/>
        <v>0.344288481570129</v>
      </c>
      <c r="G278" s="17">
        <f ca="1">IF(F278&lt;=('Ejercicio 3 - TIR'!$D$18-'Ejercicio 3 - TIR'!$C$18)/('Ejercicio 3 - TIR'!$E$18-'Ejercicio 3 - TIR'!$C$18),'Ejercicio 3 - TIR'!$C$18+SQRT(('Ejercicio 3 - TIR'!$E$18-'Ejercicio 3 - TIR'!$C$18)*('Ejercicio 3 - TIR'!$D$18-'Ejercicio 3 - TIR'!$C$18)*F278),'Ejercicio 3 - TIR'!$E$18-SQRT(('Ejercicio 3 - TIR'!$E$18-'Ejercicio 3 - TIR'!$C$18)*('Ejercicio 3 - TIR'!$E$18-'Ejercicio 3 - TIR'!$D$18)*(1-F278)))</f>
        <v>37186.3253638782</v>
      </c>
      <c r="H278" s="16">
        <f ca="1" t="shared" ref="H278:L278" si="2073">RAND()</f>
        <v>0.0469491080604438</v>
      </c>
      <c r="I278" s="17">
        <f ca="1">IF(H278&lt;=('Ejercicio 3 - TIR'!$D$18-'Ejercicio 3 - TIR'!$C$18)/('Ejercicio 3 - TIR'!$E$18-'Ejercicio 3 - TIR'!$C$18),'Ejercicio 3 - TIR'!$C$18+SQRT(('Ejercicio 3 - TIR'!$E$18-'Ejercicio 3 - TIR'!$C$18)*('Ejercicio 3 - TIR'!$D$18-'Ejercicio 3 - TIR'!$C$18)*H278),'Ejercicio 3 - TIR'!$E$18-SQRT(('Ejercicio 3 - TIR'!$E$18-'Ejercicio 3 - TIR'!$C$18)*('Ejercicio 3 - TIR'!$E$18-'Ejercicio 3 - TIR'!$D$18)*(1-H278)))</f>
        <v>32653.7456941212</v>
      </c>
      <c r="J278" s="16">
        <f ca="1" t="shared" si="2073"/>
        <v>0.179001925487277</v>
      </c>
      <c r="K278" s="17">
        <f ca="1">IF(J278&lt;=('Ejercicio 3 - TIR'!$D$18-'Ejercicio 3 - TIR'!$C$18)/('Ejercicio 3 - TIR'!$E$18-'Ejercicio 3 - TIR'!$C$18),'Ejercicio 3 - TIR'!$C$18+SQRT(('Ejercicio 3 - TIR'!$E$18-'Ejercicio 3 - TIR'!$C$18)*('Ejercicio 3 - TIR'!$D$18-'Ejercicio 3 - TIR'!$C$18)*J278),'Ejercicio 3 - TIR'!$E$18-SQRT(('Ejercicio 3 - TIR'!$E$18-'Ejercicio 3 - TIR'!$C$18)*('Ejercicio 3 - TIR'!$E$18-'Ejercicio 3 - TIR'!$D$18)*(1-J278)))</f>
        <v>35181.7264326759</v>
      </c>
      <c r="L278" s="16">
        <f ca="1" t="shared" si="2073"/>
        <v>0.227228235307997</v>
      </c>
      <c r="M278" s="17">
        <f ca="1">IF(L278&lt;=('Ejercicio 3 - TIR'!$D$18-'Ejercicio 3 - TIR'!$C$18)/('Ejercicio 3 - TIR'!$E$18-'Ejercicio 3 - TIR'!$C$18),'Ejercicio 3 - TIR'!$C$18+SQRT(('Ejercicio 3 - TIR'!$E$18-'Ejercicio 3 - TIR'!$C$18)*('Ejercicio 3 - TIR'!$D$18-'Ejercicio 3 - TIR'!$C$18)*L278),'Ejercicio 3 - TIR'!$E$18-SQRT(('Ejercicio 3 - TIR'!$E$18-'Ejercicio 3 - TIR'!$C$18)*('Ejercicio 3 - TIR'!$E$18-'Ejercicio 3 - TIR'!$D$18)*(1-L278)))</f>
        <v>35838.1705436035</v>
      </c>
      <c r="N278" s="16">
        <f ca="1" t="shared" ref="N278:R278" si="2074">RAND()</f>
        <v>0.304724807587153</v>
      </c>
      <c r="O278" s="17">
        <f ca="1">IF(N278&lt;=('Ejercicio 3 - TIR'!$D$18-'Ejercicio 3 - TIR'!$C$18)/('Ejercicio 3 - TIR'!$E$18-'Ejercicio 3 - TIR'!$C$18),'Ejercicio 3 - TIR'!$C$18+SQRT(('Ejercicio 3 - TIR'!$E$18-'Ejercicio 3 - TIR'!$C$18)*('Ejercicio 3 - TIR'!$D$18-'Ejercicio 3 - TIR'!$C$18)*N278),'Ejercicio 3 - TIR'!$E$18-SQRT(('Ejercicio 3 - TIR'!$E$18-'Ejercicio 3 - TIR'!$C$18)*('Ejercicio 3 - TIR'!$E$18-'Ejercicio 3 - TIR'!$D$18)*(1-N278)))</f>
        <v>36760.8225193443</v>
      </c>
      <c r="P278" s="16">
        <f ca="1" t="shared" si="2074"/>
        <v>0.729551501333291</v>
      </c>
      <c r="Q278" s="18">
        <f ca="1">IF(P278&lt;=('Ejercicio 3 - TIR'!$D$22-'Ejercicio 3 - TIR'!$C$22)/('Ejercicio 3 - TIR'!$E$22-'Ejercicio 3 - TIR'!$C$22),'Ejercicio 3 - TIR'!$C$22+SQRT(('Ejercicio 3 - TIR'!$E$22-'Ejercicio 3 - TIR'!$C$22)*('Ejercicio 3 - TIR'!$D$22-'Ejercicio 3 - TIR'!$C$22)*P278),'Ejercicio 3 - TIR'!$E$22-SQRT(('Ejercicio 3 - TIR'!$E$22-'Ejercicio 3 - TIR'!$C$22)*('Ejercicio 3 - TIR'!$E$22-'Ejercicio 3 - TIR'!$D$22)*(1-P278)))</f>
        <v>0.157936290030911</v>
      </c>
      <c r="R278" s="16">
        <f ca="1" t="shared" si="2074"/>
        <v>0.892810379748409</v>
      </c>
      <c r="S278" s="18">
        <f ca="1">IF(R278&lt;=('Ejercicio 3 - TIR'!$D$23-'Ejercicio 3 - TIR'!$C$23)/('Ejercicio 3 - TIR'!$E$23-'Ejercicio 3 - TIR'!$C$23),'Ejercicio 3 - TIR'!$C$23+SQRT(('Ejercicio 3 - TIR'!$E$23-'Ejercicio 3 - TIR'!$C$23)*('Ejercicio 3 - TIR'!$D$23-'Ejercicio 3 - TIR'!$C$23)*R278),'Ejercicio 3 - TIR'!$E$23-SQRT(('Ejercicio 3 - TIR'!$E$23-'Ejercicio 3 - TIR'!$C$23)*('Ejercicio 3 - TIR'!$E$23-'Ejercicio 3 - TIR'!$D$23)*(1-R278)))</f>
        <v>0.1661096682382</v>
      </c>
      <c r="T278" s="16">
        <f ca="1" t="shared" ref="T278:X278" si="2075">RAND()</f>
        <v>0.123413204889239</v>
      </c>
      <c r="U278" s="18">
        <f ca="1">IF(T278&lt;=('Ejercicio 3 - TIR'!$D$24-'Ejercicio 3 - TIR'!$C$24)/('Ejercicio 3 - TIR'!$E$24-'Ejercicio 3 - TIR'!$C$24),'Ejercicio 3 - TIR'!$C$24+SQRT(('Ejercicio 3 - TIR'!$E$24-'Ejercicio 3 - TIR'!$C$24)*('Ejercicio 3 - TIR'!$D$24-'Ejercicio 3 - TIR'!$C$24)*T278),'Ejercicio 3 - TIR'!$E$24-SQRT(('Ejercicio 3 - TIR'!$E$24-'Ejercicio 3 - TIR'!$C$24)*('Ejercicio 3 - TIR'!$E$24-'Ejercicio 3 - TIR'!$D$24)*(1-T278)))</f>
        <v>0.166098687221864</v>
      </c>
      <c r="V278" s="16">
        <f ca="1" t="shared" si="2075"/>
        <v>0.926379765212658</v>
      </c>
      <c r="W278" s="18">
        <f ca="1">IF(V278&lt;=('Ejercicio 3 - TIR'!$D$25-'Ejercicio 3 - TIR'!$C$25)/('Ejercicio 3 - TIR'!$E$25-'Ejercicio 3 - TIR'!$C$25),'Ejercicio 3 - TIR'!$C$25+SQRT(('Ejercicio 3 - TIR'!$E$25-'Ejercicio 3 - TIR'!$C$25)*('Ejercicio 3 - TIR'!$D$25-'Ejercicio 3 - TIR'!$C$25)*V278),'Ejercicio 3 - TIR'!$E$25-SQRT(('Ejercicio 3 - TIR'!$E$25-'Ejercicio 3 - TIR'!$C$25)*('Ejercicio 3 - TIR'!$E$25-'Ejercicio 3 - TIR'!$D$25)*(1-V278)))</f>
        <v>0.233947871737502</v>
      </c>
      <c r="X278" s="16">
        <f ca="1" t="shared" si="2075"/>
        <v>0.526120531791523</v>
      </c>
      <c r="Y278" s="18">
        <f ca="1">IF(X278&lt;=('Ejercicio 3 - TIR'!$D$26-'Ejercicio 3 - TIR'!$C$26)/('Ejercicio 3 - TIR'!$E$26-'Ejercicio 3 - TIR'!$C$26),'Ejercicio 3 - TIR'!$C$26+SQRT(('Ejercicio 3 - TIR'!$E$26-'Ejercicio 3 - TIR'!$C$26)*('Ejercicio 3 - TIR'!$D$26-'Ejercicio 3 - TIR'!$C$26)*X278),'Ejercicio 3 - TIR'!$E$26-SQRT(('Ejercicio 3 - TIR'!$E$26-'Ejercicio 3 - TIR'!$C$26)*('Ejercicio 3 - TIR'!$E$26-'Ejercicio 3 - TIR'!$D$26)*(1-X278)))</f>
        <v>0.22941394334082</v>
      </c>
      <c r="Z278" s="16">
        <f ca="1" t="shared" si="1908"/>
        <v>1.15793629003091</v>
      </c>
      <c r="AA278" s="16">
        <f ca="1" t="shared" si="1909"/>
        <v>1.35028070300892</v>
      </c>
      <c r="AB278" s="16">
        <f ca="1" t="shared" si="1910"/>
        <v>1.57456055515971</v>
      </c>
      <c r="AC278" s="16">
        <f ca="1" t="shared" si="1911"/>
        <v>1.94292564596115</v>
      </c>
      <c r="AD278" s="16">
        <f ca="1" t="shared" si="1912"/>
        <v>2.38865988001911</v>
      </c>
      <c r="AE278" s="15">
        <f ca="1" t="shared" si="1913"/>
        <v>4903.57836516913</v>
      </c>
      <c r="AF278" s="15">
        <f ca="1" t="shared" si="1914"/>
        <v>5718.11014058739</v>
      </c>
      <c r="AG278" s="15">
        <f ca="1" t="shared" si="1915"/>
        <v>6667.88072832899</v>
      </c>
      <c r="AH278" s="15">
        <f ca="1" t="shared" si="1916"/>
        <v>8227.81723372106</v>
      </c>
      <c r="AI278" s="15">
        <f ca="1" t="shared" si="1917"/>
        <v>10115.3932303966</v>
      </c>
      <c r="AJ278" s="17">
        <f ca="1" t="shared" si="1918"/>
        <v>43059.3956317315</v>
      </c>
      <c r="AK278" s="17">
        <f ca="1" t="shared" si="1919"/>
        <v>44091.7226917323</v>
      </c>
      <c r="AL278" s="17">
        <f ca="1" t="shared" si="1920"/>
        <v>55395.7587033113</v>
      </c>
      <c r="AM278" s="17">
        <f ca="1" t="shared" si="1921"/>
        <v>69630.9006534966</v>
      </c>
      <c r="AN278" s="17">
        <f ca="1" t="shared" si="1922"/>
        <v>87809.1019084606</v>
      </c>
      <c r="AO278" s="17">
        <f ca="1">C278/'Ejercicio 3 - TIR'!$D$7</f>
        <v>15195.1810756094</v>
      </c>
      <c r="AP278" s="17">
        <f ca="1" t="shared" si="1923"/>
        <v>27864.2145561222</v>
      </c>
      <c r="AQ278" s="17">
        <f ca="1" t="shared" si="1924"/>
        <v>28896.541616123</v>
      </c>
      <c r="AR278" s="17">
        <f ca="1" t="shared" si="1925"/>
        <v>40200.5776277019</v>
      </c>
      <c r="AS278" s="17">
        <f ca="1" t="shared" si="1926"/>
        <v>54435.7195778873</v>
      </c>
      <c r="AT278" s="17">
        <f ca="1" t="shared" si="1927"/>
        <v>72613.9208328512</v>
      </c>
      <c r="AU278" s="17">
        <f ca="1">AP278*'Ejercicio 3 - TIR'!$D$5</f>
        <v>13932.1072780611</v>
      </c>
      <c r="AV278" s="17">
        <f ca="1">AQ278*'Ejercicio 3 - TIR'!$D$5</f>
        <v>14448.2708080615</v>
      </c>
      <c r="AW278" s="17">
        <f ca="1">AR278*'Ejercicio 3 - TIR'!$D$5</f>
        <v>20100.288813851</v>
      </c>
      <c r="AX278" s="17">
        <f ca="1">AS278*'Ejercicio 3 - TIR'!$D$5</f>
        <v>27217.8597889436</v>
      </c>
      <c r="AY278" s="17">
        <f ca="1">AT278*'Ejercicio 3 - TIR'!$D$5</f>
        <v>36306.9604164256</v>
      </c>
      <c r="AZ278" s="17">
        <f ca="1" t="shared" ref="AZ278:BD278" si="2076">AJ278-AU278-AE278</f>
        <v>24223.7099885013</v>
      </c>
      <c r="BA278" s="17">
        <f ca="1" t="shared" si="2076"/>
        <v>23925.3417430835</v>
      </c>
      <c r="BB278" s="17">
        <f ca="1" t="shared" si="2076"/>
        <v>28627.5891611313</v>
      </c>
      <c r="BC278" s="17">
        <f ca="1" t="shared" si="2076"/>
        <v>34185.2236308319</v>
      </c>
      <c r="BD278" s="17">
        <f ca="1" t="shared" si="2076"/>
        <v>41386.7482616384</v>
      </c>
      <c r="BE278" s="17">
        <f ca="1" t="shared" ref="BE278:BI278" si="2077">AZ278/Z278</f>
        <v>20919.7260652869</v>
      </c>
      <c r="BF278" s="17">
        <f ca="1" t="shared" si="2077"/>
        <v>17718.7911297029</v>
      </c>
      <c r="BG278" s="17">
        <f ca="1" t="shared" si="2077"/>
        <v>18181.3199037159</v>
      </c>
      <c r="BH278" s="17">
        <f ca="1" t="shared" si="2077"/>
        <v>17594.7153211418</v>
      </c>
      <c r="BI278" s="17">
        <f ca="1" t="shared" si="2077"/>
        <v>17326.3462947715</v>
      </c>
      <c r="BJ278" s="17">
        <f ca="1" t="shared" si="1930"/>
        <v>74162.6950152922</v>
      </c>
      <c r="BK278" s="17">
        <f ca="1" t="shared" si="1931"/>
        <v>36296.1194049336</v>
      </c>
      <c r="BL278" s="17">
        <f ca="1" t="shared" si="1932"/>
        <v>110458.814420226</v>
      </c>
      <c r="BM278" s="17">
        <f ca="1">BK278*'Ejercicio 3 - TIR'!$D$5</f>
        <v>18148.0597024668</v>
      </c>
      <c r="BN278" s="17">
        <f ca="1" t="shared" si="1933"/>
        <v>92310.754717759</v>
      </c>
      <c r="BO278" s="17">
        <f ca="1" t="shared" si="1934"/>
        <v>38645.4159882405</v>
      </c>
      <c r="BP278" s="17">
        <f ca="1" t="shared" si="1935"/>
        <v>-107023.730828483</v>
      </c>
      <c r="BQ278" s="17">
        <f ca="1" t="shared" ref="BQ278:BT278" si="2078">BE278</f>
        <v>20919.7260652869</v>
      </c>
      <c r="BR278" s="17">
        <f ca="1" t="shared" si="2078"/>
        <v>17718.7911297029</v>
      </c>
      <c r="BS278" s="17">
        <f ca="1" t="shared" si="2078"/>
        <v>18181.3199037159</v>
      </c>
      <c r="BT278" s="17">
        <f ca="1" t="shared" si="2078"/>
        <v>17594.7153211418</v>
      </c>
      <c r="BU278" s="17">
        <f ca="1" t="shared" si="1937"/>
        <v>55971.762283012</v>
      </c>
      <c r="BV278" s="19">
        <f ca="1" t="shared" si="1938"/>
        <v>5.85667995054575</v>
      </c>
    </row>
    <row r="279" ht="15" customHeight="1" spans="1:74">
      <c r="A279" s="15">
        <v>278</v>
      </c>
      <c r="B279" s="16">
        <f ca="1" t="shared" ref="B279:F279" si="2079">RAND()</f>
        <v>0.135513890819887</v>
      </c>
      <c r="C279" s="17">
        <f ca="1">IF(B279&lt;=('Ejercicio 3 - TIR'!$D$13-'Ejercicio 3 - TIR'!$C$13)/('Ejercicio 3 - TIR'!$E$13-'Ejercicio 3 - TIR'!$C$13),'Ejercicio 3 - TIR'!$C$13+SQRT(('Ejercicio 3 - TIR'!$E$13-'Ejercicio 3 - TIR'!$C$13)*('Ejercicio 3 - TIR'!$D$13-'Ejercicio 3 - TIR'!$C$13)*B279),'Ejercicio 3 - TIR'!$E$13-SQRT(('Ejercicio 3 - TIR'!$E$13-'Ejercicio 3 - TIR'!$C$13)*('Ejercicio 3 - TIR'!$E$13-'Ejercicio 3 - TIR'!$D$13)*(1-B279)))</f>
        <v>67362.4422801102</v>
      </c>
      <c r="D279" s="16">
        <f ca="1" t="shared" si="2079"/>
        <v>0.457145964902769</v>
      </c>
      <c r="E279" s="17">
        <f ca="1">IF(D279&lt;=('Ejercicio 3 - TIR'!$D$14-'Ejercicio 3 - TIR'!$C$14)/('Ejercicio 3 - TIR'!$E$14-'Ejercicio 3 - TIR'!$C$14),'Ejercicio 3 - TIR'!$C$14+SQRT(('Ejercicio 3 - TIR'!$E$14-'Ejercicio 3 - TIR'!$C$14)*('Ejercicio 3 - TIR'!$D$14-'Ejercicio 3 - TIR'!$C$14)*D279),'Ejercicio 3 - TIR'!$E$14-SQRT(('Ejercicio 3 - TIR'!$E$14-'Ejercicio 3 - TIR'!$C$14)*('Ejercicio 3 - TIR'!$E$14-'Ejercicio 3 - TIR'!$D$14)*(1-D279)))</f>
        <v>30976.2477170201</v>
      </c>
      <c r="F279" s="16">
        <f ca="1" t="shared" si="2079"/>
        <v>0.422501898245099</v>
      </c>
      <c r="G279" s="17">
        <f ca="1">IF(F279&lt;=('Ejercicio 3 - TIR'!$D$18-'Ejercicio 3 - TIR'!$C$18)/('Ejercicio 3 - TIR'!$E$18-'Ejercicio 3 - TIR'!$C$18),'Ejercicio 3 - TIR'!$C$18+SQRT(('Ejercicio 3 - TIR'!$E$18-'Ejercicio 3 - TIR'!$C$18)*('Ejercicio 3 - TIR'!$D$18-'Ejercicio 3 - TIR'!$C$18)*F279),'Ejercicio 3 - TIR'!$E$18-SQRT(('Ejercicio 3 - TIR'!$E$18-'Ejercicio 3 - TIR'!$C$18)*('Ejercicio 3 - TIR'!$E$18-'Ejercicio 3 - TIR'!$D$18)*(1-F279)))</f>
        <v>37960.8595476095</v>
      </c>
      <c r="H279" s="16">
        <f ca="1" t="shared" ref="H279:L279" si="2080">RAND()</f>
        <v>0.116156619765528</v>
      </c>
      <c r="I279" s="17">
        <f ca="1">IF(H279&lt;=('Ejercicio 3 - TIR'!$D$18-'Ejercicio 3 - TIR'!$C$18)/('Ejercicio 3 - TIR'!$E$18-'Ejercicio 3 - TIR'!$C$18),'Ejercicio 3 - TIR'!$C$18+SQRT(('Ejercicio 3 - TIR'!$E$18-'Ejercicio 3 - TIR'!$C$18)*('Ejercicio 3 - TIR'!$D$18-'Ejercicio 3 - TIR'!$C$18)*H279),'Ejercicio 3 - TIR'!$E$18-SQRT(('Ejercicio 3 - TIR'!$E$18-'Ejercicio 3 - TIR'!$C$18)*('Ejercicio 3 - TIR'!$E$18-'Ejercicio 3 - TIR'!$D$18)*(1-H279)))</f>
        <v>34174.1457766625</v>
      </c>
      <c r="J279" s="16">
        <f ca="1" t="shared" si="2080"/>
        <v>0.409028852959644</v>
      </c>
      <c r="K279" s="17">
        <f ca="1">IF(J279&lt;=('Ejercicio 3 - TIR'!$D$18-'Ejercicio 3 - TIR'!$C$18)/('Ejercicio 3 - TIR'!$E$18-'Ejercicio 3 - TIR'!$C$18),'Ejercicio 3 - TIR'!$C$18+SQRT(('Ejercicio 3 - TIR'!$E$18-'Ejercicio 3 - TIR'!$C$18)*('Ejercicio 3 - TIR'!$D$18-'Ejercicio 3 - TIR'!$C$18)*J279),'Ejercicio 3 - TIR'!$E$18-SQRT(('Ejercicio 3 - TIR'!$E$18-'Ejercicio 3 - TIR'!$C$18)*('Ejercicio 3 - TIR'!$E$18-'Ejercicio 3 - TIR'!$D$18)*(1-J279)))</f>
        <v>37832.9003532502</v>
      </c>
      <c r="L279" s="16">
        <f ca="1" t="shared" si="2080"/>
        <v>0.579209828671669</v>
      </c>
      <c r="M279" s="17">
        <f ca="1">IF(L279&lt;=('Ejercicio 3 - TIR'!$D$18-'Ejercicio 3 - TIR'!$C$18)/('Ejercicio 3 - TIR'!$E$18-'Ejercicio 3 - TIR'!$C$18),'Ejercicio 3 - TIR'!$C$18+SQRT(('Ejercicio 3 - TIR'!$E$18-'Ejercicio 3 - TIR'!$C$18)*('Ejercicio 3 - TIR'!$D$18-'Ejercicio 3 - TIR'!$C$18)*L279),'Ejercicio 3 - TIR'!$E$18-SQRT(('Ejercicio 3 - TIR'!$E$18-'Ejercicio 3 - TIR'!$C$18)*('Ejercicio 3 - TIR'!$E$18-'Ejercicio 3 - TIR'!$D$18)*(1-L279)))</f>
        <v>39321.0232432255</v>
      </c>
      <c r="N279" s="16">
        <f ca="1" t="shared" ref="N279:R279" si="2081">RAND()</f>
        <v>0.982241343682106</v>
      </c>
      <c r="O279" s="17">
        <f ca="1">IF(N279&lt;=('Ejercicio 3 - TIR'!$D$18-'Ejercicio 3 - TIR'!$C$18)/('Ejercicio 3 - TIR'!$E$18-'Ejercicio 3 - TIR'!$C$18),'Ejercicio 3 - TIR'!$C$18+SQRT(('Ejercicio 3 - TIR'!$E$18-'Ejercicio 3 - TIR'!$C$18)*('Ejercicio 3 - TIR'!$D$18-'Ejercicio 3 - TIR'!$C$18)*N279),'Ejercicio 3 - TIR'!$E$18-SQRT(('Ejercicio 3 - TIR'!$E$18-'Ejercicio 3 - TIR'!$C$18)*('Ejercicio 3 - TIR'!$E$18-'Ejercicio 3 - TIR'!$D$18)*(1-N279)))</f>
        <v>43845.920616317</v>
      </c>
      <c r="P279" s="16">
        <f ca="1" t="shared" si="2081"/>
        <v>0.808945168219907</v>
      </c>
      <c r="Q279" s="18">
        <f ca="1">IF(P279&lt;=('Ejercicio 3 - TIR'!$D$22-'Ejercicio 3 - TIR'!$C$22)/('Ejercicio 3 - TIR'!$E$22-'Ejercicio 3 - TIR'!$C$22),'Ejercicio 3 - TIR'!$C$22+SQRT(('Ejercicio 3 - TIR'!$E$22-'Ejercicio 3 - TIR'!$C$22)*('Ejercicio 3 - TIR'!$D$22-'Ejercicio 3 - TIR'!$C$22)*P279),'Ejercicio 3 - TIR'!$E$22-SQRT(('Ejercicio 3 - TIR'!$E$22-'Ejercicio 3 - TIR'!$C$22)*('Ejercicio 3 - TIR'!$E$22-'Ejercicio 3 - TIR'!$D$22)*(1-P279)))</f>
        <v>0.161455494150445</v>
      </c>
      <c r="R279" s="16">
        <f ca="1" t="shared" si="2081"/>
        <v>0.368370001652357</v>
      </c>
      <c r="S279" s="18">
        <f ca="1">IF(R279&lt;=('Ejercicio 3 - TIR'!$D$23-'Ejercicio 3 - TIR'!$C$23)/('Ejercicio 3 - TIR'!$E$23-'Ejercicio 3 - TIR'!$C$23),'Ejercicio 3 - TIR'!$C$23+SQRT(('Ejercicio 3 - TIR'!$E$23-'Ejercicio 3 - TIR'!$C$23)*('Ejercicio 3 - TIR'!$D$23-'Ejercicio 3 - TIR'!$C$23)*R279),'Ejercicio 3 - TIR'!$E$23-SQRT(('Ejercicio 3 - TIR'!$E$23-'Ejercicio 3 - TIR'!$C$23)*('Ejercicio 3 - TIR'!$E$23-'Ejercicio 3 - TIR'!$D$23)*(1-R279)))</f>
        <v>0.145750068018827</v>
      </c>
      <c r="T279" s="16">
        <f ca="1" t="shared" ref="T279:X279" si="2082">RAND()</f>
        <v>0.834335499534503</v>
      </c>
      <c r="U279" s="18">
        <f ca="1">IF(T279&lt;=('Ejercicio 3 - TIR'!$D$24-'Ejercicio 3 - TIR'!$C$24)/('Ejercicio 3 - TIR'!$E$24-'Ejercicio 3 - TIR'!$C$24),'Ejercicio 3 - TIR'!$C$24+SQRT(('Ejercicio 3 - TIR'!$E$24-'Ejercicio 3 - TIR'!$C$24)*('Ejercicio 3 - TIR'!$D$24-'Ejercicio 3 - TIR'!$C$24)*T279),'Ejercicio 3 - TIR'!$E$24-SQRT(('Ejercicio 3 - TIR'!$E$24-'Ejercicio 3 - TIR'!$C$24)*('Ejercicio 3 - TIR'!$E$24-'Ejercicio 3 - TIR'!$D$24)*(1-T279)))</f>
        <v>0.198462576725537</v>
      </c>
      <c r="V279" s="16">
        <f ca="1" t="shared" si="2082"/>
        <v>0.759953735710478</v>
      </c>
      <c r="W279" s="18">
        <f ca="1">IF(V279&lt;=('Ejercicio 3 - TIR'!$D$25-'Ejercicio 3 - TIR'!$C$25)/('Ejercicio 3 - TIR'!$E$25-'Ejercicio 3 - TIR'!$C$25),'Ejercicio 3 - TIR'!$C$25+SQRT(('Ejercicio 3 - TIR'!$E$25-'Ejercicio 3 - TIR'!$C$25)*('Ejercicio 3 - TIR'!$D$25-'Ejercicio 3 - TIR'!$C$25)*V279),'Ejercicio 3 - TIR'!$E$25-SQRT(('Ejercicio 3 - TIR'!$E$25-'Ejercicio 3 - TIR'!$C$25)*('Ejercicio 3 - TIR'!$E$25-'Ejercicio 3 - TIR'!$D$25)*(1-V279)))</f>
        <v>0.221014453170359</v>
      </c>
      <c r="X279" s="16">
        <f ca="1" t="shared" si="2082"/>
        <v>0.727325241522724</v>
      </c>
      <c r="Y279" s="18">
        <f ca="1">IF(X279&lt;=('Ejercicio 3 - TIR'!$D$26-'Ejercicio 3 - TIR'!$C$26)/('Ejercicio 3 - TIR'!$E$26-'Ejercicio 3 - TIR'!$C$26),'Ejercicio 3 - TIR'!$C$26+SQRT(('Ejercicio 3 - TIR'!$E$26-'Ejercicio 3 - TIR'!$C$26)*('Ejercicio 3 - TIR'!$D$26-'Ejercicio 3 - TIR'!$C$26)*X279),'Ejercicio 3 - TIR'!$E$26-SQRT(('Ejercicio 3 - TIR'!$E$26-'Ejercicio 3 - TIR'!$C$26)*('Ejercicio 3 - TIR'!$E$26-'Ejercicio 3 - TIR'!$D$26)*(1-X279)))</f>
        <v>0.24162756593885</v>
      </c>
      <c r="Z279" s="16">
        <f ca="1" t="shared" si="1908"/>
        <v>1.16145549415045</v>
      </c>
      <c r="AA279" s="16">
        <f ca="1" t="shared" si="1909"/>
        <v>1.33073771142371</v>
      </c>
      <c r="AB279" s="16">
        <f ca="1" t="shared" si="1910"/>
        <v>1.59483934657871</v>
      </c>
      <c r="AC279" s="16">
        <f ca="1" t="shared" si="1911"/>
        <v>1.94732189265737</v>
      </c>
      <c r="AD279" s="16">
        <f ca="1" t="shared" si="1912"/>
        <v>2.41784854167961</v>
      </c>
      <c r="AE279" s="15">
        <f ca="1" t="shared" si="1913"/>
        <v>5001.28538207809</v>
      </c>
      <c r="AF279" s="15">
        <f ca="1" t="shared" si="1914"/>
        <v>5730.22306669754</v>
      </c>
      <c r="AG279" s="15">
        <f ca="1" t="shared" si="1915"/>
        <v>6867.45790172644</v>
      </c>
      <c r="AH279" s="15">
        <f ca="1" t="shared" si="1916"/>
        <v>8385.26535454696</v>
      </c>
      <c r="AI279" s="15">
        <f ca="1" t="shared" si="1917"/>
        <v>10411.3766119175</v>
      </c>
      <c r="AJ279" s="17">
        <f ca="1" t="shared" si="1918"/>
        <v>44089.8488842444</v>
      </c>
      <c r="AK279" s="17">
        <f ca="1" t="shared" si="1919"/>
        <v>45476.8245406962</v>
      </c>
      <c r="AL279" s="17">
        <f ca="1" t="shared" si="1920"/>
        <v>60337.3980785549</v>
      </c>
      <c r="AM279" s="17">
        <f ca="1" t="shared" si="1921"/>
        <v>76570.6894032225</v>
      </c>
      <c r="AN279" s="17">
        <f ca="1" t="shared" si="1922"/>
        <v>106012.795220762</v>
      </c>
      <c r="AO279" s="17">
        <f ca="1">C279/'Ejercicio 3 - TIR'!$D$7</f>
        <v>13472.488456022</v>
      </c>
      <c r="AP279" s="17">
        <f ca="1" t="shared" si="1923"/>
        <v>30617.3604282224</v>
      </c>
      <c r="AQ279" s="17">
        <f ca="1" t="shared" si="1924"/>
        <v>32004.3360846742</v>
      </c>
      <c r="AR279" s="17">
        <f ca="1" t="shared" si="1925"/>
        <v>46864.9096225328</v>
      </c>
      <c r="AS279" s="17">
        <f ca="1" t="shared" si="1926"/>
        <v>63098.2009472004</v>
      </c>
      <c r="AT279" s="17">
        <f ca="1" t="shared" si="1927"/>
        <v>92540.30676474</v>
      </c>
      <c r="AU279" s="17">
        <f ca="1">AP279*'Ejercicio 3 - TIR'!$D$5</f>
        <v>15308.6802141112</v>
      </c>
      <c r="AV279" s="17">
        <f ca="1">AQ279*'Ejercicio 3 - TIR'!$D$5</f>
        <v>16002.1680423371</v>
      </c>
      <c r="AW279" s="17">
        <f ca="1">AR279*'Ejercicio 3 - TIR'!$D$5</f>
        <v>23432.4548112664</v>
      </c>
      <c r="AX279" s="17">
        <f ca="1">AS279*'Ejercicio 3 - TIR'!$D$5</f>
        <v>31549.1004736002</v>
      </c>
      <c r="AY279" s="17">
        <f ca="1">AT279*'Ejercicio 3 - TIR'!$D$5</f>
        <v>46270.15338237</v>
      </c>
      <c r="AZ279" s="17">
        <f ca="1" t="shared" ref="AZ279:BD279" si="2083">AJ279-AU279-AE279</f>
        <v>23779.8832880551</v>
      </c>
      <c r="BA279" s="17">
        <f ca="1" t="shared" si="2083"/>
        <v>23744.4334316616</v>
      </c>
      <c r="BB279" s="17">
        <f ca="1" t="shared" si="2083"/>
        <v>30037.485365562</v>
      </c>
      <c r="BC279" s="17">
        <f ca="1" t="shared" si="2083"/>
        <v>36636.3235750753</v>
      </c>
      <c r="BD279" s="17">
        <f ca="1" t="shared" si="2083"/>
        <v>49331.2652264745</v>
      </c>
      <c r="BE279" s="17">
        <f ca="1" t="shared" ref="BE279:BI279" si="2084">AZ279/Z279</f>
        <v>20474.2096514418</v>
      </c>
      <c r="BF279" s="17">
        <f ca="1" t="shared" si="2084"/>
        <v>17843.0604527305</v>
      </c>
      <c r="BG279" s="17">
        <f ca="1" t="shared" si="2084"/>
        <v>18834.1762635837</v>
      </c>
      <c r="BH279" s="17">
        <f ca="1" t="shared" si="2084"/>
        <v>18813.6967561538</v>
      </c>
      <c r="BI279" s="17">
        <f ca="1" t="shared" si="2084"/>
        <v>20402.9592325934</v>
      </c>
      <c r="BJ279" s="17">
        <f ca="1" t="shared" si="1930"/>
        <v>74895.8753693034</v>
      </c>
      <c r="BK279" s="17">
        <f ca="1" t="shared" si="1931"/>
        <v>32574.4365661883</v>
      </c>
      <c r="BL279" s="17">
        <f ca="1" t="shared" si="1932"/>
        <v>107470.311935492</v>
      </c>
      <c r="BM279" s="17">
        <f ca="1">BK279*'Ejercicio 3 - TIR'!$D$5</f>
        <v>16287.2182830941</v>
      </c>
      <c r="BN279" s="17">
        <f ca="1" t="shared" si="1933"/>
        <v>91183.0936523976</v>
      </c>
      <c r="BO279" s="17">
        <f ca="1" t="shared" si="1934"/>
        <v>37712.4919450311</v>
      </c>
      <c r="BP279" s="17">
        <f ca="1" t="shared" si="1935"/>
        <v>-98338.6899971303</v>
      </c>
      <c r="BQ279" s="17">
        <f ca="1" t="shared" ref="BQ279:BT279" si="2085">BE279</f>
        <v>20474.2096514418</v>
      </c>
      <c r="BR279" s="17">
        <f ca="1" t="shared" si="2085"/>
        <v>17843.0604527305</v>
      </c>
      <c r="BS279" s="17">
        <f ca="1" t="shared" si="2085"/>
        <v>18834.1762635837</v>
      </c>
      <c r="BT279" s="17">
        <f ca="1" t="shared" si="2085"/>
        <v>18813.6967561538</v>
      </c>
      <c r="BU279" s="17">
        <f ca="1" t="shared" si="1937"/>
        <v>58115.4511776246</v>
      </c>
      <c r="BV279" s="19">
        <f ca="1" t="shared" si="1938"/>
        <v>9.36324163961926</v>
      </c>
    </row>
    <row r="280" ht="15" customHeight="1" spans="1:74">
      <c r="A280" s="15">
        <v>279</v>
      </c>
      <c r="B280" s="16">
        <f ca="1" t="shared" ref="B280:F280" si="2086">RAND()</f>
        <v>0.139804630136403</v>
      </c>
      <c r="C280" s="17">
        <f ca="1">IF(B280&lt;=('Ejercicio 3 - TIR'!$D$13-'Ejercicio 3 - TIR'!$C$13)/('Ejercicio 3 - TIR'!$E$13-'Ejercicio 3 - TIR'!$C$13),'Ejercicio 3 - TIR'!$C$13+SQRT(('Ejercicio 3 - TIR'!$E$13-'Ejercicio 3 - TIR'!$C$13)*('Ejercicio 3 - TIR'!$D$13-'Ejercicio 3 - TIR'!$C$13)*B280),'Ejercicio 3 - TIR'!$E$13-SQRT(('Ejercicio 3 - TIR'!$E$13-'Ejercicio 3 - TIR'!$C$13)*('Ejercicio 3 - TIR'!$E$13-'Ejercicio 3 - TIR'!$D$13)*(1-B280)))</f>
        <v>67478.0914713957</v>
      </c>
      <c r="D280" s="16">
        <f ca="1" t="shared" si="2086"/>
        <v>0.697131001588229</v>
      </c>
      <c r="E280" s="17">
        <f ca="1">IF(D280&lt;=('Ejercicio 3 - TIR'!$D$14-'Ejercicio 3 - TIR'!$C$14)/('Ejercicio 3 - TIR'!$E$14-'Ejercicio 3 - TIR'!$C$14),'Ejercicio 3 - TIR'!$C$14+SQRT(('Ejercicio 3 - TIR'!$E$14-'Ejercicio 3 - TIR'!$C$14)*('Ejercicio 3 - TIR'!$D$14-'Ejercicio 3 - TIR'!$C$14)*D280),'Ejercicio 3 - TIR'!$E$14-SQRT(('Ejercicio 3 - TIR'!$E$14-'Ejercicio 3 - TIR'!$C$14)*('Ejercicio 3 - TIR'!$E$14-'Ejercicio 3 - TIR'!$D$14)*(1-D280)))</f>
        <v>33259.7960148253</v>
      </c>
      <c r="F280" s="16">
        <f ca="1" t="shared" si="2086"/>
        <v>0.290535223266396</v>
      </c>
      <c r="G280" s="17">
        <f ca="1">IF(F280&lt;=('Ejercicio 3 - TIR'!$D$18-'Ejercicio 3 - TIR'!$C$18)/('Ejercicio 3 - TIR'!$E$18-'Ejercicio 3 - TIR'!$C$18),'Ejercicio 3 - TIR'!$C$18+SQRT(('Ejercicio 3 - TIR'!$E$18-'Ejercicio 3 - TIR'!$C$18)*('Ejercicio 3 - TIR'!$D$18-'Ejercicio 3 - TIR'!$C$18)*F280),'Ejercicio 3 - TIR'!$E$18-SQRT(('Ejercicio 3 - TIR'!$E$18-'Ejercicio 3 - TIR'!$C$18)*('Ejercicio 3 - TIR'!$E$18-'Ejercicio 3 - TIR'!$D$18)*(1-F280)))</f>
        <v>36601.5364491881</v>
      </c>
      <c r="H280" s="16">
        <f ca="1" t="shared" ref="H280:L280" si="2087">RAND()</f>
        <v>0.715653934146329</v>
      </c>
      <c r="I280" s="17">
        <f ca="1">IF(H280&lt;=('Ejercicio 3 - TIR'!$D$18-'Ejercicio 3 - TIR'!$C$18)/('Ejercicio 3 - TIR'!$E$18-'Ejercicio 3 - TIR'!$C$18),'Ejercicio 3 - TIR'!$C$18+SQRT(('Ejercicio 3 - TIR'!$E$18-'Ejercicio 3 - TIR'!$C$18)*('Ejercicio 3 - TIR'!$D$18-'Ejercicio 3 - TIR'!$C$18)*H280),'Ejercicio 3 - TIR'!$E$18-SQRT(('Ejercicio 3 - TIR'!$E$18-'Ejercicio 3 - TIR'!$C$18)*('Ejercicio 3 - TIR'!$E$18-'Ejercicio 3 - TIR'!$D$18)*(1-H280)))</f>
        <v>40381.9966501717</v>
      </c>
      <c r="J280" s="16">
        <f ca="1" t="shared" si="2087"/>
        <v>0.161972441237126</v>
      </c>
      <c r="K280" s="17">
        <f ca="1">IF(J280&lt;=('Ejercicio 3 - TIR'!$D$18-'Ejercicio 3 - TIR'!$C$18)/('Ejercicio 3 - TIR'!$E$18-'Ejercicio 3 - TIR'!$C$18),'Ejercicio 3 - TIR'!$C$18+SQRT(('Ejercicio 3 - TIR'!$E$18-'Ejercicio 3 - TIR'!$C$18)*('Ejercicio 3 - TIR'!$D$18-'Ejercicio 3 - TIR'!$C$18)*J280),'Ejercicio 3 - TIR'!$E$18-SQRT(('Ejercicio 3 - TIR'!$E$18-'Ejercicio 3 - TIR'!$C$18)*('Ejercicio 3 - TIR'!$E$18-'Ejercicio 3 - TIR'!$D$18)*(1-J280)))</f>
        <v>34929.0837064883</v>
      </c>
      <c r="L280" s="16">
        <f ca="1" t="shared" si="2087"/>
        <v>0.742086290835356</v>
      </c>
      <c r="M280" s="17">
        <f ca="1">IF(L280&lt;=('Ejercicio 3 - TIR'!$D$18-'Ejercicio 3 - TIR'!$C$18)/('Ejercicio 3 - TIR'!$E$18-'Ejercicio 3 - TIR'!$C$18),'Ejercicio 3 - TIR'!$C$18+SQRT(('Ejercicio 3 - TIR'!$E$18-'Ejercicio 3 - TIR'!$C$18)*('Ejercicio 3 - TIR'!$D$18-'Ejercicio 3 - TIR'!$C$18)*L280),'Ejercicio 3 - TIR'!$E$18-SQRT(('Ejercicio 3 - TIR'!$E$18-'Ejercicio 3 - TIR'!$C$18)*('Ejercicio 3 - TIR'!$E$18-'Ejercicio 3 - TIR'!$D$18)*(1-L280)))</f>
        <v>40601.8721952007</v>
      </c>
      <c r="N280" s="16">
        <f ca="1" t="shared" ref="N280:R280" si="2088">RAND()</f>
        <v>0.618429726190246</v>
      </c>
      <c r="O280" s="17">
        <f ca="1">IF(N280&lt;=('Ejercicio 3 - TIR'!$D$18-'Ejercicio 3 - TIR'!$C$18)/('Ejercicio 3 - TIR'!$E$18-'Ejercicio 3 - TIR'!$C$18),'Ejercicio 3 - TIR'!$C$18+SQRT(('Ejercicio 3 - TIR'!$E$18-'Ejercicio 3 - TIR'!$C$18)*('Ejercicio 3 - TIR'!$D$18-'Ejercicio 3 - TIR'!$C$18)*N280),'Ejercicio 3 - TIR'!$E$18-SQRT(('Ejercicio 3 - TIR'!$E$18-'Ejercicio 3 - TIR'!$C$18)*('Ejercicio 3 - TIR'!$E$18-'Ejercicio 3 - TIR'!$D$18)*(1-N280)))</f>
        <v>39631.4307830424</v>
      </c>
      <c r="P280" s="16">
        <f ca="1" t="shared" si="2088"/>
        <v>0.176284761337091</v>
      </c>
      <c r="Q280" s="18">
        <f ca="1">IF(P280&lt;=('Ejercicio 3 - TIR'!$D$22-'Ejercicio 3 - TIR'!$C$22)/('Ejercicio 3 - TIR'!$E$22-'Ejercicio 3 - TIR'!$C$22),'Ejercicio 3 - TIR'!$C$22+SQRT(('Ejercicio 3 - TIR'!$E$22-'Ejercicio 3 - TIR'!$C$22)*('Ejercicio 3 - TIR'!$D$22-'Ejercicio 3 - TIR'!$C$22)*P280),'Ejercicio 3 - TIR'!$E$22-SQRT(('Ejercicio 3 - TIR'!$E$22-'Ejercicio 3 - TIR'!$C$22)*('Ejercicio 3 - TIR'!$E$22-'Ejercicio 3 - TIR'!$D$22)*(1-P280)))</f>
        <v>0.137813269503569</v>
      </c>
      <c r="R280" s="16">
        <f ca="1" t="shared" si="2088"/>
        <v>0.812939921595111</v>
      </c>
      <c r="S280" s="18">
        <f ca="1">IF(R280&lt;=('Ejercicio 3 - TIR'!$D$23-'Ejercicio 3 - TIR'!$C$23)/('Ejercicio 3 - TIR'!$E$23-'Ejercicio 3 - TIR'!$C$23),'Ejercicio 3 - TIR'!$C$23+SQRT(('Ejercicio 3 - TIR'!$E$23-'Ejercicio 3 - TIR'!$C$23)*('Ejercicio 3 - TIR'!$D$23-'Ejercicio 3 - TIR'!$C$23)*R280),'Ejercicio 3 - TIR'!$E$23-SQRT(('Ejercicio 3 - TIR'!$E$23-'Ejercicio 3 - TIR'!$C$23)*('Ejercicio 3 - TIR'!$E$23-'Ejercicio 3 - TIR'!$D$23)*(1-R280)))</f>
        <v>0.161650391254068</v>
      </c>
      <c r="T280" s="16">
        <f ca="1" t="shared" ref="T280:X280" si="2089">RAND()</f>
        <v>0.0249020154371149</v>
      </c>
      <c r="U280" s="18">
        <f ca="1">IF(T280&lt;=('Ejercicio 3 - TIR'!$D$24-'Ejercicio 3 - TIR'!$C$24)/('Ejercicio 3 - TIR'!$E$24-'Ejercicio 3 - TIR'!$C$24),'Ejercicio 3 - TIR'!$C$24+SQRT(('Ejercicio 3 - TIR'!$E$24-'Ejercicio 3 - TIR'!$C$24)*('Ejercicio 3 - TIR'!$D$24-'Ejercicio 3 - TIR'!$C$24)*T280),'Ejercicio 3 - TIR'!$E$24-SQRT(('Ejercicio 3 - TIR'!$E$24-'Ejercicio 3 - TIR'!$C$24)*('Ejercicio 3 - TIR'!$E$24-'Ejercicio 3 - TIR'!$D$24)*(1-T280)))</f>
        <v>0.157231475120468</v>
      </c>
      <c r="V280" s="16">
        <f ca="1" t="shared" si="2089"/>
        <v>0.618776933467539</v>
      </c>
      <c r="W280" s="18">
        <f ca="1">IF(V280&lt;=('Ejercicio 3 - TIR'!$D$25-'Ejercicio 3 - TIR'!$C$25)/('Ejercicio 3 - TIR'!$E$25-'Ejercicio 3 - TIR'!$C$25),'Ejercicio 3 - TIR'!$C$25+SQRT(('Ejercicio 3 - TIR'!$E$25-'Ejercicio 3 - TIR'!$C$25)*('Ejercicio 3 - TIR'!$D$25-'Ejercicio 3 - TIR'!$C$25)*V280),'Ejercicio 3 - TIR'!$E$25-SQRT(('Ejercicio 3 - TIR'!$E$25-'Ejercicio 3 - TIR'!$C$25)*('Ejercicio 3 - TIR'!$E$25-'Ejercicio 3 - TIR'!$D$25)*(1-V280)))</f>
        <v>0.213472192334283</v>
      </c>
      <c r="X280" s="16">
        <f ca="1" t="shared" si="2089"/>
        <v>0.472254513919016</v>
      </c>
      <c r="Y280" s="18">
        <f ca="1">IF(X280&lt;=('Ejercicio 3 - TIR'!$D$26-'Ejercicio 3 - TIR'!$C$26)/('Ejercicio 3 - TIR'!$E$26-'Ejercicio 3 - TIR'!$C$26),'Ejercicio 3 - TIR'!$C$26+SQRT(('Ejercicio 3 - TIR'!$E$26-'Ejercicio 3 - TIR'!$C$26)*('Ejercicio 3 - TIR'!$D$26-'Ejercicio 3 - TIR'!$C$26)*X280),'Ejercicio 3 - TIR'!$E$26-SQRT(('Ejercicio 3 - TIR'!$E$26-'Ejercicio 3 - TIR'!$C$26)*('Ejercicio 3 - TIR'!$E$26-'Ejercicio 3 - TIR'!$D$26)*(1-X280)))</f>
        <v>0.226616241937858</v>
      </c>
      <c r="Z280" s="16">
        <f ca="1" t="shared" si="1908"/>
        <v>1.13781326950357</v>
      </c>
      <c r="AA280" s="16">
        <f ca="1" t="shared" si="1909"/>
        <v>1.32174122969289</v>
      </c>
      <c r="AB280" s="16">
        <f ca="1" t="shared" si="1910"/>
        <v>1.52956055296504</v>
      </c>
      <c r="AC280" s="16">
        <f ca="1" t="shared" si="1911"/>
        <v>1.85607919751453</v>
      </c>
      <c r="AD280" s="16">
        <f ca="1" t="shared" si="1912"/>
        <v>2.27669688999431</v>
      </c>
      <c r="AE280" s="15">
        <f ca="1" t="shared" si="1913"/>
        <v>4583.64123182483</v>
      </c>
      <c r="AF280" s="15">
        <f ca="1" t="shared" si="1914"/>
        <v>5324.58863031759</v>
      </c>
      <c r="AG280" s="15">
        <f ca="1" t="shared" si="1915"/>
        <v>6161.78155507209</v>
      </c>
      <c r="AH280" s="15">
        <f ca="1" t="shared" si="1916"/>
        <v>7477.15057231828</v>
      </c>
      <c r="AI280" s="15">
        <f ca="1" t="shared" si="1917"/>
        <v>9171.59433542055</v>
      </c>
      <c r="AJ280" s="17">
        <f ca="1" t="shared" si="1918"/>
        <v>41645.7138561048</v>
      </c>
      <c r="AK280" s="17">
        <f ca="1" t="shared" si="1919"/>
        <v>53374.5499098521</v>
      </c>
      <c r="AL280" s="17">
        <f ca="1" t="shared" si="1920"/>
        <v>53426.1485886586</v>
      </c>
      <c r="AM280" s="17">
        <f ca="1" t="shared" si="1921"/>
        <v>75360.2903616557</v>
      </c>
      <c r="AN280" s="17">
        <f ca="1" t="shared" si="1922"/>
        <v>90228.7552097773</v>
      </c>
      <c r="AO280" s="17">
        <f ca="1">C280/'Ejercicio 3 - TIR'!$D$7</f>
        <v>13495.6182942791</v>
      </c>
      <c r="AP280" s="17">
        <f ca="1" t="shared" si="1923"/>
        <v>28150.0955618256</v>
      </c>
      <c r="AQ280" s="17">
        <f ca="1" t="shared" si="1924"/>
        <v>39878.931615573</v>
      </c>
      <c r="AR280" s="17">
        <f ca="1" t="shared" si="1925"/>
        <v>39930.5302943795</v>
      </c>
      <c r="AS280" s="17">
        <f ca="1" t="shared" si="1926"/>
        <v>61864.6720673766</v>
      </c>
      <c r="AT280" s="17">
        <f ca="1" t="shared" si="1927"/>
        <v>76733.1369154982</v>
      </c>
      <c r="AU280" s="17">
        <f ca="1">AP280*'Ejercicio 3 - TIR'!$D$5</f>
        <v>14075.0477809128</v>
      </c>
      <c r="AV280" s="17">
        <f ca="1">AQ280*'Ejercicio 3 - TIR'!$D$5</f>
        <v>19939.4658077865</v>
      </c>
      <c r="AW280" s="17">
        <f ca="1">AR280*'Ejercicio 3 - TIR'!$D$5</f>
        <v>19965.2651471897</v>
      </c>
      <c r="AX280" s="17">
        <f ca="1">AS280*'Ejercicio 3 - TIR'!$D$5</f>
        <v>30932.3360336883</v>
      </c>
      <c r="AY280" s="17">
        <f ca="1">AT280*'Ejercicio 3 - TIR'!$D$5</f>
        <v>38366.5684577491</v>
      </c>
      <c r="AZ280" s="17">
        <f ca="1" t="shared" ref="AZ280:BD280" si="2090">AJ280-AU280-AE280</f>
        <v>22987.0248433671</v>
      </c>
      <c r="BA280" s="17">
        <f ca="1" t="shared" si="2090"/>
        <v>28110.495471748</v>
      </c>
      <c r="BB280" s="17">
        <f ca="1" t="shared" si="2090"/>
        <v>27299.1018863968</v>
      </c>
      <c r="BC280" s="17">
        <f ca="1" t="shared" si="2090"/>
        <v>36950.8037556492</v>
      </c>
      <c r="BD280" s="17">
        <f ca="1" t="shared" si="2090"/>
        <v>42690.5924166077</v>
      </c>
      <c r="BE280" s="17">
        <f ca="1" t="shared" ref="BE280:BI280" si="2091">AZ280/Z280</f>
        <v>20202.8095993259</v>
      </c>
      <c r="BF280" s="17">
        <f ca="1" t="shared" si="2091"/>
        <v>21267.7752953803</v>
      </c>
      <c r="BG280" s="17">
        <f ca="1" t="shared" si="2091"/>
        <v>17847.6764672557</v>
      </c>
      <c r="BH280" s="17">
        <f ca="1" t="shared" si="2091"/>
        <v>19907.9887351412</v>
      </c>
      <c r="BI280" s="17">
        <f ca="1" t="shared" si="2091"/>
        <v>18751.1093831706</v>
      </c>
      <c r="BJ280" s="17">
        <f ca="1" t="shared" si="1930"/>
        <v>75722.4741487977</v>
      </c>
      <c r="BK280" s="17">
        <f ca="1" t="shared" si="1931"/>
        <v>30725.4321991356</v>
      </c>
      <c r="BL280" s="17">
        <f ca="1" t="shared" si="1932"/>
        <v>106447.906347933</v>
      </c>
      <c r="BM280" s="17">
        <f ca="1">BK280*'Ejercicio 3 - TIR'!$D$5</f>
        <v>15362.7160995678</v>
      </c>
      <c r="BN280" s="17">
        <f ca="1" t="shared" si="1933"/>
        <v>91085.1902483655</v>
      </c>
      <c r="BO280" s="17">
        <f ca="1" t="shared" si="1934"/>
        <v>40007.6051619648</v>
      </c>
      <c r="BP280" s="17">
        <f ca="1" t="shared" si="1935"/>
        <v>-100737.887486221</v>
      </c>
      <c r="BQ280" s="17">
        <f ca="1" t="shared" ref="BQ280:BT280" si="2092">BE280</f>
        <v>20202.8095993259</v>
      </c>
      <c r="BR280" s="17">
        <f ca="1" t="shared" si="2092"/>
        <v>21267.7752953803</v>
      </c>
      <c r="BS280" s="17">
        <f ca="1" t="shared" si="2092"/>
        <v>17847.6764672557</v>
      </c>
      <c r="BT280" s="17">
        <f ca="1" t="shared" si="2092"/>
        <v>19907.9887351412</v>
      </c>
      <c r="BU280" s="17">
        <f ca="1" t="shared" si="1937"/>
        <v>58758.7145451355</v>
      </c>
      <c r="BV280" s="19">
        <f ca="1" t="shared" si="1938"/>
        <v>9.57039604015948</v>
      </c>
    </row>
    <row r="281" ht="15" customHeight="1" spans="1:74">
      <c r="A281" s="15">
        <v>280</v>
      </c>
      <c r="B281" s="16">
        <f ca="1" t="shared" ref="B281:F281" si="2093">RAND()</f>
        <v>0.214162571869645</v>
      </c>
      <c r="C281" s="17">
        <f ca="1">IF(B281&lt;=('Ejercicio 3 - TIR'!$D$13-'Ejercicio 3 - TIR'!$C$13)/('Ejercicio 3 - TIR'!$E$13-'Ejercicio 3 - TIR'!$C$13),'Ejercicio 3 - TIR'!$C$13+SQRT(('Ejercicio 3 - TIR'!$E$13-'Ejercicio 3 - TIR'!$C$13)*('Ejercicio 3 - TIR'!$D$13-'Ejercicio 3 - TIR'!$C$13)*B281),'Ejercicio 3 - TIR'!$E$13-SQRT(('Ejercicio 3 - TIR'!$E$13-'Ejercicio 3 - TIR'!$C$13)*('Ejercicio 3 - TIR'!$E$13-'Ejercicio 3 - TIR'!$D$13)*(1-B281)))</f>
        <v>69255.5404352128</v>
      </c>
      <c r="D281" s="16">
        <f ca="1" t="shared" si="2093"/>
        <v>0.977406228386386</v>
      </c>
      <c r="E281" s="17">
        <f ca="1">IF(D281&lt;=('Ejercicio 3 - TIR'!$D$14-'Ejercicio 3 - TIR'!$C$14)/('Ejercicio 3 - TIR'!$E$14-'Ejercicio 3 - TIR'!$C$14),'Ejercicio 3 - TIR'!$C$14+SQRT(('Ejercicio 3 - TIR'!$E$14-'Ejercicio 3 - TIR'!$C$14)*('Ejercicio 3 - TIR'!$D$14-'Ejercicio 3 - TIR'!$C$14)*D281),'Ejercicio 3 - TIR'!$E$14-SQRT(('Ejercicio 3 - TIR'!$E$14-'Ejercicio 3 - TIR'!$C$14)*('Ejercicio 3 - TIR'!$E$14-'Ejercicio 3 - TIR'!$D$14)*(1-D281)))</f>
        <v>38159.0584631656</v>
      </c>
      <c r="F281" s="16">
        <f ca="1" t="shared" si="2093"/>
        <v>0.524569377107757</v>
      </c>
      <c r="G281" s="17">
        <f ca="1">IF(F281&lt;=('Ejercicio 3 - TIR'!$D$18-'Ejercicio 3 - TIR'!$C$18)/('Ejercicio 3 - TIR'!$E$18-'Ejercicio 3 - TIR'!$C$18),'Ejercicio 3 - TIR'!$C$18+SQRT(('Ejercicio 3 - TIR'!$E$18-'Ejercicio 3 - TIR'!$C$18)*('Ejercicio 3 - TIR'!$D$18-'Ejercicio 3 - TIR'!$C$18)*F281),'Ejercicio 3 - TIR'!$E$18-SQRT(('Ejercicio 3 - TIR'!$E$18-'Ejercicio 3 - TIR'!$C$18)*('Ejercicio 3 - TIR'!$E$18-'Ejercicio 3 - TIR'!$D$18)*(1-F281)))</f>
        <v>38870.4795003519</v>
      </c>
      <c r="H281" s="16">
        <f ca="1" t="shared" ref="H281:L281" si="2094">RAND()</f>
        <v>0.838326396359792</v>
      </c>
      <c r="I281" s="17">
        <f ca="1">IF(H281&lt;=('Ejercicio 3 - TIR'!$D$18-'Ejercicio 3 - TIR'!$C$18)/('Ejercicio 3 - TIR'!$E$18-'Ejercicio 3 - TIR'!$C$18),'Ejercicio 3 - TIR'!$C$18+SQRT(('Ejercicio 3 - TIR'!$E$18-'Ejercicio 3 - TIR'!$C$18)*('Ejercicio 3 - TIR'!$D$18-'Ejercicio 3 - TIR'!$C$18)*H281),'Ejercicio 3 - TIR'!$E$18-SQRT(('Ejercicio 3 - TIR'!$E$18-'Ejercicio 3 - TIR'!$C$18)*('Ejercicio 3 - TIR'!$E$18-'Ejercicio 3 - TIR'!$D$18)*(1-H281)))</f>
        <v>41517.8282246541</v>
      </c>
      <c r="J281" s="16">
        <f ca="1" t="shared" si="2094"/>
        <v>0.258773439869659</v>
      </c>
      <c r="K281" s="17">
        <f ca="1">IF(J281&lt;=('Ejercicio 3 - TIR'!$D$18-'Ejercicio 3 - TIR'!$C$18)/('Ejercicio 3 - TIR'!$E$18-'Ejercicio 3 - TIR'!$C$18),'Ejercicio 3 - TIR'!$C$18+SQRT(('Ejercicio 3 - TIR'!$E$18-'Ejercicio 3 - TIR'!$C$18)*('Ejercicio 3 - TIR'!$D$18-'Ejercicio 3 - TIR'!$C$18)*J281),'Ejercicio 3 - TIR'!$E$18-SQRT(('Ejercicio 3 - TIR'!$E$18-'Ejercicio 3 - TIR'!$C$18)*('Ejercicio 3 - TIR'!$E$18-'Ejercicio 3 - TIR'!$D$18)*(1-J281)))</f>
        <v>36230.2500736687</v>
      </c>
      <c r="L281" s="16">
        <f ca="1" t="shared" si="2094"/>
        <v>0.615052899590795</v>
      </c>
      <c r="M281" s="17">
        <f ca="1">IF(L281&lt;=('Ejercicio 3 - TIR'!$D$18-'Ejercicio 3 - TIR'!$C$18)/('Ejercicio 3 - TIR'!$E$18-'Ejercicio 3 - TIR'!$C$18),'Ejercicio 3 - TIR'!$C$18+SQRT(('Ejercicio 3 - TIR'!$E$18-'Ejercicio 3 - TIR'!$C$18)*('Ejercicio 3 - TIR'!$D$18-'Ejercicio 3 - TIR'!$C$18)*L281),'Ejercicio 3 - TIR'!$E$18-SQRT(('Ejercicio 3 - TIR'!$E$18-'Ejercicio 3 - TIR'!$C$18)*('Ejercicio 3 - TIR'!$E$18-'Ejercicio 3 - TIR'!$D$18)*(1-L281)))</f>
        <v>39605.0994236717</v>
      </c>
      <c r="N281" s="16">
        <f ca="1" t="shared" ref="N281:R281" si="2095">RAND()</f>
        <v>0.890719095468362</v>
      </c>
      <c r="O281" s="17">
        <f ca="1">IF(N281&lt;=('Ejercicio 3 - TIR'!$D$18-'Ejercicio 3 - TIR'!$C$18)/('Ejercicio 3 - TIR'!$E$18-'Ejercicio 3 - TIR'!$C$18),'Ejercicio 3 - TIR'!$C$18+SQRT(('Ejercicio 3 - TIR'!$E$18-'Ejercicio 3 - TIR'!$C$18)*('Ejercicio 3 - TIR'!$D$18-'Ejercicio 3 - TIR'!$C$18)*N281),'Ejercicio 3 - TIR'!$E$18-SQRT(('Ejercicio 3 - TIR'!$E$18-'Ejercicio 3 - TIR'!$C$18)*('Ejercicio 3 - TIR'!$E$18-'Ejercicio 3 - TIR'!$D$18)*(1-N281)))</f>
        <v>42137.1224546144</v>
      </c>
      <c r="P281" s="16">
        <f ca="1" t="shared" si="2095"/>
        <v>0.62930851977186</v>
      </c>
      <c r="Q281" s="18">
        <f ca="1">IF(P281&lt;=('Ejercicio 3 - TIR'!$D$22-'Ejercicio 3 - TIR'!$C$22)/('Ejercicio 3 - TIR'!$E$22-'Ejercicio 3 - TIR'!$C$22),'Ejercicio 3 - TIR'!$C$22+SQRT(('Ejercicio 3 - TIR'!$E$22-'Ejercicio 3 - TIR'!$C$22)*('Ejercicio 3 - TIR'!$D$22-'Ejercicio 3 - TIR'!$C$22)*P281),'Ejercicio 3 - TIR'!$E$22-SQRT(('Ejercicio 3 - TIR'!$E$22-'Ejercicio 3 - TIR'!$C$22)*('Ejercicio 3 - TIR'!$E$22-'Ejercicio 3 - TIR'!$D$22)*(1-P281)))</f>
        <v>0.154168920572097</v>
      </c>
      <c r="R281" s="16">
        <f ca="1" t="shared" si="2095"/>
        <v>0.672054825655193</v>
      </c>
      <c r="S281" s="18">
        <f ca="1">IF(R281&lt;=('Ejercicio 3 - TIR'!$D$23-'Ejercicio 3 - TIR'!$C$23)/('Ejercicio 3 - TIR'!$E$23-'Ejercicio 3 - TIR'!$C$23),'Ejercicio 3 - TIR'!$C$23+SQRT(('Ejercicio 3 - TIR'!$E$23-'Ejercicio 3 - TIR'!$C$23)*('Ejercicio 3 - TIR'!$D$23-'Ejercicio 3 - TIR'!$C$23)*R281),'Ejercicio 3 - TIR'!$E$23-SQRT(('Ejercicio 3 - TIR'!$E$23-'Ejercicio 3 - TIR'!$C$23)*('Ejercicio 3 - TIR'!$E$23-'Ejercicio 3 - TIR'!$D$23)*(1-R281)))</f>
        <v>0.155703882741873</v>
      </c>
      <c r="T281" s="16">
        <f ca="1" t="shared" ref="T281:X281" si="2096">RAND()</f>
        <v>0.952374173675017</v>
      </c>
      <c r="U281" s="18">
        <f ca="1">IF(T281&lt;=('Ejercicio 3 - TIR'!$D$24-'Ejercicio 3 - TIR'!$C$24)/('Ejercicio 3 - TIR'!$E$24-'Ejercicio 3 - TIR'!$C$24),'Ejercicio 3 - TIR'!$C$24+SQRT(('Ejercicio 3 - TIR'!$E$24-'Ejercicio 3 - TIR'!$C$24)*('Ejercicio 3 - TIR'!$D$24-'Ejercicio 3 - TIR'!$C$24)*T281),'Ejercicio 3 - TIR'!$E$24-SQRT(('Ejercicio 3 - TIR'!$E$24-'Ejercicio 3 - TIR'!$C$24)*('Ejercicio 3 - TIR'!$E$24-'Ejercicio 3 - TIR'!$D$24)*(1-T281)))</f>
        <v>0.208452172771038</v>
      </c>
      <c r="V281" s="16">
        <f ca="1" t="shared" si="2096"/>
        <v>0.373874237218663</v>
      </c>
      <c r="W281" s="18">
        <f ca="1">IF(V281&lt;=('Ejercicio 3 - TIR'!$D$25-'Ejercicio 3 - TIR'!$C$25)/('Ejercicio 3 - TIR'!$E$25-'Ejercicio 3 - TIR'!$C$25),'Ejercicio 3 - TIR'!$C$25+SQRT(('Ejercicio 3 - TIR'!$E$25-'Ejercicio 3 - TIR'!$C$25)*('Ejercicio 3 - TIR'!$D$25-'Ejercicio 3 - TIR'!$C$25)*V281),'Ejercicio 3 - TIR'!$E$25-SQRT(('Ejercicio 3 - TIR'!$E$25-'Ejercicio 3 - TIR'!$C$25)*('Ejercicio 3 - TIR'!$E$25-'Ejercicio 3 - TIR'!$D$25)*(1-V281)))</f>
        <v>0.203187179429833</v>
      </c>
      <c r="X281" s="16">
        <f ca="1" t="shared" si="2096"/>
        <v>0.114581314162737</v>
      </c>
      <c r="Y281" s="18">
        <f ca="1">IF(X281&lt;=('Ejercicio 3 - TIR'!$D$26-'Ejercicio 3 - TIR'!$C$26)/('Ejercicio 3 - TIR'!$E$26-'Ejercicio 3 - TIR'!$C$26),'Ejercicio 3 - TIR'!$C$26+SQRT(('Ejercicio 3 - TIR'!$E$26-'Ejercicio 3 - TIR'!$C$26)*('Ejercicio 3 - TIR'!$D$26-'Ejercicio 3 - TIR'!$C$26)*X281),'Ejercicio 3 - TIR'!$E$26-SQRT(('Ejercicio 3 - TIR'!$E$26-'Ejercicio 3 - TIR'!$C$26)*('Ejercicio 3 - TIR'!$E$26-'Ejercicio 3 - TIR'!$D$26)*(1-X281)))</f>
        <v>0.207588904122753</v>
      </c>
      <c r="Z281" s="16">
        <f ca="1" t="shared" si="1908"/>
        <v>1.1541689205721</v>
      </c>
      <c r="AA281" s="16">
        <f ca="1" t="shared" si="1909"/>
        <v>1.33387750284517</v>
      </c>
      <c r="AB281" s="16">
        <f ca="1" t="shared" si="1910"/>
        <v>1.61192716652365</v>
      </c>
      <c r="AC281" s="16">
        <f ca="1" t="shared" si="1911"/>
        <v>1.93945010093591</v>
      </c>
      <c r="AD281" s="16">
        <f ca="1" t="shared" si="1912"/>
        <v>2.34205842198996</v>
      </c>
      <c r="AE281" s="15">
        <f ca="1" t="shared" si="1913"/>
        <v>5882.94085331377</v>
      </c>
      <c r="AF281" s="15">
        <f ca="1" t="shared" si="1914"/>
        <v>6798.93758611551</v>
      </c>
      <c r="AG281" s="15">
        <f ca="1" t="shared" si="1915"/>
        <v>8216.19089847597</v>
      </c>
      <c r="AH281" s="15">
        <f ca="1" t="shared" si="1916"/>
        <v>9885.61555279436</v>
      </c>
      <c r="AI281" s="15">
        <f ca="1" t="shared" si="1917"/>
        <v>11937.7596519778</v>
      </c>
      <c r="AJ281" s="17">
        <f ca="1" t="shared" si="1918"/>
        <v>44863.099367041</v>
      </c>
      <c r="AK281" s="17">
        <f ca="1" t="shared" si="1919"/>
        <v>55379.6970358563</v>
      </c>
      <c r="AL281" s="17">
        <f ca="1" t="shared" si="1920"/>
        <v>58400.5243436921</v>
      </c>
      <c r="AM281" s="17">
        <f ca="1" t="shared" si="1921"/>
        <v>76812.1140748171</v>
      </c>
      <c r="AN281" s="17">
        <f ca="1" t="shared" si="1922"/>
        <v>98687.6025232521</v>
      </c>
      <c r="AO281" s="17">
        <f ca="1">C281/'Ejercicio 3 - TIR'!$D$7</f>
        <v>13851.1080870426</v>
      </c>
      <c r="AP281" s="17">
        <f ca="1" t="shared" si="1923"/>
        <v>31011.9912799984</v>
      </c>
      <c r="AQ281" s="17">
        <f ca="1" t="shared" si="1924"/>
        <v>41528.5889488137</v>
      </c>
      <c r="AR281" s="17">
        <f ca="1" t="shared" si="1925"/>
        <v>44549.4162566495</v>
      </c>
      <c r="AS281" s="17">
        <f ca="1" t="shared" si="1926"/>
        <v>62961.0059877745</v>
      </c>
      <c r="AT281" s="17">
        <f ca="1" t="shared" si="1927"/>
        <v>84836.4944362095</v>
      </c>
      <c r="AU281" s="17">
        <f ca="1">AP281*'Ejercicio 3 - TIR'!$D$5</f>
        <v>15505.9956399992</v>
      </c>
      <c r="AV281" s="17">
        <f ca="1">AQ281*'Ejercicio 3 - TIR'!$D$5</f>
        <v>20764.2944744069</v>
      </c>
      <c r="AW281" s="17">
        <f ca="1">AR281*'Ejercicio 3 - TIR'!$D$5</f>
        <v>22274.7081283248</v>
      </c>
      <c r="AX281" s="17">
        <f ca="1">AS281*'Ejercicio 3 - TIR'!$D$5</f>
        <v>31480.5029938873</v>
      </c>
      <c r="AY281" s="17">
        <f ca="1">AT281*'Ejercicio 3 - TIR'!$D$5</f>
        <v>42418.2472181048</v>
      </c>
      <c r="AZ281" s="17">
        <f ca="1" t="shared" ref="AZ281:BD281" si="2097">AJ281-AU281-AE281</f>
        <v>23474.162873728</v>
      </c>
      <c r="BA281" s="17">
        <f ca="1" t="shared" si="2097"/>
        <v>27816.4649753339</v>
      </c>
      <c r="BB281" s="17">
        <f ca="1" t="shared" si="2097"/>
        <v>27909.6253168913</v>
      </c>
      <c r="BC281" s="17">
        <f ca="1" t="shared" si="2097"/>
        <v>35445.9955281354</v>
      </c>
      <c r="BD281" s="17">
        <f ca="1" t="shared" si="2097"/>
        <v>44331.5956531695</v>
      </c>
      <c r="BE281" s="17">
        <f ca="1" t="shared" ref="BE281:BI281" si="2098">AZ281/Z281</f>
        <v>20338.5851544957</v>
      </c>
      <c r="BF281" s="17">
        <f ca="1" t="shared" si="2098"/>
        <v>20853.8377144837</v>
      </c>
      <c r="BG281" s="17">
        <f ca="1" t="shared" si="2098"/>
        <v>17314.4456502228</v>
      </c>
      <c r="BH281" s="17">
        <f ca="1" t="shared" si="2098"/>
        <v>18276.3121933534</v>
      </c>
      <c r="BI281" s="17">
        <f ca="1" t="shared" si="2098"/>
        <v>18928.4755823907</v>
      </c>
      <c r="BJ281" s="17">
        <f ca="1" t="shared" si="1930"/>
        <v>89370.7442488644</v>
      </c>
      <c r="BK281" s="17">
        <f ca="1" t="shared" si="1931"/>
        <v>32440.1043491513</v>
      </c>
      <c r="BL281" s="17">
        <f ca="1" t="shared" si="1932"/>
        <v>121810.848598016</v>
      </c>
      <c r="BM281" s="17">
        <f ca="1">BK281*'Ejercicio 3 - TIR'!$D$5</f>
        <v>16220.0521745756</v>
      </c>
      <c r="BN281" s="17">
        <f ca="1" t="shared" si="1933"/>
        <v>105590.79642344</v>
      </c>
      <c r="BO281" s="17">
        <f ca="1" t="shared" si="1934"/>
        <v>45084.6125066869</v>
      </c>
      <c r="BP281" s="17">
        <f ca="1" t="shared" si="1935"/>
        <v>-107414.598898378</v>
      </c>
      <c r="BQ281" s="17">
        <f ca="1" t="shared" ref="BQ281:BT281" si="2099">BE281</f>
        <v>20338.5851544957</v>
      </c>
      <c r="BR281" s="17">
        <f ca="1" t="shared" si="2099"/>
        <v>20853.8377144837</v>
      </c>
      <c r="BS281" s="17">
        <f ca="1" t="shared" si="2099"/>
        <v>17314.4456502228</v>
      </c>
      <c r="BT281" s="17">
        <f ca="1" t="shared" si="2099"/>
        <v>18276.3121933534</v>
      </c>
      <c r="BU281" s="17">
        <f ca="1" t="shared" si="1937"/>
        <v>64013.0880890776</v>
      </c>
      <c r="BV281" s="19">
        <f ca="1" t="shared" si="1938"/>
        <v>8.01201528950564</v>
      </c>
    </row>
    <row r="282" ht="15" customHeight="1" spans="1:74">
      <c r="A282" s="15">
        <v>281</v>
      </c>
      <c r="B282" s="16">
        <f ca="1" t="shared" ref="B282:F282" si="2100">RAND()</f>
        <v>0.470686987090575</v>
      </c>
      <c r="C282" s="17">
        <f ca="1">IF(B282&lt;=('Ejercicio 3 - TIR'!$D$13-'Ejercicio 3 - TIR'!$C$13)/('Ejercicio 3 - TIR'!$E$13-'Ejercicio 3 - TIR'!$C$13),'Ejercicio 3 - TIR'!$C$13+SQRT(('Ejercicio 3 - TIR'!$E$13-'Ejercicio 3 - TIR'!$C$13)*('Ejercicio 3 - TIR'!$D$13-'Ejercicio 3 - TIR'!$C$13)*B282),'Ejercicio 3 - TIR'!$E$13-SQRT(('Ejercicio 3 - TIR'!$E$13-'Ejercicio 3 - TIR'!$C$13)*('Ejercicio 3 - TIR'!$E$13-'Ejercicio 3 - TIR'!$D$13)*(1-B282)))</f>
        <v>74797.309360084</v>
      </c>
      <c r="D282" s="16">
        <f ca="1" t="shared" si="2100"/>
        <v>0.776604827850258</v>
      </c>
      <c r="E282" s="17">
        <f ca="1">IF(D282&lt;=('Ejercicio 3 - TIR'!$D$14-'Ejercicio 3 - TIR'!$C$14)/('Ejercicio 3 - TIR'!$E$14-'Ejercicio 3 - TIR'!$C$14),'Ejercicio 3 - TIR'!$C$14+SQRT(('Ejercicio 3 - TIR'!$E$14-'Ejercicio 3 - TIR'!$C$14)*('Ejercicio 3 - TIR'!$D$14-'Ejercicio 3 - TIR'!$C$14)*D282),'Ejercicio 3 - TIR'!$E$14-SQRT(('Ejercicio 3 - TIR'!$E$14-'Ejercicio 3 - TIR'!$C$14)*('Ejercicio 3 - TIR'!$E$14-'Ejercicio 3 - TIR'!$D$14)*(1-D282)))</f>
        <v>34211.2802950513</v>
      </c>
      <c r="F282" s="16">
        <f ca="1" t="shared" si="2100"/>
        <v>0.841518192810989</v>
      </c>
      <c r="G282" s="17">
        <f ca="1">IF(F282&lt;=('Ejercicio 3 - TIR'!$D$18-'Ejercicio 3 - TIR'!$C$18)/('Ejercicio 3 - TIR'!$E$18-'Ejercicio 3 - TIR'!$C$18),'Ejercicio 3 - TIR'!$C$18+SQRT(('Ejercicio 3 - TIR'!$E$18-'Ejercicio 3 - TIR'!$C$18)*('Ejercicio 3 - TIR'!$D$18-'Ejercicio 3 - TIR'!$C$18)*F282),'Ejercicio 3 - TIR'!$E$18-SQRT(('Ejercicio 3 - TIR'!$E$18-'Ejercicio 3 - TIR'!$C$18)*('Ejercicio 3 - TIR'!$E$18-'Ejercicio 3 - TIR'!$D$18)*(1-F282)))</f>
        <v>41552.3724767348</v>
      </c>
      <c r="H282" s="16">
        <f ca="1" t="shared" ref="H282:L282" si="2101">RAND()</f>
        <v>0.643535974509234</v>
      </c>
      <c r="I282" s="17">
        <f ca="1">IF(H282&lt;=('Ejercicio 3 - TIR'!$D$18-'Ejercicio 3 - TIR'!$C$18)/('Ejercicio 3 - TIR'!$E$18-'Ejercicio 3 - TIR'!$C$18),'Ejercicio 3 - TIR'!$C$18+SQRT(('Ejercicio 3 - TIR'!$E$18-'Ejercicio 3 - TIR'!$C$18)*('Ejercicio 3 - TIR'!$D$18-'Ejercicio 3 - TIR'!$C$18)*H282),'Ejercicio 3 - TIR'!$E$18-SQRT(('Ejercicio 3 - TIR'!$E$18-'Ejercicio 3 - TIR'!$C$18)*('Ejercicio 3 - TIR'!$E$18-'Ejercicio 3 - TIR'!$D$18)*(1-H282)))</f>
        <v>39824.9883550254</v>
      </c>
      <c r="J282" s="16">
        <f ca="1" t="shared" si="2101"/>
        <v>0.93548429539237</v>
      </c>
      <c r="K282" s="17">
        <f ca="1">IF(J282&lt;=('Ejercicio 3 - TIR'!$D$18-'Ejercicio 3 - TIR'!$C$18)/('Ejercicio 3 - TIR'!$E$18-'Ejercicio 3 - TIR'!$C$18),'Ejercicio 3 - TIR'!$C$18+SQRT(('Ejercicio 3 - TIR'!$E$18-'Ejercicio 3 - TIR'!$C$18)*('Ejercicio 3 - TIR'!$D$18-'Ejercicio 3 - TIR'!$C$18)*J282),'Ejercicio 3 - TIR'!$E$18-SQRT(('Ejercicio 3 - TIR'!$E$18-'Ejercicio 3 - TIR'!$C$18)*('Ejercicio 3 - TIR'!$E$18-'Ejercicio 3 - TIR'!$D$18)*(1-J282)))</f>
        <v>42800.3005101668</v>
      </c>
      <c r="L282" s="16">
        <f ca="1" t="shared" si="2101"/>
        <v>0.16737573270368</v>
      </c>
      <c r="M282" s="17">
        <f ca="1">IF(L282&lt;=('Ejercicio 3 - TIR'!$D$18-'Ejercicio 3 - TIR'!$C$18)/('Ejercicio 3 - TIR'!$E$18-'Ejercicio 3 - TIR'!$C$18),'Ejercicio 3 - TIR'!$C$18+SQRT(('Ejercicio 3 - TIR'!$E$18-'Ejercicio 3 - TIR'!$C$18)*('Ejercicio 3 - TIR'!$D$18-'Ejercicio 3 - TIR'!$C$18)*L282),'Ejercicio 3 - TIR'!$E$18-SQRT(('Ejercicio 3 - TIR'!$E$18-'Ejercicio 3 - TIR'!$C$18)*('Ejercicio 3 - TIR'!$E$18-'Ejercicio 3 - TIR'!$D$18)*(1-L282)))</f>
        <v>35010.6247021257</v>
      </c>
      <c r="N282" s="16">
        <f ca="1" t="shared" ref="N282:R282" si="2102">RAND()</f>
        <v>0.518013054021663</v>
      </c>
      <c r="O282" s="17">
        <f ca="1">IF(N282&lt;=('Ejercicio 3 - TIR'!$D$18-'Ejercicio 3 - TIR'!$C$18)/('Ejercicio 3 - TIR'!$E$18-'Ejercicio 3 - TIR'!$C$18),'Ejercicio 3 - TIR'!$C$18+SQRT(('Ejercicio 3 - TIR'!$E$18-'Ejercicio 3 - TIR'!$C$18)*('Ejercicio 3 - TIR'!$D$18-'Ejercicio 3 - TIR'!$C$18)*N282),'Ejercicio 3 - TIR'!$E$18-SQRT(('Ejercicio 3 - TIR'!$E$18-'Ejercicio 3 - TIR'!$C$18)*('Ejercicio 3 - TIR'!$E$18-'Ejercicio 3 - TIR'!$D$18)*(1-N282)))</f>
        <v>38814.8714172839</v>
      </c>
      <c r="P282" s="16">
        <f ca="1" t="shared" si="2102"/>
        <v>0.848149953655676</v>
      </c>
      <c r="Q282" s="18">
        <f ca="1">IF(P282&lt;=('Ejercicio 3 - TIR'!$D$22-'Ejercicio 3 - TIR'!$C$22)/('Ejercicio 3 - TIR'!$E$22-'Ejercicio 3 - TIR'!$C$22),'Ejercicio 3 - TIR'!$C$22+SQRT(('Ejercicio 3 - TIR'!$E$22-'Ejercicio 3 - TIR'!$C$22)*('Ejercicio 3 - TIR'!$D$22-'Ejercicio 3 - TIR'!$C$22)*P282),'Ejercicio 3 - TIR'!$E$22-SQRT(('Ejercicio 3 - TIR'!$E$22-'Ejercicio 3 - TIR'!$C$22)*('Ejercicio 3 - TIR'!$E$22-'Ejercicio 3 - TIR'!$D$22)*(1-P282)))</f>
        <v>0.163467302596981</v>
      </c>
      <c r="R282" s="16">
        <f ca="1" t="shared" si="2102"/>
        <v>0.998960936100878</v>
      </c>
      <c r="S282" s="18">
        <f ca="1">IF(R282&lt;=('Ejercicio 3 - TIR'!$D$23-'Ejercicio 3 - TIR'!$C$23)/('Ejercicio 3 - TIR'!$E$23-'Ejercicio 3 - TIR'!$C$23),'Ejercicio 3 - TIR'!$C$23+SQRT(('Ejercicio 3 - TIR'!$E$23-'Ejercicio 3 - TIR'!$C$23)*('Ejercicio 3 - TIR'!$D$23-'Ejercicio 3 - TIR'!$C$23)*R282),'Ejercicio 3 - TIR'!$E$23-SQRT(('Ejercicio 3 - TIR'!$E$23-'Ejercicio 3 - TIR'!$C$23)*('Ejercicio 3 - TIR'!$E$23-'Ejercicio 3 - TIR'!$D$23)*(1-R282)))</f>
        <v>0.178632405389591</v>
      </c>
      <c r="T282" s="16">
        <f ca="1" t="shared" ref="T282:X282" si="2103">RAND()</f>
        <v>0.756659045089979</v>
      </c>
      <c r="U282" s="18">
        <f ca="1">IF(T282&lt;=('Ejercicio 3 - TIR'!$D$24-'Ejercicio 3 - TIR'!$C$24)/('Ejercicio 3 - TIR'!$E$24-'Ejercicio 3 - TIR'!$C$24),'Ejercicio 3 - TIR'!$C$24+SQRT(('Ejercicio 3 - TIR'!$E$24-'Ejercicio 3 - TIR'!$C$24)*('Ejercicio 3 - TIR'!$D$24-'Ejercicio 3 - TIR'!$C$24)*T282),'Ejercicio 3 - TIR'!$E$24-SQRT(('Ejercicio 3 - TIR'!$E$24-'Ejercicio 3 - TIR'!$C$24)*('Ejercicio 3 - TIR'!$E$24-'Ejercicio 3 - TIR'!$D$24)*(1-T282)))</f>
        <v>0.193897228619396</v>
      </c>
      <c r="V282" s="16">
        <f ca="1" t="shared" si="2103"/>
        <v>0.59994730863125</v>
      </c>
      <c r="W282" s="18">
        <f ca="1">IF(V282&lt;=('Ejercicio 3 - TIR'!$D$25-'Ejercicio 3 - TIR'!$C$25)/('Ejercicio 3 - TIR'!$E$25-'Ejercicio 3 - TIR'!$C$25),'Ejercicio 3 - TIR'!$C$25+SQRT(('Ejercicio 3 - TIR'!$E$25-'Ejercicio 3 - TIR'!$C$25)*('Ejercicio 3 - TIR'!$D$25-'Ejercicio 3 - TIR'!$C$25)*V282),'Ejercicio 3 - TIR'!$E$25-SQRT(('Ejercicio 3 - TIR'!$E$25-'Ejercicio 3 - TIR'!$C$25)*('Ejercicio 3 - TIR'!$E$25-'Ejercicio 3 - TIR'!$D$25)*(1-V282)))</f>
        <v>0.2125809618003</v>
      </c>
      <c r="X282" s="16">
        <f ca="1" t="shared" si="2103"/>
        <v>0.157598396389929</v>
      </c>
      <c r="Y282" s="18">
        <f ca="1">IF(X282&lt;=('Ejercicio 3 - TIR'!$D$26-'Ejercicio 3 - TIR'!$C$26)/('Ejercicio 3 - TIR'!$E$26-'Ejercicio 3 - TIR'!$C$26),'Ejercicio 3 - TIR'!$C$26+SQRT(('Ejercicio 3 - TIR'!$E$26-'Ejercicio 3 - TIR'!$C$26)*('Ejercicio 3 - TIR'!$D$26-'Ejercicio 3 - TIR'!$C$26)*X282),'Ejercicio 3 - TIR'!$E$26-SQRT(('Ejercicio 3 - TIR'!$E$26-'Ejercicio 3 - TIR'!$C$26)*('Ejercicio 3 - TIR'!$E$26-'Ejercicio 3 - TIR'!$D$26)*(1-X282)))</f>
        <v>0.210628031177328</v>
      </c>
      <c r="Z282" s="16">
        <f ca="1" t="shared" si="1908"/>
        <v>1.16346730259698</v>
      </c>
      <c r="AA282" s="16">
        <f ca="1" t="shared" si="1909"/>
        <v>1.37130026545202</v>
      </c>
      <c r="AB282" s="16">
        <f ca="1" t="shared" si="1910"/>
        <v>1.63719158652821</v>
      </c>
      <c r="AC282" s="16">
        <f ca="1" t="shared" si="1911"/>
        <v>1.98522734864373</v>
      </c>
      <c r="AD282" s="16">
        <f ca="1" t="shared" si="1912"/>
        <v>2.40337187652795</v>
      </c>
      <c r="AE282" s="15">
        <f ca="1" t="shared" si="1913"/>
        <v>5592.42570822129</v>
      </c>
      <c r="AF282" s="15">
        <f ca="1" t="shared" si="1914"/>
        <v>6591.41416444345</v>
      </c>
      <c r="AG282" s="15">
        <f ca="1" t="shared" si="1915"/>
        <v>7869.47110361167</v>
      </c>
      <c r="AH282" s="15">
        <f ca="1" t="shared" si="1916"/>
        <v>9542.3708396771</v>
      </c>
      <c r="AI282" s="15">
        <f ca="1" t="shared" si="1917"/>
        <v>11552.2616224022</v>
      </c>
      <c r="AJ282" s="17">
        <f ca="1" t="shared" si="1918"/>
        <v>48344.8267220117</v>
      </c>
      <c r="AK282" s="17">
        <f ca="1" t="shared" si="1919"/>
        <v>54612.0171028699</v>
      </c>
      <c r="AL282" s="17">
        <f ca="1" t="shared" si="1920"/>
        <v>70072.2918961241</v>
      </c>
      <c r="AM282" s="17">
        <f ca="1" t="shared" si="1921"/>
        <v>69504.0496517617</v>
      </c>
      <c r="AN282" s="17">
        <f ca="1" t="shared" si="1922"/>
        <v>93286.5703553488</v>
      </c>
      <c r="AO282" s="17">
        <f ca="1">C282/'Ejercicio 3 - TIR'!$D$7</f>
        <v>14959.4618720168</v>
      </c>
      <c r="AP282" s="17">
        <f ca="1" t="shared" si="1923"/>
        <v>33385.3648499949</v>
      </c>
      <c r="AQ282" s="17">
        <f ca="1" t="shared" si="1924"/>
        <v>39652.5552308531</v>
      </c>
      <c r="AR282" s="17">
        <f ca="1" t="shared" si="1925"/>
        <v>55112.8300241073</v>
      </c>
      <c r="AS282" s="17">
        <f ca="1" t="shared" si="1926"/>
        <v>54544.5877797449</v>
      </c>
      <c r="AT282" s="17">
        <f ca="1" t="shared" si="1927"/>
        <v>78327.108483332</v>
      </c>
      <c r="AU282" s="17">
        <f ca="1">AP282*'Ejercicio 3 - TIR'!$D$5</f>
        <v>16692.6824249974</v>
      </c>
      <c r="AV282" s="17">
        <f ca="1">AQ282*'Ejercicio 3 - TIR'!$D$5</f>
        <v>19826.2776154266</v>
      </c>
      <c r="AW282" s="17">
        <f ca="1">AR282*'Ejercicio 3 - TIR'!$D$5</f>
        <v>27556.4150120537</v>
      </c>
      <c r="AX282" s="17">
        <f ca="1">AS282*'Ejercicio 3 - TIR'!$D$5</f>
        <v>27272.2938898725</v>
      </c>
      <c r="AY282" s="17">
        <f ca="1">AT282*'Ejercicio 3 - TIR'!$D$5</f>
        <v>39163.554241666</v>
      </c>
      <c r="AZ282" s="17">
        <f ca="1" t="shared" ref="AZ282:BD282" si="2104">AJ282-AU282-AE282</f>
        <v>26059.7185887929</v>
      </c>
      <c r="BA282" s="17">
        <f ca="1" t="shared" si="2104"/>
        <v>28194.3253229999</v>
      </c>
      <c r="BB282" s="17">
        <f ca="1" t="shared" si="2104"/>
        <v>34646.4057804588</v>
      </c>
      <c r="BC282" s="17">
        <f ca="1" t="shared" si="2104"/>
        <v>32689.3849222122</v>
      </c>
      <c r="BD282" s="17">
        <f ca="1" t="shared" si="2104"/>
        <v>42570.7544912806</v>
      </c>
      <c r="BE282" s="17">
        <f ca="1" t="shared" ref="BE282:BI282" si="2105">AZ282/Z282</f>
        <v>22398.3248438739</v>
      </c>
      <c r="BF282" s="17">
        <f ca="1" t="shared" si="2105"/>
        <v>20560.2857618541</v>
      </c>
      <c r="BG282" s="17">
        <f ca="1" t="shared" si="2105"/>
        <v>21162.0961563388</v>
      </c>
      <c r="BH282" s="17">
        <f ca="1" t="shared" si="2105"/>
        <v>16466.3180489352</v>
      </c>
      <c r="BI282" s="17">
        <f ca="1" t="shared" si="2105"/>
        <v>17712.9286179302</v>
      </c>
      <c r="BJ282" s="17">
        <f ca="1" t="shared" si="1930"/>
        <v>82222.4289211411</v>
      </c>
      <c r="BK282" s="17">
        <f ca="1" t="shared" si="1931"/>
        <v>35953.1499511973</v>
      </c>
      <c r="BL282" s="17">
        <f ca="1" t="shared" si="1932"/>
        <v>118175.578872338</v>
      </c>
      <c r="BM282" s="17">
        <f ca="1">BK282*'Ejercicio 3 - TIR'!$D$5</f>
        <v>17976.5749755987</v>
      </c>
      <c r="BN282" s="17">
        <f ca="1" t="shared" si="1933"/>
        <v>100199.00389674</v>
      </c>
      <c r="BO282" s="17">
        <f ca="1" t="shared" si="1934"/>
        <v>41691.0112310597</v>
      </c>
      <c r="BP282" s="17">
        <f ca="1" t="shared" si="1935"/>
        <v>-109008.589655135</v>
      </c>
      <c r="BQ282" s="17">
        <f ca="1" t="shared" ref="BQ282:BT282" si="2106">BE282</f>
        <v>22398.3248438739</v>
      </c>
      <c r="BR282" s="17">
        <f ca="1" t="shared" si="2106"/>
        <v>20560.2857618541</v>
      </c>
      <c r="BS282" s="17">
        <f ca="1" t="shared" si="2106"/>
        <v>21162.0961563388</v>
      </c>
      <c r="BT282" s="17">
        <f ca="1" t="shared" si="2106"/>
        <v>16466.3180489352</v>
      </c>
      <c r="BU282" s="17">
        <f ca="1" t="shared" si="1937"/>
        <v>59403.9398489899</v>
      </c>
      <c r="BV282" s="19">
        <f ca="1" t="shared" si="1938"/>
        <v>7.60711359985002</v>
      </c>
    </row>
    <row r="283" ht="15" customHeight="1" spans="1:74">
      <c r="A283" s="15">
        <v>282</v>
      </c>
      <c r="B283" s="16">
        <f ca="1" t="shared" ref="B283:F283" si="2107">RAND()</f>
        <v>0.661392227238861</v>
      </c>
      <c r="C283" s="17">
        <f ca="1">IF(B283&lt;=('Ejercicio 3 - TIR'!$D$13-'Ejercicio 3 - TIR'!$C$13)/('Ejercicio 3 - TIR'!$E$13-'Ejercicio 3 - TIR'!$C$13),'Ejercicio 3 - TIR'!$C$13+SQRT(('Ejercicio 3 - TIR'!$E$13-'Ejercicio 3 - TIR'!$C$13)*('Ejercicio 3 - TIR'!$D$13-'Ejercicio 3 - TIR'!$C$13)*B283),'Ejercicio 3 - TIR'!$E$13-SQRT(('Ejercicio 3 - TIR'!$E$13-'Ejercicio 3 - TIR'!$C$13)*('Ejercicio 3 - TIR'!$E$13-'Ejercicio 3 - TIR'!$D$13)*(1-B283)))</f>
        <v>79842.3878568575</v>
      </c>
      <c r="D283" s="16">
        <f ca="1" t="shared" si="2107"/>
        <v>0.392856641943315</v>
      </c>
      <c r="E283" s="17">
        <f ca="1">IF(D283&lt;=('Ejercicio 3 - TIR'!$D$14-'Ejercicio 3 - TIR'!$C$14)/('Ejercicio 3 - TIR'!$E$14-'Ejercicio 3 - TIR'!$C$14),'Ejercicio 3 - TIR'!$C$14+SQRT(('Ejercicio 3 - TIR'!$E$14-'Ejercicio 3 - TIR'!$C$14)*('Ejercicio 3 - TIR'!$D$14-'Ejercicio 3 - TIR'!$C$14)*D283),'Ejercicio 3 - TIR'!$E$14-SQRT(('Ejercicio 3 - TIR'!$E$14-'Ejercicio 3 - TIR'!$C$14)*('Ejercicio 3 - TIR'!$E$14-'Ejercicio 3 - TIR'!$D$14)*(1-D283)))</f>
        <v>30456.8609090875</v>
      </c>
      <c r="F283" s="16">
        <f ca="1" t="shared" si="2107"/>
        <v>0.963013035744335</v>
      </c>
      <c r="G283" s="17">
        <f ca="1">IF(F283&lt;=('Ejercicio 3 - TIR'!$D$18-'Ejercicio 3 - TIR'!$C$18)/('Ejercicio 3 - TIR'!$E$18-'Ejercicio 3 - TIR'!$C$18),'Ejercicio 3 - TIR'!$C$18+SQRT(('Ejercicio 3 - TIR'!$E$18-'Ejercicio 3 - TIR'!$C$18)*('Ejercicio 3 - TIR'!$D$18-'Ejercicio 3 - TIR'!$C$18)*F283),'Ejercicio 3 - TIR'!$E$18-SQRT(('Ejercicio 3 - TIR'!$E$18-'Ejercicio 3 - TIR'!$C$18)*('Ejercicio 3 - TIR'!$E$18-'Ejercicio 3 - TIR'!$D$18)*(1-F283)))</f>
        <v>43334.4603519655</v>
      </c>
      <c r="H283" s="16">
        <f ca="1" t="shared" ref="H283:L283" si="2108">RAND()</f>
        <v>0.921628431617103</v>
      </c>
      <c r="I283" s="17">
        <f ca="1">IF(H283&lt;=('Ejercicio 3 - TIR'!$D$18-'Ejercicio 3 - TIR'!$C$18)/('Ejercicio 3 - TIR'!$E$18-'Ejercicio 3 - TIR'!$C$18),'Ejercicio 3 - TIR'!$C$18+SQRT(('Ejercicio 3 - TIR'!$E$18-'Ejercicio 3 - TIR'!$C$18)*('Ejercicio 3 - TIR'!$D$18-'Ejercicio 3 - TIR'!$C$18)*H283),'Ejercicio 3 - TIR'!$E$18-SQRT(('Ejercicio 3 - TIR'!$E$18-'Ejercicio 3 - TIR'!$C$18)*('Ejercicio 3 - TIR'!$E$18-'Ejercicio 3 - TIR'!$D$18)*(1-H283)))</f>
        <v>42575.5685968217</v>
      </c>
      <c r="J283" s="16">
        <f ca="1" t="shared" si="2108"/>
        <v>0.965843205781135</v>
      </c>
      <c r="K283" s="17">
        <f ca="1">IF(J283&lt;=('Ejercicio 3 - TIR'!$D$18-'Ejercicio 3 - TIR'!$C$18)/('Ejercicio 3 - TIR'!$E$18-'Ejercicio 3 - TIR'!$C$18),'Ejercicio 3 - TIR'!$C$18+SQRT(('Ejercicio 3 - TIR'!$E$18-'Ejercicio 3 - TIR'!$C$18)*('Ejercicio 3 - TIR'!$D$18-'Ejercicio 3 - TIR'!$C$18)*J283),'Ejercicio 3 - TIR'!$E$18-SQRT(('Ejercicio 3 - TIR'!$E$18-'Ejercicio 3 - TIR'!$C$18)*('Ejercicio 3 - TIR'!$E$18-'Ejercicio 3 - TIR'!$D$18)*(1-J283)))</f>
        <v>43399.4502299476</v>
      </c>
      <c r="L283" s="16">
        <f ca="1" t="shared" si="2108"/>
        <v>0.929374536844251</v>
      </c>
      <c r="M283" s="17">
        <f ca="1">IF(L283&lt;=('Ejercicio 3 - TIR'!$D$18-'Ejercicio 3 - TIR'!$C$18)/('Ejercicio 3 - TIR'!$E$18-'Ejercicio 3 - TIR'!$C$18),'Ejercicio 3 - TIR'!$C$18+SQRT(('Ejercicio 3 - TIR'!$E$18-'Ejercicio 3 - TIR'!$C$18)*('Ejercicio 3 - TIR'!$D$18-'Ejercicio 3 - TIR'!$C$18)*L283),'Ejercicio 3 - TIR'!$E$18-SQRT(('Ejercicio 3 - TIR'!$E$18-'Ejercicio 3 - TIR'!$C$18)*('Ejercicio 3 - TIR'!$E$18-'Ejercicio 3 - TIR'!$D$18)*(1-L283)))</f>
        <v>42698.4983735219</v>
      </c>
      <c r="N283" s="16">
        <f ca="1" t="shared" ref="N283:R283" si="2109">RAND()</f>
        <v>0.337505537961334</v>
      </c>
      <c r="O283" s="17">
        <f ca="1">IF(N283&lt;=('Ejercicio 3 - TIR'!$D$18-'Ejercicio 3 - TIR'!$C$18)/('Ejercicio 3 - TIR'!$E$18-'Ejercicio 3 - TIR'!$C$18),'Ejercicio 3 - TIR'!$C$18+SQRT(('Ejercicio 3 - TIR'!$E$18-'Ejercicio 3 - TIR'!$C$18)*('Ejercicio 3 - TIR'!$D$18-'Ejercicio 3 - TIR'!$C$18)*N283),'Ejercicio 3 - TIR'!$E$18-SQRT(('Ejercicio 3 - TIR'!$E$18-'Ejercicio 3 - TIR'!$C$18)*('Ejercicio 3 - TIR'!$E$18-'Ejercicio 3 - TIR'!$D$18)*(1-N283)))</f>
        <v>37115.1831103774</v>
      </c>
      <c r="P283" s="16">
        <f ca="1" t="shared" si="2109"/>
        <v>0.0166023589044597</v>
      </c>
      <c r="Q283" s="18">
        <f ca="1">IF(P283&lt;=('Ejercicio 3 - TIR'!$D$22-'Ejercicio 3 - TIR'!$C$22)/('Ejercicio 3 - TIR'!$E$22-'Ejercicio 3 - TIR'!$C$22),'Ejercicio 3 - TIR'!$C$22+SQRT(('Ejercicio 3 - TIR'!$E$22-'Ejercicio 3 - TIR'!$C$22)*('Ejercicio 3 - TIR'!$D$22-'Ejercicio 3 - TIR'!$C$22)*P283),'Ejercicio 3 - TIR'!$E$22-SQRT(('Ejercicio 3 - TIR'!$E$22-'Ejercicio 3 - TIR'!$C$22)*('Ejercicio 3 - TIR'!$E$22-'Ejercicio 3 - TIR'!$D$22)*(1-P283)))</f>
        <v>0.125466648518794</v>
      </c>
      <c r="R283" s="16">
        <f ca="1" t="shared" si="2109"/>
        <v>0.768228398027689</v>
      </c>
      <c r="S283" s="18">
        <f ca="1">IF(R283&lt;=('Ejercicio 3 - TIR'!$D$23-'Ejercicio 3 - TIR'!$C$23)/('Ejercicio 3 - TIR'!$E$23-'Ejercicio 3 - TIR'!$C$23),'Ejercicio 3 - TIR'!$C$23+SQRT(('Ejercicio 3 - TIR'!$E$23-'Ejercicio 3 - TIR'!$C$23)*('Ejercicio 3 - TIR'!$D$23-'Ejercicio 3 - TIR'!$C$23)*R283),'Ejercicio 3 - TIR'!$E$23-SQRT(('Ejercicio 3 - TIR'!$E$23-'Ejercicio 3 - TIR'!$C$23)*('Ejercicio 3 - TIR'!$E$23-'Ejercicio 3 - TIR'!$D$23)*(1-R283)))</f>
        <v>0.15957479783331</v>
      </c>
      <c r="T283" s="16">
        <f ca="1" t="shared" ref="T283:X283" si="2110">RAND()</f>
        <v>0.675812395476659</v>
      </c>
      <c r="U283" s="18">
        <f ca="1">IF(T283&lt;=('Ejercicio 3 - TIR'!$D$24-'Ejercicio 3 - TIR'!$C$24)/('Ejercicio 3 - TIR'!$E$24-'Ejercicio 3 - TIR'!$C$24),'Ejercicio 3 - TIR'!$C$24+SQRT(('Ejercicio 3 - TIR'!$E$24-'Ejercicio 3 - TIR'!$C$24)*('Ejercicio 3 - TIR'!$D$24-'Ejercicio 3 - TIR'!$C$24)*T283),'Ejercicio 3 - TIR'!$E$24-SQRT(('Ejercicio 3 - TIR'!$E$24-'Ejercicio 3 - TIR'!$C$24)*('Ejercicio 3 - TIR'!$E$24-'Ejercicio 3 - TIR'!$D$24)*(1-T283)))</f>
        <v>0.189871520239724</v>
      </c>
      <c r="V283" s="16">
        <f ca="1" t="shared" si="2110"/>
        <v>0.422052481795573</v>
      </c>
      <c r="W283" s="18">
        <f ca="1">IF(V283&lt;=('Ejercicio 3 - TIR'!$D$25-'Ejercicio 3 - TIR'!$C$25)/('Ejercicio 3 - TIR'!$E$25-'Ejercicio 3 - TIR'!$C$25),'Ejercicio 3 - TIR'!$C$25+SQRT(('Ejercicio 3 - TIR'!$E$25-'Ejercicio 3 - TIR'!$C$25)*('Ejercicio 3 - TIR'!$D$25-'Ejercicio 3 - TIR'!$C$25)*V283),'Ejercicio 3 - TIR'!$E$25-SQRT(('Ejercicio 3 - TIR'!$E$25-'Ejercicio 3 - TIR'!$C$25)*('Ejercicio 3 - TIR'!$E$25-'Ejercicio 3 - TIR'!$D$25)*(1-V283)))</f>
        <v>0.205024269725601</v>
      </c>
      <c r="X283" s="16">
        <f ca="1" t="shared" si="2110"/>
        <v>0.446180646592125</v>
      </c>
      <c r="Y283" s="18">
        <f ca="1">IF(X283&lt;=('Ejercicio 3 - TIR'!$D$26-'Ejercicio 3 - TIR'!$C$26)/('Ejercicio 3 - TIR'!$E$26-'Ejercicio 3 - TIR'!$C$26),'Ejercicio 3 - TIR'!$C$26+SQRT(('Ejercicio 3 - TIR'!$E$26-'Ejercicio 3 - TIR'!$C$26)*('Ejercicio 3 - TIR'!$D$26-'Ejercicio 3 - TIR'!$C$26)*X283),'Ejercicio 3 - TIR'!$E$26-SQRT(('Ejercicio 3 - TIR'!$E$26-'Ejercicio 3 - TIR'!$C$26)*('Ejercicio 3 - TIR'!$E$26-'Ejercicio 3 - TIR'!$D$26)*(1-X283)))</f>
        <v>0.225313397359111</v>
      </c>
      <c r="Z283" s="16">
        <f ca="1" t="shared" si="1908"/>
        <v>1.12546664851879</v>
      </c>
      <c r="AA283" s="16">
        <f ca="1" t="shared" si="1909"/>
        <v>1.30506276142431</v>
      </c>
      <c r="AB283" s="16">
        <f ca="1" t="shared" si="1910"/>
        <v>1.5528570119442</v>
      </c>
      <c r="AC283" s="16">
        <f ca="1" t="shared" si="1911"/>
        <v>1.87123038680634</v>
      </c>
      <c r="AD283" s="16">
        <f ca="1" t="shared" si="1912"/>
        <v>2.29284366249928</v>
      </c>
      <c r="AE283" s="15">
        <f ca="1" t="shared" si="1913"/>
        <v>3821.32026266626</v>
      </c>
      <c r="AF283" s="15">
        <f ca="1" t="shared" si="1914"/>
        <v>4431.10667103756</v>
      </c>
      <c r="AG283" s="15">
        <f ca="1" t="shared" si="1915"/>
        <v>5272.44763101184</v>
      </c>
      <c r="AH283" s="15">
        <f ca="1" t="shared" si="1916"/>
        <v>6353.42735622652</v>
      </c>
      <c r="AI283" s="15">
        <f ca="1" t="shared" si="1917"/>
        <v>7784.93965873223</v>
      </c>
      <c r="AJ283" s="17">
        <f ca="1" t="shared" si="1918"/>
        <v>48771.4898576972</v>
      </c>
      <c r="AK283" s="17">
        <f ca="1" t="shared" si="1919"/>
        <v>55563.7891221783</v>
      </c>
      <c r="AL283" s="17">
        <f ca="1" t="shared" si="1920"/>
        <v>67393.1406040974</v>
      </c>
      <c r="AM283" s="17">
        <f ca="1" t="shared" si="1921"/>
        <v>79898.7276275352</v>
      </c>
      <c r="AN283" s="17">
        <f ca="1" t="shared" si="1922"/>
        <v>85099.3123771291</v>
      </c>
      <c r="AO283" s="17">
        <f ca="1">C283/'Ejercicio 3 - TIR'!$D$7</f>
        <v>15968.4775713715</v>
      </c>
      <c r="AP283" s="17">
        <f ca="1" t="shared" si="1923"/>
        <v>32803.0122863257</v>
      </c>
      <c r="AQ283" s="17">
        <f ca="1" t="shared" si="1924"/>
        <v>39595.3115508068</v>
      </c>
      <c r="AR283" s="17">
        <f ca="1" t="shared" si="1925"/>
        <v>51424.6630327259</v>
      </c>
      <c r="AS283" s="17">
        <f ca="1" t="shared" si="1926"/>
        <v>63930.2500561638</v>
      </c>
      <c r="AT283" s="17">
        <f ca="1" t="shared" si="1927"/>
        <v>69130.8348057576</v>
      </c>
      <c r="AU283" s="17">
        <f ca="1">AP283*'Ejercicio 3 - TIR'!$D$5</f>
        <v>16401.5061431628</v>
      </c>
      <c r="AV283" s="17">
        <f ca="1">AQ283*'Ejercicio 3 - TIR'!$D$5</f>
        <v>19797.6557754034</v>
      </c>
      <c r="AW283" s="17">
        <f ca="1">AR283*'Ejercicio 3 - TIR'!$D$5</f>
        <v>25712.331516363</v>
      </c>
      <c r="AX283" s="17">
        <f ca="1">AS283*'Ejercicio 3 - TIR'!$D$5</f>
        <v>31965.1250280819</v>
      </c>
      <c r="AY283" s="17">
        <f ca="1">AT283*'Ejercicio 3 - TIR'!$D$5</f>
        <v>34565.4174028788</v>
      </c>
      <c r="AZ283" s="17">
        <f ca="1" t="shared" ref="AZ283:BD283" si="2111">AJ283-AU283-AE283</f>
        <v>28548.6634518681</v>
      </c>
      <c r="BA283" s="17">
        <f ca="1" t="shared" si="2111"/>
        <v>31335.0266757374</v>
      </c>
      <c r="BB283" s="17">
        <f ca="1" t="shared" si="2111"/>
        <v>36408.3614567226</v>
      </c>
      <c r="BC283" s="17">
        <f ca="1" t="shared" si="2111"/>
        <v>41580.1752432268</v>
      </c>
      <c r="BD283" s="17">
        <f ca="1" t="shared" si="2111"/>
        <v>42748.955315518</v>
      </c>
      <c r="BE283" s="17">
        <f ca="1" t="shared" ref="BE283:BI283" si="2112">AZ283/Z283</f>
        <v>25366.0679234169</v>
      </c>
      <c r="BF283" s="17">
        <f ca="1" t="shared" si="2112"/>
        <v>24010.3599627186</v>
      </c>
      <c r="BG283" s="17">
        <f ca="1" t="shared" si="2112"/>
        <v>23446.0489128608</v>
      </c>
      <c r="BH283" s="17">
        <f ca="1" t="shared" si="2112"/>
        <v>22220.7674353731</v>
      </c>
      <c r="BI283" s="17">
        <f ca="1" t="shared" si="2112"/>
        <v>18644.5138038414</v>
      </c>
      <c r="BJ283" s="17">
        <f ca="1" t="shared" si="1930"/>
        <v>69832.8205150232</v>
      </c>
      <c r="BK283" s="17">
        <f ca="1" t="shared" si="1931"/>
        <v>36613.222599281</v>
      </c>
      <c r="BL283" s="17">
        <f ca="1" t="shared" si="1932"/>
        <v>106446.043114304</v>
      </c>
      <c r="BM283" s="17">
        <f ca="1">BK283*'Ejercicio 3 - TIR'!$D$5</f>
        <v>18306.6112996405</v>
      </c>
      <c r="BN283" s="17">
        <f ca="1" t="shared" si="1933"/>
        <v>88139.4318146637</v>
      </c>
      <c r="BO283" s="17">
        <f ca="1" t="shared" si="1934"/>
        <v>38441.0996947732</v>
      </c>
      <c r="BP283" s="17">
        <f ca="1" t="shared" si="1935"/>
        <v>-110299.248765945</v>
      </c>
      <c r="BQ283" s="17">
        <f ca="1" t="shared" ref="BQ283:BT283" si="2113">BE283</f>
        <v>25366.0679234169</v>
      </c>
      <c r="BR283" s="17">
        <f ca="1" t="shared" si="2113"/>
        <v>24010.3599627186</v>
      </c>
      <c r="BS283" s="17">
        <f ca="1" t="shared" si="2113"/>
        <v>23446.0489128608</v>
      </c>
      <c r="BT283" s="17">
        <f ca="1" t="shared" si="2113"/>
        <v>22220.7674353731</v>
      </c>
      <c r="BU283" s="17">
        <f ca="1" t="shared" si="1937"/>
        <v>57085.6134986146</v>
      </c>
      <c r="BV283" s="19">
        <f ca="1" t="shared" si="1938"/>
        <v>10.2636009715505</v>
      </c>
    </row>
    <row r="284" ht="15" customHeight="1" spans="1:74">
      <c r="A284" s="15">
        <v>283</v>
      </c>
      <c r="B284" s="16">
        <f ca="1" t="shared" ref="B284:F284" si="2114">RAND()</f>
        <v>0.255803656244697</v>
      </c>
      <c r="C284" s="17">
        <f ca="1">IF(B284&lt;=('Ejercicio 3 - TIR'!$D$13-'Ejercicio 3 - TIR'!$C$13)/('Ejercicio 3 - TIR'!$E$13-'Ejercicio 3 - TIR'!$C$13),'Ejercicio 3 - TIR'!$C$13+SQRT(('Ejercicio 3 - TIR'!$E$13-'Ejercicio 3 - TIR'!$C$13)*('Ejercicio 3 - TIR'!$D$13-'Ejercicio 3 - TIR'!$C$13)*B284),'Ejercicio 3 - TIR'!$E$13-SQRT(('Ejercicio 3 - TIR'!$E$13-'Ejercicio 3 - TIR'!$C$13)*('Ejercicio 3 - TIR'!$E$13-'Ejercicio 3 - TIR'!$D$13)*(1-B284)))</f>
        <v>70116.2985474295</v>
      </c>
      <c r="D284" s="16">
        <f ca="1" t="shared" si="2114"/>
        <v>0.475641205846017</v>
      </c>
      <c r="E284" s="17">
        <f ca="1">IF(D284&lt;=('Ejercicio 3 - TIR'!$D$14-'Ejercicio 3 - TIR'!$C$14)/('Ejercicio 3 - TIR'!$E$14-'Ejercicio 3 - TIR'!$C$14),'Ejercicio 3 - TIR'!$C$14+SQRT(('Ejercicio 3 - TIR'!$E$14-'Ejercicio 3 - TIR'!$C$14)*('Ejercicio 3 - TIR'!$D$14-'Ejercicio 3 - TIR'!$C$14)*D284),'Ejercicio 3 - TIR'!$E$14-SQRT(('Ejercicio 3 - TIR'!$E$14-'Ejercicio 3 - TIR'!$C$14)*('Ejercicio 3 - TIR'!$E$14-'Ejercicio 3 - TIR'!$D$14)*(1-D284)))</f>
        <v>31131.3011595219</v>
      </c>
      <c r="F284" s="16">
        <f ca="1" t="shared" si="2114"/>
        <v>0.112731580804168</v>
      </c>
      <c r="G284" s="17">
        <f ca="1">IF(F284&lt;=('Ejercicio 3 - TIR'!$D$18-'Ejercicio 3 - TIR'!$C$18)/('Ejercicio 3 - TIR'!$E$18-'Ejercicio 3 - TIR'!$C$18),'Ejercicio 3 - TIR'!$C$18+SQRT(('Ejercicio 3 - TIR'!$E$18-'Ejercicio 3 - TIR'!$C$18)*('Ejercicio 3 - TIR'!$D$18-'Ejercicio 3 - TIR'!$C$18)*F284),'Ejercicio 3 - TIR'!$E$18-SQRT(('Ejercicio 3 - TIR'!$E$18-'Ejercicio 3 - TIR'!$C$18)*('Ejercicio 3 - TIR'!$E$18-'Ejercicio 3 - TIR'!$D$18)*(1-F284)))</f>
        <v>34112.1450753378</v>
      </c>
      <c r="H284" s="16">
        <f ca="1" t="shared" ref="H284:L284" si="2115">RAND()</f>
        <v>0.47664518618905</v>
      </c>
      <c r="I284" s="17">
        <f ca="1">IF(H284&lt;=('Ejercicio 3 - TIR'!$D$18-'Ejercicio 3 - TIR'!$C$18)/('Ejercicio 3 - TIR'!$E$18-'Ejercicio 3 - TIR'!$C$18),'Ejercicio 3 - TIR'!$C$18+SQRT(('Ejercicio 3 - TIR'!$E$18-'Ejercicio 3 - TIR'!$C$18)*('Ejercicio 3 - TIR'!$D$18-'Ejercicio 3 - TIR'!$C$18)*H284),'Ejercicio 3 - TIR'!$E$18-SQRT(('Ejercicio 3 - TIR'!$E$18-'Ejercicio 3 - TIR'!$C$18)*('Ejercicio 3 - TIR'!$E$18-'Ejercicio 3 - TIR'!$D$18)*(1-H284)))</f>
        <v>38455.5767354071</v>
      </c>
      <c r="J284" s="16">
        <f ca="1" t="shared" si="2115"/>
        <v>0.773233682655146</v>
      </c>
      <c r="K284" s="17">
        <f ca="1">IF(J284&lt;=('Ejercicio 3 - TIR'!$D$18-'Ejercicio 3 - TIR'!$C$18)/('Ejercicio 3 - TIR'!$E$18-'Ejercicio 3 - TIR'!$C$18),'Ejercicio 3 - TIR'!$C$18+SQRT(('Ejercicio 3 - TIR'!$E$18-'Ejercicio 3 - TIR'!$C$18)*('Ejercicio 3 - TIR'!$D$18-'Ejercicio 3 - TIR'!$C$18)*J284),'Ejercicio 3 - TIR'!$E$18-SQRT(('Ejercicio 3 - TIR'!$E$18-'Ejercicio 3 - TIR'!$C$18)*('Ejercicio 3 - TIR'!$E$18-'Ejercicio 3 - TIR'!$D$18)*(1-J284)))</f>
        <v>40875.9881424923</v>
      </c>
      <c r="L284" s="16">
        <f ca="1" t="shared" si="2115"/>
        <v>0.431593936535409</v>
      </c>
      <c r="M284" s="17">
        <f ca="1">IF(L284&lt;=('Ejercicio 3 - TIR'!$D$18-'Ejercicio 3 - TIR'!$C$18)/('Ejercicio 3 - TIR'!$E$18-'Ejercicio 3 - TIR'!$C$18),'Ejercicio 3 - TIR'!$C$18+SQRT(('Ejercicio 3 - TIR'!$E$18-'Ejercicio 3 - TIR'!$C$18)*('Ejercicio 3 - TIR'!$D$18-'Ejercicio 3 - TIR'!$C$18)*L284),'Ejercicio 3 - TIR'!$E$18-SQRT(('Ejercicio 3 - TIR'!$E$18-'Ejercicio 3 - TIR'!$C$18)*('Ejercicio 3 - TIR'!$E$18-'Ejercicio 3 - TIR'!$D$18)*(1-L284)))</f>
        <v>38046.0605565899</v>
      </c>
      <c r="N284" s="16">
        <f ca="1" t="shared" ref="N284:R284" si="2116">RAND()</f>
        <v>0.901163707747322</v>
      </c>
      <c r="O284" s="17">
        <f ca="1">IF(N284&lt;=('Ejercicio 3 - TIR'!$D$18-'Ejercicio 3 - TIR'!$C$18)/('Ejercicio 3 - TIR'!$E$18-'Ejercicio 3 - TIR'!$C$18),'Ejercicio 3 - TIR'!$C$18+SQRT(('Ejercicio 3 - TIR'!$E$18-'Ejercicio 3 - TIR'!$C$18)*('Ejercicio 3 - TIR'!$D$18-'Ejercicio 3 - TIR'!$C$18)*N284),'Ejercicio 3 - TIR'!$E$18-SQRT(('Ejercicio 3 - TIR'!$E$18-'Ejercicio 3 - TIR'!$C$18)*('Ejercicio 3 - TIR'!$E$18-'Ejercicio 3 - TIR'!$D$18)*(1-N284)))</f>
        <v>42277.3685671853</v>
      </c>
      <c r="P284" s="16">
        <f ca="1" t="shared" si="2116"/>
        <v>0.433324737409667</v>
      </c>
      <c r="Q284" s="18">
        <f ca="1">IF(P284&lt;=('Ejercicio 3 - TIR'!$D$22-'Ejercicio 3 - TIR'!$C$22)/('Ejercicio 3 - TIR'!$E$22-'Ejercicio 3 - TIR'!$C$22),'Ejercicio 3 - TIR'!$C$22+SQRT(('Ejercicio 3 - TIR'!$E$22-'Ejercicio 3 - TIR'!$C$22)*('Ejercicio 3 - TIR'!$D$22-'Ejercicio 3 - TIR'!$C$22)*P284),'Ejercicio 3 - TIR'!$E$22-SQRT(('Ejercicio 3 - TIR'!$E$22-'Ejercicio 3 - TIR'!$C$22)*('Ejercicio 3 - TIR'!$E$22-'Ejercicio 3 - TIR'!$D$22)*(1-P284)))</f>
        <v>0.147928203081068</v>
      </c>
      <c r="R284" s="16">
        <f ca="1" t="shared" si="2116"/>
        <v>0.506367332067868</v>
      </c>
      <c r="S284" s="18">
        <f ca="1">IF(R284&lt;=('Ejercicio 3 - TIR'!$D$23-'Ejercicio 3 - TIR'!$C$23)/('Ejercicio 3 - TIR'!$E$23-'Ejercicio 3 - TIR'!$C$23),'Ejercicio 3 - TIR'!$C$23+SQRT(('Ejercicio 3 - TIR'!$E$23-'Ejercicio 3 - TIR'!$C$23)*('Ejercicio 3 - TIR'!$D$23-'Ejercicio 3 - TIR'!$C$23)*R284),'Ejercicio 3 - TIR'!$E$23-SQRT(('Ejercicio 3 - TIR'!$E$23-'Ejercicio 3 - TIR'!$C$23)*('Ejercicio 3 - TIR'!$E$23-'Ejercicio 3 - TIR'!$D$23)*(1-R284)))</f>
        <v>0.150191632009152</v>
      </c>
      <c r="T284" s="16">
        <f ca="1" t="shared" ref="T284:X284" si="2117">RAND()</f>
        <v>0.326544782297431</v>
      </c>
      <c r="U284" s="18">
        <f ca="1">IF(T284&lt;=('Ejercicio 3 - TIR'!$D$24-'Ejercicio 3 - TIR'!$C$24)/('Ejercicio 3 - TIR'!$E$24-'Ejercicio 3 - TIR'!$C$24),'Ejercicio 3 - TIR'!$C$24+SQRT(('Ejercicio 3 - TIR'!$E$24-'Ejercicio 3 - TIR'!$C$24)*('Ejercicio 3 - TIR'!$D$24-'Ejercicio 3 - TIR'!$C$24)*T284),'Ejercicio 3 - TIR'!$E$24-SQRT(('Ejercicio 3 - TIR'!$E$24-'Ejercicio 3 - TIR'!$C$24)*('Ejercicio 3 - TIR'!$E$24-'Ejercicio 3 - TIR'!$D$24)*(1-T284)))</f>
        <v>0.176186715006365</v>
      </c>
      <c r="V284" s="16">
        <f ca="1" t="shared" si="2117"/>
        <v>0.863787091905049</v>
      </c>
      <c r="W284" s="18">
        <f ca="1">IF(V284&lt;=('Ejercicio 3 - TIR'!$D$25-'Ejercicio 3 - TIR'!$C$25)/('Ejercicio 3 - TIR'!$E$25-'Ejercicio 3 - TIR'!$C$25),'Ejercicio 3 - TIR'!$C$25+SQRT(('Ejercicio 3 - TIR'!$E$25-'Ejercicio 3 - TIR'!$C$25)*('Ejercicio 3 - TIR'!$D$25-'Ejercicio 3 - TIR'!$C$25)*V284),'Ejercicio 3 - TIR'!$E$25-SQRT(('Ejercicio 3 - TIR'!$E$25-'Ejercicio 3 - TIR'!$C$25)*('Ejercicio 3 - TIR'!$E$25-'Ejercicio 3 - TIR'!$D$25)*(1-V284)))</f>
        <v>0.228165504852818</v>
      </c>
      <c r="X284" s="16">
        <f ca="1" t="shared" si="2117"/>
        <v>0.0804719165265404</v>
      </c>
      <c r="Y284" s="18">
        <f ca="1">IF(X284&lt;=('Ejercicio 3 - TIR'!$D$26-'Ejercicio 3 - TIR'!$C$26)/('Ejercicio 3 - TIR'!$E$26-'Ejercicio 3 - TIR'!$C$26),'Ejercicio 3 - TIR'!$C$26+SQRT(('Ejercicio 3 - TIR'!$E$26-'Ejercicio 3 - TIR'!$C$26)*('Ejercicio 3 - TIR'!$D$26-'Ejercicio 3 - TIR'!$C$26)*X284),'Ejercicio 3 - TIR'!$E$26-SQRT(('Ejercicio 3 - TIR'!$E$26-'Ejercicio 3 - TIR'!$C$26)*('Ejercicio 3 - TIR'!$E$26-'Ejercicio 3 - TIR'!$D$26)*(1-X284)))</f>
        <v>0.204740223018043</v>
      </c>
      <c r="Z284" s="16">
        <f ca="1" t="shared" si="1908"/>
        <v>1.14792820308107</v>
      </c>
      <c r="AA284" s="16">
        <f ca="1" t="shared" si="1909"/>
        <v>1.32033741333115</v>
      </c>
      <c r="AB284" s="16">
        <f ca="1" t="shared" si="1910"/>
        <v>1.55296332488596</v>
      </c>
      <c r="AC284" s="16">
        <f ca="1" t="shared" si="1911"/>
        <v>1.90729598592648</v>
      </c>
      <c r="AD284" s="16">
        <f ca="1" t="shared" si="1912"/>
        <v>2.29779619144649</v>
      </c>
      <c r="AE284" s="15">
        <f ca="1" t="shared" si="1913"/>
        <v>4605.19744010366</v>
      </c>
      <c r="AF284" s="15">
        <f ca="1" t="shared" si="1914"/>
        <v>5296.85955935719</v>
      </c>
      <c r="AG284" s="15">
        <f ca="1" t="shared" si="1915"/>
        <v>6230.0958449704</v>
      </c>
      <c r="AH284" s="15">
        <f ca="1" t="shared" si="1916"/>
        <v>7651.58880871951</v>
      </c>
      <c r="AI284" s="15">
        <f ca="1" t="shared" si="1917"/>
        <v>9218.17680785911</v>
      </c>
      <c r="AJ284" s="17">
        <f ca="1" t="shared" si="1918"/>
        <v>39158.2933995733</v>
      </c>
      <c r="AK284" s="17">
        <f ca="1" t="shared" si="1919"/>
        <v>50774.3367149848</v>
      </c>
      <c r="AL284" s="17">
        <f ca="1" t="shared" si="1920"/>
        <v>63478.9104537641</v>
      </c>
      <c r="AM284" s="17">
        <f ca="1" t="shared" si="1921"/>
        <v>72565.0985798996</v>
      </c>
      <c r="AN284" s="17">
        <f ca="1" t="shared" si="1922"/>
        <v>97144.7764780577</v>
      </c>
      <c r="AO284" s="17">
        <f ca="1">C284/'Ejercicio 3 - TIR'!$D$7</f>
        <v>14023.2597094859</v>
      </c>
      <c r="AP284" s="17">
        <f ca="1" t="shared" si="1923"/>
        <v>25135.0336900874</v>
      </c>
      <c r="AQ284" s="17">
        <f ca="1" t="shared" si="1924"/>
        <v>36751.0770054989</v>
      </c>
      <c r="AR284" s="17">
        <f ca="1" t="shared" si="1925"/>
        <v>49455.6507442782</v>
      </c>
      <c r="AS284" s="17">
        <f ca="1" t="shared" si="1926"/>
        <v>58541.8388704137</v>
      </c>
      <c r="AT284" s="17">
        <f ca="1" t="shared" si="1927"/>
        <v>83121.5167685718</v>
      </c>
      <c r="AU284" s="17">
        <f ca="1">AP284*'Ejercicio 3 - TIR'!$D$5</f>
        <v>12567.5168450437</v>
      </c>
      <c r="AV284" s="17">
        <f ca="1">AQ284*'Ejercicio 3 - TIR'!$D$5</f>
        <v>18375.5385027495</v>
      </c>
      <c r="AW284" s="17">
        <f ca="1">AR284*'Ejercicio 3 - TIR'!$D$5</f>
        <v>24727.8253721391</v>
      </c>
      <c r="AX284" s="17">
        <f ca="1">AS284*'Ejercicio 3 - TIR'!$D$5</f>
        <v>29270.9194352069</v>
      </c>
      <c r="AY284" s="17">
        <f ca="1">AT284*'Ejercicio 3 - TIR'!$D$5</f>
        <v>41560.7583842859</v>
      </c>
      <c r="AZ284" s="17">
        <f ca="1" t="shared" ref="AZ284:BD284" si="2118">AJ284-AU284-AE284</f>
        <v>21985.5791144259</v>
      </c>
      <c r="BA284" s="17">
        <f ca="1" t="shared" si="2118"/>
        <v>27101.9386528782</v>
      </c>
      <c r="BB284" s="17">
        <f ca="1" t="shared" si="2118"/>
        <v>32520.9892366546</v>
      </c>
      <c r="BC284" s="17">
        <f ca="1" t="shared" si="2118"/>
        <v>35642.5903359733</v>
      </c>
      <c r="BD284" s="17">
        <f ca="1" t="shared" si="2118"/>
        <v>46365.8412859127</v>
      </c>
      <c r="BE284" s="17">
        <f ca="1" t="shared" ref="BE284:BI284" si="2119">AZ284/Z284</f>
        <v>19152.3991268932</v>
      </c>
      <c r="BF284" s="17">
        <f ca="1" t="shared" si="2119"/>
        <v>20526.5247952804</v>
      </c>
      <c r="BG284" s="17">
        <f ca="1" t="shared" si="2119"/>
        <v>20941.2474303234</v>
      </c>
      <c r="BH284" s="17">
        <f ca="1" t="shared" si="2119"/>
        <v>18687.4982168327</v>
      </c>
      <c r="BI284" s="17">
        <f ca="1" t="shared" si="2119"/>
        <v>20178.3959162735</v>
      </c>
      <c r="BJ284" s="17">
        <f ca="1" t="shared" si="1930"/>
        <v>71533.385239123</v>
      </c>
      <c r="BK284" s="17">
        <f ca="1" t="shared" si="1931"/>
        <v>32222.5927521217</v>
      </c>
      <c r="BL284" s="17">
        <f ca="1" t="shared" si="1932"/>
        <v>103755.977991245</v>
      </c>
      <c r="BM284" s="17">
        <f ca="1">BK284*'Ejercicio 3 - TIR'!$D$5</f>
        <v>16111.2963760608</v>
      </c>
      <c r="BN284" s="17">
        <f ca="1" t="shared" si="1933"/>
        <v>87644.6816151839</v>
      </c>
      <c r="BO284" s="17">
        <f ca="1" t="shared" si="1934"/>
        <v>38142.9310142649</v>
      </c>
      <c r="BP284" s="17">
        <f ca="1" t="shared" si="1935"/>
        <v>-101247.599706951</v>
      </c>
      <c r="BQ284" s="17">
        <f ca="1" t="shared" ref="BQ284:BT284" si="2120">BE284</f>
        <v>19152.3991268932</v>
      </c>
      <c r="BR284" s="17">
        <f ca="1" t="shared" si="2120"/>
        <v>20526.5247952804</v>
      </c>
      <c r="BS284" s="17">
        <f ca="1" t="shared" si="2120"/>
        <v>20941.2474303234</v>
      </c>
      <c r="BT284" s="17">
        <f ca="1" t="shared" si="2120"/>
        <v>18687.4982168327</v>
      </c>
      <c r="BU284" s="17">
        <f ca="1" t="shared" si="1937"/>
        <v>58321.3269305384</v>
      </c>
      <c r="BV284" s="19">
        <f ca="1" t="shared" si="1938"/>
        <v>9.29239731749885</v>
      </c>
    </row>
    <row r="285" ht="15" customHeight="1" spans="1:74">
      <c r="A285" s="15">
        <v>284</v>
      </c>
      <c r="B285" s="16">
        <f ca="1" t="shared" ref="B285:F285" si="2121">RAND()</f>
        <v>0.644338782627325</v>
      </c>
      <c r="C285" s="17">
        <f ca="1">IF(B285&lt;=('Ejercicio 3 - TIR'!$D$13-'Ejercicio 3 - TIR'!$C$13)/('Ejercicio 3 - TIR'!$E$13-'Ejercicio 3 - TIR'!$C$13),'Ejercicio 3 - TIR'!$C$13+SQRT(('Ejercicio 3 - TIR'!$E$13-'Ejercicio 3 - TIR'!$C$13)*('Ejercicio 3 - TIR'!$D$13-'Ejercicio 3 - TIR'!$C$13)*B285),'Ejercicio 3 - TIR'!$E$13-SQRT(('Ejercicio 3 - TIR'!$E$13-'Ejercicio 3 - TIR'!$C$13)*('Ejercicio 3 - TIR'!$E$13-'Ejercicio 3 - TIR'!$D$13)*(1-B285)))</f>
        <v>79341.0198497794</v>
      </c>
      <c r="D285" s="16">
        <f ca="1" t="shared" si="2121"/>
        <v>0.318857657420987</v>
      </c>
      <c r="E285" s="17">
        <f ca="1">IF(D285&lt;=('Ejercicio 3 - TIR'!$D$14-'Ejercicio 3 - TIR'!$C$14)/('Ejercicio 3 - TIR'!$E$14-'Ejercicio 3 - TIR'!$C$14),'Ejercicio 3 - TIR'!$C$14+SQRT(('Ejercicio 3 - TIR'!$E$14-'Ejercicio 3 - TIR'!$C$14)*('Ejercicio 3 - TIR'!$D$14-'Ejercicio 3 - TIR'!$C$14)*D285),'Ejercicio 3 - TIR'!$E$14-SQRT(('Ejercicio 3 - TIR'!$E$14-'Ejercicio 3 - TIR'!$C$14)*('Ejercicio 3 - TIR'!$E$14-'Ejercicio 3 - TIR'!$D$14)*(1-D285)))</f>
        <v>29890.2274289213</v>
      </c>
      <c r="F285" s="16">
        <f ca="1" t="shared" si="2121"/>
        <v>0.88745306455833</v>
      </c>
      <c r="G285" s="17">
        <f ca="1">IF(F285&lt;=('Ejercicio 3 - TIR'!$D$18-'Ejercicio 3 - TIR'!$C$18)/('Ejercicio 3 - TIR'!$E$18-'Ejercicio 3 - TIR'!$C$18),'Ejercicio 3 - TIR'!$C$18+SQRT(('Ejercicio 3 - TIR'!$E$18-'Ejercicio 3 - TIR'!$C$18)*('Ejercicio 3 - TIR'!$D$18-'Ejercicio 3 - TIR'!$C$18)*F285),'Ejercicio 3 - TIR'!$E$18-SQRT(('Ejercicio 3 - TIR'!$E$18-'Ejercicio 3 - TIR'!$C$18)*('Ejercicio 3 - TIR'!$E$18-'Ejercicio 3 - TIR'!$D$18)*(1-F285)))</f>
        <v>42094.6566195843</v>
      </c>
      <c r="H285" s="16">
        <f ca="1" t="shared" ref="H285:L285" si="2122">RAND()</f>
        <v>0.135402166512208</v>
      </c>
      <c r="I285" s="17">
        <f ca="1">IF(H285&lt;=('Ejercicio 3 - TIR'!$D$18-'Ejercicio 3 - TIR'!$C$18)/('Ejercicio 3 - TIR'!$E$18-'Ejercicio 3 - TIR'!$C$18),'Ejercicio 3 - TIR'!$C$18+SQRT(('Ejercicio 3 - TIR'!$E$18-'Ejercicio 3 - TIR'!$C$18)*('Ejercicio 3 - TIR'!$D$18-'Ejercicio 3 - TIR'!$C$18)*H285),'Ejercicio 3 - TIR'!$E$18-SQRT(('Ejercicio 3 - TIR'!$E$18-'Ejercicio 3 - TIR'!$C$18)*('Ejercicio 3 - TIR'!$E$18-'Ejercicio 3 - TIR'!$D$18)*(1-H285)))</f>
        <v>34506.6977907145</v>
      </c>
      <c r="J285" s="16">
        <f ca="1" t="shared" si="2122"/>
        <v>0.746758683261323</v>
      </c>
      <c r="K285" s="17">
        <f ca="1">IF(J285&lt;=('Ejercicio 3 - TIR'!$D$18-'Ejercicio 3 - TIR'!$C$18)/('Ejercicio 3 - TIR'!$E$18-'Ejercicio 3 - TIR'!$C$18),'Ejercicio 3 - TIR'!$C$18+SQRT(('Ejercicio 3 - TIR'!$E$18-'Ejercicio 3 - TIR'!$C$18)*('Ejercicio 3 - TIR'!$D$18-'Ejercicio 3 - TIR'!$C$18)*J285),'Ejercicio 3 - TIR'!$E$18-SQRT(('Ejercicio 3 - TIR'!$E$18-'Ejercicio 3 - TIR'!$C$18)*('Ejercicio 3 - TIR'!$E$18-'Ejercicio 3 - TIR'!$D$18)*(1-J285)))</f>
        <v>40641.8927554039</v>
      </c>
      <c r="L285" s="16">
        <f ca="1" t="shared" si="2122"/>
        <v>0.392424551925295</v>
      </c>
      <c r="M285" s="17">
        <f ca="1">IF(L285&lt;=('Ejercicio 3 - TIR'!$D$18-'Ejercicio 3 - TIR'!$C$18)/('Ejercicio 3 - TIR'!$E$18-'Ejercicio 3 - TIR'!$C$18),'Ejercicio 3 - TIR'!$C$18+SQRT(('Ejercicio 3 - TIR'!$E$18-'Ejercicio 3 - TIR'!$C$18)*('Ejercicio 3 - TIR'!$D$18-'Ejercicio 3 - TIR'!$C$18)*L285),'Ejercicio 3 - TIR'!$E$18-SQRT(('Ejercicio 3 - TIR'!$E$18-'Ejercicio 3 - TIR'!$C$18)*('Ejercicio 3 - TIR'!$E$18-'Ejercicio 3 - TIR'!$D$18)*(1-L285)))</f>
        <v>37672.2671218353</v>
      </c>
      <c r="N285" s="16">
        <f ca="1" t="shared" ref="N285:R285" si="2123">RAND()</f>
        <v>0.313025328919315</v>
      </c>
      <c r="O285" s="17">
        <f ca="1">IF(N285&lt;=('Ejercicio 3 - TIR'!$D$18-'Ejercicio 3 - TIR'!$C$18)/('Ejercicio 3 - TIR'!$E$18-'Ejercicio 3 - TIR'!$C$18),'Ejercicio 3 - TIR'!$C$18+SQRT(('Ejercicio 3 - TIR'!$E$18-'Ejercicio 3 - TIR'!$C$18)*('Ejercicio 3 - TIR'!$D$18-'Ejercicio 3 - TIR'!$C$18)*N285),'Ejercicio 3 - TIR'!$E$18-SQRT(('Ejercicio 3 - TIR'!$E$18-'Ejercicio 3 - TIR'!$C$18)*('Ejercicio 3 - TIR'!$E$18-'Ejercicio 3 - TIR'!$D$18)*(1-N285)))</f>
        <v>36852.2842423456</v>
      </c>
      <c r="P285" s="16">
        <f ca="1" t="shared" si="2123"/>
        <v>0.74410294370188</v>
      </c>
      <c r="Q285" s="18">
        <f ca="1">IF(P285&lt;=('Ejercicio 3 - TIR'!$D$22-'Ejercicio 3 - TIR'!$C$22)/('Ejercicio 3 - TIR'!$E$22-'Ejercicio 3 - TIR'!$C$22),'Ejercicio 3 - TIR'!$C$22+SQRT(('Ejercicio 3 - TIR'!$E$22-'Ejercicio 3 - TIR'!$C$22)*('Ejercicio 3 - TIR'!$D$22-'Ejercicio 3 - TIR'!$C$22)*P285),'Ejercicio 3 - TIR'!$E$22-SQRT(('Ejercicio 3 - TIR'!$E$22-'Ejercicio 3 - TIR'!$C$22)*('Ejercicio 3 - TIR'!$E$22-'Ejercicio 3 - TIR'!$D$22)*(1-P285)))</f>
        <v>0.158538063895897</v>
      </c>
      <c r="R285" s="16">
        <f ca="1" t="shared" si="2123"/>
        <v>0.679536818964553</v>
      </c>
      <c r="S285" s="18">
        <f ca="1">IF(R285&lt;=('Ejercicio 3 - TIR'!$D$23-'Ejercicio 3 - TIR'!$C$23)/('Ejercicio 3 - TIR'!$E$23-'Ejercicio 3 - TIR'!$C$23),'Ejercicio 3 - TIR'!$C$23+SQRT(('Ejercicio 3 - TIR'!$E$23-'Ejercicio 3 - TIR'!$C$23)*('Ejercicio 3 - TIR'!$D$23-'Ejercicio 3 - TIR'!$C$23)*R285),'Ejercicio 3 - TIR'!$E$23-SQRT(('Ejercicio 3 - TIR'!$E$23-'Ejercicio 3 - TIR'!$C$23)*('Ejercicio 3 - TIR'!$E$23-'Ejercicio 3 - TIR'!$D$23)*(1-R285)))</f>
        <v>0.15598263699188</v>
      </c>
      <c r="T285" s="16">
        <f ca="1" t="shared" ref="T285:X285" si="2124">RAND()</f>
        <v>0.687265399798228</v>
      </c>
      <c r="U285" s="18">
        <f ca="1">IF(T285&lt;=('Ejercicio 3 - TIR'!$D$24-'Ejercicio 3 - TIR'!$C$24)/('Ejercicio 3 - TIR'!$E$24-'Ejercicio 3 - TIR'!$C$24),'Ejercicio 3 - TIR'!$C$24+SQRT(('Ejercicio 3 - TIR'!$E$24-'Ejercicio 3 - TIR'!$C$24)*('Ejercicio 3 - TIR'!$D$24-'Ejercicio 3 - TIR'!$C$24)*T285),'Ejercicio 3 - TIR'!$E$24-SQRT(('Ejercicio 3 - TIR'!$E$24-'Ejercicio 3 - TIR'!$C$24)*('Ejercicio 3 - TIR'!$E$24-'Ejercicio 3 - TIR'!$D$24)*(1-T285)))</f>
        <v>0.190408499859504</v>
      </c>
      <c r="V285" s="16">
        <f ca="1" t="shared" si="2124"/>
        <v>0.0415414179552049</v>
      </c>
      <c r="W285" s="18">
        <f ca="1">IF(V285&lt;=('Ejercicio 3 - TIR'!$D$25-'Ejercicio 3 - TIR'!$C$25)/('Ejercicio 3 - TIR'!$E$25-'Ejercicio 3 - TIR'!$C$25),'Ejercicio 3 - TIR'!$C$25+SQRT(('Ejercicio 3 - TIR'!$E$25-'Ejercicio 3 - TIR'!$C$25)*('Ejercicio 3 - TIR'!$D$25-'Ejercicio 3 - TIR'!$C$25)*V285),'Ejercicio 3 - TIR'!$E$25-SQRT(('Ejercicio 3 - TIR'!$E$25-'Ejercicio 3 - TIR'!$C$25)*('Ejercicio 3 - TIR'!$E$25-'Ejercicio 3 - TIR'!$D$25)*(1-V285)))</f>
        <v>0.187626138284695</v>
      </c>
      <c r="X285" s="16">
        <f ca="1" t="shared" si="2124"/>
        <v>0.202513133055024</v>
      </c>
      <c r="Y285" s="18">
        <f ca="1">IF(X285&lt;=('Ejercicio 3 - TIR'!$D$26-'Ejercicio 3 - TIR'!$C$26)/('Ejercicio 3 - TIR'!$E$26-'Ejercicio 3 - TIR'!$C$26),'Ejercicio 3 - TIR'!$C$26+SQRT(('Ejercicio 3 - TIR'!$E$26-'Ejercicio 3 - TIR'!$C$26)*('Ejercicio 3 - TIR'!$D$26-'Ejercicio 3 - TIR'!$C$26)*X285),'Ejercicio 3 - TIR'!$E$26-SQRT(('Ejercicio 3 - TIR'!$E$26-'Ejercicio 3 - TIR'!$C$26)*('Ejercicio 3 - TIR'!$E$26-'Ejercicio 3 - TIR'!$D$26)*(1-X285)))</f>
        <v>0.213383444127172</v>
      </c>
      <c r="Z285" s="16">
        <f ca="1" t="shared" si="1908"/>
        <v>1.1585380638959</v>
      </c>
      <c r="AA285" s="16">
        <f ca="1" t="shared" si="1909"/>
        <v>1.33924988615785</v>
      </c>
      <c r="AB285" s="16">
        <f ca="1" t="shared" si="1910"/>
        <v>1.59425444791817</v>
      </c>
      <c r="AC285" s="16">
        <f ca="1" t="shared" si="1911"/>
        <v>1.89337825342426</v>
      </c>
      <c r="AD285" s="16">
        <f ca="1" t="shared" si="1912"/>
        <v>2.29739382617542</v>
      </c>
      <c r="AE285" s="15">
        <f ca="1" t="shared" si="1913"/>
        <v>4738.7387859892</v>
      </c>
      <c r="AF285" s="15">
        <f ca="1" t="shared" si="1914"/>
        <v>5477.8997578435</v>
      </c>
      <c r="AG285" s="15">
        <f ca="1" t="shared" si="1915"/>
        <v>6520.93843311522</v>
      </c>
      <c r="AH285" s="15">
        <f ca="1" t="shared" si="1916"/>
        <v>7744.43692931288</v>
      </c>
      <c r="AI285" s="15">
        <f ca="1" t="shared" si="1917"/>
        <v>9396.97155411532</v>
      </c>
      <c r="AJ285" s="17">
        <f ca="1" t="shared" si="1918"/>
        <v>48768.2619804158</v>
      </c>
      <c r="AK285" s="17">
        <f ca="1" t="shared" si="1919"/>
        <v>46213.0910878976</v>
      </c>
      <c r="AL285" s="17">
        <f ca="1" t="shared" si="1920"/>
        <v>64793.5182971161</v>
      </c>
      <c r="AM285" s="17">
        <f ca="1" t="shared" si="1921"/>
        <v>71327.8513256725</v>
      </c>
      <c r="AN285" s="17">
        <f ca="1" t="shared" si="1922"/>
        <v>84664.2102988262</v>
      </c>
      <c r="AO285" s="17">
        <f ca="1">C285/'Ejercicio 3 - TIR'!$D$7</f>
        <v>15868.2039699559</v>
      </c>
      <c r="AP285" s="17">
        <f ca="1" t="shared" si="1923"/>
        <v>32900.0580104599</v>
      </c>
      <c r="AQ285" s="17">
        <f ca="1" t="shared" si="1924"/>
        <v>30344.8871179418</v>
      </c>
      <c r="AR285" s="17">
        <f ca="1" t="shared" si="1925"/>
        <v>48925.3143271602</v>
      </c>
      <c r="AS285" s="17">
        <f ca="1" t="shared" si="1926"/>
        <v>55459.6473557167</v>
      </c>
      <c r="AT285" s="17">
        <f ca="1" t="shared" si="1927"/>
        <v>68796.0063288703</v>
      </c>
      <c r="AU285" s="17">
        <f ca="1">AP285*'Ejercicio 3 - TIR'!$D$5</f>
        <v>16450.02900523</v>
      </c>
      <c r="AV285" s="17">
        <f ca="1">AQ285*'Ejercicio 3 - TIR'!$D$5</f>
        <v>15172.4435589709</v>
      </c>
      <c r="AW285" s="17">
        <f ca="1">AR285*'Ejercicio 3 - TIR'!$D$5</f>
        <v>24462.6571635801</v>
      </c>
      <c r="AX285" s="17">
        <f ca="1">AS285*'Ejercicio 3 - TIR'!$D$5</f>
        <v>27729.8236778583</v>
      </c>
      <c r="AY285" s="17">
        <f ca="1">AT285*'Ejercicio 3 - TIR'!$D$5</f>
        <v>34398.0031644352</v>
      </c>
      <c r="AZ285" s="17">
        <f ca="1" t="shared" ref="AZ285:BD285" si="2125">AJ285-AU285-AE285</f>
        <v>27579.4941891966</v>
      </c>
      <c r="BA285" s="17">
        <f ca="1" t="shared" si="2125"/>
        <v>25562.7477710833</v>
      </c>
      <c r="BB285" s="17">
        <f ca="1" t="shared" si="2125"/>
        <v>33809.9227004208</v>
      </c>
      <c r="BC285" s="17">
        <f ca="1" t="shared" si="2125"/>
        <v>35853.5907185013</v>
      </c>
      <c r="BD285" s="17">
        <f ca="1" t="shared" si="2125"/>
        <v>40869.2355802757</v>
      </c>
      <c r="BE285" s="17">
        <f ca="1" t="shared" ref="BE285:BI285" si="2126">AZ285/Z285</f>
        <v>23805.4277616509</v>
      </c>
      <c r="BF285" s="17">
        <f ca="1" t="shared" si="2126"/>
        <v>19087.3622878698</v>
      </c>
      <c r="BG285" s="17">
        <f ca="1" t="shared" si="2126"/>
        <v>21207.3566704304</v>
      </c>
      <c r="BH285" s="17">
        <f ca="1" t="shared" si="2126"/>
        <v>18936.3063897341</v>
      </c>
      <c r="BI285" s="17">
        <f ca="1" t="shared" si="2126"/>
        <v>17789.3903581663</v>
      </c>
      <c r="BJ285" s="17">
        <f ca="1" t="shared" si="1930"/>
        <v>68669.6239581828</v>
      </c>
      <c r="BK285" s="17">
        <f ca="1" t="shared" si="1931"/>
        <v>36455.5138330688</v>
      </c>
      <c r="BL285" s="17">
        <f ca="1" t="shared" si="1932"/>
        <v>105125.137791252</v>
      </c>
      <c r="BM285" s="17">
        <f ca="1">BK285*'Ejercicio 3 - TIR'!$D$5</f>
        <v>18227.7569165344</v>
      </c>
      <c r="BN285" s="17">
        <f ca="1" t="shared" si="1933"/>
        <v>86897.3808747172</v>
      </c>
      <c r="BO285" s="17">
        <f ca="1" t="shared" si="1934"/>
        <v>37824.3294138992</v>
      </c>
      <c r="BP285" s="17">
        <f ca="1" t="shared" si="1935"/>
        <v>-109231.247278701</v>
      </c>
      <c r="BQ285" s="17">
        <f ca="1" t="shared" ref="BQ285:BT285" si="2127">BE285</f>
        <v>23805.4277616509</v>
      </c>
      <c r="BR285" s="17">
        <f ca="1" t="shared" si="2127"/>
        <v>19087.3622878698</v>
      </c>
      <c r="BS285" s="17">
        <f ca="1" t="shared" si="2127"/>
        <v>21207.3566704304</v>
      </c>
      <c r="BT285" s="17">
        <f ca="1" t="shared" si="2127"/>
        <v>18936.3063897341</v>
      </c>
      <c r="BU285" s="17">
        <f ca="1" t="shared" si="1937"/>
        <v>55613.7197720655</v>
      </c>
      <c r="BV285" s="19">
        <f ca="1" t="shared" si="1938"/>
        <v>7.32568623235506</v>
      </c>
    </row>
    <row r="286" ht="15" customHeight="1" spans="1:74">
      <c r="A286" s="15">
        <v>285</v>
      </c>
      <c r="B286" s="16">
        <f ca="1" t="shared" ref="B286:F286" si="2128">RAND()</f>
        <v>0.821520542884222</v>
      </c>
      <c r="C286" s="17">
        <f ca="1">IF(B286&lt;=('Ejercicio 3 - TIR'!$D$13-'Ejercicio 3 - TIR'!$C$13)/('Ejercicio 3 - TIR'!$E$13-'Ejercicio 3 - TIR'!$C$13),'Ejercicio 3 - TIR'!$C$13+SQRT(('Ejercicio 3 - TIR'!$E$13-'Ejercicio 3 - TIR'!$C$13)*('Ejercicio 3 - TIR'!$D$13-'Ejercicio 3 - TIR'!$C$13)*B286),'Ejercicio 3 - TIR'!$E$13-SQRT(('Ejercicio 3 - TIR'!$E$13-'Ejercicio 3 - TIR'!$C$13)*('Ejercicio 3 - TIR'!$E$13-'Ejercicio 3 - TIR'!$D$13)*(1-B286)))</f>
        <v>85365.2690991965</v>
      </c>
      <c r="D286" s="16">
        <f ca="1" t="shared" si="2128"/>
        <v>0.366527043844398</v>
      </c>
      <c r="E286" s="17">
        <f ca="1">IF(D286&lt;=('Ejercicio 3 - TIR'!$D$14-'Ejercicio 3 - TIR'!$C$14)/('Ejercicio 3 - TIR'!$E$14-'Ejercicio 3 - TIR'!$C$14),'Ejercicio 3 - TIR'!$C$14+SQRT(('Ejercicio 3 - TIR'!$E$14-'Ejercicio 3 - TIR'!$C$14)*('Ejercicio 3 - TIR'!$D$14-'Ejercicio 3 - TIR'!$C$14)*D286),'Ejercicio 3 - TIR'!$E$14-SQRT(('Ejercicio 3 - TIR'!$E$14-'Ejercicio 3 - TIR'!$C$14)*('Ejercicio 3 - TIR'!$E$14-'Ejercicio 3 - TIR'!$D$14)*(1-D286)))</f>
        <v>30252.1313394496</v>
      </c>
      <c r="F286" s="16">
        <f ca="1" t="shared" si="2128"/>
        <v>0.279467002252791</v>
      </c>
      <c r="G286" s="17">
        <f ca="1">IF(F286&lt;=('Ejercicio 3 - TIR'!$D$18-'Ejercicio 3 - TIR'!$C$18)/('Ejercicio 3 - TIR'!$E$18-'Ejercicio 3 - TIR'!$C$18),'Ejercicio 3 - TIR'!$C$18+SQRT(('Ejercicio 3 - TIR'!$E$18-'Ejercicio 3 - TIR'!$C$18)*('Ejercicio 3 - TIR'!$D$18-'Ejercicio 3 - TIR'!$C$18)*F286),'Ejercicio 3 - TIR'!$E$18-SQRT(('Ejercicio 3 - TIR'!$E$18-'Ejercicio 3 - TIR'!$C$18)*('Ejercicio 3 - TIR'!$E$18-'Ejercicio 3 - TIR'!$D$18)*(1-F286)))</f>
        <v>36474.569509853</v>
      </c>
      <c r="H286" s="16">
        <f ca="1" t="shared" ref="H286:L286" si="2129">RAND()</f>
        <v>0.358942807518134</v>
      </c>
      <c r="I286" s="17">
        <f ca="1">IF(H286&lt;=('Ejercicio 3 - TIR'!$D$18-'Ejercicio 3 - TIR'!$C$18)/('Ejercicio 3 - TIR'!$E$18-'Ejercicio 3 - TIR'!$C$18),'Ejercicio 3 - TIR'!$C$18+SQRT(('Ejercicio 3 - TIR'!$E$18-'Ejercicio 3 - TIR'!$C$18)*('Ejercicio 3 - TIR'!$D$18-'Ejercicio 3 - TIR'!$C$18)*H286),'Ejercicio 3 - TIR'!$E$18-SQRT(('Ejercicio 3 - TIR'!$E$18-'Ejercicio 3 - TIR'!$C$18)*('Ejercicio 3 - TIR'!$E$18-'Ejercicio 3 - TIR'!$D$18)*(1-H286)))</f>
        <v>37337.6713695641</v>
      </c>
      <c r="J286" s="16">
        <f ca="1" t="shared" si="2129"/>
        <v>0.072412144887924</v>
      </c>
      <c r="K286" s="17">
        <f ca="1">IF(J286&lt;=('Ejercicio 3 - TIR'!$D$18-'Ejercicio 3 - TIR'!$C$18)/('Ejercicio 3 - TIR'!$E$18-'Ejercicio 3 - TIR'!$C$18),'Ejercicio 3 - TIR'!$C$18+SQRT(('Ejercicio 3 - TIR'!$E$18-'Ejercicio 3 - TIR'!$C$18)*('Ejercicio 3 - TIR'!$D$18-'Ejercicio 3 - TIR'!$C$18)*J286),'Ejercicio 3 - TIR'!$E$18-SQRT(('Ejercicio 3 - TIR'!$E$18-'Ejercicio 3 - TIR'!$C$18)*('Ejercicio 3 - TIR'!$E$18-'Ejercicio 3 - TIR'!$D$18)*(1-J286)))</f>
        <v>33295.7278002269</v>
      </c>
      <c r="L286" s="16">
        <f ca="1" t="shared" si="2129"/>
        <v>0.680075624439661</v>
      </c>
      <c r="M286" s="17">
        <f ca="1">IF(L286&lt;=('Ejercicio 3 - TIR'!$D$18-'Ejercicio 3 - TIR'!$C$18)/('Ejercicio 3 - TIR'!$E$18-'Ejercicio 3 - TIR'!$C$18),'Ejercicio 3 - TIR'!$C$18+SQRT(('Ejercicio 3 - TIR'!$E$18-'Ejercicio 3 - TIR'!$C$18)*('Ejercicio 3 - TIR'!$D$18-'Ejercicio 3 - TIR'!$C$18)*L286),'Ejercicio 3 - TIR'!$E$18-SQRT(('Ejercicio 3 - TIR'!$E$18-'Ejercicio 3 - TIR'!$C$18)*('Ejercicio 3 - TIR'!$E$18-'Ejercicio 3 - TIR'!$D$18)*(1-L286)))</f>
        <v>40101.5994276677</v>
      </c>
      <c r="N286" s="16">
        <f ca="1" t="shared" ref="N286:R286" si="2130">RAND()</f>
        <v>0.912723100203713</v>
      </c>
      <c r="O286" s="17">
        <f ca="1">IF(N286&lt;=('Ejercicio 3 - TIR'!$D$18-'Ejercicio 3 - TIR'!$C$18)/('Ejercicio 3 - TIR'!$E$18-'Ejercicio 3 - TIR'!$C$18),'Ejercicio 3 - TIR'!$C$18+SQRT(('Ejercicio 3 - TIR'!$E$18-'Ejercicio 3 - TIR'!$C$18)*('Ejercicio 3 - TIR'!$D$18-'Ejercicio 3 - TIR'!$C$18)*N286),'Ejercicio 3 - TIR'!$E$18-SQRT(('Ejercicio 3 - TIR'!$E$18-'Ejercicio 3 - TIR'!$C$18)*('Ejercicio 3 - TIR'!$E$18-'Ejercicio 3 - TIR'!$D$18)*(1-N286)))</f>
        <v>42441.5302454941</v>
      </c>
      <c r="P286" s="16">
        <f ca="1" t="shared" si="2130"/>
        <v>0.302002942050483</v>
      </c>
      <c r="Q286" s="18">
        <f ca="1">IF(P286&lt;=('Ejercicio 3 - TIR'!$D$22-'Ejercicio 3 - TIR'!$C$22)/('Ejercicio 3 - TIR'!$E$22-'Ejercicio 3 - TIR'!$C$22),'Ejercicio 3 - TIR'!$C$22+SQRT(('Ejercicio 3 - TIR'!$E$22-'Ejercicio 3 - TIR'!$C$22)*('Ejercicio 3 - TIR'!$D$22-'Ejercicio 3 - TIR'!$C$22)*P286),'Ejercicio 3 - TIR'!$E$22-SQRT(('Ejercicio 3 - TIR'!$E$22-'Ejercicio 3 - TIR'!$C$22)*('Ejercicio 3 - TIR'!$E$22-'Ejercicio 3 - TIR'!$D$22)*(1-P286)))</f>
        <v>0.143315344640191</v>
      </c>
      <c r="R286" s="16">
        <f ca="1" t="shared" si="2130"/>
        <v>0.139225976469677</v>
      </c>
      <c r="S286" s="18">
        <f ca="1">IF(R286&lt;=('Ejercicio 3 - TIR'!$D$23-'Ejercicio 3 - TIR'!$C$23)/('Ejercicio 3 - TIR'!$E$23-'Ejercicio 3 - TIR'!$C$23),'Ejercicio 3 - TIR'!$C$23+SQRT(('Ejercicio 3 - TIR'!$E$23-'Ejercicio 3 - TIR'!$C$23)*('Ejercicio 3 - TIR'!$D$23-'Ejercicio 3 - TIR'!$C$23)*R286),'Ejercicio 3 - TIR'!$E$23-SQRT(('Ejercicio 3 - TIR'!$E$23-'Ejercicio 3 - TIR'!$C$23)*('Ejercicio 3 - TIR'!$E$23-'Ejercicio 3 - TIR'!$D$23)*(1-R286)))</f>
        <v>0.135830564034342</v>
      </c>
      <c r="T286" s="16">
        <f ca="1" t="shared" ref="T286:X286" si="2131">RAND()</f>
        <v>0.887953424582514</v>
      </c>
      <c r="U286" s="18">
        <f ca="1">IF(T286&lt;=('Ejercicio 3 - TIR'!$D$24-'Ejercicio 3 - TIR'!$C$24)/('Ejercicio 3 - TIR'!$E$24-'Ejercicio 3 - TIR'!$C$24),'Ejercicio 3 - TIR'!$C$24+SQRT(('Ejercicio 3 - TIR'!$E$24-'Ejercicio 3 - TIR'!$C$24)*('Ejercicio 3 - TIR'!$D$24-'Ejercicio 3 - TIR'!$C$24)*T286),'Ejercicio 3 - TIR'!$E$24-SQRT(('Ejercicio 3 - TIR'!$E$24-'Ejercicio 3 - TIR'!$C$24)*('Ejercicio 3 - TIR'!$E$24-'Ejercicio 3 - TIR'!$D$24)*(1-T286)))</f>
        <v>0.202287563375725</v>
      </c>
      <c r="V286" s="16">
        <f ca="1" t="shared" si="2131"/>
        <v>0.856917240627743</v>
      </c>
      <c r="W286" s="18">
        <f ca="1">IF(V286&lt;=('Ejercicio 3 - TIR'!$D$25-'Ejercicio 3 - TIR'!$C$25)/('Ejercicio 3 - TIR'!$E$25-'Ejercicio 3 - TIR'!$C$25),'Ejercicio 3 - TIR'!$C$25+SQRT(('Ejercicio 3 - TIR'!$E$25-'Ejercicio 3 - TIR'!$C$25)*('Ejercicio 3 - TIR'!$D$25-'Ejercicio 3 - TIR'!$C$25)*V286),'Ejercicio 3 - TIR'!$E$25-SQRT(('Ejercicio 3 - TIR'!$E$25-'Ejercicio 3 - TIR'!$C$25)*('Ejercicio 3 - TIR'!$E$25-'Ejercicio 3 - TIR'!$D$25)*(1-V286)))</f>
        <v>0.227621669905846</v>
      </c>
      <c r="X286" s="16">
        <f ca="1" t="shared" si="2131"/>
        <v>0.578616524486055</v>
      </c>
      <c r="Y286" s="18">
        <f ca="1">IF(X286&lt;=('Ejercicio 3 - TIR'!$D$26-'Ejercicio 3 - TIR'!$C$26)/('Ejercicio 3 - TIR'!$E$26-'Ejercicio 3 - TIR'!$C$26),'Ejercicio 3 - TIR'!$C$26+SQRT(('Ejercicio 3 - TIR'!$E$26-'Ejercicio 3 - TIR'!$C$26)*('Ejercicio 3 - TIR'!$D$26-'Ejercicio 3 - TIR'!$C$26)*X286),'Ejercicio 3 - TIR'!$E$26-SQRT(('Ejercicio 3 - TIR'!$E$26-'Ejercicio 3 - TIR'!$C$26)*('Ejercicio 3 - TIR'!$E$26-'Ejercicio 3 - TIR'!$D$26)*(1-X286)))</f>
        <v>0.232298105197222</v>
      </c>
      <c r="Z286" s="16">
        <f ca="1" t="shared" si="1908"/>
        <v>1.14331534464019</v>
      </c>
      <c r="AA286" s="16">
        <f ca="1" t="shared" si="1909"/>
        <v>1.29861251277179</v>
      </c>
      <c r="AB286" s="16">
        <f ca="1" t="shared" si="1910"/>
        <v>1.56130567374962</v>
      </c>
      <c r="AC286" s="16">
        <f ca="1" t="shared" si="1911"/>
        <v>1.91669267844198</v>
      </c>
      <c r="AD286" s="16">
        <f ca="1" t="shared" si="1912"/>
        <v>2.36193675588944</v>
      </c>
      <c r="AE286" s="15">
        <f ca="1" t="shared" si="1913"/>
        <v>4335.59462901354</v>
      </c>
      <c r="AF286" s="15">
        <f ca="1" t="shared" si="1914"/>
        <v>4924.50089289671</v>
      </c>
      <c r="AG286" s="15">
        <f ca="1" t="shared" si="1915"/>
        <v>5920.66617936237</v>
      </c>
      <c r="AH286" s="15">
        <f ca="1" t="shared" si="1916"/>
        <v>7268.3381020639</v>
      </c>
      <c r="AI286" s="15">
        <f ca="1" t="shared" si="1917"/>
        <v>8956.75927110611</v>
      </c>
      <c r="AJ286" s="17">
        <f ca="1" t="shared" si="1918"/>
        <v>41701.9350097602</v>
      </c>
      <c r="AK286" s="17">
        <f ca="1" t="shared" si="1919"/>
        <v>48487.1672382768</v>
      </c>
      <c r="AL286" s="17">
        <f ca="1" t="shared" si="1920"/>
        <v>51984.8087261172</v>
      </c>
      <c r="AM286" s="17">
        <f ca="1" t="shared" si="1921"/>
        <v>76862.4420168237</v>
      </c>
      <c r="AN286" s="17">
        <f ca="1" t="shared" si="1922"/>
        <v>100244.210263026</v>
      </c>
      <c r="AO286" s="17">
        <f ca="1">C286/'Ejercicio 3 - TIR'!$D$7</f>
        <v>17073.0538198393</v>
      </c>
      <c r="AP286" s="17">
        <f ca="1" t="shared" si="1923"/>
        <v>24628.8811899209</v>
      </c>
      <c r="AQ286" s="17">
        <f ca="1" t="shared" si="1924"/>
        <v>31414.1134184375</v>
      </c>
      <c r="AR286" s="17">
        <f ca="1" t="shared" si="1925"/>
        <v>34911.7549062779</v>
      </c>
      <c r="AS286" s="17">
        <f ca="1" t="shared" si="1926"/>
        <v>59789.3881969844</v>
      </c>
      <c r="AT286" s="17">
        <f ca="1" t="shared" si="1927"/>
        <v>83171.1564431866</v>
      </c>
      <c r="AU286" s="17">
        <f ca="1">AP286*'Ejercicio 3 - TIR'!$D$5</f>
        <v>12314.4405949605</v>
      </c>
      <c r="AV286" s="17">
        <f ca="1">AQ286*'Ejercicio 3 - TIR'!$D$5</f>
        <v>15707.0567092187</v>
      </c>
      <c r="AW286" s="17">
        <f ca="1">AR286*'Ejercicio 3 - TIR'!$D$5</f>
        <v>17455.8774531389</v>
      </c>
      <c r="AX286" s="17">
        <f ca="1">AS286*'Ejercicio 3 - TIR'!$D$5</f>
        <v>29894.6940984922</v>
      </c>
      <c r="AY286" s="17">
        <f ca="1">AT286*'Ejercicio 3 - TIR'!$D$5</f>
        <v>41585.5782215933</v>
      </c>
      <c r="AZ286" s="17">
        <f ca="1" t="shared" ref="AZ286:BD286" si="2132">AJ286-AU286-AE286</f>
        <v>25051.8997857862</v>
      </c>
      <c r="BA286" s="17">
        <f ca="1" t="shared" si="2132"/>
        <v>27855.6096361613</v>
      </c>
      <c r="BB286" s="17">
        <f ca="1" t="shared" si="2132"/>
        <v>28608.2650936159</v>
      </c>
      <c r="BC286" s="17">
        <f ca="1" t="shared" si="2132"/>
        <v>39699.4098162676</v>
      </c>
      <c r="BD286" s="17">
        <f ca="1" t="shared" si="2132"/>
        <v>49701.8727703265</v>
      </c>
      <c r="BE286" s="17">
        <f ca="1" t="shared" ref="BE286:BI286" si="2133">AZ286/Z286</f>
        <v>21911.6273591782</v>
      </c>
      <c r="BF286" s="17">
        <f ca="1" t="shared" si="2133"/>
        <v>21450.2858721927</v>
      </c>
      <c r="BG286" s="17">
        <f ca="1" t="shared" si="2133"/>
        <v>18323.2954152472</v>
      </c>
      <c r="BH286" s="17">
        <f ca="1" t="shared" si="2133"/>
        <v>20712.4544601162</v>
      </c>
      <c r="BI286" s="17">
        <f ca="1" t="shared" si="2133"/>
        <v>21042.84657343</v>
      </c>
      <c r="BJ286" s="17">
        <f ca="1" t="shared" si="1930"/>
        <v>71453.6209546409</v>
      </c>
      <c r="BK286" s="17">
        <f ca="1" t="shared" si="1931"/>
        <v>40325.473352357</v>
      </c>
      <c r="BL286" s="17">
        <f ca="1" t="shared" si="1932"/>
        <v>111779.094306998</v>
      </c>
      <c r="BM286" s="17">
        <f ca="1">BK286*'Ejercicio 3 - TIR'!$D$5</f>
        <v>20162.7366761785</v>
      </c>
      <c r="BN286" s="17">
        <f ca="1" t="shared" si="1933"/>
        <v>91616.3576308194</v>
      </c>
      <c r="BO286" s="17">
        <f ca="1" t="shared" si="1934"/>
        <v>38788.6582493693</v>
      </c>
      <c r="BP286" s="17">
        <f ca="1" t="shared" si="1935"/>
        <v>-115617.400438646</v>
      </c>
      <c r="BQ286" s="17">
        <f ca="1" t="shared" ref="BQ286:BT286" si="2134">BE286</f>
        <v>21911.6273591782</v>
      </c>
      <c r="BR286" s="17">
        <f ca="1" t="shared" si="2134"/>
        <v>21450.2858721927</v>
      </c>
      <c r="BS286" s="17">
        <f ca="1" t="shared" si="2134"/>
        <v>18323.2954152472</v>
      </c>
      <c r="BT286" s="17">
        <f ca="1" t="shared" si="2134"/>
        <v>20712.4544601162</v>
      </c>
      <c r="BU286" s="17">
        <f ca="1" t="shared" si="1937"/>
        <v>59831.5048227993</v>
      </c>
      <c r="BV286" s="19">
        <f ca="1" t="shared" si="1938"/>
        <v>6.17417648761374</v>
      </c>
    </row>
    <row r="287" ht="15" customHeight="1" spans="1:74">
      <c r="A287" s="15">
        <v>286</v>
      </c>
      <c r="B287" s="16">
        <f ca="1" t="shared" ref="B287:F287" si="2135">RAND()</f>
        <v>0.485014609016236</v>
      </c>
      <c r="C287" s="17">
        <f ca="1">IF(B287&lt;=('Ejercicio 3 - TIR'!$D$13-'Ejercicio 3 - TIR'!$C$13)/('Ejercicio 3 - TIR'!$E$13-'Ejercicio 3 - TIR'!$C$13),'Ejercicio 3 - TIR'!$C$13+SQRT(('Ejercicio 3 - TIR'!$E$13-'Ejercicio 3 - TIR'!$C$13)*('Ejercicio 3 - TIR'!$D$13-'Ejercicio 3 - TIR'!$C$13)*B287),'Ejercicio 3 - TIR'!$E$13-SQRT(('Ejercicio 3 - TIR'!$E$13-'Ejercicio 3 - TIR'!$C$13)*('Ejercicio 3 - TIR'!$E$13-'Ejercicio 3 - TIR'!$D$13)*(1-B287)))</f>
        <v>75140.7468096784</v>
      </c>
      <c r="D287" s="16">
        <f ca="1" t="shared" si="2135"/>
        <v>0.832652305881744</v>
      </c>
      <c r="E287" s="17">
        <f ca="1">IF(D287&lt;=('Ejercicio 3 - TIR'!$D$14-'Ejercicio 3 - TIR'!$C$14)/('Ejercicio 3 - TIR'!$E$14-'Ejercicio 3 - TIR'!$C$14),'Ejercicio 3 - TIR'!$C$14+SQRT(('Ejercicio 3 - TIR'!$E$14-'Ejercicio 3 - TIR'!$C$14)*('Ejercicio 3 - TIR'!$D$14-'Ejercicio 3 - TIR'!$C$14)*D287),'Ejercicio 3 - TIR'!$E$14-SQRT(('Ejercicio 3 - TIR'!$E$14-'Ejercicio 3 - TIR'!$C$14)*('Ejercicio 3 - TIR'!$E$14-'Ejercicio 3 - TIR'!$D$14)*(1-D287)))</f>
        <v>34989.7950024237</v>
      </c>
      <c r="F287" s="16">
        <f ca="1" t="shared" si="2135"/>
        <v>0.828343385958815</v>
      </c>
      <c r="G287" s="17">
        <f ca="1">IF(F287&lt;=('Ejercicio 3 - TIR'!$D$18-'Ejercicio 3 - TIR'!$C$18)/('Ejercicio 3 - TIR'!$E$18-'Ejercicio 3 - TIR'!$C$18),'Ejercicio 3 - TIR'!$C$18+SQRT(('Ejercicio 3 - TIR'!$E$18-'Ejercicio 3 - TIR'!$C$18)*('Ejercicio 3 - TIR'!$D$18-'Ejercicio 3 - TIR'!$C$18)*F287),'Ejercicio 3 - TIR'!$E$18-SQRT(('Ejercicio 3 - TIR'!$E$18-'Ejercicio 3 - TIR'!$C$18)*('Ejercicio 3 - TIR'!$E$18-'Ejercicio 3 - TIR'!$D$18)*(1-F287)))</f>
        <v>41411.9300378771</v>
      </c>
      <c r="H287" s="16">
        <f ca="1" t="shared" ref="H287:L287" si="2136">RAND()</f>
        <v>0.222080248920936</v>
      </c>
      <c r="I287" s="17">
        <f ca="1">IF(H287&lt;=('Ejercicio 3 - TIR'!$D$18-'Ejercicio 3 - TIR'!$C$18)/('Ejercicio 3 - TIR'!$E$18-'Ejercicio 3 - TIR'!$C$18),'Ejercicio 3 - TIR'!$C$18+SQRT(('Ejercicio 3 - TIR'!$E$18-'Ejercicio 3 - TIR'!$C$18)*('Ejercicio 3 - TIR'!$D$18-'Ejercicio 3 - TIR'!$C$18)*H287),'Ejercicio 3 - TIR'!$E$18-SQRT(('Ejercicio 3 - TIR'!$E$18-'Ejercicio 3 - TIR'!$C$18)*('Ejercicio 3 - TIR'!$E$18-'Ejercicio 3 - TIR'!$D$18)*(1-H287)))</f>
        <v>35771.658109949</v>
      </c>
      <c r="J287" s="16">
        <f ca="1" t="shared" si="2136"/>
        <v>0.943205531140435</v>
      </c>
      <c r="K287" s="17">
        <f ca="1">IF(J287&lt;=('Ejercicio 3 - TIR'!$D$18-'Ejercicio 3 - TIR'!$C$18)/('Ejercicio 3 - TIR'!$E$18-'Ejercicio 3 - TIR'!$C$18),'Ejercicio 3 - TIR'!$C$18+SQRT(('Ejercicio 3 - TIR'!$E$18-'Ejercicio 3 - TIR'!$C$18)*('Ejercicio 3 - TIR'!$D$18-'Ejercicio 3 - TIR'!$C$18)*J287),'Ejercicio 3 - TIR'!$E$18-SQRT(('Ejercicio 3 - TIR'!$E$18-'Ejercicio 3 - TIR'!$C$18)*('Ejercicio 3 - TIR'!$E$18-'Ejercicio 3 - TIR'!$D$18)*(1-J287)))</f>
        <v>42936.1237526277</v>
      </c>
      <c r="L287" s="16">
        <f ca="1" t="shared" si="2136"/>
        <v>0.8703402527502</v>
      </c>
      <c r="M287" s="17">
        <f ca="1">IF(L287&lt;=('Ejercicio 3 - TIR'!$D$18-'Ejercicio 3 - TIR'!$C$18)/('Ejercicio 3 - TIR'!$E$18-'Ejercicio 3 - TIR'!$C$18),'Ejercicio 3 - TIR'!$C$18+SQRT(('Ejercicio 3 - TIR'!$E$18-'Ejercicio 3 - TIR'!$C$18)*('Ejercicio 3 - TIR'!$D$18-'Ejercicio 3 - TIR'!$C$18)*L287),'Ejercicio 3 - TIR'!$E$18-SQRT(('Ejercicio 3 - TIR'!$E$18-'Ejercicio 3 - TIR'!$C$18)*('Ejercicio 3 - TIR'!$E$18-'Ejercicio 3 - TIR'!$D$18)*(1-L287)))</f>
        <v>41881.5899814593</v>
      </c>
      <c r="N287" s="16">
        <f ca="1" t="shared" ref="N287:R287" si="2137">RAND()</f>
        <v>0.327087348036202</v>
      </c>
      <c r="O287" s="17">
        <f ca="1">IF(N287&lt;=('Ejercicio 3 - TIR'!$D$18-'Ejercicio 3 - TIR'!$C$18)/('Ejercicio 3 - TIR'!$E$18-'Ejercicio 3 - TIR'!$C$18),'Ejercicio 3 - TIR'!$C$18+SQRT(('Ejercicio 3 - TIR'!$E$18-'Ejercicio 3 - TIR'!$C$18)*('Ejercicio 3 - TIR'!$D$18-'Ejercicio 3 - TIR'!$C$18)*N287),'Ejercicio 3 - TIR'!$E$18-SQRT(('Ejercicio 3 - TIR'!$E$18-'Ejercicio 3 - TIR'!$C$18)*('Ejercicio 3 - TIR'!$E$18-'Ejercicio 3 - TIR'!$D$18)*(1-N287)))</f>
        <v>37004.505850196</v>
      </c>
      <c r="P287" s="16">
        <f ca="1" t="shared" si="2137"/>
        <v>0.447774764665683</v>
      </c>
      <c r="Q287" s="18">
        <f ca="1">IF(P287&lt;=('Ejercicio 3 - TIR'!$D$22-'Ejercicio 3 - TIR'!$C$22)/('Ejercicio 3 - TIR'!$E$22-'Ejercicio 3 - TIR'!$C$22),'Ejercicio 3 - TIR'!$C$22+SQRT(('Ejercicio 3 - TIR'!$E$22-'Ejercicio 3 - TIR'!$C$22)*('Ejercicio 3 - TIR'!$D$22-'Ejercicio 3 - TIR'!$C$22)*P287),'Ejercicio 3 - TIR'!$E$22-SQRT(('Ejercicio 3 - TIR'!$E$22-'Ejercicio 3 - TIR'!$C$22)*('Ejercicio 3 - TIR'!$E$22-'Ejercicio 3 - TIR'!$D$22)*(1-P287)))</f>
        <v>0.148390043613884</v>
      </c>
      <c r="R287" s="16">
        <f ca="1" t="shared" si="2137"/>
        <v>0.0488272085097288</v>
      </c>
      <c r="S287" s="18">
        <f ca="1">IF(R287&lt;=('Ejercicio 3 - TIR'!$D$23-'Ejercicio 3 - TIR'!$C$23)/('Ejercicio 3 - TIR'!$E$23-'Ejercicio 3 - TIR'!$C$23),'Ejercicio 3 - TIR'!$C$23+SQRT(('Ejercicio 3 - TIR'!$E$23-'Ejercicio 3 - TIR'!$C$23)*('Ejercicio 3 - TIR'!$D$23-'Ejercicio 3 - TIR'!$C$23)*R287),'Ejercicio 3 - TIR'!$E$23-SQRT(('Ejercicio 3 - TIR'!$E$23-'Ejercicio 3 - TIR'!$C$23)*('Ejercicio 3 - TIR'!$E$23-'Ejercicio 3 - TIR'!$D$23)*(1-R287)))</f>
        <v>0.129374912016521</v>
      </c>
      <c r="T287" s="16">
        <f ca="1" t="shared" ref="T287:X287" si="2138">RAND()</f>
        <v>0.6923353790064</v>
      </c>
      <c r="U287" s="18">
        <f ca="1">IF(T287&lt;=('Ejercicio 3 - TIR'!$D$24-'Ejercicio 3 - TIR'!$C$24)/('Ejercicio 3 - TIR'!$E$24-'Ejercicio 3 - TIR'!$C$24),'Ejercicio 3 - TIR'!$C$24+SQRT(('Ejercicio 3 - TIR'!$E$24-'Ejercicio 3 - TIR'!$C$24)*('Ejercicio 3 - TIR'!$D$24-'Ejercicio 3 - TIR'!$C$24)*T287),'Ejercicio 3 - TIR'!$E$24-SQRT(('Ejercicio 3 - TIR'!$E$24-'Ejercicio 3 - TIR'!$C$24)*('Ejercicio 3 - TIR'!$E$24-'Ejercicio 3 - TIR'!$D$24)*(1-T287)))</f>
        <v>0.190649345172857</v>
      </c>
      <c r="V287" s="16">
        <f ca="1" t="shared" si="2138"/>
        <v>0.511485601651765</v>
      </c>
      <c r="W287" s="18">
        <f ca="1">IF(V287&lt;=('Ejercicio 3 - TIR'!$D$25-'Ejercicio 3 - TIR'!$C$25)/('Ejercicio 3 - TIR'!$E$25-'Ejercicio 3 - TIR'!$C$25),'Ejercicio 3 - TIR'!$C$25+SQRT(('Ejercicio 3 - TIR'!$E$25-'Ejercicio 3 - TIR'!$C$25)*('Ejercicio 3 - TIR'!$D$25-'Ejercicio 3 - TIR'!$C$25)*V287),'Ejercicio 3 - TIR'!$E$25-SQRT(('Ejercicio 3 - TIR'!$E$25-'Ejercicio 3 - TIR'!$C$25)*('Ejercicio 3 - TIR'!$E$25-'Ejercicio 3 - TIR'!$D$25)*(1-V287)))</f>
        <v>0.208650267301725</v>
      </c>
      <c r="X287" s="16">
        <f ca="1" t="shared" si="2138"/>
        <v>0.155615344373661</v>
      </c>
      <c r="Y287" s="18">
        <f ca="1">IF(X287&lt;=('Ejercicio 3 - TIR'!$D$26-'Ejercicio 3 - TIR'!$C$26)/('Ejercicio 3 - TIR'!$E$26-'Ejercicio 3 - TIR'!$C$26),'Ejercicio 3 - TIR'!$C$26+SQRT(('Ejercicio 3 - TIR'!$E$26-'Ejercicio 3 - TIR'!$C$26)*('Ejercicio 3 - TIR'!$D$26-'Ejercicio 3 - TIR'!$C$26)*X287),'Ejercicio 3 - TIR'!$E$26-SQRT(('Ejercicio 3 - TIR'!$E$26-'Ejercicio 3 - TIR'!$C$26)*('Ejercicio 3 - TIR'!$E$26-'Ejercicio 3 - TIR'!$D$26)*(1-X287)))</f>
        <v>0.210497839637603</v>
      </c>
      <c r="Z287" s="16">
        <f ca="1" t="shared" si="1908"/>
        <v>1.14839004361388</v>
      </c>
      <c r="AA287" s="16">
        <f ca="1" t="shared" si="1909"/>
        <v>1.29696290446708</v>
      </c>
      <c r="AB287" s="16">
        <f ca="1" t="shared" si="1910"/>
        <v>1.54422803291721</v>
      </c>
      <c r="AC287" s="16">
        <f ca="1" t="shared" si="1911"/>
        <v>1.86643162476021</v>
      </c>
      <c r="AD287" s="16">
        <f ca="1" t="shared" si="1912"/>
        <v>2.25931144960353</v>
      </c>
      <c r="AE287" s="15">
        <f ca="1" t="shared" si="1913"/>
        <v>5192.13720645051</v>
      </c>
      <c r="AF287" s="15">
        <f ca="1" t="shared" si="1914"/>
        <v>5863.86950071275</v>
      </c>
      <c r="AG287" s="15">
        <f ca="1" t="shared" si="1915"/>
        <v>6981.81238120273</v>
      </c>
      <c r="AH287" s="15">
        <f ca="1" t="shared" si="1916"/>
        <v>8438.56940079117</v>
      </c>
      <c r="AI287" s="15">
        <f ca="1" t="shared" si="1917"/>
        <v>10214.8700292897</v>
      </c>
      <c r="AJ287" s="17">
        <f ca="1" t="shared" si="1918"/>
        <v>47557.0481423328</v>
      </c>
      <c r="AK287" s="17">
        <f ca="1" t="shared" si="1919"/>
        <v>46394.5135998828</v>
      </c>
      <c r="AL287" s="17">
        <f ca="1" t="shared" si="1920"/>
        <v>66303.1659236104</v>
      </c>
      <c r="AM287" s="17">
        <f ca="1" t="shared" si="1921"/>
        <v>78169.1240366359</v>
      </c>
      <c r="AN287" s="17">
        <f ca="1" t="shared" si="1922"/>
        <v>83604.7037542688</v>
      </c>
      <c r="AO287" s="17">
        <f ca="1">C287/'Ejercicio 3 - TIR'!$D$7</f>
        <v>15028.1493619357</v>
      </c>
      <c r="AP287" s="17">
        <f ca="1" t="shared" si="1923"/>
        <v>32528.8987803971</v>
      </c>
      <c r="AQ287" s="17">
        <f ca="1" t="shared" si="1924"/>
        <v>31366.3642379472</v>
      </c>
      <c r="AR287" s="17">
        <f ca="1" t="shared" si="1925"/>
        <v>51275.0165616748</v>
      </c>
      <c r="AS287" s="17">
        <f ca="1" t="shared" si="1926"/>
        <v>63140.9746747002</v>
      </c>
      <c r="AT287" s="17">
        <f ca="1" t="shared" si="1927"/>
        <v>68576.5543923331</v>
      </c>
      <c r="AU287" s="17">
        <f ca="1">AP287*'Ejercicio 3 - TIR'!$D$5</f>
        <v>16264.4493901985</v>
      </c>
      <c r="AV287" s="17">
        <f ca="1">AQ287*'Ejercicio 3 - TIR'!$D$5</f>
        <v>15683.1821189736</v>
      </c>
      <c r="AW287" s="17">
        <f ca="1">AR287*'Ejercicio 3 - TIR'!$D$5</f>
        <v>25637.5082808374</v>
      </c>
      <c r="AX287" s="17">
        <f ca="1">AS287*'Ejercicio 3 - TIR'!$D$5</f>
        <v>31570.4873373501</v>
      </c>
      <c r="AY287" s="17">
        <f ca="1">AT287*'Ejercicio 3 - TIR'!$D$5</f>
        <v>34288.2771961665</v>
      </c>
      <c r="AZ287" s="17">
        <f ca="1" t="shared" ref="AZ287:BD287" si="2139">AJ287-AU287-AE287</f>
        <v>26100.4615456837</v>
      </c>
      <c r="BA287" s="17">
        <f ca="1" t="shared" si="2139"/>
        <v>24847.4619801965</v>
      </c>
      <c r="BB287" s="17">
        <f ca="1" t="shared" si="2139"/>
        <v>33683.8452615703</v>
      </c>
      <c r="BC287" s="17">
        <f ca="1" t="shared" si="2139"/>
        <v>38160.0672984946</v>
      </c>
      <c r="BD287" s="17">
        <f ca="1" t="shared" si="2139"/>
        <v>39101.5565288125</v>
      </c>
      <c r="BE287" s="17">
        <f ca="1" t="shared" ref="BE287:BI287" si="2140">AZ287/Z287</f>
        <v>22727.8716763756</v>
      </c>
      <c r="BF287" s="17">
        <f ca="1" t="shared" si="2140"/>
        <v>19158.1901800085</v>
      </c>
      <c r="BG287" s="17">
        <f ca="1" t="shared" si="2140"/>
        <v>21812.7404395955</v>
      </c>
      <c r="BH287" s="17">
        <f ca="1" t="shared" si="2140"/>
        <v>20445.4675929515</v>
      </c>
      <c r="BI287" s="17">
        <f ca="1" t="shared" si="2140"/>
        <v>17306.8465331215</v>
      </c>
      <c r="BJ287" s="17">
        <f ca="1" t="shared" si="1930"/>
        <v>79052.8444682564</v>
      </c>
      <c r="BK287" s="17">
        <f ca="1" t="shared" si="1931"/>
        <v>33953.2699197733</v>
      </c>
      <c r="BL287" s="17">
        <f ca="1" t="shared" si="1932"/>
        <v>113006.11438803</v>
      </c>
      <c r="BM287" s="17">
        <f ca="1">BK287*'Ejercicio 3 - TIR'!$D$5</f>
        <v>16976.6349598866</v>
      </c>
      <c r="BN287" s="17">
        <f ca="1" t="shared" si="1933"/>
        <v>96029.479428143</v>
      </c>
      <c r="BO287" s="17">
        <f ca="1" t="shared" si="1934"/>
        <v>42503.8696833916</v>
      </c>
      <c r="BP287" s="17">
        <f ca="1" t="shared" si="1935"/>
        <v>-110130.541812102</v>
      </c>
      <c r="BQ287" s="17">
        <f ca="1" t="shared" ref="BQ287:BT287" si="2141">BE287</f>
        <v>22727.8716763756</v>
      </c>
      <c r="BR287" s="17">
        <f ca="1" t="shared" si="2141"/>
        <v>19158.1901800085</v>
      </c>
      <c r="BS287" s="17">
        <f ca="1" t="shared" si="2141"/>
        <v>21812.7404395955</v>
      </c>
      <c r="BT287" s="17">
        <f ca="1" t="shared" si="2141"/>
        <v>20445.4675929515</v>
      </c>
      <c r="BU287" s="17">
        <f ca="1" t="shared" si="1937"/>
        <v>59810.716216513</v>
      </c>
      <c r="BV287" s="19">
        <f ca="1" t="shared" si="1938"/>
        <v>8.11391958708401</v>
      </c>
    </row>
    <row r="288" ht="15" customHeight="1" spans="1:74">
      <c r="A288" s="15">
        <v>287</v>
      </c>
      <c r="B288" s="16">
        <f ca="1" t="shared" ref="B288:F288" si="2142">RAND()</f>
        <v>0.581538737573504</v>
      </c>
      <c r="C288" s="17">
        <f ca="1">IF(B288&lt;=('Ejercicio 3 - TIR'!$D$13-'Ejercicio 3 - TIR'!$C$13)/('Ejercicio 3 - TIR'!$E$13-'Ejercicio 3 - TIR'!$C$13),'Ejercicio 3 - TIR'!$C$13+SQRT(('Ejercicio 3 - TIR'!$E$13-'Ejercicio 3 - TIR'!$C$13)*('Ejercicio 3 - TIR'!$D$13-'Ejercicio 3 - TIR'!$C$13)*B288),'Ejercicio 3 - TIR'!$E$13-SQRT(('Ejercicio 3 - TIR'!$E$13-'Ejercicio 3 - TIR'!$C$13)*('Ejercicio 3 - TIR'!$E$13-'Ejercicio 3 - TIR'!$D$13)*(1-B288)))</f>
        <v>77591.2179065484</v>
      </c>
      <c r="D288" s="16">
        <f ca="1" t="shared" si="2142"/>
        <v>0.506217773867766</v>
      </c>
      <c r="E288" s="17">
        <f ca="1">IF(D288&lt;=('Ejercicio 3 - TIR'!$D$14-'Ejercicio 3 - TIR'!$C$14)/('Ejercicio 3 - TIR'!$E$14-'Ejercicio 3 - TIR'!$C$14),'Ejercicio 3 - TIR'!$C$14+SQRT(('Ejercicio 3 - TIR'!$E$14-'Ejercicio 3 - TIR'!$C$14)*('Ejercicio 3 - TIR'!$D$14-'Ejercicio 3 - TIR'!$C$14)*D288),'Ejercicio 3 - TIR'!$E$14-SQRT(('Ejercicio 3 - TIR'!$E$14-'Ejercicio 3 - TIR'!$C$14)*('Ejercicio 3 - TIR'!$E$14-'Ejercicio 3 - TIR'!$D$14)*(1-D288)))</f>
        <v>31393.7619182459</v>
      </c>
      <c r="F288" s="16">
        <f ca="1" t="shared" si="2142"/>
        <v>0.684725800752024</v>
      </c>
      <c r="G288" s="17">
        <f ca="1">IF(F288&lt;=('Ejercicio 3 - TIR'!$D$18-'Ejercicio 3 - TIR'!$C$18)/('Ejercicio 3 - TIR'!$E$18-'Ejercicio 3 - TIR'!$C$18),'Ejercicio 3 - TIR'!$C$18+SQRT(('Ejercicio 3 - TIR'!$E$18-'Ejercicio 3 - TIR'!$C$18)*('Ejercicio 3 - TIR'!$D$18-'Ejercicio 3 - TIR'!$C$18)*F288),'Ejercicio 3 - TIR'!$E$18-SQRT(('Ejercicio 3 - TIR'!$E$18-'Ejercicio 3 - TIR'!$C$18)*('Ejercicio 3 - TIR'!$E$18-'Ejercicio 3 - TIR'!$D$18)*(1-F288)))</f>
        <v>40137.3294432382</v>
      </c>
      <c r="H288" s="16">
        <f ca="1" t="shared" ref="H288:L288" si="2143">RAND()</f>
        <v>0.532337235124717</v>
      </c>
      <c r="I288" s="17">
        <f ca="1">IF(H288&lt;=('Ejercicio 3 - TIR'!$D$18-'Ejercicio 3 - TIR'!$C$18)/('Ejercicio 3 - TIR'!$E$18-'Ejercicio 3 - TIR'!$C$18),'Ejercicio 3 - TIR'!$C$18+SQRT(('Ejercicio 3 - TIR'!$E$18-'Ejercicio 3 - TIR'!$C$18)*('Ejercicio 3 - TIR'!$D$18-'Ejercicio 3 - TIR'!$C$18)*H288),'Ejercicio 3 - TIR'!$E$18-SQRT(('Ejercicio 3 - TIR'!$E$18-'Ejercicio 3 - TIR'!$C$18)*('Ejercicio 3 - TIR'!$E$18-'Ejercicio 3 - TIR'!$D$18)*(1-H288)))</f>
        <v>38935.9154689773</v>
      </c>
      <c r="J288" s="16">
        <f ca="1" t="shared" si="2143"/>
        <v>0.629035748620997</v>
      </c>
      <c r="K288" s="17">
        <f ca="1">IF(J288&lt;=('Ejercicio 3 - TIR'!$D$18-'Ejercicio 3 - TIR'!$C$18)/('Ejercicio 3 - TIR'!$E$18-'Ejercicio 3 - TIR'!$C$18),'Ejercicio 3 - TIR'!$C$18+SQRT(('Ejercicio 3 - TIR'!$E$18-'Ejercicio 3 - TIR'!$C$18)*('Ejercicio 3 - TIR'!$D$18-'Ejercicio 3 - TIR'!$C$18)*J288),'Ejercicio 3 - TIR'!$E$18-SQRT(('Ejercicio 3 - TIR'!$E$18-'Ejercicio 3 - TIR'!$C$18)*('Ejercicio 3 - TIR'!$E$18-'Ejercicio 3 - TIR'!$D$18)*(1-J288)))</f>
        <v>39713.6688379391</v>
      </c>
      <c r="L288" s="16">
        <f ca="1" t="shared" si="2143"/>
        <v>0.540390308922648</v>
      </c>
      <c r="M288" s="17">
        <f ca="1">IF(L288&lt;=('Ejercicio 3 - TIR'!$D$18-'Ejercicio 3 - TIR'!$C$18)/('Ejercicio 3 - TIR'!$E$18-'Ejercicio 3 - TIR'!$C$18),'Ejercicio 3 - TIR'!$C$18+SQRT(('Ejercicio 3 - TIR'!$E$18-'Ejercicio 3 - TIR'!$C$18)*('Ejercicio 3 - TIR'!$D$18-'Ejercicio 3 - TIR'!$C$18)*L288),'Ejercicio 3 - TIR'!$E$18-SQRT(('Ejercicio 3 - TIR'!$E$18-'Ejercicio 3 - TIR'!$C$18)*('Ejercicio 3 - TIR'!$E$18-'Ejercicio 3 - TIR'!$D$18)*(1-L288)))</f>
        <v>39003.2519868322</v>
      </c>
      <c r="N288" s="16">
        <f ca="1" t="shared" ref="N288:R288" si="2144">RAND()</f>
        <v>0.0250826603402639</v>
      </c>
      <c r="O288" s="17">
        <f ca="1">IF(N288&lt;=('Ejercicio 3 - TIR'!$D$18-'Ejercicio 3 - TIR'!$C$18)/('Ejercicio 3 - TIR'!$E$18-'Ejercicio 3 - TIR'!$C$18),'Ejercicio 3 - TIR'!$C$18+SQRT(('Ejercicio 3 - TIR'!$E$18-'Ejercicio 3 - TIR'!$C$18)*('Ejercicio 3 - TIR'!$D$18-'Ejercicio 3 - TIR'!$C$18)*N288),'Ejercicio 3 - TIR'!$E$18-SQRT(('Ejercicio 3 - TIR'!$E$18-'Ejercicio 3 - TIR'!$C$18)*('Ejercicio 3 - TIR'!$E$18-'Ejercicio 3 - TIR'!$D$18)*(1-N288)))</f>
        <v>31939.6904523762</v>
      </c>
      <c r="P288" s="16">
        <f ca="1" t="shared" si="2144"/>
        <v>0.35831817259081</v>
      </c>
      <c r="Q288" s="18">
        <f ca="1">IF(P288&lt;=('Ejercicio 3 - TIR'!$D$22-'Ejercicio 3 - TIR'!$C$22)/('Ejercicio 3 - TIR'!$E$22-'Ejercicio 3 - TIR'!$C$22),'Ejercicio 3 - TIR'!$C$22+SQRT(('Ejercicio 3 - TIR'!$E$22-'Ejercicio 3 - TIR'!$C$22)*('Ejercicio 3 - TIR'!$D$22-'Ejercicio 3 - TIR'!$C$22)*P288),'Ejercicio 3 - TIR'!$E$22-SQRT(('Ejercicio 3 - TIR'!$E$22-'Ejercicio 3 - TIR'!$C$22)*('Ejercicio 3 - TIR'!$E$22-'Ejercicio 3 - TIR'!$D$22)*(1-P288)))</f>
        <v>0.145396312934429</v>
      </c>
      <c r="R288" s="16">
        <f ca="1" t="shared" si="2144"/>
        <v>0.457874704676148</v>
      </c>
      <c r="S288" s="18">
        <f ca="1">IF(R288&lt;=('Ejercicio 3 - TIR'!$D$23-'Ejercicio 3 - TIR'!$C$23)/('Ejercicio 3 - TIR'!$E$23-'Ejercicio 3 - TIR'!$C$23),'Ejercicio 3 - TIR'!$C$23+SQRT(('Ejercicio 3 - TIR'!$E$23-'Ejercicio 3 - TIR'!$C$23)*('Ejercicio 3 - TIR'!$D$23-'Ejercicio 3 - TIR'!$C$23)*R288),'Ejercicio 3 - TIR'!$E$23-SQRT(('Ejercicio 3 - TIR'!$E$23-'Ejercicio 3 - TIR'!$C$23)*('Ejercicio 3 - TIR'!$E$23-'Ejercicio 3 - TIR'!$D$23)*(1-R288)))</f>
        <v>0.148708438975623</v>
      </c>
      <c r="T288" s="16">
        <f ca="1" t="shared" ref="T288:X288" si="2145">RAND()</f>
        <v>0.267397684191216</v>
      </c>
      <c r="U288" s="18">
        <f ca="1">IF(T288&lt;=('Ejercicio 3 - TIR'!$D$24-'Ejercicio 3 - TIR'!$C$24)/('Ejercicio 3 - TIR'!$E$24-'Ejercicio 3 - TIR'!$C$24),'Ejercicio 3 - TIR'!$C$24+SQRT(('Ejercicio 3 - TIR'!$E$24-'Ejercicio 3 - TIR'!$C$24)*('Ejercicio 3 - TIR'!$D$24-'Ejercicio 3 - TIR'!$C$24)*T288),'Ejercicio 3 - TIR'!$E$24-SQRT(('Ejercicio 3 - TIR'!$E$24-'Ejercicio 3 - TIR'!$C$24)*('Ejercicio 3 - TIR'!$E$24-'Ejercicio 3 - TIR'!$D$24)*(1-T288)))</f>
        <v>0.173696732618687</v>
      </c>
      <c r="V288" s="16">
        <f ca="1" t="shared" si="2145"/>
        <v>0.517319705085021</v>
      </c>
      <c r="W288" s="18">
        <f ca="1">IF(V288&lt;=('Ejercicio 3 - TIR'!$D$25-'Ejercicio 3 - TIR'!$C$25)/('Ejercicio 3 - TIR'!$E$25-'Ejercicio 3 - TIR'!$C$25),'Ejercicio 3 - TIR'!$C$25+SQRT(('Ejercicio 3 - TIR'!$E$25-'Ejercicio 3 - TIR'!$C$25)*('Ejercicio 3 - TIR'!$D$25-'Ejercicio 3 - TIR'!$C$25)*V288),'Ejercicio 3 - TIR'!$E$25-SQRT(('Ejercicio 3 - TIR'!$E$25-'Ejercicio 3 - TIR'!$C$25)*('Ejercicio 3 - TIR'!$E$25-'Ejercicio 3 - TIR'!$D$25)*(1-V288)))</f>
        <v>0.208897919368937</v>
      </c>
      <c r="X288" s="16">
        <f ca="1" t="shared" si="2145"/>
        <v>0.757643767185388</v>
      </c>
      <c r="Y288" s="18">
        <f ca="1">IF(X288&lt;=('Ejercicio 3 - TIR'!$D$26-'Ejercicio 3 - TIR'!$C$26)/('Ejercicio 3 - TIR'!$E$26-'Ejercicio 3 - TIR'!$C$26),'Ejercicio 3 - TIR'!$C$26+SQRT(('Ejercicio 3 - TIR'!$E$26-'Ejercicio 3 - TIR'!$C$26)*('Ejercicio 3 - TIR'!$D$26-'Ejercicio 3 - TIR'!$C$26)*X288),'Ejercicio 3 - TIR'!$E$26-SQRT(('Ejercicio 3 - TIR'!$E$26-'Ejercicio 3 - TIR'!$C$26)*('Ejercicio 3 - TIR'!$E$26-'Ejercicio 3 - TIR'!$D$26)*(1-X288)))</f>
        <v>0.243823714159703</v>
      </c>
      <c r="Z288" s="16">
        <f ca="1" t="shared" si="1908"/>
        <v>1.14539631293443</v>
      </c>
      <c r="AA288" s="16">
        <f ca="1" t="shared" si="1909"/>
        <v>1.31572641063934</v>
      </c>
      <c r="AB288" s="16">
        <f ca="1" t="shared" si="1910"/>
        <v>1.54426378918751</v>
      </c>
      <c r="AC288" s="16">
        <f ca="1" t="shared" si="1911"/>
        <v>1.86685728170557</v>
      </c>
      <c r="AD288" s="16">
        <f ca="1" t="shared" si="1912"/>
        <v>2.32204135793711</v>
      </c>
      <c r="AE288" s="15">
        <f ca="1" t="shared" si="1913"/>
        <v>4564.53723205424</v>
      </c>
      <c r="AF288" s="15">
        <f ca="1" t="shared" si="1914"/>
        <v>5243.32243847914</v>
      </c>
      <c r="AG288" s="15">
        <f ca="1" t="shared" si="1915"/>
        <v>6154.07041410921</v>
      </c>
      <c r="AH288" s="15">
        <f ca="1" t="shared" si="1916"/>
        <v>7439.64291926656</v>
      </c>
      <c r="AI288" s="15">
        <f ca="1" t="shared" si="1917"/>
        <v>9253.60428786406</v>
      </c>
      <c r="AJ288" s="17">
        <f ca="1" t="shared" si="1918"/>
        <v>45973.1491553195</v>
      </c>
      <c r="AK288" s="17">
        <f ca="1" t="shared" si="1919"/>
        <v>51229.0123049543</v>
      </c>
      <c r="AL288" s="17">
        <f ca="1" t="shared" si="1920"/>
        <v>61328.3807222138</v>
      </c>
      <c r="AM288" s="17">
        <f ca="1" t="shared" si="1921"/>
        <v>72813.5049818149</v>
      </c>
      <c r="AN288" s="17">
        <f ca="1" t="shared" si="1922"/>
        <v>74165.2821901266</v>
      </c>
      <c r="AO288" s="17">
        <f ca="1">C288/'Ejercicio 3 - TIR'!$D$7</f>
        <v>15518.2435813097</v>
      </c>
      <c r="AP288" s="17">
        <f ca="1" t="shared" si="1923"/>
        <v>30454.9055740098</v>
      </c>
      <c r="AQ288" s="17">
        <f ca="1" t="shared" si="1924"/>
        <v>35710.7687236446</v>
      </c>
      <c r="AR288" s="17">
        <f ca="1" t="shared" si="1925"/>
        <v>45810.1371409041</v>
      </c>
      <c r="AS288" s="17">
        <f ca="1" t="shared" si="1926"/>
        <v>57295.2614005052</v>
      </c>
      <c r="AT288" s="17">
        <f ca="1" t="shared" si="1927"/>
        <v>58647.038608817</v>
      </c>
      <c r="AU288" s="17">
        <f ca="1">AP288*'Ejercicio 3 - TIR'!$D$5</f>
        <v>15227.4527870049</v>
      </c>
      <c r="AV288" s="17">
        <f ca="1">AQ288*'Ejercicio 3 - TIR'!$D$5</f>
        <v>17855.3843618223</v>
      </c>
      <c r="AW288" s="17">
        <f ca="1">AR288*'Ejercicio 3 - TIR'!$D$5</f>
        <v>22905.068570452</v>
      </c>
      <c r="AX288" s="17">
        <f ca="1">AS288*'Ejercicio 3 - TIR'!$D$5</f>
        <v>28647.6307002526</v>
      </c>
      <c r="AY288" s="17">
        <f ca="1">AT288*'Ejercicio 3 - TIR'!$D$5</f>
        <v>29323.5193044085</v>
      </c>
      <c r="AZ288" s="17">
        <f ca="1" t="shared" ref="AZ288:BD288" si="2146">AJ288-AU288-AE288</f>
        <v>26181.1591362604</v>
      </c>
      <c r="BA288" s="17">
        <f ca="1" t="shared" si="2146"/>
        <v>28130.3055046529</v>
      </c>
      <c r="BB288" s="17">
        <f ca="1" t="shared" si="2146"/>
        <v>32269.2417376525</v>
      </c>
      <c r="BC288" s="17">
        <f ca="1" t="shared" si="2146"/>
        <v>36726.2313622957</v>
      </c>
      <c r="BD288" s="17">
        <f ca="1" t="shared" si="2146"/>
        <v>35588.1585978541</v>
      </c>
      <c r="BE288" s="17">
        <f ca="1" t="shared" ref="BE288:BI288" si="2147">AZ288/Z288</f>
        <v>22857.7295392072</v>
      </c>
      <c r="BF288" s="17">
        <f ca="1" t="shared" si="2147"/>
        <v>21380.056885066</v>
      </c>
      <c r="BG288" s="17">
        <f ca="1" t="shared" si="2147"/>
        <v>20896.1978928681</v>
      </c>
      <c r="BH288" s="17">
        <f ca="1" t="shared" si="2147"/>
        <v>19672.7579136325</v>
      </c>
      <c r="BI288" s="17">
        <f ca="1" t="shared" si="2147"/>
        <v>15326.2380431805</v>
      </c>
      <c r="BJ288" s="17">
        <f ca="1" t="shared" si="1930"/>
        <v>72897.6135553979</v>
      </c>
      <c r="BK288" s="17">
        <f ca="1" t="shared" si="1931"/>
        <v>36034.0033983432</v>
      </c>
      <c r="BL288" s="17">
        <f ca="1" t="shared" si="1932"/>
        <v>108931.616953741</v>
      </c>
      <c r="BM288" s="17">
        <f ca="1">BK288*'Ejercicio 3 - TIR'!$D$5</f>
        <v>18017.0016991716</v>
      </c>
      <c r="BN288" s="17">
        <f ca="1" t="shared" si="1933"/>
        <v>90914.6152545695</v>
      </c>
      <c r="BO288" s="17">
        <f ca="1" t="shared" si="1934"/>
        <v>39152.8837089007</v>
      </c>
      <c r="BP288" s="17">
        <f ca="1" t="shared" si="1935"/>
        <v>-108984.979824794</v>
      </c>
      <c r="BQ288" s="17">
        <f ca="1" t="shared" ref="BQ288:BT288" si="2148">BE288</f>
        <v>22857.7295392072</v>
      </c>
      <c r="BR288" s="17">
        <f ca="1" t="shared" si="2148"/>
        <v>21380.056885066</v>
      </c>
      <c r="BS288" s="17">
        <f ca="1" t="shared" si="2148"/>
        <v>20896.1978928681</v>
      </c>
      <c r="BT288" s="17">
        <f ca="1" t="shared" si="2148"/>
        <v>19672.7579136325</v>
      </c>
      <c r="BU288" s="17">
        <f ca="1" t="shared" si="1937"/>
        <v>54479.1217520812</v>
      </c>
      <c r="BV288" s="19">
        <f ca="1" t="shared" si="1938"/>
        <v>7.58389628762755</v>
      </c>
    </row>
    <row r="289" ht="15" customHeight="1" spans="1:74">
      <c r="A289" s="15">
        <v>288</v>
      </c>
      <c r="B289" s="16">
        <f ca="1" t="shared" ref="B289:F289" si="2149">RAND()</f>
        <v>0.345680393607253</v>
      </c>
      <c r="C289" s="17">
        <f ca="1">IF(B289&lt;=('Ejercicio 3 - TIR'!$D$13-'Ejercicio 3 - TIR'!$C$13)/('Ejercicio 3 - TIR'!$E$13-'Ejercicio 3 - TIR'!$C$13),'Ejercicio 3 - TIR'!$C$13+SQRT(('Ejercicio 3 - TIR'!$E$13-'Ejercicio 3 - TIR'!$C$13)*('Ejercicio 3 - TIR'!$D$13-'Ejercicio 3 - TIR'!$C$13)*B289),'Ejercicio 3 - TIR'!$E$13-SQRT(('Ejercicio 3 - TIR'!$E$13-'Ejercicio 3 - TIR'!$C$13)*('Ejercicio 3 - TIR'!$E$13-'Ejercicio 3 - TIR'!$D$13)*(1-B289)))</f>
        <v>71978.8735474233</v>
      </c>
      <c r="D289" s="16">
        <f ca="1" t="shared" si="2149"/>
        <v>0.408017789212508</v>
      </c>
      <c r="E289" s="17">
        <f ca="1">IF(D289&lt;=('Ejercicio 3 - TIR'!$D$14-'Ejercicio 3 - TIR'!$C$14)/('Ejercicio 3 - TIR'!$E$14-'Ejercicio 3 - TIR'!$C$14),'Ejercicio 3 - TIR'!$C$14+SQRT(('Ejercicio 3 - TIR'!$E$14-'Ejercicio 3 - TIR'!$C$14)*('Ejercicio 3 - TIR'!$D$14-'Ejercicio 3 - TIR'!$C$14)*D289),'Ejercicio 3 - TIR'!$E$14-SQRT(('Ejercicio 3 - TIR'!$E$14-'Ejercicio 3 - TIR'!$C$14)*('Ejercicio 3 - TIR'!$E$14-'Ejercicio 3 - TIR'!$D$14)*(1-D289)))</f>
        <v>30576.7663926801</v>
      </c>
      <c r="F289" s="16">
        <f ca="1" t="shared" si="2149"/>
        <v>0.645312476540108</v>
      </c>
      <c r="G289" s="17">
        <f ca="1">IF(F289&lt;=('Ejercicio 3 - TIR'!$D$18-'Ejercicio 3 - TIR'!$C$18)/('Ejercicio 3 - TIR'!$E$18-'Ejercicio 3 - TIR'!$C$18),'Ejercicio 3 - TIR'!$C$18+SQRT(('Ejercicio 3 - TIR'!$E$18-'Ejercicio 3 - TIR'!$C$18)*('Ejercicio 3 - TIR'!$D$18-'Ejercicio 3 - TIR'!$C$18)*F289),'Ejercicio 3 - TIR'!$E$18-SQRT(('Ejercicio 3 - TIR'!$E$18-'Ejercicio 3 - TIR'!$C$18)*('Ejercicio 3 - TIR'!$E$18-'Ejercicio 3 - TIR'!$D$18)*(1-F289)))</f>
        <v>39838.5401092345</v>
      </c>
      <c r="H289" s="16">
        <f ca="1" t="shared" ref="H289:L289" si="2150">RAND()</f>
        <v>0.730467204505326</v>
      </c>
      <c r="I289" s="17">
        <f ca="1">IF(H289&lt;=('Ejercicio 3 - TIR'!$D$18-'Ejercicio 3 - TIR'!$C$18)/('Ejercicio 3 - TIR'!$E$18-'Ejercicio 3 - TIR'!$C$18),'Ejercicio 3 - TIR'!$C$18+SQRT(('Ejercicio 3 - TIR'!$E$18-'Ejercicio 3 - TIR'!$C$18)*('Ejercicio 3 - TIR'!$D$18-'Ejercicio 3 - TIR'!$C$18)*H289),'Ejercicio 3 - TIR'!$E$18-SQRT(('Ejercicio 3 - TIR'!$E$18-'Ejercicio 3 - TIR'!$C$18)*('Ejercicio 3 - TIR'!$E$18-'Ejercicio 3 - TIR'!$D$18)*(1-H289)))</f>
        <v>40503.8950565961</v>
      </c>
      <c r="J289" s="16">
        <f ca="1" t="shared" si="2150"/>
        <v>0.886851436398532</v>
      </c>
      <c r="K289" s="17">
        <f ca="1">IF(J289&lt;=('Ejercicio 3 - TIR'!$D$18-'Ejercicio 3 - TIR'!$C$18)/('Ejercicio 3 - TIR'!$E$18-'Ejercicio 3 - TIR'!$C$18),'Ejercicio 3 - TIR'!$C$18+SQRT(('Ejercicio 3 - TIR'!$E$18-'Ejercicio 3 - TIR'!$C$18)*('Ejercicio 3 - TIR'!$D$18-'Ejercicio 3 - TIR'!$C$18)*J289),'Ejercicio 3 - TIR'!$E$18-SQRT(('Ejercicio 3 - TIR'!$E$18-'Ejercicio 3 - TIR'!$C$18)*('Ejercicio 3 - TIR'!$E$18-'Ejercicio 3 - TIR'!$D$18)*(1-J289)))</f>
        <v>42086.9016030848</v>
      </c>
      <c r="L289" s="16">
        <f ca="1" t="shared" si="2150"/>
        <v>0.252650084321256</v>
      </c>
      <c r="M289" s="17">
        <f ca="1">IF(L289&lt;=('Ejercicio 3 - TIR'!$D$18-'Ejercicio 3 - TIR'!$C$18)/('Ejercicio 3 - TIR'!$E$18-'Ejercicio 3 - TIR'!$C$18),'Ejercicio 3 - TIR'!$C$18+SQRT(('Ejercicio 3 - TIR'!$E$18-'Ejercicio 3 - TIR'!$C$18)*('Ejercicio 3 - TIR'!$D$18-'Ejercicio 3 - TIR'!$C$18)*L289),'Ejercicio 3 - TIR'!$E$18-SQRT(('Ejercicio 3 - TIR'!$E$18-'Ejercicio 3 - TIR'!$C$18)*('Ejercicio 3 - TIR'!$E$18-'Ejercicio 3 - TIR'!$D$18)*(1-L289)))</f>
        <v>36156.0955684743</v>
      </c>
      <c r="N289" s="16">
        <f ca="1" t="shared" ref="N289:R289" si="2151">RAND()</f>
        <v>0.0566809349332209</v>
      </c>
      <c r="O289" s="17">
        <f ca="1">IF(N289&lt;=('Ejercicio 3 - TIR'!$D$18-'Ejercicio 3 - TIR'!$C$18)/('Ejercicio 3 - TIR'!$E$18-'Ejercicio 3 - TIR'!$C$18),'Ejercicio 3 - TIR'!$C$18+SQRT(('Ejercicio 3 - TIR'!$E$18-'Ejercicio 3 - TIR'!$C$18)*('Ejercicio 3 - TIR'!$D$18-'Ejercicio 3 - TIR'!$C$18)*N289),'Ejercicio 3 - TIR'!$E$18-SQRT(('Ejercicio 3 - TIR'!$E$18-'Ejercicio 3 - TIR'!$C$18)*('Ejercicio 3 - TIR'!$E$18-'Ejercicio 3 - TIR'!$D$18)*(1-N289)))</f>
        <v>32915.8429724495</v>
      </c>
      <c r="P289" s="16">
        <f ca="1" t="shared" si="2151"/>
        <v>0.49541119361737</v>
      </c>
      <c r="Q289" s="18">
        <f ca="1">IF(P289&lt;=('Ejercicio 3 - TIR'!$D$22-'Ejercicio 3 - TIR'!$C$22)/('Ejercicio 3 - TIR'!$E$22-'Ejercicio 3 - TIR'!$C$22),'Ejercicio 3 - TIR'!$C$22+SQRT(('Ejercicio 3 - TIR'!$E$22-'Ejercicio 3 - TIR'!$C$22)*('Ejercicio 3 - TIR'!$D$22-'Ejercicio 3 - TIR'!$C$22)*P289),'Ejercicio 3 - TIR'!$E$22-SQRT(('Ejercicio 3 - TIR'!$E$22-'Ejercicio 3 - TIR'!$C$22)*('Ejercicio 3 - TIR'!$E$22-'Ejercicio 3 - TIR'!$D$22)*(1-P289)))</f>
        <v>0.149862018493586</v>
      </c>
      <c r="R289" s="16">
        <f ca="1" t="shared" si="2151"/>
        <v>0.741398981210949</v>
      </c>
      <c r="S289" s="18">
        <f ca="1">IF(R289&lt;=('Ejercicio 3 - TIR'!$D$23-'Ejercicio 3 - TIR'!$C$23)/('Ejercicio 3 - TIR'!$E$23-'Ejercicio 3 - TIR'!$C$23),'Ejercicio 3 - TIR'!$C$23+SQRT(('Ejercicio 3 - TIR'!$E$23-'Ejercicio 3 - TIR'!$C$23)*('Ejercicio 3 - TIR'!$D$23-'Ejercicio 3 - TIR'!$C$23)*R289),'Ejercicio 3 - TIR'!$E$23-SQRT(('Ejercicio 3 - TIR'!$E$23-'Ejercicio 3 - TIR'!$C$23)*('Ejercicio 3 - TIR'!$E$23-'Ejercicio 3 - TIR'!$D$23)*(1-R289)))</f>
        <v>0.158424971985643</v>
      </c>
      <c r="T289" s="16">
        <f ca="1" t="shared" ref="T289:X289" si="2152">RAND()</f>
        <v>0.162945107701453</v>
      </c>
      <c r="U289" s="18">
        <f ca="1">IF(T289&lt;=('Ejercicio 3 - TIR'!$D$24-'Ejercicio 3 - TIR'!$C$24)/('Ejercicio 3 - TIR'!$E$24-'Ejercicio 3 - TIR'!$C$24),'Ejercicio 3 - TIR'!$C$24+SQRT(('Ejercicio 3 - TIR'!$E$24-'Ejercicio 3 - TIR'!$C$24)*('Ejercicio 3 - TIR'!$D$24-'Ejercicio 3 - TIR'!$C$24)*T289),'Ejercicio 3 - TIR'!$E$24-SQRT(('Ejercicio 3 - TIR'!$E$24-'Ejercicio 3 - TIR'!$C$24)*('Ejercicio 3 - TIR'!$E$24-'Ejercicio 3 - TIR'!$D$24)*(1-T289)))</f>
        <v>0.168498235758392</v>
      </c>
      <c r="V289" s="16">
        <f ca="1" t="shared" si="2152"/>
        <v>0.460533633749964</v>
      </c>
      <c r="W289" s="18">
        <f ca="1">IF(V289&lt;=('Ejercicio 3 - TIR'!$D$25-'Ejercicio 3 - TIR'!$C$25)/('Ejercicio 3 - TIR'!$E$25-'Ejercicio 3 - TIR'!$C$25),'Ejercicio 3 - TIR'!$C$25+SQRT(('Ejercicio 3 - TIR'!$E$25-'Ejercicio 3 - TIR'!$C$25)*('Ejercicio 3 - TIR'!$D$25-'Ejercicio 3 - TIR'!$C$25)*V289),'Ejercicio 3 - TIR'!$E$25-SQRT(('Ejercicio 3 - TIR'!$E$25-'Ejercicio 3 - TIR'!$C$25)*('Ejercicio 3 - TIR'!$E$25-'Ejercicio 3 - TIR'!$D$25)*(1-V289)))</f>
        <v>0.206547355870153</v>
      </c>
      <c r="X289" s="16">
        <f ca="1" t="shared" si="2152"/>
        <v>0.568770121634218</v>
      </c>
      <c r="Y289" s="18">
        <f ca="1">IF(X289&lt;=('Ejercicio 3 - TIR'!$D$26-'Ejercicio 3 - TIR'!$C$26)/('Ejercicio 3 - TIR'!$E$26-'Ejercicio 3 - TIR'!$C$26),'Ejercicio 3 - TIR'!$C$26+SQRT(('Ejercicio 3 - TIR'!$E$26-'Ejercicio 3 - TIR'!$C$26)*('Ejercicio 3 - TIR'!$D$26-'Ejercicio 3 - TIR'!$C$26)*X289),'Ejercicio 3 - TIR'!$E$26-SQRT(('Ejercicio 3 - TIR'!$E$26-'Ejercicio 3 - TIR'!$C$26)*('Ejercicio 3 - TIR'!$E$26-'Ejercicio 3 - TIR'!$D$26)*(1-X289)))</f>
        <v>0.231744001997936</v>
      </c>
      <c r="Z289" s="16">
        <f ca="1" t="shared" si="1908"/>
        <v>1.14986201849359</v>
      </c>
      <c r="AA289" s="16">
        <f ca="1" t="shared" si="1909"/>
        <v>1.33202887656079</v>
      </c>
      <c r="AB289" s="16">
        <f ca="1" t="shared" si="1910"/>
        <v>1.55647339224051</v>
      </c>
      <c r="AC289" s="16">
        <f ca="1" t="shared" si="1911"/>
        <v>1.87795885589004</v>
      </c>
      <c r="AD289" s="16">
        <f ca="1" t="shared" si="1912"/>
        <v>2.31316455674146</v>
      </c>
      <c r="AE289" s="15">
        <f ca="1" t="shared" si="1913"/>
        <v>4582.29593061388</v>
      </c>
      <c r="AF289" s="15">
        <f ca="1" t="shared" si="1914"/>
        <v>5308.24603505131</v>
      </c>
      <c r="AG289" s="15">
        <f ca="1" t="shared" si="1915"/>
        <v>6202.67612692893</v>
      </c>
      <c r="AH289" s="15">
        <f ca="1" t="shared" si="1916"/>
        <v>7483.82248026502</v>
      </c>
      <c r="AI289" s="15">
        <f ca="1" t="shared" si="1917"/>
        <v>9218.15345208376</v>
      </c>
      <c r="AJ289" s="17">
        <f ca="1" t="shared" si="1918"/>
        <v>45808.8241438421</v>
      </c>
      <c r="AK289" s="17">
        <f ca="1" t="shared" si="1919"/>
        <v>53952.3578285738</v>
      </c>
      <c r="AL289" s="17">
        <f ca="1" t="shared" si="1920"/>
        <v>65507.142507046</v>
      </c>
      <c r="AM289" s="17">
        <f ca="1" t="shared" si="1921"/>
        <v>67899.6598672228</v>
      </c>
      <c r="AN289" s="17">
        <f ca="1" t="shared" si="1922"/>
        <v>76139.7613191376</v>
      </c>
      <c r="AO289" s="17">
        <f ca="1">C289/'Ejercicio 3 - TIR'!$D$7</f>
        <v>14395.7747094847</v>
      </c>
      <c r="AP289" s="17">
        <f ca="1" t="shared" si="1923"/>
        <v>31413.0494343574</v>
      </c>
      <c r="AQ289" s="17">
        <f ca="1" t="shared" si="1924"/>
        <v>39556.5831190891</v>
      </c>
      <c r="AR289" s="17">
        <f ca="1" t="shared" si="1925"/>
        <v>51111.3677975614</v>
      </c>
      <c r="AS289" s="17">
        <f ca="1" t="shared" si="1926"/>
        <v>53503.8851577381</v>
      </c>
      <c r="AT289" s="17">
        <f ca="1" t="shared" si="1927"/>
        <v>61743.986609653</v>
      </c>
      <c r="AU289" s="17">
        <f ca="1">AP289*'Ejercicio 3 - TIR'!$D$5</f>
        <v>15706.5247171787</v>
      </c>
      <c r="AV289" s="17">
        <f ca="1">AQ289*'Ejercicio 3 - TIR'!$D$5</f>
        <v>19778.2915595446</v>
      </c>
      <c r="AW289" s="17">
        <f ca="1">AR289*'Ejercicio 3 - TIR'!$D$5</f>
        <v>25555.6838987807</v>
      </c>
      <c r="AX289" s="17">
        <f ca="1">AS289*'Ejercicio 3 - TIR'!$D$5</f>
        <v>26751.9425788691</v>
      </c>
      <c r="AY289" s="17">
        <f ca="1">AT289*'Ejercicio 3 - TIR'!$D$5</f>
        <v>30871.9933048265</v>
      </c>
      <c r="AZ289" s="17">
        <f ca="1" t="shared" ref="AZ289:BD289" si="2153">AJ289-AU289-AE289</f>
        <v>25520.0034960495</v>
      </c>
      <c r="BA289" s="17">
        <f ca="1" t="shared" si="2153"/>
        <v>28865.8202339779</v>
      </c>
      <c r="BB289" s="17">
        <f ca="1" t="shared" si="2153"/>
        <v>33748.7824813364</v>
      </c>
      <c r="BC289" s="17">
        <f ca="1" t="shared" si="2153"/>
        <v>33663.8948080887</v>
      </c>
      <c r="BD289" s="17">
        <f ca="1" t="shared" si="2153"/>
        <v>36049.6145622274</v>
      </c>
      <c r="BE289" s="17">
        <f ca="1" t="shared" ref="BE289:BI289" si="2154">AZ289/Z289</f>
        <v>22193.9703073964</v>
      </c>
      <c r="BF289" s="17">
        <f ca="1" t="shared" si="2154"/>
        <v>21670.5664133255</v>
      </c>
      <c r="BG289" s="17">
        <f ca="1" t="shared" si="2154"/>
        <v>21682.8521769689</v>
      </c>
      <c r="BH289" s="17">
        <f ca="1" t="shared" si="2154"/>
        <v>17925.7893230755</v>
      </c>
      <c r="BI289" s="17">
        <f ca="1" t="shared" si="2154"/>
        <v>15584.5438912527</v>
      </c>
      <c r="BJ289" s="17">
        <f ca="1" t="shared" si="1930"/>
        <v>70729.092279311</v>
      </c>
      <c r="BK289" s="17">
        <f ca="1" t="shared" si="1931"/>
        <v>33299.795824815</v>
      </c>
      <c r="BL289" s="17">
        <f ca="1" t="shared" si="1932"/>
        <v>104028.888104126</v>
      </c>
      <c r="BM289" s="17">
        <f ca="1">BK289*'Ejercicio 3 - TIR'!$D$5</f>
        <v>16649.8979124075</v>
      </c>
      <c r="BN289" s="17">
        <f ca="1" t="shared" si="1933"/>
        <v>87378.9901917184</v>
      </c>
      <c r="BO289" s="17">
        <f ca="1" t="shared" si="1934"/>
        <v>37774.6537474224</v>
      </c>
      <c r="BP289" s="17">
        <f ca="1" t="shared" si="1935"/>
        <v>-102555.639940103</v>
      </c>
      <c r="BQ289" s="17">
        <f ca="1" t="shared" ref="BQ289:BT289" si="2155">BE289</f>
        <v>22193.9703073964</v>
      </c>
      <c r="BR289" s="17">
        <f ca="1" t="shared" si="2155"/>
        <v>21670.5664133255</v>
      </c>
      <c r="BS289" s="17">
        <f ca="1" t="shared" si="2155"/>
        <v>21682.8521769689</v>
      </c>
      <c r="BT289" s="17">
        <f ca="1" t="shared" si="2155"/>
        <v>17925.7893230755</v>
      </c>
      <c r="BU289" s="17">
        <f ca="1" t="shared" si="1937"/>
        <v>53359.1976386751</v>
      </c>
      <c r="BV289" s="19">
        <f ca="1" t="shared" si="1938"/>
        <v>9.05519079464607</v>
      </c>
    </row>
    <row r="290" ht="15" customHeight="1" spans="1:74">
      <c r="A290" s="15">
        <v>289</v>
      </c>
      <c r="B290" s="16">
        <f ca="1" t="shared" ref="B290:F290" si="2156">RAND()</f>
        <v>0.131001822959482</v>
      </c>
      <c r="C290" s="17">
        <f ca="1">IF(B290&lt;=('Ejercicio 3 - TIR'!$D$13-'Ejercicio 3 - TIR'!$C$13)/('Ejercicio 3 - TIR'!$E$13-'Ejercicio 3 - TIR'!$C$13),'Ejercicio 3 - TIR'!$C$13+SQRT(('Ejercicio 3 - TIR'!$E$13-'Ejercicio 3 - TIR'!$C$13)*('Ejercicio 3 - TIR'!$D$13-'Ejercicio 3 - TIR'!$C$13)*B290),'Ejercicio 3 - TIR'!$E$13-SQRT(('Ejercicio 3 - TIR'!$E$13-'Ejercicio 3 - TIR'!$C$13)*('Ejercicio 3 - TIR'!$E$13-'Ejercicio 3 - TIR'!$D$13)*(1-B290)))</f>
        <v>67238.8347946194</v>
      </c>
      <c r="D290" s="16">
        <f ca="1" t="shared" si="2156"/>
        <v>0.588025412325327</v>
      </c>
      <c r="E290" s="17">
        <f ca="1">IF(D290&lt;=('Ejercicio 3 - TIR'!$D$14-'Ejercicio 3 - TIR'!$C$14)/('Ejercicio 3 - TIR'!$E$14-'Ejercicio 3 - TIR'!$C$14),'Ejercicio 3 - TIR'!$C$14+SQRT(('Ejercicio 3 - TIR'!$E$14-'Ejercicio 3 - TIR'!$C$14)*('Ejercicio 3 - TIR'!$D$14-'Ejercicio 3 - TIR'!$C$14)*D290),'Ejercicio 3 - TIR'!$E$14-SQRT(('Ejercicio 3 - TIR'!$E$14-'Ejercicio 3 - TIR'!$C$14)*('Ejercicio 3 - TIR'!$E$14-'Ejercicio 3 - TIR'!$D$14)*(1-D290)))</f>
        <v>32138.9448449206</v>
      </c>
      <c r="F290" s="16">
        <f ca="1" t="shared" si="2156"/>
        <v>0.939499846501414</v>
      </c>
      <c r="G290" s="17">
        <f ca="1">IF(F290&lt;=('Ejercicio 3 - TIR'!$D$18-'Ejercicio 3 - TIR'!$C$18)/('Ejercicio 3 - TIR'!$E$18-'Ejercicio 3 - TIR'!$C$18),'Ejercicio 3 - TIR'!$C$18+SQRT(('Ejercicio 3 - TIR'!$E$18-'Ejercicio 3 - TIR'!$C$18)*('Ejercicio 3 - TIR'!$D$18-'Ejercicio 3 - TIR'!$C$18)*F290),'Ejercicio 3 - TIR'!$E$18-SQRT(('Ejercicio 3 - TIR'!$E$18-'Ejercicio 3 - TIR'!$C$18)*('Ejercicio 3 - TIR'!$E$18-'Ejercicio 3 - TIR'!$D$18)*(1-F290)))</f>
        <v>42869.8564573264</v>
      </c>
      <c r="H290" s="16">
        <f ca="1" t="shared" ref="H290:L290" si="2157">RAND()</f>
        <v>0.750056787712559</v>
      </c>
      <c r="I290" s="17">
        <f ca="1">IF(H290&lt;=('Ejercicio 3 - TIR'!$D$18-'Ejercicio 3 - TIR'!$C$18)/('Ejercicio 3 - TIR'!$E$18-'Ejercicio 3 - TIR'!$C$18),'Ejercicio 3 - TIR'!$C$18+SQRT(('Ejercicio 3 - TIR'!$E$18-'Ejercicio 3 - TIR'!$C$18)*('Ejercicio 3 - TIR'!$D$18-'Ejercicio 3 - TIR'!$C$18)*H290),'Ejercicio 3 - TIR'!$E$18-SQRT(('Ejercicio 3 - TIR'!$E$18-'Ejercicio 3 - TIR'!$C$18)*('Ejercicio 3 - TIR'!$E$18-'Ejercicio 3 - TIR'!$D$18)*(1-H290)))</f>
        <v>40670.3648050259</v>
      </c>
      <c r="J290" s="16">
        <f ca="1" t="shared" si="2157"/>
        <v>0.93415212247198</v>
      </c>
      <c r="K290" s="17">
        <f ca="1">IF(J290&lt;=('Ejercicio 3 - TIR'!$D$18-'Ejercicio 3 - TIR'!$C$18)/('Ejercicio 3 - TIR'!$E$18-'Ejercicio 3 - TIR'!$C$18),'Ejercicio 3 - TIR'!$C$18+SQRT(('Ejercicio 3 - TIR'!$E$18-'Ejercicio 3 - TIR'!$C$18)*('Ejercicio 3 - TIR'!$D$18-'Ejercicio 3 - TIR'!$C$18)*J290),'Ejercicio 3 - TIR'!$E$18-SQRT(('Ejercicio 3 - TIR'!$E$18-'Ejercicio 3 - TIR'!$C$18)*('Ejercicio 3 - TIR'!$E$18-'Ejercicio 3 - TIR'!$D$18)*(1-J290)))</f>
        <v>42777.7059567642</v>
      </c>
      <c r="L290" s="16">
        <f ca="1" t="shared" si="2157"/>
        <v>0.971283055747633</v>
      </c>
      <c r="M290" s="17">
        <f ca="1">IF(L290&lt;=('Ejercicio 3 - TIR'!$D$18-'Ejercicio 3 - TIR'!$C$18)/('Ejercicio 3 - TIR'!$E$18-'Ejercicio 3 - TIR'!$C$18),'Ejercicio 3 - TIR'!$C$18+SQRT(('Ejercicio 3 - TIR'!$E$18-'Ejercicio 3 - TIR'!$C$18)*('Ejercicio 3 - TIR'!$D$18-'Ejercicio 3 - TIR'!$C$18)*L290),'Ejercicio 3 - TIR'!$E$18-SQRT(('Ejercicio 3 - TIR'!$E$18-'Ejercicio 3 - TIR'!$C$18)*('Ejercicio 3 - TIR'!$E$18-'Ejercicio 3 - TIR'!$D$18)*(1-L290)))</f>
        <v>43532.4268948609</v>
      </c>
      <c r="N290" s="16">
        <f ca="1" t="shared" ref="N290:R290" si="2158">RAND()</f>
        <v>0.92743294671887</v>
      </c>
      <c r="O290" s="17">
        <f ca="1">IF(N290&lt;=('Ejercicio 3 - TIR'!$D$18-'Ejercicio 3 - TIR'!$C$18)/('Ejercicio 3 - TIR'!$E$18-'Ejercicio 3 - TIR'!$C$18),'Ejercicio 3 - TIR'!$C$18+SQRT(('Ejercicio 3 - TIR'!$E$18-'Ejercicio 3 - TIR'!$C$18)*('Ejercicio 3 - TIR'!$D$18-'Ejercicio 3 - TIR'!$C$18)*N290),'Ejercicio 3 - TIR'!$E$18-SQRT(('Ejercicio 3 - TIR'!$E$18-'Ejercicio 3 - TIR'!$C$18)*('Ejercicio 3 - TIR'!$E$18-'Ejercicio 3 - TIR'!$D$18)*(1-N290)))</f>
        <v>42667.0771559941</v>
      </c>
      <c r="P290" s="16">
        <f ca="1" t="shared" si="2158"/>
        <v>0.268651333241564</v>
      </c>
      <c r="Q290" s="18">
        <f ca="1">IF(P290&lt;=('Ejercicio 3 - TIR'!$D$22-'Ejercicio 3 - TIR'!$C$22)/('Ejercicio 3 - TIR'!$E$22-'Ejercicio 3 - TIR'!$C$22),'Ejercicio 3 - TIR'!$C$22+SQRT(('Ejercicio 3 - TIR'!$E$22-'Ejercicio 3 - TIR'!$C$22)*('Ejercicio 3 - TIR'!$D$22-'Ejercicio 3 - TIR'!$C$22)*P290),'Ejercicio 3 - TIR'!$E$22-SQRT(('Ejercicio 3 - TIR'!$E$22-'Ejercicio 3 - TIR'!$C$22)*('Ejercicio 3 - TIR'!$E$22-'Ejercicio 3 - TIR'!$D$22)*(1-P290)))</f>
        <v>0.141990279667044</v>
      </c>
      <c r="R290" s="16">
        <f ca="1" t="shared" si="2158"/>
        <v>0.774771765601658</v>
      </c>
      <c r="S290" s="18">
        <f ca="1">IF(R290&lt;=('Ejercicio 3 - TIR'!$D$23-'Ejercicio 3 - TIR'!$C$23)/('Ejercicio 3 - TIR'!$E$23-'Ejercicio 3 - TIR'!$C$23),'Ejercicio 3 - TIR'!$C$23+SQRT(('Ejercicio 3 - TIR'!$E$23-'Ejercicio 3 - TIR'!$C$23)*('Ejercicio 3 - TIR'!$D$23-'Ejercicio 3 - TIR'!$C$23)*R290),'Ejercicio 3 - TIR'!$E$23-SQRT(('Ejercicio 3 - TIR'!$E$23-'Ejercicio 3 - TIR'!$C$23)*('Ejercicio 3 - TIR'!$E$23-'Ejercicio 3 - TIR'!$D$23)*(1-R290)))</f>
        <v>0.15986518383702</v>
      </c>
      <c r="T290" s="16">
        <f ca="1" t="shared" ref="T290:X290" si="2159">RAND()</f>
        <v>0.977372355171578</v>
      </c>
      <c r="U290" s="18">
        <f ca="1">IF(T290&lt;=('Ejercicio 3 - TIR'!$D$24-'Ejercicio 3 - TIR'!$C$24)/('Ejercicio 3 - TIR'!$E$24-'Ejercicio 3 - TIR'!$C$24),'Ejercicio 3 - TIR'!$C$24+SQRT(('Ejercicio 3 - TIR'!$E$24-'Ejercicio 3 - TIR'!$C$24)*('Ejercicio 3 - TIR'!$D$24-'Ejercicio 3 - TIR'!$C$24)*T290),'Ejercicio 3 - TIR'!$E$24-SQRT(('Ejercicio 3 - TIR'!$E$24-'Ejercicio 3 - TIR'!$C$24)*('Ejercicio 3 - TIR'!$E$24-'Ejercicio 3 - TIR'!$D$24)*(1-T290)))</f>
        <v>0.212040263476749</v>
      </c>
      <c r="V290" s="16">
        <f ca="1" t="shared" si="2159"/>
        <v>0.892952380278825</v>
      </c>
      <c r="W290" s="18">
        <f ca="1">IF(V290&lt;=('Ejercicio 3 - TIR'!$D$25-'Ejercicio 3 - TIR'!$C$25)/('Ejercicio 3 - TIR'!$E$25-'Ejercicio 3 - TIR'!$C$25),'Ejercicio 3 - TIR'!$C$25+SQRT(('Ejercicio 3 - TIR'!$E$25-'Ejercicio 3 - TIR'!$C$25)*('Ejercicio 3 - TIR'!$D$25-'Ejercicio 3 - TIR'!$C$25)*V290),'Ejercicio 3 - TIR'!$E$25-SQRT(('Ejercicio 3 - TIR'!$E$25-'Ejercicio 3 - TIR'!$C$25)*('Ejercicio 3 - TIR'!$E$25-'Ejercicio 3 - TIR'!$D$25)*(1-V290)))</f>
        <v>0.23064369175116</v>
      </c>
      <c r="X290" s="16">
        <f ca="1" t="shared" si="2159"/>
        <v>0.627321251129581</v>
      </c>
      <c r="Y290" s="18">
        <f ca="1">IF(X290&lt;=('Ejercicio 3 - TIR'!$D$26-'Ejercicio 3 - TIR'!$C$26)/('Ejercicio 3 - TIR'!$E$26-'Ejercicio 3 - TIR'!$C$26),'Ejercicio 3 - TIR'!$C$26+SQRT(('Ejercicio 3 - TIR'!$E$26-'Ejercicio 3 - TIR'!$C$26)*('Ejercicio 3 - TIR'!$D$26-'Ejercicio 3 - TIR'!$C$26)*X290),'Ejercicio 3 - TIR'!$E$26-SQRT(('Ejercicio 3 - TIR'!$E$26-'Ejercicio 3 - TIR'!$C$26)*('Ejercicio 3 - TIR'!$E$26-'Ejercicio 3 - TIR'!$D$26)*(1-X290)))</f>
        <v>0.235139491265699</v>
      </c>
      <c r="Z290" s="16">
        <f ca="1" t="shared" si="1908"/>
        <v>1.14199027966704</v>
      </c>
      <c r="AA290" s="16">
        <f ca="1" t="shared" si="1909"/>
        <v>1.32455476566611</v>
      </c>
      <c r="AB290" s="16">
        <f ca="1" t="shared" si="1910"/>
        <v>1.60541370716733</v>
      </c>
      <c r="AC290" s="16">
        <f ca="1" t="shared" si="1911"/>
        <v>1.97569225137632</v>
      </c>
      <c r="AD290" s="16">
        <f ca="1" t="shared" si="1912"/>
        <v>2.44025552226253</v>
      </c>
      <c r="AE290" s="15">
        <f ca="1" t="shared" si="1913"/>
        <v>4563.41776673398</v>
      </c>
      <c r="AF290" s="15">
        <f ca="1" t="shared" si="1914"/>
        <v>5292.94938693802</v>
      </c>
      <c r="AG290" s="15">
        <f ca="1" t="shared" si="1915"/>
        <v>6415.26776951346</v>
      </c>
      <c r="AH290" s="15">
        <f ca="1" t="shared" si="1916"/>
        <v>7894.90881144627</v>
      </c>
      <c r="AI290" s="15">
        <f ca="1" t="shared" si="1917"/>
        <v>9751.31365295884</v>
      </c>
      <c r="AJ290" s="17">
        <f ca="1" t="shared" si="1918"/>
        <v>48956.9593649882</v>
      </c>
      <c r="AK290" s="17">
        <f ca="1" t="shared" si="1919"/>
        <v>53870.1255238762</v>
      </c>
      <c r="AL290" s="17">
        <f ca="1" t="shared" si="1920"/>
        <v>68675.9155041627</v>
      </c>
      <c r="AM290" s="17">
        <f ca="1" t="shared" si="1921"/>
        <v>86006.6784997828</v>
      </c>
      <c r="AN290" s="17">
        <f ca="1" t="shared" si="1922"/>
        <v>104118.570648716</v>
      </c>
      <c r="AO290" s="17">
        <f ca="1">C290/'Ejercicio 3 - TIR'!$D$7</f>
        <v>13447.7669589239</v>
      </c>
      <c r="AP290" s="17">
        <f ca="1" t="shared" si="1923"/>
        <v>35509.1924060643</v>
      </c>
      <c r="AQ290" s="17">
        <f ca="1" t="shared" si="1924"/>
        <v>40422.3585649523</v>
      </c>
      <c r="AR290" s="17">
        <f ca="1" t="shared" si="1925"/>
        <v>55228.1485452388</v>
      </c>
      <c r="AS290" s="17">
        <f ca="1" t="shared" si="1926"/>
        <v>72558.9115408589</v>
      </c>
      <c r="AT290" s="17">
        <f ca="1" t="shared" si="1927"/>
        <v>90670.8036897921</v>
      </c>
      <c r="AU290" s="17">
        <f ca="1">AP290*'Ejercicio 3 - TIR'!$D$5</f>
        <v>17754.5962030322</v>
      </c>
      <c r="AV290" s="17">
        <f ca="1">AQ290*'Ejercicio 3 - TIR'!$D$5</f>
        <v>20211.1792824761</v>
      </c>
      <c r="AW290" s="17">
        <f ca="1">AR290*'Ejercicio 3 - TIR'!$D$5</f>
        <v>27614.0742726194</v>
      </c>
      <c r="AX290" s="17">
        <f ca="1">AS290*'Ejercicio 3 - TIR'!$D$5</f>
        <v>36279.4557704294</v>
      </c>
      <c r="AY290" s="17">
        <f ca="1">AT290*'Ejercicio 3 - TIR'!$D$5</f>
        <v>45335.401844896</v>
      </c>
      <c r="AZ290" s="17">
        <f ca="1" t="shared" ref="AZ290:BD290" si="2160">AJ290-AU290-AE290</f>
        <v>26638.9453952221</v>
      </c>
      <c r="BA290" s="17">
        <f ca="1" t="shared" si="2160"/>
        <v>28365.996854462</v>
      </c>
      <c r="BB290" s="17">
        <f ca="1" t="shared" si="2160"/>
        <v>34646.5734620298</v>
      </c>
      <c r="BC290" s="17">
        <f ca="1" t="shared" si="2160"/>
        <v>41832.313917907</v>
      </c>
      <c r="BD290" s="17">
        <f ca="1" t="shared" si="2160"/>
        <v>49031.8551508611</v>
      </c>
      <c r="BE290" s="17">
        <f ca="1" t="shared" ref="BE290:BI290" si="2161">AZ290/Z290</f>
        <v>23326.7706998249</v>
      </c>
      <c r="BF290" s="17">
        <f ca="1" t="shared" si="2161"/>
        <v>21415.4956742744</v>
      </c>
      <c r="BG290" s="17">
        <f ca="1" t="shared" si="2161"/>
        <v>21581.0873591966</v>
      </c>
      <c r="BH290" s="17">
        <f ca="1" t="shared" si="2161"/>
        <v>21173.4969799905</v>
      </c>
      <c r="BI290" s="17">
        <f ca="1" t="shared" si="2161"/>
        <v>20092.9184274113</v>
      </c>
      <c r="BJ290" s="17">
        <f ca="1" t="shared" si="1930"/>
        <v>78427.2376375083</v>
      </c>
      <c r="BK290" s="17">
        <f ca="1" t="shared" si="1931"/>
        <v>32815.9875836136</v>
      </c>
      <c r="BL290" s="17">
        <f ca="1" t="shared" si="1932"/>
        <v>111243.225221122</v>
      </c>
      <c r="BM290" s="17">
        <f ca="1">BK290*'Ejercicio 3 - TIR'!$D$5</f>
        <v>16407.9937918068</v>
      </c>
      <c r="BN290" s="17">
        <f ca="1" t="shared" si="1933"/>
        <v>94835.2314293151</v>
      </c>
      <c r="BO290" s="17">
        <f ca="1" t="shared" si="1934"/>
        <v>38862.8283243825</v>
      </c>
      <c r="BP290" s="17">
        <f ca="1" t="shared" si="1935"/>
        <v>-99377.77963954</v>
      </c>
      <c r="BQ290" s="17">
        <f ca="1" t="shared" ref="BQ290:BT290" si="2162">BE290</f>
        <v>23326.7706998249</v>
      </c>
      <c r="BR290" s="17">
        <f ca="1" t="shared" si="2162"/>
        <v>21415.4956742744</v>
      </c>
      <c r="BS290" s="17">
        <f ca="1" t="shared" si="2162"/>
        <v>21581.0873591966</v>
      </c>
      <c r="BT290" s="17">
        <f ca="1" t="shared" si="2162"/>
        <v>21173.4969799905</v>
      </c>
      <c r="BU290" s="17">
        <f ca="1" t="shared" si="1937"/>
        <v>58955.7467517938</v>
      </c>
      <c r="BV290" s="19">
        <f ca="1" t="shared" si="1938"/>
        <v>12.2771196867452</v>
      </c>
    </row>
    <row r="291" ht="15" customHeight="1" spans="1:74">
      <c r="A291" s="15">
        <v>290</v>
      </c>
      <c r="B291" s="16">
        <f ca="1" t="shared" ref="B291:F291" si="2163">RAND()</f>
        <v>0.49606151581752</v>
      </c>
      <c r="C291" s="17">
        <f ca="1">IF(B291&lt;=('Ejercicio 3 - TIR'!$D$13-'Ejercicio 3 - TIR'!$C$13)/('Ejercicio 3 - TIR'!$E$13-'Ejercicio 3 - TIR'!$C$13),'Ejercicio 3 - TIR'!$C$13+SQRT(('Ejercicio 3 - TIR'!$E$13-'Ejercicio 3 - TIR'!$C$13)*('Ejercicio 3 - TIR'!$D$13-'Ejercicio 3 - TIR'!$C$13)*B291),'Ejercicio 3 - TIR'!$E$13-SQRT(('Ejercicio 3 - TIR'!$E$13-'Ejercicio 3 - TIR'!$C$13)*('Ejercicio 3 - TIR'!$E$13-'Ejercicio 3 - TIR'!$D$13)*(1-B291)))</f>
        <v>75408.819039766</v>
      </c>
      <c r="D291" s="16">
        <f ca="1" t="shared" si="2163"/>
        <v>0.807877304629208</v>
      </c>
      <c r="E291" s="17">
        <f ca="1">IF(D291&lt;=('Ejercicio 3 - TIR'!$D$14-'Ejercicio 3 - TIR'!$C$14)/('Ejercicio 3 - TIR'!$E$14-'Ejercicio 3 - TIR'!$C$14),'Ejercicio 3 - TIR'!$C$14+SQRT(('Ejercicio 3 - TIR'!$E$14-'Ejercicio 3 - TIR'!$C$14)*('Ejercicio 3 - TIR'!$D$14-'Ejercicio 3 - TIR'!$C$14)*D291),'Ejercicio 3 - TIR'!$E$14-SQRT(('Ejercicio 3 - TIR'!$E$14-'Ejercicio 3 - TIR'!$C$14)*('Ejercicio 3 - TIR'!$E$14-'Ejercicio 3 - TIR'!$D$14)*(1-D291)))</f>
        <v>34631.7224079209</v>
      </c>
      <c r="F291" s="16">
        <f ca="1" t="shared" si="2163"/>
        <v>0.280973753016561</v>
      </c>
      <c r="G291" s="17">
        <f ca="1">IF(F291&lt;=('Ejercicio 3 - TIR'!$D$18-'Ejercicio 3 - TIR'!$C$18)/('Ejercicio 3 - TIR'!$E$18-'Ejercicio 3 - TIR'!$C$18),'Ejercicio 3 - TIR'!$C$18+SQRT(('Ejercicio 3 - TIR'!$E$18-'Ejercicio 3 - TIR'!$C$18)*('Ejercicio 3 - TIR'!$D$18-'Ejercicio 3 - TIR'!$C$18)*F291),'Ejercicio 3 - TIR'!$E$18-SQRT(('Ejercicio 3 - TIR'!$E$18-'Ejercicio 3 - TIR'!$C$18)*('Ejercicio 3 - TIR'!$E$18-'Ejercicio 3 - TIR'!$D$18)*(1-F291)))</f>
        <v>36491.9999193226</v>
      </c>
      <c r="H291" s="16">
        <f ca="1" t="shared" ref="H291:L291" si="2164">RAND()</f>
        <v>0.405320741702911</v>
      </c>
      <c r="I291" s="17">
        <f ca="1">IF(H291&lt;=('Ejercicio 3 - TIR'!$D$18-'Ejercicio 3 - TIR'!$C$18)/('Ejercicio 3 - TIR'!$E$18-'Ejercicio 3 - TIR'!$C$18),'Ejercicio 3 - TIR'!$C$18+SQRT(('Ejercicio 3 - TIR'!$E$18-'Ejercicio 3 - TIR'!$C$18)*('Ejercicio 3 - TIR'!$D$18-'Ejercicio 3 - TIR'!$C$18)*H291),'Ejercicio 3 - TIR'!$E$18-SQRT(('Ejercicio 3 - TIR'!$E$18-'Ejercicio 3 - TIR'!$C$18)*('Ejercicio 3 - TIR'!$E$18-'Ejercicio 3 - TIR'!$D$18)*(1-H291)))</f>
        <v>37797.3143617169</v>
      </c>
      <c r="J291" s="16">
        <f ca="1" t="shared" si="2164"/>
        <v>0.381697619709481</v>
      </c>
      <c r="K291" s="17">
        <f ca="1">IF(J291&lt;=('Ejercicio 3 - TIR'!$D$18-'Ejercicio 3 - TIR'!$C$18)/('Ejercicio 3 - TIR'!$E$18-'Ejercicio 3 - TIR'!$C$18),'Ejercicio 3 - TIR'!$C$18+SQRT(('Ejercicio 3 - TIR'!$E$18-'Ejercicio 3 - TIR'!$C$18)*('Ejercicio 3 - TIR'!$D$18-'Ejercicio 3 - TIR'!$C$18)*J291),'Ejercicio 3 - TIR'!$E$18-SQRT(('Ejercicio 3 - TIR'!$E$18-'Ejercicio 3 - TIR'!$C$18)*('Ejercicio 3 - TIR'!$E$18-'Ejercicio 3 - TIR'!$D$18)*(1-J291)))</f>
        <v>37566.6797841869</v>
      </c>
      <c r="L291" s="16">
        <f ca="1" t="shared" si="2164"/>
        <v>0.617267398343663</v>
      </c>
      <c r="M291" s="17">
        <f ca="1">IF(L291&lt;=('Ejercicio 3 - TIR'!$D$18-'Ejercicio 3 - TIR'!$C$18)/('Ejercicio 3 - TIR'!$E$18-'Ejercicio 3 - TIR'!$C$18),'Ejercicio 3 - TIR'!$C$18+SQRT(('Ejercicio 3 - TIR'!$E$18-'Ejercicio 3 - TIR'!$C$18)*('Ejercicio 3 - TIR'!$D$18-'Ejercicio 3 - TIR'!$C$18)*L291),'Ejercicio 3 - TIR'!$E$18-SQRT(('Ejercicio 3 - TIR'!$E$18-'Ejercicio 3 - TIR'!$C$18)*('Ejercicio 3 - TIR'!$E$18-'Ejercicio 3 - TIR'!$D$18)*(1-L291)))</f>
        <v>39622.3754734239</v>
      </c>
      <c r="N291" s="16">
        <f ca="1" t="shared" ref="N291:R291" si="2165">RAND()</f>
        <v>0.609177390840684</v>
      </c>
      <c r="O291" s="17">
        <f ca="1">IF(N291&lt;=('Ejercicio 3 - TIR'!$D$18-'Ejercicio 3 - TIR'!$C$18)/('Ejercicio 3 - TIR'!$E$18-'Ejercicio 3 - TIR'!$C$18),'Ejercicio 3 - TIR'!$C$18+SQRT(('Ejercicio 3 - TIR'!$E$18-'Ejercicio 3 - TIR'!$C$18)*('Ejercicio 3 - TIR'!$D$18-'Ejercicio 3 - TIR'!$C$18)*N291),'Ejercicio 3 - TIR'!$E$18-SQRT(('Ejercicio 3 - TIR'!$E$18-'Ejercicio 3 - TIR'!$C$18)*('Ejercicio 3 - TIR'!$E$18-'Ejercicio 3 - TIR'!$D$18)*(1-N291)))</f>
        <v>39559.1112885091</v>
      </c>
      <c r="P291" s="16">
        <f ca="1" t="shared" si="2165"/>
        <v>0.825397308970081</v>
      </c>
      <c r="Q291" s="18">
        <f ca="1">IF(P291&lt;=('Ejercicio 3 - TIR'!$D$22-'Ejercicio 3 - TIR'!$C$22)/('Ejercicio 3 - TIR'!$E$22-'Ejercicio 3 - TIR'!$C$22),'Ejercicio 3 - TIR'!$C$22+SQRT(('Ejercicio 3 - TIR'!$E$22-'Ejercicio 3 - TIR'!$C$22)*('Ejercicio 3 - TIR'!$D$22-'Ejercicio 3 - TIR'!$C$22)*P291),'Ejercicio 3 - TIR'!$E$22-SQRT(('Ejercicio 3 - TIR'!$E$22-'Ejercicio 3 - TIR'!$C$22)*('Ejercicio 3 - TIR'!$E$22-'Ejercicio 3 - TIR'!$D$22)*(1-P291)))</f>
        <v>0.162271919340948</v>
      </c>
      <c r="R291" s="16">
        <f ca="1" t="shared" si="2165"/>
        <v>0.193820613516848</v>
      </c>
      <c r="S291" s="18">
        <f ca="1">IF(R291&lt;=('Ejercicio 3 - TIR'!$D$23-'Ejercicio 3 - TIR'!$C$23)/('Ejercicio 3 - TIR'!$E$23-'Ejercicio 3 - TIR'!$C$23),'Ejercicio 3 - TIR'!$C$23+SQRT(('Ejercicio 3 - TIR'!$E$23-'Ejercicio 3 - TIR'!$C$23)*('Ejercicio 3 - TIR'!$D$23-'Ejercicio 3 - TIR'!$C$23)*R291),'Ejercicio 3 - TIR'!$E$23-SQRT(('Ejercicio 3 - TIR'!$E$23-'Ejercicio 3 - TIR'!$C$23)*('Ejercicio 3 - TIR'!$E$23-'Ejercicio 3 - TIR'!$D$23)*(1-R291)))</f>
        <v>0.138678252175467</v>
      </c>
      <c r="T291" s="16">
        <f ca="1" t="shared" ref="T291:X291" si="2166">RAND()</f>
        <v>0.198397363617661</v>
      </c>
      <c r="U291" s="18">
        <f ca="1">IF(T291&lt;=('Ejercicio 3 - TIR'!$D$24-'Ejercicio 3 - TIR'!$C$24)/('Ejercicio 3 - TIR'!$E$24-'Ejercicio 3 - TIR'!$C$24),'Ejercicio 3 - TIR'!$C$24+SQRT(('Ejercicio 3 - TIR'!$E$24-'Ejercicio 3 - TIR'!$C$24)*('Ejercicio 3 - TIR'!$D$24-'Ejercicio 3 - TIR'!$C$24)*T291),'Ejercicio 3 - TIR'!$E$24-SQRT(('Ejercicio 3 - TIR'!$E$24-'Ejercicio 3 - TIR'!$C$24)*('Ejercicio 3 - TIR'!$E$24-'Ejercicio 3 - TIR'!$D$24)*(1-T291)))</f>
        <v>0.170411625697065</v>
      </c>
      <c r="V291" s="16">
        <f ca="1" t="shared" si="2166"/>
        <v>0.179009092774586</v>
      </c>
      <c r="W291" s="18">
        <f ca="1">IF(V291&lt;=('Ejercicio 3 - TIR'!$D$25-'Ejercicio 3 - TIR'!$C$25)/('Ejercicio 3 - TIR'!$E$25-'Ejercicio 3 - TIR'!$C$25),'Ejercicio 3 - TIR'!$C$25+SQRT(('Ejercicio 3 - TIR'!$E$25-'Ejercicio 3 - TIR'!$C$25)*('Ejercicio 3 - TIR'!$D$25-'Ejercicio 3 - TIR'!$C$25)*V291),'Ejercicio 3 - TIR'!$E$25-SQRT(('Ejercicio 3 - TIR'!$E$25-'Ejercicio 3 - TIR'!$C$25)*('Ejercicio 3 - TIR'!$E$25-'Ejercicio 3 - TIR'!$D$25)*(1-V291)))</f>
        <v>0.195830752663232</v>
      </c>
      <c r="X291" s="16">
        <f ca="1" t="shared" si="2166"/>
        <v>0.293671598399032</v>
      </c>
      <c r="Y291" s="18">
        <f ca="1">IF(X291&lt;=('Ejercicio 3 - TIR'!$D$26-'Ejercicio 3 - TIR'!$C$26)/('Ejercicio 3 - TIR'!$E$26-'Ejercicio 3 - TIR'!$C$26),'Ejercicio 3 - TIR'!$C$26+SQRT(('Ejercicio 3 - TIR'!$E$26-'Ejercicio 3 - TIR'!$C$26)*('Ejercicio 3 - TIR'!$D$26-'Ejercicio 3 - TIR'!$C$26)*X291),'Ejercicio 3 - TIR'!$E$26-SQRT(('Ejercicio 3 - TIR'!$E$26-'Ejercicio 3 - TIR'!$C$26)*('Ejercicio 3 - TIR'!$E$26-'Ejercicio 3 - TIR'!$D$26)*(1-X291)))</f>
        <v>0.218158716513318</v>
      </c>
      <c r="Z291" s="16">
        <f ca="1" t="shared" si="1908"/>
        <v>1.16227191934095</v>
      </c>
      <c r="AA291" s="16">
        <f ca="1" t="shared" si="1909"/>
        <v>1.32345375766778</v>
      </c>
      <c r="AB291" s="16">
        <f ca="1" t="shared" si="1910"/>
        <v>1.54898566404683</v>
      </c>
      <c r="AC291" s="16">
        <f ca="1" t="shared" si="1911"/>
        <v>1.85232469250168</v>
      </c>
      <c r="AD291" s="16">
        <f ca="1" t="shared" si="1912"/>
        <v>2.25642546998377</v>
      </c>
      <c r="AE291" s="15">
        <f ca="1" t="shared" si="1913"/>
        <v>5619.75606521624</v>
      </c>
      <c r="AF291" s="15">
        <f ca="1" t="shared" si="1914"/>
        <v>6399.09401399291</v>
      </c>
      <c r="AG291" s="15">
        <f ca="1" t="shared" si="1915"/>
        <v>7489.5740279058</v>
      </c>
      <c r="AH291" s="15">
        <f ca="1" t="shared" si="1916"/>
        <v>8956.26294691758</v>
      </c>
      <c r="AI291" s="15">
        <f ca="1" t="shared" si="1917"/>
        <v>10910.1497761729</v>
      </c>
      <c r="AJ291" s="17">
        <f ca="1" t="shared" si="1918"/>
        <v>42413.6267868208</v>
      </c>
      <c r="AK291" s="17">
        <f ca="1" t="shared" si="1919"/>
        <v>50022.9977217644</v>
      </c>
      <c r="AL291" s="17">
        <f ca="1" t="shared" si="1920"/>
        <v>58190.2484315434</v>
      </c>
      <c r="AM291" s="17">
        <f ca="1" t="shared" si="1921"/>
        <v>73393.5044649959</v>
      </c>
      <c r="AN291" s="17">
        <f ca="1" t="shared" si="1922"/>
        <v>89262.1862813145</v>
      </c>
      <c r="AO291" s="17">
        <f ca="1">C291/'Ejercicio 3 - TIR'!$D$7</f>
        <v>15081.7638079532</v>
      </c>
      <c r="AP291" s="17">
        <f ca="1" t="shared" si="1923"/>
        <v>27331.8629788676</v>
      </c>
      <c r="AQ291" s="17">
        <f ca="1" t="shared" si="1924"/>
        <v>34941.2339138112</v>
      </c>
      <c r="AR291" s="17">
        <f ca="1" t="shared" si="1925"/>
        <v>43108.4846235902</v>
      </c>
      <c r="AS291" s="17">
        <f ca="1" t="shared" si="1926"/>
        <v>58311.7406570427</v>
      </c>
      <c r="AT291" s="17">
        <f ca="1" t="shared" si="1927"/>
        <v>74180.4224733613</v>
      </c>
      <c r="AU291" s="17">
        <f ca="1">AP291*'Ejercicio 3 - TIR'!$D$5</f>
        <v>13665.9314894338</v>
      </c>
      <c r="AV291" s="17">
        <f ca="1">AQ291*'Ejercicio 3 - TIR'!$D$5</f>
        <v>17470.6169569056</v>
      </c>
      <c r="AW291" s="17">
        <f ca="1">AR291*'Ejercicio 3 - TIR'!$D$5</f>
        <v>21554.2423117951</v>
      </c>
      <c r="AX291" s="17">
        <f ca="1">AS291*'Ejercicio 3 - TIR'!$D$5</f>
        <v>29155.8703285214</v>
      </c>
      <c r="AY291" s="17">
        <f ca="1">AT291*'Ejercicio 3 - TIR'!$D$5</f>
        <v>37090.2112366806</v>
      </c>
      <c r="AZ291" s="17">
        <f ca="1" t="shared" ref="AZ291:BD291" si="2167">AJ291-AU291-AE291</f>
        <v>23127.9392321707</v>
      </c>
      <c r="BA291" s="17">
        <f ca="1" t="shared" si="2167"/>
        <v>26153.2867508659</v>
      </c>
      <c r="BB291" s="17">
        <f ca="1" t="shared" si="2167"/>
        <v>29146.4320918425</v>
      </c>
      <c r="BC291" s="17">
        <f ca="1" t="shared" si="2167"/>
        <v>35281.371189557</v>
      </c>
      <c r="BD291" s="17">
        <f ca="1" t="shared" si="2167"/>
        <v>41261.8252684609</v>
      </c>
      <c r="BE291" s="17">
        <f ca="1" t="shared" ref="BE291:BI291" si="2168">AZ291/Z291</f>
        <v>19898.9056238106</v>
      </c>
      <c r="BF291" s="17">
        <f ca="1" t="shared" si="2168"/>
        <v>19761.3906790018</v>
      </c>
      <c r="BG291" s="17">
        <f ca="1" t="shared" si="2168"/>
        <v>18816.4634240032</v>
      </c>
      <c r="BH291" s="17">
        <f ca="1" t="shared" si="2168"/>
        <v>19047.0770769175</v>
      </c>
      <c r="BI291" s="17">
        <f ca="1" t="shared" si="2168"/>
        <v>18286.367450354</v>
      </c>
      <c r="BJ291" s="17">
        <f ca="1" t="shared" si="1930"/>
        <v>78143.9005106403</v>
      </c>
      <c r="BK291" s="17">
        <f ca="1" t="shared" si="1931"/>
        <v>34030.875988545</v>
      </c>
      <c r="BL291" s="17">
        <f ca="1" t="shared" si="1932"/>
        <v>112174.776499185</v>
      </c>
      <c r="BM291" s="17">
        <f ca="1">BK291*'Ejercicio 3 - TIR'!$D$5</f>
        <v>17015.4379942725</v>
      </c>
      <c r="BN291" s="17">
        <f ca="1" t="shared" si="1933"/>
        <v>95159.3385049128</v>
      </c>
      <c r="BO291" s="17">
        <f ca="1" t="shared" si="1934"/>
        <v>42172.6043118975</v>
      </c>
      <c r="BP291" s="17">
        <f ca="1" t="shared" si="1935"/>
        <v>-110040.541447687</v>
      </c>
      <c r="BQ291" s="17">
        <f ca="1" t="shared" ref="BQ291:BT291" si="2169">BE291</f>
        <v>19898.9056238106</v>
      </c>
      <c r="BR291" s="17">
        <f ca="1" t="shared" si="2169"/>
        <v>19761.3906790018</v>
      </c>
      <c r="BS291" s="17">
        <f ca="1" t="shared" si="2169"/>
        <v>18816.4634240032</v>
      </c>
      <c r="BT291" s="17">
        <f ca="1" t="shared" si="2169"/>
        <v>19047.0770769175</v>
      </c>
      <c r="BU291" s="17">
        <f ca="1" t="shared" si="1937"/>
        <v>60458.9717622515</v>
      </c>
      <c r="BV291" s="19">
        <f ca="1" t="shared" si="1938"/>
        <v>6.66242105950869</v>
      </c>
    </row>
    <row r="292" ht="15" customHeight="1" spans="1:74">
      <c r="A292" s="15">
        <v>291</v>
      </c>
      <c r="B292" s="16">
        <f ca="1" t="shared" ref="B292:F292" si="2170">RAND()</f>
        <v>0.603543991871132</v>
      </c>
      <c r="C292" s="17">
        <f ca="1">IF(B292&lt;=('Ejercicio 3 - TIR'!$D$13-'Ejercicio 3 - TIR'!$C$13)/('Ejercicio 3 - TIR'!$E$13-'Ejercicio 3 - TIR'!$C$13),'Ejercicio 3 - TIR'!$C$13+SQRT(('Ejercicio 3 - TIR'!$E$13-'Ejercicio 3 - TIR'!$C$13)*('Ejercicio 3 - TIR'!$D$13-'Ejercicio 3 - TIR'!$C$13)*B292),'Ejercicio 3 - TIR'!$E$13-SQRT(('Ejercicio 3 - TIR'!$E$13-'Ejercicio 3 - TIR'!$C$13)*('Ejercicio 3 - TIR'!$E$13-'Ejercicio 3 - TIR'!$D$13)*(1-B292)))</f>
        <v>78188.3698510487</v>
      </c>
      <c r="D292" s="16">
        <f ca="1" t="shared" si="2170"/>
        <v>0.239422698422366</v>
      </c>
      <c r="E292" s="17">
        <f ca="1">IF(D292&lt;=('Ejercicio 3 - TIR'!$D$14-'Ejercicio 3 - TIR'!$C$14)/('Ejercicio 3 - TIR'!$E$14-'Ejercicio 3 - TIR'!$C$14),'Ejercicio 3 - TIR'!$C$14+SQRT(('Ejercicio 3 - TIR'!$E$14-'Ejercicio 3 - TIR'!$C$14)*('Ejercicio 3 - TIR'!$D$14-'Ejercicio 3 - TIR'!$C$14)*D292),'Ejercicio 3 - TIR'!$E$14-SQRT(('Ejercicio 3 - TIR'!$E$14-'Ejercicio 3 - TIR'!$C$14)*('Ejercicio 3 - TIR'!$E$14-'Ejercicio 3 - TIR'!$D$14)*(1-D292)))</f>
        <v>29237.5349416468</v>
      </c>
      <c r="F292" s="16">
        <f ca="1" t="shared" si="2170"/>
        <v>0.712995528742224</v>
      </c>
      <c r="G292" s="17">
        <f ca="1">IF(F292&lt;=('Ejercicio 3 - TIR'!$D$18-'Ejercicio 3 - TIR'!$C$18)/('Ejercicio 3 - TIR'!$E$18-'Ejercicio 3 - TIR'!$C$18),'Ejercicio 3 - TIR'!$C$18+SQRT(('Ejercicio 3 - TIR'!$E$18-'Ejercicio 3 - TIR'!$C$18)*('Ejercicio 3 - TIR'!$D$18-'Ejercicio 3 - TIR'!$C$18)*F292),'Ejercicio 3 - TIR'!$E$18-SQRT(('Ejercicio 3 - TIR'!$E$18-'Ejercicio 3 - TIR'!$C$18)*('Ejercicio 3 - TIR'!$E$18-'Ejercicio 3 - TIR'!$D$18)*(1-F292)))</f>
        <v>40360.4595761721</v>
      </c>
      <c r="H292" s="16">
        <f ca="1" t="shared" ref="H292:L292" si="2171">RAND()</f>
        <v>0.617151977585869</v>
      </c>
      <c r="I292" s="17">
        <f ca="1">IF(H292&lt;=('Ejercicio 3 - TIR'!$D$18-'Ejercicio 3 - TIR'!$C$18)/('Ejercicio 3 - TIR'!$E$18-'Ejercicio 3 - TIR'!$C$18),'Ejercicio 3 - TIR'!$C$18+SQRT(('Ejercicio 3 - TIR'!$E$18-'Ejercicio 3 - TIR'!$C$18)*('Ejercicio 3 - TIR'!$D$18-'Ejercicio 3 - TIR'!$C$18)*H292),'Ejercicio 3 - TIR'!$E$18-SQRT(('Ejercicio 3 - TIR'!$E$18-'Ejercicio 3 - TIR'!$C$18)*('Ejercicio 3 - TIR'!$E$18-'Ejercicio 3 - TIR'!$D$18)*(1-H292)))</f>
        <v>39621.4758035283</v>
      </c>
      <c r="J292" s="16">
        <f ca="1" t="shared" si="2171"/>
        <v>0.462525069211846</v>
      </c>
      <c r="K292" s="17">
        <f ca="1">IF(J292&lt;=('Ejercicio 3 - TIR'!$D$18-'Ejercicio 3 - TIR'!$C$18)/('Ejercicio 3 - TIR'!$E$18-'Ejercicio 3 - TIR'!$C$18),'Ejercicio 3 - TIR'!$C$18+SQRT(('Ejercicio 3 - TIR'!$E$18-'Ejercicio 3 - TIR'!$C$18)*('Ejercicio 3 - TIR'!$D$18-'Ejercicio 3 - TIR'!$C$18)*J292),'Ejercicio 3 - TIR'!$E$18-SQRT(('Ejercicio 3 - TIR'!$E$18-'Ejercicio 3 - TIR'!$C$18)*('Ejercicio 3 - TIR'!$E$18-'Ejercicio 3 - TIR'!$D$18)*(1-J292)))</f>
        <v>38329.3913572227</v>
      </c>
      <c r="L292" s="16">
        <f ca="1" t="shared" si="2171"/>
        <v>0.424890649517125</v>
      </c>
      <c r="M292" s="17">
        <f ca="1">IF(L292&lt;=('Ejercicio 3 - TIR'!$D$18-'Ejercicio 3 - TIR'!$C$18)/('Ejercicio 3 - TIR'!$E$18-'Ejercicio 3 - TIR'!$C$18),'Ejercicio 3 - TIR'!$C$18+SQRT(('Ejercicio 3 - TIR'!$E$18-'Ejercicio 3 - TIR'!$C$18)*('Ejercicio 3 - TIR'!$D$18-'Ejercicio 3 - TIR'!$C$18)*L292),'Ejercicio 3 - TIR'!$E$18-SQRT(('Ejercicio 3 - TIR'!$E$18-'Ejercicio 3 - TIR'!$C$18)*('Ejercicio 3 - TIR'!$E$18-'Ejercicio 3 - TIR'!$D$18)*(1-L292)))</f>
        <v>37983.3324763265</v>
      </c>
      <c r="N292" s="16">
        <f ca="1" t="shared" ref="N292:R292" si="2172">RAND()</f>
        <v>0.473612633694033</v>
      </c>
      <c r="O292" s="17">
        <f ca="1">IF(N292&lt;=('Ejercicio 3 - TIR'!$D$18-'Ejercicio 3 - TIR'!$C$18)/('Ejercicio 3 - TIR'!$E$18-'Ejercicio 3 - TIR'!$C$18),'Ejercicio 3 - TIR'!$C$18+SQRT(('Ejercicio 3 - TIR'!$E$18-'Ejercicio 3 - TIR'!$C$18)*('Ejercicio 3 - TIR'!$D$18-'Ejercicio 3 - TIR'!$C$18)*N292),'Ejercicio 3 - TIR'!$E$18-SQRT(('Ejercicio 3 - TIR'!$E$18-'Ejercicio 3 - TIR'!$C$18)*('Ejercicio 3 - TIR'!$E$18-'Ejercicio 3 - TIR'!$D$18)*(1-N292)))</f>
        <v>38428.6354206422</v>
      </c>
      <c r="P292" s="16">
        <f ca="1" t="shared" si="2172"/>
        <v>0.178988042150699</v>
      </c>
      <c r="Q292" s="18">
        <f ca="1">IF(P292&lt;=('Ejercicio 3 - TIR'!$D$22-'Ejercicio 3 - TIR'!$C$22)/('Ejercicio 3 - TIR'!$E$22-'Ejercicio 3 - TIR'!$C$22),'Ejercicio 3 - TIR'!$C$22+SQRT(('Ejercicio 3 - TIR'!$E$22-'Ejercicio 3 - TIR'!$C$22)*('Ejercicio 3 - TIR'!$D$22-'Ejercicio 3 - TIR'!$C$22)*P292),'Ejercicio 3 - TIR'!$E$22-SQRT(('Ejercicio 3 - TIR'!$E$22-'Ejercicio 3 - TIR'!$C$22)*('Ejercicio 3 - TIR'!$E$22-'Ejercicio 3 - TIR'!$D$22)*(1-P292)))</f>
        <v>0.137949330791739</v>
      </c>
      <c r="R292" s="16">
        <f ca="1" t="shared" si="2172"/>
        <v>0.469095948530347</v>
      </c>
      <c r="S292" s="18">
        <f ca="1">IF(R292&lt;=('Ejercicio 3 - TIR'!$D$23-'Ejercicio 3 - TIR'!$C$23)/('Ejercicio 3 - TIR'!$E$23-'Ejercicio 3 - TIR'!$C$23),'Ejercicio 3 - TIR'!$C$23+SQRT(('Ejercicio 3 - TIR'!$E$23-'Ejercicio 3 - TIR'!$C$23)*('Ejercicio 3 - TIR'!$D$23-'Ejercicio 3 - TIR'!$C$23)*R292),'Ejercicio 3 - TIR'!$E$23-SQRT(('Ejercicio 3 - TIR'!$E$23-'Ejercicio 3 - TIR'!$C$23)*('Ejercicio 3 - TIR'!$E$23-'Ejercicio 3 - TIR'!$D$23)*(1-R292)))</f>
        <v>0.149058091942773</v>
      </c>
      <c r="T292" s="16">
        <f ca="1" t="shared" ref="T292:X292" si="2173">RAND()</f>
        <v>0.596734760419964</v>
      </c>
      <c r="U292" s="18">
        <f ca="1">IF(T292&lt;=('Ejercicio 3 - TIR'!$D$24-'Ejercicio 3 - TIR'!$C$24)/('Ejercicio 3 - TIR'!$E$24-'Ejercicio 3 - TIR'!$C$24),'Ejercicio 3 - TIR'!$C$24+SQRT(('Ejercicio 3 - TIR'!$E$24-'Ejercicio 3 - TIR'!$C$24)*('Ejercicio 3 - TIR'!$D$24-'Ejercicio 3 - TIR'!$C$24)*T292),'Ejercicio 3 - TIR'!$E$24-SQRT(('Ejercicio 3 - TIR'!$E$24-'Ejercicio 3 - TIR'!$C$24)*('Ejercicio 3 - TIR'!$E$24-'Ejercicio 3 - TIR'!$D$24)*(1-T292)))</f>
        <v>0.186397281794115</v>
      </c>
      <c r="V292" s="16">
        <f ca="1" t="shared" si="2173"/>
        <v>0.853268472479181</v>
      </c>
      <c r="W292" s="18">
        <f ca="1">IF(V292&lt;=('Ejercicio 3 - TIR'!$D$25-'Ejercicio 3 - TIR'!$C$25)/('Ejercicio 3 - TIR'!$E$25-'Ejercicio 3 - TIR'!$C$25),'Ejercicio 3 - TIR'!$C$25+SQRT(('Ejercicio 3 - TIR'!$E$25-'Ejercicio 3 - TIR'!$C$25)*('Ejercicio 3 - TIR'!$D$25-'Ejercicio 3 - TIR'!$C$25)*V292),'Ejercicio 3 - TIR'!$E$25-SQRT(('Ejercicio 3 - TIR'!$E$25-'Ejercicio 3 - TIR'!$C$25)*('Ejercicio 3 - TIR'!$E$25-'Ejercicio 3 - TIR'!$D$25)*(1-V292)))</f>
        <v>0.227338130122983</v>
      </c>
      <c r="X292" s="16">
        <f ca="1" t="shared" si="2173"/>
        <v>0.712856689805138</v>
      </c>
      <c r="Y292" s="18">
        <f ca="1">IF(X292&lt;=('Ejercicio 3 - TIR'!$D$26-'Ejercicio 3 - TIR'!$C$26)/('Ejercicio 3 - TIR'!$E$26-'Ejercicio 3 - TIR'!$C$26),'Ejercicio 3 - TIR'!$C$26+SQRT(('Ejercicio 3 - TIR'!$E$26-'Ejercicio 3 - TIR'!$C$26)*('Ejercicio 3 - TIR'!$D$26-'Ejercicio 3 - TIR'!$C$26)*X292),'Ejercicio 3 - TIR'!$E$26-SQRT(('Ejercicio 3 - TIR'!$E$26-'Ejercicio 3 - TIR'!$C$26)*('Ejercicio 3 - TIR'!$E$26-'Ejercicio 3 - TIR'!$D$26)*(1-X292)))</f>
        <v>0.240622673083966</v>
      </c>
      <c r="Z292" s="16">
        <f ca="1" t="shared" si="1908"/>
        <v>1.13794933079174</v>
      </c>
      <c r="AA292" s="16">
        <f ca="1" t="shared" si="1909"/>
        <v>1.30756988676711</v>
      </c>
      <c r="AB292" s="16">
        <f ca="1" t="shared" si="1910"/>
        <v>1.55129735941634</v>
      </c>
      <c r="AC292" s="16">
        <f ca="1" t="shared" si="1911"/>
        <v>1.90396640037077</v>
      </c>
      <c r="AD292" s="16">
        <f ca="1" t="shared" si="1912"/>
        <v>2.36210388509004</v>
      </c>
      <c r="AE292" s="15">
        <f ca="1" t="shared" si="1913"/>
        <v>4033.29837920025</v>
      </c>
      <c r="AF292" s="15">
        <f ca="1" t="shared" si="1914"/>
        <v>4634.49413983972</v>
      </c>
      <c r="AG292" s="15">
        <f ca="1" t="shared" si="1915"/>
        <v>5498.3512499966</v>
      </c>
      <c r="AH292" s="15">
        <f ca="1" t="shared" si="1916"/>
        <v>6748.33614193019</v>
      </c>
      <c r="AI292" s="15">
        <f ca="1" t="shared" si="1917"/>
        <v>8372.13882327056</v>
      </c>
      <c r="AJ292" s="17">
        <f ca="1" t="shared" si="1918"/>
        <v>45928.1579651521</v>
      </c>
      <c r="AK292" s="17">
        <f ca="1" t="shared" si="1919"/>
        <v>51807.8486299653</v>
      </c>
      <c r="AL292" s="17">
        <f ca="1" t="shared" si="1920"/>
        <v>59460.2836004951</v>
      </c>
      <c r="AM292" s="17">
        <f ca="1" t="shared" si="1921"/>
        <v>72318.9888090374</v>
      </c>
      <c r="AN292" s="17">
        <f ca="1" t="shared" si="1922"/>
        <v>90772.4290258078</v>
      </c>
      <c r="AO292" s="17">
        <f ca="1">C292/'Ejercicio 3 - TIR'!$D$7</f>
        <v>15637.6739702097</v>
      </c>
      <c r="AP292" s="17">
        <f ca="1" t="shared" si="1923"/>
        <v>30290.4839949423</v>
      </c>
      <c r="AQ292" s="17">
        <f ca="1" t="shared" si="1924"/>
        <v>36170.1746597555</v>
      </c>
      <c r="AR292" s="17">
        <f ca="1" t="shared" si="1925"/>
        <v>43822.6096302853</v>
      </c>
      <c r="AS292" s="17">
        <f ca="1" t="shared" si="1926"/>
        <v>56681.3148388277</v>
      </c>
      <c r="AT292" s="17">
        <f ca="1" t="shared" si="1927"/>
        <v>75134.755055598</v>
      </c>
      <c r="AU292" s="17">
        <f ca="1">AP292*'Ejercicio 3 - TIR'!$D$5</f>
        <v>15145.2419974712</v>
      </c>
      <c r="AV292" s="17">
        <f ca="1">AQ292*'Ejercicio 3 - TIR'!$D$5</f>
        <v>18085.0873298778</v>
      </c>
      <c r="AW292" s="17">
        <f ca="1">AR292*'Ejercicio 3 - TIR'!$D$5</f>
        <v>21911.3048151427</v>
      </c>
      <c r="AX292" s="17">
        <f ca="1">AS292*'Ejercicio 3 - TIR'!$D$5</f>
        <v>28340.6574194139</v>
      </c>
      <c r="AY292" s="17">
        <f ca="1">AT292*'Ejercicio 3 - TIR'!$D$5</f>
        <v>37567.377527799</v>
      </c>
      <c r="AZ292" s="17">
        <f ca="1" t="shared" ref="AZ292:BD292" si="2174">AJ292-AU292-AE292</f>
        <v>26749.6175884806</v>
      </c>
      <c r="BA292" s="17">
        <f ca="1" t="shared" si="2174"/>
        <v>29088.2671602478</v>
      </c>
      <c r="BB292" s="17">
        <f ca="1" t="shared" si="2174"/>
        <v>32050.6275353558</v>
      </c>
      <c r="BC292" s="17">
        <f ca="1" t="shared" si="2174"/>
        <v>37229.9952476934</v>
      </c>
      <c r="BD292" s="17">
        <f ca="1" t="shared" si="2174"/>
        <v>44832.9126747382</v>
      </c>
      <c r="BE292" s="17">
        <f ca="1" t="shared" ref="BE292:BI292" si="2175">AZ292/Z292</f>
        <v>23506.8617421387</v>
      </c>
      <c r="BF292" s="17">
        <f ca="1" t="shared" si="2175"/>
        <v>22246.0515912972</v>
      </c>
      <c r="BG292" s="17">
        <f ca="1" t="shared" si="2175"/>
        <v>20660.5312262083</v>
      </c>
      <c r="BH292" s="17">
        <f ca="1" t="shared" si="2175"/>
        <v>19553.9139978749</v>
      </c>
      <c r="BI292" s="17">
        <f ca="1" t="shared" si="2175"/>
        <v>18980.0765993953</v>
      </c>
      <c r="BJ292" s="17">
        <f ca="1" t="shared" si="1930"/>
        <v>69062.0948761197</v>
      </c>
      <c r="BK292" s="17">
        <f ca="1" t="shared" si="1931"/>
        <v>36937.8104388038</v>
      </c>
      <c r="BL292" s="17">
        <f ca="1" t="shared" si="1932"/>
        <v>105999.905314923</v>
      </c>
      <c r="BM292" s="17">
        <f ca="1">BK292*'Ejercicio 3 - TIR'!$D$5</f>
        <v>18468.9052194019</v>
      </c>
      <c r="BN292" s="17">
        <f ca="1" t="shared" si="1933"/>
        <v>87531.0000955216</v>
      </c>
      <c r="BO292" s="17">
        <f ca="1" t="shared" si="1934"/>
        <v>37056.3719267517</v>
      </c>
      <c r="BP292" s="17">
        <f ca="1" t="shared" si="1935"/>
        <v>-107425.904792695</v>
      </c>
      <c r="BQ292" s="17">
        <f ca="1" t="shared" ref="BQ292:BT292" si="2176">BE292</f>
        <v>23506.8617421387</v>
      </c>
      <c r="BR292" s="17">
        <f ca="1" t="shared" si="2176"/>
        <v>22246.0515912972</v>
      </c>
      <c r="BS292" s="17">
        <f ca="1" t="shared" si="2176"/>
        <v>20660.5312262083</v>
      </c>
      <c r="BT292" s="17">
        <f ca="1" t="shared" si="2176"/>
        <v>19553.9139978749</v>
      </c>
      <c r="BU292" s="17">
        <f ca="1" t="shared" si="1937"/>
        <v>56036.448526147</v>
      </c>
      <c r="BV292" s="19">
        <f ca="1" t="shared" si="1938"/>
        <v>8.71390285082996</v>
      </c>
    </row>
    <row r="293" ht="15" customHeight="1" spans="1:74">
      <c r="A293" s="15">
        <v>292</v>
      </c>
      <c r="B293" s="16">
        <f ca="1" t="shared" ref="B293:F293" si="2177">RAND()</f>
        <v>0.493049349179238</v>
      </c>
      <c r="C293" s="17">
        <f ca="1">IF(B293&lt;=('Ejercicio 3 - TIR'!$D$13-'Ejercicio 3 - TIR'!$C$13)/('Ejercicio 3 - TIR'!$E$13-'Ejercicio 3 - TIR'!$C$13),'Ejercicio 3 - TIR'!$C$13+SQRT(('Ejercicio 3 - TIR'!$E$13-'Ejercicio 3 - TIR'!$C$13)*('Ejercicio 3 - TIR'!$D$13-'Ejercicio 3 - TIR'!$C$13)*B293),'Ejercicio 3 - TIR'!$E$13-SQRT(('Ejercicio 3 - TIR'!$E$13-'Ejercicio 3 - TIR'!$C$13)*('Ejercicio 3 - TIR'!$E$13-'Ejercicio 3 - TIR'!$D$13)*(1-B293)))</f>
        <v>75335.4347091842</v>
      </c>
      <c r="D293" s="16">
        <f ca="1" t="shared" si="2177"/>
        <v>0.331482240543996</v>
      </c>
      <c r="E293" s="17">
        <f ca="1">IF(D293&lt;=('Ejercicio 3 - TIR'!$D$14-'Ejercicio 3 - TIR'!$C$14)/('Ejercicio 3 - TIR'!$E$14-'Ejercicio 3 - TIR'!$C$14),'Ejercicio 3 - TIR'!$C$14+SQRT(('Ejercicio 3 - TIR'!$E$14-'Ejercicio 3 - TIR'!$C$14)*('Ejercicio 3 - TIR'!$D$14-'Ejercicio 3 - TIR'!$C$14)*D293),'Ejercicio 3 - TIR'!$E$14-SQRT(('Ejercicio 3 - TIR'!$E$14-'Ejercicio 3 - TIR'!$C$14)*('Ejercicio 3 - TIR'!$E$14-'Ejercicio 3 - TIR'!$D$14)*(1-D293)))</f>
        <v>29986.0974760628</v>
      </c>
      <c r="F293" s="16">
        <f ca="1" t="shared" si="2177"/>
        <v>0.203359774416579</v>
      </c>
      <c r="G293" s="17">
        <f ca="1">IF(F293&lt;=('Ejercicio 3 - TIR'!$D$18-'Ejercicio 3 - TIR'!$C$18)/('Ejercicio 3 - TIR'!$E$18-'Ejercicio 3 - TIR'!$C$18),'Ejercicio 3 - TIR'!$C$18+SQRT(('Ejercicio 3 - TIR'!$E$18-'Ejercicio 3 - TIR'!$C$18)*('Ejercicio 3 - TIR'!$D$18-'Ejercicio 3 - TIR'!$C$18)*F293),'Ejercicio 3 - TIR'!$E$18-SQRT(('Ejercicio 3 - TIR'!$E$18-'Ejercicio 3 - TIR'!$C$18)*('Ejercicio 3 - TIR'!$E$18-'Ejercicio 3 - TIR'!$D$18)*(1-F293)))</f>
        <v>35523.0395764006</v>
      </c>
      <c r="H293" s="16">
        <f ca="1" t="shared" ref="H293:L293" si="2178">RAND()</f>
        <v>0.88283202297183</v>
      </c>
      <c r="I293" s="17">
        <f ca="1">IF(H293&lt;=('Ejercicio 3 - TIR'!$D$18-'Ejercicio 3 - TIR'!$C$18)/('Ejercicio 3 - TIR'!$E$18-'Ejercicio 3 - TIR'!$C$18),'Ejercicio 3 - TIR'!$C$18+SQRT(('Ejercicio 3 - TIR'!$E$18-'Ejercicio 3 - TIR'!$C$18)*('Ejercicio 3 - TIR'!$D$18-'Ejercicio 3 - TIR'!$C$18)*H293),'Ejercicio 3 - TIR'!$E$18-SQRT(('Ejercicio 3 - TIR'!$E$18-'Ejercicio 3 - TIR'!$C$18)*('Ejercicio 3 - TIR'!$E$18-'Ejercicio 3 - TIR'!$D$18)*(1-H293)))</f>
        <v>42035.6116521089</v>
      </c>
      <c r="J293" s="16">
        <f ca="1" t="shared" si="2178"/>
        <v>0.499761478335648</v>
      </c>
      <c r="K293" s="17">
        <f ca="1">IF(J293&lt;=('Ejercicio 3 - TIR'!$D$18-'Ejercicio 3 - TIR'!$C$18)/('Ejercicio 3 - TIR'!$E$18-'Ejercicio 3 - TIR'!$C$18),'Ejercicio 3 - TIR'!$C$18+SQRT(('Ejercicio 3 - TIR'!$E$18-'Ejercicio 3 - TIR'!$C$18)*('Ejercicio 3 - TIR'!$D$18-'Ejercicio 3 - TIR'!$C$18)*J293),'Ejercicio 3 - TIR'!$E$18-SQRT(('Ejercicio 3 - TIR'!$E$18-'Ejercicio 3 - TIR'!$C$18)*('Ejercicio 3 - TIR'!$E$18-'Ejercicio 3 - TIR'!$D$18)*(1-J293)))</f>
        <v>38658.1881332267</v>
      </c>
      <c r="L293" s="16">
        <f ca="1" t="shared" si="2178"/>
        <v>0.574910841251373</v>
      </c>
      <c r="M293" s="17">
        <f ca="1">IF(L293&lt;=('Ejercicio 3 - TIR'!$D$18-'Ejercicio 3 - TIR'!$C$18)/('Ejercicio 3 - TIR'!$E$18-'Ejercicio 3 - TIR'!$C$18),'Ejercicio 3 - TIR'!$C$18+SQRT(('Ejercicio 3 - TIR'!$E$18-'Ejercicio 3 - TIR'!$C$18)*('Ejercicio 3 - TIR'!$D$18-'Ejercicio 3 - TIR'!$C$18)*L293),'Ejercicio 3 - TIR'!$E$18-SQRT(('Ejercicio 3 - TIR'!$E$18-'Ejercicio 3 - TIR'!$C$18)*('Ejercicio 3 - TIR'!$E$18-'Ejercicio 3 - TIR'!$D$18)*(1-L293)))</f>
        <v>39286.3677607397</v>
      </c>
      <c r="N293" s="16">
        <f ca="1" t="shared" ref="N293:R293" si="2179">RAND()</f>
        <v>0.591355061918182</v>
      </c>
      <c r="O293" s="17">
        <f ca="1">IF(N293&lt;=('Ejercicio 3 - TIR'!$D$18-'Ejercicio 3 - TIR'!$C$18)/('Ejercicio 3 - TIR'!$E$18-'Ejercicio 3 - TIR'!$C$18),'Ejercicio 3 - TIR'!$C$18+SQRT(('Ejercicio 3 - TIR'!$E$18-'Ejercicio 3 - TIR'!$C$18)*('Ejercicio 3 - TIR'!$D$18-'Ejercicio 3 - TIR'!$C$18)*N293),'Ejercicio 3 - TIR'!$E$18-SQRT(('Ejercicio 3 - TIR'!$E$18-'Ejercicio 3 - TIR'!$C$18)*('Ejercicio 3 - TIR'!$E$18-'Ejercicio 3 - TIR'!$D$18)*(1-N293)))</f>
        <v>39418.2407745676</v>
      </c>
      <c r="P293" s="16">
        <f ca="1" t="shared" si="2179"/>
        <v>0.394555980078695</v>
      </c>
      <c r="Q293" s="18">
        <f ca="1">IF(P293&lt;=('Ejercicio 3 - TIR'!$D$22-'Ejercicio 3 - TIR'!$C$22)/('Ejercicio 3 - TIR'!$E$22-'Ejercicio 3 - TIR'!$C$22),'Ejercicio 3 - TIR'!$C$22+SQRT(('Ejercicio 3 - TIR'!$E$22-'Ejercicio 3 - TIR'!$C$22)*('Ejercicio 3 - TIR'!$D$22-'Ejercicio 3 - TIR'!$C$22)*P293),'Ejercicio 3 - TIR'!$E$22-SQRT(('Ejercicio 3 - TIR'!$E$22-'Ejercicio 3 - TIR'!$C$22)*('Ejercicio 3 - TIR'!$E$22-'Ejercicio 3 - TIR'!$D$22)*(1-P293)))</f>
        <v>0.146649592194659</v>
      </c>
      <c r="R293" s="16">
        <f ca="1" t="shared" si="2179"/>
        <v>0.295572485498274</v>
      </c>
      <c r="S293" s="18">
        <f ca="1">IF(R293&lt;=('Ejercicio 3 - TIR'!$D$23-'Ejercicio 3 - TIR'!$C$23)/('Ejercicio 3 - TIR'!$E$23-'Ejercicio 3 - TIR'!$C$23),'Ejercicio 3 - TIR'!$C$23+SQRT(('Ejercicio 3 - TIR'!$E$23-'Ejercicio 3 - TIR'!$C$23)*('Ejercicio 3 - TIR'!$D$23-'Ejercicio 3 - TIR'!$C$23)*R293),'Ejercicio 3 - TIR'!$E$23-SQRT(('Ejercicio 3 - TIR'!$E$23-'Ejercicio 3 - TIR'!$C$23)*('Ejercicio 3 - TIR'!$E$23-'Ejercicio 3 - TIR'!$D$23)*(1-R293)))</f>
        <v>0.143065785785377</v>
      </c>
      <c r="T293" s="16">
        <f ca="1" t="shared" ref="T293:X293" si="2180">RAND()</f>
        <v>0.722541311981538</v>
      </c>
      <c r="U293" s="18">
        <f ca="1">IF(T293&lt;=('Ejercicio 3 - TIR'!$D$24-'Ejercicio 3 - TIR'!$C$24)/('Ejercicio 3 - TIR'!$E$24-'Ejercicio 3 - TIR'!$C$24),'Ejercicio 3 - TIR'!$C$24+SQRT(('Ejercicio 3 - TIR'!$E$24-'Ejercicio 3 - TIR'!$C$24)*('Ejercicio 3 - TIR'!$D$24-'Ejercicio 3 - TIR'!$C$24)*T293),'Ejercicio 3 - TIR'!$E$24-SQRT(('Ejercicio 3 - TIR'!$E$24-'Ejercicio 3 - TIR'!$C$24)*('Ejercicio 3 - TIR'!$E$24-'Ejercicio 3 - TIR'!$D$24)*(1-T293)))</f>
        <v>0.192127355230411</v>
      </c>
      <c r="V293" s="16">
        <f ca="1" t="shared" si="2180"/>
        <v>0.0883703168331693</v>
      </c>
      <c r="W293" s="18">
        <f ca="1">IF(V293&lt;=('Ejercicio 3 - TIR'!$D$25-'Ejercicio 3 - TIR'!$C$25)/('Ejercicio 3 - TIR'!$E$25-'Ejercicio 3 - TIR'!$C$25),'Ejercicio 3 - TIR'!$C$25+SQRT(('Ejercicio 3 - TIR'!$E$25-'Ejercicio 3 - TIR'!$C$25)*('Ejercicio 3 - TIR'!$D$25-'Ejercicio 3 - TIR'!$C$25)*V293),'Ejercicio 3 - TIR'!$E$25-SQRT(('Ejercicio 3 - TIR'!$E$25-'Ejercicio 3 - TIR'!$C$25)*('Ejercicio 3 - TIR'!$E$25-'Ejercicio 3 - TIR'!$D$25)*(1-V293)))</f>
        <v>0.191122879284</v>
      </c>
      <c r="X293" s="16">
        <f ca="1" t="shared" si="2180"/>
        <v>0.237458296077326</v>
      </c>
      <c r="Y293" s="18">
        <f ca="1">IF(X293&lt;=('Ejercicio 3 - TIR'!$D$26-'Ejercicio 3 - TIR'!$C$26)/('Ejercicio 3 - TIR'!$E$26-'Ejercicio 3 - TIR'!$C$26),'Ejercicio 3 - TIR'!$C$26+SQRT(('Ejercicio 3 - TIR'!$E$26-'Ejercicio 3 - TIR'!$C$26)*('Ejercicio 3 - TIR'!$D$26-'Ejercicio 3 - TIR'!$C$26)*X293),'Ejercicio 3 - TIR'!$E$26-SQRT(('Ejercicio 3 - TIR'!$E$26-'Ejercicio 3 - TIR'!$C$26)*('Ejercicio 3 - TIR'!$E$26-'Ejercicio 3 - TIR'!$D$26)*(1-X293)))</f>
        <v>0.215320691132131</v>
      </c>
      <c r="Z293" s="16">
        <f ca="1" t="shared" si="1908"/>
        <v>1.14664959219466</v>
      </c>
      <c r="AA293" s="16">
        <f ca="1" t="shared" si="1909"/>
        <v>1.31069591712247</v>
      </c>
      <c r="AB293" s="16">
        <f ca="1" t="shared" si="1910"/>
        <v>1.56251645719051</v>
      </c>
      <c r="AC293" s="16">
        <f ca="1" t="shared" si="1911"/>
        <v>1.86114910141739</v>
      </c>
      <c r="AD293" s="16">
        <f ca="1" t="shared" si="1912"/>
        <v>2.26189301223453</v>
      </c>
      <c r="AE293" s="15">
        <f ca="1" t="shared" si="1913"/>
        <v>4397.44896637391</v>
      </c>
      <c r="AF293" s="15">
        <f ca="1" t="shared" si="1914"/>
        <v>5026.57345819929</v>
      </c>
      <c r="AG293" s="15">
        <f ca="1" t="shared" si="1915"/>
        <v>5992.3157225945</v>
      </c>
      <c r="AH293" s="15">
        <f ca="1" t="shared" si="1916"/>
        <v>7137.58435707555</v>
      </c>
      <c r="AI293" s="15">
        <f ca="1" t="shared" si="1917"/>
        <v>8674.45395385494</v>
      </c>
      <c r="AJ293" s="17">
        <f ca="1" t="shared" si="1918"/>
        <v>40732.4788437944</v>
      </c>
      <c r="AK293" s="17">
        <f ca="1" t="shared" si="1919"/>
        <v>55095.9045661648</v>
      </c>
      <c r="AL293" s="17">
        <f ca="1" t="shared" si="1920"/>
        <v>60404.0551633335</v>
      </c>
      <c r="AM293" s="17">
        <f ca="1" t="shared" si="1921"/>
        <v>73117.788055854</v>
      </c>
      <c r="AN293" s="17">
        <f ca="1" t="shared" si="1922"/>
        <v>89159.8433625727</v>
      </c>
      <c r="AO293" s="17">
        <f ca="1">C293/'Ejercicio 3 - TIR'!$D$7</f>
        <v>15067.0869418368</v>
      </c>
      <c r="AP293" s="17">
        <f ca="1" t="shared" si="1923"/>
        <v>25665.3919019576</v>
      </c>
      <c r="AQ293" s="17">
        <f ca="1" t="shared" si="1924"/>
        <v>40028.817624328</v>
      </c>
      <c r="AR293" s="17">
        <f ca="1" t="shared" si="1925"/>
        <v>45336.9682214966</v>
      </c>
      <c r="AS293" s="17">
        <f ca="1" t="shared" si="1926"/>
        <v>58050.7011140171</v>
      </c>
      <c r="AT293" s="17">
        <f ca="1" t="shared" si="1927"/>
        <v>74092.7564207358</v>
      </c>
      <c r="AU293" s="17">
        <f ca="1">AP293*'Ejercicio 3 - TIR'!$D$5</f>
        <v>12832.6959509788</v>
      </c>
      <c r="AV293" s="17">
        <f ca="1">AQ293*'Ejercicio 3 - TIR'!$D$5</f>
        <v>20014.408812164</v>
      </c>
      <c r="AW293" s="17">
        <f ca="1">AR293*'Ejercicio 3 - TIR'!$D$5</f>
        <v>22668.4841107483</v>
      </c>
      <c r="AX293" s="17">
        <f ca="1">AS293*'Ejercicio 3 - TIR'!$D$5</f>
        <v>29025.3505570086</v>
      </c>
      <c r="AY293" s="17">
        <f ca="1">AT293*'Ejercicio 3 - TIR'!$D$5</f>
        <v>37046.3782103679</v>
      </c>
      <c r="AZ293" s="17">
        <f ca="1" t="shared" ref="AZ293:BD293" si="2181">AJ293-AU293-AE293</f>
        <v>23502.3339264417</v>
      </c>
      <c r="BA293" s="17">
        <f ca="1" t="shared" si="2181"/>
        <v>30054.9222958015</v>
      </c>
      <c r="BB293" s="17">
        <f ca="1" t="shared" si="2181"/>
        <v>31743.2553299907</v>
      </c>
      <c r="BC293" s="17">
        <f ca="1" t="shared" si="2181"/>
        <v>36954.8531417699</v>
      </c>
      <c r="BD293" s="17">
        <f ca="1" t="shared" si="2181"/>
        <v>43439.0111983498</v>
      </c>
      <c r="BE293" s="17">
        <f ca="1" t="shared" ref="BE293:BI293" si="2182">AZ293/Z293</f>
        <v>20496.5266515805</v>
      </c>
      <c r="BF293" s="17">
        <f ca="1" t="shared" si="2182"/>
        <v>22930.5073001103</v>
      </c>
      <c r="BG293" s="17">
        <f ca="1" t="shared" si="2182"/>
        <v>20315.4694364415</v>
      </c>
      <c r="BH293" s="17">
        <f ca="1" t="shared" si="2182"/>
        <v>19855.933688293</v>
      </c>
      <c r="BI293" s="17">
        <f ca="1" t="shared" si="2182"/>
        <v>19204.7152378071</v>
      </c>
      <c r="BJ293" s="17">
        <f ca="1" t="shared" si="1930"/>
        <v>67825.3443452899</v>
      </c>
      <c r="BK293" s="17">
        <f ca="1" t="shared" si="1931"/>
        <v>34080.1386684709</v>
      </c>
      <c r="BL293" s="17">
        <f ca="1" t="shared" si="1932"/>
        <v>101905.483013761</v>
      </c>
      <c r="BM293" s="17">
        <f ca="1">BK293*'Ejercicio 3 - TIR'!$D$5</f>
        <v>17040.0693342355</v>
      </c>
      <c r="BN293" s="17">
        <f ca="1" t="shared" si="1933"/>
        <v>84865.4136795254</v>
      </c>
      <c r="BO293" s="17">
        <f ca="1" t="shared" si="1934"/>
        <v>37519.6409469812</v>
      </c>
      <c r="BP293" s="17">
        <f ca="1" t="shared" si="1935"/>
        <v>-105321.532185247</v>
      </c>
      <c r="BQ293" s="17">
        <f ca="1" t="shared" ref="BQ293:BT293" si="2183">BE293</f>
        <v>20496.5266515805</v>
      </c>
      <c r="BR293" s="17">
        <f ca="1" t="shared" si="2183"/>
        <v>22930.5073001103</v>
      </c>
      <c r="BS293" s="17">
        <f ca="1" t="shared" si="2183"/>
        <v>20315.4694364415</v>
      </c>
      <c r="BT293" s="17">
        <f ca="1" t="shared" si="2183"/>
        <v>19855.933688293</v>
      </c>
      <c r="BU293" s="17">
        <f ca="1" t="shared" si="1937"/>
        <v>56724.3561847883</v>
      </c>
      <c r="BV293" s="19">
        <f ca="1" t="shared" si="1938"/>
        <v>8.81236495618718</v>
      </c>
    </row>
    <row r="294" ht="15" customHeight="1" spans="1:74">
      <c r="A294" s="15">
        <v>293</v>
      </c>
      <c r="B294" s="16">
        <f ca="1" t="shared" ref="B294:F294" si="2184">RAND()</f>
        <v>0.972102039213279</v>
      </c>
      <c r="C294" s="17">
        <f ca="1">IF(B294&lt;=('Ejercicio 3 - TIR'!$D$13-'Ejercicio 3 - TIR'!$C$13)/('Ejercicio 3 - TIR'!$E$13-'Ejercicio 3 - TIR'!$C$13),'Ejercicio 3 - TIR'!$C$13+SQRT(('Ejercicio 3 - TIR'!$E$13-'Ejercicio 3 - TIR'!$C$13)*('Ejercicio 3 - TIR'!$D$13-'Ejercicio 3 - TIR'!$C$13)*B294),'Ejercicio 3 - TIR'!$E$13-SQRT(('Ejercicio 3 - TIR'!$E$13-'Ejercicio 3 - TIR'!$C$13)*('Ejercicio 3 - TIR'!$E$13-'Ejercicio 3 - TIR'!$D$13)*(1-B294)))</f>
        <v>94214.0210038347</v>
      </c>
      <c r="D294" s="16">
        <f ca="1" t="shared" si="2184"/>
        <v>0.867150207907717</v>
      </c>
      <c r="E294" s="17">
        <f ca="1">IF(D294&lt;=('Ejercicio 3 - TIR'!$D$14-'Ejercicio 3 - TIR'!$C$14)/('Ejercicio 3 - TIR'!$E$14-'Ejercicio 3 - TIR'!$C$14),'Ejercicio 3 - TIR'!$C$14+SQRT(('Ejercicio 3 - TIR'!$E$14-'Ejercicio 3 - TIR'!$C$14)*('Ejercicio 3 - TIR'!$D$14-'Ejercicio 3 - TIR'!$C$14)*D294),'Ejercicio 3 - TIR'!$E$14-SQRT(('Ejercicio 3 - TIR'!$E$14-'Ejercicio 3 - TIR'!$C$14)*('Ejercicio 3 - TIR'!$E$14-'Ejercicio 3 - TIR'!$D$14)*(1-D294)))</f>
        <v>35535.9806436528</v>
      </c>
      <c r="F294" s="16">
        <f ca="1" t="shared" si="2184"/>
        <v>0.789232922204148</v>
      </c>
      <c r="G294" s="17">
        <f ca="1">IF(F294&lt;=('Ejercicio 3 - TIR'!$D$18-'Ejercicio 3 - TIR'!$C$18)/('Ejercicio 3 - TIR'!$E$18-'Ejercicio 3 - TIR'!$C$18),'Ejercicio 3 - TIR'!$C$18+SQRT(('Ejercicio 3 - TIR'!$E$18-'Ejercicio 3 - TIR'!$C$18)*('Ejercicio 3 - TIR'!$D$18-'Ejercicio 3 - TIR'!$C$18)*F294),'Ejercicio 3 - TIR'!$E$18-SQRT(('Ejercicio 3 - TIR'!$E$18-'Ejercicio 3 - TIR'!$C$18)*('Ejercicio 3 - TIR'!$E$18-'Ejercicio 3 - TIR'!$D$18)*(1-F294)))</f>
        <v>41024.131436442</v>
      </c>
      <c r="H294" s="16">
        <f ca="1" t="shared" ref="H294:L294" si="2185">RAND()</f>
        <v>0.294104798919599</v>
      </c>
      <c r="I294" s="17">
        <f ca="1">IF(H294&lt;=('Ejercicio 3 - TIR'!$D$18-'Ejercicio 3 - TIR'!$C$18)/('Ejercicio 3 - TIR'!$E$18-'Ejercicio 3 - TIR'!$C$18),'Ejercicio 3 - TIR'!$C$18+SQRT(('Ejercicio 3 - TIR'!$E$18-'Ejercicio 3 - TIR'!$C$18)*('Ejercicio 3 - TIR'!$D$18-'Ejercicio 3 - TIR'!$C$18)*H294),'Ejercicio 3 - TIR'!$E$18-SQRT(('Ejercicio 3 - TIR'!$E$18-'Ejercicio 3 - TIR'!$C$18)*('Ejercicio 3 - TIR'!$E$18-'Ejercicio 3 - TIR'!$D$18)*(1-H294)))</f>
        <v>36641.9665640486</v>
      </c>
      <c r="J294" s="16">
        <f ca="1" t="shared" si="2185"/>
        <v>0.709882120365371</v>
      </c>
      <c r="K294" s="17">
        <f ca="1">IF(J294&lt;=('Ejercicio 3 - TIR'!$D$18-'Ejercicio 3 - TIR'!$C$18)/('Ejercicio 3 - TIR'!$E$18-'Ejercicio 3 - TIR'!$C$18),'Ejercicio 3 - TIR'!$C$18+SQRT(('Ejercicio 3 - TIR'!$E$18-'Ejercicio 3 - TIR'!$C$18)*('Ejercicio 3 - TIR'!$D$18-'Ejercicio 3 - TIR'!$C$18)*J294),'Ejercicio 3 - TIR'!$E$18-SQRT(('Ejercicio 3 - TIR'!$E$18-'Ejercicio 3 - TIR'!$C$18)*('Ejercicio 3 - TIR'!$E$18-'Ejercicio 3 - TIR'!$D$18)*(1-J294)))</f>
        <v>40335.3627180029</v>
      </c>
      <c r="L294" s="16">
        <f ca="1" t="shared" si="2185"/>
        <v>0.383961613533546</v>
      </c>
      <c r="M294" s="17">
        <f ca="1">IF(L294&lt;=('Ejercicio 3 - TIR'!$D$18-'Ejercicio 3 - TIR'!$C$18)/('Ejercicio 3 - TIR'!$E$18-'Ejercicio 3 - TIR'!$C$18),'Ejercicio 3 - TIR'!$C$18+SQRT(('Ejercicio 3 - TIR'!$E$18-'Ejercicio 3 - TIR'!$C$18)*('Ejercicio 3 - TIR'!$D$18-'Ejercicio 3 - TIR'!$C$18)*L294),'Ejercicio 3 - TIR'!$E$18-SQRT(('Ejercicio 3 - TIR'!$E$18-'Ejercicio 3 - TIR'!$C$18)*('Ejercicio 3 - TIR'!$E$18-'Ejercicio 3 - TIR'!$D$18)*(1-L294)))</f>
        <v>37589.0870353444</v>
      </c>
      <c r="N294" s="16">
        <f ca="1" t="shared" ref="N294:R294" si="2186">RAND()</f>
        <v>0.667628826505295</v>
      </c>
      <c r="O294" s="17">
        <f ca="1">IF(N294&lt;=('Ejercicio 3 - TIR'!$D$18-'Ejercicio 3 - TIR'!$C$18)/('Ejercicio 3 - TIR'!$E$18-'Ejercicio 3 - TIR'!$C$18),'Ejercicio 3 - TIR'!$C$18+SQRT(('Ejercicio 3 - TIR'!$E$18-'Ejercicio 3 - TIR'!$C$18)*('Ejercicio 3 - TIR'!$D$18-'Ejercicio 3 - TIR'!$C$18)*N294),'Ejercicio 3 - TIR'!$E$18-SQRT(('Ejercicio 3 - TIR'!$E$18-'Ejercicio 3 - TIR'!$C$18)*('Ejercicio 3 - TIR'!$E$18-'Ejercicio 3 - TIR'!$D$18)*(1-N294)))</f>
        <v>40007.2214136713</v>
      </c>
      <c r="P294" s="16">
        <f ca="1" t="shared" si="2186"/>
        <v>0.908096827004609</v>
      </c>
      <c r="Q294" s="18">
        <f ca="1">IF(P294&lt;=('Ejercicio 3 - TIR'!$D$22-'Ejercicio 3 - TIR'!$C$22)/('Ejercicio 3 - TIR'!$E$22-'Ejercicio 3 - TIR'!$C$22),'Ejercicio 3 - TIR'!$C$22+SQRT(('Ejercicio 3 - TIR'!$E$22-'Ejercicio 3 - TIR'!$C$22)*('Ejercicio 3 - TIR'!$D$22-'Ejercicio 3 - TIR'!$C$22)*P294),'Ejercicio 3 - TIR'!$E$22-SQRT(('Ejercicio 3 - TIR'!$E$22-'Ejercicio 3 - TIR'!$C$22)*('Ejercicio 3 - TIR'!$E$22-'Ejercicio 3 - TIR'!$D$22)*(1-P294)))</f>
        <v>0.167138207302568</v>
      </c>
      <c r="R294" s="16">
        <f ca="1" t="shared" si="2186"/>
        <v>0.428214165246426</v>
      </c>
      <c r="S294" s="18">
        <f ca="1">IF(R294&lt;=('Ejercicio 3 - TIR'!$D$23-'Ejercicio 3 - TIR'!$C$23)/('Ejercicio 3 - TIR'!$E$23-'Ejercicio 3 - TIR'!$C$23),'Ejercicio 3 - TIR'!$C$23+SQRT(('Ejercicio 3 - TIR'!$E$23-'Ejercicio 3 - TIR'!$C$23)*('Ejercicio 3 - TIR'!$D$23-'Ejercicio 3 - TIR'!$C$23)*R294),'Ejercicio 3 - TIR'!$E$23-SQRT(('Ejercicio 3 - TIR'!$E$23-'Ejercicio 3 - TIR'!$C$23)*('Ejercicio 3 - TIR'!$E$23-'Ejercicio 3 - TIR'!$D$23)*(1-R294)))</f>
        <v>0.147763023924702</v>
      </c>
      <c r="T294" s="16">
        <f ca="1" t="shared" ref="T294:X294" si="2187">RAND()</f>
        <v>0.813333916207291</v>
      </c>
      <c r="U294" s="18">
        <f ca="1">IF(T294&lt;=('Ejercicio 3 - TIR'!$D$24-'Ejercicio 3 - TIR'!$C$24)/('Ejercicio 3 - TIR'!$E$24-'Ejercicio 3 - TIR'!$C$24),'Ejercicio 3 - TIR'!$C$24+SQRT(('Ejercicio 3 - TIR'!$E$24-'Ejercicio 3 - TIR'!$C$24)*('Ejercicio 3 - TIR'!$D$24-'Ejercicio 3 - TIR'!$C$24)*T294),'Ejercicio 3 - TIR'!$E$24-SQRT(('Ejercicio 3 - TIR'!$E$24-'Ejercicio 3 - TIR'!$C$24)*('Ejercicio 3 - TIR'!$E$24-'Ejercicio 3 - TIR'!$D$24)*(1-T294)))</f>
        <v>0.197138131427646</v>
      </c>
      <c r="V294" s="16">
        <f ca="1" t="shared" si="2187"/>
        <v>0.631243290896603</v>
      </c>
      <c r="W294" s="18">
        <f ca="1">IF(V294&lt;=('Ejercicio 3 - TIR'!$D$25-'Ejercicio 3 - TIR'!$C$25)/('Ejercicio 3 - TIR'!$E$25-'Ejercicio 3 - TIR'!$C$25),'Ejercicio 3 - TIR'!$C$25+SQRT(('Ejercicio 3 - TIR'!$E$25-'Ejercicio 3 - TIR'!$C$25)*('Ejercicio 3 - TIR'!$D$25-'Ejercicio 3 - TIR'!$C$25)*V294),'Ejercicio 3 - TIR'!$E$25-SQRT(('Ejercicio 3 - TIR'!$E$25-'Ejercicio 3 - TIR'!$C$25)*('Ejercicio 3 - TIR'!$E$25-'Ejercicio 3 - TIR'!$D$25)*(1-V294)))</f>
        <v>0.214074403528099</v>
      </c>
      <c r="X294" s="16">
        <f ca="1" t="shared" si="2187"/>
        <v>0.360777776852382</v>
      </c>
      <c r="Y294" s="18">
        <f ca="1">IF(X294&lt;=('Ejercicio 3 - TIR'!$D$26-'Ejercicio 3 - TIR'!$C$26)/('Ejercicio 3 - TIR'!$E$26-'Ejercicio 3 - TIR'!$C$26),'Ejercicio 3 - TIR'!$C$26+SQRT(('Ejercicio 3 - TIR'!$E$26-'Ejercicio 3 - TIR'!$C$26)*('Ejercicio 3 - TIR'!$D$26-'Ejercicio 3 - TIR'!$C$26)*X294),'Ejercicio 3 - TIR'!$E$26-SQRT(('Ejercicio 3 - TIR'!$E$26-'Ejercicio 3 - TIR'!$C$26)*('Ejercicio 3 - TIR'!$E$26-'Ejercicio 3 - TIR'!$D$26)*(1-X294)))</f>
        <v>0.221247978715646</v>
      </c>
      <c r="Z294" s="16">
        <f ca="1" t="shared" si="1908"/>
        <v>1.16713820730257</v>
      </c>
      <c r="AA294" s="16">
        <f ca="1" t="shared" si="1909"/>
        <v>1.33959807815165</v>
      </c>
      <c r="AB294" s="16">
        <f ca="1" t="shared" si="1910"/>
        <v>1.60368394014253</v>
      </c>
      <c r="AC294" s="16">
        <f ca="1" t="shared" si="1911"/>
        <v>1.94699162307614</v>
      </c>
      <c r="AD294" s="16">
        <f ca="1" t="shared" si="1912"/>
        <v>2.37775958425803</v>
      </c>
      <c r="AE294" s="15">
        <f ca="1" t="shared" si="1913"/>
        <v>5939.4200995189</v>
      </c>
      <c r="AF294" s="15">
        <f ca="1" t="shared" si="1914"/>
        <v>6817.04677378296</v>
      </c>
      <c r="AG294" s="15">
        <f ca="1" t="shared" si="1915"/>
        <v>8160.9466366214</v>
      </c>
      <c r="AH294" s="15">
        <f ca="1" t="shared" si="1916"/>
        <v>9907.99642008077</v>
      </c>
      <c r="AI294" s="15">
        <f ca="1" t="shared" si="1917"/>
        <v>12100.1206011455</v>
      </c>
      <c r="AJ294" s="17">
        <f ca="1" t="shared" si="1918"/>
        <v>47880.8312208738</v>
      </c>
      <c r="AK294" s="17">
        <f ca="1" t="shared" si="1919"/>
        <v>49085.5079888966</v>
      </c>
      <c r="AL294" s="17">
        <f ca="1" t="shared" si="1920"/>
        <v>64685.1734106852</v>
      </c>
      <c r="AM294" s="17">
        <f ca="1" t="shared" si="1921"/>
        <v>73185.6375768953</v>
      </c>
      <c r="AN294" s="17">
        <f ca="1" t="shared" si="1922"/>
        <v>95127.5541558899</v>
      </c>
      <c r="AO294" s="17">
        <f ca="1">C294/'Ejercicio 3 - TIR'!$D$7</f>
        <v>18842.8042007669</v>
      </c>
      <c r="AP294" s="17">
        <f ca="1" t="shared" si="1923"/>
        <v>29038.0270201069</v>
      </c>
      <c r="AQ294" s="17">
        <f ca="1" t="shared" si="1924"/>
        <v>30242.7037881297</v>
      </c>
      <c r="AR294" s="17">
        <f ca="1" t="shared" si="1925"/>
        <v>45842.3692099182</v>
      </c>
      <c r="AS294" s="17">
        <f ca="1" t="shared" si="1926"/>
        <v>54342.8333761284</v>
      </c>
      <c r="AT294" s="17">
        <f ca="1" t="shared" si="1927"/>
        <v>76284.7499551229</v>
      </c>
      <c r="AU294" s="17">
        <f ca="1">AP294*'Ejercicio 3 - TIR'!$D$5</f>
        <v>14519.0135100534</v>
      </c>
      <c r="AV294" s="17">
        <f ca="1">AQ294*'Ejercicio 3 - TIR'!$D$5</f>
        <v>15121.3518940648</v>
      </c>
      <c r="AW294" s="17">
        <f ca="1">AR294*'Ejercicio 3 - TIR'!$D$5</f>
        <v>22921.1846049591</v>
      </c>
      <c r="AX294" s="17">
        <f ca="1">AS294*'Ejercicio 3 - TIR'!$D$5</f>
        <v>27171.4166880642</v>
      </c>
      <c r="AY294" s="17">
        <f ca="1">AT294*'Ejercicio 3 - TIR'!$D$5</f>
        <v>38142.3749775615</v>
      </c>
      <c r="AZ294" s="17">
        <f ca="1" t="shared" ref="AZ294:BD294" si="2188">AJ294-AU294-AE294</f>
        <v>27422.3976113015</v>
      </c>
      <c r="BA294" s="17">
        <f ca="1" t="shared" si="2188"/>
        <v>27147.1093210488</v>
      </c>
      <c r="BB294" s="17">
        <f ca="1" t="shared" si="2188"/>
        <v>33603.0421691047</v>
      </c>
      <c r="BC294" s="17">
        <f ca="1" t="shared" si="2188"/>
        <v>36106.2244687504</v>
      </c>
      <c r="BD294" s="17">
        <f ca="1" t="shared" si="2188"/>
        <v>44885.0585771829</v>
      </c>
      <c r="BE294" s="17">
        <f ca="1" t="shared" ref="BE294:BI294" si="2189">AZ294/Z294</f>
        <v>23495.4159153771</v>
      </c>
      <c r="BF294" s="17">
        <f ca="1" t="shared" si="2189"/>
        <v>20265.115159396</v>
      </c>
      <c r="BG294" s="17">
        <f ca="1" t="shared" si="2189"/>
        <v>20953.6563458496</v>
      </c>
      <c r="BH294" s="17">
        <f ca="1" t="shared" si="2189"/>
        <v>18544.6224014588</v>
      </c>
      <c r="BI294" s="17">
        <f ca="1" t="shared" si="2189"/>
        <v>18877.0382314279</v>
      </c>
      <c r="BJ294" s="17">
        <f ca="1" t="shared" si="1930"/>
        <v>84496.0185614532</v>
      </c>
      <c r="BK294" s="17">
        <f ca="1" t="shared" si="1931"/>
        <v>44803.6582826711</v>
      </c>
      <c r="BL294" s="17">
        <f ca="1" t="shared" si="1932"/>
        <v>129299.676844124</v>
      </c>
      <c r="BM294" s="17">
        <f ca="1">BK294*'Ejercicio 3 - TIR'!$D$5</f>
        <v>22401.8291413355</v>
      </c>
      <c r="BN294" s="17">
        <f ca="1" t="shared" si="1933"/>
        <v>106897.847702789</v>
      </c>
      <c r="BO294" s="17">
        <f ca="1" t="shared" si="1934"/>
        <v>44957.3827440363</v>
      </c>
      <c r="BP294" s="17">
        <f ca="1" t="shared" si="1935"/>
        <v>-129750.001647488</v>
      </c>
      <c r="BQ294" s="17">
        <f ca="1" t="shared" ref="BQ294:BT294" si="2190">BE294</f>
        <v>23495.4159153771</v>
      </c>
      <c r="BR294" s="17">
        <f ca="1" t="shared" si="2190"/>
        <v>20265.115159396</v>
      </c>
      <c r="BS294" s="17">
        <f ca="1" t="shared" si="2190"/>
        <v>20953.6563458496</v>
      </c>
      <c r="BT294" s="17">
        <f ca="1" t="shared" si="2190"/>
        <v>18544.6224014588</v>
      </c>
      <c r="BU294" s="17">
        <f ca="1" t="shared" si="1937"/>
        <v>63834.4209754642</v>
      </c>
      <c r="BV294" s="19">
        <f ca="1" t="shared" si="1938"/>
        <v>3.65564524252586</v>
      </c>
    </row>
    <row r="295" ht="15" customHeight="1" spans="1:74">
      <c r="A295" s="15">
        <v>294</v>
      </c>
      <c r="B295" s="16">
        <f ca="1" t="shared" ref="B295:F295" si="2191">RAND()</f>
        <v>0.583603472489706</v>
      </c>
      <c r="C295" s="17">
        <f ca="1">IF(B295&lt;=('Ejercicio 3 - TIR'!$D$13-'Ejercicio 3 - TIR'!$C$13)/('Ejercicio 3 - TIR'!$E$13-'Ejercicio 3 - TIR'!$C$13),'Ejercicio 3 - TIR'!$C$13+SQRT(('Ejercicio 3 - TIR'!$E$13-'Ejercicio 3 - TIR'!$C$13)*('Ejercicio 3 - TIR'!$D$13-'Ejercicio 3 - TIR'!$C$13)*B295),'Ejercicio 3 - TIR'!$E$13-SQRT(('Ejercicio 3 - TIR'!$E$13-'Ejercicio 3 - TIR'!$C$13)*('Ejercicio 3 - TIR'!$E$13-'Ejercicio 3 - TIR'!$D$13)*(1-B295)))</f>
        <v>77646.569994465</v>
      </c>
      <c r="D295" s="16">
        <f ca="1" t="shared" si="2191"/>
        <v>0.715319986306224</v>
      </c>
      <c r="E295" s="17">
        <f ca="1">IF(D295&lt;=('Ejercicio 3 - TIR'!$D$14-'Ejercicio 3 - TIR'!$C$14)/('Ejercicio 3 - TIR'!$E$14-'Ejercicio 3 - TIR'!$C$14),'Ejercicio 3 - TIR'!$C$14+SQRT(('Ejercicio 3 - TIR'!$E$14-'Ejercicio 3 - TIR'!$C$14)*('Ejercicio 3 - TIR'!$D$14-'Ejercicio 3 - TIR'!$C$14)*D295),'Ejercicio 3 - TIR'!$E$14-SQRT(('Ejercicio 3 - TIR'!$E$14-'Ejercicio 3 - TIR'!$C$14)*('Ejercicio 3 - TIR'!$E$14-'Ejercicio 3 - TIR'!$D$14)*(1-D295)))</f>
        <v>33465.3231102015</v>
      </c>
      <c r="F295" s="16">
        <f ca="1" t="shared" si="2191"/>
        <v>0.611592809397533</v>
      </c>
      <c r="G295" s="17">
        <f ca="1">IF(F295&lt;=('Ejercicio 3 - TIR'!$D$18-'Ejercicio 3 - TIR'!$C$18)/('Ejercicio 3 - TIR'!$E$18-'Ejercicio 3 - TIR'!$C$18),'Ejercicio 3 - TIR'!$C$18+SQRT(('Ejercicio 3 - TIR'!$E$18-'Ejercicio 3 - TIR'!$C$18)*('Ejercicio 3 - TIR'!$D$18-'Ejercicio 3 - TIR'!$C$18)*F295),'Ejercicio 3 - TIR'!$E$18-SQRT(('Ejercicio 3 - TIR'!$E$18-'Ejercicio 3 - TIR'!$C$18)*('Ejercicio 3 - TIR'!$E$18-'Ejercicio 3 - TIR'!$D$18)*(1-F295)))</f>
        <v>39578.0437151659</v>
      </c>
      <c r="H295" s="16">
        <f ca="1" t="shared" ref="H295:L295" si="2192">RAND()</f>
        <v>0.69478755974969</v>
      </c>
      <c r="I295" s="17">
        <f ca="1">IF(H295&lt;=('Ejercicio 3 - TIR'!$D$18-'Ejercicio 3 - TIR'!$C$18)/('Ejercicio 3 - TIR'!$E$18-'Ejercicio 3 - TIR'!$C$18),'Ejercicio 3 - TIR'!$C$18+SQRT(('Ejercicio 3 - TIR'!$E$18-'Ejercicio 3 - TIR'!$C$18)*('Ejercicio 3 - TIR'!$D$18-'Ejercicio 3 - TIR'!$C$18)*H295),'Ejercicio 3 - TIR'!$E$18-SQRT(('Ejercicio 3 - TIR'!$E$18-'Ejercicio 3 - TIR'!$C$18)*('Ejercicio 3 - TIR'!$E$18-'Ejercicio 3 - TIR'!$D$18)*(1-H295)))</f>
        <v>40215.5530080506</v>
      </c>
      <c r="J295" s="16">
        <f ca="1" t="shared" si="2192"/>
        <v>0.831357458853367</v>
      </c>
      <c r="K295" s="17">
        <f ca="1">IF(J295&lt;=('Ejercicio 3 - TIR'!$D$18-'Ejercicio 3 - TIR'!$C$18)/('Ejercicio 3 - TIR'!$E$18-'Ejercicio 3 - TIR'!$C$18),'Ejercicio 3 - TIR'!$C$18+SQRT(('Ejercicio 3 - TIR'!$E$18-'Ejercicio 3 - TIR'!$C$18)*('Ejercicio 3 - TIR'!$D$18-'Ejercicio 3 - TIR'!$C$18)*J295),'Ejercicio 3 - TIR'!$E$18-SQRT(('Ejercicio 3 - TIR'!$E$18-'Ejercicio 3 - TIR'!$C$18)*('Ejercicio 3 - TIR'!$E$18-'Ejercicio 3 - TIR'!$D$18)*(1-J295)))</f>
        <v>41443.5705284657</v>
      </c>
      <c r="L295" s="16">
        <f ca="1" t="shared" si="2192"/>
        <v>0.224473781721939</v>
      </c>
      <c r="M295" s="17">
        <f ca="1">IF(L295&lt;=('Ejercicio 3 - TIR'!$D$18-'Ejercicio 3 - TIR'!$C$18)/('Ejercicio 3 - TIR'!$E$18-'Ejercicio 3 - TIR'!$C$18),'Ejercicio 3 - TIR'!$C$18+SQRT(('Ejercicio 3 - TIR'!$E$18-'Ejercicio 3 - TIR'!$C$18)*('Ejercicio 3 - TIR'!$D$18-'Ejercicio 3 - TIR'!$C$18)*L295),'Ejercicio 3 - TIR'!$E$18-SQRT(('Ejercicio 3 - TIR'!$E$18-'Ejercicio 3 - TIR'!$C$18)*('Ejercicio 3 - TIR'!$E$18-'Ejercicio 3 - TIR'!$D$18)*(1-L295)))</f>
        <v>35802.6775938605</v>
      </c>
      <c r="N295" s="16">
        <f ca="1" t="shared" ref="N295:R295" si="2193">RAND()</f>
        <v>0.964010481541121</v>
      </c>
      <c r="O295" s="17">
        <f ca="1">IF(N295&lt;=('Ejercicio 3 - TIR'!$D$18-'Ejercicio 3 - TIR'!$C$18)/('Ejercicio 3 - TIR'!$E$18-'Ejercicio 3 - TIR'!$C$18),'Ejercicio 3 - TIR'!$C$18+SQRT(('Ejercicio 3 - TIR'!$E$18-'Ejercicio 3 - TIR'!$C$18)*('Ejercicio 3 - TIR'!$D$18-'Ejercicio 3 - TIR'!$C$18)*N295),'Ejercicio 3 - TIR'!$E$18-SQRT(('Ejercicio 3 - TIR'!$E$18-'Ejercicio 3 - TIR'!$C$18)*('Ejercicio 3 - TIR'!$E$18-'Ejercicio 3 - TIR'!$D$18)*(1-N295)))</f>
        <v>43357.0715522531</v>
      </c>
      <c r="P295" s="16">
        <f ca="1" t="shared" si="2193"/>
        <v>0.136350135113115</v>
      </c>
      <c r="Q295" s="18">
        <f ca="1">IF(P295&lt;=('Ejercicio 3 - TIR'!$D$22-'Ejercicio 3 - TIR'!$C$22)/('Ejercicio 3 - TIR'!$E$22-'Ejercicio 3 - TIR'!$C$22),'Ejercicio 3 - TIR'!$C$22+SQRT(('Ejercicio 3 - TIR'!$E$22-'Ejercicio 3 - TIR'!$C$22)*('Ejercicio 3 - TIR'!$D$22-'Ejercicio 3 - TIR'!$C$22)*P295),'Ejercicio 3 - TIR'!$E$22-SQRT(('Ejercicio 3 - TIR'!$E$22-'Ejercicio 3 - TIR'!$C$22)*('Ejercicio 3 - TIR'!$E$22-'Ejercicio 3 - TIR'!$D$22)*(1-P295)))</f>
        <v>0.13566621342902</v>
      </c>
      <c r="R295" s="16">
        <f ca="1" t="shared" si="2193"/>
        <v>0.930917690914036</v>
      </c>
      <c r="S295" s="18">
        <f ca="1">IF(R295&lt;=('Ejercicio 3 - TIR'!$D$23-'Ejercicio 3 - TIR'!$C$23)/('Ejercicio 3 - TIR'!$E$23-'Ejercicio 3 - TIR'!$C$23),'Ejercicio 3 - TIR'!$C$23+SQRT(('Ejercicio 3 - TIR'!$E$23-'Ejercicio 3 - TIR'!$C$23)*('Ejercicio 3 - TIR'!$D$23-'Ejercicio 3 - TIR'!$C$23)*R295),'Ejercicio 3 - TIR'!$E$23-SQRT(('Ejercicio 3 - TIR'!$E$23-'Ejercicio 3 - TIR'!$C$23)*('Ejercicio 3 - TIR'!$E$23-'Ejercicio 3 - TIR'!$D$23)*(1-R295)))</f>
        <v>0.16884884955017</v>
      </c>
      <c r="T295" s="16">
        <f ca="1" t="shared" ref="T295:X295" si="2194">RAND()</f>
        <v>0.373896725793932</v>
      </c>
      <c r="U295" s="18">
        <f ca="1">IF(T295&lt;=('Ejercicio 3 - TIR'!$D$24-'Ejercicio 3 - TIR'!$C$24)/('Ejercicio 3 - TIR'!$E$24-'Ejercicio 3 - TIR'!$C$24),'Ejercicio 3 - TIR'!$C$24+SQRT(('Ejercicio 3 - TIR'!$E$24-'Ejercicio 3 - TIR'!$C$24)*('Ejercicio 3 - TIR'!$D$24-'Ejercicio 3 - TIR'!$C$24)*T295),'Ejercicio 3 - TIR'!$E$24-SQRT(('Ejercicio 3 - TIR'!$E$24-'Ejercicio 3 - TIR'!$C$24)*('Ejercicio 3 - TIR'!$E$24-'Ejercicio 3 - TIR'!$D$24)*(1-T295)))</f>
        <v>0.178021119252579</v>
      </c>
      <c r="V295" s="16">
        <f ca="1" t="shared" si="2194"/>
        <v>0.439463886812635</v>
      </c>
      <c r="W295" s="18">
        <f ca="1">IF(V295&lt;=('Ejercicio 3 - TIR'!$D$25-'Ejercicio 3 - TIR'!$C$25)/('Ejercicio 3 - TIR'!$E$25-'Ejercicio 3 - TIR'!$C$25),'Ejercicio 3 - TIR'!$C$25+SQRT(('Ejercicio 3 - TIR'!$E$25-'Ejercicio 3 - TIR'!$C$25)*('Ejercicio 3 - TIR'!$D$25-'Ejercicio 3 - TIR'!$C$25)*V295),'Ejercicio 3 - TIR'!$E$25-SQRT(('Ejercicio 3 - TIR'!$E$25-'Ejercicio 3 - TIR'!$C$25)*('Ejercicio 3 - TIR'!$E$25-'Ejercicio 3 - TIR'!$D$25)*(1-V295)))</f>
        <v>0.20570692609272</v>
      </c>
      <c r="X295" s="16">
        <f ca="1" t="shared" si="2194"/>
        <v>0.538879366854717</v>
      </c>
      <c r="Y295" s="18">
        <f ca="1">IF(X295&lt;=('Ejercicio 3 - TIR'!$D$26-'Ejercicio 3 - TIR'!$C$26)/('Ejercicio 3 - TIR'!$E$26-'Ejercicio 3 - TIR'!$C$26),'Ejercicio 3 - TIR'!$C$26+SQRT(('Ejercicio 3 - TIR'!$E$26-'Ejercicio 3 - TIR'!$C$26)*('Ejercicio 3 - TIR'!$D$26-'Ejercicio 3 - TIR'!$C$26)*X295),'Ejercicio 3 - TIR'!$E$26-SQRT(('Ejercicio 3 - TIR'!$E$26-'Ejercicio 3 - TIR'!$C$26)*('Ejercicio 3 - TIR'!$E$26-'Ejercicio 3 - TIR'!$D$26)*(1-X295)))</f>
        <v>0.230099584981841</v>
      </c>
      <c r="Z295" s="16">
        <f ca="1" t="shared" si="1908"/>
        <v>1.13566621342902</v>
      </c>
      <c r="AA295" s="16">
        <f ca="1" t="shared" si="1909"/>
        <v>1.32742214703951</v>
      </c>
      <c r="AB295" s="16">
        <f ca="1" t="shared" si="1910"/>
        <v>1.56373132337614</v>
      </c>
      <c r="AC295" s="16">
        <f ca="1" t="shared" si="1911"/>
        <v>1.88540168714275</v>
      </c>
      <c r="AD295" s="16">
        <f ca="1" t="shared" si="1912"/>
        <v>2.31923183287836</v>
      </c>
      <c r="AE295" s="15">
        <f ca="1" t="shared" si="1913"/>
        <v>4540.11366753971</v>
      </c>
      <c r="AF295" s="15">
        <f ca="1" t="shared" si="1914"/>
        <v>5306.7066371308</v>
      </c>
      <c r="AG295" s="15">
        <f ca="1" t="shared" si="1915"/>
        <v>6251.41249221791</v>
      </c>
      <c r="AH295" s="15">
        <f ca="1" t="shared" si="1916"/>
        <v>7537.37133972969</v>
      </c>
      <c r="AI295" s="15">
        <f ca="1" t="shared" si="1917"/>
        <v>9271.71735685552</v>
      </c>
      <c r="AJ295" s="17">
        <f ca="1" t="shared" si="1918"/>
        <v>44947.4470409307</v>
      </c>
      <c r="AK295" s="17">
        <f ca="1" t="shared" si="1919"/>
        <v>53383.0157183277</v>
      </c>
      <c r="AL295" s="17">
        <f ca="1" t="shared" si="1920"/>
        <v>64806.6093879103</v>
      </c>
      <c r="AM295" s="17">
        <f ca="1" t="shared" si="1921"/>
        <v>67502.4287396926</v>
      </c>
      <c r="AN295" s="17">
        <f ca="1" t="shared" si="1922"/>
        <v>100555.10052437</v>
      </c>
      <c r="AO295" s="17">
        <f ca="1">C295/'Ejercicio 3 - TIR'!$D$7</f>
        <v>15529.313998893</v>
      </c>
      <c r="AP295" s="17">
        <f ca="1" t="shared" si="1923"/>
        <v>29418.1330420377</v>
      </c>
      <c r="AQ295" s="17">
        <f ca="1" t="shared" si="1924"/>
        <v>37853.7017194347</v>
      </c>
      <c r="AR295" s="17">
        <f ca="1" t="shared" si="1925"/>
        <v>49277.2953890173</v>
      </c>
      <c r="AS295" s="17">
        <f ca="1" t="shared" si="1926"/>
        <v>51973.1147407996</v>
      </c>
      <c r="AT295" s="17">
        <f ca="1" t="shared" si="1927"/>
        <v>85025.7865254773</v>
      </c>
      <c r="AU295" s="17">
        <f ca="1">AP295*'Ejercicio 3 - TIR'!$D$5</f>
        <v>14709.0665210189</v>
      </c>
      <c r="AV295" s="17">
        <f ca="1">AQ295*'Ejercicio 3 - TIR'!$D$5</f>
        <v>18926.8508597174</v>
      </c>
      <c r="AW295" s="17">
        <f ca="1">AR295*'Ejercicio 3 - TIR'!$D$5</f>
        <v>24638.6476945086</v>
      </c>
      <c r="AX295" s="17">
        <f ca="1">AS295*'Ejercicio 3 - TIR'!$D$5</f>
        <v>25986.5573703998</v>
      </c>
      <c r="AY295" s="17">
        <f ca="1">AT295*'Ejercicio 3 - TIR'!$D$5</f>
        <v>42512.8932627386</v>
      </c>
      <c r="AZ295" s="17">
        <f ca="1" t="shared" ref="AZ295:BD295" si="2195">AJ295-AU295-AE295</f>
        <v>25698.2668523722</v>
      </c>
      <c r="BA295" s="17">
        <f ca="1" t="shared" si="2195"/>
        <v>29149.4582214796</v>
      </c>
      <c r="BB295" s="17">
        <f ca="1" t="shared" si="2195"/>
        <v>33916.5492011837</v>
      </c>
      <c r="BC295" s="17">
        <f ca="1" t="shared" si="2195"/>
        <v>33978.5000295631</v>
      </c>
      <c r="BD295" s="17">
        <f ca="1" t="shared" si="2195"/>
        <v>48770.4899047761</v>
      </c>
      <c r="BE295" s="17">
        <f ca="1" t="shared" ref="BE295:BI295" si="2196">AZ295/Z295</f>
        <v>22628.362584442</v>
      </c>
      <c r="BF295" s="17">
        <f ca="1" t="shared" si="2196"/>
        <v>21959.4484591735</v>
      </c>
      <c r="BG295" s="17">
        <f ca="1" t="shared" si="2196"/>
        <v>21689.4991448767</v>
      </c>
      <c r="BH295" s="17">
        <f ca="1" t="shared" si="2196"/>
        <v>18021.8890548762</v>
      </c>
      <c r="BI295" s="17">
        <f ca="1" t="shared" si="2196"/>
        <v>21028.7256381126</v>
      </c>
      <c r="BJ295" s="17">
        <f ca="1" t="shared" si="1930"/>
        <v>77613.8426547392</v>
      </c>
      <c r="BK295" s="17">
        <f ca="1" t="shared" si="1931"/>
        <v>36016.0793689962</v>
      </c>
      <c r="BL295" s="17">
        <f ca="1" t="shared" si="1932"/>
        <v>113629.922023735</v>
      </c>
      <c r="BM295" s="17">
        <f ca="1">BK295*'Ejercicio 3 - TIR'!$D$5</f>
        <v>18008.0396844981</v>
      </c>
      <c r="BN295" s="17">
        <f ca="1" t="shared" si="1933"/>
        <v>95621.8823392373</v>
      </c>
      <c r="BO295" s="17">
        <f ca="1" t="shared" si="1934"/>
        <v>41229.980109648</v>
      </c>
      <c r="BP295" s="17">
        <f ca="1" t="shared" si="1935"/>
        <v>-111111.893104666</v>
      </c>
      <c r="BQ295" s="17">
        <f ca="1" t="shared" ref="BQ295:BT295" si="2197">BE295</f>
        <v>22628.362584442</v>
      </c>
      <c r="BR295" s="17">
        <f ca="1" t="shared" si="2197"/>
        <v>21959.4484591735</v>
      </c>
      <c r="BS295" s="17">
        <f ca="1" t="shared" si="2197"/>
        <v>21689.4991448767</v>
      </c>
      <c r="BT295" s="17">
        <f ca="1" t="shared" si="2197"/>
        <v>18021.8890548762</v>
      </c>
      <c r="BU295" s="17">
        <f ca="1" t="shared" si="1937"/>
        <v>62258.7057477606</v>
      </c>
      <c r="BV295" s="19">
        <f ca="1" t="shared" si="1938"/>
        <v>8.43737319559938</v>
      </c>
    </row>
    <row r="296" ht="15" customHeight="1" spans="1:74">
      <c r="A296" s="15">
        <v>295</v>
      </c>
      <c r="B296" s="16">
        <f ca="1" t="shared" ref="B296:F296" si="2198">RAND()</f>
        <v>0.824845880342428</v>
      </c>
      <c r="C296" s="17">
        <f ca="1">IF(B296&lt;=('Ejercicio 3 - TIR'!$D$13-'Ejercicio 3 - TIR'!$C$13)/('Ejercicio 3 - TIR'!$E$13-'Ejercicio 3 - TIR'!$C$13),'Ejercicio 3 - TIR'!$C$13+SQRT(('Ejercicio 3 - TIR'!$E$13-'Ejercicio 3 - TIR'!$C$13)*('Ejercicio 3 - TIR'!$D$13-'Ejercicio 3 - TIR'!$C$13)*B296),'Ejercicio 3 - TIR'!$E$13-SQRT(('Ejercicio 3 - TIR'!$E$13-'Ejercicio 3 - TIR'!$C$13)*('Ejercicio 3 - TIR'!$E$13-'Ejercicio 3 - TIR'!$D$13)*(1-B296)))</f>
        <v>85502.2434980758</v>
      </c>
      <c r="D296" s="16">
        <f ca="1" t="shared" si="2198"/>
        <v>0.648769784163478</v>
      </c>
      <c r="E296" s="17">
        <f ca="1">IF(D296&lt;=('Ejercicio 3 - TIR'!$D$14-'Ejercicio 3 - TIR'!$C$14)/('Ejercicio 3 - TIR'!$E$14-'Ejercicio 3 - TIR'!$C$14),'Ejercicio 3 - TIR'!$C$14+SQRT(('Ejercicio 3 - TIR'!$E$14-'Ejercicio 3 - TIR'!$C$14)*('Ejercicio 3 - TIR'!$D$14-'Ejercicio 3 - TIR'!$C$14)*D296),'Ejercicio 3 - TIR'!$E$14-SQRT(('Ejercicio 3 - TIR'!$E$14-'Ejercicio 3 - TIR'!$C$14)*('Ejercicio 3 - TIR'!$E$14-'Ejercicio 3 - TIR'!$D$14)*(1-D296)))</f>
        <v>32741.5888532353</v>
      </c>
      <c r="F296" s="16">
        <f ca="1" t="shared" si="2198"/>
        <v>0.125500142264388</v>
      </c>
      <c r="G296" s="17">
        <f ca="1">IF(F296&lt;=('Ejercicio 3 - TIR'!$D$18-'Ejercicio 3 - TIR'!$C$18)/('Ejercicio 3 - TIR'!$E$18-'Ejercicio 3 - TIR'!$C$18),'Ejercicio 3 - TIR'!$C$18+SQRT(('Ejercicio 3 - TIR'!$E$18-'Ejercicio 3 - TIR'!$C$18)*('Ejercicio 3 - TIR'!$D$18-'Ejercicio 3 - TIR'!$C$18)*F296),'Ejercicio 3 - TIR'!$E$18-SQRT(('Ejercicio 3 - TIR'!$E$18-'Ejercicio 3 - TIR'!$C$18)*('Ejercicio 3 - TIR'!$E$18-'Ejercicio 3 - TIR'!$D$18)*(1-F296)))</f>
        <v>34338.7810891607</v>
      </c>
      <c r="H296" s="16">
        <f ca="1" t="shared" ref="H296:L296" si="2199">RAND()</f>
        <v>0.930225183515974</v>
      </c>
      <c r="I296" s="17">
        <f ca="1">IF(H296&lt;=('Ejercicio 3 - TIR'!$D$18-'Ejercicio 3 - TIR'!$C$18)/('Ejercicio 3 - TIR'!$E$18-'Ejercicio 3 - TIR'!$C$18),'Ejercicio 3 - TIR'!$C$18+SQRT(('Ejercicio 3 - TIR'!$E$18-'Ejercicio 3 - TIR'!$C$18)*('Ejercicio 3 - TIR'!$D$18-'Ejercicio 3 - TIR'!$C$18)*H296),'Ejercicio 3 - TIR'!$E$18-SQRT(('Ejercicio 3 - TIR'!$E$18-'Ejercicio 3 - TIR'!$C$18)*('Ejercicio 3 - TIR'!$E$18-'Ejercicio 3 - TIR'!$D$18)*(1-H296)))</f>
        <v>42712.4005516039</v>
      </c>
      <c r="J296" s="16">
        <f ca="1" t="shared" si="2199"/>
        <v>0.898963856461157</v>
      </c>
      <c r="K296" s="17">
        <f ca="1">IF(J296&lt;=('Ejercicio 3 - TIR'!$D$18-'Ejercicio 3 - TIR'!$C$18)/('Ejercicio 3 - TIR'!$E$18-'Ejercicio 3 - TIR'!$C$18),'Ejercicio 3 - TIR'!$C$18+SQRT(('Ejercicio 3 - TIR'!$E$18-'Ejercicio 3 - TIR'!$C$18)*('Ejercicio 3 - TIR'!$D$18-'Ejercicio 3 - TIR'!$C$18)*J296),'Ejercicio 3 - TIR'!$E$18-SQRT(('Ejercicio 3 - TIR'!$E$18-'Ejercicio 3 - TIR'!$C$18)*('Ejercicio 3 - TIR'!$E$18-'Ejercicio 3 - TIR'!$D$18)*(1-J296)))</f>
        <v>42247.2357955297</v>
      </c>
      <c r="L296" s="16">
        <f ca="1" t="shared" si="2199"/>
        <v>0.927061457015839</v>
      </c>
      <c r="M296" s="17">
        <f ca="1">IF(L296&lt;=('Ejercicio 3 - TIR'!$D$18-'Ejercicio 3 - TIR'!$C$18)/('Ejercicio 3 - TIR'!$E$18-'Ejercicio 3 - TIR'!$C$18),'Ejercicio 3 - TIR'!$C$18+SQRT(('Ejercicio 3 - TIR'!$E$18-'Ejercicio 3 - TIR'!$C$18)*('Ejercicio 3 - TIR'!$D$18-'Ejercicio 3 - TIR'!$C$18)*L296),'Ejercicio 3 - TIR'!$E$18-SQRT(('Ejercicio 3 - TIR'!$E$18-'Ejercicio 3 - TIR'!$C$18)*('Ejercicio 3 - TIR'!$E$18-'Ejercicio 3 - TIR'!$D$18)*(1-L296)))</f>
        <v>42661.1133580671</v>
      </c>
      <c r="N296" s="16">
        <f ca="1" t="shared" ref="N296:R296" si="2200">RAND()</f>
        <v>0.617707478702788</v>
      </c>
      <c r="O296" s="17">
        <f ca="1">IF(N296&lt;=('Ejercicio 3 - TIR'!$D$18-'Ejercicio 3 - TIR'!$C$18)/('Ejercicio 3 - TIR'!$E$18-'Ejercicio 3 - TIR'!$C$18),'Ejercicio 3 - TIR'!$C$18+SQRT(('Ejercicio 3 - TIR'!$E$18-'Ejercicio 3 - TIR'!$C$18)*('Ejercicio 3 - TIR'!$D$18-'Ejercicio 3 - TIR'!$C$18)*N296),'Ejercicio 3 - TIR'!$E$18-SQRT(('Ejercicio 3 - TIR'!$E$18-'Ejercicio 3 - TIR'!$C$18)*('Ejercicio 3 - TIR'!$E$18-'Ejercicio 3 - TIR'!$D$18)*(1-N296)))</f>
        <v>39625.8049951897</v>
      </c>
      <c r="P296" s="16">
        <f ca="1" t="shared" si="2200"/>
        <v>0.416798228731746</v>
      </c>
      <c r="Q296" s="18">
        <f ca="1">IF(P296&lt;=('Ejercicio 3 - TIR'!$D$22-'Ejercicio 3 - TIR'!$C$22)/('Ejercicio 3 - TIR'!$E$22-'Ejercicio 3 - TIR'!$C$22),'Ejercicio 3 - TIR'!$C$22+SQRT(('Ejercicio 3 - TIR'!$E$22-'Ejercicio 3 - TIR'!$C$22)*('Ejercicio 3 - TIR'!$D$22-'Ejercicio 3 - TIR'!$C$22)*P296),'Ejercicio 3 - TIR'!$E$22-SQRT(('Ejercicio 3 - TIR'!$E$22-'Ejercicio 3 - TIR'!$C$22)*('Ejercicio 3 - TIR'!$E$22-'Ejercicio 3 - TIR'!$D$22)*(1-P296)))</f>
        <v>0.147390451104667</v>
      </c>
      <c r="R296" s="16">
        <f ca="1" t="shared" si="2200"/>
        <v>0.22300390992512</v>
      </c>
      <c r="S296" s="18">
        <f ca="1">IF(R296&lt;=('Ejercicio 3 - TIR'!$D$23-'Ejercicio 3 - TIR'!$C$23)/('Ejercicio 3 - TIR'!$E$23-'Ejercicio 3 - TIR'!$C$23),'Ejercicio 3 - TIR'!$C$23+SQRT(('Ejercicio 3 - TIR'!$E$23-'Ejercicio 3 - TIR'!$C$23)*('Ejercicio 3 - TIR'!$D$23-'Ejercicio 3 - TIR'!$C$23)*R296),'Ejercicio 3 - TIR'!$E$23-SQRT(('Ejercicio 3 - TIR'!$E$23-'Ejercicio 3 - TIR'!$C$23)*('Ejercicio 3 - TIR'!$E$23-'Ejercicio 3 - TIR'!$D$23)*(1-R296)))</f>
        <v>0.140035145067237</v>
      </c>
      <c r="T296" s="16">
        <f ca="1" t="shared" ref="T296:X296" si="2201">RAND()</f>
        <v>0.733302376846661</v>
      </c>
      <c r="U296" s="18">
        <f ca="1">IF(T296&lt;=('Ejercicio 3 - TIR'!$D$24-'Ejercicio 3 - TIR'!$C$24)/('Ejercicio 3 - TIR'!$E$24-'Ejercicio 3 - TIR'!$C$24),'Ejercicio 3 - TIR'!$C$24+SQRT(('Ejercicio 3 - TIR'!$E$24-'Ejercicio 3 - TIR'!$C$24)*('Ejercicio 3 - TIR'!$D$24-'Ejercicio 3 - TIR'!$C$24)*T296),'Ejercicio 3 - TIR'!$E$24-SQRT(('Ejercicio 3 - TIR'!$E$24-'Ejercicio 3 - TIR'!$C$24)*('Ejercicio 3 - TIR'!$E$24-'Ejercicio 3 - TIR'!$D$24)*(1-T296)))</f>
        <v>0.192673211955494</v>
      </c>
      <c r="V296" s="16">
        <f ca="1" t="shared" si="2201"/>
        <v>0.0351371717180133</v>
      </c>
      <c r="W296" s="18">
        <f ca="1">IF(V296&lt;=('Ejercicio 3 - TIR'!$D$25-'Ejercicio 3 - TIR'!$C$25)/('Ejercicio 3 - TIR'!$E$25-'Ejercicio 3 - TIR'!$C$25),'Ejercicio 3 - TIR'!$C$25+SQRT(('Ejercicio 3 - TIR'!$E$25-'Ejercicio 3 - TIR'!$C$25)*('Ejercicio 3 - TIR'!$D$25-'Ejercicio 3 - TIR'!$C$25)*V296),'Ejercicio 3 - TIR'!$E$25-SQRT(('Ejercicio 3 - TIR'!$E$25-'Ejercicio 3 - TIR'!$C$25)*('Ejercicio 3 - TIR'!$E$25-'Ejercicio 3 - TIR'!$D$25)*(1-V296)))</f>
        <v>0.187013703758017</v>
      </c>
      <c r="X296" s="16">
        <f ca="1" t="shared" si="2201"/>
        <v>0.961017845898399</v>
      </c>
      <c r="Y296" s="18">
        <f ca="1">IF(X296&lt;=('Ejercicio 3 - TIR'!$D$26-'Ejercicio 3 - TIR'!$C$26)/('Ejercicio 3 - TIR'!$E$26-'Ejercicio 3 - TIR'!$C$26),'Ejercicio 3 - TIR'!$C$26+SQRT(('Ejercicio 3 - TIR'!$E$26-'Ejercicio 3 - TIR'!$C$26)*('Ejercicio 3 - TIR'!$D$26-'Ejercicio 3 - TIR'!$C$26)*X296),'Ejercicio 3 - TIR'!$E$26-SQRT(('Ejercicio 3 - TIR'!$E$26-'Ejercicio 3 - TIR'!$C$26)*('Ejercicio 3 - TIR'!$E$26-'Ejercicio 3 - TIR'!$D$26)*(1-X296)))</f>
        <v>0.265491256699885</v>
      </c>
      <c r="Z296" s="16">
        <f ca="1" t="shared" si="1908"/>
        <v>1.14739045110467</v>
      </c>
      <c r="AA296" s="16">
        <f ca="1" t="shared" si="1909"/>
        <v>1.30806543937387</v>
      </c>
      <c r="AB296" s="16">
        <f ca="1" t="shared" si="1910"/>
        <v>1.56009460902601</v>
      </c>
      <c r="AC296" s="16">
        <f ca="1" t="shared" si="1911"/>
        <v>1.85185368007288</v>
      </c>
      <c r="AD296" s="16">
        <f ca="1" t="shared" si="1912"/>
        <v>2.34350464081973</v>
      </c>
      <c r="AE296" s="15">
        <f ca="1" t="shared" si="1913"/>
        <v>4825.79755096188</v>
      </c>
      <c r="AF296" s="15">
        <f ca="1" t="shared" si="1914"/>
        <v>5501.57881107594</v>
      </c>
      <c r="AG296" s="15">
        <f ca="1" t="shared" si="1915"/>
        <v>6561.58567143223</v>
      </c>
      <c r="AH296" s="15">
        <f ca="1" t="shared" si="1916"/>
        <v>7788.6921103723</v>
      </c>
      <c r="AI296" s="15">
        <f ca="1" t="shared" si="1917"/>
        <v>9856.52176680352</v>
      </c>
      <c r="AJ296" s="17">
        <f ca="1" t="shared" si="1918"/>
        <v>39399.9895242765</v>
      </c>
      <c r="AK296" s="17">
        <f ca="1" t="shared" si="1919"/>
        <v>55870.6149942466</v>
      </c>
      <c r="AL296" s="17">
        <f ca="1" t="shared" si="1920"/>
        <v>65909.6848108565</v>
      </c>
      <c r="AM296" s="17">
        <f ca="1" t="shared" si="1921"/>
        <v>79002.1397681428</v>
      </c>
      <c r="AN296" s="17">
        <f ca="1" t="shared" si="1922"/>
        <v>92863.2579024447</v>
      </c>
      <c r="AO296" s="17">
        <f ca="1">C296/'Ejercicio 3 - TIR'!$D$7</f>
        <v>17100.4486996152</v>
      </c>
      <c r="AP296" s="17">
        <f ca="1" t="shared" si="1923"/>
        <v>22299.5408246613</v>
      </c>
      <c r="AQ296" s="17">
        <f ca="1" t="shared" si="1924"/>
        <v>38770.1662946314</v>
      </c>
      <c r="AR296" s="17">
        <f ca="1" t="shared" si="1925"/>
        <v>48809.2361112413</v>
      </c>
      <c r="AS296" s="17">
        <f ca="1" t="shared" si="1926"/>
        <v>61901.6910685277</v>
      </c>
      <c r="AT296" s="17">
        <f ca="1" t="shared" si="1927"/>
        <v>75762.8092028296</v>
      </c>
      <c r="AU296" s="17">
        <f ca="1">AP296*'Ejercicio 3 - TIR'!$D$5</f>
        <v>11149.7704123307</v>
      </c>
      <c r="AV296" s="17">
        <f ca="1">AQ296*'Ejercicio 3 - TIR'!$D$5</f>
        <v>19385.0831473157</v>
      </c>
      <c r="AW296" s="17">
        <f ca="1">AR296*'Ejercicio 3 - TIR'!$D$5</f>
        <v>24404.6180556207</v>
      </c>
      <c r="AX296" s="17">
        <f ca="1">AS296*'Ejercicio 3 - TIR'!$D$5</f>
        <v>30950.8455342638</v>
      </c>
      <c r="AY296" s="17">
        <f ca="1">AT296*'Ejercicio 3 - TIR'!$D$5</f>
        <v>37881.4046014148</v>
      </c>
      <c r="AZ296" s="17">
        <f ca="1" t="shared" ref="AZ296:BD296" si="2202">AJ296-AU296-AE296</f>
        <v>23424.4215609839</v>
      </c>
      <c r="BA296" s="17">
        <f ca="1" t="shared" si="2202"/>
        <v>30983.9530358549</v>
      </c>
      <c r="BB296" s="17">
        <f ca="1" t="shared" si="2202"/>
        <v>34943.4810838036</v>
      </c>
      <c r="BC296" s="17">
        <f ca="1" t="shared" si="2202"/>
        <v>40262.6021235067</v>
      </c>
      <c r="BD296" s="17">
        <f ca="1" t="shared" si="2202"/>
        <v>45125.3315342264</v>
      </c>
      <c r="BE296" s="17">
        <f ca="1" t="shared" ref="BE296:BI296" si="2203">AZ296/Z296</f>
        <v>20415.3882738276</v>
      </c>
      <c r="BF296" s="17">
        <f ca="1" t="shared" si="2203"/>
        <v>23686.8524335342</v>
      </c>
      <c r="BG296" s="17">
        <f ca="1" t="shared" si="2203"/>
        <v>22398.3089753892</v>
      </c>
      <c r="BH296" s="17">
        <f ca="1" t="shared" si="2203"/>
        <v>21741.7836823491</v>
      </c>
      <c r="BI296" s="17">
        <f ca="1" t="shared" si="2203"/>
        <v>19255.4905794605</v>
      </c>
      <c r="BJ296" s="17">
        <f ca="1" t="shared" si="1930"/>
        <v>76730.0654253685</v>
      </c>
      <c r="BK296" s="17">
        <f ca="1" t="shared" si="1931"/>
        <v>40074.9808876479</v>
      </c>
      <c r="BL296" s="17">
        <f ca="1" t="shared" si="1932"/>
        <v>116805.046313016</v>
      </c>
      <c r="BM296" s="17">
        <f ca="1">BK296*'Ejercicio 3 - TIR'!$D$5</f>
        <v>20037.4904438239</v>
      </c>
      <c r="BN296" s="17">
        <f ca="1" t="shared" si="1933"/>
        <v>96767.5558691925</v>
      </c>
      <c r="BO296" s="17">
        <f ca="1" t="shared" si="1934"/>
        <v>41291.8132030429</v>
      </c>
      <c r="BP296" s="17">
        <f ca="1" t="shared" si="1935"/>
        <v>-118243.832351311</v>
      </c>
      <c r="BQ296" s="17">
        <f ca="1" t="shared" ref="BQ296:BT296" si="2204">BE296</f>
        <v>20415.3882738276</v>
      </c>
      <c r="BR296" s="17">
        <f ca="1" t="shared" si="2204"/>
        <v>23686.8524335342</v>
      </c>
      <c r="BS296" s="17">
        <f ca="1" t="shared" si="2204"/>
        <v>22398.3089753892</v>
      </c>
      <c r="BT296" s="17">
        <f ca="1" t="shared" si="2204"/>
        <v>21741.7836823491</v>
      </c>
      <c r="BU296" s="17">
        <f ca="1" t="shared" si="1937"/>
        <v>60547.3037825034</v>
      </c>
      <c r="BV296" s="19">
        <f ca="1" t="shared" si="1938"/>
        <v>6.88316746032593</v>
      </c>
    </row>
    <row r="297" ht="15" customHeight="1" spans="1:74">
      <c r="A297" s="15">
        <v>296</v>
      </c>
      <c r="B297" s="16">
        <f ca="1" t="shared" ref="B297:F297" si="2205">RAND()</f>
        <v>0.747161492155713</v>
      </c>
      <c r="C297" s="17">
        <f ca="1">IF(B297&lt;=('Ejercicio 3 - TIR'!$D$13-'Ejercicio 3 - TIR'!$C$13)/('Ejercicio 3 - TIR'!$E$13-'Ejercicio 3 - TIR'!$C$13),'Ejercicio 3 - TIR'!$C$13+SQRT(('Ejercicio 3 - TIR'!$E$13-'Ejercicio 3 - TIR'!$C$13)*('Ejercicio 3 - TIR'!$D$13-'Ejercicio 3 - TIR'!$C$13)*B297),'Ejercicio 3 - TIR'!$E$13-SQRT(('Ejercicio 3 - TIR'!$E$13-'Ejercicio 3 - TIR'!$C$13)*('Ejercicio 3 - TIR'!$E$13-'Ejercicio 3 - TIR'!$D$13)*(1-B297)))</f>
        <v>82581.4406619507</v>
      </c>
      <c r="D297" s="16">
        <f ca="1" t="shared" si="2205"/>
        <v>0.486622412635344</v>
      </c>
      <c r="E297" s="17">
        <f ca="1">IF(D297&lt;=('Ejercicio 3 - TIR'!$D$14-'Ejercicio 3 - TIR'!$C$14)/('Ejercicio 3 - TIR'!$E$14-'Ejercicio 3 - TIR'!$C$14),'Ejercicio 3 - TIR'!$C$14+SQRT(('Ejercicio 3 - TIR'!$E$14-'Ejercicio 3 - TIR'!$C$14)*('Ejercicio 3 - TIR'!$D$14-'Ejercicio 3 - TIR'!$C$14)*D297),'Ejercicio 3 - TIR'!$E$14-SQRT(('Ejercicio 3 - TIR'!$E$14-'Ejercicio 3 - TIR'!$C$14)*('Ejercicio 3 - TIR'!$E$14-'Ejercicio 3 - TIR'!$D$14)*(1-D297)))</f>
        <v>31224.6573796405</v>
      </c>
      <c r="F297" s="16">
        <f ca="1" t="shared" si="2205"/>
        <v>0.441674321843287</v>
      </c>
      <c r="G297" s="17">
        <f ca="1">IF(F297&lt;=('Ejercicio 3 - TIR'!$D$18-'Ejercicio 3 - TIR'!$C$18)/('Ejercicio 3 - TIR'!$E$18-'Ejercicio 3 - TIR'!$C$18),'Ejercicio 3 - TIR'!$C$18+SQRT(('Ejercicio 3 - TIR'!$E$18-'Ejercicio 3 - TIR'!$C$18)*('Ejercicio 3 - TIR'!$D$18-'Ejercicio 3 - TIR'!$C$18)*F297),'Ejercicio 3 - TIR'!$E$18-SQRT(('Ejercicio 3 - TIR'!$E$18-'Ejercicio 3 - TIR'!$C$18)*('Ejercicio 3 - TIR'!$E$18-'Ejercicio 3 - TIR'!$D$18)*(1-F297)))</f>
        <v>38139.4808358084</v>
      </c>
      <c r="H297" s="16">
        <f ca="1" t="shared" ref="H297:L297" si="2206">RAND()</f>
        <v>0.505157982562958</v>
      </c>
      <c r="I297" s="17">
        <f ca="1">IF(H297&lt;=('Ejercicio 3 - TIR'!$D$18-'Ejercicio 3 - TIR'!$C$18)/('Ejercicio 3 - TIR'!$E$18-'Ejercicio 3 - TIR'!$C$18),'Ejercicio 3 - TIR'!$C$18+SQRT(('Ejercicio 3 - TIR'!$E$18-'Ejercicio 3 - TIR'!$C$18)*('Ejercicio 3 - TIR'!$D$18-'Ejercicio 3 - TIR'!$C$18)*H297),'Ejercicio 3 - TIR'!$E$18-SQRT(('Ejercicio 3 - TIR'!$E$18-'Ejercicio 3 - TIR'!$C$18)*('Ejercicio 3 - TIR'!$E$18-'Ejercicio 3 - TIR'!$D$18)*(1-H297)))</f>
        <v>38704.8088654745</v>
      </c>
      <c r="J297" s="16">
        <f ca="1" t="shared" si="2206"/>
        <v>0.662680185679945</v>
      </c>
      <c r="K297" s="17">
        <f ca="1">IF(J297&lt;=('Ejercicio 3 - TIR'!$D$18-'Ejercicio 3 - TIR'!$C$18)/('Ejercicio 3 - TIR'!$E$18-'Ejercicio 3 - TIR'!$C$18),'Ejercicio 3 - TIR'!$C$18+SQRT(('Ejercicio 3 - TIR'!$E$18-'Ejercicio 3 - TIR'!$C$18)*('Ejercicio 3 - TIR'!$D$18-'Ejercicio 3 - TIR'!$C$18)*J297),'Ejercicio 3 - TIR'!$E$18-SQRT(('Ejercicio 3 - TIR'!$E$18-'Ejercicio 3 - TIR'!$C$18)*('Ejercicio 3 - TIR'!$E$18-'Ejercicio 3 - TIR'!$D$18)*(1-J297)))</f>
        <v>39970.056562126</v>
      </c>
      <c r="L297" s="16">
        <f ca="1" t="shared" si="2206"/>
        <v>0.246054559625934</v>
      </c>
      <c r="M297" s="17">
        <f ca="1">IF(L297&lt;=('Ejercicio 3 - TIR'!$D$18-'Ejercicio 3 - TIR'!$C$18)/('Ejercicio 3 - TIR'!$E$18-'Ejercicio 3 - TIR'!$C$18),'Ejercicio 3 - TIR'!$C$18+SQRT(('Ejercicio 3 - TIR'!$E$18-'Ejercicio 3 - TIR'!$C$18)*('Ejercicio 3 - TIR'!$D$18-'Ejercicio 3 - TIR'!$C$18)*L297),'Ejercicio 3 - TIR'!$E$18-SQRT(('Ejercicio 3 - TIR'!$E$18-'Ejercicio 3 - TIR'!$C$18)*('Ejercicio 3 - TIR'!$E$18-'Ejercicio 3 - TIR'!$D$18)*(1-L297)))</f>
        <v>36075.2106090151</v>
      </c>
      <c r="N297" s="16">
        <f ca="1" t="shared" ref="N297:R297" si="2207">RAND()</f>
        <v>0.278537139027215</v>
      </c>
      <c r="O297" s="17">
        <f ca="1">IF(N297&lt;=('Ejercicio 3 - TIR'!$D$18-'Ejercicio 3 - TIR'!$C$18)/('Ejercicio 3 - TIR'!$E$18-'Ejercicio 3 - TIR'!$C$18),'Ejercicio 3 - TIR'!$C$18+SQRT(('Ejercicio 3 - TIR'!$E$18-'Ejercicio 3 - TIR'!$C$18)*('Ejercicio 3 - TIR'!$D$18-'Ejercicio 3 - TIR'!$C$18)*N297),'Ejercicio 3 - TIR'!$E$18-SQRT(('Ejercicio 3 - TIR'!$E$18-'Ejercicio 3 - TIR'!$C$18)*('Ejercicio 3 - TIR'!$E$18-'Ejercicio 3 - TIR'!$D$18)*(1-N297)))</f>
        <v>36463.7892024789</v>
      </c>
      <c r="P297" s="16">
        <f ca="1" t="shared" si="2207"/>
        <v>0.870708309947243</v>
      </c>
      <c r="Q297" s="18">
        <f ca="1">IF(P297&lt;=('Ejercicio 3 - TIR'!$D$22-'Ejercicio 3 - TIR'!$C$22)/('Ejercicio 3 - TIR'!$E$22-'Ejercicio 3 - TIR'!$C$22),'Ejercicio 3 - TIR'!$C$22+SQRT(('Ejercicio 3 - TIR'!$E$22-'Ejercicio 3 - TIR'!$C$22)*('Ejercicio 3 - TIR'!$D$22-'Ejercicio 3 - TIR'!$C$22)*P297),'Ejercicio 3 - TIR'!$E$22-SQRT(('Ejercicio 3 - TIR'!$E$22-'Ejercicio 3 - TIR'!$C$22)*('Ejercicio 3 - TIR'!$E$22-'Ejercicio 3 - TIR'!$D$22)*(1-P297)))</f>
        <v>0.164744671681836</v>
      </c>
      <c r="R297" s="16">
        <f ca="1" t="shared" si="2207"/>
        <v>0.613580715846312</v>
      </c>
      <c r="S297" s="18">
        <f ca="1">IF(R297&lt;=('Ejercicio 3 - TIR'!$D$23-'Ejercicio 3 - TIR'!$C$23)/('Ejercicio 3 - TIR'!$E$23-'Ejercicio 3 - TIR'!$C$23),'Ejercicio 3 - TIR'!$C$23+SQRT(('Ejercicio 3 - TIR'!$E$23-'Ejercicio 3 - TIR'!$C$23)*('Ejercicio 3 - TIR'!$D$23-'Ejercicio 3 - TIR'!$C$23)*R297),'Ejercicio 3 - TIR'!$E$23-SQRT(('Ejercicio 3 - TIR'!$E$23-'Ejercicio 3 - TIR'!$C$23)*('Ejercicio 3 - TIR'!$E$23-'Ejercicio 3 - TIR'!$D$23)*(1-R297)))</f>
        <v>0.153626628742676</v>
      </c>
      <c r="T297" s="16">
        <f ca="1" t="shared" ref="T297:X297" si="2208">RAND()</f>
        <v>0.507890025905749</v>
      </c>
      <c r="U297" s="18">
        <f ca="1">IF(T297&lt;=('Ejercicio 3 - TIR'!$D$24-'Ejercicio 3 - TIR'!$C$24)/('Ejercicio 3 - TIR'!$E$24-'Ejercicio 3 - TIR'!$C$24),'Ejercicio 3 - TIR'!$C$24+SQRT(('Ejercicio 3 - TIR'!$E$24-'Ejercicio 3 - TIR'!$C$24)*('Ejercicio 3 - TIR'!$D$24-'Ejercicio 3 - TIR'!$C$24)*T297),'Ejercicio 3 - TIR'!$E$24-SQRT(('Ejercicio 3 - TIR'!$E$24-'Ejercicio 3 - TIR'!$C$24)*('Ejercicio 3 - TIR'!$E$24-'Ejercicio 3 - TIR'!$D$24)*(1-T297)))</f>
        <v>0.182879817787841</v>
      </c>
      <c r="V297" s="16">
        <f ca="1" t="shared" si="2208"/>
        <v>0.982153680061002</v>
      </c>
      <c r="W297" s="18">
        <f ca="1">IF(V297&lt;=('Ejercicio 3 - TIR'!$D$25-'Ejercicio 3 - TIR'!$C$25)/('Ejercicio 3 - TIR'!$E$25-'Ejercicio 3 - TIR'!$C$25),'Ejercicio 3 - TIR'!$C$25+SQRT(('Ejercicio 3 - TIR'!$E$25-'Ejercicio 3 - TIR'!$C$25)*('Ejercicio 3 - TIR'!$D$25-'Ejercicio 3 - TIR'!$C$25)*V297),'Ejercicio 3 - TIR'!$E$25-SQRT(('Ejercicio 3 - TIR'!$E$25-'Ejercicio 3 - TIR'!$C$25)*('Ejercicio 3 - TIR'!$E$25-'Ejercicio 3 - TIR'!$D$25)*(1-V297)))</f>
        <v>0.242096701967755</v>
      </c>
      <c r="X297" s="16">
        <f ca="1" t="shared" si="2208"/>
        <v>0.937088405998874</v>
      </c>
      <c r="Y297" s="18">
        <f ca="1">IF(X297&lt;=('Ejercicio 3 - TIR'!$D$26-'Ejercicio 3 - TIR'!$C$26)/('Ejercicio 3 - TIR'!$E$26-'Ejercicio 3 - TIR'!$C$26),'Ejercicio 3 - TIR'!$C$26+SQRT(('Ejercicio 3 - TIR'!$E$26-'Ejercicio 3 - TIR'!$C$26)*('Ejercicio 3 - TIR'!$D$26-'Ejercicio 3 - TIR'!$C$26)*X297),'Ejercicio 3 - TIR'!$E$26-SQRT(('Ejercicio 3 - TIR'!$E$26-'Ejercicio 3 - TIR'!$C$26)*('Ejercicio 3 - TIR'!$E$26-'Ejercicio 3 - TIR'!$D$26)*(1-X297)))</f>
        <v>0.261568434477612</v>
      </c>
      <c r="Z297" s="16">
        <f ca="1" t="shared" si="1908"/>
        <v>1.16474467168184</v>
      </c>
      <c r="AA297" s="16">
        <f ca="1" t="shared" si="1909"/>
        <v>1.34368046893831</v>
      </c>
      <c r="AB297" s="16">
        <f ca="1" t="shared" si="1910"/>
        <v>1.58941250826283</v>
      </c>
      <c r="AC297" s="16">
        <f ca="1" t="shared" si="1911"/>
        <v>1.97420403457956</v>
      </c>
      <c r="AD297" s="16">
        <f ca="1" t="shared" si="1912"/>
        <v>2.49059349324392</v>
      </c>
      <c r="AE297" s="15">
        <f ca="1" t="shared" si="1913"/>
        <v>5144.0959283867</v>
      </c>
      <c r="AF297" s="15">
        <f ca="1" t="shared" si="1914"/>
        <v>5934.36604379368</v>
      </c>
      <c r="AG297" s="15">
        <f ca="1" t="shared" si="1915"/>
        <v>7019.64182456902</v>
      </c>
      <c r="AH297" s="15">
        <f ca="1" t="shared" si="1916"/>
        <v>8719.07395929209</v>
      </c>
      <c r="AI297" s="15">
        <f ca="1" t="shared" si="1917"/>
        <v>10999.7084849186</v>
      </c>
      <c r="AJ297" s="17">
        <f ca="1" t="shared" si="1918"/>
        <v>44422.7570842194</v>
      </c>
      <c r="AK297" s="17">
        <f ca="1" t="shared" si="1919"/>
        <v>52006.8957265285</v>
      </c>
      <c r="AL297" s="17">
        <f ca="1" t="shared" si="1920"/>
        <v>63528.9078558159</v>
      </c>
      <c r="AM297" s="17">
        <f ca="1" t="shared" si="1921"/>
        <v>71219.826332625</v>
      </c>
      <c r="AN297" s="17">
        <f ca="1" t="shared" si="1922"/>
        <v>90816.4761267118</v>
      </c>
      <c r="AO297" s="17">
        <f ca="1">C297/'Ejercicio 3 - TIR'!$D$7</f>
        <v>16516.2881323901</v>
      </c>
      <c r="AP297" s="17">
        <f ca="1" t="shared" si="1923"/>
        <v>27906.4689518293</v>
      </c>
      <c r="AQ297" s="17">
        <f ca="1" t="shared" si="1924"/>
        <v>35490.6075941384</v>
      </c>
      <c r="AR297" s="17">
        <f ca="1" t="shared" si="1925"/>
        <v>47012.6197234258</v>
      </c>
      <c r="AS297" s="17">
        <f ca="1" t="shared" si="1926"/>
        <v>54703.5382002349</v>
      </c>
      <c r="AT297" s="17">
        <f ca="1" t="shared" si="1927"/>
        <v>74300.1879943216</v>
      </c>
      <c r="AU297" s="17">
        <f ca="1">AP297*'Ejercicio 3 - TIR'!$D$5</f>
        <v>13953.2344759146</v>
      </c>
      <c r="AV297" s="17">
        <f ca="1">AQ297*'Ejercicio 3 - TIR'!$D$5</f>
        <v>17745.3037970692</v>
      </c>
      <c r="AW297" s="17">
        <f ca="1">AR297*'Ejercicio 3 - TIR'!$D$5</f>
        <v>23506.3098617129</v>
      </c>
      <c r="AX297" s="17">
        <f ca="1">AS297*'Ejercicio 3 - TIR'!$D$5</f>
        <v>27351.7691001174</v>
      </c>
      <c r="AY297" s="17">
        <f ca="1">AT297*'Ejercicio 3 - TIR'!$D$5</f>
        <v>37150.0939971608</v>
      </c>
      <c r="AZ297" s="17">
        <f ca="1" t="shared" ref="AZ297:BD297" si="2209">AJ297-AU297-AE297</f>
        <v>25325.4266799181</v>
      </c>
      <c r="BA297" s="17">
        <f ca="1" t="shared" si="2209"/>
        <v>28327.2258856657</v>
      </c>
      <c r="BB297" s="17">
        <f ca="1" t="shared" si="2209"/>
        <v>33002.956169534</v>
      </c>
      <c r="BC297" s="17">
        <f ca="1" t="shared" si="2209"/>
        <v>35148.9832732155</v>
      </c>
      <c r="BD297" s="17">
        <f ca="1" t="shared" si="2209"/>
        <v>42666.6736446323</v>
      </c>
      <c r="BE297" s="17">
        <f ca="1" t="shared" ref="BE297:BI297" si="2210">AZ297/Z297</f>
        <v>21743.3290708678</v>
      </c>
      <c r="BF297" s="17">
        <f ca="1" t="shared" si="2210"/>
        <v>21081.8170990072</v>
      </c>
      <c r="BG297" s="17">
        <f ca="1" t="shared" si="2210"/>
        <v>20764.2484238437</v>
      </c>
      <c r="BH297" s="17">
        <f ca="1" t="shared" si="2210"/>
        <v>17804.1289844193</v>
      </c>
      <c r="BI297" s="17">
        <f ca="1" t="shared" si="2210"/>
        <v>17131.1270829108</v>
      </c>
      <c r="BJ297" s="17">
        <f ca="1" t="shared" si="1930"/>
        <v>77767.9284985033</v>
      </c>
      <c r="BK297" s="17">
        <f ca="1" t="shared" si="1931"/>
        <v>41135.3597550727</v>
      </c>
      <c r="BL297" s="17">
        <f ca="1" t="shared" si="1932"/>
        <v>118903.288253576</v>
      </c>
      <c r="BM297" s="17">
        <f ca="1">BK297*'Ejercicio 3 - TIR'!$D$5</f>
        <v>20567.6798775363</v>
      </c>
      <c r="BN297" s="17">
        <f ca="1" t="shared" si="1933"/>
        <v>98335.6083760397</v>
      </c>
      <c r="BO297" s="17">
        <f ca="1" t="shared" si="1934"/>
        <v>39482.8014458355</v>
      </c>
      <c r="BP297" s="17">
        <f ca="1" t="shared" si="1935"/>
        <v>-113806.098041591</v>
      </c>
      <c r="BQ297" s="17">
        <f ca="1" t="shared" ref="BQ297:BT297" si="2211">BE297</f>
        <v>21743.3290708678</v>
      </c>
      <c r="BR297" s="17">
        <f ca="1" t="shared" si="2211"/>
        <v>21081.8170990072</v>
      </c>
      <c r="BS297" s="17">
        <f ca="1" t="shared" si="2211"/>
        <v>20764.2484238437</v>
      </c>
      <c r="BT297" s="17">
        <f ca="1" t="shared" si="2211"/>
        <v>17804.1289844193</v>
      </c>
      <c r="BU297" s="17">
        <f ca="1" t="shared" si="1937"/>
        <v>56613.9285287463</v>
      </c>
      <c r="BV297" s="19">
        <f ca="1" t="shared" si="1938"/>
        <v>5.80782581751182</v>
      </c>
    </row>
    <row r="298" ht="15" customHeight="1" spans="1:74">
      <c r="A298" s="15">
        <v>297</v>
      </c>
      <c r="B298" s="16">
        <f ca="1" t="shared" ref="B298:F298" si="2212">RAND()</f>
        <v>0.154514606297424</v>
      </c>
      <c r="C298" s="17">
        <f ca="1">IF(B298&lt;=('Ejercicio 3 - TIR'!$D$13-'Ejercicio 3 - TIR'!$C$13)/('Ejercicio 3 - TIR'!$E$13-'Ejercicio 3 - TIR'!$C$13),'Ejercicio 3 - TIR'!$C$13+SQRT(('Ejercicio 3 - TIR'!$E$13-'Ejercicio 3 - TIR'!$C$13)*('Ejercicio 3 - TIR'!$D$13-'Ejercicio 3 - TIR'!$C$13)*B298),'Ejercicio 3 - TIR'!$E$13-SQRT(('Ejercicio 3 - TIR'!$E$13-'Ejercicio 3 - TIR'!$C$13)*('Ejercicio 3 - TIR'!$E$13-'Ejercicio 3 - TIR'!$D$13)*(1-B298)))</f>
        <v>67861.6691941959</v>
      </c>
      <c r="D298" s="16">
        <f ca="1" t="shared" si="2212"/>
        <v>0.70608650862127</v>
      </c>
      <c r="E298" s="17">
        <f ca="1">IF(D298&lt;=('Ejercicio 3 - TIR'!$D$14-'Ejercicio 3 - TIR'!$C$14)/('Ejercicio 3 - TIR'!$E$14-'Ejercicio 3 - TIR'!$C$14),'Ejercicio 3 - TIR'!$C$14+SQRT(('Ejercicio 3 - TIR'!$E$14-'Ejercicio 3 - TIR'!$C$14)*('Ejercicio 3 - TIR'!$D$14-'Ejercicio 3 - TIR'!$C$14)*D298),'Ejercicio 3 - TIR'!$E$14-SQRT(('Ejercicio 3 - TIR'!$E$14-'Ejercicio 3 - TIR'!$C$14)*('Ejercicio 3 - TIR'!$E$14-'Ejercicio 3 - TIR'!$D$14)*(1-D298)))</f>
        <v>33360.1940008153</v>
      </c>
      <c r="F298" s="16">
        <f ca="1" t="shared" si="2212"/>
        <v>0.796444125945965</v>
      </c>
      <c r="G298" s="17">
        <f ca="1">IF(F298&lt;=('Ejercicio 3 - TIR'!$D$18-'Ejercicio 3 - TIR'!$C$18)/('Ejercicio 3 - TIR'!$E$18-'Ejercicio 3 - TIR'!$C$18),'Ejercicio 3 - TIR'!$C$18+SQRT(('Ejercicio 3 - TIR'!$E$18-'Ejercicio 3 - TIR'!$C$18)*('Ejercicio 3 - TIR'!$D$18-'Ejercicio 3 - TIR'!$C$18)*F298),'Ejercicio 3 - TIR'!$E$18-SQRT(('Ejercicio 3 - TIR'!$E$18-'Ejercicio 3 - TIR'!$C$18)*('Ejercicio 3 - TIR'!$E$18-'Ejercicio 3 - TIR'!$D$18)*(1-F298)))</f>
        <v>41092.7387399801</v>
      </c>
      <c r="H298" s="16">
        <f ca="1" t="shared" ref="H298:L298" si="2213">RAND()</f>
        <v>0.0144185465352888</v>
      </c>
      <c r="I298" s="17">
        <f ca="1">IF(H298&lt;=('Ejercicio 3 - TIR'!$D$18-'Ejercicio 3 - TIR'!$C$18)/('Ejercicio 3 - TIR'!$E$18-'Ejercicio 3 - TIR'!$C$18),'Ejercicio 3 - TIR'!$C$18+SQRT(('Ejercicio 3 - TIR'!$E$18-'Ejercicio 3 - TIR'!$C$18)*('Ejercicio 3 - TIR'!$D$18-'Ejercicio 3 - TIR'!$C$18)*H298),'Ejercicio 3 - TIR'!$E$18-SQRT(('Ejercicio 3 - TIR'!$E$18-'Ejercicio 3 - TIR'!$C$18)*('Ejercicio 3 - TIR'!$E$18-'Ejercicio 3 - TIR'!$D$18)*(1-H298)))</f>
        <v>31470.6399900361</v>
      </c>
      <c r="J298" s="16">
        <f ca="1" t="shared" si="2213"/>
        <v>0.786792369649955</v>
      </c>
      <c r="K298" s="17">
        <f ca="1">IF(J298&lt;=('Ejercicio 3 - TIR'!$D$18-'Ejercicio 3 - TIR'!$C$18)/('Ejercicio 3 - TIR'!$E$18-'Ejercicio 3 - TIR'!$C$18),'Ejercicio 3 - TIR'!$C$18+SQRT(('Ejercicio 3 - TIR'!$E$18-'Ejercicio 3 - TIR'!$C$18)*('Ejercicio 3 - TIR'!$D$18-'Ejercicio 3 - TIR'!$C$18)*J298),'Ejercicio 3 - TIR'!$E$18-SQRT(('Ejercicio 3 - TIR'!$E$18-'Ejercicio 3 - TIR'!$C$18)*('Ejercicio 3 - TIR'!$E$18-'Ejercicio 3 - TIR'!$D$18)*(1-J298)))</f>
        <v>41001.1786391171</v>
      </c>
      <c r="L298" s="16">
        <f ca="1" t="shared" si="2213"/>
        <v>0.490275528172346</v>
      </c>
      <c r="M298" s="17">
        <f ca="1">IF(L298&lt;=('Ejercicio 3 - TIR'!$D$18-'Ejercicio 3 - TIR'!$C$18)/('Ejercicio 3 - TIR'!$E$18-'Ejercicio 3 - TIR'!$C$18),'Ejercicio 3 - TIR'!$C$18+SQRT(('Ejercicio 3 - TIR'!$E$18-'Ejercicio 3 - TIR'!$C$18)*('Ejercicio 3 - TIR'!$D$18-'Ejercicio 3 - TIR'!$C$18)*L298),'Ejercicio 3 - TIR'!$E$18-SQRT(('Ejercicio 3 - TIR'!$E$18-'Ejercicio 3 - TIR'!$C$18)*('Ejercicio 3 - TIR'!$E$18-'Ejercicio 3 - TIR'!$D$18)*(1-L298)))</f>
        <v>38575.6241303973</v>
      </c>
      <c r="N298" s="16">
        <f ca="1" t="shared" ref="N298:R298" si="2214">RAND()</f>
        <v>0.201938197824609</v>
      </c>
      <c r="O298" s="17">
        <f ca="1">IF(N298&lt;=('Ejercicio 3 - TIR'!$D$18-'Ejercicio 3 - TIR'!$C$18)/('Ejercicio 3 - TIR'!$E$18-'Ejercicio 3 - TIR'!$C$18),'Ejercicio 3 - TIR'!$C$18+SQRT(('Ejercicio 3 - TIR'!$E$18-'Ejercicio 3 - TIR'!$C$18)*('Ejercicio 3 - TIR'!$D$18-'Ejercicio 3 - TIR'!$C$18)*N298),'Ejercicio 3 - TIR'!$E$18-SQRT(('Ejercicio 3 - TIR'!$E$18-'Ejercicio 3 - TIR'!$C$18)*('Ejercicio 3 - TIR'!$E$18-'Ejercicio 3 - TIR'!$D$18)*(1-N298)))</f>
        <v>35503.7014520858</v>
      </c>
      <c r="P298" s="16">
        <f ca="1" t="shared" si="2214"/>
        <v>0.149354420009651</v>
      </c>
      <c r="Q298" s="18">
        <f ca="1">IF(P298&lt;=('Ejercicio 3 - TIR'!$D$22-'Ejercicio 3 - TIR'!$C$22)/('Ejercicio 3 - TIR'!$E$22-'Ejercicio 3 - TIR'!$C$22),'Ejercicio 3 - TIR'!$C$22+SQRT(('Ejercicio 3 - TIR'!$E$22-'Ejercicio 3 - TIR'!$C$22)*('Ejercicio 3 - TIR'!$D$22-'Ejercicio 3 - TIR'!$C$22)*P298),'Ejercicio 3 - TIR'!$E$22-SQRT(('Ejercicio 3 - TIR'!$E$22-'Ejercicio 3 - TIR'!$C$22)*('Ejercicio 3 - TIR'!$E$22-'Ejercicio 3 - TIR'!$D$22)*(1-P298)))</f>
        <v>0.136396278724679</v>
      </c>
      <c r="R298" s="16">
        <f ca="1" t="shared" si="2214"/>
        <v>0.933370343898456</v>
      </c>
      <c r="S298" s="18">
        <f ca="1">IF(R298&lt;=('Ejercicio 3 - TIR'!$D$23-'Ejercicio 3 - TIR'!$C$23)/('Ejercicio 3 - TIR'!$E$23-'Ejercicio 3 - TIR'!$C$23),'Ejercicio 3 - TIR'!$C$23+SQRT(('Ejercicio 3 - TIR'!$E$23-'Ejercicio 3 - TIR'!$C$23)*('Ejercicio 3 - TIR'!$D$23-'Ejercicio 3 - TIR'!$C$23)*R298),'Ejercicio 3 - TIR'!$E$23-SQRT(('Ejercicio 3 - TIR'!$E$23-'Ejercicio 3 - TIR'!$C$23)*('Ejercicio 3 - TIR'!$E$23-'Ejercicio 3 - TIR'!$D$23)*(1-R298)))</f>
        <v>0.169048590000243</v>
      </c>
      <c r="T298" s="16">
        <f ca="1" t="shared" ref="T298:X298" si="2215">RAND()</f>
        <v>0.748911985855004</v>
      </c>
      <c r="U298" s="18">
        <f ca="1">IF(T298&lt;=('Ejercicio 3 - TIR'!$D$24-'Ejercicio 3 - TIR'!$C$24)/('Ejercicio 3 - TIR'!$E$24-'Ejercicio 3 - TIR'!$C$24),'Ejercicio 3 - TIR'!$C$24+SQRT(('Ejercicio 3 - TIR'!$E$24-'Ejercicio 3 - TIR'!$C$24)*('Ejercicio 3 - TIR'!$D$24-'Ejercicio 3 - TIR'!$C$24)*T298),'Ejercicio 3 - TIR'!$E$24-SQRT(('Ejercicio 3 - TIR'!$E$24-'Ejercicio 3 - TIR'!$C$24)*('Ejercicio 3 - TIR'!$E$24-'Ejercicio 3 - TIR'!$D$24)*(1-T298)))</f>
        <v>0.19348497709588</v>
      </c>
      <c r="V298" s="16">
        <f ca="1" t="shared" si="2215"/>
        <v>0.130487317305129</v>
      </c>
      <c r="W298" s="18">
        <f ca="1">IF(V298&lt;=('Ejercicio 3 - TIR'!$D$25-'Ejercicio 3 - TIR'!$C$25)/('Ejercicio 3 - TIR'!$E$25-'Ejercicio 3 - TIR'!$C$25),'Ejercicio 3 - TIR'!$C$25+SQRT(('Ejercicio 3 - TIR'!$E$25-'Ejercicio 3 - TIR'!$C$25)*('Ejercicio 3 - TIR'!$D$25-'Ejercicio 3 - TIR'!$C$25)*V298),'Ejercicio 3 - TIR'!$E$25-SQRT(('Ejercicio 3 - TIR'!$E$25-'Ejercicio 3 - TIR'!$C$25)*('Ejercicio 3 - TIR'!$E$25-'Ejercicio 3 - TIR'!$D$25)*(1-V298)))</f>
        <v>0.193515999564486</v>
      </c>
      <c r="X298" s="16">
        <f ca="1" t="shared" si="2215"/>
        <v>0.439683032763643</v>
      </c>
      <c r="Y298" s="18">
        <f ca="1">IF(X298&lt;=('Ejercicio 3 - TIR'!$D$26-'Ejercicio 3 - TIR'!$C$26)/('Ejercicio 3 - TIR'!$E$26-'Ejercicio 3 - TIR'!$C$26),'Ejercicio 3 - TIR'!$C$26+SQRT(('Ejercicio 3 - TIR'!$E$26-'Ejercicio 3 - TIR'!$C$26)*('Ejercicio 3 - TIR'!$D$26-'Ejercicio 3 - TIR'!$C$26)*X298),'Ejercicio 3 - TIR'!$E$26-SQRT(('Ejercicio 3 - TIR'!$E$26-'Ejercicio 3 - TIR'!$C$26)*('Ejercicio 3 - TIR'!$E$26-'Ejercicio 3 - TIR'!$D$26)*(1-X298)))</f>
        <v>0.224993531079733</v>
      </c>
      <c r="Z298" s="16">
        <f ca="1" t="shared" si="1908"/>
        <v>1.13639627872468</v>
      </c>
      <c r="AA298" s="16">
        <f ca="1" t="shared" si="1909"/>
        <v>1.32850246732461</v>
      </c>
      <c r="AB298" s="16">
        <f ca="1" t="shared" si="1910"/>
        <v>1.58554773678673</v>
      </c>
      <c r="AC298" s="16">
        <f ca="1" t="shared" si="1911"/>
        <v>1.89237659192822</v>
      </c>
      <c r="AD298" s="16">
        <f ca="1" t="shared" si="1912"/>
        <v>2.31814908347879</v>
      </c>
      <c r="AE298" s="15">
        <f ca="1" t="shared" si="1913"/>
        <v>4550.20631924458</v>
      </c>
      <c r="AF298" s="15">
        <f ca="1" t="shared" si="1914"/>
        <v>5319.41228172307</v>
      </c>
      <c r="AG298" s="15">
        <f ca="1" t="shared" si="1915"/>
        <v>6348.6386452158</v>
      </c>
      <c r="AH298" s="15">
        <f ca="1" t="shared" si="1916"/>
        <v>7577.20179851846</v>
      </c>
      <c r="AI298" s="15">
        <f ca="1" t="shared" si="1917"/>
        <v>9282.02318687083</v>
      </c>
      <c r="AJ298" s="17">
        <f ca="1" t="shared" si="1918"/>
        <v>46697.6353867188</v>
      </c>
      <c r="AK298" s="17">
        <f ca="1" t="shared" si="1919"/>
        <v>41808.8228750475</v>
      </c>
      <c r="AL298" s="17">
        <f ca="1" t="shared" si="1920"/>
        <v>65009.3259968406</v>
      </c>
      <c r="AM298" s="17">
        <f ca="1" t="shared" si="1921"/>
        <v>72999.6081233854</v>
      </c>
      <c r="AN298" s="17">
        <f ca="1" t="shared" si="1922"/>
        <v>82302.8729812572</v>
      </c>
      <c r="AO298" s="17">
        <f ca="1">C298/'Ejercicio 3 - TIR'!$D$7</f>
        <v>13572.3338388392</v>
      </c>
      <c r="AP298" s="17">
        <f ca="1" t="shared" si="1923"/>
        <v>33125.3015478796</v>
      </c>
      <c r="AQ298" s="17">
        <f ca="1" t="shared" si="1924"/>
        <v>28236.4890362083</v>
      </c>
      <c r="AR298" s="17">
        <f ca="1" t="shared" si="1925"/>
        <v>51436.9921580014</v>
      </c>
      <c r="AS298" s="17">
        <f ca="1" t="shared" si="1926"/>
        <v>59427.2742845462</v>
      </c>
      <c r="AT298" s="17">
        <f ca="1" t="shared" si="1927"/>
        <v>68730.539142418</v>
      </c>
      <c r="AU298" s="17">
        <f ca="1">AP298*'Ejercicio 3 - TIR'!$D$5</f>
        <v>16562.6507739398</v>
      </c>
      <c r="AV298" s="17">
        <f ca="1">AQ298*'Ejercicio 3 - TIR'!$D$5</f>
        <v>14118.2445181041</v>
      </c>
      <c r="AW298" s="17">
        <f ca="1">AR298*'Ejercicio 3 - TIR'!$D$5</f>
        <v>25718.4960790007</v>
      </c>
      <c r="AX298" s="17">
        <f ca="1">AS298*'Ejercicio 3 - TIR'!$D$5</f>
        <v>29713.6371422731</v>
      </c>
      <c r="AY298" s="17">
        <f ca="1">AT298*'Ejercicio 3 - TIR'!$D$5</f>
        <v>34365.269571209</v>
      </c>
      <c r="AZ298" s="17">
        <f ca="1" t="shared" ref="AZ298:BD298" si="2216">AJ298-AU298-AE298</f>
        <v>25584.7782935344</v>
      </c>
      <c r="BA298" s="17">
        <f ca="1" t="shared" si="2216"/>
        <v>22371.1660752203</v>
      </c>
      <c r="BB298" s="17">
        <f ca="1" t="shared" si="2216"/>
        <v>32942.1912726241</v>
      </c>
      <c r="BC298" s="17">
        <f ca="1" t="shared" si="2216"/>
        <v>35708.7691825938</v>
      </c>
      <c r="BD298" s="17">
        <f ca="1" t="shared" si="2216"/>
        <v>38655.5802231773</v>
      </c>
      <c r="BE298" s="17">
        <f ca="1" t="shared" ref="BE298:BI298" si="2217">AZ298/Z298</f>
        <v>22513.9581786091</v>
      </c>
      <c r="BF298" s="17">
        <f ca="1" t="shared" si="2217"/>
        <v>16839.3861701079</v>
      </c>
      <c r="BG298" s="17">
        <f ca="1" t="shared" si="2217"/>
        <v>20776.5370340629</v>
      </c>
      <c r="BH298" s="17">
        <f ca="1" t="shared" si="2217"/>
        <v>18869.8007230203</v>
      </c>
      <c r="BI298" s="17">
        <f ca="1" t="shared" si="2217"/>
        <v>16675.191642622</v>
      </c>
      <c r="BJ298" s="17">
        <f ca="1" t="shared" si="1930"/>
        <v>77333.9031476645</v>
      </c>
      <c r="BK298" s="17">
        <f ca="1" t="shared" si="1931"/>
        <v>31462.6932491732</v>
      </c>
      <c r="BL298" s="17">
        <f ca="1" t="shared" si="1932"/>
        <v>108796.596396838</v>
      </c>
      <c r="BM298" s="17">
        <f ca="1">BK298*'Ejercicio 3 - TIR'!$D$5</f>
        <v>15731.3466245866</v>
      </c>
      <c r="BN298" s="17">
        <f ca="1" t="shared" si="1933"/>
        <v>93065.249772251</v>
      </c>
      <c r="BO298" s="17">
        <f ca="1" t="shared" si="1934"/>
        <v>40146.3609202349</v>
      </c>
      <c r="BP298" s="17">
        <f ca="1" t="shared" si="1935"/>
        <v>-101221.863195011</v>
      </c>
      <c r="BQ298" s="17">
        <f ca="1" t="shared" ref="BQ298:BT298" si="2218">BE298</f>
        <v>22513.9581786091</v>
      </c>
      <c r="BR298" s="17">
        <f ca="1" t="shared" si="2218"/>
        <v>16839.3861701079</v>
      </c>
      <c r="BS298" s="17">
        <f ca="1" t="shared" si="2218"/>
        <v>20776.5370340629</v>
      </c>
      <c r="BT298" s="17">
        <f ca="1" t="shared" si="2218"/>
        <v>18869.8007230203</v>
      </c>
      <c r="BU298" s="17">
        <f ca="1" t="shared" si="1937"/>
        <v>56821.5525628569</v>
      </c>
      <c r="BV298" s="19">
        <f ca="1" t="shared" si="1938"/>
        <v>8.98302542830594</v>
      </c>
    </row>
    <row r="299" ht="15" customHeight="1" spans="1:74">
      <c r="A299" s="15">
        <v>298</v>
      </c>
      <c r="B299" s="16">
        <f ca="1" t="shared" ref="B299:F299" si="2219">RAND()</f>
        <v>0.312451467277249</v>
      </c>
      <c r="C299" s="17">
        <f ca="1">IF(B299&lt;=('Ejercicio 3 - TIR'!$D$13-'Ejercicio 3 - TIR'!$C$13)/('Ejercicio 3 - TIR'!$E$13-'Ejercicio 3 - TIR'!$C$13),'Ejercicio 3 - TIR'!$C$13+SQRT(('Ejercicio 3 - TIR'!$E$13-'Ejercicio 3 - TIR'!$C$13)*('Ejercicio 3 - TIR'!$D$13-'Ejercicio 3 - TIR'!$C$13)*B299),'Ejercicio 3 - TIR'!$E$13-SQRT(('Ejercicio 3 - TIR'!$E$13-'Ejercicio 3 - TIR'!$C$13)*('Ejercicio 3 - TIR'!$E$13-'Ejercicio 3 - TIR'!$D$13)*(1-B299)))</f>
        <v>71276.1729696877</v>
      </c>
      <c r="D299" s="16">
        <f ca="1" t="shared" si="2219"/>
        <v>0.655028226327685</v>
      </c>
      <c r="E299" s="17">
        <f ca="1">IF(D299&lt;=('Ejercicio 3 - TIR'!$D$14-'Ejercicio 3 - TIR'!$C$14)/('Ejercicio 3 - TIR'!$E$14-'Ejercicio 3 - TIR'!$C$14),'Ejercicio 3 - TIR'!$C$14+SQRT(('Ejercicio 3 - TIR'!$E$14-'Ejercicio 3 - TIR'!$C$14)*('Ejercicio 3 - TIR'!$D$14-'Ejercicio 3 - TIR'!$C$14)*D299),'Ejercicio 3 - TIR'!$E$14-SQRT(('Ejercicio 3 - TIR'!$E$14-'Ejercicio 3 - TIR'!$C$14)*('Ejercicio 3 - TIR'!$E$14-'Ejercicio 3 - TIR'!$D$14)*(1-D299)))</f>
        <v>32806.5470008592</v>
      </c>
      <c r="F299" s="16">
        <f ca="1" t="shared" si="2219"/>
        <v>0.813959346384009</v>
      </c>
      <c r="G299" s="17">
        <f ca="1">IF(F299&lt;=('Ejercicio 3 - TIR'!$D$18-'Ejercicio 3 - TIR'!$C$18)/('Ejercicio 3 - TIR'!$E$18-'Ejercicio 3 - TIR'!$C$18),'Ejercicio 3 - TIR'!$C$18+SQRT(('Ejercicio 3 - TIR'!$E$18-'Ejercicio 3 - TIR'!$C$18)*('Ejercicio 3 - TIR'!$D$18-'Ejercicio 3 - TIR'!$C$18)*F299),'Ejercicio 3 - TIR'!$E$18-SQRT(('Ejercicio 3 - TIR'!$E$18-'Ejercicio 3 - TIR'!$C$18)*('Ejercicio 3 - TIR'!$E$18-'Ejercicio 3 - TIR'!$D$18)*(1-F299)))</f>
        <v>41264.6219707773</v>
      </c>
      <c r="H299" s="16">
        <f ca="1" t="shared" ref="H299:L299" si="2220">RAND()</f>
        <v>0.741501317749053</v>
      </c>
      <c r="I299" s="17">
        <f ca="1">IF(H299&lt;=('Ejercicio 3 - TIR'!$D$18-'Ejercicio 3 - TIR'!$C$18)/('Ejercicio 3 - TIR'!$E$18-'Ejercicio 3 - TIR'!$C$18),'Ejercicio 3 - TIR'!$C$18+SQRT(('Ejercicio 3 - TIR'!$E$18-'Ejercicio 3 - TIR'!$C$18)*('Ejercicio 3 - TIR'!$D$18-'Ejercicio 3 - TIR'!$C$18)*H299),'Ejercicio 3 - TIR'!$E$18-SQRT(('Ejercicio 3 - TIR'!$E$18-'Ejercicio 3 - TIR'!$C$18)*('Ejercicio 3 - TIR'!$E$18-'Ejercicio 3 - TIR'!$D$18)*(1-H299)))</f>
        <v>40596.8873318048</v>
      </c>
      <c r="J299" s="16">
        <f ca="1" t="shared" si="2220"/>
        <v>0.726928165036972</v>
      </c>
      <c r="K299" s="17">
        <f ca="1">IF(J299&lt;=('Ejercicio 3 - TIR'!$D$18-'Ejercicio 3 - TIR'!$C$18)/('Ejercicio 3 - TIR'!$E$18-'Ejercicio 3 - TIR'!$C$18),'Ejercicio 3 - TIR'!$C$18+SQRT(('Ejercicio 3 - TIR'!$E$18-'Ejercicio 3 - TIR'!$C$18)*('Ejercicio 3 - TIR'!$D$18-'Ejercicio 3 - TIR'!$C$18)*J299),'Ejercicio 3 - TIR'!$E$18-SQRT(('Ejercicio 3 - TIR'!$E$18-'Ejercicio 3 - TIR'!$C$18)*('Ejercicio 3 - TIR'!$E$18-'Ejercicio 3 - TIR'!$D$18)*(1-J299)))</f>
        <v>40474.4737739985</v>
      </c>
      <c r="L299" s="16">
        <f ca="1" t="shared" si="2220"/>
        <v>0.226955049915244</v>
      </c>
      <c r="M299" s="17">
        <f ca="1">IF(L299&lt;=('Ejercicio 3 - TIR'!$D$18-'Ejercicio 3 - TIR'!$C$18)/('Ejercicio 3 - TIR'!$E$18-'Ejercicio 3 - TIR'!$C$18),'Ejercicio 3 - TIR'!$C$18+SQRT(('Ejercicio 3 - TIR'!$E$18-'Ejercicio 3 - TIR'!$C$18)*('Ejercicio 3 - TIR'!$D$18-'Ejercicio 3 - TIR'!$C$18)*L299),'Ejercicio 3 - TIR'!$E$18-SQRT(('Ejercicio 3 - TIR'!$E$18-'Ejercicio 3 - TIR'!$C$18)*('Ejercicio 3 - TIR'!$E$18-'Ejercicio 3 - TIR'!$D$18)*(1-L299)))</f>
        <v>35834.6600147126</v>
      </c>
      <c r="N299" s="16">
        <f ca="1" t="shared" ref="N299:R299" si="2221">RAND()</f>
        <v>0.488321641783962</v>
      </c>
      <c r="O299" s="17">
        <f ca="1">IF(N299&lt;=('Ejercicio 3 - TIR'!$D$18-'Ejercicio 3 - TIR'!$C$18)/('Ejercicio 3 - TIR'!$E$18-'Ejercicio 3 - TIR'!$C$18),'Ejercicio 3 - TIR'!$C$18+SQRT(('Ejercicio 3 - TIR'!$E$18-'Ejercicio 3 - TIR'!$C$18)*('Ejercicio 3 - TIR'!$D$18-'Ejercicio 3 - TIR'!$C$18)*N299),'Ejercicio 3 - TIR'!$E$18-SQRT(('Ejercicio 3 - TIR'!$E$18-'Ejercicio 3 - TIR'!$C$18)*('Ejercicio 3 - TIR'!$E$18-'Ejercicio 3 - TIR'!$D$18)*(1-N299)))</f>
        <v>38558.5189295575</v>
      </c>
      <c r="P299" s="16">
        <f ca="1" t="shared" si="2221"/>
        <v>0.23335422492387</v>
      </c>
      <c r="Q299" s="18">
        <f ca="1">IF(P299&lt;=('Ejercicio 3 - TIR'!$D$22-'Ejercicio 3 - TIR'!$C$22)/('Ejercicio 3 - TIR'!$E$22-'Ejercicio 3 - TIR'!$C$22),'Ejercicio 3 - TIR'!$C$22+SQRT(('Ejercicio 3 - TIR'!$E$22-'Ejercicio 3 - TIR'!$C$22)*('Ejercicio 3 - TIR'!$D$22-'Ejercicio 3 - TIR'!$C$22)*P299),'Ejercicio 3 - TIR'!$E$22-SQRT(('Ejercicio 3 - TIR'!$E$22-'Ejercicio 3 - TIR'!$C$22)*('Ejercicio 3 - TIR'!$E$22-'Ejercicio 3 - TIR'!$D$22)*(1-P299)))</f>
        <v>0.140494818976097</v>
      </c>
      <c r="R299" s="16">
        <f ca="1" t="shared" si="2221"/>
        <v>0.386056537024567</v>
      </c>
      <c r="S299" s="18">
        <f ca="1">IF(R299&lt;=('Ejercicio 3 - TIR'!$D$23-'Ejercicio 3 - TIR'!$C$23)/('Ejercicio 3 - TIR'!$E$23-'Ejercicio 3 - TIR'!$C$23),'Ejercicio 3 - TIR'!$C$23+SQRT(('Ejercicio 3 - TIR'!$E$23-'Ejercicio 3 - TIR'!$C$23)*('Ejercicio 3 - TIR'!$D$23-'Ejercicio 3 - TIR'!$C$23)*R299),'Ejercicio 3 - TIR'!$E$23-SQRT(('Ejercicio 3 - TIR'!$E$23-'Ejercicio 3 - TIR'!$C$23)*('Ejercicio 3 - TIR'!$E$23-'Ejercicio 3 - TIR'!$D$23)*(1-R299)))</f>
        <v>0.146360989485302</v>
      </c>
      <c r="T299" s="16">
        <f ca="1" t="shared" ref="T299:X299" si="2222">RAND()</f>
        <v>0.547214271729218</v>
      </c>
      <c r="U299" s="18">
        <f ca="1">IF(T299&lt;=('Ejercicio 3 - TIR'!$D$24-'Ejercicio 3 - TIR'!$C$24)/('Ejercicio 3 - TIR'!$E$24-'Ejercicio 3 - TIR'!$C$24),'Ejercicio 3 - TIR'!$C$24+SQRT(('Ejercicio 3 - TIR'!$E$24-'Ejercicio 3 - TIR'!$C$24)*('Ejercicio 3 - TIR'!$D$24-'Ejercicio 3 - TIR'!$C$24)*T299),'Ejercicio 3 - TIR'!$E$24-SQRT(('Ejercicio 3 - TIR'!$E$24-'Ejercicio 3 - TIR'!$C$24)*('Ejercicio 3 - TIR'!$E$24-'Ejercicio 3 - TIR'!$D$24)*(1-T299)))</f>
        <v>0.184393820211118</v>
      </c>
      <c r="V299" s="16">
        <f ca="1" t="shared" si="2222"/>
        <v>0.457526194907657</v>
      </c>
      <c r="W299" s="18">
        <f ca="1">IF(V299&lt;=('Ejercicio 3 - TIR'!$D$25-'Ejercicio 3 - TIR'!$C$25)/('Ejercicio 3 - TIR'!$E$25-'Ejercicio 3 - TIR'!$C$25),'Ejercicio 3 - TIR'!$C$25+SQRT(('Ejercicio 3 - TIR'!$E$25-'Ejercicio 3 - TIR'!$C$25)*('Ejercicio 3 - TIR'!$D$25-'Ejercicio 3 - TIR'!$C$25)*V299),'Ejercicio 3 - TIR'!$E$25-SQRT(('Ejercicio 3 - TIR'!$E$25-'Ejercicio 3 - TIR'!$C$25)*('Ejercicio 3 - TIR'!$E$25-'Ejercicio 3 - TIR'!$D$25)*(1-V299)))</f>
        <v>0.206426403432546</v>
      </c>
      <c r="X299" s="16">
        <f ca="1" t="shared" si="2222"/>
        <v>0.408464311899504</v>
      </c>
      <c r="Y299" s="18">
        <f ca="1">IF(X299&lt;=('Ejercicio 3 - TIR'!$D$26-'Ejercicio 3 - TIR'!$C$26)/('Ejercicio 3 - TIR'!$E$26-'Ejercicio 3 - TIR'!$C$26),'Ejercicio 3 - TIR'!$C$26+SQRT(('Ejercicio 3 - TIR'!$E$26-'Ejercicio 3 - TIR'!$C$26)*('Ejercicio 3 - TIR'!$D$26-'Ejercicio 3 - TIR'!$C$26)*X299),'Ejercicio 3 - TIR'!$E$26-SQRT(('Ejercicio 3 - TIR'!$E$26-'Ejercicio 3 - TIR'!$C$26)*('Ejercicio 3 - TIR'!$E$26-'Ejercicio 3 - TIR'!$D$26)*(1-X299)))</f>
        <v>0.223481925760491</v>
      </c>
      <c r="Z299" s="16">
        <f ca="1" t="shared" si="1908"/>
        <v>1.1404948189761</v>
      </c>
      <c r="AA299" s="16">
        <f ca="1" t="shared" si="1909"/>
        <v>1.3074187691843</v>
      </c>
      <c r="AB299" s="16">
        <f ca="1" t="shared" si="1910"/>
        <v>1.54849871064991</v>
      </c>
      <c r="AC299" s="16">
        <f ca="1" t="shared" si="1911"/>
        <v>1.86814973020931</v>
      </c>
      <c r="AD299" s="16">
        <f ca="1" t="shared" si="1912"/>
        <v>2.28564742952542</v>
      </c>
      <c r="AE299" s="15">
        <f ca="1" t="shared" si="1913"/>
        <v>4609.14988211652</v>
      </c>
      <c r="AF299" s="15">
        <f ca="1" t="shared" si="1914"/>
        <v>5283.74961954916</v>
      </c>
      <c r="AG299" s="15">
        <f ca="1" t="shared" si="1915"/>
        <v>6258.04039693687</v>
      </c>
      <c r="AH299" s="15">
        <f ca="1" t="shared" si="1916"/>
        <v>7549.86516861213</v>
      </c>
      <c r="AI299" s="15">
        <f ca="1" t="shared" si="1917"/>
        <v>9237.12357572563</v>
      </c>
      <c r="AJ299" s="17">
        <f ca="1" t="shared" si="1918"/>
        <v>47062.0875646788</v>
      </c>
      <c r="AK299" s="17">
        <f ca="1" t="shared" si="1919"/>
        <v>53077.1324680619</v>
      </c>
      <c r="AL299" s="17">
        <f ca="1" t="shared" si="1920"/>
        <v>62674.6704532703</v>
      </c>
      <c r="AM299" s="17">
        <f ca="1" t="shared" si="1921"/>
        <v>66944.5104386276</v>
      </c>
      <c r="AN299" s="17">
        <f ca="1" t="shared" si="1922"/>
        <v>88131.1796776505</v>
      </c>
      <c r="AO299" s="17">
        <f ca="1">C299/'Ejercicio 3 - TIR'!$D$7</f>
        <v>14255.2345939375</v>
      </c>
      <c r="AP299" s="17">
        <f ca="1" t="shared" si="1923"/>
        <v>32806.8529707412</v>
      </c>
      <c r="AQ299" s="17">
        <f ca="1" t="shared" si="1924"/>
        <v>38821.8978741243</v>
      </c>
      <c r="AR299" s="17">
        <f ca="1" t="shared" si="1925"/>
        <v>48419.4358593328</v>
      </c>
      <c r="AS299" s="17">
        <f ca="1" t="shared" si="1926"/>
        <v>52689.2758446901</v>
      </c>
      <c r="AT299" s="17">
        <f ca="1" t="shared" si="1927"/>
        <v>73875.945083713</v>
      </c>
      <c r="AU299" s="17">
        <f ca="1">AP299*'Ejercicio 3 - TIR'!$D$5</f>
        <v>16403.4264853706</v>
      </c>
      <c r="AV299" s="17">
        <f ca="1">AQ299*'Ejercicio 3 - TIR'!$D$5</f>
        <v>19410.9489370622</v>
      </c>
      <c r="AW299" s="17">
        <f ca="1">AR299*'Ejercicio 3 - TIR'!$D$5</f>
        <v>24209.7179296664</v>
      </c>
      <c r="AX299" s="17">
        <f ca="1">AS299*'Ejercicio 3 - TIR'!$D$5</f>
        <v>26344.637922345</v>
      </c>
      <c r="AY299" s="17">
        <f ca="1">AT299*'Ejercicio 3 - TIR'!$D$5</f>
        <v>36937.9725418565</v>
      </c>
      <c r="AZ299" s="17">
        <f ca="1" t="shared" ref="AZ299:BD299" si="2223">AJ299-AU299-AE299</f>
        <v>26049.5111971916</v>
      </c>
      <c r="BA299" s="17">
        <f ca="1" t="shared" si="2223"/>
        <v>28382.4339114506</v>
      </c>
      <c r="BB299" s="17">
        <f ca="1" t="shared" si="2223"/>
        <v>32206.912126667</v>
      </c>
      <c r="BC299" s="17">
        <f ca="1" t="shared" si="2223"/>
        <v>33050.0073476704</v>
      </c>
      <c r="BD299" s="17">
        <f ca="1" t="shared" si="2223"/>
        <v>41956.0835600684</v>
      </c>
      <c r="BE299" s="17">
        <f ca="1" t="shared" ref="BE299:BI299" si="2224">AZ299/Z299</f>
        <v>22840.5344450211</v>
      </c>
      <c r="BF299" s="17">
        <f ca="1" t="shared" si="2224"/>
        <v>21708.7551291301</v>
      </c>
      <c r="BG299" s="17">
        <f ca="1" t="shared" si="2224"/>
        <v>20798.7981553757</v>
      </c>
      <c r="BH299" s="17">
        <f ca="1" t="shared" si="2224"/>
        <v>17691.3053666033</v>
      </c>
      <c r="BI299" s="17">
        <f ca="1" t="shared" si="2224"/>
        <v>18356.3234723301</v>
      </c>
      <c r="BJ299" s="17">
        <f ca="1" t="shared" si="1930"/>
        <v>74984.1998241189</v>
      </c>
      <c r="BK299" s="17">
        <f ca="1" t="shared" si="1931"/>
        <v>32582.4403069152</v>
      </c>
      <c r="BL299" s="17">
        <f ca="1" t="shared" si="1932"/>
        <v>107566.640131034</v>
      </c>
      <c r="BM299" s="17">
        <f ca="1">BK299*'Ejercicio 3 - TIR'!$D$5</f>
        <v>16291.2201534576</v>
      </c>
      <c r="BN299" s="17">
        <f ca="1" t="shared" si="1933"/>
        <v>91275.4199775765</v>
      </c>
      <c r="BO299" s="17">
        <f ca="1" t="shared" si="1934"/>
        <v>39934.164297828</v>
      </c>
      <c r="BP299" s="17">
        <f ca="1" t="shared" si="1935"/>
        <v>-104082.719970547</v>
      </c>
      <c r="BQ299" s="17">
        <f ca="1" t="shared" ref="BQ299:BT299" si="2225">BE299</f>
        <v>22840.5344450211</v>
      </c>
      <c r="BR299" s="17">
        <f ca="1" t="shared" si="2225"/>
        <v>21708.7551291301</v>
      </c>
      <c r="BS299" s="17">
        <f ca="1" t="shared" si="2225"/>
        <v>20798.7981553757</v>
      </c>
      <c r="BT299" s="17">
        <f ca="1" t="shared" si="2225"/>
        <v>17691.3053666033</v>
      </c>
      <c r="BU299" s="17">
        <f ca="1" t="shared" si="1937"/>
        <v>58290.4877701581</v>
      </c>
      <c r="BV299" s="19">
        <f ca="1" t="shared" si="1938"/>
        <v>9.51822377793805</v>
      </c>
    </row>
    <row r="300" ht="15" customHeight="1" spans="1:74">
      <c r="A300" s="15">
        <v>299</v>
      </c>
      <c r="B300" s="16">
        <f ca="1" t="shared" ref="B300:F300" si="2226">RAND()</f>
        <v>0.595609185988003</v>
      </c>
      <c r="C300" s="17">
        <f ca="1">IF(B300&lt;=('Ejercicio 3 - TIR'!$D$13-'Ejercicio 3 - TIR'!$C$13)/('Ejercicio 3 - TIR'!$E$13-'Ejercicio 3 - TIR'!$C$13),'Ejercicio 3 - TIR'!$C$13+SQRT(('Ejercicio 3 - TIR'!$E$13-'Ejercicio 3 - TIR'!$C$13)*('Ejercicio 3 - TIR'!$D$13-'Ejercicio 3 - TIR'!$C$13)*B300),'Ejercicio 3 - TIR'!$E$13-SQRT(('Ejercicio 3 - TIR'!$E$13-'Ejercicio 3 - TIR'!$C$13)*('Ejercicio 3 - TIR'!$E$13-'Ejercicio 3 - TIR'!$D$13)*(1-B300)))</f>
        <v>77971.1784969237</v>
      </c>
      <c r="D300" s="16">
        <f ca="1" t="shared" si="2226"/>
        <v>0.784012796193281</v>
      </c>
      <c r="E300" s="17">
        <f ca="1">IF(D300&lt;=('Ejercicio 3 - TIR'!$D$14-'Ejercicio 3 - TIR'!$C$14)/('Ejercicio 3 - TIR'!$E$14-'Ejercicio 3 - TIR'!$C$14),'Ejercicio 3 - TIR'!$C$14+SQRT(('Ejercicio 3 - TIR'!$E$14-'Ejercicio 3 - TIR'!$C$14)*('Ejercicio 3 - TIR'!$D$14-'Ejercicio 3 - TIR'!$C$14)*D300),'Ejercicio 3 - TIR'!$E$14-SQRT(('Ejercicio 3 - TIR'!$E$14-'Ejercicio 3 - TIR'!$C$14)*('Ejercicio 3 - TIR'!$E$14-'Ejercicio 3 - TIR'!$D$14)*(1-D300)))</f>
        <v>34308.0688188447</v>
      </c>
      <c r="F300" s="16">
        <f ca="1" t="shared" si="2226"/>
        <v>0.352307320982194</v>
      </c>
      <c r="G300" s="17">
        <f ca="1">IF(F300&lt;=('Ejercicio 3 - TIR'!$D$18-'Ejercicio 3 - TIR'!$C$18)/('Ejercicio 3 - TIR'!$E$18-'Ejercicio 3 - TIR'!$C$18),'Ejercicio 3 - TIR'!$C$18+SQRT(('Ejercicio 3 - TIR'!$E$18-'Ejercicio 3 - TIR'!$C$18)*('Ejercicio 3 - TIR'!$D$18-'Ejercicio 3 - TIR'!$C$18)*F300),'Ejercicio 3 - TIR'!$E$18-SQRT(('Ejercicio 3 - TIR'!$E$18-'Ejercicio 3 - TIR'!$C$18)*('Ejercicio 3 - TIR'!$E$18-'Ejercicio 3 - TIR'!$D$18)*(1-F300)))</f>
        <v>37269.532182151</v>
      </c>
      <c r="H300" s="16">
        <f ca="1" t="shared" ref="H300:L300" si="2227">RAND()</f>
        <v>0.277851786544579</v>
      </c>
      <c r="I300" s="17">
        <f ca="1">IF(H300&lt;=('Ejercicio 3 - TIR'!$D$18-'Ejercicio 3 - TIR'!$C$18)/('Ejercicio 3 - TIR'!$E$18-'Ejercicio 3 - TIR'!$C$18),'Ejercicio 3 - TIR'!$C$18+SQRT(('Ejercicio 3 - TIR'!$E$18-'Ejercicio 3 - TIR'!$C$18)*('Ejercicio 3 - TIR'!$D$18-'Ejercicio 3 - TIR'!$C$18)*H300),'Ejercicio 3 - TIR'!$E$18-SQRT(('Ejercicio 3 - TIR'!$E$18-'Ejercicio 3 - TIR'!$C$18)*('Ejercicio 3 - TIR'!$E$18-'Ejercicio 3 - TIR'!$D$18)*(1-H300)))</f>
        <v>36455.8320905741</v>
      </c>
      <c r="J300" s="16">
        <f ca="1" t="shared" si="2227"/>
        <v>0.252579219657112</v>
      </c>
      <c r="K300" s="17">
        <f ca="1">IF(J300&lt;=('Ejercicio 3 - TIR'!$D$18-'Ejercicio 3 - TIR'!$C$18)/('Ejercicio 3 - TIR'!$E$18-'Ejercicio 3 - TIR'!$C$18),'Ejercicio 3 - TIR'!$C$18+SQRT(('Ejercicio 3 - TIR'!$E$18-'Ejercicio 3 - TIR'!$C$18)*('Ejercicio 3 - TIR'!$D$18-'Ejercicio 3 - TIR'!$C$18)*J300),'Ejercicio 3 - TIR'!$E$18-SQRT(('Ejercicio 3 - TIR'!$E$18-'Ejercicio 3 - TIR'!$C$18)*('Ejercicio 3 - TIR'!$E$18-'Ejercicio 3 - TIR'!$D$18)*(1-J300)))</f>
        <v>36155.2321604117</v>
      </c>
      <c r="L300" s="16">
        <f ca="1" t="shared" si="2227"/>
        <v>0.457137678022606</v>
      </c>
      <c r="M300" s="17">
        <f ca="1">IF(L300&lt;=('Ejercicio 3 - TIR'!$D$18-'Ejercicio 3 - TIR'!$C$18)/('Ejercicio 3 - TIR'!$E$18-'Ejercicio 3 - TIR'!$C$18),'Ejercicio 3 - TIR'!$C$18+SQRT(('Ejercicio 3 - TIR'!$E$18-'Ejercicio 3 - TIR'!$C$18)*('Ejercicio 3 - TIR'!$D$18-'Ejercicio 3 - TIR'!$C$18)*L300),'Ejercicio 3 - TIR'!$E$18-SQRT(('Ejercicio 3 - TIR'!$E$18-'Ejercicio 3 - TIR'!$C$18)*('Ejercicio 3 - TIR'!$E$18-'Ejercicio 3 - TIR'!$D$18)*(1-L300)))</f>
        <v>38280.7398041112</v>
      </c>
      <c r="N300" s="16">
        <f ca="1" t="shared" ref="N300:R300" si="2228">RAND()</f>
        <v>0.704610520250833</v>
      </c>
      <c r="O300" s="17">
        <f ca="1">IF(N300&lt;=('Ejercicio 3 - TIR'!$D$18-'Ejercicio 3 - TIR'!$C$18)/('Ejercicio 3 - TIR'!$E$18-'Ejercicio 3 - TIR'!$C$18),'Ejercicio 3 - TIR'!$C$18+SQRT(('Ejercicio 3 - TIR'!$E$18-'Ejercicio 3 - TIR'!$C$18)*('Ejercicio 3 - TIR'!$D$18-'Ejercicio 3 - TIR'!$C$18)*N300),'Ejercicio 3 - TIR'!$E$18-SQRT(('Ejercicio 3 - TIR'!$E$18-'Ejercicio 3 - TIR'!$C$18)*('Ejercicio 3 - TIR'!$E$18-'Ejercicio 3 - TIR'!$D$18)*(1-N300)))</f>
        <v>40293.1740013904</v>
      </c>
      <c r="P300" s="16">
        <f ca="1" t="shared" si="2228"/>
        <v>0.68565755156593</v>
      </c>
      <c r="Q300" s="18">
        <f ca="1">IF(P300&lt;=('Ejercicio 3 - TIR'!$D$22-'Ejercicio 3 - TIR'!$C$22)/('Ejercicio 3 - TIR'!$E$22-'Ejercicio 3 - TIR'!$C$22),'Ejercicio 3 - TIR'!$C$22+SQRT(('Ejercicio 3 - TIR'!$E$22-'Ejercicio 3 - TIR'!$C$22)*('Ejercicio 3 - TIR'!$D$22-'Ejercicio 3 - TIR'!$C$22)*P300),'Ejercicio 3 - TIR'!$E$22-SQRT(('Ejercicio 3 - TIR'!$E$22-'Ejercicio 3 - TIR'!$C$22)*('Ejercicio 3 - TIR'!$E$22-'Ejercicio 3 - TIR'!$D$22)*(1-P300)))</f>
        <v>0.156213104297086</v>
      </c>
      <c r="R300" s="16">
        <f ca="1" t="shared" si="2228"/>
        <v>0.999618243210344</v>
      </c>
      <c r="S300" s="18">
        <f ca="1">IF(R300&lt;=('Ejercicio 3 - TIR'!$D$23-'Ejercicio 3 - TIR'!$C$23)/('Ejercicio 3 - TIR'!$E$23-'Ejercicio 3 - TIR'!$C$23),'Ejercicio 3 - TIR'!$C$23+SQRT(('Ejercicio 3 - TIR'!$E$23-'Ejercicio 3 - TIR'!$C$23)*('Ejercicio 3 - TIR'!$D$23-'Ejercicio 3 - TIR'!$C$23)*R300),'Ejercicio 3 - TIR'!$E$23-SQRT(('Ejercicio 3 - TIR'!$E$23-'Ejercicio 3 - TIR'!$C$23)*('Ejercicio 3 - TIR'!$E$23-'Ejercicio 3 - TIR'!$D$23)*(1-R300)))</f>
        <v>0.179171047515608</v>
      </c>
      <c r="T300" s="16">
        <f ca="1" t="shared" ref="T300:X300" si="2229">RAND()</f>
        <v>0.82483792819915</v>
      </c>
      <c r="U300" s="18">
        <f ca="1">IF(T300&lt;=('Ejercicio 3 - TIR'!$D$24-'Ejercicio 3 - TIR'!$C$24)/('Ejercicio 3 - TIR'!$E$24-'Ejercicio 3 - TIR'!$C$24),'Ejercicio 3 - TIR'!$C$24+SQRT(('Ejercicio 3 - TIR'!$E$24-'Ejercicio 3 - TIR'!$C$24)*('Ejercicio 3 - TIR'!$D$24-'Ejercicio 3 - TIR'!$C$24)*T300),'Ejercicio 3 - TIR'!$E$24-SQRT(('Ejercicio 3 - TIR'!$E$24-'Ejercicio 3 - TIR'!$C$24)*('Ejercicio 3 - TIR'!$E$24-'Ejercicio 3 - TIR'!$D$24)*(1-T300)))</f>
        <v>0.197853808430288</v>
      </c>
      <c r="V300" s="16">
        <f ca="1" t="shared" si="2229"/>
        <v>0.43217335133742</v>
      </c>
      <c r="W300" s="18">
        <f ca="1">IF(V300&lt;=('Ejercicio 3 - TIR'!$D$25-'Ejercicio 3 - TIR'!$C$25)/('Ejercicio 3 - TIR'!$E$25-'Ejercicio 3 - TIR'!$C$25),'Ejercicio 3 - TIR'!$C$25+SQRT(('Ejercicio 3 - TIR'!$E$25-'Ejercicio 3 - TIR'!$C$25)*('Ejercicio 3 - TIR'!$D$25-'Ejercicio 3 - TIR'!$C$25)*V300),'Ejercicio 3 - TIR'!$E$25-SQRT(('Ejercicio 3 - TIR'!$E$25-'Ejercicio 3 - TIR'!$C$25)*('Ejercicio 3 - TIR'!$E$25-'Ejercicio 3 - TIR'!$D$25)*(1-V300)))</f>
        <v>0.205419810786415</v>
      </c>
      <c r="X300" s="16">
        <f ca="1" t="shared" si="2229"/>
        <v>0.370791983057337</v>
      </c>
      <c r="Y300" s="18">
        <f ca="1">IF(X300&lt;=('Ejercicio 3 - TIR'!$D$26-'Ejercicio 3 - TIR'!$C$26)/('Ejercicio 3 - TIR'!$E$26-'Ejercicio 3 - TIR'!$C$26),'Ejercicio 3 - TIR'!$C$26+SQRT(('Ejercicio 3 - TIR'!$E$26-'Ejercicio 3 - TIR'!$C$26)*('Ejercicio 3 - TIR'!$D$26-'Ejercicio 3 - TIR'!$C$26)*X300),'Ejercicio 3 - TIR'!$E$26-SQRT(('Ejercicio 3 - TIR'!$E$26-'Ejercicio 3 - TIR'!$C$26)*('Ejercicio 3 - TIR'!$E$26-'Ejercicio 3 - TIR'!$D$26)*(1-X300)))</f>
        <v>0.221710006935235</v>
      </c>
      <c r="Z300" s="16">
        <f ca="1" t="shared" si="1908"/>
        <v>1.15621310429709</v>
      </c>
      <c r="AA300" s="16">
        <f ca="1" t="shared" si="1909"/>
        <v>1.36337301734527</v>
      </c>
      <c r="AB300" s="16">
        <f ca="1" t="shared" si="1910"/>
        <v>1.63312156113812</v>
      </c>
      <c r="AC300" s="16">
        <f ca="1" t="shared" si="1911"/>
        <v>1.96859708321833</v>
      </c>
      <c r="AD300" s="16">
        <f ca="1" t="shared" si="1912"/>
        <v>2.40505475619135</v>
      </c>
      <c r="AE300" s="15">
        <f ca="1" t="shared" si="1913"/>
        <v>5359.36993262978</v>
      </c>
      <c r="AF300" s="15">
        <f ca="1" t="shared" si="1914"/>
        <v>6319.61385748271</v>
      </c>
      <c r="AG300" s="15">
        <f ca="1" t="shared" si="1915"/>
        <v>7569.97352699449</v>
      </c>
      <c r="AH300" s="15">
        <f ca="1" t="shared" si="1916"/>
        <v>9124.99605656787</v>
      </c>
      <c r="AI300" s="15">
        <f ca="1" t="shared" si="1917"/>
        <v>11148.0989955535</v>
      </c>
      <c r="AJ300" s="17">
        <f ca="1" t="shared" si="1918"/>
        <v>43091.5215000249</v>
      </c>
      <c r="AK300" s="17">
        <f ca="1" t="shared" si="1919"/>
        <v>49702.8977971585</v>
      </c>
      <c r="AL300" s="17">
        <f ca="1" t="shared" si="1920"/>
        <v>59045.8891891228</v>
      </c>
      <c r="AM300" s="17">
        <f ca="1" t="shared" si="1921"/>
        <v>75359.352721813</v>
      </c>
      <c r="AN300" s="17">
        <f ca="1" t="shared" si="1922"/>
        <v>96907.2897740895</v>
      </c>
      <c r="AO300" s="17">
        <f ca="1">C300/'Ejercicio 3 - TIR'!$D$7</f>
        <v>15594.2356993847</v>
      </c>
      <c r="AP300" s="17">
        <f ca="1" t="shared" si="1923"/>
        <v>27497.2858006402</v>
      </c>
      <c r="AQ300" s="17">
        <f ca="1" t="shared" si="1924"/>
        <v>34108.6620977737</v>
      </c>
      <c r="AR300" s="17">
        <f ca="1" t="shared" si="1925"/>
        <v>43451.6534897381</v>
      </c>
      <c r="AS300" s="17">
        <f ca="1" t="shared" si="1926"/>
        <v>59765.1170224283</v>
      </c>
      <c r="AT300" s="17">
        <f ca="1" t="shared" si="1927"/>
        <v>81313.0540747048</v>
      </c>
      <c r="AU300" s="17">
        <f ca="1">AP300*'Ejercicio 3 - TIR'!$D$5</f>
        <v>13748.6429003201</v>
      </c>
      <c r="AV300" s="17">
        <f ca="1">AQ300*'Ejercicio 3 - TIR'!$D$5</f>
        <v>17054.3310488869</v>
      </c>
      <c r="AW300" s="17">
        <f ca="1">AR300*'Ejercicio 3 - TIR'!$D$5</f>
        <v>21725.826744869</v>
      </c>
      <c r="AX300" s="17">
        <f ca="1">AS300*'Ejercicio 3 - TIR'!$D$5</f>
        <v>29882.5585112141</v>
      </c>
      <c r="AY300" s="17">
        <f ca="1">AT300*'Ejercicio 3 - TIR'!$D$5</f>
        <v>40656.5270373524</v>
      </c>
      <c r="AZ300" s="17">
        <f ca="1" t="shared" ref="AZ300:BD300" si="2230">AJ300-AU300-AE300</f>
        <v>23983.5086670751</v>
      </c>
      <c r="BA300" s="17">
        <f ca="1" t="shared" si="2230"/>
        <v>26328.9528907889</v>
      </c>
      <c r="BB300" s="17">
        <f ca="1" t="shared" si="2230"/>
        <v>29750.0889172593</v>
      </c>
      <c r="BC300" s="17">
        <f ca="1" t="shared" si="2230"/>
        <v>36351.798154031</v>
      </c>
      <c r="BD300" s="17">
        <f ca="1" t="shared" si="2230"/>
        <v>45102.6637411836</v>
      </c>
      <c r="BE300" s="17">
        <f ca="1" t="shared" ref="BE300:BI300" si="2231">AZ300/Z300</f>
        <v>20743.1558922312</v>
      </c>
      <c r="BF300" s="17">
        <f ca="1" t="shared" si="2231"/>
        <v>19311.6282600752</v>
      </c>
      <c r="BG300" s="17">
        <f ca="1" t="shared" si="2231"/>
        <v>18216.7020662727</v>
      </c>
      <c r="BH300" s="17">
        <f ca="1" t="shared" si="2231"/>
        <v>18465.8396905688</v>
      </c>
      <c r="BI300" s="17">
        <f ca="1" t="shared" si="2231"/>
        <v>18753.2793692433</v>
      </c>
      <c r="BJ300" s="17">
        <f ca="1" t="shared" si="1930"/>
        <v>82512.7840885026</v>
      </c>
      <c r="BK300" s="17">
        <f ca="1" t="shared" si="1931"/>
        <v>37504.9907379742</v>
      </c>
      <c r="BL300" s="17">
        <f ca="1" t="shared" si="1932"/>
        <v>120017.774826477</v>
      </c>
      <c r="BM300" s="17">
        <f ca="1">BK300*'Ejercicio 3 - TIR'!$D$5</f>
        <v>18752.4953689871</v>
      </c>
      <c r="BN300" s="17">
        <f ca="1" t="shared" si="1933"/>
        <v>101265.27945749</v>
      </c>
      <c r="BO300" s="17">
        <f ca="1" t="shared" si="1934"/>
        <v>42105.1866685371</v>
      </c>
      <c r="BP300" s="17">
        <f ca="1" t="shared" si="1935"/>
        <v>-112279.247315768</v>
      </c>
      <c r="BQ300" s="17">
        <f ca="1" t="shared" ref="BQ300:BT300" si="2232">BE300</f>
        <v>20743.1558922312</v>
      </c>
      <c r="BR300" s="17">
        <f ca="1" t="shared" si="2232"/>
        <v>19311.6282600752</v>
      </c>
      <c r="BS300" s="17">
        <f ca="1" t="shared" si="2232"/>
        <v>18216.7020662727</v>
      </c>
      <c r="BT300" s="17">
        <f ca="1" t="shared" si="2232"/>
        <v>18465.8396905688</v>
      </c>
      <c r="BU300" s="17">
        <f ca="1" t="shared" si="1937"/>
        <v>60858.4660377803</v>
      </c>
      <c r="BV300" s="19">
        <f ca="1" t="shared" si="1938"/>
        <v>5.96589763041526</v>
      </c>
    </row>
    <row r="301" ht="15" customHeight="1" spans="1:74">
      <c r="A301" s="15">
        <v>300</v>
      </c>
      <c r="B301" s="16">
        <f ca="1" t="shared" ref="B301:F301" si="2233">RAND()</f>
        <v>0.130752671371752</v>
      </c>
      <c r="C301" s="17">
        <f ca="1">IF(B301&lt;=('Ejercicio 3 - TIR'!$D$13-'Ejercicio 3 - TIR'!$C$13)/('Ejercicio 3 - TIR'!$E$13-'Ejercicio 3 - TIR'!$C$13),'Ejercicio 3 - TIR'!$C$13+SQRT(('Ejercicio 3 - TIR'!$E$13-'Ejercicio 3 - TIR'!$C$13)*('Ejercicio 3 - TIR'!$D$13-'Ejercicio 3 - TIR'!$C$13)*B301),'Ejercicio 3 - TIR'!$E$13-SQRT(('Ejercicio 3 - TIR'!$E$13-'Ejercicio 3 - TIR'!$C$13)*('Ejercicio 3 - TIR'!$E$13-'Ejercicio 3 - TIR'!$D$13)*(1-B301)))</f>
        <v>67231.9477700479</v>
      </c>
      <c r="D301" s="16">
        <f ca="1" t="shared" si="2233"/>
        <v>0.298770898159322</v>
      </c>
      <c r="E301" s="17">
        <f ca="1">IF(D301&lt;=('Ejercicio 3 - TIR'!$D$14-'Ejercicio 3 - TIR'!$C$14)/('Ejercicio 3 - TIR'!$E$14-'Ejercicio 3 - TIR'!$C$14),'Ejercicio 3 - TIR'!$C$14+SQRT(('Ejercicio 3 - TIR'!$E$14-'Ejercicio 3 - TIR'!$C$14)*('Ejercicio 3 - TIR'!$D$14-'Ejercicio 3 - TIR'!$C$14)*D301),'Ejercicio 3 - TIR'!$E$14-SQRT(('Ejercicio 3 - TIR'!$E$14-'Ejercicio 3 - TIR'!$C$14)*('Ejercicio 3 - TIR'!$E$14-'Ejercicio 3 - TIR'!$D$14)*(1-D301)))</f>
        <v>29733.6896140272</v>
      </c>
      <c r="F301" s="16">
        <f ca="1" t="shared" si="2233"/>
        <v>0.0634404991257838</v>
      </c>
      <c r="G301" s="17">
        <f ca="1">IF(F301&lt;=('Ejercicio 3 - TIR'!$D$18-'Ejercicio 3 - TIR'!$C$18)/('Ejercicio 3 - TIR'!$E$18-'Ejercicio 3 - TIR'!$C$18),'Ejercicio 3 - TIR'!$C$18+SQRT(('Ejercicio 3 - TIR'!$E$18-'Ejercicio 3 - TIR'!$C$18)*('Ejercicio 3 - TIR'!$D$18-'Ejercicio 3 - TIR'!$C$18)*F301),'Ejercicio 3 - TIR'!$E$18-SQRT(('Ejercicio 3 - TIR'!$E$18-'Ejercicio 3 - TIR'!$C$18)*('Ejercicio 3 - TIR'!$E$18-'Ejercicio 3 - TIR'!$D$18)*(1-F301)))</f>
        <v>33084.8135873773</v>
      </c>
      <c r="H301" s="16">
        <f ca="1" t="shared" ref="H301:L301" si="2234">RAND()</f>
        <v>0.98005513980738</v>
      </c>
      <c r="I301" s="17">
        <f ca="1">IF(H301&lt;=('Ejercicio 3 - TIR'!$D$18-'Ejercicio 3 - TIR'!$C$18)/('Ejercicio 3 - TIR'!$E$18-'Ejercicio 3 - TIR'!$C$18),'Ejercicio 3 - TIR'!$C$18+SQRT(('Ejercicio 3 - TIR'!$E$18-'Ejercicio 3 - TIR'!$C$18)*('Ejercicio 3 - TIR'!$D$18-'Ejercicio 3 - TIR'!$C$18)*H301),'Ejercicio 3 - TIR'!$E$18-SQRT(('Ejercicio 3 - TIR'!$E$18-'Ejercicio 3 - TIR'!$C$18)*('Ejercicio 3 - TIR'!$E$18-'Ejercicio 3 - TIR'!$D$18)*(1-H301)))</f>
        <v>43776.9445987828</v>
      </c>
      <c r="J301" s="16">
        <f ca="1" t="shared" si="2234"/>
        <v>0.510214360780794</v>
      </c>
      <c r="K301" s="17">
        <f ca="1">IF(J301&lt;=('Ejercicio 3 - TIR'!$D$18-'Ejercicio 3 - TIR'!$C$18)/('Ejercicio 3 - TIR'!$E$18-'Ejercicio 3 - TIR'!$C$18),'Ejercicio 3 - TIR'!$C$18+SQRT(('Ejercicio 3 - TIR'!$E$18-'Ejercicio 3 - TIR'!$C$18)*('Ejercicio 3 - TIR'!$D$18-'Ejercicio 3 - TIR'!$C$18)*J301),'Ejercicio 3 - TIR'!$E$18-SQRT(('Ejercicio 3 - TIR'!$E$18-'Ejercicio 3 - TIR'!$C$18)*('Ejercicio 3 - TIR'!$E$18-'Ejercicio 3 - TIR'!$D$18)*(1-J301)))</f>
        <v>38748.265777691</v>
      </c>
      <c r="L301" s="16">
        <f ca="1" t="shared" si="2234"/>
        <v>0.642987199302309</v>
      </c>
      <c r="M301" s="17">
        <f ca="1">IF(L301&lt;=('Ejercicio 3 - TIR'!$D$18-'Ejercicio 3 - TIR'!$C$18)/('Ejercicio 3 - TIR'!$E$18-'Ejercicio 3 - TIR'!$C$18),'Ejercicio 3 - TIR'!$C$18+SQRT(('Ejercicio 3 - TIR'!$E$18-'Ejercicio 3 - TIR'!$C$18)*('Ejercicio 3 - TIR'!$D$18-'Ejercicio 3 - TIR'!$C$18)*L301),'Ejercicio 3 - TIR'!$E$18-SQRT(('Ejercicio 3 - TIR'!$E$18-'Ejercicio 3 - TIR'!$C$18)*('Ejercicio 3 - TIR'!$E$18-'Ejercicio 3 - TIR'!$D$18)*(1-L301)))</f>
        <v>39820.7983328926</v>
      </c>
      <c r="N301" s="16">
        <f ca="1" t="shared" ref="N301:R301" si="2235">RAND()</f>
        <v>0.0401224188113771</v>
      </c>
      <c r="O301" s="17">
        <f ca="1">IF(N301&lt;=('Ejercicio 3 - TIR'!$D$18-'Ejercicio 3 - TIR'!$C$18)/('Ejercicio 3 - TIR'!$E$18-'Ejercicio 3 - TIR'!$C$18),'Ejercicio 3 - TIR'!$C$18+SQRT(('Ejercicio 3 - TIR'!$E$18-'Ejercicio 3 - TIR'!$C$18)*('Ejercicio 3 - TIR'!$D$18-'Ejercicio 3 - TIR'!$C$18)*N301),'Ejercicio 3 - TIR'!$E$18-SQRT(('Ejercicio 3 - TIR'!$E$18-'Ejercicio 3 - TIR'!$C$18)*('Ejercicio 3 - TIR'!$E$18-'Ejercicio 3 - TIR'!$D$18)*(1-N301)))</f>
        <v>32453.2351745617</v>
      </c>
      <c r="P301" s="16">
        <f ca="1" t="shared" si="2235"/>
        <v>0.762646894472138</v>
      </c>
      <c r="Q301" s="18">
        <f ca="1">IF(P301&lt;=('Ejercicio 3 - TIR'!$D$22-'Ejercicio 3 - TIR'!$C$22)/('Ejercicio 3 - TIR'!$E$22-'Ejercicio 3 - TIR'!$C$22),'Ejercicio 3 - TIR'!$C$22+SQRT(('Ejercicio 3 - TIR'!$E$22-'Ejercicio 3 - TIR'!$C$22)*('Ejercicio 3 - TIR'!$D$22-'Ejercicio 3 - TIR'!$C$22)*P301),'Ejercicio 3 - TIR'!$E$22-SQRT(('Ejercicio 3 - TIR'!$E$22-'Ejercicio 3 - TIR'!$C$22)*('Ejercicio 3 - TIR'!$E$22-'Ejercicio 3 - TIR'!$D$22)*(1-P301)))</f>
        <v>0.159330321967913</v>
      </c>
      <c r="R301" s="16">
        <f ca="1" t="shared" si="2235"/>
        <v>0.960705812128017</v>
      </c>
      <c r="S301" s="18">
        <f ca="1">IF(R301&lt;=('Ejercicio 3 - TIR'!$D$23-'Ejercicio 3 - TIR'!$C$23)/('Ejercicio 3 - TIR'!$E$23-'Ejercicio 3 - TIR'!$C$23),'Ejercicio 3 - TIR'!$C$23+SQRT(('Ejercicio 3 - TIR'!$E$23-'Ejercicio 3 - TIR'!$C$23)*('Ejercicio 3 - TIR'!$D$23-'Ejercicio 3 - TIR'!$C$23)*R301),'Ejercicio 3 - TIR'!$E$23-SQRT(('Ejercicio 3 - TIR'!$E$23-'Ejercicio 3 - TIR'!$C$23)*('Ejercicio 3 - TIR'!$E$23-'Ejercicio 3 - TIR'!$D$23)*(1-R301)))</f>
        <v>0.171589914496893</v>
      </c>
      <c r="T301" s="16">
        <f ca="1" t="shared" ref="T301:X301" si="2236">RAND()</f>
        <v>0.776602232154198</v>
      </c>
      <c r="U301" s="18">
        <f ca="1">IF(T301&lt;=('Ejercicio 3 - TIR'!$D$24-'Ejercicio 3 - TIR'!$C$24)/('Ejercicio 3 - TIR'!$E$24-'Ejercicio 3 - TIR'!$C$24),'Ejercicio 3 - TIR'!$C$24+SQRT(('Ejercicio 3 - TIR'!$E$24-'Ejercicio 3 - TIR'!$C$24)*('Ejercicio 3 - TIR'!$D$24-'Ejercicio 3 - TIR'!$C$24)*T301),'Ejercicio 3 - TIR'!$E$24-SQRT(('Ejercicio 3 - TIR'!$E$24-'Ejercicio 3 - TIR'!$C$24)*('Ejercicio 3 - TIR'!$E$24-'Ejercicio 3 - TIR'!$D$24)*(1-T301)))</f>
        <v>0.19498972711128</v>
      </c>
      <c r="V301" s="16">
        <f ca="1" t="shared" si="2236"/>
        <v>0.112763830923562</v>
      </c>
      <c r="W301" s="18">
        <f ca="1">IF(V301&lt;=('Ejercicio 3 - TIR'!$D$25-'Ejercicio 3 - TIR'!$C$25)/('Ejercicio 3 - TIR'!$E$25-'Ejercicio 3 - TIR'!$C$25),'Ejercicio 3 - TIR'!$C$25+SQRT(('Ejercicio 3 - TIR'!$E$25-'Ejercicio 3 - TIR'!$C$25)*('Ejercicio 3 - TIR'!$D$25-'Ejercicio 3 - TIR'!$C$25)*V301),'Ejercicio 3 - TIR'!$E$25-SQRT(('Ejercicio 3 - TIR'!$E$25-'Ejercicio 3 - TIR'!$C$25)*('Ejercicio 3 - TIR'!$E$25-'Ejercicio 3 - TIR'!$D$25)*(1-V301)))</f>
        <v>0.192564607566215</v>
      </c>
      <c r="X301" s="16">
        <f ca="1" t="shared" si="2236"/>
        <v>0.0675562155704386</v>
      </c>
      <c r="Y301" s="18">
        <f ca="1">IF(X301&lt;=('Ejercicio 3 - TIR'!$D$26-'Ejercicio 3 - TIR'!$C$26)/('Ejercicio 3 - TIR'!$E$26-'Ejercicio 3 - TIR'!$C$26),'Ejercicio 3 - TIR'!$C$26+SQRT(('Ejercicio 3 - TIR'!$E$26-'Ejercicio 3 - TIR'!$C$26)*('Ejercicio 3 - TIR'!$D$26-'Ejercicio 3 - TIR'!$C$26)*X301),'Ejercicio 3 - TIR'!$E$26-SQRT(('Ejercicio 3 - TIR'!$E$26-'Ejercicio 3 - TIR'!$C$26)*('Ejercicio 3 - TIR'!$E$26-'Ejercicio 3 - TIR'!$D$26)*(1-X301)))</f>
        <v>0.20350562038709</v>
      </c>
      <c r="Z301" s="16">
        <f ca="1" t="shared" si="1908"/>
        <v>1.15933032196791</v>
      </c>
      <c r="AA301" s="16">
        <f ca="1" t="shared" si="1909"/>
        <v>1.35825971278804</v>
      </c>
      <c r="AB301" s="16">
        <f ca="1" t="shared" si="1910"/>
        <v>1.62310640353083</v>
      </c>
      <c r="AC301" s="16">
        <f ca="1" t="shared" si="1911"/>
        <v>1.93565925116495</v>
      </c>
      <c r="AD301" s="16">
        <f ca="1" t="shared" si="1912"/>
        <v>2.32957678793129</v>
      </c>
      <c r="AE301" s="15">
        <f ca="1" t="shared" si="1913"/>
        <v>4737.47833949694</v>
      </c>
      <c r="AF301" s="15">
        <f ca="1" t="shared" si="1914"/>
        <v>5550.3818427021</v>
      </c>
      <c r="AG301" s="15">
        <f ca="1" t="shared" si="1915"/>
        <v>6632.64928357399</v>
      </c>
      <c r="AH301" s="15">
        <f ca="1" t="shared" si="1916"/>
        <v>7909.86278998975</v>
      </c>
      <c r="AI301" s="15">
        <f ca="1" t="shared" si="1917"/>
        <v>9519.56432424337</v>
      </c>
      <c r="AJ301" s="17">
        <f ca="1" t="shared" si="1918"/>
        <v>38356.2275885025</v>
      </c>
      <c r="AK301" s="17">
        <f ca="1" t="shared" si="1919"/>
        <v>59460.4601974808</v>
      </c>
      <c r="AL301" s="17">
        <f ca="1" t="shared" si="1920"/>
        <v>62892.5583094847</v>
      </c>
      <c r="AM301" s="17">
        <f ca="1" t="shared" si="1921"/>
        <v>77079.4966818375</v>
      </c>
      <c r="AN301" s="17">
        <f ca="1" t="shared" si="1922"/>
        <v>75602.303355934</v>
      </c>
      <c r="AO301" s="17">
        <f ca="1">C301/'Ejercicio 3 - TIR'!$D$7</f>
        <v>13446.3895540096</v>
      </c>
      <c r="AP301" s="17">
        <f ca="1" t="shared" si="1923"/>
        <v>24909.8380344929</v>
      </c>
      <c r="AQ301" s="17">
        <f ca="1" t="shared" si="1924"/>
        <v>46014.0706434712</v>
      </c>
      <c r="AR301" s="17">
        <f ca="1" t="shared" si="1925"/>
        <v>49446.1687554751</v>
      </c>
      <c r="AS301" s="17">
        <f ca="1" t="shared" si="1926"/>
        <v>63633.1071278279</v>
      </c>
      <c r="AT301" s="17">
        <f ca="1" t="shared" si="1927"/>
        <v>62155.9138019244</v>
      </c>
      <c r="AU301" s="17">
        <f ca="1">AP301*'Ejercicio 3 - TIR'!$D$5</f>
        <v>12454.9190172465</v>
      </c>
      <c r="AV301" s="17">
        <f ca="1">AQ301*'Ejercicio 3 - TIR'!$D$5</f>
        <v>23007.0353217356</v>
      </c>
      <c r="AW301" s="17">
        <f ca="1">AR301*'Ejercicio 3 - TIR'!$D$5</f>
        <v>24723.0843777375</v>
      </c>
      <c r="AX301" s="17">
        <f ca="1">AS301*'Ejercicio 3 - TIR'!$D$5</f>
        <v>31816.553563914</v>
      </c>
      <c r="AY301" s="17">
        <f ca="1">AT301*'Ejercicio 3 - TIR'!$D$5</f>
        <v>31077.9569009622</v>
      </c>
      <c r="AZ301" s="17">
        <f ca="1" t="shared" ref="AZ301:BD301" si="2237">AJ301-AU301-AE301</f>
        <v>21163.8302317591</v>
      </c>
      <c r="BA301" s="17">
        <f ca="1" t="shared" si="2237"/>
        <v>30903.0430330431</v>
      </c>
      <c r="BB301" s="17">
        <f ca="1" t="shared" si="2237"/>
        <v>31536.8246481731</v>
      </c>
      <c r="BC301" s="17">
        <f ca="1" t="shared" si="2237"/>
        <v>37353.0803279338</v>
      </c>
      <c r="BD301" s="17">
        <f ca="1" t="shared" si="2237"/>
        <v>35004.7821307284</v>
      </c>
      <c r="BE301" s="17">
        <f ca="1" t="shared" ref="BE301:BI301" si="2238">AZ301/Z301</f>
        <v>18255.2201307341</v>
      </c>
      <c r="BF301" s="17">
        <f ca="1" t="shared" si="2238"/>
        <v>22751.9396637405</v>
      </c>
      <c r="BG301" s="17">
        <f ca="1" t="shared" si="2238"/>
        <v>19429.9181985663</v>
      </c>
      <c r="BH301" s="17">
        <f ca="1" t="shared" si="2238"/>
        <v>19297.3429106664</v>
      </c>
      <c r="BI301" s="17">
        <f ca="1" t="shared" si="2238"/>
        <v>15026.2409516079</v>
      </c>
      <c r="BJ301" s="17">
        <f ca="1" t="shared" si="1930"/>
        <v>69266.9131443914</v>
      </c>
      <c r="BK301" s="17">
        <f ca="1" t="shared" si="1931"/>
        <v>31324.3969865024</v>
      </c>
      <c r="BL301" s="17">
        <f ca="1" t="shared" si="1932"/>
        <v>100591.310130894</v>
      </c>
      <c r="BM301" s="17">
        <f ca="1">BK301*'Ejercicio 3 - TIR'!$D$5</f>
        <v>15662.1984932512</v>
      </c>
      <c r="BN301" s="17">
        <f ca="1" t="shared" si="1933"/>
        <v>84929.1116376426</v>
      </c>
      <c r="BO301" s="17">
        <f ca="1" t="shared" si="1934"/>
        <v>36456.884391032</v>
      </c>
      <c r="BP301" s="17">
        <f ca="1" t="shared" si="1935"/>
        <v>-96965.6373840751</v>
      </c>
      <c r="BQ301" s="17">
        <f ca="1" t="shared" ref="BQ301:BT301" si="2239">BE301</f>
        <v>18255.2201307341</v>
      </c>
      <c r="BR301" s="17">
        <f ca="1" t="shared" si="2239"/>
        <v>22751.9396637405</v>
      </c>
      <c r="BS301" s="17">
        <f ca="1" t="shared" si="2239"/>
        <v>19429.9181985663</v>
      </c>
      <c r="BT301" s="17">
        <f ca="1" t="shared" si="2239"/>
        <v>19297.3429106664</v>
      </c>
      <c r="BU301" s="17">
        <f ca="1" t="shared" si="1937"/>
        <v>51483.1253426399</v>
      </c>
      <c r="BV301" s="19">
        <f ca="1" t="shared" si="1938"/>
        <v>9.3640865585241</v>
      </c>
    </row>
    <row r="302" ht="15" customHeight="1" spans="1:74">
      <c r="A302" s="15">
        <v>301</v>
      </c>
      <c r="B302" s="16">
        <f ca="1" t="shared" ref="B302:F302" si="2240">RAND()</f>
        <v>0.13422282736277</v>
      </c>
      <c r="C302" s="17">
        <f ca="1">IF(B302&lt;=('Ejercicio 3 - TIR'!$D$13-'Ejercicio 3 - TIR'!$C$13)/('Ejercicio 3 - TIR'!$E$13-'Ejercicio 3 - TIR'!$C$13),'Ejercicio 3 - TIR'!$C$13+SQRT(('Ejercicio 3 - TIR'!$E$13-'Ejercicio 3 - TIR'!$C$13)*('Ejercicio 3 - TIR'!$D$13-'Ejercicio 3 - TIR'!$C$13)*B302),'Ejercicio 3 - TIR'!$E$13-SQRT(('Ejercicio 3 - TIR'!$E$13-'Ejercicio 3 - TIR'!$C$13)*('Ejercicio 3 - TIR'!$E$13-'Ejercicio 3 - TIR'!$D$13)*(1-B302)))</f>
        <v>67327.2867382891</v>
      </c>
      <c r="D302" s="16">
        <f ca="1" t="shared" si="2240"/>
        <v>0.341106035491135</v>
      </c>
      <c r="E302" s="17">
        <f ca="1">IF(D302&lt;=('Ejercicio 3 - TIR'!$D$14-'Ejercicio 3 - TIR'!$C$14)/('Ejercicio 3 - TIR'!$E$14-'Ejercicio 3 - TIR'!$C$14),'Ejercicio 3 - TIR'!$C$14+SQRT(('Ejercicio 3 - TIR'!$E$14-'Ejercicio 3 - TIR'!$C$14)*('Ejercicio 3 - TIR'!$D$14-'Ejercicio 3 - TIR'!$C$14)*D302),'Ejercicio 3 - TIR'!$E$14-SQRT(('Ejercicio 3 - TIR'!$E$14-'Ejercicio 3 - TIR'!$C$14)*('Ejercicio 3 - TIR'!$E$14-'Ejercicio 3 - TIR'!$D$14)*(1-D302)))</f>
        <v>30058.466180899</v>
      </c>
      <c r="F302" s="16">
        <f ca="1" t="shared" si="2240"/>
        <v>0.0764781827262548</v>
      </c>
      <c r="G302" s="17">
        <f ca="1">IF(F302&lt;=('Ejercicio 3 - TIR'!$D$18-'Ejercicio 3 - TIR'!$C$18)/('Ejercicio 3 - TIR'!$E$18-'Ejercicio 3 - TIR'!$C$18),'Ejercicio 3 - TIR'!$C$18+SQRT(('Ejercicio 3 - TIR'!$E$18-'Ejercicio 3 - TIR'!$C$18)*('Ejercicio 3 - TIR'!$D$18-'Ejercicio 3 - TIR'!$C$18)*F302),'Ejercicio 3 - TIR'!$E$18-SQRT(('Ejercicio 3 - TIR'!$E$18-'Ejercicio 3 - TIR'!$C$18)*('Ejercicio 3 - TIR'!$E$18-'Ejercicio 3 - TIR'!$D$18)*(1-F302)))</f>
        <v>33386.9938601861</v>
      </c>
      <c r="H302" s="16">
        <f ca="1" t="shared" ref="H302:L302" si="2241">RAND()</f>
        <v>0.782210486917557</v>
      </c>
      <c r="I302" s="17">
        <f ca="1">IF(H302&lt;=('Ejercicio 3 - TIR'!$D$18-'Ejercicio 3 - TIR'!$C$18)/('Ejercicio 3 - TIR'!$E$18-'Ejercicio 3 - TIR'!$C$18),'Ejercicio 3 - TIR'!$C$18+SQRT(('Ejercicio 3 - TIR'!$E$18-'Ejercicio 3 - TIR'!$C$18)*('Ejercicio 3 - TIR'!$D$18-'Ejercicio 3 - TIR'!$C$18)*H302),'Ejercicio 3 - TIR'!$E$18-SQRT(('Ejercicio 3 - TIR'!$E$18-'Ejercicio 3 - TIR'!$C$18)*('Ejercicio 3 - TIR'!$E$18-'Ejercicio 3 - TIR'!$D$18)*(1-H302)))</f>
        <v>40958.4392270828</v>
      </c>
      <c r="J302" s="16">
        <f ca="1" t="shared" si="2241"/>
        <v>0.779079645022029</v>
      </c>
      <c r="K302" s="17">
        <f ca="1">IF(J302&lt;=('Ejercicio 3 - TIR'!$D$18-'Ejercicio 3 - TIR'!$C$18)/('Ejercicio 3 - TIR'!$E$18-'Ejercicio 3 - TIR'!$C$18),'Ejercicio 3 - TIR'!$C$18+SQRT(('Ejercicio 3 - TIR'!$E$18-'Ejercicio 3 - TIR'!$C$18)*('Ejercicio 3 - TIR'!$D$18-'Ejercicio 3 - TIR'!$C$18)*J302),'Ejercicio 3 - TIR'!$E$18-SQRT(('Ejercicio 3 - TIR'!$E$18-'Ejercicio 3 - TIR'!$C$18)*('Ejercicio 3 - TIR'!$E$18-'Ejercicio 3 - TIR'!$D$18)*(1-J302)))</f>
        <v>40929.4930753839</v>
      </c>
      <c r="L302" s="16">
        <f ca="1" t="shared" si="2241"/>
        <v>0.798563392318655</v>
      </c>
      <c r="M302" s="17">
        <f ca="1">IF(L302&lt;=('Ejercicio 3 - TIR'!$D$18-'Ejercicio 3 - TIR'!$C$18)/('Ejercicio 3 - TIR'!$E$18-'Ejercicio 3 - TIR'!$C$18),'Ejercicio 3 - TIR'!$C$18+SQRT(('Ejercicio 3 - TIR'!$E$18-'Ejercicio 3 - TIR'!$C$18)*('Ejercicio 3 - TIR'!$D$18-'Ejercicio 3 - TIR'!$C$18)*L302),'Ejercicio 3 - TIR'!$E$18-SQRT(('Ejercicio 3 - TIR'!$E$18-'Ejercicio 3 - TIR'!$C$18)*('Ejercicio 3 - TIR'!$E$18-'Ejercicio 3 - TIR'!$D$18)*(1-L302)))</f>
        <v>41113.131649245</v>
      </c>
      <c r="N302" s="16">
        <f ca="1" t="shared" ref="N302:R302" si="2242">RAND()</f>
        <v>0.0646808341446385</v>
      </c>
      <c r="O302" s="17">
        <f ca="1">IF(N302&lt;=('Ejercicio 3 - TIR'!$D$18-'Ejercicio 3 - TIR'!$C$18)/('Ejercicio 3 - TIR'!$E$18-'Ejercicio 3 - TIR'!$C$18),'Ejercicio 3 - TIR'!$C$18+SQRT(('Ejercicio 3 - TIR'!$E$18-'Ejercicio 3 - TIR'!$C$18)*('Ejercicio 3 - TIR'!$D$18-'Ejercicio 3 - TIR'!$C$18)*N302),'Ejercicio 3 - TIR'!$E$18-SQRT(('Ejercicio 3 - TIR'!$E$18-'Ejercicio 3 - TIR'!$C$18)*('Ejercicio 3 - TIR'!$E$18-'Ejercicio 3 - TIR'!$D$18)*(1-N302)))</f>
        <v>33114.8234495226</v>
      </c>
      <c r="P302" s="16">
        <f ca="1" t="shared" si="2242"/>
        <v>0.842113608349776</v>
      </c>
      <c r="Q302" s="18">
        <f ca="1">IF(P302&lt;=('Ejercicio 3 - TIR'!$D$22-'Ejercicio 3 - TIR'!$C$22)/('Ejercicio 3 - TIR'!$E$22-'Ejercicio 3 - TIR'!$C$22),'Ejercicio 3 - TIR'!$C$22+SQRT(('Ejercicio 3 - TIR'!$E$22-'Ejercicio 3 - TIR'!$C$22)*('Ejercicio 3 - TIR'!$D$22-'Ejercicio 3 - TIR'!$C$22)*P302),'Ejercicio 3 - TIR'!$E$22-SQRT(('Ejercicio 3 - TIR'!$E$22-'Ejercicio 3 - TIR'!$C$22)*('Ejercicio 3 - TIR'!$E$22-'Ejercicio 3 - TIR'!$D$22)*(1-P302)))</f>
        <v>0.16314190090875</v>
      </c>
      <c r="R302" s="16">
        <f ca="1" t="shared" si="2242"/>
        <v>0.444049131785854</v>
      </c>
      <c r="S302" s="18">
        <f ca="1">IF(R302&lt;=('Ejercicio 3 - TIR'!$D$23-'Ejercicio 3 - TIR'!$C$23)/('Ejercicio 3 - TIR'!$E$23-'Ejercicio 3 - TIR'!$C$23),'Ejercicio 3 - TIR'!$C$23+SQRT(('Ejercicio 3 - TIR'!$E$23-'Ejercicio 3 - TIR'!$C$23)*('Ejercicio 3 - TIR'!$D$23-'Ejercicio 3 - TIR'!$C$23)*R302),'Ejercicio 3 - TIR'!$E$23-SQRT(('Ejercicio 3 - TIR'!$E$23-'Ejercicio 3 - TIR'!$C$23)*('Ejercicio 3 - TIR'!$E$23-'Ejercicio 3 - TIR'!$D$23)*(1-R302)))</f>
        <v>0.148271689677388</v>
      </c>
      <c r="T302" s="16">
        <f ca="1" t="shared" ref="T302:X302" si="2243">RAND()</f>
        <v>0.599970783344339</v>
      </c>
      <c r="U302" s="18">
        <f ca="1">IF(T302&lt;=('Ejercicio 3 - TIR'!$D$24-'Ejercicio 3 - TIR'!$C$24)/('Ejercicio 3 - TIR'!$E$24-'Ejercicio 3 - TIR'!$C$24),'Ejercicio 3 - TIR'!$C$24+SQRT(('Ejercicio 3 - TIR'!$E$24-'Ejercicio 3 - TIR'!$C$24)*('Ejercicio 3 - TIR'!$D$24-'Ejercicio 3 - TIR'!$C$24)*T302),'Ejercicio 3 - TIR'!$E$24-SQRT(('Ejercicio 3 - TIR'!$E$24-'Ejercicio 3 - TIR'!$C$24)*('Ejercicio 3 - TIR'!$E$24-'Ejercicio 3 - TIR'!$D$24)*(1-T302)))</f>
        <v>0.186532376740559</v>
      </c>
      <c r="V302" s="16">
        <f ca="1" t="shared" si="2243"/>
        <v>0.359474853322963</v>
      </c>
      <c r="W302" s="18">
        <f ca="1">IF(V302&lt;=('Ejercicio 3 - TIR'!$D$25-'Ejercicio 3 - TIR'!$C$25)/('Ejercicio 3 - TIR'!$E$25-'Ejercicio 3 - TIR'!$C$25),'Ejercicio 3 - TIR'!$C$25+SQRT(('Ejercicio 3 - TIR'!$E$25-'Ejercicio 3 - TIR'!$C$25)*('Ejercicio 3 - TIR'!$D$25-'Ejercicio 3 - TIR'!$C$25)*V302),'Ejercicio 3 - TIR'!$E$25-SQRT(('Ejercicio 3 - TIR'!$E$25-'Ejercicio 3 - TIR'!$C$25)*('Ejercicio 3 - TIR'!$E$25-'Ejercicio 3 - TIR'!$D$25)*(1-V302)))</f>
        <v>0.202651948156554</v>
      </c>
      <c r="X302" s="16">
        <f ca="1" t="shared" si="2243"/>
        <v>0.817772827361211</v>
      </c>
      <c r="Y302" s="18">
        <f ca="1">IF(X302&lt;=('Ejercicio 3 - TIR'!$D$26-'Ejercicio 3 - TIR'!$C$26)/('Ejercicio 3 - TIR'!$E$26-'Ejercicio 3 - TIR'!$C$26),'Ejercicio 3 - TIR'!$C$26+SQRT(('Ejercicio 3 - TIR'!$E$26-'Ejercicio 3 - TIR'!$C$26)*('Ejercicio 3 - TIR'!$D$26-'Ejercicio 3 - TIR'!$C$26)*X302),'Ejercicio 3 - TIR'!$E$26-SQRT(('Ejercicio 3 - TIR'!$E$26-'Ejercicio 3 - TIR'!$C$26)*('Ejercicio 3 - TIR'!$E$26-'Ejercicio 3 - TIR'!$D$26)*(1-X302)))</f>
        <v>0.248630799623684</v>
      </c>
      <c r="Z302" s="16">
        <f ca="1" t="shared" si="1908"/>
        <v>1.16314190090875</v>
      </c>
      <c r="AA302" s="16">
        <f ca="1" t="shared" si="1909"/>
        <v>1.33560291589106</v>
      </c>
      <c r="AB302" s="16">
        <f ca="1" t="shared" si="1910"/>
        <v>1.58473610217384</v>
      </c>
      <c r="AC302" s="16">
        <f ca="1" t="shared" si="1911"/>
        <v>1.90588596059339</v>
      </c>
      <c r="AD302" s="16">
        <f ca="1" t="shared" si="1912"/>
        <v>2.37974791096728</v>
      </c>
      <c r="AE302" s="15">
        <f ca="1" t="shared" si="1913"/>
        <v>4903.79531115323</v>
      </c>
      <c r="AF302" s="15">
        <f ca="1" t="shared" si="1914"/>
        <v>5630.88932776997</v>
      </c>
      <c r="AG302" s="15">
        <f ca="1" t="shared" si="1915"/>
        <v>6681.23249724196</v>
      </c>
      <c r="AH302" s="15">
        <f ca="1" t="shared" si="1916"/>
        <v>8035.19727889492</v>
      </c>
      <c r="AI302" s="15">
        <f ca="1" t="shared" si="1917"/>
        <v>10032.9948034806</v>
      </c>
      <c r="AJ302" s="17">
        <f ca="1" t="shared" si="1918"/>
        <v>38833.8115041656</v>
      </c>
      <c r="AK302" s="17">
        <f ca="1" t="shared" si="1919"/>
        <v>54704.2108620385</v>
      </c>
      <c r="AL302" s="17">
        <f ca="1" t="shared" si="1920"/>
        <v>64862.445320235</v>
      </c>
      <c r="AM302" s="17">
        <f ca="1" t="shared" si="1921"/>
        <v>78356.9404063239</v>
      </c>
      <c r="AN302" s="17">
        <f ca="1" t="shared" si="1922"/>
        <v>78804.9319260517</v>
      </c>
      <c r="AO302" s="17">
        <f ca="1">C302/'Ejercicio 3 - TIR'!$D$7</f>
        <v>13465.4573476578</v>
      </c>
      <c r="AP302" s="17">
        <f ca="1" t="shared" si="1923"/>
        <v>25368.3541565078</v>
      </c>
      <c r="AQ302" s="17">
        <f ca="1" t="shared" si="1924"/>
        <v>41238.7535143807</v>
      </c>
      <c r="AR302" s="17">
        <f ca="1" t="shared" si="1925"/>
        <v>51396.9879725772</v>
      </c>
      <c r="AS302" s="17">
        <f ca="1" t="shared" si="1926"/>
        <v>64891.4830586661</v>
      </c>
      <c r="AT302" s="17">
        <f ca="1" t="shared" si="1927"/>
        <v>65339.4745783939</v>
      </c>
      <c r="AU302" s="17">
        <f ca="1">AP302*'Ejercicio 3 - TIR'!$D$5</f>
        <v>12684.1770782539</v>
      </c>
      <c r="AV302" s="17">
        <f ca="1">AQ302*'Ejercicio 3 - TIR'!$D$5</f>
        <v>20619.3767571903</v>
      </c>
      <c r="AW302" s="17">
        <f ca="1">AR302*'Ejercicio 3 - TIR'!$D$5</f>
        <v>25698.4939862886</v>
      </c>
      <c r="AX302" s="17">
        <f ca="1">AS302*'Ejercicio 3 - TIR'!$D$5</f>
        <v>32445.7415293331</v>
      </c>
      <c r="AY302" s="17">
        <f ca="1">AT302*'Ejercicio 3 - TIR'!$D$5</f>
        <v>32669.737289197</v>
      </c>
      <c r="AZ302" s="17">
        <f ca="1" t="shared" ref="AZ302:BD302" si="2244">AJ302-AU302-AE302</f>
        <v>21245.8391147585</v>
      </c>
      <c r="BA302" s="17">
        <f ca="1" t="shared" si="2244"/>
        <v>28453.9447770782</v>
      </c>
      <c r="BB302" s="17">
        <f ca="1" t="shared" si="2244"/>
        <v>32482.7188367045</v>
      </c>
      <c r="BC302" s="17">
        <f ca="1" t="shared" si="2244"/>
        <v>37876.001598096</v>
      </c>
      <c r="BD302" s="17">
        <f ca="1" t="shared" si="2244"/>
        <v>36102.1998333742</v>
      </c>
      <c r="BE302" s="17">
        <f ca="1" t="shared" ref="BE302:BI302" si="2245">AZ302/Z302</f>
        <v>18265.9047001568</v>
      </c>
      <c r="BF302" s="17">
        <f ca="1" t="shared" si="2245"/>
        <v>21304.1948610114</v>
      </c>
      <c r="BG302" s="17">
        <f ca="1" t="shared" si="2245"/>
        <v>20497.2416493489</v>
      </c>
      <c r="BH302" s="17">
        <f ca="1" t="shared" si="2245"/>
        <v>19873.1730970427</v>
      </c>
      <c r="BI302" s="17">
        <f ca="1" t="shared" si="2245"/>
        <v>15170.5983927936</v>
      </c>
      <c r="BJ302" s="17">
        <f ca="1" t="shared" si="1930"/>
        <v>71531.572100875</v>
      </c>
      <c r="BK302" s="17">
        <f ca="1" t="shared" si="1931"/>
        <v>32044.3939933078</v>
      </c>
      <c r="BL302" s="17">
        <f ca="1" t="shared" si="1932"/>
        <v>103575.966094183</v>
      </c>
      <c r="BM302" s="17">
        <f ca="1">BK302*'Ejercicio 3 - TIR'!$D$5</f>
        <v>16022.1969966539</v>
      </c>
      <c r="BN302" s="17">
        <f ca="1" t="shared" si="1933"/>
        <v>87553.7690975289</v>
      </c>
      <c r="BO302" s="17">
        <f ca="1" t="shared" si="1934"/>
        <v>36791.1948547279</v>
      </c>
      <c r="BP302" s="17">
        <f ca="1" t="shared" si="1935"/>
        <v>-97385.7529191881</v>
      </c>
      <c r="BQ302" s="17">
        <f ca="1" t="shared" ref="BQ302:BT302" si="2246">BE302</f>
        <v>18265.9047001568</v>
      </c>
      <c r="BR302" s="17">
        <f ca="1" t="shared" si="2246"/>
        <v>21304.1948610114</v>
      </c>
      <c r="BS302" s="17">
        <f ca="1" t="shared" si="2246"/>
        <v>20497.2416493489</v>
      </c>
      <c r="BT302" s="17">
        <f ca="1" t="shared" si="2246"/>
        <v>19873.1730970427</v>
      </c>
      <c r="BU302" s="17">
        <f ca="1" t="shared" si="1937"/>
        <v>51961.7932475215</v>
      </c>
      <c r="BV302" s="19">
        <f ca="1" t="shared" si="1938"/>
        <v>9.33128748110468</v>
      </c>
    </row>
    <row r="303" ht="15" customHeight="1" spans="1:74">
      <c r="A303" s="15">
        <v>302</v>
      </c>
      <c r="B303" s="16">
        <f ca="1" t="shared" ref="B303:F303" si="2247">RAND()</f>
        <v>0.0264408481063052</v>
      </c>
      <c r="C303" s="17">
        <f ca="1">IF(B303&lt;=('Ejercicio 3 - TIR'!$D$13-'Ejercicio 3 - TIR'!$C$13)/('Ejercicio 3 - TIR'!$E$13-'Ejercicio 3 - TIR'!$C$13),'Ejercicio 3 - TIR'!$C$13+SQRT(('Ejercicio 3 - TIR'!$E$13-'Ejercicio 3 - TIR'!$C$13)*('Ejercicio 3 - TIR'!$D$13-'Ejercicio 3 - TIR'!$C$13)*B303),'Ejercicio 3 - TIR'!$E$13-SQRT(('Ejercicio 3 - TIR'!$E$13-'Ejercicio 3 - TIR'!$C$13)*('Ejercicio 3 - TIR'!$E$13-'Ejercicio 3 - TIR'!$D$13)*(1-B303)))</f>
        <v>63252.1284172865</v>
      </c>
      <c r="D303" s="16">
        <f ca="1" t="shared" si="2247"/>
        <v>0.569904855079285</v>
      </c>
      <c r="E303" s="17">
        <f ca="1">IF(D303&lt;=('Ejercicio 3 - TIR'!$D$14-'Ejercicio 3 - TIR'!$C$14)/('Ejercicio 3 - TIR'!$E$14-'Ejercicio 3 - TIR'!$C$14),'Ejercicio 3 - TIR'!$C$14+SQRT(('Ejercicio 3 - TIR'!$E$14-'Ejercicio 3 - TIR'!$C$14)*('Ejercicio 3 - TIR'!$D$14-'Ejercicio 3 - TIR'!$C$14)*D303),'Ejercicio 3 - TIR'!$E$14-SQRT(('Ejercicio 3 - TIR'!$E$14-'Ejercicio 3 - TIR'!$C$14)*('Ejercicio 3 - TIR'!$E$14-'Ejercicio 3 - TIR'!$D$14)*(1-D303)))</f>
        <v>31967.9223274356</v>
      </c>
      <c r="F303" s="16">
        <f ca="1" t="shared" si="2247"/>
        <v>0.158841601702791</v>
      </c>
      <c r="G303" s="17">
        <f ca="1">IF(F303&lt;=('Ejercicio 3 - TIR'!$D$18-'Ejercicio 3 - TIR'!$C$18)/('Ejercicio 3 - TIR'!$E$18-'Ejercicio 3 - TIR'!$C$18),'Ejercicio 3 - TIR'!$C$18+SQRT(('Ejercicio 3 - TIR'!$E$18-'Ejercicio 3 - TIR'!$C$18)*('Ejercicio 3 - TIR'!$D$18-'Ejercicio 3 - TIR'!$C$18)*F303),'Ejercicio 3 - TIR'!$E$18-SQRT(('Ejercicio 3 - TIR'!$E$18-'Ejercicio 3 - TIR'!$C$18)*('Ejercicio 3 - TIR'!$E$18-'Ejercicio 3 - TIR'!$D$18)*(1-F303)))</f>
        <v>34881.2129901715</v>
      </c>
      <c r="H303" s="16">
        <f ca="1" t="shared" ref="H303:L303" si="2248">RAND()</f>
        <v>0.71626499897691</v>
      </c>
      <c r="I303" s="17">
        <f ca="1">IF(H303&lt;=('Ejercicio 3 - TIR'!$D$18-'Ejercicio 3 - TIR'!$C$18)/('Ejercicio 3 - TIR'!$E$18-'Ejercicio 3 - TIR'!$C$18),'Ejercicio 3 - TIR'!$C$18+SQRT(('Ejercicio 3 - TIR'!$E$18-'Ejercicio 3 - TIR'!$C$18)*('Ejercicio 3 - TIR'!$D$18-'Ejercicio 3 - TIR'!$C$18)*H303),'Ejercicio 3 - TIR'!$E$18-SQRT(('Ejercicio 3 - TIR'!$E$18-'Ejercicio 3 - TIR'!$C$18)*('Ejercicio 3 - TIR'!$E$18-'Ejercicio 3 - TIR'!$D$18)*(1-H303)))</f>
        <v>40386.9614052415</v>
      </c>
      <c r="J303" s="16">
        <f ca="1" t="shared" si="2248"/>
        <v>0.716532548430787</v>
      </c>
      <c r="K303" s="17">
        <f ca="1">IF(J303&lt;=('Ejercicio 3 - TIR'!$D$18-'Ejercicio 3 - TIR'!$C$18)/('Ejercicio 3 - TIR'!$E$18-'Ejercicio 3 - TIR'!$C$18),'Ejercicio 3 - TIR'!$C$18+SQRT(('Ejercicio 3 - TIR'!$E$18-'Ejercicio 3 - TIR'!$C$18)*('Ejercicio 3 - TIR'!$D$18-'Ejercicio 3 - TIR'!$C$18)*J303),'Ejercicio 3 - TIR'!$E$18-SQRT(('Ejercicio 3 - TIR'!$E$18-'Ejercicio 3 - TIR'!$C$18)*('Ejercicio 3 - TIR'!$E$18-'Ejercicio 3 - TIR'!$D$18)*(1-J303)))</f>
        <v>40389.1368630493</v>
      </c>
      <c r="L303" s="16">
        <f ca="1" t="shared" si="2248"/>
        <v>0.205681197197455</v>
      </c>
      <c r="M303" s="17">
        <f ca="1">IF(L303&lt;=('Ejercicio 3 - TIR'!$D$18-'Ejercicio 3 - TIR'!$C$18)/('Ejercicio 3 - TIR'!$E$18-'Ejercicio 3 - TIR'!$C$18),'Ejercicio 3 - TIR'!$C$18+SQRT(('Ejercicio 3 - TIR'!$E$18-'Ejercicio 3 - TIR'!$C$18)*('Ejercicio 3 - TIR'!$D$18-'Ejercicio 3 - TIR'!$C$18)*L303),'Ejercicio 3 - TIR'!$E$18-SQRT(('Ejercicio 3 - TIR'!$E$18-'Ejercicio 3 - TIR'!$C$18)*('Ejercicio 3 - TIR'!$E$18-'Ejercicio 3 - TIR'!$D$18)*(1-L303)))</f>
        <v>35554.4738346326</v>
      </c>
      <c r="N303" s="16">
        <f ca="1" t="shared" ref="N303:R303" si="2249">RAND()</f>
        <v>0.0818314561113529</v>
      </c>
      <c r="O303" s="17">
        <f ca="1">IF(N303&lt;=('Ejercicio 3 - TIR'!$D$18-'Ejercicio 3 - TIR'!$C$18)/('Ejercicio 3 - TIR'!$E$18-'Ejercicio 3 - TIR'!$C$18),'Ejercicio 3 - TIR'!$C$18+SQRT(('Ejercicio 3 - TIR'!$E$18-'Ejercicio 3 - TIR'!$C$18)*('Ejercicio 3 - TIR'!$D$18-'Ejercicio 3 - TIR'!$C$18)*N303),'Ejercicio 3 - TIR'!$E$18-SQRT(('Ejercicio 3 - TIR'!$E$18-'Ejercicio 3 - TIR'!$C$18)*('Ejercicio 3 - TIR'!$E$18-'Ejercicio 3 - TIR'!$D$18)*(1-N303)))</f>
        <v>33503.5294228396</v>
      </c>
      <c r="P303" s="16">
        <f ca="1" t="shared" si="2249"/>
        <v>0.138724373922068</v>
      </c>
      <c r="Q303" s="18">
        <f ca="1">IF(P303&lt;=('Ejercicio 3 - TIR'!$D$22-'Ejercicio 3 - TIR'!$C$22)/('Ejercicio 3 - TIR'!$E$22-'Ejercicio 3 - TIR'!$C$22),'Ejercicio 3 - TIR'!$C$22+SQRT(('Ejercicio 3 - TIR'!$E$22-'Ejercicio 3 - TIR'!$C$22)*('Ejercicio 3 - TIR'!$D$22-'Ejercicio 3 - TIR'!$C$22)*P303),'Ejercicio 3 - TIR'!$E$22-SQRT(('Ejercicio 3 - TIR'!$E$22-'Ejercicio 3 - TIR'!$C$22)*('Ejercicio 3 - TIR'!$E$22-'Ejercicio 3 - TIR'!$D$22)*(1-P303)))</f>
        <v>0.135802021170082</v>
      </c>
      <c r="R303" s="16">
        <f ca="1" t="shared" si="2249"/>
        <v>0.562146298808719</v>
      </c>
      <c r="S303" s="18">
        <f ca="1">IF(R303&lt;=('Ejercicio 3 - TIR'!$D$23-'Ejercicio 3 - TIR'!$C$23)/('Ejercicio 3 - TIR'!$E$23-'Ejercicio 3 - TIR'!$C$23),'Ejercicio 3 - TIR'!$C$23+SQRT(('Ejercicio 3 - TIR'!$E$23-'Ejercicio 3 - TIR'!$C$23)*('Ejercicio 3 - TIR'!$D$23-'Ejercicio 3 - TIR'!$C$23)*R303),'Ejercicio 3 - TIR'!$E$23-SQRT(('Ejercicio 3 - TIR'!$E$23-'Ejercicio 3 - TIR'!$C$23)*('Ejercicio 3 - TIR'!$E$23-'Ejercicio 3 - TIR'!$D$23)*(1-R303)))</f>
        <v>0.151926228216638</v>
      </c>
      <c r="T303" s="16">
        <f ca="1" t="shared" ref="T303:X303" si="2250">RAND()</f>
        <v>0.062999764659218</v>
      </c>
      <c r="U303" s="18">
        <f ca="1">IF(T303&lt;=('Ejercicio 3 - TIR'!$D$24-'Ejercicio 3 - TIR'!$C$24)/('Ejercicio 3 - TIR'!$E$24-'Ejercicio 3 - TIR'!$C$24),'Ejercicio 3 - TIR'!$C$24+SQRT(('Ejercicio 3 - TIR'!$E$24-'Ejercicio 3 - TIR'!$C$24)*('Ejercicio 3 - TIR'!$D$24-'Ejercicio 3 - TIR'!$C$24)*T303),'Ejercicio 3 - TIR'!$E$24-SQRT(('Ejercicio 3 - TIR'!$E$24-'Ejercicio 3 - TIR'!$C$24)*('Ejercicio 3 - TIR'!$E$24-'Ejercicio 3 - TIR'!$D$24)*(1-T303)))</f>
        <v>0.161502152224013</v>
      </c>
      <c r="V303" s="16">
        <f ca="1" t="shared" si="2250"/>
        <v>0.63049806987897</v>
      </c>
      <c r="W303" s="18">
        <f ca="1">IF(V303&lt;=('Ejercicio 3 - TIR'!$D$25-'Ejercicio 3 - TIR'!$C$25)/('Ejercicio 3 - TIR'!$E$25-'Ejercicio 3 - TIR'!$C$25),'Ejercicio 3 - TIR'!$C$25+SQRT(('Ejercicio 3 - TIR'!$E$25-'Ejercicio 3 - TIR'!$C$25)*('Ejercicio 3 - TIR'!$D$25-'Ejercicio 3 - TIR'!$C$25)*V303),'Ejercicio 3 - TIR'!$E$25-SQRT(('Ejercicio 3 - TIR'!$E$25-'Ejercicio 3 - TIR'!$C$25)*('Ejercicio 3 - TIR'!$E$25-'Ejercicio 3 - TIR'!$D$25)*(1-V303)))</f>
        <v>0.214038120802388</v>
      </c>
      <c r="X303" s="16">
        <f ca="1" t="shared" si="2250"/>
        <v>0.000221727816378969</v>
      </c>
      <c r="Y303" s="18">
        <f ca="1">IF(X303&lt;=('Ejercicio 3 - TIR'!$D$26-'Ejercicio 3 - TIR'!$C$26)/('Ejercicio 3 - TIR'!$E$26-'Ejercicio 3 - TIR'!$C$26),'Ejercicio 3 - TIR'!$C$26+SQRT(('Ejercicio 3 - TIR'!$E$26-'Ejercicio 3 - TIR'!$C$26)*('Ejercicio 3 - TIR'!$D$26-'Ejercicio 3 - TIR'!$C$26)*X303),'Ejercicio 3 - TIR'!$E$26-SQRT(('Ejercicio 3 - TIR'!$E$26-'Ejercicio 3 - TIR'!$C$26)*('Ejercicio 3 - TIR'!$E$26-'Ejercicio 3 - TIR'!$D$26)*(1-X303)))</f>
        <v>0.190773734517922</v>
      </c>
      <c r="Z303" s="16">
        <f ca="1" t="shared" si="1908"/>
        <v>1.13580202117008</v>
      </c>
      <c r="AA303" s="16">
        <f ca="1" t="shared" si="1909"/>
        <v>1.30836013824729</v>
      </c>
      <c r="AB303" s="16">
        <f ca="1" t="shared" si="1910"/>
        <v>1.51966311645833</v>
      </c>
      <c r="AC303" s="16">
        <f ca="1" t="shared" si="1911"/>
        <v>1.84492895415777</v>
      </c>
      <c r="AD303" s="16">
        <f ca="1" t="shared" si="1912"/>
        <v>2.19689294066269</v>
      </c>
      <c r="AE303" s="15">
        <f ca="1" t="shared" si="1913"/>
        <v>4341.30846467395</v>
      </c>
      <c r="AF303" s="15">
        <f ca="1" t="shared" si="1914"/>
        <v>5000.86708523683</v>
      </c>
      <c r="AG303" s="15">
        <f ca="1" t="shared" si="1915"/>
        <v>5808.5178824888</v>
      </c>
      <c r="AH303" s="15">
        <f ca="1" t="shared" si="1916"/>
        <v>7051.76213470377</v>
      </c>
      <c r="AI303" s="15">
        <f ca="1" t="shared" si="1917"/>
        <v>8397.05313207328</v>
      </c>
      <c r="AJ303" s="17">
        <f ca="1" t="shared" si="1918"/>
        <v>39618.1522151009</v>
      </c>
      <c r="AK303" s="17">
        <f ca="1" t="shared" si="1919"/>
        <v>52840.6904075496</v>
      </c>
      <c r="AL303" s="17">
        <f ca="1" t="shared" si="1920"/>
        <v>61377.8815963635</v>
      </c>
      <c r="AM303" s="17">
        <f ca="1" t="shared" si="1921"/>
        <v>65595.4782273586</v>
      </c>
      <c r="AN303" s="17">
        <f ca="1" t="shared" si="1922"/>
        <v>73603.6672763212</v>
      </c>
      <c r="AO303" s="17">
        <f ca="1">C303/'Ejercicio 3 - TIR'!$D$7</f>
        <v>12650.4256834573</v>
      </c>
      <c r="AP303" s="17">
        <f ca="1" t="shared" si="1923"/>
        <v>26967.7265316436</v>
      </c>
      <c r="AQ303" s="17">
        <f ca="1" t="shared" si="1924"/>
        <v>40190.2647240923</v>
      </c>
      <c r="AR303" s="17">
        <f ca="1" t="shared" si="1925"/>
        <v>48727.4559129062</v>
      </c>
      <c r="AS303" s="17">
        <f ca="1" t="shared" si="1926"/>
        <v>52945.0525439013</v>
      </c>
      <c r="AT303" s="17">
        <f ca="1" t="shared" si="1927"/>
        <v>60953.2415928639</v>
      </c>
      <c r="AU303" s="17">
        <f ca="1">AP303*'Ejercicio 3 - TIR'!$D$5</f>
        <v>13483.8632658218</v>
      </c>
      <c r="AV303" s="17">
        <f ca="1">AQ303*'Ejercicio 3 - TIR'!$D$5</f>
        <v>20095.1323620461</v>
      </c>
      <c r="AW303" s="17">
        <f ca="1">AR303*'Ejercicio 3 - TIR'!$D$5</f>
        <v>24363.7279564531</v>
      </c>
      <c r="AX303" s="17">
        <f ca="1">AS303*'Ejercicio 3 - TIR'!$D$5</f>
        <v>26472.5262719507</v>
      </c>
      <c r="AY303" s="17">
        <f ca="1">AT303*'Ejercicio 3 - TIR'!$D$5</f>
        <v>30476.620796432</v>
      </c>
      <c r="AZ303" s="17">
        <f ca="1" t="shared" ref="AZ303:BD303" si="2251">AJ303-AU303-AE303</f>
        <v>21792.9804846051</v>
      </c>
      <c r="BA303" s="17">
        <f ca="1" t="shared" si="2251"/>
        <v>27744.6909602666</v>
      </c>
      <c r="BB303" s="17">
        <f ca="1" t="shared" si="2251"/>
        <v>31205.6357574216</v>
      </c>
      <c r="BC303" s="17">
        <f ca="1" t="shared" si="2251"/>
        <v>32071.1898207042</v>
      </c>
      <c r="BD303" s="17">
        <f ca="1" t="shared" si="2251"/>
        <v>34729.993347816</v>
      </c>
      <c r="BE303" s="17">
        <f ca="1" t="shared" ref="BE303:BI303" si="2252">AZ303/Z303</f>
        <v>19187.3056029205</v>
      </c>
      <c r="BF303" s="17">
        <f ca="1" t="shared" si="2252"/>
        <v>21205.6987592377</v>
      </c>
      <c r="BG303" s="17">
        <f ca="1" t="shared" si="2252"/>
        <v>20534.5746826759</v>
      </c>
      <c r="BH303" s="17">
        <f ca="1" t="shared" si="2252"/>
        <v>17383.4280980998</v>
      </c>
      <c r="BI303" s="17">
        <f ca="1" t="shared" si="2252"/>
        <v>15808.687216838</v>
      </c>
      <c r="BJ303" s="17">
        <f ca="1" t="shared" si="1930"/>
        <v>70230.1028887966</v>
      </c>
      <c r="BK303" s="17">
        <f ca="1" t="shared" si="1931"/>
        <v>27791.6308803653</v>
      </c>
      <c r="BL303" s="17">
        <f ca="1" t="shared" si="1932"/>
        <v>98021.7337691619</v>
      </c>
      <c r="BM303" s="17">
        <f ca="1">BK303*'Ejercicio 3 - TIR'!$D$5</f>
        <v>13895.8154401827</v>
      </c>
      <c r="BN303" s="17">
        <f ca="1" t="shared" si="1933"/>
        <v>84125.9183289793</v>
      </c>
      <c r="BO303" s="17">
        <f ca="1" t="shared" si="1934"/>
        <v>38293.1351691643</v>
      </c>
      <c r="BP303" s="17">
        <f ca="1" t="shared" si="1935"/>
        <v>-95220.0507447221</v>
      </c>
      <c r="BQ303" s="17">
        <f ca="1" t="shared" ref="BQ303:BT303" si="2253">BE303</f>
        <v>19187.3056029205</v>
      </c>
      <c r="BR303" s="17">
        <f ca="1" t="shared" si="2253"/>
        <v>21205.6987592377</v>
      </c>
      <c r="BS303" s="17">
        <f ca="1" t="shared" si="2253"/>
        <v>20534.5746826759</v>
      </c>
      <c r="BT303" s="17">
        <f ca="1" t="shared" si="2253"/>
        <v>17383.4280980998</v>
      </c>
      <c r="BU303" s="17">
        <f ca="1" t="shared" si="1937"/>
        <v>54101.8223860023</v>
      </c>
      <c r="BV303" s="19">
        <f ca="1" t="shared" si="1938"/>
        <v>10.2260127025295</v>
      </c>
    </row>
    <row r="304" ht="15" customHeight="1" spans="1:74">
      <c r="A304" s="15">
        <v>303</v>
      </c>
      <c r="B304" s="16">
        <f ca="1" t="shared" ref="B304:F304" si="2254">RAND()</f>
        <v>0.494989343267501</v>
      </c>
      <c r="C304" s="17">
        <f ca="1">IF(B304&lt;=('Ejercicio 3 - TIR'!$D$13-'Ejercicio 3 - TIR'!$C$13)/('Ejercicio 3 - TIR'!$E$13-'Ejercicio 3 - TIR'!$C$13),'Ejercicio 3 - TIR'!$C$13+SQRT(('Ejercicio 3 - TIR'!$E$13-'Ejercicio 3 - TIR'!$C$13)*('Ejercicio 3 - TIR'!$D$13-'Ejercicio 3 - TIR'!$C$13)*B304),'Ejercicio 3 - TIR'!$E$13-SQRT(('Ejercicio 3 - TIR'!$E$13-'Ejercicio 3 - TIR'!$C$13)*('Ejercicio 3 - TIR'!$E$13-'Ejercicio 3 - TIR'!$D$13)*(1-B304)))</f>
        <v>75382.6730110883</v>
      </c>
      <c r="D304" s="16">
        <f ca="1" t="shared" si="2254"/>
        <v>0.178248686375609</v>
      </c>
      <c r="E304" s="17">
        <f ca="1">IF(D304&lt;=('Ejercicio 3 - TIR'!$D$14-'Ejercicio 3 - TIR'!$C$14)/('Ejercicio 3 - TIR'!$E$14-'Ejercicio 3 - TIR'!$C$14),'Ejercicio 3 - TIR'!$C$14+SQRT(('Ejercicio 3 - TIR'!$E$14-'Ejercicio 3 - TIR'!$C$14)*('Ejercicio 3 - TIR'!$D$14-'Ejercicio 3 - TIR'!$C$14)*D304),'Ejercicio 3 - TIR'!$E$14-SQRT(('Ejercicio 3 - TIR'!$E$14-'Ejercicio 3 - TIR'!$C$14)*('Ejercicio 3 - TIR'!$E$14-'Ejercicio 3 - TIR'!$D$14)*(1-D304)))</f>
        <v>28656.3166545269</v>
      </c>
      <c r="F304" s="16">
        <f ca="1" t="shared" si="2254"/>
        <v>0.950354819067307</v>
      </c>
      <c r="G304" s="17">
        <f ca="1">IF(F304&lt;=('Ejercicio 3 - TIR'!$D$18-'Ejercicio 3 - TIR'!$C$18)/('Ejercicio 3 - TIR'!$E$18-'Ejercicio 3 - TIR'!$C$18),'Ejercicio 3 - TIR'!$C$18+SQRT(('Ejercicio 3 - TIR'!$E$18-'Ejercicio 3 - TIR'!$C$18)*('Ejercicio 3 - TIR'!$D$18-'Ejercicio 3 - TIR'!$C$18)*F304),'Ejercicio 3 - TIR'!$E$18-SQRT(('Ejercicio 3 - TIR'!$E$18-'Ejercicio 3 - TIR'!$C$18)*('Ejercicio 3 - TIR'!$E$18-'Ejercicio 3 - TIR'!$D$18)*(1-F304)))</f>
        <v>43070.3916019171</v>
      </c>
      <c r="H304" s="16">
        <f ca="1" t="shared" ref="H304:L304" si="2255">RAND()</f>
        <v>0.517037252102744</v>
      </c>
      <c r="I304" s="17">
        <f ca="1">IF(H304&lt;=('Ejercicio 3 - TIR'!$D$18-'Ejercicio 3 - TIR'!$C$18)/('Ejercicio 3 - TIR'!$E$18-'Ejercicio 3 - TIR'!$C$18),'Ejercicio 3 - TIR'!$C$18+SQRT(('Ejercicio 3 - TIR'!$E$18-'Ejercicio 3 - TIR'!$C$18)*('Ejercicio 3 - TIR'!$D$18-'Ejercicio 3 - TIR'!$C$18)*H304),'Ejercicio 3 - TIR'!$E$18-SQRT(('Ejercicio 3 - TIR'!$E$18-'Ejercicio 3 - TIR'!$C$18)*('Ejercicio 3 - TIR'!$E$18-'Ejercicio 3 - TIR'!$D$18)*(1-H304)))</f>
        <v>38806.5650406621</v>
      </c>
      <c r="J304" s="16">
        <f ca="1" t="shared" si="2255"/>
        <v>0.891133852914771</v>
      </c>
      <c r="K304" s="17">
        <f ca="1">IF(J304&lt;=('Ejercicio 3 - TIR'!$D$18-'Ejercicio 3 - TIR'!$C$18)/('Ejercicio 3 - TIR'!$E$18-'Ejercicio 3 - TIR'!$C$18),'Ejercicio 3 - TIR'!$C$18+SQRT(('Ejercicio 3 - TIR'!$E$18-'Ejercicio 3 - TIR'!$C$18)*('Ejercicio 3 - TIR'!$D$18-'Ejercicio 3 - TIR'!$C$18)*J304),'Ejercicio 3 - TIR'!$E$18-SQRT(('Ejercicio 3 - TIR'!$E$18-'Ejercicio 3 - TIR'!$C$18)*('Ejercicio 3 - TIR'!$E$18-'Ejercicio 3 - TIR'!$D$18)*(1-J304)))</f>
        <v>42142.5604063441</v>
      </c>
      <c r="L304" s="16">
        <f ca="1" t="shared" si="2255"/>
        <v>0.798163097355277</v>
      </c>
      <c r="M304" s="17">
        <f ca="1">IF(L304&lt;=('Ejercicio 3 - TIR'!$D$18-'Ejercicio 3 - TIR'!$C$18)/('Ejercicio 3 - TIR'!$E$18-'Ejercicio 3 - TIR'!$C$18),'Ejercicio 3 - TIR'!$C$18+SQRT(('Ejercicio 3 - TIR'!$E$18-'Ejercicio 3 - TIR'!$C$18)*('Ejercicio 3 - TIR'!$D$18-'Ejercicio 3 - TIR'!$C$18)*L304),'Ejercicio 3 - TIR'!$E$18-SQRT(('Ejercicio 3 - TIR'!$E$18-'Ejercicio 3 - TIR'!$C$18)*('Ejercicio 3 - TIR'!$E$18-'Ejercicio 3 - TIR'!$D$18)*(1-L304)))</f>
        <v>41109.271572269</v>
      </c>
      <c r="N304" s="16">
        <f ca="1" t="shared" ref="N304:R304" si="2256">RAND()</f>
        <v>0.0636267009643814</v>
      </c>
      <c r="O304" s="17">
        <f ca="1">IF(N304&lt;=('Ejercicio 3 - TIR'!$D$18-'Ejercicio 3 - TIR'!$C$18)/('Ejercicio 3 - TIR'!$E$18-'Ejercicio 3 - TIR'!$C$18),'Ejercicio 3 - TIR'!$C$18+SQRT(('Ejercicio 3 - TIR'!$E$18-'Ejercicio 3 - TIR'!$C$18)*('Ejercicio 3 - TIR'!$D$18-'Ejercicio 3 - TIR'!$C$18)*N304),'Ejercicio 3 - TIR'!$E$18-SQRT(('Ejercicio 3 - TIR'!$E$18-'Ejercicio 3 - TIR'!$C$18)*('Ejercicio 3 - TIR'!$E$18-'Ejercicio 3 - TIR'!$D$18)*(1-N304)))</f>
        <v>33089.3373309914</v>
      </c>
      <c r="P304" s="16">
        <f ca="1" t="shared" si="2256"/>
        <v>0.954398887875487</v>
      </c>
      <c r="Q304" s="18">
        <f ca="1">IF(P304&lt;=('Ejercicio 3 - TIR'!$D$22-'Ejercicio 3 - TIR'!$C$22)/('Ejercicio 3 - TIR'!$E$22-'Ejercicio 3 - TIR'!$C$22),'Ejercicio 3 - TIR'!$C$22+SQRT(('Ejercicio 3 - TIR'!$E$22-'Ejercicio 3 - TIR'!$C$22)*('Ejercicio 3 - TIR'!$D$22-'Ejercicio 3 - TIR'!$C$22)*P304),'Ejercicio 3 - TIR'!$E$22-SQRT(('Ejercicio 3 - TIR'!$E$22-'Ejercicio 3 - TIR'!$C$22)*('Ejercicio 3 - TIR'!$E$22-'Ejercicio 3 - TIR'!$D$22)*(1-P304)))</f>
        <v>0.170940088199981</v>
      </c>
      <c r="R304" s="16">
        <f ca="1" t="shared" si="2256"/>
        <v>0.0699508711761738</v>
      </c>
      <c r="S304" s="18">
        <f ca="1">IF(R304&lt;=('Ejercicio 3 - TIR'!$D$23-'Ejercicio 3 - TIR'!$C$23)/('Ejercicio 3 - TIR'!$E$23-'Ejercicio 3 - TIR'!$C$23),'Ejercicio 3 - TIR'!$C$23+SQRT(('Ejercicio 3 - TIR'!$E$23-'Ejercicio 3 - TIR'!$C$23)*('Ejercicio 3 - TIR'!$D$23-'Ejercicio 3 - TIR'!$C$23)*R304),'Ejercicio 3 - TIR'!$E$23-SQRT(('Ejercicio 3 - TIR'!$E$23-'Ejercicio 3 - TIR'!$C$23)*('Ejercicio 3 - TIR'!$E$23-'Ejercicio 3 - TIR'!$D$23)*(1-R304)))</f>
        <v>0.131221032399789</v>
      </c>
      <c r="T304" s="16">
        <f ca="1" t="shared" ref="T304:X304" si="2257">RAND()</f>
        <v>0.182202691355415</v>
      </c>
      <c r="U304" s="18">
        <f ca="1">IF(T304&lt;=('Ejercicio 3 - TIR'!$D$24-'Ejercicio 3 - TIR'!$C$24)/('Ejercicio 3 - TIR'!$E$24-'Ejercicio 3 - TIR'!$C$24),'Ejercicio 3 - TIR'!$C$24+SQRT(('Ejercicio 3 - TIR'!$E$24-'Ejercicio 3 - TIR'!$C$24)*('Ejercicio 3 - TIR'!$D$24-'Ejercicio 3 - TIR'!$C$24)*T304),'Ejercicio 3 - TIR'!$E$24-SQRT(('Ejercicio 3 - TIR'!$E$24-'Ejercicio 3 - TIR'!$C$24)*('Ejercicio 3 - TIR'!$E$24-'Ejercicio 3 - TIR'!$D$24)*(1-T304)))</f>
        <v>0.169560819304067</v>
      </c>
      <c r="V304" s="16">
        <f ca="1" t="shared" si="2257"/>
        <v>0.353286352986903</v>
      </c>
      <c r="W304" s="18">
        <f ca="1">IF(V304&lt;=('Ejercicio 3 - TIR'!$D$25-'Ejercicio 3 - TIR'!$C$25)/('Ejercicio 3 - TIR'!$E$25-'Ejercicio 3 - TIR'!$C$25),'Ejercicio 3 - TIR'!$C$25+SQRT(('Ejercicio 3 - TIR'!$E$25-'Ejercicio 3 - TIR'!$C$25)*('Ejercicio 3 - TIR'!$D$25-'Ejercicio 3 - TIR'!$C$25)*V304),'Ejercicio 3 - TIR'!$E$25-SQRT(('Ejercicio 3 - TIR'!$E$25-'Ejercicio 3 - TIR'!$C$25)*('Ejercicio 3 - TIR'!$E$25-'Ejercicio 3 - TIR'!$D$25)*(1-V304)))</f>
        <v>0.202423768911926</v>
      </c>
      <c r="X304" s="16">
        <f ca="1" t="shared" si="2257"/>
        <v>0.416256474509212</v>
      </c>
      <c r="Y304" s="18">
        <f ca="1">IF(X304&lt;=('Ejercicio 3 - TIR'!$D$26-'Ejercicio 3 - TIR'!$C$26)/('Ejercicio 3 - TIR'!$E$26-'Ejercicio 3 - TIR'!$C$26),'Ejercicio 3 - TIR'!$C$26+SQRT(('Ejercicio 3 - TIR'!$E$26-'Ejercicio 3 - TIR'!$C$26)*('Ejercicio 3 - TIR'!$D$26-'Ejercicio 3 - TIR'!$C$26)*X304),'Ejercicio 3 - TIR'!$E$26-SQRT(('Ejercicio 3 - TIR'!$E$26-'Ejercicio 3 - TIR'!$C$26)*('Ejercicio 3 - TIR'!$E$26-'Ejercicio 3 - TIR'!$D$26)*(1-X304)))</f>
        <v>0.223855409542412</v>
      </c>
      <c r="Z304" s="16">
        <f ca="1" t="shared" si="1908"/>
        <v>1.17094008819998</v>
      </c>
      <c r="AA304" s="16">
        <f ca="1" t="shared" si="1909"/>
        <v>1.32459205545188</v>
      </c>
      <c r="AB304" s="16">
        <f ca="1" t="shared" si="1910"/>
        <v>1.54919096961796</v>
      </c>
      <c r="AC304" s="16">
        <f ca="1" t="shared" si="1911"/>
        <v>1.86278404445235</v>
      </c>
      <c r="AD304" s="16">
        <f ca="1" t="shared" si="1912"/>
        <v>2.2797783296123</v>
      </c>
      <c r="AE304" s="15">
        <f ca="1" t="shared" si="1913"/>
        <v>4898.51329641141</v>
      </c>
      <c r="AF304" s="15">
        <f ca="1" t="shared" si="1914"/>
        <v>5541.30126839061</v>
      </c>
      <c r="AG304" s="15">
        <f ca="1" t="shared" si="1915"/>
        <v>6480.88885146959</v>
      </c>
      <c r="AH304" s="15">
        <f ca="1" t="shared" si="1916"/>
        <v>7792.77479868334</v>
      </c>
      <c r="AI304" s="15">
        <f ca="1" t="shared" si="1917"/>
        <v>9537.2295927144</v>
      </c>
      <c r="AJ304" s="17">
        <f ca="1" t="shared" si="1918"/>
        <v>50432.8481411566</v>
      </c>
      <c r="AK304" s="17">
        <f ca="1" t="shared" si="1919"/>
        <v>51402.8677522378</v>
      </c>
      <c r="AL304" s="17">
        <f ca="1" t="shared" si="1920"/>
        <v>65286.8740180878</v>
      </c>
      <c r="AM304" s="17">
        <f ca="1" t="shared" si="1921"/>
        <v>76577.6951638813</v>
      </c>
      <c r="AN304" s="17">
        <f ca="1" t="shared" si="1922"/>
        <v>75436.3541884257</v>
      </c>
      <c r="AO304" s="17">
        <f ca="1">C304/'Ejercicio 3 - TIR'!$D$7</f>
        <v>15076.5346022177</v>
      </c>
      <c r="AP304" s="17">
        <f ca="1" t="shared" si="1923"/>
        <v>35356.3135389389</v>
      </c>
      <c r="AQ304" s="17">
        <f ca="1" t="shared" si="1924"/>
        <v>36326.3331500201</v>
      </c>
      <c r="AR304" s="17">
        <f ca="1" t="shared" si="1925"/>
        <v>50210.3394158701</v>
      </c>
      <c r="AS304" s="17">
        <f ca="1" t="shared" si="1926"/>
        <v>61501.1605616636</v>
      </c>
      <c r="AT304" s="17">
        <f ca="1" t="shared" si="1927"/>
        <v>60359.819586208</v>
      </c>
      <c r="AU304" s="17">
        <f ca="1">AP304*'Ejercicio 3 - TIR'!$D$5</f>
        <v>17678.1567694694</v>
      </c>
      <c r="AV304" s="17">
        <f ca="1">AQ304*'Ejercicio 3 - TIR'!$D$5</f>
        <v>18163.16657501</v>
      </c>
      <c r="AW304" s="17">
        <f ca="1">AR304*'Ejercicio 3 - TIR'!$D$5</f>
        <v>25105.1697079351</v>
      </c>
      <c r="AX304" s="17">
        <f ca="1">AS304*'Ejercicio 3 - TIR'!$D$5</f>
        <v>30750.5802808318</v>
      </c>
      <c r="AY304" s="17">
        <f ca="1">AT304*'Ejercicio 3 - TIR'!$D$5</f>
        <v>30179.909793104</v>
      </c>
      <c r="AZ304" s="17">
        <f ca="1" t="shared" ref="AZ304:BD304" si="2258">AJ304-AU304-AE304</f>
        <v>27856.1780752757</v>
      </c>
      <c r="BA304" s="17">
        <f ca="1" t="shared" si="2258"/>
        <v>27698.3999088371</v>
      </c>
      <c r="BB304" s="17">
        <f ca="1" t="shared" si="2258"/>
        <v>33700.8154586832</v>
      </c>
      <c r="BC304" s="17">
        <f ca="1" t="shared" si="2258"/>
        <v>38034.3400843661</v>
      </c>
      <c r="BD304" s="17">
        <f ca="1" t="shared" si="2258"/>
        <v>35719.2148026073</v>
      </c>
      <c r="BE304" s="17">
        <f ca="1" t="shared" ref="BE304:BI304" si="2259">AZ304/Z304</f>
        <v>23789.5844168231</v>
      </c>
      <c r="BF304" s="17">
        <f ca="1" t="shared" si="2259"/>
        <v>20910.8908624609</v>
      </c>
      <c r="BG304" s="17">
        <f ca="1" t="shared" si="2259"/>
        <v>21753.8161011834</v>
      </c>
      <c r="BH304" s="17">
        <f ca="1" t="shared" si="2259"/>
        <v>20418.0083019489</v>
      </c>
      <c r="BI304" s="17">
        <f ca="1" t="shared" si="2259"/>
        <v>15667.8455701795</v>
      </c>
      <c r="BJ304" s="17">
        <f ca="1" t="shared" si="1930"/>
        <v>65330.0497154985</v>
      </c>
      <c r="BK304" s="17">
        <f ca="1" t="shared" si="1931"/>
        <v>34371.1568717859</v>
      </c>
      <c r="BL304" s="17">
        <f ca="1" t="shared" si="1932"/>
        <v>99701.2065872844</v>
      </c>
      <c r="BM304" s="17">
        <f ca="1">BK304*'Ejercicio 3 - TIR'!$D$5</f>
        <v>17185.5784358929</v>
      </c>
      <c r="BN304" s="17">
        <f ca="1" t="shared" si="1933"/>
        <v>82515.6281513915</v>
      </c>
      <c r="BO304" s="17">
        <f ca="1" t="shared" si="1934"/>
        <v>36194.5839556357</v>
      </c>
      <c r="BP304" s="17">
        <f ca="1" t="shared" si="1935"/>
        <v>-104038.989665615</v>
      </c>
      <c r="BQ304" s="17">
        <f ca="1" t="shared" ref="BQ304:BT304" si="2260">BE304</f>
        <v>23789.5844168231</v>
      </c>
      <c r="BR304" s="17">
        <f ca="1" t="shared" si="2260"/>
        <v>20910.8908624609</v>
      </c>
      <c r="BS304" s="17">
        <f ca="1" t="shared" si="2260"/>
        <v>21753.8161011834</v>
      </c>
      <c r="BT304" s="17">
        <f ca="1" t="shared" si="2260"/>
        <v>20418.0083019489</v>
      </c>
      <c r="BU304" s="17">
        <f ca="1" t="shared" si="1937"/>
        <v>51862.4295258152</v>
      </c>
      <c r="BV304" s="19">
        <f ca="1" t="shared" si="1938"/>
        <v>9.11661311152741</v>
      </c>
    </row>
    <row r="305" ht="15" customHeight="1" spans="1:74">
      <c r="A305" s="15">
        <v>304</v>
      </c>
      <c r="B305" s="16">
        <f ca="1" t="shared" ref="B305:F305" si="2261">RAND()</f>
        <v>0.84696245751202</v>
      </c>
      <c r="C305" s="17">
        <f ca="1">IF(B305&lt;=('Ejercicio 3 - TIR'!$D$13-'Ejercicio 3 - TIR'!$C$13)/('Ejercicio 3 - TIR'!$E$13-'Ejercicio 3 - TIR'!$C$13),'Ejercicio 3 - TIR'!$C$13+SQRT(('Ejercicio 3 - TIR'!$E$13-'Ejercicio 3 - TIR'!$C$13)*('Ejercicio 3 - TIR'!$D$13-'Ejercicio 3 - TIR'!$C$13)*B305),'Ejercicio 3 - TIR'!$E$13-SQRT(('Ejercicio 3 - TIR'!$E$13-'Ejercicio 3 - TIR'!$C$13)*('Ejercicio 3 - TIR'!$E$13-'Ejercicio 3 - TIR'!$D$13)*(1-B305)))</f>
        <v>86448.429943893</v>
      </c>
      <c r="D305" s="16">
        <f ca="1" t="shared" si="2261"/>
        <v>0.453362277182016</v>
      </c>
      <c r="E305" s="17">
        <f ca="1">IF(D305&lt;=('Ejercicio 3 - TIR'!$D$14-'Ejercicio 3 - TIR'!$C$14)/('Ejercicio 3 - TIR'!$E$14-'Ejercicio 3 - TIR'!$C$14),'Ejercicio 3 - TIR'!$C$14+SQRT(('Ejercicio 3 - TIR'!$E$14-'Ejercicio 3 - TIR'!$C$14)*('Ejercicio 3 - TIR'!$D$14-'Ejercicio 3 - TIR'!$C$14)*D305),'Ejercicio 3 - TIR'!$E$14-SQRT(('Ejercicio 3 - TIR'!$E$14-'Ejercicio 3 - TIR'!$C$14)*('Ejercicio 3 - TIR'!$E$14-'Ejercicio 3 - TIR'!$D$14)*(1-D305)))</f>
        <v>30944.8545885393</v>
      </c>
      <c r="F305" s="16">
        <f ca="1" t="shared" si="2261"/>
        <v>0.916690843359073</v>
      </c>
      <c r="G305" s="17">
        <f ca="1">IF(F305&lt;=('Ejercicio 3 - TIR'!$D$18-'Ejercicio 3 - TIR'!$C$18)/('Ejercicio 3 - TIR'!$E$18-'Ejercicio 3 - TIR'!$C$18),'Ejercicio 3 - TIR'!$C$18+SQRT(('Ejercicio 3 - TIR'!$E$18-'Ejercicio 3 - TIR'!$C$18)*('Ejercicio 3 - TIR'!$D$18-'Ejercicio 3 - TIR'!$C$18)*F305),'Ejercicio 3 - TIR'!$E$18-SQRT(('Ejercicio 3 - TIR'!$E$18-'Ejercicio 3 - TIR'!$C$18)*('Ejercicio 3 - TIR'!$E$18-'Ejercicio 3 - TIR'!$D$18)*(1-F305)))</f>
        <v>42500.362676693</v>
      </c>
      <c r="H305" s="16">
        <f ca="1" t="shared" ref="H305:L305" si="2262">RAND()</f>
        <v>0.33384134582205</v>
      </c>
      <c r="I305" s="17">
        <f ca="1">IF(H305&lt;=('Ejercicio 3 - TIR'!$D$18-'Ejercicio 3 - TIR'!$C$18)/('Ejercicio 3 - TIR'!$E$18-'Ejercicio 3 - TIR'!$C$18),'Ejercicio 3 - TIR'!$C$18+SQRT(('Ejercicio 3 - TIR'!$E$18-'Ejercicio 3 - TIR'!$C$18)*('Ejercicio 3 - TIR'!$D$18-'Ejercicio 3 - TIR'!$C$18)*H305),'Ejercicio 3 - TIR'!$E$18-SQRT(('Ejercicio 3 - TIR'!$E$18-'Ejercicio 3 - TIR'!$C$18)*('Ejercicio 3 - TIR'!$E$18-'Ejercicio 3 - TIR'!$D$18)*(1-H305)))</f>
        <v>37076.4540465764</v>
      </c>
      <c r="J305" s="16">
        <f ca="1" t="shared" si="2262"/>
        <v>0.169557956054563</v>
      </c>
      <c r="K305" s="17">
        <f ca="1">IF(J305&lt;=('Ejercicio 3 - TIR'!$D$18-'Ejercicio 3 - TIR'!$C$18)/('Ejercicio 3 - TIR'!$E$18-'Ejercicio 3 - TIR'!$C$18),'Ejercicio 3 - TIR'!$C$18+SQRT(('Ejercicio 3 - TIR'!$E$18-'Ejercicio 3 - TIR'!$C$18)*('Ejercicio 3 - TIR'!$D$18-'Ejercicio 3 - TIR'!$C$18)*J305),'Ejercicio 3 - TIR'!$E$18-SQRT(('Ejercicio 3 - TIR'!$E$18-'Ejercicio 3 - TIR'!$C$18)*('Ejercicio 3 - TIR'!$E$18-'Ejercicio 3 - TIR'!$D$18)*(1-J305)))</f>
        <v>35043.1828648369</v>
      </c>
      <c r="L305" s="16">
        <f ca="1" t="shared" si="2262"/>
        <v>0.662847799010148</v>
      </c>
      <c r="M305" s="17">
        <f ca="1">IF(L305&lt;=('Ejercicio 3 - TIR'!$D$18-'Ejercicio 3 - TIR'!$C$18)/('Ejercicio 3 - TIR'!$E$18-'Ejercicio 3 - TIR'!$C$18),'Ejercicio 3 - TIR'!$C$18+SQRT(('Ejercicio 3 - TIR'!$E$18-'Ejercicio 3 - TIR'!$C$18)*('Ejercicio 3 - TIR'!$D$18-'Ejercicio 3 - TIR'!$C$18)*L305),'Ejercicio 3 - TIR'!$E$18-SQRT(('Ejercicio 3 - TIR'!$E$18-'Ejercicio 3 - TIR'!$C$18)*('Ejercicio 3 - TIR'!$E$18-'Ejercicio 3 - TIR'!$D$18)*(1-L305)))</f>
        <v>39971.3173578782</v>
      </c>
      <c r="N305" s="16">
        <f ca="1" t="shared" ref="N305:R305" si="2263">RAND()</f>
        <v>0.780457600585531</v>
      </c>
      <c r="O305" s="17">
        <f ca="1">IF(N305&lt;=('Ejercicio 3 - TIR'!$D$18-'Ejercicio 3 - TIR'!$C$18)/('Ejercicio 3 - TIR'!$E$18-'Ejercicio 3 - TIR'!$C$18),'Ejercicio 3 - TIR'!$C$18+SQRT(('Ejercicio 3 - TIR'!$E$18-'Ejercicio 3 - TIR'!$C$18)*('Ejercicio 3 - TIR'!$D$18-'Ejercicio 3 - TIR'!$C$18)*N305),'Ejercicio 3 - TIR'!$E$18-SQRT(('Ejercicio 3 - TIR'!$E$18-'Ejercicio 3 - TIR'!$C$18)*('Ejercicio 3 - TIR'!$E$18-'Ejercicio 3 - TIR'!$D$18)*(1-N305)))</f>
        <v>40942.2075020912</v>
      </c>
      <c r="P305" s="16">
        <f ca="1" t="shared" si="2263"/>
        <v>0.661996636453279</v>
      </c>
      <c r="Q305" s="18">
        <f ca="1">IF(P305&lt;=('Ejercicio 3 - TIR'!$D$22-'Ejercicio 3 - TIR'!$C$22)/('Ejercicio 3 - TIR'!$E$22-'Ejercicio 3 - TIR'!$C$22),'Ejercicio 3 - TIR'!$C$22+SQRT(('Ejercicio 3 - TIR'!$E$22-'Ejercicio 3 - TIR'!$C$22)*('Ejercicio 3 - TIR'!$D$22-'Ejercicio 3 - TIR'!$C$22)*P305),'Ejercicio 3 - TIR'!$E$22-SQRT(('Ejercicio 3 - TIR'!$E$22-'Ejercicio 3 - TIR'!$C$22)*('Ejercicio 3 - TIR'!$E$22-'Ejercicio 3 - TIR'!$D$22)*(1-P305)))</f>
        <v>0.155334111522507</v>
      </c>
      <c r="R305" s="16">
        <f ca="1" t="shared" si="2263"/>
        <v>0.434452875613554</v>
      </c>
      <c r="S305" s="18">
        <f ca="1">IF(R305&lt;=('Ejercicio 3 - TIR'!$D$23-'Ejercicio 3 - TIR'!$C$23)/('Ejercicio 3 - TIR'!$E$23-'Ejercicio 3 - TIR'!$C$23),'Ejercicio 3 - TIR'!$C$23+SQRT(('Ejercicio 3 - TIR'!$E$23-'Ejercicio 3 - TIR'!$C$23)*('Ejercicio 3 - TIR'!$D$23-'Ejercicio 3 - TIR'!$C$23)*R305),'Ejercicio 3 - TIR'!$E$23-SQRT(('Ejercicio 3 - TIR'!$E$23-'Ejercicio 3 - TIR'!$C$23)*('Ejercicio 3 - TIR'!$E$23-'Ejercicio 3 - TIR'!$D$23)*(1-R305)))</f>
        <v>0.147964534255095</v>
      </c>
      <c r="T305" s="16">
        <f ca="1" t="shared" ref="T305:X305" si="2264">RAND()</f>
        <v>0.736047665751615</v>
      </c>
      <c r="U305" s="18">
        <f ca="1">IF(T305&lt;=('Ejercicio 3 - TIR'!$D$24-'Ejercicio 3 - TIR'!$C$24)/('Ejercicio 3 - TIR'!$E$24-'Ejercicio 3 - TIR'!$C$24),'Ejercicio 3 - TIR'!$C$24+SQRT(('Ejercicio 3 - TIR'!$E$24-'Ejercicio 3 - TIR'!$C$24)*('Ejercicio 3 - TIR'!$D$24-'Ejercicio 3 - TIR'!$C$24)*T305),'Ejercicio 3 - TIR'!$E$24-SQRT(('Ejercicio 3 - TIR'!$E$24-'Ejercicio 3 - TIR'!$C$24)*('Ejercicio 3 - TIR'!$E$24-'Ejercicio 3 - TIR'!$D$24)*(1-T305)))</f>
        <v>0.192814221808168</v>
      </c>
      <c r="V305" s="16">
        <f ca="1" t="shared" si="2264"/>
        <v>0.302429533837217</v>
      </c>
      <c r="W305" s="18">
        <f ca="1">IF(V305&lt;=('Ejercicio 3 - TIR'!$D$25-'Ejercicio 3 - TIR'!$C$25)/('Ejercicio 3 - TIR'!$E$25-'Ejercicio 3 - TIR'!$C$25),'Ejercicio 3 - TIR'!$C$25+SQRT(('Ejercicio 3 - TIR'!$E$25-'Ejercicio 3 - TIR'!$C$25)*('Ejercicio 3 - TIR'!$D$25-'Ejercicio 3 - TIR'!$C$25)*V305),'Ejercicio 3 - TIR'!$E$25-SQRT(('Ejercicio 3 - TIR'!$E$25-'Ejercicio 3 - TIR'!$C$25)*('Ejercicio 3 - TIR'!$E$25-'Ejercicio 3 - TIR'!$D$25)*(1-V305)))</f>
        <v>0.200588496971153</v>
      </c>
      <c r="X305" s="16">
        <f ca="1" t="shared" si="2264"/>
        <v>0.769545840224684</v>
      </c>
      <c r="Y305" s="18">
        <f ca="1">IF(X305&lt;=('Ejercicio 3 - TIR'!$D$26-'Ejercicio 3 - TIR'!$C$26)/('Ejercicio 3 - TIR'!$E$26-'Ejercicio 3 - TIR'!$C$26),'Ejercicio 3 - TIR'!$C$26+SQRT(('Ejercicio 3 - TIR'!$E$26-'Ejercicio 3 - TIR'!$C$26)*('Ejercicio 3 - TIR'!$D$26-'Ejercicio 3 - TIR'!$C$26)*X305),'Ejercicio 3 - TIR'!$E$26-SQRT(('Ejercicio 3 - TIR'!$E$26-'Ejercicio 3 - TIR'!$C$26)*('Ejercicio 3 - TIR'!$E$26-'Ejercicio 3 - TIR'!$D$26)*(1-X305)))</f>
        <v>0.244723202203336</v>
      </c>
      <c r="Z305" s="16">
        <f ca="1" t="shared" si="1908"/>
        <v>1.15533411152251</v>
      </c>
      <c r="AA305" s="16">
        <f ca="1" t="shared" si="1909"/>
        <v>1.32628258524296</v>
      </c>
      <c r="AB305" s="16">
        <f ca="1" t="shared" si="1910"/>
        <v>1.58200872981431</v>
      </c>
      <c r="AC305" s="16">
        <f ca="1" t="shared" si="1911"/>
        <v>1.899341483123</v>
      </c>
      <c r="AD305" s="16">
        <f ca="1" t="shared" si="1912"/>
        <v>2.3641544129505</v>
      </c>
      <c r="AE305" s="15">
        <f ca="1" t="shared" si="1913"/>
        <v>4806.79149370394</v>
      </c>
      <c r="AF305" s="15">
        <f ca="1" t="shared" si="1914"/>
        <v>5518.0261583312</v>
      </c>
      <c r="AG305" s="15">
        <f ca="1" t="shared" si="1915"/>
        <v>6581.98007796694</v>
      </c>
      <c r="AH305" s="15">
        <f ca="1" t="shared" si="1916"/>
        <v>7902.24956890041</v>
      </c>
      <c r="AI305" s="15">
        <f ca="1" t="shared" si="1917"/>
        <v>9836.11338801165</v>
      </c>
      <c r="AJ305" s="17">
        <f ca="1" t="shared" si="1918"/>
        <v>49102.1187524614</v>
      </c>
      <c r="AK305" s="17">
        <f ca="1" t="shared" si="1919"/>
        <v>49173.8553245351</v>
      </c>
      <c r="AL305" s="17">
        <f ca="1" t="shared" si="1920"/>
        <v>55438.6212126511</v>
      </c>
      <c r="AM305" s="17">
        <f ca="1" t="shared" si="1921"/>
        <v>75919.1811928924</v>
      </c>
      <c r="AN305" s="17">
        <f ca="1" t="shared" si="1922"/>
        <v>96793.7005420037</v>
      </c>
      <c r="AO305" s="17">
        <f ca="1">C305/'Ejercicio 3 - TIR'!$D$7</f>
        <v>17289.6859887786</v>
      </c>
      <c r="AP305" s="17">
        <f ca="1" t="shared" si="1923"/>
        <v>31812.4327636828</v>
      </c>
      <c r="AQ305" s="17">
        <f ca="1" t="shared" si="1924"/>
        <v>31884.1693357565</v>
      </c>
      <c r="AR305" s="17">
        <f ca="1" t="shared" si="1925"/>
        <v>38148.9352238725</v>
      </c>
      <c r="AS305" s="17">
        <f ca="1" t="shared" si="1926"/>
        <v>58629.4952041138</v>
      </c>
      <c r="AT305" s="17">
        <f ca="1" t="shared" si="1927"/>
        <v>79504.0145532251</v>
      </c>
      <c r="AU305" s="17">
        <f ca="1">AP305*'Ejercicio 3 - TIR'!$D$5</f>
        <v>15906.2163818414</v>
      </c>
      <c r="AV305" s="17">
        <f ca="1">AQ305*'Ejercicio 3 - TIR'!$D$5</f>
        <v>15942.0846678783</v>
      </c>
      <c r="AW305" s="17">
        <f ca="1">AR305*'Ejercicio 3 - TIR'!$D$5</f>
        <v>19074.4676119362</v>
      </c>
      <c r="AX305" s="17">
        <f ca="1">AS305*'Ejercicio 3 - TIR'!$D$5</f>
        <v>29314.7476020569</v>
      </c>
      <c r="AY305" s="17">
        <f ca="1">AT305*'Ejercicio 3 - TIR'!$D$5</f>
        <v>39752.0072766126</v>
      </c>
      <c r="AZ305" s="17">
        <f ca="1" t="shared" ref="AZ305:BD305" si="2265">AJ305-AU305-AE305</f>
        <v>28389.1108769161</v>
      </c>
      <c r="BA305" s="17">
        <f ca="1" t="shared" si="2265"/>
        <v>27713.7444983257</v>
      </c>
      <c r="BB305" s="17">
        <f ca="1" t="shared" si="2265"/>
        <v>29782.1735227479</v>
      </c>
      <c r="BC305" s="17">
        <f ca="1" t="shared" si="2265"/>
        <v>38702.1840219351</v>
      </c>
      <c r="BD305" s="17">
        <f ca="1" t="shared" si="2265"/>
        <v>47205.5798773795</v>
      </c>
      <c r="BE305" s="17">
        <f ca="1" t="shared" ref="BE305:BI305" si="2266">AZ305/Z305</f>
        <v>24572.2086743416</v>
      </c>
      <c r="BF305" s="17">
        <f ca="1" t="shared" si="2266"/>
        <v>20895.8066755049</v>
      </c>
      <c r="BG305" s="17">
        <f ca="1" t="shared" si="2266"/>
        <v>18825.5430968726</v>
      </c>
      <c r="BH305" s="17">
        <f ca="1" t="shared" si="2266"/>
        <v>20376.6328308161</v>
      </c>
      <c r="BI305" s="17">
        <f ca="1" t="shared" si="2266"/>
        <v>19967.215177991</v>
      </c>
      <c r="BJ305" s="17">
        <f ca="1" t="shared" si="1930"/>
        <v>73158.4145336066</v>
      </c>
      <c r="BK305" s="17">
        <f ca="1" t="shared" si="1931"/>
        <v>40875.4874288993</v>
      </c>
      <c r="BL305" s="17">
        <f ca="1" t="shared" si="1932"/>
        <v>114033.901962506</v>
      </c>
      <c r="BM305" s="17">
        <f ca="1">BK305*'Ejercicio 3 - TIR'!$D$5</f>
        <v>20437.7437144496</v>
      </c>
      <c r="BN305" s="17">
        <f ca="1" t="shared" si="1933"/>
        <v>93596.1582480562</v>
      </c>
      <c r="BO305" s="17">
        <f ca="1" t="shared" si="1934"/>
        <v>39589.6975829286</v>
      </c>
      <c r="BP305" s="17">
        <f ca="1" t="shared" si="1935"/>
        <v>-117393.284532432</v>
      </c>
      <c r="BQ305" s="17">
        <f ca="1" t="shared" ref="BQ305:BT305" si="2267">BE305</f>
        <v>24572.2086743416</v>
      </c>
      <c r="BR305" s="17">
        <f ca="1" t="shared" si="2267"/>
        <v>20895.8066755049</v>
      </c>
      <c r="BS305" s="17">
        <f ca="1" t="shared" si="2267"/>
        <v>18825.5430968726</v>
      </c>
      <c r="BT305" s="17">
        <f ca="1" t="shared" si="2267"/>
        <v>20376.6328308161</v>
      </c>
      <c r="BU305" s="17">
        <f ca="1" t="shared" si="1937"/>
        <v>59556.9127609196</v>
      </c>
      <c r="BV305" s="19">
        <f ca="1" t="shared" si="1938"/>
        <v>6.2256602586912</v>
      </c>
    </row>
    <row r="306" ht="15" customHeight="1" spans="1:74">
      <c r="A306" s="15">
        <v>305</v>
      </c>
      <c r="B306" s="16">
        <f ca="1" t="shared" ref="B306:F306" si="2268">RAND()</f>
        <v>0.18567743003721</v>
      </c>
      <c r="C306" s="17">
        <f ca="1">IF(B306&lt;=('Ejercicio 3 - TIR'!$D$13-'Ejercicio 3 - TIR'!$C$13)/('Ejercicio 3 - TIR'!$E$13-'Ejercicio 3 - TIR'!$C$13),'Ejercicio 3 - TIR'!$C$13+SQRT(('Ejercicio 3 - TIR'!$E$13-'Ejercicio 3 - TIR'!$C$13)*('Ejercicio 3 - TIR'!$D$13-'Ejercicio 3 - TIR'!$C$13)*B306),'Ejercicio 3 - TIR'!$E$13-SQRT(('Ejercicio 3 - TIR'!$E$13-'Ejercicio 3 - TIR'!$C$13)*('Ejercicio 3 - TIR'!$E$13-'Ejercicio 3 - TIR'!$D$13)*(1-B306)))</f>
        <v>68618.0608036196</v>
      </c>
      <c r="D306" s="16">
        <f ca="1" t="shared" si="2268"/>
        <v>0.390160565441153</v>
      </c>
      <c r="E306" s="17">
        <f ca="1">IF(D306&lt;=('Ejercicio 3 - TIR'!$D$14-'Ejercicio 3 - TIR'!$C$14)/('Ejercicio 3 - TIR'!$E$14-'Ejercicio 3 - TIR'!$C$14),'Ejercicio 3 - TIR'!$C$14+SQRT(('Ejercicio 3 - TIR'!$E$14-'Ejercicio 3 - TIR'!$C$14)*('Ejercicio 3 - TIR'!$D$14-'Ejercicio 3 - TIR'!$C$14)*D306),'Ejercicio 3 - TIR'!$E$14-SQRT(('Ejercicio 3 - TIR'!$E$14-'Ejercicio 3 - TIR'!$C$14)*('Ejercicio 3 - TIR'!$E$14-'Ejercicio 3 - TIR'!$D$14)*(1-D306)))</f>
        <v>30435.6957815099</v>
      </c>
      <c r="F306" s="16">
        <f ca="1" t="shared" si="2268"/>
        <v>0.733900767482424</v>
      </c>
      <c r="G306" s="17">
        <f ca="1">IF(F306&lt;=('Ejercicio 3 - TIR'!$D$18-'Ejercicio 3 - TIR'!$C$18)/('Ejercicio 3 - TIR'!$E$18-'Ejercicio 3 - TIR'!$C$18),'Ejercicio 3 - TIR'!$C$18+SQRT(('Ejercicio 3 - TIR'!$E$18-'Ejercicio 3 - TIR'!$C$18)*('Ejercicio 3 - TIR'!$D$18-'Ejercicio 3 - TIR'!$C$18)*F306),'Ejercicio 3 - TIR'!$E$18-SQRT(('Ejercicio 3 - TIR'!$E$18-'Ejercicio 3 - TIR'!$C$18)*('Ejercicio 3 - TIR'!$E$18-'Ejercicio 3 - TIR'!$D$18)*(1-F306)))</f>
        <v>40532.6246588385</v>
      </c>
      <c r="H306" s="16">
        <f ca="1" t="shared" ref="H306:L306" si="2269">RAND()</f>
        <v>0.121693239147339</v>
      </c>
      <c r="I306" s="17">
        <f ca="1">IF(H306&lt;=('Ejercicio 3 - TIR'!$D$18-'Ejercicio 3 - TIR'!$C$18)/('Ejercicio 3 - TIR'!$E$18-'Ejercicio 3 - TIR'!$C$18),'Ejercicio 3 - TIR'!$C$18+SQRT(('Ejercicio 3 - TIR'!$E$18-'Ejercicio 3 - TIR'!$C$18)*('Ejercicio 3 - TIR'!$D$18-'Ejercicio 3 - TIR'!$C$18)*H306),'Ejercicio 3 - TIR'!$E$18-SQRT(('Ejercicio 3 - TIR'!$E$18-'Ejercicio 3 - TIR'!$C$18)*('Ejercicio 3 - TIR'!$E$18-'Ejercicio 3 - TIR'!$D$18)*(1-H306)))</f>
        <v>34272.4683582328</v>
      </c>
      <c r="J306" s="16">
        <f ca="1" t="shared" si="2269"/>
        <v>0.883104864616397</v>
      </c>
      <c r="K306" s="17">
        <f ca="1">IF(J306&lt;=('Ejercicio 3 - TIR'!$D$18-'Ejercicio 3 - TIR'!$C$18)/('Ejercicio 3 - TIR'!$E$18-'Ejercicio 3 - TIR'!$C$18),'Ejercicio 3 - TIR'!$C$18+SQRT(('Ejercicio 3 - TIR'!$E$18-'Ejercicio 3 - TIR'!$C$18)*('Ejercicio 3 - TIR'!$D$18-'Ejercicio 3 - TIR'!$C$18)*J306),'Ejercicio 3 - TIR'!$E$18-SQRT(('Ejercicio 3 - TIR'!$E$18-'Ejercicio 3 - TIR'!$C$18)*('Ejercicio 3 - TIR'!$E$18-'Ejercicio 3 - TIR'!$D$18)*(1-J306)))</f>
        <v>42039.0651554331</v>
      </c>
      <c r="L306" s="16">
        <f ca="1" t="shared" si="2269"/>
        <v>0.249444355907805</v>
      </c>
      <c r="M306" s="17">
        <f ca="1">IF(L306&lt;=('Ejercicio 3 - TIR'!$D$18-'Ejercicio 3 - TIR'!$C$18)/('Ejercicio 3 - TIR'!$E$18-'Ejercicio 3 - TIR'!$C$18),'Ejercicio 3 - TIR'!$C$18+SQRT(('Ejercicio 3 - TIR'!$E$18-'Ejercicio 3 - TIR'!$C$18)*('Ejercicio 3 - TIR'!$D$18-'Ejercicio 3 - TIR'!$C$18)*L306),'Ejercicio 3 - TIR'!$E$18-SQRT(('Ejercicio 3 - TIR'!$E$18-'Ejercicio 3 - TIR'!$C$18)*('Ejercicio 3 - TIR'!$E$18-'Ejercicio 3 - TIR'!$D$18)*(1-L306)))</f>
        <v>36116.915348946</v>
      </c>
      <c r="N306" s="16">
        <f ca="1" t="shared" ref="N306:R306" si="2270">RAND()</f>
        <v>0.657101747039426</v>
      </c>
      <c r="O306" s="17">
        <f ca="1">IF(N306&lt;=('Ejercicio 3 - TIR'!$D$18-'Ejercicio 3 - TIR'!$C$18)/('Ejercicio 3 - TIR'!$E$18-'Ejercicio 3 - TIR'!$C$18),'Ejercicio 3 - TIR'!$C$18+SQRT(('Ejercicio 3 - TIR'!$E$18-'Ejercicio 3 - TIR'!$C$18)*('Ejercicio 3 - TIR'!$D$18-'Ejercicio 3 - TIR'!$C$18)*N306),'Ejercicio 3 - TIR'!$E$18-SQRT(('Ejercicio 3 - TIR'!$E$18-'Ejercicio 3 - TIR'!$C$18)*('Ejercicio 3 - TIR'!$E$18-'Ejercicio 3 - TIR'!$D$18)*(1-N306)))</f>
        <v>39928.0039310988</v>
      </c>
      <c r="P306" s="16">
        <f ca="1" t="shared" si="2270"/>
        <v>0.441874315629069</v>
      </c>
      <c r="Q306" s="18">
        <f ca="1">IF(P306&lt;=('Ejercicio 3 - TIR'!$D$22-'Ejercicio 3 - TIR'!$C$22)/('Ejercicio 3 - TIR'!$E$22-'Ejercicio 3 - TIR'!$C$22),'Ejercicio 3 - TIR'!$C$22+SQRT(('Ejercicio 3 - TIR'!$E$22-'Ejercicio 3 - TIR'!$C$22)*('Ejercicio 3 - TIR'!$D$22-'Ejercicio 3 - TIR'!$C$22)*P306),'Ejercicio 3 - TIR'!$E$22-SQRT(('Ejercicio 3 - TIR'!$E$22-'Ejercicio 3 - TIR'!$C$22)*('Ejercicio 3 - TIR'!$E$22-'Ejercicio 3 - TIR'!$D$22)*(1-P306)))</f>
        <v>0.148202371675665</v>
      </c>
      <c r="R306" s="16">
        <f ca="1" t="shared" si="2270"/>
        <v>0.882501913119597</v>
      </c>
      <c r="S306" s="18">
        <f ca="1">IF(R306&lt;=('Ejercicio 3 - TIR'!$D$23-'Ejercicio 3 - TIR'!$C$23)/('Ejercicio 3 - TIR'!$E$23-'Ejercicio 3 - TIR'!$C$23),'Ejercicio 3 - TIR'!$C$23+SQRT(('Ejercicio 3 - TIR'!$E$23-'Ejercicio 3 - TIR'!$C$23)*('Ejercicio 3 - TIR'!$D$23-'Ejercicio 3 - TIR'!$C$23)*R306),'Ejercicio 3 - TIR'!$E$23-SQRT(('Ejercicio 3 - TIR'!$E$23-'Ejercicio 3 - TIR'!$C$23)*('Ejercicio 3 - TIR'!$E$23-'Ejercicio 3 - TIR'!$D$23)*(1-R306)))</f>
        <v>0.165457078822165</v>
      </c>
      <c r="T306" s="16">
        <f ca="1" t="shared" ref="T306:X306" si="2271">RAND()</f>
        <v>0.387827585832364</v>
      </c>
      <c r="U306" s="18">
        <f ca="1">IF(T306&lt;=('Ejercicio 3 - TIR'!$D$24-'Ejercicio 3 - TIR'!$C$24)/('Ejercicio 3 - TIR'!$E$24-'Ejercicio 3 - TIR'!$C$24),'Ejercicio 3 - TIR'!$C$24+SQRT(('Ejercicio 3 - TIR'!$E$24-'Ejercicio 3 - TIR'!$C$24)*('Ejercicio 3 - TIR'!$D$24-'Ejercicio 3 - TIR'!$C$24)*T306),'Ejercicio 3 - TIR'!$E$24-SQRT(('Ejercicio 3 - TIR'!$E$24-'Ejercicio 3 - TIR'!$C$24)*('Ejercicio 3 - TIR'!$E$24-'Ejercicio 3 - TIR'!$D$24)*(1-T306)))</f>
        <v>0.178538358927029</v>
      </c>
      <c r="V306" s="16">
        <f ca="1" t="shared" si="2271"/>
        <v>0.897056718627436</v>
      </c>
      <c r="W306" s="18">
        <f ca="1">IF(V306&lt;=('Ejercicio 3 - TIR'!$D$25-'Ejercicio 3 - TIR'!$C$25)/('Ejercicio 3 - TIR'!$E$25-'Ejercicio 3 - TIR'!$C$25),'Ejercicio 3 - TIR'!$C$25+SQRT(('Ejercicio 3 - TIR'!$E$25-'Ejercicio 3 - TIR'!$C$25)*('Ejercicio 3 - TIR'!$D$25-'Ejercicio 3 - TIR'!$C$25)*V306),'Ejercicio 3 - TIR'!$E$25-SQRT(('Ejercicio 3 - TIR'!$E$25-'Ejercicio 3 - TIR'!$C$25)*('Ejercicio 3 - TIR'!$E$25-'Ejercicio 3 - TIR'!$D$25)*(1-V306)))</f>
        <v>0.231018390879486</v>
      </c>
      <c r="X306" s="16">
        <f ca="1" t="shared" si="2271"/>
        <v>0.329983408267564</v>
      </c>
      <c r="Y306" s="18">
        <f ca="1">IF(X306&lt;=('Ejercicio 3 - TIR'!$D$26-'Ejercicio 3 - TIR'!$C$26)/('Ejercicio 3 - TIR'!$E$26-'Ejercicio 3 - TIR'!$C$26),'Ejercicio 3 - TIR'!$C$26+SQRT(('Ejercicio 3 - TIR'!$E$26-'Ejercicio 3 - TIR'!$C$26)*('Ejercicio 3 - TIR'!$D$26-'Ejercicio 3 - TIR'!$C$26)*X306),'Ejercicio 3 - TIR'!$E$26-SQRT(('Ejercicio 3 - TIR'!$E$26-'Ejercicio 3 - TIR'!$C$26)*('Ejercicio 3 - TIR'!$E$26-'Ejercicio 3 - TIR'!$D$26)*(1-X306)))</f>
        <v>0.219848872714433</v>
      </c>
      <c r="Z306" s="16">
        <f ca="1" t="shared" si="1908"/>
        <v>1.14820237167566</v>
      </c>
      <c r="AA306" s="16">
        <f ca="1" t="shared" si="1909"/>
        <v>1.3381805819898</v>
      </c>
      <c r="AB306" s="16">
        <f ca="1" t="shared" si="1910"/>
        <v>1.57709714704628</v>
      </c>
      <c r="AC306" s="16">
        <f ca="1" t="shared" si="1911"/>
        <v>1.94143559221754</v>
      </c>
      <c r="AD306" s="16">
        <f ca="1" t="shared" si="1912"/>
        <v>2.36825801861424</v>
      </c>
      <c r="AE306" s="15">
        <f ca="1" t="shared" si="1913"/>
        <v>4510.64229841879</v>
      </c>
      <c r="AF306" s="15">
        <f ca="1" t="shared" si="1914"/>
        <v>5256.95999672686</v>
      </c>
      <c r="AG306" s="15">
        <f ca="1" t="shared" si="1915"/>
        <v>6195.52900748751</v>
      </c>
      <c r="AH306" s="15">
        <f ca="1" t="shared" si="1916"/>
        <v>7626.81014944446</v>
      </c>
      <c r="AI306" s="15">
        <f ca="1" t="shared" si="1917"/>
        <v>9303.55576320682</v>
      </c>
      <c r="AJ306" s="17">
        <f ca="1" t="shared" si="1918"/>
        <v>46539.6557635178</v>
      </c>
      <c r="AK306" s="17">
        <f ca="1" t="shared" si="1919"/>
        <v>45862.7516538471</v>
      </c>
      <c r="AL306" s="17">
        <f ca="1" t="shared" si="1920"/>
        <v>66299.6897211262</v>
      </c>
      <c r="AM306" s="17">
        <f ca="1" t="shared" si="1921"/>
        <v>70118.6649395516</v>
      </c>
      <c r="AN306" s="17">
        <f ca="1" t="shared" si="1922"/>
        <v>94559.8154770858</v>
      </c>
      <c r="AO306" s="17">
        <f ca="1">C306/'Ejercicio 3 - TIR'!$D$7</f>
        <v>13723.6121607239</v>
      </c>
      <c r="AP306" s="17">
        <f ca="1" t="shared" si="1923"/>
        <v>32816.0436027939</v>
      </c>
      <c r="AQ306" s="17">
        <f ca="1" t="shared" si="1924"/>
        <v>32139.1394931232</v>
      </c>
      <c r="AR306" s="17">
        <f ca="1" t="shared" si="1925"/>
        <v>52576.0775604022</v>
      </c>
      <c r="AS306" s="17">
        <f ca="1" t="shared" si="1926"/>
        <v>56395.0527788277</v>
      </c>
      <c r="AT306" s="17">
        <f ca="1" t="shared" si="1927"/>
        <v>80836.2033163618</v>
      </c>
      <c r="AU306" s="17">
        <f ca="1">AP306*'Ejercicio 3 - TIR'!$D$5</f>
        <v>16408.021801397</v>
      </c>
      <c r="AV306" s="17">
        <f ca="1">AQ306*'Ejercicio 3 - TIR'!$D$5</f>
        <v>16069.5697465616</v>
      </c>
      <c r="AW306" s="17">
        <f ca="1">AR306*'Ejercicio 3 - TIR'!$D$5</f>
        <v>26288.0387802011</v>
      </c>
      <c r="AX306" s="17">
        <f ca="1">AS306*'Ejercicio 3 - TIR'!$D$5</f>
        <v>28197.5263894138</v>
      </c>
      <c r="AY306" s="17">
        <f ca="1">AT306*'Ejercicio 3 - TIR'!$D$5</f>
        <v>40418.1016581809</v>
      </c>
      <c r="AZ306" s="17">
        <f ca="1" t="shared" ref="AZ306:BD306" si="2272">AJ306-AU306-AE306</f>
        <v>25620.9916637021</v>
      </c>
      <c r="BA306" s="17">
        <f ca="1" t="shared" si="2272"/>
        <v>24536.2219105586</v>
      </c>
      <c r="BB306" s="17">
        <f ca="1" t="shared" si="2272"/>
        <v>33816.1219334375</v>
      </c>
      <c r="BC306" s="17">
        <f ca="1" t="shared" si="2272"/>
        <v>34294.3284006933</v>
      </c>
      <c r="BD306" s="17">
        <f ca="1" t="shared" si="2272"/>
        <v>44838.158055698</v>
      </c>
      <c r="BE306" s="17">
        <f ca="1" t="shared" ref="BE306:BI306" si="2273">AZ306/Z306</f>
        <v>22314.0034333071</v>
      </c>
      <c r="BF306" s="17">
        <f ca="1" t="shared" si="2273"/>
        <v>18335.508854922</v>
      </c>
      <c r="BG306" s="17">
        <f ca="1" t="shared" si="2273"/>
        <v>21442.0031110774</v>
      </c>
      <c r="BH306" s="17">
        <f ca="1" t="shared" si="2273"/>
        <v>17664.4172684203</v>
      </c>
      <c r="BI306" s="17">
        <f ca="1" t="shared" si="2273"/>
        <v>18932.9700156297</v>
      </c>
      <c r="BJ306" s="17">
        <f ca="1" t="shared" si="1930"/>
        <v>72079.5805866645</v>
      </c>
      <c r="BK306" s="17">
        <f ca="1" t="shared" si="1931"/>
        <v>32501.0545439863</v>
      </c>
      <c r="BL306" s="17">
        <f ca="1" t="shared" si="1932"/>
        <v>104580.635130651</v>
      </c>
      <c r="BM306" s="17">
        <f ca="1">BK306*'Ejercicio 3 - TIR'!$D$5</f>
        <v>16250.5272719932</v>
      </c>
      <c r="BN306" s="17">
        <f ca="1" t="shared" si="1933"/>
        <v>88330.1078586576</v>
      </c>
      <c r="BO306" s="17">
        <f ca="1" t="shared" si="1934"/>
        <v>37297.5018618719</v>
      </c>
      <c r="BP306" s="17">
        <f ca="1" t="shared" si="1935"/>
        <v>-99053.7565851295</v>
      </c>
      <c r="BQ306" s="17">
        <f ca="1" t="shared" ref="BQ306:BT306" si="2274">BE306</f>
        <v>22314.0034333071</v>
      </c>
      <c r="BR306" s="17">
        <f ca="1" t="shared" si="2274"/>
        <v>18335.508854922</v>
      </c>
      <c r="BS306" s="17">
        <f ca="1" t="shared" si="2274"/>
        <v>21442.0031110774</v>
      </c>
      <c r="BT306" s="17">
        <f ca="1" t="shared" si="2274"/>
        <v>17664.4172684203</v>
      </c>
      <c r="BU306" s="17">
        <f ca="1" t="shared" si="1937"/>
        <v>56230.4718775016</v>
      </c>
      <c r="BV306" s="19">
        <f ca="1" t="shared" si="1938"/>
        <v>9.8210572009034</v>
      </c>
    </row>
    <row r="307" ht="15" customHeight="1" spans="1:74">
      <c r="A307" s="15">
        <v>306</v>
      </c>
      <c r="B307" s="16">
        <f ca="1" t="shared" ref="B307:F307" si="2275">RAND()</f>
        <v>0.573930754224762</v>
      </c>
      <c r="C307" s="17">
        <f ca="1">IF(B307&lt;=('Ejercicio 3 - TIR'!$D$13-'Ejercicio 3 - TIR'!$C$13)/('Ejercicio 3 - TIR'!$E$13-'Ejercicio 3 - TIR'!$C$13),'Ejercicio 3 - TIR'!$C$13+SQRT(('Ejercicio 3 - TIR'!$E$13-'Ejercicio 3 - TIR'!$C$13)*('Ejercicio 3 - TIR'!$D$13-'Ejercicio 3 - TIR'!$C$13)*B307),'Ejercicio 3 - TIR'!$E$13-SQRT(('Ejercicio 3 - TIR'!$E$13-'Ejercicio 3 - TIR'!$C$13)*('Ejercicio 3 - TIR'!$E$13-'Ejercicio 3 - TIR'!$D$13)*(1-B307)))</f>
        <v>77388.4300648919</v>
      </c>
      <c r="D307" s="16">
        <f ca="1" t="shared" si="2275"/>
        <v>0.0284152162371201</v>
      </c>
      <c r="E307" s="17">
        <f ca="1">IF(D307&lt;=('Ejercicio 3 - TIR'!$D$14-'Ejercicio 3 - TIR'!$C$14)/('Ejercicio 3 - TIR'!$E$14-'Ejercicio 3 - TIR'!$C$14),'Ejercicio 3 - TIR'!$C$14+SQRT(('Ejercicio 3 - TIR'!$E$14-'Ejercicio 3 - TIR'!$C$14)*('Ejercicio 3 - TIR'!$D$14-'Ejercicio 3 - TIR'!$C$14)*D307),'Ejercicio 3 - TIR'!$E$14-SQRT(('Ejercicio 3 - TIR'!$E$14-'Ejercicio 3 - TIR'!$C$14)*('Ejercicio 3 - TIR'!$E$14-'Ejercicio 3 - TIR'!$D$14)*(1-D307)))</f>
        <v>26459.8428743478</v>
      </c>
      <c r="F307" s="16">
        <f ca="1" t="shared" si="2275"/>
        <v>0.075905216652433</v>
      </c>
      <c r="G307" s="17">
        <f ca="1">IF(F307&lt;=('Ejercicio 3 - TIR'!$D$18-'Ejercicio 3 - TIR'!$C$18)/('Ejercicio 3 - TIR'!$E$18-'Ejercicio 3 - TIR'!$C$18),'Ejercicio 3 - TIR'!$C$18+SQRT(('Ejercicio 3 - TIR'!$E$18-'Ejercicio 3 - TIR'!$C$18)*('Ejercicio 3 - TIR'!$D$18-'Ejercicio 3 - TIR'!$C$18)*F307),'Ejercicio 3 - TIR'!$E$18-SQRT(('Ejercicio 3 - TIR'!$E$18-'Ejercicio 3 - TIR'!$C$18)*('Ejercicio 3 - TIR'!$E$18-'Ejercicio 3 - TIR'!$D$18)*(1-F307)))</f>
        <v>33374.2825160121</v>
      </c>
      <c r="H307" s="16">
        <f ca="1" t="shared" ref="H307:L307" si="2276">RAND()</f>
        <v>0.957516707810948</v>
      </c>
      <c r="I307" s="17">
        <f ca="1">IF(H307&lt;=('Ejercicio 3 - TIR'!$D$18-'Ejercicio 3 - TIR'!$C$18)/('Ejercicio 3 - TIR'!$E$18-'Ejercicio 3 - TIR'!$C$18),'Ejercicio 3 - TIR'!$C$18+SQRT(('Ejercicio 3 - TIR'!$E$18-'Ejercicio 3 - TIR'!$C$18)*('Ejercicio 3 - TIR'!$D$18-'Ejercicio 3 - TIR'!$C$18)*H307),'Ejercicio 3 - TIR'!$E$18-SQRT(('Ejercicio 3 - TIR'!$E$18-'Ejercicio 3 - TIR'!$C$18)*('Ejercicio 3 - TIR'!$E$18-'Ejercicio 3 - TIR'!$D$18)*(1-H307)))</f>
        <v>43214.9938615851</v>
      </c>
      <c r="J307" s="16">
        <f ca="1" t="shared" si="2276"/>
        <v>0.199443989612043</v>
      </c>
      <c r="K307" s="17">
        <f ca="1">IF(J307&lt;=('Ejercicio 3 - TIR'!$D$18-'Ejercicio 3 - TIR'!$C$18)/('Ejercicio 3 - TIR'!$E$18-'Ejercicio 3 - TIR'!$C$18),'Ejercicio 3 - TIR'!$C$18+SQRT(('Ejercicio 3 - TIR'!$E$18-'Ejercicio 3 - TIR'!$C$18)*('Ejercicio 3 - TIR'!$D$18-'Ejercicio 3 - TIR'!$C$18)*J307),'Ejercicio 3 - TIR'!$E$18-SQRT(('Ejercicio 3 - TIR'!$E$18-'Ejercicio 3 - TIR'!$C$18)*('Ejercicio 3 - TIR'!$E$18-'Ejercicio 3 - TIR'!$D$18)*(1-J307)))</f>
        <v>35469.6067904198</v>
      </c>
      <c r="L307" s="16">
        <f ca="1" t="shared" si="2276"/>
        <v>0.885766907155619</v>
      </c>
      <c r="M307" s="17">
        <f ca="1">IF(L307&lt;=('Ejercicio 3 - TIR'!$D$18-'Ejercicio 3 - TIR'!$C$18)/('Ejercicio 3 - TIR'!$E$18-'Ejercicio 3 - TIR'!$C$18),'Ejercicio 3 - TIR'!$C$18+SQRT(('Ejercicio 3 - TIR'!$E$18-'Ejercicio 3 - TIR'!$C$18)*('Ejercicio 3 - TIR'!$D$18-'Ejercicio 3 - TIR'!$C$18)*L307),'Ejercicio 3 - TIR'!$E$18-SQRT(('Ejercicio 3 - TIR'!$E$18-'Ejercicio 3 - TIR'!$C$18)*('Ejercicio 3 - TIR'!$E$18-'Ejercicio 3 - TIR'!$D$18)*(1-L307)))</f>
        <v>42072.9738704056</v>
      </c>
      <c r="N307" s="16">
        <f ca="1" t="shared" ref="N307:R307" si="2277">RAND()</f>
        <v>0.601750801592677</v>
      </c>
      <c r="O307" s="17">
        <f ca="1">IF(N307&lt;=('Ejercicio 3 - TIR'!$D$18-'Ejercicio 3 - TIR'!$C$18)/('Ejercicio 3 - TIR'!$E$18-'Ejercicio 3 - TIR'!$C$18),'Ejercicio 3 - TIR'!$C$18+SQRT(('Ejercicio 3 - TIR'!$E$18-'Ejercicio 3 - TIR'!$C$18)*('Ejercicio 3 - TIR'!$D$18-'Ejercicio 3 - TIR'!$C$18)*N307),'Ejercicio 3 - TIR'!$E$18-SQRT(('Ejercicio 3 - TIR'!$E$18-'Ejercicio 3 - TIR'!$C$18)*('Ejercicio 3 - TIR'!$E$18-'Ejercicio 3 - TIR'!$D$18)*(1-N307)))</f>
        <v>39500.6641998811</v>
      </c>
      <c r="P307" s="16">
        <f ca="1" t="shared" si="2277"/>
        <v>0.507574658671365</v>
      </c>
      <c r="Q307" s="18">
        <f ca="1">IF(P307&lt;=('Ejercicio 3 - TIR'!$D$22-'Ejercicio 3 - TIR'!$C$22)/('Ejercicio 3 - TIR'!$E$22-'Ejercicio 3 - TIR'!$C$22),'Ejercicio 3 - TIR'!$C$22+SQRT(('Ejercicio 3 - TIR'!$E$22-'Ejercicio 3 - TIR'!$C$22)*('Ejercicio 3 - TIR'!$D$22-'Ejercicio 3 - TIR'!$C$22)*P307),'Ejercicio 3 - TIR'!$E$22-SQRT(('Ejercicio 3 - TIR'!$E$22-'Ejercicio 3 - TIR'!$C$22)*('Ejercicio 3 - TIR'!$E$22-'Ejercicio 3 - TIR'!$D$22)*(1-P307)))</f>
        <v>0.150228106973329</v>
      </c>
      <c r="R307" s="16">
        <f ca="1" t="shared" si="2277"/>
        <v>0.27277405440181</v>
      </c>
      <c r="S307" s="18">
        <f ca="1">IF(R307&lt;=('Ejercicio 3 - TIR'!$D$23-'Ejercicio 3 - TIR'!$C$23)/('Ejercicio 3 - TIR'!$E$23-'Ejercicio 3 - TIR'!$C$23),'Ejercicio 3 - TIR'!$C$23+SQRT(('Ejercicio 3 - TIR'!$E$23-'Ejercicio 3 - TIR'!$C$23)*('Ejercicio 3 - TIR'!$D$23-'Ejercicio 3 - TIR'!$C$23)*R307),'Ejercicio 3 - TIR'!$E$23-SQRT(('Ejercicio 3 - TIR'!$E$23-'Ejercicio 3 - TIR'!$C$23)*('Ejercicio 3 - TIR'!$E$23-'Ejercicio 3 - TIR'!$D$23)*(1-R307)))</f>
        <v>0.1421583685754</v>
      </c>
      <c r="T307" s="16">
        <f ca="1" t="shared" ref="T307:X307" si="2278">RAND()</f>
        <v>0.961509167368379</v>
      </c>
      <c r="U307" s="18">
        <f ca="1">IF(T307&lt;=('Ejercicio 3 - TIR'!$D$24-'Ejercicio 3 - TIR'!$C$24)/('Ejercicio 3 - TIR'!$E$24-'Ejercicio 3 - TIR'!$C$24),'Ejercicio 3 - TIR'!$C$24+SQRT(('Ejercicio 3 - TIR'!$E$24-'Ejercicio 3 - TIR'!$C$24)*('Ejercicio 3 - TIR'!$D$24-'Ejercicio 3 - TIR'!$C$24)*T307),'Ejercicio 3 - TIR'!$E$24-SQRT(('Ejercicio 3 - TIR'!$E$24-'Ejercicio 3 - TIR'!$C$24)*('Ejercicio 3 - TIR'!$E$24-'Ejercicio 3 - TIR'!$D$24)*(1-T307)))</f>
        <v>0.20961855831936</v>
      </c>
      <c r="V307" s="16">
        <f ca="1" t="shared" si="2278"/>
        <v>0.562055895871025</v>
      </c>
      <c r="W307" s="18">
        <f ca="1">IF(V307&lt;=('Ejercicio 3 - TIR'!$D$25-'Ejercicio 3 - TIR'!$C$25)/('Ejercicio 3 - TIR'!$E$25-'Ejercicio 3 - TIR'!$C$25),'Ejercicio 3 - TIR'!$C$25+SQRT(('Ejercicio 3 - TIR'!$E$25-'Ejercicio 3 - TIR'!$C$25)*('Ejercicio 3 - TIR'!$D$25-'Ejercicio 3 - TIR'!$C$25)*V307),'Ejercicio 3 - TIR'!$E$25-SQRT(('Ejercicio 3 - TIR'!$E$25-'Ejercicio 3 - TIR'!$C$25)*('Ejercicio 3 - TIR'!$E$25-'Ejercicio 3 - TIR'!$D$25)*(1-V307)))</f>
        <v>0.210848954490954</v>
      </c>
      <c r="X307" s="16">
        <f ca="1" t="shared" si="2278"/>
        <v>0.0260970803825049</v>
      </c>
      <c r="Y307" s="18">
        <f ca="1">IF(X307&lt;=('Ejercicio 3 - TIR'!$D$26-'Ejercicio 3 - TIR'!$C$26)/('Ejercicio 3 - TIR'!$E$26-'Ejercicio 3 - TIR'!$C$26),'Ejercicio 3 - TIR'!$C$26+SQRT(('Ejercicio 3 - TIR'!$E$26-'Ejercicio 3 - TIR'!$C$26)*('Ejercicio 3 - TIR'!$D$26-'Ejercicio 3 - TIR'!$C$26)*X307),'Ejercicio 3 - TIR'!$E$26-SQRT(('Ejercicio 3 - TIR'!$E$26-'Ejercicio 3 - TIR'!$C$26)*('Ejercicio 3 - TIR'!$E$26-'Ejercicio 3 - TIR'!$D$26)*(1-X307)))</f>
        <v>0.198394171610872</v>
      </c>
      <c r="Z307" s="16">
        <f ca="1" t="shared" si="1908"/>
        <v>1.15022810697333</v>
      </c>
      <c r="AA307" s="16">
        <f ca="1" t="shared" si="1909"/>
        <v>1.31374265815023</v>
      </c>
      <c r="AB307" s="16">
        <f ca="1" t="shared" si="1910"/>
        <v>1.58912750015432</v>
      </c>
      <c r="AC307" s="16">
        <f ca="1" t="shared" si="1911"/>
        <v>1.92419337211468</v>
      </c>
      <c r="AD307" s="16">
        <f ca="1" t="shared" si="1912"/>
        <v>2.3059421221945</v>
      </c>
      <c r="AE307" s="15">
        <f ca="1" t="shared" si="1913"/>
        <v>3975.012105825</v>
      </c>
      <c r="AF307" s="15">
        <f ca="1" t="shared" si="1914"/>
        <v>4540.09334185654</v>
      </c>
      <c r="AG307" s="15">
        <f ca="1" t="shared" si="1915"/>
        <v>5491.78116281183</v>
      </c>
      <c r="AH307" s="15">
        <f ca="1" t="shared" si="1916"/>
        <v>6649.71747928382</v>
      </c>
      <c r="AI307" s="15">
        <f ca="1" t="shared" si="1917"/>
        <v>7968.98267003267</v>
      </c>
      <c r="AJ307" s="17">
        <f ca="1" t="shared" si="1918"/>
        <v>38388.0377999857</v>
      </c>
      <c r="AK307" s="17">
        <f ca="1" t="shared" si="1919"/>
        <v>56773.3809076645</v>
      </c>
      <c r="AL307" s="17">
        <f ca="1" t="shared" si="1920"/>
        <v>56365.7275703166</v>
      </c>
      <c r="AM307" s="17">
        <f ca="1" t="shared" si="1921"/>
        <v>80956.5374665886</v>
      </c>
      <c r="AN307" s="17">
        <f ca="1" t="shared" si="1922"/>
        <v>91086.2454331662</v>
      </c>
      <c r="AO307" s="17">
        <f ca="1">C307/'Ejercicio 3 - TIR'!$D$7</f>
        <v>15477.6860129784</v>
      </c>
      <c r="AP307" s="17">
        <f ca="1" t="shared" si="1923"/>
        <v>22910.3517870073</v>
      </c>
      <c r="AQ307" s="17">
        <f ca="1" t="shared" si="1924"/>
        <v>41295.6948946862</v>
      </c>
      <c r="AR307" s="17">
        <f ca="1" t="shared" si="1925"/>
        <v>40888.0415573382</v>
      </c>
      <c r="AS307" s="17">
        <f ca="1" t="shared" si="1926"/>
        <v>65478.8514536103</v>
      </c>
      <c r="AT307" s="17">
        <f ca="1" t="shared" si="1927"/>
        <v>75608.5594201879</v>
      </c>
      <c r="AU307" s="17">
        <f ca="1">AP307*'Ejercicio 3 - TIR'!$D$5</f>
        <v>11455.1758935036</v>
      </c>
      <c r="AV307" s="17">
        <f ca="1">AQ307*'Ejercicio 3 - TIR'!$D$5</f>
        <v>20647.8474473431</v>
      </c>
      <c r="AW307" s="17">
        <f ca="1">AR307*'Ejercicio 3 - TIR'!$D$5</f>
        <v>20444.0207786691</v>
      </c>
      <c r="AX307" s="17">
        <f ca="1">AS307*'Ejercicio 3 - TIR'!$D$5</f>
        <v>32739.4257268051</v>
      </c>
      <c r="AY307" s="17">
        <f ca="1">AT307*'Ejercicio 3 - TIR'!$D$5</f>
        <v>37804.2797100939</v>
      </c>
      <c r="AZ307" s="17">
        <f ca="1" t="shared" ref="AZ307:BD307" si="2279">AJ307-AU307-AE307</f>
        <v>22957.849800657</v>
      </c>
      <c r="BA307" s="17">
        <f ca="1" t="shared" si="2279"/>
        <v>31585.4401184649</v>
      </c>
      <c r="BB307" s="17">
        <f ca="1" t="shared" si="2279"/>
        <v>30429.9256288356</v>
      </c>
      <c r="BC307" s="17">
        <f ca="1" t="shared" si="2279"/>
        <v>41567.3942604997</v>
      </c>
      <c r="BD307" s="17">
        <f ca="1" t="shared" si="2279"/>
        <v>45312.9830530396</v>
      </c>
      <c r="BE307" s="17">
        <f ca="1" t="shared" ref="BE307:BI307" si="2280">AZ307/Z307</f>
        <v>19959.3886303714</v>
      </c>
      <c r="BF307" s="17">
        <f ca="1" t="shared" si="2280"/>
        <v>24042.3342596927</v>
      </c>
      <c r="BG307" s="17">
        <f ca="1" t="shared" si="2280"/>
        <v>19148.8257712994</v>
      </c>
      <c r="BH307" s="17">
        <f ca="1" t="shared" si="2280"/>
        <v>21602.5036063903</v>
      </c>
      <c r="BI307" s="17">
        <f ca="1" t="shared" si="2280"/>
        <v>19650.5292205324</v>
      </c>
      <c r="BJ307" s="17">
        <f ca="1" t="shared" si="1930"/>
        <v>61014.8662306067</v>
      </c>
      <c r="BK307" s="17">
        <f ca="1" t="shared" si="1931"/>
        <v>35690.6481314276</v>
      </c>
      <c r="BL307" s="17">
        <f ca="1" t="shared" si="1932"/>
        <v>96705.5143620342</v>
      </c>
      <c r="BM307" s="17">
        <f ca="1">BK307*'Ejercicio 3 - TIR'!$D$5</f>
        <v>17845.3240657138</v>
      </c>
      <c r="BN307" s="17">
        <f ca="1" t="shared" si="1933"/>
        <v>78860.1902963205</v>
      </c>
      <c r="BO307" s="17">
        <f ca="1" t="shared" si="1934"/>
        <v>34198.685880837</v>
      </c>
      <c r="BP307" s="17">
        <f ca="1" t="shared" si="1935"/>
        <v>-103848.27293924</v>
      </c>
      <c r="BQ307" s="17">
        <f ca="1" t="shared" ref="BQ307:BT307" si="2281">BE307</f>
        <v>19959.3886303714</v>
      </c>
      <c r="BR307" s="17">
        <f ca="1" t="shared" si="2281"/>
        <v>24042.3342596927</v>
      </c>
      <c r="BS307" s="17">
        <f ca="1" t="shared" si="2281"/>
        <v>19148.8257712994</v>
      </c>
      <c r="BT307" s="17">
        <f ca="1" t="shared" si="2281"/>
        <v>21602.5036063903</v>
      </c>
      <c r="BU307" s="17">
        <f ca="1" t="shared" si="1937"/>
        <v>53849.2151013694</v>
      </c>
      <c r="BV307" s="19">
        <f ca="1" t="shared" si="1938"/>
        <v>8.93185212647478</v>
      </c>
    </row>
    <row r="308" ht="15" customHeight="1" spans="1:74">
      <c r="A308" s="15">
        <v>307</v>
      </c>
      <c r="B308" s="16">
        <f ca="1" t="shared" ref="B308:F308" si="2282">RAND()</f>
        <v>0.55978686529051</v>
      </c>
      <c r="C308" s="17">
        <f ca="1">IF(B308&lt;=('Ejercicio 3 - TIR'!$D$13-'Ejercicio 3 - TIR'!$C$13)/('Ejercicio 3 - TIR'!$E$13-'Ejercicio 3 - TIR'!$C$13),'Ejercicio 3 - TIR'!$C$13+SQRT(('Ejercicio 3 - TIR'!$E$13-'Ejercicio 3 - TIR'!$C$13)*('Ejercicio 3 - TIR'!$D$13-'Ejercicio 3 - TIR'!$C$13)*B308),'Ejercicio 3 - TIR'!$E$13-SQRT(('Ejercicio 3 - TIR'!$E$13-'Ejercicio 3 - TIR'!$C$13)*('Ejercicio 3 - TIR'!$E$13-'Ejercicio 3 - TIR'!$D$13)*(1-B308)))</f>
        <v>77016.1847890437</v>
      </c>
      <c r="D308" s="16">
        <f ca="1" t="shared" si="2282"/>
        <v>0.302272225491784</v>
      </c>
      <c r="E308" s="17">
        <f ca="1">IF(D308&lt;=('Ejercicio 3 - TIR'!$D$14-'Ejercicio 3 - TIR'!$C$14)/('Ejercicio 3 - TIR'!$E$14-'Ejercicio 3 - TIR'!$C$14),'Ejercicio 3 - TIR'!$C$14+SQRT(('Ejercicio 3 - TIR'!$E$14-'Ejercicio 3 - TIR'!$C$14)*('Ejercicio 3 - TIR'!$D$14-'Ejercicio 3 - TIR'!$C$14)*D308),'Ejercicio 3 - TIR'!$E$14-SQRT(('Ejercicio 3 - TIR'!$E$14-'Ejercicio 3 - TIR'!$C$14)*('Ejercicio 3 - TIR'!$E$14-'Ejercicio 3 - TIR'!$D$14)*(1-D308)))</f>
        <v>29761.3461239322</v>
      </c>
      <c r="F308" s="16">
        <f ca="1" t="shared" si="2282"/>
        <v>0.401612890622012</v>
      </c>
      <c r="G308" s="17">
        <f ca="1">IF(F308&lt;=('Ejercicio 3 - TIR'!$D$18-'Ejercicio 3 - TIR'!$C$18)/('Ejercicio 3 - TIR'!$E$18-'Ejercicio 3 - TIR'!$C$18),'Ejercicio 3 - TIR'!$C$18+SQRT(('Ejercicio 3 - TIR'!$E$18-'Ejercicio 3 - TIR'!$C$18)*('Ejercicio 3 - TIR'!$D$18-'Ejercicio 3 - TIR'!$C$18)*F308),'Ejercicio 3 - TIR'!$E$18-SQRT(('Ejercicio 3 - TIR'!$E$18-'Ejercicio 3 - TIR'!$C$18)*('Ejercicio 3 - TIR'!$E$18-'Ejercicio 3 - TIR'!$D$18)*(1-F308)))</f>
        <v>37761.5677278049</v>
      </c>
      <c r="H308" s="16">
        <f ca="1" t="shared" ref="H308:L308" si="2283">RAND()</f>
        <v>0.138590184370945</v>
      </c>
      <c r="I308" s="17">
        <f ca="1">IF(H308&lt;=('Ejercicio 3 - TIR'!$D$18-'Ejercicio 3 - TIR'!$C$18)/('Ejercicio 3 - TIR'!$E$18-'Ejercicio 3 - TIR'!$C$18),'Ejercicio 3 - TIR'!$C$18+SQRT(('Ejercicio 3 - TIR'!$E$18-'Ejercicio 3 - TIR'!$C$18)*('Ejercicio 3 - TIR'!$D$18-'Ejercicio 3 - TIR'!$C$18)*H308),'Ejercicio 3 - TIR'!$E$18-SQRT(('Ejercicio 3 - TIR'!$E$18-'Ejercicio 3 - TIR'!$C$18)*('Ejercicio 3 - TIR'!$E$18-'Ejercicio 3 - TIR'!$D$18)*(1-H308)))</f>
        <v>34559.4437879682</v>
      </c>
      <c r="J308" s="16">
        <f ca="1" t="shared" si="2283"/>
        <v>0.596175111844456</v>
      </c>
      <c r="K308" s="17">
        <f ca="1">IF(J308&lt;=('Ejercicio 3 - TIR'!$D$18-'Ejercicio 3 - TIR'!$C$18)/('Ejercicio 3 - TIR'!$E$18-'Ejercicio 3 - TIR'!$C$18),'Ejercicio 3 - TIR'!$C$18+SQRT(('Ejercicio 3 - TIR'!$E$18-'Ejercicio 3 - TIR'!$C$18)*('Ejercicio 3 - TIR'!$D$18-'Ejercicio 3 - TIR'!$C$18)*J308),'Ejercicio 3 - TIR'!$E$18-SQRT(('Ejercicio 3 - TIR'!$E$18-'Ejercicio 3 - TIR'!$C$18)*('Ejercicio 3 - TIR'!$E$18-'Ejercicio 3 - TIR'!$D$18)*(1-J308)))</f>
        <v>39456.5462393343</v>
      </c>
      <c r="L308" s="16">
        <f ca="1" t="shared" si="2283"/>
        <v>0.673552956662435</v>
      </c>
      <c r="M308" s="17">
        <f ca="1">IF(L308&lt;=('Ejercicio 3 - TIR'!$D$18-'Ejercicio 3 - TIR'!$C$18)/('Ejercicio 3 - TIR'!$E$18-'Ejercicio 3 - TIR'!$C$18),'Ejercicio 3 - TIR'!$C$18+SQRT(('Ejercicio 3 - TIR'!$E$18-'Ejercicio 3 - TIR'!$C$18)*('Ejercicio 3 - TIR'!$D$18-'Ejercicio 3 - TIR'!$C$18)*L308),'Ejercicio 3 - TIR'!$E$18-SQRT(('Ejercicio 3 - TIR'!$E$18-'Ejercicio 3 - TIR'!$C$18)*('Ejercicio 3 - TIR'!$E$18-'Ejercicio 3 - TIR'!$D$18)*(1-L308)))</f>
        <v>40051.9167094402</v>
      </c>
      <c r="N308" s="16">
        <f ca="1" t="shared" ref="N308:R308" si="2284">RAND()</f>
        <v>0.457455727199657</v>
      </c>
      <c r="O308" s="17">
        <f ca="1">IF(N308&lt;=('Ejercicio 3 - TIR'!$D$18-'Ejercicio 3 - TIR'!$C$18)/('Ejercicio 3 - TIR'!$E$18-'Ejercicio 3 - TIR'!$C$18),'Ejercicio 3 - TIR'!$C$18+SQRT(('Ejercicio 3 - TIR'!$E$18-'Ejercicio 3 - TIR'!$C$18)*('Ejercicio 3 - TIR'!$D$18-'Ejercicio 3 - TIR'!$C$18)*N308),'Ejercicio 3 - TIR'!$E$18-SQRT(('Ejercicio 3 - TIR'!$E$18-'Ejercicio 3 - TIR'!$C$18)*('Ejercicio 3 - TIR'!$E$18-'Ejercicio 3 - TIR'!$D$18)*(1-N308)))</f>
        <v>38283.619926092</v>
      </c>
      <c r="P308" s="16">
        <f ca="1" t="shared" si="2284"/>
        <v>0.34447338123658</v>
      </c>
      <c r="Q308" s="18">
        <f ca="1">IF(P308&lt;=('Ejercicio 3 - TIR'!$D$22-'Ejercicio 3 - TIR'!$C$22)/('Ejercicio 3 - TIR'!$E$22-'Ejercicio 3 - TIR'!$C$22),'Ejercicio 3 - TIR'!$C$22+SQRT(('Ejercicio 3 - TIR'!$E$22-'Ejercicio 3 - TIR'!$C$22)*('Ejercicio 3 - TIR'!$D$22-'Ejercicio 3 - TIR'!$C$22)*P308),'Ejercicio 3 - TIR'!$E$22-SQRT(('Ejercicio 3 - TIR'!$E$22-'Ejercicio 3 - TIR'!$C$22)*('Ejercicio 3 - TIR'!$E$22-'Ejercicio 3 - TIR'!$D$22)*(1-P308)))</f>
        <v>0.144900845090596</v>
      </c>
      <c r="R308" s="16">
        <f ca="1" t="shared" si="2284"/>
        <v>0.536599710131727</v>
      </c>
      <c r="S308" s="18">
        <f ca="1">IF(R308&lt;=('Ejercicio 3 - TIR'!$D$23-'Ejercicio 3 - TIR'!$C$23)/('Ejercicio 3 - TIR'!$E$23-'Ejercicio 3 - TIR'!$C$23),'Ejercicio 3 - TIR'!$C$23+SQRT(('Ejercicio 3 - TIR'!$E$23-'Ejercicio 3 - TIR'!$C$23)*('Ejercicio 3 - TIR'!$D$23-'Ejercicio 3 - TIR'!$C$23)*R308),'Ejercicio 3 - TIR'!$E$23-SQRT(('Ejercicio 3 - TIR'!$E$23-'Ejercicio 3 - TIR'!$C$23)*('Ejercicio 3 - TIR'!$E$23-'Ejercicio 3 - TIR'!$D$23)*(1-R308)))</f>
        <v>0.151118855255325</v>
      </c>
      <c r="T308" s="16">
        <f ca="1" t="shared" ref="T308:X308" si="2285">RAND()</f>
        <v>0.898969954855963</v>
      </c>
      <c r="U308" s="18">
        <f ca="1">IF(T308&lt;=('Ejercicio 3 - TIR'!$D$24-'Ejercicio 3 - TIR'!$C$24)/('Ejercicio 3 - TIR'!$E$24-'Ejercicio 3 - TIR'!$C$24),'Ejercicio 3 - TIR'!$C$24+SQRT(('Ejercicio 3 - TIR'!$E$24-'Ejercicio 3 - TIR'!$C$24)*('Ejercicio 3 - TIR'!$D$24-'Ejercicio 3 - TIR'!$C$24)*T308),'Ejercicio 3 - TIR'!$E$24-SQRT(('Ejercicio 3 - TIR'!$E$24-'Ejercicio 3 - TIR'!$C$24)*('Ejercicio 3 - TIR'!$E$24-'Ejercicio 3 - TIR'!$D$24)*(1-T308)))</f>
        <v>0.203180840496526</v>
      </c>
      <c r="V308" s="16">
        <f ca="1" t="shared" si="2285"/>
        <v>0.170789685850533</v>
      </c>
      <c r="W308" s="18">
        <f ca="1">IF(V308&lt;=('Ejercicio 3 - TIR'!$D$25-'Ejercicio 3 - TIR'!$C$25)/('Ejercicio 3 - TIR'!$E$25-'Ejercicio 3 - TIR'!$C$25),'Ejercicio 3 - TIR'!$C$25+SQRT(('Ejercicio 3 - TIR'!$E$25-'Ejercicio 3 - TIR'!$C$25)*('Ejercicio 3 - TIR'!$D$25-'Ejercicio 3 - TIR'!$C$25)*V308),'Ejercicio 3 - TIR'!$E$25-SQRT(('Ejercicio 3 - TIR'!$E$25-'Ejercicio 3 - TIR'!$C$25)*('Ejercicio 3 - TIR'!$E$25-'Ejercicio 3 - TIR'!$D$25)*(1-V308)))</f>
        <v>0.195463038517405</v>
      </c>
      <c r="X308" s="16">
        <f ca="1" t="shared" si="2285"/>
        <v>0.372030510838483</v>
      </c>
      <c r="Y308" s="18">
        <f ca="1">IF(X308&lt;=('Ejercicio 3 - TIR'!$D$26-'Ejercicio 3 - TIR'!$C$26)/('Ejercicio 3 - TIR'!$E$26-'Ejercicio 3 - TIR'!$C$26),'Ejercicio 3 - TIR'!$C$26+SQRT(('Ejercicio 3 - TIR'!$E$26-'Ejercicio 3 - TIR'!$C$26)*('Ejercicio 3 - TIR'!$D$26-'Ejercicio 3 - TIR'!$C$26)*X308),'Ejercicio 3 - TIR'!$E$26-SQRT(('Ejercicio 3 - TIR'!$E$26-'Ejercicio 3 - TIR'!$C$26)*('Ejercicio 3 - TIR'!$E$26-'Ejercicio 3 - TIR'!$D$26)*(1-X308)))</f>
        <v>0.221767403960735</v>
      </c>
      <c r="Z308" s="16">
        <f ca="1" t="shared" si="1908"/>
        <v>1.1449008450906</v>
      </c>
      <c r="AA308" s="16">
        <f ca="1" t="shared" si="1909"/>
        <v>1.31791695018154</v>
      </c>
      <c r="AB308" s="16">
        <f ca="1" t="shared" si="1910"/>
        <v>1.58569242382404</v>
      </c>
      <c r="AC308" s="16">
        <f ca="1" t="shared" si="1911"/>
        <v>1.89563668313872</v>
      </c>
      <c r="AD308" s="16">
        <f ca="1" t="shared" si="1912"/>
        <v>2.31602710921113</v>
      </c>
      <c r="AE308" s="15">
        <f ca="1" t="shared" si="1913"/>
        <v>4312.4442043915</v>
      </c>
      <c r="AF308" s="15">
        <f ca="1" t="shared" si="1914"/>
        <v>4964.1358359116</v>
      </c>
      <c r="AG308" s="15">
        <f ca="1" t="shared" si="1915"/>
        <v>5972.75312739104</v>
      </c>
      <c r="AH308" s="15">
        <f ca="1" t="shared" si="1916"/>
        <v>7140.20560198523</v>
      </c>
      <c r="AI308" s="15">
        <f ca="1" t="shared" si="1917"/>
        <v>8723.67046208339</v>
      </c>
      <c r="AJ308" s="17">
        <f ca="1" t="shared" si="1918"/>
        <v>43233.2508035095</v>
      </c>
      <c r="AK308" s="17">
        <f ca="1" t="shared" si="1919"/>
        <v>45546.4767570094</v>
      </c>
      <c r="AL308" s="17">
        <f ca="1" t="shared" si="1920"/>
        <v>62565.9464419755</v>
      </c>
      <c r="AM308" s="17">
        <f ca="1" t="shared" si="1921"/>
        <v>75923.8825444314</v>
      </c>
      <c r="AN308" s="17">
        <f ca="1" t="shared" si="1922"/>
        <v>88665.9015875646</v>
      </c>
      <c r="AO308" s="17">
        <f ca="1">C308/'Ejercicio 3 - TIR'!$D$7</f>
        <v>15403.2369578087</v>
      </c>
      <c r="AP308" s="17">
        <f ca="1" t="shared" si="1923"/>
        <v>27830.0138457008</v>
      </c>
      <c r="AQ308" s="17">
        <f ca="1" t="shared" si="1924"/>
        <v>30143.2397992007</v>
      </c>
      <c r="AR308" s="17">
        <f ca="1" t="shared" si="1925"/>
        <v>47162.7094841668</v>
      </c>
      <c r="AS308" s="17">
        <f ca="1" t="shared" si="1926"/>
        <v>60520.6455866227</v>
      </c>
      <c r="AT308" s="17">
        <f ca="1" t="shared" si="1927"/>
        <v>73262.6646297559</v>
      </c>
      <c r="AU308" s="17">
        <f ca="1">AP308*'Ejercicio 3 - TIR'!$D$5</f>
        <v>13915.0069228504</v>
      </c>
      <c r="AV308" s="17">
        <f ca="1">AQ308*'Ejercicio 3 - TIR'!$D$5</f>
        <v>15071.6198996003</v>
      </c>
      <c r="AW308" s="17">
        <f ca="1">AR308*'Ejercicio 3 - TIR'!$D$5</f>
        <v>23581.3547420834</v>
      </c>
      <c r="AX308" s="17">
        <f ca="1">AS308*'Ejercicio 3 - TIR'!$D$5</f>
        <v>30260.3227933114</v>
      </c>
      <c r="AY308" s="17">
        <f ca="1">AT308*'Ejercicio 3 - TIR'!$D$5</f>
        <v>36631.3323148779</v>
      </c>
      <c r="AZ308" s="17">
        <f ca="1" t="shared" ref="AZ308:BD308" si="2286">AJ308-AU308-AE308</f>
        <v>25005.7996762676</v>
      </c>
      <c r="BA308" s="17">
        <f ca="1" t="shared" si="2286"/>
        <v>25510.7210214975</v>
      </c>
      <c r="BB308" s="17">
        <f ca="1" t="shared" si="2286"/>
        <v>33011.8385725011</v>
      </c>
      <c r="BC308" s="17">
        <f ca="1" t="shared" si="2286"/>
        <v>38523.3541491349</v>
      </c>
      <c r="BD308" s="17">
        <f ca="1" t="shared" si="2286"/>
        <v>43310.8988106033</v>
      </c>
      <c r="BE308" s="17">
        <f ca="1" t="shared" ref="BE308:BI308" si="2287">AZ308/Z308</f>
        <v>21841.0177470774</v>
      </c>
      <c r="BF308" s="17">
        <f ca="1" t="shared" si="2287"/>
        <v>19356.8502309523</v>
      </c>
      <c r="BG308" s="17">
        <f ca="1" t="shared" si="2287"/>
        <v>20818.5635981598</v>
      </c>
      <c r="BH308" s="17">
        <f ca="1" t="shared" si="2287"/>
        <v>20322.118943884</v>
      </c>
      <c r="BI308" s="17">
        <f ca="1" t="shared" si="2287"/>
        <v>18700.5146176184</v>
      </c>
      <c r="BJ308" s="17">
        <f ca="1" t="shared" si="1930"/>
        <v>68928.0844296426</v>
      </c>
      <c r="BK308" s="17">
        <f ca="1" t="shared" si="1931"/>
        <v>35674.3143638878</v>
      </c>
      <c r="BL308" s="17">
        <f ca="1" t="shared" si="1932"/>
        <v>104602.39879353</v>
      </c>
      <c r="BM308" s="17">
        <f ca="1">BK308*'Ejercicio 3 - TIR'!$D$5</f>
        <v>17837.1571819439</v>
      </c>
      <c r="BN308" s="17">
        <f ca="1" t="shared" si="1933"/>
        <v>86765.2416115865</v>
      </c>
      <c r="BO308" s="17">
        <f ca="1" t="shared" si="1934"/>
        <v>37462.9646028365</v>
      </c>
      <c r="BP308" s="17">
        <f ca="1" t="shared" si="1935"/>
        <v>-106777.530912976</v>
      </c>
      <c r="BQ308" s="17">
        <f ca="1" t="shared" ref="BQ308:BT308" si="2288">BE308</f>
        <v>21841.0177470774</v>
      </c>
      <c r="BR308" s="17">
        <f ca="1" t="shared" si="2288"/>
        <v>19356.8502309523</v>
      </c>
      <c r="BS308" s="17">
        <f ca="1" t="shared" si="2288"/>
        <v>20818.5635981598</v>
      </c>
      <c r="BT308" s="17">
        <f ca="1" t="shared" si="2288"/>
        <v>20322.118943884</v>
      </c>
      <c r="BU308" s="17">
        <f ca="1" t="shared" si="1937"/>
        <v>56163.4792204549</v>
      </c>
      <c r="BV308" s="19">
        <f ca="1" t="shared" si="1938"/>
        <v>7.91737137490804</v>
      </c>
    </row>
    <row r="309" ht="15" customHeight="1" spans="1:74">
      <c r="A309" s="15">
        <v>308</v>
      </c>
      <c r="B309" s="16">
        <f ca="1" t="shared" ref="B309:F309" si="2289">RAND()</f>
        <v>0.469213535297554</v>
      </c>
      <c r="C309" s="17">
        <f ca="1">IF(B309&lt;=('Ejercicio 3 - TIR'!$D$13-'Ejercicio 3 - TIR'!$C$13)/('Ejercicio 3 - TIR'!$E$13-'Ejercicio 3 - TIR'!$C$13),'Ejercicio 3 - TIR'!$C$13+SQRT(('Ejercicio 3 - TIR'!$E$13-'Ejercicio 3 - TIR'!$C$13)*('Ejercicio 3 - TIR'!$D$13-'Ejercicio 3 - TIR'!$C$13)*B309),'Ejercicio 3 - TIR'!$E$13-SQRT(('Ejercicio 3 - TIR'!$E$13-'Ejercicio 3 - TIR'!$C$13)*('Ejercicio 3 - TIR'!$E$13-'Ejercicio 3 - TIR'!$D$13)*(1-B309)))</f>
        <v>74762.2552980078</v>
      </c>
      <c r="D309" s="16">
        <f ca="1" t="shared" si="2289"/>
        <v>0.51201178718873</v>
      </c>
      <c r="E309" s="17">
        <f ca="1">IF(D309&lt;=('Ejercicio 3 - TIR'!$D$14-'Ejercicio 3 - TIR'!$C$14)/('Ejercicio 3 - TIR'!$E$14-'Ejercicio 3 - TIR'!$C$14),'Ejercicio 3 - TIR'!$C$14+SQRT(('Ejercicio 3 - TIR'!$E$14-'Ejercicio 3 - TIR'!$C$14)*('Ejercicio 3 - TIR'!$D$14-'Ejercicio 3 - TIR'!$C$14)*D309),'Ejercicio 3 - TIR'!$E$14-SQRT(('Ejercicio 3 - TIR'!$E$14-'Ejercicio 3 - TIR'!$C$14)*('Ejercicio 3 - TIR'!$E$14-'Ejercicio 3 - TIR'!$D$14)*(1-D309)))</f>
        <v>31444.4034736501</v>
      </c>
      <c r="F309" s="16">
        <f ca="1" t="shared" si="2289"/>
        <v>0.810855293819343</v>
      </c>
      <c r="G309" s="17">
        <f ca="1">IF(F309&lt;=('Ejercicio 3 - TIR'!$D$18-'Ejercicio 3 - TIR'!$C$18)/('Ejercicio 3 - TIR'!$E$18-'Ejercicio 3 - TIR'!$C$18),'Ejercicio 3 - TIR'!$C$18+SQRT(('Ejercicio 3 - TIR'!$E$18-'Ejercicio 3 - TIR'!$C$18)*('Ejercicio 3 - TIR'!$D$18-'Ejercicio 3 - TIR'!$C$18)*F309),'Ejercicio 3 - TIR'!$E$18-SQRT(('Ejercicio 3 - TIR'!$E$18-'Ejercicio 3 - TIR'!$C$18)*('Ejercicio 3 - TIR'!$E$18-'Ejercicio 3 - TIR'!$D$18)*(1-F309)))</f>
        <v>41233.5888483134</v>
      </c>
      <c r="H309" s="16">
        <f ca="1" t="shared" ref="H309:L309" si="2290">RAND()</f>
        <v>0.95439790258608</v>
      </c>
      <c r="I309" s="17">
        <f ca="1">IF(H309&lt;=('Ejercicio 3 - TIR'!$D$18-'Ejercicio 3 - TIR'!$C$18)/('Ejercicio 3 - TIR'!$E$18-'Ejercicio 3 - TIR'!$C$18),'Ejercicio 3 - TIR'!$C$18+SQRT(('Ejercicio 3 - TIR'!$E$18-'Ejercicio 3 - TIR'!$C$18)*('Ejercicio 3 - TIR'!$D$18-'Ejercicio 3 - TIR'!$C$18)*H309),'Ejercicio 3 - TIR'!$E$18-SQRT(('Ejercicio 3 - TIR'!$E$18-'Ejercicio 3 - TIR'!$C$18)*('Ejercicio 3 - TIR'!$E$18-'Ejercicio 3 - TIR'!$D$18)*(1-H309)))</f>
        <v>43150.633268915</v>
      </c>
      <c r="J309" s="16">
        <f ca="1" t="shared" si="2290"/>
        <v>0.0986204868937111</v>
      </c>
      <c r="K309" s="17">
        <f ca="1">IF(J309&lt;=('Ejercicio 3 - TIR'!$D$18-'Ejercicio 3 - TIR'!$C$18)/('Ejercicio 3 - TIR'!$E$18-'Ejercicio 3 - TIR'!$C$18),'Ejercicio 3 - TIR'!$C$18+SQRT(('Ejercicio 3 - TIR'!$E$18-'Ejercicio 3 - TIR'!$C$18)*('Ejercicio 3 - TIR'!$D$18-'Ejercicio 3 - TIR'!$C$18)*J309),'Ejercicio 3 - TIR'!$E$18-SQRT(('Ejercicio 3 - TIR'!$E$18-'Ejercicio 3 - TIR'!$C$18)*('Ejercicio 3 - TIR'!$E$18-'Ejercicio 3 - TIR'!$D$18)*(1-J309)))</f>
        <v>33846.1764174381</v>
      </c>
      <c r="L309" s="16">
        <f ca="1" t="shared" si="2290"/>
        <v>0.643893905420635</v>
      </c>
      <c r="M309" s="17">
        <f ca="1">IF(L309&lt;=('Ejercicio 3 - TIR'!$D$18-'Ejercicio 3 - TIR'!$C$18)/('Ejercicio 3 - TIR'!$E$18-'Ejercicio 3 - TIR'!$C$18),'Ejercicio 3 - TIR'!$C$18+SQRT(('Ejercicio 3 - TIR'!$E$18-'Ejercicio 3 - TIR'!$C$18)*('Ejercicio 3 - TIR'!$D$18-'Ejercicio 3 - TIR'!$C$18)*L309),'Ejercicio 3 - TIR'!$E$18-SQRT(('Ejercicio 3 - TIR'!$E$18-'Ejercicio 3 - TIR'!$C$18)*('Ejercicio 3 - TIR'!$E$18-'Ejercicio 3 - TIR'!$D$18)*(1-L309)))</f>
        <v>39827.7202754807</v>
      </c>
      <c r="N309" s="16">
        <f ca="1" t="shared" ref="N309:R309" si="2291">RAND()</f>
        <v>0.754833462505095</v>
      </c>
      <c r="O309" s="17">
        <f ca="1">IF(N309&lt;=('Ejercicio 3 - TIR'!$D$18-'Ejercicio 3 - TIR'!$C$18)/('Ejercicio 3 - TIR'!$E$18-'Ejercicio 3 - TIR'!$C$18),'Ejercicio 3 - TIR'!$C$18+SQRT(('Ejercicio 3 - TIR'!$E$18-'Ejercicio 3 - TIR'!$C$18)*('Ejercicio 3 - TIR'!$D$18-'Ejercicio 3 - TIR'!$C$18)*N309),'Ejercicio 3 - TIR'!$E$18-SQRT(('Ejercicio 3 - TIR'!$E$18-'Ejercicio 3 - TIR'!$C$18)*('Ejercicio 3 - TIR'!$E$18-'Ejercicio 3 - TIR'!$D$18)*(1-N309)))</f>
        <v>40711.9362980341</v>
      </c>
      <c r="P309" s="16">
        <f ca="1" t="shared" si="2291"/>
        <v>0.336296464932716</v>
      </c>
      <c r="Q309" s="18">
        <f ca="1">IF(P309&lt;=('Ejercicio 3 - TIR'!$D$22-'Ejercicio 3 - TIR'!$C$22)/('Ejercicio 3 - TIR'!$E$22-'Ejercicio 3 - TIR'!$C$22),'Ejercicio 3 - TIR'!$C$22+SQRT(('Ejercicio 3 - TIR'!$E$22-'Ejercicio 3 - TIR'!$C$22)*('Ejercicio 3 - TIR'!$D$22-'Ejercicio 3 - TIR'!$C$22)*P309),'Ejercicio 3 - TIR'!$E$22-SQRT(('Ejercicio 3 - TIR'!$E$22-'Ejercicio 3 - TIR'!$C$22)*('Ejercicio 3 - TIR'!$E$22-'Ejercicio 3 - TIR'!$D$22)*(1-P309)))</f>
        <v>0.144603528951736</v>
      </c>
      <c r="R309" s="16">
        <f ca="1" t="shared" si="2291"/>
        <v>0.0612382478449527</v>
      </c>
      <c r="S309" s="18">
        <f ca="1">IF(R309&lt;=('Ejercicio 3 - TIR'!$D$23-'Ejercicio 3 - TIR'!$C$23)/('Ejercicio 3 - TIR'!$E$23-'Ejercicio 3 - TIR'!$C$23),'Ejercicio 3 - TIR'!$C$23+SQRT(('Ejercicio 3 - TIR'!$E$23-'Ejercicio 3 - TIR'!$C$23)*('Ejercicio 3 - TIR'!$D$23-'Ejercicio 3 - TIR'!$C$23)*R309),'Ejercicio 3 - TIR'!$E$23-SQRT(('Ejercicio 3 - TIR'!$E$23-'Ejercicio 3 - TIR'!$C$23)*('Ejercicio 3 - TIR'!$E$23-'Ejercicio 3 - TIR'!$D$23)*(1-R309)))</f>
        <v>0.1304989926241</v>
      </c>
      <c r="T309" s="16">
        <f ca="1" t="shared" ref="T309:X309" si="2292">RAND()</f>
        <v>0.662660520174412</v>
      </c>
      <c r="U309" s="18">
        <f ca="1">IF(T309&lt;=('Ejercicio 3 - TIR'!$D$24-'Ejercicio 3 - TIR'!$C$24)/('Ejercicio 3 - TIR'!$E$24-'Ejercicio 3 - TIR'!$C$24),'Ejercicio 3 - TIR'!$C$24+SQRT(('Ejercicio 3 - TIR'!$E$24-'Ejercicio 3 - TIR'!$C$24)*('Ejercicio 3 - TIR'!$D$24-'Ejercicio 3 - TIR'!$C$24)*T309),'Ejercicio 3 - TIR'!$E$24-SQRT(('Ejercicio 3 - TIR'!$E$24-'Ejercicio 3 - TIR'!$C$24)*('Ejercicio 3 - TIR'!$E$24-'Ejercicio 3 - TIR'!$D$24)*(1-T309)))</f>
        <v>0.189266458981893</v>
      </c>
      <c r="V309" s="16">
        <f ca="1" t="shared" si="2292"/>
        <v>0.828814378700667</v>
      </c>
      <c r="W309" s="18">
        <f ca="1">IF(V309&lt;=('Ejercicio 3 - TIR'!$D$25-'Ejercicio 3 - TIR'!$C$25)/('Ejercicio 3 - TIR'!$E$25-'Ejercicio 3 - TIR'!$C$25),'Ejercicio 3 - TIR'!$C$25+SQRT(('Ejercicio 3 - TIR'!$E$25-'Ejercicio 3 - TIR'!$C$25)*('Ejercicio 3 - TIR'!$D$25-'Ejercicio 3 - TIR'!$C$25)*V309),'Ejercicio 3 - TIR'!$E$25-SQRT(('Ejercicio 3 - TIR'!$E$25-'Ejercicio 3 - TIR'!$C$25)*('Ejercicio 3 - TIR'!$E$25-'Ejercicio 3 - TIR'!$D$25)*(1-V309)))</f>
        <v>0.225522465921836</v>
      </c>
      <c r="X309" s="16">
        <f ca="1" t="shared" si="2292"/>
        <v>0.436445390326333</v>
      </c>
      <c r="Y309" s="18">
        <f ca="1">IF(X309&lt;=('Ejercicio 3 - TIR'!$D$26-'Ejercicio 3 - TIR'!$C$26)/('Ejercicio 3 - TIR'!$E$26-'Ejercicio 3 - TIR'!$C$26),'Ejercicio 3 - TIR'!$C$26+SQRT(('Ejercicio 3 - TIR'!$E$26-'Ejercicio 3 - TIR'!$C$26)*('Ejercicio 3 - TIR'!$D$26-'Ejercicio 3 - TIR'!$C$26)*X309),'Ejercicio 3 - TIR'!$E$26-SQRT(('Ejercicio 3 - TIR'!$E$26-'Ejercicio 3 - TIR'!$C$26)*('Ejercicio 3 - TIR'!$E$26-'Ejercicio 3 - TIR'!$D$26)*(1-X309)))</f>
        <v>0.224834839869372</v>
      </c>
      <c r="Z309" s="16">
        <f ca="1" t="shared" si="1908"/>
        <v>1.14460352895174</v>
      </c>
      <c r="AA309" s="16">
        <f ca="1" t="shared" si="1909"/>
        <v>1.29397313643393</v>
      </c>
      <c r="AB309" s="16">
        <f ca="1" t="shared" si="1910"/>
        <v>1.53887884998447</v>
      </c>
      <c r="AC309" s="16">
        <f ca="1" t="shared" si="1911"/>
        <v>1.88593060298793</v>
      </c>
      <c r="AD309" s="16">
        <f ca="1" t="shared" si="1912"/>
        <v>2.30995350811547</v>
      </c>
      <c r="AE309" s="15">
        <f ca="1" t="shared" si="1913"/>
        <v>4546.97170807202</v>
      </c>
      <c r="AF309" s="15">
        <f ca="1" t="shared" si="1914"/>
        <v>5140.3469354657</v>
      </c>
      <c r="AG309" s="15">
        <f ca="1" t="shared" si="1915"/>
        <v>6113.24219787972</v>
      </c>
      <c r="AH309" s="15">
        <f ca="1" t="shared" si="1916"/>
        <v>7491.91565312298</v>
      </c>
      <c r="AI309" s="15">
        <f ca="1" t="shared" si="1917"/>
        <v>9176.35930930773</v>
      </c>
      <c r="AJ309" s="17">
        <f ca="1" t="shared" si="1918"/>
        <v>47196.1113071244</v>
      </c>
      <c r="AK309" s="17">
        <f ca="1" t="shared" si="1919"/>
        <v>55835.7602700881</v>
      </c>
      <c r="AL309" s="17">
        <f ca="1" t="shared" si="1920"/>
        <v>52085.1650416386</v>
      </c>
      <c r="AM309" s="17">
        <f ca="1" t="shared" si="1921"/>
        <v>75112.316514772</v>
      </c>
      <c r="AN309" s="17">
        <f ca="1" t="shared" si="1922"/>
        <v>94042.6800738172</v>
      </c>
      <c r="AO309" s="17">
        <f ca="1">C309/'Ejercicio 3 - TIR'!$D$7</f>
        <v>14952.4510596016</v>
      </c>
      <c r="AP309" s="17">
        <f ca="1" t="shared" si="1923"/>
        <v>32243.6602475229</v>
      </c>
      <c r="AQ309" s="17">
        <f ca="1" t="shared" si="1924"/>
        <v>40883.3092104866</v>
      </c>
      <c r="AR309" s="17">
        <f ca="1" t="shared" si="1925"/>
        <v>37132.7139820371</v>
      </c>
      <c r="AS309" s="17">
        <f ca="1" t="shared" si="1926"/>
        <v>60159.8654551704</v>
      </c>
      <c r="AT309" s="17">
        <f ca="1" t="shared" si="1927"/>
        <v>79090.2290142157</v>
      </c>
      <c r="AU309" s="17">
        <f ca="1">AP309*'Ejercicio 3 - TIR'!$D$5</f>
        <v>16121.8301237614</v>
      </c>
      <c r="AV309" s="17">
        <f ca="1">AQ309*'Ejercicio 3 - TIR'!$D$5</f>
        <v>20441.6546052433</v>
      </c>
      <c r="AW309" s="17">
        <f ca="1">AR309*'Ejercicio 3 - TIR'!$D$5</f>
        <v>18566.3569910185</v>
      </c>
      <c r="AX309" s="17">
        <f ca="1">AS309*'Ejercicio 3 - TIR'!$D$5</f>
        <v>30079.9327275852</v>
      </c>
      <c r="AY309" s="17">
        <f ca="1">AT309*'Ejercicio 3 - TIR'!$D$5</f>
        <v>39545.1145071078</v>
      </c>
      <c r="AZ309" s="17">
        <f ca="1" t="shared" ref="AZ309:BD309" si="2293">AJ309-AU309-AE309</f>
        <v>26527.309475291</v>
      </c>
      <c r="BA309" s="17">
        <f ca="1" t="shared" si="2293"/>
        <v>30253.7587293792</v>
      </c>
      <c r="BB309" s="17">
        <f ca="1" t="shared" si="2293"/>
        <v>27405.5658527404</v>
      </c>
      <c r="BC309" s="17">
        <f ca="1" t="shared" si="2293"/>
        <v>37540.4681340638</v>
      </c>
      <c r="BD309" s="17">
        <f ca="1" t="shared" si="2293"/>
        <v>45321.2062574017</v>
      </c>
      <c r="BE309" s="17">
        <f ca="1" t="shared" ref="BE309:BI309" si="2294">AZ309/Z309</f>
        <v>23175.9808565203</v>
      </c>
      <c r="BF309" s="17">
        <f ca="1" t="shared" si="2294"/>
        <v>23380.5153117442</v>
      </c>
      <c r="BG309" s="17">
        <f ca="1" t="shared" si="2294"/>
        <v>17808.787126431</v>
      </c>
      <c r="BH309" s="17">
        <f ca="1" t="shared" si="2294"/>
        <v>19905.540572165</v>
      </c>
      <c r="BI309" s="17">
        <f ca="1" t="shared" si="2294"/>
        <v>19619.9646868114</v>
      </c>
      <c r="BJ309" s="17">
        <f ca="1" t="shared" si="1930"/>
        <v>72635.1101145563</v>
      </c>
      <c r="BK309" s="17">
        <f ca="1" t="shared" si="1931"/>
        <v>34539.4667800515</v>
      </c>
      <c r="BL309" s="17">
        <f ca="1" t="shared" si="1932"/>
        <v>107174.576894608</v>
      </c>
      <c r="BM309" s="17">
        <f ca="1">BK309*'Ejercicio 3 - TIR'!$D$5</f>
        <v>17269.7333900257</v>
      </c>
      <c r="BN309" s="17">
        <f ca="1" t="shared" si="1933"/>
        <v>89904.843504582</v>
      </c>
      <c r="BO309" s="17">
        <f ca="1" t="shared" si="1934"/>
        <v>38920.6290034509</v>
      </c>
      <c r="BP309" s="17">
        <f ca="1" t="shared" si="1935"/>
        <v>-106206.658771658</v>
      </c>
      <c r="BQ309" s="17">
        <f ca="1" t="shared" ref="BQ309:BT309" si="2295">BE309</f>
        <v>23175.9808565203</v>
      </c>
      <c r="BR309" s="17">
        <f ca="1" t="shared" si="2295"/>
        <v>23380.5153117442</v>
      </c>
      <c r="BS309" s="17">
        <f ca="1" t="shared" si="2295"/>
        <v>17808.787126431</v>
      </c>
      <c r="BT309" s="17">
        <f ca="1" t="shared" si="2295"/>
        <v>19905.540572165</v>
      </c>
      <c r="BU309" s="17">
        <f ca="1" t="shared" si="1937"/>
        <v>58540.5936902623</v>
      </c>
      <c r="BV309" s="19">
        <f ca="1" t="shared" si="1938"/>
        <v>9.19958269284691</v>
      </c>
    </row>
    <row r="310" ht="15" customHeight="1" spans="1:74">
      <c r="A310" s="15">
        <v>309</v>
      </c>
      <c r="B310" s="16">
        <f ca="1" t="shared" ref="B310:F310" si="2296">RAND()</f>
        <v>0.260019239640391</v>
      </c>
      <c r="C310" s="17">
        <f ca="1">IF(B310&lt;=('Ejercicio 3 - TIR'!$D$13-'Ejercicio 3 - TIR'!$C$13)/('Ejercicio 3 - TIR'!$E$13-'Ejercicio 3 - TIR'!$C$13),'Ejercicio 3 - TIR'!$C$13+SQRT(('Ejercicio 3 - TIR'!$E$13-'Ejercicio 3 - TIR'!$C$13)*('Ejercicio 3 - TIR'!$D$13-'Ejercicio 3 - TIR'!$C$13)*B310),'Ejercicio 3 - TIR'!$E$13-SQRT(('Ejercicio 3 - TIR'!$E$13-'Ejercicio 3 - TIR'!$C$13)*('Ejercicio 3 - TIR'!$E$13-'Ejercicio 3 - TIR'!$D$13)*(1-B310)))</f>
        <v>70201.0585350498</v>
      </c>
      <c r="D310" s="16">
        <f ca="1" t="shared" si="2296"/>
        <v>0.304031864479861</v>
      </c>
      <c r="E310" s="17">
        <f ca="1">IF(D310&lt;=('Ejercicio 3 - TIR'!$D$14-'Ejercicio 3 - TIR'!$C$14)/('Ejercicio 3 - TIR'!$E$14-'Ejercicio 3 - TIR'!$C$14),'Ejercicio 3 - TIR'!$C$14+SQRT(('Ejercicio 3 - TIR'!$E$14-'Ejercicio 3 - TIR'!$C$14)*('Ejercicio 3 - TIR'!$D$14-'Ejercicio 3 - TIR'!$C$14)*D310),'Ejercicio 3 - TIR'!$E$14-SQRT(('Ejercicio 3 - TIR'!$E$14-'Ejercicio 3 - TIR'!$C$14)*('Ejercicio 3 - TIR'!$E$14-'Ejercicio 3 - TIR'!$D$14)*(1-D310)))</f>
        <v>29775.1847960042</v>
      </c>
      <c r="F310" s="16">
        <f ca="1" t="shared" si="2296"/>
        <v>0.689794813802388</v>
      </c>
      <c r="G310" s="17">
        <f ca="1">IF(F310&lt;=('Ejercicio 3 - TIR'!$D$18-'Ejercicio 3 - TIR'!$C$18)/('Ejercicio 3 - TIR'!$E$18-'Ejercicio 3 - TIR'!$C$18),'Ejercicio 3 - TIR'!$C$18+SQRT(('Ejercicio 3 - TIR'!$E$18-'Ejercicio 3 - TIR'!$C$18)*('Ejercicio 3 - TIR'!$D$18-'Ejercicio 3 - TIR'!$C$18)*F310),'Ejercicio 3 - TIR'!$E$18-SQRT(('Ejercicio 3 - TIR'!$E$18-'Ejercicio 3 - TIR'!$C$18)*('Ejercicio 3 - TIR'!$E$18-'Ejercicio 3 - TIR'!$D$18)*(1-F310)))</f>
        <v>40176.5791221561</v>
      </c>
      <c r="H310" s="16">
        <f ca="1" t="shared" ref="H310:L310" si="2297">RAND()</f>
        <v>0.472642239824381</v>
      </c>
      <c r="I310" s="17">
        <f ca="1">IF(H310&lt;=('Ejercicio 3 - TIR'!$D$18-'Ejercicio 3 - TIR'!$C$18)/('Ejercicio 3 - TIR'!$E$18-'Ejercicio 3 - TIR'!$C$18),'Ejercicio 3 - TIR'!$C$18+SQRT(('Ejercicio 3 - TIR'!$E$18-'Ejercicio 3 - TIR'!$C$18)*('Ejercicio 3 - TIR'!$D$18-'Ejercicio 3 - TIR'!$C$18)*H310),'Ejercicio 3 - TIR'!$E$18-SQRT(('Ejercicio 3 - TIR'!$E$18-'Ejercicio 3 - TIR'!$C$18)*('Ejercicio 3 - TIR'!$E$18-'Ejercicio 3 - TIR'!$D$18)*(1-H310)))</f>
        <v>38419.9961979598</v>
      </c>
      <c r="J310" s="16">
        <f ca="1" t="shared" si="2297"/>
        <v>0.774732843767624</v>
      </c>
      <c r="K310" s="17">
        <f ca="1">IF(J310&lt;=('Ejercicio 3 - TIR'!$D$18-'Ejercicio 3 - TIR'!$C$18)/('Ejercicio 3 - TIR'!$E$18-'Ejercicio 3 - TIR'!$C$18),'Ejercicio 3 - TIR'!$C$18+SQRT(('Ejercicio 3 - TIR'!$E$18-'Ejercicio 3 - TIR'!$C$18)*('Ejercicio 3 - TIR'!$D$18-'Ejercicio 3 - TIR'!$C$18)*J310),'Ejercicio 3 - TIR'!$E$18-SQRT(('Ejercicio 3 - TIR'!$E$18-'Ejercicio 3 - TIR'!$C$18)*('Ejercicio 3 - TIR'!$E$18-'Ejercicio 3 - TIR'!$D$18)*(1-J310)))</f>
        <v>40889.6427506325</v>
      </c>
      <c r="L310" s="16">
        <f ca="1" t="shared" si="2297"/>
        <v>0.0626653469210736</v>
      </c>
      <c r="M310" s="17">
        <f ca="1">IF(L310&lt;=('Ejercicio 3 - TIR'!$D$18-'Ejercicio 3 - TIR'!$C$18)/('Ejercicio 3 - TIR'!$E$18-'Ejercicio 3 - TIR'!$C$18),'Ejercicio 3 - TIR'!$C$18+SQRT(('Ejercicio 3 - TIR'!$E$18-'Ejercicio 3 - TIR'!$C$18)*('Ejercicio 3 - TIR'!$D$18-'Ejercicio 3 - TIR'!$C$18)*L310),'Ejercicio 3 - TIR'!$E$18-SQRT(('Ejercicio 3 - TIR'!$E$18-'Ejercicio 3 - TIR'!$C$18)*('Ejercicio 3 - TIR'!$E$18-'Ejercicio 3 - TIR'!$D$18)*(1-L310)))</f>
        <v>33065.909659165</v>
      </c>
      <c r="N310" s="16">
        <f ca="1" t="shared" ref="N310:R310" si="2298">RAND()</f>
        <v>0.453321576278268</v>
      </c>
      <c r="O310" s="17">
        <f ca="1">IF(N310&lt;=('Ejercicio 3 - TIR'!$D$18-'Ejercicio 3 - TIR'!$C$18)/('Ejercicio 3 - TIR'!$E$18-'Ejercicio 3 - TIR'!$C$18),'Ejercicio 3 - TIR'!$C$18+SQRT(('Ejercicio 3 - TIR'!$E$18-'Ejercicio 3 - TIR'!$C$18)*('Ejercicio 3 - TIR'!$D$18-'Ejercicio 3 - TIR'!$C$18)*N310),'Ejercicio 3 - TIR'!$E$18-SQRT(('Ejercicio 3 - TIR'!$E$18-'Ejercicio 3 - TIR'!$C$18)*('Ejercicio 3 - TIR'!$E$18-'Ejercicio 3 - TIR'!$D$18)*(1-N310)))</f>
        <v>38246.1043191158</v>
      </c>
      <c r="P310" s="16">
        <f ca="1" t="shared" si="2298"/>
        <v>0.198591098777559</v>
      </c>
      <c r="Q310" s="18">
        <f ca="1">IF(P310&lt;=('Ejercicio 3 - TIR'!$D$22-'Ejercicio 3 - TIR'!$C$22)/('Ejercicio 3 - TIR'!$E$22-'Ejercicio 3 - TIR'!$C$22),'Ejercicio 3 - TIR'!$C$22+SQRT(('Ejercicio 3 - TIR'!$E$22-'Ejercicio 3 - TIR'!$C$22)*('Ejercicio 3 - TIR'!$D$22-'Ejercicio 3 - TIR'!$C$22)*P310),'Ejercicio 3 - TIR'!$E$22-SQRT(('Ejercicio 3 - TIR'!$E$22-'Ejercicio 3 - TIR'!$C$22)*('Ejercicio 3 - TIR'!$E$22-'Ejercicio 3 - TIR'!$D$22)*(1-P310)))</f>
        <v>0.138906717795525</v>
      </c>
      <c r="R310" s="16">
        <f ca="1" t="shared" si="2298"/>
        <v>0.824156594428033</v>
      </c>
      <c r="S310" s="18">
        <f ca="1">IF(R310&lt;=('Ejercicio 3 - TIR'!$D$23-'Ejercicio 3 - TIR'!$C$23)/('Ejercicio 3 - TIR'!$E$23-'Ejercicio 3 - TIR'!$C$23),'Ejercicio 3 - TIR'!$C$23+SQRT(('Ejercicio 3 - TIR'!$E$23-'Ejercicio 3 - TIR'!$C$23)*('Ejercicio 3 - TIR'!$D$23-'Ejercicio 3 - TIR'!$C$23)*R310),'Ejercicio 3 - TIR'!$E$23-SQRT(('Ejercicio 3 - TIR'!$E$23-'Ejercicio 3 - TIR'!$C$23)*('Ejercicio 3 - TIR'!$E$23-'Ejercicio 3 - TIR'!$D$23)*(1-R310)))</f>
        <v>0.162209043588679</v>
      </c>
      <c r="T310" s="16">
        <f ca="1" t="shared" ref="T310:X310" si="2299">RAND()</f>
        <v>0.392853807675881</v>
      </c>
      <c r="U310" s="18">
        <f ca="1">IF(T310&lt;=('Ejercicio 3 - TIR'!$D$24-'Ejercicio 3 - TIR'!$C$24)/('Ejercicio 3 - TIR'!$E$24-'Ejercicio 3 - TIR'!$C$24),'Ejercicio 3 - TIR'!$C$24+SQRT(('Ejercicio 3 - TIR'!$E$24-'Ejercicio 3 - TIR'!$C$24)*('Ejercicio 3 - TIR'!$D$24-'Ejercicio 3 - TIR'!$C$24)*T310),'Ejercicio 3 - TIR'!$E$24-SQRT(('Ejercicio 3 - TIR'!$E$24-'Ejercicio 3 - TIR'!$C$24)*('Ejercicio 3 - TIR'!$E$24-'Ejercicio 3 - TIR'!$D$24)*(1-T310)))</f>
        <v>0.178722691310519</v>
      </c>
      <c r="V310" s="16">
        <f ca="1" t="shared" si="2299"/>
        <v>0.27754357055829</v>
      </c>
      <c r="W310" s="18">
        <f ca="1">IF(V310&lt;=('Ejercicio 3 - TIR'!$D$25-'Ejercicio 3 - TIR'!$C$25)/('Ejercicio 3 - TIR'!$E$25-'Ejercicio 3 - TIR'!$C$25),'Ejercicio 3 - TIR'!$C$25+SQRT(('Ejercicio 3 - TIR'!$E$25-'Ejercicio 3 - TIR'!$C$25)*('Ejercicio 3 - TIR'!$D$25-'Ejercicio 3 - TIR'!$C$25)*V310),'Ejercicio 3 - TIR'!$E$25-SQRT(('Ejercicio 3 - TIR'!$E$25-'Ejercicio 3 - TIR'!$C$25)*('Ejercicio 3 - TIR'!$E$25-'Ejercicio 3 - TIR'!$D$25)*(1-V310)))</f>
        <v>0.199711950658968</v>
      </c>
      <c r="X310" s="16">
        <f ca="1" t="shared" si="2299"/>
        <v>0.845500912719482</v>
      </c>
      <c r="Y310" s="18">
        <f ca="1">IF(X310&lt;=('Ejercicio 3 - TIR'!$D$26-'Ejercicio 3 - TIR'!$C$26)/('Ejercicio 3 - TIR'!$E$26-'Ejercicio 3 - TIR'!$C$26),'Ejercicio 3 - TIR'!$C$26+SQRT(('Ejercicio 3 - TIR'!$E$26-'Ejercicio 3 - TIR'!$C$26)*('Ejercicio 3 - TIR'!$D$26-'Ejercicio 3 - TIR'!$C$26)*X310),'Ejercicio 3 - TIR'!$E$26-SQRT(('Ejercicio 3 - TIR'!$E$26-'Ejercicio 3 - TIR'!$C$26)*('Ejercicio 3 - TIR'!$E$26-'Ejercicio 3 - TIR'!$D$26)*(1-X310)))</f>
        <v>0.251115833553402</v>
      </c>
      <c r="Z310" s="16">
        <f ca="1" t="shared" si="1908"/>
        <v>1.13890671779552</v>
      </c>
      <c r="AA310" s="16">
        <f ca="1" t="shared" si="1909"/>
        <v>1.32364768722586</v>
      </c>
      <c r="AB310" s="16">
        <f ca="1" t="shared" si="1910"/>
        <v>1.56021356423381</v>
      </c>
      <c r="AC310" s="16">
        <f ca="1" t="shared" si="1911"/>
        <v>1.87180685859152</v>
      </c>
      <c r="AD310" s="16">
        <f ca="1" t="shared" si="1912"/>
        <v>2.34184719813771</v>
      </c>
      <c r="AE310" s="15">
        <f ca="1" t="shared" si="1913"/>
        <v>4135.97319176815</v>
      </c>
      <c r="AF310" s="15">
        <f ca="1" t="shared" si="1914"/>
        <v>4806.86544751327</v>
      </c>
      <c r="AG310" s="15">
        <f ca="1" t="shared" si="1915"/>
        <v>5665.96137706039</v>
      </c>
      <c r="AH310" s="15">
        <f ca="1" t="shared" si="1916"/>
        <v>6797.52157603149</v>
      </c>
      <c r="AI310" s="15">
        <f ca="1" t="shared" si="1917"/>
        <v>8504.48687269387</v>
      </c>
      <c r="AJ310" s="17">
        <f ca="1" t="shared" si="1918"/>
        <v>45757.3758602669</v>
      </c>
      <c r="AK310" s="17">
        <f ca="1" t="shared" si="1919"/>
        <v>50854.5391106557</v>
      </c>
      <c r="AL310" s="17">
        <f ca="1" t="shared" si="1920"/>
        <v>63796.5752562113</v>
      </c>
      <c r="AM310" s="17">
        <f ca="1" t="shared" si="1921"/>
        <v>61892.9964855926</v>
      </c>
      <c r="AN310" s="17">
        <f ca="1" t="shared" si="1922"/>
        <v>89566.5322394037</v>
      </c>
      <c r="AO310" s="17">
        <f ca="1">C310/'Ejercicio 3 - TIR'!$D$7</f>
        <v>14040.21170701</v>
      </c>
      <c r="AP310" s="17">
        <f ca="1" t="shared" si="1923"/>
        <v>31717.164153257</v>
      </c>
      <c r="AQ310" s="17">
        <f ca="1" t="shared" si="1924"/>
        <v>36814.3274036457</v>
      </c>
      <c r="AR310" s="17">
        <f ca="1" t="shared" si="1925"/>
        <v>49756.3635492014</v>
      </c>
      <c r="AS310" s="17">
        <f ca="1" t="shared" si="1926"/>
        <v>47852.7847785827</v>
      </c>
      <c r="AT310" s="17">
        <f ca="1" t="shared" si="1927"/>
        <v>75526.3205323938</v>
      </c>
      <c r="AU310" s="17">
        <f ca="1">AP310*'Ejercicio 3 - TIR'!$D$5</f>
        <v>15858.5820766285</v>
      </c>
      <c r="AV310" s="17">
        <f ca="1">AQ310*'Ejercicio 3 - TIR'!$D$5</f>
        <v>18407.1637018229</v>
      </c>
      <c r="AW310" s="17">
        <f ca="1">AR310*'Ejercicio 3 - TIR'!$D$5</f>
        <v>24878.1817746007</v>
      </c>
      <c r="AX310" s="17">
        <f ca="1">AS310*'Ejercicio 3 - TIR'!$D$5</f>
        <v>23926.3923892913</v>
      </c>
      <c r="AY310" s="17">
        <f ca="1">AT310*'Ejercicio 3 - TIR'!$D$5</f>
        <v>37763.1602661969</v>
      </c>
      <c r="AZ310" s="17">
        <f ca="1" t="shared" ref="AZ310:BD310" si="2300">AJ310-AU310-AE310</f>
        <v>25762.8205918703</v>
      </c>
      <c r="BA310" s="17">
        <f ca="1" t="shared" si="2300"/>
        <v>27640.5099613196</v>
      </c>
      <c r="BB310" s="17">
        <f ca="1" t="shared" si="2300"/>
        <v>33252.4321045502</v>
      </c>
      <c r="BC310" s="17">
        <f ca="1" t="shared" si="2300"/>
        <v>31169.0825202698</v>
      </c>
      <c r="BD310" s="17">
        <f ca="1" t="shared" si="2300"/>
        <v>43298.885100513</v>
      </c>
      <c r="BE310" s="17">
        <f ca="1" t="shared" ref="BE310:BI310" si="2301">AZ310/Z310</f>
        <v>22620.6590841232</v>
      </c>
      <c r="BF310" s="17">
        <f ca="1" t="shared" si="2301"/>
        <v>20882.0747605803</v>
      </c>
      <c r="BG310" s="17">
        <f ca="1" t="shared" si="2301"/>
        <v>21312.7438876484</v>
      </c>
      <c r="BH310" s="17">
        <f ca="1" t="shared" si="2301"/>
        <v>16651.868956033</v>
      </c>
      <c r="BI310" s="17">
        <f ca="1" t="shared" si="2301"/>
        <v>18489.201658821</v>
      </c>
      <c r="BJ310" s="17">
        <f ca="1" t="shared" si="1930"/>
        <v>69728.9330885548</v>
      </c>
      <c r="BK310" s="17">
        <f ca="1" t="shared" si="1931"/>
        <v>32880.0304473215</v>
      </c>
      <c r="BL310" s="17">
        <f ca="1" t="shared" si="1932"/>
        <v>102608.963535876</v>
      </c>
      <c r="BM310" s="17">
        <f ca="1">BK310*'Ejercicio 3 - TIR'!$D$5</f>
        <v>16440.0152236607</v>
      </c>
      <c r="BN310" s="17">
        <f ca="1" t="shared" si="1933"/>
        <v>86168.9483122156</v>
      </c>
      <c r="BO310" s="17">
        <f ca="1" t="shared" si="1934"/>
        <v>36795.2906495092</v>
      </c>
      <c r="BP310" s="17">
        <f ca="1" t="shared" si="1935"/>
        <v>-99976.2433310539</v>
      </c>
      <c r="BQ310" s="17">
        <f ca="1" t="shared" ref="BQ310:BT310" si="2302">BE310</f>
        <v>22620.6590841232</v>
      </c>
      <c r="BR310" s="17">
        <f ca="1" t="shared" si="2302"/>
        <v>20882.0747605803</v>
      </c>
      <c r="BS310" s="17">
        <f ca="1" t="shared" si="2302"/>
        <v>21312.7438876484</v>
      </c>
      <c r="BT310" s="17">
        <f ca="1" t="shared" si="2302"/>
        <v>16651.868956033</v>
      </c>
      <c r="BU310" s="17">
        <f ca="1" t="shared" si="1937"/>
        <v>55284.4923083302</v>
      </c>
      <c r="BV310" s="19">
        <f ca="1" t="shared" si="1938"/>
        <v>9.84912812514751</v>
      </c>
    </row>
    <row r="311" ht="15" customHeight="1" spans="1:74">
      <c r="A311" s="15">
        <v>310</v>
      </c>
      <c r="B311" s="16">
        <f ca="1" t="shared" ref="B311:F311" si="2303">RAND()</f>
        <v>0.230525895605107</v>
      </c>
      <c r="C311" s="17">
        <f ca="1">IF(B311&lt;=('Ejercicio 3 - TIR'!$D$13-'Ejercicio 3 - TIR'!$C$13)/('Ejercicio 3 - TIR'!$E$13-'Ejercicio 3 - TIR'!$C$13),'Ejercicio 3 - TIR'!$C$13+SQRT(('Ejercicio 3 - TIR'!$E$13-'Ejercicio 3 - TIR'!$C$13)*('Ejercicio 3 - TIR'!$D$13-'Ejercicio 3 - TIR'!$C$13)*B311),'Ejercicio 3 - TIR'!$E$13-SQRT(('Ejercicio 3 - TIR'!$E$13-'Ejercicio 3 - TIR'!$C$13)*('Ejercicio 3 - TIR'!$E$13-'Ejercicio 3 - TIR'!$D$13)*(1-B311)))</f>
        <v>69602.622466912</v>
      </c>
      <c r="D311" s="16">
        <f ca="1" t="shared" si="2303"/>
        <v>0.108879423335624</v>
      </c>
      <c r="E311" s="17">
        <f ca="1">IF(D311&lt;=('Ejercicio 3 - TIR'!$D$14-'Ejercicio 3 - TIR'!$C$14)/('Ejercicio 3 - TIR'!$E$14-'Ejercicio 3 - TIR'!$C$14),'Ejercicio 3 - TIR'!$C$14+SQRT(('Ejercicio 3 - TIR'!$E$14-'Ejercicio 3 - TIR'!$C$14)*('Ejercicio 3 - TIR'!$D$14-'Ejercicio 3 - TIR'!$C$14)*D311),'Ejercicio 3 - TIR'!$E$14-SQRT(('Ejercicio 3 - TIR'!$E$14-'Ejercicio 3 - TIR'!$C$14)*('Ejercicio 3 - TIR'!$E$14-'Ejercicio 3 - TIR'!$D$14)*(1-D311)))</f>
        <v>27857.6138210353</v>
      </c>
      <c r="F311" s="16">
        <f ca="1" t="shared" si="2303"/>
        <v>0.217447050106079</v>
      </c>
      <c r="G311" s="17">
        <f ca="1">IF(F311&lt;=('Ejercicio 3 - TIR'!$D$18-'Ejercicio 3 - TIR'!$C$18)/('Ejercicio 3 - TIR'!$E$18-'Ejercicio 3 - TIR'!$C$18),'Ejercicio 3 - TIR'!$C$18+SQRT(('Ejercicio 3 - TIR'!$E$18-'Ejercicio 3 - TIR'!$C$18)*('Ejercicio 3 - TIR'!$D$18-'Ejercicio 3 - TIR'!$C$18)*F311),'Ejercicio 3 - TIR'!$E$18-SQRT(('Ejercicio 3 - TIR'!$E$18-'Ejercicio 3 - TIR'!$C$18)*('Ejercicio 3 - TIR'!$E$18-'Ejercicio 3 - TIR'!$D$18)*(1-F311)))</f>
        <v>35711.1345209084</v>
      </c>
      <c r="H311" s="16">
        <f ca="1" t="shared" ref="H311:L311" si="2304">RAND()</f>
        <v>0.553945550544714</v>
      </c>
      <c r="I311" s="17">
        <f ca="1">IF(H311&lt;=('Ejercicio 3 - TIR'!$D$18-'Ejercicio 3 - TIR'!$C$18)/('Ejercicio 3 - TIR'!$E$18-'Ejercicio 3 - TIR'!$C$18),'Ejercicio 3 - TIR'!$C$18+SQRT(('Ejercicio 3 - TIR'!$E$18-'Ejercicio 3 - TIR'!$C$18)*('Ejercicio 3 - TIR'!$D$18-'Ejercicio 3 - TIR'!$C$18)*H311),'Ejercicio 3 - TIR'!$E$18-SQRT(('Ejercicio 3 - TIR'!$E$18-'Ejercicio 3 - TIR'!$C$18)*('Ejercicio 3 - TIR'!$E$18-'Ejercicio 3 - TIR'!$D$18)*(1-H311)))</f>
        <v>39115.472153526</v>
      </c>
      <c r="J311" s="16">
        <f ca="1" t="shared" si="2304"/>
        <v>0.848025446902306</v>
      </c>
      <c r="K311" s="17">
        <f ca="1">IF(J311&lt;=('Ejercicio 3 - TIR'!$D$18-'Ejercicio 3 - TIR'!$C$18)/('Ejercicio 3 - TIR'!$E$18-'Ejercicio 3 - TIR'!$C$18),'Ejercicio 3 - TIR'!$C$18+SQRT(('Ejercicio 3 - TIR'!$E$18-'Ejercicio 3 - TIR'!$C$18)*('Ejercicio 3 - TIR'!$D$18-'Ejercicio 3 - TIR'!$C$18)*J311),'Ejercicio 3 - TIR'!$E$18-SQRT(('Ejercicio 3 - TIR'!$E$18-'Ejercicio 3 - TIR'!$C$18)*('Ejercicio 3 - TIR'!$E$18-'Ejercicio 3 - TIR'!$D$18)*(1-J311)))</f>
        <v>41623.8940356785</v>
      </c>
      <c r="L311" s="16">
        <f ca="1" t="shared" si="2304"/>
        <v>0.652966865813067</v>
      </c>
      <c r="M311" s="17">
        <f ca="1">IF(L311&lt;=('Ejercicio 3 - TIR'!$D$18-'Ejercicio 3 - TIR'!$C$18)/('Ejercicio 3 - TIR'!$E$18-'Ejercicio 3 - TIR'!$C$18),'Ejercicio 3 - TIR'!$C$18+SQRT(('Ejercicio 3 - TIR'!$E$18-'Ejercicio 3 - TIR'!$C$18)*('Ejercicio 3 - TIR'!$D$18-'Ejercicio 3 - TIR'!$C$18)*L311),'Ejercicio 3 - TIR'!$E$18-SQRT(('Ejercicio 3 - TIR'!$E$18-'Ejercicio 3 - TIR'!$C$18)*('Ejercicio 3 - TIR'!$E$18-'Ejercicio 3 - TIR'!$D$18)*(1-L311)))</f>
        <v>39896.7181364309</v>
      </c>
      <c r="N311" s="16">
        <f ca="1" t="shared" ref="N311:R311" si="2305">RAND()</f>
        <v>0.402206550713267</v>
      </c>
      <c r="O311" s="17">
        <f ca="1">IF(N311&lt;=('Ejercicio 3 - TIR'!$D$18-'Ejercicio 3 - TIR'!$C$18)/('Ejercicio 3 - TIR'!$E$18-'Ejercicio 3 - TIR'!$C$18),'Ejercicio 3 - TIR'!$C$18+SQRT(('Ejercicio 3 - TIR'!$E$18-'Ejercicio 3 - TIR'!$C$18)*('Ejercicio 3 - TIR'!$D$18-'Ejercicio 3 - TIR'!$C$18)*N311),'Ejercicio 3 - TIR'!$E$18-SQRT(('Ejercicio 3 - TIR'!$E$18-'Ejercicio 3 - TIR'!$C$18)*('Ejercicio 3 - TIR'!$E$18-'Ejercicio 3 - TIR'!$D$18)*(1-N311)))</f>
        <v>37767.3021446954</v>
      </c>
      <c r="P311" s="16">
        <f ca="1" t="shared" si="2305"/>
        <v>0.0962895905798147</v>
      </c>
      <c r="Q311" s="18">
        <f ca="1">IF(P311&lt;=('Ejercicio 3 - TIR'!$D$22-'Ejercicio 3 - TIR'!$C$22)/('Ejercicio 3 - TIR'!$E$22-'Ejercicio 3 - TIR'!$C$22),'Ejercicio 3 - TIR'!$C$22+SQRT(('Ejercicio 3 - TIR'!$E$22-'Ejercicio 3 - TIR'!$C$22)*('Ejercicio 3 - TIR'!$D$22-'Ejercicio 3 - TIR'!$C$22)*P311),'Ejercicio 3 - TIR'!$E$22-SQRT(('Ejercicio 3 - TIR'!$E$22-'Ejercicio 3 - TIR'!$C$22)*('Ejercicio 3 - TIR'!$E$22-'Ejercicio 3 - TIR'!$D$22)*(1-P311)))</f>
        <v>0.13316515336195</v>
      </c>
      <c r="R311" s="16">
        <f ca="1" t="shared" si="2305"/>
        <v>0.481767104314817</v>
      </c>
      <c r="S311" s="18">
        <f ca="1">IF(R311&lt;=('Ejercicio 3 - TIR'!$D$23-'Ejercicio 3 - TIR'!$C$23)/('Ejercicio 3 - TIR'!$E$23-'Ejercicio 3 - TIR'!$C$23),'Ejercicio 3 - TIR'!$C$23+SQRT(('Ejercicio 3 - TIR'!$E$23-'Ejercicio 3 - TIR'!$C$23)*('Ejercicio 3 - TIR'!$D$23-'Ejercicio 3 - TIR'!$C$23)*R311),'Ejercicio 3 - TIR'!$E$23-SQRT(('Ejercicio 3 - TIR'!$E$23-'Ejercicio 3 - TIR'!$C$23)*('Ejercicio 3 - TIR'!$E$23-'Ejercicio 3 - TIR'!$D$23)*(1-R311)))</f>
        <v>0.149447933505879</v>
      </c>
      <c r="T311" s="16">
        <f ca="1" t="shared" ref="T311:X311" si="2306">RAND()</f>
        <v>0.0986206446566049</v>
      </c>
      <c r="U311" s="18">
        <f ca="1">IF(T311&lt;=('Ejercicio 3 - TIR'!$D$24-'Ejercicio 3 - TIR'!$C$24)/('Ejercicio 3 - TIR'!$E$24-'Ejercicio 3 - TIR'!$C$24),'Ejercicio 3 - TIR'!$C$24+SQRT(('Ejercicio 3 - TIR'!$E$24-'Ejercicio 3 - TIR'!$C$24)*('Ejercicio 3 - TIR'!$D$24-'Ejercicio 3 - TIR'!$C$24)*T311),'Ejercicio 3 - TIR'!$E$24-SQRT(('Ejercicio 3 - TIR'!$E$24-'Ejercicio 3 - TIR'!$C$24)*('Ejercicio 3 - TIR'!$E$24-'Ejercicio 3 - TIR'!$D$24)*(1-T311)))</f>
        <v>0.164391085913817</v>
      </c>
      <c r="V311" s="16">
        <f ca="1" t="shared" si="2306"/>
        <v>0.487202664441985</v>
      </c>
      <c r="W311" s="18">
        <f ca="1">IF(V311&lt;=('Ejercicio 3 - TIR'!$D$25-'Ejercicio 3 - TIR'!$C$25)/('Ejercicio 3 - TIR'!$E$25-'Ejercicio 3 - TIR'!$C$25),'Ejercicio 3 - TIR'!$C$25+SQRT(('Ejercicio 3 - TIR'!$E$25-'Ejercicio 3 - TIR'!$C$25)*('Ejercicio 3 - TIR'!$D$25-'Ejercicio 3 - TIR'!$C$25)*V311),'Ejercicio 3 - TIR'!$E$25-SQRT(('Ejercicio 3 - TIR'!$E$25-'Ejercicio 3 - TIR'!$C$25)*('Ejercicio 3 - TIR'!$E$25-'Ejercicio 3 - TIR'!$D$25)*(1-V311)))</f>
        <v>0.207635030102064</v>
      </c>
      <c r="X311" s="16">
        <f ca="1" t="shared" si="2306"/>
        <v>0.940759969663019</v>
      </c>
      <c r="Y311" s="18">
        <f ca="1">IF(X311&lt;=('Ejercicio 3 - TIR'!$D$26-'Ejercicio 3 - TIR'!$C$26)/('Ejercicio 3 - TIR'!$E$26-'Ejercicio 3 - TIR'!$C$26),'Ejercicio 3 - TIR'!$C$26+SQRT(('Ejercicio 3 - TIR'!$E$26-'Ejercicio 3 - TIR'!$C$26)*('Ejercicio 3 - TIR'!$D$26-'Ejercicio 3 - TIR'!$C$26)*X311),'Ejercicio 3 - TIR'!$E$26-SQRT(('Ejercicio 3 - TIR'!$E$26-'Ejercicio 3 - TIR'!$C$26)*('Ejercicio 3 - TIR'!$E$26-'Ejercicio 3 - TIR'!$D$26)*(1-X311)))</f>
        <v>0.262114358724952</v>
      </c>
      <c r="Z311" s="16">
        <f ca="1" t="shared" si="1908"/>
        <v>1.13316515336195</v>
      </c>
      <c r="AA311" s="16">
        <f ca="1" t="shared" si="1909"/>
        <v>1.30251434385277</v>
      </c>
      <c r="AB311" s="16">
        <f ca="1" t="shared" si="1910"/>
        <v>1.51663609125705</v>
      </c>
      <c r="AC311" s="16">
        <f ca="1" t="shared" si="1911"/>
        <v>1.83154287171908</v>
      </c>
      <c r="AD311" s="16">
        <f ca="1" t="shared" si="1912"/>
        <v>2.31161655701698</v>
      </c>
      <c r="AE311" s="15">
        <f ca="1" t="shared" si="1913"/>
        <v>3709.66341677614</v>
      </c>
      <c r="AF311" s="15">
        <f ca="1" t="shared" si="1914"/>
        <v>4264.0649484157</v>
      </c>
      <c r="AG311" s="15">
        <f ca="1" t="shared" si="1915"/>
        <v>4965.0392156928</v>
      </c>
      <c r="AH311" s="15">
        <f ca="1" t="shared" si="1916"/>
        <v>5995.9552827011</v>
      </c>
      <c r="AI311" s="15">
        <f ca="1" t="shared" si="1917"/>
        <v>7567.58125656979</v>
      </c>
      <c r="AJ311" s="17">
        <f ca="1" t="shared" si="1918"/>
        <v>40466.6132261144</v>
      </c>
      <c r="AK311" s="17">
        <f ca="1" t="shared" si="1919"/>
        <v>50948.463546541</v>
      </c>
      <c r="AL311" s="17">
        <f ca="1" t="shared" si="1920"/>
        <v>63128.2999531689</v>
      </c>
      <c r="AM311" s="17">
        <f ca="1" t="shared" si="1921"/>
        <v>73072.5497077653</v>
      </c>
      <c r="AN311" s="17">
        <f ca="1" t="shared" si="1922"/>
        <v>87303.5209515409</v>
      </c>
      <c r="AO311" s="17">
        <f ca="1">C311/'Ejercicio 3 - TIR'!$D$7</f>
        <v>13920.5244933824</v>
      </c>
      <c r="AP311" s="17">
        <f ca="1" t="shared" si="1923"/>
        <v>26546.088732732</v>
      </c>
      <c r="AQ311" s="17">
        <f ca="1" t="shared" si="1924"/>
        <v>37027.9390531586</v>
      </c>
      <c r="AR311" s="17">
        <f ca="1" t="shared" si="1925"/>
        <v>49207.7754597865</v>
      </c>
      <c r="AS311" s="17">
        <f ca="1" t="shared" si="1926"/>
        <v>59152.0252143829</v>
      </c>
      <c r="AT311" s="17">
        <f ca="1" t="shared" si="1927"/>
        <v>73382.9964581585</v>
      </c>
      <c r="AU311" s="17">
        <f ca="1">AP311*'Ejercicio 3 - TIR'!$D$5</f>
        <v>13273.044366366</v>
      </c>
      <c r="AV311" s="17">
        <f ca="1">AQ311*'Ejercicio 3 - TIR'!$D$5</f>
        <v>18513.9695265793</v>
      </c>
      <c r="AW311" s="17">
        <f ca="1">AR311*'Ejercicio 3 - TIR'!$D$5</f>
        <v>24603.8877298933</v>
      </c>
      <c r="AX311" s="17">
        <f ca="1">AS311*'Ejercicio 3 - TIR'!$D$5</f>
        <v>29576.0126071914</v>
      </c>
      <c r="AY311" s="17">
        <f ca="1">AT311*'Ejercicio 3 - TIR'!$D$5</f>
        <v>36691.4982290793</v>
      </c>
      <c r="AZ311" s="17">
        <f ca="1" t="shared" ref="AZ311:BD311" si="2307">AJ311-AU311-AE311</f>
        <v>23483.9054429723</v>
      </c>
      <c r="BA311" s="17">
        <f ca="1" t="shared" si="2307"/>
        <v>28170.429071546</v>
      </c>
      <c r="BB311" s="17">
        <f ca="1" t="shared" si="2307"/>
        <v>33559.3730075829</v>
      </c>
      <c r="BC311" s="17">
        <f ca="1" t="shared" si="2307"/>
        <v>37500.5818178727</v>
      </c>
      <c r="BD311" s="17">
        <f ca="1" t="shared" si="2307"/>
        <v>43044.4414658919</v>
      </c>
      <c r="BE311" s="17">
        <f ca="1" t="shared" ref="BE311:BI311" si="2308">AZ311/Z311</f>
        <v>20724.1683820744</v>
      </c>
      <c r="BF311" s="17">
        <f ca="1" t="shared" si="2308"/>
        <v>21627.7304004341</v>
      </c>
      <c r="BG311" s="17">
        <f ca="1" t="shared" si="2308"/>
        <v>22127.5052077704</v>
      </c>
      <c r="BH311" s="17">
        <f ca="1" t="shared" si="2308"/>
        <v>20474.8588727682</v>
      </c>
      <c r="BI311" s="17">
        <f ca="1" t="shared" si="2308"/>
        <v>18620.9262670442</v>
      </c>
      <c r="BJ311" s="17">
        <f ca="1" t="shared" si="1930"/>
        <v>64396.1213476903</v>
      </c>
      <c r="BK311" s="17">
        <f ca="1" t="shared" si="1931"/>
        <v>32178.9149012632</v>
      </c>
      <c r="BL311" s="17">
        <f ca="1" t="shared" si="1932"/>
        <v>96575.0362489534</v>
      </c>
      <c r="BM311" s="17">
        <f ca="1">BK311*'Ejercicio 3 - TIR'!$D$5</f>
        <v>16089.4574506316</v>
      </c>
      <c r="BN311" s="17">
        <f ca="1" t="shared" si="1933"/>
        <v>80485.5787983218</v>
      </c>
      <c r="BO311" s="17">
        <f ca="1" t="shared" si="1934"/>
        <v>34817.8760677265</v>
      </c>
      <c r="BP311" s="17">
        <f ca="1" t="shared" si="1935"/>
        <v>-97460.2362879472</v>
      </c>
      <c r="BQ311" s="17">
        <f ca="1" t="shared" ref="BQ311:BT311" si="2309">BE311</f>
        <v>20724.1683820744</v>
      </c>
      <c r="BR311" s="17">
        <f ca="1" t="shared" si="2309"/>
        <v>21627.7304004341</v>
      </c>
      <c r="BS311" s="17">
        <f ca="1" t="shared" si="2309"/>
        <v>22127.5052077704</v>
      </c>
      <c r="BT311" s="17">
        <f ca="1" t="shared" si="2309"/>
        <v>20474.8588727682</v>
      </c>
      <c r="BU311" s="17">
        <f ca="1" t="shared" si="1937"/>
        <v>53438.8023347707</v>
      </c>
      <c r="BV311" s="19">
        <f ca="1" t="shared" si="1938"/>
        <v>11.0508026633798</v>
      </c>
    </row>
    <row r="312" ht="15" customHeight="1" spans="1:74">
      <c r="A312" s="15">
        <v>311</v>
      </c>
      <c r="B312" s="16">
        <f ca="1" t="shared" ref="B312:F312" si="2310">RAND()</f>
        <v>0.0997939433680801</v>
      </c>
      <c r="C312" s="17">
        <f ca="1">IF(B312&lt;=('Ejercicio 3 - TIR'!$D$13-'Ejercicio 3 - TIR'!$C$13)/('Ejercicio 3 - TIR'!$E$13-'Ejercicio 3 - TIR'!$C$13),'Ejercicio 3 - TIR'!$C$13+SQRT(('Ejercicio 3 - TIR'!$E$13-'Ejercicio 3 - TIR'!$C$13)*('Ejercicio 3 - TIR'!$D$13-'Ejercicio 3 - TIR'!$C$13)*B312),'Ejercicio 3 - TIR'!$E$13-SQRT(('Ejercicio 3 - TIR'!$E$13-'Ejercicio 3 - TIR'!$C$13)*('Ejercicio 3 - TIR'!$E$13-'Ejercicio 3 - TIR'!$D$13)*(1-B312)))</f>
        <v>66318.0358773302</v>
      </c>
      <c r="D312" s="16">
        <f ca="1" t="shared" si="2310"/>
        <v>0.286021839341458</v>
      </c>
      <c r="E312" s="17">
        <f ca="1">IF(D312&lt;=('Ejercicio 3 - TIR'!$D$14-'Ejercicio 3 - TIR'!$C$14)/('Ejercicio 3 - TIR'!$E$14-'Ejercicio 3 - TIR'!$C$14),'Ejercicio 3 - TIR'!$C$14+SQRT(('Ejercicio 3 - TIR'!$E$14-'Ejercicio 3 - TIR'!$C$14)*('Ejercicio 3 - TIR'!$D$14-'Ejercicio 3 - TIR'!$C$14)*D312),'Ejercicio 3 - TIR'!$E$14-SQRT(('Ejercicio 3 - TIR'!$E$14-'Ejercicio 3 - TIR'!$C$14)*('Ejercicio 3 - TIR'!$E$14-'Ejercicio 3 - TIR'!$D$14)*(1-D312)))</f>
        <v>29631.5912978813</v>
      </c>
      <c r="F312" s="16">
        <f ca="1" t="shared" si="2310"/>
        <v>0.760317351493399</v>
      </c>
      <c r="G312" s="17">
        <f ca="1">IF(F312&lt;=('Ejercicio 3 - TIR'!$D$18-'Ejercicio 3 - TIR'!$C$18)/('Ejercicio 3 - TIR'!$E$18-'Ejercicio 3 - TIR'!$C$18),'Ejercicio 3 - TIR'!$C$18+SQRT(('Ejercicio 3 - TIR'!$E$18-'Ejercicio 3 - TIR'!$C$18)*('Ejercicio 3 - TIR'!$D$18-'Ejercicio 3 - TIR'!$C$18)*F312),'Ejercicio 3 - TIR'!$E$18-SQRT(('Ejercicio 3 - TIR'!$E$18-'Ejercicio 3 - TIR'!$C$18)*('Ejercicio 3 - TIR'!$E$18-'Ejercicio 3 - TIR'!$D$18)*(1-F312)))</f>
        <v>40760.165258174</v>
      </c>
      <c r="H312" s="16">
        <f ca="1" t="shared" ref="H312:L312" si="2311">RAND()</f>
        <v>0.555563210213987</v>
      </c>
      <c r="I312" s="17">
        <f ca="1">IF(H312&lt;=('Ejercicio 3 - TIR'!$D$18-'Ejercicio 3 - TIR'!$C$18)/('Ejercicio 3 - TIR'!$E$18-'Ejercicio 3 - TIR'!$C$18),'Ejercicio 3 - TIR'!$C$18+SQRT(('Ejercicio 3 - TIR'!$E$18-'Ejercicio 3 - TIR'!$C$18)*('Ejercicio 3 - TIR'!$D$18-'Ejercicio 3 - TIR'!$C$18)*H312),'Ejercicio 3 - TIR'!$E$18-SQRT(('Ejercicio 3 - TIR'!$E$18-'Ejercicio 3 - TIR'!$C$18)*('Ejercicio 3 - TIR'!$E$18-'Ejercicio 3 - TIR'!$D$18)*(1-H312)))</f>
        <v>39128.7721809725</v>
      </c>
      <c r="J312" s="16">
        <f ca="1" t="shared" si="2311"/>
        <v>0.484894039707714</v>
      </c>
      <c r="K312" s="17">
        <f ca="1">IF(J312&lt;=('Ejercicio 3 - TIR'!$D$18-'Ejercicio 3 - TIR'!$C$18)/('Ejercicio 3 - TIR'!$E$18-'Ejercicio 3 - TIR'!$C$18),'Ejercicio 3 - TIR'!$C$18+SQRT(('Ejercicio 3 - TIR'!$E$18-'Ejercicio 3 - TIR'!$C$18)*('Ejercicio 3 - TIR'!$D$18-'Ejercicio 3 - TIR'!$C$18)*J312),'Ejercicio 3 - TIR'!$E$18-SQRT(('Ejercicio 3 - TIR'!$E$18-'Ejercicio 3 - TIR'!$C$18)*('Ejercicio 3 - TIR'!$E$18-'Ejercicio 3 - TIR'!$D$18)*(1-J312)))</f>
        <v>38528.4292783699</v>
      </c>
      <c r="L312" s="16">
        <f ca="1" t="shared" si="2311"/>
        <v>0.412623118980148</v>
      </c>
      <c r="M312" s="17">
        <f ca="1">IF(L312&lt;=('Ejercicio 3 - TIR'!$D$18-'Ejercicio 3 - TIR'!$C$18)/('Ejercicio 3 - TIR'!$E$18-'Ejercicio 3 - TIR'!$C$18),'Ejercicio 3 - TIR'!$C$18+SQRT(('Ejercicio 3 - TIR'!$E$18-'Ejercicio 3 - TIR'!$C$18)*('Ejercicio 3 - TIR'!$D$18-'Ejercicio 3 - TIR'!$C$18)*L312),'Ejercicio 3 - TIR'!$E$18-SQRT(('Ejercicio 3 - TIR'!$E$18-'Ejercicio 3 - TIR'!$C$18)*('Ejercicio 3 - TIR'!$E$18-'Ejercicio 3 - TIR'!$D$18)*(1-L312)))</f>
        <v>37867.2401671121</v>
      </c>
      <c r="N312" s="16">
        <f ca="1" t="shared" ref="N312:R312" si="2312">RAND()</f>
        <v>0.256591797744273</v>
      </c>
      <c r="O312" s="17">
        <f ca="1">IF(N312&lt;=('Ejercicio 3 - TIR'!$D$18-'Ejercicio 3 - TIR'!$C$18)/('Ejercicio 3 - TIR'!$E$18-'Ejercicio 3 - TIR'!$C$18),'Ejercicio 3 - TIR'!$C$18+SQRT(('Ejercicio 3 - TIR'!$E$18-'Ejercicio 3 - TIR'!$C$18)*('Ejercicio 3 - TIR'!$D$18-'Ejercicio 3 - TIR'!$C$18)*N312),'Ejercicio 3 - TIR'!$E$18-SQRT(('Ejercicio 3 - TIR'!$E$18-'Ejercicio 3 - TIR'!$C$18)*('Ejercicio 3 - TIR'!$E$18-'Ejercicio 3 - TIR'!$D$18)*(1-N312)))</f>
        <v>36203.9317905374</v>
      </c>
      <c r="P312" s="16">
        <f ca="1" t="shared" si="2312"/>
        <v>0.172688488118953</v>
      </c>
      <c r="Q312" s="18">
        <f ca="1">IF(P312&lt;=('Ejercicio 3 - TIR'!$D$22-'Ejercicio 3 - TIR'!$C$22)/('Ejercicio 3 - TIR'!$E$22-'Ejercicio 3 - TIR'!$C$22),'Ejercicio 3 - TIR'!$C$22+SQRT(('Ejercicio 3 - TIR'!$E$22-'Ejercicio 3 - TIR'!$C$22)*('Ejercicio 3 - TIR'!$D$22-'Ejercicio 3 - TIR'!$C$22)*P312),'Ejercicio 3 - TIR'!$E$22-SQRT(('Ejercicio 3 - TIR'!$E$22-'Ejercicio 3 - TIR'!$C$22)*('Ejercicio 3 - TIR'!$E$22-'Ejercicio 3 - TIR'!$D$22)*(1-P312)))</f>
        <v>0.137630634662828</v>
      </c>
      <c r="R312" s="16">
        <f ca="1" t="shared" si="2312"/>
        <v>0.629231479408355</v>
      </c>
      <c r="S312" s="18">
        <f ca="1">IF(R312&lt;=('Ejercicio 3 - TIR'!$D$23-'Ejercicio 3 - TIR'!$C$23)/('Ejercicio 3 - TIR'!$E$23-'Ejercicio 3 - TIR'!$C$23),'Ejercicio 3 - TIR'!$C$23+SQRT(('Ejercicio 3 - TIR'!$E$23-'Ejercicio 3 - TIR'!$C$23)*('Ejercicio 3 - TIR'!$D$23-'Ejercicio 3 - TIR'!$C$23)*R312),'Ejercicio 3 - TIR'!$E$23-SQRT(('Ejercicio 3 - TIR'!$E$23-'Ejercicio 3 - TIR'!$C$23)*('Ejercicio 3 - TIR'!$E$23-'Ejercicio 3 - TIR'!$D$23)*(1-R312)))</f>
        <v>0.154166236490496</v>
      </c>
      <c r="T312" s="16">
        <f ca="1" t="shared" ref="T312:X312" si="2313">RAND()</f>
        <v>0.422032786867886</v>
      </c>
      <c r="U312" s="18">
        <f ca="1">IF(T312&lt;=('Ejercicio 3 - TIR'!$D$24-'Ejercicio 3 - TIR'!$C$24)/('Ejercicio 3 - TIR'!$E$24-'Ejercicio 3 - TIR'!$C$24),'Ejercicio 3 - TIR'!$C$24+SQRT(('Ejercicio 3 - TIR'!$E$24-'Ejercicio 3 - TIR'!$C$24)*('Ejercicio 3 - TIR'!$D$24-'Ejercicio 3 - TIR'!$C$24)*T312),'Ejercicio 3 - TIR'!$E$24-SQRT(('Ejercicio 3 - TIR'!$E$24-'Ejercicio 3 - TIR'!$C$24)*('Ejercicio 3 - TIR'!$E$24-'Ejercicio 3 - TIR'!$D$24)*(1-T312)))</f>
        <v>0.179770267926617</v>
      </c>
      <c r="V312" s="16">
        <f ca="1" t="shared" si="2313"/>
        <v>0.951370508602918</v>
      </c>
      <c r="W312" s="18">
        <f ca="1">IF(V312&lt;=('Ejercicio 3 - TIR'!$D$25-'Ejercicio 3 - TIR'!$C$25)/('Ejercicio 3 - TIR'!$E$25-'Ejercicio 3 - TIR'!$C$25),'Ejercicio 3 - TIR'!$C$25+SQRT(('Ejercicio 3 - TIR'!$E$25-'Ejercicio 3 - TIR'!$C$25)*('Ejercicio 3 - TIR'!$D$25-'Ejercicio 3 - TIR'!$C$25)*V312),'Ejercicio 3 - TIR'!$E$25-SQRT(('Ejercicio 3 - TIR'!$E$25-'Ejercicio 3 - TIR'!$C$25)*('Ejercicio 3 - TIR'!$E$25-'Ejercicio 3 - TIR'!$D$25)*(1-V312)))</f>
        <v>0.236953804390176</v>
      </c>
      <c r="X312" s="16">
        <f ca="1" t="shared" si="2313"/>
        <v>0.651315895025439</v>
      </c>
      <c r="Y312" s="18">
        <f ca="1">IF(X312&lt;=('Ejercicio 3 - TIR'!$D$26-'Ejercicio 3 - TIR'!$C$26)/('Ejercicio 3 - TIR'!$E$26-'Ejercicio 3 - TIR'!$C$26),'Ejercicio 3 - TIR'!$C$26+SQRT(('Ejercicio 3 - TIR'!$E$26-'Ejercicio 3 - TIR'!$C$26)*('Ejercicio 3 - TIR'!$D$26-'Ejercicio 3 - TIR'!$C$26)*X312),'Ejercicio 3 - TIR'!$E$26-SQRT(('Ejercicio 3 - TIR'!$E$26-'Ejercicio 3 - TIR'!$C$26)*('Ejercicio 3 - TIR'!$E$26-'Ejercicio 3 - TIR'!$D$26)*(1-X312)))</f>
        <v>0.236607671566709</v>
      </c>
      <c r="Z312" s="16">
        <f ca="1" t="shared" si="1908"/>
        <v>1.13763063466283</v>
      </c>
      <c r="AA312" s="16">
        <f ca="1" t="shared" si="1909"/>
        <v>1.31301486812509</v>
      </c>
      <c r="AB312" s="16">
        <f ca="1" t="shared" si="1910"/>
        <v>1.54905590275957</v>
      </c>
      <c r="AC312" s="16">
        <f ca="1" t="shared" si="1911"/>
        <v>1.91611059213151</v>
      </c>
      <c r="AD312" s="16">
        <f ca="1" t="shared" si="1912"/>
        <v>2.36947705780005</v>
      </c>
      <c r="AE312" s="15">
        <f ca="1" t="shared" si="1913"/>
        <v>4078.21471639693</v>
      </c>
      <c r="AF312" s="15">
        <f ca="1" t="shared" si="1914"/>
        <v>4706.937730824</v>
      </c>
      <c r="AG312" s="15">
        <f ca="1" t="shared" si="1915"/>
        <v>5553.10518780814</v>
      </c>
      <c r="AH312" s="15">
        <f ca="1" t="shared" si="1916"/>
        <v>6868.9345882381</v>
      </c>
      <c r="AI312" s="15">
        <f ca="1" t="shared" si="1917"/>
        <v>8494.17720730514</v>
      </c>
      <c r="AJ312" s="17">
        <f ca="1" t="shared" si="1918"/>
        <v>46370.0126716182</v>
      </c>
      <c r="AK312" s="17">
        <f ca="1" t="shared" si="1919"/>
        <v>51376.6596450964</v>
      </c>
      <c r="AL312" s="17">
        <f ca="1" t="shared" si="1920"/>
        <v>59682.6907977136</v>
      </c>
      <c r="AM312" s="17">
        <f ca="1" t="shared" si="1921"/>
        <v>72557.8199789913</v>
      </c>
      <c r="AN312" s="17">
        <f ca="1" t="shared" si="1922"/>
        <v>85784.3857798365</v>
      </c>
      <c r="AO312" s="17">
        <f ca="1">C312/'Ejercicio 3 - TIR'!$D$7</f>
        <v>13263.607175466</v>
      </c>
      <c r="AP312" s="17">
        <f ca="1" t="shared" si="1923"/>
        <v>33106.4054961522</v>
      </c>
      <c r="AQ312" s="17">
        <f ca="1" t="shared" si="1924"/>
        <v>38113.0524696303</v>
      </c>
      <c r="AR312" s="17">
        <f ca="1" t="shared" si="1925"/>
        <v>46419.0836222475</v>
      </c>
      <c r="AS312" s="17">
        <f ca="1" t="shared" si="1926"/>
        <v>59294.2128035252</v>
      </c>
      <c r="AT312" s="17">
        <f ca="1" t="shared" si="1927"/>
        <v>72520.7786043704</v>
      </c>
      <c r="AU312" s="17">
        <f ca="1">AP312*'Ejercicio 3 - TIR'!$D$5</f>
        <v>16553.2027480761</v>
      </c>
      <c r="AV312" s="17">
        <f ca="1">AQ312*'Ejercicio 3 - TIR'!$D$5</f>
        <v>19056.5262348152</v>
      </c>
      <c r="AW312" s="17">
        <f ca="1">AR312*'Ejercicio 3 - TIR'!$D$5</f>
        <v>23209.5418111238</v>
      </c>
      <c r="AX312" s="17">
        <f ca="1">AS312*'Ejercicio 3 - TIR'!$D$5</f>
        <v>29647.1064017626</v>
      </c>
      <c r="AY312" s="17">
        <f ca="1">AT312*'Ejercicio 3 - TIR'!$D$5</f>
        <v>36260.3893021852</v>
      </c>
      <c r="AZ312" s="17">
        <f ca="1" t="shared" ref="AZ312:BD312" si="2314">AJ312-AU312-AE312</f>
        <v>25738.5952071452</v>
      </c>
      <c r="BA312" s="17">
        <f ca="1" t="shared" si="2314"/>
        <v>27613.1956794572</v>
      </c>
      <c r="BB312" s="17">
        <f ca="1" t="shared" si="2314"/>
        <v>30920.0437987817</v>
      </c>
      <c r="BC312" s="17">
        <f ca="1" t="shared" si="2314"/>
        <v>36041.7789889906</v>
      </c>
      <c r="BD312" s="17">
        <f ca="1" t="shared" si="2314"/>
        <v>41029.8192703461</v>
      </c>
      <c r="BE312" s="17">
        <f ca="1" t="shared" ref="BE312:BI312" si="2315">AZ312/Z312</f>
        <v>22624.738138116</v>
      </c>
      <c r="BF312" s="17">
        <f ca="1" t="shared" si="2315"/>
        <v>21030.3754738796</v>
      </c>
      <c r="BG312" s="17">
        <f ca="1" t="shared" si="2315"/>
        <v>19960.5732392866</v>
      </c>
      <c r="BH312" s="17">
        <f ca="1" t="shared" si="2315"/>
        <v>18809.8636566155</v>
      </c>
      <c r="BI312" s="17">
        <f ca="1" t="shared" si="2315"/>
        <v>17315.9808132687</v>
      </c>
      <c r="BJ312" s="17">
        <f ca="1" t="shared" si="1930"/>
        <v>70211.3757664373</v>
      </c>
      <c r="BK312" s="17">
        <f ca="1" t="shared" si="1931"/>
        <v>31427.812905939</v>
      </c>
      <c r="BL312" s="17">
        <f ca="1" t="shared" si="1932"/>
        <v>101639.188672376</v>
      </c>
      <c r="BM312" s="17">
        <f ca="1">BK312*'Ejercicio 3 - TIR'!$D$5</f>
        <v>15713.9064529695</v>
      </c>
      <c r="BN312" s="17">
        <f ca="1" t="shared" si="1933"/>
        <v>85925.2822194068</v>
      </c>
      <c r="BO312" s="17">
        <f ca="1" t="shared" si="1934"/>
        <v>36263.3948856143</v>
      </c>
      <c r="BP312" s="17">
        <f ca="1" t="shared" si="1935"/>
        <v>-95949.6271752115</v>
      </c>
      <c r="BQ312" s="17">
        <f ca="1" t="shared" ref="BQ312:BT312" si="2316">BE312</f>
        <v>22624.738138116</v>
      </c>
      <c r="BR312" s="17">
        <f ca="1" t="shared" si="2316"/>
        <v>21030.3754738796</v>
      </c>
      <c r="BS312" s="17">
        <f ca="1" t="shared" si="2316"/>
        <v>19960.5732392866</v>
      </c>
      <c r="BT312" s="17">
        <f ca="1" t="shared" si="2316"/>
        <v>18809.8636566155</v>
      </c>
      <c r="BU312" s="17">
        <f ca="1" t="shared" si="1937"/>
        <v>53579.375698883</v>
      </c>
      <c r="BV312" s="19">
        <f ca="1" t="shared" si="1938"/>
        <v>11.1030189151016</v>
      </c>
    </row>
    <row r="313" ht="15" customHeight="1" spans="1:74">
      <c r="A313" s="15">
        <v>312</v>
      </c>
      <c r="B313" s="16">
        <f ca="1" t="shared" ref="B313:F313" si="2317">RAND()</f>
        <v>0.231093725473484</v>
      </c>
      <c r="C313" s="17">
        <f ca="1">IF(B313&lt;=('Ejercicio 3 - TIR'!$D$13-'Ejercicio 3 - TIR'!$C$13)/('Ejercicio 3 - TIR'!$E$13-'Ejercicio 3 - TIR'!$C$13),'Ejercicio 3 - TIR'!$C$13+SQRT(('Ejercicio 3 - TIR'!$E$13-'Ejercicio 3 - TIR'!$C$13)*('Ejercicio 3 - TIR'!$D$13-'Ejercicio 3 - TIR'!$C$13)*B313),'Ejercicio 3 - TIR'!$E$13-SQRT(('Ejercicio 3 - TIR'!$E$13-'Ejercicio 3 - TIR'!$C$13)*('Ejercicio 3 - TIR'!$E$13-'Ejercicio 3 - TIR'!$D$13)*(1-B313)))</f>
        <v>69614.4417513132</v>
      </c>
      <c r="D313" s="16">
        <f ca="1" t="shared" si="2317"/>
        <v>0.723633641504952</v>
      </c>
      <c r="E313" s="17">
        <f ca="1">IF(D313&lt;=('Ejercicio 3 - TIR'!$D$14-'Ejercicio 3 - TIR'!$C$14)/('Ejercicio 3 - TIR'!$E$14-'Ejercicio 3 - TIR'!$C$14),'Ejercicio 3 - TIR'!$C$14+SQRT(('Ejercicio 3 - TIR'!$E$14-'Ejercicio 3 - TIR'!$C$14)*('Ejercicio 3 - TIR'!$D$14-'Ejercicio 3 - TIR'!$C$14)*D313),'Ejercicio 3 - TIR'!$E$14-SQRT(('Ejercicio 3 - TIR'!$E$14-'Ejercicio 3 - TIR'!$C$14)*('Ejercicio 3 - TIR'!$E$14-'Ejercicio 3 - TIR'!$D$14)*(1-D313)))</f>
        <v>33561.4478510882</v>
      </c>
      <c r="F313" s="16">
        <f ca="1" t="shared" si="2317"/>
        <v>0.482866639357325</v>
      </c>
      <c r="G313" s="17">
        <f ca="1">IF(F313&lt;=('Ejercicio 3 - TIR'!$D$18-'Ejercicio 3 - TIR'!$C$18)/('Ejercicio 3 - TIR'!$E$18-'Ejercicio 3 - TIR'!$C$18),'Ejercicio 3 - TIR'!$C$18+SQRT(('Ejercicio 3 - TIR'!$E$18-'Ejercicio 3 - TIR'!$C$18)*('Ejercicio 3 - TIR'!$D$18-'Ejercicio 3 - TIR'!$C$18)*F313),'Ejercicio 3 - TIR'!$E$18-SQRT(('Ejercicio 3 - TIR'!$E$18-'Ejercicio 3 - TIR'!$C$18)*('Ejercicio 3 - TIR'!$E$18-'Ejercicio 3 - TIR'!$D$18)*(1-F313)))</f>
        <v>38510.5814080824</v>
      </c>
      <c r="H313" s="16">
        <f ca="1" t="shared" ref="H313:L313" si="2318">RAND()</f>
        <v>0.156984773042304</v>
      </c>
      <c r="I313" s="17">
        <f ca="1">IF(H313&lt;=('Ejercicio 3 - TIR'!$D$18-'Ejercicio 3 - TIR'!$C$18)/('Ejercicio 3 - TIR'!$E$18-'Ejercicio 3 - TIR'!$C$18),'Ejercicio 3 - TIR'!$C$18+SQRT(('Ejercicio 3 - TIR'!$E$18-'Ejercicio 3 - TIR'!$C$18)*('Ejercicio 3 - TIR'!$D$18-'Ejercicio 3 - TIR'!$C$18)*H313),'Ejercicio 3 - TIR'!$E$18-SQRT(('Ejercicio 3 - TIR'!$E$18-'Ejercicio 3 - TIR'!$C$18)*('Ejercicio 3 - TIR'!$E$18-'Ejercicio 3 - TIR'!$D$18)*(1-H313)))</f>
        <v>34852.5988868178</v>
      </c>
      <c r="J313" s="16">
        <f ca="1" t="shared" si="2318"/>
        <v>0.299604385559151</v>
      </c>
      <c r="K313" s="17">
        <f ca="1">IF(J313&lt;=('Ejercicio 3 - TIR'!$D$18-'Ejercicio 3 - TIR'!$C$18)/('Ejercicio 3 - TIR'!$E$18-'Ejercicio 3 - TIR'!$C$18),'Ejercicio 3 - TIR'!$C$18+SQRT(('Ejercicio 3 - TIR'!$E$18-'Ejercicio 3 - TIR'!$C$18)*('Ejercicio 3 - TIR'!$D$18-'Ejercicio 3 - TIR'!$C$18)*J313),'Ejercicio 3 - TIR'!$E$18-SQRT(('Ejercicio 3 - TIR'!$E$18-'Ejercicio 3 - TIR'!$C$18)*('Ejercicio 3 - TIR'!$E$18-'Ejercicio 3 - TIR'!$D$18)*(1-J313)))</f>
        <v>36703.7793694209</v>
      </c>
      <c r="L313" s="16">
        <f ca="1" t="shared" si="2318"/>
        <v>0.440593907321194</v>
      </c>
      <c r="M313" s="17">
        <f ca="1">IF(L313&lt;=('Ejercicio 3 - TIR'!$D$18-'Ejercicio 3 - TIR'!$C$18)/('Ejercicio 3 - TIR'!$E$18-'Ejercicio 3 - TIR'!$C$18),'Ejercicio 3 - TIR'!$C$18+SQRT(('Ejercicio 3 - TIR'!$E$18-'Ejercicio 3 - TIR'!$C$18)*('Ejercicio 3 - TIR'!$D$18-'Ejercicio 3 - TIR'!$C$18)*L313),'Ejercicio 3 - TIR'!$E$18-SQRT(('Ejercicio 3 - TIR'!$E$18-'Ejercicio 3 - TIR'!$C$18)*('Ejercicio 3 - TIR'!$E$18-'Ejercicio 3 - TIR'!$D$18)*(1-L313)))</f>
        <v>38129.5194260288</v>
      </c>
      <c r="N313" s="16">
        <f ca="1" t="shared" ref="N313:R313" si="2319">RAND()</f>
        <v>0.808527646725245</v>
      </c>
      <c r="O313" s="17">
        <f ca="1">IF(N313&lt;=('Ejercicio 3 - TIR'!$D$18-'Ejercicio 3 - TIR'!$C$18)/('Ejercicio 3 - TIR'!$E$18-'Ejercicio 3 - TIR'!$C$18),'Ejercicio 3 - TIR'!$C$18+SQRT(('Ejercicio 3 - TIR'!$E$18-'Ejercicio 3 - TIR'!$C$18)*('Ejercicio 3 - TIR'!$D$18-'Ejercicio 3 - TIR'!$C$18)*N313),'Ejercicio 3 - TIR'!$E$18-SQRT(('Ejercicio 3 - TIR'!$E$18-'Ejercicio 3 - TIR'!$C$18)*('Ejercicio 3 - TIR'!$E$18-'Ejercicio 3 - TIR'!$D$18)*(1-N313)))</f>
        <v>41210.4846621756</v>
      </c>
      <c r="P313" s="16">
        <f ca="1" t="shared" si="2319"/>
        <v>0.764841833281463</v>
      </c>
      <c r="Q313" s="18">
        <f ca="1">IF(P313&lt;=('Ejercicio 3 - TIR'!$D$22-'Ejercicio 3 - TIR'!$C$22)/('Ejercicio 3 - TIR'!$E$22-'Ejercicio 3 - TIR'!$C$22),'Ejercicio 3 - TIR'!$C$22+SQRT(('Ejercicio 3 - TIR'!$E$22-'Ejercicio 3 - TIR'!$C$22)*('Ejercicio 3 - TIR'!$D$22-'Ejercicio 3 - TIR'!$C$22)*P313),'Ejercicio 3 - TIR'!$E$22-SQRT(('Ejercicio 3 - TIR'!$E$22-'Ejercicio 3 - TIR'!$C$22)*('Ejercicio 3 - TIR'!$E$22-'Ejercicio 3 - TIR'!$D$22)*(1-P313)))</f>
        <v>0.159426116066883</v>
      </c>
      <c r="R313" s="16">
        <f ca="1" t="shared" si="2319"/>
        <v>0.348214835439664</v>
      </c>
      <c r="S313" s="18">
        <f ca="1">IF(R313&lt;=('Ejercicio 3 - TIR'!$D$23-'Ejercicio 3 - TIR'!$C$23)/('Ejercicio 3 - TIR'!$E$23-'Ejercicio 3 - TIR'!$C$23),'Ejercicio 3 - TIR'!$C$23+SQRT(('Ejercicio 3 - TIR'!$E$23-'Ejercicio 3 - TIR'!$C$23)*('Ejercicio 3 - TIR'!$D$23-'Ejercicio 3 - TIR'!$C$23)*R313),'Ejercicio 3 - TIR'!$E$23-SQRT(('Ejercicio 3 - TIR'!$E$23-'Ejercicio 3 - TIR'!$C$23)*('Ejercicio 3 - TIR'!$E$23-'Ejercicio 3 - TIR'!$D$23)*(1-R313)))</f>
        <v>0.145035708573783</v>
      </c>
      <c r="T313" s="16">
        <f ca="1" t="shared" ref="T313:X313" si="2320">RAND()</f>
        <v>0.403458698548925</v>
      </c>
      <c r="U313" s="18">
        <f ca="1">IF(T313&lt;=('Ejercicio 3 - TIR'!$D$24-'Ejercicio 3 - TIR'!$C$24)/('Ejercicio 3 - TIR'!$E$24-'Ejercicio 3 - TIR'!$C$24),'Ejercicio 3 - TIR'!$C$24+SQRT(('Ejercicio 3 - TIR'!$E$24-'Ejercicio 3 - TIR'!$C$24)*('Ejercicio 3 - TIR'!$D$24-'Ejercicio 3 - TIR'!$C$24)*T313),'Ejercicio 3 - TIR'!$E$24-SQRT(('Ejercicio 3 - TIR'!$E$24-'Ejercicio 3 - TIR'!$C$24)*('Ejercicio 3 - TIR'!$E$24-'Ejercicio 3 - TIR'!$D$24)*(1-T313)))</f>
        <v>0.179107787050079</v>
      </c>
      <c r="V313" s="16">
        <f ca="1" t="shared" si="2320"/>
        <v>0.161855086368752</v>
      </c>
      <c r="W313" s="18">
        <f ca="1">IF(V313&lt;=('Ejercicio 3 - TIR'!$D$25-'Ejercicio 3 - TIR'!$C$25)/('Ejercicio 3 - TIR'!$E$25-'Ejercicio 3 - TIR'!$C$25),'Ejercicio 3 - TIR'!$C$25+SQRT(('Ejercicio 3 - TIR'!$E$25-'Ejercicio 3 - TIR'!$C$25)*('Ejercicio 3 - TIR'!$D$25-'Ejercicio 3 - TIR'!$C$25)*V313),'Ejercicio 3 - TIR'!$E$25-SQRT(('Ejercicio 3 - TIR'!$E$25-'Ejercicio 3 - TIR'!$C$25)*('Ejercicio 3 - TIR'!$E$25-'Ejercicio 3 - TIR'!$D$25)*(1-V313)))</f>
        <v>0.195053143223801</v>
      </c>
      <c r="X313" s="16">
        <f ca="1" t="shared" si="2320"/>
        <v>0.750822040704683</v>
      </c>
      <c r="Y313" s="18">
        <f ca="1">IF(X313&lt;=('Ejercicio 3 - TIR'!$D$26-'Ejercicio 3 - TIR'!$C$26)/('Ejercicio 3 - TIR'!$E$26-'Ejercicio 3 - TIR'!$C$26),'Ejercicio 3 - TIR'!$C$26+SQRT(('Ejercicio 3 - TIR'!$E$26-'Ejercicio 3 - TIR'!$C$26)*('Ejercicio 3 - TIR'!$D$26-'Ejercicio 3 - TIR'!$C$26)*X313),'Ejercicio 3 - TIR'!$E$26-SQRT(('Ejercicio 3 - TIR'!$E$26-'Ejercicio 3 - TIR'!$C$26)*('Ejercicio 3 - TIR'!$E$26-'Ejercicio 3 - TIR'!$D$26)*(1-X313)))</f>
        <v>0.243318111005638</v>
      </c>
      <c r="Z313" s="16">
        <f ca="1" t="shared" si="1908"/>
        <v>1.15942611606688</v>
      </c>
      <c r="AA313" s="16">
        <f ca="1" t="shared" si="1909"/>
        <v>1.32758430434959</v>
      </c>
      <c r="AB313" s="16">
        <f ca="1" t="shared" si="1910"/>
        <v>1.56536499122407</v>
      </c>
      <c r="AC313" s="16">
        <f ca="1" t="shared" si="1911"/>
        <v>1.87069435305482</v>
      </c>
      <c r="AD313" s="16">
        <f ca="1" t="shared" si="1912"/>
        <v>2.32586816930903</v>
      </c>
      <c r="AE313" s="15">
        <f ca="1" t="shared" si="1913"/>
        <v>5350.57128048022</v>
      </c>
      <c r="AF313" s="15">
        <f ca="1" t="shared" si="1914"/>
        <v>6126.59517741921</v>
      </c>
      <c r="AG313" s="15">
        <f ca="1" t="shared" si="1915"/>
        <v>7223.91608179845</v>
      </c>
      <c r="AH313" s="15">
        <f ca="1" t="shared" si="1916"/>
        <v>8632.9636199382</v>
      </c>
      <c r="AI313" s="15">
        <f ca="1" t="shared" si="1917"/>
        <v>10733.520020322</v>
      </c>
      <c r="AJ313" s="17">
        <f ca="1" t="shared" si="1918"/>
        <v>44650.1738294505</v>
      </c>
      <c r="AK313" s="17">
        <f ca="1" t="shared" si="1919"/>
        <v>46269.7632479314</v>
      </c>
      <c r="AL313" s="17">
        <f ca="1" t="shared" si="1920"/>
        <v>57454.8112705035</v>
      </c>
      <c r="AM313" s="17">
        <f ca="1" t="shared" si="1921"/>
        <v>71328.676674966</v>
      </c>
      <c r="AN313" s="17">
        <f ca="1" t="shared" si="1922"/>
        <v>95850.1545175521</v>
      </c>
      <c r="AO313" s="17">
        <f ca="1">C313/'Ejercicio 3 - TIR'!$D$7</f>
        <v>13922.8883502626</v>
      </c>
      <c r="AP313" s="17">
        <f ca="1" t="shared" si="1923"/>
        <v>30727.2854791879</v>
      </c>
      <c r="AQ313" s="17">
        <f ca="1" t="shared" si="1924"/>
        <v>32346.8748976688</v>
      </c>
      <c r="AR313" s="17">
        <f ca="1" t="shared" si="1925"/>
        <v>43531.9229202409</v>
      </c>
      <c r="AS313" s="17">
        <f ca="1" t="shared" si="1926"/>
        <v>57405.7883247034</v>
      </c>
      <c r="AT313" s="17">
        <f ca="1" t="shared" si="1927"/>
        <v>81927.2661672895</v>
      </c>
      <c r="AU313" s="17">
        <f ca="1">AP313*'Ejercicio 3 - TIR'!$D$5</f>
        <v>15363.642739594</v>
      </c>
      <c r="AV313" s="17">
        <f ca="1">AQ313*'Ejercicio 3 - TIR'!$D$5</f>
        <v>16173.4374488344</v>
      </c>
      <c r="AW313" s="17">
        <f ca="1">AR313*'Ejercicio 3 - TIR'!$D$5</f>
        <v>21765.9614601205</v>
      </c>
      <c r="AX313" s="17">
        <f ca="1">AS313*'Ejercicio 3 - TIR'!$D$5</f>
        <v>28702.8941623517</v>
      </c>
      <c r="AY313" s="17">
        <f ca="1">AT313*'Ejercicio 3 - TIR'!$D$5</f>
        <v>40963.6330836448</v>
      </c>
      <c r="AZ313" s="17">
        <f ca="1" t="shared" ref="AZ313:BD313" si="2321">AJ313-AU313-AE313</f>
        <v>23935.9598093764</v>
      </c>
      <c r="BA313" s="17">
        <f ca="1" t="shared" si="2321"/>
        <v>23969.7306216778</v>
      </c>
      <c r="BB313" s="17">
        <f ca="1" t="shared" si="2321"/>
        <v>28464.9337285846</v>
      </c>
      <c r="BC313" s="17">
        <f ca="1" t="shared" si="2321"/>
        <v>33992.8188926761</v>
      </c>
      <c r="BD313" s="17">
        <f ca="1" t="shared" si="2321"/>
        <v>44153.0014135854</v>
      </c>
      <c r="BE313" s="17">
        <f ca="1" t="shared" ref="BE313:BI313" si="2322">AZ313/Z313</f>
        <v>20644.6615939395</v>
      </c>
      <c r="BF313" s="17">
        <f ca="1" t="shared" si="2322"/>
        <v>18055.1476415812</v>
      </c>
      <c r="BG313" s="17">
        <f ca="1" t="shared" si="2322"/>
        <v>18184.215111599</v>
      </c>
      <c r="BH313" s="17">
        <f ca="1" t="shared" si="2322"/>
        <v>18171.2308251566</v>
      </c>
      <c r="BI313" s="17">
        <f ca="1" t="shared" si="2322"/>
        <v>18983.4497054502</v>
      </c>
      <c r="BJ313" s="17">
        <f ca="1" t="shared" si="1930"/>
        <v>78059.5032727709</v>
      </c>
      <c r="BK313" s="17">
        <f ca="1" t="shared" si="1931"/>
        <v>32382.8028387194</v>
      </c>
      <c r="BL313" s="17">
        <f ca="1" t="shared" si="1932"/>
        <v>110442.30611149</v>
      </c>
      <c r="BM313" s="17">
        <f ca="1">BK313*'Ejercicio 3 - TIR'!$D$5</f>
        <v>16191.4014193597</v>
      </c>
      <c r="BN313" s="17">
        <f ca="1" t="shared" si="1933"/>
        <v>94250.9046921306</v>
      </c>
      <c r="BO313" s="17">
        <f ca="1" t="shared" si="1934"/>
        <v>40522.8920262195</v>
      </c>
      <c r="BP313" s="17">
        <f ca="1" t="shared" si="1935"/>
        <v>-103175.889602401</v>
      </c>
      <c r="BQ313" s="17">
        <f ca="1" t="shared" ref="BQ313:BT313" si="2323">BE313</f>
        <v>20644.6615939395</v>
      </c>
      <c r="BR313" s="17">
        <f ca="1" t="shared" si="2323"/>
        <v>18055.1476415812</v>
      </c>
      <c r="BS313" s="17">
        <f ca="1" t="shared" si="2323"/>
        <v>18184.215111599</v>
      </c>
      <c r="BT313" s="17">
        <f ca="1" t="shared" si="2323"/>
        <v>18171.2308251566</v>
      </c>
      <c r="BU313" s="17">
        <f ca="1" t="shared" si="1937"/>
        <v>59506.3417316697</v>
      </c>
      <c r="BV313" s="19">
        <f ca="1" t="shared" si="1938"/>
        <v>7.91038533151094</v>
      </c>
    </row>
    <row r="314" ht="15" customHeight="1" spans="1:74">
      <c r="A314" s="15">
        <v>313</v>
      </c>
      <c r="B314" s="16">
        <f ca="1" t="shared" ref="B314:F314" si="2324">RAND()</f>
        <v>0.0723160019354108</v>
      </c>
      <c r="C314" s="17">
        <f ca="1">IF(B314&lt;=('Ejercicio 3 - TIR'!$D$13-'Ejercicio 3 - TIR'!$C$13)/('Ejercicio 3 - TIR'!$E$13-'Ejercicio 3 - TIR'!$C$13),'Ejercicio 3 - TIR'!$C$13+SQRT(('Ejercicio 3 - TIR'!$E$13-'Ejercicio 3 - TIR'!$C$13)*('Ejercicio 3 - TIR'!$D$13-'Ejercicio 3 - TIR'!$C$13)*B314),'Ejercicio 3 - TIR'!$E$13-SQRT(('Ejercicio 3 - TIR'!$E$13-'Ejercicio 3 - TIR'!$C$13)*('Ejercicio 3 - TIR'!$E$13-'Ejercicio 3 - TIR'!$D$13)*(1-B314)))</f>
        <v>65378.3269493556</v>
      </c>
      <c r="D314" s="16">
        <f ca="1" t="shared" si="2324"/>
        <v>0.0970533362809882</v>
      </c>
      <c r="E314" s="17">
        <f ca="1">IF(D314&lt;=('Ejercicio 3 - TIR'!$D$14-'Ejercicio 3 - TIR'!$C$14)/('Ejercicio 3 - TIR'!$E$14-'Ejercicio 3 - TIR'!$C$14),'Ejercicio 3 - TIR'!$C$14+SQRT(('Ejercicio 3 - TIR'!$E$14-'Ejercicio 3 - TIR'!$C$14)*('Ejercicio 3 - TIR'!$D$14-'Ejercicio 3 - TIR'!$C$14)*D314),'Ejercicio 3 - TIR'!$E$14-SQRT(('Ejercicio 3 - TIR'!$E$14-'Ejercicio 3 - TIR'!$C$14)*('Ejercicio 3 - TIR'!$E$14-'Ejercicio 3 - TIR'!$D$14)*(1-D314)))</f>
        <v>27697.9622349236</v>
      </c>
      <c r="F314" s="16">
        <f ca="1" t="shared" si="2324"/>
        <v>0.621336750686513</v>
      </c>
      <c r="G314" s="17">
        <f ca="1">IF(F314&lt;=('Ejercicio 3 - TIR'!$D$18-'Ejercicio 3 - TIR'!$C$18)/('Ejercicio 3 - TIR'!$E$18-'Ejercicio 3 - TIR'!$C$18),'Ejercicio 3 - TIR'!$C$18+SQRT(('Ejercicio 3 - TIR'!$E$18-'Ejercicio 3 - TIR'!$C$18)*('Ejercicio 3 - TIR'!$D$18-'Ejercicio 3 - TIR'!$C$18)*F314),'Ejercicio 3 - TIR'!$E$18-SQRT(('Ejercicio 3 - TIR'!$E$18-'Ejercicio 3 - TIR'!$C$18)*('Ejercicio 3 - TIR'!$E$18-'Ejercicio 3 - TIR'!$D$18)*(1-F314)))</f>
        <v>39654.0412575759</v>
      </c>
      <c r="H314" s="16">
        <f ca="1" t="shared" ref="H314:L314" si="2325">RAND()</f>
        <v>0.659853605805178</v>
      </c>
      <c r="I314" s="17">
        <f ca="1">IF(H314&lt;=('Ejercicio 3 - TIR'!$D$18-'Ejercicio 3 - TIR'!$C$18)/('Ejercicio 3 - TIR'!$E$18-'Ejercicio 3 - TIR'!$C$18),'Ejercicio 3 - TIR'!$C$18+SQRT(('Ejercicio 3 - TIR'!$E$18-'Ejercicio 3 - TIR'!$C$18)*('Ejercicio 3 - TIR'!$D$18-'Ejercicio 3 - TIR'!$C$18)*H314),'Ejercicio 3 - TIR'!$E$18-SQRT(('Ejercicio 3 - TIR'!$E$18-'Ejercicio 3 - TIR'!$C$18)*('Ejercicio 3 - TIR'!$E$18-'Ejercicio 3 - TIR'!$D$18)*(1-H314)))</f>
        <v>39948.7708221054</v>
      </c>
      <c r="J314" s="16">
        <f ca="1" t="shared" si="2325"/>
        <v>0.761160179684695</v>
      </c>
      <c r="K314" s="17">
        <f ca="1">IF(J314&lt;=('Ejercicio 3 - TIR'!$D$18-'Ejercicio 3 - TIR'!$C$18)/('Ejercicio 3 - TIR'!$E$18-'Ejercicio 3 - TIR'!$C$18),'Ejercicio 3 - TIR'!$C$18+SQRT(('Ejercicio 3 - TIR'!$E$18-'Ejercicio 3 - TIR'!$C$18)*('Ejercicio 3 - TIR'!$D$18-'Ejercicio 3 - TIR'!$C$18)*J314),'Ejercicio 3 - TIR'!$E$18-SQRT(('Ejercicio 3 - TIR'!$E$18-'Ejercicio 3 - TIR'!$C$18)*('Ejercicio 3 - TIR'!$E$18-'Ejercicio 3 - TIR'!$D$18)*(1-J314)))</f>
        <v>40767.6263723948</v>
      </c>
      <c r="L314" s="16">
        <f ca="1" t="shared" si="2325"/>
        <v>0.807354298442637</v>
      </c>
      <c r="M314" s="17">
        <f ca="1">IF(L314&lt;=('Ejercicio 3 - TIR'!$D$18-'Ejercicio 3 - TIR'!$C$18)/('Ejercicio 3 - TIR'!$E$18-'Ejercicio 3 - TIR'!$C$18),'Ejercicio 3 - TIR'!$C$18+SQRT(('Ejercicio 3 - TIR'!$E$18-'Ejercicio 3 - TIR'!$C$18)*('Ejercicio 3 - TIR'!$D$18-'Ejercicio 3 - TIR'!$C$18)*L314),'Ejercicio 3 - TIR'!$E$18-SQRT(('Ejercicio 3 - TIR'!$E$18-'Ejercicio 3 - TIR'!$C$18)*('Ejercicio 3 - TIR'!$E$18-'Ejercicio 3 - TIR'!$D$18)*(1-L314)))</f>
        <v>41198.8912648015</v>
      </c>
      <c r="N314" s="16">
        <f ca="1" t="shared" ref="N314:R314" si="2326">RAND()</f>
        <v>0.60206507905469</v>
      </c>
      <c r="O314" s="17">
        <f ca="1">IF(N314&lt;=('Ejercicio 3 - TIR'!$D$18-'Ejercicio 3 - TIR'!$C$18)/('Ejercicio 3 - TIR'!$E$18-'Ejercicio 3 - TIR'!$C$18),'Ejercicio 3 - TIR'!$C$18+SQRT(('Ejercicio 3 - TIR'!$E$18-'Ejercicio 3 - TIR'!$C$18)*('Ejercicio 3 - TIR'!$D$18-'Ejercicio 3 - TIR'!$C$18)*N314),'Ejercicio 3 - TIR'!$E$18-SQRT(('Ejercicio 3 - TIR'!$E$18-'Ejercicio 3 - TIR'!$C$18)*('Ejercicio 3 - TIR'!$E$18-'Ejercicio 3 - TIR'!$D$18)*(1-N314)))</f>
        <v>39503.1448404306</v>
      </c>
      <c r="P314" s="16">
        <f ca="1" t="shared" si="2326"/>
        <v>0.988434315917317</v>
      </c>
      <c r="Q314" s="18">
        <f ca="1">IF(P314&lt;=('Ejercicio 3 - TIR'!$D$22-'Ejercicio 3 - TIR'!$C$22)/('Ejercicio 3 - TIR'!$E$22-'Ejercicio 3 - TIR'!$C$22),'Ejercicio 3 - TIR'!$C$22+SQRT(('Ejercicio 3 - TIR'!$E$22-'Ejercicio 3 - TIR'!$C$22)*('Ejercicio 3 - TIR'!$D$22-'Ejercicio 3 - TIR'!$C$22)*P314),'Ejercicio 3 - TIR'!$E$22-SQRT(('Ejercicio 3 - TIR'!$E$22-'Ejercicio 3 - TIR'!$C$22)*('Ejercicio 3 - TIR'!$E$22-'Ejercicio 3 - TIR'!$D$22)*(1-P314)))</f>
        <v>0.175437299993553</v>
      </c>
      <c r="R314" s="16">
        <f ca="1" t="shared" si="2326"/>
        <v>0.282691493259081</v>
      </c>
      <c r="S314" s="18">
        <f ca="1">IF(R314&lt;=('Ejercicio 3 - TIR'!$D$23-'Ejercicio 3 - TIR'!$C$23)/('Ejercicio 3 - TIR'!$E$23-'Ejercicio 3 - TIR'!$C$23),'Ejercicio 3 - TIR'!$C$23+SQRT(('Ejercicio 3 - TIR'!$E$23-'Ejercicio 3 - TIR'!$C$23)*('Ejercicio 3 - TIR'!$D$23-'Ejercicio 3 - TIR'!$C$23)*R314),'Ejercicio 3 - TIR'!$E$23-SQRT(('Ejercicio 3 - TIR'!$E$23-'Ejercicio 3 - TIR'!$C$23)*('Ejercicio 3 - TIR'!$E$23-'Ejercicio 3 - TIR'!$D$23)*(1-R314)))</f>
        <v>0.142557586038101</v>
      </c>
      <c r="T314" s="16">
        <f ca="1" t="shared" ref="T314:X314" si="2327">RAND()</f>
        <v>0.567701100428216</v>
      </c>
      <c r="U314" s="18">
        <f ca="1">IF(T314&lt;=('Ejercicio 3 - TIR'!$D$24-'Ejercicio 3 - TIR'!$C$24)/('Ejercicio 3 - TIR'!$E$24-'Ejercicio 3 - TIR'!$C$24),'Ejercicio 3 - TIR'!$C$24+SQRT(('Ejercicio 3 - TIR'!$E$24-'Ejercicio 3 - TIR'!$C$24)*('Ejercicio 3 - TIR'!$D$24-'Ejercicio 3 - TIR'!$C$24)*T314),'Ejercicio 3 - TIR'!$E$24-SQRT(('Ejercicio 3 - TIR'!$E$24-'Ejercicio 3 - TIR'!$C$24)*('Ejercicio 3 - TIR'!$E$24-'Ejercicio 3 - TIR'!$D$24)*(1-T314)))</f>
        <v>0.185208666038782</v>
      </c>
      <c r="V314" s="16">
        <f ca="1" t="shared" si="2327"/>
        <v>0.0396051180364045</v>
      </c>
      <c r="W314" s="18">
        <f ca="1">IF(V314&lt;=('Ejercicio 3 - TIR'!$D$25-'Ejercicio 3 - TIR'!$C$25)/('Ejercicio 3 - TIR'!$E$25-'Ejercicio 3 - TIR'!$C$25),'Ejercicio 3 - TIR'!$C$25+SQRT(('Ejercicio 3 - TIR'!$E$25-'Ejercicio 3 - TIR'!$C$25)*('Ejercicio 3 - TIR'!$D$25-'Ejercicio 3 - TIR'!$C$25)*V314),'Ejercicio 3 - TIR'!$E$25-SQRT(('Ejercicio 3 - TIR'!$E$25-'Ejercicio 3 - TIR'!$C$25)*('Ejercicio 3 - TIR'!$E$25-'Ejercicio 3 - TIR'!$D$25)*(1-V314)))</f>
        <v>0.187446285332363</v>
      </c>
      <c r="X314" s="16">
        <f ca="1" t="shared" si="2327"/>
        <v>0.379936909639481</v>
      </c>
      <c r="Y314" s="18">
        <f ca="1">IF(X314&lt;=('Ejercicio 3 - TIR'!$D$26-'Ejercicio 3 - TIR'!$C$26)/('Ejercicio 3 - TIR'!$E$26-'Ejercicio 3 - TIR'!$C$26),'Ejercicio 3 - TIR'!$C$26+SQRT(('Ejercicio 3 - TIR'!$E$26-'Ejercicio 3 - TIR'!$C$26)*('Ejercicio 3 - TIR'!$D$26-'Ejercicio 3 - TIR'!$C$26)*X314),'Ejercicio 3 - TIR'!$E$26-SQRT(('Ejercicio 3 - TIR'!$E$26-'Ejercicio 3 - TIR'!$C$26)*('Ejercicio 3 - TIR'!$E$26-'Ejercicio 3 - TIR'!$D$26)*(1-X314)))</f>
        <v>0.2221351515344</v>
      </c>
      <c r="Z314" s="16">
        <f ca="1" t="shared" si="1908"/>
        <v>1.17543729999355</v>
      </c>
      <c r="AA314" s="16">
        <f ca="1" t="shared" si="1909"/>
        <v>1.34300480401978</v>
      </c>
      <c r="AB314" s="16">
        <f ca="1" t="shared" si="1910"/>
        <v>1.59174093225596</v>
      </c>
      <c r="AC314" s="16">
        <f ca="1" t="shared" si="1911"/>
        <v>1.89010685721881</v>
      </c>
      <c r="AD314" s="16">
        <f ca="1" t="shared" si="1912"/>
        <v>2.30996603036332</v>
      </c>
      <c r="AE314" s="15">
        <f ca="1" t="shared" si="1913"/>
        <v>4859.25570981841</v>
      </c>
      <c r="AF314" s="15">
        <f ca="1" t="shared" si="1914"/>
        <v>5551.97947375198</v>
      </c>
      <c r="AG314" s="15">
        <f ca="1" t="shared" si="1915"/>
        <v>6580.25418596028</v>
      </c>
      <c r="AH314" s="15">
        <f ca="1" t="shared" si="1916"/>
        <v>7813.69838966127</v>
      </c>
      <c r="AI314" s="15">
        <f ca="1" t="shared" si="1917"/>
        <v>9549.39546549277</v>
      </c>
      <c r="AJ314" s="17">
        <f ca="1" t="shared" si="1918"/>
        <v>46610.8391896379</v>
      </c>
      <c r="AK314" s="17">
        <f ca="1" t="shared" si="1919"/>
        <v>53651.3911287727</v>
      </c>
      <c r="AL314" s="17">
        <f ca="1" t="shared" si="1920"/>
        <v>64891.4996078583</v>
      </c>
      <c r="AM314" s="17">
        <f ca="1" t="shared" si="1921"/>
        <v>77870.3068894134</v>
      </c>
      <c r="AN314" s="17">
        <f ca="1" t="shared" si="1922"/>
        <v>91250.9226739167</v>
      </c>
      <c r="AO314" s="17">
        <f ca="1">C314/'Ejercicio 3 - TIR'!$D$7</f>
        <v>13075.6653898711</v>
      </c>
      <c r="AP314" s="17">
        <f ca="1" t="shared" si="1923"/>
        <v>33535.1737997668</v>
      </c>
      <c r="AQ314" s="17">
        <f ca="1" t="shared" si="1924"/>
        <v>40575.7257389016</v>
      </c>
      <c r="AR314" s="17">
        <f ca="1" t="shared" si="1925"/>
        <v>51815.8342179872</v>
      </c>
      <c r="AS314" s="17">
        <f ca="1" t="shared" si="1926"/>
        <v>64794.6414995423</v>
      </c>
      <c r="AT314" s="17">
        <f ca="1" t="shared" si="1927"/>
        <v>78175.2572840456</v>
      </c>
      <c r="AU314" s="17">
        <f ca="1">AP314*'Ejercicio 3 - TIR'!$D$5</f>
        <v>16767.5868998834</v>
      </c>
      <c r="AV314" s="17">
        <f ca="1">AQ314*'Ejercicio 3 - TIR'!$D$5</f>
        <v>20287.8628694508</v>
      </c>
      <c r="AW314" s="17">
        <f ca="1">AR314*'Ejercicio 3 - TIR'!$D$5</f>
        <v>25907.9171089936</v>
      </c>
      <c r="AX314" s="17">
        <f ca="1">AS314*'Ejercicio 3 - TIR'!$D$5</f>
        <v>32397.3207497712</v>
      </c>
      <c r="AY314" s="17">
        <f ca="1">AT314*'Ejercicio 3 - TIR'!$D$5</f>
        <v>39087.6286420228</v>
      </c>
      <c r="AZ314" s="17">
        <f ca="1" t="shared" ref="AZ314:BD314" si="2328">AJ314-AU314-AE314</f>
        <v>24983.9965799361</v>
      </c>
      <c r="BA314" s="17">
        <f ca="1" t="shared" si="2328"/>
        <v>27811.54878557</v>
      </c>
      <c r="BB314" s="17">
        <f ca="1" t="shared" si="2328"/>
        <v>32403.3283129044</v>
      </c>
      <c r="BC314" s="17">
        <f ca="1" t="shared" si="2328"/>
        <v>37659.287749981</v>
      </c>
      <c r="BD314" s="17">
        <f ca="1" t="shared" si="2328"/>
        <v>42613.8985664012</v>
      </c>
      <c r="BE314" s="17">
        <f ca="1" t="shared" ref="BE314:BI314" si="2329">AZ314/Z314</f>
        <v>21255.0653106492</v>
      </c>
      <c r="BF314" s="17">
        <f ca="1" t="shared" si="2329"/>
        <v>20708.4507086844</v>
      </c>
      <c r="BG314" s="17">
        <f ca="1" t="shared" si="2329"/>
        <v>20357.1621840368</v>
      </c>
      <c r="BH314" s="17">
        <f ca="1" t="shared" si="2329"/>
        <v>19924.4225828558</v>
      </c>
      <c r="BI314" s="17">
        <f ca="1" t="shared" si="2329"/>
        <v>18447.8464212302</v>
      </c>
      <c r="BJ314" s="17">
        <f ca="1" t="shared" si="1930"/>
        <v>63981.3518729596</v>
      </c>
      <c r="BK314" s="17">
        <f ca="1" t="shared" si="1931"/>
        <v>30204.3428749996</v>
      </c>
      <c r="BL314" s="17">
        <f ca="1" t="shared" si="1932"/>
        <v>94185.6947479592</v>
      </c>
      <c r="BM314" s="17">
        <f ca="1">BK314*'Ejercicio 3 - TIR'!$D$5</f>
        <v>15102.1714374998</v>
      </c>
      <c r="BN314" s="17">
        <f ca="1" t="shared" si="1933"/>
        <v>79083.5233104594</v>
      </c>
      <c r="BO314" s="17">
        <f ca="1" t="shared" si="1934"/>
        <v>34235.7949298592</v>
      </c>
      <c r="BP314" s="17">
        <f ca="1" t="shared" si="1935"/>
        <v>-93076.2891842792</v>
      </c>
      <c r="BQ314" s="17">
        <f ca="1" t="shared" ref="BQ314:BT314" si="2330">BE314</f>
        <v>21255.0653106492</v>
      </c>
      <c r="BR314" s="17">
        <f ca="1" t="shared" si="2330"/>
        <v>20708.4507086844</v>
      </c>
      <c r="BS314" s="17">
        <f ca="1" t="shared" si="2330"/>
        <v>20357.1621840368</v>
      </c>
      <c r="BT314" s="17">
        <f ca="1" t="shared" si="2330"/>
        <v>19924.4225828558</v>
      </c>
      <c r="BU314" s="17">
        <f ca="1" t="shared" si="1937"/>
        <v>52683.6413510893</v>
      </c>
      <c r="BV314" s="19">
        <f ca="1" t="shared" si="1938"/>
        <v>11.79494336097</v>
      </c>
    </row>
    <row r="315" ht="15" customHeight="1" spans="1:74">
      <c r="A315" s="15">
        <v>314</v>
      </c>
      <c r="B315" s="16">
        <f ca="1" t="shared" ref="B315:F315" si="2331">RAND()</f>
        <v>0.47615837760421</v>
      </c>
      <c r="C315" s="17">
        <f ca="1">IF(B315&lt;=('Ejercicio 3 - TIR'!$D$13-'Ejercicio 3 - TIR'!$C$13)/('Ejercicio 3 - TIR'!$E$13-'Ejercicio 3 - TIR'!$C$13),'Ejercicio 3 - TIR'!$C$13+SQRT(('Ejercicio 3 - TIR'!$E$13-'Ejercicio 3 - TIR'!$C$13)*('Ejercicio 3 - TIR'!$D$13-'Ejercicio 3 - TIR'!$C$13)*B315),'Ejercicio 3 - TIR'!$E$13-SQRT(('Ejercicio 3 - TIR'!$E$13-'Ejercicio 3 - TIR'!$C$13)*('Ejercicio 3 - TIR'!$E$13-'Ejercicio 3 - TIR'!$D$13)*(1-B315)))</f>
        <v>74927.9050162347</v>
      </c>
      <c r="D315" s="16">
        <f ca="1" t="shared" si="2331"/>
        <v>0.602341649178427</v>
      </c>
      <c r="E315" s="17">
        <f ca="1">IF(D315&lt;=('Ejercicio 3 - TIR'!$D$14-'Ejercicio 3 - TIR'!$C$14)/('Ejercicio 3 - TIR'!$E$14-'Ejercicio 3 - TIR'!$C$14),'Ejercicio 3 - TIR'!$C$14+SQRT(('Ejercicio 3 - TIR'!$E$14-'Ejercicio 3 - TIR'!$C$14)*('Ejercicio 3 - TIR'!$D$14-'Ejercicio 3 - TIR'!$C$14)*D315),'Ejercicio 3 - TIR'!$E$14-SQRT(('Ejercicio 3 - TIR'!$E$14-'Ejercicio 3 - TIR'!$C$14)*('Ejercicio 3 - TIR'!$E$14-'Ejercicio 3 - TIR'!$D$14)*(1-D315)))</f>
        <v>32276.7395082623</v>
      </c>
      <c r="F315" s="16">
        <f ca="1" t="shared" si="2331"/>
        <v>0.594034844844894</v>
      </c>
      <c r="G315" s="17">
        <f ca="1">IF(F315&lt;=('Ejercicio 3 - TIR'!$D$18-'Ejercicio 3 - TIR'!$C$18)/('Ejercicio 3 - TIR'!$E$18-'Ejercicio 3 - TIR'!$C$18),'Ejercicio 3 - TIR'!$C$18+SQRT(('Ejercicio 3 - TIR'!$E$18-'Ejercicio 3 - TIR'!$C$18)*('Ejercicio 3 - TIR'!$D$18-'Ejercicio 3 - TIR'!$C$18)*F315),'Ejercicio 3 - TIR'!$E$18-SQRT(('Ejercicio 3 - TIR'!$E$18-'Ejercicio 3 - TIR'!$C$18)*('Ejercicio 3 - TIR'!$E$18-'Ejercicio 3 - TIR'!$D$18)*(1-F315)))</f>
        <v>39439.5564899382</v>
      </c>
      <c r="H315" s="16">
        <f ca="1" t="shared" ref="H315:L315" si="2332">RAND()</f>
        <v>0.625716056202949</v>
      </c>
      <c r="I315" s="17">
        <f ca="1">IF(H315&lt;=('Ejercicio 3 - TIR'!$D$18-'Ejercicio 3 - TIR'!$C$18)/('Ejercicio 3 - TIR'!$E$18-'Ejercicio 3 - TIR'!$C$18),'Ejercicio 3 - TIR'!$C$18+SQRT(('Ejercicio 3 - TIR'!$E$18-'Ejercicio 3 - TIR'!$C$18)*('Ejercicio 3 - TIR'!$D$18-'Ejercicio 3 - TIR'!$C$18)*H315),'Ejercicio 3 - TIR'!$E$18-SQRT(('Ejercicio 3 - TIR'!$E$18-'Ejercicio 3 - TIR'!$C$18)*('Ejercicio 3 - TIR'!$E$18-'Ejercicio 3 - TIR'!$D$18)*(1-H315)))</f>
        <v>39688.00332527</v>
      </c>
      <c r="J315" s="16">
        <f ca="1" t="shared" si="2332"/>
        <v>0.384259518335077</v>
      </c>
      <c r="K315" s="17">
        <f ca="1">IF(J315&lt;=('Ejercicio 3 - TIR'!$D$18-'Ejercicio 3 - TIR'!$C$18)/('Ejercicio 3 - TIR'!$E$18-'Ejercicio 3 - TIR'!$C$18),'Ejercicio 3 - TIR'!$C$18+SQRT(('Ejercicio 3 - TIR'!$E$18-'Ejercicio 3 - TIR'!$C$18)*('Ejercicio 3 - TIR'!$D$18-'Ejercicio 3 - TIR'!$C$18)*J315),'Ejercicio 3 - TIR'!$E$18-SQRT(('Ejercicio 3 - TIR'!$E$18-'Ejercicio 3 - TIR'!$C$18)*('Ejercicio 3 - TIR'!$E$18-'Ejercicio 3 - TIR'!$D$18)*(1-J315)))</f>
        <v>37592.0305419737</v>
      </c>
      <c r="L315" s="16">
        <f ca="1" t="shared" si="2332"/>
        <v>0.691116279232566</v>
      </c>
      <c r="M315" s="17">
        <f ca="1">IF(L315&lt;=('Ejercicio 3 - TIR'!$D$18-'Ejercicio 3 - TIR'!$C$18)/('Ejercicio 3 - TIR'!$E$18-'Ejercicio 3 - TIR'!$C$18),'Ejercicio 3 - TIR'!$C$18+SQRT(('Ejercicio 3 - TIR'!$E$18-'Ejercicio 3 - TIR'!$C$18)*('Ejercicio 3 - TIR'!$D$18-'Ejercicio 3 - TIR'!$C$18)*L315),'Ejercicio 3 - TIR'!$E$18-SQRT(('Ejercicio 3 - TIR'!$E$18-'Ejercicio 3 - TIR'!$C$18)*('Ejercicio 3 - TIR'!$E$18-'Ejercicio 3 - TIR'!$D$18)*(1-L315)))</f>
        <v>40186.8639061878</v>
      </c>
      <c r="N315" s="16">
        <f ca="1" t="shared" ref="N315:R315" si="2333">RAND()</f>
        <v>0.945732580215964</v>
      </c>
      <c r="O315" s="17">
        <f ca="1">IF(N315&lt;=('Ejercicio 3 - TIR'!$D$18-'Ejercicio 3 - TIR'!$C$18)/('Ejercicio 3 - TIR'!$E$18-'Ejercicio 3 - TIR'!$C$18),'Ejercicio 3 - TIR'!$C$18+SQRT(('Ejercicio 3 - TIR'!$E$18-'Ejercicio 3 - TIR'!$C$18)*('Ejercicio 3 - TIR'!$D$18-'Ejercicio 3 - TIR'!$C$18)*N315),'Ejercicio 3 - TIR'!$E$18-SQRT(('Ejercicio 3 - TIR'!$E$18-'Ejercicio 3 - TIR'!$C$18)*('Ejercicio 3 - TIR'!$E$18-'Ejercicio 3 - TIR'!$D$18)*(1-N315)))</f>
        <v>42982.5619008746</v>
      </c>
      <c r="P315" s="16">
        <f ca="1" t="shared" si="2333"/>
        <v>0.98224134169577</v>
      </c>
      <c r="Q315" s="18">
        <f ca="1">IF(P315&lt;=('Ejercicio 3 - TIR'!$D$22-'Ejercicio 3 - TIR'!$C$22)/('Ejercicio 3 - TIR'!$E$22-'Ejercicio 3 - TIR'!$C$22),'Ejercicio 3 - TIR'!$C$22+SQRT(('Ejercicio 3 - TIR'!$E$22-'Ejercicio 3 - TIR'!$C$22)*('Ejercicio 3 - TIR'!$D$22-'Ejercicio 3 - TIR'!$C$22)*P315),'Ejercicio 3 - TIR'!$E$22-SQRT(('Ejercicio 3 - TIR'!$E$22-'Ejercicio 3 - TIR'!$C$22)*('Ejercicio 3 - TIR'!$E$22-'Ejercicio 3 - TIR'!$D$22)*(1-P315)))</f>
        <v>0.174346188458428</v>
      </c>
      <c r="R315" s="16">
        <f ca="1" t="shared" si="2333"/>
        <v>0.578905069667388</v>
      </c>
      <c r="S315" s="18">
        <f ca="1">IF(R315&lt;=('Ejercicio 3 - TIR'!$D$23-'Ejercicio 3 - TIR'!$C$23)/('Ejercicio 3 - TIR'!$E$23-'Ejercicio 3 - TIR'!$C$23),'Ejercicio 3 - TIR'!$C$23+SQRT(('Ejercicio 3 - TIR'!$E$23-'Ejercicio 3 - TIR'!$C$23)*('Ejercicio 3 - TIR'!$D$23-'Ejercicio 3 - TIR'!$C$23)*R315),'Ejercicio 3 - TIR'!$E$23-SQRT(('Ejercicio 3 - TIR'!$E$23-'Ejercicio 3 - TIR'!$C$23)*('Ejercicio 3 - TIR'!$E$23-'Ejercicio 3 - TIR'!$D$23)*(1-R315)))</f>
        <v>0.152468729150315</v>
      </c>
      <c r="T315" s="16">
        <f ca="1" t="shared" ref="T315:X315" si="2334">RAND()</f>
        <v>0.712316382189646</v>
      </c>
      <c r="U315" s="18">
        <f ca="1">IF(T315&lt;=('Ejercicio 3 - TIR'!$D$24-'Ejercicio 3 - TIR'!$C$24)/('Ejercicio 3 - TIR'!$E$24-'Ejercicio 3 - TIR'!$C$24),'Ejercicio 3 - TIR'!$C$24+SQRT(('Ejercicio 3 - TIR'!$E$24-'Ejercicio 3 - TIR'!$C$24)*('Ejercicio 3 - TIR'!$D$24-'Ejercicio 3 - TIR'!$C$24)*T315),'Ejercicio 3 - TIR'!$E$24-SQRT(('Ejercicio 3 - TIR'!$E$24-'Ejercicio 3 - TIR'!$C$24)*('Ejercicio 3 - TIR'!$E$24-'Ejercicio 3 - TIR'!$D$24)*(1-T315)))</f>
        <v>0.191618419179528</v>
      </c>
      <c r="V315" s="16">
        <f ca="1" t="shared" si="2334"/>
        <v>0.108354167772684</v>
      </c>
      <c r="W315" s="18">
        <f ca="1">IF(V315&lt;=('Ejercicio 3 - TIR'!$D$25-'Ejercicio 3 - TIR'!$C$25)/('Ejercicio 3 - TIR'!$E$25-'Ejercicio 3 - TIR'!$C$25),'Ejercicio 3 - TIR'!$C$25+SQRT(('Ejercicio 3 - TIR'!$E$25-'Ejercicio 3 - TIR'!$C$25)*('Ejercicio 3 - TIR'!$D$25-'Ejercicio 3 - TIR'!$C$25)*V315),'Ejercicio 3 - TIR'!$E$25-SQRT(('Ejercicio 3 - TIR'!$E$25-'Ejercicio 3 - TIR'!$C$25)*('Ejercicio 3 - TIR'!$E$25-'Ejercicio 3 - TIR'!$D$25)*(1-V315)))</f>
        <v>0.192316486304209</v>
      </c>
      <c r="X315" s="16">
        <f ca="1" t="shared" si="2334"/>
        <v>0.149665561290857</v>
      </c>
      <c r="Y315" s="18">
        <f ca="1">IF(X315&lt;=('Ejercicio 3 - TIR'!$D$26-'Ejercicio 3 - TIR'!$C$26)/('Ejercicio 3 - TIR'!$E$26-'Ejercicio 3 - TIR'!$C$26),'Ejercicio 3 - TIR'!$C$26+SQRT(('Ejercicio 3 - TIR'!$E$26-'Ejercicio 3 - TIR'!$C$26)*('Ejercicio 3 - TIR'!$D$26-'Ejercicio 3 - TIR'!$C$26)*X315),'Ejercicio 3 - TIR'!$E$26-SQRT(('Ejercicio 3 - TIR'!$E$26-'Ejercicio 3 - TIR'!$C$26)*('Ejercicio 3 - TIR'!$E$26-'Ejercicio 3 - TIR'!$D$26)*(1-X315)))</f>
        <v>0.210102164447773</v>
      </c>
      <c r="Z315" s="16">
        <f ca="1" t="shared" si="1908"/>
        <v>1.17434618845843</v>
      </c>
      <c r="AA315" s="16">
        <f ca="1" t="shared" si="1909"/>
        <v>1.3533972593952</v>
      </c>
      <c r="AB315" s="16">
        <f ca="1" t="shared" si="1910"/>
        <v>1.61273310276241</v>
      </c>
      <c r="AC315" s="16">
        <f ca="1" t="shared" si="1911"/>
        <v>1.92288826643217</v>
      </c>
      <c r="AD315" s="16">
        <f ca="1" t="shared" si="1912"/>
        <v>2.32689125320079</v>
      </c>
      <c r="AE315" s="15">
        <f ca="1" t="shared" si="1913"/>
        <v>5627.32650913109</v>
      </c>
      <c r="AF315" s="15">
        <f ca="1" t="shared" si="1914"/>
        <v>6485.31783049219</v>
      </c>
      <c r="AG315" s="15">
        <f ca="1" t="shared" si="1915"/>
        <v>7728.0241810479</v>
      </c>
      <c r="AH315" s="15">
        <f ca="1" t="shared" si="1916"/>
        <v>9214.250637621</v>
      </c>
      <c r="AI315" s="15">
        <f ca="1" t="shared" si="1917"/>
        <v>11150.1846403494</v>
      </c>
      <c r="AJ315" s="17">
        <f ca="1" t="shared" si="1918"/>
        <v>46315.6928384498</v>
      </c>
      <c r="AK315" s="17">
        <f ca="1" t="shared" si="1919"/>
        <v>53713.634931288</v>
      </c>
      <c r="AL315" s="17">
        <f ca="1" t="shared" si="1920"/>
        <v>60625.9120550967</v>
      </c>
      <c r="AM315" s="17">
        <f ca="1" t="shared" si="1921"/>
        <v>77274.8490699149</v>
      </c>
      <c r="AN315" s="17">
        <f ca="1" t="shared" si="1922"/>
        <v>100015.747327307</v>
      </c>
      <c r="AO315" s="17">
        <f ca="1">C315/'Ejercicio 3 - TIR'!$D$7</f>
        <v>14985.5810032469</v>
      </c>
      <c r="AP315" s="17">
        <f ca="1" t="shared" si="1923"/>
        <v>31330.1118352028</v>
      </c>
      <c r="AQ315" s="17">
        <f ca="1" t="shared" si="1924"/>
        <v>38728.0539280411</v>
      </c>
      <c r="AR315" s="17">
        <f ca="1" t="shared" si="1925"/>
        <v>45640.3310518498</v>
      </c>
      <c r="AS315" s="17">
        <f ca="1" t="shared" si="1926"/>
        <v>62289.268066668</v>
      </c>
      <c r="AT315" s="17">
        <f ca="1" t="shared" si="1927"/>
        <v>85030.1663240597</v>
      </c>
      <c r="AU315" s="17">
        <f ca="1">AP315*'Ejercicio 3 - TIR'!$D$5</f>
        <v>15665.0559176014</v>
      </c>
      <c r="AV315" s="17">
        <f ca="1">AQ315*'Ejercicio 3 - TIR'!$D$5</f>
        <v>19364.0269640205</v>
      </c>
      <c r="AW315" s="17">
        <f ca="1">AR315*'Ejercicio 3 - TIR'!$D$5</f>
        <v>22820.1655259249</v>
      </c>
      <c r="AX315" s="17">
        <f ca="1">AS315*'Ejercicio 3 - TIR'!$D$5</f>
        <v>31144.634033334</v>
      </c>
      <c r="AY315" s="17">
        <f ca="1">AT315*'Ejercicio 3 - TIR'!$D$5</f>
        <v>42515.0831620299</v>
      </c>
      <c r="AZ315" s="17">
        <f ca="1" t="shared" ref="AZ315:BD315" si="2335">AJ315-AU315-AE315</f>
        <v>25023.3104117173</v>
      </c>
      <c r="BA315" s="17">
        <f ca="1" t="shared" si="2335"/>
        <v>27864.2901367753</v>
      </c>
      <c r="BB315" s="17">
        <f ca="1" t="shared" si="2335"/>
        <v>30077.7223481239</v>
      </c>
      <c r="BC315" s="17">
        <f ca="1" t="shared" si="2335"/>
        <v>36915.9643989599</v>
      </c>
      <c r="BD315" s="17">
        <f ca="1" t="shared" si="2335"/>
        <v>46350.4795249274</v>
      </c>
      <c r="BE315" s="17">
        <f ca="1" t="shared" ref="BE315:BI315" si="2336">AZ315/Z315</f>
        <v>21308.2910794521</v>
      </c>
      <c r="BF315" s="17">
        <f ca="1" t="shared" si="2336"/>
        <v>20588.4044343544</v>
      </c>
      <c r="BG315" s="17">
        <f ca="1" t="shared" si="2336"/>
        <v>18650.1550049444</v>
      </c>
      <c r="BH315" s="17">
        <f ca="1" t="shared" si="2336"/>
        <v>19198.1848573323</v>
      </c>
      <c r="BI315" s="17">
        <f ca="1" t="shared" si="2336"/>
        <v>19919.4867663752</v>
      </c>
      <c r="BJ315" s="17">
        <f ca="1" t="shared" si="1930"/>
        <v>75104.462843616</v>
      </c>
      <c r="BK315" s="17">
        <f ca="1" t="shared" si="1931"/>
        <v>34869.8173605873</v>
      </c>
      <c r="BL315" s="17">
        <f ca="1" t="shared" si="1932"/>
        <v>109974.280204203</v>
      </c>
      <c r="BM315" s="17">
        <f ca="1">BK315*'Ejercicio 3 - TIR'!$D$5</f>
        <v>17434.9086802936</v>
      </c>
      <c r="BN315" s="17">
        <f ca="1" t="shared" si="1933"/>
        <v>92539.3715239096</v>
      </c>
      <c r="BO315" s="17">
        <f ca="1" t="shared" si="1934"/>
        <v>39769.5300098858</v>
      </c>
      <c r="BP315" s="17">
        <f ca="1" t="shared" si="1935"/>
        <v>-107204.644524497</v>
      </c>
      <c r="BQ315" s="17">
        <f ca="1" t="shared" ref="BQ315:BT315" si="2337">BE315</f>
        <v>21308.2910794521</v>
      </c>
      <c r="BR315" s="17">
        <f ca="1" t="shared" si="2337"/>
        <v>20588.4044343544</v>
      </c>
      <c r="BS315" s="17">
        <f ca="1" t="shared" si="2337"/>
        <v>18650.1550049444</v>
      </c>
      <c r="BT315" s="17">
        <f ca="1" t="shared" si="2337"/>
        <v>19198.1848573323</v>
      </c>
      <c r="BU315" s="17">
        <f ca="1" t="shared" si="1937"/>
        <v>59689.016776261</v>
      </c>
      <c r="BV315" s="19">
        <f ca="1" t="shared" si="1938"/>
        <v>7.9147865701042</v>
      </c>
    </row>
    <row r="316" ht="15" customHeight="1" spans="1:74">
      <c r="A316" s="15">
        <v>315</v>
      </c>
      <c r="B316" s="16">
        <f ca="1" t="shared" ref="B316:F316" si="2338">RAND()</f>
        <v>0.974508024053871</v>
      </c>
      <c r="C316" s="17">
        <f ca="1">IF(B316&lt;=('Ejercicio 3 - TIR'!$D$13-'Ejercicio 3 - TIR'!$C$13)/('Ejercicio 3 - TIR'!$E$13-'Ejercicio 3 - TIR'!$C$13),'Ejercicio 3 - TIR'!$C$13+SQRT(('Ejercicio 3 - TIR'!$E$13-'Ejercicio 3 - TIR'!$C$13)*('Ejercicio 3 - TIR'!$D$13-'Ejercicio 3 - TIR'!$C$13)*B316),'Ejercicio 3 - TIR'!$E$13-SQRT(('Ejercicio 3 - TIR'!$E$13-'Ejercicio 3 - TIR'!$C$13)*('Ejercicio 3 - TIR'!$E$13-'Ejercicio 3 - TIR'!$D$13)*(1-B316)))</f>
        <v>94469.1437249415</v>
      </c>
      <c r="D316" s="16">
        <f ca="1" t="shared" si="2338"/>
        <v>0.00730610072590099</v>
      </c>
      <c r="E316" s="17">
        <f ca="1">IF(D316&lt;=('Ejercicio 3 - TIR'!$D$14-'Ejercicio 3 - TIR'!$C$14)/('Ejercicio 3 - TIR'!$E$14-'Ejercicio 3 - TIR'!$C$14),'Ejercicio 3 - TIR'!$C$14+SQRT(('Ejercicio 3 - TIR'!$E$14-'Ejercicio 3 - TIR'!$C$14)*('Ejercicio 3 - TIR'!$D$14-'Ejercicio 3 - TIR'!$C$14)*D316),'Ejercicio 3 - TIR'!$E$14-SQRT(('Ejercicio 3 - TIR'!$E$14-'Ejercicio 3 - TIR'!$C$14)*('Ejercicio 3 - TIR'!$E$14-'Ejercicio 3 - TIR'!$D$14)*(1-D316)))</f>
        <v>25740.2415514159</v>
      </c>
      <c r="F316" s="16">
        <f ca="1" t="shared" si="2338"/>
        <v>0.780801431215648</v>
      </c>
      <c r="G316" s="17">
        <f ca="1">IF(F316&lt;=('Ejercicio 3 - TIR'!$D$18-'Ejercicio 3 - TIR'!$C$18)/('Ejercicio 3 - TIR'!$E$18-'Ejercicio 3 - TIR'!$C$18),'Ejercicio 3 - TIR'!$C$18+SQRT(('Ejercicio 3 - TIR'!$E$18-'Ejercicio 3 - TIR'!$C$18)*('Ejercicio 3 - TIR'!$D$18-'Ejercicio 3 - TIR'!$C$18)*F316),'Ejercicio 3 - TIR'!$E$18-SQRT(('Ejercicio 3 - TIR'!$E$18-'Ejercicio 3 - TIR'!$C$18)*('Ejercicio 3 - TIR'!$E$18-'Ejercicio 3 - TIR'!$D$18)*(1-F316)))</f>
        <v>40945.386250353</v>
      </c>
      <c r="H316" s="16">
        <f ca="1" t="shared" ref="H316:L316" si="2339">RAND()</f>
        <v>0.534099222893446</v>
      </c>
      <c r="I316" s="17">
        <f ca="1">IF(H316&lt;=('Ejercicio 3 - TIR'!$D$18-'Ejercicio 3 - TIR'!$C$18)/('Ejercicio 3 - TIR'!$E$18-'Ejercicio 3 - TIR'!$C$18),'Ejercicio 3 - TIR'!$C$18+SQRT(('Ejercicio 3 - TIR'!$E$18-'Ejercicio 3 - TIR'!$C$18)*('Ejercicio 3 - TIR'!$D$18-'Ejercicio 3 - TIR'!$C$18)*H316),'Ejercicio 3 - TIR'!$E$18-SQRT(('Ejercicio 3 - TIR'!$E$18-'Ejercicio 3 - TIR'!$C$18)*('Ejercicio 3 - TIR'!$E$18-'Ejercicio 3 - TIR'!$D$18)*(1-H316)))</f>
        <v>38950.6917852207</v>
      </c>
      <c r="J316" s="16">
        <f ca="1" t="shared" si="2339"/>
        <v>0.0802625974407982</v>
      </c>
      <c r="K316" s="17">
        <f ca="1">IF(J316&lt;=('Ejercicio 3 - TIR'!$D$18-'Ejercicio 3 - TIR'!$C$18)/('Ejercicio 3 - TIR'!$E$18-'Ejercicio 3 - TIR'!$C$18),'Ejercicio 3 - TIR'!$C$18+SQRT(('Ejercicio 3 - TIR'!$E$18-'Ejercicio 3 - TIR'!$C$18)*('Ejercicio 3 - TIR'!$D$18-'Ejercicio 3 - TIR'!$C$18)*J316),'Ejercicio 3 - TIR'!$E$18-SQRT(('Ejercicio 3 - TIR'!$E$18-'Ejercicio 3 - TIR'!$C$18)*('Ejercicio 3 - TIR'!$E$18-'Ejercicio 3 - TIR'!$D$18)*(1-J316)))</f>
        <v>33469.7823586098</v>
      </c>
      <c r="L316" s="16">
        <f ca="1" t="shared" si="2339"/>
        <v>0.0541512822965846</v>
      </c>
      <c r="M316" s="17">
        <f ca="1">IF(L316&lt;=('Ejercicio 3 - TIR'!$D$18-'Ejercicio 3 - TIR'!$C$18)/('Ejercicio 3 - TIR'!$E$18-'Ejercicio 3 - TIR'!$C$18),'Ejercicio 3 - TIR'!$C$18+SQRT(('Ejercicio 3 - TIR'!$E$18-'Ejercicio 3 - TIR'!$C$18)*('Ejercicio 3 - TIR'!$D$18-'Ejercicio 3 - TIR'!$C$18)*L316),'Ejercicio 3 - TIR'!$E$18-SQRT(('Ejercicio 3 - TIR'!$E$18-'Ejercicio 3 - TIR'!$C$18)*('Ejercicio 3 - TIR'!$E$18-'Ejercicio 3 - TIR'!$D$18)*(1-L316)))</f>
        <v>32850.0337444472</v>
      </c>
      <c r="N316" s="16">
        <f ca="1" t="shared" ref="N316:R316" si="2340">RAND()</f>
        <v>0.803795016432511</v>
      </c>
      <c r="O316" s="17">
        <f ca="1">IF(N316&lt;=('Ejercicio 3 - TIR'!$D$18-'Ejercicio 3 - TIR'!$C$18)/('Ejercicio 3 - TIR'!$E$18-'Ejercicio 3 - TIR'!$C$18),'Ejercicio 3 - TIR'!$C$18+SQRT(('Ejercicio 3 - TIR'!$E$18-'Ejercicio 3 - TIR'!$C$18)*('Ejercicio 3 - TIR'!$D$18-'Ejercicio 3 - TIR'!$C$18)*N316),'Ejercicio 3 - TIR'!$E$18-SQRT(('Ejercicio 3 - TIR'!$E$18-'Ejercicio 3 - TIR'!$C$18)*('Ejercicio 3 - TIR'!$E$18-'Ejercicio 3 - TIR'!$D$18)*(1-N316)))</f>
        <v>41163.9377263186</v>
      </c>
      <c r="P316" s="16">
        <f ca="1" t="shared" si="2340"/>
        <v>0.885911323182328</v>
      </c>
      <c r="Q316" s="18">
        <f ca="1">IF(P316&lt;=('Ejercicio 3 - TIR'!$D$22-'Ejercicio 3 - TIR'!$C$22)/('Ejercicio 3 - TIR'!$E$22-'Ejercicio 3 - TIR'!$C$22),'Ejercicio 3 - TIR'!$C$22+SQRT(('Ejercicio 3 - TIR'!$E$22-'Ejercicio 3 - TIR'!$C$22)*('Ejercicio 3 - TIR'!$D$22-'Ejercicio 3 - TIR'!$C$22)*P316),'Ejercicio 3 - TIR'!$E$22-SQRT(('Ejercicio 3 - TIR'!$E$22-'Ejercicio 3 - TIR'!$C$22)*('Ejercicio 3 - TIR'!$E$22-'Ejercicio 3 - TIR'!$D$22)*(1-P316)))</f>
        <v>0.165669626024705</v>
      </c>
      <c r="R316" s="16">
        <f ca="1" t="shared" si="2340"/>
        <v>0.716655185241075</v>
      </c>
      <c r="S316" s="18">
        <f ca="1">IF(R316&lt;=('Ejercicio 3 - TIR'!$D$23-'Ejercicio 3 - TIR'!$C$23)/('Ejercicio 3 - TIR'!$E$23-'Ejercicio 3 - TIR'!$C$23),'Ejercicio 3 - TIR'!$C$23+SQRT(('Ejercicio 3 - TIR'!$E$23-'Ejercicio 3 - TIR'!$C$23)*('Ejercicio 3 - TIR'!$D$23-'Ejercicio 3 - TIR'!$C$23)*R316),'Ejercicio 3 - TIR'!$E$23-SQRT(('Ejercicio 3 - TIR'!$E$23-'Ejercicio 3 - TIR'!$C$23)*('Ejercicio 3 - TIR'!$E$23-'Ejercicio 3 - TIR'!$D$23)*(1-R316)))</f>
        <v>0.157416362857899</v>
      </c>
      <c r="T316" s="16">
        <f ca="1" t="shared" ref="T316:X316" si="2341">RAND()</f>
        <v>0.798175180734538</v>
      </c>
      <c r="U316" s="18">
        <f ca="1">IF(T316&lt;=('Ejercicio 3 - TIR'!$D$24-'Ejercicio 3 - TIR'!$C$24)/('Ejercicio 3 - TIR'!$E$24-'Ejercicio 3 - TIR'!$C$24),'Ejercicio 3 - TIR'!$C$24+SQRT(('Ejercicio 3 - TIR'!$E$24-'Ejercicio 3 - TIR'!$C$24)*('Ejercicio 3 - TIR'!$D$24-'Ejercicio 3 - TIR'!$C$24)*T316),'Ejercicio 3 - TIR'!$E$24-SQRT(('Ejercicio 3 - TIR'!$E$24-'Ejercicio 3 - TIR'!$C$24)*('Ejercicio 3 - TIR'!$E$24-'Ejercicio 3 - TIR'!$D$24)*(1-T316)))</f>
        <v>0.19622796824116</v>
      </c>
      <c r="V316" s="16">
        <f ca="1" t="shared" si="2341"/>
        <v>0.898125394758056</v>
      </c>
      <c r="W316" s="18">
        <f ca="1">IF(V316&lt;=('Ejercicio 3 - TIR'!$D$25-'Ejercicio 3 - TIR'!$C$25)/('Ejercicio 3 - TIR'!$E$25-'Ejercicio 3 - TIR'!$C$25),'Ejercicio 3 - TIR'!$C$25+SQRT(('Ejercicio 3 - TIR'!$E$25-'Ejercicio 3 - TIR'!$C$25)*('Ejercicio 3 - TIR'!$D$25-'Ejercicio 3 - TIR'!$C$25)*V316),'Ejercicio 3 - TIR'!$E$25-SQRT(('Ejercicio 3 - TIR'!$E$25-'Ejercicio 3 - TIR'!$C$25)*('Ejercicio 3 - TIR'!$E$25-'Ejercicio 3 - TIR'!$D$25)*(1-V316)))</f>
        <v>0.231117173984099</v>
      </c>
      <c r="X316" s="16">
        <f ca="1" t="shared" si="2341"/>
        <v>0.287225273628107</v>
      </c>
      <c r="Y316" s="18">
        <f ca="1">IF(X316&lt;=('Ejercicio 3 - TIR'!$D$26-'Ejercicio 3 - TIR'!$C$26)/('Ejercicio 3 - TIR'!$E$26-'Ejercicio 3 - TIR'!$C$26),'Ejercicio 3 - TIR'!$C$26+SQRT(('Ejercicio 3 - TIR'!$E$26-'Ejercicio 3 - TIR'!$C$26)*('Ejercicio 3 - TIR'!$D$26-'Ejercicio 3 - TIR'!$C$26)*X316),'Ejercicio 3 - TIR'!$E$26-SQRT(('Ejercicio 3 - TIR'!$E$26-'Ejercicio 3 - TIR'!$C$26)*('Ejercicio 3 - TIR'!$E$26-'Ejercicio 3 - TIR'!$D$26)*(1-X316)))</f>
        <v>0.217847948556328</v>
      </c>
      <c r="Z316" s="16">
        <f ca="1" t="shared" si="1908"/>
        <v>1.16566962602471</v>
      </c>
      <c r="AA316" s="16">
        <f ca="1" t="shared" si="1909"/>
        <v>1.34916509884744</v>
      </c>
      <c r="AB316" s="16">
        <f ca="1" t="shared" si="1910"/>
        <v>1.61390902501616</v>
      </c>
      <c r="AC316" s="16">
        <f ca="1" t="shared" si="1911"/>
        <v>1.98691111794533</v>
      </c>
      <c r="AD316" s="16">
        <f ca="1" t="shared" si="1912"/>
        <v>2.41975562895348</v>
      </c>
      <c r="AE316" s="15">
        <f ca="1" t="shared" si="1913"/>
        <v>4264.37619160864</v>
      </c>
      <c r="AF316" s="15">
        <f ca="1" t="shared" si="1914"/>
        <v>4935.6587815495</v>
      </c>
      <c r="AG316" s="15">
        <f ca="1" t="shared" si="1915"/>
        <v>5904.17307618459</v>
      </c>
      <c r="AH316" s="15">
        <f ca="1" t="shared" si="1916"/>
        <v>7268.72887226538</v>
      </c>
      <c r="AI316" s="15">
        <f ca="1" t="shared" si="1917"/>
        <v>8852.20654570054</v>
      </c>
      <c r="AJ316" s="17">
        <f ca="1" t="shared" si="1918"/>
        <v>47728.7930778861</v>
      </c>
      <c r="AK316" s="17">
        <f ca="1" t="shared" si="1919"/>
        <v>52550.9139325835</v>
      </c>
      <c r="AL316" s="17">
        <f ca="1" t="shared" si="1920"/>
        <v>54017.183813887</v>
      </c>
      <c r="AM316" s="17">
        <f ca="1" t="shared" si="1921"/>
        <v>65270.0972717213</v>
      </c>
      <c r="AN316" s="17">
        <f ca="1" t="shared" si="1922"/>
        <v>99606.6700231498</v>
      </c>
      <c r="AO316" s="17">
        <f ca="1">C316/'Ejercicio 3 - TIR'!$D$7</f>
        <v>18893.8287449883</v>
      </c>
      <c r="AP316" s="17">
        <f ca="1" t="shared" si="1923"/>
        <v>28834.9643328978</v>
      </c>
      <c r="AQ316" s="17">
        <f ca="1" t="shared" si="1924"/>
        <v>33657.0851875952</v>
      </c>
      <c r="AR316" s="17">
        <f ca="1" t="shared" si="1925"/>
        <v>35123.3550688987</v>
      </c>
      <c r="AS316" s="17">
        <f ca="1" t="shared" si="1926"/>
        <v>46376.268526733</v>
      </c>
      <c r="AT316" s="17">
        <f ca="1" t="shared" si="1927"/>
        <v>80712.8412781615</v>
      </c>
      <c r="AU316" s="17">
        <f ca="1">AP316*'Ejercicio 3 - TIR'!$D$5</f>
        <v>14417.4821664489</v>
      </c>
      <c r="AV316" s="17">
        <f ca="1">AQ316*'Ejercicio 3 - TIR'!$D$5</f>
        <v>16828.5425937976</v>
      </c>
      <c r="AW316" s="17">
        <f ca="1">AR316*'Ejercicio 3 - TIR'!$D$5</f>
        <v>17561.6775344493</v>
      </c>
      <c r="AX316" s="17">
        <f ca="1">AS316*'Ejercicio 3 - TIR'!$D$5</f>
        <v>23188.1342633665</v>
      </c>
      <c r="AY316" s="17">
        <f ca="1">AT316*'Ejercicio 3 - TIR'!$D$5</f>
        <v>40356.4206390807</v>
      </c>
      <c r="AZ316" s="17">
        <f ca="1" t="shared" ref="AZ316:BD316" si="2342">AJ316-AU316-AE316</f>
        <v>29046.9347198285</v>
      </c>
      <c r="BA316" s="17">
        <f ca="1" t="shared" si="2342"/>
        <v>30786.7125572364</v>
      </c>
      <c r="BB316" s="17">
        <f ca="1" t="shared" si="2342"/>
        <v>30551.333203253</v>
      </c>
      <c r="BC316" s="17">
        <f ca="1" t="shared" si="2342"/>
        <v>34813.2341360894</v>
      </c>
      <c r="BD316" s="17">
        <f ca="1" t="shared" si="2342"/>
        <v>50398.0428383685</v>
      </c>
      <c r="BE316" s="17">
        <f ca="1" t="shared" ref="BE316:BI316" si="2343">AZ316/Z316</f>
        <v>24918.6682670008</v>
      </c>
      <c r="BF316" s="17">
        <f ca="1" t="shared" si="2343"/>
        <v>22819.084620212</v>
      </c>
      <c r="BG316" s="17">
        <f ca="1" t="shared" si="2343"/>
        <v>18930.0219093497</v>
      </c>
      <c r="BH316" s="17">
        <f ca="1" t="shared" si="2343"/>
        <v>17521.2840784191</v>
      </c>
      <c r="BI316" s="17">
        <f ca="1" t="shared" si="2343"/>
        <v>20827.74071701</v>
      </c>
      <c r="BJ316" s="17">
        <f ca="1" t="shared" si="1930"/>
        <v>62285.0943846607</v>
      </c>
      <c r="BK316" s="17">
        <f ca="1" t="shared" si="1931"/>
        <v>45718.4484581684</v>
      </c>
      <c r="BL316" s="17">
        <f ca="1" t="shared" si="1932"/>
        <v>108003.542842829</v>
      </c>
      <c r="BM316" s="17">
        <f ca="1">BK316*'Ejercicio 3 - TIR'!$D$5</f>
        <v>22859.2242290842</v>
      </c>
      <c r="BN316" s="17">
        <f ca="1" t="shared" si="1933"/>
        <v>85144.3186137449</v>
      </c>
      <c r="BO316" s="17">
        <f ca="1" t="shared" si="1934"/>
        <v>35187.15592391</v>
      </c>
      <c r="BP316" s="17">
        <f ca="1" t="shared" si="1935"/>
        <v>-120209.385276357</v>
      </c>
      <c r="BQ316" s="17">
        <f ca="1" t="shared" ref="BQ316:BT316" si="2344">BE316</f>
        <v>24918.6682670008</v>
      </c>
      <c r="BR316" s="17">
        <f ca="1" t="shared" si="2344"/>
        <v>22819.084620212</v>
      </c>
      <c r="BS316" s="17">
        <f ca="1" t="shared" si="2344"/>
        <v>18930.0219093497</v>
      </c>
      <c r="BT316" s="17">
        <f ca="1" t="shared" si="2344"/>
        <v>17521.2840784191</v>
      </c>
      <c r="BU316" s="17">
        <f ca="1" t="shared" si="1937"/>
        <v>56014.89664092</v>
      </c>
      <c r="BV316" s="19">
        <f ca="1" t="shared" si="1938"/>
        <v>4.70072459644089</v>
      </c>
    </row>
    <row r="317" ht="15" customHeight="1" spans="1:74">
      <c r="A317" s="15">
        <v>316</v>
      </c>
      <c r="B317" s="16">
        <f ca="1" t="shared" ref="B317:F317" si="2345">RAND()</f>
        <v>0.587030885568925</v>
      </c>
      <c r="C317" s="17">
        <f ca="1">IF(B317&lt;=('Ejercicio 3 - TIR'!$D$13-'Ejercicio 3 - TIR'!$C$13)/('Ejercicio 3 - TIR'!$E$13-'Ejercicio 3 - TIR'!$C$13),'Ejercicio 3 - TIR'!$C$13+SQRT(('Ejercicio 3 - TIR'!$E$13-'Ejercicio 3 - TIR'!$C$13)*('Ejercicio 3 - TIR'!$D$13-'Ejercicio 3 - TIR'!$C$13)*B317),'Ejercicio 3 - TIR'!$E$13-SQRT(('Ejercicio 3 - TIR'!$E$13-'Ejercicio 3 - TIR'!$C$13)*('Ejercicio 3 - TIR'!$E$13-'Ejercicio 3 - TIR'!$D$13)*(1-B317)))</f>
        <v>77738.7570581225</v>
      </c>
      <c r="D317" s="16">
        <f ca="1" t="shared" si="2345"/>
        <v>0.98597428880665</v>
      </c>
      <c r="E317" s="17">
        <f ca="1">IF(D317&lt;=('Ejercicio 3 - TIR'!$D$14-'Ejercicio 3 - TIR'!$C$14)/('Ejercicio 3 - TIR'!$E$14-'Ejercicio 3 - TIR'!$C$14),'Ejercicio 3 - TIR'!$C$14+SQRT(('Ejercicio 3 - TIR'!$E$14-'Ejercicio 3 - TIR'!$C$14)*('Ejercicio 3 - TIR'!$D$14-'Ejercicio 3 - TIR'!$C$14)*D317),'Ejercicio 3 - TIR'!$E$14-SQRT(('Ejercicio 3 - TIR'!$E$14-'Ejercicio 3 - TIR'!$C$14)*('Ejercicio 3 - TIR'!$E$14-'Ejercicio 3 - TIR'!$D$14)*(1-D317)))</f>
        <v>38549.5322550975</v>
      </c>
      <c r="F317" s="16">
        <f ca="1" t="shared" si="2345"/>
        <v>0.0967173298796602</v>
      </c>
      <c r="G317" s="17">
        <f ca="1">IF(F317&lt;=('Ejercicio 3 - TIR'!$D$18-'Ejercicio 3 - TIR'!$C$18)/('Ejercicio 3 - TIR'!$E$18-'Ejercicio 3 - TIR'!$C$18),'Ejercicio 3 - TIR'!$C$18+SQRT(('Ejercicio 3 - TIR'!$E$18-'Ejercicio 3 - TIR'!$C$18)*('Ejercicio 3 - TIR'!$D$18-'Ejercicio 3 - TIR'!$C$18)*F317),'Ejercicio 3 - TIR'!$E$18-SQRT(('Ejercicio 3 - TIR'!$E$18-'Ejercicio 3 - TIR'!$C$18)*('Ejercicio 3 - TIR'!$E$18-'Ejercicio 3 - TIR'!$D$18)*(1-F317)))</f>
        <v>33808.8842830872</v>
      </c>
      <c r="H317" s="16">
        <f ca="1" t="shared" ref="H317:L317" si="2346">RAND()</f>
        <v>0.239805375705551</v>
      </c>
      <c r="I317" s="17">
        <f ca="1">IF(H317&lt;=('Ejercicio 3 - TIR'!$D$18-'Ejercicio 3 - TIR'!$C$18)/('Ejercicio 3 - TIR'!$E$18-'Ejercicio 3 - TIR'!$C$18),'Ejercicio 3 - TIR'!$C$18+SQRT(('Ejercicio 3 - TIR'!$E$18-'Ejercicio 3 - TIR'!$C$18)*('Ejercicio 3 - TIR'!$D$18-'Ejercicio 3 - TIR'!$C$18)*H317),'Ejercicio 3 - TIR'!$E$18-SQRT(('Ejercicio 3 - TIR'!$E$18-'Ejercicio 3 - TIR'!$C$18)*('Ejercicio 3 - TIR'!$E$18-'Ejercicio 3 - TIR'!$D$18)*(1-H317)))</f>
        <v>35997.5667029082</v>
      </c>
      <c r="J317" s="16">
        <f ca="1" t="shared" si="2346"/>
        <v>0.852831895192776</v>
      </c>
      <c r="K317" s="17">
        <f ca="1">IF(J317&lt;=('Ejercicio 3 - TIR'!$D$18-'Ejercicio 3 - TIR'!$C$18)/('Ejercicio 3 - TIR'!$E$18-'Ejercicio 3 - TIR'!$C$18),'Ejercicio 3 - TIR'!$C$18+SQRT(('Ejercicio 3 - TIR'!$E$18-'Ejercicio 3 - TIR'!$C$18)*('Ejercicio 3 - TIR'!$D$18-'Ejercicio 3 - TIR'!$C$18)*J317),'Ejercicio 3 - TIR'!$E$18-SQRT(('Ejercicio 3 - TIR'!$E$18-'Ejercicio 3 - TIR'!$C$18)*('Ejercicio 3 - TIR'!$E$18-'Ejercicio 3 - TIR'!$D$18)*(1-J317)))</f>
        <v>41677.7104490214</v>
      </c>
      <c r="L317" s="16">
        <f ca="1" t="shared" si="2346"/>
        <v>0.714741931571691</v>
      </c>
      <c r="M317" s="17">
        <f ca="1">IF(L317&lt;=('Ejercicio 3 - TIR'!$D$18-'Ejercicio 3 - TIR'!$C$18)/('Ejercicio 3 - TIR'!$E$18-'Ejercicio 3 - TIR'!$C$18),'Ejercicio 3 - TIR'!$C$18+SQRT(('Ejercicio 3 - TIR'!$E$18-'Ejercicio 3 - TIR'!$C$18)*('Ejercicio 3 - TIR'!$D$18-'Ejercicio 3 - TIR'!$C$18)*L317),'Ejercicio 3 - TIR'!$E$18-SQRT(('Ejercicio 3 - TIR'!$E$18-'Ejercicio 3 - TIR'!$C$18)*('Ejercicio 3 - TIR'!$E$18-'Ejercicio 3 - TIR'!$D$18)*(1-L317)))</f>
        <v>40374.5967600518</v>
      </c>
      <c r="N317" s="16">
        <f ca="1" t="shared" ref="N317:R317" si="2347">RAND()</f>
        <v>0.899066853227418</v>
      </c>
      <c r="O317" s="17">
        <f ca="1">IF(N317&lt;=('Ejercicio 3 - TIR'!$D$18-'Ejercicio 3 - TIR'!$C$18)/('Ejercicio 3 - TIR'!$E$18-'Ejercicio 3 - TIR'!$C$18),'Ejercicio 3 - TIR'!$C$18+SQRT(('Ejercicio 3 - TIR'!$E$18-'Ejercicio 3 - TIR'!$C$18)*('Ejercicio 3 - TIR'!$D$18-'Ejercicio 3 - TIR'!$C$18)*N317),'Ejercicio 3 - TIR'!$E$18-SQRT(('Ejercicio 3 - TIR'!$E$18-'Ejercicio 3 - TIR'!$C$18)*('Ejercicio 3 - TIR'!$E$18-'Ejercicio 3 - TIR'!$D$18)*(1-N317)))</f>
        <v>42248.6392443113</v>
      </c>
      <c r="P317" s="16">
        <f ca="1" t="shared" si="2347"/>
        <v>0.367525978640769</v>
      </c>
      <c r="Q317" s="18">
        <f ca="1">IF(P317&lt;=('Ejercicio 3 - TIR'!$D$22-'Ejercicio 3 - TIR'!$C$22)/('Ejercicio 3 - TIR'!$E$22-'Ejercicio 3 - TIR'!$C$22),'Ejercicio 3 - TIR'!$C$22+SQRT(('Ejercicio 3 - TIR'!$E$22-'Ejercicio 3 - TIR'!$C$22)*('Ejercicio 3 - TIR'!$D$22-'Ejercicio 3 - TIR'!$C$22)*P317),'Ejercicio 3 - TIR'!$E$22-SQRT(('Ejercicio 3 - TIR'!$E$22-'Ejercicio 3 - TIR'!$C$22)*('Ejercicio 3 - TIR'!$E$22-'Ejercicio 3 - TIR'!$D$22)*(1-P317)))</f>
        <v>0.145720551346217</v>
      </c>
      <c r="R317" s="16">
        <f ca="1" t="shared" si="2347"/>
        <v>0.852536604951414</v>
      </c>
      <c r="S317" s="18">
        <f ca="1">IF(R317&lt;=('Ejercicio 3 - TIR'!$D$23-'Ejercicio 3 - TIR'!$C$23)/('Ejercicio 3 - TIR'!$E$23-'Ejercicio 3 - TIR'!$C$23),'Ejercicio 3 - TIR'!$C$23+SQRT(('Ejercicio 3 - TIR'!$E$23-'Ejercicio 3 - TIR'!$C$23)*('Ejercicio 3 - TIR'!$D$23-'Ejercicio 3 - TIR'!$C$23)*R317),'Ejercicio 3 - TIR'!$E$23-SQRT(('Ejercicio 3 - TIR'!$E$23-'Ejercicio 3 - TIR'!$C$23)*('Ejercicio 3 - TIR'!$E$23-'Ejercicio 3 - TIR'!$D$23)*(1-R317)))</f>
        <v>0.163707851244005</v>
      </c>
      <c r="T317" s="16">
        <f ca="1" t="shared" ref="T317:X317" si="2348">RAND()</f>
        <v>0.988183434218334</v>
      </c>
      <c r="U317" s="18">
        <f ca="1">IF(T317&lt;=('Ejercicio 3 - TIR'!$D$24-'Ejercicio 3 - TIR'!$C$24)/('Ejercicio 3 - TIR'!$E$24-'Ejercicio 3 - TIR'!$C$24),'Ejercicio 3 - TIR'!$C$24+SQRT(('Ejercicio 3 - TIR'!$E$24-'Ejercicio 3 - TIR'!$C$24)*('Ejercicio 3 - TIR'!$D$24-'Ejercicio 3 - TIR'!$C$24)*T317),'Ejercicio 3 - TIR'!$E$24-SQRT(('Ejercicio 3 - TIR'!$E$24-'Ejercicio 3 - TIR'!$C$24)*('Ejercicio 3 - TIR'!$E$24-'Ejercicio 3 - TIR'!$D$24)*(1-T317)))</f>
        <v>0.214247923488977</v>
      </c>
      <c r="V317" s="16">
        <f ca="1" t="shared" si="2348"/>
        <v>0.227788210710024</v>
      </c>
      <c r="W317" s="18">
        <f ca="1">IF(V317&lt;=('Ejercicio 3 - TIR'!$D$25-'Ejercicio 3 - TIR'!$C$25)/('Ejercicio 3 - TIR'!$E$25-'Ejercicio 3 - TIR'!$C$25),'Ejercicio 3 - TIR'!$C$25+SQRT(('Ejercicio 3 - TIR'!$E$25-'Ejercicio 3 - TIR'!$C$25)*('Ejercicio 3 - TIR'!$D$25-'Ejercicio 3 - TIR'!$C$25)*V317),'Ejercicio 3 - TIR'!$E$25-SQRT(('Ejercicio 3 - TIR'!$E$25-'Ejercicio 3 - TIR'!$C$25)*('Ejercicio 3 - TIR'!$E$25-'Ejercicio 3 - TIR'!$D$25)*(1-V317)))</f>
        <v>0.197857869273629</v>
      </c>
      <c r="X317" s="16">
        <f ca="1" t="shared" si="2348"/>
        <v>0.655439686833072</v>
      </c>
      <c r="Y317" s="18">
        <f ca="1">IF(X317&lt;=('Ejercicio 3 - TIR'!$D$26-'Ejercicio 3 - TIR'!$C$26)/('Ejercicio 3 - TIR'!$E$26-'Ejercicio 3 - TIR'!$C$26),'Ejercicio 3 - TIR'!$C$26+SQRT(('Ejercicio 3 - TIR'!$E$26-'Ejercicio 3 - TIR'!$C$26)*('Ejercicio 3 - TIR'!$D$26-'Ejercicio 3 - TIR'!$C$26)*X317),'Ejercicio 3 - TIR'!$E$26-SQRT(('Ejercicio 3 - TIR'!$E$26-'Ejercicio 3 - TIR'!$C$26)*('Ejercicio 3 - TIR'!$E$26-'Ejercicio 3 - TIR'!$D$26)*(1-X317)))</f>
        <v>0.236865029371734</v>
      </c>
      <c r="Z317" s="16">
        <f ca="1" t="shared" si="1908"/>
        <v>1.14572055134622</v>
      </c>
      <c r="AA317" s="16">
        <f ca="1" t="shared" si="1909"/>
        <v>1.3332840009332</v>
      </c>
      <c r="AB317" s="16">
        <f ca="1" t="shared" si="1910"/>
        <v>1.61893732955422</v>
      </c>
      <c r="AC317" s="16">
        <f ca="1" t="shared" si="1911"/>
        <v>1.93925682006735</v>
      </c>
      <c r="AD317" s="16">
        <f ca="1" t="shared" si="1912"/>
        <v>2.39859894371194</v>
      </c>
      <c r="AE317" s="15">
        <f ca="1" t="shared" si="1913"/>
        <v>5617.45909435159</v>
      </c>
      <c r="AF317" s="15">
        <f ca="1" t="shared" si="1914"/>
        <v>6537.08125213898</v>
      </c>
      <c r="AG317" s="15">
        <f ca="1" t="shared" si="1915"/>
        <v>7937.63733608848</v>
      </c>
      <c r="AH317" s="15">
        <f ca="1" t="shared" si="1916"/>
        <v>9508.16134647375</v>
      </c>
      <c r="AI317" s="15">
        <f ca="1" t="shared" si="1917"/>
        <v>11760.3122630774</v>
      </c>
      <c r="AJ317" s="17">
        <f ca="1" t="shared" si="1918"/>
        <v>38735.5335412192</v>
      </c>
      <c r="AK317" s="17">
        <f ca="1" t="shared" si="1919"/>
        <v>47994.9797575133</v>
      </c>
      <c r="AL317" s="17">
        <f ca="1" t="shared" si="1920"/>
        <v>67473.6012562725</v>
      </c>
      <c r="AM317" s="17">
        <f ca="1" t="shared" si="1921"/>
        <v>78296.7121243998</v>
      </c>
      <c r="AN317" s="17">
        <f ca="1" t="shared" si="1922"/>
        <v>101337.541464672</v>
      </c>
      <c r="AO317" s="17">
        <f ca="1">C317/'Ejercicio 3 - TIR'!$D$7</f>
        <v>15547.7514116245</v>
      </c>
      <c r="AP317" s="17">
        <f ca="1" t="shared" si="1923"/>
        <v>23187.7821295947</v>
      </c>
      <c r="AQ317" s="17">
        <f ca="1" t="shared" si="1924"/>
        <v>32447.2283458888</v>
      </c>
      <c r="AR317" s="17">
        <f ca="1" t="shared" si="1925"/>
        <v>51925.849844648</v>
      </c>
      <c r="AS317" s="17">
        <f ca="1" t="shared" si="1926"/>
        <v>62748.9607127753</v>
      </c>
      <c r="AT317" s="17">
        <f ca="1" t="shared" si="1927"/>
        <v>85789.7900530476</v>
      </c>
      <c r="AU317" s="17">
        <f ca="1">AP317*'Ejercicio 3 - TIR'!$D$5</f>
        <v>11593.8910647973</v>
      </c>
      <c r="AV317" s="17">
        <f ca="1">AQ317*'Ejercicio 3 - TIR'!$D$5</f>
        <v>16223.6141729444</v>
      </c>
      <c r="AW317" s="17">
        <f ca="1">AR317*'Ejercicio 3 - TIR'!$D$5</f>
        <v>25962.924922324</v>
      </c>
      <c r="AX317" s="17">
        <f ca="1">AS317*'Ejercicio 3 - TIR'!$D$5</f>
        <v>31374.4803563876</v>
      </c>
      <c r="AY317" s="17">
        <f ca="1">AT317*'Ejercicio 3 - TIR'!$D$5</f>
        <v>42894.8950265238</v>
      </c>
      <c r="AZ317" s="17">
        <f ca="1" t="shared" ref="AZ317:BD317" si="2349">AJ317-AU317-AE317</f>
        <v>21524.1833820703</v>
      </c>
      <c r="BA317" s="17">
        <f ca="1" t="shared" si="2349"/>
        <v>25234.2843324299</v>
      </c>
      <c r="BB317" s="17">
        <f ca="1" t="shared" si="2349"/>
        <v>33573.03899786</v>
      </c>
      <c r="BC317" s="17">
        <f ca="1" t="shared" si="2349"/>
        <v>37414.0704215384</v>
      </c>
      <c r="BD317" s="17">
        <f ca="1" t="shared" si="2349"/>
        <v>46682.3341750709</v>
      </c>
      <c r="BE317" s="17">
        <f ca="1" t="shared" ref="BE317:BI317" si="2350">AZ317/Z317</f>
        <v>18786.5909857159</v>
      </c>
      <c r="BF317" s="17">
        <f ca="1" t="shared" si="2350"/>
        <v>18926.4135133758</v>
      </c>
      <c r="BG317" s="17">
        <f ca="1" t="shared" si="2350"/>
        <v>20737.7014446288</v>
      </c>
      <c r="BH317" s="17">
        <f ca="1" t="shared" si="2350"/>
        <v>19292.9941173232</v>
      </c>
      <c r="BI317" s="17">
        <f ca="1" t="shared" si="2350"/>
        <v>19462.3341669732</v>
      </c>
      <c r="BJ317" s="17">
        <f ca="1" t="shared" si="1930"/>
        <v>92464.8673476664</v>
      </c>
      <c r="BK317" s="17">
        <f ca="1" t="shared" si="1931"/>
        <v>37292.8201130184</v>
      </c>
      <c r="BL317" s="17">
        <f ca="1" t="shared" si="1932"/>
        <v>129757.687460685</v>
      </c>
      <c r="BM317" s="17">
        <f ca="1">BK317*'Ejercicio 3 - TIR'!$D$5</f>
        <v>18646.4100565092</v>
      </c>
      <c r="BN317" s="17">
        <f ca="1" t="shared" si="1933"/>
        <v>111111.277404176</v>
      </c>
      <c r="BO317" s="17">
        <f ca="1" t="shared" si="1934"/>
        <v>46323.4079609098</v>
      </c>
      <c r="BP317" s="17">
        <f ca="1" t="shared" si="1935"/>
        <v>-116288.28931322</v>
      </c>
      <c r="BQ317" s="17">
        <f ca="1" t="shared" ref="BQ317:BT317" si="2351">BE317</f>
        <v>18786.5909857159</v>
      </c>
      <c r="BR317" s="17">
        <f ca="1" t="shared" si="2351"/>
        <v>18926.4135133758</v>
      </c>
      <c r="BS317" s="17">
        <f ca="1" t="shared" si="2351"/>
        <v>20737.7014446288</v>
      </c>
      <c r="BT317" s="17">
        <f ca="1" t="shared" si="2351"/>
        <v>19292.9941173232</v>
      </c>
      <c r="BU317" s="17">
        <f ca="1" t="shared" si="1937"/>
        <v>65785.742127883</v>
      </c>
      <c r="BV317" s="19">
        <f ca="1" t="shared" si="1938"/>
        <v>6.03408622594404</v>
      </c>
    </row>
    <row r="318" ht="15" customHeight="1" spans="1:74">
      <c r="A318" s="15">
        <v>317</v>
      </c>
      <c r="B318" s="16">
        <f ca="1" t="shared" ref="B318:F318" si="2352">RAND()</f>
        <v>0.955125657074793</v>
      </c>
      <c r="C318" s="17">
        <f ca="1">IF(B318&lt;=('Ejercicio 3 - TIR'!$D$13-'Ejercicio 3 - TIR'!$C$13)/('Ejercicio 3 - TIR'!$E$13-'Ejercicio 3 - TIR'!$C$13),'Ejercicio 3 - TIR'!$C$13+SQRT(('Ejercicio 3 - TIR'!$E$13-'Ejercicio 3 - TIR'!$C$13)*('Ejercicio 3 - TIR'!$D$13-'Ejercicio 3 - TIR'!$C$13)*B318),'Ejercicio 3 - TIR'!$E$13-SQRT(('Ejercicio 3 - TIR'!$E$13-'Ejercicio 3 - TIR'!$C$13)*('Ejercicio 3 - TIR'!$E$13-'Ejercicio 3 - TIR'!$D$13)*(1-B318)))</f>
        <v>92661.7978012153</v>
      </c>
      <c r="D318" s="16">
        <f ca="1" t="shared" si="2352"/>
        <v>0.297498470022164</v>
      </c>
      <c r="E318" s="17">
        <f ca="1">IF(D318&lt;=('Ejercicio 3 - TIR'!$D$14-'Ejercicio 3 - TIR'!$C$14)/('Ejercicio 3 - TIR'!$E$14-'Ejercicio 3 - TIR'!$C$14),'Ejercicio 3 - TIR'!$C$14+SQRT(('Ejercicio 3 - TIR'!$E$14-'Ejercicio 3 - TIR'!$C$14)*('Ejercicio 3 - TIR'!$D$14-'Ejercicio 3 - TIR'!$C$14)*D318),'Ejercicio 3 - TIR'!$E$14-SQRT(('Ejercicio 3 - TIR'!$E$14-'Ejercicio 3 - TIR'!$C$14)*('Ejercicio 3 - TIR'!$E$14-'Ejercicio 3 - TIR'!$D$14)*(1-D318)))</f>
        <v>29723.5987606551</v>
      </c>
      <c r="F318" s="16">
        <f ca="1" t="shared" si="2352"/>
        <v>0.885828943404955</v>
      </c>
      <c r="G318" s="17">
        <f ca="1">IF(F318&lt;=('Ejercicio 3 - TIR'!$D$18-'Ejercicio 3 - TIR'!$C$18)/('Ejercicio 3 - TIR'!$E$18-'Ejercicio 3 - TIR'!$C$18),'Ejercicio 3 - TIR'!$C$18+SQRT(('Ejercicio 3 - TIR'!$E$18-'Ejercicio 3 - TIR'!$C$18)*('Ejercicio 3 - TIR'!$D$18-'Ejercicio 3 - TIR'!$C$18)*F318),'Ejercicio 3 - TIR'!$E$18-SQRT(('Ejercicio 3 - TIR'!$E$18-'Ejercicio 3 - TIR'!$C$18)*('Ejercicio 3 - TIR'!$E$18-'Ejercicio 3 - TIR'!$D$18)*(1-F318)))</f>
        <v>42073.768764327</v>
      </c>
      <c r="H318" s="16">
        <f ca="1" t="shared" ref="H318:L318" si="2353">RAND()</f>
        <v>0.0274152312497062</v>
      </c>
      <c r="I318" s="17">
        <f ca="1">IF(H318&lt;=('Ejercicio 3 - TIR'!$D$18-'Ejercicio 3 - TIR'!$C$18)/('Ejercicio 3 - TIR'!$E$18-'Ejercicio 3 - TIR'!$C$18),'Ejercicio 3 - TIR'!$C$18+SQRT(('Ejercicio 3 - TIR'!$E$18-'Ejercicio 3 - TIR'!$C$18)*('Ejercicio 3 - TIR'!$D$18-'Ejercicio 3 - TIR'!$C$18)*H318),'Ejercicio 3 - TIR'!$E$18-SQRT(('Ejercicio 3 - TIR'!$E$18-'Ejercicio 3 - TIR'!$C$18)*('Ejercicio 3 - TIR'!$E$18-'Ejercicio 3 - TIR'!$D$18)*(1-H318)))</f>
        <v>32027.8768915928</v>
      </c>
      <c r="J318" s="16">
        <f ca="1" t="shared" si="2353"/>
        <v>0.315154543376672</v>
      </c>
      <c r="K318" s="17">
        <f ca="1">IF(J318&lt;=('Ejercicio 3 - TIR'!$D$18-'Ejercicio 3 - TIR'!$C$18)/('Ejercicio 3 - TIR'!$E$18-'Ejercicio 3 - TIR'!$C$18),'Ejercicio 3 - TIR'!$C$18+SQRT(('Ejercicio 3 - TIR'!$E$18-'Ejercicio 3 - TIR'!$C$18)*('Ejercicio 3 - TIR'!$D$18-'Ejercicio 3 - TIR'!$C$18)*J318),'Ejercicio 3 - TIR'!$E$18-SQRT(('Ejercicio 3 - TIR'!$E$18-'Ejercicio 3 - TIR'!$C$18)*('Ejercicio 3 - TIR'!$E$18-'Ejercicio 3 - TIR'!$D$18)*(1-J318)))</f>
        <v>36875.5495421458</v>
      </c>
      <c r="L318" s="16">
        <f ca="1" t="shared" si="2353"/>
        <v>0.323544719391916</v>
      </c>
      <c r="M318" s="17">
        <f ca="1">IF(L318&lt;=('Ejercicio 3 - TIR'!$D$18-'Ejercicio 3 - TIR'!$C$18)/('Ejercicio 3 - TIR'!$E$18-'Ejercicio 3 - TIR'!$C$18),'Ejercicio 3 - TIR'!$C$18+SQRT(('Ejercicio 3 - TIR'!$E$18-'Ejercicio 3 - TIR'!$C$18)*('Ejercicio 3 - TIR'!$D$18-'Ejercicio 3 - TIR'!$C$18)*L318),'Ejercicio 3 - TIR'!$E$18-SQRT(('Ejercicio 3 - TIR'!$E$18-'Ejercicio 3 - TIR'!$C$18)*('Ejercicio 3 - TIR'!$E$18-'Ejercicio 3 - TIR'!$D$18)*(1-L318)))</f>
        <v>36966.4702618175</v>
      </c>
      <c r="N318" s="16">
        <f ca="1" t="shared" ref="N318:R318" si="2354">RAND()</f>
        <v>0.0800993391007732</v>
      </c>
      <c r="O318" s="17">
        <f ca="1">IF(N318&lt;=('Ejercicio 3 - TIR'!$D$18-'Ejercicio 3 - TIR'!$C$18)/('Ejercicio 3 - TIR'!$E$18-'Ejercicio 3 - TIR'!$C$18),'Ejercicio 3 - TIR'!$C$18+SQRT(('Ejercicio 3 - TIR'!$E$18-'Ejercicio 3 - TIR'!$C$18)*('Ejercicio 3 - TIR'!$D$18-'Ejercicio 3 - TIR'!$C$18)*N318),'Ejercicio 3 - TIR'!$E$18-SQRT(('Ejercicio 3 - TIR'!$E$18-'Ejercicio 3 - TIR'!$C$18)*('Ejercicio 3 - TIR'!$E$18-'Ejercicio 3 - TIR'!$D$18)*(1-N318)))</f>
        <v>33466.2517025046</v>
      </c>
      <c r="P318" s="16">
        <f ca="1" t="shared" si="2354"/>
        <v>0.159178492807432</v>
      </c>
      <c r="Q318" s="18">
        <f ca="1">IF(P318&lt;=('Ejercicio 3 - TIR'!$D$22-'Ejercicio 3 - TIR'!$C$22)/('Ejercicio 3 - TIR'!$E$22-'Ejercicio 3 - TIR'!$C$22),'Ejercicio 3 - TIR'!$C$22+SQRT(('Ejercicio 3 - TIR'!$E$22-'Ejercicio 3 - TIR'!$C$22)*('Ejercicio 3 - TIR'!$D$22-'Ejercicio 3 - TIR'!$C$22)*P318),'Ejercicio 3 - TIR'!$E$22-SQRT(('Ejercicio 3 - TIR'!$E$22-'Ejercicio 3 - TIR'!$C$22)*('Ejercicio 3 - TIR'!$E$22-'Ejercicio 3 - TIR'!$D$22)*(1-P318)))</f>
        <v>0.136926939683634</v>
      </c>
      <c r="R318" s="16">
        <f ca="1" t="shared" si="2354"/>
        <v>0.885733497645496</v>
      </c>
      <c r="S318" s="18">
        <f ca="1">IF(R318&lt;=('Ejercicio 3 - TIR'!$D$23-'Ejercicio 3 - TIR'!$C$23)/('Ejercicio 3 - TIR'!$E$23-'Ejercicio 3 - TIR'!$C$23),'Ejercicio 3 - TIR'!$C$23+SQRT(('Ejercicio 3 - TIR'!$E$23-'Ejercicio 3 - TIR'!$C$23)*('Ejercicio 3 - TIR'!$D$23-'Ejercicio 3 - TIR'!$C$23)*R318),'Ejercicio 3 - TIR'!$E$23-SQRT(('Ejercicio 3 - TIR'!$E$23-'Ejercicio 3 - TIR'!$C$23)*('Ejercicio 3 - TIR'!$E$23-'Ejercicio 3 - TIR'!$D$23)*(1-R318)))</f>
        <v>0.165658462277771</v>
      </c>
      <c r="T318" s="16">
        <f ca="1" t="shared" ref="T318:X318" si="2355">RAND()</f>
        <v>0.588023059331566</v>
      </c>
      <c r="U318" s="18">
        <f ca="1">IF(T318&lt;=('Ejercicio 3 - TIR'!$D$24-'Ejercicio 3 - TIR'!$C$24)/('Ejercicio 3 - TIR'!$E$24-'Ejercicio 3 - TIR'!$C$24),'Ejercicio 3 - TIR'!$C$24+SQRT(('Ejercicio 3 - TIR'!$E$24-'Ejercicio 3 - TIR'!$C$24)*('Ejercicio 3 - TIR'!$D$24-'Ejercicio 3 - TIR'!$C$24)*T318),'Ejercicio 3 - TIR'!$E$24-SQRT(('Ejercicio 3 - TIR'!$E$24-'Ejercicio 3 - TIR'!$C$24)*('Ejercicio 3 - TIR'!$E$24-'Ejercicio 3 - TIR'!$D$24)*(1-T318)))</f>
        <v>0.186036262957801</v>
      </c>
      <c r="V318" s="16">
        <f ca="1" t="shared" si="2355"/>
        <v>0.0175709611534207</v>
      </c>
      <c r="W318" s="18">
        <f ca="1">IF(V318&lt;=('Ejercicio 3 - TIR'!$D$25-'Ejercicio 3 - TIR'!$C$25)/('Ejercicio 3 - TIR'!$E$25-'Ejercicio 3 - TIR'!$C$25),'Ejercicio 3 - TIR'!$C$25+SQRT(('Ejercicio 3 - TIR'!$E$25-'Ejercicio 3 - TIR'!$C$25)*('Ejercicio 3 - TIR'!$D$25-'Ejercicio 3 - TIR'!$C$25)*V318),'Ejercicio 3 - TIR'!$E$25-SQRT(('Ejercicio 3 - TIR'!$E$25-'Ejercicio 3 - TIR'!$C$25)*('Ejercicio 3 - TIR'!$E$25-'Ejercicio 3 - TIR'!$D$25)*(1-V318)))</f>
        <v>0.18495977273822</v>
      </c>
      <c r="X318" s="16">
        <f ca="1" t="shared" si="2355"/>
        <v>0.313916272098726</v>
      </c>
      <c r="Y318" s="18">
        <f ca="1">IF(X318&lt;=('Ejercicio 3 - TIR'!$D$26-'Ejercicio 3 - TIR'!$C$26)/('Ejercicio 3 - TIR'!$E$26-'Ejercicio 3 - TIR'!$C$26),'Ejercicio 3 - TIR'!$C$26+SQRT(('Ejercicio 3 - TIR'!$E$26-'Ejercicio 3 - TIR'!$C$26)*('Ejercicio 3 - TIR'!$D$26-'Ejercicio 3 - TIR'!$C$26)*X318),'Ejercicio 3 - TIR'!$E$26-SQRT(('Ejercicio 3 - TIR'!$E$26-'Ejercicio 3 - TIR'!$C$26)*('Ejercicio 3 - TIR'!$E$26-'Ejercicio 3 - TIR'!$D$26)*(1-X318)))</f>
        <v>0.21911312306618</v>
      </c>
      <c r="Z318" s="16">
        <f ca="1" t="shared" si="1908"/>
        <v>1.13692693968363</v>
      </c>
      <c r="AA318" s="16">
        <f ca="1" t="shared" si="1909"/>
        <v>1.3252685082338</v>
      </c>
      <c r="AB318" s="16">
        <f ca="1" t="shared" si="1910"/>
        <v>1.57181650892127</v>
      </c>
      <c r="AC318" s="16">
        <f ca="1" t="shared" si="1911"/>
        <v>1.86253933319753</v>
      </c>
      <c r="AD318" s="16">
        <f ca="1" t="shared" si="1912"/>
        <v>2.27064614332805</v>
      </c>
      <c r="AE318" s="15">
        <f ca="1" t="shared" si="1913"/>
        <v>4069.96141468075</v>
      </c>
      <c r="AF318" s="15">
        <f ca="1" t="shared" si="1914"/>
        <v>4744.18496416663</v>
      </c>
      <c r="AG318" s="15">
        <f ca="1" t="shared" si="1915"/>
        <v>5626.77540568078</v>
      </c>
      <c r="AH318" s="15">
        <f ca="1" t="shared" si="1916"/>
        <v>6667.5025059645</v>
      </c>
      <c r="AI318" s="15">
        <f ca="1" t="shared" si="1917"/>
        <v>8128.43980309797</v>
      </c>
      <c r="AJ318" s="17">
        <f ca="1" t="shared" si="1918"/>
        <v>47834.8011621832</v>
      </c>
      <c r="AK318" s="17">
        <f ca="1" t="shared" si="1919"/>
        <v>42445.5366300168</v>
      </c>
      <c r="AL318" s="17">
        <f ca="1" t="shared" si="1920"/>
        <v>57961.597545889</v>
      </c>
      <c r="AM318" s="17">
        <f ca="1" t="shared" si="1921"/>
        <v>68851.504872112</v>
      </c>
      <c r="AN318" s="17">
        <f ca="1" t="shared" si="1922"/>
        <v>75990.0153599377</v>
      </c>
      <c r="AO318" s="17">
        <f ca="1">C318/'Ejercicio 3 - TIR'!$D$7</f>
        <v>18532.3595602431</v>
      </c>
      <c r="AP318" s="17">
        <f ca="1" t="shared" si="1923"/>
        <v>29302.4416019401</v>
      </c>
      <c r="AQ318" s="17">
        <f ca="1" t="shared" si="1924"/>
        <v>23913.1770697738</v>
      </c>
      <c r="AR318" s="17">
        <f ca="1" t="shared" si="1925"/>
        <v>39429.2379856459</v>
      </c>
      <c r="AS318" s="17">
        <f ca="1" t="shared" si="1926"/>
        <v>50319.1453118689</v>
      </c>
      <c r="AT318" s="17">
        <f ca="1" t="shared" si="1927"/>
        <v>57457.6557996946</v>
      </c>
      <c r="AU318" s="17">
        <f ca="1">AP318*'Ejercicio 3 - TIR'!$D$5</f>
        <v>14651.22080097</v>
      </c>
      <c r="AV318" s="17">
        <f ca="1">AQ318*'Ejercicio 3 - TIR'!$D$5</f>
        <v>11956.5885348869</v>
      </c>
      <c r="AW318" s="17">
        <f ca="1">AR318*'Ejercicio 3 - TIR'!$D$5</f>
        <v>19714.618992823</v>
      </c>
      <c r="AX318" s="17">
        <f ca="1">AS318*'Ejercicio 3 - TIR'!$D$5</f>
        <v>25159.5726559345</v>
      </c>
      <c r="AY318" s="17">
        <f ca="1">AT318*'Ejercicio 3 - TIR'!$D$5</f>
        <v>28728.8278998473</v>
      </c>
      <c r="AZ318" s="17">
        <f ca="1" t="shared" ref="AZ318:BD318" si="2356">AJ318-AU318-AE318</f>
        <v>29113.6189465324</v>
      </c>
      <c r="BA318" s="17">
        <f ca="1" t="shared" si="2356"/>
        <v>25744.7631309633</v>
      </c>
      <c r="BB318" s="17">
        <f ca="1" t="shared" si="2356"/>
        <v>32620.2031473853</v>
      </c>
      <c r="BC318" s="17">
        <f ca="1" t="shared" si="2356"/>
        <v>37024.429710213</v>
      </c>
      <c r="BD318" s="17">
        <f ca="1" t="shared" si="2356"/>
        <v>39132.7476569924</v>
      </c>
      <c r="BE318" s="17">
        <f ca="1" t="shared" ref="BE318:BI318" si="2357">AZ318/Z318</f>
        <v>25607.2909615755</v>
      </c>
      <c r="BF318" s="17">
        <f ca="1" t="shared" si="2357"/>
        <v>19426.0732606359</v>
      </c>
      <c r="BG318" s="17">
        <f ca="1" t="shared" si="2357"/>
        <v>20753.1877685725</v>
      </c>
      <c r="BH318" s="17">
        <f ca="1" t="shared" si="2357"/>
        <v>19878.4686316669</v>
      </c>
      <c r="BI318" s="17">
        <f ca="1" t="shared" si="2357"/>
        <v>17234.1902642903</v>
      </c>
      <c r="BJ318" s="17">
        <f ca="1" t="shared" si="1930"/>
        <v>67491.7748917118</v>
      </c>
      <c r="BK318" s="17">
        <f ca="1" t="shared" si="1931"/>
        <v>42080.4307622346</v>
      </c>
      <c r="BL318" s="17">
        <f ca="1" t="shared" si="1932"/>
        <v>109572.205653946</v>
      </c>
      <c r="BM318" s="17">
        <f ca="1">BK318*'Ejercicio 3 - TIR'!$D$5</f>
        <v>21040.2153811173</v>
      </c>
      <c r="BN318" s="17">
        <f ca="1" t="shared" si="1933"/>
        <v>88531.9902728291</v>
      </c>
      <c r="BO318" s="17">
        <f ca="1" t="shared" si="1934"/>
        <v>38989.7785407766</v>
      </c>
      <c r="BP318" s="17">
        <f ca="1" t="shared" si="1935"/>
        <v>-122385.39656187</v>
      </c>
      <c r="BQ318" s="17">
        <f ca="1" t="shared" ref="BQ318:BT318" si="2358">BE318</f>
        <v>25607.2909615755</v>
      </c>
      <c r="BR318" s="17">
        <f ca="1" t="shared" si="2358"/>
        <v>19426.0732606359</v>
      </c>
      <c r="BS318" s="17">
        <f ca="1" t="shared" si="2358"/>
        <v>20753.1877685725</v>
      </c>
      <c r="BT318" s="17">
        <f ca="1" t="shared" si="2358"/>
        <v>19878.4686316669</v>
      </c>
      <c r="BU318" s="17">
        <f ca="1" t="shared" si="1937"/>
        <v>56223.9688050669</v>
      </c>
      <c r="BV318" s="19">
        <f ca="1" t="shared" si="1938"/>
        <v>4.46932563438549</v>
      </c>
    </row>
    <row r="319" ht="15" customHeight="1" spans="1:74">
      <c r="A319" s="15">
        <v>318</v>
      </c>
      <c r="B319" s="16">
        <f ca="1" t="shared" ref="B319:F319" si="2359">RAND()</f>
        <v>0.192995213956232</v>
      </c>
      <c r="C319" s="17">
        <f ca="1">IF(B319&lt;=('Ejercicio 3 - TIR'!$D$13-'Ejercicio 3 - TIR'!$C$13)/('Ejercicio 3 - TIR'!$E$13-'Ejercicio 3 - TIR'!$C$13),'Ejercicio 3 - TIR'!$C$13+SQRT(('Ejercicio 3 - TIR'!$E$13-'Ejercicio 3 - TIR'!$C$13)*('Ejercicio 3 - TIR'!$D$13-'Ejercicio 3 - TIR'!$C$13)*B319),'Ejercicio 3 - TIR'!$E$13-SQRT(('Ejercicio 3 - TIR'!$E$13-'Ejercicio 3 - TIR'!$C$13)*('Ejercicio 3 - TIR'!$E$13-'Ejercicio 3 - TIR'!$D$13)*(1-B319)))</f>
        <v>68786.244111251</v>
      </c>
      <c r="D319" s="16">
        <f ca="1" t="shared" si="2359"/>
        <v>0.684294640769414</v>
      </c>
      <c r="E319" s="17">
        <f ca="1">IF(D319&lt;=('Ejercicio 3 - TIR'!$D$14-'Ejercicio 3 - TIR'!$C$14)/('Ejercicio 3 - TIR'!$E$14-'Ejercicio 3 - TIR'!$C$14),'Ejercicio 3 - TIR'!$C$14+SQRT(('Ejercicio 3 - TIR'!$E$14-'Ejercicio 3 - TIR'!$C$14)*('Ejercicio 3 - TIR'!$D$14-'Ejercicio 3 - TIR'!$C$14)*D319),'Ejercicio 3 - TIR'!$E$14-SQRT(('Ejercicio 3 - TIR'!$E$14-'Ejercicio 3 - TIR'!$C$14)*('Ejercicio 3 - TIR'!$E$14-'Ejercicio 3 - TIR'!$D$14)*(1-D319)))</f>
        <v>33118.4446609369</v>
      </c>
      <c r="F319" s="16">
        <f ca="1" t="shared" si="2359"/>
        <v>0.342897082569317</v>
      </c>
      <c r="G319" s="17">
        <f ca="1">IF(F319&lt;=('Ejercicio 3 - TIR'!$D$18-'Ejercicio 3 - TIR'!$C$18)/('Ejercicio 3 - TIR'!$E$18-'Ejercicio 3 - TIR'!$C$18),'Ejercicio 3 - TIR'!$C$18+SQRT(('Ejercicio 3 - TIR'!$E$18-'Ejercicio 3 - TIR'!$C$18)*('Ejercicio 3 - TIR'!$D$18-'Ejercicio 3 - TIR'!$C$18)*F319),'Ejercicio 3 - TIR'!$E$18-SQRT(('Ejercicio 3 - TIR'!$E$18-'Ejercicio 3 - TIR'!$C$18)*('Ejercicio 3 - TIR'!$E$18-'Ejercicio 3 - TIR'!$D$18)*(1-F319)))</f>
        <v>37171.7893433506</v>
      </c>
      <c r="H319" s="16">
        <f ca="1" t="shared" ref="H319:L319" si="2360">RAND()</f>
        <v>0.384576846606262</v>
      </c>
      <c r="I319" s="17">
        <f ca="1">IF(H319&lt;=('Ejercicio 3 - TIR'!$D$18-'Ejercicio 3 - TIR'!$C$18)/('Ejercicio 3 - TIR'!$E$18-'Ejercicio 3 - TIR'!$C$18),'Ejercicio 3 - TIR'!$C$18+SQRT(('Ejercicio 3 - TIR'!$E$18-'Ejercicio 3 - TIR'!$C$18)*('Ejercicio 3 - TIR'!$D$18-'Ejercicio 3 - TIR'!$C$18)*H319),'Ejercicio 3 - TIR'!$E$18-SQRT(('Ejercicio 3 - TIR'!$E$18-'Ejercicio 3 - TIR'!$C$18)*('Ejercicio 3 - TIR'!$E$18-'Ejercicio 3 - TIR'!$D$18)*(1-H319)))</f>
        <v>37595.1647112449</v>
      </c>
      <c r="J319" s="16">
        <f ca="1" t="shared" si="2360"/>
        <v>0.348160549337548</v>
      </c>
      <c r="K319" s="17">
        <f ca="1">IF(J319&lt;=('Ejercicio 3 - TIR'!$D$18-'Ejercicio 3 - TIR'!$C$18)/('Ejercicio 3 - TIR'!$E$18-'Ejercicio 3 - TIR'!$C$18),'Ejercicio 3 - TIR'!$C$18+SQRT(('Ejercicio 3 - TIR'!$E$18-'Ejercicio 3 - TIR'!$C$18)*('Ejercicio 3 - TIR'!$D$18-'Ejercicio 3 - TIR'!$C$18)*J319),'Ejercicio 3 - TIR'!$E$18-SQRT(('Ejercicio 3 - TIR'!$E$18-'Ejercicio 3 - TIR'!$C$18)*('Ejercicio 3 - TIR'!$E$18-'Ejercicio 3 - TIR'!$D$18)*(1-J319)))</f>
        <v>37226.6231671945</v>
      </c>
      <c r="L319" s="16">
        <f ca="1" t="shared" si="2360"/>
        <v>0.536264081649764</v>
      </c>
      <c r="M319" s="17">
        <f ca="1">IF(L319&lt;=('Ejercicio 3 - TIR'!$D$18-'Ejercicio 3 - TIR'!$C$18)/('Ejercicio 3 - TIR'!$E$18-'Ejercicio 3 - TIR'!$C$18),'Ejercicio 3 - TIR'!$C$18+SQRT(('Ejercicio 3 - TIR'!$E$18-'Ejercicio 3 - TIR'!$C$18)*('Ejercicio 3 - TIR'!$D$18-'Ejercicio 3 - TIR'!$C$18)*L319),'Ejercicio 3 - TIR'!$E$18-SQRT(('Ejercicio 3 - TIR'!$E$18-'Ejercicio 3 - TIR'!$C$18)*('Ejercicio 3 - TIR'!$E$18-'Ejercicio 3 - TIR'!$D$18)*(1-L319)))</f>
        <v>38968.813313224</v>
      </c>
      <c r="N319" s="16">
        <f ca="1" t="shared" ref="N319:R319" si="2361">RAND()</f>
        <v>0.543556617090994</v>
      </c>
      <c r="O319" s="17">
        <f ca="1">IF(N319&lt;=('Ejercicio 3 - TIR'!$D$18-'Ejercicio 3 - TIR'!$C$18)/('Ejercicio 3 - TIR'!$E$18-'Ejercicio 3 - TIR'!$C$18),'Ejercicio 3 - TIR'!$C$18+SQRT(('Ejercicio 3 - TIR'!$E$18-'Ejercicio 3 - TIR'!$C$18)*('Ejercicio 3 - TIR'!$D$18-'Ejercicio 3 - TIR'!$C$18)*N319),'Ejercicio 3 - TIR'!$E$18-SQRT(('Ejercicio 3 - TIR'!$E$18-'Ejercicio 3 - TIR'!$C$18)*('Ejercicio 3 - TIR'!$E$18-'Ejercicio 3 - TIR'!$D$18)*(1-N319)))</f>
        <v>39029.589833633</v>
      </c>
      <c r="P319" s="16">
        <f ca="1" t="shared" si="2361"/>
        <v>0.752871911984468</v>
      </c>
      <c r="Q319" s="18">
        <f ca="1">IF(P319&lt;=('Ejercicio 3 - TIR'!$D$22-'Ejercicio 3 - TIR'!$C$22)/('Ejercicio 3 - TIR'!$E$22-'Ejercicio 3 - TIR'!$C$22),'Ejercicio 3 - TIR'!$C$22+SQRT(('Ejercicio 3 - TIR'!$E$22-'Ejercicio 3 - TIR'!$C$22)*('Ejercicio 3 - TIR'!$D$22-'Ejercicio 3 - TIR'!$C$22)*P319),'Ejercicio 3 - TIR'!$E$22-SQRT(('Ejercicio 3 - TIR'!$E$22-'Ejercicio 3 - TIR'!$C$22)*('Ejercicio 3 - TIR'!$E$22-'Ejercicio 3 - TIR'!$D$22)*(1-P319)))</f>
        <v>0.158908993423073</v>
      </c>
      <c r="R319" s="16">
        <f ca="1" t="shared" si="2361"/>
        <v>0.568900212870151</v>
      </c>
      <c r="S319" s="18">
        <f ca="1">IF(R319&lt;=('Ejercicio 3 - TIR'!$D$23-'Ejercicio 3 - TIR'!$C$23)/('Ejercicio 3 - TIR'!$E$23-'Ejercicio 3 - TIR'!$C$23),'Ejercicio 3 - TIR'!$C$23+SQRT(('Ejercicio 3 - TIR'!$E$23-'Ejercicio 3 - TIR'!$C$23)*('Ejercicio 3 - TIR'!$D$23-'Ejercicio 3 - TIR'!$C$23)*R319),'Ejercicio 3 - TIR'!$E$23-SQRT(('Ejercicio 3 - TIR'!$E$23-'Ejercicio 3 - TIR'!$C$23)*('Ejercicio 3 - TIR'!$E$23-'Ejercicio 3 - TIR'!$D$23)*(1-R319)))</f>
        <v>0.152143589304547</v>
      </c>
      <c r="T319" s="16">
        <f ca="1" t="shared" ref="T319:X319" si="2362">RAND()</f>
        <v>0.857667679905768</v>
      </c>
      <c r="U319" s="18">
        <f ca="1">IF(T319&lt;=('Ejercicio 3 - TIR'!$D$24-'Ejercicio 3 - TIR'!$C$24)/('Ejercicio 3 - TIR'!$E$24-'Ejercicio 3 - TIR'!$C$24),'Ejercicio 3 - TIR'!$C$24+SQRT(('Ejercicio 3 - TIR'!$E$24-'Ejercicio 3 - TIR'!$C$24)*('Ejercicio 3 - TIR'!$D$24-'Ejercicio 3 - TIR'!$C$24)*T319),'Ejercicio 3 - TIR'!$E$24-SQRT(('Ejercicio 3 - TIR'!$E$24-'Ejercicio 3 - TIR'!$C$24)*('Ejercicio 3 - TIR'!$E$24-'Ejercicio 3 - TIR'!$D$24)*(1-T319)))</f>
        <v>0.200036771396794</v>
      </c>
      <c r="V319" s="16">
        <f ca="1" t="shared" si="2362"/>
        <v>0.670366670943248</v>
      </c>
      <c r="W319" s="18">
        <f ca="1">IF(V319&lt;=('Ejercicio 3 - TIR'!$D$25-'Ejercicio 3 - TIR'!$C$25)/('Ejercicio 3 - TIR'!$E$25-'Ejercicio 3 - TIR'!$C$25),'Ejercicio 3 - TIR'!$C$25+SQRT(('Ejercicio 3 - TIR'!$E$25-'Ejercicio 3 - TIR'!$C$25)*('Ejercicio 3 - TIR'!$D$25-'Ejercicio 3 - TIR'!$C$25)*V319),'Ejercicio 3 - TIR'!$E$25-SQRT(('Ejercicio 3 - TIR'!$E$25-'Ejercicio 3 - TIR'!$C$25)*('Ejercicio 3 - TIR'!$E$25-'Ejercicio 3 - TIR'!$D$25)*(1-V319)))</f>
        <v>0.216033595249149</v>
      </c>
      <c r="X319" s="16">
        <f ca="1" t="shared" si="2362"/>
        <v>0.154136184945423</v>
      </c>
      <c r="Y319" s="18">
        <f ca="1">IF(X319&lt;=('Ejercicio 3 - TIR'!$D$26-'Ejercicio 3 - TIR'!$C$26)/('Ejercicio 3 - TIR'!$E$26-'Ejercicio 3 - TIR'!$C$26),'Ejercicio 3 - TIR'!$C$26+SQRT(('Ejercicio 3 - TIR'!$E$26-'Ejercicio 3 - TIR'!$C$26)*('Ejercicio 3 - TIR'!$D$26-'Ejercicio 3 - TIR'!$C$26)*X319),'Ejercicio 3 - TIR'!$E$26-SQRT(('Ejercicio 3 - TIR'!$E$26-'Ejercicio 3 - TIR'!$C$26)*('Ejercicio 3 - TIR'!$E$26-'Ejercicio 3 - TIR'!$D$26)*(1-X319)))</f>
        <v>0.210400188708751</v>
      </c>
      <c r="Z319" s="16">
        <f ca="1" t="shared" si="1908"/>
        <v>1.15890899342307</v>
      </c>
      <c r="AA319" s="16">
        <f ca="1" t="shared" si="1909"/>
        <v>1.33522956735978</v>
      </c>
      <c r="AB319" s="16">
        <f ca="1" t="shared" si="1910"/>
        <v>1.60232457908797</v>
      </c>
      <c r="AC319" s="16">
        <f ca="1" t="shared" si="1911"/>
        <v>1.94848051866442</v>
      </c>
      <c r="AD319" s="16">
        <f ca="1" t="shared" si="1912"/>
        <v>2.35844118748674</v>
      </c>
      <c r="AE319" s="15">
        <f ca="1" t="shared" si="1913"/>
        <v>5262.81870480724</v>
      </c>
      <c r="AF319" s="15">
        <f ca="1" t="shared" si="1914"/>
        <v>6063.52283241573</v>
      </c>
      <c r="AG319" s="15">
        <f ca="1" t="shared" si="1915"/>
        <v>7276.45036310291</v>
      </c>
      <c r="AH319" s="15">
        <f ca="1" t="shared" si="1916"/>
        <v>8848.40809569601</v>
      </c>
      <c r="AI319" s="15">
        <f ca="1" t="shared" si="1917"/>
        <v>10710.1148288025</v>
      </c>
      <c r="AJ319" s="17">
        <f ca="1" t="shared" si="1918"/>
        <v>43078.720971637</v>
      </c>
      <c r="AK319" s="17">
        <f ca="1" t="shared" si="1919"/>
        <v>50198.1755122152</v>
      </c>
      <c r="AL319" s="17">
        <f ca="1" t="shared" si="1920"/>
        <v>59649.1332972413</v>
      </c>
      <c r="AM319" s="17">
        <f ca="1" t="shared" si="1921"/>
        <v>75929.9735762878</v>
      </c>
      <c r="AN319" s="17">
        <f ca="1" t="shared" si="1922"/>
        <v>92048.9921943539</v>
      </c>
      <c r="AO319" s="17">
        <f ca="1">C319/'Ejercicio 3 - TIR'!$D$7</f>
        <v>13757.2488222502</v>
      </c>
      <c r="AP319" s="17">
        <f ca="1" t="shared" si="1923"/>
        <v>29321.4721493868</v>
      </c>
      <c r="AQ319" s="17">
        <f ca="1" t="shared" si="1924"/>
        <v>36440.926689965</v>
      </c>
      <c r="AR319" s="17">
        <f ca="1" t="shared" si="1925"/>
        <v>45891.8844749911</v>
      </c>
      <c r="AS319" s="17">
        <f ca="1" t="shared" si="1926"/>
        <v>62172.7247540376</v>
      </c>
      <c r="AT319" s="17">
        <f ca="1" t="shared" si="1927"/>
        <v>78291.7433721037</v>
      </c>
      <c r="AU319" s="17">
        <f ca="1">AP319*'Ejercicio 3 - TIR'!$D$5</f>
        <v>14660.7360746934</v>
      </c>
      <c r="AV319" s="17">
        <f ca="1">AQ319*'Ejercicio 3 - TIR'!$D$5</f>
        <v>18220.4633449825</v>
      </c>
      <c r="AW319" s="17">
        <f ca="1">AR319*'Ejercicio 3 - TIR'!$D$5</f>
        <v>22945.9422374956</v>
      </c>
      <c r="AX319" s="17">
        <f ca="1">AS319*'Ejercicio 3 - TIR'!$D$5</f>
        <v>31086.3623770188</v>
      </c>
      <c r="AY319" s="17">
        <f ca="1">AT319*'Ejercicio 3 - TIR'!$D$5</f>
        <v>39145.8716860519</v>
      </c>
      <c r="AZ319" s="17">
        <f ca="1" t="shared" ref="AZ319:BD319" si="2363">AJ319-AU319-AE319</f>
        <v>23155.1661921364</v>
      </c>
      <c r="BA319" s="17">
        <f ca="1" t="shared" si="2363"/>
        <v>25914.189334817</v>
      </c>
      <c r="BB319" s="17">
        <f ca="1" t="shared" si="2363"/>
        <v>29426.7406966429</v>
      </c>
      <c r="BC319" s="17">
        <f ca="1" t="shared" si="2363"/>
        <v>35995.203103573</v>
      </c>
      <c r="BD319" s="17">
        <f ca="1" t="shared" si="2363"/>
        <v>42193.0056794996</v>
      </c>
      <c r="BE319" s="17">
        <f ca="1" t="shared" ref="BE319:BI319" si="2364">AZ319/Z319</f>
        <v>19980.1419469038</v>
      </c>
      <c r="BF319" s="17">
        <f ca="1" t="shared" si="2364"/>
        <v>19408.040361223</v>
      </c>
      <c r="BG319" s="17">
        <f ca="1" t="shared" si="2364"/>
        <v>18365.0310809014</v>
      </c>
      <c r="BH319" s="17">
        <f ca="1" t="shared" si="2364"/>
        <v>18473.4734367505</v>
      </c>
      <c r="BI319" s="17">
        <f ca="1" t="shared" si="2364"/>
        <v>17890.2089665684</v>
      </c>
      <c r="BJ319" s="17">
        <f ca="1" t="shared" si="1930"/>
        <v>78107.9039538539</v>
      </c>
      <c r="BK319" s="17">
        <f ca="1" t="shared" si="1931"/>
        <v>32445.6622488983</v>
      </c>
      <c r="BL319" s="17">
        <f ca="1" t="shared" si="1932"/>
        <v>110553.566202752</v>
      </c>
      <c r="BM319" s="17">
        <f ca="1">BK319*'Ejercicio 3 - TIR'!$D$5</f>
        <v>16222.8311244492</v>
      </c>
      <c r="BN319" s="17">
        <f ca="1" t="shared" si="1933"/>
        <v>94330.7350783031</v>
      </c>
      <c r="BO319" s="17">
        <f ca="1" t="shared" si="1934"/>
        <v>39997.069072062</v>
      </c>
      <c r="BP319" s="17">
        <f ca="1" t="shared" si="1935"/>
        <v>-101904.688772188</v>
      </c>
      <c r="BQ319" s="17">
        <f ca="1" t="shared" ref="BQ319:BT319" si="2365">BE319</f>
        <v>19980.1419469038</v>
      </c>
      <c r="BR319" s="17">
        <f ca="1" t="shared" si="2365"/>
        <v>19408.040361223</v>
      </c>
      <c r="BS319" s="17">
        <f ca="1" t="shared" si="2365"/>
        <v>18365.0310809014</v>
      </c>
      <c r="BT319" s="17">
        <f ca="1" t="shared" si="2365"/>
        <v>18473.4734367505</v>
      </c>
      <c r="BU319" s="17">
        <f ca="1" t="shared" si="1937"/>
        <v>57887.2780386304</v>
      </c>
      <c r="BV319" s="19">
        <f ca="1" t="shared" si="1938"/>
        <v>8.24717084522397</v>
      </c>
    </row>
    <row r="320" ht="15" customHeight="1" spans="1:74">
      <c r="A320" s="15">
        <v>319</v>
      </c>
      <c r="B320" s="16">
        <f ca="1" t="shared" ref="B320:F320" si="2366">RAND()</f>
        <v>0.489889185639813</v>
      </c>
      <c r="C320" s="17">
        <f ca="1">IF(B320&lt;=('Ejercicio 3 - TIR'!$D$13-'Ejercicio 3 - TIR'!$C$13)/('Ejercicio 3 - TIR'!$E$13-'Ejercicio 3 - TIR'!$C$13),'Ejercicio 3 - TIR'!$C$13+SQRT(('Ejercicio 3 - TIR'!$E$13-'Ejercicio 3 - TIR'!$C$13)*('Ejercicio 3 - TIR'!$D$13-'Ejercicio 3 - TIR'!$C$13)*B320),'Ejercicio 3 - TIR'!$E$13-SQRT(('Ejercicio 3 - TIR'!$E$13-'Ejercicio 3 - TIR'!$C$13)*('Ejercicio 3 - TIR'!$E$13-'Ejercicio 3 - TIR'!$D$13)*(1-B320)))</f>
        <v>75258.6787492619</v>
      </c>
      <c r="D320" s="16">
        <f ca="1" t="shared" si="2366"/>
        <v>0.939188072817742</v>
      </c>
      <c r="E320" s="17">
        <f ca="1">IF(D320&lt;=('Ejercicio 3 - TIR'!$D$14-'Ejercicio 3 - TIR'!$C$14)/('Ejercicio 3 - TIR'!$E$14-'Ejercicio 3 - TIR'!$C$14),'Ejercicio 3 - TIR'!$C$14+SQRT(('Ejercicio 3 - TIR'!$E$14-'Ejercicio 3 - TIR'!$C$14)*('Ejercicio 3 - TIR'!$D$14-'Ejercicio 3 - TIR'!$C$14)*D320),'Ejercicio 3 - TIR'!$E$14-SQRT(('Ejercicio 3 - TIR'!$E$14-'Ejercicio 3 - TIR'!$C$14)*('Ejercicio 3 - TIR'!$E$14-'Ejercicio 3 - TIR'!$D$14)*(1-D320)))</f>
        <v>36979.7700290642</v>
      </c>
      <c r="F320" s="16">
        <f ca="1" t="shared" si="2366"/>
        <v>0.38945584986381</v>
      </c>
      <c r="G320" s="17">
        <f ca="1">IF(F320&lt;=('Ejercicio 3 - TIR'!$D$18-'Ejercicio 3 - TIR'!$C$18)/('Ejercicio 3 - TIR'!$E$18-'Ejercicio 3 - TIR'!$C$18),'Ejercicio 3 - TIR'!$C$18+SQRT(('Ejercicio 3 - TIR'!$E$18-'Ejercicio 3 - TIR'!$C$18)*('Ejercicio 3 - TIR'!$D$18-'Ejercicio 3 - TIR'!$C$18)*F320),'Ejercicio 3 - TIR'!$E$18-SQRT(('Ejercicio 3 - TIR'!$E$18-'Ejercicio 3 - TIR'!$C$18)*('Ejercicio 3 - TIR'!$E$18-'Ejercicio 3 - TIR'!$D$18)*(1-F320)))</f>
        <v>37643.1915767938</v>
      </c>
      <c r="H320" s="16">
        <f ca="1" t="shared" ref="H320:L320" si="2367">RAND()</f>
        <v>0.717607358142501</v>
      </c>
      <c r="I320" s="17">
        <f ca="1">IF(H320&lt;=('Ejercicio 3 - TIR'!$D$18-'Ejercicio 3 - TIR'!$C$18)/('Ejercicio 3 - TIR'!$E$18-'Ejercicio 3 - TIR'!$C$18),'Ejercicio 3 - TIR'!$C$18+SQRT(('Ejercicio 3 - TIR'!$E$18-'Ejercicio 3 - TIR'!$C$18)*('Ejercicio 3 - TIR'!$D$18-'Ejercicio 3 - TIR'!$C$18)*H320),'Ejercicio 3 - TIR'!$E$18-SQRT(('Ejercicio 3 - TIR'!$E$18-'Ejercicio 3 - TIR'!$C$18)*('Ejercicio 3 - TIR'!$E$18-'Ejercicio 3 - TIR'!$D$18)*(1-H320)))</f>
        <v>40397.8865573182</v>
      </c>
      <c r="J320" s="16">
        <f ca="1" t="shared" si="2367"/>
        <v>0.704995920774743</v>
      </c>
      <c r="K320" s="17">
        <f ca="1">IF(J320&lt;=('Ejercicio 3 - TIR'!$D$18-'Ejercicio 3 - TIR'!$C$18)/('Ejercicio 3 - TIR'!$E$18-'Ejercicio 3 - TIR'!$C$18),'Ejercicio 3 - TIR'!$C$18+SQRT(('Ejercicio 3 - TIR'!$E$18-'Ejercicio 3 - TIR'!$C$18)*('Ejercicio 3 - TIR'!$D$18-'Ejercicio 3 - TIR'!$C$18)*J320),'Ejercicio 3 - TIR'!$E$18-SQRT(('Ejercicio 3 - TIR'!$E$18-'Ejercicio 3 - TIR'!$C$18)*('Ejercicio 3 - TIR'!$E$18-'Ejercicio 3 - TIR'!$D$18)*(1-J320)))</f>
        <v>40296.2455482993</v>
      </c>
      <c r="L320" s="16">
        <f ca="1" t="shared" si="2367"/>
        <v>0.790939359803813</v>
      </c>
      <c r="M320" s="17">
        <f ca="1">IF(L320&lt;=('Ejercicio 3 - TIR'!$D$18-'Ejercicio 3 - TIR'!$C$18)/('Ejercicio 3 - TIR'!$E$18-'Ejercicio 3 - TIR'!$C$18),'Ejercicio 3 - TIR'!$C$18+SQRT(('Ejercicio 3 - TIR'!$E$18-'Ejercicio 3 - TIR'!$C$18)*('Ejercicio 3 - TIR'!$D$18-'Ejercicio 3 - TIR'!$C$18)*L320),'Ejercicio 3 - TIR'!$E$18-SQRT(('Ejercicio 3 - TIR'!$E$18-'Ejercicio 3 - TIR'!$C$18)*('Ejercicio 3 - TIR'!$E$18-'Ejercicio 3 - TIR'!$D$18)*(1-L320)))</f>
        <v>41040.2590975275</v>
      </c>
      <c r="N320" s="16">
        <f ca="1" t="shared" ref="N320:R320" si="2368">RAND()</f>
        <v>0.483020533332692</v>
      </c>
      <c r="O320" s="17">
        <f ca="1">IF(N320&lt;=('Ejercicio 3 - TIR'!$D$18-'Ejercicio 3 - TIR'!$C$18)/('Ejercicio 3 - TIR'!$E$18-'Ejercicio 3 - TIR'!$C$18),'Ejercicio 3 - TIR'!$C$18+SQRT(('Ejercicio 3 - TIR'!$E$18-'Ejercicio 3 - TIR'!$C$18)*('Ejercicio 3 - TIR'!$D$18-'Ejercicio 3 - TIR'!$C$18)*N320),'Ejercicio 3 - TIR'!$E$18-SQRT(('Ejercicio 3 - TIR'!$E$18-'Ejercicio 3 - TIR'!$C$18)*('Ejercicio 3 - TIR'!$E$18-'Ejercicio 3 - TIR'!$D$18)*(1-N320)))</f>
        <v>38511.9374997649</v>
      </c>
      <c r="P320" s="16">
        <f ca="1" t="shared" si="2368"/>
        <v>0.139822950735741</v>
      </c>
      <c r="Q320" s="18">
        <f ca="1">IF(P320&lt;=('Ejercicio 3 - TIR'!$D$22-'Ejercicio 3 - TIR'!$C$22)/('Ejercicio 3 - TIR'!$E$22-'Ejercicio 3 - TIR'!$C$22),'Ejercicio 3 - TIR'!$C$22+SQRT(('Ejercicio 3 - TIR'!$E$22-'Ejercicio 3 - TIR'!$C$22)*('Ejercicio 3 - TIR'!$D$22-'Ejercicio 3 - TIR'!$C$22)*P320),'Ejercicio 3 - TIR'!$E$22-SQRT(('Ejercicio 3 - TIR'!$E$22-'Ejercicio 3 - TIR'!$C$22)*('Ejercicio 3 - TIR'!$E$22-'Ejercicio 3 - TIR'!$D$22)*(1-P320)))</f>
        <v>0.135864466941071</v>
      </c>
      <c r="R320" s="16">
        <f ca="1" t="shared" si="2368"/>
        <v>0.7554233261446</v>
      </c>
      <c r="S320" s="18">
        <f ca="1">IF(R320&lt;=('Ejercicio 3 - TIR'!$D$23-'Ejercicio 3 - TIR'!$C$23)/('Ejercicio 3 - TIR'!$E$23-'Ejercicio 3 - TIR'!$C$23),'Ejercicio 3 - TIR'!$C$23+SQRT(('Ejercicio 3 - TIR'!$E$23-'Ejercicio 3 - TIR'!$C$23)*('Ejercicio 3 - TIR'!$D$23-'Ejercicio 3 - TIR'!$C$23)*R320),'Ejercicio 3 - TIR'!$E$23-SQRT(('Ejercicio 3 - TIR'!$E$23-'Ejercicio 3 - TIR'!$C$23)*('Ejercicio 3 - TIR'!$E$23-'Ejercicio 3 - TIR'!$D$23)*(1-R320)))</f>
        <v>0.159018150392787</v>
      </c>
      <c r="T320" s="16">
        <f ca="1" t="shared" ref="T320:X320" si="2369">RAND()</f>
        <v>0.807890802951213</v>
      </c>
      <c r="U320" s="18">
        <f ca="1">IF(T320&lt;=('Ejercicio 3 - TIR'!$D$24-'Ejercicio 3 - TIR'!$C$24)/('Ejercicio 3 - TIR'!$E$24-'Ejercicio 3 - TIR'!$C$24),'Ejercicio 3 - TIR'!$C$24+SQRT(('Ejercicio 3 - TIR'!$E$24-'Ejercicio 3 - TIR'!$C$24)*('Ejercicio 3 - TIR'!$D$24-'Ejercicio 3 - TIR'!$C$24)*T320),'Ejercicio 3 - TIR'!$E$24-SQRT(('Ejercicio 3 - TIR'!$E$24-'Ejercicio 3 - TIR'!$C$24)*('Ejercicio 3 - TIR'!$E$24-'Ejercicio 3 - TIR'!$D$24)*(1-T320)))</f>
        <v>0.196807204745081</v>
      </c>
      <c r="V320" s="16">
        <f ca="1" t="shared" si="2369"/>
        <v>0.022291394039073</v>
      </c>
      <c r="W320" s="18">
        <f ca="1">IF(V320&lt;=('Ejercicio 3 - TIR'!$D$25-'Ejercicio 3 - TIR'!$C$25)/('Ejercicio 3 - TIR'!$E$25-'Ejercicio 3 - TIR'!$C$25),'Ejercicio 3 - TIR'!$C$25+SQRT(('Ejercicio 3 - TIR'!$E$25-'Ejercicio 3 - TIR'!$C$25)*('Ejercicio 3 - TIR'!$D$25-'Ejercicio 3 - TIR'!$C$25)*V320),'Ejercicio 3 - TIR'!$E$25-SQRT(('Ejercicio 3 - TIR'!$E$25-'Ejercicio 3 - TIR'!$C$25)*('Ejercicio 3 - TIR'!$E$25-'Ejercicio 3 - TIR'!$D$25)*(1-V320)))</f>
        <v>0.185586407759437</v>
      </c>
      <c r="X320" s="16">
        <f ca="1" t="shared" si="2369"/>
        <v>0.166834052043765</v>
      </c>
      <c r="Y320" s="18">
        <f ca="1">IF(X320&lt;=('Ejercicio 3 - TIR'!$D$26-'Ejercicio 3 - TIR'!$C$26)/('Ejercicio 3 - TIR'!$E$26-'Ejercicio 3 - TIR'!$C$26),'Ejercicio 3 - TIR'!$C$26+SQRT(('Ejercicio 3 - TIR'!$E$26-'Ejercicio 3 - TIR'!$C$26)*('Ejercicio 3 - TIR'!$D$26-'Ejercicio 3 - TIR'!$C$26)*X320),'Ejercicio 3 - TIR'!$E$26-SQRT(('Ejercicio 3 - TIR'!$E$26-'Ejercicio 3 - TIR'!$C$26)*('Ejercicio 3 - TIR'!$E$26-'Ejercicio 3 - TIR'!$D$26)*(1-X320)))</f>
        <v>0.211223853102539</v>
      </c>
      <c r="Z320" s="16">
        <f ca="1" t="shared" si="1908"/>
        <v>1.13586446694107</v>
      </c>
      <c r="AA320" s="16">
        <f ca="1" t="shared" si="1909"/>
        <v>1.31648753357093</v>
      </c>
      <c r="AB320" s="16">
        <f ca="1" t="shared" si="1910"/>
        <v>1.57558176513477</v>
      </c>
      <c r="AC320" s="16">
        <f ca="1" t="shared" si="1911"/>
        <v>1.8679883250574</v>
      </c>
      <c r="AD320" s="16">
        <f ca="1" t="shared" si="1912"/>
        <v>2.26255201662659</v>
      </c>
      <c r="AE320" s="15">
        <f ca="1" t="shared" si="1913"/>
        <v>5024.2367426022</v>
      </c>
      <c r="AF320" s="15">
        <f ca="1" t="shared" si="1914"/>
        <v>5823.18157654629</v>
      </c>
      <c r="AG320" s="15">
        <f ca="1" t="shared" si="1915"/>
        <v>6969.22566534941</v>
      </c>
      <c r="AH320" s="15">
        <f ca="1" t="shared" si="1916"/>
        <v>8262.61922144649</v>
      </c>
      <c r="AI320" s="15">
        <f ca="1" t="shared" si="1917"/>
        <v>10007.8814901195</v>
      </c>
      <c r="AJ320" s="17">
        <f ca="1" t="shared" si="1918"/>
        <v>42757.5637343355</v>
      </c>
      <c r="AK320" s="17">
        <f ca="1" t="shared" si="1919"/>
        <v>53183.314035322</v>
      </c>
      <c r="AL320" s="17">
        <f ca="1" t="shared" si="1920"/>
        <v>63490.0296892935</v>
      </c>
      <c r="AM320" s="17">
        <f ca="1" t="shared" si="1921"/>
        <v>76662.7248515122</v>
      </c>
      <c r="AN320" s="17">
        <f ca="1" t="shared" si="1922"/>
        <v>87135.2618542902</v>
      </c>
      <c r="AO320" s="17">
        <f ca="1">C320/'Ejercicio 3 - TIR'!$D$7</f>
        <v>15051.7357498524</v>
      </c>
      <c r="AP320" s="17">
        <f ca="1" t="shared" si="1923"/>
        <v>27705.8279844831</v>
      </c>
      <c r="AQ320" s="17">
        <f ca="1" t="shared" si="1924"/>
        <v>38131.5782854696</v>
      </c>
      <c r="AR320" s="17">
        <f ca="1" t="shared" si="1925"/>
        <v>48438.2939394411</v>
      </c>
      <c r="AS320" s="17">
        <f ca="1" t="shared" si="1926"/>
        <v>61610.9891016598</v>
      </c>
      <c r="AT320" s="17">
        <f ca="1" t="shared" si="1927"/>
        <v>72083.5261044378</v>
      </c>
      <c r="AU320" s="17">
        <f ca="1">AP320*'Ejercicio 3 - TIR'!$D$5</f>
        <v>13852.9139922416</v>
      </c>
      <c r="AV320" s="17">
        <f ca="1">AQ320*'Ejercicio 3 - TIR'!$D$5</f>
        <v>19065.7891427348</v>
      </c>
      <c r="AW320" s="17">
        <f ca="1">AR320*'Ejercicio 3 - TIR'!$D$5</f>
        <v>24219.1469697205</v>
      </c>
      <c r="AX320" s="17">
        <f ca="1">AS320*'Ejercicio 3 - TIR'!$D$5</f>
        <v>30805.4945508299</v>
      </c>
      <c r="AY320" s="17">
        <f ca="1">AT320*'Ejercicio 3 - TIR'!$D$5</f>
        <v>36041.7630522189</v>
      </c>
      <c r="AZ320" s="17">
        <f ca="1" t="shared" ref="AZ320:BD320" si="2370">AJ320-AU320-AE320</f>
        <v>23880.4129994917</v>
      </c>
      <c r="BA320" s="17">
        <f ca="1" t="shared" si="2370"/>
        <v>28294.3433160409</v>
      </c>
      <c r="BB320" s="17">
        <f ca="1" t="shared" si="2370"/>
        <v>32301.6570542235</v>
      </c>
      <c r="BC320" s="17">
        <f ca="1" t="shared" si="2370"/>
        <v>37594.6110792358</v>
      </c>
      <c r="BD320" s="17">
        <f ca="1" t="shared" si="2370"/>
        <v>41085.6173119518</v>
      </c>
      <c r="BE320" s="17">
        <f ca="1" t="shared" ref="BE320:BI320" si="2371">AZ320/Z320</f>
        <v>21023.9986323392</v>
      </c>
      <c r="BF320" s="17">
        <f ca="1" t="shared" si="2371"/>
        <v>21492.2987073743</v>
      </c>
      <c r="BG320" s="17">
        <f ca="1" t="shared" si="2371"/>
        <v>20501.4159017387</v>
      </c>
      <c r="BH320" s="17">
        <f ca="1" t="shared" si="2371"/>
        <v>20125.7205813</v>
      </c>
      <c r="BI320" s="17">
        <f ca="1" t="shared" si="2371"/>
        <v>18158.9713783507</v>
      </c>
      <c r="BJ320" s="17">
        <f ca="1" t="shared" si="1930"/>
        <v>83668.6532536467</v>
      </c>
      <c r="BK320" s="17">
        <f ca="1" t="shared" si="1931"/>
        <v>34055.335074559</v>
      </c>
      <c r="BL320" s="17">
        <f ca="1" t="shared" si="1932"/>
        <v>117723.988328206</v>
      </c>
      <c r="BM320" s="17">
        <f ca="1">BK320*'Ejercicio 3 - TIR'!$D$5</f>
        <v>17027.6675372795</v>
      </c>
      <c r="BN320" s="17">
        <f ca="1" t="shared" si="1933"/>
        <v>100696.320790926</v>
      </c>
      <c r="BO320" s="17">
        <f ca="1" t="shared" si="1934"/>
        <v>44505.6379039904</v>
      </c>
      <c r="BP320" s="17">
        <f ca="1" t="shared" si="1935"/>
        <v>-112238.448778326</v>
      </c>
      <c r="BQ320" s="17">
        <f ca="1" t="shared" ref="BQ320:BT320" si="2372">BE320</f>
        <v>21023.9986323392</v>
      </c>
      <c r="BR320" s="17">
        <f ca="1" t="shared" si="2372"/>
        <v>21492.2987073743</v>
      </c>
      <c r="BS320" s="17">
        <f ca="1" t="shared" si="2372"/>
        <v>20501.4159017387</v>
      </c>
      <c r="BT320" s="17">
        <f ca="1" t="shared" si="2372"/>
        <v>20125.7205813</v>
      </c>
      <c r="BU320" s="17">
        <f ca="1" t="shared" si="1937"/>
        <v>62664.6092823411</v>
      </c>
      <c r="BV320" s="19">
        <f ca="1" t="shared" si="1938"/>
        <v>7.82071134637237</v>
      </c>
    </row>
    <row r="321" ht="15" customHeight="1" spans="1:74">
      <c r="A321" s="15">
        <v>320</v>
      </c>
      <c r="B321" s="16">
        <f ca="1" t="shared" ref="B321:F321" si="2373">RAND()</f>
        <v>0.252390135875532</v>
      </c>
      <c r="C321" s="17">
        <f ca="1">IF(B321&lt;=('Ejercicio 3 - TIR'!$D$13-'Ejercicio 3 - TIR'!$C$13)/('Ejercicio 3 - TIR'!$E$13-'Ejercicio 3 - TIR'!$C$13),'Ejercicio 3 - TIR'!$C$13+SQRT(('Ejercicio 3 - TIR'!$E$13-'Ejercicio 3 - TIR'!$C$13)*('Ejercicio 3 - TIR'!$D$13-'Ejercicio 3 - TIR'!$C$13)*B321),'Ejercicio 3 - TIR'!$E$13-SQRT(('Ejercicio 3 - TIR'!$E$13-'Ejercicio 3 - TIR'!$C$13)*('Ejercicio 3 - TIR'!$E$13-'Ejercicio 3 - TIR'!$D$13)*(1-B321)))</f>
        <v>70047.840863314</v>
      </c>
      <c r="D321" s="16">
        <f ca="1" t="shared" si="2373"/>
        <v>0.162349020813446</v>
      </c>
      <c r="E321" s="17">
        <f ca="1">IF(D321&lt;=('Ejercicio 3 - TIR'!$D$14-'Ejercicio 3 - TIR'!$C$14)/('Ejercicio 3 - TIR'!$E$14-'Ejercicio 3 - TIR'!$C$14),'Ejercicio 3 - TIR'!$C$14+SQRT(('Ejercicio 3 - TIR'!$E$14-'Ejercicio 3 - TIR'!$C$14)*('Ejercicio 3 - TIR'!$D$14-'Ejercicio 3 - TIR'!$C$14)*D321),'Ejercicio 3 - TIR'!$E$14-SQRT(('Ejercicio 3 - TIR'!$E$14-'Ejercicio 3 - TIR'!$C$14)*('Ejercicio 3 - TIR'!$E$14-'Ejercicio 3 - TIR'!$D$14)*(1-D321)))</f>
        <v>28489.4378574505</v>
      </c>
      <c r="F321" s="16">
        <f ca="1" t="shared" si="2373"/>
        <v>0.307143340237348</v>
      </c>
      <c r="G321" s="17">
        <f ca="1">IF(F321&lt;=('Ejercicio 3 - TIR'!$D$18-'Ejercicio 3 - TIR'!$C$18)/('Ejercicio 3 - TIR'!$E$18-'Ejercicio 3 - TIR'!$C$18),'Ejercicio 3 - TIR'!$C$18+SQRT(('Ejercicio 3 - TIR'!$E$18-'Ejercicio 3 - TIR'!$C$18)*('Ejercicio 3 - TIR'!$D$18-'Ejercicio 3 - TIR'!$C$18)*F321),'Ejercicio 3 - TIR'!$E$18-SQRT(('Ejercicio 3 - TIR'!$E$18-'Ejercicio 3 - TIR'!$C$18)*('Ejercicio 3 - TIR'!$E$18-'Ejercicio 3 - TIR'!$D$18)*(1-F321)))</f>
        <v>36787.5990626732</v>
      </c>
      <c r="H321" s="16">
        <f ca="1" t="shared" ref="H321:L321" si="2374">RAND()</f>
        <v>0.257258489668148</v>
      </c>
      <c r="I321" s="17">
        <f ca="1">IF(H321&lt;=('Ejercicio 3 - TIR'!$D$18-'Ejercicio 3 - TIR'!$C$18)/('Ejercicio 3 - TIR'!$E$18-'Ejercicio 3 - TIR'!$C$18),'Ejercicio 3 - TIR'!$C$18+SQRT(('Ejercicio 3 - TIR'!$E$18-'Ejercicio 3 - TIR'!$C$18)*('Ejercicio 3 - TIR'!$D$18-'Ejercicio 3 - TIR'!$C$18)*H321),'Ejercicio 3 - TIR'!$E$18-SQRT(('Ejercicio 3 - TIR'!$E$18-'Ejercicio 3 - TIR'!$C$18)*('Ejercicio 3 - TIR'!$E$18-'Ejercicio 3 - TIR'!$D$18)*(1-H321)))</f>
        <v>36211.9862725397</v>
      </c>
      <c r="J321" s="16">
        <f ca="1" t="shared" si="2374"/>
        <v>0.77000500627734</v>
      </c>
      <c r="K321" s="17">
        <f ca="1">IF(J321&lt;=('Ejercicio 3 - TIR'!$D$18-'Ejercicio 3 - TIR'!$C$18)/('Ejercicio 3 - TIR'!$E$18-'Ejercicio 3 - TIR'!$C$18),'Ejercicio 3 - TIR'!$C$18+SQRT(('Ejercicio 3 - TIR'!$E$18-'Ejercicio 3 - TIR'!$C$18)*('Ejercicio 3 - TIR'!$D$18-'Ejercicio 3 - TIR'!$C$18)*J321),'Ejercicio 3 - TIR'!$E$18-SQRT(('Ejercicio 3 - TIR'!$E$18-'Ejercicio 3 - TIR'!$C$18)*('Ejercicio 3 - TIR'!$E$18-'Ejercicio 3 - TIR'!$D$18)*(1-J321)))</f>
        <v>40846.7332701596</v>
      </c>
      <c r="L321" s="16">
        <f ca="1" t="shared" si="2374"/>
        <v>0.16969790789552</v>
      </c>
      <c r="M321" s="17">
        <f ca="1">IF(L321&lt;=('Ejercicio 3 - TIR'!$D$18-'Ejercicio 3 - TIR'!$C$18)/('Ejercicio 3 - TIR'!$E$18-'Ejercicio 3 - TIR'!$C$18),'Ejercicio 3 - TIR'!$C$18+SQRT(('Ejercicio 3 - TIR'!$E$18-'Ejercicio 3 - TIR'!$C$18)*('Ejercicio 3 - TIR'!$D$18-'Ejercicio 3 - TIR'!$C$18)*L321),'Ejercicio 3 - TIR'!$E$18-SQRT(('Ejercicio 3 - TIR'!$E$18-'Ejercicio 3 - TIR'!$C$18)*('Ejercicio 3 - TIR'!$E$18-'Ejercicio 3 - TIR'!$D$18)*(1-L321)))</f>
        <v>35045.2637378365</v>
      </c>
      <c r="N321" s="16">
        <f ca="1" t="shared" ref="N321:R321" si="2375">RAND()</f>
        <v>0.558961329469179</v>
      </c>
      <c r="O321" s="17">
        <f ca="1">IF(N321&lt;=('Ejercicio 3 - TIR'!$D$18-'Ejercicio 3 - TIR'!$C$18)/('Ejercicio 3 - TIR'!$E$18-'Ejercicio 3 - TIR'!$C$18),'Ejercicio 3 - TIR'!$C$18+SQRT(('Ejercicio 3 - TIR'!$E$18-'Ejercicio 3 - TIR'!$C$18)*('Ejercicio 3 - TIR'!$D$18-'Ejercicio 3 - TIR'!$C$18)*N321),'Ejercicio 3 - TIR'!$E$18-SQRT(('Ejercicio 3 - TIR'!$E$18-'Ejercicio 3 - TIR'!$C$18)*('Ejercicio 3 - TIR'!$E$18-'Ejercicio 3 - TIR'!$D$18)*(1-N321)))</f>
        <v>39156.6478265999</v>
      </c>
      <c r="P321" s="16">
        <f ca="1" t="shared" si="2375"/>
        <v>0.528524264752022</v>
      </c>
      <c r="Q321" s="18">
        <f ca="1">IF(P321&lt;=('Ejercicio 3 - TIR'!$D$22-'Ejercicio 3 - TIR'!$C$22)/('Ejercicio 3 - TIR'!$E$22-'Ejercicio 3 - TIR'!$C$22),'Ejercicio 3 - TIR'!$C$22+SQRT(('Ejercicio 3 - TIR'!$E$22-'Ejercicio 3 - TIR'!$C$22)*('Ejercicio 3 - TIR'!$D$22-'Ejercicio 3 - TIR'!$C$22)*P321),'Ejercicio 3 - TIR'!$E$22-SQRT(('Ejercicio 3 - TIR'!$E$22-'Ejercicio 3 - TIR'!$C$22)*('Ejercicio 3 - TIR'!$E$22-'Ejercicio 3 - TIR'!$D$22)*(1-P321)))</f>
        <v>0.150868293502674</v>
      </c>
      <c r="R321" s="16">
        <f ca="1" t="shared" si="2375"/>
        <v>0.775843400741691</v>
      </c>
      <c r="S321" s="18">
        <f ca="1">IF(R321&lt;=('Ejercicio 3 - TIR'!$D$23-'Ejercicio 3 - TIR'!$C$23)/('Ejercicio 3 - TIR'!$E$23-'Ejercicio 3 - TIR'!$C$23),'Ejercicio 3 - TIR'!$C$23+SQRT(('Ejercicio 3 - TIR'!$E$23-'Ejercicio 3 - TIR'!$C$23)*('Ejercicio 3 - TIR'!$D$23-'Ejercicio 3 - TIR'!$C$23)*R321),'Ejercicio 3 - TIR'!$E$23-SQRT(('Ejercicio 3 - TIR'!$E$23-'Ejercicio 3 - TIR'!$C$23)*('Ejercicio 3 - TIR'!$E$23-'Ejercicio 3 - TIR'!$D$23)*(1-R321)))</f>
        <v>0.159913141642732</v>
      </c>
      <c r="T321" s="16">
        <f ca="1" t="shared" ref="T321:X321" si="2376">RAND()</f>
        <v>0.301072983485231</v>
      </c>
      <c r="U321" s="18">
        <f ca="1">IF(T321&lt;=('Ejercicio 3 - TIR'!$D$24-'Ejercicio 3 - TIR'!$C$24)/('Ejercicio 3 - TIR'!$E$24-'Ejercicio 3 - TIR'!$C$24),'Ejercicio 3 - TIR'!$C$24+SQRT(('Ejercicio 3 - TIR'!$E$24-'Ejercicio 3 - TIR'!$C$24)*('Ejercicio 3 - TIR'!$D$24-'Ejercicio 3 - TIR'!$C$24)*T321),'Ejercicio 3 - TIR'!$E$24-SQRT(('Ejercicio 3 - TIR'!$E$24-'Ejercicio 3 - TIR'!$C$24)*('Ejercicio 3 - TIR'!$E$24-'Ejercicio 3 - TIR'!$D$24)*(1-T321)))</f>
        <v>0.175144646852143</v>
      </c>
      <c r="V321" s="16">
        <f ca="1" t="shared" si="2376"/>
        <v>0.383485120055351</v>
      </c>
      <c r="W321" s="18">
        <f ca="1">IF(V321&lt;=('Ejercicio 3 - TIR'!$D$25-'Ejercicio 3 - TIR'!$C$25)/('Ejercicio 3 - TIR'!$E$25-'Ejercicio 3 - TIR'!$C$25),'Ejercicio 3 - TIR'!$C$25+SQRT(('Ejercicio 3 - TIR'!$E$25-'Ejercicio 3 - TIR'!$C$25)*('Ejercicio 3 - TIR'!$D$25-'Ejercicio 3 - TIR'!$C$25)*V321),'Ejercicio 3 - TIR'!$E$25-SQRT(('Ejercicio 3 - TIR'!$E$25-'Ejercicio 3 - TIR'!$C$25)*('Ejercicio 3 - TIR'!$E$25-'Ejercicio 3 - TIR'!$D$25)*(1-V321)))</f>
        <v>0.203547851720224</v>
      </c>
      <c r="X321" s="16">
        <f ca="1" t="shared" si="2376"/>
        <v>0.223298240570666</v>
      </c>
      <c r="Y321" s="18">
        <f ca="1">IF(X321&lt;=('Ejercicio 3 - TIR'!$D$26-'Ejercicio 3 - TIR'!$C$26)/('Ejercicio 3 - TIR'!$E$26-'Ejercicio 3 - TIR'!$C$26),'Ejercicio 3 - TIR'!$C$26+SQRT(('Ejercicio 3 - TIR'!$E$26-'Ejercicio 3 - TIR'!$C$26)*('Ejercicio 3 - TIR'!$D$26-'Ejercicio 3 - TIR'!$C$26)*X321),'Ejercicio 3 - TIR'!$E$26-SQRT(('Ejercicio 3 - TIR'!$E$26-'Ejercicio 3 - TIR'!$C$26)*('Ejercicio 3 - TIR'!$E$26-'Ejercicio 3 - TIR'!$D$26)*(1-X321)))</f>
        <v>0.214554128971332</v>
      </c>
      <c r="Z321" s="16">
        <f ca="1" t="shared" si="1908"/>
        <v>1.15086829350267</v>
      </c>
      <c r="AA321" s="16">
        <f ca="1" t="shared" si="1909"/>
        <v>1.3349072579337</v>
      </c>
      <c r="AB321" s="16">
        <f ca="1" t="shared" si="1910"/>
        <v>1.56870911820486</v>
      </c>
      <c r="AC321" s="16">
        <f ca="1" t="shared" si="1911"/>
        <v>1.88801648918938</v>
      </c>
      <c r="AD321" s="16">
        <f ca="1" t="shared" si="1912"/>
        <v>2.29309822251092</v>
      </c>
      <c r="AE321" s="15">
        <f ca="1" t="shared" si="1913"/>
        <v>4298.15287240402</v>
      </c>
      <c r="AF321" s="15">
        <f ca="1" t="shared" si="1914"/>
        <v>4985.48400149088</v>
      </c>
      <c r="AG321" s="15">
        <f ca="1" t="shared" si="1915"/>
        <v>5858.66483631901</v>
      </c>
      <c r="AH321" s="15">
        <f ca="1" t="shared" si="1916"/>
        <v>7051.18347770056</v>
      </c>
      <c r="AI321" s="15">
        <f ca="1" t="shared" si="1917"/>
        <v>8564.04400697565</v>
      </c>
      <c r="AJ321" s="17">
        <f ca="1" t="shared" si="1918"/>
        <v>42337.6813553193</v>
      </c>
      <c r="AK321" s="17">
        <f ca="1" t="shared" si="1919"/>
        <v>48339.6432994087</v>
      </c>
      <c r="AL321" s="17">
        <f ca="1" t="shared" si="1920"/>
        <v>64076.6429297809</v>
      </c>
      <c r="AM321" s="17">
        <f ca="1" t="shared" si="1921"/>
        <v>66166.035805026</v>
      </c>
      <c r="AN321" s="17">
        <f ca="1" t="shared" si="1922"/>
        <v>89790.0395306624</v>
      </c>
      <c r="AO321" s="17">
        <f ca="1">C321/'Ejercicio 3 - TIR'!$D$7</f>
        <v>14009.5681726628</v>
      </c>
      <c r="AP321" s="17">
        <f ca="1" t="shared" si="1923"/>
        <v>28328.1131826565</v>
      </c>
      <c r="AQ321" s="17">
        <f ca="1" t="shared" si="1924"/>
        <v>34330.0751267459</v>
      </c>
      <c r="AR321" s="17">
        <f ca="1" t="shared" si="1925"/>
        <v>50067.0747571181</v>
      </c>
      <c r="AS321" s="17">
        <f ca="1" t="shared" si="1926"/>
        <v>52156.4676323632</v>
      </c>
      <c r="AT321" s="17">
        <f ca="1" t="shared" si="1927"/>
        <v>75780.4713579995</v>
      </c>
      <c r="AU321" s="17">
        <f ca="1">AP321*'Ejercicio 3 - TIR'!$D$5</f>
        <v>14164.0565913282</v>
      </c>
      <c r="AV321" s="17">
        <f ca="1">AQ321*'Ejercicio 3 - TIR'!$D$5</f>
        <v>17165.0375633729</v>
      </c>
      <c r="AW321" s="17">
        <f ca="1">AR321*'Ejercicio 3 - TIR'!$D$5</f>
        <v>25033.5373785591</v>
      </c>
      <c r="AX321" s="17">
        <f ca="1">AS321*'Ejercicio 3 - TIR'!$D$5</f>
        <v>26078.2338161816</v>
      </c>
      <c r="AY321" s="17">
        <f ca="1">AT321*'Ejercicio 3 - TIR'!$D$5</f>
        <v>37890.2356789998</v>
      </c>
      <c r="AZ321" s="17">
        <f ca="1" t="shared" ref="AZ321:BD321" si="2377">AJ321-AU321-AE321</f>
        <v>23875.471891587</v>
      </c>
      <c r="BA321" s="17">
        <f ca="1" t="shared" si="2377"/>
        <v>26189.1217345448</v>
      </c>
      <c r="BB321" s="17">
        <f ca="1" t="shared" si="2377"/>
        <v>33184.4407149029</v>
      </c>
      <c r="BC321" s="17">
        <f ca="1" t="shared" si="2377"/>
        <v>33036.6185111438</v>
      </c>
      <c r="BD321" s="17">
        <f ca="1" t="shared" si="2377"/>
        <v>43335.7598446869</v>
      </c>
      <c r="BE321" s="17">
        <f ca="1" t="shared" ref="BE321:BI321" si="2378">AZ321/Z321</f>
        <v>20745.6161807377</v>
      </c>
      <c r="BF321" s="17">
        <f ca="1" t="shared" si="2378"/>
        <v>19618.6825555829</v>
      </c>
      <c r="BG321" s="17">
        <f ca="1" t="shared" si="2378"/>
        <v>21153.9796191644</v>
      </c>
      <c r="BH321" s="17">
        <f ca="1" t="shared" si="2378"/>
        <v>17498.0561347365</v>
      </c>
      <c r="BI321" s="17">
        <f ca="1" t="shared" si="2378"/>
        <v>18898.3443531846</v>
      </c>
      <c r="BJ321" s="17">
        <f ca="1" t="shared" si="1930"/>
        <v>65329.079311255</v>
      </c>
      <c r="BK321" s="17">
        <f ca="1" t="shared" si="1931"/>
        <v>32125.3158748786</v>
      </c>
      <c r="BL321" s="17">
        <f ca="1" t="shared" si="1932"/>
        <v>97454.3951861336</v>
      </c>
      <c r="BM321" s="17">
        <f ca="1">BK321*'Ejercicio 3 - TIR'!$D$5</f>
        <v>16062.6579374393</v>
      </c>
      <c r="BN321" s="17">
        <f ca="1" t="shared" si="1933"/>
        <v>81391.7372486943</v>
      </c>
      <c r="BO321" s="17">
        <f ca="1" t="shared" si="1934"/>
        <v>35494.2219437819</v>
      </c>
      <c r="BP321" s="17">
        <f ca="1" t="shared" si="1935"/>
        <v>-98537.2787207645</v>
      </c>
      <c r="BQ321" s="17">
        <f ca="1" t="shared" ref="BQ321:BT321" si="2379">BE321</f>
        <v>20745.6161807377</v>
      </c>
      <c r="BR321" s="17">
        <f ca="1" t="shared" si="2379"/>
        <v>19618.6825555829</v>
      </c>
      <c r="BS321" s="17">
        <f ca="1" t="shared" si="2379"/>
        <v>21153.9796191644</v>
      </c>
      <c r="BT321" s="17">
        <f ca="1" t="shared" si="2379"/>
        <v>17498.0561347365</v>
      </c>
      <c r="BU321" s="17">
        <f ca="1" t="shared" si="1937"/>
        <v>54392.5662969665</v>
      </c>
      <c r="BV321" s="19">
        <f ca="1" t="shared" si="1938"/>
        <v>9.36604631634583</v>
      </c>
    </row>
    <row r="322" ht="15" customHeight="1" spans="1:74">
      <c r="A322" s="15">
        <v>321</v>
      </c>
      <c r="B322" s="16">
        <f ca="1" t="shared" ref="B322:F322" si="2380">RAND()</f>
        <v>0.844109255124084</v>
      </c>
      <c r="C322" s="17">
        <f ca="1">IF(B322&lt;=('Ejercicio 3 - TIR'!$D$13-'Ejercicio 3 - TIR'!$C$13)/('Ejercicio 3 - TIR'!$E$13-'Ejercicio 3 - TIR'!$C$13),'Ejercicio 3 - TIR'!$C$13+SQRT(('Ejercicio 3 - TIR'!$E$13-'Ejercicio 3 - TIR'!$C$13)*('Ejercicio 3 - TIR'!$D$13-'Ejercicio 3 - TIR'!$C$13)*B322),'Ejercicio 3 - TIR'!$E$13-SQRT(('Ejercicio 3 - TIR'!$E$13-'Ejercicio 3 - TIR'!$C$13)*('Ejercicio 3 - TIR'!$E$13-'Ejercicio 3 - TIR'!$D$13)*(1-B322)))</f>
        <v>86322.6868921159</v>
      </c>
      <c r="D322" s="16">
        <f ca="1" t="shared" si="2380"/>
        <v>0.391670122667857</v>
      </c>
      <c r="E322" s="17">
        <f ca="1">IF(D322&lt;=('Ejercicio 3 - TIR'!$D$14-'Ejercicio 3 - TIR'!$C$14)/('Ejercicio 3 - TIR'!$E$14-'Ejercicio 3 - TIR'!$C$14),'Ejercicio 3 - TIR'!$C$14+SQRT(('Ejercicio 3 - TIR'!$E$14-'Ejercicio 3 - TIR'!$C$14)*('Ejercicio 3 - TIR'!$D$14-'Ejercicio 3 - TIR'!$C$14)*D322),'Ejercicio 3 - TIR'!$E$14-SQRT(('Ejercicio 3 - TIR'!$E$14-'Ejercicio 3 - TIR'!$C$14)*('Ejercicio 3 - TIR'!$E$14-'Ejercicio 3 - TIR'!$D$14)*(1-D322)))</f>
        <v>30447.5405470726</v>
      </c>
      <c r="F322" s="16">
        <f ca="1" t="shared" si="2380"/>
        <v>0.37820191862802</v>
      </c>
      <c r="G322" s="17">
        <f ca="1">IF(F322&lt;=('Ejercicio 3 - TIR'!$D$18-'Ejercicio 3 - TIR'!$C$18)/('Ejercicio 3 - TIR'!$E$18-'Ejercicio 3 - TIR'!$C$18),'Ejercicio 3 - TIR'!$C$18+SQRT(('Ejercicio 3 - TIR'!$E$18-'Ejercicio 3 - TIR'!$C$18)*('Ejercicio 3 - TIR'!$D$18-'Ejercicio 3 - TIR'!$C$18)*F322),'Ejercicio 3 - TIR'!$E$18-SQRT(('Ejercicio 3 - TIR'!$E$18-'Ejercicio 3 - TIR'!$C$18)*('Ejercicio 3 - TIR'!$E$18-'Ejercicio 3 - TIR'!$D$18)*(1-F322)))</f>
        <v>37531.9511279749</v>
      </c>
      <c r="H322" s="16">
        <f ca="1" t="shared" ref="H322:L322" si="2381">RAND()</f>
        <v>0.150261437814913</v>
      </c>
      <c r="I322" s="17">
        <f ca="1">IF(H322&lt;=('Ejercicio 3 - TIR'!$D$18-'Ejercicio 3 - TIR'!$C$18)/('Ejercicio 3 - TIR'!$E$18-'Ejercicio 3 - TIR'!$C$18),'Ejercicio 3 - TIR'!$C$18+SQRT(('Ejercicio 3 - TIR'!$E$18-'Ejercicio 3 - TIR'!$C$18)*('Ejercicio 3 - TIR'!$D$18-'Ejercicio 3 - TIR'!$C$18)*H322),'Ejercicio 3 - TIR'!$E$18-SQRT(('Ejercicio 3 - TIR'!$E$18-'Ejercicio 3 - TIR'!$C$18)*('Ejercicio 3 - TIR'!$E$18-'Ejercicio 3 - TIR'!$D$18)*(1-H322)))</f>
        <v>34747.5483854551</v>
      </c>
      <c r="J322" s="16">
        <f ca="1" t="shared" si="2381"/>
        <v>0.565250814490546</v>
      </c>
      <c r="K322" s="17">
        <f ca="1">IF(J322&lt;=('Ejercicio 3 - TIR'!$D$18-'Ejercicio 3 - TIR'!$C$18)/('Ejercicio 3 - TIR'!$E$18-'Ejercicio 3 - TIR'!$C$18),'Ejercicio 3 - TIR'!$C$18+SQRT(('Ejercicio 3 - TIR'!$E$18-'Ejercicio 3 - TIR'!$C$18)*('Ejercicio 3 - TIR'!$D$18-'Ejercicio 3 - TIR'!$C$18)*J322),'Ejercicio 3 - TIR'!$E$18-SQRT(('Ejercicio 3 - TIR'!$E$18-'Ejercicio 3 - TIR'!$C$18)*('Ejercicio 3 - TIR'!$E$18-'Ejercicio 3 - TIR'!$D$18)*(1-J322)))</f>
        <v>39208.0194490228</v>
      </c>
      <c r="L322" s="16">
        <f ca="1" t="shared" si="2381"/>
        <v>0.324575060413857</v>
      </c>
      <c r="M322" s="17">
        <f ca="1">IF(L322&lt;=('Ejercicio 3 - TIR'!$D$18-'Ejercicio 3 - TIR'!$C$18)/('Ejercicio 3 - TIR'!$E$18-'Ejercicio 3 - TIR'!$C$18),'Ejercicio 3 - TIR'!$C$18+SQRT(('Ejercicio 3 - TIR'!$E$18-'Ejercicio 3 - TIR'!$C$18)*('Ejercicio 3 - TIR'!$D$18-'Ejercicio 3 - TIR'!$C$18)*L322),'Ejercicio 3 - TIR'!$E$18-SQRT(('Ejercicio 3 - TIR'!$E$18-'Ejercicio 3 - TIR'!$C$18)*('Ejercicio 3 - TIR'!$E$18-'Ejercicio 3 - TIR'!$D$18)*(1-L322)))</f>
        <v>36977.5539454796</v>
      </c>
      <c r="N322" s="16">
        <f ca="1" t="shared" ref="N322:R322" si="2382">RAND()</f>
        <v>0.483303082885024</v>
      </c>
      <c r="O322" s="17">
        <f ca="1">IF(N322&lt;=('Ejercicio 3 - TIR'!$D$18-'Ejercicio 3 - TIR'!$C$18)/('Ejercicio 3 - TIR'!$E$18-'Ejercicio 3 - TIR'!$C$18),'Ejercicio 3 - TIR'!$C$18+SQRT(('Ejercicio 3 - TIR'!$E$18-'Ejercicio 3 - TIR'!$C$18)*('Ejercicio 3 - TIR'!$D$18-'Ejercicio 3 - TIR'!$C$18)*N322),'Ejercicio 3 - TIR'!$E$18-SQRT(('Ejercicio 3 - TIR'!$E$18-'Ejercicio 3 - TIR'!$C$18)*('Ejercicio 3 - TIR'!$E$18-'Ejercicio 3 - TIR'!$D$18)*(1-N322)))</f>
        <v>38514.4267236704</v>
      </c>
      <c r="P322" s="16">
        <f ca="1" t="shared" si="2382"/>
        <v>0.622236404190394</v>
      </c>
      <c r="Q322" s="18">
        <f ca="1">IF(P322&lt;=('Ejercicio 3 - TIR'!$D$22-'Ejercicio 3 - TIR'!$C$22)/('Ejercicio 3 - TIR'!$E$22-'Ejercicio 3 - TIR'!$C$22),'Ejercicio 3 - TIR'!$C$22+SQRT(('Ejercicio 3 - TIR'!$E$22-'Ejercicio 3 - TIR'!$C$22)*('Ejercicio 3 - TIR'!$D$22-'Ejercicio 3 - TIR'!$C$22)*P322),'Ejercicio 3 - TIR'!$E$22-SQRT(('Ejercicio 3 - TIR'!$E$22-'Ejercicio 3 - TIR'!$C$22)*('Ejercicio 3 - TIR'!$E$22-'Ejercicio 3 - TIR'!$D$22)*(1-P322)))</f>
        <v>0.153923679852071</v>
      </c>
      <c r="R322" s="16">
        <f ca="1" t="shared" si="2382"/>
        <v>0.735511269345157</v>
      </c>
      <c r="S322" s="18">
        <f ca="1">IF(R322&lt;=('Ejercicio 3 - TIR'!$D$23-'Ejercicio 3 - TIR'!$C$23)/('Ejercicio 3 - TIR'!$E$23-'Ejercicio 3 - TIR'!$C$23),'Ejercicio 3 - TIR'!$C$23+SQRT(('Ejercicio 3 - TIR'!$E$23-'Ejercicio 3 - TIR'!$C$23)*('Ejercicio 3 - TIR'!$D$23-'Ejercicio 3 - TIR'!$C$23)*R322),'Ejercicio 3 - TIR'!$E$23-SQRT(('Ejercicio 3 - TIR'!$E$23-'Ejercicio 3 - TIR'!$C$23)*('Ejercicio 3 - TIR'!$E$23-'Ejercicio 3 - TIR'!$D$23)*(1-R322)))</f>
        <v>0.158180748977595</v>
      </c>
      <c r="T322" s="16">
        <f ca="1" t="shared" ref="T322:X322" si="2383">RAND()</f>
        <v>0.7257865944277</v>
      </c>
      <c r="U322" s="18">
        <f ca="1">IF(T322&lt;=('Ejercicio 3 - TIR'!$D$24-'Ejercicio 3 - TIR'!$C$24)/('Ejercicio 3 - TIR'!$E$24-'Ejercicio 3 - TIR'!$C$24),'Ejercicio 3 - TIR'!$C$24+SQRT(('Ejercicio 3 - TIR'!$E$24-'Ejercicio 3 - TIR'!$C$24)*('Ejercicio 3 - TIR'!$D$24-'Ejercicio 3 - TIR'!$C$24)*T322),'Ejercicio 3 - TIR'!$E$24-SQRT(('Ejercicio 3 - TIR'!$E$24-'Ejercicio 3 - TIR'!$C$24)*('Ejercicio 3 - TIR'!$E$24-'Ejercicio 3 - TIR'!$D$24)*(1-T322)))</f>
        <v>0.192290840222005</v>
      </c>
      <c r="V322" s="16">
        <f ca="1" t="shared" si="2383"/>
        <v>0.914190515067013</v>
      </c>
      <c r="W322" s="18">
        <f ca="1">IF(V322&lt;=('Ejercicio 3 - TIR'!$D$25-'Ejercicio 3 - TIR'!$C$25)/('Ejercicio 3 - TIR'!$E$25-'Ejercicio 3 - TIR'!$C$25),'Ejercicio 3 - TIR'!$C$25+SQRT(('Ejercicio 3 - TIR'!$E$25-'Ejercicio 3 - TIR'!$C$25)*('Ejercicio 3 - TIR'!$D$25-'Ejercicio 3 - TIR'!$C$25)*V322),'Ejercicio 3 - TIR'!$E$25-SQRT(('Ejercicio 3 - TIR'!$E$25-'Ejercicio 3 - TIR'!$C$25)*('Ejercicio 3 - TIR'!$E$25-'Ejercicio 3 - TIR'!$D$25)*(1-V322)))</f>
        <v>0.23266987601702</v>
      </c>
      <c r="X322" s="16">
        <f ca="1" t="shared" si="2383"/>
        <v>0.739269404762859</v>
      </c>
      <c r="Y322" s="18">
        <f ca="1">IF(X322&lt;=('Ejercicio 3 - TIR'!$D$26-'Ejercicio 3 - TIR'!$C$26)/('Ejercicio 3 - TIR'!$E$26-'Ejercicio 3 - TIR'!$C$26),'Ejercicio 3 - TIR'!$C$26+SQRT(('Ejercicio 3 - TIR'!$E$26-'Ejercicio 3 - TIR'!$C$26)*('Ejercicio 3 - TIR'!$D$26-'Ejercicio 3 - TIR'!$C$26)*X322),'Ejercicio 3 - TIR'!$E$26-SQRT(('Ejercicio 3 - TIR'!$E$26-'Ejercicio 3 - TIR'!$C$26)*('Ejercicio 3 - TIR'!$E$26-'Ejercicio 3 - TIR'!$D$26)*(1-X322)))</f>
        <v>0.242477403950678</v>
      </c>
      <c r="Z322" s="16">
        <f ca="1" t="shared" ref="Z322:Z385" si="2384">(1+Q322)</f>
        <v>1.15392367985207</v>
      </c>
      <c r="AA322" s="16">
        <f ca="1" t="shared" ref="AA322:AA385" si="2385">Z322*(1+S322)</f>
        <v>1.33645219179405</v>
      </c>
      <c r="AB322" s="16">
        <f ca="1" t="shared" ref="AB322:AB385" si="2386">AA322*(1+U322)</f>
        <v>1.59343970667067</v>
      </c>
      <c r="AC322" s="16">
        <f ca="1" t="shared" ref="AC322:AC385" si="2387">AB322*(1+W322)</f>
        <v>1.96418512566234</v>
      </c>
      <c r="AD322" s="16">
        <f ca="1" t="shared" ref="AD322:AD385" si="2388">AC322*(1+Y322)</f>
        <v>2.44045563581148</v>
      </c>
      <c r="AE322" s="15">
        <f ca="1" t="shared" ref="AE322:AE385" si="2389">E322*Q322</f>
        <v>4686.59748345056</v>
      </c>
      <c r="AF322" s="15">
        <f ca="1" t="shared" ref="AF322:AF385" si="2390">AE322*(1+S322)</f>
        <v>5427.92698353928</v>
      </c>
      <c r="AG322" s="15">
        <f ca="1" t="shared" ref="AG322:AG385" si="2391">AF322*(1+U322)</f>
        <v>6471.66762386774</v>
      </c>
      <c r="AH322" s="15">
        <f ca="1" t="shared" ref="AH322:AH385" si="2392">AG322*(1+W322)</f>
        <v>7977.42972753641</v>
      </c>
      <c r="AI322" s="15">
        <f ca="1" t="shared" ref="AI322:AI385" si="2393">AH322*(1+Y322)</f>
        <v>9911.77617806841</v>
      </c>
      <c r="AJ322" s="17">
        <f ca="1" t="shared" ref="AJ322:AJ385" si="2394">G322*Z322</f>
        <v>43309.0071576209</v>
      </c>
      <c r="AK322" s="17">
        <f ca="1" t="shared" ref="AK322:AK385" si="2395">I322*AA322</f>
        <v>46438.4371992114</v>
      </c>
      <c r="AL322" s="17">
        <f ca="1" t="shared" ref="AL322:AL385" si="2396">K322*AB322</f>
        <v>62475.6150099889</v>
      </c>
      <c r="AM322" s="17">
        <f ca="1" t="shared" ref="AM322:AM385" si="2397">M322*AC322</f>
        <v>72630.7614430878</v>
      </c>
      <c r="AN322" s="17">
        <f ca="1" t="shared" ref="AN322:AN385" si="2398">O322*AD322</f>
        <v>93992.7497578297</v>
      </c>
      <c r="AO322" s="17">
        <f ca="1">C322/'Ejercicio 3 - TIR'!$D$7</f>
        <v>17264.5373784232</v>
      </c>
      <c r="AP322" s="17">
        <f ca="1" t="shared" ref="AP322:AP385" si="2399">AJ322-AO322</f>
        <v>26044.4697791978</v>
      </c>
      <c r="AQ322" s="17">
        <f ca="1" t="shared" ref="AQ322:AQ385" si="2400">AK322-AO322</f>
        <v>29173.8998207882</v>
      </c>
      <c r="AR322" s="17">
        <f ca="1" t="shared" ref="AR322:AR385" si="2401">AL322-AO322</f>
        <v>45211.0776315658</v>
      </c>
      <c r="AS322" s="17">
        <f ca="1" t="shared" ref="AS322:AS385" si="2402">AM322-AO322</f>
        <v>55366.2240646646</v>
      </c>
      <c r="AT322" s="17">
        <f ca="1" t="shared" ref="AT322:AT385" si="2403">AN322-AO322</f>
        <v>76728.2123794065</v>
      </c>
      <c r="AU322" s="17">
        <f ca="1">AP322*'Ejercicio 3 - TIR'!$D$5</f>
        <v>13022.2348895989</v>
      </c>
      <c r="AV322" s="17">
        <f ca="1">AQ322*'Ejercicio 3 - TIR'!$D$5</f>
        <v>14586.9499103941</v>
      </c>
      <c r="AW322" s="17">
        <f ca="1">AR322*'Ejercicio 3 - TIR'!$D$5</f>
        <v>22605.5388157829</v>
      </c>
      <c r="AX322" s="17">
        <f ca="1">AS322*'Ejercicio 3 - TIR'!$D$5</f>
        <v>27683.1120323323</v>
      </c>
      <c r="AY322" s="17">
        <f ca="1">AT322*'Ejercicio 3 - TIR'!$D$5</f>
        <v>38364.1061897033</v>
      </c>
      <c r="AZ322" s="17">
        <f ca="1" t="shared" ref="AZ322:BD322" si="2404">AJ322-AU322-AE322</f>
        <v>25600.1747845715</v>
      </c>
      <c r="BA322" s="17">
        <f ca="1" t="shared" si="2404"/>
        <v>26423.560305278</v>
      </c>
      <c r="BB322" s="17">
        <f ca="1" t="shared" si="2404"/>
        <v>33398.4085703383</v>
      </c>
      <c r="BC322" s="17">
        <f ca="1" t="shared" si="2404"/>
        <v>36970.2196832191</v>
      </c>
      <c r="BD322" s="17">
        <f ca="1" t="shared" si="2404"/>
        <v>45716.867390058</v>
      </c>
      <c r="BE322" s="17">
        <f ca="1" t="shared" ref="BE322:BI322" si="2405">AZ322/Z322</f>
        <v>22185.3275321062</v>
      </c>
      <c r="BF322" s="17">
        <f ca="1" t="shared" si="2405"/>
        <v>19771.4220288022</v>
      </c>
      <c r="BG322" s="17">
        <f ca="1" t="shared" si="2405"/>
        <v>20959.9449734567</v>
      </c>
      <c r="BH322" s="17">
        <f ca="1" t="shared" si="2405"/>
        <v>18822.1666075149</v>
      </c>
      <c r="BI322" s="17">
        <f ca="1" t="shared" si="2405"/>
        <v>18732.9229506181</v>
      </c>
      <c r="BJ322" s="17">
        <f ca="1" t="shared" ref="BJ322:BJ385" si="2406">E322*AD322</f>
        <v>74305.8719247018</v>
      </c>
      <c r="BK322" s="17">
        <f ca="1" t="shared" ref="BK322:BK385" si="2407">0.2*C322*AD322</f>
        <v>42133.3375448507</v>
      </c>
      <c r="BL322" s="17">
        <f ca="1" t="shared" ref="BL322:BL385" si="2408">BJ322+BK322</f>
        <v>116439.209469553</v>
      </c>
      <c r="BM322" s="17">
        <f ca="1">BK322*'Ejercicio 3 - TIR'!$D$5</f>
        <v>21066.6687724254</v>
      </c>
      <c r="BN322" s="17">
        <f ca="1" t="shared" ref="BN322:BN385" si="2409">BL322-BM322</f>
        <v>95372.5406971272</v>
      </c>
      <c r="BO322" s="17">
        <f ca="1" t="shared" ref="BO322:BO385" si="2410">BN322/AD322</f>
        <v>39079.8092362842</v>
      </c>
      <c r="BP322" s="17">
        <f ca="1" t="shared" ref="BP322:BP385" si="2411">-(C322+E322)</f>
        <v>-116770.227439189</v>
      </c>
      <c r="BQ322" s="17">
        <f ca="1" t="shared" ref="BQ322:BT322" si="2412">BE322</f>
        <v>22185.3275321062</v>
      </c>
      <c r="BR322" s="17">
        <f ca="1" t="shared" si="2412"/>
        <v>19771.4220288022</v>
      </c>
      <c r="BS322" s="17">
        <f ca="1" t="shared" si="2412"/>
        <v>20959.9449734567</v>
      </c>
      <c r="BT322" s="17">
        <f ca="1" t="shared" si="2412"/>
        <v>18822.1666075149</v>
      </c>
      <c r="BU322" s="17">
        <f ca="1" t="shared" ref="BU322:BU385" si="2413">BI322+BO322</f>
        <v>57812.7321869023</v>
      </c>
      <c r="BV322" s="19">
        <f ca="1" t="shared" ref="BV322:BV385" si="2414">IFERROR(IRR(BP322:BU322,0.1),NA())*100</f>
        <v>5.31249679811174</v>
      </c>
    </row>
    <row r="323" ht="15" customHeight="1" spans="1:74">
      <c r="A323" s="15">
        <v>322</v>
      </c>
      <c r="B323" s="16">
        <f ca="1" t="shared" ref="B323:F323" si="2415">RAND()</f>
        <v>0.882118308414937</v>
      </c>
      <c r="C323" s="17">
        <f ca="1">IF(B323&lt;=('Ejercicio 3 - TIR'!$D$13-'Ejercicio 3 - TIR'!$C$13)/('Ejercicio 3 - TIR'!$E$13-'Ejercicio 3 - TIR'!$C$13),'Ejercicio 3 - TIR'!$C$13+SQRT(('Ejercicio 3 - TIR'!$E$13-'Ejercicio 3 - TIR'!$C$13)*('Ejercicio 3 - TIR'!$D$13-'Ejercicio 3 - TIR'!$C$13)*B323),'Ejercicio 3 - TIR'!$E$13-SQRT(('Ejercicio 3 - TIR'!$E$13-'Ejercicio 3 - TIR'!$C$13)*('Ejercicio 3 - TIR'!$E$13-'Ejercicio 3 - TIR'!$D$13)*(1-B323)))</f>
        <v>88106.3870122626</v>
      </c>
      <c r="D323" s="16">
        <f ca="1" t="shared" si="2415"/>
        <v>0.0327488478390277</v>
      </c>
      <c r="E323" s="17">
        <f ca="1">IF(D323&lt;=('Ejercicio 3 - TIR'!$D$14-'Ejercicio 3 - TIR'!$C$14)/('Ejercicio 3 - TIR'!$E$14-'Ejercicio 3 - TIR'!$C$14),'Ejercicio 3 - TIR'!$C$14+SQRT(('Ejercicio 3 - TIR'!$E$14-'Ejercicio 3 - TIR'!$C$14)*('Ejercicio 3 - TIR'!$D$14-'Ejercicio 3 - TIR'!$C$14)*D323),'Ejercicio 3 - TIR'!$E$14-SQRT(('Ejercicio 3 - TIR'!$E$14-'Ejercicio 3 - TIR'!$C$14)*('Ejercicio 3 - TIR'!$E$14-'Ejercicio 3 - TIR'!$D$14)*(1-D323)))</f>
        <v>26567.2152334402</v>
      </c>
      <c r="F323" s="16">
        <f ca="1" t="shared" si="2415"/>
        <v>0.506403392485702</v>
      </c>
      <c r="G323" s="17">
        <f ca="1">IF(F323&lt;=('Ejercicio 3 - TIR'!$D$18-'Ejercicio 3 - TIR'!$C$18)/('Ejercicio 3 - TIR'!$E$18-'Ejercicio 3 - TIR'!$C$18),'Ejercicio 3 - TIR'!$C$18+SQRT(('Ejercicio 3 - TIR'!$E$18-'Ejercicio 3 - TIR'!$C$18)*('Ejercicio 3 - TIR'!$D$18-'Ejercicio 3 - TIR'!$C$18)*F323),'Ejercicio 3 - TIR'!$E$18-SQRT(('Ejercicio 3 - TIR'!$E$18-'Ejercicio 3 - TIR'!$C$18)*('Ejercicio 3 - TIR'!$E$18-'Ejercicio 3 - TIR'!$D$18)*(1-F323)))</f>
        <v>38715.5326212949</v>
      </c>
      <c r="H323" s="16">
        <f ca="1" t="shared" ref="H323:L323" si="2416">RAND()</f>
        <v>0.171668850129859</v>
      </c>
      <c r="I323" s="17">
        <f ca="1">IF(H323&lt;=('Ejercicio 3 - TIR'!$D$18-'Ejercicio 3 - TIR'!$C$18)/('Ejercicio 3 - TIR'!$E$18-'Ejercicio 3 - TIR'!$C$18),'Ejercicio 3 - TIR'!$C$18+SQRT(('Ejercicio 3 - TIR'!$E$18-'Ejercicio 3 - TIR'!$C$18)*('Ejercicio 3 - TIR'!$D$18-'Ejercicio 3 - TIR'!$C$18)*H323),'Ejercicio 3 - TIR'!$E$18-SQRT(('Ejercicio 3 - TIR'!$E$18-'Ejercicio 3 - TIR'!$C$18)*('Ejercicio 3 - TIR'!$E$18-'Ejercicio 3 - TIR'!$D$18)*(1-H323)))</f>
        <v>35074.4780538967</v>
      </c>
      <c r="J323" s="16">
        <f ca="1" t="shared" si="2416"/>
        <v>0.663028027781444</v>
      </c>
      <c r="K323" s="17">
        <f ca="1">IF(J323&lt;=('Ejercicio 3 - TIR'!$D$18-'Ejercicio 3 - TIR'!$C$18)/('Ejercicio 3 - TIR'!$E$18-'Ejercicio 3 - TIR'!$C$18),'Ejercicio 3 - TIR'!$C$18+SQRT(('Ejercicio 3 - TIR'!$E$18-'Ejercicio 3 - TIR'!$C$18)*('Ejercicio 3 - TIR'!$D$18-'Ejercicio 3 - TIR'!$C$18)*J323),'Ejercicio 3 - TIR'!$E$18-SQRT(('Ejercicio 3 - TIR'!$E$18-'Ejercicio 3 - TIR'!$C$18)*('Ejercicio 3 - TIR'!$E$18-'Ejercicio 3 - TIR'!$D$18)*(1-J323)))</f>
        <v>39972.6728697585</v>
      </c>
      <c r="L323" s="16">
        <f ca="1" t="shared" si="2416"/>
        <v>0.947300129531782</v>
      </c>
      <c r="M323" s="17">
        <f ca="1">IF(L323&lt;=('Ejercicio 3 - TIR'!$D$18-'Ejercicio 3 - TIR'!$C$18)/('Ejercicio 3 - TIR'!$E$18-'Ejercicio 3 - TIR'!$C$18),'Ejercicio 3 - TIR'!$C$18+SQRT(('Ejercicio 3 - TIR'!$E$18-'Ejercicio 3 - TIR'!$C$18)*('Ejercicio 3 - TIR'!$D$18-'Ejercicio 3 - TIR'!$C$18)*L323),'Ejercicio 3 - TIR'!$E$18-SQRT(('Ejercicio 3 - TIR'!$E$18-'Ejercicio 3 - TIR'!$C$18)*('Ejercicio 3 - TIR'!$E$18-'Ejercicio 3 - TIR'!$D$18)*(1-L323)))</f>
        <v>43011.9129080655</v>
      </c>
      <c r="N323" s="16">
        <f ca="1" t="shared" ref="N323:R323" si="2417">RAND()</f>
        <v>0.907747620505372</v>
      </c>
      <c r="O323" s="17">
        <f ca="1">IF(N323&lt;=('Ejercicio 3 - TIR'!$D$18-'Ejercicio 3 - TIR'!$C$18)/('Ejercicio 3 - TIR'!$E$18-'Ejercicio 3 - TIR'!$C$18),'Ejercicio 3 - TIR'!$C$18+SQRT(('Ejercicio 3 - TIR'!$E$18-'Ejercicio 3 - TIR'!$C$18)*('Ejercicio 3 - TIR'!$D$18-'Ejercicio 3 - TIR'!$C$18)*N323),'Ejercicio 3 - TIR'!$E$18-SQRT(('Ejercicio 3 - TIR'!$E$18-'Ejercicio 3 - TIR'!$C$18)*('Ejercicio 3 - TIR'!$E$18-'Ejercicio 3 - TIR'!$D$18)*(1-N323)))</f>
        <v>42369.6143890872</v>
      </c>
      <c r="P323" s="16">
        <f ca="1" t="shared" si="2417"/>
        <v>0.969658274123298</v>
      </c>
      <c r="Q323" s="18">
        <f ca="1">IF(P323&lt;=('Ejercicio 3 - TIR'!$D$22-'Ejercicio 3 - TIR'!$C$22)/('Ejercicio 3 - TIR'!$E$22-'Ejercicio 3 - TIR'!$C$22),'Ejercicio 3 - TIR'!$C$22+SQRT(('Ejercicio 3 - TIR'!$E$22-'Ejercicio 3 - TIR'!$C$22)*('Ejercicio 3 - TIR'!$D$22-'Ejercicio 3 - TIR'!$C$22)*P323),'Ejercicio 3 - TIR'!$E$22-SQRT(('Ejercicio 3 - TIR'!$E$22-'Ejercicio 3 - TIR'!$C$22)*('Ejercicio 3 - TIR'!$E$22-'Ejercicio 3 - TIR'!$D$22)*(1-P323)))</f>
        <v>0.172609796580739</v>
      </c>
      <c r="R323" s="16">
        <f ca="1" t="shared" si="2417"/>
        <v>0.815128135948405</v>
      </c>
      <c r="S323" s="18">
        <f ca="1">IF(R323&lt;=('Ejercicio 3 - TIR'!$D$23-'Ejercicio 3 - TIR'!$C$23)/('Ejercicio 3 - TIR'!$E$23-'Ejercicio 3 - TIR'!$C$23),'Ejercicio 3 - TIR'!$C$23+SQRT(('Ejercicio 3 - TIR'!$E$23-'Ejercicio 3 - TIR'!$C$23)*('Ejercicio 3 - TIR'!$D$23-'Ejercicio 3 - TIR'!$C$23)*R323),'Ejercicio 3 - TIR'!$E$23-SQRT(('Ejercicio 3 - TIR'!$E$23-'Ejercicio 3 - TIR'!$C$23)*('Ejercicio 3 - TIR'!$E$23-'Ejercicio 3 - TIR'!$D$23)*(1-R323)))</f>
        <v>0.161758033129817</v>
      </c>
      <c r="T323" s="16">
        <f ca="1" t="shared" ref="T323:X323" si="2418">RAND()</f>
        <v>0.662867374839504</v>
      </c>
      <c r="U323" s="18">
        <f ca="1">IF(T323&lt;=('Ejercicio 3 - TIR'!$D$24-'Ejercicio 3 - TIR'!$C$24)/('Ejercicio 3 - TIR'!$E$24-'Ejercicio 3 - TIR'!$C$24),'Ejercicio 3 - TIR'!$C$24+SQRT(('Ejercicio 3 - TIR'!$E$24-'Ejercicio 3 - TIR'!$C$24)*('Ejercicio 3 - TIR'!$D$24-'Ejercicio 3 - TIR'!$C$24)*T323),'Ejercicio 3 - TIR'!$E$24-SQRT(('Ejercicio 3 - TIR'!$E$24-'Ejercicio 3 - TIR'!$C$24)*('Ejercicio 3 - TIR'!$E$24-'Ejercicio 3 - TIR'!$D$24)*(1-T323)))</f>
        <v>0.189275883243787</v>
      </c>
      <c r="V323" s="16">
        <f ca="1" t="shared" si="2418"/>
        <v>0.615879084861035</v>
      </c>
      <c r="W323" s="18">
        <f ca="1">IF(V323&lt;=('Ejercicio 3 - TIR'!$D$25-'Ejercicio 3 - TIR'!$C$25)/('Ejercicio 3 - TIR'!$E$25-'Ejercicio 3 - TIR'!$C$25),'Ejercicio 3 - TIR'!$C$25+SQRT(('Ejercicio 3 - TIR'!$E$25-'Ejercicio 3 - TIR'!$C$25)*('Ejercicio 3 - TIR'!$D$25-'Ejercicio 3 - TIR'!$C$25)*V323),'Ejercicio 3 - TIR'!$E$25-SQRT(('Ejercicio 3 - TIR'!$E$25-'Ejercicio 3 - TIR'!$C$25)*('Ejercicio 3 - TIR'!$E$25-'Ejercicio 3 - TIR'!$D$25)*(1-V323)))</f>
        <v>0.213333622990724</v>
      </c>
      <c r="X323" s="16">
        <f ca="1" t="shared" si="2418"/>
        <v>0.738127005709454</v>
      </c>
      <c r="Y323" s="18">
        <f ca="1">IF(X323&lt;=('Ejercicio 3 - TIR'!$D$26-'Ejercicio 3 - TIR'!$C$26)/('Ejercicio 3 - TIR'!$E$26-'Ejercicio 3 - TIR'!$C$26),'Ejercicio 3 - TIR'!$C$26+SQRT(('Ejercicio 3 - TIR'!$E$26-'Ejercicio 3 - TIR'!$C$26)*('Ejercicio 3 - TIR'!$D$26-'Ejercicio 3 - TIR'!$C$26)*X323),'Ejercicio 3 - TIR'!$E$26-SQRT(('Ejercicio 3 - TIR'!$E$26-'Ejercicio 3 - TIR'!$C$26)*('Ejercicio 3 - TIR'!$E$26-'Ejercicio 3 - TIR'!$D$26)*(1-X323)))</f>
        <v>0.242395290598531</v>
      </c>
      <c r="Z323" s="16">
        <f ca="1" t="shared" si="2384"/>
        <v>1.17260979658074</v>
      </c>
      <c r="AA323" s="16">
        <f ca="1" t="shared" si="2385"/>
        <v>1.36228885090439</v>
      </c>
      <c r="AB323" s="16">
        <f ca="1" t="shared" si="2386"/>
        <v>1.62013727639249</v>
      </c>
      <c r="AC323" s="16">
        <f ca="1" t="shared" si="2387"/>
        <v>1.96576703130762</v>
      </c>
      <c r="AD323" s="16">
        <f ca="1" t="shared" si="2388"/>
        <v>2.44225970211044</v>
      </c>
      <c r="AE323" s="15">
        <f ca="1" t="shared" si="2389"/>
        <v>4585.76161716081</v>
      </c>
      <c r="AF323" s="15">
        <f ca="1" t="shared" si="2390"/>
        <v>5327.54539675495</v>
      </c>
      <c r="AG323" s="15">
        <f ca="1" t="shared" si="2391"/>
        <v>6335.92125724712</v>
      </c>
      <c r="AH323" s="15">
        <f ca="1" t="shared" si="2392"/>
        <v>7687.58629403959</v>
      </c>
      <c r="AI323" s="15">
        <f ca="1" t="shared" si="2393"/>
        <v>9551.0210077846</v>
      </c>
      <c r="AJ323" s="17">
        <f ca="1" t="shared" si="2394"/>
        <v>45398.2128315715</v>
      </c>
      <c r="AK323" s="17">
        <f ca="1" t="shared" si="2395"/>
        <v>47781.5704041142</v>
      </c>
      <c r="AL323" s="17">
        <f ca="1" t="shared" si="2396"/>
        <v>64761.2173533383</v>
      </c>
      <c r="AM323" s="17">
        <f ca="1" t="shared" si="2397"/>
        <v>84551.4003481499</v>
      </c>
      <c r="AN323" s="17">
        <f ca="1" t="shared" si="2398"/>
        <v>103477.601816426</v>
      </c>
      <c r="AO323" s="17">
        <f ca="1">C323/'Ejercicio 3 - TIR'!$D$7</f>
        <v>17621.2774024525</v>
      </c>
      <c r="AP323" s="17">
        <f ca="1" t="shared" si="2399"/>
        <v>27776.935429119</v>
      </c>
      <c r="AQ323" s="17">
        <f ca="1" t="shared" si="2400"/>
        <v>30160.2930016617</v>
      </c>
      <c r="AR323" s="17">
        <f ca="1" t="shared" si="2401"/>
        <v>47139.9399508858</v>
      </c>
      <c r="AS323" s="17">
        <f ca="1" t="shared" si="2402"/>
        <v>66930.1229456973</v>
      </c>
      <c r="AT323" s="17">
        <f ca="1" t="shared" si="2403"/>
        <v>85856.3244139738</v>
      </c>
      <c r="AU323" s="17">
        <f ca="1">AP323*'Ejercicio 3 - TIR'!$D$5</f>
        <v>13888.4677145595</v>
      </c>
      <c r="AV323" s="17">
        <f ca="1">AQ323*'Ejercicio 3 - TIR'!$D$5</f>
        <v>15080.1465008309</v>
      </c>
      <c r="AW323" s="17">
        <f ca="1">AR323*'Ejercicio 3 - TIR'!$D$5</f>
        <v>23569.9699754429</v>
      </c>
      <c r="AX323" s="17">
        <f ca="1">AS323*'Ejercicio 3 - TIR'!$D$5</f>
        <v>33465.0614728487</v>
      </c>
      <c r="AY323" s="17">
        <f ca="1">AT323*'Ejercicio 3 - TIR'!$D$5</f>
        <v>42928.1622069869</v>
      </c>
      <c r="AZ323" s="17">
        <f ca="1" t="shared" ref="AZ323:BD323" si="2419">AJ323-AU323-AE323</f>
        <v>26923.9834998512</v>
      </c>
      <c r="BA323" s="17">
        <f ca="1" t="shared" si="2419"/>
        <v>27373.8785065284</v>
      </c>
      <c r="BB323" s="17">
        <f ca="1" t="shared" si="2419"/>
        <v>34855.3261206483</v>
      </c>
      <c r="BC323" s="17">
        <f ca="1" t="shared" si="2419"/>
        <v>43398.7525812616</v>
      </c>
      <c r="BD323" s="17">
        <f ca="1" t="shared" si="2419"/>
        <v>50998.4186016548</v>
      </c>
      <c r="BE323" s="17">
        <f ca="1" t="shared" ref="BE323:BI323" si="2420">AZ323/Z323</f>
        <v>22960.7355987985</v>
      </c>
      <c r="BF323" s="17">
        <f ca="1" t="shared" si="2420"/>
        <v>20094.0340136789</v>
      </c>
      <c r="BG323" s="17">
        <f ca="1" t="shared" si="2420"/>
        <v>21513.8103594898</v>
      </c>
      <c r="BH323" s="17">
        <f ca="1" t="shared" si="2420"/>
        <v>22077.2613896129</v>
      </c>
      <c r="BI323" s="17">
        <f ca="1" t="shared" si="2420"/>
        <v>20881.6525767449</v>
      </c>
      <c r="BJ323" s="17">
        <f ca="1" t="shared" si="2406"/>
        <v>64884.0391619256</v>
      </c>
      <c r="BK323" s="17">
        <f ca="1" t="shared" si="2407"/>
        <v>43035.7356997191</v>
      </c>
      <c r="BL323" s="17">
        <f ca="1" t="shared" si="2408"/>
        <v>107919.774861645</v>
      </c>
      <c r="BM323" s="17">
        <f ca="1">BK323*'Ejercicio 3 - TIR'!$D$5</f>
        <v>21517.8678498596</v>
      </c>
      <c r="BN323" s="17">
        <f ca="1" t="shared" si="2409"/>
        <v>86401.9070117852</v>
      </c>
      <c r="BO323" s="17">
        <f ca="1" t="shared" si="2410"/>
        <v>35377.8539346665</v>
      </c>
      <c r="BP323" s="17">
        <f ca="1" t="shared" si="2411"/>
        <v>-114673.602245703</v>
      </c>
      <c r="BQ323" s="17">
        <f ca="1" t="shared" ref="BQ323:BT323" si="2421">BE323</f>
        <v>22960.7355987985</v>
      </c>
      <c r="BR323" s="17">
        <f ca="1" t="shared" si="2421"/>
        <v>20094.0340136789</v>
      </c>
      <c r="BS323" s="17">
        <f ca="1" t="shared" si="2421"/>
        <v>21513.8103594898</v>
      </c>
      <c r="BT323" s="17">
        <f ca="1" t="shared" si="2421"/>
        <v>22077.2613896129</v>
      </c>
      <c r="BU323" s="17">
        <f ca="1" t="shared" si="2413"/>
        <v>56259.5065114114</v>
      </c>
      <c r="BV323" s="19">
        <f ca="1" t="shared" si="2414"/>
        <v>6.6769420515091</v>
      </c>
    </row>
    <row r="324" ht="15" customHeight="1" spans="1:74">
      <c r="A324" s="15">
        <v>323</v>
      </c>
      <c r="B324" s="16">
        <f ca="1" t="shared" ref="B324:F324" si="2422">RAND()</f>
        <v>0.320965254767057</v>
      </c>
      <c r="C324" s="17">
        <f ca="1">IF(B324&lt;=('Ejercicio 3 - TIR'!$D$13-'Ejercicio 3 - TIR'!$C$13)/('Ejercicio 3 - TIR'!$E$13-'Ejercicio 3 - TIR'!$C$13),'Ejercicio 3 - TIR'!$C$13+SQRT(('Ejercicio 3 - TIR'!$E$13-'Ejercicio 3 - TIR'!$C$13)*('Ejercicio 3 - TIR'!$D$13-'Ejercicio 3 - TIR'!$C$13)*B324),'Ejercicio 3 - TIR'!$E$13-SQRT(('Ejercicio 3 - TIR'!$E$13-'Ejercicio 3 - TIR'!$C$13)*('Ejercicio 3 - TIR'!$E$13-'Ejercicio 3 - TIR'!$D$13)*(1-B324)))</f>
        <v>71454.5678911751</v>
      </c>
      <c r="D324" s="16">
        <f ca="1" t="shared" si="2422"/>
        <v>0.0747748040526985</v>
      </c>
      <c r="E324" s="17">
        <f ca="1">IF(D324&lt;=('Ejercicio 3 - TIR'!$D$14-'Ejercicio 3 - TIR'!$C$14)/('Ejercicio 3 - TIR'!$E$14-'Ejercicio 3 - TIR'!$C$14),'Ejercicio 3 - TIR'!$C$14+SQRT(('Ejercicio 3 - TIR'!$E$14-'Ejercicio 3 - TIR'!$C$14)*('Ejercicio 3 - TIR'!$D$14-'Ejercicio 3 - TIR'!$C$14)*D324),'Ejercicio 3 - TIR'!$E$14-SQRT(('Ejercicio 3 - TIR'!$E$14-'Ejercicio 3 - TIR'!$C$14)*('Ejercicio 3 - TIR'!$E$14-'Ejercicio 3 - TIR'!$D$14)*(1-D324)))</f>
        <v>27368.1449077184</v>
      </c>
      <c r="F324" s="16">
        <f ca="1" t="shared" si="2422"/>
        <v>0.791161576408025</v>
      </c>
      <c r="G324" s="17">
        <f ca="1">IF(F324&lt;=('Ejercicio 3 - TIR'!$D$18-'Ejercicio 3 - TIR'!$C$18)/('Ejercicio 3 - TIR'!$E$18-'Ejercicio 3 - TIR'!$C$18),'Ejercicio 3 - TIR'!$C$18+SQRT(('Ejercicio 3 - TIR'!$E$18-'Ejercicio 3 - TIR'!$C$18)*('Ejercicio 3 - TIR'!$D$18-'Ejercicio 3 - TIR'!$C$18)*F324),'Ejercicio 3 - TIR'!$E$18-SQRT(('Ejercicio 3 - TIR'!$E$18-'Ejercicio 3 - TIR'!$C$18)*('Ejercicio 3 - TIR'!$E$18-'Ejercicio 3 - TIR'!$D$18)*(1-F324)))</f>
        <v>41042.3641186438</v>
      </c>
      <c r="H324" s="16">
        <f ca="1" t="shared" ref="H324:L324" si="2423">RAND()</f>
        <v>0.904338437016034</v>
      </c>
      <c r="I324" s="17">
        <f ca="1">IF(H324&lt;=('Ejercicio 3 - TIR'!$D$18-'Ejercicio 3 - TIR'!$C$18)/('Ejercicio 3 - TIR'!$E$18-'Ejercicio 3 - TIR'!$C$18),'Ejercicio 3 - TIR'!$C$18+SQRT(('Ejercicio 3 - TIR'!$E$18-'Ejercicio 3 - TIR'!$C$18)*('Ejercicio 3 - TIR'!$D$18-'Ejercicio 3 - TIR'!$C$18)*H324),'Ejercicio 3 - TIR'!$E$18-SQRT(('Ejercicio 3 - TIR'!$E$18-'Ejercicio 3 - TIR'!$C$18)*('Ejercicio 3 - TIR'!$E$18-'Ejercicio 3 - TIR'!$D$18)*(1-H324)))</f>
        <v>42321.4524040448</v>
      </c>
      <c r="J324" s="16">
        <f ca="1" t="shared" si="2423"/>
        <v>0.930828251080014</v>
      </c>
      <c r="K324" s="17">
        <f ca="1">IF(J324&lt;=('Ejercicio 3 - TIR'!$D$18-'Ejercicio 3 - TIR'!$C$18)/('Ejercicio 3 - TIR'!$E$18-'Ejercicio 3 - TIR'!$C$18),'Ejercicio 3 - TIR'!$C$18+SQRT(('Ejercicio 3 - TIR'!$E$18-'Ejercicio 3 - TIR'!$C$18)*('Ejercicio 3 - TIR'!$D$18-'Ejercicio 3 - TIR'!$C$18)*J324),'Ejercicio 3 - TIR'!$E$18-SQRT(('Ejercicio 3 - TIR'!$E$18-'Ejercicio 3 - TIR'!$C$18)*('Ejercicio 3 - TIR'!$E$18-'Ejercicio 3 - TIR'!$D$18)*(1-J324)))</f>
        <v>42722.3079292848</v>
      </c>
      <c r="L324" s="16">
        <f ca="1" t="shared" si="2423"/>
        <v>0.105016441736553</v>
      </c>
      <c r="M324" s="17">
        <f ca="1">IF(L324&lt;=('Ejercicio 3 - TIR'!$D$18-'Ejercicio 3 - TIR'!$C$18)/('Ejercicio 3 - TIR'!$E$18-'Ejercicio 3 - TIR'!$C$18),'Ejercicio 3 - TIR'!$C$18+SQRT(('Ejercicio 3 - TIR'!$E$18-'Ejercicio 3 - TIR'!$C$18)*('Ejercicio 3 - TIR'!$D$18-'Ejercicio 3 - TIR'!$C$18)*L324),'Ejercicio 3 - TIR'!$E$18-SQRT(('Ejercicio 3 - TIR'!$E$18-'Ejercicio 3 - TIR'!$C$18)*('Ejercicio 3 - TIR'!$E$18-'Ejercicio 3 - TIR'!$D$18)*(1-L324)))</f>
        <v>33968.9376740487</v>
      </c>
      <c r="N324" s="16">
        <f ca="1" t="shared" ref="N324:R324" si="2424">RAND()</f>
        <v>0.526377178649961</v>
      </c>
      <c r="O324" s="17">
        <f ca="1">IF(N324&lt;=('Ejercicio 3 - TIR'!$D$18-'Ejercicio 3 - TIR'!$C$18)/('Ejercicio 3 - TIR'!$E$18-'Ejercicio 3 - TIR'!$C$18),'Ejercicio 3 - TIR'!$C$18+SQRT(('Ejercicio 3 - TIR'!$E$18-'Ejercicio 3 - TIR'!$C$18)*('Ejercicio 3 - TIR'!$D$18-'Ejercicio 3 - TIR'!$C$18)*N324),'Ejercicio 3 - TIR'!$E$18-SQRT(('Ejercicio 3 - TIR'!$E$18-'Ejercicio 3 - TIR'!$C$18)*('Ejercicio 3 - TIR'!$E$18-'Ejercicio 3 - TIR'!$D$18)*(1-N324)))</f>
        <v>38885.7513355649</v>
      </c>
      <c r="P324" s="16">
        <f ca="1" t="shared" si="2424"/>
        <v>0.863379127009875</v>
      </c>
      <c r="Q324" s="18">
        <f ca="1">IF(P324&lt;=('Ejercicio 3 - TIR'!$D$22-'Ejercicio 3 - TIR'!$C$22)/('Ejercicio 3 - TIR'!$E$22-'Ejercicio 3 - TIR'!$C$22),'Ejercicio 3 - TIR'!$C$22+SQRT(('Ejercicio 3 - TIR'!$E$22-'Ejercicio 3 - TIR'!$C$22)*('Ejercicio 3 - TIR'!$D$22-'Ejercicio 3 - TIR'!$C$22)*P324),'Ejercicio 3 - TIR'!$E$22-SQRT(('Ejercicio 3 - TIR'!$E$22-'Ejercicio 3 - TIR'!$C$22)*('Ejercicio 3 - TIR'!$E$22-'Ejercicio 3 - TIR'!$D$22)*(1-P324)))</f>
        <v>0.16431824080716</v>
      </c>
      <c r="R324" s="16">
        <f ca="1" t="shared" si="2424"/>
        <v>0.336997617678909</v>
      </c>
      <c r="S324" s="18">
        <f ca="1">IF(R324&lt;=('Ejercicio 3 - TIR'!$D$23-'Ejercicio 3 - TIR'!$C$23)/('Ejercicio 3 - TIR'!$E$23-'Ejercicio 3 - TIR'!$C$23),'Ejercicio 3 - TIR'!$C$23+SQRT(('Ejercicio 3 - TIR'!$E$23-'Ejercicio 3 - TIR'!$C$23)*('Ejercicio 3 - TIR'!$D$23-'Ejercicio 3 - TIR'!$C$23)*R324),'Ejercicio 3 - TIR'!$E$23-SQRT(('Ejercicio 3 - TIR'!$E$23-'Ejercicio 3 - TIR'!$C$23)*('Ejercicio 3 - TIR'!$E$23-'Ejercicio 3 - TIR'!$D$23)*(1-R324)))</f>
        <v>0.144629163847399</v>
      </c>
      <c r="T324" s="16">
        <f ca="1" t="shared" ref="T324:X324" si="2425">RAND()</f>
        <v>0.63022496619813</v>
      </c>
      <c r="U324" s="18">
        <f ca="1">IF(T324&lt;=('Ejercicio 3 - TIR'!$D$24-'Ejercicio 3 - TIR'!$C$24)/('Ejercicio 3 - TIR'!$E$24-'Ejercicio 3 - TIR'!$C$24),'Ejercicio 3 - TIR'!$C$24+SQRT(('Ejercicio 3 - TIR'!$E$24-'Ejercicio 3 - TIR'!$C$24)*('Ejercicio 3 - TIR'!$D$24-'Ejercicio 3 - TIR'!$C$24)*T324),'Ejercicio 3 - TIR'!$E$24-SQRT(('Ejercicio 3 - TIR'!$E$24-'Ejercicio 3 - TIR'!$C$24)*('Ejercicio 3 - TIR'!$E$24-'Ejercicio 3 - TIR'!$D$24)*(1-T324)))</f>
        <v>0.187822832712539</v>
      </c>
      <c r="V324" s="16">
        <f ca="1" t="shared" si="2425"/>
        <v>0.622402205975132</v>
      </c>
      <c r="W324" s="18">
        <f ca="1">IF(V324&lt;=('Ejercicio 3 - TIR'!$D$25-'Ejercicio 3 - TIR'!$C$25)/('Ejercicio 3 - TIR'!$E$25-'Ejercicio 3 - TIR'!$C$25),'Ejercicio 3 - TIR'!$C$25+SQRT(('Ejercicio 3 - TIR'!$E$25-'Ejercicio 3 - TIR'!$C$25)*('Ejercicio 3 - TIR'!$D$25-'Ejercicio 3 - TIR'!$C$25)*V324),'Ejercicio 3 - TIR'!$E$25-SQRT(('Ejercicio 3 - TIR'!$E$25-'Ejercicio 3 - TIR'!$C$25)*('Ejercicio 3 - TIR'!$E$25-'Ejercicio 3 - TIR'!$D$25)*(1-V324)))</f>
        <v>0.213646289335378</v>
      </c>
      <c r="X324" s="16">
        <f ca="1" t="shared" si="2425"/>
        <v>0.0394854416764876</v>
      </c>
      <c r="Y324" s="18">
        <f ca="1">IF(X324&lt;=('Ejercicio 3 - TIR'!$D$26-'Ejercicio 3 - TIR'!$C$26)/('Ejercicio 3 - TIR'!$E$26-'Ejercicio 3 - TIR'!$C$26),'Ejercicio 3 - TIR'!$C$26+SQRT(('Ejercicio 3 - TIR'!$E$26-'Ejercicio 3 - TIR'!$C$26)*('Ejercicio 3 - TIR'!$D$26-'Ejercicio 3 - TIR'!$C$26)*X324),'Ejercicio 3 - TIR'!$E$26-SQRT(('Ejercicio 3 - TIR'!$E$26-'Ejercicio 3 - TIR'!$C$26)*('Ejercicio 3 - TIR'!$E$26-'Ejercicio 3 - TIR'!$D$26)*(1-X324)))</f>
        <v>0.200325245397884</v>
      </c>
      <c r="Z324" s="16">
        <f ca="1" t="shared" si="2384"/>
        <v>1.16431824080716</v>
      </c>
      <c r="AA324" s="16">
        <f ca="1" t="shared" si="2385"/>
        <v>1.33271261442737</v>
      </c>
      <c r="AB324" s="16">
        <f ca="1" t="shared" si="2386"/>
        <v>1.58302647286086</v>
      </c>
      <c r="AC324" s="16">
        <f ca="1" t="shared" si="2387"/>
        <v>1.92123420470725</v>
      </c>
      <c r="AD324" s="16">
        <f ca="1" t="shared" si="2388"/>
        <v>2.30610591823204</v>
      </c>
      <c r="AE324" s="15">
        <f ca="1" t="shared" si="2389"/>
        <v>4497.08542539171</v>
      </c>
      <c r="AF324" s="15">
        <f ca="1" t="shared" si="2390"/>
        <v>5147.49513021644</v>
      </c>
      <c r="AG324" s="15">
        <f ca="1" t="shared" si="2391"/>
        <v>6114.31224694769</v>
      </c>
      <c r="AH324" s="15">
        <f ca="1" t="shared" si="2392"/>
        <v>7420.61237034593</v>
      </c>
      <c r="AI324" s="15">
        <f ca="1" t="shared" si="2393"/>
        <v>8907.14836443805</v>
      </c>
      <c r="AJ324" s="17">
        <f ca="1" t="shared" si="2394"/>
        <v>47786.3731891862</v>
      </c>
      <c r="AK324" s="17">
        <f ca="1" t="shared" si="2395"/>
        <v>56402.3334797582</v>
      </c>
      <c r="AL324" s="17">
        <f ca="1" t="shared" si="2396"/>
        <v>67630.5444337712</v>
      </c>
      <c r="AM324" s="17">
        <f ca="1" t="shared" si="2397"/>
        <v>65262.2849569511</v>
      </c>
      <c r="AN324" s="17">
        <f ca="1" t="shared" si="2398"/>
        <v>89674.6612898458</v>
      </c>
      <c r="AO324" s="17">
        <f ca="1">C324/'Ejercicio 3 - TIR'!$D$7</f>
        <v>14290.913578235</v>
      </c>
      <c r="AP324" s="17">
        <f ca="1" t="shared" si="2399"/>
        <v>33495.4596109512</v>
      </c>
      <c r="AQ324" s="17">
        <f ca="1" t="shared" si="2400"/>
        <v>42111.4199015232</v>
      </c>
      <c r="AR324" s="17">
        <f ca="1" t="shared" si="2401"/>
        <v>53339.6308555361</v>
      </c>
      <c r="AS324" s="17">
        <f ca="1" t="shared" si="2402"/>
        <v>50971.3713787161</v>
      </c>
      <c r="AT324" s="17">
        <f ca="1" t="shared" si="2403"/>
        <v>75383.7477116107</v>
      </c>
      <c r="AU324" s="17">
        <f ca="1">AP324*'Ejercicio 3 - TIR'!$D$5</f>
        <v>16747.7298054756</v>
      </c>
      <c r="AV324" s="17">
        <f ca="1">AQ324*'Ejercicio 3 - TIR'!$D$5</f>
        <v>21055.7099507616</v>
      </c>
      <c r="AW324" s="17">
        <f ca="1">AR324*'Ejercicio 3 - TIR'!$D$5</f>
        <v>26669.8154277681</v>
      </c>
      <c r="AX324" s="17">
        <f ca="1">AS324*'Ejercicio 3 - TIR'!$D$5</f>
        <v>25485.685689358</v>
      </c>
      <c r="AY324" s="17">
        <f ca="1">AT324*'Ejercicio 3 - TIR'!$D$5</f>
        <v>37691.8738558054</v>
      </c>
      <c r="AZ324" s="17">
        <f ca="1" t="shared" ref="AZ324:BD324" si="2426">AJ324-AU324-AE324</f>
        <v>26541.5579583189</v>
      </c>
      <c r="BA324" s="17">
        <f ca="1" t="shared" si="2426"/>
        <v>30199.1283987802</v>
      </c>
      <c r="BB324" s="17">
        <f ca="1" t="shared" si="2426"/>
        <v>34846.4167590554</v>
      </c>
      <c r="BC324" s="17">
        <f ca="1" t="shared" si="2426"/>
        <v>32355.9868972471</v>
      </c>
      <c r="BD324" s="17">
        <f ca="1" t="shared" si="2426"/>
        <v>43075.6390696023</v>
      </c>
      <c r="BE324" s="17">
        <f ca="1" t="shared" ref="BE324:BI324" si="2427">AZ324/Z324</f>
        <v>22795.7933046888</v>
      </c>
      <c r="BF324" s="17">
        <f ca="1" t="shared" si="2427"/>
        <v>22659.8953681817</v>
      </c>
      <c r="BG324" s="17">
        <f ca="1" t="shared" si="2427"/>
        <v>22012.5293900365</v>
      </c>
      <c r="BH324" s="17">
        <f ca="1" t="shared" si="2427"/>
        <v>16841.2507012269</v>
      </c>
      <c r="BI324" s="17">
        <f ca="1" t="shared" si="2427"/>
        <v>18678.9508361463</v>
      </c>
      <c r="BJ324" s="17">
        <f ca="1" t="shared" si="2406"/>
        <v>63113.8409427214</v>
      </c>
      <c r="BK324" s="17">
        <f ca="1" t="shared" si="2407"/>
        <v>32956.3603797104</v>
      </c>
      <c r="BL324" s="17">
        <f ca="1" t="shared" si="2408"/>
        <v>96070.2013224318</v>
      </c>
      <c r="BM324" s="17">
        <f ca="1">BK324*'Ejercicio 3 - TIR'!$D$5</f>
        <v>16478.1801898552</v>
      </c>
      <c r="BN324" s="17">
        <f ca="1" t="shared" si="2409"/>
        <v>79592.0211325766</v>
      </c>
      <c r="BO324" s="17">
        <f ca="1" t="shared" si="2410"/>
        <v>34513.6016968359</v>
      </c>
      <c r="BP324" s="17">
        <f ca="1" t="shared" si="2411"/>
        <v>-98822.7127988935</v>
      </c>
      <c r="BQ324" s="17">
        <f ca="1" t="shared" ref="BQ324:BT324" si="2428">BE324</f>
        <v>22795.7933046888</v>
      </c>
      <c r="BR324" s="17">
        <f ca="1" t="shared" si="2428"/>
        <v>22659.8953681817</v>
      </c>
      <c r="BS324" s="17">
        <f ca="1" t="shared" si="2428"/>
        <v>22012.5293900365</v>
      </c>
      <c r="BT324" s="17">
        <f ca="1" t="shared" si="2428"/>
        <v>16841.2507012269</v>
      </c>
      <c r="BU324" s="17">
        <f ca="1" t="shared" si="2413"/>
        <v>53192.5525329822</v>
      </c>
      <c r="BV324" s="19">
        <f ca="1" t="shared" si="2414"/>
        <v>10.5932292853596</v>
      </c>
    </row>
    <row r="325" ht="15" customHeight="1" spans="1:74">
      <c r="A325" s="15">
        <v>324</v>
      </c>
      <c r="B325" s="16">
        <f ca="1" t="shared" ref="B325:F325" si="2429">RAND()</f>
        <v>0.0540615682575323</v>
      </c>
      <c r="C325" s="17">
        <f ca="1">IF(B325&lt;=('Ejercicio 3 - TIR'!$D$13-'Ejercicio 3 - TIR'!$C$13)/('Ejercicio 3 - TIR'!$E$13-'Ejercicio 3 - TIR'!$C$13),'Ejercicio 3 - TIR'!$C$13+SQRT(('Ejercicio 3 - TIR'!$E$13-'Ejercicio 3 - TIR'!$C$13)*('Ejercicio 3 - TIR'!$D$13-'Ejercicio 3 - TIR'!$C$13)*B325),'Ejercicio 3 - TIR'!$E$13-SQRT(('Ejercicio 3 - TIR'!$E$13-'Ejercicio 3 - TIR'!$C$13)*('Ejercicio 3 - TIR'!$E$13-'Ejercicio 3 - TIR'!$D$13)*(1-B325)))</f>
        <v>64650.2287366336</v>
      </c>
      <c r="D325" s="16">
        <f ca="1" t="shared" si="2429"/>
        <v>0.10826337282012</v>
      </c>
      <c r="E325" s="17">
        <f ca="1">IF(D325&lt;=('Ejercicio 3 - TIR'!$D$14-'Ejercicio 3 - TIR'!$C$14)/('Ejercicio 3 - TIR'!$E$14-'Ejercicio 3 - TIR'!$C$14),'Ejercicio 3 - TIR'!$C$14+SQRT(('Ejercicio 3 - TIR'!$E$14-'Ejercicio 3 - TIR'!$C$14)*('Ejercicio 3 - TIR'!$D$14-'Ejercicio 3 - TIR'!$C$14)*D325),'Ejercicio 3 - TIR'!$E$14-SQRT(('Ejercicio 3 - TIR'!$E$14-'Ejercicio 3 - TIR'!$C$14)*('Ejercicio 3 - TIR'!$E$14-'Ejercicio 3 - TIR'!$D$14)*(1-D325)))</f>
        <v>27849.5180226679</v>
      </c>
      <c r="F325" s="16">
        <f ca="1" t="shared" si="2429"/>
        <v>0.0121829053571119</v>
      </c>
      <c r="G325" s="17">
        <f ca="1">IF(F325&lt;=('Ejercicio 3 - TIR'!$D$18-'Ejercicio 3 - TIR'!$C$18)/('Ejercicio 3 - TIR'!$E$18-'Ejercicio 3 - TIR'!$C$18),'Ejercicio 3 - TIR'!$C$18+SQRT(('Ejercicio 3 - TIR'!$E$18-'Ejercicio 3 - TIR'!$C$18)*('Ejercicio 3 - TIR'!$D$18-'Ejercicio 3 - TIR'!$C$18)*F325),'Ejercicio 3 - TIR'!$E$18-SQRT(('Ejercicio 3 - TIR'!$E$18-'Ejercicio 3 - TIR'!$C$18)*('Ejercicio 3 - TIR'!$E$18-'Ejercicio 3 - TIR'!$D$18)*(1-F325)))</f>
        <v>31351.8268393425</v>
      </c>
      <c r="H325" s="16">
        <f ca="1" t="shared" ref="H325:L325" si="2430">RAND()</f>
        <v>0.823638981295282</v>
      </c>
      <c r="I325" s="17">
        <f ca="1">IF(H325&lt;=('Ejercicio 3 - TIR'!$D$18-'Ejercicio 3 - TIR'!$C$18)/('Ejercicio 3 - TIR'!$E$18-'Ejercicio 3 - TIR'!$C$18),'Ejercicio 3 - TIR'!$C$18+SQRT(('Ejercicio 3 - TIR'!$E$18-'Ejercicio 3 - TIR'!$C$18)*('Ejercicio 3 - TIR'!$D$18-'Ejercicio 3 - TIR'!$C$18)*H325),'Ejercicio 3 - TIR'!$E$18-SQRT(('Ejercicio 3 - TIR'!$E$18-'Ejercicio 3 - TIR'!$C$18)*('Ejercicio 3 - TIR'!$E$18-'Ejercicio 3 - TIR'!$D$18)*(1-H325)))</f>
        <v>41363.0952166913</v>
      </c>
      <c r="J325" s="16">
        <f ca="1" t="shared" si="2430"/>
        <v>0.956800948874473</v>
      </c>
      <c r="K325" s="17">
        <f ca="1">IF(J325&lt;=('Ejercicio 3 - TIR'!$D$18-'Ejercicio 3 - TIR'!$C$18)/('Ejercicio 3 - TIR'!$E$18-'Ejercicio 3 - TIR'!$C$18),'Ejercicio 3 - TIR'!$C$18+SQRT(('Ejercicio 3 - TIR'!$E$18-'Ejercicio 3 - TIR'!$C$18)*('Ejercicio 3 - TIR'!$D$18-'Ejercicio 3 - TIR'!$C$18)*J325),'Ejercicio 3 - TIR'!$E$18-SQRT(('Ejercicio 3 - TIR'!$E$18-'Ejercicio 3 - TIR'!$C$18)*('Ejercicio 3 - TIR'!$E$18-'Ejercicio 3 - TIR'!$D$18)*(1-J325)))</f>
        <v>43200.0197683267</v>
      </c>
      <c r="L325" s="16">
        <f ca="1" t="shared" si="2430"/>
        <v>0.319442382194065</v>
      </c>
      <c r="M325" s="17">
        <f ca="1">IF(L325&lt;=('Ejercicio 3 - TIR'!$D$18-'Ejercicio 3 - TIR'!$C$18)/('Ejercicio 3 - TIR'!$E$18-'Ejercicio 3 - TIR'!$C$18),'Ejercicio 3 - TIR'!$C$18+SQRT(('Ejercicio 3 - TIR'!$E$18-'Ejercicio 3 - TIR'!$C$18)*('Ejercicio 3 - TIR'!$D$18-'Ejercicio 3 - TIR'!$C$18)*L325),'Ejercicio 3 - TIR'!$E$18-SQRT(('Ejercicio 3 - TIR'!$E$18-'Ejercicio 3 - TIR'!$C$18)*('Ejercicio 3 - TIR'!$E$18-'Ejercicio 3 - TIR'!$D$18)*(1-L325)))</f>
        <v>36922.1642084763</v>
      </c>
      <c r="N325" s="16">
        <f ca="1" t="shared" ref="N325:R325" si="2431">RAND()</f>
        <v>0.0760316927651834</v>
      </c>
      <c r="O325" s="17">
        <f ca="1">IF(N325&lt;=('Ejercicio 3 - TIR'!$D$18-'Ejercicio 3 - TIR'!$C$18)/('Ejercicio 3 - TIR'!$E$18-'Ejercicio 3 - TIR'!$C$18),'Ejercicio 3 - TIR'!$C$18+SQRT(('Ejercicio 3 - TIR'!$E$18-'Ejercicio 3 - TIR'!$C$18)*('Ejercicio 3 - TIR'!$D$18-'Ejercicio 3 - TIR'!$C$18)*N325),'Ejercicio 3 - TIR'!$E$18-SQRT(('Ejercicio 3 - TIR'!$E$18-'Ejercicio 3 - TIR'!$C$18)*('Ejercicio 3 - TIR'!$E$18-'Ejercicio 3 - TIR'!$D$18)*(1-N325)))</f>
        <v>33377.0925238698</v>
      </c>
      <c r="P325" s="16">
        <f ca="1" t="shared" si="2431"/>
        <v>0.715658896614994</v>
      </c>
      <c r="Q325" s="18">
        <f ca="1">IF(P325&lt;=('Ejercicio 3 - TIR'!$D$22-'Ejercicio 3 - TIR'!$C$22)/('Ejercicio 3 - TIR'!$E$22-'Ejercicio 3 - TIR'!$C$22),'Ejercicio 3 - TIR'!$C$22+SQRT(('Ejercicio 3 - TIR'!$E$22-'Ejercicio 3 - TIR'!$C$22)*('Ejercicio 3 - TIR'!$D$22-'Ejercicio 3 - TIR'!$C$22)*P325),'Ejercicio 3 - TIR'!$E$22-SQRT(('Ejercicio 3 - TIR'!$E$22-'Ejercicio 3 - TIR'!$C$22)*('Ejercicio 3 - TIR'!$E$22-'Ejercicio 3 - TIR'!$D$22)*(1-P325)))</f>
        <v>0.1573766937409</v>
      </c>
      <c r="R325" s="16">
        <f ca="1" t="shared" si="2431"/>
        <v>0.103611656543585</v>
      </c>
      <c r="S325" s="18">
        <f ca="1">IF(R325&lt;=('Ejercicio 3 - TIR'!$D$23-'Ejercicio 3 - TIR'!$C$23)/('Ejercicio 3 - TIR'!$E$23-'Ejercicio 3 - TIR'!$C$23),'Ejercicio 3 - TIR'!$C$23+SQRT(('Ejercicio 3 - TIR'!$E$23-'Ejercicio 3 - TIR'!$C$23)*('Ejercicio 3 - TIR'!$D$23-'Ejercicio 3 - TIR'!$C$23)*R325),'Ejercicio 3 - TIR'!$E$23-SQRT(('Ejercicio 3 - TIR'!$E$23-'Ejercicio 3 - TIR'!$C$23)*('Ejercicio 3 - TIR'!$E$23-'Ejercicio 3 - TIR'!$D$23)*(1-R325)))</f>
        <v>0.133656536229163</v>
      </c>
      <c r="T325" s="16">
        <f ca="1" t="shared" ref="T325:X325" si="2432">RAND()</f>
        <v>0.899259826167607</v>
      </c>
      <c r="U325" s="18">
        <f ca="1">IF(T325&lt;=('Ejercicio 3 - TIR'!$D$24-'Ejercicio 3 - TIR'!$C$24)/('Ejercicio 3 - TIR'!$E$24-'Ejercicio 3 - TIR'!$C$24),'Ejercicio 3 - TIR'!$C$24+SQRT(('Ejercicio 3 - TIR'!$E$24-'Ejercicio 3 - TIR'!$C$24)*('Ejercicio 3 - TIR'!$D$24-'Ejercicio 3 - TIR'!$C$24)*T325),'Ejercicio 3 - TIR'!$E$24-SQRT(('Ejercicio 3 - TIR'!$E$24-'Ejercicio 3 - TIR'!$C$24)*('Ejercicio 3 - TIR'!$E$24-'Ejercicio 3 - TIR'!$D$24)*(1-T325)))</f>
        <v>0.203204986253929</v>
      </c>
      <c r="V325" s="16">
        <f ca="1" t="shared" si="2432"/>
        <v>0.238497446781231</v>
      </c>
      <c r="W325" s="18">
        <f ca="1">IF(V325&lt;=('Ejercicio 3 - TIR'!$D$25-'Ejercicio 3 - TIR'!$C$25)/('Ejercicio 3 - TIR'!$E$25-'Ejercicio 3 - TIR'!$C$25),'Ejercicio 3 - TIR'!$C$25+SQRT(('Ejercicio 3 - TIR'!$E$25-'Ejercicio 3 - TIR'!$C$25)*('Ejercicio 3 - TIR'!$D$25-'Ejercicio 3 - TIR'!$C$25)*V325),'Ejercicio 3 - TIR'!$E$25-SQRT(('Ejercicio 3 - TIR'!$E$25-'Ejercicio 3 - TIR'!$C$25)*('Ejercicio 3 - TIR'!$E$25-'Ejercicio 3 - TIR'!$D$25)*(1-V325)))</f>
        <v>0.198272832990364</v>
      </c>
      <c r="X325" s="16">
        <f ca="1" t="shared" si="2432"/>
        <v>0.680994740032899</v>
      </c>
      <c r="Y325" s="18">
        <f ca="1">IF(X325&lt;=('Ejercicio 3 - TIR'!$D$26-'Ejercicio 3 - TIR'!$C$26)/('Ejercicio 3 - TIR'!$E$26-'Ejercicio 3 - TIR'!$C$26),'Ejercicio 3 - TIR'!$C$26+SQRT(('Ejercicio 3 - TIR'!$E$26-'Ejercicio 3 - TIR'!$C$26)*('Ejercicio 3 - TIR'!$D$26-'Ejercicio 3 - TIR'!$C$26)*X325),'Ejercicio 3 - TIR'!$E$26-SQRT(('Ejercicio 3 - TIR'!$E$26-'Ejercicio 3 - TIR'!$C$26)*('Ejercicio 3 - TIR'!$E$26-'Ejercicio 3 - TIR'!$D$26)*(1-X325)))</f>
        <v>0.2384954411682</v>
      </c>
      <c r="Z325" s="16">
        <f ca="1" t="shared" si="2384"/>
        <v>1.1573766937409</v>
      </c>
      <c r="AA325" s="16">
        <f ca="1" t="shared" si="2385"/>
        <v>1.31206765373867</v>
      </c>
      <c r="AB325" s="16">
        <f ca="1" t="shared" si="2386"/>
        <v>1.57868634328086</v>
      </c>
      <c r="AC325" s="16">
        <f ca="1" t="shared" si="2387"/>
        <v>1.89169695696636</v>
      </c>
      <c r="AD325" s="16">
        <f ca="1" t="shared" si="2388"/>
        <v>2.34285805727459</v>
      </c>
      <c r="AE325" s="15">
        <f ca="1" t="shared" si="2389"/>
        <v>4382.86506868509</v>
      </c>
      <c r="AF325" s="15">
        <f ca="1" t="shared" si="2390"/>
        <v>4968.66363252533</v>
      </c>
      <c r="AG325" s="15">
        <f ca="1" t="shared" si="2391"/>
        <v>5978.32085767304</v>
      </c>
      <c r="AH325" s="15">
        <f ca="1" t="shared" si="2392"/>
        <v>7163.65947064926</v>
      </c>
      <c r="AI325" s="15">
        <f ca="1" t="shared" si="2393"/>
        <v>8872.15959648051</v>
      </c>
      <c r="AJ325" s="17">
        <f ca="1" t="shared" si="2394"/>
        <v>36285.8736900555</v>
      </c>
      <c r="AK325" s="17">
        <f ca="1" t="shared" si="2395"/>
        <v>54271.1792923334</v>
      </c>
      <c r="AL325" s="17">
        <f ca="1" t="shared" si="2396"/>
        <v>68199.2812377207</v>
      </c>
      <c r="AM325" s="17">
        <f ca="1" t="shared" si="2397"/>
        <v>69845.5456777867</v>
      </c>
      <c r="AN325" s="17">
        <f ca="1" t="shared" si="2398"/>
        <v>78197.7901479479</v>
      </c>
      <c r="AO325" s="17">
        <f ca="1">C325/'Ejercicio 3 - TIR'!$D$7</f>
        <v>12930.0457473267</v>
      </c>
      <c r="AP325" s="17">
        <f ca="1" t="shared" si="2399"/>
        <v>23355.8279427287</v>
      </c>
      <c r="AQ325" s="17">
        <f ca="1" t="shared" si="2400"/>
        <v>41341.1335450066</v>
      </c>
      <c r="AR325" s="17">
        <f ca="1" t="shared" si="2401"/>
        <v>55269.235490394</v>
      </c>
      <c r="AS325" s="17">
        <f ca="1" t="shared" si="2402"/>
        <v>56915.49993046</v>
      </c>
      <c r="AT325" s="17">
        <f ca="1" t="shared" si="2403"/>
        <v>65267.7444006212</v>
      </c>
      <c r="AU325" s="17">
        <f ca="1">AP325*'Ejercicio 3 - TIR'!$D$5</f>
        <v>11677.9139713644</v>
      </c>
      <c r="AV325" s="17">
        <f ca="1">AQ325*'Ejercicio 3 - TIR'!$D$5</f>
        <v>20670.5667725033</v>
      </c>
      <c r="AW325" s="17">
        <f ca="1">AR325*'Ejercicio 3 - TIR'!$D$5</f>
        <v>27634.617745197</v>
      </c>
      <c r="AX325" s="17">
        <f ca="1">AS325*'Ejercicio 3 - TIR'!$D$5</f>
        <v>28457.74996523</v>
      </c>
      <c r="AY325" s="17">
        <f ca="1">AT325*'Ejercicio 3 - TIR'!$D$5</f>
        <v>32633.8722003106</v>
      </c>
      <c r="AZ325" s="17">
        <f ca="1" t="shared" ref="AZ325:BD325" si="2433">AJ325-AU325-AE325</f>
        <v>20225.094650006</v>
      </c>
      <c r="BA325" s="17">
        <f ca="1" t="shared" si="2433"/>
        <v>28631.9488873047</v>
      </c>
      <c r="BB325" s="17">
        <f ca="1" t="shared" si="2433"/>
        <v>34586.3426348507</v>
      </c>
      <c r="BC325" s="17">
        <f ca="1" t="shared" si="2433"/>
        <v>34224.1362419074</v>
      </c>
      <c r="BD325" s="17">
        <f ca="1" t="shared" si="2433"/>
        <v>36691.7583511568</v>
      </c>
      <c r="BE325" s="17">
        <f ca="1" t="shared" ref="BE325:BI325" si="2434">AZ325/Z325</f>
        <v>17474.9455033814</v>
      </c>
      <c r="BF325" s="17">
        <f ca="1" t="shared" si="2434"/>
        <v>21822.0065144655</v>
      </c>
      <c r="BG325" s="17">
        <f ca="1" t="shared" si="2434"/>
        <v>21908.3054604581</v>
      </c>
      <c r="BH325" s="17">
        <f ca="1" t="shared" si="2434"/>
        <v>18091.7647067485</v>
      </c>
      <c r="BI325" s="17">
        <f ca="1" t="shared" si="2434"/>
        <v>15661.1102568628</v>
      </c>
      <c r="BJ325" s="17">
        <f ca="1" t="shared" si="2406"/>
        <v>65247.4676906213</v>
      </c>
      <c r="BK325" s="17">
        <f ca="1" t="shared" si="2407"/>
        <v>30293.2618600534</v>
      </c>
      <c r="BL325" s="17">
        <f ca="1" t="shared" si="2408"/>
        <v>95540.7295506747</v>
      </c>
      <c r="BM325" s="17">
        <f ca="1">BK325*'Ejercicio 3 - TIR'!$D$5</f>
        <v>15146.6309300267</v>
      </c>
      <c r="BN325" s="17">
        <f ca="1" t="shared" si="2409"/>
        <v>80394.098620648</v>
      </c>
      <c r="BO325" s="17">
        <f ca="1" t="shared" si="2410"/>
        <v>34314.5408963312</v>
      </c>
      <c r="BP325" s="17">
        <f ca="1" t="shared" si="2411"/>
        <v>-92499.7467593015</v>
      </c>
      <c r="BQ325" s="17">
        <f ca="1" t="shared" ref="BQ325:BT325" si="2435">BE325</f>
        <v>17474.9455033814</v>
      </c>
      <c r="BR325" s="17">
        <f ca="1" t="shared" si="2435"/>
        <v>21822.0065144655</v>
      </c>
      <c r="BS325" s="17">
        <f ca="1" t="shared" si="2435"/>
        <v>21908.3054604581</v>
      </c>
      <c r="BT325" s="17">
        <f ca="1" t="shared" si="2435"/>
        <v>18091.7647067485</v>
      </c>
      <c r="BU325" s="17">
        <f ca="1" t="shared" si="2413"/>
        <v>49975.6511531941</v>
      </c>
      <c r="BV325" s="19">
        <f ca="1" t="shared" si="2414"/>
        <v>10.4611108040567</v>
      </c>
    </row>
    <row r="326" ht="15" customHeight="1" spans="1:74">
      <c r="A326" s="15">
        <v>325</v>
      </c>
      <c r="B326" s="16">
        <f ca="1" t="shared" ref="B326:F326" si="2436">RAND()</f>
        <v>0.991145549811375</v>
      </c>
      <c r="C326" s="17">
        <f ca="1">IF(B326&lt;=('Ejercicio 3 - TIR'!$D$13-'Ejercicio 3 - TIR'!$C$13)/('Ejercicio 3 - TIR'!$E$13-'Ejercicio 3 - TIR'!$C$13),'Ejercicio 3 - TIR'!$C$13+SQRT(('Ejercicio 3 - TIR'!$E$13-'Ejercicio 3 - TIR'!$C$13)*('Ejercicio 3 - TIR'!$D$13-'Ejercicio 3 - TIR'!$C$13)*B326),'Ejercicio 3 - TIR'!$E$13-SQRT(('Ejercicio 3 - TIR'!$E$13-'Ejercicio 3 - TIR'!$C$13)*('Ejercicio 3 - TIR'!$E$13-'Ejercicio 3 - TIR'!$D$13)*(1-B326)))</f>
        <v>96740.3466094768</v>
      </c>
      <c r="D326" s="16">
        <f ca="1" t="shared" si="2436"/>
        <v>0.571957355561151</v>
      </c>
      <c r="E326" s="17">
        <f ca="1">IF(D326&lt;=('Ejercicio 3 - TIR'!$D$14-'Ejercicio 3 - TIR'!$C$14)/('Ejercicio 3 - TIR'!$E$14-'Ejercicio 3 - TIR'!$C$14),'Ejercicio 3 - TIR'!$C$14+SQRT(('Ejercicio 3 - TIR'!$E$14-'Ejercicio 3 - TIR'!$C$14)*('Ejercicio 3 - TIR'!$D$14-'Ejercicio 3 - TIR'!$C$14)*D326),'Ejercicio 3 - TIR'!$E$14-SQRT(('Ejercicio 3 - TIR'!$E$14-'Ejercicio 3 - TIR'!$C$14)*('Ejercicio 3 - TIR'!$E$14-'Ejercicio 3 - TIR'!$D$14)*(1-D326)))</f>
        <v>31987.1105919383</v>
      </c>
      <c r="F326" s="16">
        <f ca="1" t="shared" si="2436"/>
        <v>0.999190127717018</v>
      </c>
      <c r="G326" s="17">
        <f ca="1">IF(F326&lt;=('Ejercicio 3 - TIR'!$D$18-'Ejercicio 3 - TIR'!$C$18)/('Ejercicio 3 - TIR'!$E$18-'Ejercicio 3 - TIR'!$C$18),'Ejercicio 3 - TIR'!$C$18+SQRT(('Ejercicio 3 - TIR'!$E$18-'Ejercicio 3 - TIR'!$C$18)*('Ejercicio 3 - TIR'!$D$18-'Ejercicio 3 - TIR'!$C$18)*F326),'Ejercicio 3 - TIR'!$E$18-SQRT(('Ejercicio 3 - TIR'!$E$18-'Ejercicio 3 - TIR'!$C$18)*('Ejercicio 3 - TIR'!$E$18-'Ejercicio 3 - TIR'!$D$18)*(1-F326)))</f>
        <v>44753.5442814141</v>
      </c>
      <c r="H326" s="16">
        <f ca="1" t="shared" ref="H326:L326" si="2437">RAND()</f>
        <v>0.854030462246934</v>
      </c>
      <c r="I326" s="17">
        <f ca="1">IF(H326&lt;=('Ejercicio 3 - TIR'!$D$18-'Ejercicio 3 - TIR'!$C$18)/('Ejercicio 3 - TIR'!$E$18-'Ejercicio 3 - TIR'!$C$18),'Ejercicio 3 - TIR'!$C$18+SQRT(('Ejercicio 3 - TIR'!$E$18-'Ejercicio 3 - TIR'!$C$18)*('Ejercicio 3 - TIR'!$D$18-'Ejercicio 3 - TIR'!$C$18)*H326),'Ejercicio 3 - TIR'!$E$18-SQRT(('Ejercicio 3 - TIR'!$E$18-'Ejercicio 3 - TIR'!$C$18)*('Ejercicio 3 - TIR'!$E$18-'Ejercicio 3 - TIR'!$D$18)*(1-H326)))</f>
        <v>41691.2668086592</v>
      </c>
      <c r="J326" s="16">
        <f ca="1" t="shared" si="2437"/>
        <v>0.491248858173339</v>
      </c>
      <c r="K326" s="17">
        <f ca="1">IF(J326&lt;=('Ejercicio 3 - TIR'!$D$18-'Ejercicio 3 - TIR'!$C$18)/('Ejercicio 3 - TIR'!$E$18-'Ejercicio 3 - TIR'!$C$18),'Ejercicio 3 - TIR'!$C$18+SQRT(('Ejercicio 3 - TIR'!$E$18-'Ejercicio 3 - TIR'!$C$18)*('Ejercicio 3 - TIR'!$D$18-'Ejercicio 3 - TIR'!$C$18)*J326),'Ejercicio 3 - TIR'!$E$18-SQRT(('Ejercicio 3 - TIR'!$E$18-'Ejercicio 3 - TIR'!$C$18)*('Ejercicio 3 - TIR'!$E$18-'Ejercicio 3 - TIR'!$D$18)*(1-J326)))</f>
        <v>38584.132380503</v>
      </c>
      <c r="L326" s="16">
        <f ca="1" t="shared" si="2437"/>
        <v>0.540460622976907</v>
      </c>
      <c r="M326" s="17">
        <f ca="1">IF(L326&lt;=('Ejercicio 3 - TIR'!$D$18-'Ejercicio 3 - TIR'!$C$18)/('Ejercicio 3 - TIR'!$E$18-'Ejercicio 3 - TIR'!$C$18),'Ejercicio 3 - TIR'!$C$18+SQRT(('Ejercicio 3 - TIR'!$E$18-'Ejercicio 3 - TIR'!$C$18)*('Ejercicio 3 - TIR'!$D$18-'Ejercicio 3 - TIR'!$C$18)*L326),'Ejercicio 3 - TIR'!$E$18-SQRT(('Ejercicio 3 - TIR'!$E$18-'Ejercicio 3 - TIR'!$C$18)*('Ejercicio 3 - TIR'!$E$18-'Ejercicio 3 - TIR'!$D$18)*(1-L326)))</f>
        <v>39003.8377065858</v>
      </c>
      <c r="N326" s="16">
        <f ca="1" t="shared" ref="N326:R326" si="2438">RAND()</f>
        <v>0.530097770229494</v>
      </c>
      <c r="O326" s="17">
        <f ca="1">IF(N326&lt;=('Ejercicio 3 - TIR'!$D$18-'Ejercicio 3 - TIR'!$C$18)/('Ejercicio 3 - TIR'!$E$18-'Ejercicio 3 - TIR'!$C$18),'Ejercicio 3 - TIR'!$C$18+SQRT(('Ejercicio 3 - TIR'!$E$18-'Ejercicio 3 - TIR'!$C$18)*('Ejercicio 3 - TIR'!$D$18-'Ejercicio 3 - TIR'!$C$18)*N326),'Ejercicio 3 - TIR'!$E$18-SQRT(('Ejercicio 3 - TIR'!$E$18-'Ejercicio 3 - TIR'!$C$18)*('Ejercicio 3 - TIR'!$E$18-'Ejercicio 3 - TIR'!$D$18)*(1-N326)))</f>
        <v>38917.0996144724</v>
      </c>
      <c r="P326" s="16">
        <f ca="1" t="shared" si="2438"/>
        <v>0.478398404245368</v>
      </c>
      <c r="Q326" s="18">
        <f ca="1">IF(P326&lt;=('Ejercicio 3 - TIR'!$D$22-'Ejercicio 3 - TIR'!$C$22)/('Ejercicio 3 - TIR'!$E$22-'Ejercicio 3 - TIR'!$C$22),'Ejercicio 3 - TIR'!$C$22+SQRT(('Ejercicio 3 - TIR'!$E$22-'Ejercicio 3 - TIR'!$C$22)*('Ejercicio 3 - TIR'!$D$22-'Ejercicio 3 - TIR'!$C$22)*P326),'Ejercicio 3 - TIR'!$E$22-SQRT(('Ejercicio 3 - TIR'!$E$22-'Ejercicio 3 - TIR'!$C$22)*('Ejercicio 3 - TIR'!$E$22-'Ejercicio 3 - TIR'!$D$22)*(1-P326)))</f>
        <v>0.149344797284044</v>
      </c>
      <c r="R326" s="16">
        <f ca="1" t="shared" si="2438"/>
        <v>0.639238893193764</v>
      </c>
      <c r="S326" s="18">
        <f ca="1">IF(R326&lt;=('Ejercicio 3 - TIR'!$D$23-'Ejercicio 3 - TIR'!$C$23)/('Ejercicio 3 - TIR'!$E$23-'Ejercicio 3 - TIR'!$C$23),'Ejercicio 3 - TIR'!$C$23+SQRT(('Ejercicio 3 - TIR'!$E$23-'Ejercicio 3 - TIR'!$C$23)*('Ejercicio 3 - TIR'!$D$23-'Ejercicio 3 - TIR'!$C$23)*R326),'Ejercicio 3 - TIR'!$E$23-SQRT(('Ejercicio 3 - TIR'!$E$23-'Ejercicio 3 - TIR'!$C$23)*('Ejercicio 3 - TIR'!$E$23-'Ejercicio 3 - TIR'!$D$23)*(1-R326)))</f>
        <v>0.154517260895829</v>
      </c>
      <c r="T326" s="16">
        <f ca="1" t="shared" ref="T326:X326" si="2439">RAND()</f>
        <v>0.917415491068017</v>
      </c>
      <c r="U326" s="18">
        <f ca="1">IF(T326&lt;=('Ejercicio 3 - TIR'!$D$24-'Ejercicio 3 - TIR'!$C$24)/('Ejercicio 3 - TIR'!$E$24-'Ejercicio 3 - TIR'!$C$24),'Ejercicio 3 - TIR'!$C$24+SQRT(('Ejercicio 3 - TIR'!$E$24-'Ejercicio 3 - TIR'!$C$24)*('Ejercicio 3 - TIR'!$D$24-'Ejercicio 3 - TIR'!$C$24)*T326),'Ejercicio 3 - TIR'!$E$24-SQRT(('Ejercicio 3 - TIR'!$E$24-'Ejercicio 3 - TIR'!$C$24)*('Ejercicio 3 - TIR'!$E$24-'Ejercicio 3 - TIR'!$D$24)*(1-T326)))</f>
        <v>0.20479353344759</v>
      </c>
      <c r="V326" s="16">
        <f ca="1" t="shared" si="2439"/>
        <v>0.851980556581069</v>
      </c>
      <c r="W326" s="18">
        <f ca="1">IF(V326&lt;=('Ejercicio 3 - TIR'!$D$25-'Ejercicio 3 - TIR'!$C$25)/('Ejercicio 3 - TIR'!$E$25-'Ejercicio 3 - TIR'!$C$25),'Ejercicio 3 - TIR'!$C$25+SQRT(('Ejercicio 3 - TIR'!$E$25-'Ejercicio 3 - TIR'!$C$25)*('Ejercicio 3 - TIR'!$D$25-'Ejercicio 3 - TIR'!$C$25)*V326),'Ejercicio 3 - TIR'!$E$25-SQRT(('Ejercicio 3 - TIR'!$E$25-'Ejercicio 3 - TIR'!$C$25)*('Ejercicio 3 - TIR'!$E$25-'Ejercicio 3 - TIR'!$D$25)*(1-V326)))</f>
        <v>0.227238891679748</v>
      </c>
      <c r="X326" s="16">
        <f ca="1" t="shared" si="2439"/>
        <v>0.0640948606744467</v>
      </c>
      <c r="Y326" s="18">
        <f ca="1">IF(X326&lt;=('Ejercicio 3 - TIR'!$D$26-'Ejercicio 3 - TIR'!$C$26)/('Ejercicio 3 - TIR'!$E$26-'Ejercicio 3 - TIR'!$C$26),'Ejercicio 3 - TIR'!$C$26+SQRT(('Ejercicio 3 - TIR'!$E$26-'Ejercicio 3 - TIR'!$C$26)*('Ejercicio 3 - TIR'!$D$26-'Ejercicio 3 - TIR'!$C$26)*X326),'Ejercicio 3 - TIR'!$E$26-SQRT(('Ejercicio 3 - TIR'!$E$26-'Ejercicio 3 - TIR'!$C$26)*('Ejercicio 3 - TIR'!$E$26-'Ejercicio 3 - TIR'!$D$26)*(1-X326)))</f>
        <v>0.203155079772506</v>
      </c>
      <c r="Z326" s="16">
        <f ca="1" t="shared" si="2384"/>
        <v>1.14934479728404</v>
      </c>
      <c r="AA326" s="16">
        <f ca="1" t="shared" si="2385"/>
        <v>1.32693840718525</v>
      </c>
      <c r="AB326" s="16">
        <f ca="1" t="shared" si="2386"/>
        <v>1.59868681226003</v>
      </c>
      <c r="AC326" s="16">
        <f ca="1" t="shared" si="2387"/>
        <v>1.96197063162103</v>
      </c>
      <c r="AD326" s="16">
        <f ca="1" t="shared" si="2388"/>
        <v>2.36055493179931</v>
      </c>
      <c r="AE326" s="15">
        <f ca="1" t="shared" si="2389"/>
        <v>4777.10854705534</v>
      </c>
      <c r="AF326" s="15">
        <f ca="1" t="shared" si="2390"/>
        <v>5515.25427474838</v>
      </c>
      <c r="AG326" s="15">
        <f ca="1" t="shared" si="2391"/>
        <v>6644.74268553603</v>
      </c>
      <c r="AH326" s="15">
        <f ca="1" t="shared" si="2392"/>
        <v>8154.68664889435</v>
      </c>
      <c r="AI326" s="15">
        <f ca="1" t="shared" si="2393"/>
        <v>9811.35266557027</v>
      </c>
      <c r="AJ326" s="17">
        <f ca="1" t="shared" si="2394"/>
        <v>51437.2532798644</v>
      </c>
      <c r="AK326" s="17">
        <f ca="1" t="shared" si="2395"/>
        <v>55321.7431726175</v>
      </c>
      <c r="AL326" s="17">
        <f ca="1" t="shared" si="2396"/>
        <v>61683.9435992055</v>
      </c>
      <c r="AM326" s="17">
        <f ca="1" t="shared" si="2397"/>
        <v>76524.3841008343</v>
      </c>
      <c r="AN326" s="17">
        <f ca="1" t="shared" si="2398"/>
        <v>91865.9514262681</v>
      </c>
      <c r="AO326" s="17">
        <f ca="1">C326/'Ejercicio 3 - TIR'!$D$7</f>
        <v>19348.0693218954</v>
      </c>
      <c r="AP326" s="17">
        <f ca="1" t="shared" si="2399"/>
        <v>32089.1839579691</v>
      </c>
      <c r="AQ326" s="17">
        <f ca="1" t="shared" si="2400"/>
        <v>35973.6738507221</v>
      </c>
      <c r="AR326" s="17">
        <f ca="1" t="shared" si="2401"/>
        <v>42335.8742773101</v>
      </c>
      <c r="AS326" s="17">
        <f ca="1" t="shared" si="2402"/>
        <v>57176.3147789389</v>
      </c>
      <c r="AT326" s="17">
        <f ca="1" t="shared" si="2403"/>
        <v>72517.8821043727</v>
      </c>
      <c r="AU326" s="17">
        <f ca="1">AP326*'Ejercicio 3 - TIR'!$D$5</f>
        <v>16044.5919789845</v>
      </c>
      <c r="AV326" s="17">
        <f ca="1">AQ326*'Ejercicio 3 - TIR'!$D$5</f>
        <v>17986.8369253611</v>
      </c>
      <c r="AW326" s="17">
        <f ca="1">AR326*'Ejercicio 3 - TIR'!$D$5</f>
        <v>21167.9371386551</v>
      </c>
      <c r="AX326" s="17">
        <f ca="1">AS326*'Ejercicio 3 - TIR'!$D$5</f>
        <v>28588.1573894694</v>
      </c>
      <c r="AY326" s="17">
        <f ca="1">AT326*'Ejercicio 3 - TIR'!$D$5</f>
        <v>36258.9410521864</v>
      </c>
      <c r="AZ326" s="17">
        <f ca="1" t="shared" ref="AZ326:BD326" si="2440">AJ326-AU326-AE326</f>
        <v>30615.5527538246</v>
      </c>
      <c r="BA326" s="17">
        <f ca="1" t="shared" si="2440"/>
        <v>31819.651972508</v>
      </c>
      <c r="BB326" s="17">
        <f ca="1" t="shared" si="2440"/>
        <v>33871.2637750144</v>
      </c>
      <c r="BC326" s="17">
        <f ca="1" t="shared" si="2440"/>
        <v>39781.5400624705</v>
      </c>
      <c r="BD326" s="17">
        <f ca="1" t="shared" si="2440"/>
        <v>45795.6577085114</v>
      </c>
      <c r="BE326" s="17">
        <f ca="1" t="shared" ref="BE326:BI326" si="2441">AZ326/Z326</f>
        <v>26637.396215801</v>
      </c>
      <c r="BF326" s="17">
        <f ca="1" t="shared" si="2441"/>
        <v>23979.750529646</v>
      </c>
      <c r="BG326" s="17">
        <f ca="1" t="shared" si="2441"/>
        <v>21186.9288689079</v>
      </c>
      <c r="BH326" s="17">
        <f ca="1" t="shared" si="2441"/>
        <v>20276.3178109358</v>
      </c>
      <c r="BI326" s="17">
        <f ca="1" t="shared" si="2441"/>
        <v>19400.3778906361</v>
      </c>
      <c r="BJ326" s="17">
        <f ca="1" t="shared" si="2406"/>
        <v>75507.3316618101</v>
      </c>
      <c r="BK326" s="17">
        <f ca="1" t="shared" si="2407"/>
        <v>45672.1804585951</v>
      </c>
      <c r="BL326" s="17">
        <f ca="1" t="shared" si="2408"/>
        <v>121179.512120405</v>
      </c>
      <c r="BM326" s="17">
        <f ca="1">BK326*'Ejercicio 3 - TIR'!$D$5</f>
        <v>22836.0902292976</v>
      </c>
      <c r="BN326" s="17">
        <f ca="1" t="shared" si="2409"/>
        <v>98343.4218911076</v>
      </c>
      <c r="BO326" s="17">
        <f ca="1" t="shared" si="2410"/>
        <v>41661.145252886</v>
      </c>
      <c r="BP326" s="17">
        <f ca="1" t="shared" si="2411"/>
        <v>-128727.457201415</v>
      </c>
      <c r="BQ326" s="17">
        <f ca="1" t="shared" ref="BQ326:BT326" si="2442">BE326</f>
        <v>26637.396215801</v>
      </c>
      <c r="BR326" s="17">
        <f ca="1" t="shared" si="2442"/>
        <v>23979.750529646</v>
      </c>
      <c r="BS326" s="17">
        <f ca="1" t="shared" si="2442"/>
        <v>21186.9288689079</v>
      </c>
      <c r="BT326" s="17">
        <f ca="1" t="shared" si="2442"/>
        <v>20276.3178109358</v>
      </c>
      <c r="BU326" s="17">
        <f ca="1" t="shared" si="2413"/>
        <v>61061.5231435221</v>
      </c>
      <c r="BV326" s="19">
        <f ca="1" t="shared" si="2414"/>
        <v>5.29990419815478</v>
      </c>
    </row>
    <row r="327" ht="15" customHeight="1" spans="1:74">
      <c r="A327" s="15">
        <v>326</v>
      </c>
      <c r="B327" s="16">
        <f ca="1" t="shared" ref="B327:F327" si="2443">RAND()</f>
        <v>0.313028296311307</v>
      </c>
      <c r="C327" s="17">
        <f ca="1">IF(B327&lt;=('Ejercicio 3 - TIR'!$D$13-'Ejercicio 3 - TIR'!$C$13)/('Ejercicio 3 - TIR'!$E$13-'Ejercicio 3 - TIR'!$C$13),'Ejercicio 3 - TIR'!$C$13+SQRT(('Ejercicio 3 - TIR'!$E$13-'Ejercicio 3 - TIR'!$C$13)*('Ejercicio 3 - TIR'!$D$13-'Ejercicio 3 - TIR'!$C$13)*B327),'Ejercicio 3 - TIR'!$E$13-SQRT(('Ejercicio 3 - TIR'!$E$13-'Ejercicio 3 - TIR'!$C$13)*('Ejercicio 3 - TIR'!$E$13-'Ejercicio 3 - TIR'!$D$13)*(1-B327)))</f>
        <v>71288.2246382006</v>
      </c>
      <c r="D327" s="16">
        <f ca="1" t="shared" si="2443"/>
        <v>0.305311941815292</v>
      </c>
      <c r="E327" s="17">
        <f ca="1">IF(D327&lt;=('Ejercicio 3 - TIR'!$D$14-'Ejercicio 3 - TIR'!$C$14)/('Ejercicio 3 - TIR'!$E$14-'Ejercicio 3 - TIR'!$C$14),'Ejercicio 3 - TIR'!$C$14+SQRT(('Ejercicio 3 - TIR'!$E$14-'Ejercicio 3 - TIR'!$C$14)*('Ejercicio 3 - TIR'!$D$14-'Ejercicio 3 - TIR'!$C$14)*D327),'Ejercicio 3 - TIR'!$E$14-SQRT(('Ejercicio 3 - TIR'!$E$14-'Ejercicio 3 - TIR'!$C$14)*('Ejercicio 3 - TIR'!$E$14-'Ejercicio 3 - TIR'!$D$14)*(1-D327)))</f>
        <v>29785.2268113588</v>
      </c>
      <c r="F327" s="16">
        <f ca="1" t="shared" si="2443"/>
        <v>0.535439094389025</v>
      </c>
      <c r="G327" s="17">
        <f ca="1">IF(F327&lt;=('Ejercicio 3 - TIR'!$D$18-'Ejercicio 3 - TIR'!$C$18)/('Ejercicio 3 - TIR'!$E$18-'Ejercicio 3 - TIR'!$C$18),'Ejercicio 3 - TIR'!$C$18+SQRT(('Ejercicio 3 - TIR'!$E$18-'Ejercicio 3 - TIR'!$C$18)*('Ejercicio 3 - TIR'!$D$18-'Ejercicio 3 - TIR'!$C$18)*F327),'Ejercicio 3 - TIR'!$E$18-SQRT(('Ejercicio 3 - TIR'!$E$18-'Ejercicio 3 - TIR'!$C$18)*('Ejercicio 3 - TIR'!$E$18-'Ejercicio 3 - TIR'!$D$18)*(1-F327)))</f>
        <v>38961.9118584348</v>
      </c>
      <c r="H327" s="16">
        <f ca="1" t="shared" ref="H327:L327" si="2444">RAND()</f>
        <v>0.358940303044393</v>
      </c>
      <c r="I327" s="17">
        <f ca="1">IF(H327&lt;=('Ejercicio 3 - TIR'!$D$18-'Ejercicio 3 - TIR'!$C$18)/('Ejercicio 3 - TIR'!$E$18-'Ejercicio 3 - TIR'!$C$18),'Ejercicio 3 - TIR'!$C$18+SQRT(('Ejercicio 3 - TIR'!$E$18-'Ejercicio 3 - TIR'!$C$18)*('Ejercicio 3 - TIR'!$D$18-'Ejercicio 3 - TIR'!$C$18)*H327),'Ejercicio 3 - TIR'!$E$18-SQRT(('Ejercicio 3 - TIR'!$E$18-'Ejercicio 3 - TIR'!$C$18)*('Ejercicio 3 - TIR'!$E$18-'Ejercicio 3 - TIR'!$D$18)*(1-H327)))</f>
        <v>37337.6457707264</v>
      </c>
      <c r="J327" s="16">
        <f ca="1" t="shared" si="2444"/>
        <v>0.783578617161385</v>
      </c>
      <c r="K327" s="17">
        <f ca="1">IF(J327&lt;=('Ejercicio 3 - TIR'!$D$18-'Ejercicio 3 - TIR'!$C$18)/('Ejercicio 3 - TIR'!$E$18-'Ejercicio 3 - TIR'!$C$18),'Ejercicio 3 - TIR'!$C$18+SQRT(('Ejercicio 3 - TIR'!$E$18-'Ejercicio 3 - TIR'!$C$18)*('Ejercicio 3 - TIR'!$D$18-'Ejercicio 3 - TIR'!$C$18)*J327),'Ejercicio 3 - TIR'!$E$18-SQRT(('Ejercicio 3 - TIR'!$E$18-'Ejercicio 3 - TIR'!$C$18)*('Ejercicio 3 - TIR'!$E$18-'Ejercicio 3 - TIR'!$D$18)*(1-J327)))</f>
        <v>40971.1535505934</v>
      </c>
      <c r="L327" s="16">
        <f ca="1" t="shared" si="2444"/>
        <v>0.707374732672777</v>
      </c>
      <c r="M327" s="17">
        <f ca="1">IF(L327&lt;=('Ejercicio 3 - TIR'!$D$18-'Ejercicio 3 - TIR'!$C$18)/('Ejercicio 3 - TIR'!$E$18-'Ejercicio 3 - TIR'!$C$18),'Ejercicio 3 - TIR'!$C$18+SQRT(('Ejercicio 3 - TIR'!$E$18-'Ejercicio 3 - TIR'!$C$18)*('Ejercicio 3 - TIR'!$D$18-'Ejercicio 3 - TIR'!$C$18)*L327),'Ejercicio 3 - TIR'!$E$18-SQRT(('Ejercicio 3 - TIR'!$E$18-'Ejercicio 3 - TIR'!$C$18)*('Ejercicio 3 - TIR'!$E$18-'Ejercicio 3 - TIR'!$D$18)*(1-L327)))</f>
        <v>40315.2486672672</v>
      </c>
      <c r="N327" s="16">
        <f ca="1" t="shared" ref="N327:R327" si="2445">RAND()</f>
        <v>0.338054712028193</v>
      </c>
      <c r="O327" s="17">
        <f ca="1">IF(N327&lt;=('Ejercicio 3 - TIR'!$D$18-'Ejercicio 3 - TIR'!$C$18)/('Ejercicio 3 - TIR'!$E$18-'Ejercicio 3 - TIR'!$C$18),'Ejercicio 3 - TIR'!$C$18+SQRT(('Ejercicio 3 - TIR'!$E$18-'Ejercicio 3 - TIR'!$C$18)*('Ejercicio 3 - TIR'!$D$18-'Ejercicio 3 - TIR'!$C$18)*N327),'Ejercicio 3 - TIR'!$E$18-SQRT(('Ejercicio 3 - TIR'!$E$18-'Ejercicio 3 - TIR'!$C$18)*('Ejercicio 3 - TIR'!$E$18-'Ejercicio 3 - TIR'!$D$18)*(1-N327)))</f>
        <v>37120.9695129406</v>
      </c>
      <c r="P327" s="16">
        <f ca="1" t="shared" si="2445"/>
        <v>0.604526176828374</v>
      </c>
      <c r="Q327" s="18">
        <f ca="1">IF(P327&lt;=('Ejercicio 3 - TIR'!$D$22-'Ejercicio 3 - TIR'!$C$22)/('Ejercicio 3 - TIR'!$E$22-'Ejercicio 3 - TIR'!$C$22),'Ejercicio 3 - TIR'!$C$22+SQRT(('Ejercicio 3 - TIR'!$E$22-'Ejercicio 3 - TIR'!$C$22)*('Ejercicio 3 - TIR'!$D$22-'Ejercicio 3 - TIR'!$C$22)*P327),'Ejercicio 3 - TIR'!$E$22-SQRT(('Ejercicio 3 - TIR'!$E$22-'Ejercicio 3 - TIR'!$C$22)*('Ejercicio 3 - TIR'!$E$22-'Ejercicio 3 - TIR'!$D$22)*(1-P327)))</f>
        <v>0.153319428759696</v>
      </c>
      <c r="R327" s="16">
        <f ca="1" t="shared" si="2445"/>
        <v>0.742533337624542</v>
      </c>
      <c r="S327" s="18">
        <f ca="1">IF(R327&lt;=('Ejercicio 3 - TIR'!$D$23-'Ejercicio 3 - TIR'!$C$23)/('Ejercicio 3 - TIR'!$E$23-'Ejercicio 3 - TIR'!$C$23),'Ejercicio 3 - TIR'!$C$23+SQRT(('Ejercicio 3 - TIR'!$E$23-'Ejercicio 3 - TIR'!$C$23)*('Ejercicio 3 - TIR'!$D$23-'Ejercicio 3 - TIR'!$C$23)*R327),'Ejercicio 3 - TIR'!$E$23-SQRT(('Ejercicio 3 - TIR'!$E$23-'Ejercicio 3 - TIR'!$C$23)*('Ejercicio 3 - TIR'!$E$23-'Ejercicio 3 - TIR'!$D$23)*(1-R327)))</f>
        <v>0.158472343548918</v>
      </c>
      <c r="T327" s="16">
        <f ca="1" t="shared" ref="T327:X327" si="2446">RAND()</f>
        <v>0.195176351475936</v>
      </c>
      <c r="U327" s="18">
        <f ca="1">IF(T327&lt;=('Ejercicio 3 - TIR'!$D$24-'Ejercicio 3 - TIR'!$C$24)/('Ejercicio 3 - TIR'!$E$24-'Ejercicio 3 - TIR'!$C$24),'Ejercicio 3 - TIR'!$C$24+SQRT(('Ejercicio 3 - TIR'!$E$24-'Ejercicio 3 - TIR'!$C$24)*('Ejercicio 3 - TIR'!$D$24-'Ejercicio 3 - TIR'!$C$24)*T327),'Ejercicio 3 - TIR'!$E$24-SQRT(('Ejercicio 3 - TIR'!$E$24-'Ejercicio 3 - TIR'!$C$24)*('Ejercicio 3 - TIR'!$E$24-'Ejercicio 3 - TIR'!$D$24)*(1-T327)))</f>
        <v>0.17024525470572</v>
      </c>
      <c r="V327" s="16">
        <f ca="1" t="shared" si="2446"/>
        <v>0.735872918907988</v>
      </c>
      <c r="W327" s="18">
        <f ca="1">IF(V327&lt;=('Ejercicio 3 - TIR'!$D$25-'Ejercicio 3 - TIR'!$C$25)/('Ejercicio 3 - TIR'!$E$25-'Ejercicio 3 - TIR'!$C$25),'Ejercicio 3 - TIR'!$C$25+SQRT(('Ejercicio 3 - TIR'!$E$25-'Ejercicio 3 - TIR'!$C$25)*('Ejercicio 3 - TIR'!$D$25-'Ejercicio 3 - TIR'!$C$25)*V327),'Ejercicio 3 - TIR'!$E$25-SQRT(('Ejercicio 3 - TIR'!$E$25-'Ejercicio 3 - TIR'!$C$25)*('Ejercicio 3 - TIR'!$E$25-'Ejercicio 3 - TIR'!$D$25)*(1-V327)))</f>
        <v>0.219595316416347</v>
      </c>
      <c r="X327" s="16">
        <f ca="1" t="shared" si="2446"/>
        <v>0.251159963431881</v>
      </c>
      <c r="Y327" s="18">
        <f ca="1">IF(X327&lt;=('Ejercicio 3 - TIR'!$D$26-'Ejercicio 3 - TIR'!$C$26)/('Ejercicio 3 - TIR'!$E$26-'Ejercicio 3 - TIR'!$C$26),'Ejercicio 3 - TIR'!$C$26+SQRT(('Ejercicio 3 - TIR'!$E$26-'Ejercicio 3 - TIR'!$C$26)*('Ejercicio 3 - TIR'!$D$26-'Ejercicio 3 - TIR'!$C$26)*X327),'Ejercicio 3 - TIR'!$E$26-SQRT(('Ejercicio 3 - TIR'!$E$26-'Ejercicio 3 - TIR'!$C$26)*('Ejercicio 3 - TIR'!$E$26-'Ejercicio 3 - TIR'!$D$26)*(1-X327)))</f>
        <v>0.216040965828211</v>
      </c>
      <c r="Z327" s="16">
        <f ca="1" t="shared" si="2384"/>
        <v>1.1533194287597</v>
      </c>
      <c r="AA327" s="16">
        <f ca="1" t="shared" si="2385"/>
        <v>1.33608866149574</v>
      </c>
      <c r="AB327" s="16">
        <f ca="1" t="shared" si="2386"/>
        <v>1.56355141598151</v>
      </c>
      <c r="AC327" s="16">
        <f ca="1" t="shared" si="2387"/>
        <v>1.9068999839072</v>
      </c>
      <c r="AD327" s="16">
        <f ca="1" t="shared" si="2388"/>
        <v>2.31886849816831</v>
      </c>
      <c r="AE327" s="15">
        <f ca="1" t="shared" si="2389"/>
        <v>4566.65396019552</v>
      </c>
      <c r="AF327" s="15">
        <f ca="1" t="shared" si="2390"/>
        <v>5290.34231544464</v>
      </c>
      <c r="AG327" s="15">
        <f ca="1" t="shared" si="2391"/>
        <v>6190.99799041796</v>
      </c>
      <c r="AH327" s="15">
        <f ca="1" t="shared" si="2392"/>
        <v>7550.51215305677</v>
      </c>
      <c r="AI327" s="15">
        <f ca="1" t="shared" si="2393"/>
        <v>9181.7320911008</v>
      </c>
      <c r="AJ327" s="17">
        <f ca="1" t="shared" si="2394"/>
        <v>44935.5299279556</v>
      </c>
      <c r="AK327" s="17">
        <f ca="1" t="shared" si="2395"/>
        <v>49886.4051612121</v>
      </c>
      <c r="AL327" s="17">
        <f ca="1" t="shared" si="2396"/>
        <v>64060.5051484263</v>
      </c>
      <c r="AM327" s="17">
        <f ca="1" t="shared" si="2397"/>
        <v>76877.1470348266</v>
      </c>
      <c r="AN327" s="17">
        <f ca="1" t="shared" si="2398"/>
        <v>86078.6468250241</v>
      </c>
      <c r="AO327" s="17">
        <f ca="1">C327/'Ejercicio 3 - TIR'!$D$7</f>
        <v>14257.6449276401</v>
      </c>
      <c r="AP327" s="17">
        <f ca="1" t="shared" si="2399"/>
        <v>30677.8850003155</v>
      </c>
      <c r="AQ327" s="17">
        <f ca="1" t="shared" si="2400"/>
        <v>35628.760233572</v>
      </c>
      <c r="AR327" s="17">
        <f ca="1" t="shared" si="2401"/>
        <v>49802.8602207861</v>
      </c>
      <c r="AS327" s="17">
        <f ca="1" t="shared" si="2402"/>
        <v>62619.5021071864</v>
      </c>
      <c r="AT327" s="17">
        <f ca="1" t="shared" si="2403"/>
        <v>71821.001897384</v>
      </c>
      <c r="AU327" s="17">
        <f ca="1">AP327*'Ejercicio 3 - TIR'!$D$5</f>
        <v>15338.9425001578</v>
      </c>
      <c r="AV327" s="17">
        <f ca="1">AQ327*'Ejercicio 3 - TIR'!$D$5</f>
        <v>17814.380116786</v>
      </c>
      <c r="AW327" s="17">
        <f ca="1">AR327*'Ejercicio 3 - TIR'!$D$5</f>
        <v>24901.4301103931</v>
      </c>
      <c r="AX327" s="17">
        <f ca="1">AS327*'Ejercicio 3 - TIR'!$D$5</f>
        <v>31309.7510535932</v>
      </c>
      <c r="AY327" s="17">
        <f ca="1">AT327*'Ejercicio 3 - TIR'!$D$5</f>
        <v>35910.500948692</v>
      </c>
      <c r="AZ327" s="17">
        <f ca="1" t="shared" ref="AZ327:BD327" si="2447">AJ327-AU327-AE327</f>
        <v>25029.9334676024</v>
      </c>
      <c r="BA327" s="17">
        <f ca="1" t="shared" si="2447"/>
        <v>26781.6827289815</v>
      </c>
      <c r="BB327" s="17">
        <f ca="1" t="shared" si="2447"/>
        <v>32968.0770476152</v>
      </c>
      <c r="BC327" s="17">
        <f ca="1" t="shared" si="2447"/>
        <v>38016.8838281766</v>
      </c>
      <c r="BD327" s="17">
        <f ca="1" t="shared" si="2447"/>
        <v>40986.4137852313</v>
      </c>
      <c r="BE327" s="17">
        <f ca="1" t="shared" ref="BE327:BI327" si="2448">AZ327/Z327</f>
        <v>21702.5160969672</v>
      </c>
      <c r="BF327" s="17">
        <f ca="1" t="shared" si="2448"/>
        <v>20044.839463722</v>
      </c>
      <c r="BG327" s="17">
        <f ca="1" t="shared" si="2448"/>
        <v>21085.3808263924</v>
      </c>
      <c r="BH327" s="17">
        <f ca="1" t="shared" si="2448"/>
        <v>19936.4854732867</v>
      </c>
      <c r="BI327" s="17">
        <f ca="1" t="shared" si="2448"/>
        <v>17675.1781386511</v>
      </c>
      <c r="BJ327" s="17">
        <f ca="1" t="shared" si="2406"/>
        <v>69068.024163658</v>
      </c>
      <c r="BK327" s="17">
        <f ca="1" t="shared" si="2407"/>
        <v>33061.6036807739</v>
      </c>
      <c r="BL327" s="17">
        <f ca="1" t="shared" si="2408"/>
        <v>102129.627844432</v>
      </c>
      <c r="BM327" s="17">
        <f ca="1">BK327*'Ejercicio 3 - TIR'!$D$5</f>
        <v>16530.8018403869</v>
      </c>
      <c r="BN327" s="17">
        <f ca="1" t="shared" si="2409"/>
        <v>85598.826004045</v>
      </c>
      <c r="BO327" s="17">
        <f ca="1" t="shared" si="2410"/>
        <v>36914.0492751788</v>
      </c>
      <c r="BP327" s="17">
        <f ca="1" t="shared" si="2411"/>
        <v>-101073.451449559</v>
      </c>
      <c r="BQ327" s="17">
        <f ca="1" t="shared" ref="BQ327:BT327" si="2449">BE327</f>
        <v>21702.5160969672</v>
      </c>
      <c r="BR327" s="17">
        <f ca="1" t="shared" si="2449"/>
        <v>20044.839463722</v>
      </c>
      <c r="BS327" s="17">
        <f ca="1" t="shared" si="2449"/>
        <v>21085.3808263924</v>
      </c>
      <c r="BT327" s="17">
        <f ca="1" t="shared" si="2449"/>
        <v>19936.4854732867</v>
      </c>
      <c r="BU327" s="17">
        <f ca="1" t="shared" si="2413"/>
        <v>54589.22741383</v>
      </c>
      <c r="BV327" s="19">
        <f ca="1" t="shared" si="2414"/>
        <v>9.52237968539793</v>
      </c>
    </row>
    <row r="328" ht="15" customHeight="1" spans="1:74">
      <c r="A328" s="15">
        <v>327</v>
      </c>
      <c r="B328" s="16">
        <f ca="1" t="shared" ref="B328:F328" si="2450">RAND()</f>
        <v>0.584153837061812</v>
      </c>
      <c r="C328" s="17">
        <f ca="1">IF(B328&lt;=('Ejercicio 3 - TIR'!$D$13-'Ejercicio 3 - TIR'!$C$13)/('Ejercicio 3 - TIR'!$E$13-'Ejercicio 3 - TIR'!$C$13),'Ejercicio 3 - TIR'!$C$13+SQRT(('Ejercicio 3 - TIR'!$E$13-'Ejercicio 3 - TIR'!$C$13)*('Ejercicio 3 - TIR'!$D$13-'Ejercicio 3 - TIR'!$C$13)*B328),'Ejercicio 3 - TIR'!$E$13-SQRT(('Ejercicio 3 - TIR'!$E$13-'Ejercicio 3 - TIR'!$C$13)*('Ejercicio 3 - TIR'!$E$13-'Ejercicio 3 - TIR'!$D$13)*(1-B328)))</f>
        <v>77661.3474997746</v>
      </c>
      <c r="D328" s="16">
        <f ca="1" t="shared" si="2450"/>
        <v>0.910435195078553</v>
      </c>
      <c r="E328" s="17">
        <f ca="1">IF(D328&lt;=('Ejercicio 3 - TIR'!$D$14-'Ejercicio 3 - TIR'!$C$14)/('Ejercicio 3 - TIR'!$E$14-'Ejercicio 3 - TIR'!$C$14),'Ejercicio 3 - TIR'!$C$14+SQRT(('Ejercicio 3 - TIR'!$E$14-'Ejercicio 3 - TIR'!$C$14)*('Ejercicio 3 - TIR'!$D$14-'Ejercicio 3 - TIR'!$C$14)*D328),'Ejercicio 3 - TIR'!$E$14-SQRT(('Ejercicio 3 - TIR'!$E$14-'Ejercicio 3 - TIR'!$C$14)*('Ejercicio 3 - TIR'!$E$14-'Ejercicio 3 - TIR'!$D$14)*(1-D328)))</f>
        <v>36334.6595331106</v>
      </c>
      <c r="F328" s="16">
        <f ca="1" t="shared" si="2450"/>
        <v>0.215034199167873</v>
      </c>
      <c r="G328" s="17">
        <f ca="1">IF(F328&lt;=('Ejercicio 3 - TIR'!$D$18-'Ejercicio 3 - TIR'!$C$18)/('Ejercicio 3 - TIR'!$E$18-'Ejercicio 3 - TIR'!$C$18),'Ejercicio 3 - TIR'!$C$18+SQRT(('Ejercicio 3 - TIR'!$E$18-'Ejercicio 3 - TIR'!$C$18)*('Ejercicio 3 - TIR'!$D$18-'Ejercicio 3 - TIR'!$C$18)*F328),'Ejercicio 3 - TIR'!$E$18-SQRT(('Ejercicio 3 - TIR'!$E$18-'Ejercicio 3 - TIR'!$C$18)*('Ejercicio 3 - TIR'!$E$18-'Ejercicio 3 - TIR'!$D$18)*(1-F328)))</f>
        <v>35679.359988166</v>
      </c>
      <c r="H328" s="16">
        <f ca="1" t="shared" ref="H328:L328" si="2451">RAND()</f>
        <v>0.751052683682082</v>
      </c>
      <c r="I328" s="17">
        <f ca="1">IF(H328&lt;=('Ejercicio 3 - TIR'!$D$18-'Ejercicio 3 - TIR'!$C$18)/('Ejercicio 3 - TIR'!$E$18-'Ejercicio 3 - TIR'!$C$18),'Ejercicio 3 - TIR'!$C$18+SQRT(('Ejercicio 3 - TIR'!$E$18-'Ejercicio 3 - TIR'!$C$18)*('Ejercicio 3 - TIR'!$D$18-'Ejercicio 3 - TIR'!$C$18)*H328),'Ejercicio 3 - TIR'!$E$18-SQRT(('Ejercicio 3 - TIR'!$E$18-'Ejercicio 3 - TIR'!$C$18)*('Ejercicio 3 - TIR'!$E$18-'Ejercicio 3 - TIR'!$D$18)*(1-H328)))</f>
        <v>40678.9991062436</v>
      </c>
      <c r="J328" s="16">
        <f ca="1" t="shared" si="2451"/>
        <v>0.627773820705975</v>
      </c>
      <c r="K328" s="17">
        <f ca="1">IF(J328&lt;=('Ejercicio 3 - TIR'!$D$18-'Ejercicio 3 - TIR'!$C$18)/('Ejercicio 3 - TIR'!$E$18-'Ejercicio 3 - TIR'!$C$18),'Ejercicio 3 - TIR'!$C$18+SQRT(('Ejercicio 3 - TIR'!$E$18-'Ejercicio 3 - TIR'!$C$18)*('Ejercicio 3 - TIR'!$D$18-'Ejercicio 3 - TIR'!$C$18)*J328),'Ejercicio 3 - TIR'!$E$18-SQRT(('Ejercicio 3 - TIR'!$E$18-'Ejercicio 3 - TIR'!$C$18)*('Ejercicio 3 - TIR'!$E$18-'Ejercicio 3 - TIR'!$D$18)*(1-J328)))</f>
        <v>39703.9205018331</v>
      </c>
      <c r="L328" s="16">
        <f ca="1" t="shared" si="2451"/>
        <v>0.870345393847263</v>
      </c>
      <c r="M328" s="17">
        <f ca="1">IF(L328&lt;=('Ejercicio 3 - TIR'!$D$18-'Ejercicio 3 - TIR'!$C$18)/('Ejercicio 3 - TIR'!$E$18-'Ejercicio 3 - TIR'!$C$18),'Ejercicio 3 - TIR'!$C$18+SQRT(('Ejercicio 3 - TIR'!$E$18-'Ejercicio 3 - TIR'!$C$18)*('Ejercicio 3 - TIR'!$D$18-'Ejercicio 3 - TIR'!$C$18)*L328),'Ejercicio 3 - TIR'!$E$18-SQRT(('Ejercicio 3 - TIR'!$E$18-'Ejercicio 3 - TIR'!$C$18)*('Ejercicio 3 - TIR'!$E$18-'Ejercicio 3 - TIR'!$D$18)*(1-L328)))</f>
        <v>41881.65180561</v>
      </c>
      <c r="N328" s="16">
        <f ca="1" t="shared" ref="N328:R328" si="2452">RAND()</f>
        <v>0.638992901958124</v>
      </c>
      <c r="O328" s="17">
        <f ca="1">IF(N328&lt;=('Ejercicio 3 - TIR'!$D$18-'Ejercicio 3 - TIR'!$C$18)/('Ejercicio 3 - TIR'!$E$18-'Ejercicio 3 - TIR'!$C$18),'Ejercicio 3 - TIR'!$C$18+SQRT(('Ejercicio 3 - TIR'!$E$18-'Ejercicio 3 - TIR'!$C$18)*('Ejercicio 3 - TIR'!$D$18-'Ejercicio 3 - TIR'!$C$18)*N328),'Ejercicio 3 - TIR'!$E$18-SQRT(('Ejercicio 3 - TIR'!$E$18-'Ejercicio 3 - TIR'!$C$18)*('Ejercicio 3 - TIR'!$E$18-'Ejercicio 3 - TIR'!$D$18)*(1-N328)))</f>
        <v>39790.246947535</v>
      </c>
      <c r="P328" s="16">
        <f ca="1" t="shared" si="2452"/>
        <v>0.820795901583111</v>
      </c>
      <c r="Q328" s="18">
        <f ca="1">IF(P328&lt;=('Ejercicio 3 - TIR'!$D$22-'Ejercicio 3 - TIR'!$C$22)/('Ejercicio 3 - TIR'!$E$22-'Ejercicio 3 - TIR'!$C$22),'Ejercicio 3 - TIR'!$C$22+SQRT(('Ejercicio 3 - TIR'!$E$22-'Ejercicio 3 - TIR'!$C$22)*('Ejercicio 3 - TIR'!$D$22-'Ejercicio 3 - TIR'!$C$22)*P328),'Ejercicio 3 - TIR'!$E$22-SQRT(('Ejercicio 3 - TIR'!$E$22-'Ejercicio 3 - TIR'!$C$22)*('Ejercicio 3 - TIR'!$E$22-'Ejercicio 3 - TIR'!$D$22)*(1-P328)))</f>
        <v>0.162039839166912</v>
      </c>
      <c r="R328" s="16">
        <f ca="1" t="shared" si="2452"/>
        <v>0.765428672234834</v>
      </c>
      <c r="S328" s="18">
        <f ca="1">IF(R328&lt;=('Ejercicio 3 - TIR'!$D$23-'Ejercicio 3 - TIR'!$C$23)/('Ejercicio 3 - TIR'!$E$23-'Ejercicio 3 - TIR'!$C$23),'Ejercicio 3 - TIR'!$C$23+SQRT(('Ejercicio 3 - TIR'!$E$23-'Ejercicio 3 - TIR'!$C$23)*('Ejercicio 3 - TIR'!$D$23-'Ejercicio 3 - TIR'!$C$23)*R328),'Ejercicio 3 - TIR'!$E$23-SQRT(('Ejercicio 3 - TIR'!$E$23-'Ejercicio 3 - TIR'!$C$23)*('Ejercicio 3 - TIR'!$E$23-'Ejercicio 3 - TIR'!$D$23)*(1-R328)))</f>
        <v>0.159451803242686</v>
      </c>
      <c r="T328" s="16">
        <f ca="1" t="shared" ref="T328:X328" si="2453">RAND()</f>
        <v>0.969390691019432</v>
      </c>
      <c r="U328" s="18">
        <f ca="1">IF(T328&lt;=('Ejercicio 3 - TIR'!$D$24-'Ejercicio 3 - TIR'!$C$24)/('Ejercicio 3 - TIR'!$E$24-'Ejercicio 3 - TIR'!$C$24),'Ejercicio 3 - TIR'!$C$24+SQRT(('Ejercicio 3 - TIR'!$E$24-'Ejercicio 3 - TIR'!$C$24)*('Ejercicio 3 - TIR'!$D$24-'Ejercicio 3 - TIR'!$C$24)*T328),'Ejercicio 3 - TIR'!$E$24-SQRT(('Ejercicio 3 - TIR'!$E$24-'Ejercicio 3 - TIR'!$C$24)*('Ejercicio 3 - TIR'!$E$24-'Ejercicio 3 - TIR'!$D$24)*(1-T328)))</f>
        <v>0.210742242974371</v>
      </c>
      <c r="V328" s="16">
        <f ca="1" t="shared" si="2453"/>
        <v>0.3120013130599</v>
      </c>
      <c r="W328" s="18">
        <f ca="1">IF(V328&lt;=('Ejercicio 3 - TIR'!$D$25-'Ejercicio 3 - TIR'!$C$25)/('Ejercicio 3 - TIR'!$E$25-'Ejercicio 3 - TIR'!$C$25),'Ejercicio 3 - TIR'!$C$25+SQRT(('Ejercicio 3 - TIR'!$E$25-'Ejercicio 3 - TIR'!$C$25)*('Ejercicio 3 - TIR'!$D$25-'Ejercicio 3 - TIR'!$C$25)*V328),'Ejercicio 3 - TIR'!$E$25-SQRT(('Ejercicio 3 - TIR'!$E$25-'Ejercicio 3 - TIR'!$C$25)*('Ejercicio 3 - TIR'!$E$25-'Ejercicio 3 - TIR'!$D$25)*(1-V328)))</f>
        <v>0.200928670241267</v>
      </c>
      <c r="X328" s="16">
        <f ca="1" t="shared" si="2453"/>
        <v>0.666865795217014</v>
      </c>
      <c r="Y328" s="18">
        <f ca="1">IF(X328&lt;=('Ejercicio 3 - TIR'!$D$26-'Ejercicio 3 - TIR'!$C$26)/('Ejercicio 3 - TIR'!$E$26-'Ejercicio 3 - TIR'!$C$26),'Ejercicio 3 - TIR'!$C$26+SQRT(('Ejercicio 3 - TIR'!$E$26-'Ejercicio 3 - TIR'!$C$26)*('Ejercicio 3 - TIR'!$D$26-'Ejercicio 3 - TIR'!$C$26)*X328),'Ejercicio 3 - TIR'!$E$26-SQRT(('Ejercicio 3 - TIR'!$E$26-'Ejercicio 3 - TIR'!$C$26)*('Ejercicio 3 - TIR'!$E$26-'Ejercicio 3 - TIR'!$D$26)*(1-X328)))</f>
        <v>0.237586267485305</v>
      </c>
      <c r="Z328" s="16">
        <f ca="1" t="shared" si="2384"/>
        <v>1.16203983916691</v>
      </c>
      <c r="AA328" s="16">
        <f ca="1" t="shared" si="2385"/>
        <v>1.34732918696192</v>
      </c>
      <c r="AB328" s="16">
        <f ca="1" t="shared" si="2386"/>
        <v>1.63126836184711</v>
      </c>
      <c r="AC328" s="16">
        <f ca="1" t="shared" si="2387"/>
        <v>1.95903694459969</v>
      </c>
      <c r="AD328" s="16">
        <f ca="1" t="shared" si="2388"/>
        <v>2.42447722013295</v>
      </c>
      <c r="AE328" s="15">
        <f ca="1" t="shared" si="2389"/>
        <v>5887.66238692973</v>
      </c>
      <c r="AF328" s="15">
        <f ca="1" t="shared" si="2390"/>
        <v>6826.46077140981</v>
      </c>
      <c r="AG328" s="15">
        <f ca="1" t="shared" si="2391"/>
        <v>8265.08442595327</v>
      </c>
      <c r="AH328" s="15">
        <f ca="1" t="shared" si="2392"/>
        <v>9925.77684909186</v>
      </c>
      <c r="AI328" s="15">
        <f ca="1" t="shared" si="2393"/>
        <v>12284.0051225596</v>
      </c>
      <c r="AJ328" s="17">
        <f ca="1" t="shared" si="2394"/>
        <v>41460.8377422268</v>
      </c>
      <c r="AK328" s="17">
        <f ca="1" t="shared" si="2395"/>
        <v>54808.0027922397</v>
      </c>
      <c r="AL328" s="17">
        <f ca="1" t="shared" si="2396"/>
        <v>64767.7493559329</v>
      </c>
      <c r="AM328" s="17">
        <f ca="1" t="shared" si="2397"/>
        <v>82047.7031880505</v>
      </c>
      <c r="AN328" s="17">
        <f ca="1" t="shared" si="2398"/>
        <v>96470.5473077633</v>
      </c>
      <c r="AO328" s="17">
        <f ca="1">C328/'Ejercicio 3 - TIR'!$D$7</f>
        <v>15532.2694999549</v>
      </c>
      <c r="AP328" s="17">
        <f ca="1" t="shared" si="2399"/>
        <v>25928.5682422718</v>
      </c>
      <c r="AQ328" s="17">
        <f ca="1" t="shared" si="2400"/>
        <v>39275.7332922847</v>
      </c>
      <c r="AR328" s="17">
        <f ca="1" t="shared" si="2401"/>
        <v>49235.479855978</v>
      </c>
      <c r="AS328" s="17">
        <f ca="1" t="shared" si="2402"/>
        <v>66515.4336880956</v>
      </c>
      <c r="AT328" s="17">
        <f ca="1" t="shared" si="2403"/>
        <v>80938.2778078084</v>
      </c>
      <c r="AU328" s="17">
        <f ca="1">AP328*'Ejercicio 3 - TIR'!$D$5</f>
        <v>12964.2841211359</v>
      </c>
      <c r="AV328" s="17">
        <f ca="1">AQ328*'Ejercicio 3 - TIR'!$D$5</f>
        <v>19637.8666461424</v>
      </c>
      <c r="AW328" s="17">
        <f ca="1">AR328*'Ejercicio 3 - TIR'!$D$5</f>
        <v>24617.739927989</v>
      </c>
      <c r="AX328" s="17">
        <f ca="1">AS328*'Ejercicio 3 - TIR'!$D$5</f>
        <v>33257.7168440478</v>
      </c>
      <c r="AY328" s="17">
        <f ca="1">AT328*'Ejercicio 3 - TIR'!$D$5</f>
        <v>40469.1389039042</v>
      </c>
      <c r="AZ328" s="17">
        <f ca="1" t="shared" ref="AZ328:BD328" si="2454">AJ328-AU328-AE328</f>
        <v>22608.8912341611</v>
      </c>
      <c r="BA328" s="17">
        <f ca="1" t="shared" si="2454"/>
        <v>28343.6753746875</v>
      </c>
      <c r="BB328" s="17">
        <f ca="1" t="shared" si="2454"/>
        <v>31884.9250019907</v>
      </c>
      <c r="BC328" s="17">
        <f ca="1" t="shared" si="2454"/>
        <v>38864.2094949109</v>
      </c>
      <c r="BD328" s="17">
        <f ca="1" t="shared" si="2454"/>
        <v>43717.4032812995</v>
      </c>
      <c r="BE328" s="17">
        <f ca="1" t="shared" ref="BE328:BI328" si="2455">AZ328/Z328</f>
        <v>19456.2100817213</v>
      </c>
      <c r="BF328" s="17">
        <f ca="1" t="shared" si="2455"/>
        <v>21036.9341427238</v>
      </c>
      <c r="BG328" s="17">
        <f ca="1" t="shared" si="2455"/>
        <v>19546.0941606732</v>
      </c>
      <c r="BH328" s="17">
        <f ca="1" t="shared" si="2455"/>
        <v>19838.4260195013</v>
      </c>
      <c r="BI328" s="17">
        <f ca="1" t="shared" si="2455"/>
        <v>18031.6824255013</v>
      </c>
      <c r="BJ328" s="17">
        <f ca="1" t="shared" si="2406"/>
        <v>88092.5543393132</v>
      </c>
      <c r="BK328" s="17">
        <f ca="1" t="shared" si="2407"/>
        <v>37657.6335796065</v>
      </c>
      <c r="BL328" s="17">
        <f ca="1" t="shared" si="2408"/>
        <v>125750.18791892</v>
      </c>
      <c r="BM328" s="17">
        <f ca="1">BK328*'Ejercicio 3 - TIR'!$D$5</f>
        <v>18828.8167898033</v>
      </c>
      <c r="BN328" s="17">
        <f ca="1" t="shared" si="2409"/>
        <v>106921.371129116</v>
      </c>
      <c r="BO328" s="17">
        <f ca="1" t="shared" si="2410"/>
        <v>44100.794283088</v>
      </c>
      <c r="BP328" s="17">
        <f ca="1" t="shared" si="2411"/>
        <v>-113996.007032885</v>
      </c>
      <c r="BQ328" s="17">
        <f ca="1" t="shared" ref="BQ328:BT328" si="2456">BE328</f>
        <v>19456.2100817213</v>
      </c>
      <c r="BR328" s="17">
        <f ca="1" t="shared" si="2456"/>
        <v>21036.9341427238</v>
      </c>
      <c r="BS328" s="17">
        <f ca="1" t="shared" si="2456"/>
        <v>19546.0941606732</v>
      </c>
      <c r="BT328" s="17">
        <f ca="1" t="shared" si="2456"/>
        <v>19838.4260195013</v>
      </c>
      <c r="BU328" s="17">
        <f ca="1" t="shared" si="2413"/>
        <v>62132.4767085893</v>
      </c>
      <c r="BV328" s="19">
        <f ca="1" t="shared" si="2414"/>
        <v>6.43807419806435</v>
      </c>
    </row>
    <row r="329" ht="15" customHeight="1" spans="1:74">
      <c r="A329" s="15">
        <v>328</v>
      </c>
      <c r="B329" s="16">
        <f ca="1" t="shared" ref="B329:F329" si="2457">RAND()</f>
        <v>0.835975463208098</v>
      </c>
      <c r="C329" s="17">
        <f ca="1">IF(B329&lt;=('Ejercicio 3 - TIR'!$D$13-'Ejercicio 3 - TIR'!$C$13)/('Ejercicio 3 - TIR'!$E$13-'Ejercicio 3 - TIR'!$C$13),'Ejercicio 3 - TIR'!$C$13+SQRT(('Ejercicio 3 - TIR'!$E$13-'Ejercicio 3 - TIR'!$C$13)*('Ejercicio 3 - TIR'!$D$13-'Ejercicio 3 - TIR'!$C$13)*B329),'Ejercicio 3 - TIR'!$E$13-SQRT(('Ejercicio 3 - TIR'!$E$13-'Ejercicio 3 - TIR'!$C$13)*('Ejercicio 3 - TIR'!$E$13-'Ejercicio 3 - TIR'!$D$13)*(1-B329)))</f>
        <v>85970.4082685816</v>
      </c>
      <c r="D329" s="16">
        <f ca="1" t="shared" si="2457"/>
        <v>0.514781284229429</v>
      </c>
      <c r="E329" s="17">
        <f ca="1">IF(D329&lt;=('Ejercicio 3 - TIR'!$D$14-'Ejercicio 3 - TIR'!$C$14)/('Ejercicio 3 - TIR'!$E$14-'Ejercicio 3 - TIR'!$C$14),'Ejercicio 3 - TIR'!$C$14+SQRT(('Ejercicio 3 - TIR'!$E$14-'Ejercicio 3 - TIR'!$C$14)*('Ejercicio 3 - TIR'!$D$14-'Ejercicio 3 - TIR'!$C$14)*D329),'Ejercicio 3 - TIR'!$E$14-SQRT(('Ejercicio 3 - TIR'!$E$14-'Ejercicio 3 - TIR'!$C$14)*('Ejercicio 3 - TIR'!$E$14-'Ejercicio 3 - TIR'!$D$14)*(1-D329)))</f>
        <v>31468.7159603266</v>
      </c>
      <c r="F329" s="16">
        <f ca="1" t="shared" si="2457"/>
        <v>0.960980804716477</v>
      </c>
      <c r="G329" s="17">
        <f ca="1">IF(F329&lt;=('Ejercicio 3 - TIR'!$D$18-'Ejercicio 3 - TIR'!$C$18)/('Ejercicio 3 - TIR'!$E$18-'Ejercicio 3 - TIR'!$C$18),'Ejercicio 3 - TIR'!$C$18+SQRT(('Ejercicio 3 - TIR'!$E$18-'Ejercicio 3 - TIR'!$C$18)*('Ejercicio 3 - TIR'!$D$18-'Ejercicio 3 - TIR'!$C$18)*F329),'Ejercicio 3 - TIR'!$E$18-SQRT(('Ejercicio 3 - TIR'!$E$18-'Ejercicio 3 - TIR'!$C$18)*('Ejercicio 3 - TIR'!$E$18-'Ejercicio 3 - TIR'!$D$18)*(1-F329)))</f>
        <v>43289.3160296933</v>
      </c>
      <c r="H329" s="16">
        <f ca="1" t="shared" ref="H329:L329" si="2458">RAND()</f>
        <v>0.662456401047906</v>
      </c>
      <c r="I329" s="17">
        <f ca="1">IF(H329&lt;=('Ejercicio 3 - TIR'!$D$18-'Ejercicio 3 - TIR'!$C$18)/('Ejercicio 3 - TIR'!$E$18-'Ejercicio 3 - TIR'!$C$18),'Ejercicio 3 - TIR'!$C$18+SQRT(('Ejercicio 3 - TIR'!$E$18-'Ejercicio 3 - TIR'!$C$18)*('Ejercicio 3 - TIR'!$D$18-'Ejercicio 3 - TIR'!$C$18)*H329),'Ejercicio 3 - TIR'!$E$18-SQRT(('Ejercicio 3 - TIR'!$E$18-'Ejercicio 3 - TIR'!$C$18)*('Ejercicio 3 - TIR'!$E$18-'Ejercicio 3 - TIR'!$D$18)*(1-H329)))</f>
        <v>39968.3729944854</v>
      </c>
      <c r="J329" s="16">
        <f ca="1" t="shared" si="2458"/>
        <v>0.405311981549988</v>
      </c>
      <c r="K329" s="17">
        <f ca="1">IF(J329&lt;=('Ejercicio 3 - TIR'!$D$18-'Ejercicio 3 - TIR'!$C$18)/('Ejercicio 3 - TIR'!$E$18-'Ejercicio 3 - TIR'!$C$18),'Ejercicio 3 - TIR'!$C$18+SQRT(('Ejercicio 3 - TIR'!$E$18-'Ejercicio 3 - TIR'!$C$18)*('Ejercicio 3 - TIR'!$D$18-'Ejercicio 3 - TIR'!$C$18)*J329),'Ejercicio 3 - TIR'!$E$18-SQRT(('Ejercicio 3 - TIR'!$E$18-'Ejercicio 3 - TIR'!$C$18)*('Ejercicio 3 - TIR'!$E$18-'Ejercicio 3 - TIR'!$D$18)*(1-J329)))</f>
        <v>37797.2301000098</v>
      </c>
      <c r="L329" s="16">
        <f ca="1" t="shared" si="2458"/>
        <v>0.628139424465059</v>
      </c>
      <c r="M329" s="17">
        <f ca="1">IF(L329&lt;=('Ejercicio 3 - TIR'!$D$18-'Ejercicio 3 - TIR'!$C$18)/('Ejercicio 3 - TIR'!$E$18-'Ejercicio 3 - TIR'!$C$18),'Ejercicio 3 - TIR'!$C$18+SQRT(('Ejercicio 3 - TIR'!$E$18-'Ejercicio 3 - TIR'!$C$18)*('Ejercicio 3 - TIR'!$D$18-'Ejercicio 3 - TIR'!$C$18)*L329),'Ejercicio 3 - TIR'!$E$18-SQRT(('Ejercicio 3 - TIR'!$E$18-'Ejercicio 3 - TIR'!$C$18)*('Ejercicio 3 - TIR'!$E$18-'Ejercicio 3 - TIR'!$D$18)*(1-L329)))</f>
        <v>39706.7457816592</v>
      </c>
      <c r="N329" s="16">
        <f ca="1" t="shared" ref="N329:R329" si="2459">RAND()</f>
        <v>0.243075008092174</v>
      </c>
      <c r="O329" s="17">
        <f ca="1">IF(N329&lt;=('Ejercicio 3 - TIR'!$D$18-'Ejercicio 3 - TIR'!$C$18)/('Ejercicio 3 - TIR'!$E$18-'Ejercicio 3 - TIR'!$C$18),'Ejercicio 3 - TIR'!$C$18+SQRT(('Ejercicio 3 - TIR'!$E$18-'Ejercicio 3 - TIR'!$C$18)*('Ejercicio 3 - TIR'!$D$18-'Ejercicio 3 - TIR'!$C$18)*N329),'Ejercicio 3 - TIR'!$E$18-SQRT(('Ejercicio 3 - TIR'!$E$18-'Ejercicio 3 - TIR'!$C$18)*('Ejercicio 3 - TIR'!$E$18-'Ejercicio 3 - TIR'!$D$18)*(1-N329)))</f>
        <v>36038.3152628714</v>
      </c>
      <c r="P329" s="16">
        <f ca="1" t="shared" si="2459"/>
        <v>0.884581856615406</v>
      </c>
      <c r="Q329" s="18">
        <f ca="1">IF(P329&lt;=('Ejercicio 3 - TIR'!$D$22-'Ejercicio 3 - TIR'!$C$22)/('Ejercicio 3 - TIR'!$E$22-'Ejercicio 3 - TIR'!$C$22),'Ejercicio 3 - TIR'!$C$22+SQRT(('Ejercicio 3 - TIR'!$E$22-'Ejercicio 3 - TIR'!$C$22)*('Ejercicio 3 - TIR'!$D$22-'Ejercicio 3 - TIR'!$C$22)*P329),'Ejercicio 3 - TIR'!$E$22-SQRT(('Ejercicio 3 - TIR'!$E$22-'Ejercicio 3 - TIR'!$C$22)*('Ejercicio 3 - TIR'!$E$22-'Ejercicio 3 - TIR'!$D$22)*(1-P329)))</f>
        <v>0.165586372486696</v>
      </c>
      <c r="R329" s="16">
        <f ca="1" t="shared" si="2459"/>
        <v>0.548064387425279</v>
      </c>
      <c r="S329" s="18">
        <f ca="1">IF(R329&lt;=('Ejercicio 3 - TIR'!$D$23-'Ejercicio 3 - TIR'!$C$23)/('Ejercicio 3 - TIR'!$E$23-'Ejercicio 3 - TIR'!$C$23),'Ejercicio 3 - TIR'!$C$23+SQRT(('Ejercicio 3 - TIR'!$E$23-'Ejercicio 3 - TIR'!$C$23)*('Ejercicio 3 - TIR'!$D$23-'Ejercicio 3 - TIR'!$C$23)*R329),'Ejercicio 3 - TIR'!$E$23-SQRT(('Ejercicio 3 - TIR'!$E$23-'Ejercicio 3 - TIR'!$C$23)*('Ejercicio 3 - TIR'!$E$23-'Ejercicio 3 - TIR'!$D$23)*(1-R329)))</f>
        <v>0.151478357294249</v>
      </c>
      <c r="T329" s="16">
        <f ca="1" t="shared" ref="T329:X329" si="2460">RAND()</f>
        <v>0.92218554559431</v>
      </c>
      <c r="U329" s="18">
        <f ca="1">IF(T329&lt;=('Ejercicio 3 - TIR'!$D$24-'Ejercicio 3 - TIR'!$C$24)/('Ejercicio 3 - TIR'!$E$24-'Ejercicio 3 - TIR'!$C$24),'Ejercicio 3 - TIR'!$C$24+SQRT(('Ejercicio 3 - TIR'!$E$24-'Ejercicio 3 - TIR'!$C$24)*('Ejercicio 3 - TIR'!$D$24-'Ejercicio 3 - TIR'!$C$24)*T329),'Ejercicio 3 - TIR'!$E$24-SQRT(('Ejercicio 3 - TIR'!$E$24-'Ejercicio 3 - TIR'!$C$24)*('Ejercicio 3 - TIR'!$E$24-'Ejercicio 3 - TIR'!$D$24)*(1-T329)))</f>
        <v>0.205239225212207</v>
      </c>
      <c r="V329" s="16">
        <f ca="1" t="shared" si="2460"/>
        <v>0.827381979194679</v>
      </c>
      <c r="W329" s="18">
        <f ca="1">IF(V329&lt;=('Ejercicio 3 - TIR'!$D$25-'Ejercicio 3 - TIR'!$C$25)/('Ejercicio 3 - TIR'!$E$25-'Ejercicio 3 - TIR'!$C$25),'Ejercicio 3 - TIR'!$C$25+SQRT(('Ejercicio 3 - TIR'!$E$25-'Ejercicio 3 - TIR'!$C$25)*('Ejercicio 3 - TIR'!$D$25-'Ejercicio 3 - TIR'!$C$25)*V329),'Ejercicio 3 - TIR'!$E$25-SQRT(('Ejercicio 3 - TIR'!$E$25-'Ejercicio 3 - TIR'!$C$25)*('Ejercicio 3 - TIR'!$E$25-'Ejercicio 3 - TIR'!$D$25)*(1-V329)))</f>
        <v>0.22542027109957</v>
      </c>
      <c r="X329" s="16">
        <f ca="1" t="shared" si="2460"/>
        <v>0.20435998697879</v>
      </c>
      <c r="Y329" s="18">
        <f ca="1">IF(X329&lt;=('Ejercicio 3 - TIR'!$D$26-'Ejercicio 3 - TIR'!$C$26)/('Ejercicio 3 - TIR'!$E$26-'Ejercicio 3 - TIR'!$C$26),'Ejercicio 3 - TIR'!$C$26+SQRT(('Ejercicio 3 - TIR'!$E$26-'Ejercicio 3 - TIR'!$C$26)*('Ejercicio 3 - TIR'!$D$26-'Ejercicio 3 - TIR'!$C$26)*X329),'Ejercicio 3 - TIR'!$E$26-SQRT(('Ejercicio 3 - TIR'!$E$26-'Ejercicio 3 - TIR'!$C$26)*('Ejercicio 3 - TIR'!$E$26-'Ejercicio 3 - TIR'!$D$26)*(1-X329)))</f>
        <v>0.213489826837223</v>
      </c>
      <c r="Z329" s="16">
        <f ca="1" t="shared" si="2384"/>
        <v>1.1655863724867</v>
      </c>
      <c r="AA329" s="16">
        <f ca="1" t="shared" si="2385"/>
        <v>1.34214748147554</v>
      </c>
      <c r="AB329" s="16">
        <f ca="1" t="shared" si="2386"/>
        <v>1.6176087906941</v>
      </c>
      <c r="AC329" s="16">
        <f ca="1" t="shared" si="2387"/>
        <v>1.98225060282541</v>
      </c>
      <c r="AD329" s="16">
        <f ca="1" t="shared" si="2388"/>
        <v>2.40544094077059</v>
      </c>
      <c r="AE329" s="15">
        <f ca="1" t="shared" si="2389"/>
        <v>5210.79052268468</v>
      </c>
      <c r="AF329" s="15">
        <f ca="1" t="shared" si="2390"/>
        <v>6000.1125112654</v>
      </c>
      <c r="AG329" s="15">
        <f ca="1" t="shared" si="2391"/>
        <v>7231.57095426359</v>
      </c>
      <c r="AH329" s="15">
        <f ca="1" t="shared" si="2392"/>
        <v>8861.71363924946</v>
      </c>
      <c r="AI329" s="15">
        <f ca="1" t="shared" si="2393"/>
        <v>10753.5993495739</v>
      </c>
      <c r="AJ329" s="17">
        <f ca="1" t="shared" si="2394"/>
        <v>50457.4368384804</v>
      </c>
      <c r="AK329" s="17">
        <f ca="1" t="shared" si="2395"/>
        <v>53643.4511532237</v>
      </c>
      <c r="AL329" s="17">
        <f ca="1" t="shared" si="2396"/>
        <v>61141.1316736634</v>
      </c>
      <c r="AM329" s="17">
        <f ca="1" t="shared" si="2397"/>
        <v>78708.7207619294</v>
      </c>
      <c r="AN329" s="17">
        <f ca="1" t="shared" si="2398"/>
        <v>86688.0389697086</v>
      </c>
      <c r="AO329" s="17">
        <f ca="1">C329/'Ejercicio 3 - TIR'!$D$7</f>
        <v>17194.0816537163</v>
      </c>
      <c r="AP329" s="17">
        <f ca="1" t="shared" si="2399"/>
        <v>33263.3551847641</v>
      </c>
      <c r="AQ329" s="17">
        <f ca="1" t="shared" si="2400"/>
        <v>36449.3694995074</v>
      </c>
      <c r="AR329" s="17">
        <f ca="1" t="shared" si="2401"/>
        <v>43947.0500199471</v>
      </c>
      <c r="AS329" s="17">
        <f ca="1" t="shared" si="2402"/>
        <v>61514.639108213</v>
      </c>
      <c r="AT329" s="17">
        <f ca="1" t="shared" si="2403"/>
        <v>69493.9573159923</v>
      </c>
      <c r="AU329" s="17">
        <f ca="1">AP329*'Ejercicio 3 - TIR'!$D$5</f>
        <v>16631.677592382</v>
      </c>
      <c r="AV329" s="17">
        <f ca="1">AQ329*'Ejercicio 3 - TIR'!$D$5</f>
        <v>18224.6847497537</v>
      </c>
      <c r="AW329" s="17">
        <f ca="1">AR329*'Ejercicio 3 - TIR'!$D$5</f>
        <v>21973.5250099735</v>
      </c>
      <c r="AX329" s="17">
        <f ca="1">AS329*'Ejercicio 3 - TIR'!$D$5</f>
        <v>30757.3195541065</v>
      </c>
      <c r="AY329" s="17">
        <f ca="1">AT329*'Ejercicio 3 - TIR'!$D$5</f>
        <v>34746.9786579961</v>
      </c>
      <c r="AZ329" s="17">
        <f ca="1" t="shared" ref="AZ329:BD329" si="2461">AJ329-AU329-AE329</f>
        <v>28614.9687234137</v>
      </c>
      <c r="BA329" s="17">
        <f ca="1" t="shared" si="2461"/>
        <v>29418.6538922046</v>
      </c>
      <c r="BB329" s="17">
        <f ca="1" t="shared" si="2461"/>
        <v>31936.0357094263</v>
      </c>
      <c r="BC329" s="17">
        <f ca="1" t="shared" si="2461"/>
        <v>39089.6875685734</v>
      </c>
      <c r="BD329" s="17">
        <f ca="1" t="shared" si="2461"/>
        <v>41187.4609621386</v>
      </c>
      <c r="BE329" s="17">
        <f ca="1" t="shared" ref="BE329:BI329" si="2462">AZ329/Z329</f>
        <v>24549.8483843507</v>
      </c>
      <c r="BF329" s="17">
        <f ca="1" t="shared" si="2462"/>
        <v>21919.0918272722</v>
      </c>
      <c r="BG329" s="17">
        <f ca="1" t="shared" si="2462"/>
        <v>19742.7436677831</v>
      </c>
      <c r="BH329" s="17">
        <f ca="1" t="shared" si="2462"/>
        <v>19719.8515227372</v>
      </c>
      <c r="BI329" s="17">
        <f ca="1" t="shared" si="2462"/>
        <v>17122.6240744635</v>
      </c>
      <c r="BJ329" s="17">
        <f ca="1" t="shared" si="2406"/>
        <v>75696.1377244506</v>
      </c>
      <c r="BK329" s="17">
        <f ca="1" t="shared" si="2407"/>
        <v>41359.3479488018</v>
      </c>
      <c r="BL329" s="17">
        <f ca="1" t="shared" si="2408"/>
        <v>117055.485673252</v>
      </c>
      <c r="BM329" s="17">
        <f ca="1">BK329*'Ejercicio 3 - TIR'!$D$5</f>
        <v>20679.6739744009</v>
      </c>
      <c r="BN329" s="17">
        <f ca="1" t="shared" si="2409"/>
        <v>96375.8116988515</v>
      </c>
      <c r="BO329" s="17">
        <f ca="1" t="shared" si="2410"/>
        <v>40065.7567871848</v>
      </c>
      <c r="BP329" s="17">
        <f ca="1" t="shared" si="2411"/>
        <v>-117439.124228908</v>
      </c>
      <c r="BQ329" s="17">
        <f ca="1" t="shared" ref="BQ329:BT329" si="2463">BE329</f>
        <v>24549.8483843507</v>
      </c>
      <c r="BR329" s="17">
        <f ca="1" t="shared" si="2463"/>
        <v>21919.0918272722</v>
      </c>
      <c r="BS329" s="17">
        <f ca="1" t="shared" si="2463"/>
        <v>19742.7436677831</v>
      </c>
      <c r="BT329" s="17">
        <f ca="1" t="shared" si="2463"/>
        <v>19719.8515227372</v>
      </c>
      <c r="BU329" s="17">
        <f ca="1" t="shared" si="2413"/>
        <v>57188.3808616483</v>
      </c>
      <c r="BV329" s="19">
        <f ca="1" t="shared" si="2414"/>
        <v>6.04371380321391</v>
      </c>
    </row>
    <row r="330" ht="15" customHeight="1" spans="1:74">
      <c r="A330" s="15">
        <v>329</v>
      </c>
      <c r="B330" s="16">
        <f ca="1" t="shared" ref="B330:F330" si="2464">RAND()</f>
        <v>0.424891022924726</v>
      </c>
      <c r="C330" s="17">
        <f ca="1">IF(B330&lt;=('Ejercicio 3 - TIR'!$D$13-'Ejercicio 3 - TIR'!$C$13)/('Ejercicio 3 - TIR'!$E$13-'Ejercicio 3 - TIR'!$C$13),'Ejercicio 3 - TIR'!$C$13+SQRT(('Ejercicio 3 - TIR'!$E$13-'Ejercicio 3 - TIR'!$C$13)*('Ejercicio 3 - TIR'!$D$13-'Ejercicio 3 - TIR'!$C$13)*B330),'Ejercicio 3 - TIR'!$E$13-SQRT(('Ejercicio 3 - TIR'!$E$13-'Ejercicio 3 - TIR'!$C$13)*('Ejercicio 3 - TIR'!$E$13-'Ejercicio 3 - TIR'!$D$13)*(1-B330)))</f>
        <v>73729.6598329917</v>
      </c>
      <c r="D330" s="16">
        <f ca="1" t="shared" si="2464"/>
        <v>0.584807099659008</v>
      </c>
      <c r="E330" s="17">
        <f ca="1">IF(D330&lt;=('Ejercicio 3 - TIR'!$D$14-'Ejercicio 3 - TIR'!$C$14)/('Ejercicio 3 - TIR'!$E$14-'Ejercicio 3 - TIR'!$C$14),'Ejercicio 3 - TIR'!$C$14+SQRT(('Ejercicio 3 - TIR'!$E$14-'Ejercicio 3 - TIR'!$C$14)*('Ejercicio 3 - TIR'!$D$14-'Ejercicio 3 - TIR'!$C$14)*D330),'Ejercicio 3 - TIR'!$E$14-SQRT(('Ejercicio 3 - TIR'!$E$14-'Ejercicio 3 - TIR'!$C$14)*('Ejercicio 3 - TIR'!$E$14-'Ejercicio 3 - TIR'!$D$14)*(1-D330)))</f>
        <v>32108.2996096438</v>
      </c>
      <c r="F330" s="16">
        <f ca="1" t="shared" si="2464"/>
        <v>0.882829777516723</v>
      </c>
      <c r="G330" s="17">
        <f ca="1">IF(F330&lt;=('Ejercicio 3 - TIR'!$D$18-'Ejercicio 3 - TIR'!$C$18)/('Ejercicio 3 - TIR'!$E$18-'Ejercicio 3 - TIR'!$C$18),'Ejercicio 3 - TIR'!$C$18+SQRT(('Ejercicio 3 - TIR'!$E$18-'Ejercicio 3 - TIR'!$C$18)*('Ejercicio 3 - TIR'!$D$18-'Ejercicio 3 - TIR'!$C$18)*F330),'Ejercicio 3 - TIR'!$E$18-SQRT(('Ejercicio 3 - TIR'!$E$18-'Ejercicio 3 - TIR'!$C$18)*('Ejercicio 3 - TIR'!$E$18-'Ejercicio 3 - TIR'!$D$18)*(1-F330)))</f>
        <v>42035.5832468687</v>
      </c>
      <c r="H330" s="16">
        <f ca="1" t="shared" ref="H330:L330" si="2465">RAND()</f>
        <v>0.904562151502978</v>
      </c>
      <c r="I330" s="17">
        <f ca="1">IF(H330&lt;=('Ejercicio 3 - TIR'!$D$18-'Ejercicio 3 - TIR'!$C$18)/('Ejercicio 3 - TIR'!$E$18-'Ejercicio 3 - TIR'!$C$18),'Ejercicio 3 - TIR'!$C$18+SQRT(('Ejercicio 3 - TIR'!$E$18-'Ejercicio 3 - TIR'!$C$18)*('Ejercicio 3 - TIR'!$D$18-'Ejercicio 3 - TIR'!$C$18)*H330),'Ejercicio 3 - TIR'!$E$18-SQRT(('Ejercicio 3 - TIR'!$E$18-'Ejercicio 3 - TIR'!$C$18)*('Ejercicio 3 - TIR'!$E$18-'Ejercicio 3 - TIR'!$D$18)*(1-H330)))</f>
        <v>42324.5862680182</v>
      </c>
      <c r="J330" s="16">
        <f ca="1" t="shared" si="2465"/>
        <v>0.52372386641486</v>
      </c>
      <c r="K330" s="17">
        <f ca="1">IF(J330&lt;=('Ejercicio 3 - TIR'!$D$18-'Ejercicio 3 - TIR'!$C$18)/('Ejercicio 3 - TIR'!$E$18-'Ejercicio 3 - TIR'!$C$18),'Ejercicio 3 - TIR'!$C$18+SQRT(('Ejercicio 3 - TIR'!$E$18-'Ejercicio 3 - TIR'!$C$18)*('Ejercicio 3 - TIR'!$D$18-'Ejercicio 3 - TIR'!$C$18)*J330),'Ejercicio 3 - TIR'!$E$18-SQRT(('Ejercicio 3 - TIR'!$E$18-'Ejercicio 3 - TIR'!$C$18)*('Ejercicio 3 - TIR'!$E$18-'Ejercicio 3 - TIR'!$D$18)*(1-J330)))</f>
        <v>38863.3278153428</v>
      </c>
      <c r="L330" s="16">
        <f ca="1" t="shared" si="2465"/>
        <v>0.57491619759309</v>
      </c>
      <c r="M330" s="17">
        <f ca="1">IF(L330&lt;=('Ejercicio 3 - TIR'!$D$18-'Ejercicio 3 - TIR'!$C$18)/('Ejercicio 3 - TIR'!$E$18-'Ejercicio 3 - TIR'!$C$18),'Ejercicio 3 - TIR'!$C$18+SQRT(('Ejercicio 3 - TIR'!$E$18-'Ejercicio 3 - TIR'!$C$18)*('Ejercicio 3 - TIR'!$D$18-'Ejercicio 3 - TIR'!$C$18)*L330),'Ejercicio 3 - TIR'!$E$18-SQRT(('Ejercicio 3 - TIR'!$E$18-'Ejercicio 3 - TIR'!$C$18)*('Ejercicio 3 - TIR'!$E$18-'Ejercicio 3 - TIR'!$D$18)*(1-L330)))</f>
        <v>39286.4110203546</v>
      </c>
      <c r="N330" s="16">
        <f ca="1" t="shared" ref="N330:R330" si="2466">RAND()</f>
        <v>0.873660626809627</v>
      </c>
      <c r="O330" s="17">
        <f ca="1">IF(N330&lt;=('Ejercicio 3 - TIR'!$D$18-'Ejercicio 3 - TIR'!$C$18)/('Ejercicio 3 - TIR'!$E$18-'Ejercicio 3 - TIR'!$C$18),'Ejercicio 3 - TIR'!$C$18+SQRT(('Ejercicio 3 - TIR'!$E$18-'Ejercicio 3 - TIR'!$C$18)*('Ejercicio 3 - TIR'!$D$18-'Ejercicio 3 - TIR'!$C$18)*N330),'Ejercicio 3 - TIR'!$E$18-SQRT(('Ejercicio 3 - TIR'!$E$18-'Ejercicio 3 - TIR'!$C$18)*('Ejercicio 3 - TIR'!$E$18-'Ejercicio 3 - TIR'!$D$18)*(1-N330)))</f>
        <v>41921.7776251093</v>
      </c>
      <c r="P330" s="16">
        <f ca="1" t="shared" si="2466"/>
        <v>0.907600188889211</v>
      </c>
      <c r="Q330" s="18">
        <f ca="1">IF(P330&lt;=('Ejercicio 3 - TIR'!$D$22-'Ejercicio 3 - TIR'!$C$22)/('Ejercicio 3 - TIR'!$E$22-'Ejercicio 3 - TIR'!$C$22),'Ejercicio 3 - TIR'!$C$22+SQRT(('Ejercicio 3 - TIR'!$E$22-'Ejercicio 3 - TIR'!$C$22)*('Ejercicio 3 - TIR'!$D$22-'Ejercicio 3 - TIR'!$C$22)*P330),'Ejercicio 3 - TIR'!$E$22-SQRT(('Ejercicio 3 - TIR'!$E$22-'Ejercicio 3 - TIR'!$C$22)*('Ejercicio 3 - TIR'!$E$22-'Ejercicio 3 - TIR'!$D$22)*(1-P330)))</f>
        <v>0.167103502025766</v>
      </c>
      <c r="R330" s="16">
        <f ca="1" t="shared" si="2466"/>
        <v>0.696481091265993</v>
      </c>
      <c r="S330" s="18">
        <f ca="1">IF(R330&lt;=('Ejercicio 3 - TIR'!$D$23-'Ejercicio 3 - TIR'!$C$23)/('Ejercicio 3 - TIR'!$E$23-'Ejercicio 3 - TIR'!$C$23),'Ejercicio 3 - TIR'!$C$23+SQRT(('Ejercicio 3 - TIR'!$E$23-'Ejercicio 3 - TIR'!$C$23)*('Ejercicio 3 - TIR'!$D$23-'Ejercicio 3 - TIR'!$C$23)*R330),'Ejercicio 3 - TIR'!$E$23-SQRT(('Ejercicio 3 - TIR'!$E$23-'Ejercicio 3 - TIR'!$C$23)*('Ejercicio 3 - TIR'!$E$23-'Ejercicio 3 - TIR'!$D$23)*(1-R330)))</f>
        <v>0.1566262104972</v>
      </c>
      <c r="T330" s="16">
        <f ca="1" t="shared" ref="T330:X330" si="2467">RAND()</f>
        <v>0.673276217139028</v>
      </c>
      <c r="U330" s="18">
        <f ca="1">IF(T330&lt;=('Ejercicio 3 - TIR'!$D$24-'Ejercicio 3 - TIR'!$C$24)/('Ejercicio 3 - TIR'!$E$24-'Ejercicio 3 - TIR'!$C$24),'Ejercicio 3 - TIR'!$C$24+SQRT(('Ejercicio 3 - TIR'!$E$24-'Ejercicio 3 - TIR'!$C$24)*('Ejercicio 3 - TIR'!$D$24-'Ejercicio 3 - TIR'!$C$24)*T330),'Ejercicio 3 - TIR'!$E$24-SQRT(('Ejercicio 3 - TIR'!$E$24-'Ejercicio 3 - TIR'!$C$24)*('Ejercicio 3 - TIR'!$E$24-'Ejercicio 3 - TIR'!$D$24)*(1-T330)))</f>
        <v>0.189753899556956</v>
      </c>
      <c r="V330" s="16">
        <f ca="1" t="shared" si="2467"/>
        <v>0.565633590368339</v>
      </c>
      <c r="W330" s="18">
        <f ca="1">IF(V330&lt;=('Ejercicio 3 - TIR'!$D$25-'Ejercicio 3 - TIR'!$C$25)/('Ejercicio 3 - TIR'!$E$25-'Ejercicio 3 - TIR'!$C$25),'Ejercicio 3 - TIR'!$C$25+SQRT(('Ejercicio 3 - TIR'!$E$25-'Ejercicio 3 - TIR'!$C$25)*('Ejercicio 3 - TIR'!$D$25-'Ejercicio 3 - TIR'!$C$25)*V330),'Ejercicio 3 - TIR'!$E$25-SQRT(('Ejercicio 3 - TIR'!$E$25-'Ejercicio 3 - TIR'!$C$25)*('Ejercicio 3 - TIR'!$E$25-'Ejercicio 3 - TIR'!$D$25)*(1-V330)))</f>
        <v>0.211009200653092</v>
      </c>
      <c r="X330" s="16">
        <f ca="1" t="shared" si="2467"/>
        <v>0.0604783669484816</v>
      </c>
      <c r="Y330" s="18">
        <f ca="1">IF(X330&lt;=('Ejercicio 3 - TIR'!$D$26-'Ejercicio 3 - TIR'!$C$26)/('Ejercicio 3 - TIR'!$E$26-'Ejercicio 3 - TIR'!$C$26),'Ejercicio 3 - TIR'!$C$26+SQRT(('Ejercicio 3 - TIR'!$E$26-'Ejercicio 3 - TIR'!$C$26)*('Ejercicio 3 - TIR'!$D$26-'Ejercicio 3 - TIR'!$C$26)*X330),'Ejercicio 3 - TIR'!$E$26-SQRT(('Ejercicio 3 - TIR'!$E$26-'Ejercicio 3 - TIR'!$C$26)*('Ejercicio 3 - TIR'!$E$26-'Ejercicio 3 - TIR'!$D$26)*(1-X330)))</f>
        <v>0.202778559807776</v>
      </c>
      <c r="Z330" s="16">
        <f ca="1" t="shared" si="2384"/>
        <v>1.16710350202577</v>
      </c>
      <c r="AA330" s="16">
        <f ca="1" t="shared" si="2385"/>
        <v>1.34990250080607</v>
      </c>
      <c r="AB330" s="16">
        <f ca="1" t="shared" si="2386"/>
        <v>1.60605176435571</v>
      </c>
      <c r="AC330" s="16">
        <f ca="1" t="shared" si="2387"/>
        <v>1.9449434633599</v>
      </c>
      <c r="AD330" s="16">
        <f ca="1" t="shared" si="2388"/>
        <v>2.33933629776757</v>
      </c>
      <c r="AE330" s="15">
        <f ca="1" t="shared" si="2389"/>
        <v>5365.40930886401</v>
      </c>
      <c r="AF330" s="15">
        <f ca="1" t="shared" si="2390"/>
        <v>6205.77303667778</v>
      </c>
      <c r="AG330" s="15">
        <f ca="1" t="shared" si="2391"/>
        <v>7383.3426701528</v>
      </c>
      <c r="AH330" s="15">
        <f ca="1" t="shared" si="2392"/>
        <v>8941.29590512961</v>
      </c>
      <c r="AI330" s="15">
        <f ca="1" t="shared" si="2393"/>
        <v>10754.399011587</v>
      </c>
      <c r="AJ330" s="17">
        <f ca="1" t="shared" si="2394"/>
        <v>49059.876417116</v>
      </c>
      <c r="AK330" s="17">
        <f ca="1" t="shared" si="2395"/>
        <v>57134.0648487802</v>
      </c>
      <c r="AL330" s="17">
        <f ca="1" t="shared" si="2396"/>
        <v>62416.5162065657</v>
      </c>
      <c r="AM330" s="17">
        <f ca="1" t="shared" si="2397"/>
        <v>76409.848312909</v>
      </c>
      <c r="AN330" s="17">
        <f ca="1" t="shared" si="2398"/>
        <v>98069.1360653583</v>
      </c>
      <c r="AO330" s="17">
        <f ca="1">C330/'Ejercicio 3 - TIR'!$D$7</f>
        <v>14745.9319665983</v>
      </c>
      <c r="AP330" s="17">
        <f ca="1" t="shared" si="2399"/>
        <v>34313.9444505177</v>
      </c>
      <c r="AQ330" s="17">
        <f ca="1" t="shared" si="2400"/>
        <v>42388.1328821818</v>
      </c>
      <c r="AR330" s="17">
        <f ca="1" t="shared" si="2401"/>
        <v>47670.5842399673</v>
      </c>
      <c r="AS330" s="17">
        <f ca="1" t="shared" si="2402"/>
        <v>61663.9163463106</v>
      </c>
      <c r="AT330" s="17">
        <f ca="1" t="shared" si="2403"/>
        <v>83323.2040987599</v>
      </c>
      <c r="AU330" s="17">
        <f ca="1">AP330*'Ejercicio 3 - TIR'!$D$5</f>
        <v>17156.9722252588</v>
      </c>
      <c r="AV330" s="17">
        <f ca="1">AQ330*'Ejercicio 3 - TIR'!$D$5</f>
        <v>21194.0664410909</v>
      </c>
      <c r="AW330" s="17">
        <f ca="1">AR330*'Ejercicio 3 - TIR'!$D$5</f>
        <v>23835.2921199837</v>
      </c>
      <c r="AX330" s="17">
        <f ca="1">AS330*'Ejercicio 3 - TIR'!$D$5</f>
        <v>30831.9581731553</v>
      </c>
      <c r="AY330" s="17">
        <f ca="1">AT330*'Ejercicio 3 - TIR'!$D$5</f>
        <v>41661.60204938</v>
      </c>
      <c r="AZ330" s="17">
        <f ca="1" t="shared" ref="AZ330:BD330" si="2468">AJ330-AU330-AE330</f>
        <v>26537.4948829932</v>
      </c>
      <c r="BA330" s="17">
        <f ca="1" t="shared" si="2468"/>
        <v>29734.2253710115</v>
      </c>
      <c r="BB330" s="17">
        <f ca="1" t="shared" si="2468"/>
        <v>31197.8814164292</v>
      </c>
      <c r="BC330" s="17">
        <f ca="1" t="shared" si="2468"/>
        <v>36636.594234624</v>
      </c>
      <c r="BD330" s="17">
        <f ca="1" t="shared" si="2468"/>
        <v>45653.1350043914</v>
      </c>
      <c r="BE330" s="17">
        <f ca="1" t="shared" ref="BE330:BI330" si="2469">AZ330/Z330</f>
        <v>22737.9104226245</v>
      </c>
      <c r="BF330" s="17">
        <f ca="1" t="shared" si="2469"/>
        <v>22026.9429482916</v>
      </c>
      <c r="BG330" s="17">
        <f ca="1" t="shared" si="2469"/>
        <v>19425.2029161368</v>
      </c>
      <c r="BH330" s="17">
        <f ca="1" t="shared" si="2469"/>
        <v>18836.8427796529</v>
      </c>
      <c r="BI330" s="17">
        <f ca="1" t="shared" si="2469"/>
        <v>19515.4219801395</v>
      </c>
      <c r="BJ330" s="17">
        <f ca="1" t="shared" si="2406"/>
        <v>75112.1107364358</v>
      </c>
      <c r="BK330" s="17">
        <f ca="1" t="shared" si="2407"/>
        <v>34495.6938938746</v>
      </c>
      <c r="BL330" s="17">
        <f ca="1" t="shared" si="2408"/>
        <v>109607.80463031</v>
      </c>
      <c r="BM330" s="17">
        <f ca="1">BK330*'Ejercicio 3 - TIR'!$D$5</f>
        <v>17247.8469469373</v>
      </c>
      <c r="BN330" s="17">
        <f ca="1" t="shared" si="2409"/>
        <v>92359.9576833731</v>
      </c>
      <c r="BO330" s="17">
        <f ca="1" t="shared" si="2410"/>
        <v>39481.2655929429</v>
      </c>
      <c r="BP330" s="17">
        <f ca="1" t="shared" si="2411"/>
        <v>-105837.959442635</v>
      </c>
      <c r="BQ330" s="17">
        <f ca="1" t="shared" ref="BQ330:BT330" si="2470">BE330</f>
        <v>22737.9104226245</v>
      </c>
      <c r="BR330" s="17">
        <f ca="1" t="shared" si="2470"/>
        <v>22026.9429482916</v>
      </c>
      <c r="BS330" s="17">
        <f ca="1" t="shared" si="2470"/>
        <v>19425.2029161368</v>
      </c>
      <c r="BT330" s="17">
        <f ca="1" t="shared" si="2470"/>
        <v>18836.8427796529</v>
      </c>
      <c r="BU330" s="17">
        <f ca="1" t="shared" si="2413"/>
        <v>58996.6875730825</v>
      </c>
      <c r="BV330" s="19">
        <f ca="1" t="shared" si="2414"/>
        <v>9.07851991334849</v>
      </c>
    </row>
    <row r="331" ht="15" customHeight="1" spans="1:74">
      <c r="A331" s="15">
        <v>330</v>
      </c>
      <c r="B331" s="16">
        <f ca="1" t="shared" ref="B331:F331" si="2471">RAND()</f>
        <v>0.960381204610857</v>
      </c>
      <c r="C331" s="17">
        <f ca="1">IF(B331&lt;=('Ejercicio 3 - TIR'!$D$13-'Ejercicio 3 - TIR'!$C$13)/('Ejercicio 3 - TIR'!$E$13-'Ejercicio 3 - TIR'!$C$13),'Ejercicio 3 - TIR'!$C$13+SQRT(('Ejercicio 3 - TIR'!$E$13-'Ejercicio 3 - TIR'!$C$13)*('Ejercicio 3 - TIR'!$D$13-'Ejercicio 3 - TIR'!$C$13)*B331),'Ejercicio 3 - TIR'!$E$13-SQRT(('Ejercicio 3 - TIR'!$E$13-'Ejercicio 3 - TIR'!$C$13)*('Ejercicio 3 - TIR'!$E$13-'Ejercicio 3 - TIR'!$D$13)*(1-B331)))</f>
        <v>93104.8890895815</v>
      </c>
      <c r="D331" s="16">
        <f ca="1" t="shared" si="2471"/>
        <v>0.514183170632974</v>
      </c>
      <c r="E331" s="17">
        <f ca="1">IF(D331&lt;=('Ejercicio 3 - TIR'!$D$14-'Ejercicio 3 - TIR'!$C$14)/('Ejercicio 3 - TIR'!$E$14-'Ejercicio 3 - TIR'!$C$14),'Ejercicio 3 - TIR'!$C$14+SQRT(('Ejercicio 3 - TIR'!$E$14-'Ejercicio 3 - TIR'!$C$14)*('Ejercicio 3 - TIR'!$D$14-'Ejercicio 3 - TIR'!$C$14)*D331),'Ejercicio 3 - TIR'!$E$14-SQRT(('Ejercicio 3 - TIR'!$E$14-'Ejercicio 3 - TIR'!$C$14)*('Ejercicio 3 - TIR'!$E$14-'Ejercicio 3 - TIR'!$D$14)*(1-D331)))</f>
        <v>31463.4594591806</v>
      </c>
      <c r="F331" s="16">
        <f ca="1" t="shared" si="2471"/>
        <v>0.789219744024278</v>
      </c>
      <c r="G331" s="17">
        <f ca="1">IF(F331&lt;=('Ejercicio 3 - TIR'!$D$18-'Ejercicio 3 - TIR'!$C$18)/('Ejercicio 3 - TIR'!$E$18-'Ejercicio 3 - TIR'!$C$18),'Ejercicio 3 - TIR'!$C$18+SQRT(('Ejercicio 3 - TIR'!$E$18-'Ejercicio 3 - TIR'!$C$18)*('Ejercicio 3 - TIR'!$D$18-'Ejercicio 3 - TIR'!$C$18)*F331),'Ejercicio 3 - TIR'!$E$18-SQRT(('Ejercicio 3 - TIR'!$E$18-'Ejercicio 3 - TIR'!$C$18)*('Ejercicio 3 - TIR'!$E$18-'Ejercicio 3 - TIR'!$D$18)*(1-F331)))</f>
        <v>41024.0071430925</v>
      </c>
      <c r="H331" s="16">
        <f ca="1" t="shared" ref="H331:L331" si="2472">RAND()</f>
        <v>0.634569930948361</v>
      </c>
      <c r="I331" s="17">
        <f ca="1">IF(H331&lt;=('Ejercicio 3 - TIR'!$D$18-'Ejercicio 3 - TIR'!$C$18)/('Ejercicio 3 - TIR'!$E$18-'Ejercicio 3 - TIR'!$C$18),'Ejercicio 3 - TIR'!$C$18+SQRT(('Ejercicio 3 - TIR'!$E$18-'Ejercicio 3 - TIR'!$C$18)*('Ejercicio 3 - TIR'!$D$18-'Ejercicio 3 - TIR'!$C$18)*H331),'Ejercicio 3 - TIR'!$E$18-SQRT(('Ejercicio 3 - TIR'!$E$18-'Ejercicio 3 - TIR'!$C$18)*('Ejercicio 3 - TIR'!$E$18-'Ejercicio 3 - TIR'!$D$18)*(1-H331)))</f>
        <v>39756.3051224454</v>
      </c>
      <c r="J331" s="16">
        <f ca="1" t="shared" si="2472"/>
        <v>0.102272062137174</v>
      </c>
      <c r="K331" s="17">
        <f ca="1">IF(J331&lt;=('Ejercicio 3 - TIR'!$D$18-'Ejercicio 3 - TIR'!$C$18)/('Ejercicio 3 - TIR'!$E$18-'Ejercicio 3 - TIR'!$C$18),'Ejercicio 3 - TIR'!$C$18+SQRT(('Ejercicio 3 - TIR'!$E$18-'Ejercicio 3 - TIR'!$C$18)*('Ejercicio 3 - TIR'!$D$18-'Ejercicio 3 - TIR'!$C$18)*J331),'Ejercicio 3 - TIR'!$E$18-SQRT(('Ejercicio 3 - TIR'!$E$18-'Ejercicio 3 - TIR'!$C$18)*('Ejercicio 3 - TIR'!$E$18-'Ejercicio 3 - TIR'!$D$18)*(1-J331)))</f>
        <v>33916.7345226063</v>
      </c>
      <c r="L331" s="16">
        <f ca="1" t="shared" si="2472"/>
        <v>0.489583640932848</v>
      </c>
      <c r="M331" s="17">
        <f ca="1">IF(L331&lt;=('Ejercicio 3 - TIR'!$D$18-'Ejercicio 3 - TIR'!$C$18)/('Ejercicio 3 - TIR'!$E$18-'Ejercicio 3 - TIR'!$C$18),'Ejercicio 3 - TIR'!$C$18+SQRT(('Ejercicio 3 - TIR'!$E$18-'Ejercicio 3 - TIR'!$C$18)*('Ejercicio 3 - TIR'!$D$18-'Ejercicio 3 - TIR'!$C$18)*L331),'Ejercicio 3 - TIR'!$E$18-SQRT(('Ejercicio 3 - TIR'!$E$18-'Ejercicio 3 - TIR'!$C$18)*('Ejercicio 3 - TIR'!$E$18-'Ejercicio 3 - TIR'!$D$18)*(1-L331)))</f>
        <v>38569.5709425809</v>
      </c>
      <c r="N331" s="16">
        <f ca="1" t="shared" ref="N331:R331" si="2473">RAND()</f>
        <v>0.274637201255578</v>
      </c>
      <c r="O331" s="17">
        <f ca="1">IF(N331&lt;=('Ejercicio 3 - TIR'!$D$18-'Ejercicio 3 - TIR'!$C$18)/('Ejercicio 3 - TIR'!$E$18-'Ejercicio 3 - TIR'!$C$18),'Ejercicio 3 - TIR'!$C$18+SQRT(('Ejercicio 3 - TIR'!$E$18-'Ejercicio 3 - TIR'!$C$18)*('Ejercicio 3 - TIR'!$D$18-'Ejercicio 3 - TIR'!$C$18)*N331),'Ejercicio 3 - TIR'!$E$18-SQRT(('Ejercicio 3 - TIR'!$E$18-'Ejercicio 3 - TIR'!$C$18)*('Ejercicio 3 - TIR'!$E$18-'Ejercicio 3 - TIR'!$D$18)*(1-N331)))</f>
        <v>36418.3783145228</v>
      </c>
      <c r="P331" s="16">
        <f ca="1" t="shared" si="2473"/>
        <v>0.78093822018807</v>
      </c>
      <c r="Q331" s="18">
        <f ca="1">IF(P331&lt;=('Ejercicio 3 - TIR'!$D$22-'Ejercicio 3 - TIR'!$C$22)/('Ejercicio 3 - TIR'!$E$22-'Ejercicio 3 - TIR'!$C$22),'Ejercicio 3 - TIR'!$C$22+SQRT(('Ejercicio 3 - TIR'!$E$22-'Ejercicio 3 - TIR'!$C$22)*('Ejercicio 3 - TIR'!$D$22-'Ejercicio 3 - TIR'!$C$22)*P331),'Ejercicio 3 - TIR'!$E$22-SQRT(('Ejercicio 3 - TIR'!$E$22-'Ejercicio 3 - TIR'!$C$22)*('Ejercicio 3 - TIR'!$E$22-'Ejercicio 3 - TIR'!$D$22)*(1-P331)))</f>
        <v>0.16014272919907</v>
      </c>
      <c r="R331" s="16">
        <f ca="1" t="shared" si="2473"/>
        <v>0.823926102087324</v>
      </c>
      <c r="S331" s="18">
        <f ca="1">IF(R331&lt;=('Ejercicio 3 - TIR'!$D$23-'Ejercicio 3 - TIR'!$C$23)/('Ejercicio 3 - TIR'!$E$23-'Ejercicio 3 - TIR'!$C$23),'Ejercicio 3 - TIR'!$C$23+SQRT(('Ejercicio 3 - TIR'!$E$23-'Ejercicio 3 - TIR'!$C$23)*('Ejercicio 3 - TIR'!$D$23-'Ejercicio 3 - TIR'!$C$23)*R331),'Ejercicio 3 - TIR'!$E$23-SQRT(('Ejercicio 3 - TIR'!$E$23-'Ejercicio 3 - TIR'!$C$23)*('Ejercicio 3 - TIR'!$E$23-'Ejercicio 3 - TIR'!$D$23)*(1-R331)))</f>
        <v>0.162197387375927</v>
      </c>
      <c r="T331" s="16">
        <f ca="1" t="shared" ref="T331:X331" si="2474">RAND()</f>
        <v>0.290166778703601</v>
      </c>
      <c r="U331" s="18">
        <f ca="1">IF(T331&lt;=('Ejercicio 3 - TIR'!$D$24-'Ejercicio 3 - TIR'!$C$24)/('Ejercicio 3 - TIR'!$E$24-'Ejercicio 3 - TIR'!$C$24),'Ejercicio 3 - TIR'!$C$24+SQRT(('Ejercicio 3 - TIR'!$E$24-'Ejercicio 3 - TIR'!$C$24)*('Ejercicio 3 - TIR'!$D$24-'Ejercicio 3 - TIR'!$C$24)*T331),'Ejercicio 3 - TIR'!$E$24-SQRT(('Ejercicio 3 - TIR'!$E$24-'Ejercicio 3 - TIR'!$C$24)*('Ejercicio 3 - TIR'!$E$24-'Ejercicio 3 - TIR'!$D$24)*(1-T331)))</f>
        <v>0.174685020463381</v>
      </c>
      <c r="V331" s="16">
        <f ca="1" t="shared" si="2474"/>
        <v>0.257548776591776</v>
      </c>
      <c r="W331" s="18">
        <f ca="1">IF(V331&lt;=('Ejercicio 3 - TIR'!$D$25-'Ejercicio 3 - TIR'!$C$25)/('Ejercicio 3 - TIR'!$E$25-'Ejercicio 3 - TIR'!$C$25),'Ejercicio 3 - TIR'!$C$25+SQRT(('Ejercicio 3 - TIR'!$E$25-'Ejercicio 3 - TIR'!$C$25)*('Ejercicio 3 - TIR'!$D$25-'Ejercicio 3 - TIR'!$C$25)*V331),'Ejercicio 3 - TIR'!$E$25-SQRT(('Ejercicio 3 - TIR'!$E$25-'Ejercicio 3 - TIR'!$C$25)*('Ejercicio 3 - TIR'!$E$25-'Ejercicio 3 - TIR'!$D$25)*(1-V331)))</f>
        <v>0.198988635739002</v>
      </c>
      <c r="X331" s="16">
        <f ca="1" t="shared" si="2474"/>
        <v>0.798361999993559</v>
      </c>
      <c r="Y331" s="18">
        <f ca="1">IF(X331&lt;=('Ejercicio 3 - TIR'!$D$26-'Ejercicio 3 - TIR'!$C$26)/('Ejercicio 3 - TIR'!$E$26-'Ejercicio 3 - TIR'!$C$26),'Ejercicio 3 - TIR'!$C$26+SQRT(('Ejercicio 3 - TIR'!$E$26-'Ejercicio 3 - TIR'!$C$26)*('Ejercicio 3 - TIR'!$D$26-'Ejercicio 3 - TIR'!$C$26)*X331),'Ejercicio 3 - TIR'!$E$26-SQRT(('Ejercicio 3 - TIR'!$E$26-'Ejercicio 3 - TIR'!$C$26)*('Ejercicio 3 - TIR'!$E$26-'Ejercicio 3 - TIR'!$D$26)*(1-X331)))</f>
        <v>0.247002345537375</v>
      </c>
      <c r="Z331" s="16">
        <f ca="1" t="shared" si="2384"/>
        <v>1.16014272919907</v>
      </c>
      <c r="AA331" s="16">
        <f ca="1" t="shared" si="2385"/>
        <v>1.34831484885834</v>
      </c>
      <c r="AB331" s="16">
        <f ca="1" t="shared" si="2386"/>
        <v>1.58384525582224</v>
      </c>
      <c r="AC331" s="16">
        <f ca="1" t="shared" si="2387"/>
        <v>1.89901246249999</v>
      </c>
      <c r="AD331" s="16">
        <f ca="1" t="shared" si="2388"/>
        <v>2.3680729949422</v>
      </c>
      <c r="AE331" s="15">
        <f ca="1" t="shared" si="2389"/>
        <v>5038.64426783746</v>
      </c>
      <c r="AF331" s="15">
        <f ca="1" t="shared" si="2390"/>
        <v>5855.89920399739</v>
      </c>
      <c r="AG331" s="15">
        <f ca="1" t="shared" si="2391"/>
        <v>6878.83707627917</v>
      </c>
      <c r="AH331" s="15">
        <f ca="1" t="shared" si="2392"/>
        <v>8247.64748155883</v>
      </c>
      <c r="AI331" s="15">
        <f ca="1" t="shared" si="2393"/>
        <v>10284.8357546693</v>
      </c>
      <c r="AJ331" s="17">
        <f ca="1" t="shared" si="2394"/>
        <v>47593.7036096695</v>
      </c>
      <c r="AK331" s="17">
        <f ca="1" t="shared" si="2395"/>
        <v>53604.0165323358</v>
      </c>
      <c r="AL331" s="17">
        <f ca="1" t="shared" si="2396"/>
        <v>53718.8590666122</v>
      </c>
      <c r="AM331" s="17">
        <f ca="1" t="shared" si="2397"/>
        <v>73244.0958932387</v>
      </c>
      <c r="AN331" s="17">
        <f ca="1" t="shared" si="2398"/>
        <v>86241.37820621</v>
      </c>
      <c r="AO331" s="17">
        <f ca="1">C331/'Ejercicio 3 - TIR'!$D$7</f>
        <v>18620.9778179163</v>
      </c>
      <c r="AP331" s="17">
        <f ca="1" t="shared" si="2399"/>
        <v>28972.7257917532</v>
      </c>
      <c r="AQ331" s="17">
        <f ca="1" t="shared" si="2400"/>
        <v>34983.0387144195</v>
      </c>
      <c r="AR331" s="17">
        <f ca="1" t="shared" si="2401"/>
        <v>35097.8812486959</v>
      </c>
      <c r="AS331" s="17">
        <f ca="1" t="shared" si="2402"/>
        <v>54623.1180753224</v>
      </c>
      <c r="AT331" s="17">
        <f ca="1" t="shared" si="2403"/>
        <v>67620.4003882937</v>
      </c>
      <c r="AU331" s="17">
        <f ca="1">AP331*'Ejercicio 3 - TIR'!$D$5</f>
        <v>14486.3628958766</v>
      </c>
      <c r="AV331" s="17">
        <f ca="1">AQ331*'Ejercicio 3 - TIR'!$D$5</f>
        <v>17491.5193572098</v>
      </c>
      <c r="AW331" s="17">
        <f ca="1">AR331*'Ejercicio 3 - TIR'!$D$5</f>
        <v>17548.940624348</v>
      </c>
      <c r="AX331" s="17">
        <f ca="1">AS331*'Ejercicio 3 - TIR'!$D$5</f>
        <v>27311.5590376612</v>
      </c>
      <c r="AY331" s="17">
        <f ca="1">AT331*'Ejercicio 3 - TIR'!$D$5</f>
        <v>33810.2001941468</v>
      </c>
      <c r="AZ331" s="17">
        <f ca="1" t="shared" ref="AZ331:BD331" si="2475">AJ331-AU331-AE331</f>
        <v>28068.6964459554</v>
      </c>
      <c r="BA331" s="17">
        <f ca="1" t="shared" si="2475"/>
        <v>30256.5979711287</v>
      </c>
      <c r="BB331" s="17">
        <f ca="1" t="shared" si="2475"/>
        <v>29291.0813659851</v>
      </c>
      <c r="BC331" s="17">
        <f ca="1" t="shared" si="2475"/>
        <v>37684.8893740187</v>
      </c>
      <c r="BD331" s="17">
        <f ca="1" t="shared" si="2475"/>
        <v>42146.3422573939</v>
      </c>
      <c r="BE331" s="17">
        <f ca="1" t="shared" ref="BE331:BI331" si="2476">AZ331/Z331</f>
        <v>24194.1751988855</v>
      </c>
      <c r="BF331" s="17">
        <f ca="1" t="shared" si="2476"/>
        <v>22440.3061323162</v>
      </c>
      <c r="BG331" s="17">
        <f ca="1" t="shared" si="2476"/>
        <v>18493.6509790402</v>
      </c>
      <c r="BH331" s="17">
        <f ca="1" t="shared" si="2476"/>
        <v>19844.4665941832</v>
      </c>
      <c r="BI331" s="17">
        <f ca="1" t="shared" si="2476"/>
        <v>17797.7378009087</v>
      </c>
      <c r="BJ331" s="17">
        <f ca="1" t="shared" si="2406"/>
        <v>74507.7686727441</v>
      </c>
      <c r="BK331" s="17">
        <f ca="1" t="shared" si="2407"/>
        <v>44095.8347100253</v>
      </c>
      <c r="BL331" s="17">
        <f ca="1" t="shared" si="2408"/>
        <v>118603.603382769</v>
      </c>
      <c r="BM331" s="17">
        <f ca="1">BK331*'Ejercicio 3 - TIR'!$D$5</f>
        <v>22047.9173550126</v>
      </c>
      <c r="BN331" s="17">
        <f ca="1" t="shared" si="2409"/>
        <v>96555.6860277567</v>
      </c>
      <c r="BO331" s="17">
        <f ca="1" t="shared" si="2410"/>
        <v>40773.9483681387</v>
      </c>
      <c r="BP331" s="17">
        <f ca="1" t="shared" si="2411"/>
        <v>-124568.348548762</v>
      </c>
      <c r="BQ331" s="17">
        <f ca="1" t="shared" ref="BQ331:BT331" si="2477">BE331</f>
        <v>24194.1751988855</v>
      </c>
      <c r="BR331" s="17">
        <f ca="1" t="shared" si="2477"/>
        <v>22440.3061323162</v>
      </c>
      <c r="BS331" s="17">
        <f ca="1" t="shared" si="2477"/>
        <v>18493.6509790402</v>
      </c>
      <c r="BT331" s="17">
        <f ca="1" t="shared" si="2477"/>
        <v>19844.4665941832</v>
      </c>
      <c r="BU331" s="17">
        <f ca="1" t="shared" si="2413"/>
        <v>58571.6861690474</v>
      </c>
      <c r="BV331" s="19">
        <f ca="1" t="shared" si="2414"/>
        <v>4.24462130373973</v>
      </c>
    </row>
    <row r="332" ht="15" customHeight="1" spans="1:74">
      <c r="A332" s="15">
        <v>331</v>
      </c>
      <c r="B332" s="16">
        <f ca="1" t="shared" ref="B332:F332" si="2478">RAND()</f>
        <v>0.549522850786563</v>
      </c>
      <c r="C332" s="17">
        <f ca="1">IF(B332&lt;=('Ejercicio 3 - TIR'!$D$13-'Ejercicio 3 - TIR'!$C$13)/('Ejercicio 3 - TIR'!$E$13-'Ejercicio 3 - TIR'!$C$13),'Ejercicio 3 - TIR'!$C$13+SQRT(('Ejercicio 3 - TIR'!$E$13-'Ejercicio 3 - TIR'!$C$13)*('Ejercicio 3 - TIR'!$D$13-'Ejercicio 3 - TIR'!$C$13)*B332),'Ejercicio 3 - TIR'!$E$13-SQRT(('Ejercicio 3 - TIR'!$E$13-'Ejercicio 3 - TIR'!$C$13)*('Ejercicio 3 - TIR'!$E$13-'Ejercicio 3 - TIR'!$D$13)*(1-B332)))</f>
        <v>76749.7832471152</v>
      </c>
      <c r="D332" s="16">
        <f ca="1" t="shared" si="2478"/>
        <v>0.46081394290936</v>
      </c>
      <c r="E332" s="17">
        <f ca="1">IF(D332&lt;=('Ejercicio 3 - TIR'!$D$14-'Ejercicio 3 - TIR'!$C$14)/('Ejercicio 3 - TIR'!$E$14-'Ejercicio 3 - TIR'!$C$14),'Ejercicio 3 - TIR'!$C$14+SQRT(('Ejercicio 3 - TIR'!$E$14-'Ejercicio 3 - TIR'!$C$14)*('Ejercicio 3 - TIR'!$D$14-'Ejercicio 3 - TIR'!$C$14)*D332),'Ejercicio 3 - TIR'!$E$14-SQRT(('Ejercicio 3 - TIR'!$E$14-'Ejercicio 3 - TIR'!$C$14)*('Ejercicio 3 - TIR'!$E$14-'Ejercicio 3 - TIR'!$D$14)*(1-D332)))</f>
        <v>31006.7854154593</v>
      </c>
      <c r="F332" s="16">
        <f ca="1" t="shared" si="2478"/>
        <v>0.148109643642133</v>
      </c>
      <c r="G332" s="17">
        <f ca="1">IF(F332&lt;=('Ejercicio 3 - TIR'!$D$18-'Ejercicio 3 - TIR'!$C$18)/('Ejercicio 3 - TIR'!$E$18-'Ejercicio 3 - TIR'!$C$18),'Ejercicio 3 - TIR'!$C$18+SQRT(('Ejercicio 3 - TIR'!$E$18-'Ejercicio 3 - TIR'!$C$18)*('Ejercicio 3 - TIR'!$D$18-'Ejercicio 3 - TIR'!$C$18)*F332),'Ejercicio 3 - TIR'!$E$18-SQRT(('Ejercicio 3 - TIR'!$E$18-'Ejercicio 3 - TIR'!$C$18)*('Ejercicio 3 - TIR'!$E$18-'Ejercicio 3 - TIR'!$D$18)*(1-F332)))</f>
        <v>34713.432565161</v>
      </c>
      <c r="H332" s="16">
        <f ca="1" t="shared" ref="H332:L332" si="2479">RAND()</f>
        <v>0.383949404749518</v>
      </c>
      <c r="I332" s="17">
        <f ca="1">IF(H332&lt;=('Ejercicio 3 - TIR'!$D$18-'Ejercicio 3 - TIR'!$C$18)/('Ejercicio 3 - TIR'!$E$18-'Ejercicio 3 - TIR'!$C$18),'Ejercicio 3 - TIR'!$C$18+SQRT(('Ejercicio 3 - TIR'!$E$18-'Ejercicio 3 - TIR'!$C$18)*('Ejercicio 3 - TIR'!$D$18-'Ejercicio 3 - TIR'!$C$18)*H332),'Ejercicio 3 - TIR'!$E$18-SQRT(('Ejercicio 3 - TIR'!$E$18-'Ejercicio 3 - TIR'!$C$18)*('Ejercicio 3 - TIR'!$E$18-'Ejercicio 3 - TIR'!$D$18)*(1-H332)))</f>
        <v>37588.9663797139</v>
      </c>
      <c r="J332" s="16">
        <f ca="1" t="shared" si="2479"/>
        <v>0.577417197371899</v>
      </c>
      <c r="K332" s="17">
        <f ca="1">IF(J332&lt;=('Ejercicio 3 - TIR'!$D$18-'Ejercicio 3 - TIR'!$C$18)/('Ejercicio 3 - TIR'!$E$18-'Ejercicio 3 - TIR'!$C$18),'Ejercicio 3 - TIR'!$C$18+SQRT(('Ejercicio 3 - TIR'!$E$18-'Ejercicio 3 - TIR'!$C$18)*('Ejercicio 3 - TIR'!$D$18-'Ejercicio 3 - TIR'!$C$18)*J332),'Ejercicio 3 - TIR'!$E$18-SQRT(('Ejercicio 3 - TIR'!$E$18-'Ejercicio 3 - TIR'!$C$18)*('Ejercicio 3 - TIR'!$E$18-'Ejercicio 3 - TIR'!$D$18)*(1-J332)))</f>
        <v>39306.5879679819</v>
      </c>
      <c r="L332" s="16">
        <f ca="1" t="shared" si="2479"/>
        <v>0.105346276996698</v>
      </c>
      <c r="M332" s="17">
        <f ca="1">IF(L332&lt;=('Ejercicio 3 - TIR'!$D$18-'Ejercicio 3 - TIR'!$C$18)/('Ejercicio 3 - TIR'!$E$18-'Ejercicio 3 - TIR'!$C$18),'Ejercicio 3 - TIR'!$C$18+SQRT(('Ejercicio 3 - TIR'!$E$18-'Ejercicio 3 - TIR'!$C$18)*('Ejercicio 3 - TIR'!$D$18-'Ejercicio 3 - TIR'!$C$18)*L332),'Ejercicio 3 - TIR'!$E$18-SQRT(('Ejercicio 3 - TIR'!$E$18-'Ejercicio 3 - TIR'!$C$18)*('Ejercicio 3 - TIR'!$E$18-'Ejercicio 3 - TIR'!$D$18)*(1-L332)))</f>
        <v>33975.1656002618</v>
      </c>
      <c r="N332" s="16">
        <f ca="1" t="shared" ref="N332:R332" si="2480">RAND()</f>
        <v>0.195526093060085</v>
      </c>
      <c r="O332" s="17">
        <f ca="1">IF(N332&lt;=('Ejercicio 3 - TIR'!$D$18-'Ejercicio 3 - TIR'!$C$18)/('Ejercicio 3 - TIR'!$E$18-'Ejercicio 3 - TIR'!$C$18),'Ejercicio 3 - TIR'!$C$18+SQRT(('Ejercicio 3 - TIR'!$E$18-'Ejercicio 3 - TIR'!$C$18)*('Ejercicio 3 - TIR'!$D$18-'Ejercicio 3 - TIR'!$C$18)*N332),'Ejercicio 3 - TIR'!$E$18-SQRT(('Ejercicio 3 - TIR'!$E$18-'Ejercicio 3 - TIR'!$C$18)*('Ejercicio 3 - TIR'!$E$18-'Ejercicio 3 - TIR'!$D$18)*(1-N332)))</f>
        <v>35415.6175971917</v>
      </c>
      <c r="P332" s="16">
        <f ca="1" t="shared" si="2480"/>
        <v>0.771250196264652</v>
      </c>
      <c r="Q332" s="18">
        <f ca="1">IF(P332&lt;=('Ejercicio 3 - TIR'!$D$22-'Ejercicio 3 - TIR'!$C$22)/('Ejercicio 3 - TIR'!$E$22-'Ejercicio 3 - TIR'!$C$22),'Ejercicio 3 - TIR'!$C$22+SQRT(('Ejercicio 3 - TIR'!$E$22-'Ejercicio 3 - TIR'!$C$22)*('Ejercicio 3 - TIR'!$D$22-'Ejercicio 3 - TIR'!$C$22)*P332),'Ejercicio 3 - TIR'!$E$22-SQRT(('Ejercicio 3 - TIR'!$E$22-'Ejercicio 3 - TIR'!$C$22)*('Ejercicio 3 - TIR'!$E$22-'Ejercicio 3 - TIR'!$D$22)*(1-P332)))</f>
        <v>0.159708384817279</v>
      </c>
      <c r="R332" s="16">
        <f ca="1" t="shared" si="2480"/>
        <v>0.465034299281009</v>
      </c>
      <c r="S332" s="18">
        <f ca="1">IF(R332&lt;=('Ejercicio 3 - TIR'!$D$23-'Ejercicio 3 - TIR'!$C$23)/('Ejercicio 3 - TIR'!$E$23-'Ejercicio 3 - TIR'!$C$23),'Ejercicio 3 - TIR'!$C$23+SQRT(('Ejercicio 3 - TIR'!$E$23-'Ejercicio 3 - TIR'!$C$23)*('Ejercicio 3 - TIR'!$D$23-'Ejercicio 3 - TIR'!$C$23)*R332),'Ejercicio 3 - TIR'!$E$23-SQRT(('Ejercicio 3 - TIR'!$E$23-'Ejercicio 3 - TIR'!$C$23)*('Ejercicio 3 - TIR'!$E$23-'Ejercicio 3 - TIR'!$D$23)*(1-R332)))</f>
        <v>0.148932019264231</v>
      </c>
      <c r="T332" s="16">
        <f ca="1" t="shared" ref="T332:X332" si="2481">RAND()</f>
        <v>0.092315952428625</v>
      </c>
      <c r="U332" s="18">
        <f ca="1">IF(T332&lt;=('Ejercicio 3 - TIR'!$D$24-'Ejercicio 3 - TIR'!$C$24)/('Ejercicio 3 - TIR'!$E$24-'Ejercicio 3 - TIR'!$C$24),'Ejercicio 3 - TIR'!$C$24+SQRT(('Ejercicio 3 - TIR'!$E$24-'Ejercicio 3 - TIR'!$C$24)*('Ejercicio 3 - TIR'!$D$24-'Ejercicio 3 - TIR'!$C$24)*T332),'Ejercicio 3 - TIR'!$E$24-SQRT(('Ejercicio 3 - TIR'!$E$24-'Ejercicio 3 - TIR'!$C$24)*('Ejercicio 3 - TIR'!$E$24-'Ejercicio 3 - TIR'!$D$24)*(1-T332)))</f>
        <v>0.163923487354112</v>
      </c>
      <c r="V332" s="16">
        <f ca="1" t="shared" si="2481"/>
        <v>0.315849471316141</v>
      </c>
      <c r="W332" s="18">
        <f ca="1">IF(V332&lt;=('Ejercicio 3 - TIR'!$D$25-'Ejercicio 3 - TIR'!$C$25)/('Ejercicio 3 - TIR'!$E$25-'Ejercicio 3 - TIR'!$C$25),'Ejercicio 3 - TIR'!$C$25+SQRT(('Ejercicio 3 - TIR'!$E$25-'Ejercicio 3 - TIR'!$C$25)*('Ejercicio 3 - TIR'!$D$25-'Ejercicio 3 - TIR'!$C$25)*V332),'Ejercicio 3 - TIR'!$E$25-SQRT(('Ejercicio 3 - TIR'!$E$25-'Ejercicio 3 - TIR'!$C$25)*('Ejercicio 3 - TIR'!$E$25-'Ejercicio 3 - TIR'!$D$25)*(1-V332)))</f>
        <v>0.201066097126905</v>
      </c>
      <c r="X332" s="16">
        <f ca="1" t="shared" si="2481"/>
        <v>0.0819319063385784</v>
      </c>
      <c r="Y332" s="18">
        <f ca="1">IF(X332&lt;=('Ejercicio 3 - TIR'!$D$26-'Ejercicio 3 - TIR'!$C$26)/('Ejercicio 3 - TIR'!$E$26-'Ejercicio 3 - TIR'!$C$26),'Ejercicio 3 - TIR'!$C$26+SQRT(('Ejercicio 3 - TIR'!$E$26-'Ejercicio 3 - TIR'!$C$26)*('Ejercicio 3 - TIR'!$D$26-'Ejercicio 3 - TIR'!$C$26)*X332),'Ejercicio 3 - TIR'!$E$26-SQRT(('Ejercicio 3 - TIR'!$E$26-'Ejercicio 3 - TIR'!$C$26)*('Ejercicio 3 - TIR'!$E$26-'Ejercicio 3 - TIR'!$D$26)*(1-X332)))</f>
        <v>0.204873336784803</v>
      </c>
      <c r="Z332" s="16">
        <f ca="1" t="shared" si="2384"/>
        <v>1.15970838481728</v>
      </c>
      <c r="AA332" s="16">
        <f ca="1" t="shared" si="2385"/>
        <v>1.33242609632578</v>
      </c>
      <c r="AB332" s="16">
        <f ca="1" t="shared" si="2386"/>
        <v>1.55084202867712</v>
      </c>
      <c r="AC332" s="16">
        <f ca="1" t="shared" si="2387"/>
        <v>1.8626637826436</v>
      </c>
      <c r="AD332" s="16">
        <f ca="1" t="shared" si="2388"/>
        <v>2.244273927102</v>
      </c>
      <c r="AE332" s="15">
        <f ca="1" t="shared" si="2389"/>
        <v>4952.04361707897</v>
      </c>
      <c r="AF332" s="15">
        <f ca="1" t="shared" si="2390"/>
        <v>5689.56147245509</v>
      </c>
      <c r="AG332" s="15">
        <f ca="1" t="shared" si="2391"/>
        <v>6622.21423053552</v>
      </c>
      <c r="AH332" s="15">
        <f ca="1" t="shared" si="2392"/>
        <v>7953.71700020754</v>
      </c>
      <c r="AI332" s="15">
        <f ca="1" t="shared" si="2393"/>
        <v>9583.22154188207</v>
      </c>
      <c r="AJ332" s="17">
        <f ca="1" t="shared" si="2394"/>
        <v>40257.4588116064</v>
      </c>
      <c r="AK332" s="17">
        <f ca="1" t="shared" si="2395"/>
        <v>50084.519738243</v>
      </c>
      <c r="AL332" s="17">
        <f ca="1" t="shared" si="2396"/>
        <v>60958.3086246408</v>
      </c>
      <c r="AM332" s="17">
        <f ca="1" t="shared" si="2397"/>
        <v>63284.3104729265</v>
      </c>
      <c r="AN332" s="17">
        <f ca="1" t="shared" si="2398"/>
        <v>79482.3471855922</v>
      </c>
      <c r="AO332" s="17">
        <f ca="1">C332/'Ejercicio 3 - TIR'!$D$7</f>
        <v>15349.956649423</v>
      </c>
      <c r="AP332" s="17">
        <f ca="1" t="shared" si="2399"/>
        <v>24907.5021621833</v>
      </c>
      <c r="AQ332" s="17">
        <f ca="1" t="shared" si="2400"/>
        <v>34734.56308882</v>
      </c>
      <c r="AR332" s="17">
        <f ca="1" t="shared" si="2401"/>
        <v>45608.3519752177</v>
      </c>
      <c r="AS332" s="17">
        <f ca="1" t="shared" si="2402"/>
        <v>47934.3538235034</v>
      </c>
      <c r="AT332" s="17">
        <f ca="1" t="shared" si="2403"/>
        <v>64132.3905361692</v>
      </c>
      <c r="AU332" s="17">
        <f ca="1">AP332*'Ejercicio 3 - TIR'!$D$5</f>
        <v>12453.7510810917</v>
      </c>
      <c r="AV332" s="17">
        <f ca="1">AQ332*'Ejercicio 3 - TIR'!$D$5</f>
        <v>17367.28154441</v>
      </c>
      <c r="AW332" s="17">
        <f ca="1">AR332*'Ejercicio 3 - TIR'!$D$5</f>
        <v>22804.1759876089</v>
      </c>
      <c r="AX332" s="17">
        <f ca="1">AS332*'Ejercicio 3 - TIR'!$D$5</f>
        <v>23967.1769117517</v>
      </c>
      <c r="AY332" s="17">
        <f ca="1">AT332*'Ejercicio 3 - TIR'!$D$5</f>
        <v>32066.1952680846</v>
      </c>
      <c r="AZ332" s="17">
        <f ca="1" t="shared" ref="AZ332:BD332" si="2482">AJ332-AU332-AE332</f>
        <v>22851.6641134357</v>
      </c>
      <c r="BA332" s="17">
        <f ca="1" t="shared" si="2482"/>
        <v>27027.6767213779</v>
      </c>
      <c r="BB332" s="17">
        <f ca="1" t="shared" si="2482"/>
        <v>31531.9184064964</v>
      </c>
      <c r="BC332" s="17">
        <f ca="1" t="shared" si="2482"/>
        <v>31363.4165609672</v>
      </c>
      <c r="BD332" s="17">
        <f ca="1" t="shared" si="2482"/>
        <v>37832.9303756256</v>
      </c>
      <c r="BE332" s="17">
        <f ca="1" t="shared" ref="BE332:BI332" si="2483">AZ332/Z332</f>
        <v>19704.6640453809</v>
      </c>
      <c r="BF332" s="17">
        <f ca="1" t="shared" si="2483"/>
        <v>20284.5597184774</v>
      </c>
      <c r="BG332" s="17">
        <f ca="1" t="shared" si="2483"/>
        <v>20332.1278527596</v>
      </c>
      <c r="BH332" s="17">
        <f ca="1" t="shared" si="2483"/>
        <v>16837.9376102188</v>
      </c>
      <c r="BI332" s="17">
        <f ca="1" t="shared" si="2483"/>
        <v>16857.5368268341</v>
      </c>
      <c r="BJ332" s="17">
        <f ca="1" t="shared" si="2406"/>
        <v>69587.7200711618</v>
      </c>
      <c r="BK332" s="17">
        <f ca="1" t="shared" si="2407"/>
        <v>34449.5074904461</v>
      </c>
      <c r="BL332" s="17">
        <f ca="1" t="shared" si="2408"/>
        <v>104037.227561608</v>
      </c>
      <c r="BM332" s="17">
        <f ca="1">BK332*'Ejercicio 3 - TIR'!$D$5</f>
        <v>17224.7537452231</v>
      </c>
      <c r="BN332" s="17">
        <f ca="1" t="shared" si="2409"/>
        <v>86812.4738163849</v>
      </c>
      <c r="BO332" s="17">
        <f ca="1" t="shared" si="2410"/>
        <v>38681.7637401708</v>
      </c>
      <c r="BP332" s="17">
        <f ca="1" t="shared" si="2411"/>
        <v>-107756.568662575</v>
      </c>
      <c r="BQ332" s="17">
        <f ca="1" t="shared" ref="BQ332:BT332" si="2484">BE332</f>
        <v>19704.6640453809</v>
      </c>
      <c r="BR332" s="17">
        <f ca="1" t="shared" si="2484"/>
        <v>20284.5597184774</v>
      </c>
      <c r="BS332" s="17">
        <f ca="1" t="shared" si="2484"/>
        <v>20332.1278527596</v>
      </c>
      <c r="BT332" s="17">
        <f ca="1" t="shared" si="2484"/>
        <v>16837.9376102188</v>
      </c>
      <c r="BU332" s="17">
        <f ca="1" t="shared" si="2413"/>
        <v>55539.3005670049</v>
      </c>
      <c r="BV332" s="19">
        <f ca="1" t="shared" si="2414"/>
        <v>6.2314999006466</v>
      </c>
    </row>
    <row r="333" ht="15" customHeight="1" spans="1:74">
      <c r="A333" s="15">
        <v>332</v>
      </c>
      <c r="B333" s="16">
        <f ca="1" t="shared" ref="B333:F333" si="2485">RAND()</f>
        <v>0.32505567871471</v>
      </c>
      <c r="C333" s="17">
        <f ca="1">IF(B333&lt;=('Ejercicio 3 - TIR'!$D$13-'Ejercicio 3 - TIR'!$C$13)/('Ejercicio 3 - TIR'!$E$13-'Ejercicio 3 - TIR'!$C$13),'Ejercicio 3 - TIR'!$C$13+SQRT(('Ejercicio 3 - TIR'!$E$13-'Ejercicio 3 - TIR'!$C$13)*('Ejercicio 3 - TIR'!$D$13-'Ejercicio 3 - TIR'!$C$13)*B333),'Ejercicio 3 - TIR'!$E$13-SQRT(('Ejercicio 3 - TIR'!$E$13-'Ejercicio 3 - TIR'!$C$13)*('Ejercicio 3 - TIR'!$E$13-'Ejercicio 3 - TIR'!$D$13)*(1-B333)))</f>
        <v>71540.6748930628</v>
      </c>
      <c r="D333" s="16">
        <f ca="1" t="shared" si="2485"/>
        <v>0.467419699564637</v>
      </c>
      <c r="E333" s="17">
        <f ca="1">IF(D333&lt;=('Ejercicio 3 - TIR'!$D$14-'Ejercicio 3 - TIR'!$C$14)/('Ejercicio 3 - TIR'!$E$14-'Ejercicio 3 - TIR'!$C$14),'Ejercicio 3 - TIR'!$C$14+SQRT(('Ejercicio 3 - TIR'!$E$14-'Ejercicio 3 - TIR'!$C$14)*('Ejercicio 3 - TIR'!$D$14-'Ejercicio 3 - TIR'!$C$14)*D333),'Ejercicio 3 - TIR'!$E$14-SQRT(('Ejercicio 3 - TIR'!$E$14-'Ejercicio 3 - TIR'!$C$14)*('Ejercicio 3 - TIR'!$E$14-'Ejercicio 3 - TIR'!$D$14)*(1-D333)))</f>
        <v>31062.0446932587</v>
      </c>
      <c r="F333" s="16">
        <f ca="1" t="shared" si="2485"/>
        <v>0.131566945201072</v>
      </c>
      <c r="G333" s="17">
        <f ca="1">IF(F333&lt;=('Ejercicio 3 - TIR'!$D$18-'Ejercicio 3 - TIR'!$C$18)/('Ejercicio 3 - TIR'!$E$18-'Ejercicio 3 - TIR'!$C$18),'Ejercicio 3 - TIR'!$C$18+SQRT(('Ejercicio 3 - TIR'!$E$18-'Ejercicio 3 - TIR'!$C$18)*('Ejercicio 3 - TIR'!$D$18-'Ejercicio 3 - TIR'!$C$18)*F333),'Ejercicio 3 - TIR'!$E$18-SQRT(('Ejercicio 3 - TIR'!$E$18-'Ejercicio 3 - TIR'!$C$18)*('Ejercicio 3 - TIR'!$E$18-'Ejercicio 3 - TIR'!$D$18)*(1-F333)))</f>
        <v>34442.4139586672</v>
      </c>
      <c r="H333" s="16">
        <f ca="1" t="shared" ref="H333:L333" si="2486">RAND()</f>
        <v>0.806465185780359</v>
      </c>
      <c r="I333" s="17">
        <f ca="1">IF(H333&lt;=('Ejercicio 3 - TIR'!$D$18-'Ejercicio 3 - TIR'!$C$18)/('Ejercicio 3 - TIR'!$E$18-'Ejercicio 3 - TIR'!$C$18),'Ejercicio 3 - TIR'!$C$18+SQRT(('Ejercicio 3 - TIR'!$E$18-'Ejercicio 3 - TIR'!$C$18)*('Ejercicio 3 - TIR'!$D$18-'Ejercicio 3 - TIR'!$C$18)*H333),'Ejercicio 3 - TIR'!$E$18-SQRT(('Ejercicio 3 - TIR'!$E$18-'Ejercicio 3 - TIR'!$C$18)*('Ejercicio 3 - TIR'!$E$18-'Ejercicio 3 - TIR'!$D$18)*(1-H333)))</f>
        <v>41190.1297835132</v>
      </c>
      <c r="J333" s="16">
        <f ca="1" t="shared" si="2486"/>
        <v>0.61160176076626</v>
      </c>
      <c r="K333" s="17">
        <f ca="1">IF(J333&lt;=('Ejercicio 3 - TIR'!$D$18-'Ejercicio 3 - TIR'!$C$18)/('Ejercicio 3 - TIR'!$E$18-'Ejercicio 3 - TIR'!$C$18),'Ejercicio 3 - TIR'!$C$18+SQRT(('Ejercicio 3 - TIR'!$E$18-'Ejercicio 3 - TIR'!$C$18)*('Ejercicio 3 - TIR'!$D$18-'Ejercicio 3 - TIR'!$C$18)*J333),'Ejercicio 3 - TIR'!$E$18-SQRT(('Ejercicio 3 - TIR'!$E$18-'Ejercicio 3 - TIR'!$C$18)*('Ejercicio 3 - TIR'!$E$18-'Ejercicio 3 - TIR'!$D$18)*(1-J333)))</f>
        <v>39578.113807788</v>
      </c>
      <c r="L333" s="16">
        <f ca="1" t="shared" si="2486"/>
        <v>0.948510158603338</v>
      </c>
      <c r="M333" s="17">
        <f ca="1">IF(L333&lt;=('Ejercicio 3 - TIR'!$D$18-'Ejercicio 3 - TIR'!$C$18)/('Ejercicio 3 - TIR'!$E$18-'Ejercicio 3 - TIR'!$C$18),'Ejercicio 3 - TIR'!$C$18+SQRT(('Ejercicio 3 - TIR'!$E$18-'Ejercicio 3 - TIR'!$C$18)*('Ejercicio 3 - TIR'!$D$18-'Ejercicio 3 - TIR'!$C$18)*L333),'Ejercicio 3 - TIR'!$E$18-SQRT(('Ejercicio 3 - TIR'!$E$18-'Ejercicio 3 - TIR'!$C$18)*('Ejercicio 3 - TIR'!$E$18-'Ejercicio 3 - TIR'!$D$18)*(1-L333)))</f>
        <v>43034.8694433322</v>
      </c>
      <c r="N333" s="16">
        <f ca="1" t="shared" ref="N333:R333" si="2487">RAND()</f>
        <v>0.552492865641008</v>
      </c>
      <c r="O333" s="17">
        <f ca="1">IF(N333&lt;=('Ejercicio 3 - TIR'!$D$18-'Ejercicio 3 - TIR'!$C$18)/('Ejercicio 3 - TIR'!$E$18-'Ejercicio 3 - TIR'!$C$18),'Ejercicio 3 - TIR'!$C$18+SQRT(('Ejercicio 3 - TIR'!$E$18-'Ejercicio 3 - TIR'!$C$18)*('Ejercicio 3 - TIR'!$D$18-'Ejercicio 3 - TIR'!$C$18)*N333),'Ejercicio 3 - TIR'!$E$18-SQRT(('Ejercicio 3 - TIR'!$E$18-'Ejercicio 3 - TIR'!$C$18)*('Ejercicio 3 - TIR'!$E$18-'Ejercicio 3 - TIR'!$D$18)*(1-N333)))</f>
        <v>39103.511951228</v>
      </c>
      <c r="P333" s="16">
        <f ca="1" t="shared" si="2487"/>
        <v>0.927430916923147</v>
      </c>
      <c r="Q333" s="18">
        <f ca="1">IF(P333&lt;=('Ejercicio 3 - TIR'!$D$22-'Ejercicio 3 - TIR'!$C$22)/('Ejercicio 3 - TIR'!$E$22-'Ejercicio 3 - TIR'!$C$22),'Ejercicio 3 - TIR'!$C$22+SQRT(('Ejercicio 3 - TIR'!$E$22-'Ejercicio 3 - TIR'!$C$22)*('Ejercicio 3 - TIR'!$D$22-'Ejercicio 3 - TIR'!$C$22)*P333),'Ejercicio 3 - TIR'!$E$22-SQRT(('Ejercicio 3 - TIR'!$E$22-'Ejercicio 3 - TIR'!$C$22)*('Ejercicio 3 - TIR'!$E$22-'Ejercicio 3 - TIR'!$D$22)*(1-P333)))</f>
        <v>0.168570899005681</v>
      </c>
      <c r="R333" s="16">
        <f ca="1" t="shared" si="2487"/>
        <v>0.946573799654486</v>
      </c>
      <c r="S333" s="18">
        <f ca="1">IF(R333&lt;=('Ejercicio 3 - TIR'!$D$23-'Ejercicio 3 - TIR'!$C$23)/('Ejercicio 3 - TIR'!$E$23-'Ejercicio 3 - TIR'!$C$23),'Ejercicio 3 - TIR'!$C$23+SQRT(('Ejercicio 3 - TIR'!$E$23-'Ejercicio 3 - TIR'!$C$23)*('Ejercicio 3 - TIR'!$D$23-'Ejercicio 3 - TIR'!$C$23)*R333),'Ejercicio 3 - TIR'!$E$23-SQRT(('Ejercicio 3 - TIR'!$E$23-'Ejercicio 3 - TIR'!$C$23)*('Ejercicio 3 - TIR'!$E$23-'Ejercicio 3 - TIR'!$D$23)*(1-R333)))</f>
        <v>0.170193514359266</v>
      </c>
      <c r="T333" s="16">
        <f ca="1" t="shared" ref="T333:X333" si="2488">RAND()</f>
        <v>0.367961893672578</v>
      </c>
      <c r="U333" s="18">
        <f ca="1">IF(T333&lt;=('Ejercicio 3 - TIR'!$D$24-'Ejercicio 3 - TIR'!$C$24)/('Ejercicio 3 - TIR'!$E$24-'Ejercicio 3 - TIR'!$C$24),'Ejercicio 3 - TIR'!$C$24+SQRT(('Ejercicio 3 - TIR'!$E$24-'Ejercicio 3 - TIR'!$C$24)*('Ejercicio 3 - TIR'!$D$24-'Ejercicio 3 - TIR'!$C$24)*T333),'Ejercicio 3 - TIR'!$E$24-SQRT(('Ejercicio 3 - TIR'!$E$24-'Ejercicio 3 - TIR'!$C$24)*('Ejercicio 3 - TIR'!$E$24-'Ejercicio 3 - TIR'!$D$24)*(1-T333)))</f>
        <v>0.177797841223959</v>
      </c>
      <c r="V333" s="16">
        <f ca="1" t="shared" si="2488"/>
        <v>0.879894284751077</v>
      </c>
      <c r="W333" s="18">
        <f ca="1">IF(V333&lt;=('Ejercicio 3 - TIR'!$D$25-'Ejercicio 3 - TIR'!$C$25)/('Ejercicio 3 - TIR'!$E$25-'Ejercicio 3 - TIR'!$C$25),'Ejercicio 3 - TIR'!$C$25+SQRT(('Ejercicio 3 - TIR'!$E$25-'Ejercicio 3 - TIR'!$C$25)*('Ejercicio 3 - TIR'!$D$25-'Ejercicio 3 - TIR'!$C$25)*V333),'Ejercicio 3 - TIR'!$E$25-SQRT(('Ejercicio 3 - TIR'!$E$25-'Ejercicio 3 - TIR'!$C$25)*('Ejercicio 3 - TIR'!$E$25-'Ejercicio 3 - TIR'!$D$25)*(1-V333)))</f>
        <v>0.229497073297423</v>
      </c>
      <c r="X333" s="16">
        <f ca="1" t="shared" si="2488"/>
        <v>0.375409850516616</v>
      </c>
      <c r="Y333" s="18">
        <f ca="1">IF(X333&lt;=('Ejercicio 3 - TIR'!$D$26-'Ejercicio 3 - TIR'!$C$26)/('Ejercicio 3 - TIR'!$E$26-'Ejercicio 3 - TIR'!$C$26),'Ejercicio 3 - TIR'!$C$26+SQRT(('Ejercicio 3 - TIR'!$E$26-'Ejercicio 3 - TIR'!$C$26)*('Ejercicio 3 - TIR'!$D$26-'Ejercicio 3 - TIR'!$C$26)*X333),'Ejercicio 3 - TIR'!$E$26-SQRT(('Ejercicio 3 - TIR'!$E$26-'Ejercicio 3 - TIR'!$C$26)*('Ejercicio 3 - TIR'!$E$26-'Ejercicio 3 - TIR'!$D$26)*(1-X333)))</f>
        <v>0.221924301061371</v>
      </c>
      <c r="Z333" s="16">
        <f ca="1" t="shared" si="2384"/>
        <v>1.16857089900568</v>
      </c>
      <c r="AA333" s="16">
        <f ca="1" t="shared" si="2385"/>
        <v>1.36745408708543</v>
      </c>
      <c r="AB333" s="16">
        <f ca="1" t="shared" si="2386"/>
        <v>1.61058447174209</v>
      </c>
      <c r="AC333" s="16">
        <f ca="1" t="shared" si="2387"/>
        <v>1.98020889430518</v>
      </c>
      <c r="AD333" s="16">
        <f ca="1" t="shared" si="2388"/>
        <v>2.41966536912937</v>
      </c>
      <c r="AE333" s="15">
        <f ca="1" t="shared" si="2389"/>
        <v>5236.15679889728</v>
      </c>
      <c r="AF333" s="15">
        <f ca="1" t="shared" si="2390"/>
        <v>6127.31672623777</v>
      </c>
      <c r="AG333" s="15">
        <f ca="1" t="shared" si="2391"/>
        <v>7216.7404126583</v>
      </c>
      <c r="AH333" s="15">
        <f ca="1" t="shared" si="2392"/>
        <v>8872.96121611062</v>
      </c>
      <c r="AI333" s="15">
        <f ca="1" t="shared" si="2393"/>
        <v>10842.0869323406</v>
      </c>
      <c r="AJ333" s="17">
        <f ca="1" t="shared" si="2394"/>
        <v>40248.4026436055</v>
      </c>
      <c r="AK333" s="17">
        <f ca="1" t="shared" si="2395"/>
        <v>56325.6113200442</v>
      </c>
      <c r="AL333" s="17">
        <f ca="1" t="shared" si="2396"/>
        <v>63743.8955196647</v>
      </c>
      <c r="AM333" s="17">
        <f ca="1" t="shared" si="2397"/>
        <v>85218.0312369485</v>
      </c>
      <c r="AN333" s="17">
        <f ca="1" t="shared" si="2398"/>
        <v>94617.4136797227</v>
      </c>
      <c r="AO333" s="17">
        <f ca="1">C333/'Ejercicio 3 - TIR'!$D$7</f>
        <v>14308.1349786126</v>
      </c>
      <c r="AP333" s="17">
        <f ca="1" t="shared" si="2399"/>
        <v>25940.2676649929</v>
      </c>
      <c r="AQ333" s="17">
        <f ca="1" t="shared" si="2400"/>
        <v>42017.4763414317</v>
      </c>
      <c r="AR333" s="17">
        <f ca="1" t="shared" si="2401"/>
        <v>49435.7605410521</v>
      </c>
      <c r="AS333" s="17">
        <f ca="1" t="shared" si="2402"/>
        <v>70909.896258336</v>
      </c>
      <c r="AT333" s="17">
        <f ca="1" t="shared" si="2403"/>
        <v>80309.2787011102</v>
      </c>
      <c r="AU333" s="17">
        <f ca="1">AP333*'Ejercicio 3 - TIR'!$D$5</f>
        <v>12970.1338324965</v>
      </c>
      <c r="AV333" s="17">
        <f ca="1">AQ333*'Ejercicio 3 - TIR'!$D$5</f>
        <v>21008.7381707158</v>
      </c>
      <c r="AW333" s="17">
        <f ca="1">AR333*'Ejercicio 3 - TIR'!$D$5</f>
        <v>24717.8802705261</v>
      </c>
      <c r="AX333" s="17">
        <f ca="1">AS333*'Ejercicio 3 - TIR'!$D$5</f>
        <v>35454.948129168</v>
      </c>
      <c r="AY333" s="17">
        <f ca="1">AT333*'Ejercicio 3 - TIR'!$D$5</f>
        <v>40154.6393505551</v>
      </c>
      <c r="AZ333" s="17">
        <f ca="1" t="shared" ref="AZ333:BD333" si="2489">AJ333-AU333-AE333</f>
        <v>22042.1120122117</v>
      </c>
      <c r="BA333" s="17">
        <f ca="1" t="shared" si="2489"/>
        <v>29189.5564230906</v>
      </c>
      <c r="BB333" s="17">
        <f ca="1" t="shared" si="2489"/>
        <v>31809.2748364803</v>
      </c>
      <c r="BC333" s="17">
        <f ca="1" t="shared" si="2489"/>
        <v>40890.1218916699</v>
      </c>
      <c r="BD333" s="17">
        <f ca="1" t="shared" si="2489"/>
        <v>43620.687396827</v>
      </c>
      <c r="BE333" s="17">
        <f ca="1" t="shared" ref="BE333:BI333" si="2490">AZ333/Z333</f>
        <v>18862.4515902005</v>
      </c>
      <c r="BF333" s="17">
        <f ca="1" t="shared" si="2490"/>
        <v>21345.9133281066</v>
      </c>
      <c r="BG333" s="17">
        <f ca="1" t="shared" si="2490"/>
        <v>19750.1437487931</v>
      </c>
      <c r="BH333" s="17">
        <f ca="1" t="shared" si="2490"/>
        <v>20649.3981565604</v>
      </c>
      <c r="BI333" s="17">
        <f ca="1" t="shared" si="2490"/>
        <v>18027.5702389882</v>
      </c>
      <c r="BJ333" s="17">
        <f ca="1" t="shared" si="2406"/>
        <v>75159.7538386268</v>
      </c>
      <c r="BK333" s="17">
        <f ca="1" t="shared" si="2407"/>
        <v>34620.8987045773</v>
      </c>
      <c r="BL333" s="17">
        <f ca="1" t="shared" si="2408"/>
        <v>109780.652543204</v>
      </c>
      <c r="BM333" s="17">
        <f ca="1">BK333*'Ejercicio 3 - TIR'!$D$5</f>
        <v>17310.4493522887</v>
      </c>
      <c r="BN333" s="17">
        <f ca="1" t="shared" si="2409"/>
        <v>92470.2031909154</v>
      </c>
      <c r="BO333" s="17">
        <f ca="1" t="shared" si="2410"/>
        <v>38216.112182565</v>
      </c>
      <c r="BP333" s="17">
        <f ca="1" t="shared" si="2411"/>
        <v>-102602.719586321</v>
      </c>
      <c r="BQ333" s="17">
        <f ca="1" t="shared" ref="BQ333:BT333" si="2491">BE333</f>
        <v>18862.4515902005</v>
      </c>
      <c r="BR333" s="17">
        <f ca="1" t="shared" si="2491"/>
        <v>21345.9133281066</v>
      </c>
      <c r="BS333" s="17">
        <f ca="1" t="shared" si="2491"/>
        <v>19750.1437487931</v>
      </c>
      <c r="BT333" s="17">
        <f ca="1" t="shared" si="2491"/>
        <v>20649.3981565604</v>
      </c>
      <c r="BU333" s="17">
        <f ca="1" t="shared" si="2413"/>
        <v>56243.6824215532</v>
      </c>
      <c r="BV333" s="19">
        <f ca="1" t="shared" si="2414"/>
        <v>8.71441268220148</v>
      </c>
    </row>
    <row r="334" ht="15" customHeight="1" spans="1:74">
      <c r="A334" s="15">
        <v>333</v>
      </c>
      <c r="B334" s="16">
        <f ca="1" t="shared" ref="B334:F334" si="2492">RAND()</f>
        <v>0.626270929572951</v>
      </c>
      <c r="C334" s="17">
        <f ca="1">IF(B334&lt;=('Ejercicio 3 - TIR'!$D$13-'Ejercicio 3 - TIR'!$C$13)/('Ejercicio 3 - TIR'!$E$13-'Ejercicio 3 - TIR'!$C$13),'Ejercicio 3 - TIR'!$C$13+SQRT(('Ejercicio 3 - TIR'!$E$13-'Ejercicio 3 - TIR'!$C$13)*('Ejercicio 3 - TIR'!$D$13-'Ejercicio 3 - TIR'!$C$13)*B334),'Ejercicio 3 - TIR'!$E$13-SQRT(('Ejercicio 3 - TIR'!$E$13-'Ejercicio 3 - TIR'!$C$13)*('Ejercicio 3 - TIR'!$E$13-'Ejercicio 3 - TIR'!$D$13)*(1-B334)))</f>
        <v>78822.7743905757</v>
      </c>
      <c r="D334" s="16">
        <f ca="1" t="shared" si="2492"/>
        <v>0.689561767250573</v>
      </c>
      <c r="E334" s="17">
        <f ca="1">IF(D334&lt;=('Ejercicio 3 - TIR'!$D$14-'Ejercicio 3 - TIR'!$C$14)/('Ejercicio 3 - TIR'!$E$14-'Ejercicio 3 - TIR'!$C$14),'Ejercicio 3 - TIR'!$C$14+SQRT(('Ejercicio 3 - TIR'!$E$14-'Ejercicio 3 - TIR'!$C$14)*('Ejercicio 3 - TIR'!$D$14-'Ejercicio 3 - TIR'!$C$14)*D334),'Ejercicio 3 - TIR'!$E$14-SQRT(('Ejercicio 3 - TIR'!$E$14-'Ejercicio 3 - TIR'!$C$14)*('Ejercicio 3 - TIR'!$E$14-'Ejercicio 3 - TIR'!$D$14)*(1-D334)))</f>
        <v>33176.0909360973</v>
      </c>
      <c r="F334" s="16">
        <f ca="1" t="shared" si="2492"/>
        <v>0.135365382996027</v>
      </c>
      <c r="G334" s="17">
        <f ca="1">IF(F334&lt;=('Ejercicio 3 - TIR'!$D$18-'Ejercicio 3 - TIR'!$C$18)/('Ejercicio 3 - TIR'!$E$18-'Ejercicio 3 - TIR'!$C$18),'Ejercicio 3 - TIR'!$C$18+SQRT(('Ejercicio 3 - TIR'!$E$18-'Ejercicio 3 - TIR'!$C$18)*('Ejercicio 3 - TIR'!$D$18-'Ejercicio 3 - TIR'!$C$18)*F334),'Ejercicio 3 - TIR'!$E$18-SQRT(('Ejercicio 3 - TIR'!$E$18-'Ejercicio 3 - TIR'!$C$18)*('Ejercicio 3 - TIR'!$E$18-'Ejercicio 3 - TIR'!$D$18)*(1-F334)))</f>
        <v>34506.0856016507</v>
      </c>
      <c r="H334" s="16">
        <f ca="1" t="shared" ref="H334:L334" si="2493">RAND()</f>
        <v>0.575845300538949</v>
      </c>
      <c r="I334" s="17">
        <f ca="1">IF(H334&lt;=('Ejercicio 3 - TIR'!$D$18-'Ejercicio 3 - TIR'!$C$18)/('Ejercicio 3 - TIR'!$E$18-'Ejercicio 3 - TIR'!$C$18),'Ejercicio 3 - TIR'!$C$18+SQRT(('Ejercicio 3 - TIR'!$E$18-'Ejercicio 3 - TIR'!$C$18)*('Ejercicio 3 - TIR'!$D$18-'Ejercicio 3 - TIR'!$C$18)*H334),'Ejercicio 3 - TIR'!$E$18-SQRT(('Ejercicio 3 - TIR'!$E$18-'Ejercicio 3 - TIR'!$C$18)*('Ejercicio 3 - TIR'!$E$18-'Ejercicio 3 - TIR'!$D$18)*(1-H334)))</f>
        <v>39293.9117211668</v>
      </c>
      <c r="J334" s="16">
        <f ca="1" t="shared" si="2493"/>
        <v>0.949095666144936</v>
      </c>
      <c r="K334" s="17">
        <f ca="1">IF(J334&lt;=('Ejercicio 3 - TIR'!$D$18-'Ejercicio 3 - TIR'!$C$18)/('Ejercicio 3 - TIR'!$E$18-'Ejercicio 3 - TIR'!$C$18),'Ejercicio 3 - TIR'!$C$18+SQRT(('Ejercicio 3 - TIR'!$E$18-'Ejercicio 3 - TIR'!$C$18)*('Ejercicio 3 - TIR'!$D$18-'Ejercicio 3 - TIR'!$C$18)*J334),'Ejercicio 3 - TIR'!$E$18-SQRT(('Ejercicio 3 - TIR'!$E$18-'Ejercicio 3 - TIR'!$C$18)*('Ejercicio 3 - TIR'!$E$18-'Ejercicio 3 - TIR'!$D$18)*(1-J334)))</f>
        <v>43046.0744540465</v>
      </c>
      <c r="L334" s="16">
        <f ca="1" t="shared" si="2493"/>
        <v>0.882074548752148</v>
      </c>
      <c r="M334" s="17">
        <f ca="1">IF(L334&lt;=('Ejercicio 3 - TIR'!$D$18-'Ejercicio 3 - TIR'!$C$18)/('Ejercicio 3 - TIR'!$E$18-'Ejercicio 3 - TIR'!$C$18),'Ejercicio 3 - TIR'!$C$18+SQRT(('Ejercicio 3 - TIR'!$E$18-'Ejercicio 3 - TIR'!$C$18)*('Ejercicio 3 - TIR'!$D$18-'Ejercicio 3 - TIR'!$C$18)*L334),'Ejercicio 3 - TIR'!$E$18-SQRT(('Ejercicio 3 - TIR'!$E$18-'Ejercicio 3 - TIR'!$C$18)*('Ejercicio 3 - TIR'!$E$18-'Ejercicio 3 - TIR'!$D$18)*(1-L334)))</f>
        <v>42026.0449156739</v>
      </c>
      <c r="N334" s="16">
        <f ca="1" t="shared" ref="N334:R334" si="2494">RAND()</f>
        <v>0.384322712863521</v>
      </c>
      <c r="O334" s="17">
        <f ca="1">IF(N334&lt;=('Ejercicio 3 - TIR'!$D$18-'Ejercicio 3 - TIR'!$C$18)/('Ejercicio 3 - TIR'!$E$18-'Ejercicio 3 - TIR'!$C$18),'Ejercicio 3 - TIR'!$C$18+SQRT(('Ejercicio 3 - TIR'!$E$18-'Ejercicio 3 - TIR'!$C$18)*('Ejercicio 3 - TIR'!$D$18-'Ejercicio 3 - TIR'!$C$18)*N334),'Ejercicio 3 - TIR'!$E$18-SQRT(('Ejercicio 3 - TIR'!$E$18-'Ejercicio 3 - TIR'!$C$18)*('Ejercicio 3 - TIR'!$E$18-'Ejercicio 3 - TIR'!$D$18)*(1-N334)))</f>
        <v>37592.6548011567</v>
      </c>
      <c r="P334" s="16">
        <f ca="1" t="shared" si="2494"/>
        <v>0.998573876986823</v>
      </c>
      <c r="Q334" s="18">
        <f ca="1">IF(P334&lt;=('Ejercicio 3 - TIR'!$D$22-'Ejercicio 3 - TIR'!$C$22)/('Ejercicio 3 - TIR'!$E$22-'Ejercicio 3 - TIR'!$C$22),'Ejercicio 3 - TIR'!$C$22+SQRT(('Ejercicio 3 - TIR'!$E$22-'Ejercicio 3 - TIR'!$C$22)*('Ejercicio 3 - TIR'!$D$22-'Ejercicio 3 - TIR'!$C$22)*P334),'Ejercicio 3 - TIR'!$E$22-SQRT(('Ejercicio 3 - TIR'!$E$22-'Ejercicio 3 - TIR'!$C$22)*('Ejercicio 3 - TIR'!$E$22-'Ejercicio 3 - TIR'!$D$22)*(1-P334)))</f>
        <v>0.178397807307557</v>
      </c>
      <c r="R334" s="16">
        <f ca="1" t="shared" si="2494"/>
        <v>0.959425776726177</v>
      </c>
      <c r="S334" s="18">
        <f ca="1">IF(R334&lt;=('Ejercicio 3 - TIR'!$D$23-'Ejercicio 3 - TIR'!$C$23)/('Ejercicio 3 - TIR'!$E$23-'Ejercicio 3 - TIR'!$C$23),'Ejercicio 3 - TIR'!$C$23+SQRT(('Ejercicio 3 - TIR'!$E$23-'Ejercicio 3 - TIR'!$C$23)*('Ejercicio 3 - TIR'!$D$23-'Ejercicio 3 - TIR'!$C$23)*R334),'Ejercicio 3 - TIR'!$E$23-SQRT(('Ejercicio 3 - TIR'!$E$23-'Ejercicio 3 - TIR'!$C$23)*('Ejercicio 3 - TIR'!$E$23-'Ejercicio 3 - TIR'!$D$23)*(1-R334)))</f>
        <v>0.171454030078869</v>
      </c>
      <c r="T334" s="16">
        <f ca="1" t="shared" ref="T334:X334" si="2495">RAND()</f>
        <v>0.431301361439484</v>
      </c>
      <c r="U334" s="18">
        <f ca="1">IF(T334&lt;=('Ejercicio 3 - TIR'!$D$24-'Ejercicio 3 - TIR'!$C$24)/('Ejercicio 3 - TIR'!$E$24-'Ejercicio 3 - TIR'!$C$24),'Ejercicio 3 - TIR'!$C$24+SQRT(('Ejercicio 3 - TIR'!$E$24-'Ejercicio 3 - TIR'!$C$24)*('Ejercicio 3 - TIR'!$D$24-'Ejercicio 3 - TIR'!$C$24)*T334),'Ejercicio 3 - TIR'!$E$24-SQRT(('Ejercicio 3 - TIR'!$E$24-'Ejercicio 3 - TIR'!$C$24)*('Ejercicio 3 - TIR'!$E$24-'Ejercicio 3 - TIR'!$D$24)*(1-T334)))</f>
        <v>0.180095662040707</v>
      </c>
      <c r="V334" s="16">
        <f ca="1" t="shared" si="2495"/>
        <v>0.91601767795756</v>
      </c>
      <c r="W334" s="18">
        <f ca="1">IF(V334&lt;=('Ejercicio 3 - TIR'!$D$25-'Ejercicio 3 - TIR'!$C$25)/('Ejercicio 3 - TIR'!$E$25-'Ejercicio 3 - TIR'!$C$25),'Ejercicio 3 - TIR'!$C$25+SQRT(('Ejercicio 3 - TIR'!$E$25-'Ejercicio 3 - TIR'!$C$25)*('Ejercicio 3 - TIR'!$D$25-'Ejercicio 3 - TIR'!$C$25)*V334),'Ejercicio 3 - TIR'!$E$25-SQRT(('Ejercicio 3 - TIR'!$E$25-'Ejercicio 3 - TIR'!$C$25)*('Ejercicio 3 - TIR'!$E$25-'Ejercicio 3 - TIR'!$D$25)*(1-V334)))</f>
        <v>0.232855376144443</v>
      </c>
      <c r="X334" s="16">
        <f ca="1" t="shared" si="2495"/>
        <v>0.893410477672154</v>
      </c>
      <c r="Y334" s="18">
        <f ca="1">IF(X334&lt;=('Ejercicio 3 - TIR'!$D$26-'Ejercicio 3 - TIR'!$C$26)/('Ejercicio 3 - TIR'!$E$26-'Ejercicio 3 - TIR'!$C$26),'Ejercicio 3 - TIR'!$C$26+SQRT(('Ejercicio 3 - TIR'!$E$26-'Ejercicio 3 - TIR'!$C$26)*('Ejercicio 3 - TIR'!$D$26-'Ejercicio 3 - TIR'!$C$26)*X334),'Ejercicio 3 - TIR'!$E$26-SQRT(('Ejercicio 3 - TIR'!$E$26-'Ejercicio 3 - TIR'!$C$26)*('Ejercicio 3 - TIR'!$E$26-'Ejercicio 3 - TIR'!$D$26)*(1-X334)))</f>
        <v>0.256008680307862</v>
      </c>
      <c r="Z334" s="16">
        <f ca="1" t="shared" si="2384"/>
        <v>1.17839780730756</v>
      </c>
      <c r="AA334" s="16">
        <f ca="1" t="shared" si="2385"/>
        <v>1.38043886040654</v>
      </c>
      <c r="AB334" s="16">
        <f ca="1" t="shared" si="2386"/>
        <v>1.62904991087817</v>
      </c>
      <c r="AC334" s="16">
        <f ca="1" t="shared" si="2387"/>
        <v>2.00838294063378</v>
      </c>
      <c r="AD334" s="16">
        <f ca="1" t="shared" si="2388"/>
        <v>2.52254640681826</v>
      </c>
      <c r="AE334" s="15">
        <f ca="1" t="shared" si="2389"/>
        <v>5918.54187803585</v>
      </c>
      <c r="AF334" s="15">
        <f ca="1" t="shared" si="2390"/>
        <v>6933.29973521565</v>
      </c>
      <c r="AG334" s="15">
        <f ca="1" t="shared" si="2391"/>
        <v>8181.95694115598</v>
      </c>
      <c r="AH334" s="15">
        <f ca="1" t="shared" si="2392"/>
        <v>10087.1696022865</v>
      </c>
      <c r="AI334" s="15">
        <f ca="1" t="shared" si="2393"/>
        <v>12669.5725802094</v>
      </c>
      <c r="AJ334" s="17">
        <f ca="1" t="shared" si="2394"/>
        <v>40661.8956117521</v>
      </c>
      <c r="AK334" s="17">
        <f ca="1" t="shared" si="2395"/>
        <v>54242.8427172827</v>
      </c>
      <c r="AL334" s="17">
        <f ca="1" t="shared" si="2396"/>
        <v>70124.2037530197</v>
      </c>
      <c r="AM334" s="17">
        <f ca="1" t="shared" si="2397"/>
        <v>84404.3916709487</v>
      </c>
      <c r="AN334" s="17">
        <f ca="1" t="shared" si="2398"/>
        <v>94829.2162914171</v>
      </c>
      <c r="AO334" s="17">
        <f ca="1">C334/'Ejercicio 3 - TIR'!$D$7</f>
        <v>15764.5548781151</v>
      </c>
      <c r="AP334" s="17">
        <f ca="1" t="shared" si="2399"/>
        <v>24897.3407336369</v>
      </c>
      <c r="AQ334" s="17">
        <f ca="1" t="shared" si="2400"/>
        <v>38478.2878391676</v>
      </c>
      <c r="AR334" s="17">
        <f ca="1" t="shared" si="2401"/>
        <v>54359.6488749045</v>
      </c>
      <c r="AS334" s="17">
        <f ca="1" t="shared" si="2402"/>
        <v>68639.8367928335</v>
      </c>
      <c r="AT334" s="17">
        <f ca="1" t="shared" si="2403"/>
        <v>79064.661413302</v>
      </c>
      <c r="AU334" s="17">
        <f ca="1">AP334*'Ejercicio 3 - TIR'!$D$5</f>
        <v>12448.6703668185</v>
      </c>
      <c r="AV334" s="17">
        <f ca="1">AQ334*'Ejercicio 3 - TIR'!$D$5</f>
        <v>19239.1439195838</v>
      </c>
      <c r="AW334" s="17">
        <f ca="1">AR334*'Ejercicio 3 - TIR'!$D$5</f>
        <v>27179.8244374523</v>
      </c>
      <c r="AX334" s="17">
        <f ca="1">AS334*'Ejercicio 3 - TIR'!$D$5</f>
        <v>34319.9183964168</v>
      </c>
      <c r="AY334" s="17">
        <f ca="1">AT334*'Ejercicio 3 - TIR'!$D$5</f>
        <v>39532.330706651</v>
      </c>
      <c r="AZ334" s="17">
        <f ca="1" t="shared" ref="AZ334:BD334" si="2496">AJ334-AU334-AE334</f>
        <v>22294.6833668978</v>
      </c>
      <c r="BA334" s="17">
        <f ca="1" t="shared" si="2496"/>
        <v>28070.3990624833</v>
      </c>
      <c r="BB334" s="17">
        <f ca="1" t="shared" si="2496"/>
        <v>34762.4223744114</v>
      </c>
      <c r="BC334" s="17">
        <f ca="1" t="shared" si="2496"/>
        <v>39997.3036722454</v>
      </c>
      <c r="BD334" s="17">
        <f ca="1" t="shared" si="2496"/>
        <v>42627.3130045567</v>
      </c>
      <c r="BE334" s="17">
        <f ca="1" t="shared" ref="BE334:BI334" si="2497">AZ334/Z334</f>
        <v>18919.4881632014</v>
      </c>
      <c r="BF334" s="17">
        <f ca="1" t="shared" si="2497"/>
        <v>20334.4022452516</v>
      </c>
      <c r="BG334" s="17">
        <f ca="1" t="shared" si="2497"/>
        <v>21339.0775459249</v>
      </c>
      <c r="BH334" s="17">
        <f ca="1" t="shared" si="2497"/>
        <v>19915.1779588526</v>
      </c>
      <c r="BI334" s="17">
        <f ca="1" t="shared" si="2497"/>
        <v>16898.5247959515</v>
      </c>
      <c r="BJ334" s="17">
        <f ca="1" t="shared" si="2406"/>
        <v>83688.228983128</v>
      </c>
      <c r="BK334" s="17">
        <f ca="1" t="shared" si="2407"/>
        <v>39766.8212628786</v>
      </c>
      <c r="BL334" s="17">
        <f ca="1" t="shared" si="2408"/>
        <v>123455.050246007</v>
      </c>
      <c r="BM334" s="17">
        <f ca="1">BK334*'Ejercicio 3 - TIR'!$D$5</f>
        <v>19883.4106314393</v>
      </c>
      <c r="BN334" s="17">
        <f ca="1" t="shared" si="2409"/>
        <v>103571.639614567</v>
      </c>
      <c r="BO334" s="17">
        <f ca="1" t="shared" si="2410"/>
        <v>41058.3683751548</v>
      </c>
      <c r="BP334" s="17">
        <f ca="1" t="shared" si="2411"/>
        <v>-111998.865326673</v>
      </c>
      <c r="BQ334" s="17">
        <f ca="1" t="shared" ref="BQ334:BT334" si="2498">BE334</f>
        <v>18919.4881632014</v>
      </c>
      <c r="BR334" s="17">
        <f ca="1" t="shared" si="2498"/>
        <v>20334.4022452516</v>
      </c>
      <c r="BS334" s="17">
        <f ca="1" t="shared" si="2498"/>
        <v>21339.0775459249</v>
      </c>
      <c r="BT334" s="17">
        <f ca="1" t="shared" si="2498"/>
        <v>19915.1779588526</v>
      </c>
      <c r="BU334" s="17">
        <f ca="1" t="shared" si="2413"/>
        <v>57956.8931711063</v>
      </c>
      <c r="BV334" s="19">
        <f ca="1" t="shared" si="2414"/>
        <v>6.26082979546185</v>
      </c>
    </row>
    <row r="335" ht="15" customHeight="1" spans="1:74">
      <c r="A335" s="15">
        <v>334</v>
      </c>
      <c r="B335" s="16">
        <f ca="1" t="shared" ref="B335:F335" si="2499">RAND()</f>
        <v>0.9427709045958</v>
      </c>
      <c r="C335" s="17">
        <f ca="1">IF(B335&lt;=('Ejercicio 3 - TIR'!$D$13-'Ejercicio 3 - TIR'!$C$13)/('Ejercicio 3 - TIR'!$E$13-'Ejercicio 3 - TIR'!$C$13),'Ejercicio 3 - TIR'!$C$13+SQRT(('Ejercicio 3 - TIR'!$E$13-'Ejercicio 3 - TIR'!$C$13)*('Ejercicio 3 - TIR'!$D$13-'Ejercicio 3 - TIR'!$C$13)*B335),'Ejercicio 3 - TIR'!$E$13-SQRT(('Ejercicio 3 - TIR'!$E$13-'Ejercicio 3 - TIR'!$C$13)*('Ejercicio 3 - TIR'!$E$13-'Ejercicio 3 - TIR'!$D$13)*(1-B335)))</f>
        <v>91712.9670879717</v>
      </c>
      <c r="D335" s="16">
        <f ca="1" t="shared" si="2499"/>
        <v>0.0452118299397333</v>
      </c>
      <c r="E335" s="17">
        <f ca="1">IF(D335&lt;=('Ejercicio 3 - TIR'!$D$14-'Ejercicio 3 - TIR'!$C$14)/('Ejercicio 3 - TIR'!$E$14-'Ejercicio 3 - TIR'!$C$14),'Ejercicio 3 - TIR'!$C$14+SQRT(('Ejercicio 3 - TIR'!$E$14-'Ejercicio 3 - TIR'!$C$14)*('Ejercicio 3 - TIR'!$D$14-'Ejercicio 3 - TIR'!$C$14)*D335),'Ejercicio 3 - TIR'!$E$14-SQRT(('Ejercicio 3 - TIR'!$E$14-'Ejercicio 3 - TIR'!$C$14)*('Ejercicio 3 - TIR'!$E$14-'Ejercicio 3 - TIR'!$D$14)*(1-D335)))</f>
        <v>26841.4361909879</v>
      </c>
      <c r="F335" s="16">
        <f ca="1" t="shared" si="2499"/>
        <v>0.463921681881984</v>
      </c>
      <c r="G335" s="17">
        <f ca="1">IF(F335&lt;=('Ejercicio 3 - TIR'!$D$18-'Ejercicio 3 - TIR'!$C$18)/('Ejercicio 3 - TIR'!$E$18-'Ejercicio 3 - TIR'!$C$18),'Ejercicio 3 - TIR'!$C$18+SQRT(('Ejercicio 3 - TIR'!$E$18-'Ejercicio 3 - TIR'!$C$18)*('Ejercicio 3 - TIR'!$D$18-'Ejercicio 3 - TIR'!$C$18)*F335),'Ejercicio 3 - TIR'!$E$18-SQRT(('Ejercicio 3 - TIR'!$E$18-'Ejercicio 3 - TIR'!$C$18)*('Ejercicio 3 - TIR'!$E$18-'Ejercicio 3 - TIR'!$D$18)*(1-F335)))</f>
        <v>38341.9573411938</v>
      </c>
      <c r="H335" s="16">
        <f ca="1" t="shared" ref="H335:L335" si="2500">RAND()</f>
        <v>0.434362831497416</v>
      </c>
      <c r="I335" s="17">
        <f ca="1">IF(H335&lt;=('Ejercicio 3 - TIR'!$D$18-'Ejercicio 3 - TIR'!$C$18)/('Ejercicio 3 - TIR'!$E$18-'Ejercicio 3 - TIR'!$C$18),'Ejercicio 3 - TIR'!$C$18+SQRT(('Ejercicio 3 - TIR'!$E$18-'Ejercicio 3 - TIR'!$C$18)*('Ejercicio 3 - TIR'!$D$18-'Ejercicio 3 - TIR'!$C$18)*H335),'Ejercicio 3 - TIR'!$E$18-SQRT(('Ejercicio 3 - TIR'!$E$18-'Ejercicio 3 - TIR'!$C$18)*('Ejercicio 3 - TIR'!$E$18-'Ejercicio 3 - TIR'!$D$18)*(1-H335)))</f>
        <v>38071.8290817269</v>
      </c>
      <c r="J335" s="16">
        <f ca="1" t="shared" si="2500"/>
        <v>0.834080895728394</v>
      </c>
      <c r="K335" s="17">
        <f ca="1">IF(J335&lt;=('Ejercicio 3 - TIR'!$D$18-'Ejercicio 3 - TIR'!$C$18)/('Ejercicio 3 - TIR'!$E$18-'Ejercicio 3 - TIR'!$C$18),'Ejercicio 3 - TIR'!$C$18+SQRT(('Ejercicio 3 - TIR'!$E$18-'Ejercicio 3 - TIR'!$C$18)*('Ejercicio 3 - TIR'!$D$18-'Ejercicio 3 - TIR'!$C$18)*J335),'Ejercicio 3 - TIR'!$E$18-SQRT(('Ejercicio 3 - TIR'!$E$18-'Ejercicio 3 - TIR'!$C$18)*('Ejercicio 3 - TIR'!$E$18-'Ejercicio 3 - TIR'!$D$18)*(1-J335)))</f>
        <v>41472.4041018889</v>
      </c>
      <c r="L335" s="16">
        <f ca="1" t="shared" si="2500"/>
        <v>0.357916839130618</v>
      </c>
      <c r="M335" s="17">
        <f ca="1">IF(L335&lt;=('Ejercicio 3 - TIR'!$D$18-'Ejercicio 3 - TIR'!$C$18)/('Ejercicio 3 - TIR'!$E$18-'Ejercicio 3 - TIR'!$C$18),'Ejercicio 3 - TIR'!$C$18+SQRT(('Ejercicio 3 - TIR'!$E$18-'Ejercicio 3 - TIR'!$C$18)*('Ejercicio 3 - TIR'!$D$18-'Ejercicio 3 - TIR'!$C$18)*L335),'Ejercicio 3 - TIR'!$E$18-SQRT(('Ejercicio 3 - TIR'!$E$18-'Ejercicio 3 - TIR'!$C$18)*('Ejercicio 3 - TIR'!$E$18-'Ejercicio 3 - TIR'!$D$18)*(1-L335)))</f>
        <v>37327.1772101944</v>
      </c>
      <c r="N335" s="16">
        <f ca="1" t="shared" ref="N335:R335" si="2501">RAND()</f>
        <v>0.178970753997366</v>
      </c>
      <c r="O335" s="17">
        <f ca="1">IF(N335&lt;=('Ejercicio 3 - TIR'!$D$18-'Ejercicio 3 - TIR'!$C$18)/('Ejercicio 3 - TIR'!$E$18-'Ejercicio 3 - TIR'!$C$18),'Ejercicio 3 - TIR'!$C$18+SQRT(('Ejercicio 3 - TIR'!$E$18-'Ejercicio 3 - TIR'!$C$18)*('Ejercicio 3 - TIR'!$D$18-'Ejercicio 3 - TIR'!$C$18)*N335),'Ejercicio 3 - TIR'!$E$18-SQRT(('Ejercicio 3 - TIR'!$E$18-'Ejercicio 3 - TIR'!$C$18)*('Ejercicio 3 - TIR'!$E$18-'Ejercicio 3 - TIR'!$D$18)*(1-N335)))</f>
        <v>35181.2752387424</v>
      </c>
      <c r="P335" s="16">
        <f ca="1" t="shared" si="2501"/>
        <v>0.279242934695591</v>
      </c>
      <c r="Q335" s="18">
        <f ca="1">IF(P335&lt;=('Ejercicio 3 - TIR'!$D$22-'Ejercicio 3 - TIR'!$C$22)/('Ejercicio 3 - TIR'!$E$22-'Ejercicio 3 - TIR'!$C$22),'Ejercicio 3 - TIR'!$C$22+SQRT(('Ejercicio 3 - TIR'!$E$22-'Ejercicio 3 - TIR'!$C$22)*('Ejercicio 3 - TIR'!$D$22-'Ejercicio 3 - TIR'!$C$22)*P335),'Ejercicio 3 - TIR'!$E$22-SQRT(('Ejercicio 3 - TIR'!$E$22-'Ejercicio 3 - TIR'!$C$22)*('Ejercicio 3 - TIR'!$E$22-'Ejercicio 3 - TIR'!$D$22)*(1-P335)))</f>
        <v>0.142419573645635</v>
      </c>
      <c r="R335" s="16">
        <f ca="1" t="shared" si="2501"/>
        <v>0.00237902306667048</v>
      </c>
      <c r="S335" s="18">
        <f ca="1">IF(R335&lt;=('Ejercicio 3 - TIR'!$D$23-'Ejercicio 3 - TIR'!$C$23)/('Ejercicio 3 - TIR'!$E$23-'Ejercicio 3 - TIR'!$C$23),'Ejercicio 3 - TIR'!$C$23+SQRT(('Ejercicio 3 - TIR'!$E$23-'Ejercicio 3 - TIR'!$C$23)*('Ejercicio 3 - TIR'!$D$23-'Ejercicio 3 - TIR'!$C$23)*R335),'Ejercicio 3 - TIR'!$E$23-SQRT(('Ejercicio 3 - TIR'!$E$23-'Ejercicio 3 - TIR'!$C$23)*('Ejercicio 3 - TIR'!$E$23-'Ejercicio 3 - TIR'!$D$23)*(1-R335)))</f>
        <v>0.122069357755442</v>
      </c>
      <c r="T335" s="16">
        <f ca="1" t="shared" ref="T335:X335" si="2502">RAND()</f>
        <v>0.486627173456301</v>
      </c>
      <c r="U335" s="18">
        <f ca="1">IF(T335&lt;=('Ejercicio 3 - TIR'!$D$24-'Ejercicio 3 - TIR'!$C$24)/('Ejercicio 3 - TIR'!$E$24-'Ejercicio 3 - TIR'!$C$24),'Ejercicio 3 - TIR'!$C$24+SQRT(('Ejercicio 3 - TIR'!$E$24-'Ejercicio 3 - TIR'!$C$24)*('Ejercicio 3 - TIR'!$D$24-'Ejercicio 3 - TIR'!$C$24)*T335),'Ejercicio 3 - TIR'!$E$24-SQRT(('Ejercicio 3 - TIR'!$E$24-'Ejercicio 3 - TIR'!$C$24)*('Ejercicio 3 - TIR'!$E$24-'Ejercicio 3 - TIR'!$D$24)*(1-T335)))</f>
        <v>0.18208636242297</v>
      </c>
      <c r="V335" s="16">
        <f ca="1" t="shared" si="2502"/>
        <v>0.856613080748091</v>
      </c>
      <c r="W335" s="18">
        <f ca="1">IF(V335&lt;=('Ejercicio 3 - TIR'!$D$25-'Ejercicio 3 - TIR'!$C$25)/('Ejercicio 3 - TIR'!$E$25-'Ejercicio 3 - TIR'!$C$25),'Ejercicio 3 - TIR'!$C$25+SQRT(('Ejercicio 3 - TIR'!$E$25-'Ejercicio 3 - TIR'!$C$25)*('Ejercicio 3 - TIR'!$D$25-'Ejercicio 3 - TIR'!$C$25)*V335),'Ejercicio 3 - TIR'!$E$25-SQRT(('Ejercicio 3 - TIR'!$E$25-'Ejercicio 3 - TIR'!$C$25)*('Ejercicio 3 - TIR'!$E$25-'Ejercicio 3 - TIR'!$D$25)*(1-V335)))</f>
        <v>0.227597897032161</v>
      </c>
      <c r="X335" s="16">
        <f ca="1" t="shared" si="2502"/>
        <v>0.665662720733305</v>
      </c>
      <c r="Y335" s="18">
        <f ca="1">IF(X335&lt;=('Ejercicio 3 - TIR'!$D$26-'Ejercicio 3 - TIR'!$C$26)/('Ejercicio 3 - TIR'!$E$26-'Ejercicio 3 - TIR'!$C$26),'Ejercicio 3 - TIR'!$C$26+SQRT(('Ejercicio 3 - TIR'!$E$26-'Ejercicio 3 - TIR'!$C$26)*('Ejercicio 3 - TIR'!$D$26-'Ejercicio 3 - TIR'!$C$26)*X335),'Ejercicio 3 - TIR'!$E$26-SQRT(('Ejercicio 3 - TIR'!$E$26-'Ejercicio 3 - TIR'!$C$26)*('Ejercicio 3 - TIR'!$E$26-'Ejercicio 3 - TIR'!$D$26)*(1-X335)))</f>
        <v>0.237509750435657</v>
      </c>
      <c r="Z335" s="16">
        <f ca="1" t="shared" si="2384"/>
        <v>1.14241957364564</v>
      </c>
      <c r="AA335" s="16">
        <f ca="1" t="shared" si="2385"/>
        <v>1.2818739972878</v>
      </c>
      <c r="AB335" s="16">
        <f ca="1" t="shared" si="2386"/>
        <v>1.51528577053853</v>
      </c>
      <c r="AC335" s="16">
        <f ca="1" t="shared" si="2387"/>
        <v>1.86016162531586</v>
      </c>
      <c r="AD335" s="16">
        <f ca="1" t="shared" si="2388"/>
        <v>2.30196814871461</v>
      </c>
      <c r="AE335" s="15">
        <f ca="1" t="shared" si="2389"/>
        <v>3822.74589835702</v>
      </c>
      <c r="AF335" s="15">
        <f ca="1" t="shared" si="2390"/>
        <v>4289.38603503171</v>
      </c>
      <c r="AG335" s="15">
        <f ca="1" t="shared" si="2391"/>
        <v>5070.42473517852</v>
      </c>
      <c r="AH335" s="15">
        <f ca="1" t="shared" si="2392"/>
        <v>6224.442741965</v>
      </c>
      <c r="AI335" s="15">
        <f ca="1" t="shared" si="2393"/>
        <v>7702.80858421015</v>
      </c>
      <c r="AJ335" s="17">
        <f ca="1" t="shared" si="2394"/>
        <v>43802.6025584658</v>
      </c>
      <c r="AK335" s="17">
        <f ca="1" t="shared" si="2395"/>
        <v>48803.2877290513</v>
      </c>
      <c r="AL335" s="17">
        <f ca="1" t="shared" si="2396"/>
        <v>62842.5438056161</v>
      </c>
      <c r="AM335" s="17">
        <f ca="1" t="shared" si="2397"/>
        <v>69434.5826277684</v>
      </c>
      <c r="AN335" s="17">
        <f ca="1" t="shared" si="2398"/>
        <v>80986.1750307471</v>
      </c>
      <c r="AO335" s="17">
        <f ca="1">C335/'Ejercicio 3 - TIR'!$D$7</f>
        <v>18342.5934175943</v>
      </c>
      <c r="AP335" s="17">
        <f ca="1" t="shared" si="2399"/>
        <v>25460.0091408714</v>
      </c>
      <c r="AQ335" s="17">
        <f ca="1" t="shared" si="2400"/>
        <v>30460.694311457</v>
      </c>
      <c r="AR335" s="17">
        <f ca="1" t="shared" si="2401"/>
        <v>44499.9503880217</v>
      </c>
      <c r="AS335" s="17">
        <f ca="1" t="shared" si="2402"/>
        <v>51091.989210174</v>
      </c>
      <c r="AT335" s="17">
        <f ca="1" t="shared" si="2403"/>
        <v>62643.5816131528</v>
      </c>
      <c r="AU335" s="17">
        <f ca="1">AP335*'Ejercicio 3 - TIR'!$D$5</f>
        <v>12730.0045704357</v>
      </c>
      <c r="AV335" s="17">
        <f ca="1">AQ335*'Ejercicio 3 - TIR'!$D$5</f>
        <v>15230.3471557285</v>
      </c>
      <c r="AW335" s="17">
        <f ca="1">AR335*'Ejercicio 3 - TIR'!$D$5</f>
        <v>22249.9751940109</v>
      </c>
      <c r="AX335" s="17">
        <f ca="1">AS335*'Ejercicio 3 - TIR'!$D$5</f>
        <v>25545.994605087</v>
      </c>
      <c r="AY335" s="17">
        <f ca="1">AT335*'Ejercicio 3 - TIR'!$D$5</f>
        <v>31321.7908065764</v>
      </c>
      <c r="AZ335" s="17">
        <f ca="1" t="shared" ref="AZ335:BD335" si="2503">AJ335-AU335-AE335</f>
        <v>27249.852089673</v>
      </c>
      <c r="BA335" s="17">
        <f ca="1" t="shared" si="2503"/>
        <v>29283.5545382911</v>
      </c>
      <c r="BB335" s="17">
        <f ca="1" t="shared" si="2503"/>
        <v>35522.1438764267</v>
      </c>
      <c r="BC335" s="17">
        <f ca="1" t="shared" si="2503"/>
        <v>37664.1452807164</v>
      </c>
      <c r="BD335" s="17">
        <f ca="1" t="shared" si="2503"/>
        <v>41961.5756399606</v>
      </c>
      <c r="BE335" s="17">
        <f ca="1" t="shared" ref="BE335:BI335" si="2504">AZ335/Z335</f>
        <v>23852.7531550555</v>
      </c>
      <c r="BF335" s="17">
        <f ca="1" t="shared" si="2504"/>
        <v>22844.3315023547</v>
      </c>
      <c r="BG335" s="17">
        <f ca="1" t="shared" si="2504"/>
        <v>23442.537749036</v>
      </c>
      <c r="BH335" s="17">
        <f ca="1" t="shared" si="2504"/>
        <v>20247.7810358661</v>
      </c>
      <c r="BI335" s="17">
        <f ca="1" t="shared" si="2504"/>
        <v>18228.564831964</v>
      </c>
      <c r="BJ335" s="17">
        <f ca="1" t="shared" si="2406"/>
        <v>61788.1311774099</v>
      </c>
      <c r="BK335" s="17">
        <f ca="1" t="shared" si="2407"/>
        <v>42224.0658121245</v>
      </c>
      <c r="BL335" s="17">
        <f ca="1" t="shared" si="2408"/>
        <v>104012.196989534</v>
      </c>
      <c r="BM335" s="17">
        <f ca="1">BK335*'Ejercicio 3 - TIR'!$D$5</f>
        <v>21112.0329060623</v>
      </c>
      <c r="BN335" s="17">
        <f ca="1" t="shared" si="2409"/>
        <v>82900.1640834721</v>
      </c>
      <c r="BO335" s="17">
        <f ca="1" t="shared" si="2410"/>
        <v>36012.7328997851</v>
      </c>
      <c r="BP335" s="17">
        <f ca="1" t="shared" si="2411"/>
        <v>-118554.40327896</v>
      </c>
      <c r="BQ335" s="17">
        <f ca="1" t="shared" ref="BQ335:BT335" si="2505">BE335</f>
        <v>23852.7531550555</v>
      </c>
      <c r="BR335" s="17">
        <f ca="1" t="shared" si="2505"/>
        <v>22844.3315023547</v>
      </c>
      <c r="BS335" s="17">
        <f ca="1" t="shared" si="2505"/>
        <v>23442.537749036</v>
      </c>
      <c r="BT335" s="17">
        <f ca="1" t="shared" si="2505"/>
        <v>20247.7810358661</v>
      </c>
      <c r="BU335" s="17">
        <f ca="1" t="shared" si="2413"/>
        <v>54241.2977317491</v>
      </c>
      <c r="BV335" s="19">
        <f ca="1" t="shared" si="2414"/>
        <v>6.14566280808542</v>
      </c>
    </row>
    <row r="336" ht="15" customHeight="1" spans="1:74">
      <c r="A336" s="15">
        <v>335</v>
      </c>
      <c r="B336" s="16">
        <f ca="1" t="shared" ref="B336:F336" si="2506">RAND()</f>
        <v>0.385038419032363</v>
      </c>
      <c r="C336" s="17">
        <f ca="1">IF(B336&lt;=('Ejercicio 3 - TIR'!$D$13-'Ejercicio 3 - TIR'!$C$13)/('Ejercicio 3 - TIR'!$E$13-'Ejercicio 3 - TIR'!$C$13),'Ejercicio 3 - TIR'!$C$13+SQRT(('Ejercicio 3 - TIR'!$E$13-'Ejercicio 3 - TIR'!$C$13)*('Ejercicio 3 - TIR'!$D$13-'Ejercicio 3 - TIR'!$C$13)*B336),'Ejercicio 3 - TIR'!$E$13-SQRT(('Ejercicio 3 - TIR'!$E$13-'Ejercicio 3 - TIR'!$C$13)*('Ejercicio 3 - TIR'!$E$13-'Ejercicio 3 - TIR'!$D$13)*(1-B336)))</f>
        <v>72834.693133315</v>
      </c>
      <c r="D336" s="16">
        <f ca="1" t="shared" si="2506"/>
        <v>0.609897932415775</v>
      </c>
      <c r="E336" s="17">
        <f ca="1">IF(D336&lt;=('Ejercicio 3 - TIR'!$D$14-'Ejercicio 3 - TIR'!$C$14)/('Ejercicio 3 - TIR'!$E$14-'Ejercicio 3 - TIR'!$C$14),'Ejercicio 3 - TIR'!$C$14+SQRT(('Ejercicio 3 - TIR'!$E$14-'Ejercicio 3 - TIR'!$C$14)*('Ejercicio 3 - TIR'!$D$14-'Ejercicio 3 - TIR'!$C$14)*D336),'Ejercicio 3 - TIR'!$E$14-SQRT(('Ejercicio 3 - TIR'!$E$14-'Ejercicio 3 - TIR'!$C$14)*('Ejercicio 3 - TIR'!$E$14-'Ejercicio 3 - TIR'!$D$14)*(1-D336)))</f>
        <v>32350.4699400791</v>
      </c>
      <c r="F336" s="16">
        <f ca="1" t="shared" si="2506"/>
        <v>0.291860466134024</v>
      </c>
      <c r="G336" s="17">
        <f ca="1">IF(F336&lt;=('Ejercicio 3 - TIR'!$D$18-'Ejercicio 3 - TIR'!$C$18)/('Ejercicio 3 - TIR'!$E$18-'Ejercicio 3 - TIR'!$C$18),'Ejercicio 3 - TIR'!$C$18+SQRT(('Ejercicio 3 - TIR'!$E$18-'Ejercicio 3 - TIR'!$C$18)*('Ejercicio 3 - TIR'!$D$18-'Ejercicio 3 - TIR'!$C$18)*F336),'Ejercicio 3 - TIR'!$E$18-SQRT(('Ejercicio 3 - TIR'!$E$18-'Ejercicio 3 - TIR'!$C$18)*('Ejercicio 3 - TIR'!$E$18-'Ejercicio 3 - TIR'!$D$18)*(1-F336)))</f>
        <v>36616.5753921575</v>
      </c>
      <c r="H336" s="16">
        <f ca="1" t="shared" ref="H336:L336" si="2507">RAND()</f>
        <v>0.947872803298133</v>
      </c>
      <c r="I336" s="17">
        <f ca="1">IF(H336&lt;=('Ejercicio 3 - TIR'!$D$18-'Ejercicio 3 - TIR'!$C$18)/('Ejercicio 3 - TIR'!$E$18-'Ejercicio 3 - TIR'!$C$18),'Ejercicio 3 - TIR'!$C$18+SQRT(('Ejercicio 3 - TIR'!$E$18-'Ejercicio 3 - TIR'!$C$18)*('Ejercicio 3 - TIR'!$D$18-'Ejercicio 3 - TIR'!$C$18)*H336),'Ejercicio 3 - TIR'!$E$18-SQRT(('Ejercicio 3 - TIR'!$E$18-'Ejercicio 3 - TIR'!$C$18)*('Ejercicio 3 - TIR'!$E$18-'Ejercicio 3 - TIR'!$D$18)*(1-H336)))</f>
        <v>43022.7443886437</v>
      </c>
      <c r="J336" s="16">
        <f ca="1" t="shared" si="2507"/>
        <v>0.839860303849496</v>
      </c>
      <c r="K336" s="17">
        <f ca="1">IF(J336&lt;=('Ejercicio 3 - TIR'!$D$18-'Ejercicio 3 - TIR'!$C$18)/('Ejercicio 3 - TIR'!$E$18-'Ejercicio 3 - TIR'!$C$18),'Ejercicio 3 - TIR'!$C$18+SQRT(('Ejercicio 3 - TIR'!$E$18-'Ejercicio 3 - TIR'!$C$18)*('Ejercicio 3 - TIR'!$D$18-'Ejercicio 3 - TIR'!$C$18)*J336),'Ejercicio 3 - TIR'!$E$18-SQRT(('Ejercicio 3 - TIR'!$E$18-'Ejercicio 3 - TIR'!$C$18)*('Ejercicio 3 - TIR'!$E$18-'Ejercicio 3 - TIR'!$D$18)*(1-J336)))</f>
        <v>41534.3864596167</v>
      </c>
      <c r="L336" s="16">
        <f ca="1" t="shared" si="2507"/>
        <v>0.977876772298288</v>
      </c>
      <c r="M336" s="17">
        <f ca="1">IF(L336&lt;=('Ejercicio 3 - TIR'!$D$18-'Ejercicio 3 - TIR'!$C$18)/('Ejercicio 3 - TIR'!$E$18-'Ejercicio 3 - TIR'!$C$18),'Ejercicio 3 - TIR'!$C$18+SQRT(('Ejercicio 3 - TIR'!$E$18-'Ejercicio 3 - TIR'!$C$18)*('Ejercicio 3 - TIR'!$D$18-'Ejercicio 3 - TIR'!$C$18)*L336),'Ejercicio 3 - TIR'!$E$18-SQRT(('Ejercicio 3 - TIR'!$E$18-'Ejercicio 3 - TIR'!$C$18)*('Ejercicio 3 - TIR'!$E$18-'Ejercicio 3 - TIR'!$D$18)*(1-L336)))</f>
        <v>43711.8842918323</v>
      </c>
      <c r="N336" s="16">
        <f ca="1" t="shared" ref="N336:R336" si="2508">RAND()</f>
        <v>0.0274184361608054</v>
      </c>
      <c r="O336" s="17">
        <f ca="1">IF(N336&lt;=('Ejercicio 3 - TIR'!$D$18-'Ejercicio 3 - TIR'!$C$18)/('Ejercicio 3 - TIR'!$E$18-'Ejercicio 3 - TIR'!$C$18),'Ejercicio 3 - TIR'!$C$18+SQRT(('Ejercicio 3 - TIR'!$E$18-'Ejercicio 3 - TIR'!$C$18)*('Ejercicio 3 - TIR'!$D$18-'Ejercicio 3 - TIR'!$C$18)*N336),'Ejercicio 3 - TIR'!$E$18-SQRT(('Ejercicio 3 - TIR'!$E$18-'Ejercicio 3 - TIR'!$C$18)*('Ejercicio 3 - TIR'!$E$18-'Ejercicio 3 - TIR'!$D$18)*(1-N336)))</f>
        <v>32027.995420143</v>
      </c>
      <c r="P336" s="16">
        <f ca="1" t="shared" si="2508"/>
        <v>0.0684941463524726</v>
      </c>
      <c r="Q336" s="18">
        <f ca="1">IF(P336&lt;=('Ejercicio 3 - TIR'!$D$22-'Ejercicio 3 - TIR'!$C$22)/('Ejercicio 3 - TIR'!$E$22-'Ejercicio 3 - TIR'!$C$22),'Ejercicio 3 - TIR'!$C$22+SQRT(('Ejercicio 3 - TIR'!$E$22-'Ejercicio 3 - TIR'!$C$22)*('Ejercicio 3 - TIR'!$D$22-'Ejercicio 3 - TIR'!$C$22)*P336),'Ejercicio 3 - TIR'!$E$22-SQRT(('Ejercicio 3 - TIR'!$E$22-'Ejercicio 3 - TIR'!$C$22)*('Ejercicio 3 - TIR'!$E$22-'Ejercicio 3 - TIR'!$D$22)*(1-P336)))</f>
        <v>0.131103578857038</v>
      </c>
      <c r="R336" s="16">
        <f ca="1" t="shared" si="2508"/>
        <v>0.822882373854759</v>
      </c>
      <c r="S336" s="18">
        <f ca="1">IF(R336&lt;=('Ejercicio 3 - TIR'!$D$23-'Ejercicio 3 - TIR'!$C$23)/('Ejercicio 3 - TIR'!$E$23-'Ejercicio 3 - TIR'!$C$23),'Ejercicio 3 - TIR'!$C$23+SQRT(('Ejercicio 3 - TIR'!$E$23-'Ejercicio 3 - TIR'!$C$23)*('Ejercicio 3 - TIR'!$D$23-'Ejercicio 3 - TIR'!$C$23)*R336),'Ejercicio 3 - TIR'!$E$23-SQRT(('Ejercicio 3 - TIR'!$E$23-'Ejercicio 3 - TIR'!$C$23)*('Ejercicio 3 - TIR'!$E$23-'Ejercicio 3 - TIR'!$D$23)*(1-R336)))</f>
        <v>0.162144700308832</v>
      </c>
      <c r="T336" s="16">
        <f ca="1" t="shared" ref="T336:X336" si="2509">RAND()</f>
        <v>0.0504736876464249</v>
      </c>
      <c r="U336" s="18">
        <f ca="1">IF(T336&lt;=('Ejercicio 3 - TIR'!$D$24-'Ejercicio 3 - TIR'!$C$24)/('Ejercicio 3 - TIR'!$E$24-'Ejercicio 3 - TIR'!$C$24),'Ejercicio 3 - TIR'!$C$24+SQRT(('Ejercicio 3 - TIR'!$E$24-'Ejercicio 3 - TIR'!$C$24)*('Ejercicio 3 - TIR'!$D$24-'Ejercicio 3 - TIR'!$C$24)*T336),'Ejercicio 3 - TIR'!$E$24-SQRT(('Ejercicio 3 - TIR'!$E$24-'Ejercicio 3 - TIR'!$C$24)*('Ejercicio 3 - TIR'!$E$24-'Ejercicio 3 - TIR'!$D$24)*(1-T336)))</f>
        <v>0.16029537488669</v>
      </c>
      <c r="V336" s="16">
        <f ca="1" t="shared" si="2509"/>
        <v>0.508055992132161</v>
      </c>
      <c r="W336" s="18">
        <f ca="1">IF(V336&lt;=('Ejercicio 3 - TIR'!$D$25-'Ejercicio 3 - TIR'!$C$25)/('Ejercicio 3 - TIR'!$E$25-'Ejercicio 3 - TIR'!$C$25),'Ejercicio 3 - TIR'!$C$25+SQRT(('Ejercicio 3 - TIR'!$E$25-'Ejercicio 3 - TIR'!$C$25)*('Ejercicio 3 - TIR'!$D$25-'Ejercicio 3 - TIR'!$C$25)*V336),'Ejercicio 3 - TIR'!$E$25-SQRT(('Ejercicio 3 - TIR'!$E$25-'Ejercicio 3 - TIR'!$C$25)*('Ejercicio 3 - TIR'!$E$25-'Ejercicio 3 - TIR'!$D$25)*(1-V336)))</f>
        <v>0.208505373510086</v>
      </c>
      <c r="X336" s="16">
        <f ca="1" t="shared" si="2509"/>
        <v>0.43208363150585</v>
      </c>
      <c r="Y336" s="18">
        <f ca="1">IF(X336&lt;=('Ejercicio 3 - TIR'!$D$26-'Ejercicio 3 - TIR'!$C$26)/('Ejercicio 3 - TIR'!$E$26-'Ejercicio 3 - TIR'!$C$26),'Ejercicio 3 - TIR'!$C$26+SQRT(('Ejercicio 3 - TIR'!$E$26-'Ejercicio 3 - TIR'!$C$26)*('Ejercicio 3 - TIR'!$D$26-'Ejercicio 3 - TIR'!$C$26)*X336),'Ejercicio 3 - TIR'!$E$26-SQRT(('Ejercicio 3 - TIR'!$E$26-'Ejercicio 3 - TIR'!$C$26)*('Ejercicio 3 - TIR'!$E$26-'Ejercicio 3 - TIR'!$D$26)*(1-X336)))</f>
        <v>0.22462176971166</v>
      </c>
      <c r="Z336" s="16">
        <f ca="1" t="shared" si="2384"/>
        <v>1.13110357885704</v>
      </c>
      <c r="AA336" s="16">
        <f ca="1" t="shared" si="2385"/>
        <v>1.31450602966906</v>
      </c>
      <c r="AB336" s="16">
        <f ca="1" t="shared" si="2386"/>
        <v>1.52521526648568</v>
      </c>
      <c r="AC336" s="16">
        <f ca="1" t="shared" si="2387"/>
        <v>1.84323084530756</v>
      </c>
      <c r="AD336" s="16">
        <f ca="1" t="shared" si="2388"/>
        <v>2.25726061976766</v>
      </c>
      <c r="AE336" s="15">
        <f ca="1" t="shared" si="2389"/>
        <v>4241.26238685138</v>
      </c>
      <c r="AF336" s="15">
        <f ca="1" t="shared" si="2390"/>
        <v>4928.96060549852</v>
      </c>
      <c r="AG336" s="15">
        <f ca="1" t="shared" si="2391"/>
        <v>5719.05019355863</v>
      </c>
      <c r="AH336" s="15">
        <f ca="1" t="shared" si="2392"/>
        <v>6911.5028902895</v>
      </c>
      <c r="AI336" s="15">
        <f ca="1" t="shared" si="2393"/>
        <v>8463.97690087359</v>
      </c>
      <c r="AJ336" s="17">
        <f ca="1" t="shared" si="2394"/>
        <v>41417.1394715578</v>
      </c>
      <c r="AK336" s="17">
        <f ca="1" t="shared" si="2395"/>
        <v>56553.6569117828</v>
      </c>
      <c r="AL336" s="17">
        <f ca="1" t="shared" si="2396"/>
        <v>63348.8803123234</v>
      </c>
      <c r="AM336" s="17">
        <f ca="1" t="shared" si="2397"/>
        <v>80571.0934332201</v>
      </c>
      <c r="AN336" s="17">
        <f ca="1" t="shared" si="2398"/>
        <v>72295.5327919877</v>
      </c>
      <c r="AO336" s="17">
        <f ca="1">C336/'Ejercicio 3 - TIR'!$D$7</f>
        <v>14566.938626663</v>
      </c>
      <c r="AP336" s="17">
        <f ca="1" t="shared" si="2399"/>
        <v>26850.2008448948</v>
      </c>
      <c r="AQ336" s="17">
        <f ca="1" t="shared" si="2400"/>
        <v>41986.7182851198</v>
      </c>
      <c r="AR336" s="17">
        <f ca="1" t="shared" si="2401"/>
        <v>48781.9416856604</v>
      </c>
      <c r="AS336" s="17">
        <f ca="1" t="shared" si="2402"/>
        <v>66004.1548065571</v>
      </c>
      <c r="AT336" s="17">
        <f ca="1" t="shared" si="2403"/>
        <v>57728.5941653247</v>
      </c>
      <c r="AU336" s="17">
        <f ca="1">AP336*'Ejercicio 3 - TIR'!$D$5</f>
        <v>13425.1004224474</v>
      </c>
      <c r="AV336" s="17">
        <f ca="1">AQ336*'Ejercicio 3 - TIR'!$D$5</f>
        <v>20993.3591425599</v>
      </c>
      <c r="AW336" s="17">
        <f ca="1">AR336*'Ejercicio 3 - TIR'!$D$5</f>
        <v>24390.9708428302</v>
      </c>
      <c r="AX336" s="17">
        <f ca="1">AS336*'Ejercicio 3 - TIR'!$D$5</f>
        <v>33002.0774032786</v>
      </c>
      <c r="AY336" s="17">
        <f ca="1">AT336*'Ejercicio 3 - TIR'!$D$5</f>
        <v>28864.2970826623</v>
      </c>
      <c r="AZ336" s="17">
        <f ca="1" t="shared" ref="AZ336:BD336" si="2510">AJ336-AU336-AE336</f>
        <v>23750.776662259</v>
      </c>
      <c r="BA336" s="17">
        <f ca="1" t="shared" si="2510"/>
        <v>30631.3371637244</v>
      </c>
      <c r="BB336" s="17">
        <f ca="1" t="shared" si="2510"/>
        <v>33238.8592759346</v>
      </c>
      <c r="BC336" s="17">
        <f ca="1" t="shared" si="2510"/>
        <v>40657.5131396521</v>
      </c>
      <c r="BD336" s="17">
        <f ca="1" t="shared" si="2510"/>
        <v>34967.2588084517</v>
      </c>
      <c r="BE336" s="17">
        <f ca="1" t="shared" ref="BE336:BI336" si="2511">AZ336/Z336</f>
        <v>20997.8795100788</v>
      </c>
      <c r="BF336" s="17">
        <f ca="1" t="shared" si="2511"/>
        <v>23302.5459544192</v>
      </c>
      <c r="BG336" s="17">
        <f ca="1" t="shared" si="2511"/>
        <v>21792.8970462785</v>
      </c>
      <c r="BH336" s="17">
        <f ca="1" t="shared" si="2511"/>
        <v>22057.7434688426</v>
      </c>
      <c r="BI336" s="17">
        <f ca="1" t="shared" si="2511"/>
        <v>15491.0153051139</v>
      </c>
      <c r="BJ336" s="17">
        <f ca="1" t="shared" si="2406"/>
        <v>73023.441826718</v>
      </c>
      <c r="BK336" s="17">
        <f ca="1" t="shared" si="2407"/>
        <v>32881.3769125388</v>
      </c>
      <c r="BL336" s="17">
        <f ca="1" t="shared" si="2408"/>
        <v>105904.818739257</v>
      </c>
      <c r="BM336" s="17">
        <f ca="1">BK336*'Ejercicio 3 - TIR'!$D$5</f>
        <v>16440.6884562694</v>
      </c>
      <c r="BN336" s="17">
        <f ca="1" t="shared" si="2409"/>
        <v>89464.1302829873</v>
      </c>
      <c r="BO336" s="17">
        <f ca="1" t="shared" si="2410"/>
        <v>39633.9392534106</v>
      </c>
      <c r="BP336" s="17">
        <f ca="1" t="shared" si="2411"/>
        <v>-105185.163073394</v>
      </c>
      <c r="BQ336" s="17">
        <f ca="1" t="shared" ref="BQ336:BT336" si="2512">BE336</f>
        <v>20997.8795100788</v>
      </c>
      <c r="BR336" s="17">
        <f ca="1" t="shared" si="2512"/>
        <v>23302.5459544192</v>
      </c>
      <c r="BS336" s="17">
        <f ca="1" t="shared" si="2512"/>
        <v>21792.8970462785</v>
      </c>
      <c r="BT336" s="17">
        <f ca="1" t="shared" si="2512"/>
        <v>22057.7434688426</v>
      </c>
      <c r="BU336" s="17">
        <f ca="1" t="shared" si="2413"/>
        <v>55124.9545585245</v>
      </c>
      <c r="BV336" s="19">
        <f ca="1" t="shared" si="2414"/>
        <v>9.62243511704994</v>
      </c>
    </row>
    <row r="337" ht="15" customHeight="1" spans="1:74">
      <c r="A337" s="15">
        <v>336</v>
      </c>
      <c r="B337" s="16">
        <f ca="1" t="shared" ref="B337:F337" si="2513">RAND()</f>
        <v>0.079745255283604</v>
      </c>
      <c r="C337" s="17">
        <f ca="1">IF(B337&lt;=('Ejercicio 3 - TIR'!$D$13-'Ejercicio 3 - TIR'!$C$13)/('Ejercicio 3 - TIR'!$E$13-'Ejercicio 3 - TIR'!$C$13),'Ejercicio 3 - TIR'!$C$13+SQRT(('Ejercicio 3 - TIR'!$E$13-'Ejercicio 3 - TIR'!$C$13)*('Ejercicio 3 - TIR'!$D$13-'Ejercicio 3 - TIR'!$C$13)*B337),'Ejercicio 3 - TIR'!$E$13-SQRT(('Ejercicio 3 - TIR'!$E$13-'Ejercicio 3 - TIR'!$C$13)*('Ejercicio 3 - TIR'!$E$13-'Ejercicio 3 - TIR'!$D$13)*(1-B337)))</f>
        <v>65647.8404822942</v>
      </c>
      <c r="D337" s="16">
        <f ca="1" t="shared" si="2513"/>
        <v>0.326125707318064</v>
      </c>
      <c r="E337" s="17">
        <f ca="1">IF(D337&lt;=('Ejercicio 3 - TIR'!$D$14-'Ejercicio 3 - TIR'!$C$14)/('Ejercicio 3 - TIR'!$E$14-'Ejercicio 3 - TIR'!$C$14),'Ejercicio 3 - TIR'!$C$14+SQRT(('Ejercicio 3 - TIR'!$E$14-'Ejercicio 3 - TIR'!$C$14)*('Ejercicio 3 - TIR'!$D$14-'Ejercicio 3 - TIR'!$C$14)*D337),'Ejercicio 3 - TIR'!$E$14-SQRT(('Ejercicio 3 - TIR'!$E$14-'Ejercicio 3 - TIR'!$C$14)*('Ejercicio 3 - TIR'!$E$14-'Ejercicio 3 - TIR'!$D$14)*(1-D337)))</f>
        <v>29945.6473842011</v>
      </c>
      <c r="F337" s="16">
        <f ca="1" t="shared" si="2513"/>
        <v>0.863830468390597</v>
      </c>
      <c r="G337" s="17">
        <f ca="1">IF(F337&lt;=('Ejercicio 3 - TIR'!$D$18-'Ejercicio 3 - TIR'!$C$18)/('Ejercicio 3 - TIR'!$E$18-'Ejercicio 3 - TIR'!$C$18),'Ejercicio 3 - TIR'!$C$18+SQRT(('Ejercicio 3 - TIR'!$E$18-'Ejercicio 3 - TIR'!$C$18)*('Ejercicio 3 - TIR'!$D$18-'Ejercicio 3 - TIR'!$C$18)*F337),'Ejercicio 3 - TIR'!$E$18-SQRT(('Ejercicio 3 - TIR'!$E$18-'Ejercicio 3 - TIR'!$C$18)*('Ejercicio 3 - TIR'!$E$18-'Ejercicio 3 - TIR'!$D$18)*(1-F337)))</f>
        <v>41804.2661452015</v>
      </c>
      <c r="H337" s="16">
        <f ca="1" t="shared" ref="H337:L337" si="2514">RAND()</f>
        <v>0.329966442549924</v>
      </c>
      <c r="I337" s="17">
        <f ca="1">IF(H337&lt;=('Ejercicio 3 - TIR'!$D$18-'Ejercicio 3 - TIR'!$C$18)/('Ejercicio 3 - TIR'!$E$18-'Ejercicio 3 - TIR'!$C$18),'Ejercicio 3 - TIR'!$C$18+SQRT(('Ejercicio 3 - TIR'!$E$18-'Ejercicio 3 - TIR'!$C$18)*('Ejercicio 3 - TIR'!$D$18-'Ejercicio 3 - TIR'!$C$18)*H337),'Ejercicio 3 - TIR'!$E$18-SQRT(('Ejercicio 3 - TIR'!$E$18-'Ejercicio 3 - TIR'!$C$18)*('Ejercicio 3 - TIR'!$E$18-'Ejercicio 3 - TIR'!$D$18)*(1-H337)))</f>
        <v>37035.2659070208</v>
      </c>
      <c r="J337" s="16">
        <f ca="1" t="shared" si="2514"/>
        <v>0.831358102921135</v>
      </c>
      <c r="K337" s="17">
        <f ca="1">IF(J337&lt;=('Ejercicio 3 - TIR'!$D$18-'Ejercicio 3 - TIR'!$C$18)/('Ejercicio 3 - TIR'!$E$18-'Ejercicio 3 - TIR'!$C$18),'Ejercicio 3 - TIR'!$C$18+SQRT(('Ejercicio 3 - TIR'!$E$18-'Ejercicio 3 - TIR'!$C$18)*('Ejercicio 3 - TIR'!$D$18-'Ejercicio 3 - TIR'!$C$18)*J337),'Ejercicio 3 - TIR'!$E$18-SQRT(('Ejercicio 3 - TIR'!$E$18-'Ejercicio 3 - TIR'!$C$18)*('Ejercicio 3 - TIR'!$E$18-'Ejercicio 3 - TIR'!$D$18)*(1-J337)))</f>
        <v>41443.5773197053</v>
      </c>
      <c r="L337" s="16">
        <f ca="1" t="shared" si="2514"/>
        <v>0.812812913603539</v>
      </c>
      <c r="M337" s="17">
        <f ca="1">IF(L337&lt;=('Ejercicio 3 - TIR'!$D$18-'Ejercicio 3 - TIR'!$C$18)/('Ejercicio 3 - TIR'!$E$18-'Ejercicio 3 - TIR'!$C$18),'Ejercicio 3 - TIR'!$C$18+SQRT(('Ejercicio 3 - TIR'!$E$18-'Ejercicio 3 - TIR'!$C$18)*('Ejercicio 3 - TIR'!$D$18-'Ejercicio 3 - TIR'!$C$18)*L337),'Ejercicio 3 - TIR'!$E$18-SQRT(('Ejercicio 3 - TIR'!$E$18-'Ejercicio 3 - TIR'!$C$18)*('Ejercicio 3 - TIR'!$E$18-'Ejercicio 3 - TIR'!$D$18)*(1-L337)))</f>
        <v>41253.1304426582</v>
      </c>
      <c r="N337" s="16">
        <f ca="1" t="shared" ref="N337:R337" si="2515">RAND()</f>
        <v>0.716852037374797</v>
      </c>
      <c r="O337" s="17">
        <f ca="1">IF(N337&lt;=('Ejercicio 3 - TIR'!$D$18-'Ejercicio 3 - TIR'!$C$18)/('Ejercicio 3 - TIR'!$E$18-'Ejercicio 3 - TIR'!$C$18),'Ejercicio 3 - TIR'!$C$18+SQRT(('Ejercicio 3 - TIR'!$E$18-'Ejercicio 3 - TIR'!$C$18)*('Ejercicio 3 - TIR'!$D$18-'Ejercicio 3 - TIR'!$C$18)*N337),'Ejercicio 3 - TIR'!$E$18-SQRT(('Ejercicio 3 - TIR'!$E$18-'Ejercicio 3 - TIR'!$C$18)*('Ejercicio 3 - TIR'!$E$18-'Ejercicio 3 - TIR'!$D$18)*(1-N337)))</f>
        <v>40391.7359888034</v>
      </c>
      <c r="P337" s="16">
        <f ca="1" t="shared" si="2515"/>
        <v>0.496040105208113</v>
      </c>
      <c r="Q337" s="18">
        <f ca="1">IF(P337&lt;=('Ejercicio 3 - TIR'!$D$22-'Ejercicio 3 - TIR'!$C$22)/('Ejercicio 3 - TIR'!$E$22-'Ejercicio 3 - TIR'!$C$22),'Ejercicio 3 - TIR'!$C$22+SQRT(('Ejercicio 3 - TIR'!$E$22-'Ejercicio 3 - TIR'!$C$22)*('Ejercicio 3 - TIR'!$D$22-'Ejercicio 3 - TIR'!$C$22)*P337),'Ejercicio 3 - TIR'!$E$22-SQRT(('Ejercicio 3 - TIR'!$E$22-'Ejercicio 3 - TIR'!$C$22)*('Ejercicio 3 - TIR'!$E$22-'Ejercicio 3 - TIR'!$D$22)*(1-P337)))</f>
        <v>0.149880967008693</v>
      </c>
      <c r="R337" s="16">
        <f ca="1" t="shared" si="2515"/>
        <v>0.0037190856445477</v>
      </c>
      <c r="S337" s="18">
        <f ca="1">IF(R337&lt;=('Ejercicio 3 - TIR'!$D$23-'Ejercicio 3 - TIR'!$C$23)/('Ejercicio 3 - TIR'!$E$23-'Ejercicio 3 - TIR'!$C$23),'Ejercicio 3 - TIR'!$C$23+SQRT(('Ejercicio 3 - TIR'!$E$23-'Ejercicio 3 - TIR'!$C$23)*('Ejercicio 3 - TIR'!$D$23-'Ejercicio 3 - TIR'!$C$23)*R337),'Ejercicio 3 - TIR'!$E$23-SQRT(('Ejercicio 3 - TIR'!$E$23-'Ejercicio 3 - TIR'!$C$23)*('Ejercicio 3 - TIR'!$E$23-'Ejercicio 3 - TIR'!$D$23)*(1-R337)))</f>
        <v>0.122587345002157</v>
      </c>
      <c r="T337" s="16">
        <f ca="1" t="shared" ref="T337:X337" si="2516">RAND()</f>
        <v>0.364211301244617</v>
      </c>
      <c r="U337" s="18">
        <f ca="1">IF(T337&lt;=('Ejercicio 3 - TIR'!$D$24-'Ejercicio 3 - TIR'!$C$24)/('Ejercicio 3 - TIR'!$E$24-'Ejercicio 3 - TIR'!$C$24),'Ejercicio 3 - TIR'!$C$24+SQRT(('Ejercicio 3 - TIR'!$E$24-'Ejercicio 3 - TIR'!$C$24)*('Ejercicio 3 - TIR'!$D$24-'Ejercicio 3 - TIR'!$C$24)*T337),'Ejercicio 3 - TIR'!$E$24-SQRT(('Ejercicio 3 - TIR'!$E$24-'Ejercicio 3 - TIR'!$C$24)*('Ejercicio 3 - TIR'!$E$24-'Ejercicio 3 - TIR'!$D$24)*(1-T337)))</f>
        <v>0.177655808297963</v>
      </c>
      <c r="V337" s="16">
        <f ca="1" t="shared" si="2516"/>
        <v>0.0522687276031195</v>
      </c>
      <c r="W337" s="18">
        <f ca="1">IF(V337&lt;=('Ejercicio 3 - TIR'!$D$25-'Ejercicio 3 - TIR'!$C$25)/('Ejercicio 3 - TIR'!$E$25-'Ejercicio 3 - TIR'!$C$25),'Ejercicio 3 - TIR'!$C$25+SQRT(('Ejercicio 3 - TIR'!$E$25-'Ejercicio 3 - TIR'!$C$25)*('Ejercicio 3 - TIR'!$D$25-'Ejercicio 3 - TIR'!$C$25)*V337),'Ejercicio 3 - TIR'!$E$25-SQRT(('Ejercicio 3 - TIR'!$E$25-'Ejercicio 3 - TIR'!$C$25)*('Ejercicio 3 - TIR'!$E$25-'Ejercicio 3 - TIR'!$D$25)*(1-V337)))</f>
        <v>0.18855430994554</v>
      </c>
      <c r="X337" s="16">
        <f ca="1" t="shared" si="2516"/>
        <v>0.234617800183961</v>
      </c>
      <c r="Y337" s="18">
        <f ca="1">IF(X337&lt;=('Ejercicio 3 - TIR'!$D$26-'Ejercicio 3 - TIR'!$C$26)/('Ejercicio 3 - TIR'!$E$26-'Ejercicio 3 - TIR'!$C$26),'Ejercicio 3 - TIR'!$C$26+SQRT(('Ejercicio 3 - TIR'!$E$26-'Ejercicio 3 - TIR'!$C$26)*('Ejercicio 3 - TIR'!$D$26-'Ejercicio 3 - TIR'!$C$26)*X337),'Ejercicio 3 - TIR'!$E$26-SQRT(('Ejercicio 3 - TIR'!$E$26-'Ejercicio 3 - TIR'!$C$26)*('Ejercicio 3 - TIR'!$E$26-'Ejercicio 3 - TIR'!$D$26)*(1-X337)))</f>
        <v>0.215168791399205</v>
      </c>
      <c r="Z337" s="16">
        <f ca="1" t="shared" si="2384"/>
        <v>1.14988096700869</v>
      </c>
      <c r="AA337" s="16">
        <f ca="1" t="shared" si="2385"/>
        <v>1.2908418218228</v>
      </c>
      <c r="AB337" s="16">
        <f ca="1" t="shared" si="2386"/>
        <v>1.52016736906355</v>
      </c>
      <c r="AC337" s="16">
        <f ca="1" t="shared" si="2387"/>
        <v>1.80680147833905</v>
      </c>
      <c r="AD337" s="16">
        <f ca="1" t="shared" si="2388"/>
        <v>2.19556876873156</v>
      </c>
      <c r="AE337" s="15">
        <f ca="1" t="shared" si="2389"/>
        <v>4488.2825876454</v>
      </c>
      <c r="AF337" s="15">
        <f ca="1" t="shared" si="2390"/>
        <v>5038.48923368426</v>
      </c>
      <c r="AG337" s="15">
        <f ca="1" t="shared" si="2391"/>
        <v>5933.60611109502</v>
      </c>
      <c r="AH337" s="15">
        <f ca="1" t="shared" si="2392"/>
        <v>7052.41311686118</v>
      </c>
      <c r="AI337" s="15">
        <f ca="1" t="shared" si="2393"/>
        <v>8569.8723236641</v>
      </c>
      <c r="AJ337" s="17">
        <f ca="1" t="shared" si="2394"/>
        <v>48069.9299801331</v>
      </c>
      <c r="AK337" s="17">
        <f ca="1" t="shared" si="2395"/>
        <v>47806.6701151106</v>
      </c>
      <c r="AL337" s="17">
        <f ca="1" t="shared" si="2396"/>
        <v>63001.173898678</v>
      </c>
      <c r="AM337" s="17">
        <f ca="1" t="shared" si="2397"/>
        <v>74536.2170699086</v>
      </c>
      <c r="AN337" s="17">
        <f ca="1" t="shared" si="2398"/>
        <v>88682.8340518673</v>
      </c>
      <c r="AO337" s="17">
        <f ca="1">C337/'Ejercicio 3 - TIR'!$D$7</f>
        <v>13129.5680964588</v>
      </c>
      <c r="AP337" s="17">
        <f ca="1" t="shared" si="2399"/>
        <v>34940.3618836742</v>
      </c>
      <c r="AQ337" s="17">
        <f ca="1" t="shared" si="2400"/>
        <v>34677.1020186517</v>
      </c>
      <c r="AR337" s="17">
        <f ca="1" t="shared" si="2401"/>
        <v>49871.6058022192</v>
      </c>
      <c r="AS337" s="17">
        <f ca="1" t="shared" si="2402"/>
        <v>61406.6489734498</v>
      </c>
      <c r="AT337" s="17">
        <f ca="1" t="shared" si="2403"/>
        <v>75553.2659554085</v>
      </c>
      <c r="AU337" s="17">
        <f ca="1">AP337*'Ejercicio 3 - TIR'!$D$5</f>
        <v>17470.1809418371</v>
      </c>
      <c r="AV337" s="17">
        <f ca="1">AQ337*'Ejercicio 3 - TIR'!$D$5</f>
        <v>17338.5510093259</v>
      </c>
      <c r="AW337" s="17">
        <f ca="1">AR337*'Ejercicio 3 - TIR'!$D$5</f>
        <v>24935.8029011096</v>
      </c>
      <c r="AX337" s="17">
        <f ca="1">AS337*'Ejercicio 3 - TIR'!$D$5</f>
        <v>30703.3244867249</v>
      </c>
      <c r="AY337" s="17">
        <f ca="1">AT337*'Ejercicio 3 - TIR'!$D$5</f>
        <v>37776.6329777042</v>
      </c>
      <c r="AZ337" s="17">
        <f ca="1" t="shared" ref="AZ337:BD337" si="2517">AJ337-AU337-AE337</f>
        <v>26111.4664506506</v>
      </c>
      <c r="BA337" s="17">
        <f ca="1" t="shared" si="2517"/>
        <v>25429.6298721004</v>
      </c>
      <c r="BB337" s="17">
        <f ca="1" t="shared" si="2517"/>
        <v>32131.7648864734</v>
      </c>
      <c r="BC337" s="17">
        <f ca="1" t="shared" si="2517"/>
        <v>36780.4794663225</v>
      </c>
      <c r="BD337" s="17">
        <f ca="1" t="shared" si="2517"/>
        <v>42336.328750499</v>
      </c>
      <c r="BE337" s="17">
        <f ca="1" t="shared" ref="BE337:BI337" si="2518">AZ337/Z337</f>
        <v>22707.9734336129</v>
      </c>
      <c r="BF337" s="17">
        <f ca="1" t="shared" si="2518"/>
        <v>19700.0356218636</v>
      </c>
      <c r="BG337" s="17">
        <f ca="1" t="shared" si="2518"/>
        <v>21136.9915842012</v>
      </c>
      <c r="BH337" s="17">
        <f ca="1" t="shared" si="2518"/>
        <v>20356.6799713569</v>
      </c>
      <c r="BI337" s="17">
        <f ca="1" t="shared" si="2518"/>
        <v>19282.6247819866</v>
      </c>
      <c r="BJ337" s="17">
        <f ca="1" t="shared" si="2406"/>
        <v>65747.7281561999</v>
      </c>
      <c r="BK337" s="17">
        <f ca="1" t="shared" si="2407"/>
        <v>28826.8696595194</v>
      </c>
      <c r="BL337" s="17">
        <f ca="1" t="shared" si="2408"/>
        <v>94574.5978157192</v>
      </c>
      <c r="BM337" s="17">
        <f ca="1">BK337*'Ejercicio 3 - TIR'!$D$5</f>
        <v>14413.4348297597</v>
      </c>
      <c r="BN337" s="17">
        <f ca="1" t="shared" si="2409"/>
        <v>80161.1629859595</v>
      </c>
      <c r="BO337" s="17">
        <f ca="1" t="shared" si="2410"/>
        <v>36510.4314324305</v>
      </c>
      <c r="BP337" s="17">
        <f ca="1" t="shared" si="2411"/>
        <v>-95593.4878664953</v>
      </c>
      <c r="BQ337" s="17">
        <f ca="1" t="shared" ref="BQ337:BT337" si="2519">BE337</f>
        <v>22707.9734336129</v>
      </c>
      <c r="BR337" s="17">
        <f ca="1" t="shared" si="2519"/>
        <v>19700.0356218636</v>
      </c>
      <c r="BS337" s="17">
        <f ca="1" t="shared" si="2519"/>
        <v>21136.9915842012</v>
      </c>
      <c r="BT337" s="17">
        <f ca="1" t="shared" si="2519"/>
        <v>20356.6799713569</v>
      </c>
      <c r="BU337" s="17">
        <f ca="1" t="shared" si="2413"/>
        <v>55793.0562144171</v>
      </c>
      <c r="BV337" s="19">
        <f ca="1" t="shared" si="2414"/>
        <v>12.0097275230671</v>
      </c>
    </row>
    <row r="338" ht="15" customHeight="1" spans="1:74">
      <c r="A338" s="15">
        <v>337</v>
      </c>
      <c r="B338" s="16">
        <f ca="1" t="shared" ref="B338:F338" si="2520">RAND()</f>
        <v>0.187345840750448</v>
      </c>
      <c r="C338" s="17">
        <f ca="1">IF(B338&lt;=('Ejercicio 3 - TIR'!$D$13-'Ejercicio 3 - TIR'!$C$13)/('Ejercicio 3 - TIR'!$E$13-'Ejercicio 3 - TIR'!$C$13),'Ejercicio 3 - TIR'!$C$13+SQRT(('Ejercicio 3 - TIR'!$E$13-'Ejercicio 3 - TIR'!$C$13)*('Ejercicio 3 - TIR'!$D$13-'Ejercicio 3 - TIR'!$C$13)*B338),'Ejercicio 3 - TIR'!$E$13-SQRT(('Ejercicio 3 - TIR'!$E$13-'Ejercicio 3 - TIR'!$C$13)*('Ejercicio 3 - TIR'!$E$13-'Ejercicio 3 - TIR'!$D$13)*(1-B338)))</f>
        <v>68656.6931503998</v>
      </c>
      <c r="D338" s="16">
        <f ca="1" t="shared" si="2520"/>
        <v>0.750358481893867</v>
      </c>
      <c r="E338" s="17">
        <f ca="1">IF(D338&lt;=('Ejercicio 3 - TIR'!$D$14-'Ejercicio 3 - TIR'!$C$14)/('Ejercicio 3 - TIR'!$E$14-'Ejercicio 3 - TIR'!$C$14),'Ejercicio 3 - TIR'!$C$14+SQRT(('Ejercicio 3 - TIR'!$E$14-'Ejercicio 3 - TIR'!$C$14)*('Ejercicio 3 - TIR'!$D$14-'Ejercicio 3 - TIR'!$C$14)*D338),'Ejercicio 3 - TIR'!$E$14-SQRT(('Ejercicio 3 - TIR'!$E$14-'Ejercicio 3 - TIR'!$C$14)*('Ejercicio 3 - TIR'!$E$14-'Ejercicio 3 - TIR'!$D$14)*(1-D338)))</f>
        <v>33880.6677066922</v>
      </c>
      <c r="F338" s="16">
        <f ca="1" t="shared" si="2520"/>
        <v>0.162682562421836</v>
      </c>
      <c r="G338" s="17">
        <f ca="1">IF(F338&lt;=('Ejercicio 3 - TIR'!$D$18-'Ejercicio 3 - TIR'!$C$18)/('Ejercicio 3 - TIR'!$E$18-'Ejercicio 3 - TIR'!$C$18),'Ejercicio 3 - TIR'!$C$18+SQRT(('Ejercicio 3 - TIR'!$E$18-'Ejercicio 3 - TIR'!$C$18)*('Ejercicio 3 - TIR'!$D$18-'Ejercicio 3 - TIR'!$C$18)*F338),'Ejercicio 3 - TIR'!$E$18-SQRT(('Ejercicio 3 - TIR'!$E$18-'Ejercicio 3 - TIR'!$C$18)*('Ejercicio 3 - TIR'!$E$18-'Ejercicio 3 - TIR'!$D$18)*(1-F338)))</f>
        <v>34939.8769583134</v>
      </c>
      <c r="H338" s="16">
        <f ca="1" t="shared" ref="H338:L338" si="2521">RAND()</f>
        <v>0.927050822745401</v>
      </c>
      <c r="I338" s="17">
        <f ca="1">IF(H338&lt;=('Ejercicio 3 - TIR'!$D$18-'Ejercicio 3 - TIR'!$C$18)/('Ejercicio 3 - TIR'!$E$18-'Ejercicio 3 - TIR'!$C$18),'Ejercicio 3 - TIR'!$C$18+SQRT(('Ejercicio 3 - TIR'!$E$18-'Ejercicio 3 - TIR'!$C$18)*('Ejercicio 3 - TIR'!$D$18-'Ejercicio 3 - TIR'!$C$18)*H338),'Ejercicio 3 - TIR'!$E$18-SQRT(('Ejercicio 3 - TIR'!$E$18-'Ejercicio 3 - TIR'!$C$18)*('Ejercicio 3 - TIR'!$E$18-'Ejercicio 3 - TIR'!$D$18)*(1-H338)))</f>
        <v>42660.9428621569</v>
      </c>
      <c r="J338" s="16">
        <f ca="1" t="shared" si="2521"/>
        <v>0.507806043329077</v>
      </c>
      <c r="K338" s="17">
        <f ca="1">IF(J338&lt;=('Ejercicio 3 - TIR'!$D$18-'Ejercicio 3 - TIR'!$C$18)/('Ejercicio 3 - TIR'!$E$18-'Ejercicio 3 - TIR'!$C$18),'Ejercicio 3 - TIR'!$C$18+SQRT(('Ejercicio 3 - TIR'!$E$18-'Ejercicio 3 - TIR'!$C$18)*('Ejercicio 3 - TIR'!$D$18-'Ejercicio 3 - TIR'!$C$18)*J338),'Ejercicio 3 - TIR'!$E$18-SQRT(('Ejercicio 3 - TIR'!$E$18-'Ejercicio 3 - TIR'!$C$18)*('Ejercicio 3 - TIR'!$E$18-'Ejercicio 3 - TIR'!$D$18)*(1-J338)))</f>
        <v>38727.5945425622</v>
      </c>
      <c r="L338" s="16">
        <f ca="1" t="shared" si="2521"/>
        <v>0.640465908361876</v>
      </c>
      <c r="M338" s="17">
        <f ca="1">IF(L338&lt;=('Ejercicio 3 - TIR'!$D$18-'Ejercicio 3 - TIR'!$C$18)/('Ejercicio 3 - TIR'!$E$18-'Ejercicio 3 - TIR'!$C$18),'Ejercicio 3 - TIR'!$C$18+SQRT(('Ejercicio 3 - TIR'!$E$18-'Ejercicio 3 - TIR'!$C$18)*('Ejercicio 3 - TIR'!$D$18-'Ejercicio 3 - TIR'!$C$18)*L338),'Ejercicio 3 - TIR'!$E$18-SQRT(('Ejercicio 3 - TIR'!$E$18-'Ejercicio 3 - TIR'!$C$18)*('Ejercicio 3 - TIR'!$E$18-'Ejercicio 3 - TIR'!$D$18)*(1-L338)))</f>
        <v>39801.5246902858</v>
      </c>
      <c r="N338" s="16">
        <f ca="1" t="shared" ref="N338:R338" si="2522">RAND()</f>
        <v>0.134546182587106</v>
      </c>
      <c r="O338" s="17">
        <f ca="1">IF(N338&lt;=('Ejercicio 3 - TIR'!$D$18-'Ejercicio 3 - TIR'!$C$18)/('Ejercicio 3 - TIR'!$E$18-'Ejercicio 3 - TIR'!$C$18),'Ejercicio 3 - TIR'!$C$18+SQRT(('Ejercicio 3 - TIR'!$E$18-'Ejercicio 3 - TIR'!$C$18)*('Ejercicio 3 - TIR'!$D$18-'Ejercicio 3 - TIR'!$C$18)*N338),'Ejercicio 3 - TIR'!$E$18-SQRT(('Ejercicio 3 - TIR'!$E$18-'Ejercicio 3 - TIR'!$C$18)*('Ejercicio 3 - TIR'!$E$18-'Ejercicio 3 - TIR'!$D$18)*(1-N338)))</f>
        <v>34492.4300092562</v>
      </c>
      <c r="P338" s="16">
        <f ca="1" t="shared" si="2522"/>
        <v>0.491031835730432</v>
      </c>
      <c r="Q338" s="18">
        <f ca="1">IF(P338&lt;=('Ejercicio 3 - TIR'!$D$22-'Ejercicio 3 - TIR'!$C$22)/('Ejercicio 3 - TIR'!$E$22-'Ejercicio 3 - TIR'!$C$22),'Ejercicio 3 - TIR'!$C$22+SQRT(('Ejercicio 3 - TIR'!$E$22-'Ejercicio 3 - TIR'!$C$22)*('Ejercicio 3 - TIR'!$D$22-'Ejercicio 3 - TIR'!$C$22)*P338),'Ejercicio 3 - TIR'!$E$22-SQRT(('Ejercicio 3 - TIR'!$E$22-'Ejercicio 3 - TIR'!$C$22)*('Ejercicio 3 - TIR'!$E$22-'Ejercicio 3 - TIR'!$D$22)*(1-P338)))</f>
        <v>0.149729737710158</v>
      </c>
      <c r="R338" s="16">
        <f ca="1" t="shared" si="2522"/>
        <v>0.702039580254568</v>
      </c>
      <c r="S338" s="18">
        <f ca="1">IF(R338&lt;=('Ejercicio 3 - TIR'!$D$23-'Ejercicio 3 - TIR'!$C$23)/('Ejercicio 3 - TIR'!$E$23-'Ejercicio 3 - TIR'!$C$23),'Ejercicio 3 - TIR'!$C$23+SQRT(('Ejercicio 3 - TIR'!$E$23-'Ejercicio 3 - TIR'!$C$23)*('Ejercicio 3 - TIR'!$D$23-'Ejercicio 3 - TIR'!$C$23)*R338),'Ejercicio 3 - TIR'!$E$23-SQRT(('Ejercicio 3 - TIR'!$E$23-'Ejercicio 3 - TIR'!$C$23)*('Ejercicio 3 - TIR'!$E$23-'Ejercicio 3 - TIR'!$D$23)*(1-R338)))</f>
        <v>0.156841227244481</v>
      </c>
      <c r="T338" s="16">
        <f ca="1" t="shared" ref="T338:X338" si="2523">RAND()</f>
        <v>0.25725095936017</v>
      </c>
      <c r="U338" s="18">
        <f ca="1">IF(T338&lt;=('Ejercicio 3 - TIR'!$D$24-'Ejercicio 3 - TIR'!$C$24)/('Ejercicio 3 - TIR'!$E$24-'Ejercicio 3 - TIR'!$C$24),'Ejercicio 3 - TIR'!$C$24+SQRT(('Ejercicio 3 - TIR'!$E$24-'Ejercicio 3 - TIR'!$C$24)*('Ejercicio 3 - TIR'!$D$24-'Ejercicio 3 - TIR'!$C$24)*T338),'Ejercicio 3 - TIR'!$E$24-SQRT(('Ejercicio 3 - TIR'!$E$24-'Ejercicio 3 - TIR'!$C$24)*('Ejercicio 3 - TIR'!$E$24-'Ejercicio 3 - TIR'!$D$24)*(1-T338)))</f>
        <v>0.173242784141672</v>
      </c>
      <c r="V338" s="16">
        <f ca="1" t="shared" si="2523"/>
        <v>0.608205716978876</v>
      </c>
      <c r="W338" s="18">
        <f ca="1">IF(V338&lt;=('Ejercicio 3 - TIR'!$D$25-'Ejercicio 3 - TIR'!$C$25)/('Ejercicio 3 - TIR'!$E$25-'Ejercicio 3 - TIR'!$C$25),'Ejercicio 3 - TIR'!$C$25+SQRT(('Ejercicio 3 - TIR'!$E$25-'Ejercicio 3 - TIR'!$C$25)*('Ejercicio 3 - TIR'!$D$25-'Ejercicio 3 - TIR'!$C$25)*V338),'Ejercicio 3 - TIR'!$E$25-SQRT(('Ejercicio 3 - TIR'!$E$25-'Ejercicio 3 - TIR'!$C$25)*('Ejercicio 3 - TIR'!$E$25-'Ejercicio 3 - TIR'!$D$25)*(1-V338)))</f>
        <v>0.212969202134251</v>
      </c>
      <c r="X338" s="16">
        <f ca="1" t="shared" si="2523"/>
        <v>0.641315673589172</v>
      </c>
      <c r="Y338" s="18">
        <f ca="1">IF(X338&lt;=('Ejercicio 3 - TIR'!$D$26-'Ejercicio 3 - TIR'!$C$26)/('Ejercicio 3 - TIR'!$E$26-'Ejercicio 3 - TIR'!$C$26),'Ejercicio 3 - TIR'!$C$26+SQRT(('Ejercicio 3 - TIR'!$E$26-'Ejercicio 3 - TIR'!$C$26)*('Ejercicio 3 - TIR'!$D$26-'Ejercicio 3 - TIR'!$C$26)*X338),'Ejercicio 3 - TIR'!$E$26-SQRT(('Ejercicio 3 - TIR'!$E$26-'Ejercicio 3 - TIR'!$C$26)*('Ejercicio 3 - TIR'!$E$26-'Ejercicio 3 - TIR'!$D$26)*(1-X338)))</f>
        <v>0.235989826600904</v>
      </c>
      <c r="Z338" s="16">
        <f ca="1" t="shared" si="2384"/>
        <v>1.14972973771016</v>
      </c>
      <c r="AA338" s="16">
        <f ca="1" t="shared" si="2385"/>
        <v>1.33005476077209</v>
      </c>
      <c r="AB338" s="16">
        <f ca="1" t="shared" si="2386"/>
        <v>1.56047715058914</v>
      </c>
      <c r="AC338" s="16">
        <f ca="1" t="shared" si="2387"/>
        <v>1.89281072429884</v>
      </c>
      <c r="AD338" s="16">
        <f ca="1" t="shared" si="2388"/>
        <v>2.33949479891445</v>
      </c>
      <c r="AE338" s="15">
        <f ca="1" t="shared" si="2389"/>
        <v>5072.94348916803</v>
      </c>
      <c r="AF338" s="15">
        <f ca="1" t="shared" si="2390"/>
        <v>5868.59017175105</v>
      </c>
      <c r="AG338" s="15">
        <f ca="1" t="shared" si="2391"/>
        <v>6885.28107209165</v>
      </c>
      <c r="AH338" s="15">
        <f ca="1" t="shared" si="2392"/>
        <v>8351.63388848507</v>
      </c>
      <c r="AI338" s="15">
        <f ca="1" t="shared" si="2393"/>
        <v>10322.5345216629</v>
      </c>
      <c r="AJ338" s="17">
        <f ca="1" t="shared" si="2394"/>
        <v>40171.4155709068</v>
      </c>
      <c r="AK338" s="17">
        <f ca="1" t="shared" si="2395"/>
        <v>56741.390152838</v>
      </c>
      <c r="AL338" s="17">
        <f ca="1" t="shared" si="2396"/>
        <v>60433.5263809489</v>
      </c>
      <c r="AM338" s="17">
        <f ca="1" t="shared" si="2397"/>
        <v>75336.7527772178</v>
      </c>
      <c r="AN338" s="17">
        <f ca="1" t="shared" si="2398"/>
        <v>80694.8606085756</v>
      </c>
      <c r="AO338" s="17">
        <f ca="1">C338/'Ejercicio 3 - TIR'!$D$7</f>
        <v>13731.33863008</v>
      </c>
      <c r="AP338" s="17">
        <f ca="1" t="shared" si="2399"/>
        <v>26440.0769408268</v>
      </c>
      <c r="AQ338" s="17">
        <f ca="1" t="shared" si="2400"/>
        <v>43010.051522758</v>
      </c>
      <c r="AR338" s="17">
        <f ca="1" t="shared" si="2401"/>
        <v>46702.1877508689</v>
      </c>
      <c r="AS338" s="17">
        <f ca="1" t="shared" si="2402"/>
        <v>61605.4141471378</v>
      </c>
      <c r="AT338" s="17">
        <f ca="1" t="shared" si="2403"/>
        <v>66963.5219784957</v>
      </c>
      <c r="AU338" s="17">
        <f ca="1">AP338*'Ejercicio 3 - TIR'!$D$5</f>
        <v>13220.0384704134</v>
      </c>
      <c r="AV338" s="17">
        <f ca="1">AQ338*'Ejercicio 3 - TIR'!$D$5</f>
        <v>21505.025761379</v>
      </c>
      <c r="AW338" s="17">
        <f ca="1">AR338*'Ejercicio 3 - TIR'!$D$5</f>
        <v>23351.0938754345</v>
      </c>
      <c r="AX338" s="17">
        <f ca="1">AS338*'Ejercicio 3 - TIR'!$D$5</f>
        <v>30802.7070735689</v>
      </c>
      <c r="AY338" s="17">
        <f ca="1">AT338*'Ejercicio 3 - TIR'!$D$5</f>
        <v>33481.7609892478</v>
      </c>
      <c r="AZ338" s="17">
        <f ca="1" t="shared" ref="AZ338:BD338" si="2524">AJ338-AU338-AE338</f>
        <v>21878.4336113254</v>
      </c>
      <c r="BA338" s="17">
        <f ca="1" t="shared" si="2524"/>
        <v>29367.7742197079</v>
      </c>
      <c r="BB338" s="17">
        <f ca="1" t="shared" si="2524"/>
        <v>30197.1514334228</v>
      </c>
      <c r="BC338" s="17">
        <f ca="1" t="shared" si="2524"/>
        <v>36182.4118151638</v>
      </c>
      <c r="BD338" s="17">
        <f ca="1" t="shared" si="2524"/>
        <v>36890.5650976649</v>
      </c>
      <c r="BE338" s="17">
        <f ca="1" t="shared" ref="BE338:BI338" si="2525">AZ338/Z338</f>
        <v>19029.1969440568</v>
      </c>
      <c r="BF338" s="17">
        <f ca="1" t="shared" si="2525"/>
        <v>22080.124131626</v>
      </c>
      <c r="BG338" s="17">
        <f ca="1" t="shared" si="2525"/>
        <v>19351.2294762036</v>
      </c>
      <c r="BH338" s="17">
        <f ca="1" t="shared" si="2525"/>
        <v>19115.7052053195</v>
      </c>
      <c r="BI338" s="17">
        <f ca="1" t="shared" si="2525"/>
        <v>15768.6031679927</v>
      </c>
      <c r="BJ338" s="17">
        <f ca="1" t="shared" si="2406"/>
        <v>79263.6458835551</v>
      </c>
      <c r="BK338" s="17">
        <f ca="1" t="shared" si="2407"/>
        <v>32124.3953072051</v>
      </c>
      <c r="BL338" s="17">
        <f ca="1" t="shared" si="2408"/>
        <v>111388.04119076</v>
      </c>
      <c r="BM338" s="17">
        <f ca="1">BK338*'Ejercicio 3 - TIR'!$D$5</f>
        <v>16062.1976536026</v>
      </c>
      <c r="BN338" s="17">
        <f ca="1" t="shared" si="2409"/>
        <v>95325.8435371577</v>
      </c>
      <c r="BO338" s="17">
        <f ca="1" t="shared" si="2410"/>
        <v>40746.3370217322</v>
      </c>
      <c r="BP338" s="17">
        <f ca="1" t="shared" si="2411"/>
        <v>-102537.360857092</v>
      </c>
      <c r="BQ338" s="17">
        <f ca="1" t="shared" ref="BQ338:BT338" si="2526">BE338</f>
        <v>19029.1969440568</v>
      </c>
      <c r="BR338" s="17">
        <f ca="1" t="shared" si="2526"/>
        <v>22080.124131626</v>
      </c>
      <c r="BS338" s="17">
        <f ca="1" t="shared" si="2526"/>
        <v>19351.2294762036</v>
      </c>
      <c r="BT338" s="17">
        <f ca="1" t="shared" si="2526"/>
        <v>19115.7052053195</v>
      </c>
      <c r="BU338" s="17">
        <f ca="1" t="shared" si="2413"/>
        <v>56514.9401897249</v>
      </c>
      <c r="BV338" s="19">
        <f ca="1" t="shared" si="2414"/>
        <v>8.59043345397885</v>
      </c>
    </row>
    <row r="339" ht="15" customHeight="1" spans="1:74">
      <c r="A339" s="15">
        <v>338</v>
      </c>
      <c r="B339" s="16">
        <f ca="1" t="shared" ref="B339:F339" si="2527">RAND()</f>
        <v>0.980046743823411</v>
      </c>
      <c r="C339" s="17">
        <f ca="1">IF(B339&lt;=('Ejercicio 3 - TIR'!$D$13-'Ejercicio 3 - TIR'!$C$13)/('Ejercicio 3 - TIR'!$E$13-'Ejercicio 3 - TIR'!$C$13),'Ejercicio 3 - TIR'!$C$13+SQRT(('Ejercicio 3 - TIR'!$E$13-'Ejercicio 3 - TIR'!$C$13)*('Ejercicio 3 - TIR'!$D$13-'Ejercicio 3 - TIR'!$C$13)*B339),'Ejercicio 3 - TIR'!$E$13-SQRT(('Ejercicio 3 - TIR'!$E$13-'Ejercicio 3 - TIR'!$C$13)*('Ejercicio 3 - TIR'!$E$13-'Ejercicio 3 - TIR'!$D$13)*(1-B339)))</f>
        <v>95106.7487892091</v>
      </c>
      <c r="D339" s="16">
        <f ca="1" t="shared" si="2527"/>
        <v>0.469584799632865</v>
      </c>
      <c r="E339" s="17">
        <f ca="1">IF(D339&lt;=('Ejercicio 3 - TIR'!$D$14-'Ejercicio 3 - TIR'!$C$14)/('Ejercicio 3 - TIR'!$E$14-'Ejercicio 3 - TIR'!$C$14),'Ejercicio 3 - TIR'!$C$14+SQRT(('Ejercicio 3 - TIR'!$E$14-'Ejercicio 3 - TIR'!$C$14)*('Ejercicio 3 - TIR'!$D$14-'Ejercicio 3 - TIR'!$C$14)*D339),'Ejercicio 3 - TIR'!$E$14-SQRT(('Ejercicio 3 - TIR'!$E$14-'Ejercicio 3 - TIR'!$C$14)*('Ejercicio 3 - TIR'!$E$14-'Ejercicio 3 - TIR'!$D$14)*(1-D339)))</f>
        <v>31080.2309416067</v>
      </c>
      <c r="F339" s="16">
        <f ca="1" t="shared" si="2527"/>
        <v>0.134221231046773</v>
      </c>
      <c r="G339" s="17">
        <f ca="1">IF(F339&lt;=('Ejercicio 3 - TIR'!$D$18-'Ejercicio 3 - TIR'!$C$18)/('Ejercicio 3 - TIR'!$E$18-'Ejercicio 3 - TIR'!$C$18),'Ejercicio 3 - TIR'!$C$18+SQRT(('Ejercicio 3 - TIR'!$E$18-'Ejercicio 3 - TIR'!$C$18)*('Ejercicio 3 - TIR'!$D$18-'Ejercicio 3 - TIR'!$C$18)*F339),'Ejercicio 3 - TIR'!$E$18-SQRT(('Ejercicio 3 - TIR'!$E$18-'Ejercicio 3 - TIR'!$C$18)*('Ejercicio 3 - TIR'!$E$18-'Ejercicio 3 - TIR'!$D$18)*(1-F339)))</f>
        <v>34487.0017447084</v>
      </c>
      <c r="H339" s="16">
        <f ca="1" t="shared" ref="H339:L339" si="2528">RAND()</f>
        <v>0.76611298060144</v>
      </c>
      <c r="I339" s="17">
        <f ca="1">IF(H339&lt;=('Ejercicio 3 - TIR'!$D$18-'Ejercicio 3 - TIR'!$C$18)/('Ejercicio 3 - TIR'!$E$18-'Ejercicio 3 - TIR'!$C$18),'Ejercicio 3 - TIR'!$C$18+SQRT(('Ejercicio 3 - TIR'!$E$18-'Ejercicio 3 - TIR'!$C$18)*('Ejercicio 3 - TIR'!$D$18-'Ejercicio 3 - TIR'!$C$18)*H339),'Ejercicio 3 - TIR'!$E$18-SQRT(('Ejercicio 3 - TIR'!$E$18-'Ejercicio 3 - TIR'!$C$18)*('Ejercicio 3 - TIR'!$E$18-'Ejercicio 3 - TIR'!$D$18)*(1-H339)))</f>
        <v>40811.7394475878</v>
      </c>
      <c r="J339" s="16">
        <f ca="1" t="shared" si="2528"/>
        <v>0.590854979829034</v>
      </c>
      <c r="K339" s="17">
        <f ca="1">IF(J339&lt;=('Ejercicio 3 - TIR'!$D$18-'Ejercicio 3 - TIR'!$C$18)/('Ejercicio 3 - TIR'!$E$18-'Ejercicio 3 - TIR'!$C$18),'Ejercicio 3 - TIR'!$C$18+SQRT(('Ejercicio 3 - TIR'!$E$18-'Ejercicio 3 - TIR'!$C$18)*('Ejercicio 3 - TIR'!$D$18-'Ejercicio 3 - TIR'!$C$18)*J339),'Ejercicio 3 - TIR'!$E$18-SQRT(('Ejercicio 3 - TIR'!$E$18-'Ejercicio 3 - TIR'!$C$18)*('Ejercicio 3 - TIR'!$E$18-'Ejercicio 3 - TIR'!$D$18)*(1-J339)))</f>
        <v>39414.2576432959</v>
      </c>
      <c r="L339" s="16">
        <f ca="1" t="shared" si="2528"/>
        <v>0.153755171781274</v>
      </c>
      <c r="M339" s="17">
        <f ca="1">IF(L339&lt;=('Ejercicio 3 - TIR'!$D$18-'Ejercicio 3 - TIR'!$C$18)/('Ejercicio 3 - TIR'!$E$18-'Ejercicio 3 - TIR'!$C$18),'Ejercicio 3 - TIR'!$C$18+SQRT(('Ejercicio 3 - TIR'!$E$18-'Ejercicio 3 - TIR'!$C$18)*('Ejercicio 3 - TIR'!$D$18-'Ejercicio 3 - TIR'!$C$18)*L339),'Ejercicio 3 - TIR'!$E$18-SQRT(('Ejercicio 3 - TIR'!$E$18-'Ejercicio 3 - TIR'!$C$18)*('Ejercicio 3 - TIR'!$E$18-'Ejercicio 3 - TIR'!$D$18)*(1-L339)))</f>
        <v>34802.4239470492</v>
      </c>
      <c r="N339" s="16">
        <f ca="1" t="shared" ref="N339:R339" si="2529">RAND()</f>
        <v>0.782222924779654</v>
      </c>
      <c r="O339" s="17">
        <f ca="1">IF(N339&lt;=('Ejercicio 3 - TIR'!$D$18-'Ejercicio 3 - TIR'!$C$18)/('Ejercicio 3 - TIR'!$E$18-'Ejercicio 3 - TIR'!$C$18),'Ejercicio 3 - TIR'!$C$18+SQRT(('Ejercicio 3 - TIR'!$E$18-'Ejercicio 3 - TIR'!$C$18)*('Ejercicio 3 - TIR'!$D$18-'Ejercicio 3 - TIR'!$C$18)*N339),'Ejercicio 3 - TIR'!$E$18-SQRT(('Ejercicio 3 - TIR'!$E$18-'Ejercicio 3 - TIR'!$C$18)*('Ejercicio 3 - TIR'!$E$18-'Ejercicio 3 - TIR'!$D$18)*(1-N339)))</f>
        <v>40958.5546345984</v>
      </c>
      <c r="P339" s="16">
        <f ca="1" t="shared" si="2529"/>
        <v>0.603520637802515</v>
      </c>
      <c r="Q339" s="18">
        <f ca="1">IF(P339&lt;=('Ejercicio 3 - TIR'!$D$22-'Ejercicio 3 - TIR'!$C$22)/('Ejercicio 3 - TIR'!$E$22-'Ejercicio 3 - TIR'!$C$22),'Ejercicio 3 - TIR'!$C$22+SQRT(('Ejercicio 3 - TIR'!$E$22-'Ejercicio 3 - TIR'!$C$22)*('Ejercicio 3 - TIR'!$D$22-'Ejercicio 3 - TIR'!$C$22)*P339),'Ejercicio 3 - TIR'!$E$22-SQRT(('Ejercicio 3 - TIR'!$E$22-'Ejercicio 3 - TIR'!$C$22)*('Ejercicio 3 - TIR'!$E$22-'Ejercicio 3 - TIR'!$D$22)*(1-P339)))</f>
        <v>0.153285531037367</v>
      </c>
      <c r="R339" s="16">
        <f ca="1" t="shared" si="2529"/>
        <v>0.825219826308109</v>
      </c>
      <c r="S339" s="18">
        <f ca="1">IF(R339&lt;=('Ejercicio 3 - TIR'!$D$23-'Ejercicio 3 - TIR'!$C$23)/('Ejercicio 3 - TIR'!$E$23-'Ejercicio 3 - TIR'!$C$23),'Ejercicio 3 - TIR'!$C$23+SQRT(('Ejercicio 3 - TIR'!$E$23-'Ejercicio 3 - TIR'!$C$23)*('Ejercicio 3 - TIR'!$D$23-'Ejercicio 3 - TIR'!$C$23)*R339),'Ejercicio 3 - TIR'!$E$23-SQRT(('Ejercicio 3 - TIR'!$E$23-'Ejercicio 3 - TIR'!$C$23)*('Ejercicio 3 - TIR'!$E$23-'Ejercicio 3 - TIR'!$D$23)*(1-R339)))</f>
        <v>0.162262911381926</v>
      </c>
      <c r="T339" s="16">
        <f ca="1" t="shared" ref="T339:X339" si="2530">RAND()</f>
        <v>0.660505281936739</v>
      </c>
      <c r="U339" s="18">
        <f ca="1">IF(T339&lt;=('Ejercicio 3 - TIR'!$D$24-'Ejercicio 3 - TIR'!$C$24)/('Ejercicio 3 - TIR'!$E$24-'Ejercicio 3 - TIR'!$C$24),'Ejercicio 3 - TIR'!$C$24+SQRT(('Ejercicio 3 - TIR'!$E$24-'Ejercicio 3 - TIR'!$C$24)*('Ejercicio 3 - TIR'!$D$24-'Ejercicio 3 - TIR'!$C$24)*T339),'Ejercicio 3 - TIR'!$E$24-SQRT(('Ejercicio 3 - TIR'!$E$24-'Ejercicio 3 - TIR'!$C$24)*('Ejercicio 3 - TIR'!$E$24-'Ejercicio 3 - TIR'!$D$24)*(1-T339)))</f>
        <v>0.189168438077562</v>
      </c>
      <c r="V339" s="16">
        <f ca="1" t="shared" si="2530"/>
        <v>0.00182041574959912</v>
      </c>
      <c r="W339" s="18">
        <f ca="1">IF(V339&lt;=('Ejercicio 3 - TIR'!$D$25-'Ejercicio 3 - TIR'!$C$25)/('Ejercicio 3 - TIR'!$E$25-'Ejercicio 3 - TIR'!$C$25),'Ejercicio 3 - TIR'!$C$25+SQRT(('Ejercicio 3 - TIR'!$E$25-'Ejercicio 3 - TIR'!$C$25)*('Ejercicio 3 - TIR'!$D$25-'Ejercicio 3 - TIR'!$C$25)*V339),'Ejercicio 3 - TIR'!$E$25-SQRT(('Ejercicio 3 - TIR'!$E$25-'Ejercicio 3 - TIR'!$C$25)*('Ejercicio 3 - TIR'!$E$25-'Ejercicio 3 - TIR'!$D$25)*(1-V339)))</f>
        <v>0.181596427902988</v>
      </c>
      <c r="X339" s="16">
        <f ca="1" t="shared" si="2530"/>
        <v>0.468313688268665</v>
      </c>
      <c r="Y339" s="18">
        <f ca="1">IF(X339&lt;=('Ejercicio 3 - TIR'!$D$26-'Ejercicio 3 - TIR'!$C$26)/('Ejercicio 3 - TIR'!$E$26-'Ejercicio 3 - TIR'!$C$26),'Ejercicio 3 - TIR'!$C$26+SQRT(('Ejercicio 3 - TIR'!$E$26-'Ejercicio 3 - TIR'!$C$26)*('Ejercicio 3 - TIR'!$D$26-'Ejercicio 3 - TIR'!$C$26)*X339),'Ejercicio 3 - TIR'!$E$26-SQRT(('Ejercicio 3 - TIR'!$E$26-'Ejercicio 3 - TIR'!$C$26)*('Ejercicio 3 - TIR'!$E$26-'Ejercicio 3 - TIR'!$D$26)*(1-X339)))</f>
        <v>0.226417296789456</v>
      </c>
      <c r="Z339" s="16">
        <f ca="1" t="shared" si="2384"/>
        <v>1.15328553103737</v>
      </c>
      <c r="AA339" s="16">
        <f ca="1" t="shared" si="2385"/>
        <v>1.34042099895814</v>
      </c>
      <c r="AB339" s="16">
        <f ca="1" t="shared" si="2386"/>
        <v>1.59398634569742</v>
      </c>
      <c r="AC339" s="16">
        <f ca="1" t="shared" si="2387"/>
        <v>1.88344857220221</v>
      </c>
      <c r="AD339" s="16">
        <f ca="1" t="shared" si="2388"/>
        <v>2.30989390656219</v>
      </c>
      <c r="AE339" s="15">
        <f ca="1" t="shared" si="2389"/>
        <v>4764.1497046482</v>
      </c>
      <c r="AF339" s="15">
        <f ca="1" t="shared" si="2390"/>
        <v>5537.19450598376</v>
      </c>
      <c r="AG339" s="15">
        <f ca="1" t="shared" si="2391"/>
        <v>6584.65694201236</v>
      </c>
      <c r="AH339" s="15">
        <f ca="1" t="shared" si="2392"/>
        <v>7780.40712164842</v>
      </c>
      <c r="AI339" s="15">
        <f ca="1" t="shared" si="2393"/>
        <v>9542.02587005349</v>
      </c>
      <c r="AJ339" s="17">
        <f ca="1" t="shared" si="2394"/>
        <v>39773.3601210326</v>
      </c>
      <c r="AK339" s="17">
        <f ca="1" t="shared" si="2395"/>
        <v>54704.9125595551</v>
      </c>
      <c r="AL339" s="17">
        <f ca="1" t="shared" si="2396"/>
        <v>62825.7885092138</v>
      </c>
      <c r="AM339" s="17">
        <f ca="1" t="shared" si="2397"/>
        <v>65548.5756922456</v>
      </c>
      <c r="AN339" s="17">
        <f ca="1" t="shared" si="2398"/>
        <v>94609.9157720535</v>
      </c>
      <c r="AO339" s="17">
        <f ca="1">C339/'Ejercicio 3 - TIR'!$D$7</f>
        <v>19021.3497578418</v>
      </c>
      <c r="AP339" s="17">
        <f ca="1" t="shared" si="2399"/>
        <v>20752.0103631908</v>
      </c>
      <c r="AQ339" s="17">
        <f ca="1" t="shared" si="2400"/>
        <v>35683.5628017132</v>
      </c>
      <c r="AR339" s="17">
        <f ca="1" t="shared" si="2401"/>
        <v>43804.4387513719</v>
      </c>
      <c r="AS339" s="17">
        <f ca="1" t="shared" si="2402"/>
        <v>46527.2259344038</v>
      </c>
      <c r="AT339" s="17">
        <f ca="1" t="shared" si="2403"/>
        <v>75588.5660142117</v>
      </c>
      <c r="AU339" s="17">
        <f ca="1">AP339*'Ejercicio 3 - TIR'!$D$5</f>
        <v>10376.0051815954</v>
      </c>
      <c r="AV339" s="17">
        <f ca="1">AQ339*'Ejercicio 3 - TIR'!$D$5</f>
        <v>17841.7814008566</v>
      </c>
      <c r="AW339" s="17">
        <f ca="1">AR339*'Ejercicio 3 - TIR'!$D$5</f>
        <v>21902.219375686</v>
      </c>
      <c r="AX339" s="17">
        <f ca="1">AS339*'Ejercicio 3 - TIR'!$D$5</f>
        <v>23263.6129672019</v>
      </c>
      <c r="AY339" s="17">
        <f ca="1">AT339*'Ejercicio 3 - TIR'!$D$5</f>
        <v>37794.2830071058</v>
      </c>
      <c r="AZ339" s="17">
        <f ca="1" t="shared" ref="AZ339:BD339" si="2531">AJ339-AU339-AE339</f>
        <v>24633.205234789</v>
      </c>
      <c r="BA339" s="17">
        <f ca="1" t="shared" si="2531"/>
        <v>31325.9366527147</v>
      </c>
      <c r="BB339" s="17">
        <f ca="1" t="shared" si="2531"/>
        <v>34338.9121915154</v>
      </c>
      <c r="BC339" s="17">
        <f ca="1" t="shared" si="2531"/>
        <v>34504.5556033953</v>
      </c>
      <c r="BD339" s="17">
        <f ca="1" t="shared" si="2531"/>
        <v>47273.6068948942</v>
      </c>
      <c r="BE339" s="17">
        <f ca="1" t="shared" ref="BE339:BI339" si="2532">AZ339/Z339</f>
        <v>21359.1557093686</v>
      </c>
      <c r="BF339" s="17">
        <f ca="1" t="shared" si="2532"/>
        <v>23370.2222488779</v>
      </c>
      <c r="BG339" s="17">
        <f ca="1" t="shared" si="2532"/>
        <v>21542.7894248938</v>
      </c>
      <c r="BH339" s="17">
        <f ca="1" t="shared" si="2532"/>
        <v>18319.8820040258</v>
      </c>
      <c r="BI339" s="17">
        <f ca="1" t="shared" si="2532"/>
        <v>20465.7048363106</v>
      </c>
      <c r="BJ339" s="17">
        <f ca="1" t="shared" si="2406"/>
        <v>71792.036066563</v>
      </c>
      <c r="BK339" s="17">
        <f ca="1" t="shared" si="2407"/>
        <v>43937.299900227</v>
      </c>
      <c r="BL339" s="17">
        <f ca="1" t="shared" si="2408"/>
        <v>115729.33596679</v>
      </c>
      <c r="BM339" s="17">
        <f ca="1">BK339*'Ejercicio 3 - TIR'!$D$5</f>
        <v>21968.6499501135</v>
      </c>
      <c r="BN339" s="17">
        <f ca="1" t="shared" si="2409"/>
        <v>93760.6860166766</v>
      </c>
      <c r="BO339" s="17">
        <f ca="1" t="shared" si="2410"/>
        <v>40590.9058205276</v>
      </c>
      <c r="BP339" s="17">
        <f ca="1" t="shared" si="2411"/>
        <v>-126186.979730816</v>
      </c>
      <c r="BQ339" s="17">
        <f ca="1" t="shared" ref="BQ339:BT339" si="2533">BE339</f>
        <v>21359.1557093686</v>
      </c>
      <c r="BR339" s="17">
        <f ca="1" t="shared" si="2533"/>
        <v>23370.2222488779</v>
      </c>
      <c r="BS339" s="17">
        <f ca="1" t="shared" si="2533"/>
        <v>21542.7894248938</v>
      </c>
      <c r="BT339" s="17">
        <f ca="1" t="shared" si="2533"/>
        <v>18319.8820040258</v>
      </c>
      <c r="BU339" s="17">
        <f ca="1" t="shared" si="2413"/>
        <v>61056.6106568382</v>
      </c>
      <c r="BV339" s="19">
        <f ca="1" t="shared" si="2414"/>
        <v>4.22930087069131</v>
      </c>
    </row>
    <row r="340" ht="15" customHeight="1" spans="1:74">
      <c r="A340" s="15">
        <v>339</v>
      </c>
      <c r="B340" s="16">
        <f ca="1" t="shared" ref="B340:F340" si="2534">RAND()</f>
        <v>0.182575389153396</v>
      </c>
      <c r="C340" s="17">
        <f ca="1">IF(B340&lt;=('Ejercicio 3 - TIR'!$D$13-'Ejercicio 3 - TIR'!$C$13)/('Ejercicio 3 - TIR'!$E$13-'Ejercicio 3 - TIR'!$C$13),'Ejercicio 3 - TIR'!$C$13+SQRT(('Ejercicio 3 - TIR'!$E$13-'Ejercicio 3 - TIR'!$C$13)*('Ejercicio 3 - TIR'!$D$13-'Ejercicio 3 - TIR'!$C$13)*B340),'Ejercicio 3 - TIR'!$E$13-SQRT(('Ejercicio 3 - TIR'!$E$13-'Ejercicio 3 - TIR'!$C$13)*('Ejercicio 3 - TIR'!$E$13-'Ejercicio 3 - TIR'!$D$13)*(1-B340)))</f>
        <v>68545.7682897068</v>
      </c>
      <c r="D340" s="16">
        <f ca="1" t="shared" si="2534"/>
        <v>0.650386330599138</v>
      </c>
      <c r="E340" s="17">
        <f ca="1">IF(D340&lt;=('Ejercicio 3 - TIR'!$D$14-'Ejercicio 3 - TIR'!$C$14)/('Ejercicio 3 - TIR'!$E$14-'Ejercicio 3 - TIR'!$C$14),'Ejercicio 3 - TIR'!$C$14+SQRT(('Ejercicio 3 - TIR'!$E$14-'Ejercicio 3 - TIR'!$C$14)*('Ejercicio 3 - TIR'!$D$14-'Ejercicio 3 - TIR'!$C$14)*D340),'Ejercicio 3 - TIR'!$E$14-SQRT(('Ejercicio 3 - TIR'!$E$14-'Ejercicio 3 - TIR'!$C$14)*('Ejercicio 3 - TIR'!$E$14-'Ejercicio 3 - TIR'!$D$14)*(1-D340)))</f>
        <v>32758.3116326281</v>
      </c>
      <c r="F340" s="16">
        <f ca="1" t="shared" si="2534"/>
        <v>0.00109408079605089</v>
      </c>
      <c r="G340" s="17">
        <f ca="1">IF(F340&lt;=('Ejercicio 3 - TIR'!$D$18-'Ejercicio 3 - TIR'!$C$18)/('Ejercicio 3 - TIR'!$E$18-'Ejercicio 3 - TIR'!$C$18),'Ejercicio 3 - TIR'!$C$18+SQRT(('Ejercicio 3 - TIR'!$E$18-'Ejercicio 3 - TIR'!$C$18)*('Ejercicio 3 - TIR'!$D$18-'Ejercicio 3 - TIR'!$C$18)*F340),'Ejercicio 3 - TIR'!$E$18-SQRT(('Ejercicio 3 - TIR'!$E$18-'Ejercicio 3 - TIR'!$C$18)*('Ejercicio 3 - TIR'!$E$18-'Ejercicio 3 - TIR'!$D$18)*(1-F340)))</f>
        <v>30405.1075405465</v>
      </c>
      <c r="H340" s="16">
        <f ca="1" t="shared" ref="H340:L340" si="2535">RAND()</f>
        <v>0.534977323563414</v>
      </c>
      <c r="I340" s="17">
        <f ca="1">IF(H340&lt;=('Ejercicio 3 - TIR'!$D$18-'Ejercicio 3 - TIR'!$C$18)/('Ejercicio 3 - TIR'!$E$18-'Ejercicio 3 - TIR'!$C$18),'Ejercicio 3 - TIR'!$C$18+SQRT(('Ejercicio 3 - TIR'!$E$18-'Ejercicio 3 - TIR'!$C$18)*('Ejercicio 3 - TIR'!$D$18-'Ejercicio 3 - TIR'!$C$18)*H340),'Ejercicio 3 - TIR'!$E$18-SQRT(('Ejercicio 3 - TIR'!$E$18-'Ejercicio 3 - TIR'!$C$18)*('Ejercicio 3 - TIR'!$E$18-'Ejercicio 3 - TIR'!$D$18)*(1-H340)))</f>
        <v>38958.0465802826</v>
      </c>
      <c r="J340" s="16">
        <f ca="1" t="shared" si="2535"/>
        <v>0.277336614059192</v>
      </c>
      <c r="K340" s="17">
        <f ca="1">IF(J340&lt;=('Ejercicio 3 - TIR'!$D$18-'Ejercicio 3 - TIR'!$C$18)/('Ejercicio 3 - TIR'!$E$18-'Ejercicio 3 - TIR'!$C$18),'Ejercicio 3 - TIR'!$C$18+SQRT(('Ejercicio 3 - TIR'!$E$18-'Ejercicio 3 - TIR'!$C$18)*('Ejercicio 3 - TIR'!$D$18-'Ejercicio 3 - TIR'!$C$18)*J340),'Ejercicio 3 - TIR'!$E$18-SQRT(('Ejercicio 3 - TIR'!$E$18-'Ejercicio 3 - TIR'!$C$18)*('Ejercicio 3 - TIR'!$E$18-'Ejercicio 3 - TIR'!$D$18)*(1-J340)))</f>
        <v>36449.8443476474</v>
      </c>
      <c r="L340" s="16">
        <f ca="1" t="shared" si="2535"/>
        <v>0.475261991175343</v>
      </c>
      <c r="M340" s="17">
        <f ca="1">IF(L340&lt;=('Ejercicio 3 - TIR'!$D$18-'Ejercicio 3 - TIR'!$C$18)/('Ejercicio 3 - TIR'!$E$18-'Ejercicio 3 - TIR'!$C$18),'Ejercicio 3 - TIR'!$C$18+SQRT(('Ejercicio 3 - TIR'!$E$18-'Ejercicio 3 - TIR'!$C$18)*('Ejercicio 3 - TIR'!$D$18-'Ejercicio 3 - TIR'!$C$18)*L340),'Ejercicio 3 - TIR'!$E$18-SQRT(('Ejercicio 3 - TIR'!$E$18-'Ejercicio 3 - TIR'!$C$18)*('Ejercicio 3 - TIR'!$E$18-'Ejercicio 3 - TIR'!$D$18)*(1-L340)))</f>
        <v>38443.2990398482</v>
      </c>
      <c r="N340" s="16">
        <f ca="1" t="shared" ref="N340:R340" si="2536">RAND()</f>
        <v>0.613581272712458</v>
      </c>
      <c r="O340" s="17">
        <f ca="1">IF(N340&lt;=('Ejercicio 3 - TIR'!$D$18-'Ejercicio 3 - TIR'!$C$18)/('Ejercicio 3 - TIR'!$E$18-'Ejercicio 3 - TIR'!$C$18),'Ejercicio 3 - TIR'!$C$18+SQRT(('Ejercicio 3 - TIR'!$E$18-'Ejercicio 3 - TIR'!$C$18)*('Ejercicio 3 - TIR'!$D$18-'Ejercicio 3 - TIR'!$C$18)*N340),'Ejercicio 3 - TIR'!$E$18-SQRT(('Ejercicio 3 - TIR'!$E$18-'Ejercicio 3 - TIR'!$C$18)*('Ejercicio 3 - TIR'!$E$18-'Ejercicio 3 - TIR'!$D$18)*(1-N340)))</f>
        <v>39593.6015607731</v>
      </c>
      <c r="P340" s="16">
        <f ca="1" t="shared" si="2536"/>
        <v>0.575091932762925</v>
      </c>
      <c r="Q340" s="18">
        <f ca="1">IF(P340&lt;=('Ejercicio 3 - TIR'!$D$22-'Ejercicio 3 - TIR'!$C$22)/('Ejercicio 3 - TIR'!$E$22-'Ejercicio 3 - TIR'!$C$22),'Ejercicio 3 - TIR'!$C$22+SQRT(('Ejercicio 3 - TIR'!$E$22-'Ejercicio 3 - TIR'!$C$22)*('Ejercicio 3 - TIR'!$D$22-'Ejercicio 3 - TIR'!$C$22)*P340),'Ejercicio 3 - TIR'!$E$22-SQRT(('Ejercicio 3 - TIR'!$E$22-'Ejercicio 3 - TIR'!$C$22)*('Ejercicio 3 - TIR'!$E$22-'Ejercicio 3 - TIR'!$D$22)*(1-P340)))</f>
        <v>0.152344358242363</v>
      </c>
      <c r="R340" s="16">
        <f ca="1" t="shared" si="2536"/>
        <v>0.374576908629054</v>
      </c>
      <c r="S340" s="18">
        <f ca="1">IF(R340&lt;=('Ejercicio 3 - TIR'!$D$23-'Ejercicio 3 - TIR'!$C$23)/('Ejercicio 3 - TIR'!$E$23-'Ejercicio 3 - TIR'!$C$23),'Ejercicio 3 - TIR'!$C$23+SQRT(('Ejercicio 3 - TIR'!$E$23-'Ejercicio 3 - TIR'!$C$23)*('Ejercicio 3 - TIR'!$D$23-'Ejercicio 3 - TIR'!$C$23)*R340),'Ejercicio 3 - TIR'!$E$23-SQRT(('Ejercicio 3 - TIR'!$E$23-'Ejercicio 3 - TIR'!$C$23)*('Ejercicio 3 - TIR'!$E$23-'Ejercicio 3 - TIR'!$D$23)*(1-R340)))</f>
        <v>0.145966101662211</v>
      </c>
      <c r="T340" s="16">
        <f ca="1" t="shared" ref="T340:X340" si="2537">RAND()</f>
        <v>0.442179036005861</v>
      </c>
      <c r="U340" s="18">
        <f ca="1">IF(T340&lt;=('Ejercicio 3 - TIR'!$D$24-'Ejercicio 3 - TIR'!$C$24)/('Ejercicio 3 - TIR'!$E$24-'Ejercicio 3 - TIR'!$C$24),'Ejercicio 3 - TIR'!$C$24+SQRT(('Ejercicio 3 - TIR'!$E$24-'Ejercicio 3 - TIR'!$C$24)*('Ejercicio 3 - TIR'!$D$24-'Ejercicio 3 - TIR'!$C$24)*T340),'Ejercicio 3 - TIR'!$E$24-SQRT(('Ejercicio 3 - TIR'!$E$24-'Ejercicio 3 - TIR'!$C$24)*('Ejercicio 3 - TIR'!$E$24-'Ejercicio 3 - TIR'!$D$24)*(1-T340)))</f>
        <v>0.180479135900343</v>
      </c>
      <c r="V340" s="16">
        <f ca="1" t="shared" si="2537"/>
        <v>0.617659025013685</v>
      </c>
      <c r="W340" s="18">
        <f ca="1">IF(V340&lt;=('Ejercicio 3 - TIR'!$D$25-'Ejercicio 3 - TIR'!$C$25)/('Ejercicio 3 - TIR'!$E$25-'Ejercicio 3 - TIR'!$C$25),'Ejercicio 3 - TIR'!$C$25+SQRT(('Ejercicio 3 - TIR'!$E$25-'Ejercicio 3 - TIR'!$C$25)*('Ejercicio 3 - TIR'!$D$25-'Ejercicio 3 - TIR'!$C$25)*V340),'Ejercicio 3 - TIR'!$E$25-SQRT(('Ejercicio 3 - TIR'!$E$25-'Ejercicio 3 - TIR'!$C$25)*('Ejercicio 3 - TIR'!$E$25-'Ejercicio 3 - TIR'!$D$25)*(1-V340)))</f>
        <v>0.213418673992704</v>
      </c>
      <c r="X340" s="16">
        <f ca="1" t="shared" si="2537"/>
        <v>0.813757093428876</v>
      </c>
      <c r="Y340" s="18">
        <f ca="1">IF(X340&lt;=('Ejercicio 3 - TIR'!$D$26-'Ejercicio 3 - TIR'!$C$26)/('Ejercicio 3 - TIR'!$E$26-'Ejercicio 3 - TIR'!$C$26),'Ejercicio 3 - TIR'!$C$26+SQRT(('Ejercicio 3 - TIR'!$E$26-'Ejercicio 3 - TIR'!$C$26)*('Ejercicio 3 - TIR'!$D$26-'Ejercicio 3 - TIR'!$C$26)*X340),'Ejercicio 3 - TIR'!$E$26-SQRT(('Ejercicio 3 - TIR'!$E$26-'Ejercicio 3 - TIR'!$C$26)*('Ejercicio 3 - TIR'!$E$26-'Ejercicio 3 - TIR'!$D$26)*(1-X340)))</f>
        <v>0.248287042151763</v>
      </c>
      <c r="Z340" s="16">
        <f ca="1" t="shared" si="2384"/>
        <v>1.15234435824236</v>
      </c>
      <c r="AA340" s="16">
        <f ca="1" t="shared" si="2385"/>
        <v>1.32054757198744</v>
      </c>
      <c r="AB340" s="16">
        <f ca="1" t="shared" si="2386"/>
        <v>1.55887885669503</v>
      </c>
      <c r="AC340" s="16">
        <f ca="1" t="shared" si="2387"/>
        <v>1.89157271520615</v>
      </c>
      <c r="AD340" s="16">
        <f ca="1" t="shared" si="2388"/>
        <v>2.36122570967966</v>
      </c>
      <c r="AE340" s="15">
        <f ca="1" t="shared" si="2389"/>
        <v>4990.54396277608</v>
      </c>
      <c r="AF340" s="15">
        <f ca="1" t="shared" si="2390"/>
        <v>5718.99421019638</v>
      </c>
      <c r="AG340" s="15">
        <f ca="1" t="shared" si="2391"/>
        <v>6751.15334347169</v>
      </c>
      <c r="AH340" s="15">
        <f ca="1" t="shared" si="2392"/>
        <v>8191.97553795683</v>
      </c>
      <c r="AI340" s="15">
        <f ca="1" t="shared" si="2393"/>
        <v>10225.9369136557</v>
      </c>
      <c r="AJ340" s="17">
        <f ca="1" t="shared" si="2394"/>
        <v>35037.1541361011</v>
      </c>
      <c r="AK340" s="17">
        <f ca="1" t="shared" si="2395"/>
        <v>51445.9538209659</v>
      </c>
      <c r="AL340" s="17">
        <f ca="1" t="shared" si="2396"/>
        <v>56820.8916833725</v>
      </c>
      <c r="AM340" s="17">
        <f ca="1" t="shared" si="2397"/>
        <v>72718.2955462876</v>
      </c>
      <c r="AN340" s="17">
        <f ca="1" t="shared" si="2398"/>
        <v>93489.4299441103</v>
      </c>
      <c r="AO340" s="17">
        <f ca="1">C340/'Ejercicio 3 - TIR'!$D$7</f>
        <v>13709.1536579414</v>
      </c>
      <c r="AP340" s="17">
        <f ca="1" t="shared" si="2399"/>
        <v>21328.0004781597</v>
      </c>
      <c r="AQ340" s="17">
        <f ca="1" t="shared" si="2400"/>
        <v>37736.8001630245</v>
      </c>
      <c r="AR340" s="17">
        <f ca="1" t="shared" si="2401"/>
        <v>43111.7380254311</v>
      </c>
      <c r="AS340" s="17">
        <f ca="1" t="shared" si="2402"/>
        <v>59009.1418883462</v>
      </c>
      <c r="AT340" s="17">
        <f ca="1" t="shared" si="2403"/>
        <v>79780.276286169</v>
      </c>
      <c r="AU340" s="17">
        <f ca="1">AP340*'Ejercicio 3 - TIR'!$D$5</f>
        <v>10664.0002390799</v>
      </c>
      <c r="AV340" s="17">
        <f ca="1">AQ340*'Ejercicio 3 - TIR'!$D$5</f>
        <v>18868.4000815123</v>
      </c>
      <c r="AW340" s="17">
        <f ca="1">AR340*'Ejercicio 3 - TIR'!$D$5</f>
        <v>21555.8690127155</v>
      </c>
      <c r="AX340" s="17">
        <f ca="1">AS340*'Ejercicio 3 - TIR'!$D$5</f>
        <v>29504.5709441731</v>
      </c>
      <c r="AY340" s="17">
        <f ca="1">AT340*'Ejercicio 3 - TIR'!$D$5</f>
        <v>39890.1381430845</v>
      </c>
      <c r="AZ340" s="17">
        <f ca="1" t="shared" ref="AZ340:BD340" si="2538">AJ340-AU340-AE340</f>
        <v>19382.6099342452</v>
      </c>
      <c r="BA340" s="17">
        <f ca="1" t="shared" si="2538"/>
        <v>26858.5595292572</v>
      </c>
      <c r="BB340" s="17">
        <f ca="1" t="shared" si="2538"/>
        <v>28513.8693271852</v>
      </c>
      <c r="BC340" s="17">
        <f ca="1" t="shared" si="2538"/>
        <v>35021.7490641576</v>
      </c>
      <c r="BD340" s="17">
        <f ca="1" t="shared" si="2538"/>
        <v>43373.3548873701</v>
      </c>
      <c r="BE340" s="17">
        <f ca="1" t="shared" ref="BE340:BI340" si="2539">AZ340/Z340</f>
        <v>16820.1543189823</v>
      </c>
      <c r="BF340" s="17">
        <f ca="1" t="shared" si="2539"/>
        <v>20338.9564291385</v>
      </c>
      <c r="BG340" s="17">
        <f ca="1" t="shared" si="2539"/>
        <v>18291.2669606907</v>
      </c>
      <c r="BH340" s="17">
        <f ca="1" t="shared" si="2539"/>
        <v>18514.6194923524</v>
      </c>
      <c r="BI340" s="17">
        <f ca="1" t="shared" si="2539"/>
        <v>18368.9999264214</v>
      </c>
      <c r="BJ340" s="17">
        <f ca="1" t="shared" si="2406"/>
        <v>77349.7676326598</v>
      </c>
      <c r="BK340" s="17">
        <f ca="1" t="shared" si="2407"/>
        <v>32370.4060750801</v>
      </c>
      <c r="BL340" s="17">
        <f ca="1" t="shared" si="2408"/>
        <v>109720.17370774</v>
      </c>
      <c r="BM340" s="17">
        <f ca="1">BK340*'Ejercicio 3 - TIR'!$D$5</f>
        <v>16185.2030375401</v>
      </c>
      <c r="BN340" s="17">
        <f ca="1" t="shared" si="2409"/>
        <v>93534.9706701999</v>
      </c>
      <c r="BO340" s="17">
        <f ca="1" t="shared" si="2410"/>
        <v>39612.8884615988</v>
      </c>
      <c r="BP340" s="17">
        <f ca="1" t="shared" si="2411"/>
        <v>-101304.079922335</v>
      </c>
      <c r="BQ340" s="17">
        <f ca="1" t="shared" ref="BQ340:BT340" si="2540">BE340</f>
        <v>16820.1543189823</v>
      </c>
      <c r="BR340" s="17">
        <f ca="1" t="shared" si="2540"/>
        <v>20338.9564291385</v>
      </c>
      <c r="BS340" s="17">
        <f ca="1" t="shared" si="2540"/>
        <v>18291.2669606907</v>
      </c>
      <c r="BT340" s="17">
        <f ca="1" t="shared" si="2540"/>
        <v>18514.6194923524</v>
      </c>
      <c r="BU340" s="17">
        <f ca="1" t="shared" si="2413"/>
        <v>57981.8883880202</v>
      </c>
      <c r="BV340" s="19">
        <f ca="1" t="shared" si="2414"/>
        <v>7.78185440690757</v>
      </c>
    </row>
    <row r="341" ht="15" customHeight="1" spans="1:74">
      <c r="A341" s="15">
        <v>340</v>
      </c>
      <c r="B341" s="16">
        <f ca="1" t="shared" ref="B341:F341" si="2541">RAND()</f>
        <v>0.884920482729261</v>
      </c>
      <c r="C341" s="17">
        <f ca="1">IF(B341&lt;=('Ejercicio 3 - TIR'!$D$13-'Ejercicio 3 - TIR'!$C$13)/('Ejercicio 3 - TIR'!$E$13-'Ejercicio 3 - TIR'!$C$13),'Ejercicio 3 - TIR'!$C$13+SQRT(('Ejercicio 3 - TIR'!$E$13-'Ejercicio 3 - TIR'!$C$13)*('Ejercicio 3 - TIR'!$D$13-'Ejercicio 3 - TIR'!$C$13)*B341),'Ejercicio 3 - TIR'!$E$13-SQRT(('Ejercicio 3 - TIR'!$E$13-'Ejercicio 3 - TIR'!$C$13)*('Ejercicio 3 - TIR'!$E$13-'Ejercicio 3 - TIR'!$D$13)*(1-B341)))</f>
        <v>88248.5992015893</v>
      </c>
      <c r="D341" s="16">
        <f ca="1" t="shared" si="2541"/>
        <v>0.891325080809843</v>
      </c>
      <c r="E341" s="17">
        <f ca="1">IF(D341&lt;=('Ejercicio 3 - TIR'!$D$14-'Ejercicio 3 - TIR'!$C$14)/('Ejercicio 3 - TIR'!$E$14-'Ejercicio 3 - TIR'!$C$14),'Ejercicio 3 - TIR'!$C$14+SQRT(('Ejercicio 3 - TIR'!$E$14-'Ejercicio 3 - TIR'!$C$14)*('Ejercicio 3 - TIR'!$D$14-'Ejercicio 3 - TIR'!$C$14)*D341),'Ejercicio 3 - TIR'!$E$14-SQRT(('Ejercicio 3 - TIR'!$E$14-'Ejercicio 3 - TIR'!$C$14)*('Ejercicio 3 - TIR'!$E$14-'Ejercicio 3 - TIR'!$D$14)*(1-D341)))</f>
        <v>35962.5208510107</v>
      </c>
      <c r="F341" s="16">
        <f ca="1" t="shared" si="2541"/>
        <v>0.651360403566575</v>
      </c>
      <c r="G341" s="17">
        <f ca="1">IF(F341&lt;=('Ejercicio 3 - TIR'!$D$18-'Ejercicio 3 - TIR'!$C$18)/('Ejercicio 3 - TIR'!$E$18-'Ejercicio 3 - TIR'!$C$18),'Ejercicio 3 - TIR'!$C$18+SQRT(('Ejercicio 3 - TIR'!$E$18-'Ejercicio 3 - TIR'!$C$18)*('Ejercicio 3 - TIR'!$D$18-'Ejercicio 3 - TIR'!$C$18)*F341),'Ejercicio 3 - TIR'!$E$18-SQRT(('Ejercicio 3 - TIR'!$E$18-'Ejercicio 3 - TIR'!$C$18)*('Ejercicio 3 - TIR'!$E$18-'Ejercicio 3 - TIR'!$D$18)*(1-F341)))</f>
        <v>39884.5364350073</v>
      </c>
      <c r="H341" s="16">
        <f ca="1" t="shared" ref="H341:L341" si="2542">RAND()</f>
        <v>0.967158739114832</v>
      </c>
      <c r="I341" s="17">
        <f ca="1">IF(H341&lt;=('Ejercicio 3 - TIR'!$D$18-'Ejercicio 3 - TIR'!$C$18)/('Ejercicio 3 - TIR'!$E$18-'Ejercicio 3 - TIR'!$C$18),'Ejercicio 3 - TIR'!$C$18+SQRT(('Ejercicio 3 - TIR'!$E$18-'Ejercicio 3 - TIR'!$C$18)*('Ejercicio 3 - TIR'!$D$18-'Ejercicio 3 - TIR'!$C$18)*H341),'Ejercicio 3 - TIR'!$E$18-SQRT(('Ejercicio 3 - TIR'!$E$18-'Ejercicio 3 - TIR'!$C$18)*('Ejercicio 3 - TIR'!$E$18-'Ejercicio 3 - TIR'!$D$18)*(1-H341)))</f>
        <v>43430.5750841829</v>
      </c>
      <c r="J341" s="16">
        <f ca="1" t="shared" si="2542"/>
        <v>0.699960648459821</v>
      </c>
      <c r="K341" s="17">
        <f ca="1">IF(J341&lt;=('Ejercicio 3 - TIR'!$D$18-'Ejercicio 3 - TIR'!$C$18)/('Ejercicio 3 - TIR'!$E$18-'Ejercicio 3 - TIR'!$C$18),'Ejercicio 3 - TIR'!$C$18+SQRT(('Ejercicio 3 - TIR'!$E$18-'Ejercicio 3 - TIR'!$C$18)*('Ejercicio 3 - TIR'!$D$18-'Ejercicio 3 - TIR'!$C$18)*J341),'Ejercicio 3 - TIR'!$E$18-SQRT(('Ejercicio 3 - TIR'!$E$18-'Ejercicio 3 - TIR'!$C$18)*('Ejercicio 3 - TIR'!$E$18-'Ejercicio 3 - TIR'!$D$18)*(1-J341)))</f>
        <v>40256.2724187077</v>
      </c>
      <c r="L341" s="16">
        <f ca="1" t="shared" si="2542"/>
        <v>0.405798700619733</v>
      </c>
      <c r="M341" s="17">
        <f ca="1">IF(L341&lt;=('Ejercicio 3 - TIR'!$D$18-'Ejercicio 3 - TIR'!$C$18)/('Ejercicio 3 - TIR'!$E$18-'Ejercicio 3 - TIR'!$C$18),'Ejercicio 3 - TIR'!$C$18+SQRT(('Ejercicio 3 - TIR'!$E$18-'Ejercicio 3 - TIR'!$C$18)*('Ejercicio 3 - TIR'!$D$18-'Ejercicio 3 - TIR'!$C$18)*L341),'Ejercicio 3 - TIR'!$E$18-SQRT(('Ejercicio 3 - TIR'!$E$18-'Ejercicio 3 - TIR'!$C$18)*('Ejercicio 3 - TIR'!$E$18-'Ejercicio 3 - TIR'!$D$18)*(1-L341)))</f>
        <v>37801.910348944</v>
      </c>
      <c r="N341" s="16">
        <f ca="1" t="shared" ref="N341:R341" si="2543">RAND()</f>
        <v>0.985637575429372</v>
      </c>
      <c r="O341" s="17">
        <f ca="1">IF(N341&lt;=('Ejercicio 3 - TIR'!$D$18-'Ejercicio 3 - TIR'!$C$18)/('Ejercicio 3 - TIR'!$E$18-'Ejercicio 3 - TIR'!$C$18),'Ejercicio 3 - TIR'!$C$18+SQRT(('Ejercicio 3 - TIR'!$E$18-'Ejercicio 3 - TIR'!$C$18)*('Ejercicio 3 - TIR'!$D$18-'Ejercicio 3 - TIR'!$C$18)*N341),'Ejercicio 3 - TIR'!$E$18-SQRT(('Ejercicio 3 - TIR'!$E$18-'Ejercicio 3 - TIR'!$C$18)*('Ejercicio 3 - TIR'!$E$18-'Ejercicio 3 - TIR'!$D$18)*(1-N341)))</f>
        <v>43962.1262876452</v>
      </c>
      <c r="P341" s="16">
        <f ca="1" t="shared" si="2543"/>
        <v>0.334496617473063</v>
      </c>
      <c r="Q341" s="18">
        <f ca="1">IF(P341&lt;=('Ejercicio 3 - TIR'!$D$22-'Ejercicio 3 - TIR'!$C$22)/('Ejercicio 3 - TIR'!$E$22-'Ejercicio 3 - TIR'!$C$22),'Ejercicio 3 - TIR'!$C$22+SQRT(('Ejercicio 3 - TIR'!$E$22-'Ejercicio 3 - TIR'!$C$22)*('Ejercicio 3 - TIR'!$D$22-'Ejercicio 3 - TIR'!$C$22)*P341),'Ejercicio 3 - TIR'!$E$22-SQRT(('Ejercicio 3 - TIR'!$E$22-'Ejercicio 3 - TIR'!$C$22)*('Ejercicio 3 - TIR'!$E$22-'Ejercicio 3 - TIR'!$D$22)*(1-P341)))</f>
        <v>0.144537601990649</v>
      </c>
      <c r="R341" s="16">
        <f ca="1" t="shared" si="2543"/>
        <v>0.012653008141867</v>
      </c>
      <c r="S341" s="18">
        <f ca="1">IF(R341&lt;=('Ejercicio 3 - TIR'!$D$23-'Ejercicio 3 - TIR'!$C$23)/('Ejercicio 3 - TIR'!$E$23-'Ejercicio 3 - TIR'!$C$23),'Ejercicio 3 - TIR'!$C$23+SQRT(('Ejercicio 3 - TIR'!$E$23-'Ejercicio 3 - TIR'!$C$23)*('Ejercicio 3 - TIR'!$D$23-'Ejercicio 3 - TIR'!$C$23)*R341),'Ejercicio 3 - TIR'!$E$23-SQRT(('Ejercicio 3 - TIR'!$E$23-'Ejercicio 3 - TIR'!$C$23)*('Ejercicio 3 - TIR'!$E$23-'Ejercicio 3 - TIR'!$D$23)*(1-R341)))</f>
        <v>0.124772359443227</v>
      </c>
      <c r="T341" s="16">
        <f ca="1" t="shared" ref="T341:X341" si="2544">RAND()</f>
        <v>0.457458440529762</v>
      </c>
      <c r="U341" s="18">
        <f ca="1">IF(T341&lt;=('Ejercicio 3 - TIR'!$D$24-'Ejercicio 3 - TIR'!$C$24)/('Ejercicio 3 - TIR'!$E$24-'Ejercicio 3 - TIR'!$C$24),'Ejercicio 3 - TIR'!$C$24+SQRT(('Ejercicio 3 - TIR'!$E$24-'Ejercicio 3 - TIR'!$C$24)*('Ejercicio 3 - TIR'!$D$24-'Ejercicio 3 - TIR'!$C$24)*T341),'Ejercicio 3 - TIR'!$E$24-SQRT(('Ejercicio 3 - TIR'!$E$24-'Ejercicio 3 - TIR'!$C$24)*('Ejercicio 3 - TIR'!$E$24-'Ejercicio 3 - TIR'!$D$24)*(1-T341)))</f>
        <v>0.181024156628539</v>
      </c>
      <c r="V341" s="16">
        <f ca="1" t="shared" si="2544"/>
        <v>0.154003860360005</v>
      </c>
      <c r="W341" s="18">
        <f ca="1">IF(V341&lt;=('Ejercicio 3 - TIR'!$D$25-'Ejercicio 3 - TIR'!$C$25)/('Ejercicio 3 - TIR'!$E$25-'Ejercicio 3 - TIR'!$C$25),'Ejercicio 3 - TIR'!$C$25+SQRT(('Ejercicio 3 - TIR'!$E$25-'Ejercicio 3 - TIR'!$C$25)*('Ejercicio 3 - TIR'!$D$25-'Ejercicio 3 - TIR'!$C$25)*V341),'Ejercicio 3 - TIR'!$E$25-SQRT(('Ejercicio 3 - TIR'!$E$25-'Ejercicio 3 - TIR'!$C$25)*('Ejercicio 3 - TIR'!$E$25-'Ejercicio 3 - TIR'!$D$25)*(1-V341)))</f>
        <v>0.194683507908671</v>
      </c>
      <c r="X341" s="16">
        <f ca="1" t="shared" si="2544"/>
        <v>0.810161855981001</v>
      </c>
      <c r="Y341" s="18">
        <f ca="1">IF(X341&lt;=('Ejercicio 3 - TIR'!$D$26-'Ejercicio 3 - TIR'!$C$26)/('Ejercicio 3 - TIR'!$E$26-'Ejercicio 3 - TIR'!$C$26),'Ejercicio 3 - TIR'!$C$26+SQRT(('Ejercicio 3 - TIR'!$E$26-'Ejercicio 3 - TIR'!$C$26)*('Ejercicio 3 - TIR'!$D$26-'Ejercicio 3 - TIR'!$C$26)*X341),'Ejercicio 3 - TIR'!$E$26-SQRT(('Ejercicio 3 - TIR'!$E$26-'Ejercicio 3 - TIR'!$C$26)*('Ejercicio 3 - TIR'!$E$26-'Ejercicio 3 - TIR'!$D$26)*(1-X341)))</f>
        <v>0.247982411432111</v>
      </c>
      <c r="Z341" s="16">
        <f ca="1" t="shared" si="2384"/>
        <v>1.14453760199065</v>
      </c>
      <c r="AA341" s="16">
        <f ca="1" t="shared" si="2385"/>
        <v>1.28734425906252</v>
      </c>
      <c r="AB341" s="16">
        <f ca="1" t="shared" si="2386"/>
        <v>1.5203846678499</v>
      </c>
      <c r="AC341" s="16">
        <f ca="1" t="shared" si="2387"/>
        <v>1.81637848835748</v>
      </c>
      <c r="AD341" s="16">
        <f ca="1" t="shared" si="2388"/>
        <v>2.26680840597378</v>
      </c>
      <c r="AE341" s="15">
        <f ca="1" t="shared" si="2389"/>
        <v>5197.93652534381</v>
      </c>
      <c r="AF341" s="15">
        <f ca="1" t="shared" si="2390"/>
        <v>5846.49532984708</v>
      </c>
      <c r="AG341" s="15">
        <f ca="1" t="shared" si="2391"/>
        <v>6904.85221616534</v>
      </c>
      <c r="AH341" s="15">
        <f ca="1" t="shared" si="2392"/>
        <v>8249.11306719937</v>
      </c>
      <c r="AI341" s="15">
        <f ca="1" t="shared" si="2393"/>
        <v>10294.7480177796</v>
      </c>
      <c r="AJ341" s="17">
        <f ca="1" t="shared" si="2394"/>
        <v>45649.3516878319</v>
      </c>
      <c r="AK341" s="17">
        <f ca="1" t="shared" si="2395"/>
        <v>55910.1015024064</v>
      </c>
      <c r="AL341" s="17">
        <f ca="1" t="shared" si="2396"/>
        <v>61205.0193701919</v>
      </c>
      <c r="AM341" s="17">
        <f ca="1" t="shared" si="2397"/>
        <v>68662.5767766398</v>
      </c>
      <c r="AN341" s="17">
        <f ca="1" t="shared" si="2398"/>
        <v>99653.717413315</v>
      </c>
      <c r="AO341" s="17">
        <f ca="1">C341/'Ejercicio 3 - TIR'!$D$7</f>
        <v>17649.7198403179</v>
      </c>
      <c r="AP341" s="17">
        <f ca="1" t="shared" si="2399"/>
        <v>27999.631847514</v>
      </c>
      <c r="AQ341" s="17">
        <f ca="1" t="shared" si="2400"/>
        <v>38260.3816620885</v>
      </c>
      <c r="AR341" s="17">
        <f ca="1" t="shared" si="2401"/>
        <v>43555.2995298741</v>
      </c>
      <c r="AS341" s="17">
        <f ca="1" t="shared" si="2402"/>
        <v>51012.856936322</v>
      </c>
      <c r="AT341" s="17">
        <f ca="1" t="shared" si="2403"/>
        <v>82003.9975729971</v>
      </c>
      <c r="AU341" s="17">
        <f ca="1">AP341*'Ejercicio 3 - TIR'!$D$5</f>
        <v>13999.815923757</v>
      </c>
      <c r="AV341" s="17">
        <f ca="1">AQ341*'Ejercicio 3 - TIR'!$D$5</f>
        <v>19130.1908310442</v>
      </c>
      <c r="AW341" s="17">
        <f ca="1">AR341*'Ejercicio 3 - TIR'!$D$5</f>
        <v>21777.649764937</v>
      </c>
      <c r="AX341" s="17">
        <f ca="1">AS341*'Ejercicio 3 - TIR'!$D$5</f>
        <v>25506.428468161</v>
      </c>
      <c r="AY341" s="17">
        <f ca="1">AT341*'Ejercicio 3 - TIR'!$D$5</f>
        <v>41001.9987864985</v>
      </c>
      <c r="AZ341" s="17">
        <f ca="1" t="shared" ref="AZ341:BD341" si="2545">AJ341-AU341-AE341</f>
        <v>26451.5992387311</v>
      </c>
      <c r="BA341" s="17">
        <f ca="1" t="shared" si="2545"/>
        <v>30933.415341515</v>
      </c>
      <c r="BB341" s="17">
        <f ca="1" t="shared" si="2545"/>
        <v>32522.5173890896</v>
      </c>
      <c r="BC341" s="17">
        <f ca="1" t="shared" si="2545"/>
        <v>34907.0352412795</v>
      </c>
      <c r="BD341" s="17">
        <f ca="1" t="shared" si="2545"/>
        <v>48356.9706090368</v>
      </c>
      <c r="BE341" s="17">
        <f ca="1" t="shared" ref="BE341:BI341" si="2546">AZ341/Z341</f>
        <v>23111.1666342153</v>
      </c>
      <c r="BF341" s="17">
        <f ca="1" t="shared" si="2546"/>
        <v>24028.8602864021</v>
      </c>
      <c r="BG341" s="17">
        <f ca="1" t="shared" si="2546"/>
        <v>21390.9795835302</v>
      </c>
      <c r="BH341" s="17">
        <f ca="1" t="shared" si="2546"/>
        <v>19217.9303295126</v>
      </c>
      <c r="BI341" s="17">
        <f ca="1" t="shared" si="2546"/>
        <v>21332.6236490038</v>
      </c>
      <c r="BJ341" s="17">
        <f ca="1" t="shared" si="2406"/>
        <v>81520.1445650783</v>
      </c>
      <c r="BK341" s="17">
        <f ca="1" t="shared" si="2407"/>
        <v>40008.5332971147</v>
      </c>
      <c r="BL341" s="17">
        <f ca="1" t="shared" si="2408"/>
        <v>121528.677862193</v>
      </c>
      <c r="BM341" s="17">
        <f ca="1">BK341*'Ejercicio 3 - TIR'!$D$5</f>
        <v>20004.2666485574</v>
      </c>
      <c r="BN341" s="17">
        <f ca="1" t="shared" si="2409"/>
        <v>101524.411213636</v>
      </c>
      <c r="BO341" s="17">
        <f ca="1" t="shared" si="2410"/>
        <v>44787.3807711696</v>
      </c>
      <c r="BP341" s="17">
        <f ca="1" t="shared" si="2411"/>
        <v>-124211.1200526</v>
      </c>
      <c r="BQ341" s="17">
        <f ca="1" t="shared" ref="BQ341:BT341" si="2547">BE341</f>
        <v>23111.1666342153</v>
      </c>
      <c r="BR341" s="17">
        <f ca="1" t="shared" si="2547"/>
        <v>24028.8602864021</v>
      </c>
      <c r="BS341" s="17">
        <f ca="1" t="shared" si="2547"/>
        <v>21390.9795835302</v>
      </c>
      <c r="BT341" s="17">
        <f ca="1" t="shared" si="2547"/>
        <v>19217.9303295126</v>
      </c>
      <c r="BU341" s="17">
        <f ca="1" t="shared" si="2413"/>
        <v>66120.0044201734</v>
      </c>
      <c r="BV341" s="19">
        <f ca="1" t="shared" si="2414"/>
        <v>6.39371744242845</v>
      </c>
    </row>
    <row r="342" ht="15" customHeight="1" spans="1:74">
      <c r="A342" s="15">
        <v>341</v>
      </c>
      <c r="B342" s="16">
        <f ca="1" t="shared" ref="B342:F342" si="2548">RAND()</f>
        <v>0.368359956585328</v>
      </c>
      <c r="C342" s="17">
        <f ca="1">IF(B342&lt;=('Ejercicio 3 - TIR'!$D$13-'Ejercicio 3 - TIR'!$C$13)/('Ejercicio 3 - TIR'!$E$13-'Ejercicio 3 - TIR'!$C$13),'Ejercicio 3 - TIR'!$C$13+SQRT(('Ejercicio 3 - TIR'!$E$13-'Ejercicio 3 - TIR'!$C$13)*('Ejercicio 3 - TIR'!$D$13-'Ejercicio 3 - TIR'!$C$13)*B342),'Ejercicio 3 - TIR'!$E$13-SQRT(('Ejercicio 3 - TIR'!$E$13-'Ejercicio 3 - TIR'!$C$13)*('Ejercicio 3 - TIR'!$E$13-'Ejercicio 3 - TIR'!$D$13)*(1-B342)))</f>
        <v>72468.7804102759</v>
      </c>
      <c r="D342" s="16">
        <f ca="1" t="shared" si="2548"/>
        <v>0.385735502264034</v>
      </c>
      <c r="E342" s="17">
        <f ca="1">IF(D342&lt;=('Ejercicio 3 - TIR'!$D$14-'Ejercicio 3 - TIR'!$C$14)/('Ejercicio 3 - TIR'!$E$14-'Ejercicio 3 - TIR'!$C$14),'Ejercicio 3 - TIR'!$C$14+SQRT(('Ejercicio 3 - TIR'!$E$14-'Ejercicio 3 - TIR'!$C$14)*('Ejercicio 3 - TIR'!$D$14-'Ejercicio 3 - TIR'!$C$14)*D342),'Ejercicio 3 - TIR'!$E$14-SQRT(('Ejercicio 3 - TIR'!$E$14-'Ejercicio 3 - TIR'!$C$14)*('Ejercicio 3 - TIR'!$E$14-'Ejercicio 3 - TIR'!$D$14)*(1-D342)))</f>
        <v>30401.0586698118</v>
      </c>
      <c r="F342" s="16">
        <f ca="1" t="shared" si="2548"/>
        <v>0.425313844441126</v>
      </c>
      <c r="G342" s="17">
        <f ca="1">IF(F342&lt;=('Ejercicio 3 - TIR'!$D$18-'Ejercicio 3 - TIR'!$C$18)/('Ejercicio 3 - TIR'!$E$18-'Ejercicio 3 - TIR'!$C$18),'Ejercicio 3 - TIR'!$C$18+SQRT(('Ejercicio 3 - TIR'!$E$18-'Ejercicio 3 - TIR'!$C$18)*('Ejercicio 3 - TIR'!$D$18-'Ejercicio 3 - TIR'!$C$18)*F342),'Ejercicio 3 - TIR'!$E$18-SQRT(('Ejercicio 3 - TIR'!$E$18-'Ejercicio 3 - TIR'!$C$18)*('Ejercicio 3 - TIR'!$E$18-'Ejercicio 3 - TIR'!$D$18)*(1-F342)))</f>
        <v>37987.307222473</v>
      </c>
      <c r="H342" s="16">
        <f ca="1" t="shared" ref="H342:L342" si="2549">RAND()</f>
        <v>0.155974129077367</v>
      </c>
      <c r="I342" s="17">
        <f ca="1">IF(H342&lt;=('Ejercicio 3 - TIR'!$D$18-'Ejercicio 3 - TIR'!$C$18)/('Ejercicio 3 - TIR'!$E$18-'Ejercicio 3 - TIR'!$C$18),'Ejercicio 3 - TIR'!$C$18+SQRT(('Ejercicio 3 - TIR'!$E$18-'Ejercicio 3 - TIR'!$C$18)*('Ejercicio 3 - TIR'!$D$18-'Ejercicio 3 - TIR'!$C$18)*H342),'Ejercicio 3 - TIR'!$E$18-SQRT(('Ejercicio 3 - TIR'!$E$18-'Ejercicio 3 - TIR'!$C$18)*('Ejercicio 3 - TIR'!$E$18-'Ejercicio 3 - TIR'!$D$18)*(1-H342)))</f>
        <v>34836.9535207199</v>
      </c>
      <c r="J342" s="16">
        <f ca="1" t="shared" si="2549"/>
        <v>0.812936440749703</v>
      </c>
      <c r="K342" s="17">
        <f ca="1">IF(J342&lt;=('Ejercicio 3 - TIR'!$D$18-'Ejercicio 3 - TIR'!$C$18)/('Ejercicio 3 - TIR'!$E$18-'Ejercicio 3 - TIR'!$C$18),'Ejercicio 3 - TIR'!$C$18+SQRT(('Ejercicio 3 - TIR'!$E$18-'Ejercicio 3 - TIR'!$C$18)*('Ejercicio 3 - TIR'!$D$18-'Ejercicio 3 - TIR'!$C$18)*J342),'Ejercicio 3 - TIR'!$E$18-SQRT(('Ejercicio 3 - TIR'!$E$18-'Ejercicio 3 - TIR'!$C$18)*('Ejercicio 3 - TIR'!$E$18-'Ejercicio 3 - TIR'!$D$18)*(1-J342)))</f>
        <v>41254.3669501976</v>
      </c>
      <c r="L342" s="16">
        <f ca="1" t="shared" si="2549"/>
        <v>0.279531329915343</v>
      </c>
      <c r="M342" s="17">
        <f ca="1">IF(L342&lt;=('Ejercicio 3 - TIR'!$D$18-'Ejercicio 3 - TIR'!$C$18)/('Ejercicio 3 - TIR'!$E$18-'Ejercicio 3 - TIR'!$C$18),'Ejercicio 3 - TIR'!$C$18+SQRT(('Ejercicio 3 - TIR'!$E$18-'Ejercicio 3 - TIR'!$C$18)*('Ejercicio 3 - TIR'!$D$18-'Ejercicio 3 - TIR'!$C$18)*L342),'Ejercicio 3 - TIR'!$E$18-SQRT(('Ejercicio 3 - TIR'!$E$18-'Ejercicio 3 - TIR'!$C$18)*('Ejercicio 3 - TIR'!$E$18-'Ejercicio 3 - TIR'!$D$18)*(1-L342)))</f>
        <v>36475.3146245801</v>
      </c>
      <c r="N342" s="16">
        <f ca="1" t="shared" ref="N342:R342" si="2550">RAND()</f>
        <v>0.724683606588156</v>
      </c>
      <c r="O342" s="17">
        <f ca="1">IF(N342&lt;=('Ejercicio 3 - TIR'!$D$18-'Ejercicio 3 - TIR'!$C$18)/('Ejercicio 3 - TIR'!$E$18-'Ejercicio 3 - TIR'!$C$18),'Ejercicio 3 - TIR'!$C$18+SQRT(('Ejercicio 3 - TIR'!$E$18-'Ejercicio 3 - TIR'!$C$18)*('Ejercicio 3 - TIR'!$D$18-'Ejercicio 3 - TIR'!$C$18)*N342),'Ejercicio 3 - TIR'!$E$18-SQRT(('Ejercicio 3 - TIR'!$E$18-'Ejercicio 3 - TIR'!$C$18)*('Ejercicio 3 - TIR'!$E$18-'Ejercicio 3 - TIR'!$D$18)*(1-N342)))</f>
        <v>40455.9126872508</v>
      </c>
      <c r="P342" s="16">
        <f ca="1" t="shared" si="2550"/>
        <v>0.0205851467917058</v>
      </c>
      <c r="Q342" s="18">
        <f ca="1">IF(P342&lt;=('Ejercicio 3 - TIR'!$D$22-'Ejercicio 3 - TIR'!$C$22)/('Ejercicio 3 - TIR'!$E$22-'Ejercicio 3 - TIR'!$C$22),'Ejercicio 3 - TIR'!$C$22+SQRT(('Ejercicio 3 - TIR'!$E$22-'Ejercicio 3 - TIR'!$C$22)*('Ejercicio 3 - TIR'!$D$22-'Ejercicio 3 - TIR'!$C$22)*P342),'Ejercicio 3 - TIR'!$E$22-SQRT(('Ejercicio 3 - TIR'!$E$22-'Ejercicio 3 - TIR'!$C$22)*('Ejercicio 3 - TIR'!$E$22-'Ejercicio 3 - TIR'!$D$22)*(1-P342)))</f>
        <v>0.126087139248043</v>
      </c>
      <c r="R342" s="16">
        <f ca="1" t="shared" si="2550"/>
        <v>0.473461461529518</v>
      </c>
      <c r="S342" s="18">
        <f ca="1">IF(R342&lt;=('Ejercicio 3 - TIR'!$D$23-'Ejercicio 3 - TIR'!$C$23)/('Ejercicio 3 - TIR'!$E$23-'Ejercicio 3 - TIR'!$C$23),'Ejercicio 3 - TIR'!$C$23+SQRT(('Ejercicio 3 - TIR'!$E$23-'Ejercicio 3 - TIR'!$C$23)*('Ejercicio 3 - TIR'!$D$23-'Ejercicio 3 - TIR'!$C$23)*R342),'Ejercicio 3 - TIR'!$E$23-SQRT(('Ejercicio 3 - TIR'!$E$23-'Ejercicio 3 - TIR'!$C$23)*('Ejercicio 3 - TIR'!$E$23-'Ejercicio 3 - TIR'!$D$23)*(1-R342)))</f>
        <v>0.149192989411041</v>
      </c>
      <c r="T342" s="16">
        <f ca="1" t="shared" ref="T342:X342" si="2551">RAND()</f>
        <v>0.469237163784369</v>
      </c>
      <c r="U342" s="18">
        <f ca="1">IF(T342&lt;=('Ejercicio 3 - TIR'!$D$24-'Ejercicio 3 - TIR'!$C$24)/('Ejercicio 3 - TIR'!$E$24-'Ejercicio 3 - TIR'!$C$24),'Ejercicio 3 - TIR'!$C$24+SQRT(('Ejercicio 3 - TIR'!$E$24-'Ejercicio 3 - TIR'!$C$24)*('Ejercicio 3 - TIR'!$D$24-'Ejercicio 3 - TIR'!$C$24)*T342),'Ejercicio 3 - TIR'!$E$24-SQRT(('Ejercicio 3 - TIR'!$E$24-'Ejercicio 3 - TIR'!$C$24)*('Ejercicio 3 - TIR'!$E$24-'Ejercicio 3 - TIR'!$D$24)*(1-T342)))</f>
        <v>0.181449566261795</v>
      </c>
      <c r="V342" s="16">
        <f ca="1" t="shared" si="2551"/>
        <v>0.0278081434500319</v>
      </c>
      <c r="W342" s="18">
        <f ca="1">IF(V342&lt;=('Ejercicio 3 - TIR'!$D$25-'Ejercicio 3 - TIR'!$C$25)/('Ejercicio 3 - TIR'!$E$25-'Ejercicio 3 - TIR'!$C$25),'Ejercicio 3 - TIR'!$C$25+SQRT(('Ejercicio 3 - TIR'!$E$25-'Ejercicio 3 - TIR'!$C$25)*('Ejercicio 3 - TIR'!$D$25-'Ejercicio 3 - TIR'!$C$25)*V342),'Ejercicio 3 - TIR'!$E$25-SQRT(('Ejercicio 3 - TIR'!$E$25-'Ejercicio 3 - TIR'!$C$25)*('Ejercicio 3 - TIR'!$E$25-'Ejercicio 3 - TIR'!$D$25)*(1-V342)))</f>
        <v>0.186239503251866</v>
      </c>
      <c r="X342" s="16">
        <f ca="1" t="shared" si="2551"/>
        <v>0.244092521574401</v>
      </c>
      <c r="Y342" s="18">
        <f ca="1">IF(X342&lt;=('Ejercicio 3 - TIR'!$D$26-'Ejercicio 3 - TIR'!$C$26)/('Ejercicio 3 - TIR'!$E$26-'Ejercicio 3 - TIR'!$C$26),'Ejercicio 3 - TIR'!$C$26+SQRT(('Ejercicio 3 - TIR'!$E$26-'Ejercicio 3 - TIR'!$C$26)*('Ejercicio 3 - TIR'!$D$26-'Ejercicio 3 - TIR'!$C$26)*X342),'Ejercicio 3 - TIR'!$E$26-SQRT(('Ejercicio 3 - TIR'!$E$26-'Ejercicio 3 - TIR'!$C$26)*('Ejercicio 3 - TIR'!$E$26-'Ejercicio 3 - TIR'!$D$26)*(1-X342)))</f>
        <v>0.215671965414648</v>
      </c>
      <c r="Z342" s="16">
        <f ca="1" t="shared" si="2384"/>
        <v>1.12608713924804</v>
      </c>
      <c r="AA342" s="16">
        <f ca="1" t="shared" si="2385"/>
        <v>1.29409144588979</v>
      </c>
      <c r="AB342" s="16">
        <f ca="1" t="shared" si="2386"/>
        <v>1.52890377744959</v>
      </c>
      <c r="AC342" s="16">
        <f ca="1" t="shared" si="2387"/>
        <v>1.8136460574817</v>
      </c>
      <c r="AD342" s="16">
        <f ca="1" t="shared" si="2388"/>
        <v>2.2047986672653</v>
      </c>
      <c r="AE342" s="15">
        <f ca="1" t="shared" si="2389"/>
        <v>3833.1825177885</v>
      </c>
      <c r="AF342" s="15">
        <f ca="1" t="shared" si="2390"/>
        <v>4405.06647657551</v>
      </c>
      <c r="AG342" s="15">
        <f ca="1" t="shared" si="2391"/>
        <v>5204.3638781045</v>
      </c>
      <c r="AH342" s="15">
        <f ca="1" t="shared" si="2392"/>
        <v>6173.62202150464</v>
      </c>
      <c r="AI342" s="15">
        <f ca="1" t="shared" si="2393"/>
        <v>7505.0992166097</v>
      </c>
      <c r="AJ342" s="17">
        <f ca="1" t="shared" si="2394"/>
        <v>42777.0181178911</v>
      </c>
      <c r="AK342" s="17">
        <f ca="1" t="shared" si="2395"/>
        <v>45082.2035520237</v>
      </c>
      <c r="AL342" s="17">
        <f ca="1" t="shared" si="2396"/>
        <v>63073.9574664484</v>
      </c>
      <c r="AM342" s="17">
        <f ca="1" t="shared" si="2397"/>
        <v>66153.3105642743</v>
      </c>
      <c r="AN342" s="17">
        <f ca="1" t="shared" si="2398"/>
        <v>89197.1423758521</v>
      </c>
      <c r="AO342" s="17">
        <f ca="1">C342/'Ejercicio 3 - TIR'!$D$7</f>
        <v>14493.7560820552</v>
      </c>
      <c r="AP342" s="17">
        <f ca="1" t="shared" si="2399"/>
        <v>28283.2620358359</v>
      </c>
      <c r="AQ342" s="17">
        <f ca="1" t="shared" si="2400"/>
        <v>30588.4474699686</v>
      </c>
      <c r="AR342" s="17">
        <f ca="1" t="shared" si="2401"/>
        <v>48580.2013843932</v>
      </c>
      <c r="AS342" s="17">
        <f ca="1" t="shared" si="2402"/>
        <v>51659.5544822191</v>
      </c>
      <c r="AT342" s="17">
        <f ca="1" t="shared" si="2403"/>
        <v>74703.3862937969</v>
      </c>
      <c r="AU342" s="17">
        <f ca="1">AP342*'Ejercicio 3 - TIR'!$D$5</f>
        <v>14141.631017918</v>
      </c>
      <c r="AV342" s="17">
        <f ca="1">AQ342*'Ejercicio 3 - TIR'!$D$5</f>
        <v>15294.2237349843</v>
      </c>
      <c r="AW342" s="17">
        <f ca="1">AR342*'Ejercicio 3 - TIR'!$D$5</f>
        <v>24290.1006921966</v>
      </c>
      <c r="AX342" s="17">
        <f ca="1">AS342*'Ejercicio 3 - TIR'!$D$5</f>
        <v>25829.7772411096</v>
      </c>
      <c r="AY342" s="17">
        <f ca="1">AT342*'Ejercicio 3 - TIR'!$D$5</f>
        <v>37351.6931468984</v>
      </c>
      <c r="AZ342" s="17">
        <f ca="1" t="shared" ref="AZ342:BD342" si="2552">AJ342-AU342-AE342</f>
        <v>24802.2045821847</v>
      </c>
      <c r="BA342" s="17">
        <f ca="1" t="shared" si="2552"/>
        <v>25382.913340464</v>
      </c>
      <c r="BB342" s="17">
        <f ca="1" t="shared" si="2552"/>
        <v>33579.4928961473</v>
      </c>
      <c r="BC342" s="17">
        <f ca="1" t="shared" si="2552"/>
        <v>34149.9113016601</v>
      </c>
      <c r="BD342" s="17">
        <f ca="1" t="shared" si="2552"/>
        <v>44340.3500123439</v>
      </c>
      <c r="BE342" s="17">
        <f ca="1" t="shared" ref="BE342:BI342" si="2553">AZ342/Z342</f>
        <v>22025.1201862998</v>
      </c>
      <c r="BF342" s="17">
        <f ca="1" t="shared" si="2553"/>
        <v>19614.4665209585</v>
      </c>
      <c r="BG342" s="17">
        <f ca="1" t="shared" si="2553"/>
        <v>21963.1172291054</v>
      </c>
      <c r="BH342" s="17">
        <f ca="1" t="shared" si="2553"/>
        <v>18829.4243856369</v>
      </c>
      <c r="BI342" s="17">
        <f ca="1" t="shared" si="2553"/>
        <v>20110.8385408002</v>
      </c>
      <c r="BJ342" s="17">
        <f ca="1" t="shared" si="2406"/>
        <v>67028.2136386554</v>
      </c>
      <c r="BK342" s="17">
        <f ca="1" t="shared" si="2407"/>
        <v>31955.8140933837</v>
      </c>
      <c r="BL342" s="17">
        <f ca="1" t="shared" si="2408"/>
        <v>98984.0277320391</v>
      </c>
      <c r="BM342" s="17">
        <f ca="1">BK342*'Ejercicio 3 - TIR'!$D$5</f>
        <v>15977.9070466918</v>
      </c>
      <c r="BN342" s="17">
        <f ca="1" t="shared" si="2409"/>
        <v>83006.1206853472</v>
      </c>
      <c r="BO342" s="17">
        <f ca="1" t="shared" si="2410"/>
        <v>37647.9367108394</v>
      </c>
      <c r="BP342" s="17">
        <f ca="1" t="shared" si="2411"/>
        <v>-102869.839080088</v>
      </c>
      <c r="BQ342" s="17">
        <f ca="1" t="shared" ref="BQ342:BT342" si="2554">BE342</f>
        <v>22025.1201862998</v>
      </c>
      <c r="BR342" s="17">
        <f ca="1" t="shared" si="2554"/>
        <v>19614.4665209585</v>
      </c>
      <c r="BS342" s="17">
        <f ca="1" t="shared" si="2554"/>
        <v>21963.1172291054</v>
      </c>
      <c r="BT342" s="17">
        <f ca="1" t="shared" si="2554"/>
        <v>18829.4243856369</v>
      </c>
      <c r="BU342" s="17">
        <f ca="1" t="shared" si="2413"/>
        <v>57758.7752516396</v>
      </c>
      <c r="BV342" s="19">
        <f ca="1" t="shared" si="2414"/>
        <v>9.53837006991927</v>
      </c>
    </row>
    <row r="343" ht="15" customHeight="1" spans="1:74">
      <c r="A343" s="15">
        <v>342</v>
      </c>
      <c r="B343" s="16">
        <f ca="1" t="shared" ref="B343:F343" si="2555">RAND()</f>
        <v>0.67205419038042</v>
      </c>
      <c r="C343" s="17">
        <f ca="1">IF(B343&lt;=('Ejercicio 3 - TIR'!$D$13-'Ejercicio 3 - TIR'!$C$13)/('Ejercicio 3 - TIR'!$E$13-'Ejercicio 3 - TIR'!$C$13),'Ejercicio 3 - TIR'!$C$13+SQRT(('Ejercicio 3 - TIR'!$E$13-'Ejercicio 3 - TIR'!$C$13)*('Ejercicio 3 - TIR'!$D$13-'Ejercicio 3 - TIR'!$C$13)*B343),'Ejercicio 3 - TIR'!$E$13-SQRT(('Ejercicio 3 - TIR'!$E$13-'Ejercicio 3 - TIR'!$C$13)*('Ejercicio 3 - TIR'!$E$13-'Ejercicio 3 - TIR'!$D$13)*(1-B343)))</f>
        <v>80162.2841147602</v>
      </c>
      <c r="D343" s="16">
        <f ca="1" t="shared" si="2555"/>
        <v>0.610667077263034</v>
      </c>
      <c r="E343" s="17">
        <f ca="1">IF(D343&lt;=('Ejercicio 3 - TIR'!$D$14-'Ejercicio 3 - TIR'!$C$14)/('Ejercicio 3 - TIR'!$E$14-'Ejercicio 3 - TIR'!$C$14),'Ejercicio 3 - TIR'!$C$14+SQRT(('Ejercicio 3 - TIR'!$E$14-'Ejercicio 3 - TIR'!$C$14)*('Ejercicio 3 - TIR'!$D$14-'Ejercicio 3 - TIR'!$C$14)*D343),'Ejercicio 3 - TIR'!$E$14-SQRT(('Ejercicio 3 - TIR'!$E$14-'Ejercicio 3 - TIR'!$C$14)*('Ejercicio 3 - TIR'!$E$14-'Ejercicio 3 - TIR'!$D$14)*(1-D343)))</f>
        <v>32358.0147598582</v>
      </c>
      <c r="F343" s="16">
        <f ca="1" t="shared" si="2555"/>
        <v>0.884885769579076</v>
      </c>
      <c r="G343" s="17">
        <f ca="1">IF(F343&lt;=('Ejercicio 3 - TIR'!$D$18-'Ejercicio 3 - TIR'!$C$18)/('Ejercicio 3 - TIR'!$E$18-'Ejercicio 3 - TIR'!$C$18),'Ejercicio 3 - TIR'!$C$18+SQRT(('Ejercicio 3 - TIR'!$E$18-'Ejercicio 3 - TIR'!$C$18)*('Ejercicio 3 - TIR'!$D$18-'Ejercicio 3 - TIR'!$C$18)*F343),'Ejercicio 3 - TIR'!$E$18-SQRT(('Ejercicio 3 - TIR'!$E$18-'Ejercicio 3 - TIR'!$C$18)*('Ejercicio 3 - TIR'!$E$18-'Ejercicio 3 - TIR'!$D$18)*(1-F343)))</f>
        <v>42061.7067400327</v>
      </c>
      <c r="H343" s="16">
        <f ca="1" t="shared" ref="H343:L343" si="2556">RAND()</f>
        <v>0.741399824565377</v>
      </c>
      <c r="I343" s="17">
        <f ca="1">IF(H343&lt;=('Ejercicio 3 - TIR'!$D$18-'Ejercicio 3 - TIR'!$C$18)/('Ejercicio 3 - TIR'!$E$18-'Ejercicio 3 - TIR'!$C$18),'Ejercicio 3 - TIR'!$C$18+SQRT(('Ejercicio 3 - TIR'!$E$18-'Ejercicio 3 - TIR'!$C$18)*('Ejercicio 3 - TIR'!$D$18-'Ejercicio 3 - TIR'!$C$18)*H343),'Ejercicio 3 - TIR'!$E$18-SQRT(('Ejercicio 3 - TIR'!$E$18-'Ejercicio 3 - TIR'!$C$18)*('Ejercicio 3 - TIR'!$E$18-'Ejercicio 3 - TIR'!$D$18)*(1-H343)))</f>
        <v>40596.0230293975</v>
      </c>
      <c r="J343" s="16">
        <f ca="1" t="shared" si="2556"/>
        <v>0.733891662083493</v>
      </c>
      <c r="K343" s="17">
        <f ca="1">IF(J343&lt;=('Ejercicio 3 - TIR'!$D$18-'Ejercicio 3 - TIR'!$C$18)/('Ejercicio 3 - TIR'!$E$18-'Ejercicio 3 - TIR'!$C$18),'Ejercicio 3 - TIR'!$C$18+SQRT(('Ejercicio 3 - TIR'!$E$18-'Ejercicio 3 - TIR'!$C$18)*('Ejercicio 3 - TIR'!$D$18-'Ejercicio 3 - TIR'!$C$18)*J343),'Ejercicio 3 - TIR'!$E$18-SQRT(('Ejercicio 3 - TIR'!$E$18-'Ejercicio 3 - TIR'!$C$18)*('Ejercicio 3 - TIR'!$E$18-'Ejercicio 3 - TIR'!$D$18)*(1-J343)))</f>
        <v>40532.5482270384</v>
      </c>
      <c r="L343" s="16">
        <f ca="1" t="shared" si="2556"/>
        <v>0.181764321305228</v>
      </c>
      <c r="M343" s="17">
        <f ca="1">IF(L343&lt;=('Ejercicio 3 - TIR'!$D$18-'Ejercicio 3 - TIR'!$C$18)/('Ejercicio 3 - TIR'!$E$18-'Ejercicio 3 - TIR'!$C$18),'Ejercicio 3 - TIR'!$C$18+SQRT(('Ejercicio 3 - TIR'!$E$18-'Ejercicio 3 - TIR'!$C$18)*('Ejercicio 3 - TIR'!$D$18-'Ejercicio 3 - TIR'!$C$18)*L343),'Ejercicio 3 - TIR'!$E$18-SQRT(('Ejercicio 3 - TIR'!$E$18-'Ejercicio 3 - TIR'!$C$18)*('Ejercicio 3 - TIR'!$E$18-'Ejercicio 3 - TIR'!$D$18)*(1-L343)))</f>
        <v>35221.5561086504</v>
      </c>
      <c r="N343" s="16">
        <f ca="1" t="shared" ref="N343:R343" si="2557">RAND()</f>
        <v>0.660412260858285</v>
      </c>
      <c r="O343" s="17">
        <f ca="1">IF(N343&lt;=('Ejercicio 3 - TIR'!$D$18-'Ejercicio 3 - TIR'!$C$18)/('Ejercicio 3 - TIR'!$E$18-'Ejercicio 3 - TIR'!$C$18),'Ejercicio 3 - TIR'!$C$18+SQRT(('Ejercicio 3 - TIR'!$E$18-'Ejercicio 3 - TIR'!$C$18)*('Ejercicio 3 - TIR'!$D$18-'Ejercicio 3 - TIR'!$C$18)*N343),'Ejercicio 3 - TIR'!$E$18-SQRT(('Ejercicio 3 - TIR'!$E$18-'Ejercicio 3 - TIR'!$C$18)*('Ejercicio 3 - TIR'!$E$18-'Ejercicio 3 - TIR'!$D$18)*(1-N343)))</f>
        <v>39952.9814190896</v>
      </c>
      <c r="P343" s="16">
        <f ca="1" t="shared" si="2557"/>
        <v>0.473629853486459</v>
      </c>
      <c r="Q343" s="18">
        <f ca="1">IF(P343&lt;=('Ejercicio 3 - TIR'!$D$22-'Ejercicio 3 - TIR'!$C$22)/('Ejercicio 3 - TIR'!$E$22-'Ejercicio 3 - TIR'!$C$22),'Ejercicio 3 - TIR'!$C$22+SQRT(('Ejercicio 3 - TIR'!$E$22-'Ejercicio 3 - TIR'!$C$22)*('Ejercicio 3 - TIR'!$D$22-'Ejercicio 3 - TIR'!$C$22)*P343),'Ejercicio 3 - TIR'!$E$22-SQRT(('Ejercicio 3 - TIR'!$E$22-'Ejercicio 3 - TIR'!$C$22)*('Ejercicio 3 - TIR'!$E$22-'Ejercicio 3 - TIR'!$D$22)*(1-P343)))</f>
        <v>0.149198180358982</v>
      </c>
      <c r="R343" s="16">
        <f ca="1" t="shared" si="2557"/>
        <v>0.675492157279395</v>
      </c>
      <c r="S343" s="18">
        <f ca="1">IF(R343&lt;=('Ejercicio 3 - TIR'!$D$23-'Ejercicio 3 - TIR'!$C$23)/('Ejercicio 3 - TIR'!$E$23-'Ejercicio 3 - TIR'!$C$23),'Ejercicio 3 - TIR'!$C$23+SQRT(('Ejercicio 3 - TIR'!$E$23-'Ejercicio 3 - TIR'!$C$23)*('Ejercicio 3 - TIR'!$D$23-'Ejercicio 3 - TIR'!$C$23)*R343),'Ejercicio 3 - TIR'!$E$23-SQRT(('Ejercicio 3 - TIR'!$E$23-'Ejercicio 3 - TIR'!$C$23)*('Ejercicio 3 - TIR'!$E$23-'Ejercicio 3 - TIR'!$D$23)*(1-R343)))</f>
        <v>0.155831547072742</v>
      </c>
      <c r="T343" s="16">
        <f ca="1" t="shared" ref="T343:X343" si="2558">RAND()</f>
        <v>0.982176281388148</v>
      </c>
      <c r="U343" s="18">
        <f ca="1">IF(T343&lt;=('Ejercicio 3 - TIR'!$D$24-'Ejercicio 3 - TIR'!$C$24)/('Ejercicio 3 - TIR'!$E$24-'Ejercicio 3 - TIR'!$C$24),'Ejercicio 3 - TIR'!$C$24+SQRT(('Ejercicio 3 - TIR'!$E$24-'Ejercicio 3 - TIR'!$C$24)*('Ejercicio 3 - TIR'!$D$24-'Ejercicio 3 - TIR'!$C$24)*T343),'Ejercicio 3 - TIR'!$E$24-SQRT(('Ejercicio 3 - TIR'!$E$24-'Ejercicio 3 - TIR'!$C$24)*('Ejercicio 3 - TIR'!$E$24-'Ejercicio 3 - TIR'!$D$24)*(1-T343)))</f>
        <v>0.212935552950642</v>
      </c>
      <c r="V343" s="16">
        <f ca="1" t="shared" si="2558"/>
        <v>0.0438785865169729</v>
      </c>
      <c r="W343" s="18">
        <f ca="1">IF(V343&lt;=('Ejercicio 3 - TIR'!$D$25-'Ejercicio 3 - TIR'!$C$25)/('Ejercicio 3 - TIR'!$E$25-'Ejercicio 3 - TIR'!$C$25),'Ejercicio 3 - TIR'!$C$25+SQRT(('Ejercicio 3 - TIR'!$E$25-'Ejercicio 3 - TIR'!$C$25)*('Ejercicio 3 - TIR'!$D$25-'Ejercicio 3 - TIR'!$C$25)*V343),'Ejercicio 3 - TIR'!$E$25-SQRT(('Ejercicio 3 - TIR'!$E$25-'Ejercicio 3 - TIR'!$C$25)*('Ejercicio 3 - TIR'!$E$25-'Ejercicio 3 - TIR'!$D$25)*(1-V343)))</f>
        <v>0.187837730610563</v>
      </c>
      <c r="X343" s="16">
        <f ca="1" t="shared" si="2558"/>
        <v>0.766224974923338</v>
      </c>
      <c r="Y343" s="18">
        <f ca="1">IF(X343&lt;=('Ejercicio 3 - TIR'!$D$26-'Ejercicio 3 - TIR'!$C$26)/('Ejercicio 3 - TIR'!$E$26-'Ejercicio 3 - TIR'!$C$26),'Ejercicio 3 - TIR'!$C$26+SQRT(('Ejercicio 3 - TIR'!$E$26-'Ejercicio 3 - TIR'!$C$26)*('Ejercicio 3 - TIR'!$D$26-'Ejercicio 3 - TIR'!$C$26)*X343),'Ejercicio 3 - TIR'!$E$26-SQRT(('Ejercicio 3 - TIR'!$E$26-'Ejercicio 3 - TIR'!$C$26)*('Ejercicio 3 - TIR'!$E$26-'Ejercicio 3 - TIR'!$D$26)*(1-X343)))</f>
        <v>0.244469940396701</v>
      </c>
      <c r="Z343" s="16">
        <f ca="1" t="shared" si="2384"/>
        <v>1.14919818035898</v>
      </c>
      <c r="AA343" s="16">
        <f ca="1" t="shared" si="2385"/>
        <v>1.3282795106975</v>
      </c>
      <c r="AB343" s="16">
        <f ca="1" t="shared" si="2386"/>
        <v>1.61111744278088</v>
      </c>
      <c r="AC343" s="16">
        <f ca="1" t="shared" si="2387"/>
        <v>1.91374608697994</v>
      </c>
      <c r="AD343" s="16">
        <f ca="1" t="shared" si="2388"/>
        <v>2.38159947879834</v>
      </c>
      <c r="AE343" s="15">
        <f ca="1" t="shared" si="2389"/>
        <v>4827.75692219992</v>
      </c>
      <c r="AF343" s="15">
        <f ca="1" t="shared" si="2390"/>
        <v>5580.07375227747</v>
      </c>
      <c r="AG343" s="15">
        <f ca="1" t="shared" si="2391"/>
        <v>6768.26984222404</v>
      </c>
      <c r="AH343" s="15">
        <f ca="1" t="shared" si="2392"/>
        <v>8039.60628954731</v>
      </c>
      <c r="AI343" s="15">
        <f ca="1" t="shared" si="2393"/>
        <v>10005.0483599659</v>
      </c>
      <c r="AJ343" s="17">
        <f ca="1" t="shared" si="2394"/>
        <v>48337.2368484387</v>
      </c>
      <c r="AK343" s="17">
        <f ca="1" t="shared" si="2395"/>
        <v>53922.8656057527</v>
      </c>
      <c r="AL343" s="17">
        <f ca="1" t="shared" si="2396"/>
        <v>65302.6954489388</v>
      </c>
      <c r="AM343" s="17">
        <f ca="1" t="shared" si="2397"/>
        <v>67405.115180274</v>
      </c>
      <c r="AN343" s="17">
        <f ca="1" t="shared" si="2398"/>
        <v>95151.9997241437</v>
      </c>
      <c r="AO343" s="17">
        <f ca="1">C343/'Ejercicio 3 - TIR'!$D$7</f>
        <v>16032.456822952</v>
      </c>
      <c r="AP343" s="17">
        <f ca="1" t="shared" si="2399"/>
        <v>32304.7800254866</v>
      </c>
      <c r="AQ343" s="17">
        <f ca="1" t="shared" si="2400"/>
        <v>37890.4087828006</v>
      </c>
      <c r="AR343" s="17">
        <f ca="1" t="shared" si="2401"/>
        <v>49270.2386259868</v>
      </c>
      <c r="AS343" s="17">
        <f ca="1" t="shared" si="2402"/>
        <v>51372.6583573219</v>
      </c>
      <c r="AT343" s="17">
        <f ca="1" t="shared" si="2403"/>
        <v>79119.5429011916</v>
      </c>
      <c r="AU343" s="17">
        <f ca="1">AP343*'Ejercicio 3 - TIR'!$D$5</f>
        <v>16152.3900127433</v>
      </c>
      <c r="AV343" s="17">
        <f ca="1">AQ343*'Ejercicio 3 - TIR'!$D$5</f>
        <v>18945.2043914003</v>
      </c>
      <c r="AW343" s="17">
        <f ca="1">AR343*'Ejercicio 3 - TIR'!$D$5</f>
        <v>24635.1193129934</v>
      </c>
      <c r="AX343" s="17">
        <f ca="1">AS343*'Ejercicio 3 - TIR'!$D$5</f>
        <v>25686.329178661</v>
      </c>
      <c r="AY343" s="17">
        <f ca="1">AT343*'Ejercicio 3 - TIR'!$D$5</f>
        <v>39559.7714505958</v>
      </c>
      <c r="AZ343" s="17">
        <f ca="1" t="shared" ref="AZ343:BD343" si="2559">AJ343-AU343-AE343</f>
        <v>27357.0899134954</v>
      </c>
      <c r="BA343" s="17">
        <f ca="1" t="shared" si="2559"/>
        <v>29397.5874620749</v>
      </c>
      <c r="BB343" s="17">
        <f ca="1" t="shared" si="2559"/>
        <v>33899.3062937214</v>
      </c>
      <c r="BC343" s="17">
        <f ca="1" t="shared" si="2559"/>
        <v>33679.1797120657</v>
      </c>
      <c r="BD343" s="17">
        <f ca="1" t="shared" si="2559"/>
        <v>45587.179913582</v>
      </c>
      <c r="BE343" s="17">
        <f ca="1" t="shared" ref="BE343:BI343" si="2560">AZ343/Z343</f>
        <v>23805.3717635976</v>
      </c>
      <c r="BF343" s="17">
        <f ca="1" t="shared" si="2560"/>
        <v>22132.0792990609</v>
      </c>
      <c r="BG343" s="17">
        <f ca="1" t="shared" si="2560"/>
        <v>21040.8660433899</v>
      </c>
      <c r="BH343" s="17">
        <f ca="1" t="shared" si="2560"/>
        <v>17598.5622863974</v>
      </c>
      <c r="BI343" s="17">
        <f ca="1" t="shared" si="2560"/>
        <v>19141.413289435</v>
      </c>
      <c r="BJ343" s="17">
        <f ca="1" t="shared" si="2406"/>
        <v>77063.8310870274</v>
      </c>
      <c r="BK343" s="17">
        <f ca="1" t="shared" si="2407"/>
        <v>38182.8908133995</v>
      </c>
      <c r="BL343" s="17">
        <f ca="1" t="shared" si="2408"/>
        <v>115246.721900427</v>
      </c>
      <c r="BM343" s="17">
        <f ca="1">BK343*'Ejercicio 3 - TIR'!$D$5</f>
        <v>19091.4454066997</v>
      </c>
      <c r="BN343" s="17">
        <f ca="1" t="shared" si="2409"/>
        <v>96155.2764937271</v>
      </c>
      <c r="BO343" s="17">
        <f ca="1" t="shared" si="2410"/>
        <v>40374.2431713342</v>
      </c>
      <c r="BP343" s="17">
        <f ca="1" t="shared" si="2411"/>
        <v>-112520.298874618</v>
      </c>
      <c r="BQ343" s="17">
        <f ca="1" t="shared" ref="BQ343:BT343" si="2561">BE343</f>
        <v>23805.3717635976</v>
      </c>
      <c r="BR343" s="17">
        <f ca="1" t="shared" si="2561"/>
        <v>22132.0792990609</v>
      </c>
      <c r="BS343" s="17">
        <f ca="1" t="shared" si="2561"/>
        <v>21040.8660433899</v>
      </c>
      <c r="BT343" s="17">
        <f ca="1" t="shared" si="2561"/>
        <v>17598.5622863974</v>
      </c>
      <c r="BU343" s="17">
        <f ca="1" t="shared" si="2413"/>
        <v>59515.6564607692</v>
      </c>
      <c r="BV343" s="19">
        <f ca="1" t="shared" si="2414"/>
        <v>7.6006764570312</v>
      </c>
    </row>
    <row r="344" ht="15" customHeight="1" spans="1:74">
      <c r="A344" s="15">
        <v>343</v>
      </c>
      <c r="B344" s="16">
        <f ca="1" t="shared" ref="B344:F344" si="2562">RAND()</f>
        <v>0.249431769879927</v>
      </c>
      <c r="C344" s="17">
        <f ca="1">IF(B344&lt;=('Ejercicio 3 - TIR'!$D$13-'Ejercicio 3 - TIR'!$C$13)/('Ejercicio 3 - TIR'!$E$13-'Ejercicio 3 - TIR'!$C$13),'Ejercicio 3 - TIR'!$C$13+SQRT(('Ejercicio 3 - TIR'!$E$13-'Ejercicio 3 - TIR'!$C$13)*('Ejercicio 3 - TIR'!$D$13-'Ejercicio 3 - TIR'!$C$13)*B344),'Ejercicio 3 - TIR'!$E$13-SQRT(('Ejercicio 3 - TIR'!$E$13-'Ejercicio 3 - TIR'!$C$13)*('Ejercicio 3 - TIR'!$E$13-'Ejercicio 3 - TIR'!$D$13)*(1-B344)))</f>
        <v>69988.6289325398</v>
      </c>
      <c r="D344" s="16">
        <f ca="1" t="shared" si="2562"/>
        <v>0.539742916334527</v>
      </c>
      <c r="E344" s="17">
        <f ca="1">IF(D344&lt;=('Ejercicio 3 - TIR'!$D$14-'Ejercicio 3 - TIR'!$C$14)/('Ejercicio 3 - TIR'!$E$14-'Ejercicio 3 - TIR'!$C$14),'Ejercicio 3 - TIR'!$C$14+SQRT(('Ejercicio 3 - TIR'!$E$14-'Ejercicio 3 - TIR'!$C$14)*('Ejercicio 3 - TIR'!$D$14-'Ejercicio 3 - TIR'!$C$14)*D344),'Ejercicio 3 - TIR'!$E$14-SQRT(('Ejercicio 3 - TIR'!$E$14-'Ejercicio 3 - TIR'!$C$14)*('Ejercicio 3 - TIR'!$E$14-'Ejercicio 3 - TIR'!$D$14)*(1-D344)))</f>
        <v>31691.0552685783</v>
      </c>
      <c r="F344" s="16">
        <f ca="1" t="shared" si="2562"/>
        <v>0.455437831823924</v>
      </c>
      <c r="G344" s="17">
        <f ca="1">IF(F344&lt;=('Ejercicio 3 - TIR'!$D$18-'Ejercicio 3 - TIR'!$C$18)/('Ejercicio 3 - TIR'!$E$18-'Ejercicio 3 - TIR'!$C$18),'Ejercicio 3 - TIR'!$C$18+SQRT(('Ejercicio 3 - TIR'!$E$18-'Ejercicio 3 - TIR'!$C$18)*('Ejercicio 3 - TIR'!$D$18-'Ejercicio 3 - TIR'!$C$18)*F344),'Ejercicio 3 - TIR'!$E$18-SQRT(('Ejercicio 3 - TIR'!$E$18-'Ejercicio 3 - TIR'!$C$18)*('Ejercicio 3 - TIR'!$E$18-'Ejercicio 3 - TIR'!$D$18)*(1-F344)))</f>
        <v>38265.3296832969</v>
      </c>
      <c r="H344" s="16">
        <f ca="1" t="shared" ref="H344:L344" si="2563">RAND()</f>
        <v>0.573929646129159</v>
      </c>
      <c r="I344" s="17">
        <f ca="1">IF(H344&lt;=('Ejercicio 3 - TIR'!$D$18-'Ejercicio 3 - TIR'!$C$18)/('Ejercicio 3 - TIR'!$E$18-'Ejercicio 3 - TIR'!$C$18),'Ejercicio 3 - TIR'!$C$18+SQRT(('Ejercicio 3 - TIR'!$E$18-'Ejercicio 3 - TIR'!$C$18)*('Ejercicio 3 - TIR'!$D$18-'Ejercicio 3 - TIR'!$C$18)*H344),'Ejercicio 3 - TIR'!$E$18-SQRT(('Ejercicio 3 - TIR'!$E$18-'Ejercicio 3 - TIR'!$C$18)*('Ejercicio 3 - TIR'!$E$18-'Ejercicio 3 - TIR'!$D$18)*(1-H344)))</f>
        <v>39278.4398968455</v>
      </c>
      <c r="J344" s="16">
        <f ca="1" t="shared" si="2563"/>
        <v>0.933350192218892</v>
      </c>
      <c r="K344" s="17">
        <f ca="1">IF(J344&lt;=('Ejercicio 3 - TIR'!$D$18-'Ejercicio 3 - TIR'!$C$18)/('Ejercicio 3 - TIR'!$E$18-'Ejercicio 3 - TIR'!$C$18),'Ejercicio 3 - TIR'!$C$18+SQRT(('Ejercicio 3 - TIR'!$E$18-'Ejercicio 3 - TIR'!$C$18)*('Ejercicio 3 - TIR'!$D$18-'Ejercicio 3 - TIR'!$C$18)*J344),'Ejercicio 3 - TIR'!$E$18-SQRT(('Ejercicio 3 - TIR'!$E$18-'Ejercicio 3 - TIR'!$C$18)*('Ejercicio 3 - TIR'!$E$18-'Ejercicio 3 - TIR'!$D$18)*(1-J344)))</f>
        <v>42764.214772483</v>
      </c>
      <c r="L344" s="16">
        <f ca="1" t="shared" si="2563"/>
        <v>0.892639039487516</v>
      </c>
      <c r="M344" s="17">
        <f ca="1">IF(L344&lt;=('Ejercicio 3 - TIR'!$D$18-'Ejercicio 3 - TIR'!$C$18)/('Ejercicio 3 - TIR'!$E$18-'Ejercicio 3 - TIR'!$C$18),'Ejercicio 3 - TIR'!$C$18+SQRT(('Ejercicio 3 - TIR'!$E$18-'Ejercicio 3 - TIR'!$C$18)*('Ejercicio 3 - TIR'!$D$18-'Ejercicio 3 - TIR'!$C$18)*L344),'Ejercicio 3 - TIR'!$E$18-SQRT(('Ejercicio 3 - TIR'!$E$18-'Ejercicio 3 - TIR'!$C$18)*('Ejercicio 3 - TIR'!$E$18-'Ejercicio 3 - TIR'!$D$18)*(1-L344)))</f>
        <v>42162.382682877</v>
      </c>
      <c r="N344" s="16">
        <f ca="1" t="shared" ref="N344:R344" si="2564">RAND()</f>
        <v>0.277907770161413</v>
      </c>
      <c r="O344" s="17">
        <f ca="1">IF(N344&lt;=('Ejercicio 3 - TIR'!$D$18-'Ejercicio 3 - TIR'!$C$18)/('Ejercicio 3 - TIR'!$E$18-'Ejercicio 3 - TIR'!$C$18),'Ejercicio 3 - TIR'!$C$18+SQRT(('Ejercicio 3 - TIR'!$E$18-'Ejercicio 3 - TIR'!$C$18)*('Ejercicio 3 - TIR'!$D$18-'Ejercicio 3 - TIR'!$C$18)*N344),'Ejercicio 3 - TIR'!$E$18-SQRT(('Ejercicio 3 - TIR'!$E$18-'Ejercicio 3 - TIR'!$C$18)*('Ejercicio 3 - TIR'!$E$18-'Ejercicio 3 - TIR'!$D$18)*(1-N344)))</f>
        <v>36456.4824420277</v>
      </c>
      <c r="P344" s="16">
        <f ca="1" t="shared" si="2564"/>
        <v>0.860356523609743</v>
      </c>
      <c r="Q344" s="18">
        <f ca="1">IF(P344&lt;=('Ejercicio 3 - TIR'!$D$22-'Ejercicio 3 - TIR'!$C$22)/('Ejercicio 3 - TIR'!$E$22-'Ejercicio 3 - TIR'!$C$22),'Ejercicio 3 - TIR'!$C$22+SQRT(('Ejercicio 3 - TIR'!$E$22-'Ejercicio 3 - TIR'!$C$22)*('Ejercicio 3 - TIR'!$D$22-'Ejercicio 3 - TIR'!$C$22)*P344),'Ejercicio 3 - TIR'!$E$22-SQRT(('Ejercicio 3 - TIR'!$E$22-'Ejercicio 3 - TIR'!$C$22)*('Ejercicio 3 - TIR'!$E$22-'Ejercicio 3 - TIR'!$D$22)*(1-P344)))</f>
        <v>0.16414571800735</v>
      </c>
      <c r="R344" s="16">
        <f ca="1" t="shared" si="2564"/>
        <v>0.982201717863848</v>
      </c>
      <c r="S344" s="18">
        <f ca="1">IF(R344&lt;=('Ejercicio 3 - TIR'!$D$23-'Ejercicio 3 - TIR'!$C$23)/('Ejercicio 3 - TIR'!$E$23-'Ejercicio 3 - TIR'!$C$23),'Ejercicio 3 - TIR'!$C$23+SQRT(('Ejercicio 3 - TIR'!$E$23-'Ejercicio 3 - TIR'!$C$23)*('Ejercicio 3 - TIR'!$D$23-'Ejercicio 3 - TIR'!$C$23)*R344),'Ejercicio 3 - TIR'!$E$23-SQRT(('Ejercicio 3 - TIR'!$E$23-'Ejercicio 3 - TIR'!$C$23)*('Ejercicio 3 - TIR'!$E$23-'Ejercicio 3 - TIR'!$D$23)*(1-R344)))</f>
        <v>0.174339884467162</v>
      </c>
      <c r="T344" s="16">
        <f ca="1" t="shared" ref="T344:X344" si="2565">RAND()</f>
        <v>0.172435319960649</v>
      </c>
      <c r="U344" s="18">
        <f ca="1">IF(T344&lt;=('Ejercicio 3 - TIR'!$D$24-'Ejercicio 3 - TIR'!$C$24)/('Ejercicio 3 - TIR'!$E$24-'Ejercicio 3 - TIR'!$C$24),'Ejercicio 3 - TIR'!$C$24+SQRT(('Ejercicio 3 - TIR'!$E$24-'Ejercicio 3 - TIR'!$C$24)*('Ejercicio 3 - TIR'!$D$24-'Ejercicio 3 - TIR'!$C$24)*T344),'Ejercicio 3 - TIR'!$E$24-SQRT(('Ejercicio 3 - TIR'!$E$24-'Ejercicio 3 - TIR'!$C$24)*('Ejercicio 3 - TIR'!$E$24-'Ejercicio 3 - TIR'!$D$24)*(1-T344)))</f>
        <v>0.16902929772528</v>
      </c>
      <c r="V344" s="16">
        <f ca="1" t="shared" si="2565"/>
        <v>0.832734029074714</v>
      </c>
      <c r="W344" s="18">
        <f ca="1">IF(V344&lt;=('Ejercicio 3 - TIR'!$D$25-'Ejercicio 3 - TIR'!$C$25)/('Ejercicio 3 - TIR'!$E$25-'Ejercicio 3 - TIR'!$C$25),'Ejercicio 3 - TIR'!$C$25+SQRT(('Ejercicio 3 - TIR'!$E$25-'Ejercicio 3 - TIR'!$C$25)*('Ejercicio 3 - TIR'!$D$25-'Ejercicio 3 - TIR'!$C$25)*V344),'Ejercicio 3 - TIR'!$E$25-SQRT(('Ejercicio 3 - TIR'!$E$25-'Ejercicio 3 - TIR'!$C$25)*('Ejercicio 3 - TIR'!$E$25-'Ejercicio 3 - TIR'!$D$25)*(1-V344)))</f>
        <v>0.225804320670035</v>
      </c>
      <c r="X344" s="16">
        <f ca="1" t="shared" si="2565"/>
        <v>0.325140693807116</v>
      </c>
      <c r="Y344" s="18">
        <f ca="1">IF(X344&lt;=('Ejercicio 3 - TIR'!$D$26-'Ejercicio 3 - TIR'!$C$26)/('Ejercicio 3 - TIR'!$E$26-'Ejercicio 3 - TIR'!$C$26),'Ejercicio 3 - TIR'!$C$26+SQRT(('Ejercicio 3 - TIR'!$E$26-'Ejercicio 3 - TIR'!$C$26)*('Ejercicio 3 - TIR'!$D$26-'Ejercicio 3 - TIR'!$C$26)*X344),'Ejercicio 3 - TIR'!$E$26-SQRT(('Ejercicio 3 - TIR'!$E$26-'Ejercicio 3 - TIR'!$C$26)*('Ejercicio 3 - TIR'!$E$26-'Ejercicio 3 - TIR'!$D$26)*(1-X344)))</f>
        <v>0.219629037670488</v>
      </c>
      <c r="Z344" s="16">
        <f ca="1" t="shared" si="2384"/>
        <v>1.16414571800735</v>
      </c>
      <c r="AA344" s="16">
        <f ca="1" t="shared" si="2385"/>
        <v>1.36710274798769</v>
      </c>
      <c r="AB344" s="16">
        <f ca="1" t="shared" si="2386"/>
        <v>1.59818316539835</v>
      </c>
      <c r="AC344" s="16">
        <f ca="1" t="shared" si="2387"/>
        <v>1.95905982936742</v>
      </c>
      <c r="AD344" s="16">
        <f ca="1" t="shared" si="2388"/>
        <v>2.38932625443029</v>
      </c>
      <c r="AE344" s="15">
        <f ca="1" t="shared" si="2389"/>
        <v>5201.95102147139</v>
      </c>
      <c r="AF344" s="15">
        <f ca="1" t="shared" si="2390"/>
        <v>6108.85856155855</v>
      </c>
      <c r="AG344" s="15">
        <f ca="1" t="shared" si="2391"/>
        <v>7141.43463412186</v>
      </c>
      <c r="AH344" s="15">
        <f ca="1" t="shared" si="2392"/>
        <v>8754.00143028921</v>
      </c>
      <c r="AI344" s="15">
        <f ca="1" t="shared" si="2393"/>
        <v>10676.6343401897</v>
      </c>
      <c r="AJ344" s="17">
        <f ca="1" t="shared" si="2394"/>
        <v>44546.4196989496</v>
      </c>
      <c r="AK344" s="17">
        <f ca="1" t="shared" si="2395"/>
        <v>53697.6631196469</v>
      </c>
      <c r="AL344" s="17">
        <f ca="1" t="shared" si="2396"/>
        <v>68345.048130862</v>
      </c>
      <c r="AM344" s="17">
        <f ca="1" t="shared" si="2397"/>
        <v>82598.6302244407</v>
      </c>
      <c r="AN344" s="17">
        <f ca="1" t="shared" si="2398"/>
        <v>87106.4306429137</v>
      </c>
      <c r="AO344" s="17">
        <f ca="1">C344/'Ejercicio 3 - TIR'!$D$7</f>
        <v>13997.725786508</v>
      </c>
      <c r="AP344" s="17">
        <f ca="1" t="shared" si="2399"/>
        <v>30548.6939124417</v>
      </c>
      <c r="AQ344" s="17">
        <f ca="1" t="shared" si="2400"/>
        <v>39699.9373331389</v>
      </c>
      <c r="AR344" s="17">
        <f ca="1" t="shared" si="2401"/>
        <v>54347.322344354</v>
      </c>
      <c r="AS344" s="17">
        <f ca="1" t="shared" si="2402"/>
        <v>68600.9044379327</v>
      </c>
      <c r="AT344" s="17">
        <f ca="1" t="shared" si="2403"/>
        <v>73108.7048564058</v>
      </c>
      <c r="AU344" s="17">
        <f ca="1">AP344*'Ejercicio 3 - TIR'!$D$5</f>
        <v>15274.3469562208</v>
      </c>
      <c r="AV344" s="17">
        <f ca="1">AQ344*'Ejercicio 3 - TIR'!$D$5</f>
        <v>19849.9686665695</v>
      </c>
      <c r="AW344" s="17">
        <f ca="1">AR344*'Ejercicio 3 - TIR'!$D$5</f>
        <v>27173.661172177</v>
      </c>
      <c r="AX344" s="17">
        <f ca="1">AS344*'Ejercicio 3 - TIR'!$D$5</f>
        <v>34300.4522189664</v>
      </c>
      <c r="AY344" s="17">
        <f ca="1">AT344*'Ejercicio 3 - TIR'!$D$5</f>
        <v>36554.3524282029</v>
      </c>
      <c r="AZ344" s="17">
        <f ca="1" t="shared" ref="AZ344:BD344" si="2566">AJ344-AU344-AE344</f>
        <v>24070.1217212574</v>
      </c>
      <c r="BA344" s="17">
        <f ca="1" t="shared" si="2566"/>
        <v>27738.8358915189</v>
      </c>
      <c r="BB344" s="17">
        <f ca="1" t="shared" si="2566"/>
        <v>34029.9523245631</v>
      </c>
      <c r="BC344" s="17">
        <f ca="1" t="shared" si="2566"/>
        <v>39544.1765751851</v>
      </c>
      <c r="BD344" s="17">
        <f ca="1" t="shared" si="2566"/>
        <v>39875.4438745211</v>
      </c>
      <c r="BE344" s="17">
        <f ca="1" t="shared" ref="BE344:BI344" si="2567">AZ344/Z344</f>
        <v>20676.210330832</v>
      </c>
      <c r="BF344" s="17">
        <f ca="1" t="shared" si="2567"/>
        <v>20290.2349017651</v>
      </c>
      <c r="BG344" s="17">
        <f ca="1" t="shared" si="2567"/>
        <v>21292.8987498633</v>
      </c>
      <c r="BH344" s="17">
        <f ca="1" t="shared" si="2567"/>
        <v>20185.2827475688</v>
      </c>
      <c r="BI344" s="17">
        <f ca="1" t="shared" si="2567"/>
        <v>16688.9907983826</v>
      </c>
      <c r="BJ344" s="17">
        <f ca="1" t="shared" si="2406"/>
        <v>75720.2703838155</v>
      </c>
      <c r="BK344" s="17">
        <f ca="1" t="shared" si="2407"/>
        <v>33445.1337240194</v>
      </c>
      <c r="BL344" s="17">
        <f ca="1" t="shared" si="2408"/>
        <v>109165.404107835</v>
      </c>
      <c r="BM344" s="17">
        <f ca="1">BK344*'Ejercicio 3 - TIR'!$D$5</f>
        <v>16722.5668620097</v>
      </c>
      <c r="BN344" s="17">
        <f ca="1" t="shared" si="2409"/>
        <v>92442.8372458252</v>
      </c>
      <c r="BO344" s="17">
        <f ca="1" t="shared" si="2410"/>
        <v>38689.9181618322</v>
      </c>
      <c r="BP344" s="17">
        <f ca="1" t="shared" si="2411"/>
        <v>-101679.684201118</v>
      </c>
      <c r="BQ344" s="17">
        <f ca="1" t="shared" ref="BQ344:BT344" si="2568">BE344</f>
        <v>20676.210330832</v>
      </c>
      <c r="BR344" s="17">
        <f ca="1" t="shared" si="2568"/>
        <v>20290.2349017651</v>
      </c>
      <c r="BS344" s="17">
        <f ca="1" t="shared" si="2568"/>
        <v>21292.8987498633</v>
      </c>
      <c r="BT344" s="17">
        <f ca="1" t="shared" si="2568"/>
        <v>20185.2827475688</v>
      </c>
      <c r="BU344" s="17">
        <f ca="1" t="shared" si="2413"/>
        <v>55378.9089602149</v>
      </c>
      <c r="BV344" s="19">
        <f ca="1" t="shared" si="2414"/>
        <v>9.35642755653225</v>
      </c>
    </row>
    <row r="345" ht="15" customHeight="1" spans="1:74">
      <c r="A345" s="15">
        <v>344</v>
      </c>
      <c r="B345" s="16">
        <f ca="1" t="shared" ref="B345:F345" si="2569">RAND()</f>
        <v>0.386058543284387</v>
      </c>
      <c r="C345" s="17">
        <f ca="1">IF(B345&lt;=('Ejercicio 3 - TIR'!$D$13-'Ejercicio 3 - TIR'!$C$13)/('Ejercicio 3 - TIR'!$E$13-'Ejercicio 3 - TIR'!$C$13),'Ejercicio 3 - TIR'!$C$13+SQRT(('Ejercicio 3 - TIR'!$E$13-'Ejercicio 3 - TIR'!$C$13)*('Ejercicio 3 - TIR'!$D$13-'Ejercicio 3 - TIR'!$C$13)*B345),'Ejercicio 3 - TIR'!$E$13-SQRT(('Ejercicio 3 - TIR'!$E$13-'Ejercicio 3 - TIR'!$C$13)*('Ejercicio 3 - TIR'!$E$13-'Ejercicio 3 - TIR'!$D$13)*(1-B345)))</f>
        <v>72857.2339644845</v>
      </c>
      <c r="D345" s="16">
        <f ca="1" t="shared" si="2569"/>
        <v>0.276157763582097</v>
      </c>
      <c r="E345" s="17">
        <f ca="1">IF(D345&lt;=('Ejercicio 3 - TIR'!$D$14-'Ejercicio 3 - TIR'!$C$14)/('Ejercicio 3 - TIR'!$E$14-'Ejercicio 3 - TIR'!$C$14),'Ejercicio 3 - TIR'!$C$14+SQRT(('Ejercicio 3 - TIR'!$E$14-'Ejercicio 3 - TIR'!$C$14)*('Ejercicio 3 - TIR'!$D$14-'Ejercicio 3 - TIR'!$C$14)*D345),'Ejercicio 3 - TIR'!$E$14-SQRT(('Ejercicio 3 - TIR'!$E$14-'Ejercicio 3 - TIR'!$C$14)*('Ejercicio 3 - TIR'!$E$14-'Ejercicio 3 - TIR'!$D$14)*(1-D345)))</f>
        <v>29551.0254084829</v>
      </c>
      <c r="F345" s="16">
        <f ca="1" t="shared" si="2569"/>
        <v>0.53055195682765</v>
      </c>
      <c r="G345" s="17">
        <f ca="1">IF(F345&lt;=('Ejercicio 3 - TIR'!$D$18-'Ejercicio 3 - TIR'!$C$18)/('Ejercicio 3 - TIR'!$E$18-'Ejercicio 3 - TIR'!$C$18),'Ejercicio 3 - TIR'!$C$18+SQRT(('Ejercicio 3 - TIR'!$E$18-'Ejercicio 3 - TIR'!$C$18)*('Ejercicio 3 - TIR'!$D$18-'Ejercicio 3 - TIR'!$C$18)*F345),'Ejercicio 3 - TIR'!$E$18-SQRT(('Ejercicio 3 - TIR'!$E$18-'Ejercicio 3 - TIR'!$C$18)*('Ejercicio 3 - TIR'!$E$18-'Ejercicio 3 - TIR'!$D$18)*(1-F345)))</f>
        <v>38920.9188721873</v>
      </c>
      <c r="H345" s="16">
        <f ca="1" t="shared" ref="H345:L345" si="2570">RAND()</f>
        <v>0.42617335482011</v>
      </c>
      <c r="I345" s="17">
        <f ca="1">IF(H345&lt;=('Ejercicio 3 - TIR'!$D$18-'Ejercicio 3 - TIR'!$C$18)/('Ejercicio 3 - TIR'!$E$18-'Ejercicio 3 - TIR'!$C$18),'Ejercicio 3 - TIR'!$C$18+SQRT(('Ejercicio 3 - TIR'!$E$18-'Ejercicio 3 - TIR'!$C$18)*('Ejercicio 3 - TIR'!$D$18-'Ejercicio 3 - TIR'!$C$18)*H345),'Ejercicio 3 - TIR'!$E$18-SQRT(('Ejercicio 3 - TIR'!$E$18-'Ejercicio 3 - TIR'!$C$18)*('Ejercicio 3 - TIR'!$E$18-'Ejercicio 3 - TIR'!$D$18)*(1-H345)))</f>
        <v>37995.3738638676</v>
      </c>
      <c r="J345" s="16">
        <f ca="1" t="shared" si="2570"/>
        <v>0.272793435300985</v>
      </c>
      <c r="K345" s="17">
        <f ca="1">IF(J345&lt;=('Ejercicio 3 - TIR'!$D$18-'Ejercicio 3 - TIR'!$C$18)/('Ejercicio 3 - TIR'!$E$18-'Ejercicio 3 - TIR'!$C$18),'Ejercicio 3 - TIR'!$C$18+SQRT(('Ejercicio 3 - TIR'!$E$18-'Ejercicio 3 - TIR'!$C$18)*('Ejercicio 3 - TIR'!$D$18-'Ejercicio 3 - TIR'!$C$18)*J345),'Ejercicio 3 - TIR'!$E$18-SQRT(('Ejercicio 3 - TIR'!$E$18-'Ejercicio 3 - TIR'!$C$18)*('Ejercicio 3 - TIR'!$E$18-'Ejercicio 3 - TIR'!$D$18)*(1-J345)))</f>
        <v>36396.7972685671</v>
      </c>
      <c r="L345" s="16">
        <f ca="1" t="shared" si="2570"/>
        <v>0.955710264393575</v>
      </c>
      <c r="M345" s="17">
        <f ca="1">IF(L345&lt;=('Ejercicio 3 - TIR'!$D$18-'Ejercicio 3 - TIR'!$C$18)/('Ejercicio 3 - TIR'!$E$18-'Ejercicio 3 - TIR'!$C$18),'Ejercicio 3 - TIR'!$C$18+SQRT(('Ejercicio 3 - TIR'!$E$18-'Ejercicio 3 - TIR'!$C$18)*('Ejercicio 3 - TIR'!$D$18-'Ejercicio 3 - TIR'!$C$18)*L345),'Ejercicio 3 - TIR'!$E$18-SQRT(('Ejercicio 3 - TIR'!$E$18-'Ejercicio 3 - TIR'!$C$18)*('Ejercicio 3 - TIR'!$E$18-'Ejercicio 3 - TIR'!$D$18)*(1-L345)))</f>
        <v>43177.4385688044</v>
      </c>
      <c r="N345" s="16">
        <f ca="1" t="shared" ref="N345:R345" si="2571">RAND()</f>
        <v>0.528301400380397</v>
      </c>
      <c r="O345" s="17">
        <f ca="1">IF(N345&lt;=('Ejercicio 3 - TIR'!$D$18-'Ejercicio 3 - TIR'!$C$18)/('Ejercicio 3 - TIR'!$E$18-'Ejercicio 3 - TIR'!$C$18),'Ejercicio 3 - TIR'!$C$18+SQRT(('Ejercicio 3 - TIR'!$E$18-'Ejercicio 3 - TIR'!$C$18)*('Ejercicio 3 - TIR'!$D$18-'Ejercicio 3 - TIR'!$C$18)*N345),'Ejercicio 3 - TIR'!$E$18-SQRT(('Ejercicio 3 - TIR'!$E$18-'Ejercicio 3 - TIR'!$C$18)*('Ejercicio 3 - TIR'!$E$18-'Ejercicio 3 - TIR'!$D$18)*(1-N345)))</f>
        <v>38901.9778733189</v>
      </c>
      <c r="P345" s="16">
        <f ca="1" t="shared" si="2571"/>
        <v>0.321392262244479</v>
      </c>
      <c r="Q345" s="18">
        <f ca="1">IF(P345&lt;=('Ejercicio 3 - TIR'!$D$22-'Ejercicio 3 - TIR'!$C$22)/('Ejercicio 3 - TIR'!$E$22-'Ejercicio 3 - TIR'!$C$22),'Ejercicio 3 - TIR'!$C$22+SQRT(('Ejercicio 3 - TIR'!$E$22-'Ejercicio 3 - TIR'!$C$22)*('Ejercicio 3 - TIR'!$D$22-'Ejercicio 3 - TIR'!$C$22)*P345),'Ejercicio 3 - TIR'!$E$22-SQRT(('Ejercicio 3 - TIR'!$E$22-'Ejercicio 3 - TIR'!$C$22)*('Ejercicio 3 - TIR'!$E$22-'Ejercicio 3 - TIR'!$D$22)*(1-P345)))</f>
        <v>0.144052153168481</v>
      </c>
      <c r="R345" s="16">
        <f ca="1" t="shared" si="2571"/>
        <v>0.252459529559995</v>
      </c>
      <c r="S345" s="18">
        <f ca="1">IF(R345&lt;=('Ejercicio 3 - TIR'!$D$23-'Ejercicio 3 - TIR'!$C$23)/('Ejercicio 3 - TIR'!$E$23-'Ejercicio 3 - TIR'!$C$23),'Ejercicio 3 - TIR'!$C$23+SQRT(('Ejercicio 3 - TIR'!$E$23-'Ejercicio 3 - TIR'!$C$23)*('Ejercicio 3 - TIR'!$D$23-'Ejercicio 3 - TIR'!$C$23)*R345),'Ejercicio 3 - TIR'!$E$23-SQRT(('Ejercicio 3 - TIR'!$E$23-'Ejercicio 3 - TIR'!$C$23)*('Ejercicio 3 - TIR'!$E$23-'Ejercicio 3 - TIR'!$D$23)*(1-R345)))</f>
        <v>0.14131729704273</v>
      </c>
      <c r="T345" s="16">
        <f ca="1" t="shared" ref="T345:X345" si="2572">RAND()</f>
        <v>0.319671367720059</v>
      </c>
      <c r="U345" s="18">
        <f ca="1">IF(T345&lt;=('Ejercicio 3 - TIR'!$D$24-'Ejercicio 3 - TIR'!$C$24)/('Ejercicio 3 - TIR'!$E$24-'Ejercicio 3 - TIR'!$C$24),'Ejercicio 3 - TIR'!$C$24+SQRT(('Ejercicio 3 - TIR'!$E$24-'Ejercicio 3 - TIR'!$C$24)*('Ejercicio 3 - TIR'!$D$24-'Ejercicio 3 - TIR'!$C$24)*T345),'Ejercicio 3 - TIR'!$E$24-SQRT(('Ejercicio 3 - TIR'!$E$24-'Ejercicio 3 - TIR'!$C$24)*('Ejercicio 3 - TIR'!$E$24-'Ejercicio 3 - TIR'!$D$24)*(1-T345)))</f>
        <v>0.175909648245627</v>
      </c>
      <c r="V345" s="16">
        <f ca="1" t="shared" si="2572"/>
        <v>0.0945500138995061</v>
      </c>
      <c r="W345" s="18">
        <f ca="1">IF(V345&lt;=('Ejercicio 3 - TIR'!$D$25-'Ejercicio 3 - TIR'!$C$25)/('Ejercicio 3 - TIR'!$E$25-'Ejercicio 3 - TIR'!$C$25),'Ejercicio 3 - TIR'!$C$25+SQRT(('Ejercicio 3 - TIR'!$E$25-'Ejercicio 3 - TIR'!$C$25)*('Ejercicio 3 - TIR'!$D$25-'Ejercicio 3 - TIR'!$C$25)*V345),'Ejercicio 3 - TIR'!$E$25-SQRT(('Ejercicio 3 - TIR'!$E$25-'Ejercicio 3 - TIR'!$C$25)*('Ejercicio 3 - TIR'!$E$25-'Ejercicio 3 - TIR'!$D$25)*(1-V345)))</f>
        <v>0.191505217053985</v>
      </c>
      <c r="X345" s="16">
        <f ca="1" t="shared" si="2572"/>
        <v>0.524086212866894</v>
      </c>
      <c r="Y345" s="18">
        <f ca="1">IF(X345&lt;=('Ejercicio 3 - TIR'!$D$26-'Ejercicio 3 - TIR'!$C$26)/('Ejercicio 3 - TIR'!$E$26-'Ejercicio 3 - TIR'!$C$26),'Ejercicio 3 - TIR'!$C$26+SQRT(('Ejercicio 3 - TIR'!$E$26-'Ejercicio 3 - TIR'!$C$26)*('Ejercicio 3 - TIR'!$D$26-'Ejercicio 3 - TIR'!$C$26)*X345),'Ejercicio 3 - TIR'!$E$26-SQRT(('Ejercicio 3 - TIR'!$E$26-'Ejercicio 3 - TIR'!$C$26)*('Ejercicio 3 - TIR'!$E$26-'Ejercicio 3 - TIR'!$D$26)*(1-X345)))</f>
        <v>0.229305479087787</v>
      </c>
      <c r="Z345" s="16">
        <f ca="1" t="shared" si="2384"/>
        <v>1.14405215316848</v>
      </c>
      <c r="AA345" s="16">
        <f ca="1" t="shared" si="2385"/>
        <v>1.30572651113017</v>
      </c>
      <c r="AB345" s="16">
        <f ca="1" t="shared" si="2386"/>
        <v>1.53541640240806</v>
      </c>
      <c r="AC345" s="16">
        <f ca="1" t="shared" si="2387"/>
        <v>1.82945665381947</v>
      </c>
      <c r="AD345" s="16">
        <f ca="1" t="shared" si="2388"/>
        <v>2.24896108829388</v>
      </c>
      <c r="AE345" s="15">
        <f ca="1" t="shared" si="2389"/>
        <v>4256.88883842845</v>
      </c>
      <c r="AF345" s="15">
        <f ca="1" t="shared" si="2390"/>
        <v>4858.46086288653</v>
      </c>
      <c r="AG345" s="15">
        <f ca="1" t="shared" si="2391"/>
        <v>5713.11100429204</v>
      </c>
      <c r="AH345" s="15">
        <f ca="1" t="shared" si="2392"/>
        <v>6807.2015672225</v>
      </c>
      <c r="AI345" s="15">
        <f ca="1" t="shared" si="2393"/>
        <v>8368.13018384159</v>
      </c>
      <c r="AJ345" s="17">
        <f ca="1" t="shared" si="2394"/>
        <v>44527.5610390216</v>
      </c>
      <c r="AK345" s="17">
        <f ca="1" t="shared" si="2395"/>
        <v>49611.5669543541</v>
      </c>
      <c r="AL345" s="17">
        <f ca="1" t="shared" si="2396"/>
        <v>55884.239521279</v>
      </c>
      <c r="AM345" s="17">
        <f ca="1" t="shared" si="2397"/>
        <v>78991.2522845805</v>
      </c>
      <c r="AN345" s="17">
        <f ca="1" t="shared" si="2398"/>
        <v>87489.0344947638</v>
      </c>
      <c r="AO345" s="17">
        <f ca="1">C345/'Ejercicio 3 - TIR'!$D$7</f>
        <v>14571.4467928969</v>
      </c>
      <c r="AP345" s="17">
        <f ca="1" t="shared" si="2399"/>
        <v>29956.1142461247</v>
      </c>
      <c r="AQ345" s="17">
        <f ca="1" t="shared" si="2400"/>
        <v>35040.1201614572</v>
      </c>
      <c r="AR345" s="17">
        <f ca="1" t="shared" si="2401"/>
        <v>41312.7927283821</v>
      </c>
      <c r="AS345" s="17">
        <f ca="1" t="shared" si="2402"/>
        <v>64419.8054916836</v>
      </c>
      <c r="AT345" s="17">
        <f ca="1" t="shared" si="2403"/>
        <v>72917.5877018669</v>
      </c>
      <c r="AU345" s="17">
        <f ca="1">AP345*'Ejercicio 3 - TIR'!$D$5</f>
        <v>14978.0571230624</v>
      </c>
      <c r="AV345" s="17">
        <f ca="1">AQ345*'Ejercicio 3 - TIR'!$D$5</f>
        <v>17520.0600807286</v>
      </c>
      <c r="AW345" s="17">
        <f ca="1">AR345*'Ejercicio 3 - TIR'!$D$5</f>
        <v>20656.396364191</v>
      </c>
      <c r="AX345" s="17">
        <f ca="1">AS345*'Ejercicio 3 - TIR'!$D$5</f>
        <v>32209.9027458418</v>
      </c>
      <c r="AY345" s="17">
        <f ca="1">AT345*'Ejercicio 3 - TIR'!$D$5</f>
        <v>36458.7938509335</v>
      </c>
      <c r="AZ345" s="17">
        <f ca="1" t="shared" ref="AZ345:BD345" si="2573">AJ345-AU345-AE345</f>
        <v>25292.6150775308</v>
      </c>
      <c r="BA345" s="17">
        <f ca="1" t="shared" si="2573"/>
        <v>27233.046010739</v>
      </c>
      <c r="BB345" s="17">
        <f ca="1" t="shared" si="2573"/>
        <v>29514.7321527959</v>
      </c>
      <c r="BC345" s="17">
        <f ca="1" t="shared" si="2573"/>
        <v>39974.1479715162</v>
      </c>
      <c r="BD345" s="17">
        <f ca="1" t="shared" si="2573"/>
        <v>42662.1104599888</v>
      </c>
      <c r="BE345" s="17">
        <f ca="1" t="shared" ref="BE345:BI345" si="2574">AZ345/Z345</f>
        <v>22107.9213980606</v>
      </c>
      <c r="BF345" s="17">
        <f ca="1" t="shared" si="2574"/>
        <v>20856.6233270147</v>
      </c>
      <c r="BG345" s="17">
        <f ca="1" t="shared" si="2574"/>
        <v>19222.6239777734</v>
      </c>
      <c r="BH345" s="17">
        <f ca="1" t="shared" si="2574"/>
        <v>21850.284284167</v>
      </c>
      <c r="BI345" s="17">
        <f ca="1" t="shared" si="2574"/>
        <v>18969.6970223497</v>
      </c>
      <c r="BJ345" s="17">
        <f ca="1" t="shared" si="2406"/>
        <v>66459.106262862</v>
      </c>
      <c r="BK345" s="17">
        <f ca="1" t="shared" si="2407"/>
        <v>32770.6168373698</v>
      </c>
      <c r="BL345" s="17">
        <f ca="1" t="shared" si="2408"/>
        <v>99229.7231002318</v>
      </c>
      <c r="BM345" s="17">
        <f ca="1">BK345*'Ejercicio 3 - TIR'!$D$5</f>
        <v>16385.3084186849</v>
      </c>
      <c r="BN345" s="17">
        <f ca="1" t="shared" si="2409"/>
        <v>82844.4146815469</v>
      </c>
      <c r="BO345" s="17">
        <f ca="1" t="shared" si="2410"/>
        <v>36836.7488049314</v>
      </c>
      <c r="BP345" s="17">
        <f ca="1" t="shared" si="2411"/>
        <v>-102408.259372967</v>
      </c>
      <c r="BQ345" s="17">
        <f ca="1" t="shared" ref="BQ345:BT345" si="2575">BE345</f>
        <v>22107.9213980606</v>
      </c>
      <c r="BR345" s="17">
        <f ca="1" t="shared" si="2575"/>
        <v>20856.6233270147</v>
      </c>
      <c r="BS345" s="17">
        <f ca="1" t="shared" si="2575"/>
        <v>19222.6239777734</v>
      </c>
      <c r="BT345" s="17">
        <f ca="1" t="shared" si="2575"/>
        <v>21850.284284167</v>
      </c>
      <c r="BU345" s="17">
        <f ca="1" t="shared" si="2413"/>
        <v>55806.4458272811</v>
      </c>
      <c r="BV345" s="19">
        <f ca="1" t="shared" si="2414"/>
        <v>9.65182140995145</v>
      </c>
    </row>
    <row r="346" ht="15" customHeight="1" spans="1:74">
      <c r="A346" s="15">
        <v>345</v>
      </c>
      <c r="B346" s="16">
        <f ca="1" t="shared" ref="B346:F346" si="2576">RAND()</f>
        <v>0.665514314227648</v>
      </c>
      <c r="C346" s="17">
        <f ca="1">IF(B346&lt;=('Ejercicio 3 - TIR'!$D$13-'Ejercicio 3 - TIR'!$C$13)/('Ejercicio 3 - TIR'!$E$13-'Ejercicio 3 - TIR'!$C$13),'Ejercicio 3 - TIR'!$C$13+SQRT(('Ejercicio 3 - TIR'!$E$13-'Ejercicio 3 - TIR'!$C$13)*('Ejercicio 3 - TIR'!$D$13-'Ejercicio 3 - TIR'!$C$13)*B346),'Ejercicio 3 - TIR'!$E$13-SQRT(('Ejercicio 3 - TIR'!$E$13-'Ejercicio 3 - TIR'!$C$13)*('Ejercicio 3 - TIR'!$E$13-'Ejercicio 3 - TIR'!$D$13)*(1-B346)))</f>
        <v>79965.4592534088</v>
      </c>
      <c r="D346" s="16">
        <f ca="1" t="shared" si="2576"/>
        <v>0.792344154134361</v>
      </c>
      <c r="E346" s="17">
        <f ca="1">IF(D346&lt;=('Ejercicio 3 - TIR'!$D$14-'Ejercicio 3 - TIR'!$C$14)/('Ejercicio 3 - TIR'!$E$14-'Ejercicio 3 - TIR'!$C$14),'Ejercicio 3 - TIR'!$C$14+SQRT(('Ejercicio 3 - TIR'!$E$14-'Ejercicio 3 - TIR'!$C$14)*('Ejercicio 3 - TIR'!$D$14-'Ejercicio 3 - TIR'!$C$14)*D346),'Ejercicio 3 - TIR'!$E$14-SQRT(('Ejercicio 3 - TIR'!$E$14-'Ejercicio 3 - TIR'!$C$14)*('Ejercicio 3 - TIR'!$E$14-'Ejercicio 3 - TIR'!$D$14)*(1-D346)))</f>
        <v>34418.9269060649</v>
      </c>
      <c r="F346" s="16">
        <f ca="1" t="shared" si="2576"/>
        <v>0.973310328663235</v>
      </c>
      <c r="G346" s="17">
        <f ca="1">IF(F346&lt;=('Ejercicio 3 - TIR'!$D$18-'Ejercicio 3 - TIR'!$C$18)/('Ejercicio 3 - TIR'!$E$18-'Ejercicio 3 - TIR'!$C$18),'Ejercicio 3 - TIR'!$C$18+SQRT(('Ejercicio 3 - TIR'!$E$18-'Ejercicio 3 - TIR'!$C$18)*('Ejercicio 3 - TIR'!$D$18-'Ejercicio 3 - TIR'!$C$18)*F346),'Ejercicio 3 - TIR'!$E$18-SQRT(('Ejercicio 3 - TIR'!$E$18-'Ejercicio 3 - TIR'!$C$18)*('Ejercicio 3 - TIR'!$E$18-'Ejercicio 3 - TIR'!$D$18)*(1-F346)))</f>
        <v>43585.1765656954</v>
      </c>
      <c r="H346" s="16">
        <f ca="1" t="shared" ref="H346:L346" si="2577">RAND()</f>
        <v>0.242812224570764</v>
      </c>
      <c r="I346" s="17">
        <f ca="1">IF(H346&lt;=('Ejercicio 3 - TIR'!$D$18-'Ejercicio 3 - TIR'!$C$18)/('Ejercicio 3 - TIR'!$E$18-'Ejercicio 3 - TIR'!$C$18),'Ejercicio 3 - TIR'!$C$18+SQRT(('Ejercicio 3 - TIR'!$E$18-'Ejercicio 3 - TIR'!$C$18)*('Ejercicio 3 - TIR'!$D$18-'Ejercicio 3 - TIR'!$C$18)*H346),'Ejercicio 3 - TIR'!$E$18-SQRT(('Ejercicio 3 - TIR'!$E$18-'Ejercicio 3 - TIR'!$C$18)*('Ejercicio 3 - TIR'!$E$18-'Ejercicio 3 - TIR'!$D$18)*(1-H346)))</f>
        <v>36035.0504294177</v>
      </c>
      <c r="J346" s="16">
        <f ca="1" t="shared" si="2577"/>
        <v>0.57888847950905</v>
      </c>
      <c r="K346" s="17">
        <f ca="1">IF(J346&lt;=('Ejercicio 3 - TIR'!$D$18-'Ejercicio 3 - TIR'!$C$18)/('Ejercicio 3 - TIR'!$E$18-'Ejercicio 3 - TIR'!$C$18),'Ejercicio 3 - TIR'!$C$18+SQRT(('Ejercicio 3 - TIR'!$E$18-'Ejercicio 3 - TIR'!$C$18)*('Ejercicio 3 - TIR'!$D$18-'Ejercicio 3 - TIR'!$C$18)*J346),'Ejercicio 3 - TIR'!$E$18-SQRT(('Ejercicio 3 - TIR'!$E$18-'Ejercicio 3 - TIR'!$C$18)*('Ejercicio 3 - TIR'!$E$18-'Ejercicio 3 - TIR'!$D$18)*(1-J346)))</f>
        <v>39318.4372040787</v>
      </c>
      <c r="L346" s="16">
        <f ca="1" t="shared" si="2577"/>
        <v>0.646846159278746</v>
      </c>
      <c r="M346" s="17">
        <f ca="1">IF(L346&lt;=('Ejercicio 3 - TIR'!$D$18-'Ejercicio 3 - TIR'!$C$18)/('Ejercicio 3 - TIR'!$E$18-'Ejercicio 3 - TIR'!$C$18),'Ejercicio 3 - TIR'!$C$18+SQRT(('Ejercicio 3 - TIR'!$E$18-'Ejercicio 3 - TIR'!$C$18)*('Ejercicio 3 - TIR'!$D$18-'Ejercicio 3 - TIR'!$C$18)*L346),'Ejercicio 3 - TIR'!$E$18-SQRT(('Ejercicio 3 - TIR'!$E$18-'Ejercicio 3 - TIR'!$C$18)*('Ejercicio 3 - TIR'!$E$18-'Ejercicio 3 - TIR'!$D$18)*(1-L346)))</f>
        <v>39850.2245604764</v>
      </c>
      <c r="N346" s="16">
        <f ca="1" t="shared" ref="N346:R346" si="2578">RAND()</f>
        <v>0.306066142101372</v>
      </c>
      <c r="O346" s="17">
        <f ca="1">IF(N346&lt;=('Ejercicio 3 - TIR'!$D$18-'Ejercicio 3 - TIR'!$C$18)/('Ejercicio 3 - TIR'!$E$18-'Ejercicio 3 - TIR'!$C$18),'Ejercicio 3 - TIR'!$C$18+SQRT(('Ejercicio 3 - TIR'!$E$18-'Ejercicio 3 - TIR'!$C$18)*('Ejercicio 3 - TIR'!$D$18-'Ejercicio 3 - TIR'!$C$18)*N346),'Ejercicio 3 - TIR'!$E$18-SQRT(('Ejercicio 3 - TIR'!$E$18-'Ejercicio 3 - TIR'!$C$18)*('Ejercicio 3 - TIR'!$E$18-'Ejercicio 3 - TIR'!$D$18)*(1-N346)))</f>
        <v>36775.6860401885</v>
      </c>
      <c r="P346" s="16">
        <f ca="1" t="shared" si="2578"/>
        <v>0.535681742737998</v>
      </c>
      <c r="Q346" s="18">
        <f ca="1">IF(P346&lt;=('Ejercicio 3 - TIR'!$D$22-'Ejercicio 3 - TIR'!$C$22)/('Ejercicio 3 - TIR'!$E$22-'Ejercicio 3 - TIR'!$C$22),'Ejercicio 3 - TIR'!$C$22+SQRT(('Ejercicio 3 - TIR'!$E$22-'Ejercicio 3 - TIR'!$C$22)*('Ejercicio 3 - TIR'!$D$22-'Ejercicio 3 - TIR'!$C$22)*P346),'Ejercicio 3 - TIR'!$E$22-SQRT(('Ejercicio 3 - TIR'!$E$22-'Ejercicio 3 - TIR'!$C$22)*('Ejercicio 3 - TIR'!$E$22-'Ejercicio 3 - TIR'!$D$22)*(1-P346)))</f>
        <v>0.151090263524695</v>
      </c>
      <c r="R346" s="16">
        <f ca="1" t="shared" si="2578"/>
        <v>0.969236349706956</v>
      </c>
      <c r="S346" s="18">
        <f ca="1">IF(R346&lt;=('Ejercicio 3 - TIR'!$D$23-'Ejercicio 3 - TIR'!$C$23)/('Ejercicio 3 - TIR'!$E$23-'Ejercicio 3 - TIR'!$C$23),'Ejercicio 3 - TIR'!$C$23+SQRT(('Ejercicio 3 - TIR'!$E$23-'Ejercicio 3 - TIR'!$C$23)*('Ejercicio 3 - TIR'!$D$23-'Ejercicio 3 - TIR'!$C$23)*R346),'Ejercicio 3 - TIR'!$E$23-SQRT(('Ejercicio 3 - TIR'!$E$23-'Ejercicio 3 - TIR'!$C$23)*('Ejercicio 3 - TIR'!$E$23-'Ejercicio 3 - TIR'!$D$23)*(1-R346)))</f>
        <v>0.17255859082381</v>
      </c>
      <c r="T346" s="16">
        <f ca="1" t="shared" ref="T346:X346" si="2579">RAND()</f>
        <v>0.861988383272197</v>
      </c>
      <c r="U346" s="18">
        <f ca="1">IF(T346&lt;=('Ejercicio 3 - TIR'!$D$24-'Ejercicio 3 - TIR'!$C$24)/('Ejercicio 3 - TIR'!$E$24-'Ejercicio 3 - TIR'!$C$24),'Ejercicio 3 - TIR'!$C$24+SQRT(('Ejercicio 3 - TIR'!$E$24-'Ejercicio 3 - TIR'!$C$24)*('Ejercicio 3 - TIR'!$D$24-'Ejercicio 3 - TIR'!$C$24)*T346),'Ejercicio 3 - TIR'!$E$24-SQRT(('Ejercicio 3 - TIR'!$E$24-'Ejercicio 3 - TIR'!$C$24)*('Ejercicio 3 - TIR'!$E$24-'Ejercicio 3 - TIR'!$D$24)*(1-T346)))</f>
        <v>0.200342112859266</v>
      </c>
      <c r="V346" s="16">
        <f ca="1" t="shared" si="2579"/>
        <v>0.308851155973046</v>
      </c>
      <c r="W346" s="18">
        <f ca="1">IF(V346&lt;=('Ejercicio 3 - TIR'!$D$25-'Ejercicio 3 - TIR'!$C$25)/('Ejercicio 3 - TIR'!$E$25-'Ejercicio 3 - TIR'!$C$25),'Ejercicio 3 - TIR'!$C$25+SQRT(('Ejercicio 3 - TIR'!$E$25-'Ejercicio 3 - TIR'!$C$25)*('Ejercicio 3 - TIR'!$D$25-'Ejercicio 3 - TIR'!$C$25)*V346),'Ejercicio 3 - TIR'!$E$25-SQRT(('Ejercicio 3 - TIR'!$E$25-'Ejercicio 3 - TIR'!$C$25)*('Ejercicio 3 - TIR'!$E$25-'Ejercicio 3 - TIR'!$D$25)*(1-V346)))</f>
        <v>0.200816456470743</v>
      </c>
      <c r="X346" s="16">
        <f ca="1" t="shared" si="2579"/>
        <v>0.298903124766783</v>
      </c>
      <c r="Y346" s="18">
        <f ca="1">IF(X346&lt;=('Ejercicio 3 - TIR'!$D$26-'Ejercicio 3 - TIR'!$C$26)/('Ejercicio 3 - TIR'!$E$26-'Ejercicio 3 - TIR'!$C$26),'Ejercicio 3 - TIR'!$C$26+SQRT(('Ejercicio 3 - TIR'!$E$26-'Ejercicio 3 - TIR'!$C$26)*('Ejercicio 3 - TIR'!$D$26-'Ejercicio 3 - TIR'!$C$26)*X346),'Ejercicio 3 - TIR'!$E$26-SQRT(('Ejercicio 3 - TIR'!$E$26-'Ejercicio 3 - TIR'!$C$26)*('Ejercicio 3 - TIR'!$E$26-'Ejercicio 3 - TIR'!$D$26)*(1-X346)))</f>
        <v>0.218408421935587</v>
      </c>
      <c r="Z346" s="16">
        <f ca="1" t="shared" si="2384"/>
        <v>1.15109026352469</v>
      </c>
      <c r="AA346" s="16">
        <f ca="1" t="shared" si="2385"/>
        <v>1.34972077730952</v>
      </c>
      <c r="AB346" s="16">
        <f ca="1" t="shared" si="2386"/>
        <v>1.62012668960576</v>
      </c>
      <c r="AC346" s="16">
        <f ca="1" t="shared" si="2387"/>
        <v>1.94547479044607</v>
      </c>
      <c r="AD346" s="16">
        <f ca="1" t="shared" si="2388"/>
        <v>2.37038286934286</v>
      </c>
      <c r="AE346" s="15">
        <f ca="1" t="shared" si="2389"/>
        <v>5200.36473647455</v>
      </c>
      <c r="AF346" s="15">
        <f ca="1" t="shared" si="2390"/>
        <v>6097.73234717044</v>
      </c>
      <c r="AG346" s="15">
        <f ca="1" t="shared" si="2391"/>
        <v>7319.36492925285</v>
      </c>
      <c r="AH346" s="15">
        <f ca="1" t="shared" si="2392"/>
        <v>8789.21385796164</v>
      </c>
      <c r="AI346" s="15">
        <f ca="1" t="shared" si="2393"/>
        <v>10708.8521867334</v>
      </c>
      <c r="AJ346" s="17">
        <f ca="1" t="shared" si="2394"/>
        <v>50170.4723787767</v>
      </c>
      <c r="AK346" s="17">
        <f ca="1" t="shared" si="2395"/>
        <v>48637.2562759816</v>
      </c>
      <c r="AL346" s="17">
        <f ca="1" t="shared" si="2396"/>
        <v>63700.8495079161</v>
      </c>
      <c r="AM346" s="17">
        <f ca="1" t="shared" si="2397"/>
        <v>77527.6072760216</v>
      </c>
      <c r="AN346" s="17">
        <f ca="1" t="shared" si="2398"/>
        <v>87172.4561979943</v>
      </c>
      <c r="AO346" s="17">
        <f ca="1">C346/'Ejercicio 3 - TIR'!$D$7</f>
        <v>15993.0918506818</v>
      </c>
      <c r="AP346" s="17">
        <f ca="1" t="shared" si="2399"/>
        <v>34177.3805280949</v>
      </c>
      <c r="AQ346" s="17">
        <f ca="1" t="shared" si="2400"/>
        <v>32644.1644252998</v>
      </c>
      <c r="AR346" s="17">
        <f ca="1" t="shared" si="2401"/>
        <v>47707.7576572344</v>
      </c>
      <c r="AS346" s="17">
        <f ca="1" t="shared" si="2402"/>
        <v>61534.5154253398</v>
      </c>
      <c r="AT346" s="17">
        <f ca="1" t="shared" si="2403"/>
        <v>71179.3643473126</v>
      </c>
      <c r="AU346" s="17">
        <f ca="1">AP346*'Ejercicio 3 - TIR'!$D$5</f>
        <v>17088.6902640475</v>
      </c>
      <c r="AV346" s="17">
        <f ca="1">AQ346*'Ejercicio 3 - TIR'!$D$5</f>
        <v>16322.0822126499</v>
      </c>
      <c r="AW346" s="17">
        <f ca="1">AR346*'Ejercicio 3 - TIR'!$D$5</f>
        <v>23853.8788286172</v>
      </c>
      <c r="AX346" s="17">
        <f ca="1">AS346*'Ejercicio 3 - TIR'!$D$5</f>
        <v>30767.2577126699</v>
      </c>
      <c r="AY346" s="17">
        <f ca="1">AT346*'Ejercicio 3 - TIR'!$D$5</f>
        <v>35589.6821736563</v>
      </c>
      <c r="AZ346" s="17">
        <f ca="1" t="shared" ref="AZ346:BD346" si="2580">AJ346-AU346-AE346</f>
        <v>27881.4173782547</v>
      </c>
      <c r="BA346" s="17">
        <f ca="1" t="shared" si="2580"/>
        <v>26217.4417161612</v>
      </c>
      <c r="BB346" s="17">
        <f ca="1" t="shared" si="2580"/>
        <v>32527.6057500461</v>
      </c>
      <c r="BC346" s="17">
        <f ca="1" t="shared" si="2580"/>
        <v>37971.13570539</v>
      </c>
      <c r="BD346" s="17">
        <f ca="1" t="shared" si="2580"/>
        <v>40873.9218376046</v>
      </c>
      <c r="BE346" s="17">
        <f ca="1" t="shared" ref="BE346:BI346" si="2581">AZ346/Z346</f>
        <v>24221.7472093634</v>
      </c>
      <c r="BF346" s="17">
        <f ca="1" t="shared" si="2581"/>
        <v>19424.3447659018</v>
      </c>
      <c r="BG346" s="17">
        <f ca="1" t="shared" si="2581"/>
        <v>20077.1988750838</v>
      </c>
      <c r="BH346" s="17">
        <f ca="1" t="shared" si="2581"/>
        <v>19517.6703866123</v>
      </c>
      <c r="BI346" s="17">
        <f ca="1" t="shared" si="2581"/>
        <v>17243.5948496945</v>
      </c>
      <c r="BJ346" s="17">
        <f ca="1" t="shared" si="2406"/>
        <v>81586.0347193005</v>
      </c>
      <c r="BK346" s="17">
        <f ca="1" t="shared" si="2407"/>
        <v>37909.750950683</v>
      </c>
      <c r="BL346" s="17">
        <f ca="1" t="shared" si="2408"/>
        <v>119495.785669983</v>
      </c>
      <c r="BM346" s="17">
        <f ca="1">BK346*'Ejercicio 3 - TIR'!$D$5</f>
        <v>18954.8754753415</v>
      </c>
      <c r="BN346" s="17">
        <f ca="1" t="shared" si="2409"/>
        <v>100540.910194642</v>
      </c>
      <c r="BO346" s="17">
        <f ca="1" t="shared" si="2410"/>
        <v>42415.4728314058</v>
      </c>
      <c r="BP346" s="17">
        <f ca="1" t="shared" si="2411"/>
        <v>-114384.386159474</v>
      </c>
      <c r="BQ346" s="17">
        <f ca="1" t="shared" ref="BQ346:BT346" si="2582">BE346</f>
        <v>24221.7472093634</v>
      </c>
      <c r="BR346" s="17">
        <f ca="1" t="shared" si="2582"/>
        <v>19424.3447659018</v>
      </c>
      <c r="BS346" s="17">
        <f ca="1" t="shared" si="2582"/>
        <v>20077.1988750838</v>
      </c>
      <c r="BT346" s="17">
        <f ca="1" t="shared" si="2582"/>
        <v>19517.6703866123</v>
      </c>
      <c r="BU346" s="17">
        <f ca="1" t="shared" si="2413"/>
        <v>59659.0676811003</v>
      </c>
      <c r="BV346" s="19">
        <f ca="1" t="shared" si="2414"/>
        <v>6.72822493757805</v>
      </c>
    </row>
    <row r="347" ht="15" customHeight="1" spans="1:74">
      <c r="A347" s="15">
        <v>346</v>
      </c>
      <c r="B347" s="16">
        <f ca="1" t="shared" ref="B347:F347" si="2583">RAND()</f>
        <v>0.46246569818359</v>
      </c>
      <c r="C347" s="17">
        <f ca="1">IF(B347&lt;=('Ejercicio 3 - TIR'!$D$13-'Ejercicio 3 - TIR'!$C$13)/('Ejercicio 3 - TIR'!$E$13-'Ejercicio 3 - TIR'!$C$13),'Ejercicio 3 - TIR'!$C$13+SQRT(('Ejercicio 3 - TIR'!$E$13-'Ejercicio 3 - TIR'!$C$13)*('Ejercicio 3 - TIR'!$D$13-'Ejercicio 3 - TIR'!$C$13)*B347),'Ejercicio 3 - TIR'!$E$13-SQRT(('Ejercicio 3 - TIR'!$E$13-'Ejercicio 3 - TIR'!$C$13)*('Ejercicio 3 - TIR'!$E$13-'Ejercicio 3 - TIR'!$D$13)*(1-B347)))</f>
        <v>74602.3394349068</v>
      </c>
      <c r="D347" s="16">
        <f ca="1" t="shared" si="2583"/>
        <v>0.982446585467092</v>
      </c>
      <c r="E347" s="17">
        <f ca="1">IF(D347&lt;=('Ejercicio 3 - TIR'!$D$14-'Ejercicio 3 - TIR'!$C$14)/('Ejercicio 3 - TIR'!$E$14-'Ejercicio 3 - TIR'!$C$14),'Ejercicio 3 - TIR'!$C$14+SQRT(('Ejercicio 3 - TIR'!$E$14-'Ejercicio 3 - TIR'!$C$14)*('Ejercicio 3 - TIR'!$D$14-'Ejercicio 3 - TIR'!$C$14)*D347),'Ejercicio 3 - TIR'!$E$14-SQRT(('Ejercicio 3 - TIR'!$E$14-'Ejercicio 3 - TIR'!$C$14)*('Ejercicio 3 - TIR'!$E$14-'Ejercicio 3 - TIR'!$D$14)*(1-D347)))</f>
        <v>38377.3440968782</v>
      </c>
      <c r="F347" s="16">
        <f ca="1" t="shared" si="2583"/>
        <v>0.043603946486775</v>
      </c>
      <c r="G347" s="17">
        <f ca="1">IF(F347&lt;=('Ejercicio 3 - TIR'!$D$18-'Ejercicio 3 - TIR'!$C$18)/('Ejercicio 3 - TIR'!$E$18-'Ejercicio 3 - TIR'!$C$18),'Ejercicio 3 - TIR'!$C$18+SQRT(('Ejercicio 3 - TIR'!$E$18-'Ejercicio 3 - TIR'!$C$18)*('Ejercicio 3 - TIR'!$D$18-'Ejercicio 3 - TIR'!$C$18)*F347),'Ejercicio 3 - TIR'!$E$18-SQRT(('Ejercicio 3 - TIR'!$E$18-'Ejercicio 3 - TIR'!$C$18)*('Ejercicio 3 - TIR'!$E$18-'Ejercicio 3 - TIR'!$D$18)*(1-F347)))</f>
        <v>32557.4581077735</v>
      </c>
      <c r="H347" s="16">
        <f ca="1" t="shared" ref="H347:L347" si="2584">RAND()</f>
        <v>0.103622579243897</v>
      </c>
      <c r="I347" s="17">
        <f ca="1">IF(H347&lt;=('Ejercicio 3 - TIR'!$D$18-'Ejercicio 3 - TIR'!$C$18)/('Ejercicio 3 - TIR'!$E$18-'Ejercicio 3 - TIR'!$C$18),'Ejercicio 3 - TIR'!$C$18+SQRT(('Ejercicio 3 - TIR'!$E$18-'Ejercicio 3 - TIR'!$C$18)*('Ejercicio 3 - TIR'!$D$18-'Ejercicio 3 - TIR'!$C$18)*H347),'Ejercicio 3 - TIR'!$E$18-SQRT(('Ejercicio 3 - TIR'!$E$18-'Ejercicio 3 - TIR'!$C$18)*('Ejercicio 3 - TIR'!$E$18-'Ejercicio 3 - TIR'!$D$18)*(1-H347)))</f>
        <v>33942.5102265669</v>
      </c>
      <c r="J347" s="16">
        <f ca="1" t="shared" si="2584"/>
        <v>0.615010819872962</v>
      </c>
      <c r="K347" s="17">
        <f ca="1">IF(J347&lt;=('Ejercicio 3 - TIR'!$D$18-'Ejercicio 3 - TIR'!$C$18)/('Ejercicio 3 - TIR'!$E$18-'Ejercicio 3 - TIR'!$C$18),'Ejercicio 3 - TIR'!$C$18+SQRT(('Ejercicio 3 - TIR'!$E$18-'Ejercicio 3 - TIR'!$C$18)*('Ejercicio 3 - TIR'!$D$18-'Ejercicio 3 - TIR'!$C$18)*J347),'Ejercicio 3 - TIR'!$E$18-SQRT(('Ejercicio 3 - TIR'!$E$18-'Ejercicio 3 - TIR'!$C$18)*('Ejercicio 3 - TIR'!$E$18-'Ejercicio 3 - TIR'!$D$18)*(1-J347)))</f>
        <v>39604.7708447909</v>
      </c>
      <c r="L347" s="16">
        <f ca="1" t="shared" si="2584"/>
        <v>0.972449395058201</v>
      </c>
      <c r="M347" s="17">
        <f ca="1">IF(L347&lt;=('Ejercicio 3 - TIR'!$D$18-'Ejercicio 3 - TIR'!$C$18)/('Ejercicio 3 - TIR'!$E$18-'Ejercicio 3 - TIR'!$C$18),'Ejercicio 3 - TIR'!$C$18+SQRT(('Ejercicio 3 - TIR'!$E$18-'Ejercicio 3 - TIR'!$C$18)*('Ejercicio 3 - TIR'!$D$18-'Ejercicio 3 - TIR'!$C$18)*L347),'Ejercicio 3 - TIR'!$E$18-SQRT(('Ejercicio 3 - TIR'!$E$18-'Ejercicio 3 - TIR'!$C$18)*('Ejercicio 3 - TIR'!$E$18-'Ejercicio 3 - TIR'!$D$18)*(1-L347)))</f>
        <v>43562.538567253</v>
      </c>
      <c r="N347" s="16">
        <f ca="1" t="shared" ref="N347:R347" si="2585">RAND()</f>
        <v>0.911124147456806</v>
      </c>
      <c r="O347" s="17">
        <f ca="1">IF(N347&lt;=('Ejercicio 3 - TIR'!$D$18-'Ejercicio 3 - TIR'!$C$18)/('Ejercicio 3 - TIR'!$E$18-'Ejercicio 3 - TIR'!$C$18),'Ejercicio 3 - TIR'!$C$18+SQRT(('Ejercicio 3 - TIR'!$E$18-'Ejercicio 3 - TIR'!$C$18)*('Ejercicio 3 - TIR'!$D$18-'Ejercicio 3 - TIR'!$C$18)*N347),'Ejercicio 3 - TIR'!$E$18-SQRT(('Ejercicio 3 - TIR'!$E$18-'Ejercicio 3 - TIR'!$C$18)*('Ejercicio 3 - TIR'!$E$18-'Ejercicio 3 - TIR'!$D$18)*(1-N347)))</f>
        <v>42418.2004452825</v>
      </c>
      <c r="P347" s="16">
        <f ca="1" t="shared" si="2585"/>
        <v>0.0884659991464445</v>
      </c>
      <c r="Q347" s="18">
        <f ca="1">IF(P347&lt;=('Ejercicio 3 - TIR'!$D$22-'Ejercicio 3 - TIR'!$C$22)/('Ejercicio 3 - TIR'!$E$22-'Ejercicio 3 - TIR'!$C$22),'Ejercicio 3 - TIR'!$C$22+SQRT(('Ejercicio 3 - TIR'!$E$22-'Ejercicio 3 - TIR'!$C$22)*('Ejercicio 3 - TIR'!$D$22-'Ejercicio 3 - TIR'!$C$22)*P347),'Ejercicio 3 - TIR'!$E$22-SQRT(('Ejercicio 3 - TIR'!$E$22-'Ejercicio 3 - TIR'!$C$22)*('Ejercicio 3 - TIR'!$E$22-'Ejercicio 3 - TIR'!$D$22)*(1-P347)))</f>
        <v>0.132618985635288</v>
      </c>
      <c r="R347" s="16">
        <f ca="1" t="shared" si="2585"/>
        <v>0.27787826664487</v>
      </c>
      <c r="S347" s="18">
        <f ca="1">IF(R347&lt;=('Ejercicio 3 - TIR'!$D$23-'Ejercicio 3 - TIR'!$C$23)/('Ejercicio 3 - TIR'!$E$23-'Ejercicio 3 - TIR'!$C$23),'Ejercicio 3 - TIR'!$C$23+SQRT(('Ejercicio 3 - TIR'!$E$23-'Ejercicio 3 - TIR'!$C$23)*('Ejercicio 3 - TIR'!$D$23-'Ejercicio 3 - TIR'!$C$23)*R347),'Ejercicio 3 - TIR'!$E$23-SQRT(('Ejercicio 3 - TIR'!$E$23-'Ejercicio 3 - TIR'!$C$23)*('Ejercicio 3 - TIR'!$E$23-'Ejercicio 3 - TIR'!$D$23)*(1-R347)))</f>
        <v>0.142364724008151</v>
      </c>
      <c r="T347" s="16">
        <f ca="1" t="shared" ref="T347:X347" si="2586">RAND()</f>
        <v>0.169676140153131</v>
      </c>
      <c r="U347" s="18">
        <f ca="1">IF(T347&lt;=('Ejercicio 3 - TIR'!$D$24-'Ejercicio 3 - TIR'!$C$24)/('Ejercicio 3 - TIR'!$E$24-'Ejercicio 3 - TIR'!$C$24),'Ejercicio 3 - TIR'!$C$24+SQRT(('Ejercicio 3 - TIR'!$E$24-'Ejercicio 3 - TIR'!$C$24)*('Ejercicio 3 - TIR'!$D$24-'Ejercicio 3 - TIR'!$C$24)*T347),'Ejercicio 3 - TIR'!$E$24-SQRT(('Ejercicio 3 - TIR'!$E$24-'Ejercicio 3 - TIR'!$C$24)*('Ejercicio 3 - TIR'!$E$24-'Ejercicio 3 - TIR'!$D$24)*(1-T347)))</f>
        <v>0.16887643754318</v>
      </c>
      <c r="V347" s="16">
        <f ca="1" t="shared" si="2586"/>
        <v>0.138362679710263</v>
      </c>
      <c r="W347" s="18">
        <f ca="1">IF(V347&lt;=('Ejercicio 3 - TIR'!$D$25-'Ejercicio 3 - TIR'!$C$25)/('Ejercicio 3 - TIR'!$E$25-'Ejercicio 3 - TIR'!$C$25),'Ejercicio 3 - TIR'!$C$25+SQRT(('Ejercicio 3 - TIR'!$E$25-'Ejercicio 3 - TIR'!$C$25)*('Ejercicio 3 - TIR'!$D$25-'Ejercicio 3 - TIR'!$C$25)*V347),'Ejercicio 3 - TIR'!$E$25-SQRT(('Ejercicio 3 - TIR'!$E$25-'Ejercicio 3 - TIR'!$C$25)*('Ejercicio 3 - TIR'!$E$25-'Ejercicio 3 - TIR'!$D$25)*(1-V347)))</f>
        <v>0.193917893216804</v>
      </c>
      <c r="X347" s="16">
        <f ca="1" t="shared" si="2586"/>
        <v>0.485676470520042</v>
      </c>
      <c r="Y347" s="18">
        <f ca="1">IF(X347&lt;=('Ejercicio 3 - TIR'!$D$26-'Ejercicio 3 - TIR'!$C$26)/('Ejercicio 3 - TIR'!$E$26-'Ejercicio 3 - TIR'!$C$26),'Ejercicio 3 - TIR'!$C$26+SQRT(('Ejercicio 3 - TIR'!$E$26-'Ejercicio 3 - TIR'!$C$26)*('Ejercicio 3 - TIR'!$D$26-'Ejercicio 3 - TIR'!$C$26)*X347),'Ejercicio 3 - TIR'!$E$26-SQRT(('Ejercicio 3 - TIR'!$E$26-'Ejercicio 3 - TIR'!$C$26)*('Ejercicio 3 - TIR'!$E$26-'Ejercicio 3 - TIR'!$D$26)*(1-X347)))</f>
        <v>0.227299458644225</v>
      </c>
      <c r="Z347" s="16">
        <f ca="1" t="shared" si="2384"/>
        <v>1.13261898563529</v>
      </c>
      <c r="AA347" s="16">
        <f ca="1" t="shared" si="2385"/>
        <v>1.29386397493165</v>
      </c>
      <c r="AB347" s="16">
        <f ca="1" t="shared" si="2386"/>
        <v>1.51236711368356</v>
      </c>
      <c r="AC347" s="16">
        <f ca="1" t="shared" si="2387"/>
        <v>1.80564215813946</v>
      </c>
      <c r="AD347" s="16">
        <f ca="1" t="shared" si="2388"/>
        <v>2.21606364318975</v>
      </c>
      <c r="AE347" s="15">
        <f ca="1" t="shared" si="2389"/>
        <v>5089.56444550438</v>
      </c>
      <c r="AF347" s="15">
        <f ca="1" t="shared" si="2390"/>
        <v>5814.13888311031</v>
      </c>
      <c r="AG347" s="15">
        <f ca="1" t="shared" si="2391"/>
        <v>6796.00994507126</v>
      </c>
      <c r="AH347" s="15">
        <f ca="1" t="shared" si="2392"/>
        <v>8113.87787589993</v>
      </c>
      <c r="AI347" s="15">
        <f ca="1" t="shared" si="2393"/>
        <v>9958.15792459734</v>
      </c>
      <c r="AJ347" s="17">
        <f ca="1" t="shared" si="2394"/>
        <v>36875.1951768898</v>
      </c>
      <c r="AK347" s="17">
        <f ca="1" t="shared" si="2395"/>
        <v>43916.9912009039</v>
      </c>
      <c r="AL347" s="17">
        <f ca="1" t="shared" si="2396"/>
        <v>59896.9529706352</v>
      </c>
      <c r="AM347" s="17">
        <f ca="1" t="shared" si="2397"/>
        <v>78658.3561526082</v>
      </c>
      <c r="AN347" s="17">
        <f ca="1" t="shared" si="2398"/>
        <v>94001.4318163256</v>
      </c>
      <c r="AO347" s="17">
        <f ca="1">C347/'Ejercicio 3 - TIR'!$D$7</f>
        <v>14920.4678869814</v>
      </c>
      <c r="AP347" s="17">
        <f ca="1" t="shared" si="2399"/>
        <v>21954.7272899084</v>
      </c>
      <c r="AQ347" s="17">
        <f ca="1" t="shared" si="2400"/>
        <v>28996.5233139226</v>
      </c>
      <c r="AR347" s="17">
        <f ca="1" t="shared" si="2401"/>
        <v>44976.4850836539</v>
      </c>
      <c r="AS347" s="17">
        <f ca="1" t="shared" si="2402"/>
        <v>63737.8882656268</v>
      </c>
      <c r="AT347" s="17">
        <f ca="1" t="shared" si="2403"/>
        <v>79080.9639293443</v>
      </c>
      <c r="AU347" s="17">
        <f ca="1">AP347*'Ejercicio 3 - TIR'!$D$5</f>
        <v>10977.3636449542</v>
      </c>
      <c r="AV347" s="17">
        <f ca="1">AQ347*'Ejercicio 3 - TIR'!$D$5</f>
        <v>14498.2616569613</v>
      </c>
      <c r="AW347" s="17">
        <f ca="1">AR347*'Ejercicio 3 - TIR'!$D$5</f>
        <v>22488.2425418269</v>
      </c>
      <c r="AX347" s="17">
        <f ca="1">AS347*'Ejercicio 3 - TIR'!$D$5</f>
        <v>31868.9441328134</v>
      </c>
      <c r="AY347" s="17">
        <f ca="1">AT347*'Ejercicio 3 - TIR'!$D$5</f>
        <v>39540.4819646721</v>
      </c>
      <c r="AZ347" s="17">
        <f ca="1" t="shared" ref="AZ347:BD347" si="2587">AJ347-AU347-AE347</f>
        <v>20808.2670864312</v>
      </c>
      <c r="BA347" s="17">
        <f ca="1" t="shared" si="2587"/>
        <v>23604.5906608323</v>
      </c>
      <c r="BB347" s="17">
        <f ca="1" t="shared" si="2587"/>
        <v>30612.700483737</v>
      </c>
      <c r="BC347" s="17">
        <f ca="1" t="shared" si="2587"/>
        <v>38675.5341438948</v>
      </c>
      <c r="BD347" s="17">
        <f ca="1" t="shared" si="2587"/>
        <v>44502.7919270561</v>
      </c>
      <c r="BE347" s="17">
        <f ca="1" t="shared" ref="BE347:BI347" si="2588">AZ347/Z347</f>
        <v>18371.8155446245</v>
      </c>
      <c r="BF347" s="17">
        <f ca="1" t="shared" si="2588"/>
        <v>18243.4870420434</v>
      </c>
      <c r="BG347" s="17">
        <f ca="1" t="shared" si="2588"/>
        <v>20241.5803720936</v>
      </c>
      <c r="BH347" s="17">
        <f ca="1" t="shared" si="2588"/>
        <v>21419.2684688678</v>
      </c>
      <c r="BI347" s="17">
        <f ca="1" t="shared" si="2588"/>
        <v>20081.910582225</v>
      </c>
      <c r="BJ347" s="17">
        <f ca="1" t="shared" si="2406"/>
        <v>85046.6369752743</v>
      </c>
      <c r="BK347" s="17">
        <f ca="1" t="shared" si="2407"/>
        <v>33064.7064237195</v>
      </c>
      <c r="BL347" s="17">
        <f ca="1" t="shared" si="2408"/>
        <v>118111.343398994</v>
      </c>
      <c r="BM347" s="17">
        <f ca="1">BK347*'Ejercicio 3 - TIR'!$D$5</f>
        <v>16532.3532118598</v>
      </c>
      <c r="BN347" s="17">
        <f ca="1" t="shared" si="2409"/>
        <v>101578.990187134</v>
      </c>
      <c r="BO347" s="17">
        <f ca="1" t="shared" si="2410"/>
        <v>45837.5780403688</v>
      </c>
      <c r="BP347" s="17">
        <f ca="1" t="shared" si="2411"/>
        <v>-112979.683531785</v>
      </c>
      <c r="BQ347" s="17">
        <f ca="1" t="shared" ref="BQ347:BT347" si="2589">BE347</f>
        <v>18371.8155446245</v>
      </c>
      <c r="BR347" s="17">
        <f ca="1" t="shared" si="2589"/>
        <v>18243.4870420434</v>
      </c>
      <c r="BS347" s="17">
        <f ca="1" t="shared" si="2589"/>
        <v>20241.5803720936</v>
      </c>
      <c r="BT347" s="17">
        <f ca="1" t="shared" si="2589"/>
        <v>21419.2684688678</v>
      </c>
      <c r="BU347" s="17">
        <f ca="1" t="shared" si="2413"/>
        <v>65919.4886225938</v>
      </c>
      <c r="BV347" s="19">
        <f ca="1" t="shared" si="2414"/>
        <v>6.99686413421816</v>
      </c>
    </row>
    <row r="348" ht="15" customHeight="1" spans="1:74">
      <c r="A348" s="15">
        <v>347</v>
      </c>
      <c r="B348" s="16">
        <f ca="1" t="shared" ref="B348:F348" si="2590">RAND()</f>
        <v>0.620396366920314</v>
      </c>
      <c r="C348" s="17">
        <f ca="1">IF(B348&lt;=('Ejercicio 3 - TIR'!$D$13-'Ejercicio 3 - TIR'!$C$13)/('Ejercicio 3 - TIR'!$E$13-'Ejercicio 3 - TIR'!$C$13),'Ejercicio 3 - TIR'!$C$13+SQRT(('Ejercicio 3 - TIR'!$E$13-'Ejercicio 3 - TIR'!$C$13)*('Ejercicio 3 - TIR'!$D$13-'Ejercicio 3 - TIR'!$C$13)*B348),'Ejercicio 3 - TIR'!$E$13-SQRT(('Ejercicio 3 - TIR'!$E$13-'Ejercicio 3 - TIR'!$C$13)*('Ejercicio 3 - TIR'!$E$13-'Ejercicio 3 - TIR'!$D$13)*(1-B348)))</f>
        <v>78656.9833506221</v>
      </c>
      <c r="D348" s="16">
        <f ca="1" t="shared" si="2590"/>
        <v>0.65627211996038</v>
      </c>
      <c r="E348" s="17">
        <f ca="1">IF(D348&lt;=('Ejercicio 3 - TIR'!$D$14-'Ejercicio 3 - TIR'!$C$14)/('Ejercicio 3 - TIR'!$E$14-'Ejercicio 3 - TIR'!$C$14),'Ejercicio 3 - TIR'!$C$14+SQRT(('Ejercicio 3 - TIR'!$E$14-'Ejercicio 3 - TIR'!$C$14)*('Ejercicio 3 - TIR'!$D$14-'Ejercicio 3 - TIR'!$C$14)*D348),'Ejercicio 3 - TIR'!$E$14-SQRT(('Ejercicio 3 - TIR'!$E$14-'Ejercicio 3 - TIR'!$C$14)*('Ejercicio 3 - TIR'!$E$14-'Ejercicio 3 - TIR'!$D$14)*(1-D348)))</f>
        <v>32819.5277309955</v>
      </c>
      <c r="F348" s="16">
        <f ca="1" t="shared" si="2590"/>
        <v>0.652977369427316</v>
      </c>
      <c r="G348" s="17">
        <f ca="1">IF(F348&lt;=('Ejercicio 3 - TIR'!$D$18-'Ejercicio 3 - TIR'!$C$18)/('Ejercicio 3 - TIR'!$E$18-'Ejercicio 3 - TIR'!$C$18),'Ejercicio 3 - TIR'!$C$18+SQRT(('Ejercicio 3 - TIR'!$E$18-'Ejercicio 3 - TIR'!$C$18)*('Ejercicio 3 - TIR'!$D$18-'Ejercicio 3 - TIR'!$C$18)*F348),'Ejercicio 3 - TIR'!$E$18-SQRT(('Ejercicio 3 - TIR'!$E$18-'Ejercicio 3 - TIR'!$C$18)*('Ejercicio 3 - TIR'!$E$18-'Ejercicio 3 - TIR'!$D$18)*(1-F348)))</f>
        <v>39896.7977353333</v>
      </c>
      <c r="H348" s="16">
        <f ca="1" t="shared" ref="H348:L348" si="2591">RAND()</f>
        <v>0.800010037015297</v>
      </c>
      <c r="I348" s="17">
        <f ca="1">IF(H348&lt;=('Ejercicio 3 - TIR'!$D$18-'Ejercicio 3 - TIR'!$C$18)/('Ejercicio 3 - TIR'!$E$18-'Ejercicio 3 - TIR'!$C$18),'Ejercicio 3 - TIR'!$C$18+SQRT(('Ejercicio 3 - TIR'!$E$18-'Ejercicio 3 - TIR'!$C$18)*('Ejercicio 3 - TIR'!$D$18-'Ejercicio 3 - TIR'!$C$18)*H348),'Ejercicio 3 - TIR'!$E$18-SQRT(('Ejercicio 3 - TIR'!$E$18-'Ejercicio 3 - TIR'!$C$18)*('Ejercicio 3 - TIR'!$E$18-'Ejercicio 3 - TIR'!$D$18)*(1-H348)))</f>
        <v>41127.1138379946</v>
      </c>
      <c r="J348" s="16">
        <f ca="1" t="shared" si="2591"/>
        <v>0.866527074594022</v>
      </c>
      <c r="K348" s="17">
        <f ca="1">IF(J348&lt;=('Ejercicio 3 - TIR'!$D$18-'Ejercicio 3 - TIR'!$C$18)/('Ejercicio 3 - TIR'!$E$18-'Ejercicio 3 - TIR'!$C$18),'Ejercicio 3 - TIR'!$C$18+SQRT(('Ejercicio 3 - TIR'!$E$18-'Ejercicio 3 - TIR'!$C$18)*('Ejercicio 3 - TIR'!$D$18-'Ejercicio 3 - TIR'!$C$18)*J348),'Ejercicio 3 - TIR'!$E$18-SQRT(('Ejercicio 3 - TIR'!$E$18-'Ejercicio 3 - TIR'!$C$18)*('Ejercicio 3 - TIR'!$E$18-'Ejercicio 3 - TIR'!$D$18)*(1-J348)))</f>
        <v>41836.0674145222</v>
      </c>
      <c r="L348" s="16">
        <f ca="1" t="shared" si="2591"/>
        <v>0.780802066464955</v>
      </c>
      <c r="M348" s="17">
        <f ca="1">IF(L348&lt;=('Ejercicio 3 - TIR'!$D$18-'Ejercicio 3 - TIR'!$C$18)/('Ejercicio 3 - TIR'!$E$18-'Ejercicio 3 - TIR'!$C$18),'Ejercicio 3 - TIR'!$C$18+SQRT(('Ejercicio 3 - TIR'!$E$18-'Ejercicio 3 - TIR'!$C$18)*('Ejercicio 3 - TIR'!$D$18-'Ejercicio 3 - TIR'!$C$18)*L348),'Ejercicio 3 - TIR'!$E$18-SQRT(('Ejercicio 3 - TIR'!$E$18-'Ejercicio 3 - TIR'!$C$18)*('Ejercicio 3 - TIR'!$E$18-'Ejercicio 3 - TIR'!$D$18)*(1-L348)))</f>
        <v>40945.3921256022</v>
      </c>
      <c r="N348" s="16">
        <f ca="1" t="shared" ref="N348:R348" si="2592">RAND()</f>
        <v>0.8357570919993</v>
      </c>
      <c r="O348" s="17">
        <f ca="1">IF(N348&lt;=('Ejercicio 3 - TIR'!$D$18-'Ejercicio 3 - TIR'!$C$18)/('Ejercicio 3 - TIR'!$E$18-'Ejercicio 3 - TIR'!$C$18),'Ejercicio 3 - TIR'!$C$18+SQRT(('Ejercicio 3 - TIR'!$E$18-'Ejercicio 3 - TIR'!$C$18)*('Ejercicio 3 - TIR'!$D$18-'Ejercicio 3 - TIR'!$C$18)*N348),'Ejercicio 3 - TIR'!$E$18-SQRT(('Ejercicio 3 - TIR'!$E$18-'Ejercicio 3 - TIR'!$C$18)*('Ejercicio 3 - TIR'!$E$18-'Ejercicio 3 - TIR'!$D$18)*(1-N348)))</f>
        <v>41490.2680871536</v>
      </c>
      <c r="P348" s="16">
        <f ca="1" t="shared" si="2592"/>
        <v>0.20336475021298</v>
      </c>
      <c r="Q348" s="18">
        <f ca="1">IF(P348&lt;=('Ejercicio 3 - TIR'!$D$22-'Ejercicio 3 - TIR'!$C$22)/('Ejercicio 3 - TIR'!$E$22-'Ejercicio 3 - TIR'!$C$22),'Ejercicio 3 - TIR'!$C$22+SQRT(('Ejercicio 3 - TIR'!$E$22-'Ejercicio 3 - TIR'!$C$22)*('Ejercicio 3 - TIR'!$D$22-'Ejercicio 3 - TIR'!$C$22)*P348),'Ejercicio 3 - TIR'!$E$22-SQRT(('Ejercicio 3 - TIR'!$E$22-'Ejercicio 3 - TIR'!$C$22)*('Ejercicio 3 - TIR'!$E$22-'Ejercicio 3 - TIR'!$D$22)*(1-P348)))</f>
        <v>0.139132604380569</v>
      </c>
      <c r="R348" s="16">
        <f ca="1" t="shared" si="2592"/>
        <v>0.740099259926098</v>
      </c>
      <c r="S348" s="18">
        <f ca="1">IF(R348&lt;=('Ejercicio 3 - TIR'!$D$23-'Ejercicio 3 - TIR'!$C$23)/('Ejercicio 3 - TIR'!$E$23-'Ejercicio 3 - TIR'!$C$23),'Ejercicio 3 - TIR'!$C$23+SQRT(('Ejercicio 3 - TIR'!$E$23-'Ejercicio 3 - TIR'!$C$23)*('Ejercicio 3 - TIR'!$D$23-'Ejercicio 3 - TIR'!$C$23)*R348),'Ejercicio 3 - TIR'!$E$23-SQRT(('Ejercicio 3 - TIR'!$E$23-'Ejercicio 3 - TIR'!$C$23)*('Ejercicio 3 - TIR'!$E$23-'Ejercicio 3 - TIR'!$D$23)*(1-R348)))</f>
        <v>0.158370822203953</v>
      </c>
      <c r="T348" s="16">
        <f ca="1" t="shared" ref="T348:X348" si="2593">RAND()</f>
        <v>0.239380347019539</v>
      </c>
      <c r="U348" s="18">
        <f ca="1">IF(T348&lt;=('Ejercicio 3 - TIR'!$D$24-'Ejercicio 3 - TIR'!$C$24)/('Ejercicio 3 - TIR'!$E$24-'Ejercicio 3 - TIR'!$C$24),'Ejercicio 3 - TIR'!$C$24+SQRT(('Ejercicio 3 - TIR'!$E$24-'Ejercicio 3 - TIR'!$C$24)*('Ejercicio 3 - TIR'!$D$24-'Ejercicio 3 - TIR'!$C$24)*T348),'Ejercicio 3 - TIR'!$E$24-SQRT(('Ejercicio 3 - TIR'!$E$24-'Ejercicio 3 - TIR'!$C$24)*('Ejercicio 3 - TIR'!$E$24-'Ejercicio 3 - TIR'!$D$24)*(1-T348)))</f>
        <v>0.172420943975244</v>
      </c>
      <c r="V348" s="16">
        <f ca="1" t="shared" si="2593"/>
        <v>0.664854069087783</v>
      </c>
      <c r="W348" s="18">
        <f ca="1">IF(V348&lt;=('Ejercicio 3 - TIR'!$D$25-'Ejercicio 3 - TIR'!$C$25)/('Ejercicio 3 - TIR'!$E$25-'Ejercicio 3 - TIR'!$C$25),'Ejercicio 3 - TIR'!$C$25+SQRT(('Ejercicio 3 - TIR'!$E$25-'Ejercicio 3 - TIR'!$C$25)*('Ejercicio 3 - TIR'!$D$25-'Ejercicio 3 - TIR'!$C$25)*V348),'Ejercicio 3 - TIR'!$E$25-SQRT(('Ejercicio 3 - TIR'!$E$25-'Ejercicio 3 - TIR'!$C$25)*('Ejercicio 3 - TIR'!$E$25-'Ejercicio 3 - TIR'!$D$25)*(1-V348)))</f>
        <v>0.21575075536318</v>
      </c>
      <c r="X348" s="16">
        <f ca="1" t="shared" si="2593"/>
        <v>0.101464068990069</v>
      </c>
      <c r="Y348" s="18">
        <f ca="1">IF(X348&lt;=('Ejercicio 3 - TIR'!$D$26-'Ejercicio 3 - TIR'!$C$26)/('Ejercicio 3 - TIR'!$E$26-'Ejercicio 3 - TIR'!$C$26),'Ejercicio 3 - TIR'!$C$26+SQRT(('Ejercicio 3 - TIR'!$E$26-'Ejercicio 3 - TIR'!$C$26)*('Ejercicio 3 - TIR'!$D$26-'Ejercicio 3 - TIR'!$C$26)*X348),'Ejercicio 3 - TIR'!$E$26-SQRT(('Ejercicio 3 - TIR'!$E$26-'Ejercicio 3 - TIR'!$C$26)*('Ejercicio 3 - TIR'!$E$26-'Ejercicio 3 - TIR'!$D$26)*(1-X348)))</f>
        <v>0.206551525194772</v>
      </c>
      <c r="Z348" s="16">
        <f ca="1" t="shared" si="2384"/>
        <v>1.13913260438057</v>
      </c>
      <c r="AA348" s="16">
        <f ca="1" t="shared" si="2385"/>
        <v>1.31953797153565</v>
      </c>
      <c r="AB348" s="16">
        <f ca="1" t="shared" si="2386"/>
        <v>1.547053954199</v>
      </c>
      <c r="AC348" s="16">
        <f ca="1" t="shared" si="2387"/>
        <v>1.88083201340503</v>
      </c>
      <c r="AD348" s="16">
        <f ca="1" t="shared" si="2388"/>
        <v>2.269320734409</v>
      </c>
      <c r="AE348" s="15">
        <f ca="1" t="shared" si="2389"/>
        <v>4566.2663677537</v>
      </c>
      <c r="AF348" s="15">
        <f ca="1" t="shared" si="2390"/>
        <v>5289.42972681711</v>
      </c>
      <c r="AG348" s="15">
        <f ca="1" t="shared" si="2391"/>
        <v>6201.43819340564</v>
      </c>
      <c r="AH348" s="15">
        <f ca="1" t="shared" si="2392"/>
        <v>7539.40316797098</v>
      </c>
      <c r="AI348" s="15">
        <f ca="1" t="shared" si="2393"/>
        <v>9096.67839137368</v>
      </c>
      <c r="AJ348" s="17">
        <f ca="1" t="shared" si="2394"/>
        <v>45447.743110695</v>
      </c>
      <c r="AK348" s="17">
        <f ca="1" t="shared" si="2395"/>
        <v>54268.7883689032</v>
      </c>
      <c r="AL348" s="17">
        <f ca="1" t="shared" si="2396"/>
        <v>64722.6535217727</v>
      </c>
      <c r="AM348" s="17">
        <f ca="1" t="shared" si="2397"/>
        <v>77011.4043112551</v>
      </c>
      <c r="AN348" s="17">
        <f ca="1" t="shared" si="2398"/>
        <v>94154.7256463657</v>
      </c>
      <c r="AO348" s="17">
        <f ca="1">C348/'Ejercicio 3 - TIR'!$D$7</f>
        <v>15731.3966701244</v>
      </c>
      <c r="AP348" s="17">
        <f ca="1" t="shared" si="2399"/>
        <v>29716.3464405705</v>
      </c>
      <c r="AQ348" s="17">
        <f ca="1" t="shared" si="2400"/>
        <v>38537.3916987788</v>
      </c>
      <c r="AR348" s="17">
        <f ca="1" t="shared" si="2401"/>
        <v>48991.2568516483</v>
      </c>
      <c r="AS348" s="17">
        <f ca="1" t="shared" si="2402"/>
        <v>61280.0076411307</v>
      </c>
      <c r="AT348" s="17">
        <f ca="1" t="shared" si="2403"/>
        <v>78423.3289762412</v>
      </c>
      <c r="AU348" s="17">
        <f ca="1">AP348*'Ejercicio 3 - TIR'!$D$5</f>
        <v>14858.1732202853</v>
      </c>
      <c r="AV348" s="17">
        <f ca="1">AQ348*'Ejercicio 3 - TIR'!$D$5</f>
        <v>19268.6958493894</v>
      </c>
      <c r="AW348" s="17">
        <f ca="1">AR348*'Ejercicio 3 - TIR'!$D$5</f>
        <v>24495.6284258241</v>
      </c>
      <c r="AX348" s="17">
        <f ca="1">AS348*'Ejercicio 3 - TIR'!$D$5</f>
        <v>30640.0038205653</v>
      </c>
      <c r="AY348" s="17">
        <f ca="1">AT348*'Ejercicio 3 - TIR'!$D$5</f>
        <v>39211.6644881206</v>
      </c>
      <c r="AZ348" s="17">
        <f ca="1" t="shared" ref="AZ348:BD348" si="2594">AJ348-AU348-AE348</f>
        <v>26023.303522656</v>
      </c>
      <c r="BA348" s="17">
        <f ca="1" t="shared" si="2594"/>
        <v>29710.6627926967</v>
      </c>
      <c r="BB348" s="17">
        <f ca="1" t="shared" si="2594"/>
        <v>34025.5869025429</v>
      </c>
      <c r="BC348" s="17">
        <f ca="1" t="shared" si="2594"/>
        <v>38831.9973227188</v>
      </c>
      <c r="BD348" s="17">
        <f ca="1" t="shared" si="2594"/>
        <v>45846.3827668714</v>
      </c>
      <c r="BE348" s="17">
        <f ca="1" t="shared" ref="BE348:BI348" si="2595">AZ348/Z348</f>
        <v>22844.8412613093</v>
      </c>
      <c r="BF348" s="17">
        <f ca="1" t="shared" si="2595"/>
        <v>22515.9589444175</v>
      </c>
      <c r="BG348" s="17">
        <f ca="1" t="shared" si="2595"/>
        <v>21993.7945992064</v>
      </c>
      <c r="BH348" s="17">
        <f ca="1" t="shared" si="2595"/>
        <v>20646.1805445441</v>
      </c>
      <c r="BI348" s="17">
        <f ca="1" t="shared" si="2595"/>
        <v>20202.6897616177</v>
      </c>
      <c r="BJ348" s="17">
        <f ca="1" t="shared" si="2406"/>
        <v>74478.0347734592</v>
      </c>
      <c r="BK348" s="17">
        <f ca="1" t="shared" si="2407"/>
        <v>35699.584644726</v>
      </c>
      <c r="BL348" s="17">
        <f ca="1" t="shared" si="2408"/>
        <v>110177.619418185</v>
      </c>
      <c r="BM348" s="17">
        <f ca="1">BK348*'Ejercicio 3 - TIR'!$D$5</f>
        <v>17849.792322363</v>
      </c>
      <c r="BN348" s="17">
        <f ca="1" t="shared" si="2409"/>
        <v>92327.8270958222</v>
      </c>
      <c r="BO348" s="17">
        <f ca="1" t="shared" si="2410"/>
        <v>40685.2260660577</v>
      </c>
      <c r="BP348" s="17">
        <f ca="1" t="shared" si="2411"/>
        <v>-111476.511081618</v>
      </c>
      <c r="BQ348" s="17">
        <f ca="1" t="shared" ref="BQ348:BT348" si="2596">BE348</f>
        <v>22844.8412613093</v>
      </c>
      <c r="BR348" s="17">
        <f ca="1" t="shared" si="2596"/>
        <v>22515.9589444175</v>
      </c>
      <c r="BS348" s="17">
        <f ca="1" t="shared" si="2596"/>
        <v>21993.7945992064</v>
      </c>
      <c r="BT348" s="17">
        <f ca="1" t="shared" si="2596"/>
        <v>20646.1805445441</v>
      </c>
      <c r="BU348" s="17">
        <f ca="1" t="shared" si="2413"/>
        <v>60887.9158276753</v>
      </c>
      <c r="BV348" s="19">
        <f ca="1" t="shared" si="2414"/>
        <v>8.88593022085686</v>
      </c>
    </row>
    <row r="349" ht="15" customHeight="1" spans="1:74">
      <c r="A349" s="15">
        <v>348</v>
      </c>
      <c r="B349" s="16">
        <f ca="1" t="shared" ref="B349:F349" si="2597">RAND()</f>
        <v>0.942752731858473</v>
      </c>
      <c r="C349" s="17">
        <f ca="1">IF(B349&lt;=('Ejercicio 3 - TIR'!$D$13-'Ejercicio 3 - TIR'!$C$13)/('Ejercicio 3 - TIR'!$E$13-'Ejercicio 3 - TIR'!$C$13),'Ejercicio 3 - TIR'!$C$13+SQRT(('Ejercicio 3 - TIR'!$E$13-'Ejercicio 3 - TIR'!$C$13)*('Ejercicio 3 - TIR'!$D$13-'Ejercicio 3 - TIR'!$C$13)*B349),'Ejercicio 3 - TIR'!$E$13-SQRT(('Ejercicio 3 - TIR'!$E$13-'Ejercicio 3 - TIR'!$C$13)*('Ejercicio 3 - TIR'!$E$13-'Ejercicio 3 - TIR'!$D$13)*(1-B349)))</f>
        <v>91711.65144496</v>
      </c>
      <c r="D349" s="16">
        <f ca="1" t="shared" si="2597"/>
        <v>0.700853305144866</v>
      </c>
      <c r="E349" s="17">
        <f ca="1">IF(D349&lt;=('Ejercicio 3 - TIR'!$D$14-'Ejercicio 3 - TIR'!$C$14)/('Ejercicio 3 - TIR'!$E$14-'Ejercicio 3 - TIR'!$C$14),'Ejercicio 3 - TIR'!$C$14+SQRT(('Ejercicio 3 - TIR'!$E$14-'Ejercicio 3 - TIR'!$C$14)*('Ejercicio 3 - TIR'!$D$14-'Ejercicio 3 - TIR'!$C$14)*D349),'Ejercicio 3 - TIR'!$E$14-SQRT(('Ejercicio 3 - TIR'!$E$14-'Ejercicio 3 - TIR'!$C$14)*('Ejercicio 3 - TIR'!$E$14-'Ejercicio 3 - TIR'!$D$14)*(1-D349)))</f>
        <v>33301.3431026608</v>
      </c>
      <c r="F349" s="16">
        <f ca="1" t="shared" si="2597"/>
        <v>0.374233769721636</v>
      </c>
      <c r="G349" s="17">
        <f ca="1">IF(F349&lt;=('Ejercicio 3 - TIR'!$D$18-'Ejercicio 3 - TIR'!$C$18)/('Ejercicio 3 - TIR'!$E$18-'Ejercicio 3 - TIR'!$C$18),'Ejercicio 3 - TIR'!$C$18+SQRT(('Ejercicio 3 - TIR'!$E$18-'Ejercicio 3 - TIR'!$C$18)*('Ejercicio 3 - TIR'!$D$18-'Ejercicio 3 - TIR'!$C$18)*F349),'Ejercicio 3 - TIR'!$E$18-SQRT(('Ejercicio 3 - TIR'!$E$18-'Ejercicio 3 - TIR'!$C$18)*('Ejercicio 3 - TIR'!$E$18-'Ejercicio 3 - TIR'!$D$18)*(1-F349)))</f>
        <v>37492.3337791536</v>
      </c>
      <c r="H349" s="16">
        <f ca="1" t="shared" ref="H349:L349" si="2598">RAND()</f>
        <v>0.357921503510575</v>
      </c>
      <c r="I349" s="17">
        <f ca="1">IF(H349&lt;=('Ejercicio 3 - TIR'!$D$18-'Ejercicio 3 - TIR'!$C$18)/('Ejercicio 3 - TIR'!$E$18-'Ejercicio 3 - TIR'!$C$18),'Ejercicio 3 - TIR'!$C$18+SQRT(('Ejercicio 3 - TIR'!$E$18-'Ejercicio 3 - TIR'!$C$18)*('Ejercicio 3 - TIR'!$D$18-'Ejercicio 3 - TIR'!$C$18)*H349),'Ejercicio 3 - TIR'!$E$18-SQRT(('Ejercicio 3 - TIR'!$E$18-'Ejercicio 3 - TIR'!$C$18)*('Ejercicio 3 - TIR'!$E$18-'Ejercicio 3 - TIR'!$D$18)*(1-H349)))</f>
        <v>37327.2249540045</v>
      </c>
      <c r="J349" s="16">
        <f ca="1" t="shared" si="2598"/>
        <v>0.961704090771168</v>
      </c>
      <c r="K349" s="17">
        <f ca="1">IF(J349&lt;=('Ejercicio 3 - TIR'!$D$18-'Ejercicio 3 - TIR'!$C$18)/('Ejercicio 3 - TIR'!$E$18-'Ejercicio 3 - TIR'!$C$18),'Ejercicio 3 - TIR'!$C$18+SQRT(('Ejercicio 3 - TIR'!$E$18-'Ejercicio 3 - TIR'!$C$18)*('Ejercicio 3 - TIR'!$D$18-'Ejercicio 3 - TIR'!$C$18)*J349),'Ejercicio 3 - TIR'!$E$18-SQRT(('Ejercicio 3 - TIR'!$E$18-'Ejercicio 3 - TIR'!$C$18)*('Ejercicio 3 - TIR'!$E$18-'Ejercicio 3 - TIR'!$D$18)*(1-J349)))</f>
        <v>43305.2453888063</v>
      </c>
      <c r="L349" s="16">
        <f ca="1" t="shared" si="2598"/>
        <v>0.94658998516408</v>
      </c>
      <c r="M349" s="17">
        <f ca="1">IF(L349&lt;=('Ejercicio 3 - TIR'!$D$18-'Ejercicio 3 - TIR'!$C$18)/('Ejercicio 3 - TIR'!$E$18-'Ejercicio 3 - TIR'!$C$18),'Ejercicio 3 - TIR'!$C$18+SQRT(('Ejercicio 3 - TIR'!$E$18-'Ejercicio 3 - TIR'!$C$18)*('Ejercicio 3 - TIR'!$D$18-'Ejercicio 3 - TIR'!$C$18)*L349),'Ejercicio 3 - TIR'!$E$18-SQRT(('Ejercicio 3 - TIR'!$E$18-'Ejercicio 3 - TIR'!$C$18)*('Ejercicio 3 - TIR'!$E$18-'Ejercicio 3 - TIR'!$D$18)*(1-L349)))</f>
        <v>42998.5627382568</v>
      </c>
      <c r="N349" s="16">
        <f ca="1" t="shared" ref="N349:R349" si="2599">RAND()</f>
        <v>0.829967820915167</v>
      </c>
      <c r="O349" s="17">
        <f ca="1">IF(N349&lt;=('Ejercicio 3 - TIR'!$D$18-'Ejercicio 3 - TIR'!$C$18)/('Ejercicio 3 - TIR'!$E$18-'Ejercicio 3 - TIR'!$C$18),'Ejercicio 3 - TIR'!$C$18+SQRT(('Ejercicio 3 - TIR'!$E$18-'Ejercicio 3 - TIR'!$C$18)*('Ejercicio 3 - TIR'!$D$18-'Ejercicio 3 - TIR'!$C$18)*N349),'Ejercicio 3 - TIR'!$E$18-SQRT(('Ejercicio 3 - TIR'!$E$18-'Ejercicio 3 - TIR'!$C$18)*('Ejercicio 3 - TIR'!$E$18-'Ejercicio 3 - TIR'!$D$18)*(1-N349)))</f>
        <v>41428.9478537324</v>
      </c>
      <c r="P349" s="16">
        <f ca="1" t="shared" si="2599"/>
        <v>0.853517876499702</v>
      </c>
      <c r="Q349" s="18">
        <f ca="1">IF(P349&lt;=('Ejercicio 3 - TIR'!$D$22-'Ejercicio 3 - TIR'!$C$22)/('Ejercicio 3 - TIR'!$E$22-'Ejercicio 3 - TIR'!$C$22),'Ejercicio 3 - TIR'!$C$22+SQRT(('Ejercicio 3 - TIR'!$E$22-'Ejercicio 3 - TIR'!$C$22)*('Ejercicio 3 - TIR'!$D$22-'Ejercicio 3 - TIR'!$C$22)*P349),'Ejercicio 3 - TIR'!$E$22-SQRT(('Ejercicio 3 - TIR'!$E$22-'Ejercicio 3 - TIR'!$C$22)*('Ejercicio 3 - TIR'!$E$22-'Ejercicio 3 - TIR'!$D$22)*(1-P349)))</f>
        <v>0.163762148470301</v>
      </c>
      <c r="R349" s="16">
        <f ca="1" t="shared" si="2599"/>
        <v>0.493904264187799</v>
      </c>
      <c r="S349" s="18">
        <f ca="1">IF(R349&lt;=('Ejercicio 3 - TIR'!$D$23-'Ejercicio 3 - TIR'!$C$23)/('Ejercicio 3 - TIR'!$E$23-'Ejercicio 3 - TIR'!$C$23),'Ejercicio 3 - TIR'!$C$23+SQRT(('Ejercicio 3 - TIR'!$E$23-'Ejercicio 3 - TIR'!$C$23)*('Ejercicio 3 - TIR'!$D$23-'Ejercicio 3 - TIR'!$C$23)*R349),'Ejercicio 3 - TIR'!$E$23-SQRT(('Ejercicio 3 - TIR'!$E$23-'Ejercicio 3 - TIR'!$C$23)*('Ejercicio 3 - TIR'!$E$23-'Ejercicio 3 - TIR'!$D$23)*(1-R349)))</f>
        <v>0.149816567132016</v>
      </c>
      <c r="T349" s="16">
        <f ca="1" t="shared" ref="T349:X349" si="2600">RAND()</f>
        <v>0.327643912157062</v>
      </c>
      <c r="U349" s="18">
        <f ca="1">IF(T349&lt;=('Ejercicio 3 - TIR'!$D$24-'Ejercicio 3 - TIR'!$C$24)/('Ejercicio 3 - TIR'!$E$24-'Ejercicio 3 - TIR'!$C$24),'Ejercicio 3 - TIR'!$C$24+SQRT(('Ejercicio 3 - TIR'!$E$24-'Ejercicio 3 - TIR'!$C$24)*('Ejercicio 3 - TIR'!$D$24-'Ejercicio 3 - TIR'!$C$24)*T349),'Ejercicio 3 - TIR'!$E$24-SQRT(('Ejercicio 3 - TIR'!$E$24-'Ejercicio 3 - TIR'!$C$24)*('Ejercicio 3 - TIR'!$E$24-'Ejercicio 3 - TIR'!$D$24)*(1-T349)))</f>
        <v>0.176230749427529</v>
      </c>
      <c r="V349" s="16">
        <f ca="1" t="shared" si="2600"/>
        <v>0.53300952841145</v>
      </c>
      <c r="W349" s="18">
        <f ca="1">IF(V349&lt;=('Ejercicio 3 - TIR'!$D$25-'Ejercicio 3 - TIR'!$C$25)/('Ejercicio 3 - TIR'!$E$25-'Ejercicio 3 - TIR'!$C$25),'Ejercicio 3 - TIR'!$C$25+SQRT(('Ejercicio 3 - TIR'!$E$25-'Ejercicio 3 - TIR'!$C$25)*('Ejercicio 3 - TIR'!$D$25-'Ejercicio 3 - TIR'!$C$25)*V349),'Ejercicio 3 - TIR'!$E$25-SQRT(('Ejercicio 3 - TIR'!$E$25-'Ejercicio 3 - TIR'!$C$25)*('Ejercicio 3 - TIR'!$E$25-'Ejercicio 3 - TIR'!$D$25)*(1-V349)))</f>
        <v>0.20957146242368</v>
      </c>
      <c r="X349" s="16">
        <f ca="1" t="shared" si="2600"/>
        <v>0.833000711053724</v>
      </c>
      <c r="Y349" s="18">
        <f ca="1">IF(X349&lt;=('Ejercicio 3 - TIR'!$D$26-'Ejercicio 3 - TIR'!$C$26)/('Ejercicio 3 - TIR'!$E$26-'Ejercicio 3 - TIR'!$C$26),'Ejercicio 3 - TIR'!$C$26+SQRT(('Ejercicio 3 - TIR'!$E$26-'Ejercicio 3 - TIR'!$C$26)*('Ejercicio 3 - TIR'!$D$26-'Ejercicio 3 - TIR'!$C$26)*X349),'Ejercicio 3 - TIR'!$E$26-SQRT(('Ejercicio 3 - TIR'!$E$26-'Ejercicio 3 - TIR'!$C$26)*('Ejercicio 3 - TIR'!$E$26-'Ejercicio 3 - TIR'!$D$26)*(1-X349)))</f>
        <v>0.249970078916023</v>
      </c>
      <c r="Z349" s="16">
        <f ca="1" t="shared" si="2384"/>
        <v>1.1637621484703</v>
      </c>
      <c r="AA349" s="16">
        <f ca="1" t="shared" si="2385"/>
        <v>1.3381129985123</v>
      </c>
      <c r="AB349" s="16">
        <f ca="1" t="shared" si="2386"/>
        <v>1.57392965505884</v>
      </c>
      <c r="AC349" s="16">
        <f ca="1" t="shared" si="2387"/>
        <v>1.90378039462152</v>
      </c>
      <c r="AD349" s="16">
        <f ca="1" t="shared" si="2388"/>
        <v>2.37966853010384</v>
      </c>
      <c r="AE349" s="15">
        <f ca="1" t="shared" si="2389"/>
        <v>5453.49949343838</v>
      </c>
      <c r="AF349" s="15">
        <f ca="1" t="shared" si="2390"/>
        <v>6270.52406640151</v>
      </c>
      <c r="AG349" s="15">
        <f ca="1" t="shared" si="2391"/>
        <v>7375.58322192681</v>
      </c>
      <c r="AH349" s="15">
        <f ca="1" t="shared" si="2392"/>
        <v>8921.29498397357</v>
      </c>
      <c r="AI349" s="15">
        <f ca="1" t="shared" si="2393"/>
        <v>11151.3517951506</v>
      </c>
      <c r="AJ349" s="17">
        <f ca="1" t="shared" si="2394"/>
        <v>43632.1589099934</v>
      </c>
      <c r="AK349" s="17">
        <f ca="1" t="shared" si="2395"/>
        <v>49948.0449093462</v>
      </c>
      <c r="AL349" s="17">
        <f ca="1" t="shared" si="2396"/>
        <v>68159.4099370424</v>
      </c>
      <c r="AM349" s="17">
        <f ca="1" t="shared" si="2397"/>
        <v>81859.8207379969</v>
      </c>
      <c r="AN349" s="17">
        <f ca="1" t="shared" si="2398"/>
        <v>98587.1634428401</v>
      </c>
      <c r="AO349" s="17">
        <f ca="1">C349/'Ejercicio 3 - TIR'!$D$7</f>
        <v>18342.330288992</v>
      </c>
      <c r="AP349" s="17">
        <f ca="1" t="shared" si="2399"/>
        <v>25289.8286210014</v>
      </c>
      <c r="AQ349" s="17">
        <f ca="1" t="shared" si="2400"/>
        <v>31605.7146203542</v>
      </c>
      <c r="AR349" s="17">
        <f ca="1" t="shared" si="2401"/>
        <v>49817.0796480504</v>
      </c>
      <c r="AS349" s="17">
        <f ca="1" t="shared" si="2402"/>
        <v>63517.4904490049</v>
      </c>
      <c r="AT349" s="17">
        <f ca="1" t="shared" si="2403"/>
        <v>80244.8331538481</v>
      </c>
      <c r="AU349" s="17">
        <f ca="1">AP349*'Ejercicio 3 - TIR'!$D$5</f>
        <v>12644.9143105007</v>
      </c>
      <c r="AV349" s="17">
        <f ca="1">AQ349*'Ejercicio 3 - TIR'!$D$5</f>
        <v>15802.8573101771</v>
      </c>
      <c r="AW349" s="17">
        <f ca="1">AR349*'Ejercicio 3 - TIR'!$D$5</f>
        <v>24908.5398240252</v>
      </c>
      <c r="AX349" s="17">
        <f ca="1">AS349*'Ejercicio 3 - TIR'!$D$5</f>
        <v>31758.7452245025</v>
      </c>
      <c r="AY349" s="17">
        <f ca="1">AT349*'Ejercicio 3 - TIR'!$D$5</f>
        <v>40122.416576924</v>
      </c>
      <c r="AZ349" s="17">
        <f ca="1" t="shared" ref="AZ349:BD349" si="2601">AJ349-AU349-AE349</f>
        <v>25533.7451060543</v>
      </c>
      <c r="BA349" s="17">
        <f ca="1" t="shared" si="2601"/>
        <v>27874.6635327676</v>
      </c>
      <c r="BB349" s="17">
        <f ca="1" t="shared" si="2601"/>
        <v>35875.2868910904</v>
      </c>
      <c r="BC349" s="17">
        <f ca="1" t="shared" si="2601"/>
        <v>41179.7805295209</v>
      </c>
      <c r="BD349" s="17">
        <f ca="1" t="shared" si="2601"/>
        <v>47313.3950707655</v>
      </c>
      <c r="BE349" s="17">
        <f ca="1" t="shared" ref="BE349:BI349" si="2602">AZ349/Z349</f>
        <v>21940.6904921396</v>
      </c>
      <c r="BF349" s="17">
        <f ca="1" t="shared" si="2602"/>
        <v>20831.3225891672</v>
      </c>
      <c r="BG349" s="17">
        <f ca="1" t="shared" si="2602"/>
        <v>22793.4499968165</v>
      </c>
      <c r="BH349" s="17">
        <f ca="1" t="shared" si="2602"/>
        <v>21630.5308353107</v>
      </c>
      <c r="BI349" s="17">
        <f ca="1" t="shared" si="2602"/>
        <v>19882.3468362213</v>
      </c>
      <c r="BJ349" s="17">
        <f ca="1" t="shared" si="2406"/>
        <v>79246.1581915926</v>
      </c>
      <c r="BK349" s="17">
        <f ca="1" t="shared" si="2407"/>
        <v>43648.6661574848</v>
      </c>
      <c r="BL349" s="17">
        <f ca="1" t="shared" si="2408"/>
        <v>122894.824349077</v>
      </c>
      <c r="BM349" s="17">
        <f ca="1">BK349*'Ejercicio 3 - TIR'!$D$5</f>
        <v>21824.3330787424</v>
      </c>
      <c r="BN349" s="17">
        <f ca="1" t="shared" si="2409"/>
        <v>101070.491270335</v>
      </c>
      <c r="BO349" s="17">
        <f ca="1" t="shared" si="2410"/>
        <v>42472.5082471568</v>
      </c>
      <c r="BP349" s="17">
        <f ca="1" t="shared" si="2411"/>
        <v>-125012.994547621</v>
      </c>
      <c r="BQ349" s="17">
        <f ca="1" t="shared" ref="BQ349:BT349" si="2603">BE349</f>
        <v>21940.6904921396</v>
      </c>
      <c r="BR349" s="17">
        <f ca="1" t="shared" si="2603"/>
        <v>20831.3225891672</v>
      </c>
      <c r="BS349" s="17">
        <f ca="1" t="shared" si="2603"/>
        <v>22793.4499968165</v>
      </c>
      <c r="BT349" s="17">
        <f ca="1" t="shared" si="2603"/>
        <v>21630.5308353107</v>
      </c>
      <c r="BU349" s="17">
        <f ca="1" t="shared" si="2413"/>
        <v>62354.8550833781</v>
      </c>
      <c r="BV349" s="19">
        <f ca="1" t="shared" si="2414"/>
        <v>5.27314313155824</v>
      </c>
    </row>
    <row r="350" ht="15" customHeight="1" spans="1:74">
      <c r="A350" s="15">
        <v>349</v>
      </c>
      <c r="B350" s="16">
        <f ca="1" t="shared" ref="B350:F350" si="2604">RAND()</f>
        <v>0.374580303905562</v>
      </c>
      <c r="C350" s="17">
        <f ca="1">IF(B350&lt;=('Ejercicio 3 - TIR'!$D$13-'Ejercicio 3 - TIR'!$C$13)/('Ejercicio 3 - TIR'!$E$13-'Ejercicio 3 - TIR'!$C$13),'Ejercicio 3 - TIR'!$C$13+SQRT(('Ejercicio 3 - TIR'!$E$13-'Ejercicio 3 - TIR'!$C$13)*('Ejercicio 3 - TIR'!$D$13-'Ejercicio 3 - TIR'!$C$13)*B350),'Ejercicio 3 - TIR'!$E$13-SQRT(('Ejercicio 3 - TIR'!$E$13-'Ejercicio 3 - TIR'!$C$13)*('Ejercicio 3 - TIR'!$E$13-'Ejercicio 3 - TIR'!$D$13)*(1-B350)))</f>
        <v>72604.6785871506</v>
      </c>
      <c r="D350" s="16">
        <f ca="1" t="shared" si="2604"/>
        <v>0.932948922143484</v>
      </c>
      <c r="E350" s="17">
        <f ca="1">IF(D350&lt;=('Ejercicio 3 - TIR'!$D$14-'Ejercicio 3 - TIR'!$C$14)/('Ejercicio 3 - TIR'!$E$14-'Ejercicio 3 - TIR'!$C$14),'Ejercicio 3 - TIR'!$C$14+SQRT(('Ejercicio 3 - TIR'!$E$14-'Ejercicio 3 - TIR'!$C$14)*('Ejercicio 3 - TIR'!$D$14-'Ejercicio 3 - TIR'!$C$14)*D350),'Ejercicio 3 - TIR'!$E$14-SQRT(('Ejercicio 3 - TIR'!$E$14-'Ejercicio 3 - TIR'!$C$14)*('Ejercicio 3 - TIR'!$E$14-'Ejercicio 3 - TIR'!$D$14)*(1-D350)))</f>
        <v>36828.6183328906</v>
      </c>
      <c r="F350" s="16">
        <f ca="1" t="shared" si="2604"/>
        <v>0.562588185410646</v>
      </c>
      <c r="G350" s="17">
        <f ca="1">IF(F350&lt;=('Ejercicio 3 - TIR'!$D$18-'Ejercicio 3 - TIR'!$C$18)/('Ejercicio 3 - TIR'!$E$18-'Ejercicio 3 - TIR'!$C$18),'Ejercicio 3 - TIR'!$C$18+SQRT(('Ejercicio 3 - TIR'!$E$18-'Ejercicio 3 - TIR'!$C$18)*('Ejercicio 3 - TIR'!$D$18-'Ejercicio 3 - TIR'!$C$18)*F350),'Ejercicio 3 - TIR'!$E$18-SQRT(('Ejercicio 3 - TIR'!$E$18-'Ejercicio 3 - TIR'!$C$18)*('Ejercicio 3 - TIR'!$E$18-'Ejercicio 3 - TIR'!$D$18)*(1-F350)))</f>
        <v>39186.3065380814</v>
      </c>
      <c r="H350" s="16">
        <f ca="1" t="shared" ref="H350:L350" si="2605">RAND()</f>
        <v>0.0126575065681456</v>
      </c>
      <c r="I350" s="17">
        <f ca="1">IF(H350&lt;=('Ejercicio 3 - TIR'!$D$18-'Ejercicio 3 - TIR'!$C$18)/('Ejercicio 3 - TIR'!$E$18-'Ejercicio 3 - TIR'!$C$18),'Ejercicio 3 - TIR'!$C$18+SQRT(('Ejercicio 3 - TIR'!$E$18-'Ejercicio 3 - TIR'!$C$18)*('Ejercicio 3 - TIR'!$D$18-'Ejercicio 3 - TIR'!$C$18)*H350),'Ejercicio 3 - TIR'!$E$18-SQRT(('Ejercicio 3 - TIR'!$E$18-'Ejercicio 3 - TIR'!$C$18)*('Ejercicio 3 - TIR'!$E$18-'Ejercicio 3 - TIR'!$D$18)*(1-H350)))</f>
        <v>31377.9063775242</v>
      </c>
      <c r="J350" s="16">
        <f ca="1" t="shared" si="2605"/>
        <v>0.385016670618435</v>
      </c>
      <c r="K350" s="17">
        <f ca="1">IF(J350&lt;=('Ejercicio 3 - TIR'!$D$18-'Ejercicio 3 - TIR'!$C$18)/('Ejercicio 3 - TIR'!$E$18-'Ejercicio 3 - TIR'!$C$18),'Ejercicio 3 - TIR'!$C$18+SQRT(('Ejercicio 3 - TIR'!$E$18-'Ejercicio 3 - TIR'!$C$18)*('Ejercicio 3 - TIR'!$D$18-'Ejercicio 3 - TIR'!$C$18)*J350),'Ejercicio 3 - TIR'!$E$18-SQRT(('Ejercicio 3 - TIR'!$E$18-'Ejercicio 3 - TIR'!$C$18)*('Ejercicio 3 - TIR'!$E$18-'Ejercicio 3 - TIR'!$D$18)*(1-J350)))</f>
        <v>37599.5066019292</v>
      </c>
      <c r="L350" s="16">
        <f ca="1" t="shared" si="2605"/>
        <v>0.330138292695304</v>
      </c>
      <c r="M350" s="17">
        <f ca="1">IF(L350&lt;=('Ejercicio 3 - TIR'!$D$18-'Ejercicio 3 - TIR'!$C$18)/('Ejercicio 3 - TIR'!$E$18-'Ejercicio 3 - TIR'!$C$18),'Ejercicio 3 - TIR'!$C$18+SQRT(('Ejercicio 3 - TIR'!$E$18-'Ejercicio 3 - TIR'!$C$18)*('Ejercicio 3 - TIR'!$D$18-'Ejercicio 3 - TIR'!$C$18)*L350),'Ejercicio 3 - TIR'!$E$18-SQRT(('Ejercicio 3 - TIR'!$E$18-'Ejercicio 3 - TIR'!$C$18)*('Ejercicio 3 - TIR'!$E$18-'Ejercicio 3 - TIR'!$D$18)*(1-L350)))</f>
        <v>37037.0976904045</v>
      </c>
      <c r="N350" s="16">
        <f ca="1" t="shared" ref="N350:R350" si="2606">RAND()</f>
        <v>0.916294119742297</v>
      </c>
      <c r="O350" s="17">
        <f ca="1">IF(N350&lt;=('Ejercicio 3 - TIR'!$D$18-'Ejercicio 3 - TIR'!$C$18)/('Ejercicio 3 - TIR'!$E$18-'Ejercicio 3 - TIR'!$C$18),'Ejercicio 3 - TIR'!$C$18+SQRT(('Ejercicio 3 - TIR'!$E$18-'Ejercicio 3 - TIR'!$C$18)*('Ejercicio 3 - TIR'!$D$18-'Ejercicio 3 - TIR'!$C$18)*N350),'Ejercicio 3 - TIR'!$E$18-SQRT(('Ejercicio 3 - TIR'!$E$18-'Ejercicio 3 - TIR'!$C$18)*('Ejercicio 3 - TIR'!$E$18-'Ejercicio 3 - TIR'!$D$18)*(1-N350)))</f>
        <v>42494.4180278171</v>
      </c>
      <c r="P350" s="16">
        <f ca="1" t="shared" si="2606"/>
        <v>0.462010708678291</v>
      </c>
      <c r="Q350" s="18">
        <f ca="1">IF(P350&lt;=('Ejercicio 3 - TIR'!$D$22-'Ejercicio 3 - TIR'!$C$22)/('Ejercicio 3 - TIR'!$E$22-'Ejercicio 3 - TIR'!$C$22),'Ejercicio 3 - TIR'!$C$22+SQRT(('Ejercicio 3 - TIR'!$E$22-'Ejercicio 3 - TIR'!$C$22)*('Ejercicio 3 - TIR'!$D$22-'Ejercicio 3 - TIR'!$C$22)*P350),'Ejercicio 3 - TIR'!$E$22-SQRT(('Ejercicio 3 - TIR'!$E$22-'Ejercicio 3 - TIR'!$C$22)*('Ejercicio 3 - TIR'!$E$22-'Ejercicio 3 - TIR'!$D$22)*(1-P350)))</f>
        <v>0.148837809827047</v>
      </c>
      <c r="R350" s="16">
        <f ca="1" t="shared" si="2606"/>
        <v>0.923665810788033</v>
      </c>
      <c r="S350" s="18">
        <f ca="1">IF(R350&lt;=('Ejercicio 3 - TIR'!$D$23-'Ejercicio 3 - TIR'!$C$23)/('Ejercicio 3 - TIR'!$E$23-'Ejercicio 3 - TIR'!$C$23),'Ejercicio 3 - TIR'!$C$23+SQRT(('Ejercicio 3 - TIR'!$E$23-'Ejercicio 3 - TIR'!$C$23)*('Ejercicio 3 - TIR'!$D$23-'Ejercicio 3 - TIR'!$C$23)*R350),'Ejercicio 3 - TIR'!$E$23-SQRT(('Ejercicio 3 - TIR'!$E$23-'Ejercicio 3 - TIR'!$C$23)*('Ejercicio 3 - TIR'!$E$23-'Ejercicio 3 - TIR'!$D$23)*(1-R350)))</f>
        <v>0.168278159675992</v>
      </c>
      <c r="T350" s="16">
        <f ca="1" t="shared" ref="T350:X350" si="2607">RAND()</f>
        <v>0.706112761642403</v>
      </c>
      <c r="U350" s="18">
        <f ca="1">IF(T350&lt;=('Ejercicio 3 - TIR'!$D$24-'Ejercicio 3 - TIR'!$C$24)/('Ejercicio 3 - TIR'!$E$24-'Ejercicio 3 - TIR'!$C$24),'Ejercicio 3 - TIR'!$C$24+SQRT(('Ejercicio 3 - TIR'!$E$24-'Ejercicio 3 - TIR'!$C$24)*('Ejercicio 3 - TIR'!$D$24-'Ejercicio 3 - TIR'!$C$24)*T350),'Ejercicio 3 - TIR'!$E$24-SQRT(('Ejercicio 3 - TIR'!$E$24-'Ejercicio 3 - TIR'!$C$24)*('Ejercicio 3 - TIR'!$E$24-'Ejercicio 3 - TIR'!$D$24)*(1-T350)))</f>
        <v>0.19131404058775</v>
      </c>
      <c r="V350" s="16">
        <f ca="1" t="shared" si="2607"/>
        <v>0.129841366574246</v>
      </c>
      <c r="W350" s="18">
        <f ca="1">IF(V350&lt;=('Ejercicio 3 - TIR'!$D$25-'Ejercicio 3 - TIR'!$C$25)/('Ejercicio 3 - TIR'!$E$25-'Ejercicio 3 - TIR'!$C$25),'Ejercicio 3 - TIR'!$C$25+SQRT(('Ejercicio 3 - TIR'!$E$25-'Ejercicio 3 - TIR'!$C$25)*('Ejercicio 3 - TIR'!$D$25-'Ejercicio 3 - TIR'!$C$25)*V350),'Ejercicio 3 - TIR'!$E$25-SQRT(('Ejercicio 3 - TIR'!$E$25-'Ejercicio 3 - TIR'!$C$25)*('Ejercicio 3 - TIR'!$E$25-'Ejercicio 3 - TIR'!$D$25)*(1-V350)))</f>
        <v>0.193482503966398</v>
      </c>
      <c r="X350" s="16">
        <f ca="1" t="shared" si="2607"/>
        <v>0.995204248234685</v>
      </c>
      <c r="Y350" s="18">
        <f ca="1">IF(X350&lt;=('Ejercicio 3 - TIR'!$D$26-'Ejercicio 3 - TIR'!$C$26)/('Ejercicio 3 - TIR'!$E$26-'Ejercicio 3 - TIR'!$C$26),'Ejercicio 3 - TIR'!$C$26+SQRT(('Ejercicio 3 - TIR'!$E$26-'Ejercicio 3 - TIR'!$C$26)*('Ejercicio 3 - TIR'!$D$26-'Ejercicio 3 - TIR'!$C$26)*X350),'Ejercicio 3 - TIR'!$E$26-SQRT(('Ejercicio 3 - TIR'!$E$26-'Ejercicio 3 - TIR'!$C$26)*('Ejercicio 3 - TIR'!$E$26-'Ejercicio 3 - TIR'!$D$26)*(1-X350)))</f>
        <v>0.274911084640839</v>
      </c>
      <c r="Z350" s="16">
        <f ca="1" t="shared" si="2384"/>
        <v>1.14883780982705</v>
      </c>
      <c r="AA350" s="16">
        <f ca="1" t="shared" si="2385"/>
        <v>1.34216212223094</v>
      </c>
      <c r="AB350" s="16">
        <f ca="1" t="shared" si="2386"/>
        <v>1.59893658095877</v>
      </c>
      <c r="AC350" s="16">
        <f ca="1" t="shared" si="2387"/>
        <v>1.90830283432614</v>
      </c>
      <c r="AD350" s="16">
        <f ca="1" t="shared" si="2388"/>
        <v>2.43291643633393</v>
      </c>
      <c r="AE350" s="15">
        <f ca="1" t="shared" si="2389"/>
        <v>5481.49089162367</v>
      </c>
      <c r="AF350" s="15">
        <f ca="1" t="shared" si="2390"/>
        <v>6403.90609114681</v>
      </c>
      <c r="AG350" s="15">
        <f ca="1" t="shared" si="2391"/>
        <v>7629.06324098861</v>
      </c>
      <c r="AH350" s="15">
        <f ca="1" t="shared" si="2392"/>
        <v>9105.15349977309</v>
      </c>
      <c r="AI350" s="15">
        <f ca="1" t="shared" si="2393"/>
        <v>11608.261124217</v>
      </c>
      <c r="AJ350" s="17">
        <f ca="1" t="shared" si="2394"/>
        <v>45018.7105784207</v>
      </c>
      <c r="AK350" s="17">
        <f ca="1" t="shared" si="2395"/>
        <v>42114.2374148216</v>
      </c>
      <c r="AL350" s="17">
        <f ca="1" t="shared" si="2396"/>
        <v>60119.2265318253</v>
      </c>
      <c r="AM350" s="17">
        <f ca="1" t="shared" si="2397"/>
        <v>70677.9984978131</v>
      </c>
      <c r="AN350" s="17">
        <f ca="1" t="shared" si="2398"/>
        <v>103385.368072321</v>
      </c>
      <c r="AO350" s="17">
        <f ca="1">C350/'Ejercicio 3 - TIR'!$D$7</f>
        <v>14520.9357174301</v>
      </c>
      <c r="AP350" s="17">
        <f ca="1" t="shared" si="2399"/>
        <v>30497.7748609906</v>
      </c>
      <c r="AQ350" s="17">
        <f ca="1" t="shared" si="2400"/>
        <v>27593.3016973915</v>
      </c>
      <c r="AR350" s="17">
        <f ca="1" t="shared" si="2401"/>
        <v>45598.2908143952</v>
      </c>
      <c r="AS350" s="17">
        <f ca="1" t="shared" si="2402"/>
        <v>56157.062780383</v>
      </c>
      <c r="AT350" s="17">
        <f ca="1" t="shared" si="2403"/>
        <v>88864.4323548912</v>
      </c>
      <c r="AU350" s="17">
        <f ca="1">AP350*'Ejercicio 3 - TIR'!$D$5</f>
        <v>15248.8874304953</v>
      </c>
      <c r="AV350" s="17">
        <f ca="1">AQ350*'Ejercicio 3 - TIR'!$D$5</f>
        <v>13796.6508486957</v>
      </c>
      <c r="AW350" s="17">
        <f ca="1">AR350*'Ejercicio 3 - TIR'!$D$5</f>
        <v>22799.1454071976</v>
      </c>
      <c r="AX350" s="17">
        <f ca="1">AS350*'Ejercicio 3 - TIR'!$D$5</f>
        <v>28078.5313901915</v>
      </c>
      <c r="AY350" s="17">
        <f ca="1">AT350*'Ejercicio 3 - TIR'!$D$5</f>
        <v>44432.2161774456</v>
      </c>
      <c r="AZ350" s="17">
        <f ca="1" t="shared" ref="AZ350:BD350" si="2608">AJ350-AU350-AE350</f>
        <v>24288.3322563018</v>
      </c>
      <c r="BA350" s="17">
        <f ca="1" t="shared" si="2608"/>
        <v>21913.680474979</v>
      </c>
      <c r="BB350" s="17">
        <f ca="1" t="shared" si="2608"/>
        <v>29691.0178836391</v>
      </c>
      <c r="BC350" s="17">
        <f ca="1" t="shared" si="2608"/>
        <v>33494.3136078485</v>
      </c>
      <c r="BD350" s="17">
        <f ca="1" t="shared" si="2608"/>
        <v>47344.8907706587</v>
      </c>
      <c r="BE350" s="17">
        <f ca="1" t="shared" ref="BE350:BI350" si="2609">AZ350/Z350</f>
        <v>21141.6546779203</v>
      </c>
      <c r="BF350" s="17">
        <f ca="1" t="shared" si="2609"/>
        <v>16327.1486447212</v>
      </c>
      <c r="BG350" s="17">
        <f ca="1" t="shared" si="2609"/>
        <v>18569.227971403</v>
      </c>
      <c r="BH350" s="17">
        <f ca="1" t="shared" si="2609"/>
        <v>17551.8858984853</v>
      </c>
      <c r="BI350" s="17">
        <f ca="1" t="shared" si="2609"/>
        <v>19460.1384838358</v>
      </c>
      <c r="BJ350" s="17">
        <f ca="1" t="shared" si="2406"/>
        <v>89600.9508695588</v>
      </c>
      <c r="BK350" s="17">
        <f ca="1" t="shared" si="2407"/>
        <v>35328.2231778842</v>
      </c>
      <c r="BL350" s="17">
        <f ca="1" t="shared" si="2408"/>
        <v>124929.174047443</v>
      </c>
      <c r="BM350" s="17">
        <f ca="1">BK350*'Ejercicio 3 - TIR'!$D$5</f>
        <v>17664.1115889421</v>
      </c>
      <c r="BN350" s="17">
        <f ca="1" t="shared" si="2409"/>
        <v>107265.062458501</v>
      </c>
      <c r="BO350" s="17">
        <f ca="1" t="shared" si="2410"/>
        <v>44089.0861916057</v>
      </c>
      <c r="BP350" s="17">
        <f ca="1" t="shared" si="2411"/>
        <v>-109433.296920041</v>
      </c>
      <c r="BQ350" s="17">
        <f ca="1" t="shared" ref="BQ350:BT350" si="2610">BE350</f>
        <v>21141.6546779203</v>
      </c>
      <c r="BR350" s="17">
        <f ca="1" t="shared" si="2610"/>
        <v>16327.1486447212</v>
      </c>
      <c r="BS350" s="17">
        <f ca="1" t="shared" si="2610"/>
        <v>18569.227971403</v>
      </c>
      <c r="BT350" s="17">
        <f ca="1" t="shared" si="2610"/>
        <v>17551.8858984853</v>
      </c>
      <c r="BU350" s="17">
        <f ca="1" t="shared" si="2413"/>
        <v>63549.2246754415</v>
      </c>
      <c r="BV350" s="19">
        <f ca="1" t="shared" si="2414"/>
        <v>6.55941018629855</v>
      </c>
    </row>
    <row r="351" ht="15" customHeight="1" spans="1:74">
      <c r="A351" s="15">
        <v>350</v>
      </c>
      <c r="B351" s="16">
        <f ca="1" t="shared" ref="B351:F351" si="2611">RAND()</f>
        <v>0.947864432259786</v>
      </c>
      <c r="C351" s="17">
        <f ca="1">IF(B351&lt;=('Ejercicio 3 - TIR'!$D$13-'Ejercicio 3 - TIR'!$C$13)/('Ejercicio 3 - TIR'!$E$13-'Ejercicio 3 - TIR'!$C$13),'Ejercicio 3 - TIR'!$C$13+SQRT(('Ejercicio 3 - TIR'!$E$13-'Ejercicio 3 - TIR'!$C$13)*('Ejercicio 3 - TIR'!$D$13-'Ejercicio 3 - TIR'!$C$13)*B351),'Ejercicio 3 - TIR'!$E$13-SQRT(('Ejercicio 3 - TIR'!$E$13-'Ejercicio 3 - TIR'!$C$13)*('Ejercicio 3 - TIR'!$E$13-'Ejercicio 3 - TIR'!$D$13)*(1-B351)))</f>
        <v>92090.3425302825</v>
      </c>
      <c r="D351" s="16">
        <f ca="1" t="shared" si="2611"/>
        <v>0.989605177614624</v>
      </c>
      <c r="E351" s="17">
        <f ca="1">IF(D351&lt;=('Ejercicio 3 - TIR'!$D$14-'Ejercicio 3 - TIR'!$C$14)/('Ejercicio 3 - TIR'!$E$14-'Ejercicio 3 - TIR'!$C$14),'Ejercicio 3 - TIR'!$C$14+SQRT(('Ejercicio 3 - TIR'!$E$14-'Ejercicio 3 - TIR'!$C$14)*('Ejercicio 3 - TIR'!$D$14-'Ejercicio 3 - TIR'!$C$14)*D351),'Ejercicio 3 - TIR'!$E$14-SQRT(('Ejercicio 3 - TIR'!$E$14-'Ejercicio 3 - TIR'!$C$14)*('Ejercicio 3 - TIR'!$E$14-'Ejercicio 3 - TIR'!$D$14)*(1-D351)))</f>
        <v>38751.3113447274</v>
      </c>
      <c r="F351" s="16">
        <f ca="1" t="shared" si="2611"/>
        <v>0.475264381987712</v>
      </c>
      <c r="G351" s="17">
        <f ca="1">IF(F351&lt;=('Ejercicio 3 - TIR'!$D$18-'Ejercicio 3 - TIR'!$C$18)/('Ejercicio 3 - TIR'!$E$18-'Ejercicio 3 - TIR'!$C$18),'Ejercicio 3 - TIR'!$C$18+SQRT(('Ejercicio 3 - TIR'!$E$18-'Ejercicio 3 - TIR'!$C$18)*('Ejercicio 3 - TIR'!$D$18-'Ejercicio 3 - TIR'!$C$18)*F351),'Ejercicio 3 - TIR'!$E$18-SQRT(('Ejercicio 3 - TIR'!$E$18-'Ejercicio 3 - TIR'!$C$18)*('Ejercicio 3 - TIR'!$E$18-'Ejercicio 3 - TIR'!$D$18)*(1-F351)))</f>
        <v>38443.3202768909</v>
      </c>
      <c r="H351" s="16">
        <f ca="1" t="shared" ref="H351:L351" si="2612">RAND()</f>
        <v>0.921626693500069</v>
      </c>
      <c r="I351" s="17">
        <f ca="1">IF(H351&lt;=('Ejercicio 3 - TIR'!$D$18-'Ejercicio 3 - TIR'!$C$18)/('Ejercicio 3 - TIR'!$E$18-'Ejercicio 3 - TIR'!$C$18),'Ejercicio 3 - TIR'!$C$18+SQRT(('Ejercicio 3 - TIR'!$E$18-'Ejercicio 3 - TIR'!$C$18)*('Ejercicio 3 - TIR'!$D$18-'Ejercicio 3 - TIR'!$C$18)*H351),'Ejercicio 3 - TIR'!$E$18-SQRT(('Ejercicio 3 - TIR'!$E$18-'Ejercicio 3 - TIR'!$C$18)*('Ejercicio 3 - TIR'!$E$18-'Ejercicio 3 - TIR'!$D$18)*(1-H351)))</f>
        <v>42575.5417125686</v>
      </c>
      <c r="J351" s="16">
        <f ca="1" t="shared" si="2612"/>
        <v>0.69996033907337</v>
      </c>
      <c r="K351" s="17">
        <f ca="1">IF(J351&lt;=('Ejercicio 3 - TIR'!$D$18-'Ejercicio 3 - TIR'!$C$18)/('Ejercicio 3 - TIR'!$E$18-'Ejercicio 3 - TIR'!$C$18),'Ejercicio 3 - TIR'!$C$18+SQRT(('Ejercicio 3 - TIR'!$E$18-'Ejercicio 3 - TIR'!$C$18)*('Ejercicio 3 - TIR'!$D$18-'Ejercicio 3 - TIR'!$C$18)*J351),'Ejercicio 3 - TIR'!$E$18-SQRT(('Ejercicio 3 - TIR'!$E$18-'Ejercicio 3 - TIR'!$C$18)*('Ejercicio 3 - TIR'!$E$18-'Ejercicio 3 - TIR'!$D$18)*(1-J351)))</f>
        <v>40256.2699729541</v>
      </c>
      <c r="L351" s="16">
        <f ca="1" t="shared" si="2612"/>
        <v>0.493905362109794</v>
      </c>
      <c r="M351" s="17">
        <f ca="1">IF(L351&lt;=('Ejercicio 3 - TIR'!$D$18-'Ejercicio 3 - TIR'!$C$18)/('Ejercicio 3 - TIR'!$E$18-'Ejercicio 3 - TIR'!$C$18),'Ejercicio 3 - TIR'!$C$18+SQRT(('Ejercicio 3 - TIR'!$E$18-'Ejercicio 3 - TIR'!$C$18)*('Ejercicio 3 - TIR'!$D$18-'Ejercicio 3 - TIR'!$C$18)*L351),'Ejercicio 3 - TIR'!$E$18-SQRT(('Ejercicio 3 - TIR'!$E$18-'Ejercicio 3 - TIR'!$C$18)*('Ejercicio 3 - TIR'!$E$18-'Ejercicio 3 - TIR'!$D$18)*(1-L351)))</f>
        <v>38607.3110967636</v>
      </c>
      <c r="N351" s="16">
        <f ca="1" t="shared" ref="N351:R351" si="2613">RAND()</f>
        <v>0.873169812791734</v>
      </c>
      <c r="O351" s="17">
        <f ca="1">IF(N351&lt;=('Ejercicio 3 - TIR'!$D$18-'Ejercicio 3 - TIR'!$C$18)/('Ejercicio 3 - TIR'!$E$18-'Ejercicio 3 - TIR'!$C$18),'Ejercicio 3 - TIR'!$C$18+SQRT(('Ejercicio 3 - TIR'!$E$18-'Ejercicio 3 - TIR'!$C$18)*('Ejercicio 3 - TIR'!$D$18-'Ejercicio 3 - TIR'!$C$18)*N351),'Ejercicio 3 - TIR'!$E$18-SQRT(('Ejercicio 3 - TIR'!$E$18-'Ejercicio 3 - TIR'!$C$18)*('Ejercicio 3 - TIR'!$E$18-'Ejercicio 3 - TIR'!$D$18)*(1-N351)))</f>
        <v>41915.8041500871</v>
      </c>
      <c r="P351" s="16">
        <f ca="1" t="shared" si="2613"/>
        <v>0.924421309548814</v>
      </c>
      <c r="Q351" s="18">
        <f ca="1">IF(P351&lt;=('Ejercicio 3 - TIR'!$D$22-'Ejercicio 3 - TIR'!$C$22)/('Ejercicio 3 - TIR'!$E$22-'Ejercicio 3 - TIR'!$C$22),'Ejercicio 3 - TIR'!$C$22+SQRT(('Ejercicio 3 - TIR'!$E$22-'Ejercicio 3 - TIR'!$C$22)*('Ejercicio 3 - TIR'!$D$22-'Ejercicio 3 - TIR'!$C$22)*P351),'Ejercicio 3 - TIR'!$E$22-SQRT(('Ejercicio 3 - TIR'!$E$22-'Ejercicio 3 - TIR'!$C$22)*('Ejercicio 3 - TIR'!$E$22-'Ejercicio 3 - TIR'!$D$22)*(1-P351)))</f>
        <v>0.168336310926121</v>
      </c>
      <c r="R351" s="16">
        <f ca="1" t="shared" si="2613"/>
        <v>0.0892933971010594</v>
      </c>
      <c r="S351" s="18">
        <f ca="1">IF(R351&lt;=('Ejercicio 3 - TIR'!$D$23-'Ejercicio 3 - TIR'!$C$23)/('Ejercicio 3 - TIR'!$E$23-'Ejercicio 3 - TIR'!$C$23),'Ejercicio 3 - TIR'!$C$23+SQRT(('Ejercicio 3 - TIR'!$E$23-'Ejercicio 3 - TIR'!$C$23)*('Ejercicio 3 - TIR'!$D$23-'Ejercicio 3 - TIR'!$C$23)*R351),'Ejercicio 3 - TIR'!$E$23-SQRT(('Ejercicio 3 - TIR'!$E$23-'Ejercicio 3 - TIR'!$C$23)*('Ejercicio 3 - TIR'!$E$23-'Ejercicio 3 - TIR'!$D$23)*(1-R351)))</f>
        <v>0.132677859234978</v>
      </c>
      <c r="T351" s="16">
        <f ca="1" t="shared" ref="T351:X351" si="2614">RAND()</f>
        <v>0.13049024362434</v>
      </c>
      <c r="U351" s="18">
        <f ca="1">IF(T351&lt;=('Ejercicio 3 - TIR'!$D$24-'Ejercicio 3 - TIR'!$C$24)/('Ejercicio 3 - TIR'!$E$24-'Ejercicio 3 - TIR'!$C$24),'Ejercicio 3 - TIR'!$C$24+SQRT(('Ejercicio 3 - TIR'!$E$24-'Ejercicio 3 - TIR'!$C$24)*('Ejercicio 3 - TIR'!$D$24-'Ejercicio 3 - TIR'!$C$24)*T351),'Ejercicio 3 - TIR'!$E$24-SQRT(('Ejercicio 3 - TIR'!$E$24-'Ejercicio 3 - TIR'!$C$24)*('Ejercicio 3 - TIR'!$E$24-'Ejercicio 3 - TIR'!$D$24)*(1-T351)))</f>
        <v>0.166553836764059</v>
      </c>
      <c r="V351" s="16">
        <f ca="1" t="shared" si="2614"/>
        <v>0.0409083516561475</v>
      </c>
      <c r="W351" s="18">
        <f ca="1">IF(V351&lt;=('Ejercicio 3 - TIR'!$D$25-'Ejercicio 3 - TIR'!$C$25)/('Ejercicio 3 - TIR'!$E$25-'Ejercicio 3 - TIR'!$C$25),'Ejercicio 3 - TIR'!$C$25+SQRT(('Ejercicio 3 - TIR'!$E$25-'Ejercicio 3 - TIR'!$C$25)*('Ejercicio 3 - TIR'!$D$25-'Ejercicio 3 - TIR'!$C$25)*V351),'Ejercicio 3 - TIR'!$E$25-SQRT(('Ejercicio 3 - TIR'!$E$25-'Ejercicio 3 - TIR'!$C$25)*('Ejercicio 3 - TIR'!$E$25-'Ejercicio 3 - TIR'!$D$25)*(1-V351)))</f>
        <v>0.187567806308212</v>
      </c>
      <c r="X351" s="16">
        <f ca="1" t="shared" si="2614"/>
        <v>0.738057254481239</v>
      </c>
      <c r="Y351" s="18">
        <f ca="1">IF(X351&lt;=('Ejercicio 3 - TIR'!$D$26-'Ejercicio 3 - TIR'!$C$26)/('Ejercicio 3 - TIR'!$E$26-'Ejercicio 3 - TIR'!$C$26),'Ejercicio 3 - TIR'!$C$26+SQRT(('Ejercicio 3 - TIR'!$E$26-'Ejercicio 3 - TIR'!$C$26)*('Ejercicio 3 - TIR'!$D$26-'Ejercicio 3 - TIR'!$C$26)*X351),'Ejercicio 3 - TIR'!$E$26-SQRT(('Ejercicio 3 - TIR'!$E$26-'Ejercicio 3 - TIR'!$C$26)*('Ejercicio 3 - TIR'!$E$26-'Ejercicio 3 - TIR'!$D$26)*(1-X351)))</f>
        <v>0.242390282827422</v>
      </c>
      <c r="Z351" s="16">
        <f ca="1" t="shared" si="2384"/>
        <v>1.16833631092612</v>
      </c>
      <c r="AA351" s="16">
        <f ca="1" t="shared" si="2385"/>
        <v>1.32334867152629</v>
      </c>
      <c r="AB351" s="16">
        <f ca="1" t="shared" si="2386"/>
        <v>1.54375747014561</v>
      </c>
      <c r="AC351" s="16">
        <f ca="1" t="shared" si="2387"/>
        <v>1.83331667229274</v>
      </c>
      <c r="AD351" s="16">
        <f ca="1" t="shared" si="2388"/>
        <v>2.27769481900201</v>
      </c>
      <c r="AE351" s="15">
        <f ca="1" t="shared" si="2389"/>
        <v>6523.25279532094</v>
      </c>
      <c r="AF351" s="15">
        <f ca="1" t="shared" si="2390"/>
        <v>7388.7440114527</v>
      </c>
      <c r="AG351" s="15">
        <f ca="1" t="shared" si="2391"/>
        <v>8619.36767542761</v>
      </c>
      <c r="AH351" s="15">
        <f ca="1" t="shared" si="2392"/>
        <v>10236.0835620715</v>
      </c>
      <c r="AI351" s="15">
        <f ca="1" t="shared" si="2393"/>
        <v>12717.2107517271</v>
      </c>
      <c r="AJ351" s="17">
        <f ca="1" t="shared" si="2394"/>
        <v>44914.726992054</v>
      </c>
      <c r="AK351" s="17">
        <f ca="1" t="shared" si="2395"/>
        <v>56342.2865648398</v>
      </c>
      <c r="AL351" s="17">
        <f ca="1" t="shared" si="2396"/>
        <v>62145.9174909464</v>
      </c>
      <c r="AM351" s="17">
        <f ca="1" t="shared" si="2397"/>
        <v>70779.4271060891</v>
      </c>
      <c r="AN351" s="17">
        <f ca="1" t="shared" si="2398"/>
        <v>95471.4099469562</v>
      </c>
      <c r="AO351" s="17">
        <f ca="1">C351/'Ejercicio 3 - TIR'!$D$7</f>
        <v>18418.0685060565</v>
      </c>
      <c r="AP351" s="17">
        <f ca="1" t="shared" si="2399"/>
        <v>26496.6584859975</v>
      </c>
      <c r="AQ351" s="17">
        <f ca="1" t="shared" si="2400"/>
        <v>37924.2180587832</v>
      </c>
      <c r="AR351" s="17">
        <f ca="1" t="shared" si="2401"/>
        <v>43727.8489848899</v>
      </c>
      <c r="AS351" s="17">
        <f ca="1" t="shared" si="2402"/>
        <v>52361.3586000326</v>
      </c>
      <c r="AT351" s="17">
        <f ca="1" t="shared" si="2403"/>
        <v>77053.3414408996</v>
      </c>
      <c r="AU351" s="17">
        <f ca="1">AP351*'Ejercicio 3 - TIR'!$D$5</f>
        <v>13248.3292429988</v>
      </c>
      <c r="AV351" s="17">
        <f ca="1">AQ351*'Ejercicio 3 - TIR'!$D$5</f>
        <v>18962.1090293916</v>
      </c>
      <c r="AW351" s="17">
        <f ca="1">AR351*'Ejercicio 3 - TIR'!$D$5</f>
        <v>21863.9244924449</v>
      </c>
      <c r="AX351" s="17">
        <f ca="1">AS351*'Ejercicio 3 - TIR'!$D$5</f>
        <v>26180.6793000163</v>
      </c>
      <c r="AY351" s="17">
        <f ca="1">AT351*'Ejercicio 3 - TIR'!$D$5</f>
        <v>38526.6707204498</v>
      </c>
      <c r="AZ351" s="17">
        <f ca="1" t="shared" ref="AZ351:BD351" si="2615">AJ351-AU351-AE351</f>
        <v>25143.1449537343</v>
      </c>
      <c r="BA351" s="17">
        <f ca="1" t="shared" si="2615"/>
        <v>29991.4335239954</v>
      </c>
      <c r="BB351" s="17">
        <f ca="1" t="shared" si="2615"/>
        <v>31662.6253230738</v>
      </c>
      <c r="BC351" s="17">
        <f ca="1" t="shared" si="2615"/>
        <v>34362.6642440014</v>
      </c>
      <c r="BD351" s="17">
        <f ca="1" t="shared" si="2615"/>
        <v>44227.5284747792</v>
      </c>
      <c r="BE351" s="17">
        <f ca="1" t="shared" ref="BE351:BI351" si="2616">AZ351/Z351</f>
        <v>21520.4686515339</v>
      </c>
      <c r="BF351" s="17">
        <f ca="1" t="shared" si="2616"/>
        <v>22663.2891008268</v>
      </c>
      <c r="BG351" s="17">
        <f ca="1" t="shared" si="2616"/>
        <v>20510.1033908437</v>
      </c>
      <c r="BH351" s="17">
        <f ca="1" t="shared" si="2616"/>
        <v>18743.4417432246</v>
      </c>
      <c r="BI351" s="17">
        <f ca="1" t="shared" si="2616"/>
        <v>19417.6709301898</v>
      </c>
      <c r="BJ351" s="17">
        <f ca="1" t="shared" si="2406"/>
        <v>88263.6610794193</v>
      </c>
      <c r="BK351" s="17">
        <f ca="1" t="shared" si="2407"/>
        <v>41950.7392122689</v>
      </c>
      <c r="BL351" s="17">
        <f ca="1" t="shared" si="2408"/>
        <v>130214.400291688</v>
      </c>
      <c r="BM351" s="17">
        <f ca="1">BK351*'Ejercicio 3 - TIR'!$D$5</f>
        <v>20975.3696061345</v>
      </c>
      <c r="BN351" s="17">
        <f ca="1" t="shared" si="2409"/>
        <v>109239.030685554</v>
      </c>
      <c r="BO351" s="17">
        <f ca="1" t="shared" si="2410"/>
        <v>47960.3455977557</v>
      </c>
      <c r="BP351" s="17">
        <f ca="1" t="shared" si="2411"/>
        <v>-130841.65387501</v>
      </c>
      <c r="BQ351" s="17">
        <f ca="1" t="shared" ref="BQ351:BT351" si="2617">BE351</f>
        <v>21520.4686515339</v>
      </c>
      <c r="BR351" s="17">
        <f ca="1" t="shared" si="2617"/>
        <v>22663.2891008268</v>
      </c>
      <c r="BS351" s="17">
        <f ca="1" t="shared" si="2617"/>
        <v>20510.1033908437</v>
      </c>
      <c r="BT351" s="17">
        <f ca="1" t="shared" si="2617"/>
        <v>18743.4417432246</v>
      </c>
      <c r="BU351" s="17">
        <f ca="1" t="shared" si="2413"/>
        <v>67378.0165279455</v>
      </c>
      <c r="BV351" s="19">
        <f ca="1" t="shared" si="2414"/>
        <v>4.10004993323476</v>
      </c>
    </row>
    <row r="352" ht="15" customHeight="1" spans="1:74">
      <c r="A352" s="15">
        <v>351</v>
      </c>
      <c r="B352" s="16">
        <f ca="1" t="shared" ref="B352:F352" si="2618">RAND()</f>
        <v>0.127191483813483</v>
      </c>
      <c r="C352" s="17">
        <f ca="1">IF(B352&lt;=('Ejercicio 3 - TIR'!$D$13-'Ejercicio 3 - TIR'!$C$13)/('Ejercicio 3 - TIR'!$E$13-'Ejercicio 3 - TIR'!$C$13),'Ejercicio 3 - TIR'!$C$13+SQRT(('Ejercicio 3 - TIR'!$E$13-'Ejercicio 3 - TIR'!$C$13)*('Ejercicio 3 - TIR'!$D$13-'Ejercicio 3 - TIR'!$C$13)*B352),'Ejercicio 3 - TIR'!$E$13-SQRT(('Ejercicio 3 - TIR'!$E$13-'Ejercicio 3 - TIR'!$C$13)*('Ejercicio 3 - TIR'!$E$13-'Ejercicio 3 - TIR'!$D$13)*(1-B352)))</f>
        <v>67132.7830140411</v>
      </c>
      <c r="D352" s="16">
        <f ca="1" t="shared" si="2618"/>
        <v>0.363869090114505</v>
      </c>
      <c r="E352" s="17">
        <f ca="1">IF(D352&lt;=('Ejercicio 3 - TIR'!$D$14-'Ejercicio 3 - TIR'!$C$14)/('Ejercicio 3 - TIR'!$E$14-'Ejercicio 3 - TIR'!$C$14),'Ejercicio 3 - TIR'!$C$14+SQRT(('Ejercicio 3 - TIR'!$E$14-'Ejercicio 3 - TIR'!$C$14)*('Ejercicio 3 - TIR'!$D$14-'Ejercicio 3 - TIR'!$C$14)*D352),'Ejercicio 3 - TIR'!$E$14-SQRT(('Ejercicio 3 - TIR'!$E$14-'Ejercicio 3 - TIR'!$C$14)*('Ejercicio 3 - TIR'!$E$14-'Ejercicio 3 - TIR'!$D$14)*(1-D352)))</f>
        <v>30231.702477769</v>
      </c>
      <c r="F352" s="16">
        <f ca="1" t="shared" si="2618"/>
        <v>0.375151038678857</v>
      </c>
      <c r="G352" s="17">
        <f ca="1">IF(F352&lt;=('Ejercicio 3 - TIR'!$D$18-'Ejercicio 3 - TIR'!$C$18)/('Ejercicio 3 - TIR'!$E$18-'Ejercicio 3 - TIR'!$C$18),'Ejercicio 3 - TIR'!$C$18+SQRT(('Ejercicio 3 - TIR'!$E$18-'Ejercicio 3 - TIR'!$C$18)*('Ejercicio 3 - TIR'!$D$18-'Ejercicio 3 - TIR'!$C$18)*F352),'Ejercicio 3 - TIR'!$E$18-SQRT(('Ejercicio 3 - TIR'!$E$18-'Ejercicio 3 - TIR'!$C$18)*('Ejercicio 3 - TIR'!$E$18-'Ejercicio 3 - TIR'!$D$18)*(1-F352)))</f>
        <v>37501.5102347346</v>
      </c>
      <c r="H352" s="16">
        <f ca="1" t="shared" ref="H352:L352" si="2619">RAND()</f>
        <v>0.802318830423061</v>
      </c>
      <c r="I352" s="17">
        <f ca="1">IF(H352&lt;=('Ejercicio 3 - TIR'!$D$18-'Ejercicio 3 - TIR'!$C$18)/('Ejercicio 3 - TIR'!$E$18-'Ejercicio 3 - TIR'!$C$18),'Ejercicio 3 - TIR'!$C$18+SQRT(('Ejercicio 3 - TIR'!$E$18-'Ejercicio 3 - TIR'!$C$18)*('Ejercicio 3 - TIR'!$D$18-'Ejercicio 3 - TIR'!$C$18)*H352),'Ejercicio 3 - TIR'!$E$18-SQRT(('Ejercicio 3 - TIR'!$E$18-'Ejercicio 3 - TIR'!$C$18)*('Ejercicio 3 - TIR'!$E$18-'Ejercicio 3 - TIR'!$D$18)*(1-H352)))</f>
        <v>41149.5340907534</v>
      </c>
      <c r="J352" s="16">
        <f ca="1" t="shared" si="2619"/>
        <v>0.0894794487399624</v>
      </c>
      <c r="K352" s="17">
        <f ca="1">IF(J352&lt;=('Ejercicio 3 - TIR'!$D$18-'Ejercicio 3 - TIR'!$C$18)/('Ejercicio 3 - TIR'!$E$18-'Ejercicio 3 - TIR'!$C$18),'Ejercicio 3 - TIR'!$C$18+SQRT(('Ejercicio 3 - TIR'!$E$18-'Ejercicio 3 - TIR'!$C$18)*('Ejercicio 3 - TIR'!$D$18-'Ejercicio 3 - TIR'!$C$18)*J352),'Ejercicio 3 - TIR'!$E$18-SQRT(('Ejercicio 3 - TIR'!$E$18-'Ejercicio 3 - TIR'!$C$18)*('Ejercicio 3 - TIR'!$E$18-'Ejercicio 3 - TIR'!$D$18)*(1-J352)))</f>
        <v>33663.5934969637</v>
      </c>
      <c r="L352" s="16">
        <f ca="1" t="shared" si="2619"/>
        <v>0.198094140796942</v>
      </c>
      <c r="M352" s="17">
        <f ca="1">IF(L352&lt;=('Ejercicio 3 - TIR'!$D$18-'Ejercicio 3 - TIR'!$C$18)/('Ejercicio 3 - TIR'!$E$18-'Ejercicio 3 - TIR'!$C$18),'Ejercicio 3 - TIR'!$C$18+SQRT(('Ejercicio 3 - TIR'!$E$18-'Ejercicio 3 - TIR'!$C$18)*('Ejercicio 3 - TIR'!$D$18-'Ejercicio 3 - TIR'!$C$18)*L352),'Ejercicio 3 - TIR'!$E$18-SQRT(('Ejercicio 3 - TIR'!$E$18-'Ejercicio 3 - TIR'!$C$18)*('Ejercicio 3 - TIR'!$E$18-'Ejercicio 3 - TIR'!$D$18)*(1-L352)))</f>
        <v>35451.0660534928</v>
      </c>
      <c r="N352" s="16">
        <f ca="1" t="shared" ref="N352:R352" si="2620">RAND()</f>
        <v>0.178026218837128</v>
      </c>
      <c r="O352" s="17">
        <f ca="1">IF(N352&lt;=('Ejercicio 3 - TIR'!$D$18-'Ejercicio 3 - TIR'!$C$18)/('Ejercicio 3 - TIR'!$E$18-'Ejercicio 3 - TIR'!$C$18),'Ejercicio 3 - TIR'!$C$18+SQRT(('Ejercicio 3 - TIR'!$E$18-'Ejercicio 3 - TIR'!$C$18)*('Ejercicio 3 - TIR'!$D$18-'Ejercicio 3 - TIR'!$C$18)*N352),'Ejercicio 3 - TIR'!$E$18-SQRT(('Ejercicio 3 - TIR'!$E$18-'Ejercicio 3 - TIR'!$C$18)*('Ejercicio 3 - TIR'!$E$18-'Ejercicio 3 - TIR'!$D$18)*(1-N352)))</f>
        <v>35167.5848155177</v>
      </c>
      <c r="P352" s="16">
        <f ca="1" t="shared" si="2620"/>
        <v>0.638760621555818</v>
      </c>
      <c r="Q352" s="18">
        <f ca="1">IF(P352&lt;=('Ejercicio 3 - TIR'!$D$22-'Ejercicio 3 - TIR'!$C$22)/('Ejercicio 3 - TIR'!$E$22-'Ejercicio 3 - TIR'!$C$22),'Ejercicio 3 - TIR'!$C$22+SQRT(('Ejercicio 3 - TIR'!$E$22-'Ejercicio 3 - TIR'!$C$22)*('Ejercicio 3 - TIR'!$D$22-'Ejercicio 3 - TIR'!$C$22)*P352),'Ejercicio 3 - TIR'!$E$22-SQRT(('Ejercicio 3 - TIR'!$E$22-'Ejercicio 3 - TIR'!$C$22)*('Ejercicio 3 - TIR'!$E$22-'Ejercicio 3 - TIR'!$D$22)*(1-P352)))</f>
        <v>0.154500374881196</v>
      </c>
      <c r="R352" s="16">
        <f ca="1" t="shared" si="2620"/>
        <v>0.547525197685824</v>
      </c>
      <c r="S352" s="18">
        <f ca="1">IF(R352&lt;=('Ejercicio 3 - TIR'!$D$23-'Ejercicio 3 - TIR'!$C$23)/('Ejercicio 3 - TIR'!$E$23-'Ejercicio 3 - TIR'!$C$23),'Ejercicio 3 - TIR'!$C$23+SQRT(('Ejercicio 3 - TIR'!$E$23-'Ejercicio 3 - TIR'!$C$23)*('Ejercicio 3 - TIR'!$D$23-'Ejercicio 3 - TIR'!$C$23)*R352),'Ejercicio 3 - TIR'!$E$23-SQRT(('Ejercicio 3 - TIR'!$E$23-'Ejercicio 3 - TIR'!$C$23)*('Ejercicio 3 - TIR'!$E$23-'Ejercicio 3 - TIR'!$D$23)*(1-R352)))</f>
        <v>0.15146134824198</v>
      </c>
      <c r="T352" s="16">
        <f ca="1" t="shared" ref="T352:X352" si="2621">RAND()</f>
        <v>0.302455258390997</v>
      </c>
      <c r="U352" s="18">
        <f ca="1">IF(T352&lt;=('Ejercicio 3 - TIR'!$D$24-'Ejercicio 3 - TIR'!$C$24)/('Ejercicio 3 - TIR'!$E$24-'Ejercicio 3 - TIR'!$C$24),'Ejercicio 3 - TIR'!$C$24+SQRT(('Ejercicio 3 - TIR'!$E$24-'Ejercicio 3 - TIR'!$C$24)*('Ejercicio 3 - TIR'!$D$24-'Ejercicio 3 - TIR'!$C$24)*T352),'Ejercicio 3 - TIR'!$E$24-SQRT(('Ejercicio 3 - TIR'!$E$24-'Ejercicio 3 - TIR'!$C$24)*('Ejercicio 3 - TIR'!$E$24-'Ejercicio 3 - TIR'!$D$24)*(1-T352)))</f>
        <v>0.175202302327785</v>
      </c>
      <c r="V352" s="16">
        <f ca="1" t="shared" si="2621"/>
        <v>0.960943427937969</v>
      </c>
      <c r="W352" s="18">
        <f ca="1">IF(V352&lt;=('Ejercicio 3 - TIR'!$D$25-'Ejercicio 3 - TIR'!$C$25)/('Ejercicio 3 - TIR'!$E$25-'Ejercicio 3 - TIR'!$C$25),'Ejercicio 3 - TIR'!$C$25+SQRT(('Ejercicio 3 - TIR'!$E$25-'Ejercicio 3 - TIR'!$C$25)*('Ejercicio 3 - TIR'!$D$25-'Ejercicio 3 - TIR'!$C$25)*V352),'Ejercicio 3 - TIR'!$E$25-SQRT(('Ejercicio 3 - TIR'!$E$25-'Ejercicio 3 - TIR'!$C$25)*('Ejercicio 3 - TIR'!$E$25-'Ejercicio 3 - TIR'!$D$25)*(1-V352)))</f>
        <v>0.238308207912509</v>
      </c>
      <c r="X352" s="16">
        <f ca="1" t="shared" si="2621"/>
        <v>0.653481160454075</v>
      </c>
      <c r="Y352" s="18">
        <f ca="1">IF(X352&lt;=('Ejercicio 3 - TIR'!$D$26-'Ejercicio 3 - TIR'!$C$26)/('Ejercicio 3 - TIR'!$E$26-'Ejercicio 3 - TIR'!$C$26),'Ejercicio 3 - TIR'!$C$26+SQRT(('Ejercicio 3 - TIR'!$E$26-'Ejercicio 3 - TIR'!$C$26)*('Ejercicio 3 - TIR'!$D$26-'Ejercicio 3 - TIR'!$C$26)*X352),'Ejercicio 3 - TIR'!$E$26-SQRT(('Ejercicio 3 - TIR'!$E$26-'Ejercicio 3 - TIR'!$C$26)*('Ejercicio 3 - TIR'!$E$26-'Ejercicio 3 - TIR'!$D$26)*(1-X352)))</f>
        <v>0.236742610648029</v>
      </c>
      <c r="Z352" s="16">
        <f ca="1" t="shared" si="2384"/>
        <v>1.1545003748812</v>
      </c>
      <c r="AA352" s="16">
        <f ca="1" t="shared" si="2385"/>
        <v>1.32936255820657</v>
      </c>
      <c r="AB352" s="16">
        <f ca="1" t="shared" si="2386"/>
        <v>1.56226993903272</v>
      </c>
      <c r="AC352" s="16">
        <f ca="1" t="shared" si="2387"/>
        <v>1.93457168847919</v>
      </c>
      <c r="AD352" s="16">
        <f ca="1" t="shared" si="2388"/>
        <v>2.39256724049552</v>
      </c>
      <c r="AE352" s="15">
        <f ca="1" t="shared" si="2389"/>
        <v>4670.8093661121</v>
      </c>
      <c r="AF352" s="15">
        <f ca="1" t="shared" si="2390"/>
        <v>5378.25645008471</v>
      </c>
      <c r="AG352" s="15">
        <f ca="1" t="shared" si="2391"/>
        <v>6320.53936264881</v>
      </c>
      <c r="AH352" s="15">
        <f ca="1" t="shared" si="2392"/>
        <v>7826.77577120212</v>
      </c>
      <c r="AI352" s="15">
        <f ca="1" t="shared" si="2393"/>
        <v>9679.70710023326</v>
      </c>
      <c r="AJ352" s="17">
        <f ca="1" t="shared" si="2394"/>
        <v>43295.5076246122</v>
      </c>
      <c r="AK352" s="17">
        <f ca="1" t="shared" si="2395"/>
        <v>54702.6499078925</v>
      </c>
      <c r="AL352" s="17">
        <f ca="1" t="shared" si="2396"/>
        <v>52591.6201601237</v>
      </c>
      <c r="AM352" s="17">
        <f ca="1" t="shared" si="2397"/>
        <v>68582.6287134929</v>
      </c>
      <c r="AN352" s="17">
        <f ca="1" t="shared" si="2398"/>
        <v>84140.8113569555</v>
      </c>
      <c r="AO352" s="17">
        <f ca="1">C352/'Ejercicio 3 - TIR'!$D$7</f>
        <v>13426.5566028082</v>
      </c>
      <c r="AP352" s="17">
        <f ca="1" t="shared" si="2399"/>
        <v>29868.9510218039</v>
      </c>
      <c r="AQ352" s="17">
        <f ca="1" t="shared" si="2400"/>
        <v>41276.0933050843</v>
      </c>
      <c r="AR352" s="17">
        <f ca="1" t="shared" si="2401"/>
        <v>39165.0635573155</v>
      </c>
      <c r="AS352" s="17">
        <f ca="1" t="shared" si="2402"/>
        <v>55156.0721106847</v>
      </c>
      <c r="AT352" s="17">
        <f ca="1" t="shared" si="2403"/>
        <v>70714.2547541473</v>
      </c>
      <c r="AU352" s="17">
        <f ca="1">AP352*'Ejercicio 3 - TIR'!$D$5</f>
        <v>14934.475510902</v>
      </c>
      <c r="AV352" s="17">
        <f ca="1">AQ352*'Ejercicio 3 - TIR'!$D$5</f>
        <v>20638.0466525422</v>
      </c>
      <c r="AW352" s="17">
        <f ca="1">AR352*'Ejercicio 3 - TIR'!$D$5</f>
        <v>19582.5317786577</v>
      </c>
      <c r="AX352" s="17">
        <f ca="1">AS352*'Ejercicio 3 - TIR'!$D$5</f>
        <v>27578.0360553424</v>
      </c>
      <c r="AY352" s="17">
        <f ca="1">AT352*'Ejercicio 3 - TIR'!$D$5</f>
        <v>35357.1273770736</v>
      </c>
      <c r="AZ352" s="17">
        <f ca="1" t="shared" ref="AZ352:BD352" si="2622">AJ352-AU352-AE352</f>
        <v>23690.2227475981</v>
      </c>
      <c r="BA352" s="17">
        <f ca="1" t="shared" si="2622"/>
        <v>28686.3468052657</v>
      </c>
      <c r="BB352" s="17">
        <f ca="1" t="shared" si="2622"/>
        <v>26688.5490188171</v>
      </c>
      <c r="BC352" s="17">
        <f ca="1" t="shared" si="2622"/>
        <v>33177.8168869485</v>
      </c>
      <c r="BD352" s="17">
        <f ca="1" t="shared" si="2622"/>
        <v>39103.9768796486</v>
      </c>
      <c r="BE352" s="17">
        <f ca="1" t="shared" ref="BE352:BI352" si="2623">AZ352/Z352</f>
        <v>20519.8917757267</v>
      </c>
      <c r="BF352" s="17">
        <f ca="1" t="shared" si="2623"/>
        <v>21579.0241933443</v>
      </c>
      <c r="BG352" s="17">
        <f ca="1" t="shared" si="2623"/>
        <v>17083.1866836927</v>
      </c>
      <c r="BH352" s="17">
        <f ca="1" t="shared" si="2623"/>
        <v>17149.9547339237</v>
      </c>
      <c r="BI352" s="17">
        <f ca="1" t="shared" si="2623"/>
        <v>16343.9406081435</v>
      </c>
      <c r="BJ352" s="17">
        <f ca="1" t="shared" si="2406"/>
        <v>72331.3809727175</v>
      </c>
      <c r="BK352" s="17">
        <f ca="1" t="shared" si="2407"/>
        <v>32123.9394805378</v>
      </c>
      <c r="BL352" s="17">
        <f ca="1" t="shared" si="2408"/>
        <v>104455.320453255</v>
      </c>
      <c r="BM352" s="17">
        <f ca="1">BK352*'Ejercicio 3 - TIR'!$D$5</f>
        <v>16061.9697402689</v>
      </c>
      <c r="BN352" s="17">
        <f ca="1" t="shared" si="2409"/>
        <v>88393.3507129864</v>
      </c>
      <c r="BO352" s="17">
        <f ca="1" t="shared" si="2410"/>
        <v>36944.9807791731</v>
      </c>
      <c r="BP352" s="17">
        <f ca="1" t="shared" si="2411"/>
        <v>-97364.4854918101</v>
      </c>
      <c r="BQ352" s="17">
        <f ca="1" t="shared" ref="BQ352:BT352" si="2624">BE352</f>
        <v>20519.8917757267</v>
      </c>
      <c r="BR352" s="17">
        <f ca="1" t="shared" si="2624"/>
        <v>21579.0241933443</v>
      </c>
      <c r="BS352" s="17">
        <f ca="1" t="shared" si="2624"/>
        <v>17083.1866836927</v>
      </c>
      <c r="BT352" s="17">
        <f ca="1" t="shared" si="2624"/>
        <v>17149.9547339237</v>
      </c>
      <c r="BU352" s="17">
        <f ca="1" t="shared" si="2413"/>
        <v>53288.9213873166</v>
      </c>
      <c r="BV352" s="19">
        <f ca="1" t="shared" si="2414"/>
        <v>8.86222827666727</v>
      </c>
    </row>
    <row r="353" ht="15" customHeight="1" spans="1:74">
      <c r="A353" s="15">
        <v>352</v>
      </c>
      <c r="B353" s="16">
        <f ca="1" t="shared" ref="B353:F353" si="2625">RAND()</f>
        <v>0.562025826847996</v>
      </c>
      <c r="C353" s="17">
        <f ca="1">IF(B353&lt;=('Ejercicio 3 - TIR'!$D$13-'Ejercicio 3 - TIR'!$C$13)/('Ejercicio 3 - TIR'!$E$13-'Ejercicio 3 - TIR'!$C$13),'Ejercicio 3 - TIR'!$C$13+SQRT(('Ejercicio 3 - TIR'!$E$13-'Ejercicio 3 - TIR'!$C$13)*('Ejercicio 3 - TIR'!$D$13-'Ejercicio 3 - TIR'!$C$13)*B353),'Ejercicio 3 - TIR'!$E$13-SQRT(('Ejercicio 3 - TIR'!$E$13-'Ejercicio 3 - TIR'!$C$13)*('Ejercicio 3 - TIR'!$E$13-'Ejercicio 3 - TIR'!$D$13)*(1-B353)))</f>
        <v>77074.7081200172</v>
      </c>
      <c r="D353" s="16">
        <f ca="1" t="shared" si="2625"/>
        <v>0.986191805051058</v>
      </c>
      <c r="E353" s="17">
        <f ca="1">IF(D353&lt;=('Ejercicio 3 - TIR'!$D$14-'Ejercicio 3 - TIR'!$C$14)/('Ejercicio 3 - TIR'!$E$14-'Ejercicio 3 - TIR'!$C$14),'Ejercicio 3 - TIR'!$C$14+SQRT(('Ejercicio 3 - TIR'!$E$14-'Ejercicio 3 - TIR'!$C$14)*('Ejercicio 3 - TIR'!$D$14-'Ejercicio 3 - TIR'!$C$14)*D353),'Ejercicio 3 - TIR'!$E$14-SQRT(('Ejercicio 3 - TIR'!$E$14-'Ejercicio 3 - TIR'!$C$14)*('Ejercicio 3 - TIR'!$E$14-'Ejercicio 3 - TIR'!$D$14)*(1-D353)))</f>
        <v>38560.8234151636</v>
      </c>
      <c r="F353" s="16">
        <f ca="1" t="shared" si="2625"/>
        <v>0.700809878154026</v>
      </c>
      <c r="G353" s="17">
        <f ca="1">IF(F353&lt;=('Ejercicio 3 - TIR'!$D$18-'Ejercicio 3 - TIR'!$C$18)/('Ejercicio 3 - TIR'!$E$18-'Ejercicio 3 - TIR'!$C$18),'Ejercicio 3 - TIR'!$C$18+SQRT(('Ejercicio 3 - TIR'!$E$18-'Ejercicio 3 - TIR'!$C$18)*('Ejercicio 3 - TIR'!$D$18-'Ejercicio 3 - TIR'!$C$18)*F353),'Ejercicio 3 - TIR'!$E$18-SQRT(('Ejercicio 3 - TIR'!$E$18-'Ejercicio 3 - TIR'!$C$18)*('Ejercicio 3 - TIR'!$E$18-'Ejercicio 3 - TIR'!$D$18)*(1-F353)))</f>
        <v>40262.9904857127</v>
      </c>
      <c r="H353" s="16">
        <f ca="1" t="shared" ref="H353:L353" si="2626">RAND()</f>
        <v>0.155963840342156</v>
      </c>
      <c r="I353" s="17">
        <f ca="1">IF(H353&lt;=('Ejercicio 3 - TIR'!$D$18-'Ejercicio 3 - TIR'!$C$18)/('Ejercicio 3 - TIR'!$E$18-'Ejercicio 3 - TIR'!$C$18),'Ejercicio 3 - TIR'!$C$18+SQRT(('Ejercicio 3 - TIR'!$E$18-'Ejercicio 3 - TIR'!$C$18)*('Ejercicio 3 - TIR'!$D$18-'Ejercicio 3 - TIR'!$C$18)*H353),'Ejercicio 3 - TIR'!$E$18-SQRT(('Ejercicio 3 - TIR'!$E$18-'Ejercicio 3 - TIR'!$C$18)*('Ejercicio 3 - TIR'!$E$18-'Ejercicio 3 - TIR'!$D$18)*(1-H353)))</f>
        <v>34836.7939847923</v>
      </c>
      <c r="J353" s="16">
        <f ca="1" t="shared" si="2626"/>
        <v>0.121847439273647</v>
      </c>
      <c r="K353" s="17">
        <f ca="1">IF(J353&lt;=('Ejercicio 3 - TIR'!$D$18-'Ejercicio 3 - TIR'!$C$18)/('Ejercicio 3 - TIR'!$E$18-'Ejercicio 3 - TIR'!$C$18),'Ejercicio 3 - TIR'!$C$18+SQRT(('Ejercicio 3 - TIR'!$E$18-'Ejercicio 3 - TIR'!$C$18)*('Ejercicio 3 - TIR'!$D$18-'Ejercicio 3 - TIR'!$C$18)*J353),'Ejercicio 3 - TIR'!$E$18-SQRT(('Ejercicio 3 - TIR'!$E$18-'Ejercicio 3 - TIR'!$C$18)*('Ejercicio 3 - TIR'!$E$18-'Ejercicio 3 - TIR'!$D$18)*(1-J353)))</f>
        <v>34275.1743696658</v>
      </c>
      <c r="L353" s="16">
        <f ca="1" t="shared" si="2626"/>
        <v>0.439724447189088</v>
      </c>
      <c r="M353" s="17">
        <f ca="1">IF(L353&lt;=('Ejercicio 3 - TIR'!$D$18-'Ejercicio 3 - TIR'!$C$18)/('Ejercicio 3 - TIR'!$E$18-'Ejercicio 3 - TIR'!$C$18),'Ejercicio 3 - TIR'!$C$18+SQRT(('Ejercicio 3 - TIR'!$E$18-'Ejercicio 3 - TIR'!$C$18)*('Ejercicio 3 - TIR'!$D$18-'Ejercicio 3 - TIR'!$C$18)*L353),'Ejercicio 3 - TIR'!$E$18-SQRT(('Ejercicio 3 - TIR'!$E$18-'Ejercicio 3 - TIR'!$C$18)*('Ejercicio 3 - TIR'!$E$18-'Ejercicio 3 - TIR'!$D$18)*(1-L353)))</f>
        <v>38121.4941407578</v>
      </c>
      <c r="N353" s="16">
        <f ca="1" t="shared" ref="N353:R353" si="2627">RAND()</f>
        <v>0.801853808487617</v>
      </c>
      <c r="O353" s="17">
        <f ca="1">IF(N353&lt;=('Ejercicio 3 - TIR'!$D$18-'Ejercicio 3 - TIR'!$C$18)/('Ejercicio 3 - TIR'!$E$18-'Ejercicio 3 - TIR'!$C$18),'Ejercicio 3 - TIR'!$C$18+SQRT(('Ejercicio 3 - TIR'!$E$18-'Ejercicio 3 - TIR'!$C$18)*('Ejercicio 3 - TIR'!$D$18-'Ejercicio 3 - TIR'!$C$18)*N353),'Ejercicio 3 - TIR'!$E$18-SQRT(('Ejercicio 3 - TIR'!$E$18-'Ejercicio 3 - TIR'!$C$18)*('Ejercicio 3 - TIR'!$E$18-'Ejercicio 3 - TIR'!$D$18)*(1-N353)))</f>
        <v>41145.0078646736</v>
      </c>
      <c r="P353" s="16">
        <f ca="1" t="shared" si="2627"/>
        <v>0.883266691270883</v>
      </c>
      <c r="Q353" s="18">
        <f ca="1">IF(P353&lt;=('Ejercicio 3 - TIR'!$D$22-'Ejercicio 3 - TIR'!$C$22)/('Ejercicio 3 - TIR'!$E$22-'Ejercicio 3 - TIR'!$C$22),'Ejercicio 3 - TIR'!$C$22+SQRT(('Ejercicio 3 - TIR'!$E$22-'Ejercicio 3 - TIR'!$C$22)*('Ejercicio 3 - TIR'!$D$22-'Ejercicio 3 - TIR'!$C$22)*P353),'Ejercicio 3 - TIR'!$E$22-SQRT(('Ejercicio 3 - TIR'!$E$22-'Ejercicio 3 - TIR'!$C$22)*('Ejercicio 3 - TIR'!$E$22-'Ejercicio 3 - TIR'!$D$22)*(1-P353)))</f>
        <v>0.165504484979401</v>
      </c>
      <c r="R353" s="16">
        <f ca="1" t="shared" si="2627"/>
        <v>0.752680042400467</v>
      </c>
      <c r="S353" s="18">
        <f ca="1">IF(R353&lt;=('Ejercicio 3 - TIR'!$D$23-'Ejercicio 3 - TIR'!$C$23)/('Ejercicio 3 - TIR'!$E$23-'Ejercicio 3 - TIR'!$C$23),'Ejercicio 3 - TIR'!$C$23+SQRT(('Ejercicio 3 - TIR'!$E$23-'Ejercicio 3 - TIR'!$C$23)*('Ejercicio 3 - TIR'!$D$23-'Ejercicio 3 - TIR'!$C$23)*R353),'Ejercicio 3 - TIR'!$E$23-SQRT(('Ejercicio 3 - TIR'!$E$23-'Ejercicio 3 - TIR'!$C$23)*('Ejercicio 3 - TIR'!$E$23-'Ejercicio 3 - TIR'!$D$23)*(1-R353)))</f>
        <v>0.158900807511207</v>
      </c>
      <c r="T353" s="16">
        <f ca="1" t="shared" ref="T353:X353" si="2628">RAND()</f>
        <v>0.753515090354337</v>
      </c>
      <c r="U353" s="18">
        <f ca="1">IF(T353&lt;=('Ejercicio 3 - TIR'!$D$24-'Ejercicio 3 - TIR'!$C$24)/('Ejercicio 3 - TIR'!$E$24-'Ejercicio 3 - TIR'!$C$24),'Ejercicio 3 - TIR'!$C$24+SQRT(('Ejercicio 3 - TIR'!$E$24-'Ejercicio 3 - TIR'!$C$24)*('Ejercicio 3 - TIR'!$D$24-'Ejercicio 3 - TIR'!$C$24)*T353),'Ejercicio 3 - TIR'!$E$24-SQRT(('Ejercicio 3 - TIR'!$E$24-'Ejercicio 3 - TIR'!$C$24)*('Ejercicio 3 - TIR'!$E$24-'Ejercicio 3 - TIR'!$D$24)*(1-T353)))</f>
        <v>0.193729146435491</v>
      </c>
      <c r="V353" s="16">
        <f ca="1" t="shared" si="2628"/>
        <v>0.638557580690633</v>
      </c>
      <c r="W353" s="18">
        <f ca="1">IF(V353&lt;=('Ejercicio 3 - TIR'!$D$25-'Ejercicio 3 - TIR'!$C$25)/('Ejercicio 3 - TIR'!$E$25-'Ejercicio 3 - TIR'!$C$25),'Ejercicio 3 - TIR'!$C$25+SQRT(('Ejercicio 3 - TIR'!$E$25-'Ejercicio 3 - TIR'!$C$25)*('Ejercicio 3 - TIR'!$D$25-'Ejercicio 3 - TIR'!$C$25)*V353),'Ejercicio 3 - TIR'!$E$25-SQRT(('Ejercicio 3 - TIR'!$E$25-'Ejercicio 3 - TIR'!$C$25)*('Ejercicio 3 - TIR'!$E$25-'Ejercicio 3 - TIR'!$D$25)*(1-V353)))</f>
        <v>0.214432480159803</v>
      </c>
      <c r="X353" s="16">
        <f ca="1" t="shared" si="2628"/>
        <v>0.796519866339377</v>
      </c>
      <c r="Y353" s="18">
        <f ca="1">IF(X353&lt;=('Ejercicio 3 - TIR'!$D$26-'Ejercicio 3 - TIR'!$C$26)/('Ejercicio 3 - TIR'!$E$26-'Ejercicio 3 - TIR'!$C$26),'Ejercicio 3 - TIR'!$C$26+SQRT(('Ejercicio 3 - TIR'!$E$26-'Ejercicio 3 - TIR'!$C$26)*('Ejercicio 3 - TIR'!$D$26-'Ejercicio 3 - TIR'!$C$26)*X353),'Ejercicio 3 - TIR'!$E$26-SQRT(('Ejercicio 3 - TIR'!$E$26-'Ejercicio 3 - TIR'!$C$26)*('Ejercicio 3 - TIR'!$E$26-'Ejercicio 3 - TIR'!$D$26)*(1-X353)))</f>
        <v>0.246851957497201</v>
      </c>
      <c r="Z353" s="16">
        <f ca="1" t="shared" si="2384"/>
        <v>1.1655044849794</v>
      </c>
      <c r="AA353" s="16">
        <f ca="1" t="shared" si="2385"/>
        <v>1.35070408880056</v>
      </c>
      <c r="AB353" s="16">
        <f ca="1" t="shared" si="2386"/>
        <v>1.61237483901082</v>
      </c>
      <c r="AC353" s="16">
        <f ca="1" t="shared" si="2387"/>
        <v>1.95812037468718</v>
      </c>
      <c r="AD353" s="16">
        <f ca="1" t="shared" si="2388"/>
        <v>2.44148622219386</v>
      </c>
      <c r="AE353" s="15">
        <f ca="1" t="shared" si="2389"/>
        <v>6381.98921970828</v>
      </c>
      <c r="AF353" s="15">
        <f ca="1" t="shared" si="2390"/>
        <v>7396.09246024775</v>
      </c>
      <c r="AG353" s="15">
        <f ca="1" t="shared" si="2391"/>
        <v>8828.93113952952</v>
      </c>
      <c r="AH353" s="15">
        <f ca="1" t="shared" si="2392"/>
        <v>10722.1407409389</v>
      </c>
      <c r="AI353" s="15">
        <f ca="1" t="shared" si="2393"/>
        <v>13368.9221714002</v>
      </c>
      <c r="AJ353" s="17">
        <f ca="1" t="shared" si="2394"/>
        <v>46926.6959897811</v>
      </c>
      <c r="AK353" s="17">
        <f ca="1" t="shared" si="2395"/>
        <v>47054.2000759618</v>
      </c>
      <c r="AL353" s="17">
        <f ca="1" t="shared" si="2396"/>
        <v>55264.4287563577</v>
      </c>
      <c r="AM353" s="17">
        <f ca="1" t="shared" si="2397"/>
        <v>74646.4743905356</v>
      </c>
      <c r="AN353" s="17">
        <f ca="1" t="shared" si="2398"/>
        <v>100454.969813658</v>
      </c>
      <c r="AO353" s="17">
        <f ca="1">C353/'Ejercicio 3 - TIR'!$D$7</f>
        <v>15414.9416240034</v>
      </c>
      <c r="AP353" s="17">
        <f ca="1" t="shared" si="2399"/>
        <v>31511.7543657777</v>
      </c>
      <c r="AQ353" s="17">
        <f ca="1" t="shared" si="2400"/>
        <v>31639.2584519584</v>
      </c>
      <c r="AR353" s="17">
        <f ca="1" t="shared" si="2401"/>
        <v>39849.4871323542</v>
      </c>
      <c r="AS353" s="17">
        <f ca="1" t="shared" si="2402"/>
        <v>59231.5327665322</v>
      </c>
      <c r="AT353" s="17">
        <f ca="1" t="shared" si="2403"/>
        <v>85040.028189655</v>
      </c>
      <c r="AU353" s="17">
        <f ca="1">AP353*'Ejercicio 3 - TIR'!$D$5</f>
        <v>15755.8771828889</v>
      </c>
      <c r="AV353" s="17">
        <f ca="1">AQ353*'Ejercicio 3 - TIR'!$D$5</f>
        <v>15819.6292259792</v>
      </c>
      <c r="AW353" s="17">
        <f ca="1">AR353*'Ejercicio 3 - TIR'!$D$5</f>
        <v>19924.7435661771</v>
      </c>
      <c r="AX353" s="17">
        <f ca="1">AS353*'Ejercicio 3 - TIR'!$D$5</f>
        <v>29615.7663832661</v>
      </c>
      <c r="AY353" s="17">
        <f ca="1">AT353*'Ejercicio 3 - TIR'!$D$5</f>
        <v>42520.0140948275</v>
      </c>
      <c r="AZ353" s="17">
        <f ca="1" t="shared" ref="AZ353:BD353" si="2629">AJ353-AU353-AE353</f>
        <v>24788.829587184</v>
      </c>
      <c r="BA353" s="17">
        <f ca="1" t="shared" si="2629"/>
        <v>23838.4783897349</v>
      </c>
      <c r="BB353" s="17">
        <f ca="1" t="shared" si="2629"/>
        <v>26510.754050651</v>
      </c>
      <c r="BC353" s="17">
        <f ca="1" t="shared" si="2629"/>
        <v>34308.5672663306</v>
      </c>
      <c r="BD353" s="17">
        <f ca="1" t="shared" si="2629"/>
        <v>44566.0335474307</v>
      </c>
      <c r="BE353" s="17">
        <f ca="1" t="shared" ref="BE353:BI353" si="2630">AZ353/Z353</f>
        <v>21268.75521</v>
      </c>
      <c r="BF353" s="17">
        <f ca="1" t="shared" si="2630"/>
        <v>17648.9273908275</v>
      </c>
      <c r="BG353" s="17">
        <f ca="1" t="shared" si="2630"/>
        <v>16442.0539251997</v>
      </c>
      <c r="BH353" s="17">
        <f ca="1" t="shared" si="2630"/>
        <v>17521.1737285618</v>
      </c>
      <c r="BI353" s="17">
        <f ca="1" t="shared" si="2630"/>
        <v>18253.6494133417</v>
      </c>
      <c r="BJ353" s="17">
        <f ca="1" t="shared" si="2406"/>
        <v>94145.7190845723</v>
      </c>
      <c r="BK353" s="17">
        <f ca="1" t="shared" si="2407"/>
        <v>37635.367590927</v>
      </c>
      <c r="BL353" s="17">
        <f ca="1" t="shared" si="2408"/>
        <v>131781.086675499</v>
      </c>
      <c r="BM353" s="17">
        <f ca="1">BK353*'Ejercicio 3 - TIR'!$D$5</f>
        <v>18817.6837954635</v>
      </c>
      <c r="BN353" s="17">
        <f ca="1" t="shared" si="2409"/>
        <v>112963.402880036</v>
      </c>
      <c r="BO353" s="17">
        <f ca="1" t="shared" si="2410"/>
        <v>46268.2942271654</v>
      </c>
      <c r="BP353" s="17">
        <f ca="1" t="shared" si="2411"/>
        <v>-115635.531535181</v>
      </c>
      <c r="BQ353" s="17">
        <f ca="1" t="shared" ref="BQ353:BT353" si="2631">BE353</f>
        <v>21268.75521</v>
      </c>
      <c r="BR353" s="17">
        <f ca="1" t="shared" si="2631"/>
        <v>17648.9273908275</v>
      </c>
      <c r="BS353" s="17">
        <f ca="1" t="shared" si="2631"/>
        <v>16442.0539251997</v>
      </c>
      <c r="BT353" s="17">
        <f ca="1" t="shared" si="2631"/>
        <v>17521.1737285618</v>
      </c>
      <c r="BU353" s="17">
        <f ca="1" t="shared" si="2413"/>
        <v>64521.943640507</v>
      </c>
      <c r="BV353" s="19">
        <f ca="1" t="shared" si="2414"/>
        <v>4.94854725503127</v>
      </c>
    </row>
    <row r="354" ht="15" customHeight="1" spans="1:74">
      <c r="A354" s="15">
        <v>353</v>
      </c>
      <c r="B354" s="16">
        <f ca="1" t="shared" ref="B354:F354" si="2632">RAND()</f>
        <v>0.228694446923801</v>
      </c>
      <c r="C354" s="17">
        <f ca="1">IF(B354&lt;=('Ejercicio 3 - TIR'!$D$13-'Ejercicio 3 - TIR'!$C$13)/('Ejercicio 3 - TIR'!$E$13-'Ejercicio 3 - TIR'!$C$13),'Ejercicio 3 - TIR'!$C$13+SQRT(('Ejercicio 3 - TIR'!$E$13-'Ejercicio 3 - TIR'!$C$13)*('Ejercicio 3 - TIR'!$D$13-'Ejercicio 3 - TIR'!$C$13)*B354),'Ejercicio 3 - TIR'!$E$13-SQRT(('Ejercicio 3 - TIR'!$E$13-'Ejercicio 3 - TIR'!$C$13)*('Ejercicio 3 - TIR'!$E$13-'Ejercicio 3 - TIR'!$D$13)*(1-B354)))</f>
        <v>69564.4016420015</v>
      </c>
      <c r="D354" s="16">
        <f ca="1" t="shared" si="2632"/>
        <v>0.323953554109979</v>
      </c>
      <c r="E354" s="17">
        <f ca="1">IF(D354&lt;=('Ejercicio 3 - TIR'!$D$14-'Ejercicio 3 - TIR'!$C$14)/('Ejercicio 3 - TIR'!$E$14-'Ejercicio 3 - TIR'!$C$14),'Ejercicio 3 - TIR'!$C$14+SQRT(('Ejercicio 3 - TIR'!$E$14-'Ejercicio 3 - TIR'!$C$14)*('Ejercicio 3 - TIR'!$D$14-'Ejercicio 3 - TIR'!$C$14)*D354),'Ejercicio 3 - TIR'!$E$14-SQRT(('Ejercicio 3 - TIR'!$E$14-'Ejercicio 3 - TIR'!$C$14)*('Ejercicio 3 - TIR'!$E$14-'Ejercicio 3 - TIR'!$D$14)*(1-D354)))</f>
        <v>29929.1496790266</v>
      </c>
      <c r="F354" s="16">
        <f ca="1" t="shared" si="2632"/>
        <v>0.298190658179098</v>
      </c>
      <c r="G354" s="17">
        <f ca="1">IF(F354&lt;=('Ejercicio 3 - TIR'!$D$18-'Ejercicio 3 - TIR'!$C$18)/('Ejercicio 3 - TIR'!$E$18-'Ejercicio 3 - TIR'!$C$18),'Ejercicio 3 - TIR'!$C$18+SQRT(('Ejercicio 3 - TIR'!$E$18-'Ejercicio 3 - TIR'!$C$18)*('Ejercicio 3 - TIR'!$D$18-'Ejercicio 3 - TIR'!$C$18)*F354),'Ejercicio 3 - TIR'!$E$18-SQRT(('Ejercicio 3 - TIR'!$E$18-'Ejercicio 3 - TIR'!$C$18)*('Ejercicio 3 - TIR'!$E$18-'Ejercicio 3 - TIR'!$D$18)*(1-F354)))</f>
        <v>36687.9442825778</v>
      </c>
      <c r="H354" s="16">
        <f ca="1" t="shared" ref="H354:L354" si="2633">RAND()</f>
        <v>0.93491463008109</v>
      </c>
      <c r="I354" s="17">
        <f ca="1">IF(H354&lt;=('Ejercicio 3 - TIR'!$D$18-'Ejercicio 3 - TIR'!$C$18)/('Ejercicio 3 - TIR'!$E$18-'Ejercicio 3 - TIR'!$C$18),'Ejercicio 3 - TIR'!$C$18+SQRT(('Ejercicio 3 - TIR'!$E$18-'Ejercicio 3 - TIR'!$C$18)*('Ejercicio 3 - TIR'!$D$18-'Ejercicio 3 - TIR'!$C$18)*H354),'Ejercicio 3 - TIR'!$E$18-SQRT(('Ejercicio 3 - TIR'!$E$18-'Ejercicio 3 - TIR'!$C$18)*('Ejercicio 3 - TIR'!$E$18-'Ejercicio 3 - TIR'!$D$18)*(1-H354)))</f>
        <v>42790.6103232073</v>
      </c>
      <c r="J354" s="16">
        <f ca="1" t="shared" si="2633"/>
        <v>0.484897387664287</v>
      </c>
      <c r="K354" s="17">
        <f ca="1">IF(J354&lt;=('Ejercicio 3 - TIR'!$D$18-'Ejercicio 3 - TIR'!$C$18)/('Ejercicio 3 - TIR'!$E$18-'Ejercicio 3 - TIR'!$C$18),'Ejercicio 3 - TIR'!$C$18+SQRT(('Ejercicio 3 - TIR'!$E$18-'Ejercicio 3 - TIR'!$C$18)*('Ejercicio 3 - TIR'!$D$18-'Ejercicio 3 - TIR'!$C$18)*J354),'Ejercicio 3 - TIR'!$E$18-SQRT(('Ejercicio 3 - TIR'!$E$18-'Ejercicio 3 - TIR'!$C$18)*('Ejercicio 3 - TIR'!$E$18-'Ejercicio 3 - TIR'!$D$18)*(1-J354)))</f>
        <v>38528.458720639</v>
      </c>
      <c r="L354" s="16">
        <f ca="1" t="shared" si="2633"/>
        <v>0.398492802239322</v>
      </c>
      <c r="M354" s="17">
        <f ca="1">IF(L354&lt;=('Ejercicio 3 - TIR'!$D$18-'Ejercicio 3 - TIR'!$C$18)/('Ejercicio 3 - TIR'!$E$18-'Ejercicio 3 - TIR'!$C$18),'Ejercicio 3 - TIR'!$C$18+SQRT(('Ejercicio 3 - TIR'!$E$18-'Ejercicio 3 - TIR'!$C$18)*('Ejercicio 3 - TIR'!$D$18-'Ejercicio 3 - TIR'!$C$18)*L354),'Ejercicio 3 - TIR'!$E$18-SQRT(('Ejercicio 3 - TIR'!$E$18-'Ejercicio 3 - TIR'!$C$18)*('Ejercicio 3 - TIR'!$E$18-'Ejercicio 3 - TIR'!$D$18)*(1-L354)))</f>
        <v>37731.359539945</v>
      </c>
      <c r="N354" s="16">
        <f ca="1" t="shared" ref="N354:R354" si="2634">RAND()</f>
        <v>0.0690834065234416</v>
      </c>
      <c r="O354" s="17">
        <f ca="1">IF(N354&lt;=('Ejercicio 3 - TIR'!$D$18-'Ejercicio 3 - TIR'!$C$18)/('Ejercicio 3 - TIR'!$E$18-'Ejercicio 3 - TIR'!$C$18),'Ejercicio 3 - TIR'!$C$18+SQRT(('Ejercicio 3 - TIR'!$E$18-'Ejercicio 3 - TIR'!$C$18)*('Ejercicio 3 - TIR'!$D$18-'Ejercicio 3 - TIR'!$C$18)*N354),'Ejercicio 3 - TIR'!$E$18-SQRT(('Ejercicio 3 - TIR'!$E$18-'Ejercicio 3 - TIR'!$C$18)*('Ejercicio 3 - TIR'!$E$18-'Ejercicio 3 - TIR'!$D$18)*(1-N354)))</f>
        <v>33219.0854257873</v>
      </c>
      <c r="P354" s="16">
        <f ca="1" t="shared" si="2634"/>
        <v>0.503210895972105</v>
      </c>
      <c r="Q354" s="18">
        <f ca="1">IF(P354&lt;=('Ejercicio 3 - TIR'!$D$22-'Ejercicio 3 - TIR'!$C$22)/('Ejercicio 3 - TIR'!$E$22-'Ejercicio 3 - TIR'!$C$22),'Ejercicio 3 - TIR'!$C$22+SQRT(('Ejercicio 3 - TIR'!$E$22-'Ejercicio 3 - TIR'!$C$22)*('Ejercicio 3 - TIR'!$D$22-'Ejercicio 3 - TIR'!$C$22)*P354),'Ejercicio 3 - TIR'!$E$22-SQRT(('Ejercicio 3 - TIR'!$E$22-'Ejercicio 3 - TIR'!$C$22)*('Ejercicio 3 - TIR'!$E$22-'Ejercicio 3 - TIR'!$D$22)*(1-P354)))</f>
        <v>0.150096482025517</v>
      </c>
      <c r="R354" s="16">
        <f ca="1" t="shared" si="2634"/>
        <v>0.460838148166761</v>
      </c>
      <c r="S354" s="18">
        <f ca="1">IF(R354&lt;=('Ejercicio 3 - TIR'!$D$23-'Ejercicio 3 - TIR'!$C$23)/('Ejercicio 3 - TIR'!$E$23-'Ejercicio 3 - TIR'!$C$23),'Ejercicio 3 - TIR'!$C$23+SQRT(('Ejercicio 3 - TIR'!$E$23-'Ejercicio 3 - TIR'!$C$23)*('Ejercicio 3 - TIR'!$D$23-'Ejercicio 3 - TIR'!$C$23)*R354),'Ejercicio 3 - TIR'!$E$23-SQRT(('Ejercicio 3 - TIR'!$E$23-'Ejercicio 3 - TIR'!$C$23)*('Ejercicio 3 - TIR'!$E$23-'Ejercicio 3 - TIR'!$D$23)*(1-R354)))</f>
        <v>0.148801192105539</v>
      </c>
      <c r="T354" s="16">
        <f ca="1" t="shared" ref="T354:X354" si="2635">RAND()</f>
        <v>0.333846599481497</v>
      </c>
      <c r="U354" s="18">
        <f ca="1">IF(T354&lt;=('Ejercicio 3 - TIR'!$D$24-'Ejercicio 3 - TIR'!$C$24)/('Ejercicio 3 - TIR'!$E$24-'Ejercicio 3 - TIR'!$C$24),'Ejercicio 3 - TIR'!$C$24+SQRT(('Ejercicio 3 - TIR'!$E$24-'Ejercicio 3 - TIR'!$C$24)*('Ejercicio 3 - TIR'!$D$24-'Ejercicio 3 - TIR'!$C$24)*T354),'Ejercicio 3 - TIR'!$E$24-SQRT(('Ejercicio 3 - TIR'!$E$24-'Ejercicio 3 - TIR'!$C$24)*('Ejercicio 3 - TIR'!$E$24-'Ejercicio 3 - TIR'!$D$24)*(1-T354)))</f>
        <v>0.176477874894167</v>
      </c>
      <c r="V354" s="16">
        <f ca="1" t="shared" si="2635"/>
        <v>0.464245429211306</v>
      </c>
      <c r="W354" s="18">
        <f ca="1">IF(V354&lt;=('Ejercicio 3 - TIR'!$D$25-'Ejercicio 3 - TIR'!$C$25)/('Ejercicio 3 - TIR'!$E$25-'Ejercicio 3 - TIR'!$C$25),'Ejercicio 3 - TIR'!$C$25+SQRT(('Ejercicio 3 - TIR'!$E$25-'Ejercicio 3 - TIR'!$C$25)*('Ejercicio 3 - TIR'!$D$25-'Ejercicio 3 - TIR'!$C$25)*V354),'Ejercicio 3 - TIR'!$E$25-SQRT(('Ejercicio 3 - TIR'!$E$25-'Ejercicio 3 - TIR'!$C$25)*('Ejercicio 3 - TIR'!$E$25-'Ejercicio 3 - TIR'!$D$25)*(1-V354)))</f>
        <v>0.206697101739486</v>
      </c>
      <c r="X354" s="16">
        <f ca="1" t="shared" si="2635"/>
        <v>0.527400412208726</v>
      </c>
      <c r="Y354" s="18">
        <f ca="1">IF(X354&lt;=('Ejercicio 3 - TIR'!$D$26-'Ejercicio 3 - TIR'!$C$26)/('Ejercicio 3 - TIR'!$E$26-'Ejercicio 3 - TIR'!$C$26),'Ejercicio 3 - TIR'!$C$26+SQRT(('Ejercicio 3 - TIR'!$E$26-'Ejercicio 3 - TIR'!$C$26)*('Ejercicio 3 - TIR'!$D$26-'Ejercicio 3 - TIR'!$C$26)*X354),'Ejercicio 3 - TIR'!$E$26-SQRT(('Ejercicio 3 - TIR'!$E$26-'Ejercicio 3 - TIR'!$C$26)*('Ejercicio 3 - TIR'!$E$26-'Ejercicio 3 - TIR'!$D$26)*(1-X354)))</f>
        <v>0.229482302367657</v>
      </c>
      <c r="Z354" s="16">
        <f ca="1" t="shared" si="2384"/>
        <v>1.15009648202552</v>
      </c>
      <c r="AA354" s="16">
        <f ca="1" t="shared" si="2385"/>
        <v>1.3212322095873</v>
      </c>
      <c r="AB354" s="16">
        <f ca="1" t="shared" si="2386"/>
        <v>1.55440046217699</v>
      </c>
      <c r="AC354" s="16">
        <f ca="1" t="shared" si="2387"/>
        <v>1.87569053265149</v>
      </c>
      <c r="AD354" s="16">
        <f ca="1" t="shared" si="2388"/>
        <v>2.30612831461357</v>
      </c>
      <c r="AE354" s="15">
        <f ca="1" t="shared" si="2389"/>
        <v>4492.26007683704</v>
      </c>
      <c r="AF354" s="15">
        <f ca="1" t="shared" si="2390"/>
        <v>5160.71373151851</v>
      </c>
      <c r="AG354" s="15">
        <f ca="1" t="shared" si="2391"/>
        <v>6071.46552379404</v>
      </c>
      <c r="AH354" s="15">
        <f ca="1" t="shared" si="2392"/>
        <v>7326.41985087348</v>
      </c>
      <c r="AI354" s="15">
        <f ca="1" t="shared" si="2393"/>
        <v>9007.70354636403</v>
      </c>
      <c r="AJ354" s="17">
        <f ca="1" t="shared" si="2394"/>
        <v>42194.6756521409</v>
      </c>
      <c r="AK354" s="17">
        <f ca="1" t="shared" si="2395"/>
        <v>56536.3326269203</v>
      </c>
      <c r="AL354" s="17">
        <f ca="1" t="shared" si="2396"/>
        <v>59888.6540423284</v>
      </c>
      <c r="AM354" s="17">
        <f ca="1" t="shared" si="2397"/>
        <v>70772.3538731444</v>
      </c>
      <c r="AN354" s="17">
        <f ca="1" t="shared" si="2398"/>
        <v>76607.4734859752</v>
      </c>
      <c r="AO354" s="17">
        <f ca="1">C354/'Ejercicio 3 - TIR'!$D$7</f>
        <v>13912.8803284003</v>
      </c>
      <c r="AP354" s="17">
        <f ca="1" t="shared" si="2399"/>
        <v>28281.7953237406</v>
      </c>
      <c r="AQ354" s="17">
        <f ca="1" t="shared" si="2400"/>
        <v>42623.45229852</v>
      </c>
      <c r="AR354" s="17">
        <f ca="1" t="shared" si="2401"/>
        <v>45975.7737139281</v>
      </c>
      <c r="AS354" s="17">
        <f ca="1" t="shared" si="2402"/>
        <v>56859.4735447441</v>
      </c>
      <c r="AT354" s="17">
        <f ca="1" t="shared" si="2403"/>
        <v>62694.593157575</v>
      </c>
      <c r="AU354" s="17">
        <f ca="1">AP354*'Ejercicio 3 - TIR'!$D$5</f>
        <v>14140.8976618703</v>
      </c>
      <c r="AV354" s="17">
        <f ca="1">AQ354*'Ejercicio 3 - TIR'!$D$5</f>
        <v>21311.72614926</v>
      </c>
      <c r="AW354" s="17">
        <f ca="1">AR354*'Ejercicio 3 - TIR'!$D$5</f>
        <v>22987.8868569641</v>
      </c>
      <c r="AX354" s="17">
        <f ca="1">AS354*'Ejercicio 3 - TIR'!$D$5</f>
        <v>28429.7367723721</v>
      </c>
      <c r="AY354" s="17">
        <f ca="1">AT354*'Ejercicio 3 - TIR'!$D$5</f>
        <v>31347.2965787875</v>
      </c>
      <c r="AZ354" s="17">
        <f ca="1" t="shared" ref="AZ354:BD354" si="2636">AJ354-AU354-AE354</f>
        <v>23561.5179134335</v>
      </c>
      <c r="BA354" s="17">
        <f ca="1" t="shared" si="2636"/>
        <v>30063.8927461418</v>
      </c>
      <c r="BB354" s="17">
        <f ca="1" t="shared" si="2636"/>
        <v>30829.3016615703</v>
      </c>
      <c r="BC354" s="17">
        <f ca="1" t="shared" si="2636"/>
        <v>35016.1972498989</v>
      </c>
      <c r="BD354" s="17">
        <f ca="1" t="shared" si="2636"/>
        <v>36252.4733608237</v>
      </c>
      <c r="BE354" s="17">
        <f ca="1" t="shared" ref="BE354:BI354" si="2637">AZ354/Z354</f>
        <v>20486.5576772635</v>
      </c>
      <c r="BF354" s="17">
        <f ca="1" t="shared" si="2637"/>
        <v>22754.4352370372</v>
      </c>
      <c r="BG354" s="17">
        <f ca="1" t="shared" si="2637"/>
        <v>19833.5643945916</v>
      </c>
      <c r="BH354" s="17">
        <f ca="1" t="shared" si="2637"/>
        <v>18668.4299143951</v>
      </c>
      <c r="BI354" s="17">
        <f ca="1" t="shared" si="2637"/>
        <v>15720.0590839189</v>
      </c>
      <c r="BJ354" s="17">
        <f ca="1" t="shared" si="2406"/>
        <v>69020.4595071111</v>
      </c>
      <c r="BK354" s="17">
        <f ca="1" t="shared" si="2407"/>
        <v>32084.8872631541</v>
      </c>
      <c r="BL354" s="17">
        <f ca="1" t="shared" si="2408"/>
        <v>101105.346770265</v>
      </c>
      <c r="BM354" s="17">
        <f ca="1">BK354*'Ejercicio 3 - TIR'!$D$5</f>
        <v>16042.4436315771</v>
      </c>
      <c r="BN354" s="17">
        <f ca="1" t="shared" si="2409"/>
        <v>85062.9031386882</v>
      </c>
      <c r="BO354" s="17">
        <f ca="1" t="shared" si="2410"/>
        <v>36885.5898432268</v>
      </c>
      <c r="BP354" s="17">
        <f ca="1" t="shared" si="2411"/>
        <v>-99493.5513210281</v>
      </c>
      <c r="BQ354" s="17">
        <f ca="1" t="shared" ref="BQ354:BT354" si="2638">BE354</f>
        <v>20486.5576772635</v>
      </c>
      <c r="BR354" s="17">
        <f ca="1" t="shared" si="2638"/>
        <v>22754.4352370372</v>
      </c>
      <c r="BS354" s="17">
        <f ca="1" t="shared" si="2638"/>
        <v>19833.5643945916</v>
      </c>
      <c r="BT354" s="17">
        <f ca="1" t="shared" si="2638"/>
        <v>18668.4299143951</v>
      </c>
      <c r="BU354" s="17">
        <f ca="1" t="shared" si="2413"/>
        <v>52605.6489271457</v>
      </c>
      <c r="BV354" s="19">
        <f ca="1" t="shared" si="2414"/>
        <v>9.39832254307364</v>
      </c>
    </row>
    <row r="355" ht="15" customHeight="1" spans="1:74">
      <c r="A355" s="15">
        <v>354</v>
      </c>
      <c r="B355" s="16">
        <f ca="1" t="shared" ref="B355:F355" si="2639">RAND()</f>
        <v>0.967227349460405</v>
      </c>
      <c r="C355" s="17">
        <f ca="1">IF(B355&lt;=('Ejercicio 3 - TIR'!$D$13-'Ejercicio 3 - TIR'!$C$13)/('Ejercicio 3 - TIR'!$E$13-'Ejercicio 3 - TIR'!$C$13),'Ejercicio 3 - TIR'!$C$13+SQRT(('Ejercicio 3 - TIR'!$E$13-'Ejercicio 3 - TIR'!$C$13)*('Ejercicio 3 - TIR'!$D$13-'Ejercicio 3 - TIR'!$C$13)*B355),'Ejercicio 3 - TIR'!$E$13-SQRT(('Ejercicio 3 - TIR'!$E$13-'Ejercicio 3 - TIR'!$C$13)*('Ejercicio 3 - TIR'!$E$13-'Ejercicio 3 - TIR'!$D$13)*(1-B355)))</f>
        <v>93728.8612957842</v>
      </c>
      <c r="D355" s="16">
        <f ca="1" t="shared" si="2639"/>
        <v>0.235436244044301</v>
      </c>
      <c r="E355" s="17">
        <f ca="1">IF(D355&lt;=('Ejercicio 3 - TIR'!$D$14-'Ejercicio 3 - TIR'!$C$14)/('Ejercicio 3 - TIR'!$E$14-'Ejercicio 3 - TIR'!$C$14),'Ejercicio 3 - TIR'!$C$14+SQRT(('Ejercicio 3 - TIR'!$E$14-'Ejercicio 3 - TIR'!$C$14)*('Ejercicio 3 - TIR'!$D$14-'Ejercicio 3 - TIR'!$C$14)*D355),'Ejercicio 3 - TIR'!$E$14-SQRT(('Ejercicio 3 - TIR'!$E$14-'Ejercicio 3 - TIR'!$C$14)*('Ejercicio 3 - TIR'!$E$14-'Ejercicio 3 - TIR'!$D$14)*(1-D355)))</f>
        <v>29202.1087924187</v>
      </c>
      <c r="F355" s="16">
        <f ca="1" t="shared" si="2639"/>
        <v>0.876305132016597</v>
      </c>
      <c r="G355" s="17">
        <f ca="1">IF(F355&lt;=('Ejercicio 3 - TIR'!$D$18-'Ejercicio 3 - TIR'!$C$18)/('Ejercicio 3 - TIR'!$E$18-'Ejercicio 3 - TIR'!$C$18),'Ejercicio 3 - TIR'!$C$18+SQRT(('Ejercicio 3 - TIR'!$E$18-'Ejercicio 3 - TIR'!$C$18)*('Ejercicio 3 - TIR'!$D$18-'Ejercicio 3 - TIR'!$C$18)*F355),'Ejercicio 3 - TIR'!$E$18-SQRT(('Ejercicio 3 - TIR'!$E$18-'Ejercicio 3 - TIR'!$C$18)*('Ejercicio 3 - TIR'!$E$18-'Ejercicio 3 - TIR'!$D$18)*(1-F355)))</f>
        <v>41954.1643020748</v>
      </c>
      <c r="H355" s="16">
        <f ca="1" t="shared" ref="H355:L355" si="2640">RAND()</f>
        <v>0.251900640463958</v>
      </c>
      <c r="I355" s="17">
        <f ca="1">IF(H355&lt;=('Ejercicio 3 - TIR'!$D$18-'Ejercicio 3 - TIR'!$C$18)/('Ejercicio 3 - TIR'!$E$18-'Ejercicio 3 - TIR'!$C$18),'Ejercicio 3 - TIR'!$C$18+SQRT(('Ejercicio 3 - TIR'!$E$18-'Ejercicio 3 - TIR'!$C$18)*('Ejercicio 3 - TIR'!$D$18-'Ejercicio 3 - TIR'!$C$18)*H355),'Ejercicio 3 - TIR'!$E$18-SQRT(('Ejercicio 3 - TIR'!$E$18-'Ejercicio 3 - TIR'!$C$18)*('Ejercicio 3 - TIR'!$E$18-'Ejercicio 3 - TIR'!$D$18)*(1-H355)))</f>
        <v>36146.9582778472</v>
      </c>
      <c r="J355" s="16">
        <f ca="1" t="shared" si="2640"/>
        <v>0.623961295646036</v>
      </c>
      <c r="K355" s="17">
        <f ca="1">IF(J355&lt;=('Ejercicio 3 - TIR'!$D$18-'Ejercicio 3 - TIR'!$C$18)/('Ejercicio 3 - TIR'!$E$18-'Ejercicio 3 - TIR'!$C$18),'Ejercicio 3 - TIR'!$C$18+SQRT(('Ejercicio 3 - TIR'!$E$18-'Ejercicio 3 - TIR'!$C$18)*('Ejercicio 3 - TIR'!$D$18-'Ejercicio 3 - TIR'!$C$18)*J355),'Ejercicio 3 - TIR'!$E$18-SQRT(('Ejercicio 3 - TIR'!$E$18-'Ejercicio 3 - TIR'!$C$18)*('Ejercicio 3 - TIR'!$E$18-'Ejercicio 3 - TIR'!$D$18)*(1-J355)))</f>
        <v>39674.4092505385</v>
      </c>
      <c r="L355" s="16">
        <f ca="1" t="shared" si="2640"/>
        <v>0.146664274809721</v>
      </c>
      <c r="M355" s="17">
        <f ca="1">IF(L355&lt;=('Ejercicio 3 - TIR'!$D$18-'Ejercicio 3 - TIR'!$C$18)/('Ejercicio 3 - TIR'!$E$18-'Ejercicio 3 - TIR'!$C$18),'Ejercicio 3 - TIR'!$C$18+SQRT(('Ejercicio 3 - TIR'!$E$18-'Ejercicio 3 - TIR'!$C$18)*('Ejercicio 3 - TIR'!$D$18-'Ejercicio 3 - TIR'!$C$18)*L355),'Ejercicio 3 - TIR'!$E$18-SQRT(('Ejercicio 3 - TIR'!$E$18-'Ejercicio 3 - TIR'!$C$18)*('Ejercicio 3 - TIR'!$E$18-'Ejercicio 3 - TIR'!$D$18)*(1-L355)))</f>
        <v>34690.3775137464</v>
      </c>
      <c r="N355" s="16">
        <f ca="1" t="shared" ref="N355:R355" si="2641">RAND()</f>
        <v>0.418406918862587</v>
      </c>
      <c r="O355" s="17">
        <f ca="1">IF(N355&lt;=('Ejercicio 3 - TIR'!$D$18-'Ejercicio 3 - TIR'!$C$18)/('Ejercicio 3 - TIR'!$E$18-'Ejercicio 3 - TIR'!$C$18),'Ejercicio 3 - TIR'!$C$18+SQRT(('Ejercicio 3 - TIR'!$E$18-'Ejercicio 3 - TIR'!$C$18)*('Ejercicio 3 - TIR'!$D$18-'Ejercicio 3 - TIR'!$C$18)*N355),'Ejercicio 3 - TIR'!$E$18-SQRT(('Ejercicio 3 - TIR'!$E$18-'Ejercicio 3 - TIR'!$C$18)*('Ejercicio 3 - TIR'!$E$18-'Ejercicio 3 - TIR'!$D$18)*(1-N355)))</f>
        <v>37922.1864298556</v>
      </c>
      <c r="P355" s="16">
        <f ca="1" t="shared" si="2641"/>
        <v>0.227233668900375</v>
      </c>
      <c r="Q355" s="18">
        <f ca="1">IF(P355&lt;=('Ejercicio 3 - TIR'!$D$22-'Ejercicio 3 - TIR'!$C$22)/('Ejercicio 3 - TIR'!$E$22-'Ejercicio 3 - TIR'!$C$22),'Ejercicio 3 - TIR'!$C$22+SQRT(('Ejercicio 3 - TIR'!$E$22-'Ejercicio 3 - TIR'!$C$22)*('Ejercicio 3 - TIR'!$D$22-'Ejercicio 3 - TIR'!$C$22)*P355),'Ejercicio 3 - TIR'!$E$22-SQRT(('Ejercicio 3 - TIR'!$E$22-'Ejercicio 3 - TIR'!$C$22)*('Ejercicio 3 - TIR'!$E$22-'Ejercicio 3 - TIR'!$D$22)*(1-P355)))</f>
        <v>0.140224257811368</v>
      </c>
      <c r="R355" s="16">
        <f ca="1" t="shared" si="2641"/>
        <v>0.548533368472241</v>
      </c>
      <c r="S355" s="18">
        <f ca="1">IF(R355&lt;=('Ejercicio 3 - TIR'!$D$23-'Ejercicio 3 - TIR'!$C$23)/('Ejercicio 3 - TIR'!$E$23-'Ejercicio 3 - TIR'!$C$23),'Ejercicio 3 - TIR'!$C$23+SQRT(('Ejercicio 3 - TIR'!$E$23-'Ejercicio 3 - TIR'!$C$23)*('Ejercicio 3 - TIR'!$D$23-'Ejercicio 3 - TIR'!$C$23)*R355),'Ejercicio 3 - TIR'!$E$23-SQRT(('Ejercicio 3 - TIR'!$E$23-'Ejercicio 3 - TIR'!$C$23)*('Ejercicio 3 - TIR'!$E$23-'Ejercicio 3 - TIR'!$D$23)*(1-R355)))</f>
        <v>0.151493159825228</v>
      </c>
      <c r="T355" s="16">
        <f ca="1" t="shared" ref="T355:X355" si="2642">RAND()</f>
        <v>0.282028808040716</v>
      </c>
      <c r="U355" s="18">
        <f ca="1">IF(T355&lt;=('Ejercicio 3 - TIR'!$D$24-'Ejercicio 3 - TIR'!$C$24)/('Ejercicio 3 - TIR'!$E$24-'Ejercicio 3 - TIR'!$C$24),'Ejercicio 3 - TIR'!$C$24+SQRT(('Ejercicio 3 - TIR'!$E$24-'Ejercicio 3 - TIR'!$C$24)*('Ejercicio 3 - TIR'!$D$24-'Ejercicio 3 - TIR'!$C$24)*T355),'Ejercicio 3 - TIR'!$E$24-SQRT(('Ejercicio 3 - TIR'!$E$24-'Ejercicio 3 - TIR'!$C$24)*('Ejercicio 3 - TIR'!$E$24-'Ejercicio 3 - TIR'!$D$24)*(1-T355)))</f>
        <v>0.174336402710456</v>
      </c>
      <c r="V355" s="16">
        <f ca="1" t="shared" si="2642"/>
        <v>0.098357475299053</v>
      </c>
      <c r="W355" s="18">
        <f ca="1">IF(V355&lt;=('Ejercicio 3 - TIR'!$D$25-'Ejercicio 3 - TIR'!$C$25)/('Ejercicio 3 - TIR'!$E$25-'Ejercicio 3 - TIR'!$C$25),'Ejercicio 3 - TIR'!$C$25+SQRT(('Ejercicio 3 - TIR'!$E$25-'Ejercicio 3 - TIR'!$C$25)*('Ejercicio 3 - TIR'!$D$25-'Ejercicio 3 - TIR'!$C$25)*V355),'Ejercicio 3 - TIR'!$E$25-SQRT(('Ejercicio 3 - TIR'!$E$25-'Ejercicio 3 - TIR'!$C$25)*('Ejercicio 3 - TIR'!$E$25-'Ejercicio 3 - TIR'!$D$25)*(1-V355)))</f>
        <v>0.19173458416045</v>
      </c>
      <c r="X355" s="16">
        <f ca="1" t="shared" si="2642"/>
        <v>0.902127834737155</v>
      </c>
      <c r="Y355" s="18">
        <f ca="1">IF(X355&lt;=('Ejercicio 3 - TIR'!$D$26-'Ejercicio 3 - TIR'!$C$26)/('Ejercicio 3 - TIR'!$E$26-'Ejercicio 3 - TIR'!$C$26),'Ejercicio 3 - TIR'!$C$26+SQRT(('Ejercicio 3 - TIR'!$E$26-'Ejercicio 3 - TIR'!$C$26)*('Ejercicio 3 - TIR'!$D$26-'Ejercicio 3 - TIR'!$C$26)*X355),'Ejercicio 3 - TIR'!$E$26-SQRT(('Ejercicio 3 - TIR'!$E$26-'Ejercicio 3 - TIR'!$C$26)*('Ejercicio 3 - TIR'!$E$26-'Ejercicio 3 - TIR'!$D$26)*(1-X355)))</f>
        <v>0.257010661331405</v>
      </c>
      <c r="Z355" s="16">
        <f ca="1" t="shared" si="2384"/>
        <v>1.14022425781137</v>
      </c>
      <c r="AA355" s="16">
        <f ca="1" t="shared" si="2385"/>
        <v>1.31296043353659</v>
      </c>
      <c r="AB355" s="16">
        <f ca="1" t="shared" si="2386"/>
        <v>1.54185723242052</v>
      </c>
      <c r="AC355" s="16">
        <f ca="1" t="shared" si="2387"/>
        <v>1.83748458771345</v>
      </c>
      <c r="AD355" s="16">
        <f ca="1" t="shared" si="2388"/>
        <v>2.30973771678795</v>
      </c>
      <c r="AE355" s="15">
        <f ca="1" t="shared" si="2389"/>
        <v>4094.84403194373</v>
      </c>
      <c r="AF355" s="15">
        <f ca="1" t="shared" si="2390"/>
        <v>4715.18489333437</v>
      </c>
      <c r="AG355" s="15">
        <f ca="1" t="shared" si="2391"/>
        <v>5537.21326575297</v>
      </c>
      <c r="AH355" s="15">
        <f ca="1" t="shared" si="2392"/>
        <v>6598.88854866984</v>
      </c>
      <c r="AI355" s="15">
        <f ca="1" t="shared" si="2393"/>
        <v>8294.87325861571</v>
      </c>
      <c r="AJ355" s="17">
        <f ca="1" t="shared" si="2394"/>
        <v>47837.1558534295</v>
      </c>
      <c r="AK355" s="17">
        <f ca="1" t="shared" si="2395"/>
        <v>47459.5260115112</v>
      </c>
      <c r="AL355" s="17">
        <f ca="1" t="shared" si="2396"/>
        <v>61172.2748449543</v>
      </c>
      <c r="AM355" s="17">
        <f ca="1" t="shared" si="2397"/>
        <v>63743.0340234702</v>
      </c>
      <c r="AN355" s="17">
        <f ca="1" t="shared" si="2398"/>
        <v>87590.3043001014</v>
      </c>
      <c r="AO355" s="17">
        <f ca="1">C355/'Ejercicio 3 - TIR'!$D$7</f>
        <v>18745.7722591568</v>
      </c>
      <c r="AP355" s="17">
        <f ca="1" t="shared" si="2399"/>
        <v>29091.3835942726</v>
      </c>
      <c r="AQ355" s="17">
        <f ca="1" t="shared" si="2400"/>
        <v>28713.7537523543</v>
      </c>
      <c r="AR355" s="17">
        <f ca="1" t="shared" si="2401"/>
        <v>42426.5025857975</v>
      </c>
      <c r="AS355" s="17">
        <f ca="1" t="shared" si="2402"/>
        <v>44997.2617643134</v>
      </c>
      <c r="AT355" s="17">
        <f ca="1" t="shared" si="2403"/>
        <v>68844.5320409446</v>
      </c>
      <c r="AU355" s="17">
        <f ca="1">AP355*'Ejercicio 3 - TIR'!$D$5</f>
        <v>14545.6917971363</v>
      </c>
      <c r="AV355" s="17">
        <f ca="1">AQ355*'Ejercicio 3 - TIR'!$D$5</f>
        <v>14356.8768761772</v>
      </c>
      <c r="AW355" s="17">
        <f ca="1">AR355*'Ejercicio 3 - TIR'!$D$5</f>
        <v>21213.2512928987</v>
      </c>
      <c r="AX355" s="17">
        <f ca="1">AS355*'Ejercicio 3 - TIR'!$D$5</f>
        <v>22498.6308821567</v>
      </c>
      <c r="AY355" s="17">
        <f ca="1">AT355*'Ejercicio 3 - TIR'!$D$5</f>
        <v>34422.2660204723</v>
      </c>
      <c r="AZ355" s="17">
        <f ca="1" t="shared" ref="AZ355:BD355" si="2643">AJ355-AU355-AE355</f>
        <v>29196.6200243494</v>
      </c>
      <c r="BA355" s="17">
        <f ca="1" t="shared" si="2643"/>
        <v>28387.4642419996</v>
      </c>
      <c r="BB355" s="17">
        <f ca="1" t="shared" si="2643"/>
        <v>34421.8102863026</v>
      </c>
      <c r="BC355" s="17">
        <f ca="1" t="shared" si="2643"/>
        <v>34645.5145926437</v>
      </c>
      <c r="BD355" s="17">
        <f ca="1" t="shared" si="2643"/>
        <v>44873.1650210134</v>
      </c>
      <c r="BE355" s="17">
        <f ca="1" t="shared" ref="BE355:BI355" si="2644">AZ355/Z355</f>
        <v>25606.0330451061</v>
      </c>
      <c r="BF355" s="17">
        <f ca="1" t="shared" si="2644"/>
        <v>21620.9594111951</v>
      </c>
      <c r="BG355" s="17">
        <f ca="1" t="shared" si="2644"/>
        <v>22324.9011403376</v>
      </c>
      <c r="BH355" s="17">
        <f ca="1" t="shared" si="2644"/>
        <v>18854.8599668835</v>
      </c>
      <c r="BI355" s="17">
        <f ca="1" t="shared" si="2644"/>
        <v>19427.8184465969</v>
      </c>
      <c r="BJ355" s="17">
        <f ca="1" t="shared" si="2406"/>
        <v>67449.2120875944</v>
      </c>
      <c r="BK355" s="17">
        <f ca="1" t="shared" si="2407"/>
        <v>43297.8172172917</v>
      </c>
      <c r="BL355" s="17">
        <f ca="1" t="shared" si="2408"/>
        <v>110747.029304886</v>
      </c>
      <c r="BM355" s="17">
        <f ca="1">BK355*'Ejercicio 3 - TIR'!$D$5</f>
        <v>21648.9086086459</v>
      </c>
      <c r="BN355" s="17">
        <f ca="1" t="shared" si="2409"/>
        <v>89098.1206962402</v>
      </c>
      <c r="BO355" s="17">
        <f ca="1" t="shared" si="2410"/>
        <v>38574.9949219971</v>
      </c>
      <c r="BP355" s="17">
        <f ca="1" t="shared" si="2411"/>
        <v>-122930.970088203</v>
      </c>
      <c r="BQ355" s="17">
        <f ca="1" t="shared" ref="BQ355:BT355" si="2645">BE355</f>
        <v>25606.0330451061</v>
      </c>
      <c r="BR355" s="17">
        <f ca="1" t="shared" si="2645"/>
        <v>21620.9594111951</v>
      </c>
      <c r="BS355" s="17">
        <f ca="1" t="shared" si="2645"/>
        <v>22324.9011403376</v>
      </c>
      <c r="BT355" s="17">
        <f ca="1" t="shared" si="2645"/>
        <v>18854.8599668835</v>
      </c>
      <c r="BU355" s="17">
        <f ca="1" t="shared" si="2413"/>
        <v>58002.813368594</v>
      </c>
      <c r="BV355" s="19">
        <f ca="1" t="shared" si="2414"/>
        <v>5.33768267711219</v>
      </c>
    </row>
    <row r="356" ht="15" customHeight="1" spans="1:74">
      <c r="A356" s="15">
        <v>355</v>
      </c>
      <c r="B356" s="16">
        <f ca="1" t="shared" ref="B356:F356" si="2646">RAND()</f>
        <v>0.561410051303967</v>
      </c>
      <c r="C356" s="17">
        <f ca="1">IF(B356&lt;=('Ejercicio 3 - TIR'!$D$13-'Ejercicio 3 - TIR'!$C$13)/('Ejercicio 3 - TIR'!$E$13-'Ejercicio 3 - TIR'!$C$13),'Ejercicio 3 - TIR'!$C$13+SQRT(('Ejercicio 3 - TIR'!$E$13-'Ejercicio 3 - TIR'!$C$13)*('Ejercicio 3 - TIR'!$D$13-'Ejercicio 3 - TIR'!$C$13)*B356),'Ejercicio 3 - TIR'!$E$13-SQRT(('Ejercicio 3 - TIR'!$E$13-'Ejercicio 3 - TIR'!$C$13)*('Ejercicio 3 - TIR'!$E$13-'Ejercicio 3 - TIR'!$D$13)*(1-B356)))</f>
        <v>77058.5977229979</v>
      </c>
      <c r="D356" s="16">
        <f ca="1" t="shared" si="2646"/>
        <v>0.0933064039154303</v>
      </c>
      <c r="E356" s="17">
        <f ca="1">IF(D356&lt;=('Ejercicio 3 - TIR'!$D$14-'Ejercicio 3 - TIR'!$C$14)/('Ejercicio 3 - TIR'!$E$14-'Ejercicio 3 - TIR'!$C$14),'Ejercicio 3 - TIR'!$C$14+SQRT(('Ejercicio 3 - TIR'!$E$14-'Ejercicio 3 - TIR'!$C$14)*('Ejercicio 3 - TIR'!$D$14-'Ejercicio 3 - TIR'!$C$14)*D356),'Ejercicio 3 - TIR'!$E$14-SQRT(('Ejercicio 3 - TIR'!$E$14-'Ejercicio 3 - TIR'!$C$14)*('Ejercicio 3 - TIR'!$E$14-'Ejercicio 3 - TIR'!$D$14)*(1-D356)))</f>
        <v>27645.3695949068</v>
      </c>
      <c r="F356" s="16">
        <f ca="1" t="shared" si="2646"/>
        <v>0.184004837343679</v>
      </c>
      <c r="G356" s="17">
        <f ca="1">IF(F356&lt;=('Ejercicio 3 - TIR'!$D$18-'Ejercicio 3 - TIR'!$C$18)/('Ejercicio 3 - TIR'!$E$18-'Ejercicio 3 - TIR'!$C$18),'Ejercicio 3 - TIR'!$C$18+SQRT(('Ejercicio 3 - TIR'!$E$18-'Ejercicio 3 - TIR'!$C$18)*('Ejercicio 3 - TIR'!$D$18-'Ejercicio 3 - TIR'!$C$18)*F356),'Ejercicio 3 - TIR'!$E$18-SQRT(('Ejercicio 3 - TIR'!$E$18-'Ejercicio 3 - TIR'!$C$18)*('Ejercicio 3 - TIR'!$E$18-'Ejercicio 3 - TIR'!$D$18)*(1-F356)))</f>
        <v>35253.6392721191</v>
      </c>
      <c r="H356" s="16">
        <f ca="1" t="shared" ref="H356:L356" si="2647">RAND()</f>
        <v>0.277922186676528</v>
      </c>
      <c r="I356" s="17">
        <f ca="1">IF(H356&lt;=('Ejercicio 3 - TIR'!$D$18-'Ejercicio 3 - TIR'!$C$18)/('Ejercicio 3 - TIR'!$E$18-'Ejercicio 3 - TIR'!$C$18),'Ejercicio 3 - TIR'!$C$18+SQRT(('Ejercicio 3 - TIR'!$E$18-'Ejercicio 3 - TIR'!$C$18)*('Ejercicio 3 - TIR'!$D$18-'Ejercicio 3 - TIR'!$C$18)*H356),'Ejercicio 3 - TIR'!$E$18-SQRT(('Ejercicio 3 - TIR'!$E$18-'Ejercicio 3 - TIR'!$C$18)*('Ejercicio 3 - TIR'!$E$18-'Ejercicio 3 - TIR'!$D$18)*(1-H356)))</f>
        <v>36456.6499054447</v>
      </c>
      <c r="J356" s="16">
        <f ca="1" t="shared" si="2647"/>
        <v>0.0562687607603432</v>
      </c>
      <c r="K356" s="17">
        <f ca="1">IF(J356&lt;=('Ejercicio 3 - TIR'!$D$18-'Ejercicio 3 - TIR'!$C$18)/('Ejercicio 3 - TIR'!$E$18-'Ejercicio 3 - TIR'!$C$18),'Ejercicio 3 - TIR'!$C$18+SQRT(('Ejercicio 3 - TIR'!$E$18-'Ejercicio 3 - TIR'!$C$18)*('Ejercicio 3 - TIR'!$D$18-'Ejercicio 3 - TIR'!$C$18)*J356),'Ejercicio 3 - TIR'!$E$18-SQRT(('Ejercicio 3 - TIR'!$E$18-'Ejercicio 3 - TIR'!$C$18)*('Ejercicio 3 - TIR'!$E$18-'Ejercicio 3 - TIR'!$D$18)*(1-J356)))</f>
        <v>32905.2218700215</v>
      </c>
      <c r="L356" s="16">
        <f ca="1" t="shared" si="2647"/>
        <v>0.000746860357534462</v>
      </c>
      <c r="M356" s="17">
        <f ca="1">IF(L356&lt;=('Ejercicio 3 - TIR'!$D$18-'Ejercicio 3 - TIR'!$C$18)/('Ejercicio 3 - TIR'!$E$18-'Ejercicio 3 - TIR'!$C$18),'Ejercicio 3 - TIR'!$C$18+SQRT(('Ejercicio 3 - TIR'!$E$18-'Ejercicio 3 - TIR'!$C$18)*('Ejercicio 3 - TIR'!$D$18-'Ejercicio 3 - TIR'!$C$18)*L356),'Ejercicio 3 - TIR'!$E$18-SQRT(('Ejercicio 3 - TIR'!$E$18-'Ejercicio 3 - TIR'!$C$18)*('Ejercicio 3 - TIR'!$E$18-'Ejercicio 3 - TIR'!$D$18)*(1-L356)))</f>
        <v>30334.7074149614</v>
      </c>
      <c r="N356" s="16">
        <f ca="1" t="shared" ref="N356:R356" si="2648">RAND()</f>
        <v>0.441691424304028</v>
      </c>
      <c r="O356" s="17">
        <f ca="1">IF(N356&lt;=('Ejercicio 3 - TIR'!$D$18-'Ejercicio 3 - TIR'!$C$18)/('Ejercicio 3 - TIR'!$E$18-'Ejercicio 3 - TIR'!$C$18),'Ejercicio 3 - TIR'!$C$18+SQRT(('Ejercicio 3 - TIR'!$E$18-'Ejercicio 3 - TIR'!$C$18)*('Ejercicio 3 - TIR'!$D$18-'Ejercicio 3 - TIR'!$C$18)*N356),'Ejercicio 3 - TIR'!$E$18-SQRT(('Ejercicio 3 - TIR'!$E$18-'Ejercicio 3 - TIR'!$C$18)*('Ejercicio 3 - TIR'!$E$18-'Ejercicio 3 - TIR'!$D$18)*(1-N356)))</f>
        <v>38139.638422289</v>
      </c>
      <c r="P356" s="16">
        <f ca="1" t="shared" si="2648"/>
        <v>0.93208424008162</v>
      </c>
      <c r="Q356" s="18">
        <f ca="1">IF(P356&lt;=('Ejercicio 3 - TIR'!$D$22-'Ejercicio 3 - TIR'!$C$22)/('Ejercicio 3 - TIR'!$E$22-'Ejercicio 3 - TIR'!$C$22),'Ejercicio 3 - TIR'!$C$22+SQRT(('Ejercicio 3 - TIR'!$E$22-'Ejercicio 3 - TIR'!$C$22)*('Ejercicio 3 - TIR'!$D$22-'Ejercicio 3 - TIR'!$C$22)*P356),'Ejercicio 3 - TIR'!$E$22-SQRT(('Ejercicio 3 - TIR'!$E$22-'Ejercicio 3 - TIR'!$C$22)*('Ejercicio 3 - TIR'!$E$22-'Ejercicio 3 - TIR'!$D$22)*(1-P356)))</f>
        <v>0.168943401614733</v>
      </c>
      <c r="R356" s="16">
        <f ca="1" t="shared" si="2648"/>
        <v>0.199540744054546</v>
      </c>
      <c r="S356" s="18">
        <f ca="1">IF(R356&lt;=('Ejercicio 3 - TIR'!$D$23-'Ejercicio 3 - TIR'!$C$23)/('Ejercicio 3 - TIR'!$E$23-'Ejercicio 3 - TIR'!$C$23),'Ejercicio 3 - TIR'!$C$23+SQRT(('Ejercicio 3 - TIR'!$E$23-'Ejercicio 3 - TIR'!$C$23)*('Ejercicio 3 - TIR'!$D$23-'Ejercicio 3 - TIR'!$C$23)*R356),'Ejercicio 3 - TIR'!$E$23-SQRT(('Ejercicio 3 - TIR'!$E$23-'Ejercicio 3 - TIR'!$C$23)*('Ejercicio 3 - TIR'!$E$23-'Ejercicio 3 - TIR'!$D$23)*(1-R356)))</f>
        <v>0.1389518690186</v>
      </c>
      <c r="T356" s="16">
        <f ca="1" t="shared" ref="T356:X356" si="2649">RAND()</f>
        <v>0.0777230737439027</v>
      </c>
      <c r="U356" s="18">
        <f ca="1">IF(T356&lt;=('Ejercicio 3 - TIR'!$D$24-'Ejercicio 3 - TIR'!$C$24)/('Ejercicio 3 - TIR'!$E$24-'Ejercicio 3 - TIR'!$C$24),'Ejercicio 3 - TIR'!$C$24+SQRT(('Ejercicio 3 - TIR'!$E$24-'Ejercicio 3 - TIR'!$C$24)*('Ejercicio 3 - TIR'!$D$24-'Ejercicio 3 - TIR'!$C$24)*T356),'Ejercicio 3 - TIR'!$E$24-SQRT(('Ejercicio 3 - TIR'!$E$24-'Ejercicio 3 - TIR'!$C$24)*('Ejercicio 3 - TIR'!$E$24-'Ejercicio 3 - TIR'!$D$24)*(1-T356)))</f>
        <v>0.162775697822906</v>
      </c>
      <c r="V356" s="16">
        <f ca="1" t="shared" si="2649"/>
        <v>0.609815888802642</v>
      </c>
      <c r="W356" s="18">
        <f ca="1">IF(V356&lt;=('Ejercicio 3 - TIR'!$D$25-'Ejercicio 3 - TIR'!$C$25)/('Ejercicio 3 - TIR'!$E$25-'Ejercicio 3 - TIR'!$C$25),'Ejercicio 3 - TIR'!$C$25+SQRT(('Ejercicio 3 - TIR'!$E$25-'Ejercicio 3 - TIR'!$C$25)*('Ejercicio 3 - TIR'!$D$25-'Ejercicio 3 - TIR'!$C$25)*V356),'Ejercicio 3 - TIR'!$E$25-SQRT(('Ejercicio 3 - TIR'!$E$25-'Ejercicio 3 - TIR'!$C$25)*('Ejercicio 3 - TIR'!$E$25-'Ejercicio 3 - TIR'!$D$25)*(1-V356)))</f>
        <v>0.213045373913531</v>
      </c>
      <c r="X356" s="16">
        <f ca="1" t="shared" si="2649"/>
        <v>0.129735705703558</v>
      </c>
      <c r="Y356" s="18">
        <f ca="1">IF(X356&lt;=('Ejercicio 3 - TIR'!$D$26-'Ejercicio 3 - TIR'!$C$26)/('Ejercicio 3 - TIR'!$E$26-'Ejercicio 3 - TIR'!$C$26),'Ejercicio 3 - TIR'!$C$26+SQRT(('Ejercicio 3 - TIR'!$E$26-'Ejercicio 3 - TIR'!$C$26)*('Ejercicio 3 - TIR'!$D$26-'Ejercicio 3 - TIR'!$C$26)*X356),'Ejercicio 3 - TIR'!$E$26-SQRT(('Ejercicio 3 - TIR'!$E$26-'Ejercicio 3 - TIR'!$C$26)*('Ejercicio 3 - TIR'!$E$26-'Ejercicio 3 - TIR'!$D$26)*(1-X356)))</f>
        <v>0.208715939874866</v>
      </c>
      <c r="Z356" s="16">
        <f ca="1" t="shared" si="2384"/>
        <v>1.16894340161473</v>
      </c>
      <c r="AA356" s="16">
        <f ca="1" t="shared" si="2385"/>
        <v>1.33137027204606</v>
      </c>
      <c r="AB356" s="16">
        <f ca="1" t="shared" si="2386"/>
        <v>1.54808499713903</v>
      </c>
      <c r="AC356" s="16">
        <f ca="1" t="shared" si="2387"/>
        <v>1.87789734420444</v>
      </c>
      <c r="AD356" s="16">
        <f ca="1" t="shared" si="2388"/>
        <v>2.26984445338859</v>
      </c>
      <c r="AE356" s="15">
        <f ca="1" t="shared" si="2389"/>
        <v>4670.50277826007</v>
      </c>
      <c r="AF356" s="15">
        <f ca="1" t="shared" si="2390"/>
        <v>5319.47786855587</v>
      </c>
      <c r="AG356" s="15">
        <f ca="1" t="shared" si="2391"/>
        <v>6185.35959066356</v>
      </c>
      <c r="AH356" s="15">
        <f ca="1" t="shared" si="2392"/>
        <v>7503.12183744612</v>
      </c>
      <c r="AI356" s="15">
        <f ca="1" t="shared" si="2393"/>
        <v>9069.14296374432</v>
      </c>
      <c r="AJ356" s="17">
        <f ca="1" t="shared" si="2394"/>
        <v>41209.5090100496</v>
      </c>
      <c r="AK356" s="17">
        <f ca="1" t="shared" si="2395"/>
        <v>48537.2999024999</v>
      </c>
      <c r="AL356" s="17">
        <f ca="1" t="shared" si="2396"/>
        <v>50940.0803045114</v>
      </c>
      <c r="AM356" s="17">
        <f ca="1" t="shared" si="2397"/>
        <v>56965.4664917749</v>
      </c>
      <c r="AN356" s="17">
        <f ca="1" t="shared" si="2398"/>
        <v>86571.046727079</v>
      </c>
      <c r="AO356" s="17">
        <f ca="1">C356/'Ejercicio 3 - TIR'!$D$7</f>
        <v>15411.7195445996</v>
      </c>
      <c r="AP356" s="17">
        <f ca="1" t="shared" si="2399"/>
        <v>25797.7894654501</v>
      </c>
      <c r="AQ356" s="17">
        <f ca="1" t="shared" si="2400"/>
        <v>33125.5803579003</v>
      </c>
      <c r="AR356" s="17">
        <f ca="1" t="shared" si="2401"/>
        <v>35528.3607599119</v>
      </c>
      <c r="AS356" s="17">
        <f ca="1" t="shared" si="2402"/>
        <v>41553.7469471753</v>
      </c>
      <c r="AT356" s="17">
        <f ca="1" t="shared" si="2403"/>
        <v>71159.3271824795</v>
      </c>
      <c r="AU356" s="17">
        <f ca="1">AP356*'Ejercicio 3 - TIR'!$D$5</f>
        <v>12898.894732725</v>
      </c>
      <c r="AV356" s="17">
        <f ca="1">AQ356*'Ejercicio 3 - TIR'!$D$5</f>
        <v>16562.7901789502</v>
      </c>
      <c r="AW356" s="17">
        <f ca="1">AR356*'Ejercicio 3 - TIR'!$D$5</f>
        <v>17764.1803799559</v>
      </c>
      <c r="AX356" s="17">
        <f ca="1">AS356*'Ejercicio 3 - TIR'!$D$5</f>
        <v>20776.8734735876</v>
      </c>
      <c r="AY356" s="17">
        <f ca="1">AT356*'Ejercicio 3 - TIR'!$D$5</f>
        <v>35579.6635912397</v>
      </c>
      <c r="AZ356" s="17">
        <f ca="1" t="shared" ref="AZ356:BD356" si="2650">AJ356-AU356-AE356</f>
        <v>23640.1114990645</v>
      </c>
      <c r="BA356" s="17">
        <f ca="1" t="shared" si="2650"/>
        <v>26655.0318549939</v>
      </c>
      <c r="BB356" s="17">
        <f ca="1" t="shared" si="2650"/>
        <v>26990.5403338919</v>
      </c>
      <c r="BC356" s="17">
        <f ca="1" t="shared" si="2650"/>
        <v>28685.4711807411</v>
      </c>
      <c r="BD356" s="17">
        <f ca="1" t="shared" si="2650"/>
        <v>41922.240172095</v>
      </c>
      <c r="BE356" s="17">
        <f ca="1" t="shared" ref="BE356:BI356" si="2651">AZ356/Z356</f>
        <v>20223.4868398324</v>
      </c>
      <c r="BF356" s="17">
        <f ca="1" t="shared" si="2651"/>
        <v>20020.7503612276</v>
      </c>
      <c r="BG356" s="17">
        <f ca="1" t="shared" si="2651"/>
        <v>17434.7922651356</v>
      </c>
      <c r="BH356" s="17">
        <f ca="1" t="shared" si="2651"/>
        <v>15275.31378074</v>
      </c>
      <c r="BI356" s="17">
        <f ca="1" t="shared" si="2651"/>
        <v>18469.2127733733</v>
      </c>
      <c r="BJ356" s="17">
        <f ca="1" t="shared" si="2406"/>
        <v>62750.6888368766</v>
      </c>
      <c r="BK356" s="17">
        <f ca="1" t="shared" si="2407"/>
        <v>34982.2061254898</v>
      </c>
      <c r="BL356" s="17">
        <f ca="1" t="shared" si="2408"/>
        <v>97732.8949623665</v>
      </c>
      <c r="BM356" s="17">
        <f ca="1">BK356*'Ejercicio 3 - TIR'!$D$5</f>
        <v>17491.1030627449</v>
      </c>
      <c r="BN356" s="17">
        <f ca="1" t="shared" si="2409"/>
        <v>80241.7918996216</v>
      </c>
      <c r="BO356" s="17">
        <f ca="1" t="shared" si="2410"/>
        <v>35351.2293672066</v>
      </c>
      <c r="BP356" s="17">
        <f ca="1" t="shared" si="2411"/>
        <v>-104703.967317905</v>
      </c>
      <c r="BQ356" s="17">
        <f ca="1" t="shared" ref="BQ356:BT356" si="2652">BE356</f>
        <v>20223.4868398324</v>
      </c>
      <c r="BR356" s="17">
        <f ca="1" t="shared" si="2652"/>
        <v>20020.7503612276</v>
      </c>
      <c r="BS356" s="17">
        <f ca="1" t="shared" si="2652"/>
        <v>17434.7922651356</v>
      </c>
      <c r="BT356" s="17">
        <f ca="1" t="shared" si="2652"/>
        <v>15275.31378074</v>
      </c>
      <c r="BU356" s="17">
        <f ca="1" t="shared" si="2413"/>
        <v>53820.4421405798</v>
      </c>
      <c r="BV356" s="19">
        <f ca="1" t="shared" si="2414"/>
        <v>5.74248027060715</v>
      </c>
    </row>
    <row r="357" ht="15" customHeight="1" spans="1:74">
      <c r="A357" s="15">
        <v>356</v>
      </c>
      <c r="B357" s="16">
        <f ca="1" t="shared" ref="B357:F357" si="2653">RAND()</f>
        <v>0.858821656444134</v>
      </c>
      <c r="C357" s="17">
        <f ca="1">IF(B357&lt;=('Ejercicio 3 - TIR'!$D$13-'Ejercicio 3 - TIR'!$C$13)/('Ejercicio 3 - TIR'!$E$13-'Ejercicio 3 - TIR'!$C$13),'Ejercicio 3 - TIR'!$C$13+SQRT(('Ejercicio 3 - TIR'!$E$13-'Ejercicio 3 - TIR'!$C$13)*('Ejercicio 3 - TIR'!$D$13-'Ejercicio 3 - TIR'!$C$13)*B357),'Ejercicio 3 - TIR'!$E$13-SQRT(('Ejercicio 3 - TIR'!$E$13-'Ejercicio 3 - TIR'!$C$13)*('Ejercicio 3 - TIR'!$E$13-'Ejercicio 3 - TIR'!$D$13)*(1-B357)))</f>
        <v>86984.0861916253</v>
      </c>
      <c r="D357" s="16">
        <f ca="1" t="shared" si="2653"/>
        <v>0.629567637385386</v>
      </c>
      <c r="E357" s="17">
        <f ca="1">IF(D357&lt;=('Ejercicio 3 - TIR'!$D$14-'Ejercicio 3 - TIR'!$C$14)/('Ejercicio 3 - TIR'!$E$14-'Ejercicio 3 - TIR'!$C$14),'Ejercicio 3 - TIR'!$C$14+SQRT(('Ejercicio 3 - TIR'!$E$14-'Ejercicio 3 - TIR'!$C$14)*('Ejercicio 3 - TIR'!$D$14-'Ejercicio 3 - TIR'!$C$14)*D357),'Ejercicio 3 - TIR'!$E$14-SQRT(('Ejercicio 3 - TIR'!$E$14-'Ejercicio 3 - TIR'!$C$14)*('Ejercicio 3 - TIR'!$E$14-'Ejercicio 3 - TIR'!$D$14)*(1-D357)))</f>
        <v>32545.8163161757</v>
      </c>
      <c r="F357" s="16">
        <f ca="1" t="shared" si="2653"/>
        <v>0.621944657342661</v>
      </c>
      <c r="G357" s="17">
        <f ca="1">IF(F357&lt;=('Ejercicio 3 - TIR'!$D$18-'Ejercicio 3 - TIR'!$C$18)/('Ejercicio 3 - TIR'!$E$18-'Ejercicio 3 - TIR'!$C$18),'Ejercicio 3 - TIR'!$C$18+SQRT(('Ejercicio 3 - TIR'!$E$18-'Ejercicio 3 - TIR'!$C$18)*('Ejercicio 3 - TIR'!$D$18-'Ejercicio 3 - TIR'!$C$18)*F357),'Ejercicio 3 - TIR'!$E$18-SQRT(('Ejercicio 3 - TIR'!$E$18-'Ejercicio 3 - TIR'!$C$18)*('Ejercicio 3 - TIR'!$E$18-'Ejercicio 3 - TIR'!$D$18)*(1-F357)))</f>
        <v>39658.7627883388</v>
      </c>
      <c r="H357" s="16">
        <f ca="1" t="shared" ref="H357:L357" si="2654">RAND()</f>
        <v>0.849111155962751</v>
      </c>
      <c r="I357" s="17">
        <f ca="1">IF(H357&lt;=('Ejercicio 3 - TIR'!$D$18-'Ejercicio 3 - TIR'!$C$18)/('Ejercicio 3 - TIR'!$E$18-'Ejercicio 3 - TIR'!$C$18),'Ejercicio 3 - TIR'!$C$18+SQRT(('Ejercicio 3 - TIR'!$E$18-'Ejercicio 3 - TIR'!$C$18)*('Ejercicio 3 - TIR'!$D$18-'Ejercicio 3 - TIR'!$C$18)*H357),'Ejercicio 3 - TIR'!$E$18-SQRT(('Ejercicio 3 - TIR'!$E$18-'Ejercicio 3 - TIR'!$C$18)*('Ejercicio 3 - TIR'!$E$18-'Ejercicio 3 - TIR'!$D$18)*(1-H357)))</f>
        <v>41635.975133446</v>
      </c>
      <c r="J357" s="16">
        <f ca="1" t="shared" si="2654"/>
        <v>0.530566575537988</v>
      </c>
      <c r="K357" s="17">
        <f ca="1">IF(J357&lt;=('Ejercicio 3 - TIR'!$D$18-'Ejercicio 3 - TIR'!$C$18)/('Ejercicio 3 - TIR'!$E$18-'Ejercicio 3 - TIR'!$C$18),'Ejercicio 3 - TIR'!$C$18+SQRT(('Ejercicio 3 - TIR'!$E$18-'Ejercicio 3 - TIR'!$C$18)*('Ejercicio 3 - TIR'!$D$18-'Ejercicio 3 - TIR'!$C$18)*J357),'Ejercicio 3 - TIR'!$E$18-SQRT(('Ejercicio 3 - TIR'!$E$18-'Ejercicio 3 - TIR'!$C$18)*('Ejercicio 3 - TIR'!$E$18-'Ejercicio 3 - TIR'!$D$18)*(1-J357)))</f>
        <v>38921.0417738456</v>
      </c>
      <c r="L357" s="16">
        <f ca="1" t="shared" si="2654"/>
        <v>0.75436570746089</v>
      </c>
      <c r="M357" s="17">
        <f ca="1">IF(L357&lt;=('Ejercicio 3 - TIR'!$D$18-'Ejercicio 3 - TIR'!$C$18)/('Ejercicio 3 - TIR'!$E$18-'Ejercicio 3 - TIR'!$C$18),'Ejercicio 3 - TIR'!$C$18+SQRT(('Ejercicio 3 - TIR'!$E$18-'Ejercicio 3 - TIR'!$C$18)*('Ejercicio 3 - TIR'!$D$18-'Ejercicio 3 - TIR'!$C$18)*L357),'Ejercicio 3 - TIR'!$E$18-SQRT(('Ejercicio 3 - TIR'!$E$18-'Ejercicio 3 - TIR'!$C$18)*('Ejercicio 3 - TIR'!$E$18-'Ejercicio 3 - TIR'!$D$18)*(1-L357)))</f>
        <v>40707.8476331294</v>
      </c>
      <c r="N357" s="16">
        <f ca="1" t="shared" ref="N357:R357" si="2655">RAND()</f>
        <v>0.920921695508105</v>
      </c>
      <c r="O357" s="17">
        <f ca="1">IF(N357&lt;=('Ejercicio 3 - TIR'!$D$18-'Ejercicio 3 - TIR'!$C$18)/('Ejercicio 3 - TIR'!$E$18-'Ejercicio 3 - TIR'!$C$18),'Ejercicio 3 - TIR'!$C$18+SQRT(('Ejercicio 3 - TIR'!$E$18-'Ejercicio 3 - TIR'!$C$18)*('Ejercicio 3 - TIR'!$D$18-'Ejercicio 3 - TIR'!$C$18)*N357),'Ejercicio 3 - TIR'!$E$18-SQRT(('Ejercicio 3 - TIR'!$E$18-'Ejercicio 3 - TIR'!$C$18)*('Ejercicio 3 - TIR'!$E$18-'Ejercicio 3 - TIR'!$D$18)*(1-N357)))</f>
        <v>42564.6616586412</v>
      </c>
      <c r="P357" s="16">
        <f ca="1" t="shared" si="2655"/>
        <v>0.209767293738755</v>
      </c>
      <c r="Q357" s="18">
        <f ca="1">IF(P357&lt;=('Ejercicio 3 - TIR'!$D$22-'Ejercicio 3 - TIR'!$C$22)/('Ejercicio 3 - TIR'!$E$22-'Ejercicio 3 - TIR'!$C$22),'Ejercicio 3 - TIR'!$C$22+SQRT(('Ejercicio 3 - TIR'!$E$22-'Ejercicio 3 - TIR'!$C$22)*('Ejercicio 3 - TIR'!$D$22-'Ejercicio 3 - TIR'!$C$22)*P357),'Ejercicio 3 - TIR'!$E$22-SQRT(('Ejercicio 3 - TIR'!$E$22-'Ejercicio 3 - TIR'!$C$22)*('Ejercicio 3 - TIR'!$E$22-'Ejercicio 3 - TIR'!$D$22)*(1-P357)))</f>
        <v>0.139431446902631</v>
      </c>
      <c r="R357" s="16">
        <f ca="1" t="shared" si="2655"/>
        <v>0.7703899834903</v>
      </c>
      <c r="S357" s="18">
        <f ca="1">IF(R357&lt;=('Ejercicio 3 - TIR'!$D$23-'Ejercicio 3 - TIR'!$C$23)/('Ejercicio 3 - TIR'!$E$23-'Ejercicio 3 - TIR'!$C$23),'Ejercicio 3 - TIR'!$C$23+SQRT(('Ejercicio 3 - TIR'!$E$23-'Ejercicio 3 - TIR'!$C$23)*('Ejercicio 3 - TIR'!$D$23-'Ejercicio 3 - TIR'!$C$23)*R357),'Ejercicio 3 - TIR'!$E$23-SQRT(('Ejercicio 3 - TIR'!$E$23-'Ejercicio 3 - TIR'!$C$23)*('Ejercicio 3 - TIR'!$E$23-'Ejercicio 3 - TIR'!$D$23)*(1-R357)))</f>
        <v>0.159670267347615</v>
      </c>
      <c r="T357" s="16">
        <f ca="1" t="shared" ref="T357:X357" si="2656">RAND()</f>
        <v>0.0916582761852931</v>
      </c>
      <c r="U357" s="18">
        <f ca="1">IF(T357&lt;=('Ejercicio 3 - TIR'!$D$24-'Ejercicio 3 - TIR'!$C$24)/('Ejercicio 3 - TIR'!$E$24-'Ejercicio 3 - TIR'!$C$24),'Ejercicio 3 - TIR'!$C$24+SQRT(('Ejercicio 3 - TIR'!$E$24-'Ejercicio 3 - TIR'!$C$24)*('Ejercicio 3 - TIR'!$D$24-'Ejercicio 3 - TIR'!$C$24)*T357),'Ejercicio 3 - TIR'!$E$24-SQRT(('Ejercicio 3 - TIR'!$E$24-'Ejercicio 3 - TIR'!$C$24)*('Ejercicio 3 - TIR'!$E$24-'Ejercicio 3 - TIR'!$D$24)*(1-T357)))</f>
        <v>0.163873801929865</v>
      </c>
      <c r="V357" s="16">
        <f ca="1" t="shared" si="2656"/>
        <v>0.912332808133637</v>
      </c>
      <c r="W357" s="18">
        <f ca="1">IF(V357&lt;=('Ejercicio 3 - TIR'!$D$25-'Ejercicio 3 - TIR'!$C$25)/('Ejercicio 3 - TIR'!$E$25-'Ejercicio 3 - TIR'!$C$25),'Ejercicio 3 - TIR'!$C$25+SQRT(('Ejercicio 3 - TIR'!$E$25-'Ejercicio 3 - TIR'!$C$25)*('Ejercicio 3 - TIR'!$D$25-'Ejercicio 3 - TIR'!$C$25)*V357),'Ejercicio 3 - TIR'!$E$25-SQRT(('Ejercicio 3 - TIR'!$E$25-'Ejercicio 3 - TIR'!$C$25)*('Ejercicio 3 - TIR'!$E$25-'Ejercicio 3 - TIR'!$D$25)*(1-V357)))</f>
        <v>0.232483288792348</v>
      </c>
      <c r="X357" s="16">
        <f ca="1" t="shared" si="2656"/>
        <v>0.10258181165682</v>
      </c>
      <c r="Y357" s="18">
        <f ca="1">IF(X357&lt;=('Ejercicio 3 - TIR'!$D$26-'Ejercicio 3 - TIR'!$C$26)/('Ejercicio 3 - TIR'!$E$26-'Ejercicio 3 - TIR'!$C$26),'Ejercicio 3 - TIR'!$C$26+SQRT(('Ejercicio 3 - TIR'!$E$26-'Ejercicio 3 - TIR'!$C$26)*('Ejercicio 3 - TIR'!$D$26-'Ejercicio 3 - TIR'!$C$26)*X357),'Ejercicio 3 - TIR'!$E$26-SQRT(('Ejercicio 3 - TIR'!$E$26-'Ejercicio 3 - TIR'!$C$26)*('Ejercicio 3 - TIR'!$E$26-'Ejercicio 3 - TIR'!$D$26)*(1-X357)))</f>
        <v>0.206642442473189</v>
      </c>
      <c r="Z357" s="16">
        <f ca="1" t="shared" si="2384"/>
        <v>1.13943144690263</v>
      </c>
      <c r="AA357" s="16">
        <f ca="1" t="shared" si="2385"/>
        <v>1.32136477065385</v>
      </c>
      <c r="AB357" s="16">
        <f ca="1" t="shared" si="2386"/>
        <v>1.53790183935708</v>
      </c>
      <c r="AC357" s="16">
        <f ca="1" t="shared" si="2387"/>
        <v>1.89543831681062</v>
      </c>
      <c r="AD357" s="16">
        <f ca="1" t="shared" si="2388"/>
        <v>2.28711632015364</v>
      </c>
      <c r="AE357" s="15">
        <f ca="1" t="shared" si="2389"/>
        <v>4537.91025959163</v>
      </c>
      <c r="AF357" s="15">
        <f ca="1" t="shared" si="2390"/>
        <v>5262.47960394011</v>
      </c>
      <c r="AG357" s="15">
        <f ca="1" t="shared" si="2391"/>
        <v>6124.86214421614</v>
      </c>
      <c r="AH357" s="15">
        <f ca="1" t="shared" si="2392"/>
        <v>7548.79023890327</v>
      </c>
      <c r="AI357" s="15">
        <f ca="1" t="shared" si="2393"/>
        <v>9108.69069158801</v>
      </c>
      <c r="AJ357" s="17">
        <f ca="1" t="shared" si="2394"/>
        <v>45188.4414662851</v>
      </c>
      <c r="AK357" s="17">
        <f ca="1" t="shared" si="2395"/>
        <v>55016.3107331554</v>
      </c>
      <c r="AL357" s="17">
        <f ca="1" t="shared" si="2396"/>
        <v>59856.741733691</v>
      </c>
      <c r="AM357" s="17">
        <f ca="1" t="shared" si="2397"/>
        <v>77159.2141987219</v>
      </c>
      <c r="AN357" s="17">
        <f ca="1" t="shared" si="2398"/>
        <v>97350.3323412961</v>
      </c>
      <c r="AO357" s="17">
        <f ca="1">C357/'Ejercicio 3 - TIR'!$D$7</f>
        <v>17396.8172383251</v>
      </c>
      <c r="AP357" s="17">
        <f ca="1" t="shared" si="2399"/>
        <v>27791.6242279601</v>
      </c>
      <c r="AQ357" s="17">
        <f ca="1" t="shared" si="2400"/>
        <v>37619.4934948303</v>
      </c>
      <c r="AR357" s="17">
        <f ca="1" t="shared" si="2401"/>
        <v>42459.924495366</v>
      </c>
      <c r="AS357" s="17">
        <f ca="1" t="shared" si="2402"/>
        <v>59762.3969603969</v>
      </c>
      <c r="AT357" s="17">
        <f ca="1" t="shared" si="2403"/>
        <v>79953.5151029711</v>
      </c>
      <c r="AU357" s="17">
        <f ca="1">AP357*'Ejercicio 3 - TIR'!$D$5</f>
        <v>13895.81211398</v>
      </c>
      <c r="AV357" s="17">
        <f ca="1">AQ357*'Ejercicio 3 - TIR'!$D$5</f>
        <v>18809.7467474152</v>
      </c>
      <c r="AW357" s="17">
        <f ca="1">AR357*'Ejercicio 3 - TIR'!$D$5</f>
        <v>21229.962247683</v>
      </c>
      <c r="AX357" s="17">
        <f ca="1">AS357*'Ejercicio 3 - TIR'!$D$5</f>
        <v>29881.1984801984</v>
      </c>
      <c r="AY357" s="17">
        <f ca="1">AT357*'Ejercicio 3 - TIR'!$D$5</f>
        <v>39976.7575514855</v>
      </c>
      <c r="AZ357" s="17">
        <f ca="1" t="shared" ref="AZ357:BD357" si="2657">AJ357-AU357-AE357</f>
        <v>26754.7190927135</v>
      </c>
      <c r="BA357" s="17">
        <f ca="1" t="shared" si="2657"/>
        <v>30944.0843818001</v>
      </c>
      <c r="BB357" s="17">
        <f ca="1" t="shared" si="2657"/>
        <v>32501.9173417919</v>
      </c>
      <c r="BC357" s="17">
        <f ca="1" t="shared" si="2657"/>
        <v>39729.2254796202</v>
      </c>
      <c r="BD357" s="17">
        <f ca="1" t="shared" si="2657"/>
        <v>48264.8840982226</v>
      </c>
      <c r="BE357" s="17">
        <f ca="1" t="shared" ref="BE357:BI357" si="2658">AZ357/Z357</f>
        <v>23480.762414836</v>
      </c>
      <c r="BF357" s="17">
        <f ca="1" t="shared" si="2658"/>
        <v>23418.2756109715</v>
      </c>
      <c r="BG357" s="17">
        <f ca="1" t="shared" si="2658"/>
        <v>21133.9348910456</v>
      </c>
      <c r="BH357" s="17">
        <f ca="1" t="shared" si="2658"/>
        <v>20960.4423036414</v>
      </c>
      <c r="BI357" s="17">
        <f ca="1" t="shared" si="2658"/>
        <v>21102.9424576798</v>
      </c>
      <c r="BJ357" s="17">
        <f ca="1" t="shared" si="2406"/>
        <v>74436.067649448</v>
      </c>
      <c r="BK357" s="17">
        <f ca="1" t="shared" si="2407"/>
        <v>39788.5446245034</v>
      </c>
      <c r="BL357" s="17">
        <f ca="1" t="shared" si="2408"/>
        <v>114224.612273951</v>
      </c>
      <c r="BM357" s="17">
        <f ca="1">BK357*'Ejercicio 3 - TIR'!$D$5</f>
        <v>19894.2723122517</v>
      </c>
      <c r="BN357" s="17">
        <f ca="1" t="shared" si="2409"/>
        <v>94330.3399616997</v>
      </c>
      <c r="BO357" s="17">
        <f ca="1" t="shared" si="2410"/>
        <v>41244.2249353383</v>
      </c>
      <c r="BP357" s="17">
        <f ca="1" t="shared" si="2411"/>
        <v>-119529.902507801</v>
      </c>
      <c r="BQ357" s="17">
        <f ca="1" t="shared" ref="BQ357:BT357" si="2659">BE357</f>
        <v>23480.762414836</v>
      </c>
      <c r="BR357" s="17">
        <f ca="1" t="shared" si="2659"/>
        <v>23418.2756109715</v>
      </c>
      <c r="BS357" s="17">
        <f ca="1" t="shared" si="2659"/>
        <v>21133.9348910456</v>
      </c>
      <c r="BT357" s="17">
        <f ca="1" t="shared" si="2659"/>
        <v>20960.4423036414</v>
      </c>
      <c r="BU357" s="17">
        <f ca="1" t="shared" si="2413"/>
        <v>62347.1673930181</v>
      </c>
      <c r="BV357" s="19">
        <f ca="1" t="shared" si="2414"/>
        <v>7.15110469949787</v>
      </c>
    </row>
    <row r="358" ht="15" customHeight="1" spans="1:74">
      <c r="A358" s="15">
        <v>357</v>
      </c>
      <c r="B358" s="16">
        <f ca="1" t="shared" ref="B358:F358" si="2660">RAND()</f>
        <v>0.528304317235407</v>
      </c>
      <c r="C358" s="17">
        <f ca="1">IF(B358&lt;=('Ejercicio 3 - TIR'!$D$13-'Ejercicio 3 - TIR'!$C$13)/('Ejercicio 3 - TIR'!$E$13-'Ejercicio 3 - TIR'!$C$13),'Ejercicio 3 - TIR'!$C$13+SQRT(('Ejercicio 3 - TIR'!$E$13-'Ejercicio 3 - TIR'!$C$13)*('Ejercicio 3 - TIR'!$D$13-'Ejercicio 3 - TIR'!$C$13)*B358),'Ejercicio 3 - TIR'!$E$13-SQRT(('Ejercicio 3 - TIR'!$E$13-'Ejercicio 3 - TIR'!$C$13)*('Ejercicio 3 - TIR'!$E$13-'Ejercicio 3 - TIR'!$D$13)*(1-B358)))</f>
        <v>76208.5137219738</v>
      </c>
      <c r="D358" s="16">
        <f ca="1" t="shared" si="2660"/>
        <v>0.797029900689943</v>
      </c>
      <c r="E358" s="17">
        <f ca="1">IF(D358&lt;=('Ejercicio 3 - TIR'!$D$14-'Ejercicio 3 - TIR'!$C$14)/('Ejercicio 3 - TIR'!$E$14-'Ejercicio 3 - TIR'!$C$14),'Ejercicio 3 - TIR'!$C$14+SQRT(('Ejercicio 3 - TIR'!$E$14-'Ejercicio 3 - TIR'!$C$14)*('Ejercicio 3 - TIR'!$D$14-'Ejercicio 3 - TIR'!$C$14)*D358),'Ejercicio 3 - TIR'!$E$14-SQRT(('Ejercicio 3 - TIR'!$E$14-'Ejercicio 3 - TIR'!$C$14)*('Ejercicio 3 - TIR'!$E$14-'Ejercicio 3 - TIR'!$D$14)*(1-D358)))</f>
        <v>34482.2545458758</v>
      </c>
      <c r="F358" s="16">
        <f ca="1" t="shared" si="2660"/>
        <v>0.665508748551173</v>
      </c>
      <c r="G358" s="17">
        <f ca="1">IF(F358&lt;=('Ejercicio 3 - TIR'!$D$18-'Ejercicio 3 - TIR'!$C$18)/('Ejercicio 3 - TIR'!$E$18-'Ejercicio 3 - TIR'!$C$18),'Ejercicio 3 - TIR'!$C$18+SQRT(('Ejercicio 3 - TIR'!$E$18-'Ejercicio 3 - TIR'!$C$18)*('Ejercicio 3 - TIR'!$D$18-'Ejercicio 3 - TIR'!$C$18)*F358),'Ejercicio 3 - TIR'!$E$18-SQRT(('Ejercicio 3 - TIR'!$E$18-'Ejercicio 3 - TIR'!$C$18)*('Ejercicio 3 - TIR'!$E$18-'Ejercicio 3 - TIR'!$D$18)*(1-F358)))</f>
        <v>39991.3118399275</v>
      </c>
      <c r="H358" s="16">
        <f ca="1" t="shared" ref="H358:L358" si="2661">RAND()</f>
        <v>0.0153059368981896</v>
      </c>
      <c r="I358" s="17">
        <f ca="1">IF(H358&lt;=('Ejercicio 3 - TIR'!$D$18-'Ejercicio 3 - TIR'!$C$18)/('Ejercicio 3 - TIR'!$E$18-'Ejercicio 3 - TIR'!$C$18),'Ejercicio 3 - TIR'!$C$18+SQRT(('Ejercicio 3 - TIR'!$E$18-'Ejercicio 3 - TIR'!$C$18)*('Ejercicio 3 - TIR'!$D$18-'Ejercicio 3 - TIR'!$C$18)*H358),'Ejercicio 3 - TIR'!$E$18-SQRT(('Ejercicio 3 - TIR'!$E$18-'Ejercicio 3 - TIR'!$C$18)*('Ejercicio 3 - TIR'!$E$18-'Ejercicio 3 - TIR'!$D$18)*(1-H358)))</f>
        <v>31515.219632505</v>
      </c>
      <c r="J358" s="16">
        <f ca="1" t="shared" si="2661"/>
        <v>0.881978809836993</v>
      </c>
      <c r="K358" s="17">
        <f ca="1">IF(J358&lt;=('Ejercicio 3 - TIR'!$D$18-'Ejercicio 3 - TIR'!$C$18)/('Ejercicio 3 - TIR'!$E$18-'Ejercicio 3 - TIR'!$C$18),'Ejercicio 3 - TIR'!$C$18+SQRT(('Ejercicio 3 - TIR'!$E$18-'Ejercicio 3 - TIR'!$C$18)*('Ejercicio 3 - TIR'!$D$18-'Ejercicio 3 - TIR'!$C$18)*J358),'Ejercicio 3 - TIR'!$E$18-SQRT(('Ejercicio 3 - TIR'!$E$18-'Ejercicio 3 - TIR'!$C$18)*('Ejercicio 3 - TIR'!$E$18-'Ejercicio 3 - TIR'!$D$18)*(1-J358)))</f>
        <v>42024.8379435356</v>
      </c>
      <c r="L358" s="16">
        <f ca="1" t="shared" si="2661"/>
        <v>0.82417708514615</v>
      </c>
      <c r="M358" s="17">
        <f ca="1">IF(L358&lt;=('Ejercicio 3 - TIR'!$D$18-'Ejercicio 3 - TIR'!$C$18)/('Ejercicio 3 - TIR'!$E$18-'Ejercicio 3 - TIR'!$C$18),'Ejercicio 3 - TIR'!$C$18+SQRT(('Ejercicio 3 - TIR'!$E$18-'Ejercicio 3 - TIR'!$C$18)*('Ejercicio 3 - TIR'!$D$18-'Ejercicio 3 - TIR'!$C$18)*L358),'Ejercicio 3 - TIR'!$E$18-SQRT(('Ejercicio 3 - TIR'!$E$18-'Ejercicio 3 - TIR'!$C$18)*('Ejercicio 3 - TIR'!$E$18-'Ejercicio 3 - TIR'!$D$18)*(1-L358)))</f>
        <v>41368.6478256662</v>
      </c>
      <c r="N358" s="16">
        <f ca="1" t="shared" ref="N358:R358" si="2662">RAND()</f>
        <v>0.646846013166604</v>
      </c>
      <c r="O358" s="17">
        <f ca="1">IF(N358&lt;=('Ejercicio 3 - TIR'!$D$18-'Ejercicio 3 - TIR'!$C$18)/('Ejercicio 3 - TIR'!$E$18-'Ejercicio 3 - TIR'!$C$18),'Ejercicio 3 - TIR'!$C$18+SQRT(('Ejercicio 3 - TIR'!$E$18-'Ejercicio 3 - TIR'!$C$18)*('Ejercicio 3 - TIR'!$D$18-'Ejercicio 3 - TIR'!$C$18)*N358),'Ejercicio 3 - TIR'!$E$18-SQRT(('Ejercicio 3 - TIR'!$E$18-'Ejercicio 3 - TIR'!$C$18)*('Ejercicio 3 - TIR'!$E$18-'Ejercicio 3 - TIR'!$D$18)*(1-N358)))</f>
        <v>39850.2234479727</v>
      </c>
      <c r="P358" s="16">
        <f ca="1" t="shared" si="2662"/>
        <v>0.202445109605705</v>
      </c>
      <c r="Q358" s="18">
        <f ca="1">IF(P358&lt;=('Ejercicio 3 - TIR'!$D$22-'Ejercicio 3 - TIR'!$C$22)/('Ejercicio 3 - TIR'!$E$22-'Ejercicio 3 - TIR'!$C$22),'Ejercicio 3 - TIR'!$C$22+SQRT(('Ejercicio 3 - TIR'!$E$22-'Ejercicio 3 - TIR'!$C$22)*('Ejercicio 3 - TIR'!$D$22-'Ejercicio 3 - TIR'!$C$22)*P358),'Ejercicio 3 - TIR'!$E$22-SQRT(('Ejercicio 3 - TIR'!$E$22-'Ejercicio 3 - TIR'!$C$22)*('Ejercicio 3 - TIR'!$E$22-'Ejercicio 3 - TIR'!$D$22)*(1-P358)))</f>
        <v>0.139089295358663</v>
      </c>
      <c r="R358" s="16">
        <f ca="1" t="shared" si="2662"/>
        <v>0.817223372562292</v>
      </c>
      <c r="S358" s="18">
        <f ca="1">IF(R358&lt;=('Ejercicio 3 - TIR'!$D$23-'Ejercicio 3 - TIR'!$C$23)/('Ejercicio 3 - TIR'!$E$23-'Ejercicio 3 - TIR'!$C$23),'Ejercicio 3 - TIR'!$C$23+SQRT(('Ejercicio 3 - TIR'!$E$23-'Ejercicio 3 - TIR'!$C$23)*('Ejercicio 3 - TIR'!$D$23-'Ejercicio 3 - TIR'!$C$23)*R358),'Ejercicio 3 - TIR'!$E$23-SQRT(('Ejercicio 3 - TIR'!$E$23-'Ejercicio 3 - TIR'!$C$23)*('Ejercicio 3 - TIR'!$E$23-'Ejercicio 3 - TIR'!$D$23)*(1-R358)))</f>
        <v>0.161861699931144</v>
      </c>
      <c r="T358" s="16">
        <f ca="1" t="shared" ref="T358:X358" si="2663">RAND()</f>
        <v>0.34336111399034</v>
      </c>
      <c r="U358" s="18">
        <f ca="1">IF(T358&lt;=('Ejercicio 3 - TIR'!$D$24-'Ejercicio 3 - TIR'!$C$24)/('Ejercicio 3 - TIR'!$E$24-'Ejercicio 3 - TIR'!$C$24),'Ejercicio 3 - TIR'!$C$24+SQRT(('Ejercicio 3 - TIR'!$E$24-'Ejercicio 3 - TIR'!$C$24)*('Ejercicio 3 - TIR'!$D$24-'Ejercicio 3 - TIR'!$C$24)*T358),'Ejercicio 3 - TIR'!$E$24-SQRT(('Ejercicio 3 - TIR'!$E$24-'Ejercicio 3 - TIR'!$C$24)*('Ejercicio 3 - TIR'!$E$24-'Ejercicio 3 - TIR'!$D$24)*(1-T358)))</f>
        <v>0.176852529478239</v>
      </c>
      <c r="V358" s="16">
        <f ca="1" t="shared" si="2663"/>
        <v>0.578731433421211</v>
      </c>
      <c r="W358" s="18">
        <f ca="1">IF(V358&lt;=('Ejercicio 3 - TIR'!$D$25-'Ejercicio 3 - TIR'!$C$25)/('Ejercicio 3 - TIR'!$E$25-'Ejercicio 3 - TIR'!$C$25),'Ejercicio 3 - TIR'!$C$25+SQRT(('Ejercicio 3 - TIR'!$E$25-'Ejercicio 3 - TIR'!$C$25)*('Ejercicio 3 - TIR'!$D$25-'Ejercicio 3 - TIR'!$C$25)*V358),'Ejercicio 3 - TIR'!$E$25-SQRT(('Ejercicio 3 - TIR'!$E$25-'Ejercicio 3 - TIR'!$C$25)*('Ejercicio 3 - TIR'!$E$25-'Ejercicio 3 - TIR'!$D$25)*(1-V358)))</f>
        <v>0.211601562752818</v>
      </c>
      <c r="X358" s="16">
        <f ca="1" t="shared" si="2663"/>
        <v>0.828558476996966</v>
      </c>
      <c r="Y358" s="18">
        <f ca="1">IF(X358&lt;=('Ejercicio 3 - TIR'!$D$26-'Ejercicio 3 - TIR'!$C$26)/('Ejercicio 3 - TIR'!$E$26-'Ejercicio 3 - TIR'!$C$26),'Ejercicio 3 - TIR'!$C$26+SQRT(('Ejercicio 3 - TIR'!$E$26-'Ejercicio 3 - TIR'!$C$26)*('Ejercicio 3 - TIR'!$D$26-'Ejercicio 3 - TIR'!$C$26)*X358),'Ejercicio 3 - TIR'!$E$26-SQRT(('Ejercicio 3 - TIR'!$E$26-'Ejercicio 3 - TIR'!$C$26)*('Ejercicio 3 - TIR'!$E$26-'Ejercicio 3 - TIR'!$D$26)*(1-X358)))</f>
        <v>0.249573297513263</v>
      </c>
      <c r="Z358" s="16">
        <f ca="1" t="shared" si="2384"/>
        <v>1.13908929535866</v>
      </c>
      <c r="AA358" s="16">
        <f ca="1" t="shared" si="2385"/>
        <v>1.32346422507878</v>
      </c>
      <c r="AB358" s="16">
        <f ca="1" t="shared" si="2386"/>
        <v>1.55752222095793</v>
      </c>
      <c r="AC358" s="16">
        <f ca="1" t="shared" si="2387"/>
        <v>1.88709635693486</v>
      </c>
      <c r="AD358" s="16">
        <f ca="1" t="shared" si="2388"/>
        <v>2.35806521746036</v>
      </c>
      <c r="AE358" s="15">
        <f ca="1" t="shared" si="2389"/>
        <v>4796.11248716391</v>
      </c>
      <c r="AF358" s="15">
        <f ca="1" t="shared" si="2390"/>
        <v>5572.41940739725</v>
      </c>
      <c r="AG358" s="15">
        <f ca="1" t="shared" si="2391"/>
        <v>6557.91587490908</v>
      </c>
      <c r="AH358" s="15">
        <f ca="1" t="shared" si="2392"/>
        <v>7945.58112244136</v>
      </c>
      <c r="AI358" s="15">
        <f ca="1" t="shared" si="2393"/>
        <v>9928.58600382818</v>
      </c>
      <c r="AJ358" s="17">
        <f ca="1" t="shared" si="2394"/>
        <v>45553.6752242116</v>
      </c>
      <c r="AK358" s="17">
        <f ca="1" t="shared" si="2395"/>
        <v>41709.2657291209</v>
      </c>
      <c r="AL358" s="17">
        <f ca="1" t="shared" si="2396"/>
        <v>65454.6189292125</v>
      </c>
      <c r="AM358" s="17">
        <f ca="1" t="shared" si="2397"/>
        <v>78066.624603136</v>
      </c>
      <c r="AN358" s="17">
        <f ca="1" t="shared" si="2398"/>
        <v>93969.4258206877</v>
      </c>
      <c r="AO358" s="17">
        <f ca="1">C358/'Ejercicio 3 - TIR'!$D$7</f>
        <v>15241.7027443947</v>
      </c>
      <c r="AP358" s="17">
        <f ca="1" t="shared" si="2399"/>
        <v>30311.9724798168</v>
      </c>
      <c r="AQ358" s="17">
        <f ca="1" t="shared" si="2400"/>
        <v>26467.5629847261</v>
      </c>
      <c r="AR358" s="17">
        <f ca="1" t="shared" si="2401"/>
        <v>50212.9161848177</v>
      </c>
      <c r="AS358" s="17">
        <f ca="1" t="shared" si="2402"/>
        <v>62824.9218587413</v>
      </c>
      <c r="AT358" s="17">
        <f ca="1" t="shared" si="2403"/>
        <v>78727.723076293</v>
      </c>
      <c r="AU358" s="17">
        <f ca="1">AP358*'Ejercicio 3 - TIR'!$D$5</f>
        <v>15155.9862399084</v>
      </c>
      <c r="AV358" s="17">
        <f ca="1">AQ358*'Ejercicio 3 - TIR'!$D$5</f>
        <v>13233.7814923631</v>
      </c>
      <c r="AW358" s="17">
        <f ca="1">AR358*'Ejercicio 3 - TIR'!$D$5</f>
        <v>25106.4580924089</v>
      </c>
      <c r="AX358" s="17">
        <f ca="1">AS358*'Ejercicio 3 - TIR'!$D$5</f>
        <v>31412.4609293706</v>
      </c>
      <c r="AY358" s="17">
        <f ca="1">AT358*'Ejercicio 3 - TIR'!$D$5</f>
        <v>39363.8615381465</v>
      </c>
      <c r="AZ358" s="17">
        <f ca="1" t="shared" ref="AZ358:BD358" si="2664">AJ358-AU358-AE358</f>
        <v>25601.5764971393</v>
      </c>
      <c r="BA358" s="17">
        <f ca="1" t="shared" si="2664"/>
        <v>22903.0648293606</v>
      </c>
      <c r="BB358" s="17">
        <f ca="1" t="shared" si="2664"/>
        <v>33790.2449618945</v>
      </c>
      <c r="BC358" s="17">
        <f ca="1" t="shared" si="2664"/>
        <v>38708.582551324</v>
      </c>
      <c r="BD358" s="17">
        <f ca="1" t="shared" si="2664"/>
        <v>44676.978278713</v>
      </c>
      <c r="BE358" s="17">
        <f ca="1" t="shared" ref="BE358:BI358" si="2665">AZ358/Z358</f>
        <v>22475.4780871487</v>
      </c>
      <c r="BF358" s="17">
        <f ca="1" t="shared" si="2665"/>
        <v>17305.390198966</v>
      </c>
      <c r="BG358" s="17">
        <f ca="1" t="shared" si="2665"/>
        <v>21694.8718337466</v>
      </c>
      <c r="BH358" s="17">
        <f ca="1" t="shared" si="2665"/>
        <v>20512.2448618347</v>
      </c>
      <c r="BI358" s="17">
        <f ca="1" t="shared" si="2665"/>
        <v>18946.4557417246</v>
      </c>
      <c r="BJ358" s="17">
        <f ca="1" t="shared" si="2406"/>
        <v>81311.4050642441</v>
      </c>
      <c r="BK358" s="17">
        <f ca="1" t="shared" si="2407"/>
        <v>35940.9290964274</v>
      </c>
      <c r="BL358" s="17">
        <f ca="1" t="shared" si="2408"/>
        <v>117252.334160672</v>
      </c>
      <c r="BM358" s="17">
        <f ca="1">BK358*'Ejercicio 3 - TIR'!$D$5</f>
        <v>17970.4645482137</v>
      </c>
      <c r="BN358" s="17">
        <f ca="1" t="shared" si="2409"/>
        <v>99281.8696124578</v>
      </c>
      <c r="BO358" s="17">
        <f ca="1" t="shared" si="2410"/>
        <v>42103.1059180731</v>
      </c>
      <c r="BP358" s="17">
        <f ca="1" t="shared" si="2411"/>
        <v>-110690.76826785</v>
      </c>
      <c r="BQ358" s="17">
        <f ca="1" t="shared" ref="BQ358:BT358" si="2666">BE358</f>
        <v>22475.4780871487</v>
      </c>
      <c r="BR358" s="17">
        <f ca="1" t="shared" si="2666"/>
        <v>17305.390198966</v>
      </c>
      <c r="BS358" s="17">
        <f ca="1" t="shared" si="2666"/>
        <v>21694.8718337466</v>
      </c>
      <c r="BT358" s="17">
        <f ca="1" t="shared" si="2666"/>
        <v>20512.2448618347</v>
      </c>
      <c r="BU358" s="17">
        <f ca="1" t="shared" si="2413"/>
        <v>61049.5616597978</v>
      </c>
      <c r="BV358" s="19">
        <f ca="1" t="shared" si="2414"/>
        <v>7.65420613158914</v>
      </c>
    </row>
    <row r="359" ht="15" customHeight="1" spans="1:74">
      <c r="A359" s="15">
        <v>358</v>
      </c>
      <c r="B359" s="16">
        <f ca="1" t="shared" ref="B359:F359" si="2667">RAND()</f>
        <v>0.339588990015317</v>
      </c>
      <c r="C359" s="17">
        <f ca="1">IF(B359&lt;=('Ejercicio 3 - TIR'!$D$13-'Ejercicio 3 - TIR'!$C$13)/('Ejercicio 3 - TIR'!$E$13-'Ejercicio 3 - TIR'!$C$13),'Ejercicio 3 - TIR'!$C$13+SQRT(('Ejercicio 3 - TIR'!$E$13-'Ejercicio 3 - TIR'!$C$13)*('Ejercicio 3 - TIR'!$D$13-'Ejercicio 3 - TIR'!$C$13)*B359),'Ejercicio 3 - TIR'!$E$13-SQRT(('Ejercicio 3 - TIR'!$E$13-'Ejercicio 3 - TIR'!$C$13)*('Ejercicio 3 - TIR'!$E$13-'Ejercicio 3 - TIR'!$D$13)*(1-B359)))</f>
        <v>71848.7440425543</v>
      </c>
      <c r="D359" s="16">
        <f ca="1" t="shared" si="2667"/>
        <v>0.931140207055473</v>
      </c>
      <c r="E359" s="17">
        <f ca="1">IF(D359&lt;=('Ejercicio 3 - TIR'!$D$14-'Ejercicio 3 - TIR'!$C$14)/('Ejercicio 3 - TIR'!$E$14-'Ejercicio 3 - TIR'!$C$14),'Ejercicio 3 - TIR'!$C$14+SQRT(('Ejercicio 3 - TIR'!$E$14-'Ejercicio 3 - TIR'!$C$14)*('Ejercicio 3 - TIR'!$D$14-'Ejercicio 3 - TIR'!$C$14)*D359),'Ejercicio 3 - TIR'!$E$14-SQRT(('Ejercicio 3 - TIR'!$E$14-'Ejercicio 3 - TIR'!$C$14)*('Ejercicio 3 - TIR'!$E$14-'Ejercicio 3 - TIR'!$D$14)*(1-D359)))</f>
        <v>36786.128667529</v>
      </c>
      <c r="F359" s="16">
        <f ca="1" t="shared" si="2667"/>
        <v>0.840188469689912</v>
      </c>
      <c r="G359" s="17">
        <f ca="1">IF(F359&lt;=('Ejercicio 3 - TIR'!$D$18-'Ejercicio 3 - TIR'!$C$18)/('Ejercicio 3 - TIR'!$E$18-'Ejercicio 3 - TIR'!$C$18),'Ejercicio 3 - TIR'!$C$18+SQRT(('Ejercicio 3 - TIR'!$E$18-'Ejercicio 3 - TIR'!$C$18)*('Ejercicio 3 - TIR'!$D$18-'Ejercicio 3 - TIR'!$C$18)*F359),'Ejercicio 3 - TIR'!$E$18-SQRT(('Ejercicio 3 - TIR'!$E$18-'Ejercicio 3 - TIR'!$C$18)*('Ejercicio 3 - TIR'!$E$18-'Ejercicio 3 - TIR'!$D$18)*(1-F359)))</f>
        <v>41537.9392302768</v>
      </c>
      <c r="H359" s="16">
        <f ca="1" t="shared" ref="H359:L359" si="2668">RAND()</f>
        <v>0.643097734748271</v>
      </c>
      <c r="I359" s="17">
        <f ca="1">IF(H359&lt;=('Ejercicio 3 - TIR'!$D$18-'Ejercicio 3 - TIR'!$C$18)/('Ejercicio 3 - TIR'!$E$18-'Ejercicio 3 - TIR'!$C$18),'Ejercicio 3 - TIR'!$C$18+SQRT(('Ejercicio 3 - TIR'!$E$18-'Ejercicio 3 - TIR'!$C$18)*('Ejercicio 3 - TIR'!$D$18-'Ejercicio 3 - TIR'!$C$18)*H359),'Ejercicio 3 - TIR'!$E$18-SQRT(('Ejercicio 3 - TIR'!$E$18-'Ejercicio 3 - TIR'!$C$18)*('Ejercicio 3 - TIR'!$E$18-'Ejercicio 3 - TIR'!$D$18)*(1-H359)))</f>
        <v>39821.6424396452</v>
      </c>
      <c r="J359" s="16">
        <f ca="1" t="shared" si="2668"/>
        <v>0.565266627274895</v>
      </c>
      <c r="K359" s="17">
        <f ca="1">IF(J359&lt;=('Ejercicio 3 - TIR'!$D$18-'Ejercicio 3 - TIR'!$C$18)/('Ejercicio 3 - TIR'!$E$18-'Ejercicio 3 - TIR'!$C$18),'Ejercicio 3 - TIR'!$C$18+SQRT(('Ejercicio 3 - TIR'!$E$18-'Ejercicio 3 - TIR'!$C$18)*('Ejercicio 3 - TIR'!$D$18-'Ejercicio 3 - TIR'!$C$18)*J359),'Ejercicio 3 - TIR'!$E$18-SQRT(('Ejercicio 3 - TIR'!$E$18-'Ejercicio 3 - TIR'!$C$18)*('Ejercicio 3 - TIR'!$E$18-'Ejercicio 3 - TIR'!$D$18)*(1-J359)))</f>
        <v>39208.148244421</v>
      </c>
      <c r="L359" s="16">
        <f ca="1" t="shared" si="2668"/>
        <v>0.250993337066396</v>
      </c>
      <c r="M359" s="17">
        <f ca="1">IF(L359&lt;=('Ejercicio 3 - TIR'!$D$18-'Ejercicio 3 - TIR'!$C$18)/('Ejercicio 3 - TIR'!$E$18-'Ejercicio 3 - TIR'!$C$18),'Ejercicio 3 - TIR'!$C$18+SQRT(('Ejercicio 3 - TIR'!$E$18-'Ejercicio 3 - TIR'!$C$18)*('Ejercicio 3 - TIR'!$D$18-'Ejercicio 3 - TIR'!$C$18)*L359),'Ejercicio 3 - TIR'!$E$18-SQRT(('Ejercicio 3 - TIR'!$E$18-'Ejercicio 3 - TIR'!$C$18)*('Ejercicio 3 - TIR'!$E$18-'Ejercicio 3 - TIR'!$D$18)*(1-L359)))</f>
        <v>36135.8781408988</v>
      </c>
      <c r="N359" s="16">
        <f ca="1" t="shared" ref="N359:R359" si="2669">RAND()</f>
        <v>0.858663064968634</v>
      </c>
      <c r="O359" s="17">
        <f ca="1">IF(N359&lt;=('Ejercicio 3 - TIR'!$D$18-'Ejercicio 3 - TIR'!$C$18)/('Ejercicio 3 - TIR'!$E$18-'Ejercicio 3 - TIR'!$C$18),'Ejercicio 3 - TIR'!$C$18+SQRT(('Ejercicio 3 - TIR'!$E$18-'Ejercicio 3 - TIR'!$C$18)*('Ejercicio 3 - TIR'!$D$18-'Ejercicio 3 - TIR'!$C$18)*N359),'Ejercicio 3 - TIR'!$E$18-SQRT(('Ejercicio 3 - TIR'!$E$18-'Ejercicio 3 - TIR'!$C$18)*('Ejercicio 3 - TIR'!$E$18-'Ejercicio 3 - TIR'!$D$18)*(1-N359)))</f>
        <v>41744.194396566</v>
      </c>
      <c r="P359" s="16">
        <f ca="1" t="shared" si="2669"/>
        <v>0.499765416542294</v>
      </c>
      <c r="Q359" s="18">
        <f ca="1">IF(P359&lt;=('Ejercicio 3 - TIR'!$D$22-'Ejercicio 3 - TIR'!$C$22)/('Ejercicio 3 - TIR'!$E$22-'Ejercicio 3 - TIR'!$C$22),'Ejercicio 3 - TIR'!$C$22+SQRT(('Ejercicio 3 - TIR'!$E$22-'Ejercicio 3 - TIR'!$C$22)*('Ejercicio 3 - TIR'!$D$22-'Ejercicio 3 - TIR'!$C$22)*P359),'Ejercicio 3 - TIR'!$E$22-SQRT(('Ejercicio 3 - TIR'!$E$22-'Ejercicio 3 - TIR'!$C$22)*('Ejercicio 3 - TIR'!$E$22-'Ejercicio 3 - TIR'!$D$22)*(1-P359)))</f>
        <v>0.149992961670634</v>
      </c>
      <c r="R359" s="16">
        <f ca="1" t="shared" si="2669"/>
        <v>0.655759118866796</v>
      </c>
      <c r="S359" s="18">
        <f ca="1">IF(R359&lt;=('Ejercicio 3 - TIR'!$D$23-'Ejercicio 3 - TIR'!$C$23)/('Ejercicio 3 - TIR'!$E$23-'Ejercicio 3 - TIR'!$C$23),'Ejercicio 3 - TIR'!$C$23+SQRT(('Ejercicio 3 - TIR'!$E$23-'Ejercicio 3 - TIR'!$C$23)*('Ejercicio 3 - TIR'!$D$23-'Ejercicio 3 - TIR'!$C$23)*R359),'Ejercicio 3 - TIR'!$E$23-SQRT(('Ejercicio 3 - TIR'!$E$23-'Ejercicio 3 - TIR'!$C$23)*('Ejercicio 3 - TIR'!$E$23-'Ejercicio 3 - TIR'!$D$23)*(1-R359)))</f>
        <v>0.155107559660817</v>
      </c>
      <c r="T359" s="16">
        <f ca="1" t="shared" ref="T359:X359" si="2670">RAND()</f>
        <v>0.390166644134484</v>
      </c>
      <c r="U359" s="18">
        <f ca="1">IF(T359&lt;=('Ejercicio 3 - TIR'!$D$24-'Ejercicio 3 - TIR'!$C$24)/('Ejercicio 3 - TIR'!$E$24-'Ejercicio 3 - TIR'!$C$24),'Ejercicio 3 - TIR'!$C$24+SQRT(('Ejercicio 3 - TIR'!$E$24-'Ejercicio 3 - TIR'!$C$24)*('Ejercicio 3 - TIR'!$D$24-'Ejercicio 3 - TIR'!$C$24)*T359),'Ejercicio 3 - TIR'!$E$24-SQRT(('Ejercicio 3 - TIR'!$E$24-'Ejercicio 3 - TIR'!$C$24)*('Ejercicio 3 - TIR'!$E$24-'Ejercicio 3 - TIR'!$D$24)*(1-T359)))</f>
        <v>0.178624289557689</v>
      </c>
      <c r="V359" s="16">
        <f ca="1" t="shared" si="2670"/>
        <v>0.129866339172192</v>
      </c>
      <c r="W359" s="18">
        <f ca="1">IF(V359&lt;=('Ejercicio 3 - TIR'!$D$25-'Ejercicio 3 - TIR'!$C$25)/('Ejercicio 3 - TIR'!$E$25-'Ejercicio 3 - TIR'!$C$25),'Ejercicio 3 - TIR'!$C$25+SQRT(('Ejercicio 3 - TIR'!$E$25-'Ejercicio 3 - TIR'!$C$25)*('Ejercicio 3 - TIR'!$D$25-'Ejercicio 3 - TIR'!$C$25)*V359),'Ejercicio 3 - TIR'!$E$25-SQRT(('Ejercicio 3 - TIR'!$E$25-'Ejercicio 3 - TIR'!$C$25)*('Ejercicio 3 - TIR'!$E$25-'Ejercicio 3 - TIR'!$D$25)*(1-V359)))</f>
        <v>0.193483800459851</v>
      </c>
      <c r="X359" s="16">
        <f ca="1" t="shared" si="2670"/>
        <v>0.850365623754006</v>
      </c>
      <c r="Y359" s="18">
        <f ca="1">IF(X359&lt;=('Ejercicio 3 - TIR'!$D$26-'Ejercicio 3 - TIR'!$C$26)/('Ejercicio 3 - TIR'!$E$26-'Ejercicio 3 - TIR'!$C$26),'Ejercicio 3 - TIR'!$C$26+SQRT(('Ejercicio 3 - TIR'!$E$26-'Ejercicio 3 - TIR'!$C$26)*('Ejercicio 3 - TIR'!$D$26-'Ejercicio 3 - TIR'!$C$26)*X359),'Ejercicio 3 - TIR'!$E$26-SQRT(('Ejercicio 3 - TIR'!$E$26-'Ejercicio 3 - TIR'!$C$26)*('Ejercicio 3 - TIR'!$E$26-'Ejercicio 3 - TIR'!$D$26)*(1-X359)))</f>
        <v>0.251574208335943</v>
      </c>
      <c r="Z359" s="16">
        <f ca="1" t="shared" si="2384"/>
        <v>1.14999296167063</v>
      </c>
      <c r="AA359" s="16">
        <f ca="1" t="shared" si="2385"/>
        <v>1.32836556358248</v>
      </c>
      <c r="AB359" s="16">
        <f ca="1" t="shared" si="2386"/>
        <v>1.5656439186503</v>
      </c>
      <c r="AC359" s="16">
        <f ca="1" t="shared" si="2387"/>
        <v>1.86857065419762</v>
      </c>
      <c r="AD359" s="16">
        <f ca="1" t="shared" si="2388"/>
        <v>2.33865483724716</v>
      </c>
      <c r="AE359" s="15">
        <f ca="1" t="shared" si="2389"/>
        <v>5517.66038723969</v>
      </c>
      <c r="AF359" s="15">
        <f ca="1" t="shared" si="2390"/>
        <v>6373.4912249416</v>
      </c>
      <c r="AG359" s="15">
        <f ca="1" t="shared" si="2391"/>
        <v>7511.95156699895</v>
      </c>
      <c r="AH359" s="15">
        <f ca="1" t="shared" si="2392"/>
        <v>8965.39250505224</v>
      </c>
      <c r="AI359" s="15">
        <f ca="1" t="shared" si="2393"/>
        <v>11220.8540269318</v>
      </c>
      <c r="AJ359" s="17">
        <f ca="1" t="shared" si="2394"/>
        <v>47768.3377571208</v>
      </c>
      <c r="AK359" s="17">
        <f ca="1" t="shared" si="2395"/>
        <v>52897.6985021194</v>
      </c>
      <c r="AL359" s="17">
        <f ca="1" t="shared" si="2396"/>
        <v>61385.9988604173</v>
      </c>
      <c r="AM359" s="17">
        <f ca="1" t="shared" si="2397"/>
        <v>67522.4414577445</v>
      </c>
      <c r="AN359" s="17">
        <f ca="1" t="shared" si="2398"/>
        <v>97625.2621525146</v>
      </c>
      <c r="AO359" s="17">
        <f ca="1">C359/'Ejercicio 3 - TIR'!$D$7</f>
        <v>14369.7488085109</v>
      </c>
      <c r="AP359" s="17">
        <f ca="1" t="shared" si="2399"/>
        <v>33398.5889486099</v>
      </c>
      <c r="AQ359" s="17">
        <f ca="1" t="shared" si="2400"/>
        <v>38527.9496936086</v>
      </c>
      <c r="AR359" s="17">
        <f ca="1" t="shared" si="2401"/>
        <v>47016.2500519064</v>
      </c>
      <c r="AS359" s="17">
        <f ca="1" t="shared" si="2402"/>
        <v>53152.6926492337</v>
      </c>
      <c r="AT359" s="17">
        <f ca="1" t="shared" si="2403"/>
        <v>83255.5133440038</v>
      </c>
      <c r="AU359" s="17">
        <f ca="1">AP359*'Ejercicio 3 - TIR'!$D$5</f>
        <v>16699.294474305</v>
      </c>
      <c r="AV359" s="17">
        <f ca="1">AQ359*'Ejercicio 3 - TIR'!$D$5</f>
        <v>19263.9748468043</v>
      </c>
      <c r="AW359" s="17">
        <f ca="1">AR359*'Ejercicio 3 - TIR'!$D$5</f>
        <v>23508.1250259532</v>
      </c>
      <c r="AX359" s="17">
        <f ca="1">AS359*'Ejercicio 3 - TIR'!$D$5</f>
        <v>26576.3463246168</v>
      </c>
      <c r="AY359" s="17">
        <f ca="1">AT359*'Ejercicio 3 - TIR'!$D$5</f>
        <v>41627.7566720019</v>
      </c>
      <c r="AZ359" s="17">
        <f ca="1" t="shared" ref="AZ359:BD359" si="2671">AJ359-AU359-AE359</f>
        <v>25551.3828955761</v>
      </c>
      <c r="BA359" s="17">
        <f ca="1" t="shared" si="2671"/>
        <v>27260.2324303736</v>
      </c>
      <c r="BB359" s="17">
        <f ca="1" t="shared" si="2671"/>
        <v>30365.9222674651</v>
      </c>
      <c r="BC359" s="17">
        <f ca="1" t="shared" si="2671"/>
        <v>31980.7026280755</v>
      </c>
      <c r="BD359" s="17">
        <f ca="1" t="shared" si="2671"/>
        <v>44776.651453581</v>
      </c>
      <c r="BE359" s="17">
        <f ca="1" t="shared" ref="BE359:BI359" si="2672">AZ359/Z359</f>
        <v>22218.7298072301</v>
      </c>
      <c r="BF359" s="17">
        <f ca="1" t="shared" si="2672"/>
        <v>20521.6343886958</v>
      </c>
      <c r="BG359" s="17">
        <f ca="1" t="shared" si="2672"/>
        <v>19395.1650855852</v>
      </c>
      <c r="BH359" s="17">
        <f ca="1" t="shared" si="2672"/>
        <v>17115.06201611</v>
      </c>
      <c r="BI359" s="17">
        <f ca="1" t="shared" si="2672"/>
        <v>19146.3275129082</v>
      </c>
      <c r="BJ359" s="17">
        <f ca="1" t="shared" si="2406"/>
        <v>86030.0577519129</v>
      </c>
      <c r="BK359" s="17">
        <f ca="1" t="shared" si="2407"/>
        <v>33605.8825610505</v>
      </c>
      <c r="BL359" s="17">
        <f ca="1" t="shared" si="2408"/>
        <v>119635.940312963</v>
      </c>
      <c r="BM359" s="17">
        <f ca="1">BK359*'Ejercicio 3 - TIR'!$D$5</f>
        <v>16802.9412805252</v>
      </c>
      <c r="BN359" s="17">
        <f ca="1" t="shared" si="2409"/>
        <v>102832.999032438</v>
      </c>
      <c r="BO359" s="17">
        <f ca="1" t="shared" si="2410"/>
        <v>43971.0030717844</v>
      </c>
      <c r="BP359" s="17">
        <f ca="1" t="shared" si="2411"/>
        <v>-108634.872710083</v>
      </c>
      <c r="BQ359" s="17">
        <f ca="1" t="shared" ref="BQ359:BT359" si="2673">BE359</f>
        <v>22218.7298072301</v>
      </c>
      <c r="BR359" s="17">
        <f ca="1" t="shared" si="2673"/>
        <v>20521.6343886958</v>
      </c>
      <c r="BS359" s="17">
        <f ca="1" t="shared" si="2673"/>
        <v>19395.1650855852</v>
      </c>
      <c r="BT359" s="17">
        <f ca="1" t="shared" si="2673"/>
        <v>17115.06201611</v>
      </c>
      <c r="BU359" s="17">
        <f ca="1" t="shared" si="2413"/>
        <v>63117.3305846926</v>
      </c>
      <c r="BV359" s="19">
        <f ca="1" t="shared" si="2414"/>
        <v>8.13732281693376</v>
      </c>
    </row>
    <row r="360" ht="15" customHeight="1" spans="1:74">
      <c r="A360" s="15">
        <v>359</v>
      </c>
      <c r="B360" s="16">
        <f ca="1" t="shared" ref="B360:F360" si="2674">RAND()</f>
        <v>0.313626627169175</v>
      </c>
      <c r="C360" s="17">
        <f ca="1">IF(B360&lt;=('Ejercicio 3 - TIR'!$D$13-'Ejercicio 3 - TIR'!$C$13)/('Ejercicio 3 - TIR'!$E$13-'Ejercicio 3 - TIR'!$C$13),'Ejercicio 3 - TIR'!$C$13+SQRT(('Ejercicio 3 - TIR'!$E$13-'Ejercicio 3 - TIR'!$C$13)*('Ejercicio 3 - TIR'!$D$13-'Ejercicio 3 - TIR'!$C$13)*B360),'Ejercicio 3 - TIR'!$E$13-SQRT(('Ejercicio 3 - TIR'!$E$13-'Ejercicio 3 - TIR'!$C$13)*('Ejercicio 3 - TIR'!$E$13-'Ejercicio 3 - TIR'!$D$13)*(1-B360)))</f>
        <v>71300.7308908922</v>
      </c>
      <c r="D360" s="16">
        <f ca="1" t="shared" si="2674"/>
        <v>0.49119727876833</v>
      </c>
      <c r="E360" s="17">
        <f ca="1">IF(D360&lt;=('Ejercicio 3 - TIR'!$D$14-'Ejercicio 3 - TIR'!$C$14)/('Ejercicio 3 - TIR'!$E$14-'Ejercicio 3 - TIR'!$C$14),'Ejercicio 3 - TIR'!$C$14+SQRT(('Ejercicio 3 - TIR'!$E$14-'Ejercicio 3 - TIR'!$C$14)*('Ejercicio 3 - TIR'!$D$14-'Ejercicio 3 - TIR'!$C$14)*D360),'Ejercicio 3 - TIR'!$E$14-SQRT(('Ejercicio 3 - TIR'!$E$14-'Ejercicio 3 - TIR'!$C$14)*('Ejercicio 3 - TIR'!$E$14-'Ejercicio 3 - TIR'!$D$14)*(1-D360)))</f>
        <v>31263.8447710248</v>
      </c>
      <c r="F360" s="16">
        <f ca="1" t="shared" si="2674"/>
        <v>0.0433836087108241</v>
      </c>
      <c r="G360" s="17">
        <f ca="1">IF(F360&lt;=('Ejercicio 3 - TIR'!$D$18-'Ejercicio 3 - TIR'!$C$18)/('Ejercicio 3 - TIR'!$E$18-'Ejercicio 3 - TIR'!$C$18),'Ejercicio 3 - TIR'!$C$18+SQRT(('Ejercicio 3 - TIR'!$E$18-'Ejercicio 3 - TIR'!$C$18)*('Ejercicio 3 - TIR'!$D$18-'Ejercicio 3 - TIR'!$C$18)*F360),'Ejercicio 3 - TIR'!$E$18-SQRT(('Ejercicio 3 - TIR'!$E$18-'Ejercicio 3 - TIR'!$C$18)*('Ejercicio 3 - TIR'!$E$18-'Ejercicio 3 - TIR'!$D$18)*(1-F360)))</f>
        <v>32550.9882999778</v>
      </c>
      <c r="H360" s="16">
        <f ca="1" t="shared" ref="H360:L360" si="2675">RAND()</f>
        <v>0.388873165324868</v>
      </c>
      <c r="I360" s="17">
        <f ca="1">IF(H360&lt;=('Ejercicio 3 - TIR'!$D$18-'Ejercicio 3 - TIR'!$C$18)/('Ejercicio 3 - TIR'!$E$18-'Ejercicio 3 - TIR'!$C$18),'Ejercicio 3 - TIR'!$C$18+SQRT(('Ejercicio 3 - TIR'!$E$18-'Ejercicio 3 - TIR'!$C$18)*('Ejercicio 3 - TIR'!$D$18-'Ejercicio 3 - TIR'!$C$18)*H360),'Ejercicio 3 - TIR'!$E$18-SQRT(('Ejercicio 3 - TIR'!$E$18-'Ejercicio 3 - TIR'!$C$18)*('Ejercicio 3 - TIR'!$E$18-'Ejercicio 3 - TIR'!$D$18)*(1-H360)))</f>
        <v>37637.4717543655</v>
      </c>
      <c r="J360" s="16">
        <f ca="1" t="shared" si="2675"/>
        <v>0.556786502516365</v>
      </c>
      <c r="K360" s="17">
        <f ca="1">IF(J360&lt;=('Ejercicio 3 - TIR'!$D$18-'Ejercicio 3 - TIR'!$C$18)/('Ejercicio 3 - TIR'!$E$18-'Ejercicio 3 - TIR'!$C$18),'Ejercicio 3 - TIR'!$C$18+SQRT(('Ejercicio 3 - TIR'!$E$18-'Ejercicio 3 - TIR'!$C$18)*('Ejercicio 3 - TIR'!$D$18-'Ejercicio 3 - TIR'!$C$18)*J360),'Ejercicio 3 - TIR'!$E$18-SQRT(('Ejercicio 3 - TIR'!$E$18-'Ejercicio 3 - TIR'!$C$18)*('Ejercicio 3 - TIR'!$E$18-'Ejercicio 3 - TIR'!$D$18)*(1-J360)))</f>
        <v>39138.8169572136</v>
      </c>
      <c r="L360" s="16">
        <f ca="1" t="shared" si="2675"/>
        <v>0.550958490235773</v>
      </c>
      <c r="M360" s="17">
        <f ca="1">IF(L360&lt;=('Ejercicio 3 - TIR'!$D$18-'Ejercicio 3 - TIR'!$C$18)/('Ejercicio 3 - TIR'!$E$18-'Ejercicio 3 - TIR'!$C$18),'Ejercicio 3 - TIR'!$C$18+SQRT(('Ejercicio 3 - TIR'!$E$18-'Ejercicio 3 - TIR'!$C$18)*('Ejercicio 3 - TIR'!$D$18-'Ejercicio 3 - TIR'!$C$18)*L360),'Ejercicio 3 - TIR'!$E$18-SQRT(('Ejercicio 3 - TIR'!$E$18-'Ejercicio 3 - TIR'!$C$18)*('Ejercicio 3 - TIR'!$E$18-'Ejercicio 3 - TIR'!$D$18)*(1-L360)))</f>
        <v>39090.8620897782</v>
      </c>
      <c r="N360" s="16">
        <f ca="1" t="shared" ref="N360:R360" si="2676">RAND()</f>
        <v>0.258701365939797</v>
      </c>
      <c r="O360" s="17">
        <f ca="1">IF(N360&lt;=('Ejercicio 3 - TIR'!$D$18-'Ejercicio 3 - TIR'!$C$18)/('Ejercicio 3 - TIR'!$E$18-'Ejercicio 3 - TIR'!$C$18),'Ejercicio 3 - TIR'!$C$18+SQRT(('Ejercicio 3 - TIR'!$E$18-'Ejercicio 3 - TIR'!$C$18)*('Ejercicio 3 - TIR'!$D$18-'Ejercicio 3 - TIR'!$C$18)*N360),'Ejercicio 3 - TIR'!$E$18-SQRT(('Ejercicio 3 - TIR'!$E$18-'Ejercicio 3 - TIR'!$C$18)*('Ejercicio 3 - TIR'!$E$18-'Ejercicio 3 - TIR'!$D$18)*(1-N360)))</f>
        <v>36229.3823843917</v>
      </c>
      <c r="P360" s="16">
        <f ca="1" t="shared" si="2676"/>
        <v>0.902426580651728</v>
      </c>
      <c r="Q360" s="18">
        <f ca="1">IF(P360&lt;=('Ejercicio 3 - TIR'!$D$22-'Ejercicio 3 - TIR'!$C$22)/('Ejercicio 3 - TIR'!$E$22-'Ejercicio 3 - TIR'!$C$22),'Ejercicio 3 - TIR'!$C$22+SQRT(('Ejercicio 3 - TIR'!$E$22-'Ejercicio 3 - TIR'!$C$22)*('Ejercicio 3 - TIR'!$D$22-'Ejercicio 3 - TIR'!$C$22)*P360),'Ejercicio 3 - TIR'!$E$22-SQRT(('Ejercicio 3 - TIR'!$E$22-'Ejercicio 3 - TIR'!$C$22)*('Ejercicio 3 - TIR'!$E$22-'Ejercicio 3 - TIR'!$D$22)*(1-P360)))</f>
        <v>0.166747371776629</v>
      </c>
      <c r="R360" s="16">
        <f ca="1" t="shared" si="2676"/>
        <v>0.401575865259363</v>
      </c>
      <c r="S360" s="18">
        <f ca="1">IF(R360&lt;=('Ejercicio 3 - TIR'!$D$23-'Ejercicio 3 - TIR'!$C$23)/('Ejercicio 3 - TIR'!$E$23-'Ejercicio 3 - TIR'!$C$23),'Ejercicio 3 - TIR'!$C$23+SQRT(('Ejercicio 3 - TIR'!$E$23-'Ejercicio 3 - TIR'!$C$23)*('Ejercicio 3 - TIR'!$D$23-'Ejercicio 3 - TIR'!$C$23)*R360),'Ejercicio 3 - TIR'!$E$23-SQRT(('Ejercicio 3 - TIR'!$E$23-'Ejercicio 3 - TIR'!$C$23)*('Ejercicio 3 - TIR'!$E$23-'Ejercicio 3 - TIR'!$D$23)*(1-R360)))</f>
        <v>0.146885619901108</v>
      </c>
      <c r="T360" s="16">
        <f ca="1" t="shared" ref="T360:X360" si="2677">RAND()</f>
        <v>0.486562242924856</v>
      </c>
      <c r="U360" s="18">
        <f ca="1">IF(T360&lt;=('Ejercicio 3 - TIR'!$D$24-'Ejercicio 3 - TIR'!$C$24)/('Ejercicio 3 - TIR'!$E$24-'Ejercicio 3 - TIR'!$C$24),'Ejercicio 3 - TIR'!$C$24+SQRT(('Ejercicio 3 - TIR'!$E$24-'Ejercicio 3 - TIR'!$C$24)*('Ejercicio 3 - TIR'!$D$24-'Ejercicio 3 - TIR'!$C$24)*T360),'Ejercicio 3 - TIR'!$E$24-SQRT(('Ejercicio 3 - TIR'!$E$24-'Ejercicio 3 - TIR'!$C$24)*('Ejercicio 3 - TIR'!$E$24-'Ejercicio 3 - TIR'!$D$24)*(1-T360)))</f>
        <v>0.182083964872228</v>
      </c>
      <c r="V360" s="16">
        <f ca="1" t="shared" si="2677"/>
        <v>0.282925073101887</v>
      </c>
      <c r="W360" s="18">
        <f ca="1">IF(V360&lt;=('Ejercicio 3 - TIR'!$D$25-'Ejercicio 3 - TIR'!$C$25)/('Ejercicio 3 - TIR'!$E$25-'Ejercicio 3 - TIR'!$C$25),'Ejercicio 3 - TIR'!$C$25+SQRT(('Ejercicio 3 - TIR'!$E$25-'Ejercicio 3 - TIR'!$C$25)*('Ejercicio 3 - TIR'!$D$25-'Ejercicio 3 - TIR'!$C$25)*V360),'Ejercicio 3 - TIR'!$E$25-SQRT(('Ejercicio 3 - TIR'!$E$25-'Ejercicio 3 - TIR'!$C$25)*('Ejercicio 3 - TIR'!$E$25-'Ejercicio 3 - TIR'!$D$25)*(1-V360)))</f>
        <v>0.19990213813495</v>
      </c>
      <c r="X360" s="16">
        <f ca="1" t="shared" si="2677"/>
        <v>0.02755238475739</v>
      </c>
      <c r="Y360" s="18">
        <f ca="1">IF(X360&lt;=('Ejercicio 3 - TIR'!$D$26-'Ejercicio 3 - TIR'!$C$26)/('Ejercicio 3 - TIR'!$E$26-'Ejercicio 3 - TIR'!$C$26),'Ejercicio 3 - TIR'!$C$26+SQRT(('Ejercicio 3 - TIR'!$E$26-'Ejercicio 3 - TIR'!$C$26)*('Ejercicio 3 - TIR'!$D$26-'Ejercicio 3 - TIR'!$C$26)*X360),'Ejercicio 3 - TIR'!$E$26-SQRT(('Ejercicio 3 - TIR'!$E$26-'Ejercicio 3 - TIR'!$C$26)*('Ejercicio 3 - TIR'!$E$26-'Ejercicio 3 - TIR'!$D$26)*(1-X360)))</f>
        <v>0.198625047179289</v>
      </c>
      <c r="Z360" s="16">
        <f ca="1" t="shared" si="2384"/>
        <v>1.16674737177663</v>
      </c>
      <c r="AA360" s="16">
        <f ca="1" t="shared" si="2385"/>
        <v>1.33812578274803</v>
      </c>
      <c r="AB360" s="16">
        <f ca="1" t="shared" si="2386"/>
        <v>1.58177703076854</v>
      </c>
      <c r="AC360" s="16">
        <f ca="1" t="shared" si="2387"/>
        <v>1.89797764127193</v>
      </c>
      <c r="AD360" s="16">
        <f ca="1" t="shared" si="2388"/>
        <v>2.2749635398148</v>
      </c>
      <c r="AE360" s="15">
        <f ca="1" t="shared" si="2389"/>
        <v>5213.16394720089</v>
      </c>
      <c r="AF360" s="15">
        <f ca="1" t="shared" si="2390"/>
        <v>5978.9027652316</v>
      </c>
      <c r="AG360" s="15">
        <f ca="1" t="shared" si="2391"/>
        <v>7067.5650863105</v>
      </c>
      <c r="AH360" s="15">
        <f ca="1" t="shared" si="2392"/>
        <v>8480.3864584719</v>
      </c>
      <c r="AI360" s="15">
        <f ca="1" t="shared" si="2393"/>
        <v>10164.8036188845</v>
      </c>
      <c r="AJ360" s="17">
        <f ca="1" t="shared" si="2394"/>
        <v>37978.7800477309</v>
      </c>
      <c r="AK360" s="17">
        <f ca="1" t="shared" si="2395"/>
        <v>50363.6713519671</v>
      </c>
      <c r="AL360" s="17">
        <f ca="1" t="shared" si="2396"/>
        <v>61908.8816743748</v>
      </c>
      <c r="AM360" s="17">
        <f ca="1" t="shared" si="2397"/>
        <v>74193.5822244434</v>
      </c>
      <c r="AN360" s="17">
        <f ca="1" t="shared" si="2398"/>
        <v>82420.5239944996</v>
      </c>
      <c r="AO360" s="17">
        <f ca="1">C360/'Ejercicio 3 - TIR'!$D$7</f>
        <v>14260.1461781784</v>
      </c>
      <c r="AP360" s="17">
        <f ca="1" t="shared" si="2399"/>
        <v>23718.6338695525</v>
      </c>
      <c r="AQ360" s="17">
        <f ca="1" t="shared" si="2400"/>
        <v>36103.5251737886</v>
      </c>
      <c r="AR360" s="17">
        <f ca="1" t="shared" si="2401"/>
        <v>47648.7354961964</v>
      </c>
      <c r="AS360" s="17">
        <f ca="1" t="shared" si="2402"/>
        <v>59933.4360462649</v>
      </c>
      <c r="AT360" s="17">
        <f ca="1" t="shared" si="2403"/>
        <v>68160.3778163212</v>
      </c>
      <c r="AU360" s="17">
        <f ca="1">AP360*'Ejercicio 3 - TIR'!$D$5</f>
        <v>11859.3169347762</v>
      </c>
      <c r="AV360" s="17">
        <f ca="1">AQ360*'Ejercicio 3 - TIR'!$D$5</f>
        <v>18051.7625868943</v>
      </c>
      <c r="AW360" s="17">
        <f ca="1">AR360*'Ejercicio 3 - TIR'!$D$5</f>
        <v>23824.3677480982</v>
      </c>
      <c r="AX360" s="17">
        <f ca="1">AS360*'Ejercicio 3 - TIR'!$D$5</f>
        <v>29966.7180231325</v>
      </c>
      <c r="AY360" s="17">
        <f ca="1">AT360*'Ejercicio 3 - TIR'!$D$5</f>
        <v>34080.1889081606</v>
      </c>
      <c r="AZ360" s="17">
        <f ca="1" t="shared" ref="AZ360:BD360" si="2678">AJ360-AU360-AE360</f>
        <v>20906.2991657538</v>
      </c>
      <c r="BA360" s="17">
        <f ca="1" t="shared" si="2678"/>
        <v>26333.0059998411</v>
      </c>
      <c r="BB360" s="17">
        <f ca="1" t="shared" si="2678"/>
        <v>31016.9488399661</v>
      </c>
      <c r="BC360" s="17">
        <f ca="1" t="shared" si="2678"/>
        <v>35746.477742839</v>
      </c>
      <c r="BD360" s="17">
        <f ca="1" t="shared" si="2678"/>
        <v>38175.5314674546</v>
      </c>
      <c r="BE360" s="17">
        <f ca="1" t="shared" ref="BE360:BI360" si="2679">AZ360/Z360</f>
        <v>17918.4454762639</v>
      </c>
      <c r="BF360" s="17">
        <f ca="1" t="shared" si="2679"/>
        <v>19679.0214637092</v>
      </c>
      <c r="BG360" s="17">
        <f ca="1" t="shared" si="2679"/>
        <v>19608.9260601387</v>
      </c>
      <c r="BH360" s="17">
        <f ca="1" t="shared" si="2679"/>
        <v>18833.9825325253</v>
      </c>
      <c r="BI360" s="17">
        <f ca="1" t="shared" si="2679"/>
        <v>16780.7223277795</v>
      </c>
      <c r="BJ360" s="17">
        <f ca="1" t="shared" si="2406"/>
        <v>71124.106968511</v>
      </c>
      <c r="BK360" s="17">
        <f ca="1" t="shared" si="2407"/>
        <v>32441.3126277853</v>
      </c>
      <c r="BL360" s="17">
        <f ca="1" t="shared" si="2408"/>
        <v>103565.419596296</v>
      </c>
      <c r="BM360" s="17">
        <f ca="1">BK360*'Ejercicio 3 - TIR'!$D$5</f>
        <v>16220.6563138926</v>
      </c>
      <c r="BN360" s="17">
        <f ca="1" t="shared" si="2409"/>
        <v>87344.7632824036</v>
      </c>
      <c r="BO360" s="17">
        <f ca="1" t="shared" si="2410"/>
        <v>38393.917860114</v>
      </c>
      <c r="BP360" s="17">
        <f ca="1" t="shared" si="2411"/>
        <v>-102564.575661917</v>
      </c>
      <c r="BQ360" s="17">
        <f ca="1" t="shared" ref="BQ360:BT360" si="2680">BE360</f>
        <v>17918.4454762639</v>
      </c>
      <c r="BR360" s="17">
        <f ca="1" t="shared" si="2680"/>
        <v>19679.0214637092</v>
      </c>
      <c r="BS360" s="17">
        <f ca="1" t="shared" si="2680"/>
        <v>19608.9260601387</v>
      </c>
      <c r="BT360" s="17">
        <f ca="1" t="shared" si="2680"/>
        <v>18833.9825325253</v>
      </c>
      <c r="BU360" s="17">
        <f ca="1" t="shared" si="2413"/>
        <v>55174.6401878936</v>
      </c>
      <c r="BV360" s="19">
        <f ca="1" t="shared" si="2414"/>
        <v>7.33083929911309</v>
      </c>
    </row>
    <row r="361" ht="15" customHeight="1" spans="1:74">
      <c r="A361" s="15">
        <v>360</v>
      </c>
      <c r="B361" s="16">
        <f ca="1" t="shared" ref="B361:F361" si="2681">RAND()</f>
        <v>0.849276913845943</v>
      </c>
      <c r="C361" s="17">
        <f ca="1">IF(B361&lt;=('Ejercicio 3 - TIR'!$D$13-'Ejercicio 3 - TIR'!$C$13)/('Ejercicio 3 - TIR'!$E$13-'Ejercicio 3 - TIR'!$C$13),'Ejercicio 3 - TIR'!$C$13+SQRT(('Ejercicio 3 - TIR'!$E$13-'Ejercicio 3 - TIR'!$C$13)*('Ejercicio 3 - TIR'!$D$13-'Ejercicio 3 - TIR'!$C$13)*B361),'Ejercicio 3 - TIR'!$E$13-SQRT(('Ejercicio 3 - TIR'!$E$13-'Ejercicio 3 - TIR'!$C$13)*('Ejercicio 3 - TIR'!$E$13-'Ejercicio 3 - TIR'!$D$13)*(1-B361)))</f>
        <v>86551.2936166757</v>
      </c>
      <c r="D361" s="16">
        <f ca="1" t="shared" si="2681"/>
        <v>0.14001120784484</v>
      </c>
      <c r="E361" s="17">
        <f ca="1">IF(D361&lt;=('Ejercicio 3 - TIR'!$D$14-'Ejercicio 3 - TIR'!$C$14)/('Ejercicio 3 - TIR'!$E$14-'Ejercicio 3 - TIR'!$C$14),'Ejercicio 3 - TIR'!$C$14+SQRT(('Ejercicio 3 - TIR'!$E$14-'Ejercicio 3 - TIR'!$C$14)*('Ejercicio 3 - TIR'!$D$14-'Ejercicio 3 - TIR'!$C$14)*D361),'Ejercicio 3 - TIR'!$E$14-SQRT(('Ejercicio 3 - TIR'!$E$14-'Ejercicio 3 - TIR'!$C$14)*('Ejercicio 3 - TIR'!$E$14-'Ejercicio 3 - TIR'!$D$14)*(1-D361)))</f>
        <v>28240.5000522085</v>
      </c>
      <c r="F361" s="16">
        <f ca="1" t="shared" si="2681"/>
        <v>0.600990170900502</v>
      </c>
      <c r="G361" s="17">
        <f ca="1">IF(F361&lt;=('Ejercicio 3 - TIR'!$D$18-'Ejercicio 3 - TIR'!$C$18)/('Ejercicio 3 - TIR'!$E$18-'Ejercicio 3 - TIR'!$C$18),'Ejercicio 3 - TIR'!$C$18+SQRT(('Ejercicio 3 - TIR'!$E$18-'Ejercicio 3 - TIR'!$C$18)*('Ejercicio 3 - TIR'!$D$18-'Ejercicio 3 - TIR'!$C$18)*F361),'Ejercicio 3 - TIR'!$E$18-SQRT(('Ejercicio 3 - TIR'!$E$18-'Ejercicio 3 - TIR'!$C$18)*('Ejercicio 3 - TIR'!$E$18-'Ejercicio 3 - TIR'!$D$18)*(1-F361)))</f>
        <v>39494.6577418607</v>
      </c>
      <c r="H361" s="16">
        <f ca="1" t="shared" ref="H361:L361" si="2682">RAND()</f>
        <v>0.1807440506557</v>
      </c>
      <c r="I361" s="17">
        <f ca="1">IF(H361&lt;=('Ejercicio 3 - TIR'!$D$18-'Ejercicio 3 - TIR'!$C$18)/('Ejercicio 3 - TIR'!$E$18-'Ejercicio 3 - TIR'!$C$18),'Ejercicio 3 - TIR'!$C$18+SQRT(('Ejercicio 3 - TIR'!$E$18-'Ejercicio 3 - TIR'!$C$18)*('Ejercicio 3 - TIR'!$D$18-'Ejercicio 3 - TIR'!$C$18)*H361),'Ejercicio 3 - TIR'!$E$18-SQRT(('Ejercicio 3 - TIR'!$E$18-'Ejercicio 3 - TIR'!$C$18)*('Ejercicio 3 - TIR'!$E$18-'Ejercicio 3 - TIR'!$D$18)*(1-H361)))</f>
        <v>35206.8807935611</v>
      </c>
      <c r="J361" s="16">
        <f ca="1" t="shared" si="2682"/>
        <v>0.0513912897792386</v>
      </c>
      <c r="K361" s="17">
        <f ca="1">IF(J361&lt;=('Ejercicio 3 - TIR'!$D$18-'Ejercicio 3 - TIR'!$C$18)/('Ejercicio 3 - TIR'!$E$18-'Ejercicio 3 - TIR'!$C$18),'Ejercicio 3 - TIR'!$C$18+SQRT(('Ejercicio 3 - TIR'!$E$18-'Ejercicio 3 - TIR'!$C$18)*('Ejercicio 3 - TIR'!$D$18-'Ejercicio 3 - TIR'!$C$18)*J361),'Ejercicio 3 - TIR'!$E$18-SQRT(('Ejercicio 3 - TIR'!$E$18-'Ejercicio 3 - TIR'!$C$18)*('Ejercicio 3 - TIR'!$E$18-'Ejercicio 3 - TIR'!$D$18)*(1-J361)))</f>
        <v>32776.4533972112</v>
      </c>
      <c r="L361" s="16">
        <f ca="1" t="shared" si="2682"/>
        <v>0.102949930304112</v>
      </c>
      <c r="M361" s="17">
        <f ca="1">IF(L361&lt;=('Ejercicio 3 - TIR'!$D$18-'Ejercicio 3 - TIR'!$C$18)/('Ejercicio 3 - TIR'!$E$18-'Ejercicio 3 - TIR'!$C$18),'Ejercicio 3 - TIR'!$C$18+SQRT(('Ejercicio 3 - TIR'!$E$18-'Ejercicio 3 - TIR'!$C$18)*('Ejercicio 3 - TIR'!$D$18-'Ejercicio 3 - TIR'!$C$18)*L361),'Ejercicio 3 - TIR'!$E$18-SQRT(('Ejercicio 3 - TIR'!$E$18-'Ejercicio 3 - TIR'!$C$18)*('Ejercicio 3 - TIR'!$E$18-'Ejercicio 3 - TIR'!$D$18)*(1-L361)))</f>
        <v>33929.6933144479</v>
      </c>
      <c r="N361" s="16">
        <f ca="1" t="shared" ref="N361:R361" si="2683">RAND()</f>
        <v>0.519790386801322</v>
      </c>
      <c r="O361" s="17">
        <f ca="1">IF(N361&lt;=('Ejercicio 3 - TIR'!$D$18-'Ejercicio 3 - TIR'!$C$18)/('Ejercicio 3 - TIR'!$E$18-'Ejercicio 3 - TIR'!$C$18),'Ejercicio 3 - TIR'!$C$18+SQRT(('Ejercicio 3 - TIR'!$E$18-'Ejercicio 3 - TIR'!$C$18)*('Ejercicio 3 - TIR'!$D$18-'Ejercicio 3 - TIR'!$C$18)*N361),'Ejercicio 3 - TIR'!$E$18-SQRT(('Ejercicio 3 - TIR'!$E$18-'Ejercicio 3 - TIR'!$C$18)*('Ejercicio 3 - TIR'!$E$18-'Ejercicio 3 - TIR'!$D$18)*(1-N361)))</f>
        <v>38829.9806353241</v>
      </c>
      <c r="P361" s="16">
        <f ca="1" t="shared" si="2683"/>
        <v>0.481041887880419</v>
      </c>
      <c r="Q361" s="18">
        <f ca="1">IF(P361&lt;=('Ejercicio 3 - TIR'!$D$22-'Ejercicio 3 - TIR'!$C$22)/('Ejercicio 3 - TIR'!$E$22-'Ejercicio 3 - TIR'!$C$22),'Ejercicio 3 - TIR'!$C$22+SQRT(('Ejercicio 3 - TIR'!$E$22-'Ejercicio 3 - TIR'!$C$22)*('Ejercicio 3 - TIR'!$D$22-'Ejercicio 3 - TIR'!$C$22)*P361),'Ejercicio 3 - TIR'!$E$22-SQRT(('Ejercicio 3 - TIR'!$E$22-'Ejercicio 3 - TIR'!$C$22)*('Ejercicio 3 - TIR'!$E$22-'Ejercicio 3 - TIR'!$D$22)*(1-P361)))</f>
        <v>0.149425760791945</v>
      </c>
      <c r="R361" s="16">
        <f ca="1" t="shared" si="2683"/>
        <v>0.552445869102392</v>
      </c>
      <c r="S361" s="18">
        <f ca="1">IF(R361&lt;=('Ejercicio 3 - TIR'!$D$23-'Ejercicio 3 - TIR'!$C$23)/('Ejercicio 3 - TIR'!$E$23-'Ejercicio 3 - TIR'!$C$23),'Ejercicio 3 - TIR'!$C$23+SQRT(('Ejercicio 3 - TIR'!$E$23-'Ejercicio 3 - TIR'!$C$23)*('Ejercicio 3 - TIR'!$D$23-'Ejercicio 3 - TIR'!$C$23)*R361),'Ejercicio 3 - TIR'!$E$23-SQRT(('Ejercicio 3 - TIR'!$E$23-'Ejercicio 3 - TIR'!$C$23)*('Ejercicio 3 - TIR'!$E$23-'Ejercicio 3 - TIR'!$D$23)*(1-R361)))</f>
        <v>0.151616951615168</v>
      </c>
      <c r="T361" s="16">
        <f ca="1" t="shared" ref="T361:X361" si="2684">RAND()</f>
        <v>0.696390785367089</v>
      </c>
      <c r="U361" s="18">
        <f ca="1">IF(T361&lt;=('Ejercicio 3 - TIR'!$D$24-'Ejercicio 3 - TIR'!$C$24)/('Ejercicio 3 - TIR'!$E$24-'Ejercicio 3 - TIR'!$C$24),'Ejercicio 3 - TIR'!$C$24+SQRT(('Ejercicio 3 - TIR'!$E$24-'Ejercicio 3 - TIR'!$C$24)*('Ejercicio 3 - TIR'!$D$24-'Ejercicio 3 - TIR'!$C$24)*T361),'Ejercicio 3 - TIR'!$E$24-SQRT(('Ejercicio 3 - TIR'!$E$24-'Ejercicio 3 - TIR'!$C$24)*('Ejercicio 3 - TIR'!$E$24-'Ejercicio 3 - TIR'!$D$24)*(1-T361)))</f>
        <v>0.19084342611053</v>
      </c>
      <c r="V361" s="16">
        <f ca="1" t="shared" si="2684"/>
        <v>0.807735646022004</v>
      </c>
      <c r="W361" s="18">
        <f ca="1">IF(V361&lt;=('Ejercicio 3 - TIR'!$D$25-'Ejercicio 3 - TIR'!$C$25)/('Ejercicio 3 - TIR'!$E$25-'Ejercicio 3 - TIR'!$C$25),'Ejercicio 3 - TIR'!$C$25+SQRT(('Ejercicio 3 - TIR'!$E$25-'Ejercicio 3 - TIR'!$C$25)*('Ejercicio 3 - TIR'!$D$25-'Ejercicio 3 - TIR'!$C$25)*V361),'Ejercicio 3 - TIR'!$E$25-SQRT(('Ejercicio 3 - TIR'!$E$25-'Ejercicio 3 - TIR'!$C$25)*('Ejercicio 3 - TIR'!$E$25-'Ejercicio 3 - TIR'!$D$25)*(1-V361)))</f>
        <v>0.224059197411742</v>
      </c>
      <c r="X361" s="16">
        <f ca="1" t="shared" si="2684"/>
        <v>0.0168386267388088</v>
      </c>
      <c r="Y361" s="18">
        <f ca="1">IF(X361&lt;=('Ejercicio 3 - TIR'!$D$26-'Ejercicio 3 - TIR'!$C$26)/('Ejercicio 3 - TIR'!$E$26-'Ejercicio 3 - TIR'!$C$26),'Ejercicio 3 - TIR'!$C$26+SQRT(('Ejercicio 3 - TIR'!$E$26-'Ejercicio 3 - TIR'!$C$26)*('Ejercicio 3 - TIR'!$D$26-'Ejercicio 3 - TIR'!$C$26)*X361),'Ejercicio 3 - TIR'!$E$26-SQRT(('Ejercicio 3 - TIR'!$E$26-'Ejercicio 3 - TIR'!$C$26)*('Ejercicio 3 - TIR'!$E$26-'Ejercicio 3 - TIR'!$D$26)*(1-X361)))</f>
        <v>0.196742721423489</v>
      </c>
      <c r="Z361" s="16">
        <f ca="1" t="shared" si="2384"/>
        <v>1.14942576079194</v>
      </c>
      <c r="AA361" s="16">
        <f ca="1" t="shared" si="2385"/>
        <v>1.32369819075117</v>
      </c>
      <c r="AB361" s="16">
        <f ca="1" t="shared" si="2386"/>
        <v>1.57631728861043</v>
      </c>
      <c r="AC361" s="16">
        <f ca="1" t="shared" si="2387"/>
        <v>1.92950567516273</v>
      </c>
      <c r="AD361" s="16">
        <f ca="1" t="shared" si="2388"/>
        <v>2.30912187269632</v>
      </c>
      <c r="AE361" s="15">
        <f ca="1" t="shared" si="2389"/>
        <v>4219.8582054462</v>
      </c>
      <c r="AF361" s="15">
        <f ca="1" t="shared" si="2390"/>
        <v>4859.66024280421</v>
      </c>
      <c r="AG361" s="15">
        <f ca="1" t="shared" si="2391"/>
        <v>5787.0944532741</v>
      </c>
      <c r="AH361" s="15">
        <f ca="1" t="shared" si="2392"/>
        <v>7083.74619182063</v>
      </c>
      <c r="AI361" s="15">
        <f ca="1" t="shared" si="2393"/>
        <v>8477.4216954727</v>
      </c>
      <c r="AJ361" s="17">
        <f ca="1" t="shared" si="2394"/>
        <v>45396.1770221557</v>
      </c>
      <c r="AK361" s="17">
        <f ca="1" t="shared" si="2395"/>
        <v>46603.2844084287</v>
      </c>
      <c r="AL361" s="17">
        <f ca="1" t="shared" si="2396"/>
        <v>51666.090149358</v>
      </c>
      <c r="AM361" s="17">
        <f ca="1" t="shared" si="2397"/>
        <v>65467.5358067583</v>
      </c>
      <c r="AN361" s="17">
        <f ca="1" t="shared" si="2398"/>
        <v>89663.1576014012</v>
      </c>
      <c r="AO361" s="17">
        <f ca="1">C361/'Ejercicio 3 - TIR'!$D$7</f>
        <v>17310.2587233351</v>
      </c>
      <c r="AP361" s="17">
        <f ca="1" t="shared" si="2399"/>
        <v>28085.9182988206</v>
      </c>
      <c r="AQ361" s="17">
        <f ca="1" t="shared" si="2400"/>
        <v>29293.0256850936</v>
      </c>
      <c r="AR361" s="17">
        <f ca="1" t="shared" si="2401"/>
        <v>34355.8314260229</v>
      </c>
      <c r="AS361" s="17">
        <f ca="1" t="shared" si="2402"/>
        <v>48157.2770834231</v>
      </c>
      <c r="AT361" s="17">
        <f ca="1" t="shared" si="2403"/>
        <v>72352.8988780661</v>
      </c>
      <c r="AU361" s="17">
        <f ca="1">AP361*'Ejercicio 3 - TIR'!$D$5</f>
        <v>14042.9591494103</v>
      </c>
      <c r="AV361" s="17">
        <f ca="1">AQ361*'Ejercicio 3 - TIR'!$D$5</f>
        <v>14646.5128425468</v>
      </c>
      <c r="AW361" s="17">
        <f ca="1">AR361*'Ejercicio 3 - TIR'!$D$5</f>
        <v>17177.9157130114</v>
      </c>
      <c r="AX361" s="17">
        <f ca="1">AS361*'Ejercicio 3 - TIR'!$D$5</f>
        <v>24078.6385417116</v>
      </c>
      <c r="AY361" s="17">
        <f ca="1">AT361*'Ejercicio 3 - TIR'!$D$5</f>
        <v>36176.449439033</v>
      </c>
      <c r="AZ361" s="17">
        <f ca="1" t="shared" ref="AZ361:BD361" si="2685">AJ361-AU361-AE361</f>
        <v>27133.3596672992</v>
      </c>
      <c r="BA361" s="17">
        <f ca="1" t="shared" si="2685"/>
        <v>27097.1113230777</v>
      </c>
      <c r="BB361" s="17">
        <f ca="1" t="shared" si="2685"/>
        <v>28701.0799830725</v>
      </c>
      <c r="BC361" s="17">
        <f ca="1" t="shared" si="2685"/>
        <v>34305.1510732261</v>
      </c>
      <c r="BD361" s="17">
        <f ca="1" t="shared" si="2685"/>
        <v>45009.2864668955</v>
      </c>
      <c r="BE361" s="17">
        <f ca="1" t="shared" ref="BE361:BI361" si="2686">AZ361/Z361</f>
        <v>23606.0131874933</v>
      </c>
      <c r="BF361" s="17">
        <f ca="1" t="shared" si="2686"/>
        <v>20470.7625291085</v>
      </c>
      <c r="BG361" s="17">
        <f ca="1" t="shared" si="2686"/>
        <v>18207.6795011069</v>
      </c>
      <c r="BH361" s="17">
        <f ca="1" t="shared" si="2686"/>
        <v>17779.2434170129</v>
      </c>
      <c r="BI361" s="17">
        <f ca="1" t="shared" si="2686"/>
        <v>19491.9492986046</v>
      </c>
      <c r="BJ361" s="17">
        <f ca="1" t="shared" si="2406"/>
        <v>65210.756366436</v>
      </c>
      <c r="BK361" s="17">
        <f ca="1" t="shared" si="2407"/>
        <v>39971.4970400854</v>
      </c>
      <c r="BL361" s="17">
        <f ca="1" t="shared" si="2408"/>
        <v>105182.253406521</v>
      </c>
      <c r="BM361" s="17">
        <f ca="1">BK361*'Ejercicio 3 - TIR'!$D$5</f>
        <v>19985.7485200427</v>
      </c>
      <c r="BN361" s="17">
        <f ca="1" t="shared" si="2409"/>
        <v>85196.5048864787</v>
      </c>
      <c r="BO361" s="17">
        <f ca="1" t="shared" si="2410"/>
        <v>36895.629413876</v>
      </c>
      <c r="BP361" s="17">
        <f ca="1" t="shared" si="2411"/>
        <v>-114791.793668884</v>
      </c>
      <c r="BQ361" s="17">
        <f ca="1" t="shared" ref="BQ361:BT361" si="2687">BE361</f>
        <v>23606.0131874933</v>
      </c>
      <c r="BR361" s="17">
        <f ca="1" t="shared" si="2687"/>
        <v>20470.7625291085</v>
      </c>
      <c r="BS361" s="17">
        <f ca="1" t="shared" si="2687"/>
        <v>18207.6795011069</v>
      </c>
      <c r="BT361" s="17">
        <f ca="1" t="shared" si="2687"/>
        <v>17779.2434170129</v>
      </c>
      <c r="BU361" s="17">
        <f ca="1" t="shared" si="2413"/>
        <v>56387.5787124806</v>
      </c>
      <c r="BV361" s="19">
        <f ca="1" t="shared" si="2414"/>
        <v>5.21709649123903</v>
      </c>
    </row>
    <row r="362" ht="15" customHeight="1" spans="1:74">
      <c r="A362" s="15">
        <v>361</v>
      </c>
      <c r="B362" s="16">
        <f ca="1" t="shared" ref="B362:F362" si="2688">RAND()</f>
        <v>0.550170327395243</v>
      </c>
      <c r="C362" s="17">
        <f ca="1">IF(B362&lt;=('Ejercicio 3 - TIR'!$D$13-'Ejercicio 3 - TIR'!$C$13)/('Ejercicio 3 - TIR'!$E$13-'Ejercicio 3 - TIR'!$C$13),'Ejercicio 3 - TIR'!$C$13+SQRT(('Ejercicio 3 - TIR'!$E$13-'Ejercicio 3 - TIR'!$C$13)*('Ejercicio 3 - TIR'!$D$13-'Ejercicio 3 - TIR'!$C$13)*B362),'Ejercicio 3 - TIR'!$E$13-SQRT(('Ejercicio 3 - TIR'!$E$13-'Ejercicio 3 - TIR'!$C$13)*('Ejercicio 3 - TIR'!$E$13-'Ejercicio 3 - TIR'!$D$13)*(1-B362)))</f>
        <v>76766.4981734197</v>
      </c>
      <c r="D362" s="16">
        <f ca="1" t="shared" si="2688"/>
        <v>0.851917395055324</v>
      </c>
      <c r="E362" s="17">
        <f ca="1">IF(D362&lt;=('Ejercicio 3 - TIR'!$D$14-'Ejercicio 3 - TIR'!$C$14)/('Ejercicio 3 - TIR'!$E$14-'Ejercicio 3 - TIR'!$C$14),'Ejercicio 3 - TIR'!$C$14+SQRT(('Ejercicio 3 - TIR'!$E$14-'Ejercicio 3 - TIR'!$C$14)*('Ejercicio 3 - TIR'!$D$14-'Ejercicio 3 - TIR'!$C$14)*D362),'Ejercicio 3 - TIR'!$E$14-SQRT(('Ejercicio 3 - TIR'!$E$14-'Ejercicio 3 - TIR'!$C$14)*('Ejercicio 3 - TIR'!$E$14-'Ejercicio 3 - TIR'!$D$14)*(1-D362)))</f>
        <v>35286.9976934335</v>
      </c>
      <c r="F362" s="16">
        <f ca="1" t="shared" si="2688"/>
        <v>0.972458037404275</v>
      </c>
      <c r="G362" s="17">
        <f ca="1">IF(F362&lt;=('Ejercicio 3 - TIR'!$D$18-'Ejercicio 3 - TIR'!$C$18)/('Ejercicio 3 - TIR'!$E$18-'Ejercicio 3 - TIR'!$C$18),'Ejercicio 3 - TIR'!$C$18+SQRT(('Ejercicio 3 - TIR'!$E$18-'Ejercicio 3 - TIR'!$C$18)*('Ejercicio 3 - TIR'!$D$18-'Ejercicio 3 - TIR'!$C$18)*F362),'Ejercicio 3 - TIR'!$E$18-SQRT(('Ejercicio 3 - TIR'!$E$18-'Ejercicio 3 - TIR'!$C$18)*('Ejercicio 3 - TIR'!$E$18-'Ejercicio 3 - TIR'!$D$18)*(1-F362)))</f>
        <v>43562.764043492</v>
      </c>
      <c r="H362" s="16">
        <f ca="1" t="shared" ref="H362:L362" si="2689">RAND()</f>
        <v>0.577919429752306</v>
      </c>
      <c r="I362" s="17">
        <f ca="1">IF(H362&lt;=('Ejercicio 3 - TIR'!$D$18-'Ejercicio 3 - TIR'!$C$18)/('Ejercicio 3 - TIR'!$E$18-'Ejercicio 3 - TIR'!$C$18),'Ejercicio 3 - TIR'!$C$18+SQRT(('Ejercicio 3 - TIR'!$E$18-'Ejercicio 3 - TIR'!$C$18)*('Ejercicio 3 - TIR'!$D$18-'Ejercicio 3 - TIR'!$C$18)*H362),'Ejercicio 3 - TIR'!$E$18-SQRT(('Ejercicio 3 - TIR'!$E$18-'Ejercicio 3 - TIR'!$C$18)*('Ejercicio 3 - TIR'!$E$18-'Ejercicio 3 - TIR'!$D$18)*(1-H362)))</f>
        <v>39310.6344822921</v>
      </c>
      <c r="J362" s="16">
        <f ca="1" t="shared" si="2689"/>
        <v>0.9711818114786</v>
      </c>
      <c r="K362" s="17">
        <f ca="1">IF(J362&lt;=('Ejercicio 3 - TIR'!$D$18-'Ejercicio 3 - TIR'!$C$18)/('Ejercicio 3 - TIR'!$E$18-'Ejercicio 3 - TIR'!$C$18),'Ejercicio 3 - TIR'!$C$18+SQRT(('Ejercicio 3 - TIR'!$E$18-'Ejercicio 3 - TIR'!$C$18)*('Ejercicio 3 - TIR'!$D$18-'Ejercicio 3 - TIR'!$C$18)*J362),'Ejercicio 3 - TIR'!$E$18-SQRT(('Ejercicio 3 - TIR'!$E$18-'Ejercicio 3 - TIR'!$C$18)*('Ejercicio 3 - TIR'!$E$18-'Ejercicio 3 - TIR'!$D$18)*(1-J362)))</f>
        <v>43529.8421380325</v>
      </c>
      <c r="L362" s="16">
        <f ca="1" t="shared" si="2689"/>
        <v>0.418409498999012</v>
      </c>
      <c r="M362" s="17">
        <f ca="1">IF(L362&lt;=('Ejercicio 3 - TIR'!$D$18-'Ejercicio 3 - TIR'!$C$18)/('Ejercicio 3 - TIR'!$E$18-'Ejercicio 3 - TIR'!$C$18),'Ejercicio 3 - TIR'!$C$18+SQRT(('Ejercicio 3 - TIR'!$E$18-'Ejercicio 3 - TIR'!$C$18)*('Ejercicio 3 - TIR'!$D$18-'Ejercicio 3 - TIR'!$C$18)*L362),'Ejercicio 3 - TIR'!$E$18-SQRT(('Ejercicio 3 - TIR'!$E$18-'Ejercicio 3 - TIR'!$C$18)*('Ejercicio 3 - TIR'!$E$18-'Ejercicio 3 - TIR'!$D$18)*(1-L362)))</f>
        <v>37922.2108561848</v>
      </c>
      <c r="N362" s="16">
        <f ca="1" t="shared" ref="N362:R362" si="2690">RAND()</f>
        <v>0.849116941620361</v>
      </c>
      <c r="O362" s="17">
        <f ca="1">IF(N362&lt;=('Ejercicio 3 - TIR'!$D$18-'Ejercicio 3 - TIR'!$C$18)/('Ejercicio 3 - TIR'!$E$18-'Ejercicio 3 - TIR'!$C$18),'Ejercicio 3 - TIR'!$C$18+SQRT(('Ejercicio 3 - TIR'!$E$18-'Ejercicio 3 - TIR'!$C$18)*('Ejercicio 3 - TIR'!$D$18-'Ejercicio 3 - TIR'!$C$18)*N362),'Ejercicio 3 - TIR'!$E$18-SQRT(('Ejercicio 3 - TIR'!$E$18-'Ejercicio 3 - TIR'!$C$18)*('Ejercicio 3 - TIR'!$E$18-'Ejercicio 3 - TIR'!$D$18)*(1-N362)))</f>
        <v>41636.0396288789</v>
      </c>
      <c r="P362" s="16">
        <f ca="1" t="shared" si="2690"/>
        <v>0.924181518974373</v>
      </c>
      <c r="Q362" s="18">
        <f ca="1">IF(P362&lt;=('Ejercicio 3 - TIR'!$D$22-'Ejercicio 3 - TIR'!$C$22)/('Ejercicio 3 - TIR'!$E$22-'Ejercicio 3 - TIR'!$C$22),'Ejercicio 3 - TIR'!$C$22+SQRT(('Ejercicio 3 - TIR'!$E$22-'Ejercicio 3 - TIR'!$C$22)*('Ejercicio 3 - TIR'!$D$22-'Ejercicio 3 - TIR'!$C$22)*P362),'Ejercicio 3 - TIR'!$E$22-SQRT(('Ejercicio 3 - TIR'!$E$22-'Ejercicio 3 - TIR'!$C$22)*('Ejercicio 3 - TIR'!$E$22-'Ejercicio 3 - TIR'!$D$22)*(1-P362)))</f>
        <v>0.168317822726643</v>
      </c>
      <c r="R362" s="16">
        <f ca="1" t="shared" si="2690"/>
        <v>0.127582846987537</v>
      </c>
      <c r="S362" s="18">
        <f ca="1">IF(R362&lt;=('Ejercicio 3 - TIR'!$D$23-'Ejercicio 3 - TIR'!$C$23)/('Ejercicio 3 - TIR'!$E$23-'Ejercicio 3 - TIR'!$C$23),'Ejercicio 3 - TIR'!$C$23+SQRT(('Ejercicio 3 - TIR'!$E$23-'Ejercicio 3 - TIR'!$C$23)*('Ejercicio 3 - TIR'!$D$23-'Ejercicio 3 - TIR'!$C$23)*R362),'Ejercicio 3 - TIR'!$E$23-SQRT(('Ejercicio 3 - TIR'!$E$23-'Ejercicio 3 - TIR'!$C$23)*('Ejercicio 3 - TIR'!$E$23-'Ejercicio 3 - TIR'!$D$23)*(1-R362)))</f>
        <v>0.135154178452743</v>
      </c>
      <c r="T362" s="16">
        <f ca="1" t="shared" ref="T362:X362" si="2691">RAND()</f>
        <v>0.342915821443265</v>
      </c>
      <c r="U362" s="18">
        <f ca="1">IF(T362&lt;=('Ejercicio 3 - TIR'!$D$24-'Ejercicio 3 - TIR'!$C$24)/('Ejercicio 3 - TIR'!$E$24-'Ejercicio 3 - TIR'!$C$24),'Ejercicio 3 - TIR'!$C$24+SQRT(('Ejercicio 3 - TIR'!$E$24-'Ejercicio 3 - TIR'!$C$24)*('Ejercicio 3 - TIR'!$D$24-'Ejercicio 3 - TIR'!$C$24)*T362),'Ejercicio 3 - TIR'!$E$24-SQRT(('Ejercicio 3 - TIR'!$E$24-'Ejercicio 3 - TIR'!$C$24)*('Ejercicio 3 - TIR'!$E$24-'Ejercicio 3 - TIR'!$D$24)*(1-T362)))</f>
        <v>0.176835111794641</v>
      </c>
      <c r="V362" s="16">
        <f ca="1" t="shared" si="2691"/>
        <v>0.976985227232525</v>
      </c>
      <c r="W362" s="18">
        <f ca="1">IF(V362&lt;=('Ejercicio 3 - TIR'!$D$25-'Ejercicio 3 - TIR'!$C$25)/('Ejercicio 3 - TIR'!$E$25-'Ejercicio 3 - TIR'!$C$25),'Ejercicio 3 - TIR'!$C$25+SQRT(('Ejercicio 3 - TIR'!$E$25-'Ejercicio 3 - TIR'!$C$25)*('Ejercicio 3 - TIR'!$D$25-'Ejercicio 3 - TIR'!$C$25)*V362),'Ejercicio 3 - TIR'!$E$25-SQRT(('Ejercicio 3 - TIR'!$E$25-'Ejercicio 3 - TIR'!$C$25)*('Ejercicio 3 - TIR'!$E$25-'Ejercicio 3 - TIR'!$D$25)*(1-V362)))</f>
        <v>0.241024939850555</v>
      </c>
      <c r="X362" s="16">
        <f ca="1" t="shared" si="2691"/>
        <v>0.404999456481685</v>
      </c>
      <c r="Y362" s="18">
        <f ca="1">IF(X362&lt;=('Ejercicio 3 - TIR'!$D$26-'Ejercicio 3 - TIR'!$C$26)/('Ejercicio 3 - TIR'!$E$26-'Ejercicio 3 - TIR'!$C$26),'Ejercicio 3 - TIR'!$C$26+SQRT(('Ejercicio 3 - TIR'!$E$26-'Ejercicio 3 - TIR'!$C$26)*('Ejercicio 3 - TIR'!$D$26-'Ejercicio 3 - TIR'!$C$26)*X362),'Ejercicio 3 - TIR'!$E$26-SQRT(('Ejercicio 3 - TIR'!$E$26-'Ejercicio 3 - TIR'!$C$26)*('Ejercicio 3 - TIR'!$E$26-'Ejercicio 3 - TIR'!$D$26)*(1-X362)))</f>
        <v>0.223316643227497</v>
      </c>
      <c r="Z362" s="16">
        <f ca="1" t="shared" si="2384"/>
        <v>1.16831782272664</v>
      </c>
      <c r="AA362" s="16">
        <f ca="1" t="shared" si="2385"/>
        <v>1.32622085822896</v>
      </c>
      <c r="AB362" s="16">
        <f ca="1" t="shared" si="2386"/>
        <v>1.56074327195826</v>
      </c>
      <c r="AC362" s="16">
        <f ca="1" t="shared" si="2387"/>
        <v>1.93692132520416</v>
      </c>
      <c r="AD362" s="16">
        <f ca="1" t="shared" si="2388"/>
        <v>2.36946809374451</v>
      </c>
      <c r="AE362" s="15">
        <f ca="1" t="shared" si="2389"/>
        <v>5939.43062231881</v>
      </c>
      <c r="AF362" s="15">
        <f ca="1" t="shared" si="2390"/>
        <v>6742.16948855537</v>
      </c>
      <c r="AG362" s="15">
        <f ca="1" t="shared" si="2391"/>
        <v>7934.42178380248</v>
      </c>
      <c r="AH362" s="15">
        <f ca="1" t="shared" si="2392"/>
        <v>9846.8153169924</v>
      </c>
      <c r="AI362" s="15">
        <f ca="1" t="shared" si="2393"/>
        <v>12045.7730600642</v>
      </c>
      <c r="AJ362" s="17">
        <f ca="1" t="shared" si="2394"/>
        <v>50895.1536392471</v>
      </c>
      <c r="AK362" s="17">
        <f ca="1" t="shared" si="2395"/>
        <v>52134.5834006303</v>
      </c>
      <c r="AL362" s="17">
        <f ca="1" t="shared" si="2396"/>
        <v>67938.9082463394</v>
      </c>
      <c r="AM362" s="17">
        <f ca="1" t="shared" si="2397"/>
        <v>73452.338906233</v>
      </c>
      <c r="AN362" s="17">
        <f ca="1" t="shared" si="2398"/>
        <v>98655.2674505105</v>
      </c>
      <c r="AO362" s="17">
        <f ca="1">C362/'Ejercicio 3 - TIR'!$D$7</f>
        <v>15353.2996346839</v>
      </c>
      <c r="AP362" s="17">
        <f ca="1" t="shared" si="2399"/>
        <v>35541.8540045632</v>
      </c>
      <c r="AQ362" s="17">
        <f ca="1" t="shared" si="2400"/>
        <v>36781.2837659464</v>
      </c>
      <c r="AR362" s="17">
        <f ca="1" t="shared" si="2401"/>
        <v>52585.6086116554</v>
      </c>
      <c r="AS362" s="17">
        <f ca="1" t="shared" si="2402"/>
        <v>58099.039271549</v>
      </c>
      <c r="AT362" s="17">
        <f ca="1" t="shared" si="2403"/>
        <v>83301.9678158266</v>
      </c>
      <c r="AU362" s="17">
        <f ca="1">AP362*'Ejercicio 3 - TIR'!$D$5</f>
        <v>17770.9270022816</v>
      </c>
      <c r="AV362" s="17">
        <f ca="1">AQ362*'Ejercicio 3 - TIR'!$D$5</f>
        <v>18390.6418829732</v>
      </c>
      <c r="AW362" s="17">
        <f ca="1">AR362*'Ejercicio 3 - TIR'!$D$5</f>
        <v>26292.8043058277</v>
      </c>
      <c r="AX362" s="17">
        <f ca="1">AS362*'Ejercicio 3 - TIR'!$D$5</f>
        <v>29049.5196357745</v>
      </c>
      <c r="AY362" s="17">
        <f ca="1">AT362*'Ejercicio 3 - TIR'!$D$5</f>
        <v>41650.9839079133</v>
      </c>
      <c r="AZ362" s="17">
        <f ca="1" t="shared" ref="AZ362:BD362" si="2692">AJ362-AU362-AE362</f>
        <v>27184.7960146467</v>
      </c>
      <c r="BA362" s="17">
        <f ca="1" t="shared" si="2692"/>
        <v>27001.7720291018</v>
      </c>
      <c r="BB362" s="17">
        <f ca="1" t="shared" si="2692"/>
        <v>33711.6821567092</v>
      </c>
      <c r="BC362" s="17">
        <f ca="1" t="shared" si="2692"/>
        <v>34556.0039534661</v>
      </c>
      <c r="BD362" s="17">
        <f ca="1" t="shared" si="2692"/>
        <v>44958.510482533</v>
      </c>
      <c r="BE362" s="17">
        <f ca="1" t="shared" ref="BE362:BI362" si="2693">AZ362/Z362</f>
        <v>23268.3226137921</v>
      </c>
      <c r="BF362" s="17">
        <f ca="1" t="shared" si="2693"/>
        <v>20359.9361762113</v>
      </c>
      <c r="BG362" s="17">
        <f ca="1" t="shared" si="2693"/>
        <v>21599.761320394</v>
      </c>
      <c r="BH362" s="17">
        <f ca="1" t="shared" si="2693"/>
        <v>17840.6853720936</v>
      </c>
      <c r="BI362" s="17">
        <f ca="1" t="shared" si="2693"/>
        <v>18974.0940598547</v>
      </c>
      <c r="BJ362" s="17">
        <f ca="1" t="shared" si="2406"/>
        <v>83611.4151586266</v>
      </c>
      <c r="BK362" s="17">
        <f ca="1" t="shared" si="2407"/>
        <v>36379.1536180828</v>
      </c>
      <c r="BL362" s="17">
        <f ca="1" t="shared" si="2408"/>
        <v>119990.568776709</v>
      </c>
      <c r="BM362" s="17">
        <f ca="1">BK362*'Ejercicio 3 - TIR'!$D$5</f>
        <v>18189.5768090414</v>
      </c>
      <c r="BN362" s="17">
        <f ca="1" t="shared" si="2409"/>
        <v>101800.991967668</v>
      </c>
      <c r="BO362" s="17">
        <f ca="1" t="shared" si="2410"/>
        <v>42963.6475107755</v>
      </c>
      <c r="BP362" s="17">
        <f ca="1" t="shared" si="2411"/>
        <v>-112053.495866853</v>
      </c>
      <c r="BQ362" s="17">
        <f ca="1" t="shared" ref="BQ362:BT362" si="2694">BE362</f>
        <v>23268.3226137921</v>
      </c>
      <c r="BR362" s="17">
        <f ca="1" t="shared" si="2694"/>
        <v>20359.9361762113</v>
      </c>
      <c r="BS362" s="17">
        <f ca="1" t="shared" si="2694"/>
        <v>21599.761320394</v>
      </c>
      <c r="BT362" s="17">
        <f ca="1" t="shared" si="2694"/>
        <v>17840.6853720936</v>
      </c>
      <c r="BU362" s="17">
        <f ca="1" t="shared" si="2413"/>
        <v>61937.7415706302</v>
      </c>
      <c r="BV362" s="19">
        <f ca="1" t="shared" si="2414"/>
        <v>7.81468282945088</v>
      </c>
    </row>
    <row r="363" ht="15" customHeight="1" spans="1:74">
      <c r="A363" s="15">
        <v>362</v>
      </c>
      <c r="B363" s="16">
        <f ca="1" t="shared" ref="B363:F363" si="2695">RAND()</f>
        <v>0.264237078812864</v>
      </c>
      <c r="C363" s="17">
        <f ca="1">IF(B363&lt;=('Ejercicio 3 - TIR'!$D$13-'Ejercicio 3 - TIR'!$C$13)/('Ejercicio 3 - TIR'!$E$13-'Ejercicio 3 - TIR'!$C$13),'Ejercicio 3 - TIR'!$C$13+SQRT(('Ejercicio 3 - TIR'!$E$13-'Ejercicio 3 - TIR'!$C$13)*('Ejercicio 3 - TIR'!$D$13-'Ejercicio 3 - TIR'!$C$13)*B363),'Ejercicio 3 - TIR'!$E$13-SQRT(('Ejercicio 3 - TIR'!$E$13-'Ejercicio 3 - TIR'!$C$13)*('Ejercicio 3 - TIR'!$E$13-'Ejercicio 3 - TIR'!$D$13)*(1-B363)))</f>
        <v>70286.1058522353</v>
      </c>
      <c r="D363" s="16">
        <f ca="1" t="shared" si="2695"/>
        <v>0.593181631539317</v>
      </c>
      <c r="E363" s="17">
        <f ca="1">IF(D363&lt;=('Ejercicio 3 - TIR'!$D$14-'Ejercicio 3 - TIR'!$C$14)/('Ejercicio 3 - TIR'!$E$14-'Ejercicio 3 - TIR'!$C$14),'Ejercicio 3 - TIR'!$C$14+SQRT(('Ejercicio 3 - TIR'!$E$14-'Ejercicio 3 - TIR'!$C$14)*('Ejercicio 3 - TIR'!$D$14-'Ejercicio 3 - TIR'!$C$14)*D363),'Ejercicio 3 - TIR'!$E$14-SQRT(('Ejercicio 3 - TIR'!$E$14-'Ejercicio 3 - TIR'!$C$14)*('Ejercicio 3 - TIR'!$E$14-'Ejercicio 3 - TIR'!$D$14)*(1-D363)))</f>
        <v>32188.2937030952</v>
      </c>
      <c r="F363" s="16">
        <f ca="1" t="shared" si="2695"/>
        <v>0.714823150986366</v>
      </c>
      <c r="G363" s="17">
        <f ca="1">IF(F363&lt;=('Ejercicio 3 - TIR'!$D$18-'Ejercicio 3 - TIR'!$C$18)/('Ejercicio 3 - TIR'!$E$18-'Ejercicio 3 - TIR'!$C$18),'Ejercicio 3 - TIR'!$C$18+SQRT(('Ejercicio 3 - TIR'!$E$18-'Ejercicio 3 - TIR'!$C$18)*('Ejercicio 3 - TIR'!$D$18-'Ejercicio 3 - TIR'!$C$18)*F363),'Ejercicio 3 - TIR'!$E$18-SQRT(('Ejercicio 3 - TIR'!$E$18-'Ejercicio 3 - TIR'!$C$18)*('Ejercicio 3 - TIR'!$E$18-'Ejercicio 3 - TIR'!$D$18)*(1-F363)))</f>
        <v>40375.2552853133</v>
      </c>
      <c r="H363" s="16">
        <f ca="1" t="shared" ref="H363:L363" si="2696">RAND()</f>
        <v>0.895253229405349</v>
      </c>
      <c r="I363" s="17">
        <f ca="1">IF(H363&lt;=('Ejercicio 3 - TIR'!$D$18-'Ejercicio 3 - TIR'!$C$18)/('Ejercicio 3 - TIR'!$E$18-'Ejercicio 3 - TIR'!$C$18),'Ejercicio 3 - TIR'!$C$18+SQRT(('Ejercicio 3 - TIR'!$E$18-'Ejercicio 3 - TIR'!$C$18)*('Ejercicio 3 - TIR'!$D$18-'Ejercicio 3 - TIR'!$C$18)*H363),'Ejercicio 3 - TIR'!$E$18-SQRT(('Ejercicio 3 - TIR'!$E$18-'Ejercicio 3 - TIR'!$C$18)*('Ejercicio 3 - TIR'!$E$18-'Ejercicio 3 - TIR'!$D$18)*(1-H363)))</f>
        <v>42197.142922909</v>
      </c>
      <c r="J363" s="16">
        <f ca="1" t="shared" si="2696"/>
        <v>0.655710025958892</v>
      </c>
      <c r="K363" s="17">
        <f ca="1">IF(J363&lt;=('Ejercicio 3 - TIR'!$D$18-'Ejercicio 3 - TIR'!$C$18)/('Ejercicio 3 - TIR'!$E$18-'Ejercicio 3 - TIR'!$C$18),'Ejercicio 3 - TIR'!$C$18+SQRT(('Ejercicio 3 - TIR'!$E$18-'Ejercicio 3 - TIR'!$C$18)*('Ejercicio 3 - TIR'!$D$18-'Ejercicio 3 - TIR'!$C$18)*J363),'Ejercicio 3 - TIR'!$E$18-SQRT(('Ejercicio 3 - TIR'!$E$18-'Ejercicio 3 - TIR'!$C$18)*('Ejercicio 3 - TIR'!$E$18-'Ejercicio 3 - TIR'!$D$18)*(1-J363)))</f>
        <v>39917.4847564205</v>
      </c>
      <c r="L363" s="16">
        <f ca="1" t="shared" si="2696"/>
        <v>0.0452963941796258</v>
      </c>
      <c r="M363" s="17">
        <f ca="1">IF(L363&lt;=('Ejercicio 3 - TIR'!$D$18-'Ejercicio 3 - TIR'!$C$18)/('Ejercicio 3 - TIR'!$E$18-'Ejercicio 3 - TIR'!$C$18),'Ejercicio 3 - TIR'!$C$18+SQRT(('Ejercicio 3 - TIR'!$E$18-'Ejercicio 3 - TIR'!$C$18)*('Ejercicio 3 - TIR'!$D$18-'Ejercicio 3 - TIR'!$C$18)*L363),'Ejercicio 3 - TIR'!$E$18-SQRT(('Ejercicio 3 - TIR'!$E$18-'Ejercicio 3 - TIR'!$C$18)*('Ejercicio 3 - TIR'!$E$18-'Ejercicio 3 - TIR'!$D$18)*(1-L363)))</f>
        <v>32606.6183316596</v>
      </c>
      <c r="N363" s="16">
        <f ca="1" t="shared" ref="N363:R363" si="2697">RAND()</f>
        <v>0.0382996840616772</v>
      </c>
      <c r="O363" s="17">
        <f ca="1">IF(N363&lt;=('Ejercicio 3 - TIR'!$D$18-'Ejercicio 3 - TIR'!$C$18)/('Ejercicio 3 - TIR'!$E$18-'Ejercicio 3 - TIR'!$C$18),'Ejercicio 3 - TIR'!$C$18+SQRT(('Ejercicio 3 - TIR'!$E$18-'Ejercicio 3 - TIR'!$C$18)*('Ejercicio 3 - TIR'!$D$18-'Ejercicio 3 - TIR'!$C$18)*N363),'Ejercicio 3 - TIR'!$E$18-SQRT(('Ejercicio 3 - TIR'!$E$18-'Ejercicio 3 - TIR'!$C$18)*('Ejercicio 3 - TIR'!$E$18-'Ejercicio 3 - TIR'!$D$18)*(1-N363)))</f>
        <v>32396.8630768677</v>
      </c>
      <c r="P363" s="16">
        <f ca="1" t="shared" si="2697"/>
        <v>0.252703302691808</v>
      </c>
      <c r="Q363" s="18">
        <f ca="1">IF(P363&lt;=('Ejercicio 3 - TIR'!$D$22-'Ejercicio 3 - TIR'!$C$22)/('Ejercicio 3 - TIR'!$E$22-'Ejercicio 3 - TIR'!$C$22),'Ejercicio 3 - TIR'!$C$22+SQRT(('Ejercicio 3 - TIR'!$E$22-'Ejercicio 3 - TIR'!$C$22)*('Ejercicio 3 - TIR'!$D$22-'Ejercicio 3 - TIR'!$C$22)*P363),'Ejercicio 3 - TIR'!$E$22-SQRT(('Ejercicio 3 - TIR'!$E$22-'Ejercicio 3 - TIR'!$C$22)*('Ejercicio 3 - TIR'!$E$22-'Ejercicio 3 - TIR'!$D$22)*(1-P363)))</f>
        <v>0.141327586474921</v>
      </c>
      <c r="R363" s="16">
        <f ca="1" t="shared" si="2697"/>
        <v>0.863346841269465</v>
      </c>
      <c r="S363" s="18">
        <f ca="1">IF(R363&lt;=('Ejercicio 3 - TIR'!$D$23-'Ejercicio 3 - TIR'!$C$23)/('Ejercicio 3 - TIR'!$E$23-'Ejercicio 3 - TIR'!$C$23),'Ejercicio 3 - TIR'!$C$23+SQRT(('Ejercicio 3 - TIR'!$E$23-'Ejercicio 3 - TIR'!$C$23)*('Ejercicio 3 - TIR'!$D$23-'Ejercicio 3 - TIR'!$C$23)*R363),'Ejercicio 3 - TIR'!$E$23-SQRT(('Ejercicio 3 - TIR'!$E$23-'Ejercicio 3 - TIR'!$C$23)*('Ejercicio 3 - TIR'!$E$23-'Ejercicio 3 - TIR'!$D$23)*(1-R363)))</f>
        <v>0.164316387988892</v>
      </c>
      <c r="T363" s="16">
        <f ca="1" t="shared" ref="T363:X363" si="2698">RAND()</f>
        <v>0.0220572279954585</v>
      </c>
      <c r="U363" s="18">
        <f ca="1">IF(T363&lt;=('Ejercicio 3 - TIR'!$D$24-'Ejercicio 3 - TIR'!$C$24)/('Ejercicio 3 - TIR'!$E$24-'Ejercicio 3 - TIR'!$C$24),'Ejercicio 3 - TIR'!$C$24+SQRT(('Ejercicio 3 - TIR'!$E$24-'Ejercicio 3 - TIR'!$C$24)*('Ejercicio 3 - TIR'!$D$24-'Ejercicio 3 - TIR'!$C$24)*T363),'Ejercicio 3 - TIR'!$E$24-SQRT(('Ejercicio 3 - TIR'!$E$24-'Ejercicio 3 - TIR'!$C$24)*('Ejercicio 3 - TIR'!$E$24-'Ejercicio 3 - TIR'!$D$24)*(1-T363)))</f>
        <v>0.156805892945857</v>
      </c>
      <c r="V363" s="16">
        <f ca="1" t="shared" si="2698"/>
        <v>0.234142321634283</v>
      </c>
      <c r="W363" s="18">
        <f ca="1">IF(V363&lt;=('Ejercicio 3 - TIR'!$D$25-'Ejercicio 3 - TIR'!$C$25)/('Ejercicio 3 - TIR'!$E$25-'Ejercicio 3 - TIR'!$C$25),'Ejercicio 3 - TIR'!$C$25+SQRT(('Ejercicio 3 - TIR'!$E$25-'Ejercicio 3 - TIR'!$C$25)*('Ejercicio 3 - TIR'!$D$25-'Ejercicio 3 - TIR'!$C$25)*V363),'Ejercicio 3 - TIR'!$E$25-SQRT(('Ejercicio 3 - TIR'!$E$25-'Ejercicio 3 - TIR'!$C$25)*('Ejercicio 3 - TIR'!$E$25-'Ejercicio 3 - TIR'!$D$25)*(1-V363)))</f>
        <v>0.198105227153725</v>
      </c>
      <c r="X363" s="16">
        <f ca="1" t="shared" si="2698"/>
        <v>0.910910675679624</v>
      </c>
      <c r="Y363" s="18">
        <f ca="1">IF(X363&lt;=('Ejercicio 3 - TIR'!$D$26-'Ejercicio 3 - TIR'!$C$26)/('Ejercicio 3 - TIR'!$E$26-'Ejercicio 3 - TIR'!$C$26),'Ejercicio 3 - TIR'!$C$26+SQRT(('Ejercicio 3 - TIR'!$E$26-'Ejercicio 3 - TIR'!$C$26)*('Ejercicio 3 - TIR'!$D$26-'Ejercicio 3 - TIR'!$C$26)*X363),'Ejercicio 3 - TIR'!$E$26-SQRT(('Ejercicio 3 - TIR'!$E$26-'Ejercicio 3 - TIR'!$C$26)*('Ejercicio 3 - TIR'!$E$26-'Ejercicio 3 - TIR'!$D$26)*(1-X363)))</f>
        <v>0.25806641043217</v>
      </c>
      <c r="Z363" s="16">
        <f ca="1" t="shared" si="2384"/>
        <v>1.14132758647492</v>
      </c>
      <c r="AA363" s="16">
        <f ca="1" t="shared" si="2385"/>
        <v>1.32886641299656</v>
      </c>
      <c r="AB363" s="16">
        <f ca="1" t="shared" si="2386"/>
        <v>1.53724049749224</v>
      </c>
      <c r="AC363" s="16">
        <f ca="1" t="shared" si="2387"/>
        <v>1.84177587543785</v>
      </c>
      <c r="AD363" s="16">
        <f ca="1" t="shared" si="2388"/>
        <v>2.31707636443266</v>
      </c>
      <c r="AE363" s="15">
        <f ca="1" t="shared" si="2389"/>
        <v>4549.09386180435</v>
      </c>
      <c r="AF363" s="15">
        <f ca="1" t="shared" si="2390"/>
        <v>5296.58453379849</v>
      </c>
      <c r="AG363" s="15">
        <f ca="1" t="shared" si="2391"/>
        <v>6127.12020118397</v>
      </c>
      <c r="AH363" s="15">
        <f ca="1" t="shared" si="2392"/>
        <v>7340.9347404377</v>
      </c>
      <c r="AI363" s="15">
        <f ca="1" t="shared" si="2393"/>
        <v>9235.38341811928</v>
      </c>
      <c r="AJ363" s="17">
        <f ca="1" t="shared" si="2394"/>
        <v>46081.3926680954</v>
      </c>
      <c r="AK363" s="17">
        <f ca="1" t="shared" si="2395"/>
        <v>56074.3659546694</v>
      </c>
      <c r="AL363" s="17">
        <f ca="1" t="shared" si="2396"/>
        <v>61362.774125599</v>
      </c>
      <c r="AM363" s="17">
        <f ca="1" t="shared" si="2397"/>
        <v>60054.0830228602</v>
      </c>
      <c r="AN363" s="17">
        <f ca="1" t="shared" si="2398"/>
        <v>75066.0057171714</v>
      </c>
      <c r="AO363" s="17">
        <f ca="1">C363/'Ejercicio 3 - TIR'!$D$7</f>
        <v>14057.2211704471</v>
      </c>
      <c r="AP363" s="17">
        <f ca="1" t="shared" si="2399"/>
        <v>32024.1714976484</v>
      </c>
      <c r="AQ363" s="17">
        <f ca="1" t="shared" si="2400"/>
        <v>42017.1447842223</v>
      </c>
      <c r="AR363" s="17">
        <f ca="1" t="shared" si="2401"/>
        <v>47305.5529551519</v>
      </c>
      <c r="AS363" s="17">
        <f ca="1" t="shared" si="2402"/>
        <v>45996.8618524132</v>
      </c>
      <c r="AT363" s="17">
        <f ca="1" t="shared" si="2403"/>
        <v>61008.7845467243</v>
      </c>
      <c r="AU363" s="17">
        <f ca="1">AP363*'Ejercicio 3 - TIR'!$D$5</f>
        <v>16012.0857488242</v>
      </c>
      <c r="AV363" s="17">
        <f ca="1">AQ363*'Ejercicio 3 - TIR'!$D$5</f>
        <v>21008.5723921111</v>
      </c>
      <c r="AW363" s="17">
        <f ca="1">AR363*'Ejercicio 3 - TIR'!$D$5</f>
        <v>23652.7764775759</v>
      </c>
      <c r="AX363" s="17">
        <f ca="1">AS363*'Ejercicio 3 - TIR'!$D$5</f>
        <v>22998.4309262066</v>
      </c>
      <c r="AY363" s="17">
        <f ca="1">AT363*'Ejercicio 3 - TIR'!$D$5</f>
        <v>30504.3922733622</v>
      </c>
      <c r="AZ363" s="17">
        <f ca="1" t="shared" ref="AZ363:BD363" si="2699">AJ363-AU363-AE363</f>
        <v>25520.2130574669</v>
      </c>
      <c r="BA363" s="17">
        <f ca="1" t="shared" si="2699"/>
        <v>29769.2090287597</v>
      </c>
      <c r="BB363" s="17">
        <f ca="1" t="shared" si="2699"/>
        <v>31582.877446839</v>
      </c>
      <c r="BC363" s="17">
        <f ca="1" t="shared" si="2699"/>
        <v>29714.7173562159</v>
      </c>
      <c r="BD363" s="17">
        <f ca="1" t="shared" si="2699"/>
        <v>35326.2300256899</v>
      </c>
      <c r="BE363" s="17">
        <f ca="1" t="shared" ref="BE363:BI363" si="2700">AZ363/Z363</f>
        <v>22360.1123462616</v>
      </c>
      <c r="BF363" s="17">
        <f ca="1" t="shared" si="2700"/>
        <v>22401.9575915316</v>
      </c>
      <c r="BG363" s="17">
        <f ca="1" t="shared" si="2700"/>
        <v>20545.1765669466</v>
      </c>
      <c r="BH363" s="17">
        <f ca="1" t="shared" si="2700"/>
        <v>16133.7314450119</v>
      </c>
      <c r="BI363" s="17">
        <f ca="1" t="shared" si="2700"/>
        <v>15246.0361548505</v>
      </c>
      <c r="BJ363" s="17">
        <f ca="1" t="shared" si="2406"/>
        <v>74582.7345508586</v>
      </c>
      <c r="BK363" s="17">
        <f ca="1" t="shared" si="2407"/>
        <v>32571.6549236454</v>
      </c>
      <c r="BL363" s="17">
        <f ca="1" t="shared" si="2408"/>
        <v>107154.389474504</v>
      </c>
      <c r="BM363" s="17">
        <f ca="1">BK363*'Ejercicio 3 - TIR'!$D$5</f>
        <v>16285.8274618227</v>
      </c>
      <c r="BN363" s="17">
        <f ca="1" t="shared" si="2409"/>
        <v>90868.5620126813</v>
      </c>
      <c r="BO363" s="17">
        <f ca="1" t="shared" si="2410"/>
        <v>39216.9042883187</v>
      </c>
      <c r="BP363" s="17">
        <f ca="1" t="shared" si="2411"/>
        <v>-102474.399555331</v>
      </c>
      <c r="BQ363" s="17">
        <f ca="1" t="shared" ref="BQ363:BT363" si="2701">BE363</f>
        <v>22360.1123462616</v>
      </c>
      <c r="BR363" s="17">
        <f ca="1" t="shared" si="2701"/>
        <v>22401.9575915316</v>
      </c>
      <c r="BS363" s="17">
        <f ca="1" t="shared" si="2701"/>
        <v>20545.1765669466</v>
      </c>
      <c r="BT363" s="17">
        <f ca="1" t="shared" si="2701"/>
        <v>16133.7314450119</v>
      </c>
      <c r="BU363" s="17">
        <f ca="1" t="shared" si="2413"/>
        <v>54462.9404431692</v>
      </c>
      <c r="BV363" s="19">
        <f ca="1" t="shared" si="2414"/>
        <v>8.86310396288401</v>
      </c>
    </row>
    <row r="364" ht="15" customHeight="1" spans="1:74">
      <c r="A364" s="15">
        <v>363</v>
      </c>
      <c r="B364" s="16">
        <f ca="1" t="shared" ref="B364:F364" si="2702">RAND()</f>
        <v>0.58632549394253</v>
      </c>
      <c r="C364" s="17">
        <f ca="1">IF(B364&lt;=('Ejercicio 3 - TIR'!$D$13-'Ejercicio 3 - TIR'!$C$13)/('Ejercicio 3 - TIR'!$E$13-'Ejercicio 3 - TIR'!$C$13),'Ejercicio 3 - TIR'!$C$13+SQRT(('Ejercicio 3 - TIR'!$E$13-'Ejercicio 3 - TIR'!$C$13)*('Ejercicio 3 - TIR'!$D$13-'Ejercicio 3 - TIR'!$C$13)*B364),'Ejercicio 3 - TIR'!$E$13-SQRT(('Ejercicio 3 - TIR'!$E$13-'Ejercicio 3 - TIR'!$C$13)*('Ejercicio 3 - TIR'!$E$13-'Ejercicio 3 - TIR'!$D$13)*(1-B364)))</f>
        <v>77719.752980073</v>
      </c>
      <c r="D364" s="16">
        <f ca="1" t="shared" si="2702"/>
        <v>0.843146839465087</v>
      </c>
      <c r="E364" s="17">
        <f ca="1">IF(D364&lt;=('Ejercicio 3 - TIR'!$D$14-'Ejercicio 3 - TIR'!$C$14)/('Ejercicio 3 - TIR'!$E$14-'Ejercicio 3 - TIR'!$C$14),'Ejercicio 3 - TIR'!$C$14+SQRT(('Ejercicio 3 - TIR'!$E$14-'Ejercicio 3 - TIR'!$C$14)*('Ejercicio 3 - TIR'!$D$14-'Ejercicio 3 - TIR'!$C$14)*D364),'Ejercicio 3 - TIR'!$E$14-SQRT(('Ejercicio 3 - TIR'!$E$14-'Ejercicio 3 - TIR'!$C$14)*('Ejercicio 3 - TIR'!$E$14-'Ejercicio 3 - TIR'!$D$14)*(1-D364)))</f>
        <v>35149.4356946602</v>
      </c>
      <c r="F364" s="16">
        <f ca="1" t="shared" si="2702"/>
        <v>0.404420727948078</v>
      </c>
      <c r="G364" s="17">
        <f ca="1">IF(F364&lt;=('Ejercicio 3 - TIR'!$D$18-'Ejercicio 3 - TIR'!$C$18)/('Ejercicio 3 - TIR'!$E$18-'Ejercicio 3 - TIR'!$C$18),'Ejercicio 3 - TIR'!$C$18+SQRT(('Ejercicio 3 - TIR'!$E$18-'Ejercicio 3 - TIR'!$C$18)*('Ejercicio 3 - TIR'!$D$18-'Ejercicio 3 - TIR'!$C$18)*F364),'Ejercicio 3 - TIR'!$E$18-SQRT(('Ejercicio 3 - TIR'!$E$18-'Ejercicio 3 - TIR'!$C$18)*('Ejercicio 3 - TIR'!$E$18-'Ejercicio 3 - TIR'!$D$18)*(1-F364)))</f>
        <v>37788.6525915727</v>
      </c>
      <c r="H364" s="16">
        <f ca="1" t="shared" ref="H364:L364" si="2703">RAND()</f>
        <v>0.93628648074696</v>
      </c>
      <c r="I364" s="17">
        <f ca="1">IF(H364&lt;=('Ejercicio 3 - TIR'!$D$18-'Ejercicio 3 - TIR'!$C$18)/('Ejercicio 3 - TIR'!$E$18-'Ejercicio 3 - TIR'!$C$18),'Ejercicio 3 - TIR'!$C$18+SQRT(('Ejercicio 3 - TIR'!$E$18-'Ejercicio 3 - TIR'!$C$18)*('Ejercicio 3 - TIR'!$D$18-'Ejercicio 3 - TIR'!$C$18)*H364),'Ejercicio 3 - TIR'!$E$18-SQRT(('Ejercicio 3 - TIR'!$E$18-'Ejercicio 3 - TIR'!$C$18)*('Ejercicio 3 - TIR'!$E$18-'Ejercicio 3 - TIR'!$D$18)*(1-H364)))</f>
        <v>42814.0187686126</v>
      </c>
      <c r="J364" s="16">
        <f ca="1" t="shared" si="2703"/>
        <v>0.117326399306419</v>
      </c>
      <c r="K364" s="17">
        <f ca="1">IF(J364&lt;=('Ejercicio 3 - TIR'!$D$18-'Ejercicio 3 - TIR'!$C$18)/('Ejercicio 3 - TIR'!$E$18-'Ejercicio 3 - TIR'!$C$18),'Ejercicio 3 - TIR'!$C$18+SQRT(('Ejercicio 3 - TIR'!$E$18-'Ejercicio 3 - TIR'!$C$18)*('Ejercicio 3 - TIR'!$D$18-'Ejercicio 3 - TIR'!$C$18)*J364),'Ejercicio 3 - TIR'!$E$18-SQRT(('Ejercicio 3 - TIR'!$E$18-'Ejercicio 3 - TIR'!$C$18)*('Ejercicio 3 - TIR'!$E$18-'Ejercicio 3 - TIR'!$D$18)*(1-J364)))</f>
        <v>34195.1114283131</v>
      </c>
      <c r="L364" s="16">
        <f ca="1" t="shared" si="2703"/>
        <v>0.490643207864837</v>
      </c>
      <c r="M364" s="17">
        <f ca="1">IF(L364&lt;=('Ejercicio 3 - TIR'!$D$18-'Ejercicio 3 - TIR'!$C$18)/('Ejercicio 3 - TIR'!$E$18-'Ejercicio 3 - TIR'!$C$18),'Ejercicio 3 - TIR'!$C$18+SQRT(('Ejercicio 3 - TIR'!$E$18-'Ejercicio 3 - TIR'!$C$18)*('Ejercicio 3 - TIR'!$D$18-'Ejercicio 3 - TIR'!$C$18)*L364),'Ejercicio 3 - TIR'!$E$18-SQRT(('Ejercicio 3 - TIR'!$E$18-'Ejercicio 3 - TIR'!$C$18)*('Ejercicio 3 - TIR'!$E$18-'Ejercicio 3 - TIR'!$D$18)*(1-L364)))</f>
        <v>38578.839151058</v>
      </c>
      <c r="N364" s="16">
        <f ca="1" t="shared" ref="N364:R364" si="2704">RAND()</f>
        <v>0.799990488441921</v>
      </c>
      <c r="O364" s="17">
        <f ca="1">IF(N364&lt;=('Ejercicio 3 - TIR'!$D$18-'Ejercicio 3 - TIR'!$C$18)/('Ejercicio 3 - TIR'!$E$18-'Ejercicio 3 - TIR'!$C$18),'Ejercicio 3 - TIR'!$C$18+SQRT(('Ejercicio 3 - TIR'!$E$18-'Ejercicio 3 - TIR'!$C$18)*('Ejercicio 3 - TIR'!$D$18-'Ejercicio 3 - TIR'!$C$18)*N364),'Ejercicio 3 - TIR'!$E$18-SQRT(('Ejercicio 3 - TIR'!$E$18-'Ejercicio 3 - TIR'!$C$18)*('Ejercicio 3 - TIR'!$E$18-'Ejercicio 3 - TIR'!$D$18)*(1-N364)))</f>
        <v>41126.9245596224</v>
      </c>
      <c r="P364" s="16">
        <f ca="1" t="shared" si="2704"/>
        <v>0.205930985266107</v>
      </c>
      <c r="Q364" s="18">
        <f ca="1">IF(P364&lt;=('Ejercicio 3 - TIR'!$D$22-'Ejercicio 3 - TIR'!$C$22)/('Ejercicio 3 - TIR'!$E$22-'Ejercicio 3 - TIR'!$C$22),'Ejercicio 3 - TIR'!$C$22+SQRT(('Ejercicio 3 - TIR'!$E$22-'Ejercicio 3 - TIR'!$C$22)*('Ejercicio 3 - TIR'!$D$22-'Ejercicio 3 - TIR'!$C$22)*P364),'Ejercicio 3 - TIR'!$E$22-SQRT(('Ejercicio 3 - TIR'!$E$22-'Ejercicio 3 - TIR'!$C$22)*('Ejercicio 3 - TIR'!$E$22-'Ejercicio 3 - TIR'!$D$22)*(1-P364)))</f>
        <v>0.13925294194348</v>
      </c>
      <c r="R364" s="16">
        <f ca="1" t="shared" si="2704"/>
        <v>0.747162470872136</v>
      </c>
      <c r="S364" s="18">
        <f ca="1">IF(R364&lt;=('Ejercicio 3 - TIR'!$D$23-'Ejercicio 3 - TIR'!$C$23)/('Ejercicio 3 - TIR'!$E$23-'Ejercicio 3 - TIR'!$C$23),'Ejercicio 3 - TIR'!$C$23+SQRT(('Ejercicio 3 - TIR'!$E$23-'Ejercicio 3 - TIR'!$C$23)*('Ejercicio 3 - TIR'!$D$23-'Ejercicio 3 - TIR'!$C$23)*R364),'Ejercicio 3 - TIR'!$E$23-SQRT(('Ejercicio 3 - TIR'!$E$23-'Ejercicio 3 - TIR'!$C$23)*('Ejercicio 3 - TIR'!$E$23-'Ejercicio 3 - TIR'!$D$23)*(1-R364)))</f>
        <v>0.158666750073415</v>
      </c>
      <c r="T364" s="16">
        <f ca="1" t="shared" ref="T364:X364" si="2705">RAND()</f>
        <v>0.00434730115541249</v>
      </c>
      <c r="U364" s="18">
        <f ca="1">IF(T364&lt;=('Ejercicio 3 - TIR'!$D$24-'Ejercicio 3 - TIR'!$C$24)/('Ejercicio 3 - TIR'!$E$24-'Ejercicio 3 - TIR'!$C$24),'Ejercicio 3 - TIR'!$C$24+SQRT(('Ejercicio 3 - TIR'!$E$24-'Ejercicio 3 - TIR'!$C$24)*('Ejercicio 3 - TIR'!$D$24-'Ejercicio 3 - TIR'!$C$24)*T364),'Ejercicio 3 - TIR'!$E$24-SQRT(('Ejercicio 3 - TIR'!$E$24-'Ejercicio 3 - TIR'!$C$24)*('Ejercicio 3 - TIR'!$E$24-'Ejercicio 3 - TIR'!$D$24)*(1-T364)))</f>
        <v>0.153021478516615</v>
      </c>
      <c r="V364" s="16">
        <f ca="1" t="shared" si="2705"/>
        <v>0.634272953175712</v>
      </c>
      <c r="W364" s="18">
        <f ca="1">IF(V364&lt;=('Ejercicio 3 - TIR'!$D$25-'Ejercicio 3 - TIR'!$C$25)/('Ejercicio 3 - TIR'!$E$25-'Ejercicio 3 - TIR'!$C$25),'Ejercicio 3 - TIR'!$C$25+SQRT(('Ejercicio 3 - TIR'!$E$25-'Ejercicio 3 - TIR'!$C$25)*('Ejercicio 3 - TIR'!$D$25-'Ejercicio 3 - TIR'!$C$25)*V364),'Ejercicio 3 - TIR'!$E$25-SQRT(('Ejercicio 3 - TIR'!$E$25-'Ejercicio 3 - TIR'!$C$25)*('Ejercicio 3 - TIR'!$E$25-'Ejercicio 3 - TIR'!$D$25)*(1-V364)))</f>
        <v>0.21422228816868</v>
      </c>
      <c r="X364" s="16">
        <f ca="1" t="shared" si="2705"/>
        <v>0.492628168251528</v>
      </c>
      <c r="Y364" s="18">
        <f ca="1">IF(X364&lt;=('Ejercicio 3 - TIR'!$D$26-'Ejercicio 3 - TIR'!$C$26)/('Ejercicio 3 - TIR'!$E$26-'Ejercicio 3 - TIR'!$C$26),'Ejercicio 3 - TIR'!$C$26+SQRT(('Ejercicio 3 - TIR'!$E$26-'Ejercicio 3 - TIR'!$C$26)*('Ejercicio 3 - TIR'!$D$26-'Ejercicio 3 - TIR'!$C$26)*X364),'Ejercicio 3 - TIR'!$E$26-SQRT(('Ejercicio 3 - TIR'!$E$26-'Ejercicio 3 - TIR'!$C$26)*('Ejercicio 3 - TIR'!$E$26-'Ejercicio 3 - TIR'!$D$26)*(1-X364)))</f>
        <v>0.227656825741633</v>
      </c>
      <c r="Z364" s="16">
        <f ca="1" t="shared" si="2384"/>
        <v>1.13925294194348</v>
      </c>
      <c r="AA364" s="16">
        <f ca="1" t="shared" si="2385"/>
        <v>1.32001450375323</v>
      </c>
      <c r="AB364" s="16">
        <f ca="1" t="shared" si="2386"/>
        <v>1.52200507478092</v>
      </c>
      <c r="AC364" s="16">
        <f ca="1" t="shared" si="2387"/>
        <v>1.84805248450483</v>
      </c>
      <c r="AD364" s="16">
        <f ca="1" t="shared" si="2388"/>
        <v>2.26877424693114</v>
      </c>
      <c r="AE364" s="15">
        <f ca="1" t="shared" si="2389"/>
        <v>4894.66232813458</v>
      </c>
      <c r="AF364" s="15">
        <f ca="1" t="shared" si="2390"/>
        <v>5671.28249244647</v>
      </c>
      <c r="AG364" s="15">
        <f ca="1" t="shared" si="2391"/>
        <v>6539.11052452602</v>
      </c>
      <c r="AH364" s="15">
        <f ca="1" t="shared" si="2392"/>
        <v>7939.93374367788</v>
      </c>
      <c r="AI364" s="15">
        <f ca="1" t="shared" si="2393"/>
        <v>9747.51385636246</v>
      </c>
      <c r="AJ364" s="17">
        <f ca="1" t="shared" si="2394"/>
        <v>43050.8336370293</v>
      </c>
      <c r="AK364" s="17">
        <f ca="1" t="shared" si="2395"/>
        <v>56515.1257385315</v>
      </c>
      <c r="AL364" s="17">
        <f ca="1" t="shared" si="2396"/>
        <v>52045.1331265916</v>
      </c>
      <c r="AM364" s="17">
        <f ca="1" t="shared" si="2397"/>
        <v>71295.7195424251</v>
      </c>
      <c r="AN364" s="17">
        <f ca="1" t="shared" si="2398"/>
        <v>93307.7072963513</v>
      </c>
      <c r="AO364" s="17">
        <f ca="1">C364/'Ejercicio 3 - TIR'!$D$7</f>
        <v>15543.9505960146</v>
      </c>
      <c r="AP364" s="17">
        <f ca="1" t="shared" si="2399"/>
        <v>27506.8830410146</v>
      </c>
      <c r="AQ364" s="17">
        <f ca="1" t="shared" si="2400"/>
        <v>40971.1751425169</v>
      </c>
      <c r="AR364" s="17">
        <f ca="1" t="shared" si="2401"/>
        <v>36501.182530577</v>
      </c>
      <c r="AS364" s="17">
        <f ca="1" t="shared" si="2402"/>
        <v>55751.7689464105</v>
      </c>
      <c r="AT364" s="17">
        <f ca="1" t="shared" si="2403"/>
        <v>77763.7567003367</v>
      </c>
      <c r="AU364" s="17">
        <f ca="1">AP364*'Ejercicio 3 - TIR'!$D$5</f>
        <v>13753.4415205073</v>
      </c>
      <c r="AV364" s="17">
        <f ca="1">AQ364*'Ejercicio 3 - TIR'!$D$5</f>
        <v>20485.5875712585</v>
      </c>
      <c r="AW364" s="17">
        <f ca="1">AR364*'Ejercicio 3 - TIR'!$D$5</f>
        <v>18250.5912652885</v>
      </c>
      <c r="AX364" s="17">
        <f ca="1">AS364*'Ejercicio 3 - TIR'!$D$5</f>
        <v>27875.8844732052</v>
      </c>
      <c r="AY364" s="17">
        <f ca="1">AT364*'Ejercicio 3 - TIR'!$D$5</f>
        <v>38881.8783501684</v>
      </c>
      <c r="AZ364" s="17">
        <f ca="1" t="shared" ref="AZ364:BD364" si="2706">AJ364-AU364-AE364</f>
        <v>24402.7297883874</v>
      </c>
      <c r="BA364" s="17">
        <f ca="1" t="shared" si="2706"/>
        <v>30358.2556748266</v>
      </c>
      <c r="BB364" s="17">
        <f ca="1" t="shared" si="2706"/>
        <v>27255.4313367771</v>
      </c>
      <c r="BC364" s="17">
        <f ca="1" t="shared" si="2706"/>
        <v>35479.901325542</v>
      </c>
      <c r="BD364" s="17">
        <f ca="1" t="shared" si="2706"/>
        <v>44678.3150898205</v>
      </c>
      <c r="BE364" s="17">
        <f ca="1" t="shared" ref="BE364:BI364" si="2707">AZ364/Z364</f>
        <v>21419.9401115946</v>
      </c>
      <c r="BF364" s="17">
        <f ca="1" t="shared" si="2707"/>
        <v>22998.4258419194</v>
      </c>
      <c r="BG364" s="17">
        <f ca="1" t="shared" si="2707"/>
        <v>17907.5824308275</v>
      </c>
      <c r="BH364" s="17">
        <f ca="1" t="shared" si="2707"/>
        <v>19198.5355518993</v>
      </c>
      <c r="BI364" s="17">
        <f ca="1" t="shared" si="2707"/>
        <v>19692.7107887683</v>
      </c>
      <c r="BJ364" s="17">
        <f ca="1" t="shared" si="2406"/>
        <v>79746.1344982073</v>
      </c>
      <c r="BK364" s="17">
        <f ca="1" t="shared" si="2407"/>
        <v>35265.714807808</v>
      </c>
      <c r="BL364" s="17">
        <f ca="1" t="shared" si="2408"/>
        <v>115011.849306015</v>
      </c>
      <c r="BM364" s="17">
        <f ca="1">BK364*'Ejercicio 3 - TIR'!$D$5</f>
        <v>17632.857403904</v>
      </c>
      <c r="BN364" s="17">
        <f ca="1" t="shared" si="2409"/>
        <v>97378.9919021113</v>
      </c>
      <c r="BO364" s="17">
        <f ca="1" t="shared" si="2410"/>
        <v>42921.4109926675</v>
      </c>
      <c r="BP364" s="17">
        <f ca="1" t="shared" si="2411"/>
        <v>-112869.188674733</v>
      </c>
      <c r="BQ364" s="17">
        <f ca="1" t="shared" ref="BQ364:BT364" si="2708">BE364</f>
        <v>21419.9401115946</v>
      </c>
      <c r="BR364" s="17">
        <f ca="1" t="shared" si="2708"/>
        <v>22998.4258419194</v>
      </c>
      <c r="BS364" s="17">
        <f ca="1" t="shared" si="2708"/>
        <v>17907.5824308275</v>
      </c>
      <c r="BT364" s="17">
        <f ca="1" t="shared" si="2708"/>
        <v>19198.5355518993</v>
      </c>
      <c r="BU364" s="17">
        <f ca="1" t="shared" si="2413"/>
        <v>62614.1217814357</v>
      </c>
      <c r="BV364" s="19">
        <f ca="1" t="shared" si="2414"/>
        <v>7.3198210251544</v>
      </c>
    </row>
    <row r="365" ht="15" customHeight="1" spans="1:74">
      <c r="A365" s="15">
        <v>364</v>
      </c>
      <c r="B365" s="16">
        <f ca="1" t="shared" ref="B365:F365" si="2709">RAND()</f>
        <v>0.748351637002385</v>
      </c>
      <c r="C365" s="17">
        <f ca="1">IF(B365&lt;=('Ejercicio 3 - TIR'!$D$13-'Ejercicio 3 - TIR'!$C$13)/('Ejercicio 3 - TIR'!$E$13-'Ejercicio 3 - TIR'!$C$13),'Ejercicio 3 - TIR'!$C$13+SQRT(('Ejercicio 3 - TIR'!$E$13-'Ejercicio 3 - TIR'!$C$13)*('Ejercicio 3 - TIR'!$D$13-'Ejercicio 3 - TIR'!$C$13)*B365),'Ejercicio 3 - TIR'!$E$13-SQRT(('Ejercicio 3 - TIR'!$E$13-'Ejercicio 3 - TIR'!$C$13)*('Ejercicio 3 - TIR'!$E$13-'Ejercicio 3 - TIR'!$D$13)*(1-B365)))</f>
        <v>82622.484769187</v>
      </c>
      <c r="D365" s="16">
        <f ca="1" t="shared" si="2709"/>
        <v>0.652162797844674</v>
      </c>
      <c r="E365" s="17">
        <f ca="1">IF(D365&lt;=('Ejercicio 3 - TIR'!$D$14-'Ejercicio 3 - TIR'!$C$14)/('Ejercicio 3 - TIR'!$E$14-'Ejercicio 3 - TIR'!$C$14),'Ejercicio 3 - TIR'!$C$14+SQRT(('Ejercicio 3 - TIR'!$E$14-'Ejercicio 3 - TIR'!$C$14)*('Ejercicio 3 - TIR'!$D$14-'Ejercicio 3 - TIR'!$C$14)*D365),'Ejercicio 3 - TIR'!$E$14-SQRT(('Ejercicio 3 - TIR'!$E$14-'Ejercicio 3 - TIR'!$C$14)*('Ejercicio 3 - TIR'!$E$14-'Ejercicio 3 - TIR'!$D$14)*(1-D365)))</f>
        <v>32776.7334035563</v>
      </c>
      <c r="F365" s="16">
        <f ca="1" t="shared" si="2709"/>
        <v>0.995208527536928</v>
      </c>
      <c r="G365" s="17">
        <f ca="1">IF(F365&lt;=('Ejercicio 3 - TIR'!$D$18-'Ejercicio 3 - TIR'!$C$18)/('Ejercicio 3 - TIR'!$E$18-'Ejercicio 3 - TIR'!$C$18),'Ejercicio 3 - TIR'!$C$18+SQRT(('Ejercicio 3 - TIR'!$E$18-'Ejercicio 3 - TIR'!$C$18)*('Ejercicio 3 - TIR'!$D$18-'Ejercicio 3 - TIR'!$C$18)*F365),'Ejercicio 3 - TIR'!$E$18-SQRT(('Ejercicio 3 - TIR'!$E$18-'Ejercicio 3 - TIR'!$C$18)*('Ejercicio 3 - TIR'!$E$18-'Ejercicio 3 - TIR'!$D$18)*(1-F365)))</f>
        <v>44400.5332079836</v>
      </c>
      <c r="H365" s="16">
        <f ca="1" t="shared" ref="H365:L365" si="2710">RAND()</f>
        <v>0.792072558468805</v>
      </c>
      <c r="I365" s="17">
        <f ca="1">IF(H365&lt;=('Ejercicio 3 - TIR'!$D$18-'Ejercicio 3 - TIR'!$C$18)/('Ejercicio 3 - TIR'!$E$18-'Ejercicio 3 - TIR'!$C$18),'Ejercicio 3 - TIR'!$C$18+SQRT(('Ejercicio 3 - TIR'!$E$18-'Ejercicio 3 - TIR'!$C$18)*('Ejercicio 3 - TIR'!$D$18-'Ejercicio 3 - TIR'!$C$18)*H365),'Ejercicio 3 - TIR'!$E$18-SQRT(('Ejercicio 3 - TIR'!$E$18-'Ejercicio 3 - TIR'!$C$18)*('Ejercicio 3 - TIR'!$E$18-'Ejercicio 3 - TIR'!$D$18)*(1-H365)))</f>
        <v>41051.0054298797</v>
      </c>
      <c r="J365" s="16">
        <f ca="1" t="shared" si="2710"/>
        <v>0.703437239505925</v>
      </c>
      <c r="K365" s="17">
        <f ca="1">IF(J365&lt;=('Ejercicio 3 - TIR'!$D$18-'Ejercicio 3 - TIR'!$C$18)/('Ejercicio 3 - TIR'!$E$18-'Ejercicio 3 - TIR'!$C$18),'Ejercicio 3 - TIR'!$C$18+SQRT(('Ejercicio 3 - TIR'!$E$18-'Ejercicio 3 - TIR'!$C$18)*('Ejercicio 3 - TIR'!$D$18-'Ejercicio 3 - TIR'!$C$18)*J365),'Ejercicio 3 - TIR'!$E$18-SQRT(('Ejercicio 3 - TIR'!$E$18-'Ejercicio 3 - TIR'!$C$18)*('Ejercicio 3 - TIR'!$E$18-'Ejercicio 3 - TIR'!$D$18)*(1-J365)))</f>
        <v>40283.8355587347</v>
      </c>
      <c r="L365" s="16">
        <f ca="1" t="shared" si="2710"/>
        <v>0.543946857499775</v>
      </c>
      <c r="M365" s="17">
        <f ca="1">IF(L365&lt;=('Ejercicio 3 - TIR'!$D$18-'Ejercicio 3 - TIR'!$C$18)/('Ejercicio 3 - TIR'!$E$18-'Ejercicio 3 - TIR'!$C$18),'Ejercicio 3 - TIR'!$C$18+SQRT(('Ejercicio 3 - TIR'!$E$18-'Ejercicio 3 - TIR'!$C$18)*('Ejercicio 3 - TIR'!$D$18-'Ejercicio 3 - TIR'!$C$18)*L365),'Ejercicio 3 - TIR'!$E$18-SQRT(('Ejercicio 3 - TIR'!$E$18-'Ejercicio 3 - TIR'!$C$18)*('Ejercicio 3 - TIR'!$E$18-'Ejercicio 3 - TIR'!$D$18)*(1-L365)))</f>
        <v>39032.8305987086</v>
      </c>
      <c r="N365" s="16">
        <f ca="1" t="shared" ref="N365:R365" si="2711">RAND()</f>
        <v>0.909898352689944</v>
      </c>
      <c r="O365" s="17">
        <f ca="1">IF(N365&lt;=('Ejercicio 3 - TIR'!$D$18-'Ejercicio 3 - TIR'!$C$18)/('Ejercicio 3 - TIR'!$E$18-'Ejercicio 3 - TIR'!$C$18),'Ejercicio 3 - TIR'!$C$18+SQRT(('Ejercicio 3 - TIR'!$E$18-'Ejercicio 3 - TIR'!$C$18)*('Ejercicio 3 - TIR'!$D$18-'Ejercicio 3 - TIR'!$C$18)*N365),'Ejercicio 3 - TIR'!$E$18-SQRT(('Ejercicio 3 - TIR'!$E$18-'Ejercicio 3 - TIR'!$C$18)*('Ejercicio 3 - TIR'!$E$18-'Ejercicio 3 - TIR'!$D$18)*(1-N365)))</f>
        <v>42400.4570501232</v>
      </c>
      <c r="P365" s="16">
        <f ca="1" t="shared" si="2711"/>
        <v>0.422497620967914</v>
      </c>
      <c r="Q365" s="18">
        <f ca="1">IF(P365&lt;=('Ejercicio 3 - TIR'!$D$22-'Ejercicio 3 - TIR'!$C$22)/('Ejercicio 3 - TIR'!$E$22-'Ejercicio 3 - TIR'!$C$22),'Ejercicio 3 - TIR'!$C$22+SQRT(('Ejercicio 3 - TIR'!$E$22-'Ejercicio 3 - TIR'!$C$22)*('Ejercicio 3 - TIR'!$D$22-'Ejercicio 3 - TIR'!$C$22)*P365),'Ejercicio 3 - TIR'!$E$22-SQRT(('Ejercicio 3 - TIR'!$E$22-'Ejercicio 3 - TIR'!$C$22)*('Ejercicio 3 - TIR'!$E$22-'Ejercicio 3 - TIR'!$D$22)*(1-P365)))</f>
        <v>0.147577086824794</v>
      </c>
      <c r="R365" s="16">
        <f ca="1" t="shared" si="2711"/>
        <v>0.533512388539842</v>
      </c>
      <c r="S365" s="18">
        <f ca="1">IF(R365&lt;=('Ejercicio 3 - TIR'!$D$23-'Ejercicio 3 - TIR'!$C$23)/('Ejercicio 3 - TIR'!$E$23-'Ejercicio 3 - TIR'!$C$23),'Ejercicio 3 - TIR'!$C$23+SQRT(('Ejercicio 3 - TIR'!$E$23-'Ejercicio 3 - TIR'!$C$23)*('Ejercicio 3 - TIR'!$D$23-'Ejercicio 3 - TIR'!$C$23)*R365),'Ejercicio 3 - TIR'!$E$23-SQRT(('Ejercicio 3 - TIR'!$E$23-'Ejercicio 3 - TIR'!$C$23)*('Ejercicio 3 - TIR'!$E$23-'Ejercicio 3 - TIR'!$D$23)*(1-R365)))</f>
        <v>0.151022807233476</v>
      </c>
      <c r="T365" s="16">
        <f ca="1" t="shared" ref="T365:X365" si="2712">RAND()</f>
        <v>0.109077379502241</v>
      </c>
      <c r="U365" s="18">
        <f ca="1">IF(T365&lt;=('Ejercicio 3 - TIR'!$D$24-'Ejercicio 3 - TIR'!$C$24)/('Ejercicio 3 - TIR'!$E$24-'Ejercicio 3 - TIR'!$C$24),'Ejercicio 3 - TIR'!$C$24+SQRT(('Ejercicio 3 - TIR'!$E$24-'Ejercicio 3 - TIR'!$C$24)*('Ejercicio 3 - TIR'!$D$24-'Ejercicio 3 - TIR'!$C$24)*T365),'Ejercicio 3 - TIR'!$E$24-SQRT(('Ejercicio 3 - TIR'!$E$24-'Ejercicio 3 - TIR'!$C$24)*('Ejercicio 3 - TIR'!$E$24-'Ejercicio 3 - TIR'!$D$24)*(1-T365)))</f>
        <v>0.16513481076706</v>
      </c>
      <c r="V365" s="16">
        <f ca="1" t="shared" si="2712"/>
        <v>0.604691371386931</v>
      </c>
      <c r="W365" s="18">
        <f ca="1">IF(V365&lt;=('Ejercicio 3 - TIR'!$D$25-'Ejercicio 3 - TIR'!$C$25)/('Ejercicio 3 - TIR'!$E$25-'Ejercicio 3 - TIR'!$C$25),'Ejercicio 3 - TIR'!$C$25+SQRT(('Ejercicio 3 - TIR'!$E$25-'Ejercicio 3 - TIR'!$C$25)*('Ejercicio 3 - TIR'!$D$25-'Ejercicio 3 - TIR'!$C$25)*V365),'Ejercicio 3 - TIR'!$E$25-SQRT(('Ejercicio 3 - TIR'!$E$25-'Ejercicio 3 - TIR'!$C$25)*('Ejercicio 3 - TIR'!$E$25-'Ejercicio 3 - TIR'!$D$25)*(1-V365)))</f>
        <v>0.212803492097433</v>
      </c>
      <c r="X365" s="16">
        <f ca="1" t="shared" si="2712"/>
        <v>0.684702547866341</v>
      </c>
      <c r="Y365" s="18">
        <f ca="1">IF(X365&lt;=('Ejercicio 3 - TIR'!$D$26-'Ejercicio 3 - TIR'!$C$26)/('Ejercicio 3 - TIR'!$E$26-'Ejercicio 3 - TIR'!$C$26),'Ejercicio 3 - TIR'!$C$26+SQRT(('Ejercicio 3 - TIR'!$E$26-'Ejercicio 3 - TIR'!$C$26)*('Ejercicio 3 - TIR'!$D$26-'Ejercicio 3 - TIR'!$C$26)*X365),'Ejercicio 3 - TIR'!$E$26-SQRT(('Ejercicio 3 - TIR'!$E$26-'Ejercicio 3 - TIR'!$C$26)*('Ejercicio 3 - TIR'!$E$26-'Ejercicio 3 - TIR'!$D$26)*(1-X365)))</f>
        <v>0.23873735052712</v>
      </c>
      <c r="Z365" s="16">
        <f ca="1" t="shared" si="2384"/>
        <v>1.14757708682479</v>
      </c>
      <c r="AA365" s="16">
        <f ca="1" t="shared" si="2385"/>
        <v>1.32088739999389</v>
      </c>
      <c r="AB365" s="16">
        <f ca="1" t="shared" si="2386"/>
        <v>1.53901189083647</v>
      </c>
      <c r="AC365" s="16">
        <f ca="1" t="shared" si="2387"/>
        <v>1.86651899558595</v>
      </c>
      <c r="AD365" s="16">
        <f ca="1" t="shared" si="2388"/>
        <v>2.31212679530068</v>
      </c>
      <c r="AE365" s="15">
        <f ca="1" t="shared" si="2389"/>
        <v>4837.09483132977</v>
      </c>
      <c r="AF365" s="15">
        <f ca="1" t="shared" si="2390"/>
        <v>5567.60647161173</v>
      </c>
      <c r="AG365" s="15">
        <f ca="1" t="shared" si="2391"/>
        <v>6487.01211272679</v>
      </c>
      <c r="AH365" s="15">
        <f ca="1" t="shared" si="2392"/>
        <v>7867.47094359339</v>
      </c>
      <c r="AI365" s="15">
        <f ca="1" t="shared" si="2393"/>
        <v>9745.73011201598</v>
      </c>
      <c r="AJ365" s="17">
        <f ca="1" t="shared" si="2394"/>
        <v>50953.0345522854</v>
      </c>
      <c r="AK365" s="17">
        <f ca="1" t="shared" si="2395"/>
        <v>54223.7558294088</v>
      </c>
      <c r="AL365" s="17">
        <f ca="1" t="shared" si="2396"/>
        <v>61997.3019333938</v>
      </c>
      <c r="AM365" s="17">
        <f ca="1" t="shared" si="2397"/>
        <v>72855.5197639781</v>
      </c>
      <c r="AN365" s="17">
        <f ca="1" t="shared" si="2398"/>
        <v>98035.2328785854</v>
      </c>
      <c r="AO365" s="17">
        <f ca="1">C365/'Ejercicio 3 - TIR'!$D$7</f>
        <v>16524.4969538374</v>
      </c>
      <c r="AP365" s="17">
        <f ca="1" t="shared" si="2399"/>
        <v>34428.537598448</v>
      </c>
      <c r="AQ365" s="17">
        <f ca="1" t="shared" si="2400"/>
        <v>37699.2588755714</v>
      </c>
      <c r="AR365" s="17">
        <f ca="1" t="shared" si="2401"/>
        <v>45472.8049795564</v>
      </c>
      <c r="AS365" s="17">
        <f ca="1" t="shared" si="2402"/>
        <v>56331.0228101407</v>
      </c>
      <c r="AT365" s="17">
        <f ca="1" t="shared" si="2403"/>
        <v>81510.735924748</v>
      </c>
      <c r="AU365" s="17">
        <f ca="1">AP365*'Ejercicio 3 - TIR'!$D$5</f>
        <v>17214.268799224</v>
      </c>
      <c r="AV365" s="17">
        <f ca="1">AQ365*'Ejercicio 3 - TIR'!$D$5</f>
        <v>18849.6294377857</v>
      </c>
      <c r="AW365" s="17">
        <f ca="1">AR365*'Ejercicio 3 - TIR'!$D$5</f>
        <v>22736.4024897782</v>
      </c>
      <c r="AX365" s="17">
        <f ca="1">AS365*'Ejercicio 3 - TIR'!$D$5</f>
        <v>28165.5114050703</v>
      </c>
      <c r="AY365" s="17">
        <f ca="1">AT365*'Ejercicio 3 - TIR'!$D$5</f>
        <v>40755.367962374</v>
      </c>
      <c r="AZ365" s="17">
        <f ca="1" t="shared" ref="AZ365:BD365" si="2713">AJ365-AU365-AE365</f>
        <v>28901.6709217316</v>
      </c>
      <c r="BA365" s="17">
        <f ca="1" t="shared" si="2713"/>
        <v>29806.5199200114</v>
      </c>
      <c r="BB365" s="17">
        <f ca="1" t="shared" si="2713"/>
        <v>32773.8873308888</v>
      </c>
      <c r="BC365" s="17">
        <f ca="1" t="shared" si="2713"/>
        <v>36822.5374153143</v>
      </c>
      <c r="BD365" s="17">
        <f ca="1" t="shared" si="2713"/>
        <v>47534.1348041954</v>
      </c>
      <c r="BE365" s="17">
        <f ca="1" t="shared" ref="BE365:BI365" si="2714">AZ365/Z365</f>
        <v>25184.9494500618</v>
      </c>
      <c r="BF365" s="17">
        <f ca="1" t="shared" si="2714"/>
        <v>22565.5267210129</v>
      </c>
      <c r="BG365" s="17">
        <f ca="1" t="shared" si="2714"/>
        <v>21295.4087788599</v>
      </c>
      <c r="BH365" s="17">
        <f ca="1" t="shared" si="2714"/>
        <v>19727.9199956681</v>
      </c>
      <c r="BI365" s="17">
        <f ca="1" t="shared" si="2714"/>
        <v>20558.6194065165</v>
      </c>
      <c r="BJ365" s="17">
        <f ca="1" t="shared" si="2406"/>
        <v>75783.9635647894</v>
      </c>
      <c r="BK365" s="17">
        <f ca="1" t="shared" si="2407"/>
        <v>38206.7321858319</v>
      </c>
      <c r="BL365" s="17">
        <f ca="1" t="shared" si="2408"/>
        <v>113990.695750621</v>
      </c>
      <c r="BM365" s="17">
        <f ca="1">BK365*'Ejercicio 3 - TIR'!$D$5</f>
        <v>19103.3660929159</v>
      </c>
      <c r="BN365" s="17">
        <f ca="1" t="shared" si="2409"/>
        <v>94887.3296577054</v>
      </c>
      <c r="BO365" s="17">
        <f ca="1" t="shared" si="2410"/>
        <v>41038.981880475</v>
      </c>
      <c r="BP365" s="17">
        <f ca="1" t="shared" si="2411"/>
        <v>-115399.218172743</v>
      </c>
      <c r="BQ365" s="17">
        <f ca="1" t="shared" ref="BQ365:BT365" si="2715">BE365</f>
        <v>25184.9494500618</v>
      </c>
      <c r="BR365" s="17">
        <f ca="1" t="shared" si="2715"/>
        <v>22565.5267210129</v>
      </c>
      <c r="BS365" s="17">
        <f ca="1" t="shared" si="2715"/>
        <v>21295.4087788599</v>
      </c>
      <c r="BT365" s="17">
        <f ca="1" t="shared" si="2715"/>
        <v>19727.9199956681</v>
      </c>
      <c r="BU365" s="17">
        <f ca="1" t="shared" si="2413"/>
        <v>61597.6012869916</v>
      </c>
      <c r="BV365" s="19">
        <f ca="1" t="shared" si="2414"/>
        <v>8.16944013205536</v>
      </c>
    </row>
    <row r="366" ht="15" customHeight="1" spans="1:74">
      <c r="A366" s="15">
        <v>365</v>
      </c>
      <c r="B366" s="16">
        <f ca="1" t="shared" ref="B366:F366" si="2716">RAND()</f>
        <v>0.146621240269503</v>
      </c>
      <c r="C366" s="17">
        <f ca="1">IF(B366&lt;=('Ejercicio 3 - TIR'!$D$13-'Ejercicio 3 - TIR'!$C$13)/('Ejercicio 3 - TIR'!$E$13-'Ejercicio 3 - TIR'!$C$13),'Ejercicio 3 - TIR'!$C$13+SQRT(('Ejercicio 3 - TIR'!$E$13-'Ejercicio 3 - TIR'!$C$13)*('Ejercicio 3 - TIR'!$D$13-'Ejercicio 3 - TIR'!$C$13)*B366),'Ejercicio 3 - TIR'!$E$13-SQRT(('Ejercicio 3 - TIR'!$E$13-'Ejercicio 3 - TIR'!$C$13)*('Ejercicio 3 - TIR'!$E$13-'Ejercicio 3 - TIR'!$D$13)*(1-B366)))</f>
        <v>67658.2306120801</v>
      </c>
      <c r="D366" s="16">
        <f ca="1" t="shared" si="2716"/>
        <v>0.342425594338846</v>
      </c>
      <c r="E366" s="17">
        <f ca="1">IF(D366&lt;=('Ejercicio 3 - TIR'!$D$14-'Ejercicio 3 - TIR'!$C$14)/('Ejercicio 3 - TIR'!$E$14-'Ejercicio 3 - TIR'!$C$14),'Ejercicio 3 - TIR'!$C$14+SQRT(('Ejercicio 3 - TIR'!$E$14-'Ejercicio 3 - TIR'!$C$14)*('Ejercicio 3 - TIR'!$D$14-'Ejercicio 3 - TIR'!$C$14)*D366),'Ejercicio 3 - TIR'!$E$14-SQRT(('Ejercicio 3 - TIR'!$E$14-'Ejercicio 3 - TIR'!$C$14)*('Ejercicio 3 - TIR'!$E$14-'Ejercicio 3 - TIR'!$D$14)*(1-D366)))</f>
        <v>30068.4260638521</v>
      </c>
      <c r="F366" s="16">
        <f ca="1" t="shared" si="2716"/>
        <v>0.448644835709078</v>
      </c>
      <c r="G366" s="17">
        <f ca="1">IF(F366&lt;=('Ejercicio 3 - TIR'!$D$18-'Ejercicio 3 - TIR'!$C$18)/('Ejercicio 3 - TIR'!$E$18-'Ejercicio 3 - TIR'!$C$18),'Ejercicio 3 - TIR'!$C$18+SQRT(('Ejercicio 3 - TIR'!$E$18-'Ejercicio 3 - TIR'!$C$18)*('Ejercicio 3 - TIR'!$D$18-'Ejercicio 3 - TIR'!$C$18)*F366),'Ejercicio 3 - TIR'!$E$18-SQRT(('Ejercicio 3 - TIR'!$E$18-'Ejercicio 3 - TIR'!$C$18)*('Ejercicio 3 - TIR'!$E$18-'Ejercicio 3 - TIR'!$D$18)*(1-F366)))</f>
        <v>38203.4581340043</v>
      </c>
      <c r="H366" s="16">
        <f ca="1" t="shared" ref="H366:L366" si="2717">RAND()</f>
        <v>0.204598357542497</v>
      </c>
      <c r="I366" s="17">
        <f ca="1">IF(H366&lt;=('Ejercicio 3 - TIR'!$D$18-'Ejercicio 3 - TIR'!$C$18)/('Ejercicio 3 - TIR'!$E$18-'Ejercicio 3 - TIR'!$C$18),'Ejercicio 3 - TIR'!$C$18+SQRT(('Ejercicio 3 - TIR'!$E$18-'Ejercicio 3 - TIR'!$C$18)*('Ejercicio 3 - TIR'!$D$18-'Ejercicio 3 - TIR'!$C$18)*H366),'Ejercicio 3 - TIR'!$E$18-SQRT(('Ejercicio 3 - TIR'!$E$18-'Ejercicio 3 - TIR'!$C$18)*('Ejercicio 3 - TIR'!$E$18-'Ejercicio 3 - TIR'!$D$18)*(1-H366)))</f>
        <v>35539.8333577261</v>
      </c>
      <c r="J366" s="16">
        <f ca="1" t="shared" si="2717"/>
        <v>0.75436680481718</v>
      </c>
      <c r="K366" s="17">
        <f ca="1">IF(J366&lt;=('Ejercicio 3 - TIR'!$D$18-'Ejercicio 3 - TIR'!$C$18)/('Ejercicio 3 - TIR'!$E$18-'Ejercicio 3 - TIR'!$C$18),'Ejercicio 3 - TIR'!$C$18+SQRT(('Ejercicio 3 - TIR'!$E$18-'Ejercicio 3 - TIR'!$C$18)*('Ejercicio 3 - TIR'!$D$18-'Ejercicio 3 - TIR'!$C$18)*J366),'Ejercicio 3 - TIR'!$E$18-SQRT(('Ejercicio 3 - TIR'!$E$18-'Ejercicio 3 - TIR'!$C$18)*('Ejercicio 3 - TIR'!$E$18-'Ejercicio 3 - TIR'!$D$18)*(1-J366)))</f>
        <v>40707.8572206051</v>
      </c>
      <c r="L366" s="16">
        <f ca="1" t="shared" si="2717"/>
        <v>0.478864743533442</v>
      </c>
      <c r="M366" s="17">
        <f ca="1">IF(L366&lt;=('Ejercicio 3 - TIR'!$D$18-'Ejercicio 3 - TIR'!$C$18)/('Ejercicio 3 - TIR'!$E$18-'Ejercicio 3 - TIR'!$C$18),'Ejercicio 3 - TIR'!$C$18+SQRT(('Ejercicio 3 - TIR'!$E$18-'Ejercicio 3 - TIR'!$C$18)*('Ejercicio 3 - TIR'!$D$18-'Ejercicio 3 - TIR'!$C$18)*L366),'Ejercicio 3 - TIR'!$E$18-SQRT(('Ejercicio 3 - TIR'!$E$18-'Ejercicio 3 - TIR'!$C$18)*('Ejercicio 3 - TIR'!$E$18-'Ejercicio 3 - TIR'!$D$18)*(1-L366)))</f>
        <v>38475.2410897871</v>
      </c>
      <c r="N366" s="16">
        <f ca="1" t="shared" ref="N366:R366" si="2718">RAND()</f>
        <v>0.614843096965356</v>
      </c>
      <c r="O366" s="17">
        <f ca="1">IF(N366&lt;=('Ejercicio 3 - TIR'!$D$18-'Ejercicio 3 - TIR'!$C$18)/('Ejercicio 3 - TIR'!$E$18-'Ejercicio 3 - TIR'!$C$18),'Ejercicio 3 - TIR'!$C$18+SQRT(('Ejercicio 3 - TIR'!$E$18-'Ejercicio 3 - TIR'!$C$18)*('Ejercicio 3 - TIR'!$D$18-'Ejercicio 3 - TIR'!$C$18)*N366),'Ejercicio 3 - TIR'!$E$18-SQRT(('Ejercicio 3 - TIR'!$E$18-'Ejercicio 3 - TIR'!$C$18)*('Ejercicio 3 - TIR'!$E$18-'Ejercicio 3 - TIR'!$D$18)*(1-N366)))</f>
        <v>39603.4610711349</v>
      </c>
      <c r="P366" s="16">
        <f ca="1" t="shared" si="2718"/>
        <v>0.449999950472076</v>
      </c>
      <c r="Q366" s="18">
        <f ca="1">IF(P366&lt;=('Ejercicio 3 - TIR'!$D$22-'Ejercicio 3 - TIR'!$C$22)/('Ejercicio 3 - TIR'!$E$22-'Ejercicio 3 - TIR'!$C$22),'Ejercicio 3 - TIR'!$C$22+SQRT(('Ejercicio 3 - TIR'!$E$22-'Ejercicio 3 - TIR'!$C$22)*('Ejercicio 3 - TIR'!$D$22-'Ejercicio 3 - TIR'!$C$22)*P366),'Ejercicio 3 - TIR'!$E$22-SQRT(('Ejercicio 3 - TIR'!$E$22-'Ejercicio 3 - TIR'!$C$22)*('Ejercicio 3 - TIR'!$E$22-'Ejercicio 3 - TIR'!$D$22)*(1-P366)))</f>
        <v>0.148460497375305</v>
      </c>
      <c r="R366" s="16">
        <f ca="1" t="shared" si="2718"/>
        <v>0.892438289020839</v>
      </c>
      <c r="S366" s="18">
        <f ca="1">IF(R366&lt;=('Ejercicio 3 - TIR'!$D$23-'Ejercicio 3 - TIR'!$C$23)/('Ejercicio 3 - TIR'!$E$23-'Ejercicio 3 - TIR'!$C$23),'Ejercicio 3 - TIR'!$C$23+SQRT(('Ejercicio 3 - TIR'!$E$23-'Ejercicio 3 - TIR'!$C$23)*('Ejercicio 3 - TIR'!$D$23-'Ejercicio 3 - TIR'!$C$23)*R366),'Ejercicio 3 - TIR'!$E$23-SQRT(('Ejercicio 3 - TIR'!$E$23-'Ejercicio 3 - TIR'!$C$23)*('Ejercicio 3 - TIR'!$E$23-'Ejercicio 3 - TIR'!$D$23)*(1-R366)))</f>
        <v>0.166085580149985</v>
      </c>
      <c r="T366" s="16">
        <f ca="1" t="shared" ref="T366:X366" si="2719">RAND()</f>
        <v>0.523672257348157</v>
      </c>
      <c r="U366" s="18">
        <f ca="1">IF(T366&lt;=('Ejercicio 3 - TIR'!$D$24-'Ejercicio 3 - TIR'!$C$24)/('Ejercicio 3 - TIR'!$E$24-'Ejercicio 3 - TIR'!$C$24),'Ejercicio 3 - TIR'!$C$24+SQRT(('Ejercicio 3 - TIR'!$E$24-'Ejercicio 3 - TIR'!$C$24)*('Ejercicio 3 - TIR'!$D$24-'Ejercicio 3 - TIR'!$C$24)*T366),'Ejercicio 3 - TIR'!$E$24-SQRT(('Ejercicio 3 - TIR'!$E$24-'Ejercicio 3 - TIR'!$C$24)*('Ejercicio 3 - TIR'!$E$24-'Ejercicio 3 - TIR'!$D$24)*(1-T366)))</f>
        <v>0.183479900336593</v>
      </c>
      <c r="V366" s="16">
        <f ca="1" t="shared" si="2719"/>
        <v>0.168839107382506</v>
      </c>
      <c r="W366" s="18">
        <f ca="1">IF(V366&lt;=('Ejercicio 3 - TIR'!$D$25-'Ejercicio 3 - TIR'!$C$25)/('Ejercicio 3 - TIR'!$E$25-'Ejercicio 3 - TIR'!$C$25),'Ejercicio 3 - TIR'!$C$25+SQRT(('Ejercicio 3 - TIR'!$E$25-'Ejercicio 3 - TIR'!$C$25)*('Ejercicio 3 - TIR'!$D$25-'Ejercicio 3 - TIR'!$C$25)*V366),'Ejercicio 3 - TIR'!$E$25-SQRT(('Ejercicio 3 - TIR'!$E$25-'Ejercicio 3 - TIR'!$C$25)*('Ejercicio 3 - TIR'!$E$25-'Ejercicio 3 - TIR'!$D$25)*(1-V366)))</f>
        <v>0.195374483742081</v>
      </c>
      <c r="X366" s="16">
        <f ca="1" t="shared" si="2719"/>
        <v>0.259326797429634</v>
      </c>
      <c r="Y366" s="18">
        <f ca="1">IF(X366&lt;=('Ejercicio 3 - TIR'!$D$26-'Ejercicio 3 - TIR'!$C$26)/('Ejercicio 3 - TIR'!$E$26-'Ejercicio 3 - TIR'!$C$26),'Ejercicio 3 - TIR'!$C$26+SQRT(('Ejercicio 3 - TIR'!$E$26-'Ejercicio 3 - TIR'!$C$26)*('Ejercicio 3 - TIR'!$D$26-'Ejercicio 3 - TIR'!$C$26)*X366),'Ejercicio 3 - TIR'!$E$26-SQRT(('Ejercicio 3 - TIR'!$E$26-'Ejercicio 3 - TIR'!$C$26)*('Ejercicio 3 - TIR'!$E$26-'Ejercicio 3 - TIR'!$D$26)*(1-X366)))</f>
        <v>0.216460959035152</v>
      </c>
      <c r="Z366" s="16">
        <f ca="1" t="shared" si="2384"/>
        <v>1.1484604973753</v>
      </c>
      <c r="AA366" s="16">
        <f ca="1" t="shared" si="2385"/>
        <v>1.33920322536122</v>
      </c>
      <c r="AB366" s="16">
        <f ca="1" t="shared" si="2386"/>
        <v>1.58492009968094</v>
      </c>
      <c r="AC366" s="16">
        <f ca="1" t="shared" si="2387"/>
        <v>1.89457304592856</v>
      </c>
      <c r="AD366" s="16">
        <f ca="1" t="shared" si="2388"/>
        <v>2.3046741444124</v>
      </c>
      <c r="AE366" s="15">
        <f ca="1" t="shared" si="2389"/>
        <v>4463.97348873206</v>
      </c>
      <c r="AF366" s="15">
        <f ca="1" t="shared" si="2390"/>
        <v>5205.37511538227</v>
      </c>
      <c r="AG366" s="15">
        <f ca="1" t="shared" si="2391"/>
        <v>6160.4568227672</v>
      </c>
      <c r="AH366" s="15">
        <f ca="1" t="shared" si="2392"/>
        <v>7364.05289413071</v>
      </c>
      <c r="AI366" s="15">
        <f ca="1" t="shared" si="2393"/>
        <v>8958.08284597984</v>
      </c>
      <c r="AJ366" s="17">
        <f ca="1" t="shared" si="2394"/>
        <v>43875.1625300352</v>
      </c>
      <c r="AK366" s="17">
        <f ca="1" t="shared" si="2395"/>
        <v>47595.0594614671</v>
      </c>
      <c r="AL366" s="17">
        <f ca="1" t="shared" si="2396"/>
        <v>64518.7011238791</v>
      </c>
      <c r="AM366" s="17">
        <f ca="1" t="shared" si="2397"/>
        <v>72894.1547043136</v>
      </c>
      <c r="AN366" s="17">
        <f ca="1" t="shared" si="2398"/>
        <v>91273.0727598876</v>
      </c>
      <c r="AO366" s="17">
        <f ca="1">C366/'Ejercicio 3 - TIR'!$D$7</f>
        <v>13531.646122416</v>
      </c>
      <c r="AP366" s="17">
        <f ca="1" t="shared" si="2399"/>
        <v>30343.5164076192</v>
      </c>
      <c r="AQ366" s="17">
        <f ca="1" t="shared" si="2400"/>
        <v>34063.4133390511</v>
      </c>
      <c r="AR366" s="17">
        <f ca="1" t="shared" si="2401"/>
        <v>50987.0550014631</v>
      </c>
      <c r="AS366" s="17">
        <f ca="1" t="shared" si="2402"/>
        <v>59362.5085818975</v>
      </c>
      <c r="AT366" s="17">
        <f ca="1" t="shared" si="2403"/>
        <v>77741.4266374716</v>
      </c>
      <c r="AU366" s="17">
        <f ca="1">AP366*'Ejercicio 3 - TIR'!$D$5</f>
        <v>15171.7582038096</v>
      </c>
      <c r="AV366" s="17">
        <f ca="1">AQ366*'Ejercicio 3 - TIR'!$D$5</f>
        <v>17031.7066695256</v>
      </c>
      <c r="AW366" s="17">
        <f ca="1">AR366*'Ejercicio 3 - TIR'!$D$5</f>
        <v>25493.5275007316</v>
      </c>
      <c r="AX366" s="17">
        <f ca="1">AS366*'Ejercicio 3 - TIR'!$D$5</f>
        <v>29681.2542909488</v>
      </c>
      <c r="AY366" s="17">
        <f ca="1">AT366*'Ejercicio 3 - TIR'!$D$5</f>
        <v>38870.7133187358</v>
      </c>
      <c r="AZ366" s="17">
        <f ca="1" t="shared" ref="AZ366:BD366" si="2720">AJ366-AU366-AE366</f>
        <v>24239.4308374936</v>
      </c>
      <c r="BA366" s="17">
        <f ca="1" t="shared" si="2720"/>
        <v>25357.9776765593</v>
      </c>
      <c r="BB366" s="17">
        <f ca="1" t="shared" si="2720"/>
        <v>32864.7168003804</v>
      </c>
      <c r="BC366" s="17">
        <f ca="1" t="shared" si="2720"/>
        <v>35848.8475192341</v>
      </c>
      <c r="BD366" s="17">
        <f ca="1" t="shared" si="2720"/>
        <v>43444.276595172</v>
      </c>
      <c r="BE366" s="17">
        <f ca="1" t="shared" ref="BE366:BI366" si="2721">AZ366/Z366</f>
        <v>21106.0205317383</v>
      </c>
      <c r="BF366" s="17">
        <f ca="1" t="shared" si="2721"/>
        <v>18935.1229121476</v>
      </c>
      <c r="BG366" s="17">
        <f ca="1" t="shared" si="2721"/>
        <v>20735.8824</v>
      </c>
      <c r="BH366" s="17">
        <f ca="1" t="shared" si="2721"/>
        <v>18921.8608362836</v>
      </c>
      <c r="BI366" s="17">
        <f ca="1" t="shared" si="2721"/>
        <v>18850.5072183419</v>
      </c>
      <c r="BJ366" s="17">
        <f ca="1" t="shared" si="2406"/>
        <v>69297.9241125358</v>
      </c>
      <c r="BK366" s="17">
        <f ca="1" t="shared" si="2407"/>
        <v>31186.0349496705</v>
      </c>
      <c r="BL366" s="17">
        <f ca="1" t="shared" si="2408"/>
        <v>100483.959062206</v>
      </c>
      <c r="BM366" s="17">
        <f ca="1">BK366*'Ejercicio 3 - TIR'!$D$5</f>
        <v>15593.0174748353</v>
      </c>
      <c r="BN366" s="17">
        <f ca="1" t="shared" si="2409"/>
        <v>84890.9415873711</v>
      </c>
      <c r="BO366" s="17">
        <f ca="1" t="shared" si="2410"/>
        <v>36834.2491250601</v>
      </c>
      <c r="BP366" s="17">
        <f ca="1" t="shared" si="2411"/>
        <v>-97726.6566759322</v>
      </c>
      <c r="BQ366" s="17">
        <f ca="1" t="shared" ref="BQ366:BT366" si="2722">BE366</f>
        <v>21106.0205317383</v>
      </c>
      <c r="BR366" s="17">
        <f ca="1" t="shared" si="2722"/>
        <v>18935.1229121476</v>
      </c>
      <c r="BS366" s="17">
        <f ca="1" t="shared" si="2722"/>
        <v>20735.8824</v>
      </c>
      <c r="BT366" s="17">
        <f ca="1" t="shared" si="2722"/>
        <v>18921.8608362836</v>
      </c>
      <c r="BU366" s="17">
        <f ca="1" t="shared" si="2413"/>
        <v>55684.756343402</v>
      </c>
      <c r="BV366" s="19">
        <f ca="1" t="shared" si="2414"/>
        <v>10.064499021112</v>
      </c>
    </row>
    <row r="367" ht="15" customHeight="1" spans="1:74">
      <c r="A367" s="15">
        <v>366</v>
      </c>
      <c r="B367" s="16">
        <f ca="1" t="shared" ref="B367:F367" si="2723">RAND()</f>
        <v>0.849109615551408</v>
      </c>
      <c r="C367" s="17">
        <f ca="1">IF(B367&lt;=('Ejercicio 3 - TIR'!$D$13-'Ejercicio 3 - TIR'!$C$13)/('Ejercicio 3 - TIR'!$E$13-'Ejercicio 3 - TIR'!$C$13),'Ejercicio 3 - TIR'!$C$13+SQRT(('Ejercicio 3 - TIR'!$E$13-'Ejercicio 3 - TIR'!$C$13)*('Ejercicio 3 - TIR'!$D$13-'Ejercicio 3 - TIR'!$C$13)*B367),'Ejercicio 3 - TIR'!$E$13-SQRT(('Ejercicio 3 - TIR'!$E$13-'Ejercicio 3 - TIR'!$C$13)*('Ejercicio 3 - TIR'!$E$13-'Ejercicio 3 - TIR'!$D$13)*(1-B367)))</f>
        <v>86543.8318478732</v>
      </c>
      <c r="D367" s="16">
        <f ca="1" t="shared" si="2723"/>
        <v>0.534796211978857</v>
      </c>
      <c r="E367" s="17">
        <f ca="1">IF(D367&lt;=('Ejercicio 3 - TIR'!$D$14-'Ejercicio 3 - TIR'!$C$14)/('Ejercicio 3 - TIR'!$E$14-'Ejercicio 3 - TIR'!$C$14),'Ejercicio 3 - TIR'!$C$14+SQRT(('Ejercicio 3 - TIR'!$E$14-'Ejercicio 3 - TIR'!$C$14)*('Ejercicio 3 - TIR'!$D$14-'Ejercicio 3 - TIR'!$C$14)*D367),'Ejercicio 3 - TIR'!$E$14-SQRT(('Ejercicio 3 - TIR'!$E$14-'Ejercicio 3 - TIR'!$C$14)*('Ejercicio 3 - TIR'!$E$14-'Ejercicio 3 - TIR'!$D$14)*(1-D367)))</f>
        <v>31646.5235857655</v>
      </c>
      <c r="F367" s="16">
        <f ca="1" t="shared" si="2723"/>
        <v>0.691190175690426</v>
      </c>
      <c r="G367" s="17">
        <f ca="1">IF(F367&lt;=('Ejercicio 3 - TIR'!$D$18-'Ejercicio 3 - TIR'!$C$18)/('Ejercicio 3 - TIR'!$E$18-'Ejercicio 3 - TIR'!$C$18),'Ejercicio 3 - TIR'!$C$18+SQRT(('Ejercicio 3 - TIR'!$E$18-'Ejercicio 3 - TIR'!$C$18)*('Ejercicio 3 - TIR'!$D$18-'Ejercicio 3 - TIR'!$C$18)*F367),'Ejercicio 3 - TIR'!$E$18-SQRT(('Ejercicio 3 - TIR'!$E$18-'Ejercicio 3 - TIR'!$C$18)*('Ejercicio 3 - TIR'!$E$18-'Ejercicio 3 - TIR'!$D$18)*(1-F367)))</f>
        <v>40187.4396810826</v>
      </c>
      <c r="H367" s="16">
        <f ca="1" t="shared" ref="H367:L367" si="2724">RAND()</f>
        <v>0.895240811011896</v>
      </c>
      <c r="I367" s="17">
        <f ca="1">IF(H367&lt;=('Ejercicio 3 - TIR'!$D$18-'Ejercicio 3 - TIR'!$C$18)/('Ejercicio 3 - TIR'!$E$18-'Ejercicio 3 - TIR'!$C$18),'Ejercicio 3 - TIR'!$C$18+SQRT(('Ejercicio 3 - TIR'!$E$18-'Ejercicio 3 - TIR'!$C$18)*('Ejercicio 3 - TIR'!$D$18-'Ejercicio 3 - TIR'!$C$18)*H367),'Ejercicio 3 - TIR'!$E$18-SQRT(('Ejercicio 3 - TIR'!$E$18-'Ejercicio 3 - TIR'!$C$18)*('Ejercicio 3 - TIR'!$E$18-'Ejercicio 3 - TIR'!$D$18)*(1-H367)))</f>
        <v>42196.9767795989</v>
      </c>
      <c r="J367" s="16">
        <f ca="1" t="shared" si="2724"/>
        <v>0.548450675594155</v>
      </c>
      <c r="K367" s="17">
        <f ca="1">IF(J367&lt;=('Ejercicio 3 - TIR'!$D$18-'Ejercicio 3 - TIR'!$C$18)/('Ejercicio 3 - TIR'!$E$18-'Ejercicio 3 - TIR'!$C$18),'Ejercicio 3 - TIR'!$C$18+SQRT(('Ejercicio 3 - TIR'!$E$18-'Ejercicio 3 - TIR'!$C$18)*('Ejercicio 3 - TIR'!$D$18-'Ejercicio 3 - TIR'!$C$18)*J367),'Ejercicio 3 - TIR'!$E$18-SQRT(('Ejercicio 3 - TIR'!$E$18-'Ejercicio 3 - TIR'!$C$18)*('Ejercicio 3 - TIR'!$E$18-'Ejercicio 3 - TIR'!$D$18)*(1-J367)))</f>
        <v>39070.1489149365</v>
      </c>
      <c r="L367" s="16">
        <f ca="1" t="shared" si="2724"/>
        <v>0.273687159451288</v>
      </c>
      <c r="M367" s="17">
        <f ca="1">IF(L367&lt;=('Ejercicio 3 - TIR'!$D$18-'Ejercicio 3 - TIR'!$C$18)/('Ejercicio 3 - TIR'!$E$18-'Ejercicio 3 - TIR'!$C$18),'Ejercicio 3 - TIR'!$C$18+SQRT(('Ejercicio 3 - TIR'!$E$18-'Ejercicio 3 - TIR'!$C$18)*('Ejercicio 3 - TIR'!$D$18-'Ejercicio 3 - TIR'!$C$18)*L367),'Ejercicio 3 - TIR'!$E$18-SQRT(('Ejercicio 3 - TIR'!$E$18-'Ejercicio 3 - TIR'!$C$18)*('Ejercicio 3 - TIR'!$E$18-'Ejercicio 3 - TIR'!$D$18)*(1-L367)))</f>
        <v>36407.2672737832</v>
      </c>
      <c r="N367" s="16">
        <f ca="1" t="shared" ref="N367:R367" si="2725">RAND()</f>
        <v>0.117315666584998</v>
      </c>
      <c r="O367" s="17">
        <f ca="1">IF(N367&lt;=('Ejercicio 3 - TIR'!$D$18-'Ejercicio 3 - TIR'!$C$18)/('Ejercicio 3 - TIR'!$E$18-'Ejercicio 3 - TIR'!$C$18),'Ejercicio 3 - TIR'!$C$18+SQRT(('Ejercicio 3 - TIR'!$E$18-'Ejercicio 3 - TIR'!$C$18)*('Ejercicio 3 - TIR'!$D$18-'Ejercicio 3 - TIR'!$C$18)*N367),'Ejercicio 3 - TIR'!$E$18-SQRT(('Ejercicio 3 - TIR'!$E$18-'Ejercicio 3 - TIR'!$C$18)*('Ejercicio 3 - TIR'!$E$18-'Ejercicio 3 - TIR'!$D$18)*(1-N367)))</f>
        <v>34194.9195448482</v>
      </c>
      <c r="P367" s="16">
        <f ca="1" t="shared" si="2725"/>
        <v>0.763619644715212</v>
      </c>
      <c r="Q367" s="18">
        <f ca="1">IF(P367&lt;=('Ejercicio 3 - TIR'!$D$22-'Ejercicio 3 - TIR'!$C$22)/('Ejercicio 3 - TIR'!$E$22-'Ejercicio 3 - TIR'!$C$22),'Ejercicio 3 - TIR'!$C$22+SQRT(('Ejercicio 3 - TIR'!$E$22-'Ejercicio 3 - TIR'!$C$22)*('Ejercicio 3 - TIR'!$D$22-'Ejercicio 3 - TIR'!$C$22)*P367),'Ejercicio 3 - TIR'!$E$22-SQRT(('Ejercicio 3 - TIR'!$E$22-'Ejercicio 3 - TIR'!$C$22)*('Ejercicio 3 - TIR'!$E$22-'Ejercicio 3 - TIR'!$D$22)*(1-P367)))</f>
        <v>0.159372720986213</v>
      </c>
      <c r="R367" s="16">
        <f ca="1" t="shared" si="2725"/>
        <v>0.280559587094118</v>
      </c>
      <c r="S367" s="18">
        <f ca="1">IF(R367&lt;=('Ejercicio 3 - TIR'!$D$23-'Ejercicio 3 - TIR'!$C$23)/('Ejercicio 3 - TIR'!$E$23-'Ejercicio 3 - TIR'!$C$23),'Ejercicio 3 - TIR'!$C$23+SQRT(('Ejercicio 3 - TIR'!$E$23-'Ejercicio 3 - TIR'!$C$23)*('Ejercicio 3 - TIR'!$D$23-'Ejercicio 3 - TIR'!$C$23)*R367),'Ejercicio 3 - TIR'!$E$23-SQRT(('Ejercicio 3 - TIR'!$E$23-'Ejercicio 3 - TIR'!$C$23)*('Ejercicio 3 - TIR'!$E$23-'Ejercicio 3 - TIR'!$D$23)*(1-R367)))</f>
        <v>0.142472366514664</v>
      </c>
      <c r="T367" s="16">
        <f ca="1" t="shared" ref="T367:X367" si="2726">RAND()</f>
        <v>0.0714104254429455</v>
      </c>
      <c r="U367" s="18">
        <f ca="1">IF(T367&lt;=('Ejercicio 3 - TIR'!$D$24-'Ejercicio 3 - TIR'!$C$24)/('Ejercicio 3 - TIR'!$E$24-'Ejercicio 3 - TIR'!$C$24),'Ejercicio 3 - TIR'!$C$24+SQRT(('Ejercicio 3 - TIR'!$E$24-'Ejercicio 3 - TIR'!$C$24)*('Ejercicio 3 - TIR'!$D$24-'Ejercicio 3 - TIR'!$C$24)*T367),'Ejercicio 3 - TIR'!$E$24-SQRT(('Ejercicio 3 - TIR'!$E$24-'Ejercicio 3 - TIR'!$C$24)*('Ejercicio 3 - TIR'!$E$24-'Ejercicio 3 - TIR'!$D$24)*(1-T367)))</f>
        <v>0.162245892920901</v>
      </c>
      <c r="V367" s="16">
        <f ca="1" t="shared" si="2726"/>
        <v>0.536811025868243</v>
      </c>
      <c r="W367" s="18">
        <f ca="1">IF(V367&lt;=('Ejercicio 3 - TIR'!$D$25-'Ejercicio 3 - TIR'!$C$25)/('Ejercicio 3 - TIR'!$E$25-'Ejercicio 3 - TIR'!$C$25),'Ejercicio 3 - TIR'!$C$25+SQRT(('Ejercicio 3 - TIR'!$E$25-'Ejercicio 3 - TIR'!$C$25)*('Ejercicio 3 - TIR'!$D$25-'Ejercicio 3 - TIR'!$C$25)*V367),'Ejercicio 3 - TIR'!$E$25-SQRT(('Ejercicio 3 - TIR'!$E$25-'Ejercicio 3 - TIR'!$C$25)*('Ejercicio 3 - TIR'!$E$25-'Ejercicio 3 - TIR'!$D$25)*(1-V367)))</f>
        <v>0.209736351264929</v>
      </c>
      <c r="X367" s="16">
        <f ca="1" t="shared" si="2726"/>
        <v>0.250868759921588</v>
      </c>
      <c r="Y367" s="18">
        <f ca="1">IF(X367&lt;=('Ejercicio 3 - TIR'!$D$26-'Ejercicio 3 - TIR'!$C$26)/('Ejercicio 3 - TIR'!$E$26-'Ejercicio 3 - TIR'!$C$26),'Ejercicio 3 - TIR'!$C$26+SQRT(('Ejercicio 3 - TIR'!$E$26-'Ejercicio 3 - TIR'!$C$26)*('Ejercicio 3 - TIR'!$D$26-'Ejercicio 3 - TIR'!$C$26)*X367),'Ejercicio 3 - TIR'!$E$26-SQRT(('Ejercicio 3 - TIR'!$E$26-'Ejercicio 3 - TIR'!$C$26)*('Ejercicio 3 - TIR'!$E$26-'Ejercicio 3 - TIR'!$D$26)*(1-X367)))</f>
        <v>0.216025865053602</v>
      </c>
      <c r="Z367" s="16">
        <f ca="1" t="shared" si="2384"/>
        <v>1.15937272098621</v>
      </c>
      <c r="AA367" s="16">
        <f ca="1" t="shared" si="2385"/>
        <v>1.32455129621766</v>
      </c>
      <c r="AB367" s="16">
        <f ca="1" t="shared" si="2386"/>
        <v>1.53945430399204</v>
      </c>
      <c r="AC367" s="16">
        <f ca="1" t="shared" si="2387"/>
        <v>1.86233383265042</v>
      </c>
      <c r="AD367" s="16">
        <f ca="1" t="shared" si="2388"/>
        <v>2.26464610986731</v>
      </c>
      <c r="AE367" s="15">
        <f ca="1" t="shared" si="2389"/>
        <v>5043.59257361782</v>
      </c>
      <c r="AF367" s="15">
        <f ca="1" t="shared" si="2390"/>
        <v>5762.16514331694</v>
      </c>
      <c r="AG367" s="15">
        <f ca="1" t="shared" si="2391"/>
        <v>6697.05277215209</v>
      </c>
      <c r="AH367" s="15">
        <f ca="1" t="shared" si="2392"/>
        <v>8101.66818481195</v>
      </c>
      <c r="AI367" s="15">
        <f ca="1" t="shared" si="2393"/>
        <v>9851.83806281319</v>
      </c>
      <c r="AJ367" s="17">
        <f ca="1" t="shared" si="2394"/>
        <v>46592.2212925261</v>
      </c>
      <c r="AK367" s="17">
        <f ca="1" t="shared" si="2395"/>
        <v>55892.0602898844</v>
      </c>
      <c r="AL367" s="17">
        <f ca="1" t="shared" si="2396"/>
        <v>60146.7089047088</v>
      </c>
      <c r="AM367" s="17">
        <f ca="1" t="shared" si="2397"/>
        <v>67802.4855983128</v>
      </c>
      <c r="AN367" s="17">
        <f ca="1" t="shared" si="2398"/>
        <v>77439.3915244664</v>
      </c>
      <c r="AO367" s="17">
        <f ca="1">C367/'Ejercicio 3 - TIR'!$D$7</f>
        <v>17308.7663695746</v>
      </c>
      <c r="AP367" s="17">
        <f ca="1" t="shared" si="2399"/>
        <v>29283.4549229514</v>
      </c>
      <c r="AQ367" s="17">
        <f ca="1" t="shared" si="2400"/>
        <v>38583.2939203098</v>
      </c>
      <c r="AR367" s="17">
        <f ca="1" t="shared" si="2401"/>
        <v>42837.9425351341</v>
      </c>
      <c r="AS367" s="17">
        <f ca="1" t="shared" si="2402"/>
        <v>50493.7192287382</v>
      </c>
      <c r="AT367" s="17">
        <f ca="1" t="shared" si="2403"/>
        <v>60130.6251548917</v>
      </c>
      <c r="AU367" s="17">
        <f ca="1">AP367*'Ejercicio 3 - TIR'!$D$5</f>
        <v>14641.7274614757</v>
      </c>
      <c r="AV367" s="17">
        <f ca="1">AQ367*'Ejercicio 3 - TIR'!$D$5</f>
        <v>19291.6469601549</v>
      </c>
      <c r="AW367" s="17">
        <f ca="1">AR367*'Ejercicio 3 - TIR'!$D$5</f>
        <v>21418.9712675671</v>
      </c>
      <c r="AX367" s="17">
        <f ca="1">AS367*'Ejercicio 3 - TIR'!$D$5</f>
        <v>25246.8596143691</v>
      </c>
      <c r="AY367" s="17">
        <f ca="1">AT367*'Ejercicio 3 - TIR'!$D$5</f>
        <v>30065.3125774459</v>
      </c>
      <c r="AZ367" s="17">
        <f ca="1" t="shared" ref="AZ367:BD367" si="2727">AJ367-AU367-AE367</f>
        <v>26906.9012574325</v>
      </c>
      <c r="BA367" s="17">
        <f ca="1" t="shared" si="2727"/>
        <v>30838.2481864126</v>
      </c>
      <c r="BB367" s="17">
        <f ca="1" t="shared" si="2727"/>
        <v>32030.6848649896</v>
      </c>
      <c r="BC367" s="17">
        <f ca="1" t="shared" si="2727"/>
        <v>34453.9577991318</v>
      </c>
      <c r="BD367" s="17">
        <f ca="1" t="shared" si="2727"/>
        <v>37522.2408842073</v>
      </c>
      <c r="BE367" s="17">
        <f ca="1" t="shared" ref="BE367:BI367" si="2728">AZ367/Z367</f>
        <v>23208.1545221664</v>
      </c>
      <c r="BF367" s="17">
        <f ca="1" t="shared" si="2728"/>
        <v>23282.0339042158</v>
      </c>
      <c r="BG367" s="17">
        <f ca="1" t="shared" si="2728"/>
        <v>20806.5187657271</v>
      </c>
      <c r="BH367" s="17">
        <f ca="1" t="shared" si="2728"/>
        <v>18500.4198469068</v>
      </c>
      <c r="BI367" s="17">
        <f ca="1" t="shared" si="2728"/>
        <v>16568.6995070527</v>
      </c>
      <c r="BJ367" s="17">
        <f ca="1" t="shared" si="2406"/>
        <v>71668.1765293281</v>
      </c>
      <c r="BK367" s="17">
        <f ca="1" t="shared" si="2407"/>
        <v>39198.2304254594</v>
      </c>
      <c r="BL367" s="17">
        <f ca="1" t="shared" si="2408"/>
        <v>110866.406954788</v>
      </c>
      <c r="BM367" s="17">
        <f ca="1">BK367*'Ejercicio 3 - TIR'!$D$5</f>
        <v>19599.1152127297</v>
      </c>
      <c r="BN367" s="17">
        <f ca="1" t="shared" si="2409"/>
        <v>91267.2917420579</v>
      </c>
      <c r="BO367" s="17">
        <f ca="1" t="shared" si="2410"/>
        <v>40300.9067705529</v>
      </c>
      <c r="BP367" s="17">
        <f ca="1" t="shared" si="2411"/>
        <v>-118190.355433639</v>
      </c>
      <c r="BQ367" s="17">
        <f ca="1" t="shared" ref="BQ367:BT367" si="2729">BE367</f>
        <v>23208.1545221664</v>
      </c>
      <c r="BR367" s="17">
        <f ca="1" t="shared" si="2729"/>
        <v>23282.0339042158</v>
      </c>
      <c r="BS367" s="17">
        <f ca="1" t="shared" si="2729"/>
        <v>20806.5187657271</v>
      </c>
      <c r="BT367" s="17">
        <f ca="1" t="shared" si="2729"/>
        <v>18500.4198469068</v>
      </c>
      <c r="BU367" s="17">
        <f ca="1" t="shared" si="2413"/>
        <v>56869.6062776055</v>
      </c>
      <c r="BV367" s="19">
        <f ca="1" t="shared" si="2414"/>
        <v>5.73991826449602</v>
      </c>
    </row>
    <row r="368" ht="15" customHeight="1" spans="1:74">
      <c r="A368" s="15">
        <v>367</v>
      </c>
      <c r="B368" s="16">
        <f ca="1" t="shared" ref="B368:F368" si="2730">RAND()</f>
        <v>0.925875151051825</v>
      </c>
      <c r="C368" s="17">
        <f ca="1">IF(B368&lt;=('Ejercicio 3 - TIR'!$D$13-'Ejercicio 3 - TIR'!$C$13)/('Ejercicio 3 - TIR'!$E$13-'Ejercicio 3 - TIR'!$C$13),'Ejercicio 3 - TIR'!$C$13+SQRT(('Ejercicio 3 - TIR'!$E$13-'Ejercicio 3 - TIR'!$C$13)*('Ejercicio 3 - TIR'!$D$13-'Ejercicio 3 - TIR'!$C$13)*B368),'Ejercicio 3 - TIR'!$E$13-SQRT(('Ejercicio 3 - TIR'!$E$13-'Ejercicio 3 - TIR'!$C$13)*('Ejercicio 3 - TIR'!$E$13-'Ejercicio 3 - TIR'!$D$13)*(1-B368)))</f>
        <v>90568.6788445197</v>
      </c>
      <c r="D368" s="16">
        <f ca="1" t="shared" si="2730"/>
        <v>0.120370370995849</v>
      </c>
      <c r="E368" s="17">
        <f ca="1">IF(D368&lt;=('Ejercicio 3 - TIR'!$D$14-'Ejercicio 3 - TIR'!$C$14)/('Ejercicio 3 - TIR'!$E$14-'Ejercicio 3 - TIR'!$C$14),'Ejercicio 3 - TIR'!$C$14+SQRT(('Ejercicio 3 - TIR'!$E$14-'Ejercicio 3 - TIR'!$C$14)*('Ejercicio 3 - TIR'!$D$14-'Ejercicio 3 - TIR'!$C$14)*D368),'Ejercicio 3 - TIR'!$E$14-SQRT(('Ejercicio 3 - TIR'!$E$14-'Ejercicio 3 - TIR'!$C$14)*('Ejercicio 3 - TIR'!$E$14-'Ejercicio 3 - TIR'!$D$14)*(1-D368)))</f>
        <v>28004.6260706931</v>
      </c>
      <c r="F368" s="16">
        <f ca="1" t="shared" si="2730"/>
        <v>0.027428351102557</v>
      </c>
      <c r="G368" s="17">
        <f ca="1">IF(F368&lt;=('Ejercicio 3 - TIR'!$D$18-'Ejercicio 3 - TIR'!$C$18)/('Ejercicio 3 - TIR'!$E$18-'Ejercicio 3 - TIR'!$C$18),'Ejercicio 3 - TIR'!$C$18+SQRT(('Ejercicio 3 - TIR'!$E$18-'Ejercicio 3 - TIR'!$C$18)*('Ejercicio 3 - TIR'!$D$18-'Ejercicio 3 - TIR'!$C$18)*F368),'Ejercicio 3 - TIR'!$E$18-SQRT(('Ejercicio 3 - TIR'!$E$18-'Ejercicio 3 - TIR'!$C$18)*('Ejercicio 3 - TIR'!$E$18-'Ejercicio 3 - TIR'!$D$18)*(1-F368)))</f>
        <v>32028.3620646678</v>
      </c>
      <c r="H368" s="16">
        <f ca="1" t="shared" ref="H368:L368" si="2731">RAND()</f>
        <v>0.795135740438045</v>
      </c>
      <c r="I368" s="17">
        <f ca="1">IF(H368&lt;=('Ejercicio 3 - TIR'!$D$18-'Ejercicio 3 - TIR'!$C$18)/('Ejercicio 3 - TIR'!$E$18-'Ejercicio 3 - TIR'!$C$18),'Ejercicio 3 - TIR'!$C$18+SQRT(('Ejercicio 3 - TIR'!$E$18-'Ejercicio 3 - TIR'!$C$18)*('Ejercicio 3 - TIR'!$D$18-'Ejercicio 3 - TIR'!$C$18)*H368),'Ejercicio 3 - TIR'!$E$18-SQRT(('Ejercicio 3 - TIR'!$E$18-'Ejercicio 3 - TIR'!$C$18)*('Ejercicio 3 - TIR'!$E$18-'Ejercicio 3 - TIR'!$D$18)*(1-H368)))</f>
        <v>41080.2016037624</v>
      </c>
      <c r="J368" s="16">
        <f ca="1" t="shared" si="2731"/>
        <v>0.17993178930358</v>
      </c>
      <c r="K368" s="17">
        <f ca="1">IF(J368&lt;=('Ejercicio 3 - TIR'!$D$18-'Ejercicio 3 - TIR'!$C$18)/('Ejercicio 3 - TIR'!$E$18-'Ejercicio 3 - TIR'!$C$18),'Ejercicio 3 - TIR'!$C$18+SQRT(('Ejercicio 3 - TIR'!$E$18-'Ejercicio 3 - TIR'!$C$18)*('Ejercicio 3 - TIR'!$D$18-'Ejercicio 3 - TIR'!$C$18)*J368),'Ejercicio 3 - TIR'!$E$18-SQRT(('Ejercicio 3 - TIR'!$E$18-'Ejercicio 3 - TIR'!$C$18)*('Ejercicio 3 - TIR'!$E$18-'Ejercicio 3 - TIR'!$D$18)*(1-J368)))</f>
        <v>35195.1677928183</v>
      </c>
      <c r="L368" s="16">
        <f ca="1" t="shared" si="2731"/>
        <v>0.896567998676857</v>
      </c>
      <c r="M368" s="17">
        <f ca="1">IF(L368&lt;=('Ejercicio 3 - TIR'!$D$18-'Ejercicio 3 - TIR'!$C$18)/('Ejercicio 3 - TIR'!$E$18-'Ejercicio 3 - TIR'!$C$18),'Ejercicio 3 - TIR'!$C$18+SQRT(('Ejercicio 3 - TIR'!$E$18-'Ejercicio 3 - TIR'!$C$18)*('Ejercicio 3 - TIR'!$D$18-'Ejercicio 3 - TIR'!$C$18)*L368),'Ejercicio 3 - TIR'!$E$18-SQRT(('Ejercicio 3 - TIR'!$E$18-'Ejercicio 3 - TIR'!$C$18)*('Ejercicio 3 - TIR'!$E$18-'Ejercicio 3 - TIR'!$D$18)*(1-L368)))</f>
        <v>42214.7890386479</v>
      </c>
      <c r="N368" s="16">
        <f ca="1" t="shared" ref="N368:R368" si="2732">RAND()</f>
        <v>0.591379122245878</v>
      </c>
      <c r="O368" s="17">
        <f ca="1">IF(N368&lt;=('Ejercicio 3 - TIR'!$D$18-'Ejercicio 3 - TIR'!$C$18)/('Ejercicio 3 - TIR'!$E$18-'Ejercicio 3 - TIR'!$C$18),'Ejercicio 3 - TIR'!$C$18+SQRT(('Ejercicio 3 - TIR'!$E$18-'Ejercicio 3 - TIR'!$C$18)*('Ejercicio 3 - TIR'!$D$18-'Ejercicio 3 - TIR'!$C$18)*N368),'Ejercicio 3 - TIR'!$E$18-SQRT(('Ejercicio 3 - TIR'!$E$18-'Ejercicio 3 - TIR'!$C$18)*('Ejercicio 3 - TIR'!$E$18-'Ejercicio 3 - TIR'!$D$18)*(1-N368)))</f>
        <v>39418.4323715192</v>
      </c>
      <c r="P368" s="16">
        <f ca="1" t="shared" si="2732"/>
        <v>0.972076831920059</v>
      </c>
      <c r="Q368" s="18">
        <f ca="1">IF(P368&lt;=('Ejercicio 3 - TIR'!$D$22-'Ejercicio 3 - TIR'!$C$22)/('Ejercicio 3 - TIR'!$E$22-'Ejercicio 3 - TIR'!$C$22),'Ejercicio 3 - TIR'!$C$22+SQRT(('Ejercicio 3 - TIR'!$E$22-'Ejercicio 3 - TIR'!$C$22)*('Ejercicio 3 - TIR'!$D$22-'Ejercicio 3 - TIR'!$C$22)*P368),'Ejercicio 3 - TIR'!$E$22-SQRT(('Ejercicio 3 - TIR'!$E$22-'Ejercicio 3 - TIR'!$C$22)*('Ejercicio 3 - TIR'!$E$22-'Ejercicio 3 - TIR'!$D$22)*(1-P368)))</f>
        <v>0.172910451174871</v>
      </c>
      <c r="R368" s="16">
        <f ca="1" t="shared" si="2732"/>
        <v>0.0630896171449089</v>
      </c>
      <c r="S368" s="18">
        <f ca="1">IF(R368&lt;=('Ejercicio 3 - TIR'!$D$23-'Ejercicio 3 - TIR'!$C$23)/('Ejercicio 3 - TIR'!$E$23-'Ejercicio 3 - TIR'!$C$23),'Ejercicio 3 - TIR'!$C$23+SQRT(('Ejercicio 3 - TIR'!$E$23-'Ejercicio 3 - TIR'!$C$23)*('Ejercicio 3 - TIR'!$D$23-'Ejercicio 3 - TIR'!$C$23)*R368),'Ejercicio 3 - TIR'!$E$23-SQRT(('Ejercicio 3 - TIR'!$E$23-'Ejercicio 3 - TIR'!$C$23)*('Ejercicio 3 - TIR'!$E$23-'Ejercicio 3 - TIR'!$D$23)*(1-R368)))</f>
        <v>0.130656514949121</v>
      </c>
      <c r="T368" s="16">
        <f ca="1" t="shared" ref="T368:X368" si="2733">RAND()</f>
        <v>0.148975505392484</v>
      </c>
      <c r="U368" s="18">
        <f ca="1">IF(T368&lt;=('Ejercicio 3 - TIR'!$D$24-'Ejercicio 3 - TIR'!$C$24)/('Ejercicio 3 - TIR'!$E$24-'Ejercicio 3 - TIR'!$C$24),'Ejercicio 3 - TIR'!$C$24+SQRT(('Ejercicio 3 - TIR'!$E$24-'Ejercicio 3 - TIR'!$C$24)*('Ejercicio 3 - TIR'!$D$24-'Ejercicio 3 - TIR'!$C$24)*T368),'Ejercicio 3 - TIR'!$E$24-SQRT(('Ejercicio 3 - TIR'!$E$24-'Ejercicio 3 - TIR'!$C$24)*('Ejercicio 3 - TIR'!$E$24-'Ejercicio 3 - TIR'!$D$24)*(1-T368)))</f>
        <v>0.167687525585118</v>
      </c>
      <c r="V368" s="16">
        <f ca="1" t="shared" si="2733"/>
        <v>0.89110452460311</v>
      </c>
      <c r="W368" s="18">
        <f ca="1">IF(V368&lt;=('Ejercicio 3 - TIR'!$D$25-'Ejercicio 3 - TIR'!$C$25)/('Ejercicio 3 - TIR'!$E$25-'Ejercicio 3 - TIR'!$C$25),'Ejercicio 3 - TIR'!$C$25+SQRT(('Ejercicio 3 - TIR'!$E$25-'Ejercicio 3 - TIR'!$C$25)*('Ejercicio 3 - TIR'!$D$25-'Ejercicio 3 - TIR'!$C$25)*V368),'Ejercicio 3 - TIR'!$E$25-SQRT(('Ejercicio 3 - TIR'!$E$25-'Ejercicio 3 - TIR'!$C$25)*('Ejercicio 3 - TIR'!$E$25-'Ejercicio 3 - TIR'!$D$25)*(1-V368)))</f>
        <v>0.230477342294423</v>
      </c>
      <c r="X368" s="16">
        <f ca="1" t="shared" si="2733"/>
        <v>0.838067957576066</v>
      </c>
      <c r="Y368" s="18">
        <f ca="1">IF(X368&lt;=('Ejercicio 3 - TIR'!$D$26-'Ejercicio 3 - TIR'!$C$26)/('Ejercicio 3 - TIR'!$E$26-'Ejercicio 3 - TIR'!$C$26),'Ejercicio 3 - TIR'!$C$26+SQRT(('Ejercicio 3 - TIR'!$E$26-'Ejercicio 3 - TIR'!$C$26)*('Ejercicio 3 - TIR'!$D$26-'Ejercicio 3 - TIR'!$C$26)*X368),'Ejercicio 3 - TIR'!$E$26-SQRT(('Ejercicio 3 - TIR'!$E$26-'Ejercicio 3 - TIR'!$C$26)*('Ejercicio 3 - TIR'!$E$26-'Ejercicio 3 - TIR'!$D$26)*(1-X368)))</f>
        <v>0.250429186195012</v>
      </c>
      <c r="Z368" s="16">
        <f ca="1" t="shared" si="2384"/>
        <v>1.17291045117487</v>
      </c>
      <c r="AA368" s="16">
        <f ca="1" t="shared" si="2385"/>
        <v>1.32615884307278</v>
      </c>
      <c r="AB368" s="16">
        <f ca="1" t="shared" si="2386"/>
        <v>1.54853913800048</v>
      </c>
      <c r="AC368" s="16">
        <f ca="1" t="shared" si="2387"/>
        <v>1.90544232296573</v>
      </c>
      <c r="AD368" s="16">
        <f ca="1" t="shared" si="2388"/>
        <v>2.38262069324757</v>
      </c>
      <c r="AE368" s="15">
        <f ca="1" t="shared" si="2389"/>
        <v>4842.29252886709</v>
      </c>
      <c r="AF368" s="15">
        <f ca="1" t="shared" si="2390"/>
        <v>5474.96959505302</v>
      </c>
      <c r="AG368" s="15">
        <f ca="1" t="shared" si="2391"/>
        <v>6393.05369910122</v>
      </c>
      <c r="AH368" s="15">
        <f ca="1" t="shared" si="2392"/>
        <v>7866.50772481561</v>
      </c>
      <c r="AI368" s="15">
        <f ca="1" t="shared" si="2393"/>
        <v>9836.51085253796</v>
      </c>
      <c r="AJ368" s="17">
        <f ca="1" t="shared" si="2394"/>
        <v>37566.4005996617</v>
      </c>
      <c r="AK368" s="17">
        <f ca="1" t="shared" si="2395"/>
        <v>54478.8726320421</v>
      </c>
      <c r="AL368" s="17">
        <f ca="1" t="shared" si="2396"/>
        <v>54501.0947956731</v>
      </c>
      <c r="AM368" s="17">
        <f ca="1" t="shared" si="2397"/>
        <v>80437.8456893094</v>
      </c>
      <c r="AN368" s="17">
        <f ca="1" t="shared" si="2398"/>
        <v>93919.1726637615</v>
      </c>
      <c r="AO368" s="17">
        <f ca="1">C368/'Ejercicio 3 - TIR'!$D$7</f>
        <v>18113.7357689039</v>
      </c>
      <c r="AP368" s="17">
        <f ca="1" t="shared" si="2399"/>
        <v>19452.6648307577</v>
      </c>
      <c r="AQ368" s="17">
        <f ca="1" t="shared" si="2400"/>
        <v>36365.1368631382</v>
      </c>
      <c r="AR368" s="17">
        <f ca="1" t="shared" si="2401"/>
        <v>36387.3590267692</v>
      </c>
      <c r="AS368" s="17">
        <f ca="1" t="shared" si="2402"/>
        <v>62324.1099204054</v>
      </c>
      <c r="AT368" s="17">
        <f ca="1" t="shared" si="2403"/>
        <v>75805.4368948575</v>
      </c>
      <c r="AU368" s="17">
        <f ca="1">AP368*'Ejercicio 3 - TIR'!$D$5</f>
        <v>9726.33241537886</v>
      </c>
      <c r="AV368" s="17">
        <f ca="1">AQ368*'Ejercicio 3 - TIR'!$D$5</f>
        <v>18182.5684315691</v>
      </c>
      <c r="AW368" s="17">
        <f ca="1">AR368*'Ejercicio 3 - TIR'!$D$5</f>
        <v>18193.6795133846</v>
      </c>
      <c r="AX368" s="17">
        <f ca="1">AS368*'Ejercicio 3 - TIR'!$D$5</f>
        <v>31162.0549602027</v>
      </c>
      <c r="AY368" s="17">
        <f ca="1">AT368*'Ejercicio 3 - TIR'!$D$5</f>
        <v>37902.7184474288</v>
      </c>
      <c r="AZ368" s="17">
        <f ca="1" t="shared" ref="AZ368:BD368" si="2734">AJ368-AU368-AE368</f>
        <v>22997.7756554157</v>
      </c>
      <c r="BA368" s="17">
        <f ca="1" t="shared" si="2734"/>
        <v>30821.33460542</v>
      </c>
      <c r="BB368" s="17">
        <f ca="1" t="shared" si="2734"/>
        <v>29914.3615831873</v>
      </c>
      <c r="BC368" s="17">
        <f ca="1" t="shared" si="2734"/>
        <v>41409.283004291</v>
      </c>
      <c r="BD368" s="17">
        <f ca="1" t="shared" si="2734"/>
        <v>46179.9433637947</v>
      </c>
      <c r="BE368" s="17">
        <f ca="1" t="shared" ref="BE368:BI368" si="2735">AZ368/Z368</f>
        <v>19607.4437160821</v>
      </c>
      <c r="BF368" s="17">
        <f ca="1" t="shared" si="2735"/>
        <v>23241.0580123308</v>
      </c>
      <c r="BG368" s="17">
        <f ca="1" t="shared" si="2735"/>
        <v>19317.7949779259</v>
      </c>
      <c r="BH368" s="17">
        <f ca="1" t="shared" si="2735"/>
        <v>21732.1104423878</v>
      </c>
      <c r="BI368" s="17">
        <f ca="1" t="shared" si="2735"/>
        <v>19381.9954198628</v>
      </c>
      <c r="BJ368" s="17">
        <f ca="1" t="shared" si="2406"/>
        <v>66724.4015826937</v>
      </c>
      <c r="BK368" s="17">
        <f ca="1" t="shared" si="2407"/>
        <v>43158.1616750091</v>
      </c>
      <c r="BL368" s="17">
        <f ca="1" t="shared" si="2408"/>
        <v>109882.563257703</v>
      </c>
      <c r="BM368" s="17">
        <f ca="1">BK368*'Ejercicio 3 - TIR'!$D$5</f>
        <v>21579.0808375046</v>
      </c>
      <c r="BN368" s="17">
        <f ca="1" t="shared" si="2409"/>
        <v>88303.4824201982</v>
      </c>
      <c r="BO368" s="17">
        <f ca="1" t="shared" si="2410"/>
        <v>37061.4939551451</v>
      </c>
      <c r="BP368" s="17">
        <f ca="1" t="shared" si="2411"/>
        <v>-118573.304915213</v>
      </c>
      <c r="BQ368" s="17">
        <f ca="1" t="shared" ref="BQ368:BT368" si="2736">BE368</f>
        <v>19607.4437160821</v>
      </c>
      <c r="BR368" s="17">
        <f ca="1" t="shared" si="2736"/>
        <v>23241.0580123308</v>
      </c>
      <c r="BS368" s="17">
        <f ca="1" t="shared" si="2736"/>
        <v>19317.7949779259</v>
      </c>
      <c r="BT368" s="17">
        <f ca="1" t="shared" si="2736"/>
        <v>21732.1104423878</v>
      </c>
      <c r="BU368" s="17">
        <f ca="1" t="shared" si="2413"/>
        <v>56443.4893750079</v>
      </c>
      <c r="BV368" s="19">
        <f ca="1" t="shared" si="2414"/>
        <v>4.99277430783953</v>
      </c>
    </row>
    <row r="369" ht="15" customHeight="1" spans="1:74">
      <c r="A369" s="15">
        <v>368</v>
      </c>
      <c r="B369" s="16">
        <f ca="1" t="shared" ref="B369:F369" si="2737">RAND()</f>
        <v>0.623372839114671</v>
      </c>
      <c r="C369" s="17">
        <f ca="1">IF(B369&lt;=('Ejercicio 3 - TIR'!$D$13-'Ejercicio 3 - TIR'!$C$13)/('Ejercicio 3 - TIR'!$E$13-'Ejercicio 3 - TIR'!$C$13),'Ejercicio 3 - TIR'!$C$13+SQRT(('Ejercicio 3 - TIR'!$E$13-'Ejercicio 3 - TIR'!$C$13)*('Ejercicio 3 - TIR'!$D$13-'Ejercicio 3 - TIR'!$C$13)*B369),'Ejercicio 3 - TIR'!$E$13-SQRT(('Ejercicio 3 - TIR'!$E$13-'Ejercicio 3 - TIR'!$C$13)*('Ejercicio 3 - TIR'!$E$13-'Ejercicio 3 - TIR'!$D$13)*(1-B369)))</f>
        <v>78740.8233211539</v>
      </c>
      <c r="D369" s="16">
        <f ca="1" t="shared" si="2737"/>
        <v>0.102005568033769</v>
      </c>
      <c r="E369" s="17">
        <f ca="1">IF(D369&lt;=('Ejercicio 3 - TIR'!$D$14-'Ejercicio 3 - TIR'!$C$14)/('Ejercicio 3 - TIR'!$E$14-'Ejercicio 3 - TIR'!$C$14),'Ejercicio 3 - TIR'!$C$14+SQRT(('Ejercicio 3 - TIR'!$E$14-'Ejercicio 3 - TIR'!$C$14)*('Ejercicio 3 - TIR'!$D$14-'Ejercicio 3 - TIR'!$C$14)*D369),'Ejercicio 3 - TIR'!$E$14-SQRT(('Ejercicio 3 - TIR'!$E$14-'Ejercicio 3 - TIR'!$C$14)*('Ejercicio 3 - TIR'!$E$14-'Ejercicio 3 - TIR'!$D$14)*(1-D369)))</f>
        <v>27765.9388284148</v>
      </c>
      <c r="F369" s="16">
        <f ca="1" t="shared" si="2737"/>
        <v>0.143340586688733</v>
      </c>
      <c r="G369" s="17">
        <f ca="1">IF(F369&lt;=('Ejercicio 3 - TIR'!$D$18-'Ejercicio 3 - TIR'!$C$18)/('Ejercicio 3 - TIR'!$E$18-'Ejercicio 3 - TIR'!$C$18),'Ejercicio 3 - TIR'!$C$18+SQRT(('Ejercicio 3 - TIR'!$E$18-'Ejercicio 3 - TIR'!$C$18)*('Ejercicio 3 - TIR'!$D$18-'Ejercicio 3 - TIR'!$C$18)*F369),'Ejercicio 3 - TIR'!$E$18-SQRT(('Ejercicio 3 - TIR'!$E$18-'Ejercicio 3 - TIR'!$C$18)*('Ejercicio 3 - TIR'!$E$18-'Ejercicio 3 - TIR'!$D$18)*(1-F369)))</f>
        <v>34636.9265686778</v>
      </c>
      <c r="H369" s="16">
        <f ca="1" t="shared" ref="H369:L369" si="2738">RAND()</f>
        <v>0.406574453840539</v>
      </c>
      <c r="I369" s="17">
        <f ca="1">IF(H369&lt;=('Ejercicio 3 - TIR'!$D$18-'Ejercicio 3 - TIR'!$C$18)/('Ejercicio 3 - TIR'!$E$18-'Ejercicio 3 - TIR'!$C$18),'Ejercicio 3 - TIR'!$C$18+SQRT(('Ejercicio 3 - TIR'!$E$18-'Ejercicio 3 - TIR'!$C$18)*('Ejercicio 3 - TIR'!$D$18-'Ejercicio 3 - TIR'!$C$18)*H369),'Ejercicio 3 - TIR'!$E$18-SQRT(('Ejercicio 3 - TIR'!$E$18-'Ejercicio 3 - TIR'!$C$18)*('Ejercicio 3 - TIR'!$E$18-'Ejercicio 3 - TIR'!$D$18)*(1-H369)))</f>
        <v>37809.3641275126</v>
      </c>
      <c r="J369" s="16">
        <f ca="1" t="shared" si="2738"/>
        <v>0.795162398569947</v>
      </c>
      <c r="K369" s="17">
        <f ca="1">IF(J369&lt;=('Ejercicio 3 - TIR'!$D$18-'Ejercicio 3 - TIR'!$C$18)/('Ejercicio 3 - TIR'!$E$18-'Ejercicio 3 - TIR'!$C$18),'Ejercicio 3 - TIR'!$C$18+SQRT(('Ejercicio 3 - TIR'!$E$18-'Ejercicio 3 - TIR'!$C$18)*('Ejercicio 3 - TIR'!$D$18-'Ejercicio 3 - TIR'!$C$18)*J369),'Ejercicio 3 - TIR'!$E$18-SQRT(('Ejercicio 3 - TIR'!$E$18-'Ejercicio 3 - TIR'!$C$18)*('Ejercicio 3 - TIR'!$E$18-'Ejercicio 3 - TIR'!$D$18)*(1-J369)))</f>
        <v>41080.4566455703</v>
      </c>
      <c r="L369" s="16">
        <f ca="1" t="shared" si="2738"/>
        <v>0.963637422854628</v>
      </c>
      <c r="M369" s="17">
        <f ca="1">IF(L369&lt;=('Ejercicio 3 - TIR'!$D$18-'Ejercicio 3 - TIR'!$C$18)/('Ejercicio 3 - TIR'!$E$18-'Ejercicio 3 - TIR'!$C$18),'Ejercicio 3 - TIR'!$C$18+SQRT(('Ejercicio 3 - TIR'!$E$18-'Ejercicio 3 - TIR'!$C$18)*('Ejercicio 3 - TIR'!$D$18-'Ejercicio 3 - TIR'!$C$18)*L369),'Ejercicio 3 - TIR'!$E$18-SQRT(('Ejercicio 3 - TIR'!$E$18-'Ejercicio 3 - TIR'!$C$18)*('Ejercicio 3 - TIR'!$E$18-'Ejercicio 3 - TIR'!$D$18)*(1-L369)))</f>
        <v>43348.5784045548</v>
      </c>
      <c r="N369" s="16">
        <f ca="1" t="shared" ref="N369:R369" si="2739">RAND()</f>
        <v>0.553131083663548</v>
      </c>
      <c r="O369" s="17">
        <f ca="1">IF(N369&lt;=('Ejercicio 3 - TIR'!$D$18-'Ejercicio 3 - TIR'!$C$18)/('Ejercicio 3 - TIR'!$E$18-'Ejercicio 3 - TIR'!$C$18),'Ejercicio 3 - TIR'!$C$18+SQRT(('Ejercicio 3 - TIR'!$E$18-'Ejercicio 3 - TIR'!$C$18)*('Ejercicio 3 - TIR'!$D$18-'Ejercicio 3 - TIR'!$C$18)*N369),'Ejercicio 3 - TIR'!$E$18-SQRT(('Ejercicio 3 - TIR'!$E$18-'Ejercicio 3 - TIR'!$C$18)*('Ejercicio 3 - TIR'!$E$18-'Ejercicio 3 - TIR'!$D$18)*(1-N369)))</f>
        <v>39108.7684430735</v>
      </c>
      <c r="P369" s="16">
        <f ca="1" t="shared" si="2739"/>
        <v>0.432138683648782</v>
      </c>
      <c r="Q369" s="18">
        <f ca="1">IF(P369&lt;=('Ejercicio 3 - TIR'!$D$22-'Ejercicio 3 - TIR'!$C$22)/('Ejercicio 3 - TIR'!$E$22-'Ejercicio 3 - TIR'!$C$22),'Ejercicio 3 - TIR'!$C$22+SQRT(('Ejercicio 3 - TIR'!$E$22-'Ejercicio 3 - TIR'!$C$22)*('Ejercicio 3 - TIR'!$D$22-'Ejercicio 3 - TIR'!$C$22)*P369),'Ejercicio 3 - TIR'!$E$22-SQRT(('Ejercicio 3 - TIR'!$E$22-'Ejercicio 3 - TIR'!$C$22)*('Ejercicio 3 - TIR'!$E$22-'Ejercicio 3 - TIR'!$D$22)*(1-P369)))</f>
        <v>0.14788995572904</v>
      </c>
      <c r="R369" s="16">
        <f ca="1" t="shared" si="2739"/>
        <v>0.684748425856883</v>
      </c>
      <c r="S369" s="18">
        <f ca="1">IF(R369&lt;=('Ejercicio 3 - TIR'!$D$23-'Ejercicio 3 - TIR'!$C$23)/('Ejercicio 3 - TIR'!$E$23-'Ejercicio 3 - TIR'!$C$23),'Ejercicio 3 - TIR'!$C$23+SQRT(('Ejercicio 3 - TIR'!$E$23-'Ejercicio 3 - TIR'!$C$23)*('Ejercicio 3 - TIR'!$D$23-'Ejercicio 3 - TIR'!$C$23)*R369),'Ejercicio 3 - TIR'!$E$23-SQRT(('Ejercicio 3 - TIR'!$E$23-'Ejercicio 3 - TIR'!$C$23)*('Ejercicio 3 - TIR'!$E$23-'Ejercicio 3 - TIR'!$D$23)*(1-R369)))</f>
        <v>0.156178731489326</v>
      </c>
      <c r="T369" s="16">
        <f ca="1" t="shared" ref="T369:X369" si="2740">RAND()</f>
        <v>0.67149558386922</v>
      </c>
      <c r="U369" s="18">
        <f ca="1">IF(T369&lt;=('Ejercicio 3 - TIR'!$D$24-'Ejercicio 3 - TIR'!$C$24)/('Ejercicio 3 - TIR'!$E$24-'Ejercicio 3 - TIR'!$C$24),'Ejercicio 3 - TIR'!$C$24+SQRT(('Ejercicio 3 - TIR'!$E$24-'Ejercicio 3 - TIR'!$C$24)*('Ejercicio 3 - TIR'!$D$24-'Ejercicio 3 - TIR'!$C$24)*T369),'Ejercicio 3 - TIR'!$E$24-SQRT(('Ejercicio 3 - TIR'!$E$24-'Ejercicio 3 - TIR'!$C$24)*('Ejercicio 3 - TIR'!$E$24-'Ejercicio 3 - TIR'!$D$24)*(1-T369)))</f>
        <v>0.189671591450157</v>
      </c>
      <c r="V369" s="16">
        <f ca="1" t="shared" si="2740"/>
        <v>0.361513461561202</v>
      </c>
      <c r="W369" s="18">
        <f ca="1">IF(V369&lt;=('Ejercicio 3 - TIR'!$D$25-'Ejercicio 3 - TIR'!$C$25)/('Ejercicio 3 - TIR'!$E$25-'Ejercicio 3 - TIR'!$C$25),'Ejercicio 3 - TIR'!$C$25+SQRT(('Ejercicio 3 - TIR'!$E$25-'Ejercicio 3 - TIR'!$C$25)*('Ejercicio 3 - TIR'!$D$25-'Ejercicio 3 - TIR'!$C$25)*V369),'Ejercicio 3 - TIR'!$E$25-SQRT(('Ejercicio 3 - TIR'!$E$25-'Ejercicio 3 - TIR'!$C$25)*('Ejercicio 3 - TIR'!$E$25-'Ejercicio 3 - TIR'!$D$25)*(1-V369)))</f>
        <v>0.202727355854196</v>
      </c>
      <c r="X369" s="16">
        <f ca="1" t="shared" si="2740"/>
        <v>0.0249302189233824</v>
      </c>
      <c r="Y369" s="18">
        <f ca="1">IF(X369&lt;=('Ejercicio 3 - TIR'!$D$26-'Ejercicio 3 - TIR'!$C$26)/('Ejercicio 3 - TIR'!$E$26-'Ejercicio 3 - TIR'!$C$26),'Ejercicio 3 - TIR'!$C$26+SQRT(('Ejercicio 3 - TIR'!$E$26-'Ejercicio 3 - TIR'!$C$26)*('Ejercicio 3 - TIR'!$D$26-'Ejercicio 3 - TIR'!$C$26)*X369),'Ejercicio 3 - TIR'!$E$26-SQRT(('Ejercicio 3 - TIR'!$E$26-'Ejercicio 3 - TIR'!$C$26)*('Ejercicio 3 - TIR'!$E$26-'Ejercicio 3 - TIR'!$D$26)*(1-X369)))</f>
        <v>0.198204364149228</v>
      </c>
      <c r="Z369" s="16">
        <f ca="1" t="shared" si="2384"/>
        <v>1.14788995572904</v>
      </c>
      <c r="AA369" s="16">
        <f ca="1" t="shared" si="2385"/>
        <v>1.32716595290414</v>
      </c>
      <c r="AB369" s="16">
        <f ca="1" t="shared" si="2386"/>
        <v>1.57889163130993</v>
      </c>
      <c r="AC369" s="16">
        <f ca="1" t="shared" si="2387"/>
        <v>1.89897615690571</v>
      </c>
      <c r="AD369" s="16">
        <f ca="1" t="shared" si="2388"/>
        <v>2.27536151861975</v>
      </c>
      <c r="AE369" s="15">
        <f ca="1" t="shared" si="2389"/>
        <v>4106.3034641095</v>
      </c>
      <c r="AF369" s="15">
        <f ca="1" t="shared" si="2390"/>
        <v>4747.62073024435</v>
      </c>
      <c r="AG369" s="15">
        <f ca="1" t="shared" si="2391"/>
        <v>5648.10950975155</v>
      </c>
      <c r="AH369" s="15">
        <f ca="1" t="shared" si="2392"/>
        <v>6793.13581623842</v>
      </c>
      <c r="AI369" s="15">
        <f ca="1" t="shared" si="2393"/>
        <v>8139.5649812753</v>
      </c>
      <c r="AJ369" s="17">
        <f ca="1" t="shared" si="2394"/>
        <v>39759.3801055096</v>
      </c>
      <c r="AK369" s="17">
        <f ca="1" t="shared" si="2395"/>
        <v>50179.3007709899</v>
      </c>
      <c r="AL369" s="17">
        <f ca="1" t="shared" si="2396"/>
        <v>64861.5892080815</v>
      </c>
      <c r="AM369" s="17">
        <f ca="1" t="shared" si="2397"/>
        <v>82317.9168260074</v>
      </c>
      <c r="AN369" s="17">
        <f ca="1" t="shared" si="2398"/>
        <v>88986.5867559801</v>
      </c>
      <c r="AO369" s="17">
        <f ca="1">C369/'Ejercicio 3 - TIR'!$D$7</f>
        <v>15748.1646642308</v>
      </c>
      <c r="AP369" s="17">
        <f ca="1" t="shared" si="2399"/>
        <v>24011.2154412788</v>
      </c>
      <c r="AQ369" s="17">
        <f ca="1" t="shared" si="2400"/>
        <v>34431.1361067591</v>
      </c>
      <c r="AR369" s="17">
        <f ca="1" t="shared" si="2401"/>
        <v>49113.4245438507</v>
      </c>
      <c r="AS369" s="17">
        <f ca="1" t="shared" si="2402"/>
        <v>66569.7521617766</v>
      </c>
      <c r="AT369" s="17">
        <f ca="1" t="shared" si="2403"/>
        <v>73238.4220917494</v>
      </c>
      <c r="AU369" s="17">
        <f ca="1">AP369*'Ejercicio 3 - TIR'!$D$5</f>
        <v>12005.6077206394</v>
      </c>
      <c r="AV369" s="17">
        <f ca="1">AQ369*'Ejercicio 3 - TIR'!$D$5</f>
        <v>17215.5680533796</v>
      </c>
      <c r="AW369" s="17">
        <f ca="1">AR369*'Ejercicio 3 - TIR'!$D$5</f>
        <v>24556.7122719253</v>
      </c>
      <c r="AX369" s="17">
        <f ca="1">AS369*'Ejercicio 3 - TIR'!$D$5</f>
        <v>33284.8760808883</v>
      </c>
      <c r="AY369" s="17">
        <f ca="1">AT369*'Ejercicio 3 - TIR'!$D$5</f>
        <v>36619.2110458747</v>
      </c>
      <c r="AZ369" s="17">
        <f ca="1" t="shared" ref="AZ369:BD369" si="2741">AJ369-AU369-AE369</f>
        <v>23647.4689207607</v>
      </c>
      <c r="BA369" s="17">
        <f ca="1" t="shared" si="2741"/>
        <v>28216.111987366</v>
      </c>
      <c r="BB369" s="17">
        <f ca="1" t="shared" si="2741"/>
        <v>34656.7674264046</v>
      </c>
      <c r="BC369" s="17">
        <f ca="1" t="shared" si="2741"/>
        <v>42239.9049288807</v>
      </c>
      <c r="BD369" s="17">
        <f ca="1" t="shared" si="2741"/>
        <v>44227.8107288302</v>
      </c>
      <c r="BE369" s="17">
        <f ca="1" t="shared" ref="BE369:BI369" si="2742">AZ369/Z369</f>
        <v>20600.8152634647</v>
      </c>
      <c r="BF369" s="17">
        <f ca="1" t="shared" si="2742"/>
        <v>21260.4248365645</v>
      </c>
      <c r="BG369" s="17">
        <f ca="1" t="shared" si="2742"/>
        <v>21950.0608776116</v>
      </c>
      <c r="BH369" s="17">
        <f ca="1" t="shared" si="2742"/>
        <v>22243.5151569825</v>
      </c>
      <c r="BI369" s="17">
        <f ca="1" t="shared" si="2742"/>
        <v>19437.7070926553</v>
      </c>
      <c r="BJ369" s="17">
        <f ca="1" t="shared" si="2406"/>
        <v>63177.5487385251</v>
      </c>
      <c r="BK369" s="17">
        <f ca="1" t="shared" si="2407"/>
        <v>35832.7678658781</v>
      </c>
      <c r="BL369" s="17">
        <f ca="1" t="shared" si="2408"/>
        <v>99010.3166044033</v>
      </c>
      <c r="BM369" s="17">
        <f ca="1">BK369*'Ejercicio 3 - TIR'!$D$5</f>
        <v>17916.3839329391</v>
      </c>
      <c r="BN369" s="17">
        <f ca="1" t="shared" si="2409"/>
        <v>81093.9326714642</v>
      </c>
      <c r="BO369" s="17">
        <f ca="1" t="shared" si="2410"/>
        <v>35640.0211605302</v>
      </c>
      <c r="BP369" s="17">
        <f ca="1" t="shared" si="2411"/>
        <v>-106506.762149569</v>
      </c>
      <c r="BQ369" s="17">
        <f ca="1" t="shared" ref="BQ369:BT369" si="2743">BE369</f>
        <v>20600.8152634647</v>
      </c>
      <c r="BR369" s="17">
        <f ca="1" t="shared" si="2743"/>
        <v>21260.4248365645</v>
      </c>
      <c r="BS369" s="17">
        <f ca="1" t="shared" si="2743"/>
        <v>21950.0608776116</v>
      </c>
      <c r="BT369" s="17">
        <f ca="1" t="shared" si="2743"/>
        <v>22243.5151569825</v>
      </c>
      <c r="BU369" s="17">
        <f ca="1" t="shared" si="2413"/>
        <v>55077.7282531855</v>
      </c>
      <c r="BV369" s="19">
        <f ca="1" t="shared" si="2414"/>
        <v>8.62428923006635</v>
      </c>
    </row>
    <row r="370" ht="15" customHeight="1" spans="1:74">
      <c r="A370" s="15">
        <v>369</v>
      </c>
      <c r="B370" s="16">
        <f ca="1" t="shared" ref="B370:F370" si="2744">RAND()</f>
        <v>0.406559382796649</v>
      </c>
      <c r="C370" s="17">
        <f ca="1">IF(B370&lt;=('Ejercicio 3 - TIR'!$D$13-'Ejercicio 3 - TIR'!$C$13)/('Ejercicio 3 - TIR'!$E$13-'Ejercicio 3 - TIR'!$C$13),'Ejercicio 3 - TIR'!$C$13+SQRT(('Ejercicio 3 - TIR'!$E$13-'Ejercicio 3 - TIR'!$C$13)*('Ejercicio 3 - TIR'!$D$13-'Ejercicio 3 - TIR'!$C$13)*B370),'Ejercicio 3 - TIR'!$E$13-SQRT(('Ejercicio 3 - TIR'!$E$13-'Ejercicio 3 - TIR'!$C$13)*('Ejercicio 3 - TIR'!$E$13-'Ejercicio 3 - TIR'!$D$13)*(1-B370)))</f>
        <v>73314.2596009775</v>
      </c>
      <c r="D370" s="16">
        <f ca="1" t="shared" si="2744"/>
        <v>0.835023839630337</v>
      </c>
      <c r="E370" s="17">
        <f ca="1">IF(D370&lt;=('Ejercicio 3 - TIR'!$D$14-'Ejercicio 3 - TIR'!$C$14)/('Ejercicio 3 - TIR'!$E$14-'Ejercicio 3 - TIR'!$C$14),'Ejercicio 3 - TIR'!$C$14+SQRT(('Ejercicio 3 - TIR'!$E$14-'Ejercicio 3 - TIR'!$C$14)*('Ejercicio 3 - TIR'!$D$14-'Ejercicio 3 - TIR'!$C$14)*D370),'Ejercicio 3 - TIR'!$E$14-SQRT(('Ejercicio 3 - TIR'!$E$14-'Ejercicio 3 - TIR'!$C$14)*('Ejercicio 3 - TIR'!$E$14-'Ejercicio 3 - TIR'!$D$14)*(1-D370)))</f>
        <v>35025.4222233993</v>
      </c>
      <c r="F370" s="16">
        <f ca="1" t="shared" si="2744"/>
        <v>0.891374414795543</v>
      </c>
      <c r="G370" s="17">
        <f ca="1">IF(F370&lt;=('Ejercicio 3 - TIR'!$D$18-'Ejercicio 3 - TIR'!$C$18)/('Ejercicio 3 - TIR'!$E$18-'Ejercicio 3 - TIR'!$C$18),'Ejercicio 3 - TIR'!$C$18+SQRT(('Ejercicio 3 - TIR'!$E$18-'Ejercicio 3 - TIR'!$C$18)*('Ejercicio 3 - TIR'!$D$18-'Ejercicio 3 - TIR'!$C$18)*F370),'Ejercicio 3 - TIR'!$E$18-SQRT(('Ejercicio 3 - TIR'!$E$18-'Ejercicio 3 - TIR'!$C$18)*('Ejercicio 3 - TIR'!$E$18-'Ejercicio 3 - TIR'!$D$18)*(1-F370)))</f>
        <v>42145.7191991091</v>
      </c>
      <c r="H370" s="16">
        <f ca="1" t="shared" ref="H370:L370" si="2745">RAND()</f>
        <v>0.217900100856011</v>
      </c>
      <c r="I370" s="17">
        <f ca="1">IF(H370&lt;=('Ejercicio 3 - TIR'!$D$18-'Ejercicio 3 - TIR'!$C$18)/('Ejercicio 3 - TIR'!$E$18-'Ejercicio 3 - TIR'!$C$18),'Ejercicio 3 - TIR'!$C$18+SQRT(('Ejercicio 3 - TIR'!$E$18-'Ejercicio 3 - TIR'!$C$18)*('Ejercicio 3 - TIR'!$D$18-'Ejercicio 3 - TIR'!$C$18)*H370),'Ejercicio 3 - TIR'!$E$18-SQRT(('Ejercicio 3 - TIR'!$E$18-'Ejercicio 3 - TIR'!$C$18)*('Ejercicio 3 - TIR'!$E$18-'Ejercicio 3 - TIR'!$D$18)*(1-H370)))</f>
        <v>35717.0809971874</v>
      </c>
      <c r="J370" s="16">
        <f ca="1" t="shared" si="2745"/>
        <v>0.742429071998077</v>
      </c>
      <c r="K370" s="17">
        <f ca="1">IF(J370&lt;=('Ejercicio 3 - TIR'!$D$18-'Ejercicio 3 - TIR'!$C$18)/('Ejercicio 3 - TIR'!$E$18-'Ejercicio 3 - TIR'!$C$18),'Ejercicio 3 - TIR'!$C$18+SQRT(('Ejercicio 3 - TIR'!$E$18-'Ejercicio 3 - TIR'!$C$18)*('Ejercicio 3 - TIR'!$D$18-'Ejercicio 3 - TIR'!$C$18)*J370),'Ejercicio 3 - TIR'!$E$18-SQRT(('Ejercicio 3 - TIR'!$E$18-'Ejercicio 3 - TIR'!$C$18)*('Ejercicio 3 - TIR'!$E$18-'Ejercicio 3 - TIR'!$D$18)*(1-J370)))</f>
        <v>40604.7958409029</v>
      </c>
      <c r="L370" s="16">
        <f ca="1" t="shared" si="2745"/>
        <v>0.988203710597889</v>
      </c>
      <c r="M370" s="17">
        <f ca="1">IF(L370&lt;=('Ejercicio 3 - TIR'!$D$18-'Ejercicio 3 - TIR'!$C$18)/('Ejercicio 3 - TIR'!$E$18-'Ejercicio 3 - TIR'!$C$18),'Ejercicio 3 - TIR'!$C$18+SQRT(('Ejercicio 3 - TIR'!$E$18-'Ejercicio 3 - TIR'!$C$18)*('Ejercicio 3 - TIR'!$D$18-'Ejercicio 3 - TIR'!$C$18)*L370),'Ejercicio 3 - TIR'!$E$18-SQRT(('Ejercicio 3 - TIR'!$E$18-'Ejercicio 3 - TIR'!$C$18)*('Ejercicio 3 - TIR'!$E$18-'Ejercicio 3 - TIR'!$D$18)*(1-L370)))</f>
        <v>44059.403537558</v>
      </c>
      <c r="N370" s="16">
        <f ca="1" t="shared" ref="N370:R370" si="2746">RAND()</f>
        <v>0.742421467192644</v>
      </c>
      <c r="O370" s="17">
        <f ca="1">IF(N370&lt;=('Ejercicio 3 - TIR'!$D$18-'Ejercicio 3 - TIR'!$C$18)/('Ejercicio 3 - TIR'!$E$18-'Ejercicio 3 - TIR'!$C$18),'Ejercicio 3 - TIR'!$C$18+SQRT(('Ejercicio 3 - TIR'!$E$18-'Ejercicio 3 - TIR'!$C$18)*('Ejercicio 3 - TIR'!$D$18-'Ejercicio 3 - TIR'!$C$18)*N370),'Ejercicio 3 - TIR'!$E$18-SQRT(('Ejercicio 3 - TIR'!$E$18-'Ejercicio 3 - TIR'!$C$18)*('Ejercicio 3 - TIR'!$E$18-'Ejercicio 3 - TIR'!$D$18)*(1-N370)))</f>
        <v>40604.7309569775</v>
      </c>
      <c r="P370" s="16">
        <f ca="1" t="shared" si="2746"/>
        <v>0.286450222896416</v>
      </c>
      <c r="Q370" s="18">
        <f ca="1">IF(P370&lt;=('Ejercicio 3 - TIR'!$D$22-'Ejercicio 3 - TIR'!$C$22)/('Ejercicio 3 - TIR'!$E$22-'Ejercicio 3 - TIR'!$C$22),'Ejercicio 3 - TIR'!$C$22+SQRT(('Ejercicio 3 - TIR'!$E$22-'Ejercicio 3 - TIR'!$C$22)*('Ejercicio 3 - TIR'!$D$22-'Ejercicio 3 - TIR'!$C$22)*P370),'Ejercicio 3 - TIR'!$E$22-SQRT(('Ejercicio 3 - TIR'!$E$22-'Ejercicio 3 - TIR'!$C$22)*('Ejercicio 3 - TIR'!$E$22-'Ejercicio 3 - TIR'!$D$22)*(1-P370)))</f>
        <v>0.142707056198758</v>
      </c>
      <c r="R370" s="16">
        <f ca="1" t="shared" si="2746"/>
        <v>0.372687692576076</v>
      </c>
      <c r="S370" s="18">
        <f ca="1">IF(R370&lt;=('Ejercicio 3 - TIR'!$D$23-'Ejercicio 3 - TIR'!$C$23)/('Ejercicio 3 - TIR'!$E$23-'Ejercicio 3 - TIR'!$C$23),'Ejercicio 3 - TIR'!$C$23+SQRT(('Ejercicio 3 - TIR'!$E$23-'Ejercicio 3 - TIR'!$C$23)*('Ejercicio 3 - TIR'!$D$23-'Ejercicio 3 - TIR'!$C$23)*R370),'Ejercicio 3 - TIR'!$E$23-SQRT(('Ejercicio 3 - TIR'!$E$23-'Ejercicio 3 - TIR'!$C$23)*('Ejercicio 3 - TIR'!$E$23-'Ejercicio 3 - TIR'!$D$23)*(1-R370)))</f>
        <v>0.145900537574285</v>
      </c>
      <c r="T370" s="16">
        <f ca="1" t="shared" ref="T370:X370" si="2747">RAND()</f>
        <v>0.163074425868802</v>
      </c>
      <c r="U370" s="18">
        <f ca="1">IF(T370&lt;=('Ejercicio 3 - TIR'!$D$24-'Ejercicio 3 - TIR'!$C$24)/('Ejercicio 3 - TIR'!$E$24-'Ejercicio 3 - TIR'!$C$24),'Ejercicio 3 - TIR'!$C$24+SQRT(('Ejercicio 3 - TIR'!$E$24-'Ejercicio 3 - TIR'!$C$24)*('Ejercicio 3 - TIR'!$D$24-'Ejercicio 3 - TIR'!$C$24)*T370),'Ejercicio 3 - TIR'!$E$24-SQRT(('Ejercicio 3 - TIR'!$E$24-'Ejercicio 3 - TIR'!$C$24)*('Ejercicio 3 - TIR'!$E$24-'Ejercicio 3 - TIR'!$D$24)*(1-T370)))</f>
        <v>0.168505574682362</v>
      </c>
      <c r="V370" s="16">
        <f ca="1" t="shared" si="2747"/>
        <v>0.482637791012959</v>
      </c>
      <c r="W370" s="18">
        <f ca="1">IF(V370&lt;=('Ejercicio 3 - TIR'!$D$25-'Ejercicio 3 - TIR'!$C$25)/('Ejercicio 3 - TIR'!$E$25-'Ejercicio 3 - TIR'!$C$25),'Ejercicio 3 - TIR'!$C$25+SQRT(('Ejercicio 3 - TIR'!$E$25-'Ejercicio 3 - TIR'!$C$25)*('Ejercicio 3 - TIR'!$D$25-'Ejercicio 3 - TIR'!$C$25)*V370),'Ejercicio 3 - TIR'!$E$25-SQRT(('Ejercicio 3 - TIR'!$E$25-'Ejercicio 3 - TIR'!$C$25)*('Ejercicio 3 - TIR'!$E$25-'Ejercicio 3 - TIR'!$D$25)*(1-V370)))</f>
        <v>0.207446883410793</v>
      </c>
      <c r="X370" s="16">
        <f ca="1" t="shared" si="2747"/>
        <v>0.378542118321641</v>
      </c>
      <c r="Y370" s="18">
        <f ca="1">IF(X370&lt;=('Ejercicio 3 - TIR'!$D$26-'Ejercicio 3 - TIR'!$C$26)/('Ejercicio 3 - TIR'!$E$26-'Ejercicio 3 - TIR'!$C$26),'Ejercicio 3 - TIR'!$C$26+SQRT(('Ejercicio 3 - TIR'!$E$26-'Ejercicio 3 - TIR'!$C$26)*('Ejercicio 3 - TIR'!$D$26-'Ejercicio 3 - TIR'!$C$26)*X370),'Ejercicio 3 - TIR'!$E$26-SQRT(('Ejercicio 3 - TIR'!$E$26-'Ejercicio 3 - TIR'!$C$26)*('Ejercicio 3 - TIR'!$E$26-'Ejercicio 3 - TIR'!$D$26)*(1-X370)))</f>
        <v>0.222070106498776</v>
      </c>
      <c r="Z370" s="16">
        <f ca="1" t="shared" si="2384"/>
        <v>1.14270705619876</v>
      </c>
      <c r="AA370" s="16">
        <f ca="1" t="shared" si="2385"/>
        <v>1.30942862998809</v>
      </c>
      <c r="AB370" s="16">
        <f ca="1" t="shared" si="2386"/>
        <v>1.53007465378977</v>
      </c>
      <c r="AC370" s="16">
        <f ca="1" t="shared" si="2387"/>
        <v>1.8474838721043</v>
      </c>
      <c r="AD370" s="16">
        <f ca="1" t="shared" si="2388"/>
        <v>2.25775481233727</v>
      </c>
      <c r="AE370" s="15">
        <f ca="1" t="shared" si="2389"/>
        <v>4998.37489761987</v>
      </c>
      <c r="AF370" s="15">
        <f ca="1" t="shared" si="2390"/>
        <v>5727.64048218042</v>
      </c>
      <c r="AG370" s="15">
        <f ca="1" t="shared" si="2391"/>
        <v>6692.77983320419</v>
      </c>
      <c r="AH370" s="15">
        <f ca="1" t="shared" si="2392"/>
        <v>8081.17615095701</v>
      </c>
      <c r="AI370" s="15">
        <f ca="1" t="shared" si="2393"/>
        <v>9875.7637994354</v>
      </c>
      <c r="AJ370" s="17">
        <f ca="1" t="shared" si="2394"/>
        <v>48160.2107173935</v>
      </c>
      <c r="AK370" s="17">
        <f ca="1" t="shared" si="2395"/>
        <v>46768.9684373206</v>
      </c>
      <c r="AL370" s="17">
        <f ca="1" t="shared" si="2396"/>
        <v>62128.3689384737</v>
      </c>
      <c r="AM370" s="17">
        <f ca="1" t="shared" si="2397"/>
        <v>81399.0374501737</v>
      </c>
      <c r="AN370" s="17">
        <f ca="1" t="shared" si="2398"/>
        <v>91675.5267217763</v>
      </c>
      <c r="AO370" s="17">
        <f ca="1">C370/'Ejercicio 3 - TIR'!$D$7</f>
        <v>14662.8519201955</v>
      </c>
      <c r="AP370" s="17">
        <f ca="1" t="shared" si="2399"/>
        <v>33497.358797198</v>
      </c>
      <c r="AQ370" s="17">
        <f ca="1" t="shared" si="2400"/>
        <v>32106.1165171251</v>
      </c>
      <c r="AR370" s="17">
        <f ca="1" t="shared" si="2401"/>
        <v>47465.5170182782</v>
      </c>
      <c r="AS370" s="17">
        <f ca="1" t="shared" si="2402"/>
        <v>66736.1855299781</v>
      </c>
      <c r="AT370" s="17">
        <f ca="1" t="shared" si="2403"/>
        <v>77012.6748015808</v>
      </c>
      <c r="AU370" s="17">
        <f ca="1">AP370*'Ejercicio 3 - TIR'!$D$5</f>
        <v>16748.679398599</v>
      </c>
      <c r="AV370" s="17">
        <f ca="1">AQ370*'Ejercicio 3 - TIR'!$D$5</f>
        <v>16053.0582585625</v>
      </c>
      <c r="AW370" s="17">
        <f ca="1">AR370*'Ejercicio 3 - TIR'!$D$5</f>
        <v>23732.7585091391</v>
      </c>
      <c r="AX370" s="17">
        <f ca="1">AS370*'Ejercicio 3 - TIR'!$D$5</f>
        <v>33368.0927649891</v>
      </c>
      <c r="AY370" s="17">
        <f ca="1">AT370*'Ejercicio 3 - TIR'!$D$5</f>
        <v>38506.3374007904</v>
      </c>
      <c r="AZ370" s="17">
        <f ca="1" t="shared" ref="AZ370:BD370" si="2748">AJ370-AU370-AE370</f>
        <v>26413.1564211746</v>
      </c>
      <c r="BA370" s="17">
        <f ca="1" t="shared" si="2748"/>
        <v>24988.2696965776</v>
      </c>
      <c r="BB370" s="17">
        <f ca="1" t="shared" si="2748"/>
        <v>31702.8305961304</v>
      </c>
      <c r="BC370" s="17">
        <f ca="1" t="shared" si="2748"/>
        <v>39949.7685342276</v>
      </c>
      <c r="BD370" s="17">
        <f ca="1" t="shared" si="2748"/>
        <v>43293.4255215505</v>
      </c>
      <c r="BE370" s="17">
        <f ca="1" t="shared" ref="BE370:BI370" si="2749">AZ370/Z370</f>
        <v>23114.5474055604</v>
      </c>
      <c r="BF370" s="17">
        <f ca="1" t="shared" si="2749"/>
        <v>19083.3384304458</v>
      </c>
      <c r="BG370" s="17">
        <f ca="1" t="shared" si="2749"/>
        <v>20719.7933235527</v>
      </c>
      <c r="BH370" s="17">
        <f ca="1" t="shared" si="2749"/>
        <v>21623.879448931</v>
      </c>
      <c r="BI370" s="17">
        <f ca="1" t="shared" si="2749"/>
        <v>19175.4327285576</v>
      </c>
      <c r="BJ370" s="17">
        <f ca="1" t="shared" si="2406"/>
        <v>79078.8155790247</v>
      </c>
      <c r="BK370" s="17">
        <f ca="1" t="shared" si="2407"/>
        <v>33105.1244854102</v>
      </c>
      <c r="BL370" s="17">
        <f ca="1" t="shared" si="2408"/>
        <v>112183.940064435</v>
      </c>
      <c r="BM370" s="17">
        <f ca="1">BK370*'Ejercicio 3 - TIR'!$D$5</f>
        <v>16552.5622427051</v>
      </c>
      <c r="BN370" s="17">
        <f ca="1" t="shared" si="2409"/>
        <v>95631.3778217298</v>
      </c>
      <c r="BO370" s="17">
        <f ca="1" t="shared" si="2410"/>
        <v>42356.8481834971</v>
      </c>
      <c r="BP370" s="17">
        <f ca="1" t="shared" si="2411"/>
        <v>-108339.681824377</v>
      </c>
      <c r="BQ370" s="17">
        <f ca="1" t="shared" ref="BQ370:BT370" si="2750">BE370</f>
        <v>23114.5474055604</v>
      </c>
      <c r="BR370" s="17">
        <f ca="1" t="shared" si="2750"/>
        <v>19083.3384304458</v>
      </c>
      <c r="BS370" s="17">
        <f ca="1" t="shared" si="2750"/>
        <v>20719.7933235527</v>
      </c>
      <c r="BT370" s="17">
        <f ca="1" t="shared" si="2750"/>
        <v>21623.879448931</v>
      </c>
      <c r="BU370" s="17">
        <f ca="1" t="shared" si="2413"/>
        <v>61532.2809120546</v>
      </c>
      <c r="BV370" s="19">
        <f ca="1" t="shared" si="2414"/>
        <v>9.07183176709723</v>
      </c>
    </row>
    <row r="371" ht="15" customHeight="1" spans="1:74">
      <c r="A371" s="15">
        <v>370</v>
      </c>
      <c r="B371" s="16">
        <f ca="1" t="shared" ref="B371:F371" si="2751">RAND()</f>
        <v>0.63230689734053</v>
      </c>
      <c r="C371" s="17">
        <f ca="1">IF(B371&lt;=('Ejercicio 3 - TIR'!$D$13-'Ejercicio 3 - TIR'!$C$13)/('Ejercicio 3 - TIR'!$E$13-'Ejercicio 3 - TIR'!$C$13),'Ejercicio 3 - TIR'!$C$13+SQRT(('Ejercicio 3 - TIR'!$E$13-'Ejercicio 3 - TIR'!$C$13)*('Ejercicio 3 - TIR'!$D$13-'Ejercicio 3 - TIR'!$C$13)*B371),'Ejercicio 3 - TIR'!$E$13-SQRT(('Ejercicio 3 - TIR'!$E$13-'Ejercicio 3 - TIR'!$C$13)*('Ejercicio 3 - TIR'!$E$13-'Ejercicio 3 - TIR'!$D$13)*(1-B371)))</f>
        <v>78994.4835057225</v>
      </c>
      <c r="D371" s="16">
        <f ca="1" t="shared" si="2751"/>
        <v>0.0602736400857951</v>
      </c>
      <c r="E371" s="17">
        <f ca="1">IF(D371&lt;=('Ejercicio 3 - TIR'!$D$14-'Ejercicio 3 - TIR'!$C$14)/('Ejercicio 3 - TIR'!$E$14-'Ejercicio 3 - TIR'!$C$14),'Ejercicio 3 - TIR'!$C$14+SQRT(('Ejercicio 3 - TIR'!$E$14-'Ejercicio 3 - TIR'!$C$14)*('Ejercicio 3 - TIR'!$D$14-'Ejercicio 3 - TIR'!$C$14)*D371),'Ejercicio 3 - TIR'!$E$14-SQRT(('Ejercicio 3 - TIR'!$E$14-'Ejercicio 3 - TIR'!$C$14)*('Ejercicio 3 - TIR'!$E$14-'Ejercicio 3 - TIR'!$D$14)*(1-D371)))</f>
        <v>27126.1521597559</v>
      </c>
      <c r="F371" s="16">
        <f ca="1" t="shared" si="2751"/>
        <v>0.632314173059857</v>
      </c>
      <c r="G371" s="17">
        <f ca="1">IF(F371&lt;=('Ejercicio 3 - TIR'!$D$18-'Ejercicio 3 - TIR'!$C$18)/('Ejercicio 3 - TIR'!$E$18-'Ejercicio 3 - TIR'!$C$18),'Ejercicio 3 - TIR'!$C$18+SQRT(('Ejercicio 3 - TIR'!$E$18-'Ejercicio 3 - TIR'!$C$18)*('Ejercicio 3 - TIR'!$D$18-'Ejercicio 3 - TIR'!$C$18)*F371),'Ejercicio 3 - TIR'!$E$18-SQRT(('Ejercicio 3 - TIR'!$E$18-'Ejercicio 3 - TIR'!$C$18)*('Ejercicio 3 - TIR'!$E$18-'Ejercicio 3 - TIR'!$D$18)*(1-F371)))</f>
        <v>39738.9489144865</v>
      </c>
      <c r="H371" s="16">
        <f ca="1" t="shared" ref="H371:L371" si="2752">RAND()</f>
        <v>0.743158178484181</v>
      </c>
      <c r="I371" s="17">
        <f ca="1">IF(H371&lt;=('Ejercicio 3 - TIR'!$D$18-'Ejercicio 3 - TIR'!$C$18)/('Ejercicio 3 - TIR'!$E$18-'Ejercicio 3 - TIR'!$C$18),'Ejercicio 3 - TIR'!$C$18+SQRT(('Ejercicio 3 - TIR'!$E$18-'Ejercicio 3 - TIR'!$C$18)*('Ejercicio 3 - TIR'!$D$18-'Ejercicio 3 - TIR'!$C$18)*H371),'Ejercicio 3 - TIR'!$E$18-SQRT(('Ejercicio 3 - TIR'!$E$18-'Ejercicio 3 - TIR'!$C$18)*('Ejercicio 3 - TIR'!$E$18-'Ejercicio 3 - TIR'!$D$18)*(1-H371)))</f>
        <v>40611.0210055542</v>
      </c>
      <c r="J371" s="16">
        <f ca="1" t="shared" si="2752"/>
        <v>0.415783959497604</v>
      </c>
      <c r="K371" s="17">
        <f ca="1">IF(J371&lt;=('Ejercicio 3 - TIR'!$D$18-'Ejercicio 3 - TIR'!$C$18)/('Ejercicio 3 - TIR'!$E$18-'Ejercicio 3 - TIR'!$C$18),'Ejercicio 3 - TIR'!$C$18+SQRT(('Ejercicio 3 - TIR'!$E$18-'Ejercicio 3 - TIR'!$C$18)*('Ejercicio 3 - TIR'!$D$18-'Ejercicio 3 - TIR'!$C$18)*J371),'Ejercicio 3 - TIR'!$E$18-SQRT(('Ejercicio 3 - TIR'!$E$18-'Ejercicio 3 - TIR'!$C$18)*('Ejercicio 3 - TIR'!$E$18-'Ejercicio 3 - TIR'!$D$18)*(1-J371)))</f>
        <v>37897.3156151088</v>
      </c>
      <c r="L371" s="16">
        <f ca="1" t="shared" si="2752"/>
        <v>0.743144848353212</v>
      </c>
      <c r="M371" s="17">
        <f ca="1">IF(L371&lt;=('Ejercicio 3 - TIR'!$D$18-'Ejercicio 3 - TIR'!$C$18)/('Ejercicio 3 - TIR'!$E$18-'Ejercicio 3 - TIR'!$C$18),'Ejercicio 3 - TIR'!$C$18+SQRT(('Ejercicio 3 - TIR'!$E$18-'Ejercicio 3 - TIR'!$C$18)*('Ejercicio 3 - TIR'!$D$18-'Ejercicio 3 - TIR'!$C$18)*L371),'Ejercicio 3 - TIR'!$E$18-SQRT(('Ejercicio 3 - TIR'!$E$18-'Ejercicio 3 - TIR'!$C$18)*('Ejercicio 3 - TIR'!$E$18-'Ejercicio 3 - TIR'!$D$18)*(1-L371)))</f>
        <v>40610.9071126816</v>
      </c>
      <c r="N371" s="16">
        <f ca="1" t="shared" ref="N371:R371" si="2753">RAND()</f>
        <v>0.0889378119416144</v>
      </c>
      <c r="O371" s="17">
        <f ca="1">IF(N371&lt;=('Ejercicio 3 - TIR'!$D$18-'Ejercicio 3 - TIR'!$C$18)/('Ejercicio 3 - TIR'!$E$18-'Ejercicio 3 - TIR'!$C$18),'Ejercicio 3 - TIR'!$C$18+SQRT(('Ejercicio 3 - TIR'!$E$18-'Ejercicio 3 - TIR'!$C$18)*('Ejercicio 3 - TIR'!$D$18-'Ejercicio 3 - TIR'!$C$18)*N371),'Ejercicio 3 - TIR'!$E$18-SQRT(('Ejercicio 3 - TIR'!$E$18-'Ejercicio 3 - TIR'!$C$18)*('Ejercicio 3 - TIR'!$E$18-'Ejercicio 3 - TIR'!$D$18)*(1-N371)))</f>
        <v>33652.4884382079</v>
      </c>
      <c r="P371" s="16">
        <f ca="1" t="shared" si="2753"/>
        <v>0.957510384354352</v>
      </c>
      <c r="Q371" s="18">
        <f ca="1">IF(P371&lt;=('Ejercicio 3 - TIR'!$D$22-'Ejercicio 3 - TIR'!$C$22)/('Ejercicio 3 - TIR'!$E$22-'Ejercicio 3 - TIR'!$C$22),'Ejercicio 3 - TIR'!$C$22+SQRT(('Ejercicio 3 - TIR'!$E$22-'Ejercicio 3 - TIR'!$C$22)*('Ejercicio 3 - TIR'!$D$22-'Ejercicio 3 - TIR'!$C$22)*P371),'Ejercicio 3 - TIR'!$E$22-SQRT(('Ejercicio 3 - TIR'!$E$22-'Ejercicio 3 - TIR'!$C$22)*('Ejercicio 3 - TIR'!$E$22-'Ejercicio 3 - TIR'!$D$22)*(1-P371)))</f>
        <v>0.171254640764259</v>
      </c>
      <c r="R371" s="16">
        <f ca="1" t="shared" si="2753"/>
        <v>0.221573870437681</v>
      </c>
      <c r="S371" s="18">
        <f ca="1">IF(R371&lt;=('Ejercicio 3 - TIR'!$D$23-'Ejercicio 3 - TIR'!$C$23)/('Ejercicio 3 - TIR'!$E$23-'Ejercicio 3 - TIR'!$C$23),'Ejercicio 3 - TIR'!$C$23+SQRT(('Ejercicio 3 - TIR'!$E$23-'Ejercicio 3 - TIR'!$C$23)*('Ejercicio 3 - TIR'!$D$23-'Ejercicio 3 - TIR'!$C$23)*R371),'Ejercicio 3 - TIR'!$E$23-SQRT(('Ejercicio 3 - TIR'!$E$23-'Ejercicio 3 - TIR'!$C$23)*('Ejercicio 3 - TIR'!$E$23-'Ejercicio 3 - TIR'!$D$23)*(1-R371)))</f>
        <v>0.139970802857868</v>
      </c>
      <c r="T371" s="16">
        <f ca="1" t="shared" ref="T371:X371" si="2754">RAND()</f>
        <v>0.897046290297521</v>
      </c>
      <c r="U371" s="18">
        <f ca="1">IF(T371&lt;=('Ejercicio 3 - TIR'!$D$24-'Ejercicio 3 - TIR'!$C$24)/('Ejercicio 3 - TIR'!$E$24-'Ejercicio 3 - TIR'!$C$24),'Ejercicio 3 - TIR'!$C$24+SQRT(('Ejercicio 3 - TIR'!$E$24-'Ejercicio 3 - TIR'!$C$24)*('Ejercicio 3 - TIR'!$D$24-'Ejercicio 3 - TIR'!$C$24)*T371),'Ejercicio 3 - TIR'!$E$24-SQRT(('Ejercicio 3 - TIR'!$E$24-'Ejercicio 3 - TIR'!$C$24)*('Ejercicio 3 - TIR'!$E$24-'Ejercicio 3 - TIR'!$D$24)*(1-T371)))</f>
        <v>0.203021472762134</v>
      </c>
      <c r="V371" s="16">
        <f ca="1" t="shared" si="2754"/>
        <v>0.230606959345931</v>
      </c>
      <c r="W371" s="18">
        <f ca="1">IF(V371&lt;=('Ejercicio 3 - TIR'!$D$25-'Ejercicio 3 - TIR'!$C$25)/('Ejercicio 3 - TIR'!$E$25-'Ejercicio 3 - TIR'!$C$25),'Ejercicio 3 - TIR'!$C$25+SQRT(('Ejercicio 3 - TIR'!$E$25-'Ejercicio 3 - TIR'!$C$25)*('Ejercicio 3 - TIR'!$D$25-'Ejercicio 3 - TIR'!$C$25)*V371),'Ejercicio 3 - TIR'!$E$25-SQRT(('Ejercicio 3 - TIR'!$E$25-'Ejercicio 3 - TIR'!$C$25)*('Ejercicio 3 - TIR'!$E$25-'Ejercicio 3 - TIR'!$D$25)*(1-V371)))</f>
        <v>0.197968020010126</v>
      </c>
      <c r="X371" s="16">
        <f ca="1" t="shared" si="2754"/>
        <v>0.289611436166166</v>
      </c>
      <c r="Y371" s="18">
        <f ca="1">IF(X371&lt;=('Ejercicio 3 - TIR'!$D$26-'Ejercicio 3 - TIR'!$C$26)/('Ejercicio 3 - TIR'!$E$26-'Ejercicio 3 - TIR'!$C$26),'Ejercicio 3 - TIR'!$C$26+SQRT(('Ejercicio 3 - TIR'!$E$26-'Ejercicio 3 - TIR'!$C$26)*('Ejercicio 3 - TIR'!$D$26-'Ejercicio 3 - TIR'!$C$26)*X371),'Ejercicio 3 - TIR'!$E$26-SQRT(('Ejercicio 3 - TIR'!$E$26-'Ejercicio 3 - TIR'!$C$26)*('Ejercicio 3 - TIR'!$E$26-'Ejercicio 3 - TIR'!$D$26)*(1-X371)))</f>
        <v>0.217963384588577</v>
      </c>
      <c r="Z371" s="16">
        <f ca="1" t="shared" si="2384"/>
        <v>1.17125464076426</v>
      </c>
      <c r="AA371" s="16">
        <f ca="1" t="shared" si="2385"/>
        <v>1.33519609318304</v>
      </c>
      <c r="AB371" s="16">
        <f ca="1" t="shared" si="2386"/>
        <v>1.6062695704473</v>
      </c>
      <c r="AC371" s="16">
        <f ca="1" t="shared" si="2387"/>
        <v>1.92425957691127</v>
      </c>
      <c r="AD371" s="16">
        <f ca="1" t="shared" si="2388"/>
        <v>2.34367770712184</v>
      </c>
      <c r="AE371" s="15">
        <f ca="1" t="shared" si="2389"/>
        <v>4645.47944343561</v>
      </c>
      <c r="AF371" s="15">
        <f ca="1" t="shared" si="2390"/>
        <v>5295.71093079302</v>
      </c>
      <c r="AG371" s="15">
        <f ca="1" t="shared" si="2391"/>
        <v>6370.85396328515</v>
      </c>
      <c r="AH371" s="15">
        <f ca="1" t="shared" si="2392"/>
        <v>7632.07930817038</v>
      </c>
      <c r="AI371" s="15">
        <f ca="1" t="shared" si="2393"/>
        <v>9295.59314562763</v>
      </c>
      <c r="AJ371" s="17">
        <f ca="1" t="shared" si="2394"/>
        <v>46544.4283351862</v>
      </c>
      <c r="AK371" s="17">
        <f ca="1" t="shared" si="2395"/>
        <v>54223.6765867902</v>
      </c>
      <c r="AL371" s="17">
        <f ca="1" t="shared" si="2396"/>
        <v>60873.3048741866</v>
      </c>
      <c r="AM371" s="17">
        <f ca="1" t="shared" si="2397"/>
        <v>78145.9269386316</v>
      </c>
      <c r="AN371" s="17">
        <f ca="1" t="shared" si="2398"/>
        <v>78870.5869418031</v>
      </c>
      <c r="AO371" s="17">
        <f ca="1">C371/'Ejercicio 3 - TIR'!$D$7</f>
        <v>15798.8967011445</v>
      </c>
      <c r="AP371" s="17">
        <f ca="1" t="shared" si="2399"/>
        <v>30745.5316340417</v>
      </c>
      <c r="AQ371" s="17">
        <f ca="1" t="shared" si="2400"/>
        <v>38424.7798856457</v>
      </c>
      <c r="AR371" s="17">
        <f ca="1" t="shared" si="2401"/>
        <v>45074.4081730421</v>
      </c>
      <c r="AS371" s="17">
        <f ca="1" t="shared" si="2402"/>
        <v>62347.0302374871</v>
      </c>
      <c r="AT371" s="17">
        <f ca="1" t="shared" si="2403"/>
        <v>63071.6902406586</v>
      </c>
      <c r="AU371" s="17">
        <f ca="1">AP371*'Ejercicio 3 - TIR'!$D$5</f>
        <v>15372.7658170208</v>
      </c>
      <c r="AV371" s="17">
        <f ca="1">AQ371*'Ejercicio 3 - TIR'!$D$5</f>
        <v>19212.3899428228</v>
      </c>
      <c r="AW371" s="17">
        <f ca="1">AR371*'Ejercicio 3 - TIR'!$D$5</f>
        <v>22537.2040865211</v>
      </c>
      <c r="AX371" s="17">
        <f ca="1">AS371*'Ejercicio 3 - TIR'!$D$5</f>
        <v>31173.5151187436</v>
      </c>
      <c r="AY371" s="17">
        <f ca="1">AT371*'Ejercicio 3 - TIR'!$D$5</f>
        <v>31535.8451203293</v>
      </c>
      <c r="AZ371" s="17">
        <f ca="1" t="shared" ref="AZ371:BD371" si="2755">AJ371-AU371-AE371</f>
        <v>26526.1830747297</v>
      </c>
      <c r="BA371" s="17">
        <f ca="1" t="shared" si="2755"/>
        <v>29715.5757131743</v>
      </c>
      <c r="BB371" s="17">
        <f ca="1" t="shared" si="2755"/>
        <v>31965.2468243804</v>
      </c>
      <c r="BC371" s="17">
        <f ca="1" t="shared" si="2755"/>
        <v>39340.3325117177</v>
      </c>
      <c r="BD371" s="17">
        <f ca="1" t="shared" si="2755"/>
        <v>38039.1486758462</v>
      </c>
      <c r="BE371" s="17">
        <f ca="1" t="shared" ref="BE371:BI371" si="2756">AZ371/Z371</f>
        <v>22647.6652911454</v>
      </c>
      <c r="BF371" s="17">
        <f ca="1" t="shared" si="2756"/>
        <v>22255.5891714257</v>
      </c>
      <c r="BG371" s="17">
        <f ca="1" t="shared" si="2756"/>
        <v>19900.3003060557</v>
      </c>
      <c r="BH371" s="17">
        <f ca="1" t="shared" si="2756"/>
        <v>20444.4000091011</v>
      </c>
      <c r="BI371" s="17">
        <f ca="1" t="shared" si="2756"/>
        <v>16230.5373986598</v>
      </c>
      <c r="BJ371" s="17">
        <f ca="1" t="shared" si="2406"/>
        <v>63574.9580968147</v>
      </c>
      <c r="BK371" s="17">
        <f ca="1" t="shared" si="2407"/>
        <v>37027.5219955931</v>
      </c>
      <c r="BL371" s="17">
        <f ca="1" t="shared" si="2408"/>
        <v>100602.480092408</v>
      </c>
      <c r="BM371" s="17">
        <f ca="1">BK371*'Ejercicio 3 - TIR'!$D$5</f>
        <v>18513.7609977965</v>
      </c>
      <c r="BN371" s="17">
        <f ca="1" t="shared" si="2409"/>
        <v>82088.7190946113</v>
      </c>
      <c r="BO371" s="17">
        <f ca="1" t="shared" si="2410"/>
        <v>35025.6005103281</v>
      </c>
      <c r="BP371" s="17">
        <f ca="1" t="shared" si="2411"/>
        <v>-106120.635665478</v>
      </c>
      <c r="BQ371" s="17">
        <f ca="1" t="shared" ref="BQ371:BT371" si="2757">BE371</f>
        <v>22647.6652911454</v>
      </c>
      <c r="BR371" s="17">
        <f ca="1" t="shared" si="2757"/>
        <v>22255.5891714257</v>
      </c>
      <c r="BS371" s="17">
        <f ca="1" t="shared" si="2757"/>
        <v>19900.3003060557</v>
      </c>
      <c r="BT371" s="17">
        <f ca="1" t="shared" si="2757"/>
        <v>20444.4000091011</v>
      </c>
      <c r="BU371" s="17">
        <f ca="1" t="shared" si="2413"/>
        <v>51256.1379089879</v>
      </c>
      <c r="BV371" s="19">
        <f ca="1" t="shared" si="2414"/>
        <v>7.8859249000067</v>
      </c>
    </row>
    <row r="372" ht="15" customHeight="1" spans="1:74">
      <c r="A372" s="15">
        <v>371</v>
      </c>
      <c r="B372" s="16">
        <f ca="1" t="shared" ref="B372:F372" si="2758">RAND()</f>
        <v>0.895129747269991</v>
      </c>
      <c r="C372" s="17">
        <f ca="1">IF(B372&lt;=('Ejercicio 3 - TIR'!$D$13-'Ejercicio 3 - TIR'!$C$13)/('Ejercicio 3 - TIR'!$E$13-'Ejercicio 3 - TIR'!$C$13),'Ejercicio 3 - TIR'!$C$13+SQRT(('Ejercicio 3 - TIR'!$E$13-'Ejercicio 3 - TIR'!$C$13)*('Ejercicio 3 - TIR'!$D$13-'Ejercicio 3 - TIR'!$C$13)*B372),'Ejercicio 3 - TIR'!$E$13-SQRT(('Ejercicio 3 - TIR'!$E$13-'Ejercicio 3 - TIR'!$C$13)*('Ejercicio 3 - TIR'!$E$13-'Ejercicio 3 - TIR'!$D$13)*(1-B372)))</f>
        <v>88781.9652667675</v>
      </c>
      <c r="D372" s="16">
        <f ca="1" t="shared" si="2758"/>
        <v>0.958550526244853</v>
      </c>
      <c r="E372" s="17">
        <f ca="1">IF(D372&lt;=('Ejercicio 3 - TIR'!$D$14-'Ejercicio 3 - TIR'!$C$14)/('Ejercicio 3 - TIR'!$E$14-'Ejercicio 3 - TIR'!$C$14),'Ejercicio 3 - TIR'!$C$14+SQRT(('Ejercicio 3 - TIR'!$E$14-'Ejercicio 3 - TIR'!$C$14)*('Ejercicio 3 - TIR'!$D$14-'Ejercicio 3 - TIR'!$C$14)*D372),'Ejercicio 3 - TIR'!$E$14-SQRT(('Ejercicio 3 - TIR'!$E$14-'Ejercicio 3 - TIR'!$C$14)*('Ejercicio 3 - TIR'!$E$14-'Ejercicio 3 - TIR'!$D$14)*(1-D372)))</f>
        <v>37506.5243006454</v>
      </c>
      <c r="F372" s="16">
        <f ca="1" t="shared" si="2758"/>
        <v>0.484817664906775</v>
      </c>
      <c r="G372" s="17">
        <f ca="1">IF(F372&lt;=('Ejercicio 3 - TIR'!$D$18-'Ejercicio 3 - TIR'!$C$18)/('Ejercicio 3 - TIR'!$E$18-'Ejercicio 3 - TIR'!$C$18),'Ejercicio 3 - TIR'!$C$18+SQRT(('Ejercicio 3 - TIR'!$E$18-'Ejercicio 3 - TIR'!$C$18)*('Ejercicio 3 - TIR'!$D$18-'Ejercicio 3 - TIR'!$C$18)*F372),'Ejercicio 3 - TIR'!$E$18-SQRT(('Ejercicio 3 - TIR'!$E$18-'Ejercicio 3 - TIR'!$C$18)*('Ejercicio 3 - TIR'!$E$18-'Ejercicio 3 - TIR'!$D$18)*(1-F372)))</f>
        <v>38527.7576030288</v>
      </c>
      <c r="H372" s="16">
        <f ca="1" t="shared" ref="H372:L372" si="2759">RAND()</f>
        <v>0.653115766470569</v>
      </c>
      <c r="I372" s="17">
        <f ca="1">IF(H372&lt;=('Ejercicio 3 - TIR'!$D$18-'Ejercicio 3 - TIR'!$C$18)/('Ejercicio 3 - TIR'!$E$18-'Ejercicio 3 - TIR'!$C$18),'Ejercicio 3 - TIR'!$C$18+SQRT(('Ejercicio 3 - TIR'!$E$18-'Ejercicio 3 - TIR'!$C$18)*('Ejercicio 3 - TIR'!$D$18-'Ejercicio 3 - TIR'!$C$18)*H372),'Ejercicio 3 - TIR'!$E$18-SQRT(('Ejercicio 3 - TIR'!$E$18-'Ejercicio 3 - TIR'!$C$18)*('Ejercicio 3 - TIR'!$E$18-'Ejercicio 3 - TIR'!$D$18)*(1-H372)))</f>
        <v>39897.8464814618</v>
      </c>
      <c r="J372" s="16">
        <f ca="1" t="shared" si="2759"/>
        <v>0.12343899193258</v>
      </c>
      <c r="K372" s="17">
        <f ca="1">IF(J372&lt;=('Ejercicio 3 - TIR'!$D$18-'Ejercicio 3 - TIR'!$C$18)/('Ejercicio 3 - TIR'!$E$18-'Ejercicio 3 - TIR'!$C$18),'Ejercicio 3 - TIR'!$C$18+SQRT(('Ejercicio 3 - TIR'!$E$18-'Ejercicio 3 - TIR'!$C$18)*('Ejercicio 3 - TIR'!$D$18-'Ejercicio 3 - TIR'!$C$18)*J372),'Ejercicio 3 - TIR'!$E$18-SQRT(('Ejercicio 3 - TIR'!$E$18-'Ejercicio 3 - TIR'!$C$18)*('Ejercicio 3 - TIR'!$E$18-'Ejercicio 3 - TIR'!$D$18)*(1-J372)))</f>
        <v>34303.0046235029</v>
      </c>
      <c r="L372" s="16">
        <f ca="1" t="shared" si="2759"/>
        <v>0.0935530957621213</v>
      </c>
      <c r="M372" s="17">
        <f ca="1">IF(L372&lt;=('Ejercicio 3 - TIR'!$D$18-'Ejercicio 3 - TIR'!$C$18)/('Ejercicio 3 - TIR'!$E$18-'Ejercicio 3 - TIR'!$C$18),'Ejercicio 3 - TIR'!$C$18+SQRT(('Ejercicio 3 - TIR'!$E$18-'Ejercicio 3 - TIR'!$C$18)*('Ejercicio 3 - TIR'!$D$18-'Ejercicio 3 - TIR'!$C$18)*L372),'Ejercicio 3 - TIR'!$E$18-SQRT(('Ejercicio 3 - TIR'!$E$18-'Ejercicio 3 - TIR'!$C$18)*('Ejercicio 3 - TIR'!$E$18-'Ejercicio 3 - TIR'!$D$18)*(1-L372)))</f>
        <v>33746.0598452665</v>
      </c>
      <c r="N372" s="16">
        <f ca="1" t="shared" ref="N372:R372" si="2760">RAND()</f>
        <v>0.333198588068055</v>
      </c>
      <c r="O372" s="17">
        <f ca="1">IF(N372&lt;=('Ejercicio 3 - TIR'!$D$18-'Ejercicio 3 - TIR'!$C$18)/('Ejercicio 3 - TIR'!$E$18-'Ejercicio 3 - TIR'!$C$18),'Ejercicio 3 - TIR'!$C$18+SQRT(('Ejercicio 3 - TIR'!$E$18-'Ejercicio 3 - TIR'!$C$18)*('Ejercicio 3 - TIR'!$D$18-'Ejercicio 3 - TIR'!$C$18)*N372),'Ejercicio 3 - TIR'!$E$18-SQRT(('Ejercicio 3 - TIR'!$E$18-'Ejercicio 3 - TIR'!$C$18)*('Ejercicio 3 - TIR'!$E$18-'Ejercicio 3 - TIR'!$D$18)*(1-N372)))</f>
        <v>37069.6384780417</v>
      </c>
      <c r="P372" s="16">
        <f ca="1" t="shared" si="2760"/>
        <v>0.722804959520748</v>
      </c>
      <c r="Q372" s="18">
        <f ca="1">IF(P372&lt;=('Ejercicio 3 - TIR'!$D$22-'Ejercicio 3 - TIR'!$C$22)/('Ejercicio 3 - TIR'!$E$22-'Ejercicio 3 - TIR'!$C$22),'Ejercicio 3 - TIR'!$C$22+SQRT(('Ejercicio 3 - TIR'!$E$22-'Ejercicio 3 - TIR'!$C$22)*('Ejercicio 3 - TIR'!$D$22-'Ejercicio 3 - TIR'!$C$22)*P372),'Ejercicio 3 - TIR'!$E$22-SQRT(('Ejercicio 3 - TIR'!$E$22-'Ejercicio 3 - TIR'!$C$22)*('Ejercicio 3 - TIR'!$E$22-'Ejercicio 3 - TIR'!$D$22)*(1-P372)))</f>
        <v>0.157662787262896</v>
      </c>
      <c r="R372" s="16">
        <f ca="1" t="shared" si="2760"/>
        <v>0.0722230806775905</v>
      </c>
      <c r="S372" s="18">
        <f ca="1">IF(R372&lt;=('Ejercicio 3 - TIR'!$D$23-'Ejercicio 3 - TIR'!$C$23)/('Ejercicio 3 - TIR'!$E$23-'Ejercicio 3 - TIR'!$C$23),'Ejercicio 3 - TIR'!$C$23+SQRT(('Ejercicio 3 - TIR'!$E$23-'Ejercicio 3 - TIR'!$C$23)*('Ejercicio 3 - TIR'!$D$23-'Ejercicio 3 - TIR'!$C$23)*R372),'Ejercicio 3 - TIR'!$E$23-SQRT(('Ejercicio 3 - TIR'!$E$23-'Ejercicio 3 - TIR'!$C$23)*('Ejercicio 3 - TIR'!$E$23-'Ejercicio 3 - TIR'!$D$23)*(1-R372)))</f>
        <v>0.131401822013155</v>
      </c>
      <c r="T372" s="16">
        <f ca="1" t="shared" ref="T372:X372" si="2761">RAND()</f>
        <v>0.0284398509870543</v>
      </c>
      <c r="U372" s="18">
        <f ca="1">IF(T372&lt;=('Ejercicio 3 - TIR'!$D$24-'Ejercicio 3 - TIR'!$C$24)/('Ejercicio 3 - TIR'!$E$24-'Ejercicio 3 - TIR'!$C$24),'Ejercicio 3 - TIR'!$C$24+SQRT(('Ejercicio 3 - TIR'!$E$24-'Ejercicio 3 - TIR'!$C$24)*('Ejercicio 3 - TIR'!$D$24-'Ejercicio 3 - TIR'!$C$24)*T372),'Ejercicio 3 - TIR'!$E$24-SQRT(('Ejercicio 3 - TIR'!$E$24-'Ejercicio 3 - TIR'!$C$24)*('Ejercicio 3 - TIR'!$E$24-'Ejercicio 3 - TIR'!$D$24)*(1-T372)))</f>
        <v>0.157728110187673</v>
      </c>
      <c r="V372" s="16">
        <f ca="1" t="shared" si="2761"/>
        <v>0.338489927046714</v>
      </c>
      <c r="W372" s="18">
        <f ca="1">IF(V372&lt;=('Ejercicio 3 - TIR'!$D$25-'Ejercicio 3 - TIR'!$C$25)/('Ejercicio 3 - TIR'!$E$25-'Ejercicio 3 - TIR'!$C$25),'Ejercicio 3 - TIR'!$C$25+SQRT(('Ejercicio 3 - TIR'!$E$25-'Ejercicio 3 - TIR'!$C$25)*('Ejercicio 3 - TIR'!$D$25-'Ejercicio 3 - TIR'!$C$25)*V372),'Ejercicio 3 - TIR'!$E$25-SQRT(('Ejercicio 3 - TIR'!$E$25-'Ejercicio 3 - TIR'!$C$25)*('Ejercicio 3 - TIR'!$E$25-'Ejercicio 3 - TIR'!$D$25)*(1-V372)))</f>
        <v>0.201882588854589</v>
      </c>
      <c r="X372" s="16">
        <f ca="1" t="shared" si="2761"/>
        <v>0.967952765442862</v>
      </c>
      <c r="Y372" s="18">
        <f ca="1">IF(X372&lt;=('Ejercicio 3 - TIR'!$D$26-'Ejercicio 3 - TIR'!$C$26)/('Ejercicio 3 - TIR'!$E$26-'Ejercicio 3 - TIR'!$C$26),'Ejercicio 3 - TIR'!$C$26+SQRT(('Ejercicio 3 - TIR'!$E$26-'Ejercicio 3 - TIR'!$C$26)*('Ejercicio 3 - TIR'!$D$26-'Ejercicio 3 - TIR'!$C$26)*X372),'Ejercicio 3 - TIR'!$E$26-SQRT(('Ejercicio 3 - TIR'!$E$26-'Ejercicio 3 - TIR'!$C$26)*('Ejercicio 3 - TIR'!$E$26-'Ejercicio 3 - TIR'!$D$26)*(1-X372)))</f>
        <v>0.266844960410225</v>
      </c>
      <c r="Z372" s="16">
        <f ca="1" t="shared" si="2384"/>
        <v>1.1576627872629</v>
      </c>
      <c r="AA372" s="16">
        <f ca="1" t="shared" si="2385"/>
        <v>1.30978178678607</v>
      </c>
      <c r="AB372" s="16">
        <f ca="1" t="shared" si="2386"/>
        <v>1.51637119277407</v>
      </c>
      <c r="AC372" s="16">
        <f ca="1" t="shared" si="2387"/>
        <v>1.82250013483582</v>
      </c>
      <c r="AD372" s="16">
        <f ca="1" t="shared" si="2388"/>
        <v>2.30882511116371</v>
      </c>
      <c r="AE372" s="15">
        <f ca="1" t="shared" si="2389"/>
        <v>5913.38316178328</v>
      </c>
      <c r="AF372" s="15">
        <f ca="1" t="shared" si="2390"/>
        <v>6690.41248350351</v>
      </c>
      <c r="AG372" s="15">
        <f ca="1" t="shared" si="2391"/>
        <v>7745.67860090254</v>
      </c>
      <c r="AH372" s="15">
        <f ca="1" t="shared" si="2392"/>
        <v>9309.39624928834</v>
      </c>
      <c r="AI372" s="15">
        <f ca="1" t="shared" si="2393"/>
        <v>11793.5617228728</v>
      </c>
      <c r="AJ372" s="17">
        <f ca="1" t="shared" si="2394"/>
        <v>44602.1512537116</v>
      </c>
      <c r="AK372" s="17">
        <f ca="1" t="shared" si="2395"/>
        <v>52257.4726534052</v>
      </c>
      <c r="AL372" s="17">
        <f ca="1" t="shared" si="2396"/>
        <v>52016.0880366754</v>
      </c>
      <c r="AM372" s="17">
        <f ca="1" t="shared" si="2397"/>
        <v>61502.1986181758</v>
      </c>
      <c r="AN372" s="17">
        <f ca="1" t="shared" si="2398"/>
        <v>85587.3121798633</v>
      </c>
      <c r="AO372" s="17">
        <f ca="1">C372/'Ejercicio 3 - TIR'!$D$7</f>
        <v>17756.3930533535</v>
      </c>
      <c r="AP372" s="17">
        <f ca="1" t="shared" si="2399"/>
        <v>26845.7582003581</v>
      </c>
      <c r="AQ372" s="17">
        <f ca="1" t="shared" si="2400"/>
        <v>34501.0796000517</v>
      </c>
      <c r="AR372" s="17">
        <f ca="1" t="shared" si="2401"/>
        <v>34259.6949833219</v>
      </c>
      <c r="AS372" s="17">
        <f ca="1" t="shared" si="2402"/>
        <v>43745.8055648223</v>
      </c>
      <c r="AT372" s="17">
        <f ca="1" t="shared" si="2403"/>
        <v>67830.9191265098</v>
      </c>
      <c r="AU372" s="17">
        <f ca="1">AP372*'Ejercicio 3 - TIR'!$D$5</f>
        <v>13422.8791001791</v>
      </c>
      <c r="AV372" s="17">
        <f ca="1">AQ372*'Ejercicio 3 - TIR'!$D$5</f>
        <v>17250.5398000259</v>
      </c>
      <c r="AW372" s="17">
        <f ca="1">AR372*'Ejercicio 3 - TIR'!$D$5</f>
        <v>17129.8474916609</v>
      </c>
      <c r="AX372" s="17">
        <f ca="1">AS372*'Ejercicio 3 - TIR'!$D$5</f>
        <v>21872.9027824111</v>
      </c>
      <c r="AY372" s="17">
        <f ca="1">AT372*'Ejercicio 3 - TIR'!$D$5</f>
        <v>33915.4595632549</v>
      </c>
      <c r="AZ372" s="17">
        <f ca="1" t="shared" ref="AZ372:BD372" si="2762">AJ372-AU372-AE372</f>
        <v>25265.8889917493</v>
      </c>
      <c r="BA372" s="17">
        <f ca="1" t="shared" si="2762"/>
        <v>28316.5203698759</v>
      </c>
      <c r="BB372" s="17">
        <f ca="1" t="shared" si="2762"/>
        <v>27140.5619441119</v>
      </c>
      <c r="BC372" s="17">
        <f ca="1" t="shared" si="2762"/>
        <v>30319.8995864763</v>
      </c>
      <c r="BD372" s="17">
        <f ca="1" t="shared" si="2762"/>
        <v>39878.2908937356</v>
      </c>
      <c r="BE372" s="17">
        <f ca="1" t="shared" ref="BE372:BI372" si="2763">AZ372/Z372</f>
        <v>21824.9124613276</v>
      </c>
      <c r="BF372" s="17">
        <f ca="1" t="shared" si="2763"/>
        <v>21619.265633063</v>
      </c>
      <c r="BG372" s="17">
        <f ca="1" t="shared" si="2763"/>
        <v>17898.3629295019</v>
      </c>
      <c r="BH372" s="17">
        <f ca="1" t="shared" si="2763"/>
        <v>16636.4320127788</v>
      </c>
      <c r="BI372" s="17">
        <f ca="1" t="shared" si="2763"/>
        <v>17272.1141592383</v>
      </c>
      <c r="BJ372" s="17">
        <f ca="1" t="shared" si="2406"/>
        <v>86596.005137802</v>
      </c>
      <c r="BK372" s="17">
        <f ca="1" t="shared" si="2407"/>
        <v>40996.4061652754</v>
      </c>
      <c r="BL372" s="17">
        <f ca="1" t="shared" si="2408"/>
        <v>127592.411303077</v>
      </c>
      <c r="BM372" s="17">
        <f ca="1">BK372*'Ejercicio 3 - TIR'!$D$5</f>
        <v>20498.2030826377</v>
      </c>
      <c r="BN372" s="17">
        <f ca="1" t="shared" si="2409"/>
        <v>107094.20822044</v>
      </c>
      <c r="BO372" s="17">
        <f ca="1" t="shared" si="2410"/>
        <v>46384.7208273221</v>
      </c>
      <c r="BP372" s="17">
        <f ca="1" t="shared" si="2411"/>
        <v>-126288.489567413</v>
      </c>
      <c r="BQ372" s="17">
        <f ca="1" t="shared" ref="BQ372:BT372" si="2764">BE372</f>
        <v>21824.9124613276</v>
      </c>
      <c r="BR372" s="17">
        <f ca="1" t="shared" si="2764"/>
        <v>21619.265633063</v>
      </c>
      <c r="BS372" s="17">
        <f ca="1" t="shared" si="2764"/>
        <v>17898.3629295019</v>
      </c>
      <c r="BT372" s="17">
        <f ca="1" t="shared" si="2764"/>
        <v>16636.4320127788</v>
      </c>
      <c r="BU372" s="17">
        <f ca="1" t="shared" si="2413"/>
        <v>63656.8349865604</v>
      </c>
      <c r="BV372" s="19">
        <f ca="1" t="shared" si="2414"/>
        <v>3.31528657391589</v>
      </c>
    </row>
    <row r="373" ht="15" customHeight="1" spans="1:74">
      <c r="A373" s="15">
        <v>372</v>
      </c>
      <c r="B373" s="16">
        <f ca="1" t="shared" ref="B373:F373" si="2765">RAND()</f>
        <v>0.834347246071487</v>
      </c>
      <c r="C373" s="17">
        <f ca="1">IF(B373&lt;=('Ejercicio 3 - TIR'!$D$13-'Ejercicio 3 - TIR'!$C$13)/('Ejercicio 3 - TIR'!$E$13-'Ejercicio 3 - TIR'!$C$13),'Ejercicio 3 - TIR'!$C$13+SQRT(('Ejercicio 3 - TIR'!$E$13-'Ejercicio 3 - TIR'!$C$13)*('Ejercicio 3 - TIR'!$D$13-'Ejercicio 3 - TIR'!$C$13)*B373),'Ejercicio 3 - TIR'!$E$13-SQRT(('Ejercicio 3 - TIR'!$E$13-'Ejercicio 3 - TIR'!$C$13)*('Ejercicio 3 - TIR'!$E$13-'Ejercicio 3 - TIR'!$D$13)*(1-B373)))</f>
        <v>85900.9466731196</v>
      </c>
      <c r="D373" s="16">
        <f ca="1" t="shared" si="2765"/>
        <v>0.7126334953432</v>
      </c>
      <c r="E373" s="17">
        <f ca="1">IF(D373&lt;=('Ejercicio 3 - TIR'!$D$14-'Ejercicio 3 - TIR'!$C$14)/('Ejercicio 3 - TIR'!$E$14-'Ejercicio 3 - TIR'!$C$14),'Ejercicio 3 - TIR'!$C$14+SQRT(('Ejercicio 3 - TIR'!$E$14-'Ejercicio 3 - TIR'!$C$14)*('Ejercicio 3 - TIR'!$D$14-'Ejercicio 3 - TIR'!$C$14)*D373),'Ejercicio 3 - TIR'!$E$14-SQRT(('Ejercicio 3 - TIR'!$E$14-'Ejercicio 3 - TIR'!$C$14)*('Ejercicio 3 - TIR'!$E$14-'Ejercicio 3 - TIR'!$D$14)*(1-D373)))</f>
        <v>33434.5620330004</v>
      </c>
      <c r="F373" s="16">
        <f ca="1" t="shared" si="2765"/>
        <v>0.811451727989361</v>
      </c>
      <c r="G373" s="17">
        <f ca="1">IF(F373&lt;=('Ejercicio 3 - TIR'!$D$18-'Ejercicio 3 - TIR'!$C$18)/('Ejercicio 3 - TIR'!$E$18-'Ejercicio 3 - TIR'!$C$18),'Ejercicio 3 - TIR'!$C$18+SQRT(('Ejercicio 3 - TIR'!$E$18-'Ejercicio 3 - TIR'!$C$18)*('Ejercicio 3 - TIR'!$D$18-'Ejercicio 3 - TIR'!$C$18)*F373),'Ejercicio 3 - TIR'!$E$18-SQRT(('Ejercicio 3 - TIR'!$E$18-'Ejercicio 3 - TIR'!$C$18)*('Ejercicio 3 - TIR'!$E$18-'Ejercicio 3 - TIR'!$D$18)*(1-F373)))</f>
        <v>41239.5318907352</v>
      </c>
      <c r="H373" s="16">
        <f ca="1" t="shared" ref="H373:L373" si="2766">RAND()</f>
        <v>0.701492351376378</v>
      </c>
      <c r="I373" s="17">
        <f ca="1">IF(H373&lt;=('Ejercicio 3 - TIR'!$D$18-'Ejercicio 3 - TIR'!$C$18)/('Ejercicio 3 - TIR'!$E$18-'Ejercicio 3 - TIR'!$C$18),'Ejercicio 3 - TIR'!$C$18+SQRT(('Ejercicio 3 - TIR'!$E$18-'Ejercicio 3 - TIR'!$C$18)*('Ejercicio 3 - TIR'!$D$18-'Ejercicio 3 - TIR'!$C$18)*H373),'Ejercicio 3 - TIR'!$E$18-SQRT(('Ejercicio 3 - TIR'!$E$18-'Ejercicio 3 - TIR'!$C$18)*('Ejercicio 3 - TIR'!$E$18-'Ejercicio 3 - TIR'!$D$18)*(1-H373)))</f>
        <v>40268.3962922946</v>
      </c>
      <c r="J373" s="16">
        <f ca="1" t="shared" si="2766"/>
        <v>0.466255564905526</v>
      </c>
      <c r="K373" s="17">
        <f ca="1">IF(J373&lt;=('Ejercicio 3 - TIR'!$D$18-'Ejercicio 3 - TIR'!$C$18)/('Ejercicio 3 - TIR'!$E$18-'Ejercicio 3 - TIR'!$C$18),'Ejercicio 3 - TIR'!$C$18+SQRT(('Ejercicio 3 - TIR'!$E$18-'Ejercicio 3 - TIR'!$C$18)*('Ejercicio 3 - TIR'!$D$18-'Ejercicio 3 - TIR'!$C$18)*J373),'Ejercicio 3 - TIR'!$E$18-SQRT(('Ejercicio 3 - TIR'!$E$18-'Ejercicio 3 - TIR'!$C$18)*('Ejercicio 3 - TIR'!$E$18-'Ejercicio 3 - TIR'!$D$18)*(1-J373)))</f>
        <v>38362.9142489822</v>
      </c>
      <c r="L373" s="16">
        <f ca="1" t="shared" si="2766"/>
        <v>0.136522690425888</v>
      </c>
      <c r="M373" s="17">
        <f ca="1">IF(L373&lt;=('Ejercicio 3 - TIR'!$D$18-'Ejercicio 3 - TIR'!$C$18)/('Ejercicio 3 - TIR'!$E$18-'Ejercicio 3 - TIR'!$C$18),'Ejercicio 3 - TIR'!$C$18+SQRT(('Ejercicio 3 - TIR'!$E$18-'Ejercicio 3 - TIR'!$C$18)*('Ejercicio 3 - TIR'!$D$18-'Ejercicio 3 - TIR'!$C$18)*L373),'Ejercicio 3 - TIR'!$E$18-SQRT(('Ejercicio 3 - TIR'!$E$18-'Ejercicio 3 - TIR'!$C$18)*('Ejercicio 3 - TIR'!$E$18-'Ejercicio 3 - TIR'!$D$18)*(1-L373)))</f>
        <v>34525.3070132183</v>
      </c>
      <c r="N373" s="16">
        <f ca="1" t="shared" ref="N373:R373" si="2767">RAND()</f>
        <v>0.680758907198481</v>
      </c>
      <c r="O373" s="17">
        <f ca="1">IF(N373&lt;=('Ejercicio 3 - TIR'!$D$18-'Ejercicio 3 - TIR'!$C$18)/('Ejercicio 3 - TIR'!$E$18-'Ejercicio 3 - TIR'!$C$18),'Ejercicio 3 - TIR'!$C$18+SQRT(('Ejercicio 3 - TIR'!$E$18-'Ejercicio 3 - TIR'!$C$18)*('Ejercicio 3 - TIR'!$D$18-'Ejercicio 3 - TIR'!$C$18)*N373),'Ejercicio 3 - TIR'!$E$18-SQRT(('Ejercicio 3 - TIR'!$E$18-'Ejercicio 3 - TIR'!$C$18)*('Ejercicio 3 - TIR'!$E$18-'Ejercicio 3 - TIR'!$D$18)*(1-N373)))</f>
        <v>40106.8331358808</v>
      </c>
      <c r="P373" s="16">
        <f ca="1" t="shared" si="2767"/>
        <v>0.614243002582906</v>
      </c>
      <c r="Q373" s="18">
        <f ca="1">IF(P373&lt;=('Ejercicio 3 - TIR'!$D$22-'Ejercicio 3 - TIR'!$C$22)/('Ejercicio 3 - TIR'!$E$22-'Ejercicio 3 - TIR'!$C$22),'Ejercicio 3 - TIR'!$C$22+SQRT(('Ejercicio 3 - TIR'!$E$22-'Ejercicio 3 - TIR'!$C$22)*('Ejercicio 3 - TIR'!$D$22-'Ejercicio 3 - TIR'!$C$22)*P373),'Ejercicio 3 - TIR'!$E$22-SQRT(('Ejercicio 3 - TIR'!$E$22-'Ejercicio 3 - TIR'!$C$22)*('Ejercicio 3 - TIR'!$E$22-'Ejercicio 3 - TIR'!$D$22)*(1-P373)))</f>
        <v>0.153649239188388</v>
      </c>
      <c r="R373" s="16">
        <f ca="1" t="shared" si="2767"/>
        <v>0.457130406440659</v>
      </c>
      <c r="S373" s="18">
        <f ca="1">IF(R373&lt;=('Ejercicio 3 - TIR'!$D$23-'Ejercicio 3 - TIR'!$C$23)/('Ejercicio 3 - TIR'!$E$23-'Ejercicio 3 - TIR'!$C$23),'Ejercicio 3 - TIR'!$C$23+SQRT(('Ejercicio 3 - TIR'!$E$23-'Ejercicio 3 - TIR'!$C$23)*('Ejercicio 3 - TIR'!$D$23-'Ejercicio 3 - TIR'!$C$23)*R373),'Ejercicio 3 - TIR'!$E$23-SQRT(('Ejercicio 3 - TIR'!$E$23-'Ejercicio 3 - TIR'!$C$23)*('Ejercicio 3 - TIR'!$E$23-'Ejercicio 3 - TIR'!$D$23)*(1-R373)))</f>
        <v>0.148685095983684</v>
      </c>
      <c r="T373" s="16">
        <f ca="1" t="shared" ref="T373:X373" si="2768">RAND()</f>
        <v>0.759431385326702</v>
      </c>
      <c r="U373" s="18">
        <f ca="1">IF(T373&lt;=('Ejercicio 3 - TIR'!$D$24-'Ejercicio 3 - TIR'!$C$24)/('Ejercicio 3 - TIR'!$E$24-'Ejercicio 3 - TIR'!$C$24),'Ejercicio 3 - TIR'!$C$24+SQRT(('Ejercicio 3 - TIR'!$E$24-'Ejercicio 3 - TIR'!$C$24)*('Ejercicio 3 - TIR'!$D$24-'Ejercicio 3 - TIR'!$C$24)*T373),'Ejercicio 3 - TIR'!$E$24-SQRT(('Ejercicio 3 - TIR'!$E$24-'Ejercicio 3 - TIR'!$C$24)*('Ejercicio 3 - TIR'!$E$24-'Ejercicio 3 - TIR'!$D$24)*(1-T373)))</f>
        <v>0.194046346671707</v>
      </c>
      <c r="V373" s="16">
        <f ca="1" t="shared" si="2768"/>
        <v>0.977381460055415</v>
      </c>
      <c r="W373" s="18">
        <f ca="1">IF(V373&lt;=('Ejercicio 3 - TIR'!$D$25-'Ejercicio 3 - TIR'!$C$25)/('Ejercicio 3 - TIR'!$E$25-'Ejercicio 3 - TIR'!$C$25),'Ejercicio 3 - TIR'!$C$25+SQRT(('Ejercicio 3 - TIR'!$E$25-'Ejercicio 3 - TIR'!$C$25)*('Ejercicio 3 - TIR'!$D$25-'Ejercicio 3 - TIR'!$C$25)*V373),'Ejercicio 3 - TIR'!$E$25-SQRT(('Ejercicio 3 - TIR'!$E$25-'Ejercicio 3 - TIR'!$C$25)*('Ejercicio 3 - TIR'!$E$25-'Ejercicio 3 - TIR'!$D$25)*(1-V373)))</f>
        <v>0.241102534641481</v>
      </c>
      <c r="X373" s="16">
        <f ca="1" t="shared" si="2768"/>
        <v>0.533031847377414</v>
      </c>
      <c r="Y373" s="18">
        <f ca="1">IF(X373&lt;=('Ejercicio 3 - TIR'!$D$26-'Ejercicio 3 - TIR'!$C$26)/('Ejercicio 3 - TIR'!$E$26-'Ejercicio 3 - TIR'!$C$26),'Ejercicio 3 - TIR'!$C$26+SQRT(('Ejercicio 3 - TIR'!$E$26-'Ejercicio 3 - TIR'!$C$26)*('Ejercicio 3 - TIR'!$D$26-'Ejercicio 3 - TIR'!$C$26)*X373),'Ejercicio 3 - TIR'!$E$26-SQRT(('Ejercicio 3 - TIR'!$E$26-'Ejercicio 3 - TIR'!$C$26)*('Ejercicio 3 - TIR'!$E$26-'Ejercicio 3 - TIR'!$D$26)*(1-X373)))</f>
        <v>0.22978418551729</v>
      </c>
      <c r="Z373" s="16">
        <f ca="1" t="shared" si="2384"/>
        <v>1.15364923918839</v>
      </c>
      <c r="AA373" s="16">
        <f ca="1" t="shared" si="2385"/>
        <v>1.32517968704862</v>
      </c>
      <c r="AB373" s="16">
        <f ca="1" t="shared" si="2386"/>
        <v>1.58232596400396</v>
      </c>
      <c r="AC373" s="16">
        <f ca="1" t="shared" si="2387"/>
        <v>1.96382876455434</v>
      </c>
      <c r="AD373" s="16">
        <f ca="1" t="shared" si="2388"/>
        <v>2.41508555771288</v>
      </c>
      <c r="AE373" s="15">
        <f ca="1" t="shared" si="2389"/>
        <v>5137.19501896748</v>
      </c>
      <c r="AF373" s="15">
        <f ca="1" t="shared" si="2390"/>
        <v>5901.01935344957</v>
      </c>
      <c r="AG373" s="15">
        <f ca="1" t="shared" si="2391"/>
        <v>7046.0906006255</v>
      </c>
      <c r="AH373" s="15">
        <f ca="1" t="shared" si="2392"/>
        <v>8744.92090374982</v>
      </c>
      <c r="AI373" s="15">
        <f ca="1" t="shared" si="2393"/>
        <v>10754.3654310311</v>
      </c>
      <c r="AJ373" s="17">
        <f ca="1" t="shared" si="2394"/>
        <v>47575.9545902319</v>
      </c>
      <c r="AK373" s="17">
        <f ca="1" t="shared" si="2395"/>
        <v>53362.8607965727</v>
      </c>
      <c r="AL373" s="17">
        <f ca="1" t="shared" si="2396"/>
        <v>60702.6352710219</v>
      </c>
      <c r="AM373" s="17">
        <f ca="1" t="shared" si="2397"/>
        <v>67801.7910176278</v>
      </c>
      <c r="AN373" s="17">
        <f ca="1" t="shared" si="2398"/>
        <v>96861.4334720662</v>
      </c>
      <c r="AO373" s="17">
        <f ca="1">C373/'Ejercicio 3 - TIR'!$D$7</f>
        <v>17180.1893346239</v>
      </c>
      <c r="AP373" s="17">
        <f ca="1" t="shared" si="2399"/>
        <v>30395.765255608</v>
      </c>
      <c r="AQ373" s="17">
        <f ca="1" t="shared" si="2400"/>
        <v>36182.6714619488</v>
      </c>
      <c r="AR373" s="17">
        <f ca="1" t="shared" si="2401"/>
        <v>43522.445936398</v>
      </c>
      <c r="AS373" s="17">
        <f ca="1" t="shared" si="2402"/>
        <v>50621.6016830039</v>
      </c>
      <c r="AT373" s="17">
        <f ca="1" t="shared" si="2403"/>
        <v>79681.2441374423</v>
      </c>
      <c r="AU373" s="17">
        <f ca="1">AP373*'Ejercicio 3 - TIR'!$D$5</f>
        <v>15197.882627804</v>
      </c>
      <c r="AV373" s="17">
        <f ca="1">AQ373*'Ejercicio 3 - TIR'!$D$5</f>
        <v>18091.3357309744</v>
      </c>
      <c r="AW373" s="17">
        <f ca="1">AR373*'Ejercicio 3 - TIR'!$D$5</f>
        <v>21761.222968199</v>
      </c>
      <c r="AX373" s="17">
        <f ca="1">AS373*'Ejercicio 3 - TIR'!$D$5</f>
        <v>25310.8008415019</v>
      </c>
      <c r="AY373" s="17">
        <f ca="1">AT373*'Ejercicio 3 - TIR'!$D$5</f>
        <v>39840.6220687211</v>
      </c>
      <c r="AZ373" s="17">
        <f ca="1" t="shared" ref="AZ373:BD373" si="2769">AJ373-AU373-AE373</f>
        <v>27240.8769434604</v>
      </c>
      <c r="BA373" s="17">
        <f ca="1" t="shared" si="2769"/>
        <v>29370.5057121487</v>
      </c>
      <c r="BB373" s="17">
        <f ca="1" t="shared" si="2769"/>
        <v>31895.3217021974</v>
      </c>
      <c r="BC373" s="17">
        <f ca="1" t="shared" si="2769"/>
        <v>33746.069272376</v>
      </c>
      <c r="BD373" s="17">
        <f ca="1" t="shared" si="2769"/>
        <v>46266.445972314</v>
      </c>
      <c r="BE373" s="17">
        <f ca="1" t="shared" ref="BE373:BI373" si="2770">AZ373/Z373</f>
        <v>23612.7897614918</v>
      </c>
      <c r="BF373" s="17">
        <f ca="1" t="shared" si="2770"/>
        <v>22163.4137613152</v>
      </c>
      <c r="BG373" s="17">
        <f ca="1" t="shared" si="2770"/>
        <v>20157.2384121718</v>
      </c>
      <c r="BH373" s="17">
        <f ca="1" t="shared" si="2770"/>
        <v>17183.8145369228</v>
      </c>
      <c r="BI373" s="17">
        <f ca="1" t="shared" si="2770"/>
        <v>19157.2699462163</v>
      </c>
      <c r="BJ373" s="17">
        <f ca="1" t="shared" si="2406"/>
        <v>80747.3278943547</v>
      </c>
      <c r="BK373" s="17">
        <f ca="1" t="shared" si="2407"/>
        <v>41491.6271408231</v>
      </c>
      <c r="BL373" s="17">
        <f ca="1" t="shared" si="2408"/>
        <v>122238.955035178</v>
      </c>
      <c r="BM373" s="17">
        <f ca="1">BK373*'Ejercicio 3 - TIR'!$D$5</f>
        <v>20745.8135704116</v>
      </c>
      <c r="BN373" s="17">
        <f ca="1" t="shared" si="2409"/>
        <v>101493.141464766</v>
      </c>
      <c r="BO373" s="17">
        <f ca="1" t="shared" si="2410"/>
        <v>42024.6567003123</v>
      </c>
      <c r="BP373" s="17">
        <f ca="1" t="shared" si="2411"/>
        <v>-119335.50870612</v>
      </c>
      <c r="BQ373" s="17">
        <f ca="1" t="shared" ref="BQ373:BT373" si="2771">BE373</f>
        <v>23612.7897614918</v>
      </c>
      <c r="BR373" s="17">
        <f ca="1" t="shared" si="2771"/>
        <v>22163.4137613152</v>
      </c>
      <c r="BS373" s="17">
        <f ca="1" t="shared" si="2771"/>
        <v>20157.2384121718</v>
      </c>
      <c r="BT373" s="17">
        <f ca="1" t="shared" si="2771"/>
        <v>17183.8145369228</v>
      </c>
      <c r="BU373" s="17">
        <f ca="1" t="shared" si="2413"/>
        <v>61181.9266465286</v>
      </c>
      <c r="BV373" s="19">
        <f ca="1" t="shared" si="2414"/>
        <v>5.71265824824865</v>
      </c>
    </row>
    <row r="374" ht="15" customHeight="1" spans="1:74">
      <c r="A374" s="15">
        <v>373</v>
      </c>
      <c r="B374" s="16">
        <f ca="1" t="shared" ref="B374:F374" si="2772">RAND()</f>
        <v>0.0459553477772354</v>
      </c>
      <c r="C374" s="17">
        <f ca="1">IF(B374&lt;=('Ejercicio 3 - TIR'!$D$13-'Ejercicio 3 - TIR'!$C$13)/('Ejercicio 3 - TIR'!$E$13-'Ejercicio 3 - TIR'!$C$13),'Ejercicio 3 - TIR'!$C$13+SQRT(('Ejercicio 3 - TIR'!$E$13-'Ejercicio 3 - TIR'!$C$13)*('Ejercicio 3 - TIR'!$D$13-'Ejercicio 3 - TIR'!$C$13)*B374),'Ejercicio 3 - TIR'!$E$13-SQRT(('Ejercicio 3 - TIR'!$E$13-'Ejercicio 3 - TIR'!$C$13)*('Ejercicio 3 - TIR'!$E$13-'Ejercicio 3 - TIR'!$D$13)*(1-B374)))</f>
        <v>64287.4396918084</v>
      </c>
      <c r="D374" s="16">
        <f ca="1" t="shared" si="2772"/>
        <v>0.825545742996971</v>
      </c>
      <c r="E374" s="17">
        <f ca="1">IF(D374&lt;=('Ejercicio 3 - TIR'!$D$14-'Ejercicio 3 - TIR'!$C$14)/('Ejercicio 3 - TIR'!$E$14-'Ejercicio 3 - TIR'!$C$14),'Ejercicio 3 - TIR'!$C$14+SQRT(('Ejercicio 3 - TIR'!$E$14-'Ejercicio 3 - TIR'!$C$14)*('Ejercicio 3 - TIR'!$D$14-'Ejercicio 3 - TIR'!$C$14)*D374),'Ejercicio 3 - TIR'!$E$14-SQRT(('Ejercicio 3 - TIR'!$E$14-'Ejercicio 3 - TIR'!$C$14)*('Ejercicio 3 - TIR'!$E$14-'Ejercicio 3 - TIR'!$D$14)*(1-D374)))</f>
        <v>34884.5197145865</v>
      </c>
      <c r="F374" s="16">
        <f ca="1" t="shared" si="2772"/>
        <v>0.0179522421765912</v>
      </c>
      <c r="G374" s="17">
        <f ca="1">IF(F374&lt;=('Ejercicio 3 - TIR'!$D$18-'Ejercicio 3 - TIR'!$C$18)/('Ejercicio 3 - TIR'!$E$18-'Ejercicio 3 - TIR'!$C$18),'Ejercicio 3 - TIR'!$C$18+SQRT(('Ejercicio 3 - TIR'!$E$18-'Ejercicio 3 - TIR'!$C$18)*('Ejercicio 3 - TIR'!$D$18-'Ejercicio 3 - TIR'!$C$18)*F374),'Ejercicio 3 - TIR'!$E$18-SQRT(('Ejercicio 3 - TIR'!$E$18-'Ejercicio 3 - TIR'!$C$18)*('Ejercicio 3 - TIR'!$E$18-'Ejercicio 3 - TIR'!$D$18)*(1-F374)))</f>
        <v>31640.9863882704</v>
      </c>
      <c r="H374" s="16">
        <f ca="1" t="shared" ref="H374:L374" si="2773">RAND()</f>
        <v>0.892798793598996</v>
      </c>
      <c r="I374" s="17">
        <f ca="1">IF(H374&lt;=('Ejercicio 3 - TIR'!$D$18-'Ejercicio 3 - TIR'!$C$18)/('Ejercicio 3 - TIR'!$E$18-'Ejercicio 3 - TIR'!$C$18),'Ejercicio 3 - TIR'!$C$18+SQRT(('Ejercicio 3 - TIR'!$E$18-'Ejercicio 3 - TIR'!$C$18)*('Ejercicio 3 - TIR'!$D$18-'Ejercicio 3 - TIR'!$C$18)*H374),'Ejercicio 3 - TIR'!$E$18-SQRT(('Ejercicio 3 - TIR'!$E$18-'Ejercicio 3 - TIR'!$C$18)*('Ejercicio 3 - TIR'!$E$18-'Ejercicio 3 - TIR'!$D$18)*(1-H374)))</f>
        <v>42164.4946693622</v>
      </c>
      <c r="J374" s="16">
        <f ca="1" t="shared" si="2773"/>
        <v>0.0248751316322935</v>
      </c>
      <c r="K374" s="17">
        <f ca="1">IF(J374&lt;=('Ejercicio 3 - TIR'!$D$18-'Ejercicio 3 - TIR'!$C$18)/('Ejercicio 3 - TIR'!$E$18-'Ejercicio 3 - TIR'!$C$18),'Ejercicio 3 - TIR'!$C$18+SQRT(('Ejercicio 3 - TIR'!$E$18-'Ejercicio 3 - TIR'!$C$18)*('Ejercicio 3 - TIR'!$D$18-'Ejercicio 3 - TIR'!$C$18)*J374),'Ejercicio 3 - TIR'!$E$18-SQRT(('Ejercicio 3 - TIR'!$E$18-'Ejercicio 3 - TIR'!$C$18)*('Ejercicio 3 - TIR'!$E$18-'Ejercicio 3 - TIR'!$D$18)*(1-J374)))</f>
        <v>31931.6494880915</v>
      </c>
      <c r="L374" s="16">
        <f ca="1" t="shared" si="2773"/>
        <v>0.208026116502559</v>
      </c>
      <c r="M374" s="17">
        <f ca="1">IF(L374&lt;=('Ejercicio 3 - TIR'!$D$18-'Ejercicio 3 - TIR'!$C$18)/('Ejercicio 3 - TIR'!$E$18-'Ejercicio 3 - TIR'!$C$18),'Ejercicio 3 - TIR'!$C$18+SQRT(('Ejercicio 3 - TIR'!$E$18-'Ejercicio 3 - TIR'!$C$18)*('Ejercicio 3 - TIR'!$D$18-'Ejercicio 3 - TIR'!$C$18)*L374),'Ejercicio 3 - TIR'!$E$18-SQRT(('Ejercicio 3 - TIR'!$E$18-'Ejercicio 3 - TIR'!$C$18)*('Ejercicio 3 - TIR'!$E$18-'Ejercicio 3 - TIR'!$D$18)*(1-L374)))</f>
        <v>35586.0466767996</v>
      </c>
      <c r="N374" s="16">
        <f ca="1" t="shared" ref="N374:R374" si="2774">RAND()</f>
        <v>0.139228734268615</v>
      </c>
      <c r="O374" s="17">
        <f ca="1">IF(N374&lt;=('Ejercicio 3 - TIR'!$D$18-'Ejercicio 3 - TIR'!$C$18)/('Ejercicio 3 - TIR'!$E$18-'Ejercicio 3 - TIR'!$C$18),'Ejercicio 3 - TIR'!$C$18+SQRT(('Ejercicio 3 - TIR'!$E$18-'Ejercicio 3 - TIR'!$C$18)*('Ejercicio 3 - TIR'!$D$18-'Ejercicio 3 - TIR'!$C$18)*N374),'Ejercicio 3 - TIR'!$E$18-SQRT(('Ejercicio 3 - TIR'!$E$18-'Ejercicio 3 - TIR'!$C$18)*('Ejercicio 3 - TIR'!$E$18-'Ejercicio 3 - TIR'!$D$18)*(1-N374)))</f>
        <v>34569.9354634713</v>
      </c>
      <c r="P374" s="16">
        <f ca="1" t="shared" si="2774"/>
        <v>0.579206508874127</v>
      </c>
      <c r="Q374" s="18">
        <f ca="1">IF(P374&lt;=('Ejercicio 3 - TIR'!$D$22-'Ejercicio 3 - TIR'!$C$22)/('Ejercicio 3 - TIR'!$E$22-'Ejercicio 3 - TIR'!$C$22),'Ejercicio 3 - TIR'!$C$22+SQRT(('Ejercicio 3 - TIR'!$E$22-'Ejercicio 3 - TIR'!$C$22)*('Ejercicio 3 - TIR'!$D$22-'Ejercicio 3 - TIR'!$C$22)*P374),'Ejercicio 3 - TIR'!$E$22-SQRT(('Ejercicio 3 - TIR'!$E$22-'Ejercicio 3 - TIR'!$C$22)*('Ejercicio 3 - TIR'!$E$22-'Ejercicio 3 - TIR'!$D$22)*(1-P374)))</f>
        <v>0.152478584992291</v>
      </c>
      <c r="R374" s="16">
        <f ca="1" t="shared" si="2774"/>
        <v>0.642545880592208</v>
      </c>
      <c r="S374" s="18">
        <f ca="1">IF(R374&lt;=('Ejercicio 3 - TIR'!$D$23-'Ejercicio 3 - TIR'!$C$23)/('Ejercicio 3 - TIR'!$E$23-'Ejercicio 3 - TIR'!$C$23),'Ejercicio 3 - TIR'!$C$23+SQRT(('Ejercicio 3 - TIR'!$E$23-'Ejercicio 3 - TIR'!$C$23)*('Ejercicio 3 - TIR'!$D$23-'Ejercicio 3 - TIR'!$C$23)*R374),'Ejercicio 3 - TIR'!$E$23-SQRT(('Ejercicio 3 - TIR'!$E$23-'Ejercicio 3 - TIR'!$C$23)*('Ejercicio 3 - TIR'!$E$23-'Ejercicio 3 - TIR'!$D$23)*(1-R374)))</f>
        <v>0.154634326050073</v>
      </c>
      <c r="T374" s="16">
        <f ca="1" t="shared" ref="T374:X374" si="2775">RAND()</f>
        <v>0.72532559172122</v>
      </c>
      <c r="U374" s="18">
        <f ca="1">IF(T374&lt;=('Ejercicio 3 - TIR'!$D$24-'Ejercicio 3 - TIR'!$C$24)/('Ejercicio 3 - TIR'!$E$24-'Ejercicio 3 - TIR'!$C$24),'Ejercicio 3 - TIR'!$C$24+SQRT(('Ejercicio 3 - TIR'!$E$24-'Ejercicio 3 - TIR'!$C$24)*('Ejercicio 3 - TIR'!$D$24-'Ejercicio 3 - TIR'!$C$24)*T374),'Ejercicio 3 - TIR'!$E$24-SQRT(('Ejercicio 3 - TIR'!$E$24-'Ejercicio 3 - TIR'!$C$24)*('Ejercicio 3 - TIR'!$E$24-'Ejercicio 3 - TIR'!$D$24)*(1-T374)))</f>
        <v>0.192267557929735</v>
      </c>
      <c r="V374" s="16">
        <f ca="1" t="shared" si="2775"/>
        <v>0.888394074023655</v>
      </c>
      <c r="W374" s="18">
        <f ca="1">IF(V374&lt;=('Ejercicio 3 - TIR'!$D$25-'Ejercicio 3 - TIR'!$C$25)/('Ejercicio 3 - TIR'!$E$25-'Ejercicio 3 - TIR'!$C$25),'Ejercicio 3 - TIR'!$C$25+SQRT(('Ejercicio 3 - TIR'!$E$25-'Ejercicio 3 - TIR'!$C$25)*('Ejercicio 3 - TIR'!$D$25-'Ejercicio 3 - TIR'!$C$25)*V374),'Ejercicio 3 - TIR'!$E$25-SQRT(('Ejercicio 3 - TIR'!$E$25-'Ejercicio 3 - TIR'!$C$25)*('Ejercicio 3 - TIR'!$E$25-'Ejercicio 3 - TIR'!$D$25)*(1-V374)))</f>
        <v>0.23023587237146</v>
      </c>
      <c r="X374" s="16">
        <f ca="1" t="shared" si="2775"/>
        <v>0.463106449820007</v>
      </c>
      <c r="Y374" s="18">
        <f ca="1">IF(X374&lt;=('Ejercicio 3 - TIR'!$D$26-'Ejercicio 3 - TIR'!$C$26)/('Ejercicio 3 - TIR'!$E$26-'Ejercicio 3 - TIR'!$C$26),'Ejercicio 3 - TIR'!$C$26+SQRT(('Ejercicio 3 - TIR'!$E$26-'Ejercicio 3 - TIR'!$C$26)*('Ejercicio 3 - TIR'!$D$26-'Ejercicio 3 - TIR'!$C$26)*X374),'Ejercicio 3 - TIR'!$E$26-SQRT(('Ejercicio 3 - TIR'!$E$26-'Ejercicio 3 - TIR'!$C$26)*('Ejercicio 3 - TIR'!$E$26-'Ejercicio 3 - TIR'!$D$26)*(1-X374)))</f>
        <v>0.226155546516173</v>
      </c>
      <c r="Z374" s="16">
        <f ca="1" t="shared" si="2384"/>
        <v>1.15247858499229</v>
      </c>
      <c r="AA374" s="16">
        <f ca="1" t="shared" si="2385"/>
        <v>1.33069133426971</v>
      </c>
      <c r="AB374" s="16">
        <f ca="1" t="shared" si="2386"/>
        <v>1.58654010746801</v>
      </c>
      <c r="AC374" s="16">
        <f ca="1" t="shared" si="2387"/>
        <v>1.95181855316322</v>
      </c>
      <c r="AD374" s="16">
        <f ca="1" t="shared" si="2388"/>
        <v>2.39323314475426</v>
      </c>
      <c r="AE374" s="15">
        <f ca="1" t="shared" si="2389"/>
        <v>5319.14220421581</v>
      </c>
      <c r="AF374" s="15">
        <f ca="1" t="shared" si="2390"/>
        <v>6141.66417412922</v>
      </c>
      <c r="AG374" s="15">
        <f ca="1" t="shared" si="2391"/>
        <v>7322.50694651359</v>
      </c>
      <c r="AH374" s="15">
        <f ca="1" t="shared" si="2392"/>
        <v>9008.41072129023</v>
      </c>
      <c r="AI374" s="15">
        <f ca="1" t="shared" si="2393"/>
        <v>11045.7127712058</v>
      </c>
      <c r="AJ374" s="17">
        <f ca="1" t="shared" si="2394"/>
        <v>36465.5592205142</v>
      </c>
      <c r="AK374" s="17">
        <f ca="1" t="shared" si="2395"/>
        <v>56107.9276703819</v>
      </c>
      <c r="AL374" s="17">
        <f ca="1" t="shared" si="2396"/>
        <v>50660.8426104676</v>
      </c>
      <c r="AM374" s="17">
        <f ca="1" t="shared" si="2397"/>
        <v>69457.5061375099</v>
      </c>
      <c r="AN374" s="17">
        <f ca="1" t="shared" si="2398"/>
        <v>82733.9153631951</v>
      </c>
      <c r="AO374" s="17">
        <f ca="1">C374/'Ejercicio 3 - TIR'!$D$7</f>
        <v>12857.4879383617</v>
      </c>
      <c r="AP374" s="17">
        <f ca="1" t="shared" si="2399"/>
        <v>23608.0712821525</v>
      </c>
      <c r="AQ374" s="17">
        <f ca="1" t="shared" si="2400"/>
        <v>43250.4397320202</v>
      </c>
      <c r="AR374" s="17">
        <f ca="1" t="shared" si="2401"/>
        <v>37803.3546721059</v>
      </c>
      <c r="AS374" s="17">
        <f ca="1" t="shared" si="2402"/>
        <v>56600.0181991482</v>
      </c>
      <c r="AT374" s="17">
        <f ca="1" t="shared" si="2403"/>
        <v>69876.4274248334</v>
      </c>
      <c r="AU374" s="17">
        <f ca="1">AP374*'Ejercicio 3 - TIR'!$D$5</f>
        <v>11804.0356410762</v>
      </c>
      <c r="AV374" s="17">
        <f ca="1">AQ374*'Ejercicio 3 - TIR'!$D$5</f>
        <v>21625.2198660101</v>
      </c>
      <c r="AW374" s="17">
        <f ca="1">AR374*'Ejercicio 3 - TIR'!$D$5</f>
        <v>18901.6773360529</v>
      </c>
      <c r="AX374" s="17">
        <f ca="1">AS374*'Ejercicio 3 - TIR'!$D$5</f>
        <v>28300.0090995741</v>
      </c>
      <c r="AY374" s="17">
        <f ca="1">AT374*'Ejercicio 3 - TIR'!$D$5</f>
        <v>34938.2137124167</v>
      </c>
      <c r="AZ374" s="17">
        <f ca="1" t="shared" ref="AZ374:BD374" si="2776">AJ374-AU374-AE374</f>
        <v>19342.3813752221</v>
      </c>
      <c r="BA374" s="17">
        <f ca="1" t="shared" si="2776"/>
        <v>28341.0436302426</v>
      </c>
      <c r="BB374" s="17">
        <f ca="1" t="shared" si="2776"/>
        <v>24436.658327901</v>
      </c>
      <c r="BC374" s="17">
        <f ca="1" t="shared" si="2776"/>
        <v>32149.0863166456</v>
      </c>
      <c r="BD374" s="17">
        <f ca="1" t="shared" si="2776"/>
        <v>36749.9888795726</v>
      </c>
      <c r="BE374" s="17">
        <f ca="1" t="shared" ref="BE374:BI374" si="2777">AZ374/Z374</f>
        <v>16783.2891882772</v>
      </c>
      <c r="BF374" s="17">
        <f ca="1" t="shared" si="2777"/>
        <v>21297.984664337</v>
      </c>
      <c r="BG374" s="17">
        <f ca="1" t="shared" si="2777"/>
        <v>15402.4838154895</v>
      </c>
      <c r="BH374" s="17">
        <f ca="1" t="shared" si="2777"/>
        <v>16471.3498929206</v>
      </c>
      <c r="BI374" s="17">
        <f ca="1" t="shared" si="2777"/>
        <v>15355.7913737427</v>
      </c>
      <c r="BJ374" s="17">
        <f ca="1" t="shared" si="2406"/>
        <v>83486.7888197817</v>
      </c>
      <c r="BK374" s="17">
        <f ca="1" t="shared" si="2407"/>
        <v>30770.9662923653</v>
      </c>
      <c r="BL374" s="17">
        <f ca="1" t="shared" si="2408"/>
        <v>114257.755112147</v>
      </c>
      <c r="BM374" s="17">
        <f ca="1">BK374*'Ejercicio 3 - TIR'!$D$5</f>
        <v>15385.4831461826</v>
      </c>
      <c r="BN374" s="17">
        <f ca="1" t="shared" si="2409"/>
        <v>98872.2719659643</v>
      </c>
      <c r="BO374" s="17">
        <f ca="1" t="shared" si="2410"/>
        <v>41313.2636837673</v>
      </c>
      <c r="BP374" s="17">
        <f ca="1" t="shared" si="2411"/>
        <v>-99171.9594063949</v>
      </c>
      <c r="BQ374" s="17">
        <f ca="1" t="shared" ref="BQ374:BT374" si="2778">BE374</f>
        <v>16783.2891882772</v>
      </c>
      <c r="BR374" s="17">
        <f ca="1" t="shared" si="2778"/>
        <v>21297.984664337</v>
      </c>
      <c r="BS374" s="17">
        <f ca="1" t="shared" si="2778"/>
        <v>15402.4838154895</v>
      </c>
      <c r="BT374" s="17">
        <f ca="1" t="shared" si="2778"/>
        <v>16471.3498929206</v>
      </c>
      <c r="BU374" s="17">
        <f ca="1" t="shared" si="2413"/>
        <v>56669.05505751</v>
      </c>
      <c r="BV374" s="19">
        <f ca="1" t="shared" si="2414"/>
        <v>7.20666682267475</v>
      </c>
    </row>
    <row r="375" ht="15" customHeight="1" spans="1:74">
      <c r="A375" s="15">
        <v>374</v>
      </c>
      <c r="B375" s="16">
        <f ca="1" t="shared" ref="B375:F375" si="2779">RAND()</f>
        <v>0.988182412677523</v>
      </c>
      <c r="C375" s="17">
        <f ca="1">IF(B375&lt;=('Ejercicio 3 - TIR'!$D$13-'Ejercicio 3 - TIR'!$C$13)/('Ejercicio 3 - TIR'!$E$13-'Ejercicio 3 - TIR'!$C$13),'Ejercicio 3 - TIR'!$C$13+SQRT(('Ejercicio 3 - TIR'!$E$13-'Ejercicio 3 - TIR'!$C$13)*('Ejercicio 3 - TIR'!$D$13-'Ejercicio 3 - TIR'!$C$13)*B375),'Ejercicio 3 - TIR'!$E$13-SQRT(('Ejercicio 3 - TIR'!$E$13-'Ejercicio 3 - TIR'!$C$13)*('Ejercicio 3 - TIR'!$E$13-'Ejercicio 3 - TIR'!$D$13)*(1-B375)))</f>
        <v>96234.2192327523</v>
      </c>
      <c r="D375" s="16">
        <f ca="1" t="shared" si="2779"/>
        <v>0.36874629229362</v>
      </c>
      <c r="E375" s="17">
        <f ca="1">IF(D375&lt;=('Ejercicio 3 - TIR'!$D$14-'Ejercicio 3 - TIR'!$C$14)/('Ejercicio 3 - TIR'!$E$14-'Ejercicio 3 - TIR'!$C$14),'Ejercicio 3 - TIR'!$C$14+SQRT(('Ejercicio 3 - TIR'!$E$14-'Ejercicio 3 - TIR'!$C$14)*('Ejercicio 3 - TIR'!$D$14-'Ejercicio 3 - TIR'!$C$14)*D375),'Ejercicio 3 - TIR'!$E$14-SQRT(('Ejercicio 3 - TIR'!$E$14-'Ejercicio 3 - TIR'!$C$14)*('Ejercicio 3 - TIR'!$E$14-'Ejercicio 3 - TIR'!$D$14)*(1-D375)))</f>
        <v>30269.2211947883</v>
      </c>
      <c r="F375" s="16">
        <f ca="1" t="shared" si="2779"/>
        <v>0.405186496743332</v>
      </c>
      <c r="G375" s="17">
        <f ca="1">IF(F375&lt;=('Ejercicio 3 - TIR'!$D$18-'Ejercicio 3 - TIR'!$C$18)/('Ejercicio 3 - TIR'!$E$18-'Ejercicio 3 - TIR'!$C$18),'Ejercicio 3 - TIR'!$C$18+SQRT(('Ejercicio 3 - TIR'!$E$18-'Ejercicio 3 - TIR'!$C$18)*('Ejercicio 3 - TIR'!$D$18-'Ejercicio 3 - TIR'!$C$18)*F375),'Ejercicio 3 - TIR'!$E$18-SQRT(('Ejercicio 3 - TIR'!$E$18-'Ejercicio 3 - TIR'!$C$18)*('Ejercicio 3 - TIR'!$E$18-'Ejercicio 3 - TIR'!$D$18)*(1-F375)))</f>
        <v>37796.0229932639</v>
      </c>
      <c r="H375" s="16">
        <f ca="1" t="shared" ref="H375:L375" si="2780">RAND()</f>
        <v>0.630236883134403</v>
      </c>
      <c r="I375" s="17">
        <f ca="1">IF(H375&lt;=('Ejercicio 3 - TIR'!$D$18-'Ejercicio 3 - TIR'!$C$18)/('Ejercicio 3 - TIR'!$E$18-'Ejercicio 3 - TIR'!$C$18),'Ejercicio 3 - TIR'!$C$18+SQRT(('Ejercicio 3 - TIR'!$E$18-'Ejercicio 3 - TIR'!$C$18)*('Ejercicio 3 - TIR'!$D$18-'Ejercicio 3 - TIR'!$C$18)*H375),'Ejercicio 3 - TIR'!$E$18-SQRT(('Ejercicio 3 - TIR'!$E$18-'Ejercicio 3 - TIR'!$C$18)*('Ejercicio 3 - TIR'!$E$18-'Ejercicio 3 - TIR'!$D$18)*(1-H375)))</f>
        <v>39722.9384689075</v>
      </c>
      <c r="J375" s="16">
        <f ca="1" t="shared" si="2780"/>
        <v>0.0488163513203199</v>
      </c>
      <c r="K375" s="17">
        <f ca="1">IF(J375&lt;=('Ejercicio 3 - TIR'!$D$18-'Ejercicio 3 - TIR'!$C$18)/('Ejercicio 3 - TIR'!$E$18-'Ejercicio 3 - TIR'!$C$18),'Ejercicio 3 - TIR'!$C$18+SQRT(('Ejercicio 3 - TIR'!$E$18-'Ejercicio 3 - TIR'!$C$18)*('Ejercicio 3 - TIR'!$D$18-'Ejercicio 3 - TIR'!$C$18)*J375),'Ejercicio 3 - TIR'!$E$18-SQRT(('Ejercicio 3 - TIR'!$E$18-'Ejercicio 3 - TIR'!$C$18)*('Ejercicio 3 - TIR'!$E$18-'Ejercicio 3 - TIR'!$D$18)*(1-J375)))</f>
        <v>32706.003085373</v>
      </c>
      <c r="L375" s="16">
        <f ca="1" t="shared" si="2780"/>
        <v>0.171050922838885</v>
      </c>
      <c r="M375" s="17">
        <f ca="1">IF(L375&lt;=('Ejercicio 3 - TIR'!$D$18-'Ejercicio 3 - TIR'!$C$18)/('Ejercicio 3 - TIR'!$E$18-'Ejercicio 3 - TIR'!$C$18),'Ejercicio 3 - TIR'!$C$18+SQRT(('Ejercicio 3 - TIR'!$E$18-'Ejercicio 3 - TIR'!$C$18)*('Ejercicio 3 - TIR'!$D$18-'Ejercicio 3 - TIR'!$C$18)*L375),'Ejercicio 3 - TIR'!$E$18-SQRT(('Ejercicio 3 - TIR'!$E$18-'Ejercicio 3 - TIR'!$C$18)*('Ejercicio 3 - TIR'!$E$18-'Ejercicio 3 - TIR'!$D$18)*(1-L375)))</f>
        <v>35065.3369508684</v>
      </c>
      <c r="N375" s="16">
        <f ca="1" t="shared" ref="N375:R375" si="2781">RAND()</f>
        <v>0.012837328550497</v>
      </c>
      <c r="O375" s="17">
        <f ca="1">IF(N375&lt;=('Ejercicio 3 - TIR'!$D$18-'Ejercicio 3 - TIR'!$C$18)/('Ejercicio 3 - TIR'!$E$18-'Ejercicio 3 - TIR'!$C$18),'Ejercicio 3 - TIR'!$C$18+SQRT(('Ejercicio 3 - TIR'!$E$18-'Ejercicio 3 - TIR'!$C$18)*('Ejercicio 3 - TIR'!$D$18-'Ejercicio 3 - TIR'!$C$18)*N375),'Ejercicio 3 - TIR'!$E$18-SQRT(('Ejercicio 3 - TIR'!$E$18-'Ejercicio 3 - TIR'!$C$18)*('Ejercicio 3 - TIR'!$E$18-'Ejercicio 3 - TIR'!$D$18)*(1-N375)))</f>
        <v>31387.6596421942</v>
      </c>
      <c r="P375" s="16">
        <f ca="1" t="shared" si="2781"/>
        <v>0.29411265956771</v>
      </c>
      <c r="Q375" s="18">
        <f ca="1">IF(P375&lt;=('Ejercicio 3 - TIR'!$D$22-'Ejercicio 3 - TIR'!$C$22)/('Ejercicio 3 - TIR'!$E$22-'Ejercicio 3 - TIR'!$C$22),'Ejercicio 3 - TIR'!$C$22+SQRT(('Ejercicio 3 - TIR'!$E$22-'Ejercicio 3 - TIR'!$C$22)*('Ejercicio 3 - TIR'!$D$22-'Ejercicio 3 - TIR'!$C$22)*P375),'Ejercicio 3 - TIR'!$E$22-SQRT(('Ejercicio 3 - TIR'!$E$22-'Ejercicio 3 - TIR'!$C$22)*('Ejercicio 3 - TIR'!$E$22-'Ejercicio 3 - TIR'!$D$22)*(1-P375)))</f>
        <v>0.14300875457781</v>
      </c>
      <c r="R375" s="16">
        <f ca="1" t="shared" si="2781"/>
        <v>0.630598337811259</v>
      </c>
      <c r="S375" s="18">
        <f ca="1">IF(R375&lt;=('Ejercicio 3 - TIR'!$D$23-'Ejercicio 3 - TIR'!$C$23)/('Ejercicio 3 - TIR'!$E$23-'Ejercicio 3 - TIR'!$C$23),'Ejercicio 3 - TIR'!$C$23+SQRT(('Ejercicio 3 - TIR'!$E$23-'Ejercicio 3 - TIR'!$C$23)*('Ejercicio 3 - TIR'!$D$23-'Ejercicio 3 - TIR'!$C$23)*R375),'Ejercicio 3 - TIR'!$E$23-SQRT(('Ejercicio 3 - TIR'!$E$23-'Ejercicio 3 - TIR'!$C$23)*('Ejercicio 3 - TIR'!$E$23-'Ejercicio 3 - TIR'!$D$23)*(1-R375)))</f>
        <v>0.154213899249019</v>
      </c>
      <c r="T375" s="16">
        <f ca="1" t="shared" ref="T375:X375" si="2782">RAND()</f>
        <v>0.133775346893774</v>
      </c>
      <c r="U375" s="18">
        <f ca="1">IF(T375&lt;=('Ejercicio 3 - TIR'!$D$24-'Ejercicio 3 - TIR'!$C$24)/('Ejercicio 3 - TIR'!$E$24-'Ejercicio 3 - TIR'!$C$24),'Ejercicio 3 - TIR'!$C$24+SQRT(('Ejercicio 3 - TIR'!$E$24-'Ejercicio 3 - TIR'!$C$24)*('Ejercicio 3 - TIR'!$D$24-'Ejercicio 3 - TIR'!$C$24)*T375),'Ejercicio 3 - TIR'!$E$24-SQRT(('Ejercicio 3 - TIR'!$E$24-'Ejercicio 3 - TIR'!$C$24)*('Ejercicio 3 - TIR'!$E$24-'Ejercicio 3 - TIR'!$D$24)*(1-T375)))</f>
        <v>0.166760913712472</v>
      </c>
      <c r="V375" s="16">
        <f ca="1" t="shared" si="2782"/>
        <v>0.664592481566994</v>
      </c>
      <c r="W375" s="18">
        <f ca="1">IF(V375&lt;=('Ejercicio 3 - TIR'!$D$25-'Ejercicio 3 - TIR'!$C$25)/('Ejercicio 3 - TIR'!$E$25-'Ejercicio 3 - TIR'!$C$25),'Ejercicio 3 - TIR'!$C$25+SQRT(('Ejercicio 3 - TIR'!$E$25-'Ejercicio 3 - TIR'!$C$25)*('Ejercicio 3 - TIR'!$D$25-'Ejercicio 3 - TIR'!$C$25)*V375),'Ejercicio 3 - TIR'!$E$25-SQRT(('Ejercicio 3 - TIR'!$E$25-'Ejercicio 3 - TIR'!$C$25)*('Ejercicio 3 - TIR'!$E$25-'Ejercicio 3 - TIR'!$D$25)*(1-V375)))</f>
        <v>0.215737391889765</v>
      </c>
      <c r="X375" s="16">
        <f ca="1" t="shared" si="2782"/>
        <v>0.58451588547822</v>
      </c>
      <c r="Y375" s="18">
        <f ca="1">IF(X375&lt;=('Ejercicio 3 - TIR'!$D$26-'Ejercicio 3 - TIR'!$C$26)/('Ejercicio 3 - TIR'!$E$26-'Ejercicio 3 - TIR'!$C$26),'Ejercicio 3 - TIR'!$C$26+SQRT(('Ejercicio 3 - TIR'!$E$26-'Ejercicio 3 - TIR'!$C$26)*('Ejercicio 3 - TIR'!$D$26-'Ejercicio 3 - TIR'!$C$26)*X375),'Ejercicio 3 - TIR'!$E$26-SQRT(('Ejercicio 3 - TIR'!$E$26-'Ejercicio 3 - TIR'!$C$26)*('Ejercicio 3 - TIR'!$E$26-'Ejercicio 3 - TIR'!$D$26)*(1-X375)))</f>
        <v>0.232633194973509</v>
      </c>
      <c r="Z375" s="16">
        <f ca="1" t="shared" si="2384"/>
        <v>1.14300875457781</v>
      </c>
      <c r="AA375" s="16">
        <f ca="1" t="shared" si="2385"/>
        <v>1.31927659149702</v>
      </c>
      <c r="AB375" s="16">
        <f ca="1" t="shared" si="2386"/>
        <v>1.53928036133454</v>
      </c>
      <c r="AC375" s="16">
        <f ca="1" t="shared" si="2387"/>
        <v>1.87136069187599</v>
      </c>
      <c r="AD375" s="16">
        <f ca="1" t="shared" si="2388"/>
        <v>2.30670130857493</v>
      </c>
      <c r="AE375" s="15">
        <f ca="1" t="shared" si="2389"/>
        <v>4328.76362510692</v>
      </c>
      <c r="AF375" s="15">
        <f ca="1" t="shared" si="2390"/>
        <v>4996.31914266198</v>
      </c>
      <c r="AG375" s="15">
        <f ca="1" t="shared" si="2391"/>
        <v>5829.5098880914</v>
      </c>
      <c r="AH375" s="15">
        <f ca="1" t="shared" si="2392"/>
        <v>7087.15314734384</v>
      </c>
      <c r="AI375" s="15">
        <f ca="1" t="shared" si="2393"/>
        <v>8735.86022727699</v>
      </c>
      <c r="AJ375" s="17">
        <f ca="1" t="shared" si="2394"/>
        <v>43201.1851695248</v>
      </c>
      <c r="AK375" s="17">
        <f ca="1" t="shared" si="2395"/>
        <v>52405.542867506</v>
      </c>
      <c r="AL375" s="17">
        <f ca="1" t="shared" si="2396"/>
        <v>50343.7082470614</v>
      </c>
      <c r="AM375" s="17">
        <f ca="1" t="shared" si="2397"/>
        <v>65619.8932172416</v>
      </c>
      <c r="AN375" s="17">
        <f ca="1" t="shared" si="2398"/>
        <v>72401.955569754</v>
      </c>
      <c r="AO375" s="17">
        <f ca="1">C375/'Ejercicio 3 - TIR'!$D$7</f>
        <v>19246.8438465505</v>
      </c>
      <c r="AP375" s="17">
        <f ca="1" t="shared" si="2399"/>
        <v>23954.3413229744</v>
      </c>
      <c r="AQ375" s="17">
        <f ca="1" t="shared" si="2400"/>
        <v>33158.6990209556</v>
      </c>
      <c r="AR375" s="17">
        <f ca="1" t="shared" si="2401"/>
        <v>31096.8644005109</v>
      </c>
      <c r="AS375" s="17">
        <f ca="1" t="shared" si="2402"/>
        <v>46373.0493706912</v>
      </c>
      <c r="AT375" s="17">
        <f ca="1" t="shared" si="2403"/>
        <v>53155.1117232035</v>
      </c>
      <c r="AU375" s="17">
        <f ca="1">AP375*'Ejercicio 3 - TIR'!$D$5</f>
        <v>11977.1706614872</v>
      </c>
      <c r="AV375" s="17">
        <f ca="1">AQ375*'Ejercicio 3 - TIR'!$D$5</f>
        <v>16579.3495104778</v>
      </c>
      <c r="AW375" s="17">
        <f ca="1">AR375*'Ejercicio 3 - TIR'!$D$5</f>
        <v>15548.4322002555</v>
      </c>
      <c r="AX375" s="17">
        <f ca="1">AS375*'Ejercicio 3 - TIR'!$D$5</f>
        <v>23186.5246853456</v>
      </c>
      <c r="AY375" s="17">
        <f ca="1">AT375*'Ejercicio 3 - TIR'!$D$5</f>
        <v>26577.5558616018</v>
      </c>
      <c r="AZ375" s="17">
        <f ca="1" t="shared" ref="AZ375:BD375" si="2783">AJ375-AU375-AE375</f>
        <v>26895.2508829307</v>
      </c>
      <c r="BA375" s="17">
        <f ca="1" t="shared" si="2783"/>
        <v>30829.8742143663</v>
      </c>
      <c r="BB375" s="17">
        <f ca="1" t="shared" si="2783"/>
        <v>28965.7661587145</v>
      </c>
      <c r="BC375" s="17">
        <f ca="1" t="shared" si="2783"/>
        <v>35346.2153845522</v>
      </c>
      <c r="BD375" s="17">
        <f ca="1" t="shared" si="2783"/>
        <v>37088.5394808752</v>
      </c>
      <c r="BE375" s="17">
        <f ca="1" t="shared" ref="BE375:BI375" si="2784">AZ375/Z375</f>
        <v>23530.2229971677</v>
      </c>
      <c r="BF375" s="17">
        <f ca="1" t="shared" si="2784"/>
        <v>23368.7722597903</v>
      </c>
      <c r="BG375" s="17">
        <f ca="1" t="shared" si="2784"/>
        <v>18817.7325497751</v>
      </c>
      <c r="BH375" s="17">
        <f ca="1" t="shared" si="2784"/>
        <v>18887.9757590284</v>
      </c>
      <c r="BI375" s="17">
        <f ca="1" t="shared" si="2784"/>
        <v>16078.605124557</v>
      </c>
      <c r="BJ375" s="17">
        <f ca="1" t="shared" si="2406"/>
        <v>69822.0521395623</v>
      </c>
      <c r="BK375" s="17">
        <f ca="1" t="shared" si="2407"/>
        <v>44396.7198867753</v>
      </c>
      <c r="BL375" s="17">
        <f ca="1" t="shared" si="2408"/>
        <v>114218.772026338</v>
      </c>
      <c r="BM375" s="17">
        <f ca="1">BK375*'Ejercicio 3 - TIR'!$D$5</f>
        <v>22198.3599433877</v>
      </c>
      <c r="BN375" s="17">
        <f ca="1" t="shared" si="2409"/>
        <v>92020.4120829499</v>
      </c>
      <c r="BO375" s="17">
        <f ca="1" t="shared" si="2410"/>
        <v>39892.6431180635</v>
      </c>
      <c r="BP375" s="17">
        <f ca="1" t="shared" si="2411"/>
        <v>-126503.440427541</v>
      </c>
      <c r="BQ375" s="17">
        <f ca="1" t="shared" ref="BQ375:BT375" si="2785">BE375</f>
        <v>23530.2229971677</v>
      </c>
      <c r="BR375" s="17">
        <f ca="1" t="shared" si="2785"/>
        <v>23368.7722597903</v>
      </c>
      <c r="BS375" s="17">
        <f ca="1" t="shared" si="2785"/>
        <v>18817.7325497751</v>
      </c>
      <c r="BT375" s="17">
        <f ca="1" t="shared" si="2785"/>
        <v>18887.9757590284</v>
      </c>
      <c r="BU375" s="17">
        <f ca="1" t="shared" si="2413"/>
        <v>55971.2482426205</v>
      </c>
      <c r="BV375" s="19">
        <f ca="1" t="shared" si="2414"/>
        <v>3.15800863672822</v>
      </c>
    </row>
    <row r="376" ht="15" customHeight="1" spans="1:74">
      <c r="A376" s="15">
        <v>375</v>
      </c>
      <c r="B376" s="16">
        <f ca="1" t="shared" ref="B376:F376" si="2786">RAND()</f>
        <v>0.0935664661036699</v>
      </c>
      <c r="C376" s="17">
        <f ca="1">IF(B376&lt;=('Ejercicio 3 - TIR'!$D$13-'Ejercicio 3 - TIR'!$C$13)/('Ejercicio 3 - TIR'!$E$13-'Ejercicio 3 - TIR'!$C$13),'Ejercicio 3 - TIR'!$C$13+SQRT(('Ejercicio 3 - TIR'!$E$13-'Ejercicio 3 - TIR'!$C$13)*('Ejercicio 3 - TIR'!$D$13-'Ejercicio 3 - TIR'!$C$13)*B376),'Ejercicio 3 - TIR'!$E$13-SQRT(('Ejercicio 3 - TIR'!$E$13-'Ejercicio 3 - TIR'!$C$13)*('Ejercicio 3 - TIR'!$E$13-'Ejercicio 3 - TIR'!$D$13)*(1-B376)))</f>
        <v>66117.7272284295</v>
      </c>
      <c r="D376" s="16">
        <f ca="1" t="shared" si="2786"/>
        <v>0.502636352895295</v>
      </c>
      <c r="E376" s="17">
        <f ca="1">IF(D376&lt;=('Ejercicio 3 - TIR'!$D$14-'Ejercicio 3 - TIR'!$C$14)/('Ejercicio 3 - TIR'!$E$14-'Ejercicio 3 - TIR'!$C$14),'Ejercicio 3 - TIR'!$C$14+SQRT(('Ejercicio 3 - TIR'!$E$14-'Ejercicio 3 - TIR'!$C$14)*('Ejercicio 3 - TIR'!$D$14-'Ejercicio 3 - TIR'!$C$14)*D376),'Ejercicio 3 - TIR'!$E$14-SQRT(('Ejercicio 3 - TIR'!$E$14-'Ejercicio 3 - TIR'!$C$14)*('Ejercicio 3 - TIR'!$E$14-'Ejercicio 3 - TIR'!$D$14)*(1-D376)))</f>
        <v>31362.6076234951</v>
      </c>
      <c r="F376" s="16">
        <f ca="1" t="shared" si="2786"/>
        <v>0.455910949802482</v>
      </c>
      <c r="G376" s="17">
        <f ca="1">IF(F376&lt;=('Ejercicio 3 - TIR'!$D$18-'Ejercicio 3 - TIR'!$C$18)/('Ejercicio 3 - TIR'!$E$18-'Ejercicio 3 - TIR'!$C$18),'Ejercicio 3 - TIR'!$C$18+SQRT(('Ejercicio 3 - TIR'!$E$18-'Ejercicio 3 - TIR'!$C$18)*('Ejercicio 3 - TIR'!$D$18-'Ejercicio 3 - TIR'!$C$18)*F376),'Ejercicio 3 - TIR'!$E$18-SQRT(('Ejercicio 3 - TIR'!$E$18-'Ejercicio 3 - TIR'!$C$18)*('Ejercicio 3 - TIR'!$E$18-'Ejercicio 3 - TIR'!$D$18)*(1-F376)))</f>
        <v>38269.6216642826</v>
      </c>
      <c r="H376" s="16">
        <f ca="1" t="shared" ref="H376:L376" si="2787">RAND()</f>
        <v>0.415274102833278</v>
      </c>
      <c r="I376" s="17">
        <f ca="1">IF(H376&lt;=('Ejercicio 3 - TIR'!$D$18-'Ejercicio 3 - TIR'!$C$18)/('Ejercicio 3 - TIR'!$E$18-'Ejercicio 3 - TIR'!$C$18),'Ejercicio 3 - TIR'!$C$18+SQRT(('Ejercicio 3 - TIR'!$E$18-'Ejercicio 3 - TIR'!$C$18)*('Ejercicio 3 - TIR'!$D$18-'Ejercicio 3 - TIR'!$C$18)*H376),'Ejercicio 3 - TIR'!$E$18-SQRT(('Ejercicio 3 - TIR'!$E$18-'Ejercicio 3 - TIR'!$C$18)*('Ejercicio 3 - TIR'!$E$18-'Ejercicio 3 - TIR'!$D$18)*(1-H376)))</f>
        <v>37892.4720731208</v>
      </c>
      <c r="J376" s="16">
        <f ca="1" t="shared" si="2787"/>
        <v>0.823358213477494</v>
      </c>
      <c r="K376" s="17">
        <f ca="1">IF(J376&lt;=('Ejercicio 3 - TIR'!$D$18-'Ejercicio 3 - TIR'!$C$18)/('Ejercicio 3 - TIR'!$E$18-'Ejercicio 3 - TIR'!$C$18),'Ejercicio 3 - TIR'!$C$18+SQRT(('Ejercicio 3 - TIR'!$E$18-'Ejercicio 3 - TIR'!$C$18)*('Ejercicio 3 - TIR'!$D$18-'Ejercicio 3 - TIR'!$C$18)*J376),'Ejercicio 3 - TIR'!$E$18-SQRT(('Ejercicio 3 - TIR'!$E$18-'Ejercicio 3 - TIR'!$C$18)*('Ejercicio 3 - TIR'!$E$18-'Ejercicio 3 - TIR'!$D$18)*(1-J376)))</f>
        <v>41360.2013806822</v>
      </c>
      <c r="L376" s="16">
        <f ca="1" t="shared" si="2787"/>
        <v>0.466264315663369</v>
      </c>
      <c r="M376" s="17">
        <f ca="1">IF(L376&lt;=('Ejercicio 3 - TIR'!$D$18-'Ejercicio 3 - TIR'!$C$18)/('Ejercicio 3 - TIR'!$E$18-'Ejercicio 3 - TIR'!$C$18),'Ejercicio 3 - TIR'!$C$18+SQRT(('Ejercicio 3 - TIR'!$E$18-'Ejercicio 3 - TIR'!$C$18)*('Ejercicio 3 - TIR'!$D$18-'Ejercicio 3 - TIR'!$C$18)*L376),'Ejercicio 3 - TIR'!$E$18-SQRT(('Ejercicio 3 - TIR'!$E$18-'Ejercicio 3 - TIR'!$C$18)*('Ejercicio 3 - TIR'!$E$18-'Ejercicio 3 - TIR'!$D$18)*(1-L376)))</f>
        <v>38362.9927268595</v>
      </c>
      <c r="N376" s="16">
        <f ca="1" t="shared" ref="N376:R376" si="2788">RAND()</f>
        <v>0.136525622343949</v>
      </c>
      <c r="O376" s="17">
        <f ca="1">IF(N376&lt;=('Ejercicio 3 - TIR'!$D$18-'Ejercicio 3 - TIR'!$C$18)/('Ejercicio 3 - TIR'!$E$18-'Ejercicio 3 - TIR'!$C$18),'Ejercicio 3 - TIR'!$C$18+SQRT(('Ejercicio 3 - TIR'!$E$18-'Ejercicio 3 - TIR'!$C$18)*('Ejercicio 3 - TIR'!$D$18-'Ejercicio 3 - TIR'!$C$18)*N376),'Ejercicio 3 - TIR'!$E$18-SQRT(('Ejercicio 3 - TIR'!$E$18-'Ejercicio 3 - TIR'!$C$18)*('Ejercicio 3 - TIR'!$E$18-'Ejercicio 3 - TIR'!$D$18)*(1-N376)))</f>
        <v>34525.3556049876</v>
      </c>
      <c r="P376" s="16">
        <f ca="1" t="shared" si="2788"/>
        <v>0.0575514315651851</v>
      </c>
      <c r="Q376" s="18">
        <f ca="1">IF(P376&lt;=('Ejercicio 3 - TIR'!$D$22-'Ejercicio 3 - TIR'!$C$22)/('Ejercicio 3 - TIR'!$E$22-'Ejercicio 3 - TIR'!$C$22),'Ejercicio 3 - TIR'!$C$22+SQRT(('Ejercicio 3 - TIR'!$E$22-'Ejercicio 3 - TIR'!$C$22)*('Ejercicio 3 - TIR'!$D$22-'Ejercicio 3 - TIR'!$C$22)*P376),'Ejercicio 3 - TIR'!$E$22-SQRT(('Ejercicio 3 - TIR'!$E$22-'Ejercicio 3 - TIR'!$C$22)*('Ejercicio 3 - TIR'!$E$22-'Ejercicio 3 - TIR'!$D$22)*(1-P376)))</f>
        <v>0.130178043860061</v>
      </c>
      <c r="R376" s="16">
        <f ca="1" t="shared" si="2788"/>
        <v>0.356410395077786</v>
      </c>
      <c r="S376" s="18">
        <f ca="1">IF(R376&lt;=('Ejercicio 3 - TIR'!$D$23-'Ejercicio 3 - TIR'!$C$23)/('Ejercicio 3 - TIR'!$E$23-'Ejercicio 3 - TIR'!$C$23),'Ejercicio 3 - TIR'!$C$23+SQRT(('Ejercicio 3 - TIR'!$E$23-'Ejercicio 3 - TIR'!$C$23)*('Ejercicio 3 - TIR'!$D$23-'Ejercicio 3 - TIR'!$C$23)*R376),'Ejercicio 3 - TIR'!$E$23-SQRT(('Ejercicio 3 - TIR'!$E$23-'Ejercicio 3 - TIR'!$C$23)*('Ejercicio 3 - TIR'!$E$23-'Ejercicio 3 - TIR'!$D$23)*(1-R376)))</f>
        <v>0.145328614473358</v>
      </c>
      <c r="T376" s="16">
        <f ca="1" t="shared" ref="T376:X376" si="2789">RAND()</f>
        <v>0.100389508781393</v>
      </c>
      <c r="U376" s="18">
        <f ca="1">IF(T376&lt;=('Ejercicio 3 - TIR'!$D$24-'Ejercicio 3 - TIR'!$C$24)/('Ejercicio 3 - TIR'!$E$24-'Ejercicio 3 - TIR'!$C$24),'Ejercicio 3 - TIR'!$C$24+SQRT(('Ejercicio 3 - TIR'!$E$24-'Ejercicio 3 - TIR'!$C$24)*('Ejercicio 3 - TIR'!$D$24-'Ejercicio 3 - TIR'!$C$24)*T376),'Ejercicio 3 - TIR'!$E$24-SQRT(('Ejercicio 3 - TIR'!$E$24-'Ejercicio 3 - TIR'!$C$24)*('Ejercicio 3 - TIR'!$E$24-'Ejercicio 3 - TIR'!$D$24)*(1-T376)))</f>
        <v>0.164519571909699</v>
      </c>
      <c r="V376" s="16">
        <f ca="1" t="shared" si="2789"/>
        <v>0.540523910781378</v>
      </c>
      <c r="W376" s="18">
        <f ca="1">IF(V376&lt;=('Ejercicio 3 - TIR'!$D$25-'Ejercicio 3 - TIR'!$C$25)/('Ejercicio 3 - TIR'!$E$25-'Ejercicio 3 - TIR'!$C$25),'Ejercicio 3 - TIR'!$C$25+SQRT(('Ejercicio 3 - TIR'!$E$25-'Ejercicio 3 - TIR'!$C$25)*('Ejercicio 3 - TIR'!$D$25-'Ejercicio 3 - TIR'!$C$25)*V376),'Ejercicio 3 - TIR'!$E$25-SQRT(('Ejercicio 3 - TIR'!$E$25-'Ejercicio 3 - TIR'!$C$25)*('Ejercicio 3 - TIR'!$E$25-'Ejercicio 3 - TIR'!$D$25)*(1-V376)))</f>
        <v>0.209898051016625</v>
      </c>
      <c r="X376" s="16">
        <f ca="1" t="shared" si="2789"/>
        <v>0.877278408592899</v>
      </c>
      <c r="Y376" s="18">
        <f ca="1">IF(X376&lt;=('Ejercicio 3 - TIR'!$D$26-'Ejercicio 3 - TIR'!$C$26)/('Ejercicio 3 - TIR'!$E$26-'Ejercicio 3 - TIR'!$C$26),'Ejercicio 3 - TIR'!$C$26+SQRT(('Ejercicio 3 - TIR'!$E$26-'Ejercicio 3 - TIR'!$C$26)*('Ejercicio 3 - TIR'!$D$26-'Ejercicio 3 - TIR'!$C$26)*X376),'Ejercicio 3 - TIR'!$E$26-SQRT(('Ejercicio 3 - TIR'!$E$26-'Ejercicio 3 - TIR'!$C$26)*('Ejercicio 3 - TIR'!$E$26-'Ejercicio 3 - TIR'!$D$26)*(1-X376)))</f>
        <v>0.254257105959152</v>
      </c>
      <c r="Z376" s="16">
        <f ca="1" t="shared" si="2384"/>
        <v>1.13017804386006</v>
      </c>
      <c r="AA376" s="16">
        <f ca="1" t="shared" si="2385"/>
        <v>1.29442525308245</v>
      </c>
      <c r="AB376" s="16">
        <f ca="1" t="shared" si="2386"/>
        <v>1.50738354158868</v>
      </c>
      <c r="AC376" s="16">
        <f ca="1" t="shared" si="2387"/>
        <v>1.82378040910269</v>
      </c>
      <c r="AD376" s="16">
        <f ca="1" t="shared" si="2388"/>
        <v>2.28748953782613</v>
      </c>
      <c r="AE376" s="15">
        <f ca="1" t="shared" si="2389"/>
        <v>4082.72291077723</v>
      </c>
      <c r="AF376" s="15">
        <f ca="1" t="shared" si="2390"/>
        <v>4676.05937467913</v>
      </c>
      <c r="AG376" s="15">
        <f ca="1" t="shared" si="2391"/>
        <v>5445.36266122567</v>
      </c>
      <c r="AH376" s="15">
        <f ca="1" t="shared" si="2392"/>
        <v>6588.33367089565</v>
      </c>
      <c r="AI376" s="15">
        <f ca="1" t="shared" si="2393"/>
        <v>8263.46432315081</v>
      </c>
      <c r="AJ376" s="17">
        <f ca="1" t="shared" si="2394"/>
        <v>43251.4861518035</v>
      </c>
      <c r="AK376" s="17">
        <f ca="1" t="shared" si="2395"/>
        <v>49048.9727531692</v>
      </c>
      <c r="AL376" s="17">
        <f ca="1" t="shared" si="2396"/>
        <v>62345.6868380339</v>
      </c>
      <c r="AM376" s="17">
        <f ca="1" t="shared" si="2397"/>
        <v>69965.6745697953</v>
      </c>
      <c r="AN376" s="17">
        <f ca="1" t="shared" si="2398"/>
        <v>78976.3897361359</v>
      </c>
      <c r="AO376" s="17">
        <f ca="1">C376/'Ejercicio 3 - TIR'!$D$7</f>
        <v>13223.5454456859</v>
      </c>
      <c r="AP376" s="17">
        <f ca="1" t="shared" si="2399"/>
        <v>30027.9407061176</v>
      </c>
      <c r="AQ376" s="17">
        <f ca="1" t="shared" si="2400"/>
        <v>35825.4273074833</v>
      </c>
      <c r="AR376" s="17">
        <f ca="1" t="shared" si="2401"/>
        <v>49122.141392348</v>
      </c>
      <c r="AS376" s="17">
        <f ca="1" t="shared" si="2402"/>
        <v>56742.1291241094</v>
      </c>
      <c r="AT376" s="17">
        <f ca="1" t="shared" si="2403"/>
        <v>65752.84429045</v>
      </c>
      <c r="AU376" s="17">
        <f ca="1">AP376*'Ejercicio 3 - TIR'!$D$5</f>
        <v>15013.9703530588</v>
      </c>
      <c r="AV376" s="17">
        <f ca="1">AQ376*'Ejercicio 3 - TIR'!$D$5</f>
        <v>17912.7136537417</v>
      </c>
      <c r="AW376" s="17">
        <f ca="1">AR376*'Ejercicio 3 - TIR'!$D$5</f>
        <v>24561.070696174</v>
      </c>
      <c r="AX376" s="17">
        <f ca="1">AS376*'Ejercicio 3 - TIR'!$D$5</f>
        <v>28371.0645620547</v>
      </c>
      <c r="AY376" s="17">
        <f ca="1">AT376*'Ejercicio 3 - TIR'!$D$5</f>
        <v>32876.422145225</v>
      </c>
      <c r="AZ376" s="17">
        <f ca="1" t="shared" ref="AZ376:BD376" si="2790">AJ376-AU376-AE376</f>
        <v>24154.7928879675</v>
      </c>
      <c r="BA376" s="17">
        <f ca="1" t="shared" si="2790"/>
        <v>26460.1997247484</v>
      </c>
      <c r="BB376" s="17">
        <f ca="1" t="shared" si="2790"/>
        <v>32339.2534806342</v>
      </c>
      <c r="BC376" s="17">
        <f ca="1" t="shared" si="2790"/>
        <v>35006.2763368449</v>
      </c>
      <c r="BD376" s="17">
        <f ca="1" t="shared" si="2790"/>
        <v>37836.5032677601</v>
      </c>
      <c r="BE376" s="17">
        <f ca="1" t="shared" ref="BE376:BI376" si="2791">AZ376/Z376</f>
        <v>21372.5554298225</v>
      </c>
      <c r="BF376" s="17">
        <f ca="1" t="shared" si="2791"/>
        <v>20441.6590774461</v>
      </c>
      <c r="BG376" s="17">
        <f ca="1" t="shared" si="2791"/>
        <v>21453.8984859492</v>
      </c>
      <c r="BH376" s="17">
        <f ca="1" t="shared" si="2791"/>
        <v>19194.3482680945</v>
      </c>
      <c r="BI376" s="17">
        <f ca="1" t="shared" si="2791"/>
        <v>16540.623527274</v>
      </c>
      <c r="BJ376" s="17">
        <f ca="1" t="shared" si="2406"/>
        <v>71741.6368176911</v>
      </c>
      <c r="BK376" s="17">
        <f ca="1" t="shared" si="2407"/>
        <v>30248.7218599749</v>
      </c>
      <c r="BL376" s="17">
        <f ca="1" t="shared" si="2408"/>
        <v>101990.358677666</v>
      </c>
      <c r="BM376" s="17">
        <f ca="1">BK376*'Ejercicio 3 - TIR'!$D$5</f>
        <v>15124.3609299875</v>
      </c>
      <c r="BN376" s="17">
        <f ca="1" t="shared" si="2409"/>
        <v>86865.9977476785</v>
      </c>
      <c r="BO376" s="17">
        <f ca="1" t="shared" si="2410"/>
        <v>37974.380346338</v>
      </c>
      <c r="BP376" s="17">
        <f ca="1" t="shared" si="2411"/>
        <v>-97480.3348519246</v>
      </c>
      <c r="BQ376" s="17">
        <f ca="1" t="shared" ref="BQ376:BT376" si="2792">BE376</f>
        <v>21372.5554298225</v>
      </c>
      <c r="BR376" s="17">
        <f ca="1" t="shared" si="2792"/>
        <v>20441.6590774461</v>
      </c>
      <c r="BS376" s="17">
        <f ca="1" t="shared" si="2792"/>
        <v>21453.8984859492</v>
      </c>
      <c r="BT376" s="17">
        <f ca="1" t="shared" si="2792"/>
        <v>19194.3482680945</v>
      </c>
      <c r="BU376" s="17">
        <f ca="1" t="shared" si="2413"/>
        <v>54515.003873612</v>
      </c>
      <c r="BV376" s="19">
        <f ca="1" t="shared" si="2414"/>
        <v>10.6636560636354</v>
      </c>
    </row>
    <row r="377" ht="15" customHeight="1" spans="1:74">
      <c r="A377" s="15">
        <v>376</v>
      </c>
      <c r="B377" s="16">
        <f ca="1" t="shared" ref="B377:F377" si="2793">RAND()</f>
        <v>0.438499354520221</v>
      </c>
      <c r="C377" s="17">
        <f ca="1">IF(B377&lt;=('Ejercicio 3 - TIR'!$D$13-'Ejercicio 3 - TIR'!$C$13)/('Ejercicio 3 - TIR'!$E$13-'Ejercicio 3 - TIR'!$C$13),'Ejercicio 3 - TIR'!$C$13+SQRT(('Ejercicio 3 - TIR'!$E$13-'Ejercicio 3 - TIR'!$C$13)*('Ejercicio 3 - TIR'!$D$13-'Ejercicio 3 - TIR'!$C$13)*B377),'Ejercicio 3 - TIR'!$E$13-SQRT(('Ejercicio 3 - TIR'!$E$13-'Ejercicio 3 - TIR'!$C$13)*('Ejercicio 3 - TIR'!$E$13-'Ejercicio 3 - TIR'!$D$13)*(1-B377)))</f>
        <v>74042.3272503921</v>
      </c>
      <c r="D377" s="16">
        <f ca="1" t="shared" si="2793"/>
        <v>0.262469039503631</v>
      </c>
      <c r="E377" s="17">
        <f ca="1">IF(D377&lt;=('Ejercicio 3 - TIR'!$D$14-'Ejercicio 3 - TIR'!$C$14)/('Ejercicio 3 - TIR'!$E$14-'Ejercicio 3 - TIR'!$C$14),'Ejercicio 3 - TIR'!$C$14+SQRT(('Ejercicio 3 - TIR'!$E$14-'Ejercicio 3 - TIR'!$C$14)*('Ejercicio 3 - TIR'!$D$14-'Ejercicio 3 - TIR'!$C$14)*D377),'Ejercicio 3 - TIR'!$E$14-SQRT(('Ejercicio 3 - TIR'!$E$14-'Ejercicio 3 - TIR'!$C$14)*('Ejercicio 3 - TIR'!$E$14-'Ejercicio 3 - TIR'!$D$14)*(1-D377)))</f>
        <v>29436.7981656564</v>
      </c>
      <c r="F377" s="16">
        <f ca="1" t="shared" si="2793"/>
        <v>0.817226856801404</v>
      </c>
      <c r="G377" s="17">
        <f ca="1">IF(F377&lt;=('Ejercicio 3 - TIR'!$D$18-'Ejercicio 3 - TIR'!$C$18)/('Ejercicio 3 - TIR'!$E$18-'Ejercicio 3 - TIR'!$C$18),'Ejercicio 3 - TIR'!$C$18+SQRT(('Ejercicio 3 - TIR'!$E$18-'Ejercicio 3 - TIR'!$C$18)*('Ejercicio 3 - TIR'!$D$18-'Ejercicio 3 - TIR'!$C$18)*F377),'Ejercicio 3 - TIR'!$E$18-SQRT(('Ejercicio 3 - TIR'!$E$18-'Ejercicio 3 - TIR'!$C$18)*('Ejercicio 3 - TIR'!$E$18-'Ejercicio 3 - TIR'!$D$18)*(1-F377)))</f>
        <v>41297.5702923763</v>
      </c>
      <c r="H377" s="16">
        <f ca="1" t="shared" ref="H377:L377" si="2794">RAND()</f>
        <v>0.0968436165655526</v>
      </c>
      <c r="I377" s="17">
        <f ca="1">IF(H377&lt;=('Ejercicio 3 - TIR'!$D$18-'Ejercicio 3 - TIR'!$C$18)/('Ejercicio 3 - TIR'!$E$18-'Ejercicio 3 - TIR'!$C$18),'Ejercicio 3 - TIR'!$C$18+SQRT(('Ejercicio 3 - TIR'!$E$18-'Ejercicio 3 - TIR'!$C$18)*('Ejercicio 3 - TIR'!$D$18-'Ejercicio 3 - TIR'!$C$18)*H377),'Ejercicio 3 - TIR'!$E$18-SQRT(('Ejercicio 3 - TIR'!$E$18-'Ejercicio 3 - TIR'!$C$18)*('Ejercicio 3 - TIR'!$E$18-'Ejercicio 3 - TIR'!$D$18)*(1-H377)))</f>
        <v>33811.3701584644</v>
      </c>
      <c r="J377" s="16">
        <f ca="1" t="shared" si="2794"/>
        <v>0.0459540945972188</v>
      </c>
      <c r="K377" s="17">
        <f ca="1">IF(J377&lt;=('Ejercicio 3 - TIR'!$D$18-'Ejercicio 3 - TIR'!$C$18)/('Ejercicio 3 - TIR'!$E$18-'Ejercicio 3 - TIR'!$C$18),'Ejercicio 3 - TIR'!$C$18+SQRT(('Ejercicio 3 - TIR'!$E$18-'Ejercicio 3 - TIR'!$C$18)*('Ejercicio 3 - TIR'!$D$18-'Ejercicio 3 - TIR'!$C$18)*J377),'Ejercicio 3 - TIR'!$E$18-SQRT(('Ejercicio 3 - TIR'!$E$18-'Ejercicio 3 - TIR'!$C$18)*('Ejercicio 3 - TIR'!$E$18-'Ejercicio 3 - TIR'!$D$18)*(1-J377)))</f>
        <v>32625.4740885377</v>
      </c>
      <c r="L377" s="16">
        <f ca="1" t="shared" si="2794"/>
        <v>0.740710535284302</v>
      </c>
      <c r="M377" s="17">
        <f ca="1">IF(L377&lt;=('Ejercicio 3 - TIR'!$D$18-'Ejercicio 3 - TIR'!$C$18)/('Ejercicio 3 - TIR'!$E$18-'Ejercicio 3 - TIR'!$C$18),'Ejercicio 3 - TIR'!$C$18+SQRT(('Ejercicio 3 - TIR'!$E$18-'Ejercicio 3 - TIR'!$C$18)*('Ejercicio 3 - TIR'!$D$18-'Ejercicio 3 - TIR'!$C$18)*L377),'Ejercicio 3 - TIR'!$E$18-SQRT(('Ejercicio 3 - TIR'!$E$18-'Ejercicio 3 - TIR'!$C$18)*('Ejercicio 3 - TIR'!$E$18-'Ejercicio 3 - TIR'!$D$18)*(1-L377)))</f>
        <v>40590.1576157784</v>
      </c>
      <c r="N377" s="16">
        <f ca="1" t="shared" ref="N377:R377" si="2795">RAND()</f>
        <v>0.899231706361305</v>
      </c>
      <c r="O377" s="17">
        <f ca="1">IF(N377&lt;=('Ejercicio 3 - TIR'!$D$18-'Ejercicio 3 - TIR'!$C$18)/('Ejercicio 3 - TIR'!$E$18-'Ejercicio 3 - TIR'!$C$18),'Ejercicio 3 - TIR'!$C$18+SQRT(('Ejercicio 3 - TIR'!$E$18-'Ejercicio 3 - TIR'!$C$18)*('Ejercicio 3 - TIR'!$D$18-'Ejercicio 3 - TIR'!$C$18)*N377),'Ejercicio 3 - TIR'!$E$18-SQRT(('Ejercicio 3 - TIR'!$E$18-'Ejercicio 3 - TIR'!$C$18)*('Ejercicio 3 - TIR'!$E$18-'Ejercicio 3 - TIR'!$D$18)*(1-N377)))</f>
        <v>42250.8870479913</v>
      </c>
      <c r="P377" s="16">
        <f ca="1" t="shared" si="2795"/>
        <v>0.174875177673424</v>
      </c>
      <c r="Q377" s="18">
        <f ca="1">IF(P377&lt;=('Ejercicio 3 - TIR'!$D$22-'Ejercicio 3 - TIR'!$C$22)/('Ejercicio 3 - TIR'!$E$22-'Ejercicio 3 - TIR'!$C$22),'Ejercicio 3 - TIR'!$C$22+SQRT(('Ejercicio 3 - TIR'!$E$22-'Ejercicio 3 - TIR'!$C$22)*('Ejercicio 3 - TIR'!$D$22-'Ejercicio 3 - TIR'!$C$22)*P377),'Ejercicio 3 - TIR'!$E$22-SQRT(('Ejercicio 3 - TIR'!$E$22-'Ejercicio 3 - TIR'!$C$22)*('Ejercicio 3 - TIR'!$E$22-'Ejercicio 3 - TIR'!$D$22)*(1-P377)))</f>
        <v>0.137741908572985</v>
      </c>
      <c r="R377" s="16">
        <f ca="1" t="shared" si="2795"/>
        <v>0.662735015952538</v>
      </c>
      <c r="S377" s="18">
        <f ca="1">IF(R377&lt;=('Ejercicio 3 - TIR'!$D$23-'Ejercicio 3 - TIR'!$C$23)/('Ejercicio 3 - TIR'!$E$23-'Ejercicio 3 - TIR'!$C$23),'Ejercicio 3 - TIR'!$C$23+SQRT(('Ejercicio 3 - TIR'!$E$23-'Ejercicio 3 - TIR'!$C$23)*('Ejercicio 3 - TIR'!$D$23-'Ejercicio 3 - TIR'!$C$23)*R377),'Ejercicio 3 - TIR'!$E$23-SQRT(('Ejercicio 3 - TIR'!$E$23-'Ejercicio 3 - TIR'!$C$23)*('Ejercicio 3 - TIR'!$E$23-'Ejercicio 3 - TIR'!$D$23)*(1-R377)))</f>
        <v>0.155361067975957</v>
      </c>
      <c r="T377" s="16">
        <f ca="1" t="shared" ref="T377:X377" si="2796">RAND()</f>
        <v>0.686141955145173</v>
      </c>
      <c r="U377" s="18">
        <f ca="1">IF(T377&lt;=('Ejercicio 3 - TIR'!$D$24-'Ejercicio 3 - TIR'!$C$24)/('Ejercicio 3 - TIR'!$E$24-'Ejercicio 3 - TIR'!$C$24),'Ejercicio 3 - TIR'!$C$24+SQRT(('Ejercicio 3 - TIR'!$E$24-'Ejercicio 3 - TIR'!$C$24)*('Ejercicio 3 - TIR'!$D$24-'Ejercicio 3 - TIR'!$C$24)*T377),'Ejercicio 3 - TIR'!$E$24-SQRT(('Ejercicio 3 - TIR'!$E$24-'Ejercicio 3 - TIR'!$C$24)*('Ejercicio 3 - TIR'!$E$24-'Ejercicio 3 - TIR'!$D$24)*(1-T377)))</f>
        <v>0.190355396349529</v>
      </c>
      <c r="V377" s="16">
        <f ca="1" t="shared" si="2796"/>
        <v>0.39812764769129</v>
      </c>
      <c r="W377" s="18">
        <f ca="1">IF(V377&lt;=('Ejercicio 3 - TIR'!$D$25-'Ejercicio 3 - TIR'!$C$25)/('Ejercicio 3 - TIR'!$E$25-'Ejercicio 3 - TIR'!$C$25),'Ejercicio 3 - TIR'!$C$25+SQRT(('Ejercicio 3 - TIR'!$E$25-'Ejercicio 3 - TIR'!$C$25)*('Ejercicio 3 - TIR'!$D$25-'Ejercicio 3 - TIR'!$C$25)*V377),'Ejercicio 3 - TIR'!$E$25-SQRT(('Ejercicio 3 - TIR'!$E$25-'Ejercicio 3 - TIR'!$C$25)*('Ejercicio 3 - TIR'!$E$25-'Ejercicio 3 - TIR'!$D$25)*(1-V377)))</f>
        <v>0.204102797110494</v>
      </c>
      <c r="X377" s="16">
        <f ca="1" t="shared" si="2796"/>
        <v>0.170493112899555</v>
      </c>
      <c r="Y377" s="18">
        <f ca="1">IF(X377&lt;=('Ejercicio 3 - TIR'!$D$26-'Ejercicio 3 - TIR'!$C$26)/('Ejercicio 3 - TIR'!$E$26-'Ejercicio 3 - TIR'!$C$26),'Ejercicio 3 - TIR'!$C$26+SQRT(('Ejercicio 3 - TIR'!$E$26-'Ejercicio 3 - TIR'!$C$26)*('Ejercicio 3 - TIR'!$D$26-'Ejercicio 3 - TIR'!$C$26)*X377),'Ejercicio 3 - TIR'!$E$26-SQRT(('Ejercicio 3 - TIR'!$E$26-'Ejercicio 3 - TIR'!$C$26)*('Ejercicio 3 - TIR'!$E$26-'Ejercicio 3 - TIR'!$D$26)*(1-X377)))</f>
        <v>0.211455335113412</v>
      </c>
      <c r="Z377" s="16">
        <f ca="1" t="shared" si="2384"/>
        <v>1.13774190857299</v>
      </c>
      <c r="AA377" s="16">
        <f ca="1" t="shared" si="2385"/>
        <v>1.31450270656989</v>
      </c>
      <c r="AB377" s="16">
        <f ca="1" t="shared" si="2386"/>
        <v>1.56472539028153</v>
      </c>
      <c r="AC377" s="16">
        <f ca="1" t="shared" si="2387"/>
        <v>1.8840902191478</v>
      </c>
      <c r="AD377" s="16">
        <f ca="1" t="shared" si="2388"/>
        <v>2.28249114782159</v>
      </c>
      <c r="AE377" s="15">
        <f ca="1" t="shared" si="2389"/>
        <v>4054.68076161527</v>
      </c>
      <c r="AF377" s="15">
        <f ca="1" t="shared" si="2390"/>
        <v>4684.62029504138</v>
      </c>
      <c r="AG377" s="15">
        <f ca="1" t="shared" si="2391"/>
        <v>5576.36304805103</v>
      </c>
      <c r="AH377" s="15">
        <f ca="1" t="shared" si="2392"/>
        <v>6714.51434386184</v>
      </c>
      <c r="AI377" s="15">
        <f ca="1" t="shared" si="2393"/>
        <v>8134.33422456696</v>
      </c>
      <c r="AJ377" s="17">
        <f ca="1" t="shared" si="2394"/>
        <v>46985.9764438752</v>
      </c>
      <c r="AK377" s="17">
        <f ca="1" t="shared" si="2395"/>
        <v>44445.1375861378</v>
      </c>
      <c r="AL377" s="17">
        <f ca="1" t="shared" si="2396"/>
        <v>51049.907676307</v>
      </c>
      <c r="AM377" s="17">
        <f ca="1" t="shared" si="2397"/>
        <v>76475.5189575555</v>
      </c>
      <c r="AN377" s="17">
        <f ca="1" t="shared" si="2398"/>
        <v>96437.2756746501</v>
      </c>
      <c r="AO377" s="17">
        <f ca="1">C377/'Ejercicio 3 - TIR'!$D$7</f>
        <v>14808.4654500784</v>
      </c>
      <c r="AP377" s="17">
        <f ca="1" t="shared" si="2399"/>
        <v>32177.5109937968</v>
      </c>
      <c r="AQ377" s="17">
        <f ca="1" t="shared" si="2400"/>
        <v>29636.6721360593</v>
      </c>
      <c r="AR377" s="17">
        <f ca="1" t="shared" si="2401"/>
        <v>36241.4422262285</v>
      </c>
      <c r="AS377" s="17">
        <f ca="1" t="shared" si="2402"/>
        <v>61667.053507477</v>
      </c>
      <c r="AT377" s="17">
        <f ca="1" t="shared" si="2403"/>
        <v>81628.8102245717</v>
      </c>
      <c r="AU377" s="17">
        <f ca="1">AP377*'Ejercicio 3 - TIR'!$D$5</f>
        <v>16088.7554968984</v>
      </c>
      <c r="AV377" s="17">
        <f ca="1">AQ377*'Ejercicio 3 - TIR'!$D$5</f>
        <v>14818.3360680297</v>
      </c>
      <c r="AW377" s="17">
        <f ca="1">AR377*'Ejercicio 3 - TIR'!$D$5</f>
        <v>18120.7211131143</v>
      </c>
      <c r="AX377" s="17">
        <f ca="1">AS377*'Ejercicio 3 - TIR'!$D$5</f>
        <v>30833.5267537385</v>
      </c>
      <c r="AY377" s="17">
        <f ca="1">AT377*'Ejercicio 3 - TIR'!$D$5</f>
        <v>40814.4051122858</v>
      </c>
      <c r="AZ377" s="17">
        <f ca="1" t="shared" ref="AZ377:BD377" si="2797">AJ377-AU377-AE377</f>
        <v>26842.5401853615</v>
      </c>
      <c r="BA377" s="17">
        <f ca="1" t="shared" si="2797"/>
        <v>24942.1812230667</v>
      </c>
      <c r="BB377" s="17">
        <f ca="1" t="shared" si="2797"/>
        <v>27352.8235151417</v>
      </c>
      <c r="BC377" s="17">
        <f ca="1" t="shared" si="2797"/>
        <v>38927.4778599551</v>
      </c>
      <c r="BD377" s="17">
        <f ca="1" t="shared" si="2797"/>
        <v>47488.5363377973</v>
      </c>
      <c r="BE377" s="17">
        <f ca="1" t="shared" ref="BE377:BI377" si="2798">AZ377/Z377</f>
        <v>23592.820114211</v>
      </c>
      <c r="BF377" s="17">
        <f ca="1" t="shared" si="2798"/>
        <v>18974.6138204247</v>
      </c>
      <c r="BG377" s="17">
        <f ca="1" t="shared" si="2798"/>
        <v>17480.9098676544</v>
      </c>
      <c r="BH377" s="17">
        <f ca="1" t="shared" si="2798"/>
        <v>20661.1538366579</v>
      </c>
      <c r="BI377" s="17">
        <f ca="1" t="shared" si="2798"/>
        <v>20805.5730613108</v>
      </c>
      <c r="BJ377" s="17">
        <f ca="1" t="shared" si="2406"/>
        <v>67189.2312333218</v>
      </c>
      <c r="BK377" s="17">
        <f ca="1" t="shared" si="2407"/>
        <v>33800.1913026259</v>
      </c>
      <c r="BL377" s="17">
        <f ca="1" t="shared" si="2408"/>
        <v>100989.422535948</v>
      </c>
      <c r="BM377" s="17">
        <f ca="1">BK377*'Ejercicio 3 - TIR'!$D$5</f>
        <v>16900.095651313</v>
      </c>
      <c r="BN377" s="17">
        <f ca="1" t="shared" si="2409"/>
        <v>84089.3268846347</v>
      </c>
      <c r="BO377" s="17">
        <f ca="1" t="shared" si="2410"/>
        <v>36841.0308906957</v>
      </c>
      <c r="BP377" s="17">
        <f ca="1" t="shared" si="2411"/>
        <v>-103479.125416049</v>
      </c>
      <c r="BQ377" s="17">
        <f ca="1" t="shared" ref="BQ377:BT377" si="2799">BE377</f>
        <v>23592.820114211</v>
      </c>
      <c r="BR377" s="17">
        <f ca="1" t="shared" si="2799"/>
        <v>18974.6138204247</v>
      </c>
      <c r="BS377" s="17">
        <f ca="1" t="shared" si="2799"/>
        <v>17480.9098676544</v>
      </c>
      <c r="BT377" s="17">
        <f ca="1" t="shared" si="2799"/>
        <v>20661.1538366579</v>
      </c>
      <c r="BU377" s="17">
        <f ca="1" t="shared" si="2413"/>
        <v>57646.6039520065</v>
      </c>
      <c r="BV377" s="19">
        <f ca="1" t="shared" si="2414"/>
        <v>8.91612924517091</v>
      </c>
    </row>
    <row r="378" ht="15" customHeight="1" spans="1:74">
      <c r="A378" s="15">
        <v>377</v>
      </c>
      <c r="B378" s="16">
        <f ca="1" t="shared" ref="B378:F378" si="2800">RAND()</f>
        <v>0.450404951460581</v>
      </c>
      <c r="C378" s="17">
        <f ca="1">IF(B378&lt;=('Ejercicio 3 - TIR'!$D$13-'Ejercicio 3 - TIR'!$C$13)/('Ejercicio 3 - TIR'!$E$13-'Ejercicio 3 - TIR'!$C$13),'Ejercicio 3 - TIR'!$C$13+SQRT(('Ejercicio 3 - TIR'!$E$13-'Ejercicio 3 - TIR'!$C$13)*('Ejercicio 3 - TIR'!$D$13-'Ejercicio 3 - TIR'!$C$13)*B378),'Ejercicio 3 - TIR'!$E$13-SQRT(('Ejercicio 3 - TIR'!$E$13-'Ejercicio 3 - TIR'!$C$13)*('Ejercicio 3 - TIR'!$E$13-'Ejercicio 3 - TIR'!$D$13)*(1-B378)))</f>
        <v>74318.9942127006</v>
      </c>
      <c r="D378" s="16">
        <f ca="1" t="shared" si="2800"/>
        <v>0.583922035347019</v>
      </c>
      <c r="E378" s="17">
        <f ca="1">IF(D378&lt;=('Ejercicio 3 - TIR'!$D$14-'Ejercicio 3 - TIR'!$C$14)/('Ejercicio 3 - TIR'!$E$14-'Ejercicio 3 - TIR'!$C$14),'Ejercicio 3 - TIR'!$C$14+SQRT(('Ejercicio 3 - TIR'!$E$14-'Ejercicio 3 - TIR'!$C$14)*('Ejercicio 3 - TIR'!$D$14-'Ejercicio 3 - TIR'!$C$14)*D378),'Ejercicio 3 - TIR'!$E$14-SQRT(('Ejercicio 3 - TIR'!$E$14-'Ejercicio 3 - TIR'!$C$14)*('Ejercicio 3 - TIR'!$E$14-'Ejercicio 3 - TIR'!$D$14)*(1-D378)))</f>
        <v>32099.8927413644</v>
      </c>
      <c r="F378" s="16">
        <f ca="1" t="shared" si="2800"/>
        <v>0.379398128752884</v>
      </c>
      <c r="G378" s="17">
        <f ca="1">IF(F378&lt;=('Ejercicio 3 - TIR'!$D$18-'Ejercicio 3 - TIR'!$C$18)/('Ejercicio 3 - TIR'!$E$18-'Ejercicio 3 - TIR'!$C$18),'Ejercicio 3 - TIR'!$C$18+SQRT(('Ejercicio 3 - TIR'!$E$18-'Ejercicio 3 - TIR'!$C$18)*('Ejercicio 3 - TIR'!$D$18-'Ejercicio 3 - TIR'!$C$18)*F378),'Ejercicio 3 - TIR'!$E$18-SQRT(('Ejercicio 3 - TIR'!$E$18-'Ejercicio 3 - TIR'!$C$18)*('Ejercicio 3 - TIR'!$E$18-'Ejercicio 3 - TIR'!$D$18)*(1-F378)))</f>
        <v>37543.8530813459</v>
      </c>
      <c r="H378" s="16">
        <f ca="1" t="shared" ref="H378:L378" si="2801">RAND()</f>
        <v>0.41727044314827</v>
      </c>
      <c r="I378" s="17">
        <f ca="1">IF(H378&lt;=('Ejercicio 3 - TIR'!$D$18-'Ejercicio 3 - TIR'!$C$18)/('Ejercicio 3 - TIR'!$E$18-'Ejercicio 3 - TIR'!$C$18),'Ejercicio 3 - TIR'!$C$18+SQRT(('Ejercicio 3 - TIR'!$E$18-'Ejercicio 3 - TIR'!$C$18)*('Ejercicio 3 - TIR'!$D$18-'Ejercicio 3 - TIR'!$C$18)*H378),'Ejercicio 3 - TIR'!$E$18-SQRT(('Ejercicio 3 - TIR'!$E$18-'Ejercicio 3 - TIR'!$C$18)*('Ejercicio 3 - TIR'!$E$18-'Ejercicio 3 - TIR'!$D$18)*(1-H378)))</f>
        <v>37911.4200035291</v>
      </c>
      <c r="J378" s="16">
        <f ca="1" t="shared" si="2801"/>
        <v>0.540417033946182</v>
      </c>
      <c r="K378" s="17">
        <f ca="1">IF(J378&lt;=('Ejercicio 3 - TIR'!$D$18-'Ejercicio 3 - TIR'!$C$18)/('Ejercicio 3 - TIR'!$E$18-'Ejercicio 3 - TIR'!$C$18),'Ejercicio 3 - TIR'!$C$18+SQRT(('Ejercicio 3 - TIR'!$E$18-'Ejercicio 3 - TIR'!$C$18)*('Ejercicio 3 - TIR'!$D$18-'Ejercicio 3 - TIR'!$C$18)*J378),'Ejercicio 3 - TIR'!$E$18-SQRT(('Ejercicio 3 - TIR'!$E$18-'Ejercicio 3 - TIR'!$C$18)*('Ejercicio 3 - TIR'!$E$18-'Ejercicio 3 - TIR'!$D$18)*(1-J378)))</f>
        <v>39003.4746121665</v>
      </c>
      <c r="L378" s="16">
        <f ca="1" t="shared" si="2801"/>
        <v>0.2901809125514</v>
      </c>
      <c r="M378" s="17">
        <f ca="1">IF(L378&lt;=('Ejercicio 3 - TIR'!$D$18-'Ejercicio 3 - TIR'!$C$18)/('Ejercicio 3 - TIR'!$E$18-'Ejercicio 3 - TIR'!$C$18),'Ejercicio 3 - TIR'!$C$18+SQRT(('Ejercicio 3 - TIR'!$E$18-'Ejercicio 3 - TIR'!$C$18)*('Ejercicio 3 - TIR'!$D$18-'Ejercicio 3 - TIR'!$C$18)*L378),'Ejercicio 3 - TIR'!$E$18-SQRT(('Ejercicio 3 - TIR'!$E$18-'Ejercicio 3 - TIR'!$C$18)*('Ejercicio 3 - TIR'!$E$18-'Ejercicio 3 - TIR'!$D$18)*(1-L378)))</f>
        <v>36597.5099001601</v>
      </c>
      <c r="N378" s="16">
        <f ca="1" t="shared" ref="N378:R378" si="2802">RAND()</f>
        <v>0.0185392160290418</v>
      </c>
      <c r="O378" s="17">
        <f ca="1">IF(N378&lt;=('Ejercicio 3 - TIR'!$D$18-'Ejercicio 3 - TIR'!$C$18)/('Ejercicio 3 - TIR'!$E$18-'Ejercicio 3 - TIR'!$C$18),'Ejercicio 3 - TIR'!$C$18+SQRT(('Ejercicio 3 - TIR'!$E$18-'Ejercicio 3 - TIR'!$C$18)*('Ejercicio 3 - TIR'!$D$18-'Ejercicio 3 - TIR'!$C$18)*N378),'Ejercicio 3 - TIR'!$E$18-SQRT(('Ejercicio 3 - TIR'!$E$18-'Ejercicio 3 - TIR'!$C$18)*('Ejercicio 3 - TIR'!$E$18-'Ejercicio 3 - TIR'!$D$18)*(1-N378)))</f>
        <v>31667.5977945405</v>
      </c>
      <c r="P378" s="16">
        <f ca="1" t="shared" si="2802"/>
        <v>0.965830018113416</v>
      </c>
      <c r="Q378" s="18">
        <f ca="1">IF(P378&lt;=('Ejercicio 3 - TIR'!$D$22-'Ejercicio 3 - TIR'!$C$22)/('Ejercicio 3 - TIR'!$E$22-'Ejercicio 3 - TIR'!$C$22),'Ejercicio 3 - TIR'!$C$22+SQRT(('Ejercicio 3 - TIR'!$E$22-'Ejercicio 3 - TIR'!$C$22)*('Ejercicio 3 - TIR'!$D$22-'Ejercicio 3 - TIR'!$C$22)*P378),'Ejercicio 3 - TIR'!$E$22-SQRT(('Ejercicio 3 - TIR'!$E$22-'Ejercicio 3 - TIR'!$C$22)*('Ejercicio 3 - TIR'!$E$22-'Ejercicio 3 - TIR'!$D$22)*(1-P378)))</f>
        <v>0.172157425971287</v>
      </c>
      <c r="R378" s="16">
        <f ca="1" t="shared" si="2802"/>
        <v>0.977408089465385</v>
      </c>
      <c r="S378" s="18">
        <f ca="1">IF(R378&lt;=('Ejercicio 3 - TIR'!$D$23-'Ejercicio 3 - TIR'!$C$23)/('Ejercicio 3 - TIR'!$E$23-'Ejercicio 3 - TIR'!$C$23),'Ejercicio 3 - TIR'!$C$23+SQRT(('Ejercicio 3 - TIR'!$E$23-'Ejercicio 3 - TIR'!$C$23)*('Ejercicio 3 - TIR'!$D$23-'Ejercicio 3 - TIR'!$C$23)*R378),'Ejercicio 3 - TIR'!$E$23-SQRT(('Ejercicio 3 - TIR'!$E$23-'Ejercicio 3 - TIR'!$C$23)*('Ejercicio 3 - TIR'!$E$23-'Ejercicio 3 - TIR'!$D$23)*(1-R378)))</f>
        <v>0.173623054103859</v>
      </c>
      <c r="T378" s="16">
        <f ca="1" t="shared" ref="T378:X378" si="2803">RAND()</f>
        <v>0.88165630136868</v>
      </c>
      <c r="U378" s="18">
        <f ca="1">IF(T378&lt;=('Ejercicio 3 - TIR'!$D$24-'Ejercicio 3 - TIR'!$C$24)/('Ejercicio 3 - TIR'!$E$24-'Ejercicio 3 - TIR'!$C$24),'Ejercicio 3 - TIR'!$C$24+SQRT(('Ejercicio 3 - TIR'!$E$24-'Ejercicio 3 - TIR'!$C$24)*('Ejercicio 3 - TIR'!$D$24-'Ejercicio 3 - TIR'!$C$24)*T378),'Ejercicio 3 - TIR'!$E$24-SQRT(('Ejercicio 3 - TIR'!$E$24-'Ejercicio 3 - TIR'!$C$24)*('Ejercicio 3 - TIR'!$E$24-'Ejercicio 3 - TIR'!$D$24)*(1-T378)))</f>
        <v>0.201796638877183</v>
      </c>
      <c r="V378" s="16">
        <f ca="1" t="shared" si="2803"/>
        <v>0.868417617680252</v>
      </c>
      <c r="W378" s="18">
        <f ca="1">IF(V378&lt;=('Ejercicio 3 - TIR'!$D$25-'Ejercicio 3 - TIR'!$C$25)/('Ejercicio 3 - TIR'!$E$25-'Ejercicio 3 - TIR'!$C$25),'Ejercicio 3 - TIR'!$C$25+SQRT(('Ejercicio 3 - TIR'!$E$25-'Ejercicio 3 - TIR'!$C$25)*('Ejercicio 3 - TIR'!$D$25-'Ejercicio 3 - TIR'!$C$25)*V378),'Ejercicio 3 - TIR'!$E$25-SQRT(('Ejercicio 3 - TIR'!$E$25-'Ejercicio 3 - TIR'!$C$25)*('Ejercicio 3 - TIR'!$E$25-'Ejercicio 3 - TIR'!$D$25)*(1-V378)))</f>
        <v>0.228539843008051</v>
      </c>
      <c r="X378" s="16">
        <f ca="1" t="shared" si="2803"/>
        <v>0.789754598806826</v>
      </c>
      <c r="Y378" s="18">
        <f ca="1">IF(X378&lt;=('Ejercicio 3 - TIR'!$D$26-'Ejercicio 3 - TIR'!$C$26)/('Ejercicio 3 - TIR'!$E$26-'Ejercicio 3 - TIR'!$C$26),'Ejercicio 3 - TIR'!$C$26+SQRT(('Ejercicio 3 - TIR'!$E$26-'Ejercicio 3 - TIR'!$C$26)*('Ejercicio 3 - TIR'!$D$26-'Ejercicio 3 - TIR'!$C$26)*X378),'Ejercicio 3 - TIR'!$E$26-SQRT(('Ejercicio 3 - TIR'!$E$26-'Ejercicio 3 - TIR'!$C$26)*('Ejercicio 3 - TIR'!$E$26-'Ejercicio 3 - TIR'!$D$26)*(1-X378)))</f>
        <v>0.246305413395574</v>
      </c>
      <c r="Z378" s="16">
        <f ca="1" t="shared" si="2384"/>
        <v>1.17215742597129</v>
      </c>
      <c r="AA378" s="16">
        <f ca="1" t="shared" si="2385"/>
        <v>1.37567097815894</v>
      </c>
      <c r="AB378" s="16">
        <f ca="1" t="shared" si="2386"/>
        <v>1.6532767577523</v>
      </c>
      <c r="AC378" s="16">
        <f ca="1" t="shared" si="2387"/>
        <v>2.03111636841787</v>
      </c>
      <c r="AD378" s="16">
        <f ca="1" t="shared" si="2388"/>
        <v>2.53139132519555</v>
      </c>
      <c r="AE378" s="15">
        <f ca="1" t="shared" si="2389"/>
        <v>5526.23490830768</v>
      </c>
      <c r="AF378" s="15">
        <f ca="1" t="shared" si="2390"/>
        <v>6485.71669078342</v>
      </c>
      <c r="AG378" s="15">
        <f ca="1" t="shared" si="2391"/>
        <v>7794.51251969315</v>
      </c>
      <c r="AH378" s="15">
        <f ca="1" t="shared" si="2392"/>
        <v>9575.86918726811</v>
      </c>
      <c r="AI378" s="15">
        <f ca="1" t="shared" si="2393"/>
        <v>11934.4576060601</v>
      </c>
      <c r="AJ378" s="17">
        <f ca="1" t="shared" si="2394"/>
        <v>44007.3061888746</v>
      </c>
      <c r="AK378" s="17">
        <f ca="1" t="shared" si="2395"/>
        <v>52153.6402396493</v>
      </c>
      <c r="AL378" s="17">
        <f ca="1" t="shared" si="2396"/>
        <v>64483.5380478768</v>
      </c>
      <c r="AM378" s="17">
        <f ca="1" t="shared" si="2397"/>
        <v>74333.8014015501</v>
      </c>
      <c r="AN378" s="17">
        <f ca="1" t="shared" si="2398"/>
        <v>80163.0823468815</v>
      </c>
      <c r="AO378" s="17">
        <f ca="1">C378/'Ejercicio 3 - TIR'!$D$7</f>
        <v>14863.7988425401</v>
      </c>
      <c r="AP378" s="17">
        <f ca="1" t="shared" si="2399"/>
        <v>29143.5073463345</v>
      </c>
      <c r="AQ378" s="17">
        <f ca="1" t="shared" si="2400"/>
        <v>37289.8413971092</v>
      </c>
      <c r="AR378" s="17">
        <f ca="1" t="shared" si="2401"/>
        <v>49619.7392053367</v>
      </c>
      <c r="AS378" s="17">
        <f ca="1" t="shared" si="2402"/>
        <v>59470.00255901</v>
      </c>
      <c r="AT378" s="17">
        <f ca="1" t="shared" si="2403"/>
        <v>65299.2835043414</v>
      </c>
      <c r="AU378" s="17">
        <f ca="1">AP378*'Ejercicio 3 - TIR'!$D$5</f>
        <v>14571.7536731672</v>
      </c>
      <c r="AV378" s="17">
        <f ca="1">AQ378*'Ejercicio 3 - TIR'!$D$5</f>
        <v>18644.9206985546</v>
      </c>
      <c r="AW378" s="17">
        <f ca="1">AR378*'Ejercicio 3 - TIR'!$D$5</f>
        <v>24809.8696026683</v>
      </c>
      <c r="AX378" s="17">
        <f ca="1">AS378*'Ejercicio 3 - TIR'!$D$5</f>
        <v>29735.001279505</v>
      </c>
      <c r="AY378" s="17">
        <f ca="1">AT378*'Ejercicio 3 - TIR'!$D$5</f>
        <v>32649.6417521707</v>
      </c>
      <c r="AZ378" s="17">
        <f ca="1" t="shared" ref="AZ378:BD378" si="2804">AJ378-AU378-AE378</f>
        <v>23909.3176073997</v>
      </c>
      <c r="BA378" s="17">
        <f ca="1" t="shared" si="2804"/>
        <v>27023.0028503113</v>
      </c>
      <c r="BB378" s="17">
        <f ca="1" t="shared" si="2804"/>
        <v>31879.1559255153</v>
      </c>
      <c r="BC378" s="17">
        <f ca="1" t="shared" si="2804"/>
        <v>35022.930934777</v>
      </c>
      <c r="BD378" s="17">
        <f ca="1" t="shared" si="2804"/>
        <v>35578.9829886507</v>
      </c>
      <c r="BE378" s="17">
        <f ca="1" t="shared" ref="BE378:BI378" si="2805">AZ378/Z378</f>
        <v>20397.70177422</v>
      </c>
      <c r="BF378" s="17">
        <f ca="1" t="shared" si="2805"/>
        <v>19643.5072625259</v>
      </c>
      <c r="BG378" s="17">
        <f ca="1" t="shared" si="2805"/>
        <v>19282.4073622473</v>
      </c>
      <c r="BH378" s="17">
        <f ca="1" t="shared" si="2805"/>
        <v>17243.1926990269</v>
      </c>
      <c r="BI378" s="17">
        <f ca="1" t="shared" si="2805"/>
        <v>14055.1097866713</v>
      </c>
      <c r="BJ378" s="17">
        <f ca="1" t="shared" si="2406"/>
        <v>81257.3900251974</v>
      </c>
      <c r="BK378" s="17">
        <f ca="1" t="shared" si="2407"/>
        <v>37626.0914494577</v>
      </c>
      <c r="BL378" s="17">
        <f ca="1" t="shared" si="2408"/>
        <v>118883.481474655</v>
      </c>
      <c r="BM378" s="17">
        <f ca="1">BK378*'Ejercicio 3 - TIR'!$D$5</f>
        <v>18813.0457247289</v>
      </c>
      <c r="BN378" s="17">
        <f ca="1" t="shared" si="2409"/>
        <v>100070.435749926</v>
      </c>
      <c r="BO378" s="17">
        <f ca="1" t="shared" si="2410"/>
        <v>39531.7921626344</v>
      </c>
      <c r="BP378" s="17">
        <f ca="1" t="shared" si="2411"/>
        <v>-106418.886954065</v>
      </c>
      <c r="BQ378" s="17">
        <f ca="1" t="shared" ref="BQ378:BT378" si="2806">BE378</f>
        <v>20397.70177422</v>
      </c>
      <c r="BR378" s="17">
        <f ca="1" t="shared" si="2806"/>
        <v>19643.5072625259</v>
      </c>
      <c r="BS378" s="17">
        <f ca="1" t="shared" si="2806"/>
        <v>19282.4073622473</v>
      </c>
      <c r="BT378" s="17">
        <f ca="1" t="shared" si="2806"/>
        <v>17243.1926990269</v>
      </c>
      <c r="BU378" s="17">
        <f ca="1" t="shared" si="2413"/>
        <v>53586.9019493057</v>
      </c>
      <c r="BV378" s="19">
        <f ca="1" t="shared" si="2414"/>
        <v>6.05883899909476</v>
      </c>
    </row>
    <row r="379" ht="15" customHeight="1" spans="1:74">
      <c r="A379" s="15">
        <v>378</v>
      </c>
      <c r="B379" s="16">
        <f ca="1" t="shared" ref="B379:F379" si="2807">RAND()</f>
        <v>0.221513736774556</v>
      </c>
      <c r="C379" s="17">
        <f ca="1">IF(B379&lt;=('Ejercicio 3 - TIR'!$D$13-'Ejercicio 3 - TIR'!$C$13)/('Ejercicio 3 - TIR'!$E$13-'Ejercicio 3 - TIR'!$C$13),'Ejercicio 3 - TIR'!$C$13+SQRT(('Ejercicio 3 - TIR'!$E$13-'Ejercicio 3 - TIR'!$C$13)*('Ejercicio 3 - TIR'!$D$13-'Ejercicio 3 - TIR'!$C$13)*B379),'Ejercicio 3 - TIR'!$E$13-SQRT(('Ejercicio 3 - TIR'!$E$13-'Ejercicio 3 - TIR'!$C$13)*('Ejercicio 3 - TIR'!$E$13-'Ejercicio 3 - TIR'!$D$13)*(1-B379)))</f>
        <v>69413.0491717521</v>
      </c>
      <c r="D379" s="16">
        <f ca="1" t="shared" si="2807"/>
        <v>0.412222309820109</v>
      </c>
      <c r="E379" s="17">
        <f ca="1">IF(D379&lt;=('Ejercicio 3 - TIR'!$D$14-'Ejercicio 3 - TIR'!$C$14)/('Ejercicio 3 - TIR'!$E$14-'Ejercicio 3 - TIR'!$C$14),'Ejercicio 3 - TIR'!$C$14+SQRT(('Ejercicio 3 - TIR'!$E$14-'Ejercicio 3 - TIR'!$C$14)*('Ejercicio 3 - TIR'!$D$14-'Ejercicio 3 - TIR'!$C$14)*D379),'Ejercicio 3 - TIR'!$E$14-SQRT(('Ejercicio 3 - TIR'!$E$14-'Ejercicio 3 - TIR'!$C$14)*('Ejercicio 3 - TIR'!$E$14-'Ejercicio 3 - TIR'!$D$14)*(1-D379)))</f>
        <v>30610.2900190164</v>
      </c>
      <c r="F379" s="16">
        <f ca="1" t="shared" si="2807"/>
        <v>0.457869674542896</v>
      </c>
      <c r="G379" s="17">
        <f ca="1">IF(F379&lt;=('Ejercicio 3 - TIR'!$D$18-'Ejercicio 3 - TIR'!$C$18)/('Ejercicio 3 - TIR'!$E$18-'Ejercicio 3 - TIR'!$C$18),'Ejercicio 3 - TIR'!$C$18+SQRT(('Ejercicio 3 - TIR'!$E$18-'Ejercicio 3 - TIR'!$C$18)*('Ejercicio 3 - TIR'!$D$18-'Ejercicio 3 - TIR'!$C$18)*F379),'Ejercicio 3 - TIR'!$E$18-SQRT(('Ejercicio 3 - TIR'!$E$18-'Ejercicio 3 - TIR'!$C$18)*('Ejercicio 3 - TIR'!$E$18-'Ejercicio 3 - TIR'!$D$18)*(1-F379)))</f>
        <v>38287.3669631213</v>
      </c>
      <c r="H379" s="16">
        <f ca="1" t="shared" ref="H379:L379" si="2808">RAND()</f>
        <v>0.309290993155666</v>
      </c>
      <c r="I379" s="17">
        <f ca="1">IF(H379&lt;=('Ejercicio 3 - TIR'!$D$18-'Ejercicio 3 - TIR'!$C$18)/('Ejercicio 3 - TIR'!$E$18-'Ejercicio 3 - TIR'!$C$18),'Ejercicio 3 - TIR'!$C$18+SQRT(('Ejercicio 3 - TIR'!$E$18-'Ejercicio 3 - TIR'!$C$18)*('Ejercicio 3 - TIR'!$D$18-'Ejercicio 3 - TIR'!$C$18)*H379),'Ejercicio 3 - TIR'!$E$18-SQRT(('Ejercicio 3 - TIR'!$E$18-'Ejercicio 3 - TIR'!$C$18)*('Ejercicio 3 - TIR'!$E$18-'Ejercicio 3 - TIR'!$D$18)*(1-H379)))</f>
        <v>36811.2883490093</v>
      </c>
      <c r="J379" s="16">
        <f ca="1" t="shared" si="2808"/>
        <v>0.868736780483216</v>
      </c>
      <c r="K379" s="17">
        <f ca="1">IF(J379&lt;=('Ejercicio 3 - TIR'!$D$18-'Ejercicio 3 - TIR'!$C$18)/('Ejercicio 3 - TIR'!$E$18-'Ejercicio 3 - TIR'!$C$18),'Ejercicio 3 - TIR'!$C$18+SQRT(('Ejercicio 3 - TIR'!$E$18-'Ejercicio 3 - TIR'!$C$18)*('Ejercicio 3 - TIR'!$D$18-'Ejercicio 3 - TIR'!$C$18)*J379),'Ejercicio 3 - TIR'!$E$18-SQRT(('Ejercicio 3 - TIR'!$E$18-'Ejercicio 3 - TIR'!$C$18)*('Ejercicio 3 - TIR'!$E$18-'Ejercicio 3 - TIR'!$D$18)*(1-J379)))</f>
        <v>41862.3669010289</v>
      </c>
      <c r="L379" s="16">
        <f ca="1" t="shared" si="2808"/>
        <v>0.481752134208468</v>
      </c>
      <c r="M379" s="17">
        <f ca="1">IF(L379&lt;=('Ejercicio 3 - TIR'!$D$18-'Ejercicio 3 - TIR'!$C$18)/('Ejercicio 3 - TIR'!$E$18-'Ejercicio 3 - TIR'!$C$18),'Ejercicio 3 - TIR'!$C$18+SQRT(('Ejercicio 3 - TIR'!$E$18-'Ejercicio 3 - TIR'!$C$18)*('Ejercicio 3 - TIR'!$D$18-'Ejercicio 3 - TIR'!$C$18)*L379),'Ejercicio 3 - TIR'!$E$18-SQRT(('Ejercicio 3 - TIR'!$E$18-'Ejercicio 3 - TIR'!$C$18)*('Ejercicio 3 - TIR'!$E$18-'Ejercicio 3 - TIR'!$D$18)*(1-L379)))</f>
        <v>38500.7540919186</v>
      </c>
      <c r="N379" s="16">
        <f ca="1" t="shared" ref="N379:R379" si="2809">RAND()</f>
        <v>0.842696265032224</v>
      </c>
      <c r="O379" s="17">
        <f ca="1">IF(N379&lt;=('Ejercicio 3 - TIR'!$D$18-'Ejercicio 3 - TIR'!$C$18)/('Ejercicio 3 - TIR'!$E$18-'Ejercicio 3 - TIR'!$C$18),'Ejercicio 3 - TIR'!$C$18+SQRT(('Ejercicio 3 - TIR'!$E$18-'Ejercicio 3 - TIR'!$C$18)*('Ejercicio 3 - TIR'!$D$18-'Ejercicio 3 - TIR'!$C$18)*N379),'Ejercicio 3 - TIR'!$E$18-SQRT(('Ejercicio 3 - TIR'!$E$18-'Ejercicio 3 - TIR'!$C$18)*('Ejercicio 3 - TIR'!$E$18-'Ejercicio 3 - TIR'!$D$18)*(1-N379)))</f>
        <v>41565.2103233847</v>
      </c>
      <c r="P379" s="16">
        <f ca="1" t="shared" si="2809"/>
        <v>0.442030149337562</v>
      </c>
      <c r="Q379" s="18">
        <f ca="1">IF(P379&lt;=('Ejercicio 3 - TIR'!$D$22-'Ejercicio 3 - TIR'!$C$22)/('Ejercicio 3 - TIR'!$E$22-'Ejercicio 3 - TIR'!$C$22),'Ejercicio 3 - TIR'!$C$22+SQRT(('Ejercicio 3 - TIR'!$E$22-'Ejercicio 3 - TIR'!$C$22)*('Ejercicio 3 - TIR'!$D$22-'Ejercicio 3 - TIR'!$C$22)*P379),'Ejercicio 3 - TIR'!$E$22-SQRT(('Ejercicio 3 - TIR'!$E$22-'Ejercicio 3 - TIR'!$C$22)*('Ejercicio 3 - TIR'!$E$22-'Ejercicio 3 - TIR'!$D$22)*(1-P379)))</f>
        <v>0.14820734423528</v>
      </c>
      <c r="R379" s="16">
        <f ca="1" t="shared" si="2809"/>
        <v>0.856903228021045</v>
      </c>
      <c r="S379" s="18">
        <f ca="1">IF(R379&lt;=('Ejercicio 3 - TIR'!$D$23-'Ejercicio 3 - TIR'!$C$23)/('Ejercicio 3 - TIR'!$E$23-'Ejercicio 3 - TIR'!$C$23),'Ejercicio 3 - TIR'!$C$23+SQRT(('Ejercicio 3 - TIR'!$E$23-'Ejercicio 3 - TIR'!$C$23)*('Ejercicio 3 - TIR'!$D$23-'Ejercicio 3 - TIR'!$C$23)*R379),'Ejercicio 3 - TIR'!$E$23-SQRT(('Ejercicio 3 - TIR'!$E$23-'Ejercicio 3 - TIR'!$C$23)*('Ejercicio 3 - TIR'!$E$23-'Ejercicio 3 - TIR'!$D$23)*(1-R379)))</f>
        <v>0.163950881969338</v>
      </c>
      <c r="T379" s="16">
        <f ca="1" t="shared" ref="T379:X379" si="2810">RAND()</f>
        <v>0.191743812910661</v>
      </c>
      <c r="U379" s="18">
        <f ca="1">IF(T379&lt;=('Ejercicio 3 - TIR'!$D$24-'Ejercicio 3 - TIR'!$C$24)/('Ejercicio 3 - TIR'!$E$24-'Ejercicio 3 - TIR'!$C$24),'Ejercicio 3 - TIR'!$C$24+SQRT(('Ejercicio 3 - TIR'!$E$24-'Ejercicio 3 - TIR'!$C$24)*('Ejercicio 3 - TIR'!$D$24-'Ejercicio 3 - TIR'!$C$24)*T379),'Ejercicio 3 - TIR'!$E$24-SQRT(('Ejercicio 3 - TIR'!$E$24-'Ejercicio 3 - TIR'!$C$24)*('Ejercicio 3 - TIR'!$E$24-'Ejercicio 3 - TIR'!$D$24)*(1-T379)))</f>
        <v>0.170066439821562</v>
      </c>
      <c r="V379" s="16">
        <f ca="1" t="shared" si="2810"/>
        <v>0.392358428290487</v>
      </c>
      <c r="W379" s="18">
        <f ca="1">IF(V379&lt;=('Ejercicio 3 - TIR'!$D$25-'Ejercicio 3 - TIR'!$C$25)/('Ejercicio 3 - TIR'!$E$25-'Ejercicio 3 - TIR'!$C$25),'Ejercicio 3 - TIR'!$C$25+SQRT(('Ejercicio 3 - TIR'!$E$25-'Ejercicio 3 - TIR'!$C$25)*('Ejercicio 3 - TIR'!$D$25-'Ejercicio 3 - TIR'!$C$25)*V379),'Ejercicio 3 - TIR'!$E$25-SQRT(('Ejercicio 3 - TIR'!$E$25-'Ejercicio 3 - TIR'!$C$25)*('Ejercicio 3 - TIR'!$E$25-'Ejercicio 3 - TIR'!$D$25)*(1-V379)))</f>
        <v>0.203883348983439</v>
      </c>
      <c r="X379" s="16">
        <f ca="1" t="shared" si="2810"/>
        <v>0.441522646393171</v>
      </c>
      <c r="Y379" s="18">
        <f ca="1">IF(X379&lt;=('Ejercicio 3 - TIR'!$D$26-'Ejercicio 3 - TIR'!$C$26)/('Ejercicio 3 - TIR'!$E$26-'Ejercicio 3 - TIR'!$C$26),'Ejercicio 3 - TIR'!$C$26+SQRT(('Ejercicio 3 - TIR'!$E$26-'Ejercicio 3 - TIR'!$C$26)*('Ejercicio 3 - TIR'!$D$26-'Ejercicio 3 - TIR'!$C$26)*X379),'Ejercicio 3 - TIR'!$E$26-SQRT(('Ejercicio 3 - TIR'!$E$26-'Ejercicio 3 - TIR'!$C$26)*('Ejercicio 3 - TIR'!$E$26-'Ejercicio 3 - TIR'!$D$26)*(1-X379)))</f>
        <v>0.225083903002154</v>
      </c>
      <c r="Z379" s="16">
        <f ca="1" t="shared" si="2384"/>
        <v>1.14820734423528</v>
      </c>
      <c r="AA379" s="16">
        <f ca="1" t="shared" si="2385"/>
        <v>1.33645695100633</v>
      </c>
      <c r="AB379" s="16">
        <f ca="1" t="shared" si="2386"/>
        <v>1.56374342663875</v>
      </c>
      <c r="AC379" s="16">
        <f ca="1" t="shared" si="2387"/>
        <v>1.8825646734127</v>
      </c>
      <c r="AD379" s="16">
        <f ca="1" t="shared" si="2388"/>
        <v>2.3062996777584</v>
      </c>
      <c r="AE379" s="15">
        <f ca="1" t="shared" si="2389"/>
        <v>4536.66978999013</v>
      </c>
      <c r="AF379" s="15">
        <f ca="1" t="shared" si="2390"/>
        <v>5280.46080326266</v>
      </c>
      <c r="AG379" s="15">
        <f ca="1" t="shared" si="2391"/>
        <v>6178.48997269085</v>
      </c>
      <c r="AH379" s="15">
        <f ca="1" t="shared" si="2392"/>
        <v>7438.18119998366</v>
      </c>
      <c r="AI379" s="15">
        <f ca="1" t="shared" si="2393"/>
        <v>9112.39605571322</v>
      </c>
      <c r="AJ379" s="17">
        <f ca="1" t="shared" si="2394"/>
        <v>43961.8359384871</v>
      </c>
      <c r="AK379" s="17">
        <f ca="1" t="shared" si="2395"/>
        <v>49196.7021895317</v>
      </c>
      <c r="AL379" s="17">
        <f ca="1" t="shared" si="2396"/>
        <v>65462.0010650237</v>
      </c>
      <c r="AM379" s="17">
        <f ca="1" t="shared" si="2397"/>
        <v>72480.1595531953</v>
      </c>
      <c r="AN379" s="17">
        <f ca="1" t="shared" si="2398"/>
        <v>95861.8311747824</v>
      </c>
      <c r="AO379" s="17">
        <f ca="1">C379/'Ejercicio 3 - TIR'!$D$7</f>
        <v>13882.6098343504</v>
      </c>
      <c r="AP379" s="17">
        <f ca="1" t="shared" si="2399"/>
        <v>30079.2261041367</v>
      </c>
      <c r="AQ379" s="17">
        <f ca="1" t="shared" si="2400"/>
        <v>35314.0923551813</v>
      </c>
      <c r="AR379" s="17">
        <f ca="1" t="shared" si="2401"/>
        <v>51579.3912306733</v>
      </c>
      <c r="AS379" s="17">
        <f ca="1" t="shared" si="2402"/>
        <v>58597.5497188449</v>
      </c>
      <c r="AT379" s="17">
        <f ca="1" t="shared" si="2403"/>
        <v>81979.221340432</v>
      </c>
      <c r="AU379" s="17">
        <f ca="1">AP379*'Ejercicio 3 - TIR'!$D$5</f>
        <v>15039.6130520684</v>
      </c>
      <c r="AV379" s="17">
        <f ca="1">AQ379*'Ejercicio 3 - TIR'!$D$5</f>
        <v>17657.0461775906</v>
      </c>
      <c r="AW379" s="17">
        <f ca="1">AR379*'Ejercicio 3 - TIR'!$D$5</f>
        <v>25789.6956153366</v>
      </c>
      <c r="AX379" s="17">
        <f ca="1">AS379*'Ejercicio 3 - TIR'!$D$5</f>
        <v>29298.7748594224</v>
      </c>
      <c r="AY379" s="17">
        <f ca="1">AT379*'Ejercicio 3 - TIR'!$D$5</f>
        <v>40989.610670216</v>
      </c>
      <c r="AZ379" s="17">
        <f ca="1" t="shared" ref="AZ379:BD379" si="2811">AJ379-AU379-AE379</f>
        <v>24385.5530964286</v>
      </c>
      <c r="BA379" s="17">
        <f ca="1" t="shared" si="2811"/>
        <v>26259.1952086784</v>
      </c>
      <c r="BB379" s="17">
        <f ca="1" t="shared" si="2811"/>
        <v>33493.8154769962</v>
      </c>
      <c r="BC379" s="17">
        <f ca="1" t="shared" si="2811"/>
        <v>35743.2034937892</v>
      </c>
      <c r="BD379" s="17">
        <f ca="1" t="shared" si="2811"/>
        <v>45759.8244488532</v>
      </c>
      <c r="BE379" s="17">
        <f ca="1" t="shared" ref="BE379:BI379" si="2812">AZ379/Z379</f>
        <v>21237.9351332835</v>
      </c>
      <c r="BF379" s="17">
        <f ca="1" t="shared" si="2812"/>
        <v>19648.3659192357</v>
      </c>
      <c r="BG379" s="17">
        <f ca="1" t="shared" si="2812"/>
        <v>21418.9968164987</v>
      </c>
      <c r="BH379" s="17">
        <f ca="1" t="shared" si="2812"/>
        <v>18986.4412089462</v>
      </c>
      <c r="BI379" s="17">
        <f ca="1" t="shared" si="2812"/>
        <v>19841.230907741</v>
      </c>
      <c r="BJ379" s="17">
        <f ca="1" t="shared" si="2406"/>
        <v>70596.5020069488</v>
      </c>
      <c r="BK379" s="17">
        <f ca="1" t="shared" si="2407"/>
        <v>32017.458587408</v>
      </c>
      <c r="BL379" s="17">
        <f ca="1" t="shared" si="2408"/>
        <v>102613.960594357</v>
      </c>
      <c r="BM379" s="17">
        <f ca="1">BK379*'Ejercicio 3 - TIR'!$D$5</f>
        <v>16008.729293704</v>
      </c>
      <c r="BN379" s="17">
        <f ca="1" t="shared" si="2409"/>
        <v>86605.2313006528</v>
      </c>
      <c r="BO379" s="17">
        <f ca="1" t="shared" si="2410"/>
        <v>37551.5949361916</v>
      </c>
      <c r="BP379" s="17">
        <f ca="1" t="shared" si="2411"/>
        <v>-100023.339190768</v>
      </c>
      <c r="BQ379" s="17">
        <f ca="1" t="shared" ref="BQ379:BT379" si="2813">BE379</f>
        <v>21237.9351332835</v>
      </c>
      <c r="BR379" s="17">
        <f ca="1" t="shared" si="2813"/>
        <v>19648.3659192357</v>
      </c>
      <c r="BS379" s="17">
        <f ca="1" t="shared" si="2813"/>
        <v>21418.9968164987</v>
      </c>
      <c r="BT379" s="17">
        <f ca="1" t="shared" si="2813"/>
        <v>18986.4412089462</v>
      </c>
      <c r="BU379" s="17">
        <f ca="1" t="shared" si="2413"/>
        <v>57392.8258439326</v>
      </c>
      <c r="BV379" s="19">
        <f ca="1" t="shared" si="2414"/>
        <v>10.0731053335569</v>
      </c>
    </row>
    <row r="380" ht="15" customHeight="1" spans="1:74">
      <c r="A380" s="15">
        <v>379</v>
      </c>
      <c r="B380" s="16">
        <f ca="1" t="shared" ref="B380:F380" si="2814">RAND()</f>
        <v>0.916133099187075</v>
      </c>
      <c r="C380" s="17">
        <f ca="1">IF(B380&lt;=('Ejercicio 3 - TIR'!$D$13-'Ejercicio 3 - TIR'!$C$13)/('Ejercicio 3 - TIR'!$E$13-'Ejercicio 3 - TIR'!$C$13),'Ejercicio 3 - TIR'!$C$13+SQRT(('Ejercicio 3 - TIR'!$E$13-'Ejercicio 3 - TIR'!$C$13)*('Ejercicio 3 - TIR'!$D$13-'Ejercicio 3 - TIR'!$C$13)*B380),'Ejercicio 3 - TIR'!$E$13-SQRT(('Ejercicio 3 - TIR'!$E$13-'Ejercicio 3 - TIR'!$C$13)*('Ejercicio 3 - TIR'!$E$13-'Ejercicio 3 - TIR'!$D$13)*(1-B380)))</f>
        <v>89968.0370327882</v>
      </c>
      <c r="D380" s="16">
        <f ca="1" t="shared" si="2814"/>
        <v>0.485985065037568</v>
      </c>
      <c r="E380" s="17">
        <f ca="1">IF(D380&lt;=('Ejercicio 3 - TIR'!$D$14-'Ejercicio 3 - TIR'!$C$14)/('Ejercicio 3 - TIR'!$E$14-'Ejercicio 3 - TIR'!$C$14),'Ejercicio 3 - TIR'!$C$14+SQRT(('Ejercicio 3 - TIR'!$E$14-'Ejercicio 3 - TIR'!$C$14)*('Ejercicio 3 - TIR'!$D$14-'Ejercicio 3 - TIR'!$C$14)*D380),'Ejercicio 3 - TIR'!$E$14-SQRT(('Ejercicio 3 - TIR'!$E$14-'Ejercicio 3 - TIR'!$C$14)*('Ejercicio 3 - TIR'!$E$14-'Ejercicio 3 - TIR'!$D$14)*(1-D380)))</f>
        <v>31219.2118665598</v>
      </c>
      <c r="F380" s="16">
        <f ca="1" t="shared" si="2814"/>
        <v>0.634365462863233</v>
      </c>
      <c r="G380" s="17">
        <f ca="1">IF(F380&lt;=('Ejercicio 3 - TIR'!$D$18-'Ejercicio 3 - TIR'!$C$18)/('Ejercicio 3 - TIR'!$E$18-'Ejercicio 3 - TIR'!$C$18),'Ejercicio 3 - TIR'!$C$18+SQRT(('Ejercicio 3 - TIR'!$E$18-'Ejercicio 3 - TIR'!$C$18)*('Ejercicio 3 - TIR'!$D$18-'Ejercicio 3 - TIR'!$C$18)*F380),'Ejercicio 3 - TIR'!$E$18-SQRT(('Ejercicio 3 - TIR'!$E$18-'Ejercicio 3 - TIR'!$C$18)*('Ejercicio 3 - TIR'!$E$18-'Ejercicio 3 - TIR'!$D$18)*(1-F380)))</f>
        <v>39754.7331808453</v>
      </c>
      <c r="H380" s="16">
        <f ca="1" t="shared" ref="H380:L380" si="2815">RAND()</f>
        <v>0.810075844549651</v>
      </c>
      <c r="I380" s="17">
        <f ca="1">IF(H380&lt;=('Ejercicio 3 - TIR'!$D$18-'Ejercicio 3 - TIR'!$C$18)/('Ejercicio 3 - TIR'!$E$18-'Ejercicio 3 - TIR'!$C$18),'Ejercicio 3 - TIR'!$C$18+SQRT(('Ejercicio 3 - TIR'!$E$18-'Ejercicio 3 - TIR'!$C$18)*('Ejercicio 3 - TIR'!$D$18-'Ejercicio 3 - TIR'!$C$18)*H380),'Ejercicio 3 - TIR'!$E$18-SQRT(('Ejercicio 3 - TIR'!$E$18-'Ejercicio 3 - TIR'!$C$18)*('Ejercicio 3 - TIR'!$E$18-'Ejercicio 3 - TIR'!$D$18)*(1-H380)))</f>
        <v>41225.8362967704</v>
      </c>
      <c r="J380" s="16">
        <f ca="1" t="shared" si="2815"/>
        <v>0.649138220230242</v>
      </c>
      <c r="K380" s="17">
        <f ca="1">IF(J380&lt;=('Ejercicio 3 - TIR'!$D$18-'Ejercicio 3 - TIR'!$C$18)/('Ejercicio 3 - TIR'!$E$18-'Ejercicio 3 - TIR'!$C$18),'Ejercicio 3 - TIR'!$C$18+SQRT(('Ejercicio 3 - TIR'!$E$18-'Ejercicio 3 - TIR'!$C$18)*('Ejercicio 3 - TIR'!$D$18-'Ejercicio 3 - TIR'!$C$18)*J380),'Ejercicio 3 - TIR'!$E$18-SQRT(('Ejercicio 3 - TIR'!$E$18-'Ejercicio 3 - TIR'!$C$18)*('Ejercicio 3 - TIR'!$E$18-'Ejercicio 3 - TIR'!$D$18)*(1-J380)))</f>
        <v>39867.6609707943</v>
      </c>
      <c r="L380" s="16">
        <f ca="1" t="shared" si="2815"/>
        <v>0.250323954038821</v>
      </c>
      <c r="M380" s="17">
        <f ca="1">IF(L380&lt;=('Ejercicio 3 - TIR'!$D$18-'Ejercicio 3 - TIR'!$C$18)/('Ejercicio 3 - TIR'!$E$18-'Ejercicio 3 - TIR'!$C$18),'Ejercicio 3 - TIR'!$C$18+SQRT(('Ejercicio 3 - TIR'!$E$18-'Ejercicio 3 - TIR'!$C$18)*('Ejercicio 3 - TIR'!$D$18-'Ejercicio 3 - TIR'!$C$18)*L380),'Ejercicio 3 - TIR'!$E$18-SQRT(('Ejercicio 3 - TIR'!$E$18-'Ejercicio 3 - TIR'!$C$18)*('Ejercicio 3 - TIR'!$E$18-'Ejercicio 3 - TIR'!$D$18)*(1-L380)))</f>
        <v>36127.6906829427</v>
      </c>
      <c r="N380" s="16">
        <f ca="1" t="shared" ref="N380:R380" si="2816">RAND()</f>
        <v>0.598697270180629</v>
      </c>
      <c r="O380" s="17">
        <f ca="1">IF(N380&lt;=('Ejercicio 3 - TIR'!$D$18-'Ejercicio 3 - TIR'!$C$18)/('Ejercicio 3 - TIR'!$E$18-'Ejercicio 3 - TIR'!$C$18),'Ejercicio 3 - TIR'!$C$18+SQRT(('Ejercicio 3 - TIR'!$E$18-'Ejercicio 3 - TIR'!$C$18)*('Ejercicio 3 - TIR'!$D$18-'Ejercicio 3 - TIR'!$C$18)*N380),'Ejercicio 3 - TIR'!$E$18-SQRT(('Ejercicio 3 - TIR'!$E$18-'Ejercicio 3 - TIR'!$C$18)*('Ejercicio 3 - TIR'!$E$18-'Ejercicio 3 - TIR'!$D$18)*(1-N380)))</f>
        <v>39476.528400585</v>
      </c>
      <c r="P380" s="16">
        <f ca="1" t="shared" si="2816"/>
        <v>0.0161398521223211</v>
      </c>
      <c r="Q380" s="18">
        <f ca="1">IF(P380&lt;=('Ejercicio 3 - TIR'!$D$22-'Ejercicio 3 - TIR'!$C$22)/('Ejercicio 3 - TIR'!$E$22-'Ejercicio 3 - TIR'!$C$22),'Ejercicio 3 - TIR'!$C$22+SQRT(('Ejercicio 3 - TIR'!$E$22-'Ejercicio 3 - TIR'!$C$22)*('Ejercicio 3 - TIR'!$D$22-'Ejercicio 3 - TIR'!$C$22)*P380),'Ejercicio 3 - TIR'!$E$22-SQRT(('Ejercicio 3 - TIR'!$E$22-'Ejercicio 3 - TIR'!$C$22)*('Ejercicio 3 - TIR'!$E$22-'Ejercicio 3 - TIR'!$D$22)*(1-P380)))</f>
        <v>0.125389966031449</v>
      </c>
      <c r="R380" s="16">
        <f ca="1" t="shared" si="2816"/>
        <v>0.407999441293768</v>
      </c>
      <c r="S380" s="18">
        <f ca="1">IF(R380&lt;=('Ejercicio 3 - TIR'!$D$23-'Ejercicio 3 - TIR'!$C$23)/('Ejercicio 3 - TIR'!$E$23-'Ejercicio 3 - TIR'!$C$23),'Ejercicio 3 - TIR'!$C$23+SQRT(('Ejercicio 3 - TIR'!$E$23-'Ejercicio 3 - TIR'!$C$23)*('Ejercicio 3 - TIR'!$D$23-'Ejercicio 3 - TIR'!$C$23)*R380),'Ejercicio 3 - TIR'!$E$23-SQRT(('Ejercicio 3 - TIR'!$E$23-'Ejercicio 3 - TIR'!$C$23)*('Ejercicio 3 - TIR'!$E$23-'Ejercicio 3 - TIR'!$D$23)*(1-R380)))</f>
        <v>0.147099796942575</v>
      </c>
      <c r="T380" s="16">
        <f ca="1" t="shared" ref="T380:X380" si="2817">RAND()</f>
        <v>0.810871878640767</v>
      </c>
      <c r="U380" s="18">
        <f ca="1">IF(T380&lt;=('Ejercicio 3 - TIR'!$D$24-'Ejercicio 3 - TIR'!$C$24)/('Ejercicio 3 - TIR'!$E$24-'Ejercicio 3 - TIR'!$C$24),'Ejercicio 3 - TIR'!$C$24+SQRT(('Ejercicio 3 - TIR'!$E$24-'Ejercicio 3 - TIR'!$C$24)*('Ejercicio 3 - TIR'!$D$24-'Ejercicio 3 - TIR'!$C$24)*T380),'Ejercicio 3 - TIR'!$E$24-SQRT(('Ejercicio 3 - TIR'!$E$24-'Ejercicio 3 - TIR'!$C$24)*('Ejercicio 3 - TIR'!$E$24-'Ejercicio 3 - TIR'!$D$24)*(1-T380)))</f>
        <v>0.196987856688134</v>
      </c>
      <c r="V380" s="16">
        <f ca="1" t="shared" si="2817"/>
        <v>0.690296798481607</v>
      </c>
      <c r="W380" s="18">
        <f ca="1">IF(V380&lt;=('Ejercicio 3 - TIR'!$D$25-'Ejercicio 3 - TIR'!$C$25)/('Ejercicio 3 - TIR'!$E$25-'Ejercicio 3 - TIR'!$C$25),'Ejercicio 3 - TIR'!$C$25+SQRT(('Ejercicio 3 - TIR'!$E$25-'Ejercicio 3 - TIR'!$C$25)*('Ejercicio 3 - TIR'!$D$25-'Ejercicio 3 - TIR'!$C$25)*V380),'Ejercicio 3 - TIR'!$E$25-SQRT(('Ejercicio 3 - TIR'!$E$25-'Ejercicio 3 - TIR'!$C$25)*('Ejercicio 3 - TIR'!$E$25-'Ejercicio 3 - TIR'!$D$25)*(1-V380)))</f>
        <v>0.217076433891293</v>
      </c>
      <c r="X380" s="16">
        <f ca="1" t="shared" si="2817"/>
        <v>0.400608912214359</v>
      </c>
      <c r="Y380" s="18">
        <f ca="1">IF(X380&lt;=('Ejercicio 3 - TIR'!$D$26-'Ejercicio 3 - TIR'!$C$26)/('Ejercicio 3 - TIR'!$E$26-'Ejercicio 3 - TIR'!$C$26),'Ejercicio 3 - TIR'!$C$26+SQRT(('Ejercicio 3 - TIR'!$E$26-'Ejercicio 3 - TIR'!$C$26)*('Ejercicio 3 - TIR'!$D$26-'Ejercicio 3 - TIR'!$C$26)*X380),'Ejercicio 3 - TIR'!$E$26-SQRT(('Ejercicio 3 - TIR'!$E$26-'Ejercicio 3 - TIR'!$C$26)*('Ejercicio 3 - TIR'!$E$26-'Ejercicio 3 - TIR'!$D$26)*(1-X380)))</f>
        <v>0.223107892691143</v>
      </c>
      <c r="Z380" s="16">
        <f ca="1" t="shared" si="2384"/>
        <v>1.12538996603145</v>
      </c>
      <c r="AA380" s="16">
        <f ca="1" t="shared" si="2385"/>
        <v>1.29093460151589</v>
      </c>
      <c r="AB380" s="16">
        <f ca="1" t="shared" si="2386"/>
        <v>1.54523304179305</v>
      </c>
      <c r="AC380" s="16">
        <f ca="1" t="shared" si="2387"/>
        <v>1.88066672003648</v>
      </c>
      <c r="AD380" s="16">
        <f ca="1" t="shared" si="2388"/>
        <v>2.30025830879819</v>
      </c>
      <c r="AE380" s="15">
        <f ca="1" t="shared" si="2389"/>
        <v>3914.57591547655</v>
      </c>
      <c r="AF380" s="15">
        <f ca="1" t="shared" si="2390"/>
        <v>4490.40923775944</v>
      </c>
      <c r="AG380" s="15">
        <f ca="1" t="shared" si="2391"/>
        <v>5374.96532915828</v>
      </c>
      <c r="AH380" s="15">
        <f ca="1" t="shared" si="2392"/>
        <v>6541.7436351013</v>
      </c>
      <c r="AI380" s="15">
        <f ca="1" t="shared" si="2393"/>
        <v>8001.25827205445</v>
      </c>
      <c r="AJ380" s="17">
        <f ca="1" t="shared" si="2394"/>
        <v>44739.5778239809</v>
      </c>
      <c r="AK380" s="17">
        <f ca="1" t="shared" si="2395"/>
        <v>53219.8585519304</v>
      </c>
      <c r="AL380" s="17">
        <f ca="1" t="shared" si="2396"/>
        <v>61604.8270310745</v>
      </c>
      <c r="AM380" s="17">
        <f ca="1" t="shared" si="2397"/>
        <v>67944.1455391825</v>
      </c>
      <c r="AN380" s="17">
        <f ca="1" t="shared" si="2398"/>
        <v>90806.2124559533</v>
      </c>
      <c r="AO380" s="17">
        <f ca="1">C380/'Ejercicio 3 - TIR'!$D$7</f>
        <v>17993.6074065576</v>
      </c>
      <c r="AP380" s="17">
        <f ca="1" t="shared" si="2399"/>
        <v>26745.9704174232</v>
      </c>
      <c r="AQ380" s="17">
        <f ca="1" t="shared" si="2400"/>
        <v>35226.2511453728</v>
      </c>
      <c r="AR380" s="17">
        <f ca="1" t="shared" si="2401"/>
        <v>43611.2196245169</v>
      </c>
      <c r="AS380" s="17">
        <f ca="1" t="shared" si="2402"/>
        <v>49950.5381326249</v>
      </c>
      <c r="AT380" s="17">
        <f ca="1" t="shared" si="2403"/>
        <v>72812.6050493957</v>
      </c>
      <c r="AU380" s="17">
        <f ca="1">AP380*'Ejercicio 3 - TIR'!$D$5</f>
        <v>13372.9852087116</v>
      </c>
      <c r="AV380" s="17">
        <f ca="1">AQ380*'Ejercicio 3 - TIR'!$D$5</f>
        <v>17613.1255726864</v>
      </c>
      <c r="AW380" s="17">
        <f ca="1">AR380*'Ejercicio 3 - TIR'!$D$5</f>
        <v>21805.6098122585</v>
      </c>
      <c r="AX380" s="17">
        <f ca="1">AS380*'Ejercicio 3 - TIR'!$D$5</f>
        <v>24975.2690663124</v>
      </c>
      <c r="AY380" s="17">
        <f ca="1">AT380*'Ejercicio 3 - TIR'!$D$5</f>
        <v>36406.3025246978</v>
      </c>
      <c r="AZ380" s="17">
        <f ca="1" t="shared" ref="AZ380:BD380" si="2818">AJ380-AU380-AE380</f>
        <v>27452.0166997927</v>
      </c>
      <c r="BA380" s="17">
        <f ca="1" t="shared" si="2818"/>
        <v>31116.3237414846</v>
      </c>
      <c r="BB380" s="17">
        <f ca="1" t="shared" si="2818"/>
        <v>34424.2518896578</v>
      </c>
      <c r="BC380" s="17">
        <f ca="1" t="shared" si="2818"/>
        <v>36427.1328377688</v>
      </c>
      <c r="BD380" s="17">
        <f ca="1" t="shared" si="2818"/>
        <v>46398.651659201</v>
      </c>
      <c r="BE380" s="17">
        <f ca="1" t="shared" ref="BE380:BI380" si="2819">AZ380/Z380</f>
        <v>24393.3370017496</v>
      </c>
      <c r="BF380" s="17">
        <f ca="1" t="shared" si="2819"/>
        <v>24103.7181162749</v>
      </c>
      <c r="BG380" s="17">
        <f ca="1" t="shared" si="2819"/>
        <v>22277.7089012494</v>
      </c>
      <c r="BH380" s="17">
        <f ca="1" t="shared" si="2819"/>
        <v>19369.2654044849</v>
      </c>
      <c r="BI380" s="17">
        <f ca="1" t="shared" si="2819"/>
        <v>20171.0614332887</v>
      </c>
      <c r="BJ380" s="17">
        <f ca="1" t="shared" si="2406"/>
        <v>71812.2514901851</v>
      </c>
      <c r="BK380" s="17">
        <f ca="1" t="shared" si="2407"/>
        <v>41389.9449421868</v>
      </c>
      <c r="BL380" s="17">
        <f ca="1" t="shared" si="2408"/>
        <v>113202.196432372</v>
      </c>
      <c r="BM380" s="17">
        <f ca="1">BK380*'Ejercicio 3 - TIR'!$D$5</f>
        <v>20694.9724710934</v>
      </c>
      <c r="BN380" s="17">
        <f ca="1" t="shared" si="2409"/>
        <v>92507.2239612785</v>
      </c>
      <c r="BO380" s="17">
        <f ca="1" t="shared" si="2410"/>
        <v>40216.0155698386</v>
      </c>
      <c r="BP380" s="17">
        <f ca="1" t="shared" si="2411"/>
        <v>-121187.248899348</v>
      </c>
      <c r="BQ380" s="17">
        <f ca="1" t="shared" ref="BQ380:BT380" si="2820">BE380</f>
        <v>24393.3370017496</v>
      </c>
      <c r="BR380" s="17">
        <f ca="1" t="shared" si="2820"/>
        <v>24103.7181162749</v>
      </c>
      <c r="BS380" s="17">
        <f ca="1" t="shared" si="2820"/>
        <v>22277.7089012494</v>
      </c>
      <c r="BT380" s="17">
        <f ca="1" t="shared" si="2820"/>
        <v>19369.2654044849</v>
      </c>
      <c r="BU380" s="17">
        <f ca="1" t="shared" si="2413"/>
        <v>60387.0770031273</v>
      </c>
      <c r="BV380" s="19">
        <f ca="1" t="shared" si="2414"/>
        <v>6.64450114762378</v>
      </c>
    </row>
    <row r="381" ht="15" customHeight="1" spans="1:74">
      <c r="A381" s="15">
        <v>380</v>
      </c>
      <c r="B381" s="16">
        <f ca="1" t="shared" ref="B381:F381" si="2821">RAND()</f>
        <v>0.921292987925432</v>
      </c>
      <c r="C381" s="17">
        <f ca="1">IF(B381&lt;=('Ejercicio 3 - TIR'!$D$13-'Ejercicio 3 - TIR'!$C$13)/('Ejercicio 3 - TIR'!$E$13-'Ejercicio 3 - TIR'!$C$13),'Ejercicio 3 - TIR'!$C$13+SQRT(('Ejercicio 3 - TIR'!$E$13-'Ejercicio 3 - TIR'!$C$13)*('Ejercicio 3 - TIR'!$D$13-'Ejercicio 3 - TIR'!$C$13)*B381),'Ejercicio 3 - TIR'!$E$13-SQRT(('Ejercicio 3 - TIR'!$E$13-'Ejercicio 3 - TIR'!$C$13)*('Ejercicio 3 - TIR'!$E$13-'Ejercicio 3 - TIR'!$D$13)*(1-B381)))</f>
        <v>90281.5425869389</v>
      </c>
      <c r="D381" s="16">
        <f ca="1" t="shared" si="2821"/>
        <v>0.724402831712907</v>
      </c>
      <c r="E381" s="17">
        <f ca="1">IF(D381&lt;=('Ejercicio 3 - TIR'!$D$14-'Ejercicio 3 - TIR'!$C$14)/('Ejercicio 3 - TIR'!$E$14-'Ejercicio 3 - TIR'!$C$14),'Ejercicio 3 - TIR'!$C$14+SQRT(('Ejercicio 3 - TIR'!$E$14-'Ejercicio 3 - TIR'!$C$14)*('Ejercicio 3 - TIR'!$D$14-'Ejercicio 3 - TIR'!$C$14)*D381),'Ejercicio 3 - TIR'!$E$14-SQRT(('Ejercicio 3 - TIR'!$E$14-'Ejercicio 3 - TIR'!$C$14)*('Ejercicio 3 - TIR'!$E$14-'Ejercicio 3 - TIR'!$D$14)*(1-D381)))</f>
        <v>33570.4140690816</v>
      </c>
      <c r="F381" s="16">
        <f ca="1" t="shared" si="2821"/>
        <v>0.892817213649761</v>
      </c>
      <c r="G381" s="17">
        <f ca="1">IF(F381&lt;=('Ejercicio 3 - TIR'!$D$18-'Ejercicio 3 - TIR'!$C$18)/('Ejercicio 3 - TIR'!$E$18-'Ejercicio 3 - TIR'!$C$18),'Ejercicio 3 - TIR'!$C$18+SQRT(('Ejercicio 3 - TIR'!$E$18-'Ejercicio 3 - TIR'!$C$18)*('Ejercicio 3 - TIR'!$D$18-'Ejercicio 3 - TIR'!$C$18)*F381),'Ejercicio 3 - TIR'!$E$18-SQRT(('Ejercicio 3 - TIR'!$E$18-'Ejercicio 3 - TIR'!$C$18)*('Ejercicio 3 - TIR'!$E$18-'Ejercicio 3 - TIR'!$D$18)*(1-F381)))</f>
        <v>42164.7382878704</v>
      </c>
      <c r="H381" s="16">
        <f ca="1" t="shared" ref="H381:L381" si="2822">RAND()</f>
        <v>0.621344631682871</v>
      </c>
      <c r="I381" s="17">
        <f ca="1">IF(H381&lt;=('Ejercicio 3 - TIR'!$D$18-'Ejercicio 3 - TIR'!$C$18)/('Ejercicio 3 - TIR'!$E$18-'Ejercicio 3 - TIR'!$C$18),'Ejercicio 3 - TIR'!$C$18+SQRT(('Ejercicio 3 - TIR'!$E$18-'Ejercicio 3 - TIR'!$C$18)*('Ejercicio 3 - TIR'!$D$18-'Ejercicio 3 - TIR'!$C$18)*H381),'Ejercicio 3 - TIR'!$E$18-SQRT(('Ejercicio 3 - TIR'!$E$18-'Ejercicio 3 - TIR'!$C$18)*('Ejercicio 3 - TIR'!$E$18-'Ejercicio 3 - TIR'!$D$18)*(1-H381)))</f>
        <v>39654.1024830085</v>
      </c>
      <c r="J381" s="16">
        <f ca="1" t="shared" si="2822"/>
        <v>0.240241742923439</v>
      </c>
      <c r="K381" s="17">
        <f ca="1">IF(J381&lt;=('Ejercicio 3 - TIR'!$D$18-'Ejercicio 3 - TIR'!$C$18)/('Ejercicio 3 - TIR'!$E$18-'Ejercicio 3 - TIR'!$C$18),'Ejercicio 3 - TIR'!$C$18+SQRT(('Ejercicio 3 - TIR'!$E$18-'Ejercicio 3 - TIR'!$C$18)*('Ejercicio 3 - TIR'!$D$18-'Ejercicio 3 - TIR'!$C$18)*J381),'Ejercicio 3 - TIR'!$E$18-SQRT(('Ejercicio 3 - TIR'!$E$18-'Ejercicio 3 - TIR'!$C$18)*('Ejercicio 3 - TIR'!$E$18-'Ejercicio 3 - TIR'!$D$18)*(1-J381)))</f>
        <v>36003.0210259931</v>
      </c>
      <c r="L381" s="16">
        <f ca="1" t="shared" si="2822"/>
        <v>0.139229323299221</v>
      </c>
      <c r="M381" s="17">
        <f ca="1">IF(L381&lt;=('Ejercicio 3 - TIR'!$D$18-'Ejercicio 3 - TIR'!$C$18)/('Ejercicio 3 - TIR'!$E$18-'Ejercicio 3 - TIR'!$C$18),'Ejercicio 3 - TIR'!$C$18+SQRT(('Ejercicio 3 - TIR'!$E$18-'Ejercicio 3 - TIR'!$C$18)*('Ejercicio 3 - TIR'!$D$18-'Ejercicio 3 - TIR'!$C$18)*L381),'Ejercicio 3 - TIR'!$E$18-SQRT(('Ejercicio 3 - TIR'!$E$18-'Ejercicio 3 - TIR'!$C$18)*('Ejercicio 3 - TIR'!$E$18-'Ejercicio 3 - TIR'!$D$18)*(1-L381)))</f>
        <v>34569.9451304018</v>
      </c>
      <c r="N381" s="16">
        <f ca="1" t="shared" ref="N381:R381" si="2823">RAND()</f>
        <v>0.0166977231091854</v>
      </c>
      <c r="O381" s="17">
        <f ca="1">IF(N381&lt;=('Ejercicio 3 - TIR'!$D$18-'Ejercicio 3 - TIR'!$C$18)/('Ejercicio 3 - TIR'!$E$18-'Ejercicio 3 - TIR'!$C$18),'Ejercicio 3 - TIR'!$C$18+SQRT(('Ejercicio 3 - TIR'!$E$18-'Ejercicio 3 - TIR'!$C$18)*('Ejercicio 3 - TIR'!$D$18-'Ejercicio 3 - TIR'!$C$18)*N381),'Ejercicio 3 - TIR'!$E$18-SQRT(('Ejercicio 3 - TIR'!$E$18-'Ejercicio 3 - TIR'!$C$18)*('Ejercicio 3 - TIR'!$E$18-'Ejercicio 3 - TIR'!$D$18)*(1-N381)))</f>
        <v>31582.6112808829</v>
      </c>
      <c r="P381" s="16">
        <f ca="1" t="shared" si="2823"/>
        <v>0.188967780944241</v>
      </c>
      <c r="Q381" s="18">
        <f ca="1">IF(P381&lt;=('Ejercicio 3 - TIR'!$D$22-'Ejercicio 3 - TIR'!$C$22)/('Ejercicio 3 - TIR'!$E$22-'Ejercicio 3 - TIR'!$C$22),'Ejercicio 3 - TIR'!$C$22+SQRT(('Ejercicio 3 - TIR'!$E$22-'Ejercicio 3 - TIR'!$C$22)*('Ejercicio 3 - TIR'!$D$22-'Ejercicio 3 - TIR'!$C$22)*P381),'Ejercicio 3 - TIR'!$E$22-SQRT(('Ejercicio 3 - TIR'!$E$22-'Ejercicio 3 - TIR'!$C$22)*('Ejercicio 3 - TIR'!$E$22-'Ejercicio 3 - TIR'!$D$22)*(1-P381)))</f>
        <v>0.138442939182778</v>
      </c>
      <c r="R381" s="16">
        <f ca="1" t="shared" si="2823"/>
        <v>0.715330724746547</v>
      </c>
      <c r="S381" s="18">
        <f ca="1">IF(R381&lt;=('Ejercicio 3 - TIR'!$D$23-'Ejercicio 3 - TIR'!$C$23)/('Ejercicio 3 - TIR'!$E$23-'Ejercicio 3 - TIR'!$C$23),'Ejercicio 3 - TIR'!$C$23+SQRT(('Ejercicio 3 - TIR'!$E$23-'Ejercicio 3 - TIR'!$C$23)*('Ejercicio 3 - TIR'!$D$23-'Ejercicio 3 - TIR'!$C$23)*R381),'Ejercicio 3 - TIR'!$E$23-SQRT(('Ejercicio 3 - TIR'!$E$23-'Ejercicio 3 - TIR'!$C$23)*('Ejercicio 3 - TIR'!$E$23-'Ejercicio 3 - TIR'!$D$23)*(1-R381)))</f>
        <v>0.157363642177766</v>
      </c>
      <c r="T381" s="16">
        <f ca="1" t="shared" ref="T381:X381" si="2824">RAND()</f>
        <v>0.0181381908087541</v>
      </c>
      <c r="U381" s="18">
        <f ca="1">IF(T381&lt;=('Ejercicio 3 - TIR'!$D$24-'Ejercicio 3 - TIR'!$C$24)/('Ejercicio 3 - TIR'!$E$24-'Ejercicio 3 - TIR'!$C$24),'Ejercicio 3 - TIR'!$C$24+SQRT(('Ejercicio 3 - TIR'!$E$24-'Ejercicio 3 - TIR'!$C$24)*('Ejercicio 3 - TIR'!$D$24-'Ejercicio 3 - TIR'!$C$24)*T381),'Ejercicio 3 - TIR'!$E$24-SQRT(('Ejercicio 3 - TIR'!$E$24-'Ejercicio 3 - TIR'!$C$24)*('Ejercicio 3 - TIR'!$E$24-'Ejercicio 3 - TIR'!$D$24)*(1-T381)))</f>
        <v>0.156171725909208</v>
      </c>
      <c r="V381" s="16">
        <f ca="1" t="shared" si="2824"/>
        <v>0.600874935208795</v>
      </c>
      <c r="W381" s="18">
        <f ca="1">IF(V381&lt;=('Ejercicio 3 - TIR'!$D$25-'Ejercicio 3 - TIR'!$C$25)/('Ejercicio 3 - TIR'!$E$25-'Ejercicio 3 - TIR'!$C$25),'Ejercicio 3 - TIR'!$C$25+SQRT(('Ejercicio 3 - TIR'!$E$25-'Ejercicio 3 - TIR'!$C$25)*('Ejercicio 3 - TIR'!$D$25-'Ejercicio 3 - TIR'!$C$25)*V381),'Ejercicio 3 - TIR'!$E$25-SQRT(('Ejercicio 3 - TIR'!$E$25-'Ejercicio 3 - TIR'!$C$25)*('Ejercicio 3 - TIR'!$E$25-'Ejercicio 3 - TIR'!$D$25)*(1-V381)))</f>
        <v>0.212624369881309</v>
      </c>
      <c r="X381" s="16">
        <f ca="1" t="shared" si="2824"/>
        <v>0.242869283265643</v>
      </c>
      <c r="Y381" s="18">
        <f ca="1">IF(X381&lt;=('Ejercicio 3 - TIR'!$D$26-'Ejercicio 3 - TIR'!$C$26)/('Ejercicio 3 - TIR'!$E$26-'Ejercicio 3 - TIR'!$C$26),'Ejercicio 3 - TIR'!$C$26+SQRT(('Ejercicio 3 - TIR'!$E$26-'Ejercicio 3 - TIR'!$C$26)*('Ejercicio 3 - TIR'!$D$26-'Ejercicio 3 - TIR'!$C$26)*X381),'Ejercicio 3 - TIR'!$E$26-SQRT(('Ejercicio 3 - TIR'!$E$26-'Ejercicio 3 - TIR'!$C$26)*('Ejercicio 3 - TIR'!$E$26-'Ejercicio 3 - TIR'!$D$26)*(1-X381)))</f>
        <v>0.215607558743801</v>
      </c>
      <c r="Z381" s="16">
        <f ca="1" t="shared" si="2384"/>
        <v>1.13844293918278</v>
      </c>
      <c r="AA381" s="16">
        <f ca="1" t="shared" si="2385"/>
        <v>1.31759246650414</v>
      </c>
      <c r="AB381" s="16">
        <f ca="1" t="shared" si="2386"/>
        <v>1.52336315604306</v>
      </c>
      <c r="AC381" s="16">
        <f ca="1" t="shared" si="2387"/>
        <v>1.84726728719712</v>
      </c>
      <c r="AD381" s="16">
        <f ca="1" t="shared" si="2388"/>
        <v>2.24555207733698</v>
      </c>
      <c r="AE381" s="15">
        <f ca="1" t="shared" si="2389"/>
        <v>4647.58679330652</v>
      </c>
      <c r="AF381" s="15">
        <f ca="1" t="shared" si="2390"/>
        <v>5378.94797843852</v>
      </c>
      <c r="AG381" s="15">
        <f ca="1" t="shared" si="2391"/>
        <v>6218.98756780711</v>
      </c>
      <c r="AH381" s="15">
        <f ca="1" t="shared" si="2392"/>
        <v>7541.29588071179</v>
      </c>
      <c r="AI381" s="15">
        <f ca="1" t="shared" si="2393"/>
        <v>9167.25627531674</v>
      </c>
      <c r="AJ381" s="17">
        <f ca="1" t="shared" si="2394"/>
        <v>48002.1485863158</v>
      </c>
      <c r="AK381" s="17">
        <f ca="1" t="shared" si="2395"/>
        <v>52247.9466975951</v>
      </c>
      <c r="AL381" s="17">
        <f ca="1" t="shared" si="2396"/>
        <v>54845.6757372416</v>
      </c>
      <c r="AM381" s="17">
        <f ca="1" t="shared" si="2397"/>
        <v>63859.9287595906</v>
      </c>
      <c r="AN381" s="17">
        <f ca="1" t="shared" si="2398"/>
        <v>70920.3983695128</v>
      </c>
      <c r="AO381" s="17">
        <f ca="1">C381/'Ejercicio 3 - TIR'!$D$7</f>
        <v>18056.3085173878</v>
      </c>
      <c r="AP381" s="17">
        <f ca="1" t="shared" si="2399"/>
        <v>29945.840068928</v>
      </c>
      <c r="AQ381" s="17">
        <f ca="1" t="shared" si="2400"/>
        <v>34191.6381802073</v>
      </c>
      <c r="AR381" s="17">
        <f ca="1" t="shared" si="2401"/>
        <v>36789.3672198539</v>
      </c>
      <c r="AS381" s="17">
        <f ca="1" t="shared" si="2402"/>
        <v>45803.6202422028</v>
      </c>
      <c r="AT381" s="17">
        <f ca="1" t="shared" si="2403"/>
        <v>52864.089852125</v>
      </c>
      <c r="AU381" s="17">
        <f ca="1">AP381*'Ejercicio 3 - TIR'!$D$5</f>
        <v>14972.920034464</v>
      </c>
      <c r="AV381" s="17">
        <f ca="1">AQ381*'Ejercicio 3 - TIR'!$D$5</f>
        <v>17095.8190901037</v>
      </c>
      <c r="AW381" s="17">
        <f ca="1">AR381*'Ejercicio 3 - TIR'!$D$5</f>
        <v>18394.6836099269</v>
      </c>
      <c r="AX381" s="17">
        <f ca="1">AS381*'Ejercicio 3 - TIR'!$D$5</f>
        <v>22901.8101211014</v>
      </c>
      <c r="AY381" s="17">
        <f ca="1">AT381*'Ejercicio 3 - TIR'!$D$5</f>
        <v>26432.0449260625</v>
      </c>
      <c r="AZ381" s="17">
        <f ca="1" t="shared" ref="AZ381:BD381" si="2825">AJ381-AU381-AE381</f>
        <v>28381.6417585453</v>
      </c>
      <c r="BA381" s="17">
        <f ca="1" t="shared" si="2825"/>
        <v>29773.1796290529</v>
      </c>
      <c r="BB381" s="17">
        <f ca="1" t="shared" si="2825"/>
        <v>30232.0045595076</v>
      </c>
      <c r="BC381" s="17">
        <f ca="1" t="shared" si="2825"/>
        <v>33416.8227577774</v>
      </c>
      <c r="BD381" s="17">
        <f ca="1" t="shared" si="2825"/>
        <v>35321.0971681335</v>
      </c>
      <c r="BE381" s="17">
        <f ca="1" t="shared" ref="BE381:BI381" si="2826">AZ381/Z381</f>
        <v>24930.2277538115</v>
      </c>
      <c r="BF381" s="17">
        <f ca="1" t="shared" si="2826"/>
        <v>22596.6528998512</v>
      </c>
      <c r="BG381" s="17">
        <f ca="1" t="shared" si="2826"/>
        <v>19845.5663310351</v>
      </c>
      <c r="BH381" s="17">
        <f ca="1" t="shared" si="2826"/>
        <v>18089.8687425365</v>
      </c>
      <c r="BI381" s="17">
        <f ca="1" t="shared" si="2826"/>
        <v>15729.3600645509</v>
      </c>
      <c r="BJ381" s="17">
        <f ca="1" t="shared" si="2406"/>
        <v>75384.1130498886</v>
      </c>
      <c r="BK381" s="17">
        <f ca="1" t="shared" si="2407"/>
        <v>40546.3811002575</v>
      </c>
      <c r="BL381" s="17">
        <f ca="1" t="shared" si="2408"/>
        <v>115930.494150146</v>
      </c>
      <c r="BM381" s="17">
        <f ca="1">BK381*'Ejercicio 3 - TIR'!$D$5</f>
        <v>20273.1905501287</v>
      </c>
      <c r="BN381" s="17">
        <f ca="1" t="shared" si="2409"/>
        <v>95657.3036000173</v>
      </c>
      <c r="BO381" s="17">
        <f ca="1" t="shared" si="2410"/>
        <v>42598.5683277755</v>
      </c>
      <c r="BP381" s="17">
        <f ca="1" t="shared" si="2411"/>
        <v>-123851.956656021</v>
      </c>
      <c r="BQ381" s="17">
        <f ca="1" t="shared" ref="BQ381:BT381" si="2827">BE381</f>
        <v>24930.2277538115</v>
      </c>
      <c r="BR381" s="17">
        <f ca="1" t="shared" si="2827"/>
        <v>22596.6528998512</v>
      </c>
      <c r="BS381" s="17">
        <f ca="1" t="shared" si="2827"/>
        <v>19845.5663310351</v>
      </c>
      <c r="BT381" s="17">
        <f ca="1" t="shared" si="2827"/>
        <v>18089.8687425365</v>
      </c>
      <c r="BU381" s="17">
        <f ca="1" t="shared" si="2413"/>
        <v>58327.9283923264</v>
      </c>
      <c r="BV381" s="19">
        <f ca="1" t="shared" si="2414"/>
        <v>4.51586088057112</v>
      </c>
    </row>
    <row r="382" ht="15" customHeight="1" spans="1:74">
      <c r="A382" s="15">
        <v>381</v>
      </c>
      <c r="B382" s="16">
        <f ca="1" t="shared" ref="B382:F382" si="2828">RAND()</f>
        <v>0.0488066150631221</v>
      </c>
      <c r="C382" s="17">
        <f ca="1">IF(B382&lt;=('Ejercicio 3 - TIR'!$D$13-'Ejercicio 3 - TIR'!$C$13)/('Ejercicio 3 - TIR'!$E$13-'Ejercicio 3 - TIR'!$C$13),'Ejercicio 3 - TIR'!$C$13+SQRT(('Ejercicio 3 - TIR'!$E$13-'Ejercicio 3 - TIR'!$C$13)*('Ejercicio 3 - TIR'!$D$13-'Ejercicio 3 - TIR'!$C$13)*B382),'Ejercicio 3 - TIR'!$E$13-SQRT(('Ejercicio 3 - TIR'!$E$13-'Ejercicio 3 - TIR'!$C$13)*('Ejercicio 3 - TIR'!$E$13-'Ejercicio 3 - TIR'!$D$13)*(1-B382)))</f>
        <v>64418.4438465651</v>
      </c>
      <c r="D382" s="16">
        <f ca="1" t="shared" si="2828"/>
        <v>0.882667188253142</v>
      </c>
      <c r="E382" s="17">
        <f ca="1">IF(D382&lt;=('Ejercicio 3 - TIR'!$D$14-'Ejercicio 3 - TIR'!$C$14)/('Ejercicio 3 - TIR'!$E$14-'Ejercicio 3 - TIR'!$C$14),'Ejercicio 3 - TIR'!$C$14+SQRT(('Ejercicio 3 - TIR'!$E$14-'Ejercicio 3 - TIR'!$C$14)*('Ejercicio 3 - TIR'!$D$14-'Ejercicio 3 - TIR'!$C$14)*D382),'Ejercicio 3 - TIR'!$E$14-SQRT(('Ejercicio 3 - TIR'!$E$14-'Ejercicio 3 - TIR'!$C$14)*('Ejercicio 3 - TIR'!$E$14-'Ejercicio 3 - TIR'!$D$14)*(1-D382)))</f>
        <v>35804.7739319521</v>
      </c>
      <c r="F382" s="16">
        <f ca="1" t="shared" si="2828"/>
        <v>0.457879981095109</v>
      </c>
      <c r="G382" s="17">
        <f ca="1">IF(F382&lt;=('Ejercicio 3 - TIR'!$D$18-'Ejercicio 3 - TIR'!$C$18)/('Ejercicio 3 - TIR'!$E$18-'Ejercicio 3 - TIR'!$C$18),'Ejercicio 3 - TIR'!$C$18+SQRT(('Ejercicio 3 - TIR'!$E$18-'Ejercicio 3 - TIR'!$C$18)*('Ejercicio 3 - TIR'!$D$18-'Ejercicio 3 - TIR'!$C$18)*F382),'Ejercicio 3 - TIR'!$E$18-SQRT(('Ejercicio 3 - TIR'!$E$18-'Ejercicio 3 - TIR'!$C$18)*('Ejercicio 3 - TIR'!$E$18-'Ejercicio 3 - TIR'!$D$18)*(1-F382)))</f>
        <v>38287.4602360594</v>
      </c>
      <c r="H382" s="16">
        <f ca="1" t="shared" ref="H382:L382" si="2829">RAND()</f>
        <v>0.817044816551265</v>
      </c>
      <c r="I382" s="17">
        <f ca="1">IF(H382&lt;=('Ejercicio 3 - TIR'!$D$18-'Ejercicio 3 - TIR'!$C$18)/('Ejercicio 3 - TIR'!$E$18-'Ejercicio 3 - TIR'!$C$18),'Ejercicio 3 - TIR'!$C$18+SQRT(('Ejercicio 3 - TIR'!$E$18-'Ejercicio 3 - TIR'!$C$18)*('Ejercicio 3 - TIR'!$D$18-'Ejercicio 3 - TIR'!$C$18)*H382),'Ejercicio 3 - TIR'!$E$18-SQRT(('Ejercicio 3 - TIR'!$E$18-'Ejercicio 3 - TIR'!$C$18)*('Ejercicio 3 - TIR'!$E$18-'Ejercicio 3 - TIR'!$D$18)*(1-H382)))</f>
        <v>41295.7269594892</v>
      </c>
      <c r="J382" s="16">
        <f ca="1" t="shared" si="2829"/>
        <v>0.481772281962653</v>
      </c>
      <c r="K382" s="17">
        <f ca="1">IF(J382&lt;=('Ejercicio 3 - TIR'!$D$18-'Ejercicio 3 - TIR'!$C$18)/('Ejercicio 3 - TIR'!$E$18-'Ejercicio 3 - TIR'!$C$18),'Ejercicio 3 - TIR'!$C$18+SQRT(('Ejercicio 3 - TIR'!$E$18-'Ejercicio 3 - TIR'!$C$18)*('Ejercicio 3 - TIR'!$D$18-'Ejercicio 3 - TIR'!$C$18)*J382),'Ejercicio 3 - TIR'!$E$18-SQRT(('Ejercicio 3 - TIR'!$E$18-'Ejercicio 3 - TIR'!$C$18)*('Ejercicio 3 - TIR'!$E$18-'Ejercicio 3 - TIR'!$D$18)*(1-J382)))</f>
        <v>38500.9318485915</v>
      </c>
      <c r="L382" s="16">
        <f ca="1" t="shared" si="2829"/>
        <v>0.919782171640139</v>
      </c>
      <c r="M382" s="17">
        <f ca="1">IF(L382&lt;=('Ejercicio 3 - TIR'!$D$18-'Ejercicio 3 - TIR'!$C$18)/('Ejercicio 3 - TIR'!$E$18-'Ejercicio 3 - TIR'!$C$18),'Ejercicio 3 - TIR'!$C$18+SQRT(('Ejercicio 3 - TIR'!$E$18-'Ejercicio 3 - TIR'!$C$18)*('Ejercicio 3 - TIR'!$D$18-'Ejercicio 3 - TIR'!$C$18)*L382),'Ejercicio 3 - TIR'!$E$18-SQRT(('Ejercicio 3 - TIR'!$E$18-'Ejercicio 3 - TIR'!$C$18)*('Ejercicio 3 - TIR'!$E$18-'Ejercicio 3 - TIR'!$D$18)*(1-L382)))</f>
        <v>42547.1777220945</v>
      </c>
      <c r="N382" s="16">
        <f ca="1" t="shared" ref="N382:R382" si="2830">RAND()</f>
        <v>0.257238591056228</v>
      </c>
      <c r="O382" s="17">
        <f ca="1">IF(N382&lt;=('Ejercicio 3 - TIR'!$D$18-'Ejercicio 3 - TIR'!$C$18)/('Ejercicio 3 - TIR'!$E$18-'Ejercicio 3 - TIR'!$C$18),'Ejercicio 3 - TIR'!$C$18+SQRT(('Ejercicio 3 - TIR'!$E$18-'Ejercicio 3 - TIR'!$C$18)*('Ejercicio 3 - TIR'!$D$18-'Ejercicio 3 - TIR'!$C$18)*N382),'Ejercicio 3 - TIR'!$E$18-SQRT(('Ejercicio 3 - TIR'!$E$18-'Ejercicio 3 - TIR'!$C$18)*('Ejercicio 3 - TIR'!$E$18-'Ejercicio 3 - TIR'!$D$18)*(1-N382)))</f>
        <v>36211.7460233363</v>
      </c>
      <c r="P382" s="16">
        <f ca="1" t="shared" si="2830"/>
        <v>0.160274115732296</v>
      </c>
      <c r="Q382" s="18">
        <f ca="1">IF(P382&lt;=('Ejercicio 3 - TIR'!$D$22-'Ejercicio 3 - TIR'!$C$22)/('Ejercicio 3 - TIR'!$E$22-'Ejercicio 3 - TIR'!$C$22),'Ejercicio 3 - TIR'!$C$22+SQRT(('Ejercicio 3 - TIR'!$E$22-'Ejercicio 3 - TIR'!$C$22)*('Ejercicio 3 - TIR'!$D$22-'Ejercicio 3 - TIR'!$C$22)*P382),'Ejercicio 3 - TIR'!$E$22-SQRT(('Ejercicio 3 - TIR'!$E$22-'Ejercicio 3 - TIR'!$C$22)*('Ejercicio 3 - TIR'!$E$22-'Ejercicio 3 - TIR'!$D$22)*(1-P382)))</f>
        <v>0.13698509370943</v>
      </c>
      <c r="R382" s="16">
        <f ca="1" t="shared" si="2830"/>
        <v>0.468319388182139</v>
      </c>
      <c r="S382" s="18">
        <f ca="1">IF(R382&lt;=('Ejercicio 3 - TIR'!$D$23-'Ejercicio 3 - TIR'!$C$23)/('Ejercicio 3 - TIR'!$E$23-'Ejercicio 3 - TIR'!$C$23),'Ejercicio 3 - TIR'!$C$23+SQRT(('Ejercicio 3 - TIR'!$E$23-'Ejercicio 3 - TIR'!$C$23)*('Ejercicio 3 - TIR'!$D$23-'Ejercicio 3 - TIR'!$C$23)*R382),'Ejercicio 3 - TIR'!$E$23-SQRT(('Ejercicio 3 - TIR'!$E$23-'Ejercicio 3 - TIR'!$C$23)*('Ejercicio 3 - TIR'!$E$23-'Ejercicio 3 - TIR'!$D$23)*(1-R382)))</f>
        <v>0.14903403001183</v>
      </c>
      <c r="T382" s="16">
        <f ca="1" t="shared" ref="T382:X382" si="2831">RAND()</f>
        <v>0.215508629239854</v>
      </c>
      <c r="U382" s="18">
        <f ca="1">IF(T382&lt;=('Ejercicio 3 - TIR'!$D$24-'Ejercicio 3 - TIR'!$C$24)/('Ejercicio 3 - TIR'!$E$24-'Ejercicio 3 - TIR'!$C$24),'Ejercicio 3 - TIR'!$C$24+SQRT(('Ejercicio 3 - TIR'!$E$24-'Ejercicio 3 - TIR'!$C$24)*('Ejercicio 3 - TIR'!$D$24-'Ejercicio 3 - TIR'!$C$24)*T382),'Ejercicio 3 - TIR'!$E$24-SQRT(('Ejercicio 3 - TIR'!$E$24-'Ejercicio 3 - TIR'!$C$24)*('Ejercicio 3 - TIR'!$E$24-'Ejercicio 3 - TIR'!$D$24)*(1-T382)))</f>
        <v>0.171273648521203</v>
      </c>
      <c r="V382" s="16">
        <f ca="1" t="shared" si="2831"/>
        <v>0.583873548215814</v>
      </c>
      <c r="W382" s="18">
        <f ca="1">IF(V382&lt;=('Ejercicio 3 - TIR'!$D$25-'Ejercicio 3 - TIR'!$C$25)/('Ejercicio 3 - TIR'!$E$25-'Ejercicio 3 - TIR'!$C$25),'Ejercicio 3 - TIR'!$C$25+SQRT(('Ejercicio 3 - TIR'!$E$25-'Ejercicio 3 - TIR'!$C$25)*('Ejercicio 3 - TIR'!$D$25-'Ejercicio 3 - TIR'!$C$25)*V382),'Ejercicio 3 - TIR'!$E$25-SQRT(('Ejercicio 3 - TIR'!$E$25-'Ejercicio 3 - TIR'!$C$25)*('Ejercicio 3 - TIR'!$E$25-'Ejercicio 3 - TIR'!$D$25)*(1-V382)))</f>
        <v>0.211836632993869</v>
      </c>
      <c r="X382" s="16">
        <f ca="1" t="shared" si="2831"/>
        <v>0.353208715226659</v>
      </c>
      <c r="Y382" s="18">
        <f ca="1">IF(X382&lt;=('Ejercicio 3 - TIR'!$D$26-'Ejercicio 3 - TIR'!$C$26)/('Ejercicio 3 - TIR'!$E$26-'Ejercicio 3 - TIR'!$C$26),'Ejercicio 3 - TIR'!$C$26+SQRT(('Ejercicio 3 - TIR'!$E$26-'Ejercicio 3 - TIR'!$C$26)*('Ejercicio 3 - TIR'!$D$26-'Ejercicio 3 - TIR'!$C$26)*X382),'Ejercicio 3 - TIR'!$E$26-SQRT(('Ejercicio 3 - TIR'!$E$26-'Ejercicio 3 - TIR'!$C$26)*('Ejercicio 3 - TIR'!$E$26-'Ejercicio 3 - TIR'!$D$26)*(1-X382)))</f>
        <v>0.220901159590259</v>
      </c>
      <c r="Z382" s="16">
        <f ca="1" t="shared" si="2384"/>
        <v>1.13698509370943</v>
      </c>
      <c r="AA382" s="16">
        <f ca="1" t="shared" si="2385"/>
        <v>1.30643456428833</v>
      </c>
      <c r="AB382" s="16">
        <f ca="1" t="shared" si="2386"/>
        <v>1.53019237866819</v>
      </c>
      <c r="AC382" s="16">
        <f ca="1" t="shared" si="2387"/>
        <v>1.85434317999814</v>
      </c>
      <c r="AD382" s="16">
        <f ca="1" t="shared" si="2388"/>
        <v>2.26396973873802</v>
      </c>
      <c r="AE382" s="15">
        <f ca="1" t="shared" si="2389"/>
        <v>4904.72031231343</v>
      </c>
      <c r="AF382" s="15">
        <f ca="1" t="shared" si="2390"/>
        <v>5635.69054653838</v>
      </c>
      <c r="AG382" s="15">
        <f ca="1" t="shared" si="2391"/>
        <v>6600.93582838046</v>
      </c>
      <c r="AH382" s="15">
        <f ca="1" t="shared" si="2392"/>
        <v>7999.25584887317</v>
      </c>
      <c r="AI382" s="15">
        <f ca="1" t="shared" si="2393"/>
        <v>9766.30074174842</v>
      </c>
      <c r="AJ382" s="17">
        <f ca="1" t="shared" si="2394"/>
        <v>43532.2715643921</v>
      </c>
      <c r="AK382" s="17">
        <f ca="1" t="shared" si="2395"/>
        <v>53950.1650572899</v>
      </c>
      <c r="AL382" s="17">
        <f ca="1" t="shared" si="2396"/>
        <v>58913.8324863383</v>
      </c>
      <c r="AM382" s="17">
        <f ca="1" t="shared" si="2397"/>
        <v>78897.0688371349</v>
      </c>
      <c r="AN382" s="17">
        <f ca="1" t="shared" si="2398"/>
        <v>81982.2971837003</v>
      </c>
      <c r="AO382" s="17">
        <f ca="1">C382/'Ejercicio 3 - TIR'!$D$7</f>
        <v>12883.688769313</v>
      </c>
      <c r="AP382" s="17">
        <f ca="1" t="shared" si="2399"/>
        <v>30648.5827950791</v>
      </c>
      <c r="AQ382" s="17">
        <f ca="1" t="shared" si="2400"/>
        <v>41066.4762879769</v>
      </c>
      <c r="AR382" s="17">
        <f ca="1" t="shared" si="2401"/>
        <v>46030.1437170253</v>
      </c>
      <c r="AS382" s="17">
        <f ca="1" t="shared" si="2402"/>
        <v>66013.3800678219</v>
      </c>
      <c r="AT382" s="17">
        <f ca="1" t="shared" si="2403"/>
        <v>69098.6084143873</v>
      </c>
      <c r="AU382" s="17">
        <f ca="1">AP382*'Ejercicio 3 - TIR'!$D$5</f>
        <v>15324.2913975396</v>
      </c>
      <c r="AV382" s="17">
        <f ca="1">AQ382*'Ejercicio 3 - TIR'!$D$5</f>
        <v>20533.2381439884</v>
      </c>
      <c r="AW382" s="17">
        <f ca="1">AR382*'Ejercicio 3 - TIR'!$D$5</f>
        <v>23015.0718585127</v>
      </c>
      <c r="AX382" s="17">
        <f ca="1">AS382*'Ejercicio 3 - TIR'!$D$5</f>
        <v>33006.690033911</v>
      </c>
      <c r="AY382" s="17">
        <f ca="1">AT382*'Ejercicio 3 - TIR'!$D$5</f>
        <v>34549.3042071936</v>
      </c>
      <c r="AZ382" s="17">
        <f ca="1" t="shared" ref="AZ382:BD382" si="2832">AJ382-AU382-AE382</f>
        <v>23303.2598545391</v>
      </c>
      <c r="BA382" s="17">
        <f ca="1" t="shared" si="2832"/>
        <v>27781.2363667631</v>
      </c>
      <c r="BB382" s="17">
        <f ca="1" t="shared" si="2832"/>
        <v>29297.8247994452</v>
      </c>
      <c r="BC382" s="17">
        <f ca="1" t="shared" si="2832"/>
        <v>37891.1229543508</v>
      </c>
      <c r="BD382" s="17">
        <f ca="1" t="shared" si="2832"/>
        <v>37666.6922347582</v>
      </c>
      <c r="BE382" s="17">
        <f ca="1" t="shared" ref="BE382:BI382" si="2833">AZ382/Z382</f>
        <v>20495.6599549708</v>
      </c>
      <c r="BF382" s="17">
        <f ca="1" t="shared" si="2833"/>
        <v>21264.9275563961</v>
      </c>
      <c r="BG382" s="17">
        <f ca="1" t="shared" si="2833"/>
        <v>19146.4976612579</v>
      </c>
      <c r="BH382" s="17">
        <f ca="1" t="shared" si="2833"/>
        <v>20433.7165650151</v>
      </c>
      <c r="BI382" s="17">
        <f ca="1" t="shared" si="2833"/>
        <v>16637.4539333526</v>
      </c>
      <c r="BJ382" s="17">
        <f ca="1" t="shared" si="2406"/>
        <v>81060.9246842955</v>
      </c>
      <c r="BK382" s="17">
        <f ca="1" t="shared" si="2407"/>
        <v>29168.2814970436</v>
      </c>
      <c r="BL382" s="17">
        <f ca="1" t="shared" si="2408"/>
        <v>110229.206181339</v>
      </c>
      <c r="BM382" s="17">
        <f ca="1">BK382*'Ejercicio 3 - TIR'!$D$5</f>
        <v>14584.1407485218</v>
      </c>
      <c r="BN382" s="17">
        <f ca="1" t="shared" si="2409"/>
        <v>95645.0654328173</v>
      </c>
      <c r="BO382" s="17">
        <f ca="1" t="shared" si="2410"/>
        <v>42246.6183166086</v>
      </c>
      <c r="BP382" s="17">
        <f ca="1" t="shared" si="2411"/>
        <v>-100223.217778517</v>
      </c>
      <c r="BQ382" s="17">
        <f ca="1" t="shared" ref="BQ382:BT382" si="2834">BE382</f>
        <v>20495.6599549708</v>
      </c>
      <c r="BR382" s="17">
        <f ca="1" t="shared" si="2834"/>
        <v>21264.9275563961</v>
      </c>
      <c r="BS382" s="17">
        <f ca="1" t="shared" si="2834"/>
        <v>19146.4976612579</v>
      </c>
      <c r="BT382" s="17">
        <f ca="1" t="shared" si="2834"/>
        <v>20433.7165650151</v>
      </c>
      <c r="BU382" s="17">
        <f ca="1" t="shared" si="2413"/>
        <v>58884.0722499612</v>
      </c>
      <c r="BV382" s="19">
        <f ca="1" t="shared" si="2414"/>
        <v>10.2928558375762</v>
      </c>
    </row>
    <row r="383" ht="15" customHeight="1" spans="1:74">
      <c r="A383" s="15">
        <v>382</v>
      </c>
      <c r="B383" s="16">
        <f ca="1" t="shared" ref="B383:F383" si="2835">RAND()</f>
        <v>0.629217953845165</v>
      </c>
      <c r="C383" s="17">
        <f ca="1">IF(B383&lt;=('Ejercicio 3 - TIR'!$D$13-'Ejercicio 3 - TIR'!$C$13)/('Ejercicio 3 - TIR'!$E$13-'Ejercicio 3 - TIR'!$C$13),'Ejercicio 3 - TIR'!$C$13+SQRT(('Ejercicio 3 - TIR'!$E$13-'Ejercicio 3 - TIR'!$C$13)*('Ejercicio 3 - TIR'!$D$13-'Ejercicio 3 - TIR'!$C$13)*B383),'Ejercicio 3 - TIR'!$E$13-SQRT(('Ejercicio 3 - TIR'!$E$13-'Ejercicio 3 - TIR'!$C$13)*('Ejercicio 3 - TIR'!$E$13-'Ejercicio 3 - TIR'!$D$13)*(1-B383)))</f>
        <v>78906.4356879687</v>
      </c>
      <c r="D383" s="16">
        <f ca="1" t="shared" si="2835"/>
        <v>0.147679872583267</v>
      </c>
      <c r="E383" s="17">
        <f ca="1">IF(D383&lt;=('Ejercicio 3 - TIR'!$D$14-'Ejercicio 3 - TIR'!$C$14)/('Ejercicio 3 - TIR'!$E$14-'Ejercicio 3 - TIR'!$C$14),'Ejercicio 3 - TIR'!$C$14+SQRT(('Ejercicio 3 - TIR'!$E$14-'Ejercicio 3 - TIR'!$C$14)*('Ejercicio 3 - TIR'!$D$14-'Ejercicio 3 - TIR'!$C$14)*D383),'Ejercicio 3 - TIR'!$E$14-SQRT(('Ejercicio 3 - TIR'!$E$14-'Ejercicio 3 - TIR'!$C$14)*('Ejercicio 3 - TIR'!$E$14-'Ejercicio 3 - TIR'!$D$14)*(1-D383)))</f>
        <v>28328.0610637044</v>
      </c>
      <c r="F383" s="16">
        <f ca="1" t="shared" si="2835"/>
        <v>0.444160763613025</v>
      </c>
      <c r="G383" s="17">
        <f ca="1">IF(F383&lt;=('Ejercicio 3 - TIR'!$D$18-'Ejercicio 3 - TIR'!$C$18)/('Ejercicio 3 - TIR'!$E$18-'Ejercicio 3 - TIR'!$C$18),'Ejercicio 3 - TIR'!$C$18+SQRT(('Ejercicio 3 - TIR'!$E$18-'Ejercicio 3 - TIR'!$C$18)*('Ejercicio 3 - TIR'!$D$18-'Ejercicio 3 - TIR'!$C$18)*F383),'Ejercicio 3 - TIR'!$E$18-SQRT(('Ejercicio 3 - TIR'!$E$18-'Ejercicio 3 - TIR'!$C$18)*('Ejercicio 3 - TIR'!$E$18-'Ejercicio 3 - TIR'!$D$18)*(1-F383)))</f>
        <v>38162.3596185144</v>
      </c>
      <c r="H383" s="16">
        <f ca="1" t="shared" ref="H383:L383" si="2836">RAND()</f>
        <v>0.589728897269873</v>
      </c>
      <c r="I383" s="17">
        <f ca="1">IF(H383&lt;=('Ejercicio 3 - TIR'!$D$18-'Ejercicio 3 - TIR'!$C$18)/('Ejercicio 3 - TIR'!$E$18-'Ejercicio 3 - TIR'!$C$18),'Ejercicio 3 - TIR'!$C$18+SQRT(('Ejercicio 3 - TIR'!$E$18-'Ejercicio 3 - TIR'!$C$18)*('Ejercicio 3 - TIR'!$D$18-'Ejercicio 3 - TIR'!$C$18)*H383),'Ejercicio 3 - TIR'!$E$18-SQRT(('Ejercicio 3 - TIR'!$E$18-'Ejercicio 3 - TIR'!$C$18)*('Ejercicio 3 - TIR'!$E$18-'Ejercicio 3 - TIR'!$D$18)*(1-H383)))</f>
        <v>39405.2822706435</v>
      </c>
      <c r="J383" s="16">
        <f ca="1" t="shared" si="2836"/>
        <v>0.629212720996457</v>
      </c>
      <c r="K383" s="17">
        <f ca="1">IF(J383&lt;=('Ejercicio 3 - TIR'!$D$18-'Ejercicio 3 - TIR'!$C$18)/('Ejercicio 3 - TIR'!$E$18-'Ejercicio 3 - TIR'!$C$18),'Ejercicio 3 - TIR'!$C$18+SQRT(('Ejercicio 3 - TIR'!$E$18-'Ejercicio 3 - TIR'!$C$18)*('Ejercicio 3 - TIR'!$D$18-'Ejercicio 3 - TIR'!$C$18)*J383),'Ejercicio 3 - TIR'!$E$18-SQRT(('Ejercicio 3 - TIR'!$E$18-'Ejercicio 3 - TIR'!$C$18)*('Ejercicio 3 - TIR'!$E$18-'Ejercicio 3 - TIR'!$D$18)*(1-J383)))</f>
        <v>39715.0351594561</v>
      </c>
      <c r="L383" s="16">
        <f ca="1" t="shared" si="2836"/>
        <v>0.74253739985898</v>
      </c>
      <c r="M383" s="17">
        <f ca="1">IF(L383&lt;=('Ejercicio 3 - TIR'!$D$18-'Ejercicio 3 - TIR'!$C$18)/('Ejercicio 3 - TIR'!$E$18-'Ejercicio 3 - TIR'!$C$18),'Ejercicio 3 - TIR'!$C$18+SQRT(('Ejercicio 3 - TIR'!$E$18-'Ejercicio 3 - TIR'!$C$18)*('Ejercicio 3 - TIR'!$D$18-'Ejercicio 3 - TIR'!$C$18)*L383),'Ejercicio 3 - TIR'!$E$18-SQRT(('Ejercicio 3 - TIR'!$E$18-'Ejercicio 3 - TIR'!$C$18)*('Ejercicio 3 - TIR'!$E$18-'Ejercicio 3 - TIR'!$D$18)*(1-L383)))</f>
        <v>40605.7201943235</v>
      </c>
      <c r="N383" s="16">
        <f ca="1" t="shared" ref="N383:R383" si="2837">RAND()</f>
        <v>0.371825009690743</v>
      </c>
      <c r="O383" s="17">
        <f ca="1">IF(N383&lt;=('Ejercicio 3 - TIR'!$D$18-'Ejercicio 3 - TIR'!$C$18)/('Ejercicio 3 - TIR'!$E$18-'Ejercicio 3 - TIR'!$C$18),'Ejercicio 3 - TIR'!$C$18+SQRT(('Ejercicio 3 - TIR'!$E$18-'Ejercicio 3 - TIR'!$C$18)*('Ejercicio 3 - TIR'!$D$18-'Ejercicio 3 - TIR'!$C$18)*N383),'Ejercicio 3 - TIR'!$E$18-SQRT(('Ejercicio 3 - TIR'!$E$18-'Ejercicio 3 - TIR'!$C$18)*('Ejercicio 3 - TIR'!$E$18-'Ejercicio 3 - TIR'!$D$18)*(1-N383)))</f>
        <v>37468.1826071415</v>
      </c>
      <c r="P383" s="16">
        <f ca="1" t="shared" si="2837"/>
        <v>0.234012243223472</v>
      </c>
      <c r="Q383" s="18">
        <f ca="1">IF(P383&lt;=('Ejercicio 3 - TIR'!$D$22-'Ejercicio 3 - TIR'!$C$22)/('Ejercicio 3 - TIR'!$E$22-'Ejercicio 3 - TIR'!$C$22),'Ejercicio 3 - TIR'!$C$22+SQRT(('Ejercicio 3 - TIR'!$E$22-'Ejercicio 3 - TIR'!$C$22)*('Ejercicio 3 - TIR'!$D$22-'Ejercicio 3 - TIR'!$C$22)*P383),'Ejercicio 3 - TIR'!$E$22-SQRT(('Ejercicio 3 - TIR'!$E$22-'Ejercicio 3 - TIR'!$C$22)*('Ejercicio 3 - TIR'!$E$22-'Ejercicio 3 - TIR'!$D$22)*(1-P383)))</f>
        <v>0.140523694545628</v>
      </c>
      <c r="R383" s="16">
        <f ca="1" t="shared" si="2837"/>
        <v>0.954806578096912</v>
      </c>
      <c r="S383" s="18">
        <f ca="1">IF(R383&lt;=('Ejercicio 3 - TIR'!$D$23-'Ejercicio 3 - TIR'!$C$23)/('Ejercicio 3 - TIR'!$E$23-'Ejercicio 3 - TIR'!$C$23),'Ejercicio 3 - TIR'!$C$23+SQRT(('Ejercicio 3 - TIR'!$E$23-'Ejercicio 3 - TIR'!$C$23)*('Ejercicio 3 - TIR'!$D$23-'Ejercicio 3 - TIR'!$C$23)*R383),'Ejercicio 3 - TIR'!$E$23-SQRT(('Ejercicio 3 - TIR'!$E$23-'Ejercicio 3 - TIR'!$C$23)*('Ejercicio 3 - TIR'!$E$23-'Ejercicio 3 - TIR'!$D$23)*(1-R383)))</f>
        <v>0.170980678549605</v>
      </c>
      <c r="T383" s="16">
        <f ca="1" t="shared" ref="T383:X383" si="2838">RAND()</f>
        <v>0.667753550025368</v>
      </c>
      <c r="U383" s="18">
        <f ca="1">IF(T383&lt;=('Ejercicio 3 - TIR'!$D$24-'Ejercicio 3 - TIR'!$C$24)/('Ejercicio 3 - TIR'!$E$24-'Ejercicio 3 - TIR'!$C$24),'Ejercicio 3 - TIR'!$C$24+SQRT(('Ejercicio 3 - TIR'!$E$24-'Ejercicio 3 - TIR'!$C$24)*('Ejercicio 3 - TIR'!$D$24-'Ejercicio 3 - TIR'!$C$24)*T383),'Ejercicio 3 - TIR'!$E$24-SQRT(('Ejercicio 3 - TIR'!$E$24-'Ejercicio 3 - TIR'!$C$24)*('Ejercicio 3 - TIR'!$E$24-'Ejercicio 3 - TIR'!$D$24)*(1-T383)))</f>
        <v>0.189499343286923</v>
      </c>
      <c r="V383" s="16">
        <f ca="1" t="shared" si="2838"/>
        <v>0.98750500106537</v>
      </c>
      <c r="W383" s="18">
        <f ca="1">IF(V383&lt;=('Ejercicio 3 - TIR'!$D$25-'Ejercicio 3 - TIR'!$C$25)/('Ejercicio 3 - TIR'!$E$25-'Ejercicio 3 - TIR'!$C$25),'Ejercicio 3 - TIR'!$C$25+SQRT(('Ejercicio 3 - TIR'!$E$25-'Ejercicio 3 - TIR'!$C$25)*('Ejercicio 3 - TIR'!$D$25-'Ejercicio 3 - TIR'!$C$25)*V383),'Ejercicio 3 - TIR'!$E$25-SQRT(('Ejercicio 3 - TIR'!$E$25-'Ejercicio 3 - TIR'!$C$25)*('Ejercicio 3 - TIR'!$E$25-'Ejercicio 3 - TIR'!$D$25)*(1-V383)))</f>
        <v>0.243386945012235</v>
      </c>
      <c r="X383" s="16">
        <f ca="1" t="shared" si="2838"/>
        <v>0.679525539960289</v>
      </c>
      <c r="Y383" s="18">
        <f ca="1">IF(X383&lt;=('Ejercicio 3 - TIR'!$D$26-'Ejercicio 3 - TIR'!$C$26)/('Ejercicio 3 - TIR'!$E$26-'Ejercicio 3 - TIR'!$C$26),'Ejercicio 3 - TIR'!$C$26+SQRT(('Ejercicio 3 - TIR'!$E$26-'Ejercicio 3 - TIR'!$C$26)*('Ejercicio 3 - TIR'!$D$26-'Ejercicio 3 - TIR'!$C$26)*X383),'Ejercicio 3 - TIR'!$E$26-SQRT(('Ejercicio 3 - TIR'!$E$26-'Ejercicio 3 - TIR'!$C$26)*('Ejercicio 3 - TIR'!$E$26-'Ejercicio 3 - TIR'!$D$26)*(1-X383)))</f>
        <v>0.238399974949353</v>
      </c>
      <c r="Z383" s="16">
        <f ca="1" t="shared" si="2384"/>
        <v>1.14052369454563</v>
      </c>
      <c r="AA383" s="16">
        <f ca="1" t="shared" si="2385"/>
        <v>1.33553120974094</v>
      </c>
      <c r="AB383" s="16">
        <f ca="1" t="shared" si="2386"/>
        <v>1.58861349692604</v>
      </c>
      <c r="AC383" s="16">
        <f ca="1" t="shared" si="2387"/>
        <v>1.97526128274807</v>
      </c>
      <c r="AD383" s="16">
        <f ca="1" t="shared" si="2388"/>
        <v>2.44616352307364</v>
      </c>
      <c r="AE383" s="15">
        <f ca="1" t="shared" si="2389"/>
        <v>3980.7637999859</v>
      </c>
      <c r="AF383" s="15">
        <f ca="1" t="shared" si="2390"/>
        <v>4661.39749565319</v>
      </c>
      <c r="AG383" s="15">
        <f ca="1" t="shared" si="2391"/>
        <v>5544.72925987878</v>
      </c>
      <c r="AH383" s="15">
        <f ca="1" t="shared" si="2392"/>
        <v>6894.24397536062</v>
      </c>
      <c r="AI383" s="15">
        <f ca="1" t="shared" si="2393"/>
        <v>8537.83156638132</v>
      </c>
      <c r="AJ383" s="17">
        <f ca="1" t="shared" si="2394"/>
        <v>43525.0753846869</v>
      </c>
      <c r="AK383" s="17">
        <f ca="1" t="shared" si="2395"/>
        <v>52626.9843010958</v>
      </c>
      <c r="AL383" s="17">
        <f ca="1" t="shared" si="2396"/>
        <v>63091.8408852042</v>
      </c>
      <c r="AM383" s="17">
        <f ca="1" t="shared" si="2397"/>
        <v>80206.9069579487</v>
      </c>
      <c r="AN383" s="17">
        <f ca="1" t="shared" si="2398"/>
        <v>91653.3015694519</v>
      </c>
      <c r="AO383" s="17">
        <f ca="1">C383/'Ejercicio 3 - TIR'!$D$7</f>
        <v>15781.2871375937</v>
      </c>
      <c r="AP383" s="17">
        <f ca="1" t="shared" si="2399"/>
        <v>27743.7882470932</v>
      </c>
      <c r="AQ383" s="17">
        <f ca="1" t="shared" si="2400"/>
        <v>36845.6971635021</v>
      </c>
      <c r="AR383" s="17">
        <f ca="1" t="shared" si="2401"/>
        <v>47310.5537476105</v>
      </c>
      <c r="AS383" s="17">
        <f ca="1" t="shared" si="2402"/>
        <v>64425.619820355</v>
      </c>
      <c r="AT383" s="17">
        <f ca="1" t="shared" si="2403"/>
        <v>75872.0144318581</v>
      </c>
      <c r="AU383" s="17">
        <f ca="1">AP383*'Ejercicio 3 - TIR'!$D$5</f>
        <v>13871.8941235466</v>
      </c>
      <c r="AV383" s="17">
        <f ca="1">AQ383*'Ejercicio 3 - TIR'!$D$5</f>
        <v>18422.848581751</v>
      </c>
      <c r="AW383" s="17">
        <f ca="1">AR383*'Ejercicio 3 - TIR'!$D$5</f>
        <v>23655.2768738053</v>
      </c>
      <c r="AX383" s="17">
        <f ca="1">AS383*'Ejercicio 3 - TIR'!$D$5</f>
        <v>32212.8099101775</v>
      </c>
      <c r="AY383" s="17">
        <f ca="1">AT383*'Ejercicio 3 - TIR'!$D$5</f>
        <v>37936.0072159291</v>
      </c>
      <c r="AZ383" s="17">
        <f ca="1" t="shared" ref="AZ383:BD383" si="2839">AJ383-AU383-AE383</f>
        <v>25672.4174611544</v>
      </c>
      <c r="BA383" s="17">
        <f ca="1" t="shared" si="2839"/>
        <v>29542.7382236916</v>
      </c>
      <c r="BB383" s="17">
        <f ca="1" t="shared" si="2839"/>
        <v>33891.8347515202</v>
      </c>
      <c r="BC383" s="17">
        <f ca="1" t="shared" si="2839"/>
        <v>41099.8530724106</v>
      </c>
      <c r="BD383" s="17">
        <f ca="1" t="shared" si="2839"/>
        <v>45179.4627871415</v>
      </c>
      <c r="BE383" s="17">
        <f ca="1" t="shared" ref="BE383:BI383" si="2840">AZ383/Z383</f>
        <v>22509.3240797439</v>
      </c>
      <c r="BF383" s="17">
        <f ca="1" t="shared" si="2840"/>
        <v>22120.5899257286</v>
      </c>
      <c r="BG383" s="17">
        <f ca="1" t="shared" si="2840"/>
        <v>21334.2230927162</v>
      </c>
      <c r="BH383" s="17">
        <f ca="1" t="shared" si="2840"/>
        <v>20807.2994855803</v>
      </c>
      <c r="BI383" s="17">
        <f ca="1" t="shared" si="2840"/>
        <v>18469.5186405089</v>
      </c>
      <c r="BJ383" s="17">
        <f ca="1" t="shared" si="2406"/>
        <v>69295.0696534363</v>
      </c>
      <c r="BK383" s="17">
        <f ca="1" t="shared" si="2407"/>
        <v>38603.608943133</v>
      </c>
      <c r="BL383" s="17">
        <f ca="1" t="shared" si="2408"/>
        <v>107898.678596569</v>
      </c>
      <c r="BM383" s="17">
        <f ca="1">BK383*'Ejercicio 3 - TIR'!$D$5</f>
        <v>19301.8044715665</v>
      </c>
      <c r="BN383" s="17">
        <f ca="1" t="shared" si="2409"/>
        <v>88596.8741250028</v>
      </c>
      <c r="BO383" s="17">
        <f ca="1" t="shared" si="2410"/>
        <v>36218.7046325012</v>
      </c>
      <c r="BP383" s="17">
        <f ca="1" t="shared" si="2411"/>
        <v>-107234.496751673</v>
      </c>
      <c r="BQ383" s="17">
        <f ca="1" t="shared" ref="BQ383:BT383" si="2841">BE383</f>
        <v>22509.3240797439</v>
      </c>
      <c r="BR383" s="17">
        <f ca="1" t="shared" si="2841"/>
        <v>22120.5899257286</v>
      </c>
      <c r="BS383" s="17">
        <f ca="1" t="shared" si="2841"/>
        <v>21334.2230927162</v>
      </c>
      <c r="BT383" s="17">
        <f ca="1" t="shared" si="2841"/>
        <v>20807.2994855803</v>
      </c>
      <c r="BU383" s="17">
        <f ca="1" t="shared" si="2413"/>
        <v>54688.2232730101</v>
      </c>
      <c r="BV383" s="19">
        <f ca="1" t="shared" si="2414"/>
        <v>8.62073728650301</v>
      </c>
    </row>
    <row r="384" ht="15" customHeight="1" spans="1:74">
      <c r="A384" s="15">
        <v>383</v>
      </c>
      <c r="B384" s="16">
        <f ca="1" t="shared" ref="B384:F384" si="2842">RAND()</f>
        <v>0.742526764811833</v>
      </c>
      <c r="C384" s="17">
        <f ca="1">IF(B384&lt;=('Ejercicio 3 - TIR'!$D$13-'Ejercicio 3 - TIR'!$C$13)/('Ejercicio 3 - TIR'!$E$13-'Ejercicio 3 - TIR'!$C$13),'Ejercicio 3 - TIR'!$C$13+SQRT(('Ejercicio 3 - TIR'!$E$13-'Ejercicio 3 - TIR'!$C$13)*('Ejercicio 3 - TIR'!$D$13-'Ejercicio 3 - TIR'!$C$13)*B384),'Ejercicio 3 - TIR'!$E$13-SQRT(('Ejercicio 3 - TIR'!$E$13-'Ejercicio 3 - TIR'!$C$13)*('Ejercicio 3 - TIR'!$E$13-'Ejercicio 3 - TIR'!$D$13)*(1-B384)))</f>
        <v>82422.5177506618</v>
      </c>
      <c r="D384" s="16">
        <f ca="1" t="shared" si="2842"/>
        <v>0.322224551151016</v>
      </c>
      <c r="E384" s="17">
        <f ca="1">IF(D384&lt;=('Ejercicio 3 - TIR'!$D$14-'Ejercicio 3 - TIR'!$C$14)/('Ejercicio 3 - TIR'!$E$14-'Ejercicio 3 - TIR'!$C$14),'Ejercicio 3 - TIR'!$C$14+SQRT(('Ejercicio 3 - TIR'!$E$14-'Ejercicio 3 - TIR'!$C$14)*('Ejercicio 3 - TIR'!$D$14-'Ejercicio 3 - TIR'!$C$14)*D384),'Ejercicio 3 - TIR'!$E$14-SQRT(('Ejercicio 3 - TIR'!$E$14-'Ejercicio 3 - TIR'!$C$14)*('Ejercicio 3 - TIR'!$E$14-'Ejercicio 3 - TIR'!$D$14)*(1-D384)))</f>
        <v>29915.978166787</v>
      </c>
      <c r="F384" s="16">
        <f ca="1" t="shared" si="2842"/>
        <v>0.0415017579306369</v>
      </c>
      <c r="G384" s="17">
        <f ca="1">IF(F384&lt;=('Ejercicio 3 - TIR'!$D$18-'Ejercicio 3 - TIR'!$C$18)/('Ejercicio 3 - TIR'!$E$18-'Ejercicio 3 - TIR'!$C$18),'Ejercicio 3 - TIR'!$C$18+SQRT(('Ejercicio 3 - TIR'!$E$18-'Ejercicio 3 - TIR'!$C$18)*('Ejercicio 3 - TIR'!$D$18-'Ejercicio 3 - TIR'!$C$18)*F384),'Ejercicio 3 - TIR'!$E$18-SQRT(('Ejercicio 3 - TIR'!$E$18-'Ejercicio 3 - TIR'!$C$18)*('Ejercicio 3 - TIR'!$E$18-'Ejercicio 3 - TIR'!$D$18)*(1-F384)))</f>
        <v>32495.0478331278</v>
      </c>
      <c r="H384" s="16">
        <f ca="1" t="shared" ref="H384:L384" si="2843">RAND()</f>
        <v>0.00235031105380723</v>
      </c>
      <c r="I384" s="17">
        <f ca="1">IF(H384&lt;=('Ejercicio 3 - TIR'!$D$18-'Ejercicio 3 - TIR'!$C$18)/('Ejercicio 3 - TIR'!$E$18-'Ejercicio 3 - TIR'!$C$18),'Ejercicio 3 - TIR'!$C$18+SQRT(('Ejercicio 3 - TIR'!$E$18-'Ejercicio 3 - TIR'!$C$18)*('Ejercicio 3 - TIR'!$D$18-'Ejercicio 3 - TIR'!$C$18)*H384),'Ejercicio 3 - TIR'!$E$18-SQRT(('Ejercicio 3 - TIR'!$E$18-'Ejercicio 3 - TIR'!$C$18)*('Ejercicio 3 - TIR'!$E$18-'Ejercicio 3 - TIR'!$D$18)*(1-H384)))</f>
        <v>30593.7563962359</v>
      </c>
      <c r="J384" s="16">
        <f ca="1" t="shared" si="2843"/>
        <v>0.00237374744078944</v>
      </c>
      <c r="K384" s="17">
        <f ca="1">IF(J384&lt;=('Ejercicio 3 - TIR'!$D$18-'Ejercicio 3 - TIR'!$C$18)/('Ejercicio 3 - TIR'!$E$18-'Ejercicio 3 - TIR'!$C$18),'Ejercicio 3 - TIR'!$C$18+SQRT(('Ejercicio 3 - TIR'!$E$18-'Ejercicio 3 - TIR'!$C$18)*('Ejercicio 3 - TIR'!$D$18-'Ejercicio 3 - TIR'!$C$18)*J384),'Ejercicio 3 - TIR'!$E$18-SQRT(('Ejercicio 3 - TIR'!$E$18-'Ejercicio 3 - TIR'!$C$18)*('Ejercicio 3 - TIR'!$E$18-'Ejercicio 3 - TIR'!$D$18)*(1-J384)))</f>
        <v>30596.7094067621</v>
      </c>
      <c r="L384" s="16">
        <f ca="1" t="shared" si="2843"/>
        <v>0.563397603360708</v>
      </c>
      <c r="M384" s="17">
        <f ca="1">IF(L384&lt;=('Ejercicio 3 - TIR'!$D$18-'Ejercicio 3 - TIR'!$C$18)/('Ejercicio 3 - TIR'!$E$18-'Ejercicio 3 - TIR'!$C$18),'Ejercicio 3 - TIR'!$C$18+SQRT(('Ejercicio 3 - TIR'!$E$18-'Ejercicio 3 - TIR'!$C$18)*('Ejercicio 3 - TIR'!$D$18-'Ejercicio 3 - TIR'!$C$18)*L384),'Ejercicio 3 - TIR'!$E$18-SQRT(('Ejercicio 3 - TIR'!$E$18-'Ejercicio 3 - TIR'!$C$18)*('Ejercicio 3 - TIR'!$E$18-'Ejercicio 3 - TIR'!$D$18)*(1-L384)))</f>
        <v>39192.9125147641</v>
      </c>
      <c r="N384" s="16">
        <f ca="1" t="shared" ref="N384:R384" si="2844">RAND()</f>
        <v>0.60290395990358</v>
      </c>
      <c r="O384" s="17">
        <f ca="1">IF(N384&lt;=('Ejercicio 3 - TIR'!$D$18-'Ejercicio 3 - TIR'!$C$18)/('Ejercicio 3 - TIR'!$E$18-'Ejercicio 3 - TIR'!$C$18),'Ejercicio 3 - TIR'!$C$18+SQRT(('Ejercicio 3 - TIR'!$E$18-'Ejercicio 3 - TIR'!$C$18)*('Ejercicio 3 - TIR'!$D$18-'Ejercicio 3 - TIR'!$C$18)*N384),'Ejercicio 3 - TIR'!$E$18-SQRT(('Ejercicio 3 - TIR'!$E$18-'Ejercicio 3 - TIR'!$C$18)*('Ejercicio 3 - TIR'!$E$18-'Ejercicio 3 - TIR'!$D$18)*(1-N384)))</f>
        <v>39509.7630877713</v>
      </c>
      <c r="P384" s="16">
        <f ca="1" t="shared" si="2844"/>
        <v>0.485006660068922</v>
      </c>
      <c r="Q384" s="18">
        <f ca="1">IF(P384&lt;=('Ejercicio 3 - TIR'!$D$22-'Ejercicio 3 - TIR'!$C$22)/('Ejercicio 3 - TIR'!$E$22-'Ejercicio 3 - TIR'!$C$22),'Ejercicio 3 - TIR'!$C$22+SQRT(('Ejercicio 3 - TIR'!$E$22-'Ejercicio 3 - TIR'!$C$22)*('Ejercicio 3 - TIR'!$D$22-'Ejercicio 3 - TIR'!$C$22)*P384),'Ejercicio 3 - TIR'!$E$22-SQRT(('Ejercicio 3 - TIR'!$E$22-'Ejercicio 3 - TIR'!$C$22)*('Ejercicio 3 - TIR'!$E$22-'Ejercicio 3 - TIR'!$D$22)*(1-P384)))</f>
        <v>0.149546776272955</v>
      </c>
      <c r="R384" s="16">
        <f ca="1" t="shared" si="2844"/>
        <v>0.84864557894056</v>
      </c>
      <c r="S384" s="18">
        <f ca="1">IF(R384&lt;=('Ejercicio 3 - TIR'!$D$23-'Ejercicio 3 - TIR'!$C$23)/('Ejercicio 3 - TIR'!$E$23-'Ejercicio 3 - TIR'!$C$23),'Ejercicio 3 - TIR'!$C$23+SQRT(('Ejercicio 3 - TIR'!$E$23-'Ejercicio 3 - TIR'!$C$23)*('Ejercicio 3 - TIR'!$D$23-'Ejercicio 3 - TIR'!$C$23)*R384),'Ejercicio 3 - TIR'!$E$23-SQRT(('Ejercicio 3 - TIR'!$E$23-'Ejercicio 3 - TIR'!$C$23)*('Ejercicio 3 - TIR'!$E$23-'Ejercicio 3 - TIR'!$D$23)*(1-R384)))</f>
        <v>0.163494305288568</v>
      </c>
      <c r="T384" s="16">
        <f ca="1" t="shared" ref="T384:X384" si="2845">RAND()</f>
        <v>0.713245694979733</v>
      </c>
      <c r="U384" s="18">
        <f ca="1">IF(T384&lt;=('Ejercicio 3 - TIR'!$D$24-'Ejercicio 3 - TIR'!$C$24)/('Ejercicio 3 - TIR'!$E$24-'Ejercicio 3 - TIR'!$C$24),'Ejercicio 3 - TIR'!$C$24+SQRT(('Ejercicio 3 - TIR'!$E$24-'Ejercicio 3 - TIR'!$C$24)*('Ejercicio 3 - TIR'!$D$24-'Ejercicio 3 - TIR'!$C$24)*T384),'Ejercicio 3 - TIR'!$E$24-SQRT(('Ejercicio 3 - TIR'!$E$24-'Ejercicio 3 - TIR'!$C$24)*('Ejercicio 3 - TIR'!$E$24-'Ejercicio 3 - TIR'!$D$24)*(1-T384)))</f>
        <v>0.191664297184352</v>
      </c>
      <c r="V384" s="16">
        <f ca="1" t="shared" si="2845"/>
        <v>0.963170221708296</v>
      </c>
      <c r="W384" s="18">
        <f ca="1">IF(V384&lt;=('Ejercicio 3 - TIR'!$D$25-'Ejercicio 3 - TIR'!$C$25)/('Ejercicio 3 - TIR'!$E$25-'Ejercicio 3 - TIR'!$C$25),'Ejercicio 3 - TIR'!$C$25+SQRT(('Ejercicio 3 - TIR'!$E$25-'Ejercicio 3 - TIR'!$C$25)*('Ejercicio 3 - TIR'!$D$25-'Ejercicio 3 - TIR'!$C$25)*V384),'Ejercicio 3 - TIR'!$E$25-SQRT(('Ejercicio 3 - TIR'!$E$25-'Ejercicio 3 - TIR'!$C$25)*('Ejercicio 3 - TIR'!$E$25-'Ejercicio 3 - TIR'!$D$25)*(1-V384)))</f>
        <v>0.238646400393665</v>
      </c>
      <c r="X384" s="16">
        <f ca="1" t="shared" si="2845"/>
        <v>0.356366632548864</v>
      </c>
      <c r="Y384" s="18">
        <f ca="1">IF(X384&lt;=('Ejercicio 3 - TIR'!$D$26-'Ejercicio 3 - TIR'!$C$26)/('Ejercicio 3 - TIR'!$E$26-'Ejercicio 3 - TIR'!$C$26),'Ejercicio 3 - TIR'!$C$26+SQRT(('Ejercicio 3 - TIR'!$E$26-'Ejercicio 3 - TIR'!$C$26)*('Ejercicio 3 - TIR'!$D$26-'Ejercicio 3 - TIR'!$C$26)*X384),'Ejercicio 3 - TIR'!$E$26-SQRT(('Ejercicio 3 - TIR'!$E$26-'Ejercicio 3 - TIR'!$C$26)*('Ejercicio 3 - TIR'!$E$26-'Ejercicio 3 - TIR'!$D$26)*(1-X384)))</f>
        <v>0.22104560928789</v>
      </c>
      <c r="Z384" s="16">
        <f ca="1" t="shared" si="2384"/>
        <v>1.14954677627295</v>
      </c>
      <c r="AA384" s="16">
        <f ca="1" t="shared" si="2385"/>
        <v>1.33749112785641</v>
      </c>
      <c r="AB384" s="16">
        <f ca="1" t="shared" si="2386"/>
        <v>1.59384042486732</v>
      </c>
      <c r="AC384" s="16">
        <f ca="1" t="shared" si="2387"/>
        <v>1.97420470506382</v>
      </c>
      <c r="AD384" s="16">
        <f ca="1" t="shared" si="2388"/>
        <v>2.41059398695367</v>
      </c>
      <c r="AE384" s="15">
        <f ca="1" t="shared" si="2389"/>
        <v>4473.8380938951</v>
      </c>
      <c r="AF384" s="15">
        <f ca="1" t="shared" si="2390"/>
        <v>5205.28514503001</v>
      </c>
      <c r="AG384" s="15">
        <f ca="1" t="shared" si="2391"/>
        <v>6202.95246399633</v>
      </c>
      <c r="AH384" s="15">
        <f ca="1" t="shared" si="2392"/>
        <v>7683.26474134207</v>
      </c>
      <c r="AI384" s="15">
        <f ca="1" t="shared" si="2393"/>
        <v>9381.61667741219</v>
      </c>
      <c r="AJ384" s="17">
        <f ca="1" t="shared" si="2394"/>
        <v>37354.5774814075</v>
      </c>
      <c r="AK384" s="17">
        <f ca="1" t="shared" si="2395"/>
        <v>40918.877747766</v>
      </c>
      <c r="AL384" s="17">
        <f ca="1" t="shared" si="2396"/>
        <v>48766.2723204157</v>
      </c>
      <c r="AM384" s="17">
        <f ca="1" t="shared" si="2397"/>
        <v>77374.8322918018</v>
      </c>
      <c r="AN384" s="17">
        <f ca="1" t="shared" si="2398"/>
        <v>95241.9973253454</v>
      </c>
      <c r="AO384" s="17">
        <f ca="1">C384/'Ejercicio 3 - TIR'!$D$7</f>
        <v>16484.5035501324</v>
      </c>
      <c r="AP384" s="17">
        <f ca="1" t="shared" si="2399"/>
        <v>20870.0739312751</v>
      </c>
      <c r="AQ384" s="17">
        <f ca="1" t="shared" si="2400"/>
        <v>24434.3741976336</v>
      </c>
      <c r="AR384" s="17">
        <f ca="1" t="shared" si="2401"/>
        <v>32281.7687702833</v>
      </c>
      <c r="AS384" s="17">
        <f ca="1" t="shared" si="2402"/>
        <v>60890.3287416695</v>
      </c>
      <c r="AT384" s="17">
        <f ca="1" t="shared" si="2403"/>
        <v>78757.493775213</v>
      </c>
      <c r="AU384" s="17">
        <f ca="1">AP384*'Ejercicio 3 - TIR'!$D$5</f>
        <v>10435.0369656376</v>
      </c>
      <c r="AV384" s="17">
        <f ca="1">AQ384*'Ejercicio 3 - TIR'!$D$5</f>
        <v>12217.1870988168</v>
      </c>
      <c r="AW384" s="17">
        <f ca="1">AR384*'Ejercicio 3 - TIR'!$D$5</f>
        <v>16140.8843851417</v>
      </c>
      <c r="AX384" s="17">
        <f ca="1">AS384*'Ejercicio 3 - TIR'!$D$5</f>
        <v>30445.1643708347</v>
      </c>
      <c r="AY384" s="17">
        <f ca="1">AT384*'Ejercicio 3 - TIR'!$D$5</f>
        <v>39378.7468876065</v>
      </c>
      <c r="AZ384" s="17">
        <f ca="1" t="shared" ref="AZ384:BD384" si="2846">AJ384-AU384-AE384</f>
        <v>22445.7024218748</v>
      </c>
      <c r="BA384" s="17">
        <f ca="1" t="shared" si="2846"/>
        <v>23496.4055039192</v>
      </c>
      <c r="BB384" s="17">
        <f ca="1" t="shared" si="2846"/>
        <v>26422.4354712777</v>
      </c>
      <c r="BC384" s="17">
        <f ca="1" t="shared" si="2846"/>
        <v>39246.403179625</v>
      </c>
      <c r="BD384" s="17">
        <f ca="1" t="shared" si="2846"/>
        <v>46481.6337603267</v>
      </c>
      <c r="BE384" s="17">
        <f ca="1" t="shared" ref="BE384:BI384" si="2847">AZ384/Z384</f>
        <v>19525.6973314718</v>
      </c>
      <c r="BF384" s="17">
        <f ca="1" t="shared" si="2847"/>
        <v>17567.5225162627</v>
      </c>
      <c r="BG384" s="17">
        <f ca="1" t="shared" si="2847"/>
        <v>16577.8424609084</v>
      </c>
      <c r="BH384" s="17">
        <f ca="1" t="shared" si="2847"/>
        <v>19879.6016841406</v>
      </c>
      <c r="BI384" s="17">
        <f ca="1" t="shared" si="2847"/>
        <v>19282.2325169187</v>
      </c>
      <c r="BJ384" s="17">
        <f ca="1" t="shared" si="2406"/>
        <v>72115.2770826939</v>
      </c>
      <c r="BK384" s="17">
        <f ca="1" t="shared" si="2407"/>
        <v>39737.4451358654</v>
      </c>
      <c r="BL384" s="17">
        <f ca="1" t="shared" si="2408"/>
        <v>111852.722218559</v>
      </c>
      <c r="BM384" s="17">
        <f ca="1">BK384*'Ejercicio 3 - TIR'!$D$5</f>
        <v>19868.7225679327</v>
      </c>
      <c r="BN384" s="17">
        <f ca="1" t="shared" si="2409"/>
        <v>91983.9996506266</v>
      </c>
      <c r="BO384" s="17">
        <f ca="1" t="shared" si="2410"/>
        <v>38158.2299418531</v>
      </c>
      <c r="BP384" s="17">
        <f ca="1" t="shared" si="2411"/>
        <v>-112338.495917449</v>
      </c>
      <c r="BQ384" s="17">
        <f ca="1" t="shared" ref="BQ384:BT384" si="2848">BE384</f>
        <v>19525.6973314718</v>
      </c>
      <c r="BR384" s="17">
        <f ca="1" t="shared" si="2848"/>
        <v>17567.5225162627</v>
      </c>
      <c r="BS384" s="17">
        <f ca="1" t="shared" si="2848"/>
        <v>16577.8424609084</v>
      </c>
      <c r="BT384" s="17">
        <f ca="1" t="shared" si="2848"/>
        <v>19879.6016841406</v>
      </c>
      <c r="BU384" s="17">
        <f ca="1" t="shared" si="2413"/>
        <v>57440.4624587718</v>
      </c>
      <c r="BV384" s="19">
        <f ca="1" t="shared" si="2414"/>
        <v>4.42648519849118</v>
      </c>
    </row>
    <row r="385" ht="15" customHeight="1" spans="1:74">
      <c r="A385" s="15">
        <v>384</v>
      </c>
      <c r="B385" s="16">
        <f ca="1" t="shared" ref="B385:F385" si="2849">RAND()</f>
        <v>0.473449859996912</v>
      </c>
      <c r="C385" s="17">
        <f ca="1">IF(B385&lt;=('Ejercicio 3 - TIR'!$D$13-'Ejercicio 3 - TIR'!$C$13)/('Ejercicio 3 - TIR'!$E$13-'Ejercicio 3 - TIR'!$C$13),'Ejercicio 3 - TIR'!$C$13+SQRT(('Ejercicio 3 - TIR'!$E$13-'Ejercicio 3 - TIR'!$C$13)*('Ejercicio 3 - TIR'!$D$13-'Ejercicio 3 - TIR'!$C$13)*B385),'Ejercicio 3 - TIR'!$E$13-SQRT(('Ejercicio 3 - TIR'!$E$13-'Ejercicio 3 - TIR'!$C$13)*('Ejercicio 3 - TIR'!$E$13-'Ejercicio 3 - TIR'!$D$13)*(1-B385)))</f>
        <v>74863.1710829766</v>
      </c>
      <c r="D385" s="16">
        <f ca="1" t="shared" si="2849"/>
        <v>0.792261407535681</v>
      </c>
      <c r="E385" s="17">
        <f ca="1">IF(D385&lt;=('Ejercicio 3 - TIR'!$D$14-'Ejercicio 3 - TIR'!$C$14)/('Ejercicio 3 - TIR'!$E$14-'Ejercicio 3 - TIR'!$C$14),'Ejercicio 3 - TIR'!$C$14+SQRT(('Ejercicio 3 - TIR'!$E$14-'Ejercicio 3 - TIR'!$C$14)*('Ejercicio 3 - TIR'!$D$14-'Ejercicio 3 - TIR'!$C$14)*D385),'Ejercicio 3 - TIR'!$E$14-SQRT(('Ejercicio 3 - TIR'!$E$14-'Ejercicio 3 - TIR'!$C$14)*('Ejercicio 3 - TIR'!$E$14-'Ejercicio 3 - TIR'!$D$14)*(1-D385)))</f>
        <v>34417.8150451953</v>
      </c>
      <c r="F385" s="16">
        <f ca="1" t="shared" si="2849"/>
        <v>0.980433786001331</v>
      </c>
      <c r="G385" s="17">
        <f ca="1">IF(F385&lt;=('Ejercicio 3 - TIR'!$D$18-'Ejercicio 3 - TIR'!$C$18)/('Ejercicio 3 - TIR'!$E$18-'Ejercicio 3 - TIR'!$C$18),'Ejercicio 3 - TIR'!$C$18+SQRT(('Ejercicio 3 - TIR'!$E$18-'Ejercicio 3 - TIR'!$C$18)*('Ejercicio 3 - TIR'!$D$18-'Ejercicio 3 - TIR'!$C$18)*F385),'Ejercicio 3 - TIR'!$E$18-SQRT(('Ejercicio 3 - TIR'!$E$18-'Ejercicio 3 - TIR'!$C$18)*('Ejercicio 3 - TIR'!$E$18-'Ejercicio 3 - TIR'!$D$18)*(1-F385)))</f>
        <v>43788.6098688283</v>
      </c>
      <c r="H385" s="16">
        <f ca="1" t="shared" ref="H385:L385" si="2850">RAND()</f>
        <v>0.0798235874561022</v>
      </c>
      <c r="I385" s="17">
        <f ca="1">IF(H385&lt;=('Ejercicio 3 - TIR'!$D$18-'Ejercicio 3 - TIR'!$C$18)/('Ejercicio 3 - TIR'!$E$18-'Ejercicio 3 - TIR'!$C$18),'Ejercicio 3 - TIR'!$C$18+SQRT(('Ejercicio 3 - TIR'!$E$18-'Ejercicio 3 - TIR'!$C$18)*('Ejercicio 3 - TIR'!$D$18-'Ejercicio 3 - TIR'!$C$18)*H385),'Ejercicio 3 - TIR'!$E$18-SQRT(('Ejercicio 3 - TIR'!$E$18-'Ejercicio 3 - TIR'!$C$18)*('Ejercicio 3 - TIR'!$E$18-'Ejercicio 3 - TIR'!$D$18)*(1-H385)))</f>
        <v>33460.2800635809</v>
      </c>
      <c r="J385" s="16">
        <f ca="1" t="shared" si="2850"/>
        <v>0.417815217820067</v>
      </c>
      <c r="K385" s="17">
        <f ca="1">IF(J385&lt;=('Ejercicio 3 - TIR'!$D$18-'Ejercicio 3 - TIR'!$C$18)/('Ejercicio 3 - TIR'!$E$18-'Ejercicio 3 - TIR'!$C$18),'Ejercicio 3 - TIR'!$C$18+SQRT(('Ejercicio 3 - TIR'!$E$18-'Ejercicio 3 - TIR'!$C$18)*('Ejercicio 3 - TIR'!$D$18-'Ejercicio 3 - TIR'!$C$18)*J385),'Ejercicio 3 - TIR'!$E$18-SQRT(('Ejercicio 3 - TIR'!$E$18-'Ejercicio 3 - TIR'!$C$18)*('Ejercicio 3 - TIR'!$E$18-'Ejercicio 3 - TIR'!$D$18)*(1-J385)))</f>
        <v>37916.5827648683</v>
      </c>
      <c r="L385" s="16">
        <f ca="1" t="shared" si="2850"/>
        <v>0.923665505587077</v>
      </c>
      <c r="M385" s="17">
        <f ca="1">IF(L385&lt;=('Ejercicio 3 - TIR'!$D$18-'Ejercicio 3 - TIR'!$C$18)/('Ejercicio 3 - TIR'!$E$18-'Ejercicio 3 - TIR'!$C$18),'Ejercicio 3 - TIR'!$C$18+SQRT(('Ejercicio 3 - TIR'!$E$18-'Ejercicio 3 - TIR'!$C$18)*('Ejercicio 3 - TIR'!$D$18-'Ejercicio 3 - TIR'!$C$18)*L385),'Ejercicio 3 - TIR'!$E$18-SQRT(('Ejercicio 3 - TIR'!$E$18-'Ejercicio 3 - TIR'!$C$18)*('Ejercicio 3 - TIR'!$E$18-'Ejercicio 3 - TIR'!$D$18)*(1-L385)))</f>
        <v>42607.2845800285</v>
      </c>
      <c r="N385" s="16">
        <f ca="1" t="shared" ref="N385:R385" si="2851">RAND()</f>
        <v>0.00290522295215689</v>
      </c>
      <c r="O385" s="17">
        <f ca="1">IF(N385&lt;=('Ejercicio 3 - TIR'!$D$18-'Ejercicio 3 - TIR'!$C$18)/('Ejercicio 3 - TIR'!$E$18-'Ejercicio 3 - TIR'!$C$18),'Ejercicio 3 - TIR'!$C$18+SQRT(('Ejercicio 3 - TIR'!$E$18-'Ejercicio 3 - TIR'!$C$18)*('Ejercicio 3 - TIR'!$D$18-'Ejercicio 3 - TIR'!$C$18)*N385),'Ejercicio 3 - TIR'!$E$18-SQRT(('Ejercicio 3 - TIR'!$E$18-'Ejercicio 3 - TIR'!$C$18)*('Ejercicio 3 - TIR'!$E$18-'Ejercicio 3 - TIR'!$D$18)*(1-N385)))</f>
        <v>30660.1389572079</v>
      </c>
      <c r="P385" s="16">
        <f ca="1" t="shared" si="2851"/>
        <v>0.813945889569523</v>
      </c>
      <c r="Q385" s="18">
        <f ca="1">IF(P385&lt;=('Ejercicio 3 - TIR'!$D$22-'Ejercicio 3 - TIR'!$C$22)/('Ejercicio 3 - TIR'!$E$22-'Ejercicio 3 - TIR'!$C$22),'Ejercicio 3 - TIR'!$C$22+SQRT(('Ejercicio 3 - TIR'!$E$22-'Ejercicio 3 - TIR'!$C$22)*('Ejercicio 3 - TIR'!$D$22-'Ejercicio 3 - TIR'!$C$22)*P385),'Ejercicio 3 - TIR'!$E$22-SQRT(('Ejercicio 3 - TIR'!$E$22-'Ejercicio 3 - TIR'!$C$22)*('Ejercicio 3 - TIR'!$E$22-'Ejercicio 3 - TIR'!$D$22)*(1-P385)))</f>
        <v>0.161699797848798</v>
      </c>
      <c r="R385" s="16">
        <f ca="1" t="shared" si="2851"/>
        <v>0.984322488924387</v>
      </c>
      <c r="S385" s="18">
        <f ca="1">IF(R385&lt;=('Ejercicio 3 - TIR'!$D$23-'Ejercicio 3 - TIR'!$C$23)/('Ejercicio 3 - TIR'!$E$23-'Ejercicio 3 - TIR'!$C$23),'Ejercicio 3 - TIR'!$C$23+SQRT(('Ejercicio 3 - TIR'!$E$23-'Ejercicio 3 - TIR'!$C$23)*('Ejercicio 3 - TIR'!$D$23-'Ejercicio 3 - TIR'!$C$23)*R385),'Ejercicio 3 - TIR'!$E$23-SQRT(('Ejercicio 3 - TIR'!$E$23-'Ejercicio 3 - TIR'!$C$23)*('Ejercicio 3 - TIR'!$E$23-'Ejercicio 3 - TIR'!$D$23)*(1-R385)))</f>
        <v>0.174687795190686</v>
      </c>
      <c r="T385" s="16">
        <f ca="1" t="shared" ref="T385:X385" si="2852">RAND()</f>
        <v>0.562047444140489</v>
      </c>
      <c r="U385" s="18">
        <f ca="1">IF(T385&lt;=('Ejercicio 3 - TIR'!$D$24-'Ejercicio 3 - TIR'!$C$24)/('Ejercicio 3 - TIR'!$E$24-'Ejercicio 3 - TIR'!$C$24),'Ejercicio 3 - TIR'!$C$24+SQRT(('Ejercicio 3 - TIR'!$E$24-'Ejercicio 3 - TIR'!$C$24)*('Ejercicio 3 - TIR'!$D$24-'Ejercicio 3 - TIR'!$C$24)*T385),'Ejercicio 3 - TIR'!$E$24-SQRT(('Ejercicio 3 - TIR'!$E$24-'Ejercicio 3 - TIR'!$C$24)*('Ejercicio 3 - TIR'!$E$24-'Ejercicio 3 - TIR'!$D$24)*(1-T385)))</f>
        <v>0.184981902444498</v>
      </c>
      <c r="V385" s="16">
        <f ca="1" t="shared" si="2852"/>
        <v>0.651505624995932</v>
      </c>
      <c r="W385" s="18">
        <f ca="1">IF(V385&lt;=('Ejercicio 3 - TIR'!$D$25-'Ejercicio 3 - TIR'!$C$25)/('Ejercicio 3 - TIR'!$E$25-'Ejercicio 3 - TIR'!$C$25),'Ejercicio 3 - TIR'!$C$25+SQRT(('Ejercicio 3 - TIR'!$E$25-'Ejercicio 3 - TIR'!$C$25)*('Ejercicio 3 - TIR'!$D$25-'Ejercicio 3 - TIR'!$C$25)*V385),'Ejercicio 3 - TIR'!$E$25-SQRT(('Ejercicio 3 - TIR'!$E$25-'Ejercicio 3 - TIR'!$C$25)*('Ejercicio 3 - TIR'!$E$25-'Ejercicio 3 - TIR'!$D$25)*(1-V385)))</f>
        <v>0.215075362385356</v>
      </c>
      <c r="X385" s="16">
        <f ca="1" t="shared" si="2852"/>
        <v>0.420392961891322</v>
      </c>
      <c r="Y385" s="18">
        <f ca="1">IF(X385&lt;=('Ejercicio 3 - TIR'!$D$26-'Ejercicio 3 - TIR'!$C$26)/('Ejercicio 3 - TIR'!$E$26-'Ejercicio 3 - TIR'!$C$26),'Ejercicio 3 - TIR'!$C$26+SQRT(('Ejercicio 3 - TIR'!$E$26-'Ejercicio 3 - TIR'!$C$26)*('Ejercicio 3 - TIR'!$D$26-'Ejercicio 3 - TIR'!$C$26)*X385),'Ejercicio 3 - TIR'!$E$26-SQRT(('Ejercicio 3 - TIR'!$E$26-'Ejercicio 3 - TIR'!$C$26)*('Ejercicio 3 - TIR'!$E$26-'Ejercicio 3 - TIR'!$D$26)*(1-X385)))</f>
        <v>0.224054687365367</v>
      </c>
      <c r="Z385" s="16">
        <f ca="1" t="shared" si="2384"/>
        <v>1.1616997978488</v>
      </c>
      <c r="AA385" s="16">
        <f ca="1" t="shared" si="2385"/>
        <v>1.36463457420847</v>
      </c>
      <c r="AB385" s="16">
        <f ca="1" t="shared" si="2386"/>
        <v>1.61706727388709</v>
      </c>
      <c r="AC385" s="16">
        <f ca="1" t="shared" si="2387"/>
        <v>1.96485860381986</v>
      </c>
      <c r="AD385" s="16">
        <f ca="1" t="shared" si="2388"/>
        <v>2.40509438401586</v>
      </c>
      <c r="AE385" s="15">
        <f ca="1" t="shared" si="2389"/>
        <v>5565.3537352054</v>
      </c>
      <c r="AF385" s="15">
        <f ca="1" t="shared" si="2390"/>
        <v>6537.55310866468</v>
      </c>
      <c r="AG385" s="15">
        <f ca="1" t="shared" si="2391"/>
        <v>7746.88212003741</v>
      </c>
      <c r="AH385" s="15">
        <f ca="1" t="shared" si="2392"/>
        <v>9413.04559936109</v>
      </c>
      <c r="AI385" s="15">
        <f ca="1" t="shared" si="2393"/>
        <v>11522.0825882819</v>
      </c>
      <c r="AJ385" s="17">
        <f ca="1" t="shared" si="2394"/>
        <v>50869.2192326977</v>
      </c>
      <c r="AK385" s="17">
        <f ca="1" t="shared" si="2395"/>
        <v>45661.0550374608</v>
      </c>
      <c r="AL385" s="17">
        <f ca="1" t="shared" si="2396"/>
        <v>61313.6651266998</v>
      </c>
      <c r="AM385" s="17">
        <f ca="1" t="shared" si="2397"/>
        <v>83717.2896924701</v>
      </c>
      <c r="AN385" s="17">
        <f ca="1" t="shared" si="2398"/>
        <v>73740.5280191267</v>
      </c>
      <c r="AO385" s="17">
        <f ca="1">C385/'Ejercicio 3 - TIR'!$D$7</f>
        <v>14972.6342165953</v>
      </c>
      <c r="AP385" s="17">
        <f ca="1" t="shared" si="2399"/>
        <v>35896.5850161024</v>
      </c>
      <c r="AQ385" s="17">
        <f ca="1" t="shared" si="2400"/>
        <v>30688.4208208655</v>
      </c>
      <c r="AR385" s="17">
        <f ca="1" t="shared" si="2401"/>
        <v>46341.0309101045</v>
      </c>
      <c r="AS385" s="17">
        <f ca="1" t="shared" si="2402"/>
        <v>68744.6554758748</v>
      </c>
      <c r="AT385" s="17">
        <f ca="1" t="shared" si="2403"/>
        <v>58767.8938025314</v>
      </c>
      <c r="AU385" s="17">
        <f ca="1">AP385*'Ejercicio 3 - TIR'!$D$5</f>
        <v>17948.2925080512</v>
      </c>
      <c r="AV385" s="17">
        <f ca="1">AQ385*'Ejercicio 3 - TIR'!$D$5</f>
        <v>15344.2104104328</v>
      </c>
      <c r="AW385" s="17">
        <f ca="1">AR385*'Ejercicio 3 - TIR'!$D$5</f>
        <v>23170.5154550523</v>
      </c>
      <c r="AX385" s="17">
        <f ca="1">AS385*'Ejercicio 3 - TIR'!$D$5</f>
        <v>34372.3277379374</v>
      </c>
      <c r="AY385" s="17">
        <f ca="1">AT385*'Ejercicio 3 - TIR'!$D$5</f>
        <v>29383.9469012657</v>
      </c>
      <c r="AZ385" s="17">
        <f ca="1" t="shared" ref="AZ385:BD385" si="2853">AJ385-AU385-AE385</f>
        <v>27355.5729894411</v>
      </c>
      <c r="BA385" s="17">
        <f ca="1" t="shared" si="2853"/>
        <v>23779.2915183634</v>
      </c>
      <c r="BB385" s="17">
        <f ca="1" t="shared" si="2853"/>
        <v>30396.2675516102</v>
      </c>
      <c r="BC385" s="17">
        <f ca="1" t="shared" si="2853"/>
        <v>39931.9163551716</v>
      </c>
      <c r="BD385" s="17">
        <f ca="1" t="shared" si="2853"/>
        <v>32834.4985295791</v>
      </c>
      <c r="BE385" s="17">
        <f ca="1" t="shared" ref="BE385:BI385" si="2854">AZ385/Z385</f>
        <v>23547.8847806442</v>
      </c>
      <c r="BF385" s="17">
        <f ca="1" t="shared" si="2854"/>
        <v>17425.3913595558</v>
      </c>
      <c r="BG385" s="17">
        <f ca="1" t="shared" si="2854"/>
        <v>18797.1570771721</v>
      </c>
      <c r="BH385" s="17">
        <f ca="1" t="shared" si="2854"/>
        <v>20323.048323956</v>
      </c>
      <c r="BI385" s="17">
        <f ca="1" t="shared" si="2854"/>
        <v>13652.0623671967</v>
      </c>
      <c r="BJ385" s="17">
        <f ca="1" t="shared" si="2406"/>
        <v>82778.0936752959</v>
      </c>
      <c r="BK385" s="17">
        <f ca="1" t="shared" si="2407"/>
        <v>36010.5984682572</v>
      </c>
      <c r="BL385" s="17">
        <f ca="1" t="shared" si="2408"/>
        <v>118788.692143553</v>
      </c>
      <c r="BM385" s="17">
        <f ca="1">BK385*'Ejercicio 3 - TIR'!$D$5</f>
        <v>18005.2992341286</v>
      </c>
      <c r="BN385" s="17">
        <f ca="1" t="shared" si="2409"/>
        <v>100783.392909425</v>
      </c>
      <c r="BO385" s="17">
        <f ca="1" t="shared" si="2410"/>
        <v>41904.132153493</v>
      </c>
      <c r="BP385" s="17">
        <f ca="1" t="shared" si="2411"/>
        <v>-109280.986128172</v>
      </c>
      <c r="BQ385" s="17">
        <f ca="1" t="shared" ref="BQ385:BT385" si="2855">BE385</f>
        <v>23547.8847806442</v>
      </c>
      <c r="BR385" s="17">
        <f ca="1" t="shared" si="2855"/>
        <v>17425.3913595558</v>
      </c>
      <c r="BS385" s="17">
        <f ca="1" t="shared" si="2855"/>
        <v>18797.1570771721</v>
      </c>
      <c r="BT385" s="17">
        <f ca="1" t="shared" si="2855"/>
        <v>20323.048323956</v>
      </c>
      <c r="BU385" s="17">
        <f ca="1" t="shared" si="2413"/>
        <v>55556.1945206897</v>
      </c>
      <c r="BV385" s="19">
        <f ca="1" t="shared" si="2414"/>
        <v>6.52949670060445</v>
      </c>
    </row>
    <row r="386" ht="15" customHeight="1" spans="1:74">
      <c r="A386" s="15">
        <v>385</v>
      </c>
      <c r="B386" s="16">
        <f ca="1" t="shared" ref="B386:F386" si="2856">RAND()</f>
        <v>0.253878077427302</v>
      </c>
      <c r="C386" s="17">
        <f ca="1">IF(B386&lt;=('Ejercicio 3 - TIR'!$D$13-'Ejercicio 3 - TIR'!$C$13)/('Ejercicio 3 - TIR'!$E$13-'Ejercicio 3 - TIR'!$C$13),'Ejercicio 3 - TIR'!$C$13+SQRT(('Ejercicio 3 - TIR'!$E$13-'Ejercicio 3 - TIR'!$C$13)*('Ejercicio 3 - TIR'!$D$13-'Ejercicio 3 - TIR'!$C$13)*B386),'Ejercicio 3 - TIR'!$E$13-SQRT(('Ejercicio 3 - TIR'!$E$13-'Ejercicio 3 - TIR'!$C$13)*('Ejercicio 3 - TIR'!$E$13-'Ejercicio 3 - TIR'!$D$13)*(1-B386)))</f>
        <v>70077.6620718361</v>
      </c>
      <c r="D386" s="16">
        <f ca="1" t="shared" si="2856"/>
        <v>0.57331877767489</v>
      </c>
      <c r="E386" s="17">
        <f ca="1">IF(D386&lt;=('Ejercicio 3 - TIR'!$D$14-'Ejercicio 3 - TIR'!$C$14)/('Ejercicio 3 - TIR'!$E$14-'Ejercicio 3 - TIR'!$C$14),'Ejercicio 3 - TIR'!$C$14+SQRT(('Ejercicio 3 - TIR'!$E$14-'Ejercicio 3 - TIR'!$C$14)*('Ejercicio 3 - TIR'!$D$14-'Ejercicio 3 - TIR'!$C$14)*D386),'Ejercicio 3 - TIR'!$E$14-SQRT(('Ejercicio 3 - TIR'!$E$14-'Ejercicio 3 - TIR'!$C$14)*('Ejercicio 3 - TIR'!$E$14-'Ejercicio 3 - TIR'!$D$14)*(1-D386)))</f>
        <v>31999.8635418659</v>
      </c>
      <c r="F386" s="16">
        <f ca="1" t="shared" si="2856"/>
        <v>0.473451567953383</v>
      </c>
      <c r="G386" s="17">
        <f ca="1">IF(F386&lt;=('Ejercicio 3 - TIR'!$D$18-'Ejercicio 3 - TIR'!$C$18)/('Ejercicio 3 - TIR'!$E$18-'Ejercicio 3 - TIR'!$C$18),'Ejercicio 3 - TIR'!$C$18+SQRT(('Ejercicio 3 - TIR'!$E$18-'Ejercicio 3 - TIR'!$C$18)*('Ejercicio 3 - TIR'!$D$18-'Ejercicio 3 - TIR'!$C$18)*F386),'Ejercicio 3 - TIR'!$E$18-SQRT(('Ejercicio 3 - TIR'!$E$18-'Ejercicio 3 - TIR'!$C$18)*('Ejercicio 3 - TIR'!$E$18-'Ejercicio 3 - TIR'!$D$18)*(1-F386)))</f>
        <v>38427.2020975533</v>
      </c>
      <c r="H386" s="16">
        <f ca="1" t="shared" ref="H386:L386" si="2857">RAND()</f>
        <v>0.0630929704627883</v>
      </c>
      <c r="I386" s="17">
        <f ca="1">IF(H386&lt;=('Ejercicio 3 - TIR'!$D$18-'Ejercicio 3 - TIR'!$C$18)/('Ejercicio 3 - TIR'!$E$18-'Ejercicio 3 - TIR'!$C$18),'Ejercicio 3 - TIR'!$C$18+SQRT(('Ejercicio 3 - TIR'!$E$18-'Ejercicio 3 - TIR'!$C$18)*('Ejercicio 3 - TIR'!$D$18-'Ejercicio 3 - TIR'!$C$18)*H386),'Ejercicio 3 - TIR'!$E$18-SQRT(('Ejercicio 3 - TIR'!$E$18-'Ejercicio 3 - TIR'!$C$18)*('Ejercicio 3 - TIR'!$E$18-'Ejercicio 3 - TIR'!$D$18)*(1-H386)))</f>
        <v>33076.3526406149</v>
      </c>
      <c r="J386" s="16">
        <f ca="1" t="shared" si="2857"/>
        <v>0.356413908888739</v>
      </c>
      <c r="K386" s="17">
        <f ca="1">IF(J386&lt;=('Ejercicio 3 - TIR'!$D$18-'Ejercicio 3 - TIR'!$C$18)/('Ejercicio 3 - TIR'!$E$18-'Ejercicio 3 - TIR'!$C$18),'Ejercicio 3 - TIR'!$C$18+SQRT(('Ejercicio 3 - TIR'!$E$18-'Ejercicio 3 - TIR'!$C$18)*('Ejercicio 3 - TIR'!$D$18-'Ejercicio 3 - TIR'!$C$18)*J386),'Ejercicio 3 - TIR'!$E$18-SQRT(('Ejercicio 3 - TIR'!$E$18-'Ejercicio 3 - TIR'!$C$18)*('Ejercicio 3 - TIR'!$E$18-'Ejercicio 3 - TIR'!$D$18)*(1-J386)))</f>
        <v>37311.7772349348</v>
      </c>
      <c r="L386" s="16">
        <f ca="1" t="shared" si="2857"/>
        <v>0.463245798856947</v>
      </c>
      <c r="M386" s="17">
        <f ca="1">IF(L386&lt;=('Ejercicio 3 - TIR'!$D$18-'Ejercicio 3 - TIR'!$C$18)/('Ejercicio 3 - TIR'!$E$18-'Ejercicio 3 - TIR'!$C$18),'Ejercicio 3 - TIR'!$C$18+SQRT(('Ejercicio 3 - TIR'!$E$18-'Ejercicio 3 - TIR'!$C$18)*('Ejercicio 3 - TIR'!$D$18-'Ejercicio 3 - TIR'!$C$18)*L386),'Ejercicio 3 - TIR'!$E$18-SQRT(('Ejercicio 3 - TIR'!$E$18-'Ejercicio 3 - TIR'!$C$18)*('Ejercicio 3 - TIR'!$E$18-'Ejercicio 3 - TIR'!$D$18)*(1-L386)))</f>
        <v>38335.8784677166</v>
      </c>
      <c r="N386" s="16">
        <f ca="1" t="shared" ref="N386:R386" si="2858">RAND()</f>
        <v>0.923648938053328</v>
      </c>
      <c r="O386" s="17">
        <f ca="1">IF(N386&lt;=('Ejercicio 3 - TIR'!$D$18-'Ejercicio 3 - TIR'!$C$18)/('Ejercicio 3 - TIR'!$E$18-'Ejercicio 3 - TIR'!$C$18),'Ejercicio 3 - TIR'!$C$18+SQRT(('Ejercicio 3 - TIR'!$E$18-'Ejercicio 3 - TIR'!$C$18)*('Ejercicio 3 - TIR'!$D$18-'Ejercicio 3 - TIR'!$C$18)*N386),'Ejercicio 3 - TIR'!$E$18-SQRT(('Ejercicio 3 - TIR'!$E$18-'Ejercicio 3 - TIR'!$C$18)*('Ejercicio 3 - TIR'!$E$18-'Ejercicio 3 - TIR'!$D$18)*(1-N386)))</f>
        <v>42607.0249382828</v>
      </c>
      <c r="P386" s="16">
        <f ca="1" t="shared" si="2858"/>
        <v>0.253321558379399</v>
      </c>
      <c r="Q386" s="18">
        <f ca="1">IF(P386&lt;=('Ejercicio 3 - TIR'!$D$22-'Ejercicio 3 - TIR'!$C$22)/('Ejercicio 3 - TIR'!$E$22-'Ejercicio 3 - TIR'!$C$22),'Ejercicio 3 - TIR'!$C$22+SQRT(('Ejercicio 3 - TIR'!$E$22-'Ejercicio 3 - TIR'!$C$22)*('Ejercicio 3 - TIR'!$D$22-'Ejercicio 3 - TIR'!$C$22)*P386),'Ejercicio 3 - TIR'!$E$22-SQRT(('Ejercicio 3 - TIR'!$E$22-'Ejercicio 3 - TIR'!$C$22)*('Ejercicio 3 - TIR'!$E$22-'Ejercicio 3 - TIR'!$D$22)*(1-P386)))</f>
        <v>0.14135366022683</v>
      </c>
      <c r="R386" s="16">
        <f ca="1" t="shared" si="2858"/>
        <v>0.374286116300299</v>
      </c>
      <c r="S386" s="18">
        <f ca="1">IF(R386&lt;=('Ejercicio 3 - TIR'!$D$23-'Ejercicio 3 - TIR'!$C$23)/('Ejercicio 3 - TIR'!$E$23-'Ejercicio 3 - TIR'!$C$23),'Ejercicio 3 - TIR'!$C$23+SQRT(('Ejercicio 3 - TIR'!$E$23-'Ejercicio 3 - TIR'!$C$23)*('Ejercicio 3 - TIR'!$D$23-'Ejercicio 3 - TIR'!$C$23)*R386),'Ejercicio 3 - TIR'!$E$23-SQRT(('Ejercicio 3 - TIR'!$E$23-'Ejercicio 3 - TIR'!$C$23)*('Ejercicio 3 - TIR'!$E$23-'Ejercicio 3 - TIR'!$D$23)*(1-R386)))</f>
        <v>0.145956020676146</v>
      </c>
      <c r="T386" s="16">
        <f ca="1" t="shared" ref="T386:X386" si="2859">RAND()</f>
        <v>0.484255515347204</v>
      </c>
      <c r="U386" s="18">
        <f ca="1">IF(T386&lt;=('Ejercicio 3 - TIR'!$D$24-'Ejercicio 3 - TIR'!$C$24)/('Ejercicio 3 - TIR'!$E$24-'Ejercicio 3 - TIR'!$C$24),'Ejercicio 3 - TIR'!$C$24+SQRT(('Ejercicio 3 - TIR'!$E$24-'Ejercicio 3 - TIR'!$C$24)*('Ejercicio 3 - TIR'!$D$24-'Ejercicio 3 - TIR'!$C$24)*T386),'Ejercicio 3 - TIR'!$E$24-SQRT(('Ejercicio 3 - TIR'!$E$24-'Ejercicio 3 - TIR'!$C$24)*('Ejercicio 3 - TIR'!$E$24-'Ejercicio 3 - TIR'!$D$24)*(1-T386)))</f>
        <v>0.181998887423816</v>
      </c>
      <c r="V386" s="16">
        <f ca="1" t="shared" si="2859"/>
        <v>0.157525975898085</v>
      </c>
      <c r="W386" s="18">
        <f ca="1">IF(V386&lt;=('Ejercicio 3 - TIR'!$D$25-'Ejercicio 3 - TIR'!$C$25)/('Ejercicio 3 - TIR'!$E$25-'Ejercicio 3 - TIR'!$C$25),'Ejercicio 3 - TIR'!$C$25+SQRT(('Ejercicio 3 - TIR'!$E$25-'Ejercicio 3 - TIR'!$C$25)*('Ejercicio 3 - TIR'!$D$25-'Ejercicio 3 - TIR'!$C$25)*V386),'Ejercicio 3 - TIR'!$E$25-SQRT(('Ejercicio 3 - TIR'!$E$25-'Ejercicio 3 - TIR'!$C$25)*('Ejercicio 3 - TIR'!$E$25-'Ejercicio 3 - TIR'!$D$25)*(1-V386)))</f>
        <v>0.194850466870012</v>
      </c>
      <c r="X386" s="16">
        <f ca="1" t="shared" si="2859"/>
        <v>0.481230431687898</v>
      </c>
      <c r="Y386" s="18">
        <f ca="1">IF(X386&lt;=('Ejercicio 3 - TIR'!$D$26-'Ejercicio 3 - TIR'!$C$26)/('Ejercicio 3 - TIR'!$E$26-'Ejercicio 3 - TIR'!$C$26),'Ejercicio 3 - TIR'!$C$26+SQRT(('Ejercicio 3 - TIR'!$E$26-'Ejercicio 3 - TIR'!$C$26)*('Ejercicio 3 - TIR'!$D$26-'Ejercicio 3 - TIR'!$C$26)*X386),'Ejercicio 3 - TIR'!$E$26-SQRT(('Ejercicio 3 - TIR'!$E$26-'Ejercicio 3 - TIR'!$C$26)*('Ejercicio 3 - TIR'!$E$26-'Ejercicio 3 - TIR'!$D$26)*(1-X386)))</f>
        <v>0.227072165461967</v>
      </c>
      <c r="Z386" s="16">
        <f ca="1" t="shared" ref="Z386:Z449" si="2860">(1+Q386)</f>
        <v>1.14135366022683</v>
      </c>
      <c r="AA386" s="16">
        <f ca="1" t="shared" ref="AA386:AA449" si="2861">Z386*(1+S386)</f>
        <v>1.30794109865769</v>
      </c>
      <c r="AB386" s="16">
        <f ca="1" t="shared" ref="AB386:AB449" si="2862">AA386*(1+U386)</f>
        <v>1.54598492342928</v>
      </c>
      <c r="AC386" s="16">
        <f ca="1" t="shared" ref="AC386:AC449" si="2863">AB386*(1+W386)</f>
        <v>1.84722080753347</v>
      </c>
      <c r="AD386" s="16">
        <f ca="1" t="shared" ref="AD386:AD449" si="2864">AC386*(1+Y386)</f>
        <v>2.2666732363865</v>
      </c>
      <c r="AE386" s="15">
        <f ca="1" t="shared" ref="AE386:AE449" si="2865">E386*Q386</f>
        <v>4523.29783840185</v>
      </c>
      <c r="AF386" s="15">
        <f ca="1" t="shared" ref="AF386:AF449" si="2866">AE386*(1+S386)</f>
        <v>5183.500391228</v>
      </c>
      <c r="AG386" s="15">
        <f ca="1" t="shared" ref="AG386:AG449" si="2867">AF386*(1+U386)</f>
        <v>6126.89169539241</v>
      </c>
      <c r="AH386" s="15">
        <f ca="1" t="shared" ref="AH386:AH449" si="2868">AG386*(1+W386)</f>
        <v>7320.71940270162</v>
      </c>
      <c r="AI386" s="15">
        <f ca="1" t="shared" ref="AI386:AI449" si="2869">AH386*(1+Y386)</f>
        <v>8983.05101021251</v>
      </c>
      <c r="AJ386" s="17">
        <f ca="1" t="shared" ref="AJ386:AJ449" si="2870">G386*Z386</f>
        <v>43859.0277663186</v>
      </c>
      <c r="AK386" s="17">
        <f ca="1" t="shared" ref="AK386:AK449" si="2871">I386*AA386</f>
        <v>43261.9210123551</v>
      </c>
      <c r="AL386" s="17">
        <f ca="1" t="shared" ref="AL386:AL449" si="2872">K386*AB386</f>
        <v>57683.4450715609</v>
      </c>
      <c r="AM386" s="17">
        <f ca="1" t="shared" ref="AM386:AM449" si="2873">M386*AC386</f>
        <v>70814.8323806405</v>
      </c>
      <c r="AN386" s="17">
        <f ca="1" t="shared" ref="AN386:AN449" si="2874">O386*AD386</f>
        <v>96576.2031096578</v>
      </c>
      <c r="AO386" s="17">
        <f ca="1">C386/'Ejercicio 3 - TIR'!$D$7</f>
        <v>14015.5324143672</v>
      </c>
      <c r="AP386" s="17">
        <f ca="1" t="shared" ref="AP386:AP449" si="2875">AJ386-AO386</f>
        <v>29843.4953519514</v>
      </c>
      <c r="AQ386" s="17">
        <f ca="1" t="shared" ref="AQ386:AQ449" si="2876">AK386-AO386</f>
        <v>29246.3885979879</v>
      </c>
      <c r="AR386" s="17">
        <f ca="1" t="shared" ref="AR386:AR449" si="2877">AL386-AO386</f>
        <v>43667.9126571937</v>
      </c>
      <c r="AS386" s="17">
        <f ca="1" t="shared" ref="AS386:AS449" si="2878">AM386-AO386</f>
        <v>56799.2999662733</v>
      </c>
      <c r="AT386" s="17">
        <f ca="1" t="shared" ref="AT386:AT449" si="2879">AN386-AO386</f>
        <v>82560.6706952906</v>
      </c>
      <c r="AU386" s="17">
        <f ca="1">AP386*'Ejercicio 3 - TIR'!$D$5</f>
        <v>14921.7476759757</v>
      </c>
      <c r="AV386" s="17">
        <f ca="1">AQ386*'Ejercicio 3 - TIR'!$D$5</f>
        <v>14623.194298994</v>
      </c>
      <c r="AW386" s="17">
        <f ca="1">AR386*'Ejercicio 3 - TIR'!$D$5</f>
        <v>21833.9563285968</v>
      </c>
      <c r="AX386" s="17">
        <f ca="1">AS386*'Ejercicio 3 - TIR'!$D$5</f>
        <v>28399.6499831367</v>
      </c>
      <c r="AY386" s="17">
        <f ca="1">AT386*'Ejercicio 3 - TIR'!$D$5</f>
        <v>41280.3353476453</v>
      </c>
      <c r="AZ386" s="17">
        <f ca="1" t="shared" ref="AZ386:BD386" si="2880">AJ386-AU386-AE386</f>
        <v>24413.9822519411</v>
      </c>
      <c r="BA386" s="17">
        <f ca="1" t="shared" si="2880"/>
        <v>23455.2263221332</v>
      </c>
      <c r="BB386" s="17">
        <f ca="1" t="shared" si="2880"/>
        <v>29722.5970475716</v>
      </c>
      <c r="BC386" s="17">
        <f ca="1" t="shared" si="2880"/>
        <v>35094.4629948023</v>
      </c>
      <c r="BD386" s="17">
        <f ca="1" t="shared" si="2880"/>
        <v>46312.8167518</v>
      </c>
      <c r="BE386" s="17">
        <f ca="1" t="shared" ref="BE386:BI386" si="2881">AZ386/Z386</f>
        <v>21390.3745199267</v>
      </c>
      <c r="BF386" s="17">
        <f ca="1" t="shared" si="2881"/>
        <v>17932.9377647087</v>
      </c>
      <c r="BG386" s="17">
        <f ca="1" t="shared" si="2881"/>
        <v>19225.6707016531</v>
      </c>
      <c r="BH386" s="17">
        <f ca="1" t="shared" si="2881"/>
        <v>18998.520832852</v>
      </c>
      <c r="BI386" s="17">
        <f ca="1" t="shared" si="2881"/>
        <v>20432.0658171406</v>
      </c>
      <c r="BJ386" s="17">
        <f ca="1" t="shared" ref="BJ386:BJ449" si="2882">E386*AD386</f>
        <v>72533.2342583675</v>
      </c>
      <c r="BK386" s="17">
        <f ca="1" t="shared" ref="BK386:BK449" si="2883">0.2*C386*AD386</f>
        <v>31768.6322173536</v>
      </c>
      <c r="BL386" s="17">
        <f ca="1" t="shared" ref="BL386:BL449" si="2884">BJ386+BK386</f>
        <v>104301.866475721</v>
      </c>
      <c r="BM386" s="17">
        <f ca="1">BK386*'Ejercicio 3 - TIR'!$D$5</f>
        <v>15884.3161086768</v>
      </c>
      <c r="BN386" s="17">
        <f ca="1" t="shared" ref="BN386:BN449" si="2885">BL386-BM386</f>
        <v>88417.5503670443</v>
      </c>
      <c r="BO386" s="17">
        <f ca="1" t="shared" ref="BO386:BO449" si="2886">BN386/AD386</f>
        <v>39007.6297490495</v>
      </c>
      <c r="BP386" s="17">
        <f ca="1" t="shared" ref="BP386:BP449" si="2887">-(C386+E386)</f>
        <v>-102077.525613702</v>
      </c>
      <c r="BQ386" s="17">
        <f ca="1" t="shared" ref="BQ386:BT386" si="2888">BE386</f>
        <v>21390.3745199267</v>
      </c>
      <c r="BR386" s="17">
        <f ca="1" t="shared" si="2888"/>
        <v>17932.9377647087</v>
      </c>
      <c r="BS386" s="17">
        <f ca="1" t="shared" si="2888"/>
        <v>19225.6707016531</v>
      </c>
      <c r="BT386" s="17">
        <f ca="1" t="shared" si="2888"/>
        <v>18998.520832852</v>
      </c>
      <c r="BU386" s="17">
        <f ca="1" t="shared" ref="BU386:BU449" si="2889">BI386+BO386</f>
        <v>59439.6955661901</v>
      </c>
      <c r="BV386" s="19">
        <f ca="1" t="shared" ref="BV386:BV449" si="2890">IFERROR(IRR(BP386:BU386,0.1),NA())*100</f>
        <v>8.86533845480313</v>
      </c>
    </row>
    <row r="387" ht="15" customHeight="1" spans="1:74">
      <c r="A387" s="15">
        <v>386</v>
      </c>
      <c r="B387" s="16">
        <f ca="1" t="shared" ref="B387:F387" si="2891">RAND()</f>
        <v>0.461540152664637</v>
      </c>
      <c r="C387" s="17">
        <f ca="1">IF(B387&lt;=('Ejercicio 3 - TIR'!$D$13-'Ejercicio 3 - TIR'!$C$13)/('Ejercicio 3 - TIR'!$E$13-'Ejercicio 3 - TIR'!$C$13),'Ejercicio 3 - TIR'!$C$13+SQRT(('Ejercicio 3 - TIR'!$E$13-'Ejercicio 3 - TIR'!$C$13)*('Ejercicio 3 - TIR'!$D$13-'Ejercicio 3 - TIR'!$C$13)*B387),'Ejercicio 3 - TIR'!$E$13-SQRT(('Ejercicio 3 - TIR'!$E$13-'Ejercicio 3 - TIR'!$C$13)*('Ejercicio 3 - TIR'!$E$13-'Ejercicio 3 - TIR'!$D$13)*(1-B387)))</f>
        <v>74580.4835450704</v>
      </c>
      <c r="D387" s="16">
        <f ca="1" t="shared" si="2891"/>
        <v>0.407045635416632</v>
      </c>
      <c r="E387" s="17">
        <f ca="1">IF(D387&lt;=('Ejercicio 3 - TIR'!$D$14-'Ejercicio 3 - TIR'!$C$14)/('Ejercicio 3 - TIR'!$E$14-'Ejercicio 3 - TIR'!$C$14),'Ejercicio 3 - TIR'!$C$14+SQRT(('Ejercicio 3 - TIR'!$E$14-'Ejercicio 3 - TIR'!$C$14)*('Ejercicio 3 - TIR'!$D$14-'Ejercicio 3 - TIR'!$C$14)*D387),'Ejercicio 3 - TIR'!$E$14-SQRT(('Ejercicio 3 - TIR'!$E$14-'Ejercicio 3 - TIR'!$C$14)*('Ejercicio 3 - TIR'!$E$14-'Ejercicio 3 - TIR'!$D$14)*(1-D387)))</f>
        <v>30569.0321447104</v>
      </c>
      <c r="F387" s="16">
        <f ca="1" t="shared" si="2891"/>
        <v>0.0630818165561899</v>
      </c>
      <c r="G387" s="17">
        <f ca="1">IF(F387&lt;=('Ejercicio 3 - TIR'!$D$18-'Ejercicio 3 - TIR'!$C$18)/('Ejercicio 3 - TIR'!$E$18-'Ejercicio 3 - TIR'!$C$18),'Ejercicio 3 - TIR'!$C$18+SQRT(('Ejercicio 3 - TIR'!$E$18-'Ejercicio 3 - TIR'!$C$18)*('Ejercicio 3 - TIR'!$D$18-'Ejercicio 3 - TIR'!$C$18)*F387),'Ejercicio 3 - TIR'!$E$18-SQRT(('Ejercicio 3 - TIR'!$E$18-'Ejercicio 3 - TIR'!$C$18)*('Ejercicio 3 - TIR'!$E$18-'Ejercicio 3 - TIR'!$D$18)*(1-F387)))</f>
        <v>33076.0807017093</v>
      </c>
      <c r="H387" s="16">
        <f ca="1" t="shared" ref="H387:L387" si="2892">RAND()</f>
        <v>0.356401655537651</v>
      </c>
      <c r="I387" s="17">
        <f ca="1">IF(H387&lt;=('Ejercicio 3 - TIR'!$D$18-'Ejercicio 3 - TIR'!$C$18)/('Ejercicio 3 - TIR'!$E$18-'Ejercicio 3 - TIR'!$C$18),'Ejercicio 3 - TIR'!$C$18+SQRT(('Ejercicio 3 - TIR'!$E$18-'Ejercicio 3 - TIR'!$C$18)*('Ejercicio 3 - TIR'!$D$18-'Ejercicio 3 - TIR'!$C$18)*H387),'Ejercicio 3 - TIR'!$E$18-SQRT(('Ejercicio 3 - TIR'!$E$18-'Ejercicio 3 - TIR'!$C$18)*('Ejercicio 3 - TIR'!$E$18-'Ejercicio 3 - TIR'!$D$18)*(1-H387)))</f>
        <v>37311.6515460358</v>
      </c>
      <c r="J387" s="16">
        <f ca="1" t="shared" si="2892"/>
        <v>0.263444804979493</v>
      </c>
      <c r="K387" s="17">
        <f ca="1">IF(J387&lt;=('Ejercicio 3 - TIR'!$D$18-'Ejercicio 3 - TIR'!$C$18)/('Ejercicio 3 - TIR'!$E$18-'Ejercicio 3 - TIR'!$C$18),'Ejercicio 3 - TIR'!$C$18+SQRT(('Ejercicio 3 - TIR'!$E$18-'Ejercicio 3 - TIR'!$C$18)*('Ejercicio 3 - TIR'!$D$18-'Ejercicio 3 - TIR'!$C$18)*J387),'Ejercicio 3 - TIR'!$E$18-SQRT(('Ejercicio 3 - TIR'!$E$18-'Ejercicio 3 - TIR'!$C$18)*('Ejercicio 3 - TIR'!$E$18-'Ejercicio 3 - TIR'!$D$18)*(1-J387)))</f>
        <v>36286.2326354442</v>
      </c>
      <c r="L387" s="16">
        <f ca="1" t="shared" si="2892"/>
        <v>0.660502059891687</v>
      </c>
      <c r="M387" s="17">
        <f ca="1">IF(L387&lt;=('Ejercicio 3 - TIR'!$D$18-'Ejercicio 3 - TIR'!$C$18)/('Ejercicio 3 - TIR'!$E$18-'Ejercicio 3 - TIR'!$C$18),'Ejercicio 3 - TIR'!$C$18+SQRT(('Ejercicio 3 - TIR'!$E$18-'Ejercicio 3 - TIR'!$C$18)*('Ejercicio 3 - TIR'!$D$18-'Ejercicio 3 - TIR'!$C$18)*L387),'Ejercicio 3 - TIR'!$E$18-SQRT(('Ejercicio 3 - TIR'!$E$18-'Ejercicio 3 - TIR'!$C$18)*('Ejercicio 3 - TIR'!$E$18-'Ejercicio 3 - TIR'!$D$18)*(1-L387)))</f>
        <v>39953.658070466</v>
      </c>
      <c r="N387" s="16">
        <f ca="1" t="shared" ref="N387:R387" si="2893">RAND()</f>
        <v>0.66273099340481</v>
      </c>
      <c r="O387" s="17">
        <f ca="1">IF(N387&lt;=('Ejercicio 3 - TIR'!$D$18-'Ejercicio 3 - TIR'!$C$18)/('Ejercicio 3 - TIR'!$E$18-'Ejercicio 3 - TIR'!$C$18),'Ejercicio 3 - TIR'!$C$18+SQRT(('Ejercicio 3 - TIR'!$E$18-'Ejercicio 3 - TIR'!$C$18)*('Ejercicio 3 - TIR'!$D$18-'Ejercicio 3 - TIR'!$C$18)*N387),'Ejercicio 3 - TIR'!$E$18-SQRT(('Ejercicio 3 - TIR'!$E$18-'Ejercicio 3 - TIR'!$C$18)*('Ejercicio 3 - TIR'!$E$18-'Ejercicio 3 - TIR'!$D$18)*(1-N387)))</f>
        <v>39970.4387571822</v>
      </c>
      <c r="P387" s="16">
        <f ca="1" t="shared" si="2893"/>
        <v>0.876980275060231</v>
      </c>
      <c r="Q387" s="18">
        <f ca="1">IF(P387&lt;=('Ejercicio 3 - TIR'!$D$22-'Ejercicio 3 - TIR'!$C$22)/('Ejercicio 3 - TIR'!$E$22-'Ejercicio 3 - TIR'!$C$22),'Ejercicio 3 - TIR'!$C$22+SQRT(('Ejercicio 3 - TIR'!$E$22-'Ejercicio 3 - TIR'!$C$22)*('Ejercicio 3 - TIR'!$D$22-'Ejercicio 3 - TIR'!$C$22)*P387),'Ejercicio 3 - TIR'!$E$22-SQRT(('Ejercicio 3 - TIR'!$E$22-'Ejercicio 3 - TIR'!$C$22)*('Ejercicio 3 - TIR'!$E$22-'Ejercicio 3 - TIR'!$D$22)*(1-P387)))</f>
        <v>0.165119290847154</v>
      </c>
      <c r="R387" s="16">
        <f ca="1" t="shared" si="2893"/>
        <v>0.14025441867664</v>
      </c>
      <c r="S387" s="18">
        <f ca="1">IF(R387&lt;=('Ejercicio 3 - TIR'!$D$23-'Ejercicio 3 - TIR'!$C$23)/('Ejercicio 3 - TIR'!$E$23-'Ejercicio 3 - TIR'!$C$23),'Ejercicio 3 - TIR'!$C$23+SQRT(('Ejercicio 3 - TIR'!$E$23-'Ejercicio 3 - TIR'!$C$23)*('Ejercicio 3 - TIR'!$D$23-'Ejercicio 3 - TIR'!$C$23)*R387),'Ejercicio 3 - TIR'!$E$23-SQRT(('Ejercicio 3 - TIR'!$E$23-'Ejercicio 3 - TIR'!$C$23)*('Ejercicio 3 - TIR'!$E$23-'Ejercicio 3 - TIR'!$D$23)*(1-R387)))</f>
        <v>0.13588892550231</v>
      </c>
      <c r="T387" s="16">
        <f ca="1" t="shared" ref="T387:X387" si="2894">RAND()</f>
        <v>0.0986271234419891</v>
      </c>
      <c r="U387" s="18">
        <f ca="1">IF(T387&lt;=('Ejercicio 3 - TIR'!$D$24-'Ejercicio 3 - TIR'!$C$24)/('Ejercicio 3 - TIR'!$E$24-'Ejercicio 3 - TIR'!$C$24),'Ejercicio 3 - TIR'!$C$24+SQRT(('Ejercicio 3 - TIR'!$E$24-'Ejercicio 3 - TIR'!$C$24)*('Ejercicio 3 - TIR'!$D$24-'Ejercicio 3 - TIR'!$C$24)*T387),'Ejercicio 3 - TIR'!$E$24-SQRT(('Ejercicio 3 - TIR'!$E$24-'Ejercicio 3 - TIR'!$C$24)*('Ejercicio 3 - TIR'!$E$24-'Ejercicio 3 - TIR'!$D$24)*(1-T387)))</f>
        <v>0.164391558610108</v>
      </c>
      <c r="V387" s="16">
        <f ca="1" t="shared" si="2894"/>
        <v>0.189347616140358</v>
      </c>
      <c r="W387" s="18">
        <f ca="1">IF(V387&lt;=('Ejercicio 3 - TIR'!$D$25-'Ejercicio 3 - TIR'!$C$25)/('Ejercicio 3 - TIR'!$E$25-'Ejercicio 3 - TIR'!$C$25),'Ejercicio 3 - TIR'!$C$25+SQRT(('Ejercicio 3 - TIR'!$E$25-'Ejercicio 3 - TIR'!$C$25)*('Ejercicio 3 - TIR'!$D$25-'Ejercicio 3 - TIR'!$C$25)*V387),'Ejercicio 3 - TIR'!$E$25-SQRT(('Ejercicio 3 - TIR'!$E$25-'Ejercicio 3 - TIR'!$C$25)*('Ejercicio 3 - TIR'!$E$25-'Ejercicio 3 - TIR'!$D$25)*(1-V387)))</f>
        <v>0.196281482199005</v>
      </c>
      <c r="X387" s="16">
        <f ca="1" t="shared" si="2894"/>
        <v>0.748405310157705</v>
      </c>
      <c r="Y387" s="18">
        <f ca="1">IF(X387&lt;=('Ejercicio 3 - TIR'!$D$26-'Ejercicio 3 - TIR'!$C$26)/('Ejercicio 3 - TIR'!$E$26-'Ejercicio 3 - TIR'!$C$26),'Ejercicio 3 - TIR'!$C$26+SQRT(('Ejercicio 3 - TIR'!$E$26-'Ejercicio 3 - TIR'!$C$26)*('Ejercicio 3 - TIR'!$D$26-'Ejercicio 3 - TIR'!$C$26)*X387),'Ejercicio 3 - TIR'!$E$26-SQRT(('Ejercicio 3 - TIR'!$E$26-'Ejercicio 3 - TIR'!$C$26)*('Ejercicio 3 - TIR'!$E$26-'Ejercicio 3 - TIR'!$D$26)*(1-X387)))</f>
        <v>0.243140654846452</v>
      </c>
      <c r="Z387" s="16">
        <f ca="1" t="shared" si="2860"/>
        <v>1.16511929084715</v>
      </c>
      <c r="AA387" s="16">
        <f ca="1" t="shared" si="2861"/>
        <v>1.32344609936239</v>
      </c>
      <c r="AB387" s="16">
        <f ca="1" t="shared" si="2862"/>
        <v>1.54100946637304</v>
      </c>
      <c r="AC387" s="16">
        <f ca="1" t="shared" si="2863"/>
        <v>1.84348108851544</v>
      </c>
      <c r="AD387" s="16">
        <f ca="1" t="shared" si="2864"/>
        <v>2.29170628757413</v>
      </c>
      <c r="AE387" s="15">
        <f ca="1" t="shared" si="2865"/>
        <v>5047.53690961845</v>
      </c>
      <c r="AF387" s="15">
        <f ca="1" t="shared" si="2866"/>
        <v>5733.44127669975</v>
      </c>
      <c r="AG387" s="15">
        <f ca="1" t="shared" si="2867"/>
        <v>6675.97062437595</v>
      </c>
      <c r="AH387" s="15">
        <f ca="1" t="shared" si="2868"/>
        <v>7986.34003364548</v>
      </c>
      <c r="AI387" s="15">
        <f ca="1" t="shared" si="2869"/>
        <v>9928.14397925247</v>
      </c>
      <c r="AJ387" s="17">
        <f ca="1" t="shared" si="2870"/>
        <v>38537.5796911788</v>
      </c>
      <c r="AK387" s="17">
        <f ca="1" t="shared" si="2871"/>
        <v>49379.9596993697</v>
      </c>
      <c r="AL387" s="17">
        <f ca="1" t="shared" si="2872"/>
        <v>55917.4279902338</v>
      </c>
      <c r="AM387" s="17">
        <f ca="1" t="shared" si="2873"/>
        <v>73653.8130699162</v>
      </c>
      <c r="AN387" s="17">
        <f ca="1" t="shared" si="2874"/>
        <v>91600.5058169311</v>
      </c>
      <c r="AO387" s="17">
        <f ca="1">C387/'Ejercicio 3 - TIR'!$D$7</f>
        <v>14916.0967090141</v>
      </c>
      <c r="AP387" s="17">
        <f ca="1" t="shared" si="2875"/>
        <v>23621.4829821647</v>
      </c>
      <c r="AQ387" s="17">
        <f ca="1" t="shared" si="2876"/>
        <v>34463.8629903556</v>
      </c>
      <c r="AR387" s="17">
        <f ca="1" t="shared" si="2877"/>
        <v>41001.3312812197</v>
      </c>
      <c r="AS387" s="17">
        <f ca="1" t="shared" si="2878"/>
        <v>58737.7163609021</v>
      </c>
      <c r="AT387" s="17">
        <f ca="1" t="shared" si="2879"/>
        <v>76684.4091079171</v>
      </c>
      <c r="AU387" s="17">
        <f ca="1">AP387*'Ejercicio 3 - TIR'!$D$5</f>
        <v>11810.7414910824</v>
      </c>
      <c r="AV387" s="17">
        <f ca="1">AQ387*'Ejercicio 3 - TIR'!$D$5</f>
        <v>17231.9314951778</v>
      </c>
      <c r="AW387" s="17">
        <f ca="1">AR387*'Ejercicio 3 - TIR'!$D$5</f>
        <v>20500.6656406099</v>
      </c>
      <c r="AX387" s="17">
        <f ca="1">AS387*'Ejercicio 3 - TIR'!$D$5</f>
        <v>29368.8581804511</v>
      </c>
      <c r="AY387" s="17">
        <f ca="1">AT387*'Ejercicio 3 - TIR'!$D$5</f>
        <v>38342.2045539585</v>
      </c>
      <c r="AZ387" s="17">
        <f ca="1" t="shared" ref="AZ387:BD387" si="2895">AJ387-AU387-AE387</f>
        <v>21679.301290478</v>
      </c>
      <c r="BA387" s="17">
        <f ca="1" t="shared" si="2895"/>
        <v>26414.5869274921</v>
      </c>
      <c r="BB387" s="17">
        <f ca="1" t="shared" si="2895"/>
        <v>28740.791725248</v>
      </c>
      <c r="BC387" s="17">
        <f ca="1" t="shared" si="2895"/>
        <v>36298.6148558197</v>
      </c>
      <c r="BD387" s="17">
        <f ca="1" t="shared" si="2895"/>
        <v>43330.1572837201</v>
      </c>
      <c r="BE387" s="17">
        <f ca="1" t="shared" ref="BE387:BI387" si="2896">AZ387/Z387</f>
        <v>18606.9370413694</v>
      </c>
      <c r="BF387" s="17">
        <f ca="1" t="shared" si="2896"/>
        <v>19958.9442593984</v>
      </c>
      <c r="BG387" s="17">
        <f ca="1" t="shared" si="2896"/>
        <v>18650.6263280089</v>
      </c>
      <c r="BH387" s="17">
        <f ca="1" t="shared" si="2896"/>
        <v>19690.2561582832</v>
      </c>
      <c r="BI387" s="17">
        <f ca="1" t="shared" si="2896"/>
        <v>18907.3781045419</v>
      </c>
      <c r="BJ387" s="17">
        <f ca="1" t="shared" si="2882"/>
        <v>70055.2431710885</v>
      </c>
      <c r="BK387" s="17">
        <f ca="1" t="shared" si="2883"/>
        <v>34183.3126141113</v>
      </c>
      <c r="BL387" s="17">
        <f ca="1" t="shared" si="2884"/>
        <v>104238.5557852</v>
      </c>
      <c r="BM387" s="17">
        <f ca="1">BK387*'Ejercicio 3 - TIR'!$D$5</f>
        <v>17091.6563070557</v>
      </c>
      <c r="BN387" s="17">
        <f ca="1" t="shared" si="2885"/>
        <v>87146.8994781442</v>
      </c>
      <c r="BO387" s="17">
        <f ca="1" t="shared" si="2886"/>
        <v>38027.0804992175</v>
      </c>
      <c r="BP387" s="17">
        <f ca="1" t="shared" si="2887"/>
        <v>-105149.515689781</v>
      </c>
      <c r="BQ387" s="17">
        <f ca="1" t="shared" ref="BQ387:BT387" si="2897">BE387</f>
        <v>18606.9370413694</v>
      </c>
      <c r="BR387" s="17">
        <f ca="1" t="shared" si="2897"/>
        <v>19958.9442593984</v>
      </c>
      <c r="BS387" s="17">
        <f ca="1" t="shared" si="2897"/>
        <v>18650.6263280089</v>
      </c>
      <c r="BT387" s="17">
        <f ca="1" t="shared" si="2897"/>
        <v>19690.2561582832</v>
      </c>
      <c r="BU387" s="17">
        <f ca="1" t="shared" si="2889"/>
        <v>56934.4586037594</v>
      </c>
      <c r="BV387" s="19">
        <f ca="1" t="shared" si="2890"/>
        <v>7.15249691450286</v>
      </c>
    </row>
    <row r="388" ht="15" customHeight="1" spans="1:74">
      <c r="A388" s="15">
        <v>387</v>
      </c>
      <c r="B388" s="16">
        <f ca="1" t="shared" ref="B388:F388" si="2898">RAND()</f>
        <v>0.978491939445351</v>
      </c>
      <c r="C388" s="17">
        <f ca="1">IF(B388&lt;=('Ejercicio 3 - TIR'!$D$13-'Ejercicio 3 - TIR'!$C$13)/('Ejercicio 3 - TIR'!$E$13-'Ejercicio 3 - TIR'!$C$13),'Ejercicio 3 - TIR'!$C$13+SQRT(('Ejercicio 3 - TIR'!$E$13-'Ejercicio 3 - TIR'!$C$13)*('Ejercicio 3 - TIR'!$D$13-'Ejercicio 3 - TIR'!$C$13)*B388),'Ejercicio 3 - TIR'!$E$13-SQRT(('Ejercicio 3 - TIR'!$E$13-'Ejercicio 3 - TIR'!$C$13)*('Ejercicio 3 - TIR'!$E$13-'Ejercicio 3 - TIR'!$D$13)*(1-B388)))</f>
        <v>94919.6778974578</v>
      </c>
      <c r="D388" s="16">
        <f ca="1" t="shared" si="2898"/>
        <v>0.559204562943713</v>
      </c>
      <c r="E388" s="17">
        <f ca="1">IF(D388&lt;=('Ejercicio 3 - TIR'!$D$14-'Ejercicio 3 - TIR'!$C$14)/('Ejercicio 3 - TIR'!$E$14-'Ejercicio 3 - TIR'!$C$14),'Ejercicio 3 - TIR'!$C$14+SQRT(('Ejercicio 3 - TIR'!$E$14-'Ejercicio 3 - TIR'!$C$14)*('Ejercicio 3 - TIR'!$D$14-'Ejercicio 3 - TIR'!$C$14)*D388),'Ejercicio 3 - TIR'!$E$14-SQRT(('Ejercicio 3 - TIR'!$E$14-'Ejercicio 3 - TIR'!$C$14)*('Ejercicio 3 - TIR'!$E$14-'Ejercicio 3 - TIR'!$D$14)*(1-D388)))</f>
        <v>31868.6215462295</v>
      </c>
      <c r="F388" s="16">
        <f ca="1" t="shared" si="2898"/>
        <v>0.201684898921106</v>
      </c>
      <c r="G388" s="17">
        <f ca="1">IF(F388&lt;=('Ejercicio 3 - TIR'!$D$18-'Ejercicio 3 - TIR'!$C$18)/('Ejercicio 3 - TIR'!$E$18-'Ejercicio 3 - TIR'!$C$18),'Ejercicio 3 - TIR'!$C$18+SQRT(('Ejercicio 3 - TIR'!$E$18-'Ejercicio 3 - TIR'!$C$18)*('Ejercicio 3 - TIR'!$D$18-'Ejercicio 3 - TIR'!$C$18)*F388),'Ejercicio 3 - TIR'!$E$18-SQRT(('Ejercicio 3 - TIR'!$E$18-'Ejercicio 3 - TIR'!$C$18)*('Ejercicio 3 - TIR'!$E$18-'Ejercicio 3 - TIR'!$D$18)*(1-F388)))</f>
        <v>35500.2486160324</v>
      </c>
      <c r="H388" s="16">
        <f ca="1" t="shared" ref="H388:L388" si="2899">RAND()</f>
        <v>0.442180634275452</v>
      </c>
      <c r="I388" s="17">
        <f ca="1">IF(H388&lt;=('Ejercicio 3 - TIR'!$D$18-'Ejercicio 3 - TIR'!$C$18)/('Ejercicio 3 - TIR'!$E$18-'Ejercicio 3 - TIR'!$C$18),'Ejercicio 3 - TIR'!$C$18+SQRT(('Ejercicio 3 - TIR'!$E$18-'Ejercicio 3 - TIR'!$C$18)*('Ejercicio 3 - TIR'!$D$18-'Ejercicio 3 - TIR'!$C$18)*H388),'Ejercicio 3 - TIR'!$E$18-SQRT(('Ejercicio 3 - TIR'!$E$18-'Ejercicio 3 - TIR'!$C$18)*('Ejercicio 3 - TIR'!$E$18-'Ejercicio 3 - TIR'!$D$18)*(1-H388)))</f>
        <v>38144.1448379384</v>
      </c>
      <c r="J388" s="16">
        <f ca="1" t="shared" si="2899"/>
        <v>0.984314099805284</v>
      </c>
      <c r="K388" s="17">
        <f ca="1">IF(J388&lt;=('Ejercicio 3 - TIR'!$D$18-'Ejercicio 3 - TIR'!$C$18)/('Ejercicio 3 - TIR'!$E$18-'Ejercicio 3 - TIR'!$C$18),'Ejercicio 3 - TIR'!$C$18+SQRT(('Ejercicio 3 - TIR'!$E$18-'Ejercicio 3 - TIR'!$C$18)*('Ejercicio 3 - TIR'!$D$18-'Ejercicio 3 - TIR'!$C$18)*J388),'Ejercicio 3 - TIR'!$E$18-SQRT(('Ejercicio 3 - TIR'!$E$18-'Ejercicio 3 - TIR'!$C$18)*('Ejercicio 3 - TIR'!$E$18-'Ejercicio 3 - TIR'!$D$18)*(1-J388)))</f>
        <v>43915.3606522887</v>
      </c>
      <c r="L388" s="16">
        <f ca="1" t="shared" si="2899"/>
        <v>0.352140341806636</v>
      </c>
      <c r="M388" s="17">
        <f ca="1">IF(L388&lt;=('Ejercicio 3 - TIR'!$D$18-'Ejercicio 3 - TIR'!$C$18)/('Ejercicio 3 - TIR'!$E$18-'Ejercicio 3 - TIR'!$C$18),'Ejercicio 3 - TIR'!$C$18+SQRT(('Ejercicio 3 - TIR'!$E$18-'Ejercicio 3 - TIR'!$C$18)*('Ejercicio 3 - TIR'!$D$18-'Ejercicio 3 - TIR'!$C$18)*L388),'Ejercicio 3 - TIR'!$E$18-SQRT(('Ejercicio 3 - TIR'!$E$18-'Ejercicio 3 - TIR'!$C$18)*('Ejercicio 3 - TIR'!$E$18-'Ejercicio 3 - TIR'!$D$18)*(1-L388)))</f>
        <v>37267.8092483908</v>
      </c>
      <c r="N388" s="16">
        <f ca="1" t="shared" ref="N388:R388" si="2900">RAND()</f>
        <v>0.487320611758058</v>
      </c>
      <c r="O388" s="17">
        <f ca="1">IF(N388&lt;=('Ejercicio 3 - TIR'!$D$18-'Ejercicio 3 - TIR'!$C$18)/('Ejercicio 3 - TIR'!$E$18-'Ejercicio 3 - TIR'!$C$18),'Ejercicio 3 - TIR'!$C$18+SQRT(('Ejercicio 3 - TIR'!$E$18-'Ejercicio 3 - TIR'!$C$18)*('Ejercicio 3 - TIR'!$D$18-'Ejercicio 3 - TIR'!$C$18)*N388),'Ejercicio 3 - TIR'!$E$18-SQRT(('Ejercicio 3 - TIR'!$E$18-'Ejercicio 3 - TIR'!$C$18)*('Ejercicio 3 - TIR'!$E$18-'Ejercicio 3 - TIR'!$D$18)*(1-N388)))</f>
        <v>38549.7422045176</v>
      </c>
      <c r="P388" s="16">
        <f ca="1" t="shared" si="2900"/>
        <v>0.22209515495884</v>
      </c>
      <c r="Q388" s="18">
        <f ca="1">IF(P388&lt;=('Ejercicio 3 - TIR'!$D$22-'Ejercicio 3 - TIR'!$C$22)/('Ejercicio 3 - TIR'!$E$22-'Ejercicio 3 - TIR'!$C$22),'Ejercicio 3 - TIR'!$C$22+SQRT(('Ejercicio 3 - TIR'!$E$22-'Ejercicio 3 - TIR'!$C$22)*('Ejercicio 3 - TIR'!$D$22-'Ejercicio 3 - TIR'!$C$22)*P388),'Ejercicio 3 - TIR'!$E$22-SQRT(('Ejercicio 3 - TIR'!$E$22-'Ejercicio 3 - TIR'!$C$22)*('Ejercicio 3 - TIR'!$E$22-'Ejercicio 3 - TIR'!$D$22)*(1-P388)))</f>
        <v>0.139994281155518</v>
      </c>
      <c r="R388" s="16">
        <f ca="1" t="shared" si="2900"/>
        <v>0.452944562462355</v>
      </c>
      <c r="S388" s="18">
        <f ca="1">IF(R388&lt;=('Ejercicio 3 - TIR'!$D$23-'Ejercicio 3 - TIR'!$C$23)/('Ejercicio 3 - TIR'!$E$23-'Ejercicio 3 - TIR'!$C$23),'Ejercicio 3 - TIR'!$C$23+SQRT(('Ejercicio 3 - TIR'!$E$23-'Ejercicio 3 - TIR'!$C$23)*('Ejercicio 3 - TIR'!$D$23-'Ejercicio 3 - TIR'!$C$23)*R388),'Ejercicio 3 - TIR'!$E$23-SQRT(('Ejercicio 3 - TIR'!$E$23-'Ejercicio 3 - TIR'!$C$23)*('Ejercicio 3 - TIR'!$E$23-'Ejercicio 3 - TIR'!$D$23)*(1-R388)))</f>
        <v>0.148553462354542</v>
      </c>
      <c r="T388" s="16">
        <f ca="1" t="shared" ref="T388:X388" si="2901">RAND()</f>
        <v>0.814406533357338</v>
      </c>
      <c r="U388" s="18">
        <f ca="1">IF(T388&lt;=('Ejercicio 3 - TIR'!$D$24-'Ejercicio 3 - TIR'!$C$24)/('Ejercicio 3 - TIR'!$E$24-'Ejercicio 3 - TIR'!$C$24),'Ejercicio 3 - TIR'!$C$24+SQRT(('Ejercicio 3 - TIR'!$E$24-'Ejercicio 3 - TIR'!$C$24)*('Ejercicio 3 - TIR'!$D$24-'Ejercicio 3 - TIR'!$C$24)*T388),'Ejercicio 3 - TIR'!$E$24-SQRT(('Ejercicio 3 - TIR'!$E$24-'Ejercicio 3 - TIR'!$C$24)*('Ejercicio 3 - TIR'!$E$24-'Ejercicio 3 - TIR'!$D$24)*(1-T388)))</f>
        <v>0.197203910278308</v>
      </c>
      <c r="V388" s="16">
        <f ca="1" t="shared" si="2901"/>
        <v>0.0635340938405946</v>
      </c>
      <c r="W388" s="18">
        <f ca="1">IF(V388&lt;=('Ejercicio 3 - TIR'!$D$25-'Ejercicio 3 - TIR'!$C$25)/('Ejercicio 3 - TIR'!$E$25-'Ejercicio 3 - TIR'!$C$25),'Ejercicio 3 - TIR'!$C$25+SQRT(('Ejercicio 3 - TIR'!$E$25-'Ejercicio 3 - TIR'!$C$25)*('Ejercicio 3 - TIR'!$D$25-'Ejercicio 3 - TIR'!$C$25)*V388),'Ejercicio 3 - TIR'!$E$25-SQRT(('Ejercicio 3 - TIR'!$E$25-'Ejercicio 3 - TIR'!$C$25)*('Ejercicio 3 - TIR'!$E$25-'Ejercicio 3 - TIR'!$D$25)*(1-V388)))</f>
        <v>0.189431210493719</v>
      </c>
      <c r="X388" s="16">
        <f ca="1" t="shared" si="2901"/>
        <v>0.462173990046246</v>
      </c>
      <c r="Y388" s="18">
        <f ca="1">IF(X388&lt;=('Ejercicio 3 - TIR'!$D$26-'Ejercicio 3 - TIR'!$C$26)/('Ejercicio 3 - TIR'!$E$26-'Ejercicio 3 - TIR'!$C$26),'Ejercicio 3 - TIR'!$C$26+SQRT(('Ejercicio 3 - TIR'!$E$26-'Ejercicio 3 - TIR'!$C$26)*('Ejercicio 3 - TIR'!$D$26-'Ejercicio 3 - TIR'!$C$26)*X388),'Ejercicio 3 - TIR'!$E$26-SQRT(('Ejercicio 3 - TIR'!$E$26-'Ejercicio 3 - TIR'!$C$26)*('Ejercicio 3 - TIR'!$E$26-'Ejercicio 3 - TIR'!$D$26)*(1-X388)))</f>
        <v>0.226108809126627</v>
      </c>
      <c r="Z388" s="16">
        <f ca="1" t="shared" si="2860"/>
        <v>1.13999428115552</v>
      </c>
      <c r="AA388" s="16">
        <f ca="1" t="shared" si="2861"/>
        <v>1.30934437868555</v>
      </c>
      <c r="AB388" s="16">
        <f ca="1" t="shared" si="2862"/>
        <v>1.56755221006326</v>
      </c>
      <c r="AC388" s="16">
        <f ca="1" t="shared" si="2863"/>
        <v>1.86449552272765</v>
      </c>
      <c r="AD388" s="16">
        <f ca="1" t="shared" si="2864"/>
        <v>2.28607438499352</v>
      </c>
      <c r="AE388" s="15">
        <f ca="1" t="shared" si="2865"/>
        <v>4461.42476478166</v>
      </c>
      <c r="AF388" s="15">
        <f ca="1" t="shared" si="2866"/>
        <v>5124.18486062427</v>
      </c>
      <c r="AG388" s="15">
        <f ca="1" t="shared" si="2867"/>
        <v>6134.69415212828</v>
      </c>
      <c r="AH388" s="15">
        <f ca="1" t="shared" si="2868"/>
        <v>7296.79669137468</v>
      </c>
      <c r="AI388" s="15">
        <f ca="1" t="shared" si="2869"/>
        <v>8946.66670170053</v>
      </c>
      <c r="AJ388" s="17">
        <f ca="1" t="shared" si="2870"/>
        <v>40470.080401876</v>
      </c>
      <c r="AK388" s="17">
        <f ca="1" t="shared" si="2871"/>
        <v>49943.8216233219</v>
      </c>
      <c r="AL388" s="17">
        <f ca="1" t="shared" si="2872"/>
        <v>68839.6206462202</v>
      </c>
      <c r="AM388" s="17">
        <f ca="1" t="shared" si="2873"/>
        <v>69485.6634854927</v>
      </c>
      <c r="AN388" s="17">
        <f ca="1" t="shared" si="2874"/>
        <v>88127.5782018513</v>
      </c>
      <c r="AO388" s="17">
        <f ca="1">C388/'Ejercicio 3 - TIR'!$D$7</f>
        <v>18983.9355794916</v>
      </c>
      <c r="AP388" s="17">
        <f ca="1" t="shared" si="2875"/>
        <v>21486.1448223844</v>
      </c>
      <c r="AQ388" s="17">
        <f ca="1" t="shared" si="2876"/>
        <v>30959.8860438304</v>
      </c>
      <c r="AR388" s="17">
        <f ca="1" t="shared" si="2877"/>
        <v>49855.6850667286</v>
      </c>
      <c r="AS388" s="17">
        <f ca="1" t="shared" si="2878"/>
        <v>50501.7279060011</v>
      </c>
      <c r="AT388" s="17">
        <f ca="1" t="shared" si="2879"/>
        <v>69143.6426223598</v>
      </c>
      <c r="AU388" s="17">
        <f ca="1">AP388*'Ejercicio 3 - TIR'!$D$5</f>
        <v>10743.0724111922</v>
      </c>
      <c r="AV388" s="17">
        <f ca="1">AQ388*'Ejercicio 3 - TIR'!$D$5</f>
        <v>15479.9430219152</v>
      </c>
      <c r="AW388" s="17">
        <f ca="1">AR388*'Ejercicio 3 - TIR'!$D$5</f>
        <v>24927.8425333643</v>
      </c>
      <c r="AX388" s="17">
        <f ca="1">AS388*'Ejercicio 3 - TIR'!$D$5</f>
        <v>25250.8639530005</v>
      </c>
      <c r="AY388" s="17">
        <f ca="1">AT388*'Ejercicio 3 - TIR'!$D$5</f>
        <v>34571.8213111799</v>
      </c>
      <c r="AZ388" s="17">
        <f ca="1" t="shared" ref="AZ388:BD388" si="2902">AJ388-AU388-AE388</f>
        <v>25265.5832259021</v>
      </c>
      <c r="BA388" s="17">
        <f ca="1" t="shared" si="2902"/>
        <v>29339.6937407825</v>
      </c>
      <c r="BB388" s="17">
        <f ca="1" t="shared" si="2902"/>
        <v>37777.0839607276</v>
      </c>
      <c r="BC388" s="17">
        <f ca="1" t="shared" si="2902"/>
        <v>36938.0028411174</v>
      </c>
      <c r="BD388" s="17">
        <f ca="1" t="shared" si="2902"/>
        <v>44609.0901889709</v>
      </c>
      <c r="BE388" s="17">
        <f ca="1" t="shared" ref="BE388:BI388" si="2903">AZ388/Z388</f>
        <v>22162.9034842986</v>
      </c>
      <c r="BF388" s="17">
        <f ca="1" t="shared" si="2903"/>
        <v>22407.9273706713</v>
      </c>
      <c r="BG388" s="17">
        <f ca="1" t="shared" si="2903"/>
        <v>24099.4103534217</v>
      </c>
      <c r="BH388" s="17">
        <f ca="1" t="shared" si="2903"/>
        <v>19811.2585366144</v>
      </c>
      <c r="BI388" s="17">
        <f ca="1" t="shared" si="2903"/>
        <v>19513.4027491836</v>
      </c>
      <c r="BJ388" s="17">
        <f ca="1" t="shared" si="2882"/>
        <v>72854.0394018879</v>
      </c>
      <c r="BK388" s="17">
        <f ca="1" t="shared" si="2883"/>
        <v>43398.6888546428</v>
      </c>
      <c r="BL388" s="17">
        <f ca="1" t="shared" si="2884"/>
        <v>116252.728256531</v>
      </c>
      <c r="BM388" s="17">
        <f ca="1">BK388*'Ejercicio 3 - TIR'!$D$5</f>
        <v>21699.3444273214</v>
      </c>
      <c r="BN388" s="17">
        <f ca="1" t="shared" si="2885"/>
        <v>94553.3838292093</v>
      </c>
      <c r="BO388" s="17">
        <f ca="1" t="shared" si="2886"/>
        <v>41360.5893359753</v>
      </c>
      <c r="BP388" s="17">
        <f ca="1" t="shared" si="2887"/>
        <v>-126788.299443687</v>
      </c>
      <c r="BQ388" s="17">
        <f ca="1" t="shared" ref="BQ388:BT388" si="2904">BE388</f>
        <v>22162.9034842986</v>
      </c>
      <c r="BR388" s="17">
        <f ca="1" t="shared" si="2904"/>
        <v>22407.9273706713</v>
      </c>
      <c r="BS388" s="17">
        <f ca="1" t="shared" si="2904"/>
        <v>24099.4103534217</v>
      </c>
      <c r="BT388" s="17">
        <f ca="1" t="shared" si="2904"/>
        <v>19811.2585366144</v>
      </c>
      <c r="BU388" s="17">
        <f ca="1" t="shared" si="2889"/>
        <v>60873.9920851589</v>
      </c>
      <c r="BV388" s="19">
        <f ca="1" t="shared" si="2890"/>
        <v>4.86717785624937</v>
      </c>
    </row>
    <row r="389" ht="15" customHeight="1" spans="1:74">
      <c r="A389" s="15">
        <v>388</v>
      </c>
      <c r="B389" s="16">
        <f ca="1" t="shared" ref="B389:F389" si="2905">RAND()</f>
        <v>0.333833466361632</v>
      </c>
      <c r="C389" s="17">
        <f ca="1">IF(B389&lt;=('Ejercicio 3 - TIR'!$D$13-'Ejercicio 3 - TIR'!$C$13)/('Ejercicio 3 - TIR'!$E$13-'Ejercicio 3 - TIR'!$C$13),'Ejercicio 3 - TIR'!$C$13+SQRT(('Ejercicio 3 - TIR'!$E$13-'Ejercicio 3 - TIR'!$C$13)*('Ejercicio 3 - TIR'!$D$13-'Ejercicio 3 - TIR'!$C$13)*B389),'Ejercicio 3 - TIR'!$E$13-SQRT(('Ejercicio 3 - TIR'!$E$13-'Ejercicio 3 - TIR'!$C$13)*('Ejercicio 3 - TIR'!$E$13-'Ejercicio 3 - TIR'!$D$13)*(1-B389)))</f>
        <v>71726.3401667552</v>
      </c>
      <c r="D389" s="16">
        <f ca="1" t="shared" si="2905"/>
        <v>0.432138726403016</v>
      </c>
      <c r="E389" s="17">
        <f ca="1">IF(D389&lt;=('Ejercicio 3 - TIR'!$D$14-'Ejercicio 3 - TIR'!$C$14)/('Ejercicio 3 - TIR'!$E$14-'Ejercicio 3 - TIR'!$C$14),'Ejercicio 3 - TIR'!$C$14+SQRT(('Ejercicio 3 - TIR'!$E$14-'Ejercicio 3 - TIR'!$C$14)*('Ejercicio 3 - TIR'!$D$14-'Ejercicio 3 - TIR'!$C$14)*D389),'Ejercicio 3 - TIR'!$E$14-SQRT(('Ejercicio 3 - TIR'!$E$14-'Ejercicio 3 - TIR'!$C$14)*('Ejercicio 3 - TIR'!$E$14-'Ejercicio 3 - TIR'!$D$14)*(1-D389)))</f>
        <v>30770.7426604549</v>
      </c>
      <c r="F389" s="16">
        <f ca="1" t="shared" si="2905"/>
        <v>0.921546291223617</v>
      </c>
      <c r="G389" s="17">
        <f ca="1">IF(F389&lt;=('Ejercicio 3 - TIR'!$D$18-'Ejercicio 3 - TIR'!$C$18)/('Ejercicio 3 - TIR'!$E$18-'Ejercicio 3 - TIR'!$C$18),'Ejercicio 3 - TIR'!$C$18+SQRT(('Ejercicio 3 - TIR'!$E$18-'Ejercicio 3 - TIR'!$C$18)*('Ejercicio 3 - TIR'!$D$18-'Ejercicio 3 - TIR'!$C$18)*F389),'Ejercicio 3 - TIR'!$E$18-SQRT(('Ejercicio 3 - TIR'!$E$18-'Ejercicio 3 - TIR'!$C$18)*('Ejercicio 3 - TIR'!$E$18-'Ejercicio 3 - TIR'!$D$18)*(1-F389)))</f>
        <v>42574.2984193787</v>
      </c>
      <c r="H389" s="16">
        <f ca="1" t="shared" ref="H389:L389" si="2906">RAND()</f>
        <v>0.828993056052205</v>
      </c>
      <c r="I389" s="17">
        <f ca="1">IF(H389&lt;=('Ejercicio 3 - TIR'!$D$18-'Ejercicio 3 - TIR'!$C$18)/('Ejercicio 3 - TIR'!$E$18-'Ejercicio 3 - TIR'!$C$18),'Ejercicio 3 - TIR'!$C$18+SQRT(('Ejercicio 3 - TIR'!$E$18-'Ejercicio 3 - TIR'!$C$18)*('Ejercicio 3 - TIR'!$D$18-'Ejercicio 3 - TIR'!$C$18)*H389),'Ejercicio 3 - TIR'!$E$18-SQRT(('Ejercicio 3 - TIR'!$E$18-'Ejercicio 3 - TIR'!$C$18)*('Ejercicio 3 - TIR'!$E$18-'Ejercicio 3 - TIR'!$D$18)*(1-H389)))</f>
        <v>41418.7263723523</v>
      </c>
      <c r="J389" s="16">
        <f ca="1" t="shared" si="2906"/>
        <v>0.0184897256743457</v>
      </c>
      <c r="K389" s="17">
        <f ca="1">IF(J389&lt;=('Ejercicio 3 - TIR'!$D$18-'Ejercicio 3 - TIR'!$C$18)/('Ejercicio 3 - TIR'!$E$18-'Ejercicio 3 - TIR'!$C$18),'Ejercicio 3 - TIR'!$C$18+SQRT(('Ejercicio 3 - TIR'!$E$18-'Ejercicio 3 - TIR'!$C$18)*('Ejercicio 3 - TIR'!$D$18-'Ejercicio 3 - TIR'!$C$18)*J389),'Ejercicio 3 - TIR'!$E$18-SQRT(('Ejercicio 3 - TIR'!$E$18-'Ejercicio 3 - TIR'!$C$18)*('Ejercicio 3 - TIR'!$E$18-'Ejercicio 3 - TIR'!$D$18)*(1-J389)))</f>
        <v>31665.3704846525</v>
      </c>
      <c r="L389" s="16">
        <f ca="1" t="shared" si="2906"/>
        <v>0.022061826337006</v>
      </c>
      <c r="M389" s="17">
        <f ca="1">IF(L389&lt;=('Ejercicio 3 - TIR'!$D$18-'Ejercicio 3 - TIR'!$C$18)/('Ejercicio 3 - TIR'!$E$18-'Ejercicio 3 - TIR'!$C$18),'Ejercicio 3 - TIR'!$C$18+SQRT(('Ejercicio 3 - TIR'!$E$18-'Ejercicio 3 - TIR'!$C$18)*('Ejercicio 3 - TIR'!$D$18-'Ejercicio 3 - TIR'!$C$18)*L389),'Ejercicio 3 - TIR'!$E$18-SQRT(('Ejercicio 3 - TIR'!$E$18-'Ejercicio 3 - TIR'!$C$18)*('Ejercicio 3 - TIR'!$E$18-'Ejercicio 3 - TIR'!$D$18)*(1-L389)))</f>
        <v>31819.1409924882</v>
      </c>
      <c r="N389" s="16">
        <f ca="1" t="shared" ref="N389:R389" si="2907">RAND()</f>
        <v>0.115339783854971</v>
      </c>
      <c r="O389" s="17">
        <f ca="1">IF(N389&lt;=('Ejercicio 3 - TIR'!$D$18-'Ejercicio 3 - TIR'!$C$18)/('Ejercicio 3 - TIR'!$E$18-'Ejercicio 3 - TIR'!$C$18),'Ejercicio 3 - TIR'!$C$18+SQRT(('Ejercicio 3 - TIR'!$E$18-'Ejercicio 3 - TIR'!$C$18)*('Ejercicio 3 - TIR'!$D$18-'Ejercicio 3 - TIR'!$C$18)*N389),'Ejercicio 3 - TIR'!$E$18-SQRT(('Ejercicio 3 - TIR'!$E$18-'Ejercicio 3 - TIR'!$C$18)*('Ejercicio 3 - TIR'!$E$18-'Ejercicio 3 - TIR'!$D$18)*(1-N389)))</f>
        <v>34159.4431812739</v>
      </c>
      <c r="P389" s="16">
        <f ca="1" t="shared" si="2907"/>
        <v>0.409514408395686</v>
      </c>
      <c r="Q389" s="18">
        <f ca="1">IF(P389&lt;=('Ejercicio 3 - TIR'!$D$22-'Ejercicio 3 - TIR'!$C$22)/('Ejercicio 3 - TIR'!$E$22-'Ejercicio 3 - TIR'!$C$22),'Ejercicio 3 - TIR'!$C$22+SQRT(('Ejercicio 3 - TIR'!$E$22-'Ejercicio 3 - TIR'!$C$22)*('Ejercicio 3 - TIR'!$D$22-'Ejercicio 3 - TIR'!$C$22)*P389),'Ejercicio 3 - TIR'!$E$22-SQRT(('Ejercicio 3 - TIR'!$E$22-'Ejercicio 3 - TIR'!$C$22)*('Ejercicio 3 - TIR'!$E$22-'Ejercicio 3 - TIR'!$D$22)*(1-P389)))</f>
        <v>0.147150063261662</v>
      </c>
      <c r="R389" s="16">
        <f ca="1" t="shared" si="2907"/>
        <v>0.884627856488064</v>
      </c>
      <c r="S389" s="18">
        <f ca="1">IF(R389&lt;=('Ejercicio 3 - TIR'!$D$23-'Ejercicio 3 - TIR'!$C$23)/('Ejercicio 3 - TIR'!$E$23-'Ejercicio 3 - TIR'!$C$23),'Ejercicio 3 - TIR'!$C$23+SQRT(('Ejercicio 3 - TIR'!$E$23-'Ejercicio 3 - TIR'!$C$23)*('Ejercicio 3 - TIR'!$D$23-'Ejercicio 3 - TIR'!$C$23)*R389),'Ejercicio 3 - TIR'!$E$23-SQRT(('Ejercicio 3 - TIR'!$E$23-'Ejercicio 3 - TIR'!$C$23)*('Ejercicio 3 - TIR'!$E$23-'Ejercicio 3 - TIR'!$D$23)*(1-R389)))</f>
        <v>0.165589245046789</v>
      </c>
      <c r="T389" s="16">
        <f ca="1" t="shared" ref="T389:X389" si="2908">RAND()</f>
        <v>0.541105874375856</v>
      </c>
      <c r="U389" s="18">
        <f ca="1">IF(T389&lt;=('Ejercicio 3 - TIR'!$D$24-'Ejercicio 3 - TIR'!$C$24)/('Ejercicio 3 - TIR'!$E$24-'Ejercicio 3 - TIR'!$C$24),'Ejercicio 3 - TIR'!$C$24+SQRT(('Ejercicio 3 - TIR'!$E$24-'Ejercicio 3 - TIR'!$C$24)*('Ejercicio 3 - TIR'!$D$24-'Ejercicio 3 - TIR'!$C$24)*T389),'Ejercicio 3 - TIR'!$E$24-SQRT(('Ejercicio 3 - TIR'!$E$24-'Ejercicio 3 - TIR'!$C$24)*('Ejercicio 3 - TIR'!$E$24-'Ejercicio 3 - TIR'!$D$24)*(1-T389)))</f>
        <v>0.184154448647739</v>
      </c>
      <c r="V389" s="16">
        <f ca="1" t="shared" si="2908"/>
        <v>0.475496785645894</v>
      </c>
      <c r="W389" s="18">
        <f ca="1">IF(V389&lt;=('Ejercicio 3 - TIR'!$D$25-'Ejercicio 3 - TIR'!$C$25)/('Ejercicio 3 - TIR'!$E$25-'Ejercicio 3 - TIR'!$C$25),'Ejercicio 3 - TIR'!$C$25+SQRT(('Ejercicio 3 - TIR'!$E$25-'Ejercicio 3 - TIR'!$C$25)*('Ejercicio 3 - TIR'!$D$25-'Ejercicio 3 - TIR'!$C$25)*V389),'Ejercicio 3 - TIR'!$E$25-SQRT(('Ejercicio 3 - TIR'!$E$25-'Ejercicio 3 - TIR'!$C$25)*('Ejercicio 3 - TIR'!$E$25-'Ejercicio 3 - TIR'!$D$25)*(1-V389)))</f>
        <v>0.207154215490443</v>
      </c>
      <c r="X389" s="16">
        <f ca="1" t="shared" si="2908"/>
        <v>0.45212007986345</v>
      </c>
      <c r="Y389" s="18">
        <f ca="1">IF(X389&lt;=('Ejercicio 3 - TIR'!$D$26-'Ejercicio 3 - TIR'!$C$26)/('Ejercicio 3 - TIR'!$E$26-'Ejercicio 3 - TIR'!$C$26),'Ejercicio 3 - TIR'!$C$26+SQRT(('Ejercicio 3 - TIR'!$E$26-'Ejercicio 3 - TIR'!$C$26)*('Ejercicio 3 - TIR'!$D$26-'Ejercicio 3 - TIR'!$C$26)*X389),'Ejercicio 3 - TIR'!$E$26-SQRT(('Ejercicio 3 - TIR'!$E$26-'Ejercicio 3 - TIR'!$C$26)*('Ejercicio 3 - TIR'!$E$26-'Ejercicio 3 - TIR'!$D$26)*(1-X389)))</f>
        <v>0.225607430941926</v>
      </c>
      <c r="Z389" s="16">
        <f ca="1" t="shared" si="2860"/>
        <v>1.14715006326166</v>
      </c>
      <c r="AA389" s="16">
        <f ca="1" t="shared" si="2861"/>
        <v>1.33710577619254</v>
      </c>
      <c r="AB389" s="16">
        <f ca="1" t="shared" si="2862"/>
        <v>1.58333975319098</v>
      </c>
      <c r="AC389" s="16">
        <f ca="1" t="shared" si="2863"/>
        <v>1.91133525761809</v>
      </c>
      <c r="AD389" s="16">
        <f ca="1" t="shared" si="2864"/>
        <v>2.34254669475803</v>
      </c>
      <c r="AE389" s="15">
        <f ca="1" t="shared" si="2865"/>
        <v>4527.91672909425</v>
      </c>
      <c r="AF389" s="15">
        <f ca="1" t="shared" si="2866"/>
        <v>5277.69104189969</v>
      </c>
      <c r="AG389" s="15">
        <f ca="1" t="shared" si="2867"/>
        <v>6249.60132585384</v>
      </c>
      <c r="AH389" s="15">
        <f ca="1" t="shared" si="2868"/>
        <v>7544.23258563913</v>
      </c>
      <c r="AI389" s="15">
        <f ca="1" t="shared" si="2869"/>
        <v>9246.26751771353</v>
      </c>
      <c r="AJ389" s="17">
        <f ca="1" t="shared" si="2870"/>
        <v>48839.1091251111</v>
      </c>
      <c r="AK389" s="17">
        <f ca="1" t="shared" si="2871"/>
        <v>55381.2182750105</v>
      </c>
      <c r="AL389" s="17">
        <f ca="1" t="shared" si="2872"/>
        <v>50137.0398878707</v>
      </c>
      <c r="AM389" s="17">
        <f ca="1" t="shared" si="2873"/>
        <v>60817.0460460637</v>
      </c>
      <c r="AN389" s="17">
        <f ca="1" t="shared" si="2874"/>
        <v>80020.0907190679</v>
      </c>
      <c r="AO389" s="17">
        <f ca="1">C389/'Ejercicio 3 - TIR'!$D$7</f>
        <v>14345.268033351</v>
      </c>
      <c r="AP389" s="17">
        <f ca="1" t="shared" si="2875"/>
        <v>34493.8410917601</v>
      </c>
      <c r="AQ389" s="17">
        <f ca="1" t="shared" si="2876"/>
        <v>41035.9502416594</v>
      </c>
      <c r="AR389" s="17">
        <f ca="1" t="shared" si="2877"/>
        <v>35791.7718545197</v>
      </c>
      <c r="AS389" s="17">
        <f ca="1" t="shared" si="2878"/>
        <v>46471.7780127127</v>
      </c>
      <c r="AT389" s="17">
        <f ca="1" t="shared" si="2879"/>
        <v>65674.8226857168</v>
      </c>
      <c r="AU389" s="17">
        <f ca="1">AP389*'Ejercicio 3 - TIR'!$D$5</f>
        <v>17246.92054588</v>
      </c>
      <c r="AV389" s="17">
        <f ca="1">AQ389*'Ejercicio 3 - TIR'!$D$5</f>
        <v>20517.9751208297</v>
      </c>
      <c r="AW389" s="17">
        <f ca="1">AR389*'Ejercicio 3 - TIR'!$D$5</f>
        <v>17895.8859272598</v>
      </c>
      <c r="AX389" s="17">
        <f ca="1">AS389*'Ejercicio 3 - TIR'!$D$5</f>
        <v>23235.8890063563</v>
      </c>
      <c r="AY389" s="17">
        <f ca="1">AT389*'Ejercicio 3 - TIR'!$D$5</f>
        <v>32837.4113428584</v>
      </c>
      <c r="AZ389" s="17">
        <f ca="1" t="shared" ref="AZ389:BD389" si="2909">AJ389-AU389-AE389</f>
        <v>27064.2718501368</v>
      </c>
      <c r="BA389" s="17">
        <f ca="1" t="shared" si="2909"/>
        <v>29585.5521122811</v>
      </c>
      <c r="BB389" s="17">
        <f ca="1" t="shared" si="2909"/>
        <v>25991.552634757</v>
      </c>
      <c r="BC389" s="17">
        <f ca="1" t="shared" si="2909"/>
        <v>30036.9244540683</v>
      </c>
      <c r="BD389" s="17">
        <f ca="1" t="shared" si="2909"/>
        <v>37936.4118584959</v>
      </c>
      <c r="BE389" s="17">
        <f ca="1" t="shared" ref="BE389:BI389" si="2910">AZ389/Z389</f>
        <v>23592.6167960848</v>
      </c>
      <c r="BF389" s="17">
        <f ca="1" t="shared" si="2910"/>
        <v>22126.5606947919</v>
      </c>
      <c r="BG389" s="17">
        <f ca="1" t="shared" si="2910"/>
        <v>16415.6508938622</v>
      </c>
      <c r="BH389" s="17">
        <f ca="1" t="shared" si="2910"/>
        <v>15715.1521871157</v>
      </c>
      <c r="BI389" s="17">
        <f ca="1" t="shared" si="2910"/>
        <v>16194.5168236719</v>
      </c>
      <c r="BJ389" s="17">
        <f ca="1" t="shared" si="2882"/>
        <v>72081.9015144985</v>
      </c>
      <c r="BK389" s="17">
        <f ca="1" t="shared" si="2883"/>
        <v>33604.4602169445</v>
      </c>
      <c r="BL389" s="17">
        <f ca="1" t="shared" si="2884"/>
        <v>105686.361731443</v>
      </c>
      <c r="BM389" s="17">
        <f ca="1">BK389*'Ejercicio 3 - TIR'!$D$5</f>
        <v>16802.2301084723</v>
      </c>
      <c r="BN389" s="17">
        <f ca="1" t="shared" si="2885"/>
        <v>88884.1316229708</v>
      </c>
      <c r="BO389" s="17">
        <f ca="1" t="shared" si="2886"/>
        <v>37943.3766771304</v>
      </c>
      <c r="BP389" s="17">
        <f ca="1" t="shared" si="2887"/>
        <v>-102497.08282721</v>
      </c>
      <c r="BQ389" s="17">
        <f ca="1" t="shared" ref="BQ389:BT389" si="2911">BE389</f>
        <v>23592.6167960848</v>
      </c>
      <c r="BR389" s="17">
        <f ca="1" t="shared" si="2911"/>
        <v>22126.5606947919</v>
      </c>
      <c r="BS389" s="17">
        <f ca="1" t="shared" si="2911"/>
        <v>16415.6508938622</v>
      </c>
      <c r="BT389" s="17">
        <f ca="1" t="shared" si="2911"/>
        <v>15715.1521871157</v>
      </c>
      <c r="BU389" s="17">
        <f ca="1" t="shared" si="2889"/>
        <v>54137.8935008023</v>
      </c>
      <c r="BV389" s="19">
        <f ca="1" t="shared" si="2890"/>
        <v>7.91673231262748</v>
      </c>
    </row>
    <row r="390" ht="15" customHeight="1" spans="1:74">
      <c r="A390" s="15">
        <v>389</v>
      </c>
      <c r="B390" s="16">
        <f ca="1" t="shared" ref="B390:F390" si="2912">RAND()</f>
        <v>0.628984314061</v>
      </c>
      <c r="C390" s="17">
        <f ca="1">IF(B390&lt;=('Ejercicio 3 - TIR'!$D$13-'Ejercicio 3 - TIR'!$C$13)/('Ejercicio 3 - TIR'!$E$13-'Ejercicio 3 - TIR'!$C$13),'Ejercicio 3 - TIR'!$C$13+SQRT(('Ejercicio 3 - TIR'!$E$13-'Ejercicio 3 - TIR'!$C$13)*('Ejercicio 3 - TIR'!$D$13-'Ejercicio 3 - TIR'!$C$13)*B390),'Ejercicio 3 - TIR'!$E$13-SQRT(('Ejercicio 3 - TIR'!$E$13-'Ejercicio 3 - TIR'!$C$13)*('Ejercicio 3 - TIR'!$E$13-'Ejercicio 3 - TIR'!$D$13)*(1-B390)))</f>
        <v>78899.7909222017</v>
      </c>
      <c r="D390" s="16">
        <f ca="1" t="shared" si="2912"/>
        <v>0.241010479356296</v>
      </c>
      <c r="E390" s="17">
        <f ca="1">IF(D390&lt;=('Ejercicio 3 - TIR'!$D$14-'Ejercicio 3 - TIR'!$C$14)/('Ejercicio 3 - TIR'!$E$14-'Ejercicio 3 - TIR'!$C$14),'Ejercicio 3 - TIR'!$C$14+SQRT(('Ejercicio 3 - TIR'!$E$14-'Ejercicio 3 - TIR'!$C$14)*('Ejercicio 3 - TIR'!$D$14-'Ejercicio 3 - TIR'!$C$14)*D390),'Ejercicio 3 - TIR'!$E$14-SQRT(('Ejercicio 3 - TIR'!$E$14-'Ejercicio 3 - TIR'!$C$14)*('Ejercicio 3 - TIR'!$E$14-'Ejercicio 3 - TIR'!$D$14)*(1-D390)))</f>
        <v>29251.5627658218</v>
      </c>
      <c r="F390" s="16">
        <f ca="1" t="shared" si="2912"/>
        <v>0.348958044485289</v>
      </c>
      <c r="G390" s="17">
        <f ca="1">IF(F390&lt;=('Ejercicio 3 - TIR'!$D$18-'Ejercicio 3 - TIR'!$C$18)/('Ejercicio 3 - TIR'!$E$18-'Ejercicio 3 - TIR'!$C$18),'Ejercicio 3 - TIR'!$C$18+SQRT(('Ejercicio 3 - TIR'!$E$18-'Ejercicio 3 - TIR'!$C$18)*('Ejercicio 3 - TIR'!$D$18-'Ejercicio 3 - TIR'!$C$18)*F390),'Ejercicio 3 - TIR'!$E$18-SQRT(('Ejercicio 3 - TIR'!$E$18-'Ejercicio 3 - TIR'!$C$18)*('Ejercicio 3 - TIR'!$E$18-'Ejercicio 3 - TIR'!$D$18)*(1-F390)))</f>
        <v>37234.8950699228</v>
      </c>
      <c r="H390" s="16">
        <f ca="1" t="shared" ref="H390:L390" si="2913">RAND()</f>
        <v>0.393601427498373</v>
      </c>
      <c r="I390" s="17">
        <f ca="1">IF(H390&lt;=('Ejercicio 3 - TIR'!$D$18-'Ejercicio 3 - TIR'!$C$18)/('Ejercicio 3 - TIR'!$E$18-'Ejercicio 3 - TIR'!$C$18),'Ejercicio 3 - TIR'!$C$18+SQRT(('Ejercicio 3 - TIR'!$E$18-'Ejercicio 3 - TIR'!$C$18)*('Ejercicio 3 - TIR'!$D$18-'Ejercicio 3 - TIR'!$C$18)*H390),'Ejercicio 3 - TIR'!$E$18-SQRT(('Ejercicio 3 - TIR'!$E$18-'Ejercicio 3 - TIR'!$C$18)*('Ejercicio 3 - TIR'!$E$18-'Ejercicio 3 - TIR'!$D$18)*(1-H390)))</f>
        <v>37683.7630185187</v>
      </c>
      <c r="J390" s="16">
        <f ca="1" t="shared" si="2913"/>
        <v>0.00434824259702515</v>
      </c>
      <c r="K390" s="17">
        <f ca="1">IF(J390&lt;=('Ejercicio 3 - TIR'!$D$18-'Ejercicio 3 - TIR'!$C$18)/('Ejercicio 3 - TIR'!$E$18-'Ejercicio 3 - TIR'!$C$18),'Ejercicio 3 - TIR'!$C$18+SQRT(('Ejercicio 3 - TIR'!$E$18-'Ejercicio 3 - TIR'!$C$18)*('Ejercicio 3 - TIR'!$D$18-'Ejercicio 3 - TIR'!$C$18)*J390),'Ejercicio 3 - TIR'!$E$18-SQRT(('Ejercicio 3 - TIR'!$E$18-'Ejercicio 3 - TIR'!$C$18)*('Ejercicio 3 - TIR'!$E$18-'Ejercicio 3 - TIR'!$D$18)*(1-J390)))</f>
        <v>30807.6115338167</v>
      </c>
      <c r="L390" s="16">
        <f ca="1" t="shared" si="2913"/>
        <v>0.839973081288751</v>
      </c>
      <c r="M390" s="17">
        <f ca="1">IF(L390&lt;=('Ejercicio 3 - TIR'!$D$18-'Ejercicio 3 - TIR'!$C$18)/('Ejercicio 3 - TIR'!$E$18-'Ejercicio 3 - TIR'!$C$18),'Ejercicio 3 - TIR'!$C$18+SQRT(('Ejercicio 3 - TIR'!$E$18-'Ejercicio 3 - TIR'!$C$18)*('Ejercicio 3 - TIR'!$D$18-'Ejercicio 3 - TIR'!$C$18)*L390),'Ejercicio 3 - TIR'!$E$18-SQRT(('Ejercicio 3 - TIR'!$E$18-'Ejercicio 3 - TIR'!$C$18)*('Ejercicio 3 - TIR'!$E$18-'Ejercicio 3 - TIR'!$D$18)*(1-L390)))</f>
        <v>41535.6069935206</v>
      </c>
      <c r="N390" s="16">
        <f ca="1" t="shared" ref="N390:R390" si="2914">RAND()</f>
        <v>0.031664368980924</v>
      </c>
      <c r="O390" s="17">
        <f ca="1">IF(N390&lt;=('Ejercicio 3 - TIR'!$D$18-'Ejercicio 3 - TIR'!$C$18)/('Ejercicio 3 - TIR'!$E$18-'Ejercicio 3 - TIR'!$C$18),'Ejercicio 3 - TIR'!$C$18+SQRT(('Ejercicio 3 - TIR'!$E$18-'Ejercicio 3 - TIR'!$C$18)*('Ejercicio 3 - TIR'!$D$18-'Ejercicio 3 - TIR'!$C$18)*N390),'Ejercicio 3 - TIR'!$E$18-SQRT(('Ejercicio 3 - TIR'!$E$18-'Ejercicio 3 - TIR'!$C$18)*('Ejercicio 3 - TIR'!$E$18-'Ejercicio 3 - TIR'!$D$18)*(1-N390)))</f>
        <v>32179.3704015469</v>
      </c>
      <c r="P390" s="16">
        <f ca="1" t="shared" si="2914"/>
        <v>0.041073164110754</v>
      </c>
      <c r="Q390" s="18">
        <f ca="1">IF(P390&lt;=('Ejercicio 3 - TIR'!$D$22-'Ejercicio 3 - TIR'!$C$22)/('Ejercicio 3 - TIR'!$E$22-'Ejercicio 3 - TIR'!$C$22),'Ejercicio 3 - TIR'!$C$22+SQRT(('Ejercicio 3 - TIR'!$E$22-'Ejercicio 3 - TIR'!$C$22)*('Ejercicio 3 - TIR'!$D$22-'Ejercicio 3 - TIR'!$C$22)*P390),'Ejercicio 3 - TIR'!$E$22-SQRT(('Ejercicio 3 - TIR'!$E$22-'Ejercicio 3 - TIR'!$C$22)*('Ejercicio 3 - TIR'!$E$22-'Ejercicio 3 - TIR'!$D$22)*(1-P390)))</f>
        <v>0.128598354226208</v>
      </c>
      <c r="R390" s="16">
        <f ca="1" t="shared" si="2914"/>
        <v>0.390306489366299</v>
      </c>
      <c r="S390" s="18">
        <f ca="1">IF(R390&lt;=('Ejercicio 3 - TIR'!$D$23-'Ejercicio 3 - TIR'!$C$23)/('Ejercicio 3 - TIR'!$E$23-'Ejercicio 3 - TIR'!$C$23),'Ejercicio 3 - TIR'!$C$23+SQRT(('Ejercicio 3 - TIR'!$E$23-'Ejercicio 3 - TIR'!$C$23)*('Ejercicio 3 - TIR'!$D$23-'Ejercicio 3 - TIR'!$C$23)*R390),'Ejercicio 3 - TIR'!$E$23-SQRT(('Ejercicio 3 - TIR'!$E$23-'Ejercicio 3 - TIR'!$C$23)*('Ejercicio 3 - TIR'!$E$23-'Ejercicio 3 - TIR'!$D$23)*(1-R390)))</f>
        <v>0.146505691480498</v>
      </c>
      <c r="T390" s="16">
        <f ca="1" t="shared" ref="T390:X390" si="2915">RAND()</f>
        <v>0.10172699849544</v>
      </c>
      <c r="U390" s="18">
        <f ca="1">IF(T390&lt;=('Ejercicio 3 - TIR'!$D$24-'Ejercicio 3 - TIR'!$C$24)/('Ejercicio 3 - TIR'!$E$24-'Ejercicio 3 - TIR'!$C$24),'Ejercicio 3 - TIR'!$C$24+SQRT(('Ejercicio 3 - TIR'!$E$24-'Ejercicio 3 - TIR'!$C$24)*('Ejercicio 3 - TIR'!$D$24-'Ejercicio 3 - TIR'!$C$24)*T390),'Ejercicio 3 - TIR'!$E$24-SQRT(('Ejercicio 3 - TIR'!$E$24-'Ejercicio 3 - TIR'!$C$24)*('Ejercicio 3 - TIR'!$E$24-'Ejercicio 3 - TIR'!$D$24)*(1-T390)))</f>
        <v>0.164615974029822</v>
      </c>
      <c r="V390" s="16">
        <f ca="1" t="shared" si="2915"/>
        <v>0.284484015582946</v>
      </c>
      <c r="W390" s="18">
        <f ca="1">IF(V390&lt;=('Ejercicio 3 - TIR'!$D$25-'Ejercicio 3 - TIR'!$C$25)/('Ejercicio 3 - TIR'!$E$25-'Ejercicio 3 - TIR'!$C$25),'Ejercicio 3 - TIR'!$C$25+SQRT(('Ejercicio 3 - TIR'!$E$25-'Ejercicio 3 - TIR'!$C$25)*('Ejercicio 3 - TIR'!$D$25-'Ejercicio 3 - TIR'!$C$25)*V390),'Ejercicio 3 - TIR'!$E$25-SQRT(('Ejercicio 3 - TIR'!$E$25-'Ejercicio 3 - TIR'!$C$25)*('Ejercicio 3 - TIR'!$E$25-'Ejercicio 3 - TIR'!$D$25)*(1-V390)))</f>
        <v>0.199956894092421</v>
      </c>
      <c r="X390" s="16">
        <f ca="1" t="shared" si="2915"/>
        <v>0.912929679759076</v>
      </c>
      <c r="Y390" s="18">
        <f ca="1">IF(X390&lt;=('Ejercicio 3 - TIR'!$D$26-'Ejercicio 3 - TIR'!$C$26)/('Ejercicio 3 - TIR'!$E$26-'Ejercicio 3 - TIR'!$C$26),'Ejercicio 3 - TIR'!$C$26+SQRT(('Ejercicio 3 - TIR'!$E$26-'Ejercicio 3 - TIR'!$C$26)*('Ejercicio 3 - TIR'!$D$26-'Ejercicio 3 - TIR'!$C$26)*X390),'Ejercicio 3 - TIR'!$E$26-SQRT(('Ejercicio 3 - TIR'!$E$26-'Ejercicio 3 - TIR'!$C$26)*('Ejercicio 3 - TIR'!$E$26-'Ejercicio 3 - TIR'!$D$26)*(1-X390)))</f>
        <v>0.258316371860295</v>
      </c>
      <c r="Z390" s="16">
        <f ca="1" t="shared" si="2860"/>
        <v>1.12859835422621</v>
      </c>
      <c r="AA390" s="16">
        <f ca="1" t="shared" si="2861"/>
        <v>1.29394443651587</v>
      </c>
      <c r="AB390" s="16">
        <f ca="1" t="shared" si="2862"/>
        <v>1.5069483602734</v>
      </c>
      <c r="AC390" s="16">
        <f ca="1" t="shared" si="2863"/>
        <v>1.80827307395134</v>
      </c>
      <c r="AD390" s="16">
        <f ca="1" t="shared" si="2864"/>
        <v>2.27537961374711</v>
      </c>
      <c r="AE390" s="15">
        <f ca="1" t="shared" si="2865"/>
        <v>3761.70283022932</v>
      </c>
      <c r="AF390" s="15">
        <f ca="1" t="shared" si="2866"/>
        <v>4312.81370451621</v>
      </c>
      <c r="AG390" s="15">
        <f ca="1" t="shared" si="2867"/>
        <v>5022.77173329431</v>
      </c>
      <c r="AH390" s="15">
        <f ca="1" t="shared" si="2868"/>
        <v>6027.10956881905</v>
      </c>
      <c r="AI390" s="15">
        <f ca="1" t="shared" si="2869"/>
        <v>7584.01064544086</v>
      </c>
      <c r="AJ390" s="17">
        <f ca="1" t="shared" si="2870"/>
        <v>42023.2412957005</v>
      </c>
      <c r="AK390" s="17">
        <f ca="1" t="shared" si="2871"/>
        <v>48760.6955047948</v>
      </c>
      <c r="AL390" s="17">
        <f ca="1" t="shared" si="2872"/>
        <v>46425.479684825</v>
      </c>
      <c r="AM390" s="17">
        <f ca="1" t="shared" si="2873"/>
        <v>75107.7197366081</v>
      </c>
      <c r="AN390" s="17">
        <f ca="1" t="shared" si="2874"/>
        <v>73220.2833948969</v>
      </c>
      <c r="AO390" s="17">
        <f ca="1">C390/'Ejercicio 3 - TIR'!$D$7</f>
        <v>15779.9581844403</v>
      </c>
      <c r="AP390" s="17">
        <f ca="1" t="shared" si="2875"/>
        <v>26243.2831112601</v>
      </c>
      <c r="AQ390" s="17">
        <f ca="1" t="shared" si="2876"/>
        <v>32980.7373203545</v>
      </c>
      <c r="AR390" s="17">
        <f ca="1" t="shared" si="2877"/>
        <v>30645.5215003846</v>
      </c>
      <c r="AS390" s="17">
        <f ca="1" t="shared" si="2878"/>
        <v>59327.7615521677</v>
      </c>
      <c r="AT390" s="17">
        <f ca="1" t="shared" si="2879"/>
        <v>57440.3252104565</v>
      </c>
      <c r="AU390" s="17">
        <f ca="1">AP390*'Ejercicio 3 - TIR'!$D$5</f>
        <v>13121.6415556301</v>
      </c>
      <c r="AV390" s="17">
        <f ca="1">AQ390*'Ejercicio 3 - TIR'!$D$5</f>
        <v>16490.3686601772</v>
      </c>
      <c r="AW390" s="17">
        <f ca="1">AR390*'Ejercicio 3 - TIR'!$D$5</f>
        <v>15322.7607501923</v>
      </c>
      <c r="AX390" s="17">
        <f ca="1">AS390*'Ejercicio 3 - TIR'!$D$5</f>
        <v>29663.8807760838</v>
      </c>
      <c r="AY390" s="17">
        <f ca="1">AT390*'Ejercicio 3 - TIR'!$D$5</f>
        <v>28720.1626052283</v>
      </c>
      <c r="AZ390" s="17">
        <f ca="1" t="shared" ref="AZ390:BD390" si="2916">AJ390-AU390-AE390</f>
        <v>25139.8969098411</v>
      </c>
      <c r="BA390" s="17">
        <f ca="1" t="shared" si="2916"/>
        <v>27957.5131401014</v>
      </c>
      <c r="BB390" s="17">
        <f ca="1" t="shared" si="2916"/>
        <v>26079.9472013383</v>
      </c>
      <c r="BC390" s="17">
        <f ca="1" t="shared" si="2916"/>
        <v>39416.7293917051</v>
      </c>
      <c r="BD390" s="17">
        <f ca="1" t="shared" si="2916"/>
        <v>36916.1101442278</v>
      </c>
      <c r="BE390" s="17">
        <f ca="1" t="shared" ref="BE390:BI390" si="2917">AZ390/Z390</f>
        <v>22275.3265727359</v>
      </c>
      <c r="BF390" s="17">
        <f ca="1" t="shared" si="2917"/>
        <v>21606.4247823353</v>
      </c>
      <c r="BG390" s="17">
        <f ca="1" t="shared" si="2917"/>
        <v>17306.4637706675</v>
      </c>
      <c r="BH390" s="17">
        <f ca="1" t="shared" si="2917"/>
        <v>21797.996087822</v>
      </c>
      <c r="BI390" s="17">
        <f ca="1" t="shared" si="2917"/>
        <v>16224.1543877745</v>
      </c>
      <c r="BJ390" s="17">
        <f ca="1" t="shared" si="2882"/>
        <v>66558.4095875949</v>
      </c>
      <c r="BK390" s="17">
        <f ca="1" t="shared" si="2883"/>
        <v>35905.3951586574</v>
      </c>
      <c r="BL390" s="17">
        <f ca="1" t="shared" si="2884"/>
        <v>102463.804746252</v>
      </c>
      <c r="BM390" s="17">
        <f ca="1">BK390*'Ejercicio 3 - TIR'!$D$5</f>
        <v>17952.6975793287</v>
      </c>
      <c r="BN390" s="17">
        <f ca="1" t="shared" si="2885"/>
        <v>84511.1071669236</v>
      </c>
      <c r="BO390" s="17">
        <f ca="1" t="shared" si="2886"/>
        <v>37141.541858042</v>
      </c>
      <c r="BP390" s="17">
        <f ca="1" t="shared" si="2887"/>
        <v>-108151.353688024</v>
      </c>
      <c r="BQ390" s="17">
        <f ca="1" t="shared" ref="BQ390:BT390" si="2918">BE390</f>
        <v>22275.3265727359</v>
      </c>
      <c r="BR390" s="17">
        <f ca="1" t="shared" si="2918"/>
        <v>21606.4247823353</v>
      </c>
      <c r="BS390" s="17">
        <f ca="1" t="shared" si="2918"/>
        <v>17306.4637706675</v>
      </c>
      <c r="BT390" s="17">
        <f ca="1" t="shared" si="2918"/>
        <v>21797.996087822</v>
      </c>
      <c r="BU390" s="17">
        <f ca="1" t="shared" si="2889"/>
        <v>53365.6962458164</v>
      </c>
      <c r="BV390" s="19">
        <f ca="1" t="shared" si="2890"/>
        <v>7.1032747182878</v>
      </c>
    </row>
    <row r="391" ht="15" customHeight="1" spans="1:74">
      <c r="A391" s="15">
        <v>390</v>
      </c>
      <c r="B391" s="16">
        <f ca="1" t="shared" ref="B391:F391" si="2919">RAND()</f>
        <v>0.385422396428292</v>
      </c>
      <c r="C391" s="17">
        <f ca="1">IF(B391&lt;=('Ejercicio 3 - TIR'!$D$13-'Ejercicio 3 - TIR'!$C$13)/('Ejercicio 3 - TIR'!$E$13-'Ejercicio 3 - TIR'!$C$13),'Ejercicio 3 - TIR'!$C$13+SQRT(('Ejercicio 3 - TIR'!$E$13-'Ejercicio 3 - TIR'!$C$13)*('Ejercicio 3 - TIR'!$D$13-'Ejercicio 3 - TIR'!$C$13)*B391),'Ejercicio 3 - TIR'!$E$13-SQRT(('Ejercicio 3 - TIR'!$E$13-'Ejercicio 3 - TIR'!$C$13)*('Ejercicio 3 - TIR'!$E$13-'Ejercicio 3 - TIR'!$D$13)*(1-B391)))</f>
        <v>72843.1753644494</v>
      </c>
      <c r="D391" s="16">
        <f ca="1" t="shared" si="2919"/>
        <v>0.247073062836179</v>
      </c>
      <c r="E391" s="17">
        <f ca="1">IF(D391&lt;=('Ejercicio 3 - TIR'!$D$14-'Ejercicio 3 - TIR'!$C$14)/('Ejercicio 3 - TIR'!$E$14-'Ejercicio 3 - TIR'!$C$14),'Ejercicio 3 - TIR'!$C$14+SQRT(('Ejercicio 3 - TIR'!$E$14-'Ejercicio 3 - TIR'!$C$14)*('Ejercicio 3 - TIR'!$D$14-'Ejercicio 3 - TIR'!$C$14)*D391),'Ejercicio 3 - TIR'!$E$14-SQRT(('Ejercicio 3 - TIR'!$E$14-'Ejercicio 3 - TIR'!$C$14)*('Ejercicio 3 - TIR'!$E$14-'Ejercicio 3 - TIR'!$D$14)*(1-D391)))</f>
        <v>29304.7043699554</v>
      </c>
      <c r="F391" s="16">
        <f ca="1" t="shared" si="2919"/>
        <v>0.0713878890882822</v>
      </c>
      <c r="G391" s="17">
        <f ca="1">IF(F391&lt;=('Ejercicio 3 - TIR'!$D$18-'Ejercicio 3 - TIR'!$C$18)/('Ejercicio 3 - TIR'!$E$18-'Ejercicio 3 - TIR'!$C$18),'Ejercicio 3 - TIR'!$C$18+SQRT(('Ejercicio 3 - TIR'!$E$18-'Ejercicio 3 - TIR'!$C$18)*('Ejercicio 3 - TIR'!$D$18-'Ejercicio 3 - TIR'!$C$18)*F391),'Ejercicio 3 - TIR'!$E$18-SQRT(('Ejercicio 3 - TIR'!$E$18-'Ejercicio 3 - TIR'!$C$18)*('Ejercicio 3 - TIR'!$E$18-'Ejercicio 3 - TIR'!$D$18)*(1-F391)))</f>
        <v>33272.3360712559</v>
      </c>
      <c r="H391" s="16">
        <f ca="1" t="shared" ref="H391:L391" si="2920">RAND()</f>
        <v>0.57035296818271</v>
      </c>
      <c r="I391" s="17">
        <f ca="1">IF(H391&lt;=('Ejercicio 3 - TIR'!$D$18-'Ejercicio 3 - TIR'!$C$18)/('Ejercicio 3 - TIR'!$E$18-'Ejercicio 3 - TIR'!$C$18),'Ejercicio 3 - TIR'!$C$18+SQRT(('Ejercicio 3 - TIR'!$E$18-'Ejercicio 3 - TIR'!$C$18)*('Ejercicio 3 - TIR'!$D$18-'Ejercicio 3 - TIR'!$C$18)*H391),'Ejercicio 3 - TIR'!$E$18-SQRT(('Ejercicio 3 - TIR'!$E$18-'Ejercicio 3 - TIR'!$C$18)*('Ejercicio 3 - TIR'!$E$18-'Ejercicio 3 - TIR'!$D$18)*(1-H391)))</f>
        <v>39249.4835113863</v>
      </c>
      <c r="J391" s="16">
        <f ca="1" t="shared" si="2920"/>
        <v>0.825131616885423</v>
      </c>
      <c r="K391" s="17">
        <f ca="1">IF(J391&lt;=('Ejercicio 3 - TIR'!$D$18-'Ejercicio 3 - TIR'!$C$18)/('Ejercicio 3 - TIR'!$E$18-'Ejercicio 3 - TIR'!$C$18),'Ejercicio 3 - TIR'!$C$18+SQRT(('Ejercicio 3 - TIR'!$E$18-'Ejercicio 3 - TIR'!$C$18)*('Ejercicio 3 - TIR'!$D$18-'Ejercicio 3 - TIR'!$C$18)*J391),'Ejercicio 3 - TIR'!$E$18-SQRT(('Ejercicio 3 - TIR'!$E$18-'Ejercicio 3 - TIR'!$C$18)*('Ejercicio 3 - TIR'!$E$18-'Ejercicio 3 - TIR'!$D$18)*(1-J391)))</f>
        <v>41378.5184339012</v>
      </c>
      <c r="L391" s="16">
        <f ca="1" t="shared" si="2920"/>
        <v>0.632890228937979</v>
      </c>
      <c r="M391" s="17">
        <f ca="1">IF(L391&lt;=('Ejercicio 3 - TIR'!$D$18-'Ejercicio 3 - TIR'!$C$18)/('Ejercicio 3 - TIR'!$E$18-'Ejercicio 3 - TIR'!$C$18),'Ejercicio 3 - TIR'!$C$18+SQRT(('Ejercicio 3 - TIR'!$E$18-'Ejercicio 3 - TIR'!$C$18)*('Ejercicio 3 - TIR'!$D$18-'Ejercicio 3 - TIR'!$C$18)*L391),'Ejercicio 3 - TIR'!$E$18-SQRT(('Ejercicio 3 - TIR'!$E$18-'Ejercicio 3 - TIR'!$C$18)*('Ejercicio 3 - TIR'!$E$18-'Ejercicio 3 - TIR'!$D$18)*(1-L391)))</f>
        <v>39743.3841318454</v>
      </c>
      <c r="N391" s="16">
        <f ca="1" t="shared" ref="N391:R391" si="2921">RAND()</f>
        <v>0.148957155281862</v>
      </c>
      <c r="O391" s="17">
        <f ca="1">IF(N391&lt;=('Ejercicio 3 - TIR'!$D$18-'Ejercicio 3 - TIR'!$C$18)/('Ejercicio 3 - TIR'!$E$18-'Ejercicio 3 - TIR'!$C$18),'Ejercicio 3 - TIR'!$C$18+SQRT(('Ejercicio 3 - TIR'!$E$18-'Ejercicio 3 - TIR'!$C$18)*('Ejercicio 3 - TIR'!$D$18-'Ejercicio 3 - TIR'!$C$18)*N391),'Ejercicio 3 - TIR'!$E$18-SQRT(('Ejercicio 3 - TIR'!$E$18-'Ejercicio 3 - TIR'!$C$18)*('Ejercicio 3 - TIR'!$E$18-'Ejercicio 3 - TIR'!$D$18)*(1-N391)))</f>
        <v>34726.8989086164</v>
      </c>
      <c r="P391" s="16">
        <f ca="1" t="shared" si="2921"/>
        <v>0.872964788264718</v>
      </c>
      <c r="Q391" s="18">
        <f ca="1">IF(P391&lt;=('Ejercicio 3 - TIR'!$D$22-'Ejercicio 3 - TIR'!$C$22)/('Ejercicio 3 - TIR'!$E$22-'Ejercicio 3 - TIR'!$C$22),'Ejercicio 3 - TIR'!$C$22+SQRT(('Ejercicio 3 - TIR'!$E$22-'Ejercicio 3 - TIR'!$C$22)*('Ejercicio 3 - TIR'!$D$22-'Ejercicio 3 - TIR'!$C$22)*P391),'Ejercicio 3 - TIR'!$E$22-SQRT(('Ejercicio 3 - TIR'!$E$22-'Ejercicio 3 - TIR'!$C$22)*('Ejercicio 3 - TIR'!$E$22-'Ejercicio 3 - TIR'!$D$22)*(1-P391)))</f>
        <v>0.164878380340601</v>
      </c>
      <c r="R391" s="16">
        <f ca="1" t="shared" si="2921"/>
        <v>0.216632708425099</v>
      </c>
      <c r="S391" s="18">
        <f ca="1">IF(R391&lt;=('Ejercicio 3 - TIR'!$D$23-'Ejercicio 3 - TIR'!$C$23)/('Ejercicio 3 - TIR'!$E$23-'Ejercicio 3 - TIR'!$C$23),'Ejercicio 3 - TIR'!$C$23+SQRT(('Ejercicio 3 - TIR'!$E$23-'Ejercicio 3 - TIR'!$C$23)*('Ejercicio 3 - TIR'!$D$23-'Ejercicio 3 - TIR'!$C$23)*R391),'Ejercicio 3 - TIR'!$E$23-SQRT(('Ejercicio 3 - TIR'!$E$23-'Ejercicio 3 - TIR'!$C$23)*('Ejercicio 3 - TIR'!$E$23-'Ejercicio 3 - TIR'!$D$23)*(1-R391)))</f>
        <v>0.139746870009325</v>
      </c>
      <c r="T391" s="16">
        <f ca="1" t="shared" ref="T391:X391" si="2922">RAND()</f>
        <v>0.576600881192685</v>
      </c>
      <c r="U391" s="18">
        <f ca="1">IF(T391&lt;=('Ejercicio 3 - TIR'!$D$24-'Ejercicio 3 - TIR'!$C$24)/('Ejercicio 3 - TIR'!$E$24-'Ejercicio 3 - TIR'!$C$24),'Ejercicio 3 - TIR'!$C$24+SQRT(('Ejercicio 3 - TIR'!$E$24-'Ejercicio 3 - TIR'!$C$24)*('Ejercicio 3 - TIR'!$D$24-'Ejercicio 3 - TIR'!$C$24)*T391),'Ejercicio 3 - TIR'!$E$24-SQRT(('Ejercicio 3 - TIR'!$E$24-'Ejercicio 3 - TIR'!$C$24)*('Ejercicio 3 - TIR'!$E$24-'Ejercicio 3 - TIR'!$D$24)*(1-T391)))</f>
        <v>0.185568654794497</v>
      </c>
      <c r="V391" s="16">
        <f ca="1" t="shared" si="2922"/>
        <v>0.0629164599619432</v>
      </c>
      <c r="W391" s="18">
        <f ca="1">IF(V391&lt;=('Ejercicio 3 - TIR'!$D$25-'Ejercicio 3 - TIR'!$C$25)/('Ejercicio 3 - TIR'!$E$25-'Ejercicio 3 - TIR'!$C$25),'Ejercicio 3 - TIR'!$C$25+SQRT(('Ejercicio 3 - TIR'!$E$25-'Ejercicio 3 - TIR'!$C$25)*('Ejercicio 3 - TIR'!$D$25-'Ejercicio 3 - TIR'!$C$25)*V391),'Ejercicio 3 - TIR'!$E$25-SQRT(('Ejercicio 3 - TIR'!$E$25-'Ejercicio 3 - TIR'!$C$25)*('Ejercicio 3 - TIR'!$E$25-'Ejercicio 3 - TIR'!$D$25)*(1-V391)))</f>
        <v>0.189385256733128</v>
      </c>
      <c r="X391" s="16">
        <f ca="1" t="shared" si="2922"/>
        <v>0.476590241888858</v>
      </c>
      <c r="Y391" s="18">
        <f ca="1">IF(X391&lt;=('Ejercicio 3 - TIR'!$D$26-'Ejercicio 3 - TIR'!$C$26)/('Ejercicio 3 - TIR'!$E$26-'Ejercicio 3 - TIR'!$C$26),'Ejercicio 3 - TIR'!$C$26+SQRT(('Ejercicio 3 - TIR'!$E$26-'Ejercicio 3 - TIR'!$C$26)*('Ejercicio 3 - TIR'!$D$26-'Ejercicio 3 - TIR'!$C$26)*X391),'Ejercicio 3 - TIR'!$E$26-SQRT(('Ejercicio 3 - TIR'!$E$26-'Ejercicio 3 - TIR'!$C$26)*('Ejercicio 3 - TIR'!$E$26-'Ejercicio 3 - TIR'!$D$26)*(1-X391)))</f>
        <v>0.226835983091943</v>
      </c>
      <c r="Z391" s="16">
        <f ca="1" t="shared" si="2860"/>
        <v>1.1648783803406</v>
      </c>
      <c r="AA391" s="16">
        <f ca="1" t="shared" si="2861"/>
        <v>1.32766648793473</v>
      </c>
      <c r="AB391" s="16">
        <f ca="1" t="shared" si="2862"/>
        <v>1.57403977211652</v>
      </c>
      <c r="AC391" s="16">
        <f ca="1" t="shared" si="2863"/>
        <v>1.87213969846696</v>
      </c>
      <c r="AD391" s="16">
        <f ca="1" t="shared" si="2864"/>
        <v>2.29680834745416</v>
      </c>
      <c r="AE391" s="15">
        <f ca="1" t="shared" si="2865"/>
        <v>4831.7121928784</v>
      </c>
      <c r="AF391" s="15">
        <f ca="1" t="shared" si="2866"/>
        <v>5506.92884861905</v>
      </c>
      <c r="AG391" s="15">
        <f ca="1" t="shared" si="2867"/>
        <v>6528.84222710629</v>
      </c>
      <c r="AH391" s="15">
        <f ca="1" t="shared" si="2868"/>
        <v>7765.3086884569</v>
      </c>
      <c r="AI391" s="15">
        <f ca="1" t="shared" si="2869"/>
        <v>9526.76011881543</v>
      </c>
      <c r="AJ391" s="17">
        <f ca="1" t="shared" si="2870"/>
        <v>38758.2249528327</v>
      </c>
      <c r="AK391" s="17">
        <f ca="1" t="shared" si="2871"/>
        <v>52110.2239268144</v>
      </c>
      <c r="AL391" s="17">
        <f ca="1" t="shared" si="2872"/>
        <v>65131.4337262169</v>
      </c>
      <c r="AM391" s="17">
        <f ca="1" t="shared" si="2873"/>
        <v>74405.1671846495</v>
      </c>
      <c r="AN391" s="17">
        <f ca="1" t="shared" si="2874"/>
        <v>79761.0312945071</v>
      </c>
      <c r="AO391" s="17">
        <f ca="1">C391/'Ejercicio 3 - TIR'!$D$7</f>
        <v>14568.6350728899</v>
      </c>
      <c r="AP391" s="17">
        <f ca="1" t="shared" si="2875"/>
        <v>24189.5898799428</v>
      </c>
      <c r="AQ391" s="17">
        <f ca="1" t="shared" si="2876"/>
        <v>37541.5888539245</v>
      </c>
      <c r="AR391" s="17">
        <f ca="1" t="shared" si="2877"/>
        <v>50562.798653327</v>
      </c>
      <c r="AS391" s="17">
        <f ca="1" t="shared" si="2878"/>
        <v>59836.5321117596</v>
      </c>
      <c r="AT391" s="17">
        <f ca="1" t="shared" si="2879"/>
        <v>65192.3962216172</v>
      </c>
      <c r="AU391" s="17">
        <f ca="1">AP391*'Ejercicio 3 - TIR'!$D$5</f>
        <v>12094.7949399714</v>
      </c>
      <c r="AV391" s="17">
        <f ca="1">AQ391*'Ejercicio 3 - TIR'!$D$5</f>
        <v>18770.7944269623</v>
      </c>
      <c r="AW391" s="17">
        <f ca="1">AR391*'Ejercicio 3 - TIR'!$D$5</f>
        <v>25281.3993266635</v>
      </c>
      <c r="AX391" s="17">
        <f ca="1">AS391*'Ejercicio 3 - TIR'!$D$5</f>
        <v>29918.2660558798</v>
      </c>
      <c r="AY391" s="17">
        <f ca="1">AT391*'Ejercicio 3 - TIR'!$D$5</f>
        <v>32596.1981108086</v>
      </c>
      <c r="AZ391" s="17">
        <f ca="1" t="shared" ref="AZ391:BD391" si="2923">AJ391-AU391-AE391</f>
        <v>21831.7178199829</v>
      </c>
      <c r="BA391" s="17">
        <f ca="1" t="shared" si="2923"/>
        <v>27832.5006512331</v>
      </c>
      <c r="BB391" s="17">
        <f ca="1" t="shared" si="2923"/>
        <v>33321.1921724471</v>
      </c>
      <c r="BC391" s="17">
        <f ca="1" t="shared" si="2923"/>
        <v>36721.5924403128</v>
      </c>
      <c r="BD391" s="17">
        <f ca="1" t="shared" si="2923"/>
        <v>37638.073064883</v>
      </c>
      <c r="BE391" s="17">
        <f ca="1" t="shared" ref="BE391:BI391" si="2924">AZ391/Z391</f>
        <v>18741.628472493</v>
      </c>
      <c r="BF391" s="17">
        <f ca="1" t="shared" si="2924"/>
        <v>20963.4730590574</v>
      </c>
      <c r="BG391" s="17">
        <f ca="1" t="shared" si="2924"/>
        <v>21169.2186961973</v>
      </c>
      <c r="BH391" s="17">
        <f ca="1" t="shared" si="2924"/>
        <v>19614.7715207274</v>
      </c>
      <c r="BI391" s="17">
        <f ca="1" t="shared" si="2924"/>
        <v>16387.119589931</v>
      </c>
      <c r="BJ391" s="17">
        <f ca="1" t="shared" si="2882"/>
        <v>67307.2896165901</v>
      </c>
      <c r="BK391" s="17">
        <f ca="1" t="shared" si="2883"/>
        <v>33461.3626464269</v>
      </c>
      <c r="BL391" s="17">
        <f ca="1" t="shared" si="2884"/>
        <v>100768.652263017</v>
      </c>
      <c r="BM391" s="17">
        <f ca="1">BK391*'Ejercicio 3 - TIR'!$D$5</f>
        <v>16730.6813232135</v>
      </c>
      <c r="BN391" s="17">
        <f ca="1" t="shared" si="2885"/>
        <v>84037.9709398035</v>
      </c>
      <c r="BO391" s="17">
        <f ca="1" t="shared" si="2886"/>
        <v>36589.0219064004</v>
      </c>
      <c r="BP391" s="17">
        <f ca="1" t="shared" si="2887"/>
        <v>-102147.879734405</v>
      </c>
      <c r="BQ391" s="17">
        <f ca="1" t="shared" ref="BQ391:BT391" si="2925">BE391</f>
        <v>18741.628472493</v>
      </c>
      <c r="BR391" s="17">
        <f ca="1" t="shared" si="2925"/>
        <v>20963.4730590574</v>
      </c>
      <c r="BS391" s="17">
        <f ca="1" t="shared" si="2925"/>
        <v>21169.2186961973</v>
      </c>
      <c r="BT391" s="17">
        <f ca="1" t="shared" si="2925"/>
        <v>19614.7715207274</v>
      </c>
      <c r="BU391" s="17">
        <f ca="1" t="shared" si="2889"/>
        <v>52976.1414963313</v>
      </c>
      <c r="BV391" s="19">
        <f ca="1" t="shared" si="2890"/>
        <v>8.14437530292818</v>
      </c>
    </row>
    <row r="392" ht="15" customHeight="1" spans="1:74">
      <c r="A392" s="15">
        <v>391</v>
      </c>
      <c r="B392" s="16">
        <f ca="1" t="shared" ref="B392:F392" si="2926">RAND()</f>
        <v>0.662740115842215</v>
      </c>
      <c r="C392" s="17">
        <f ca="1">IF(B392&lt;=('Ejercicio 3 - TIR'!$D$13-'Ejercicio 3 - TIR'!$C$13)/('Ejercicio 3 - TIR'!$E$13-'Ejercicio 3 - TIR'!$C$13),'Ejercicio 3 - TIR'!$C$13+SQRT(('Ejercicio 3 - TIR'!$E$13-'Ejercicio 3 - TIR'!$C$13)*('Ejercicio 3 - TIR'!$D$13-'Ejercicio 3 - TIR'!$C$13)*B392),'Ejercicio 3 - TIR'!$E$13-SQRT(('Ejercicio 3 - TIR'!$E$13-'Ejercicio 3 - TIR'!$C$13)*('Ejercicio 3 - TIR'!$E$13-'Ejercicio 3 - TIR'!$D$13)*(1-B392)))</f>
        <v>79882.5483475331</v>
      </c>
      <c r="D392" s="16">
        <f ca="1" t="shared" si="2926"/>
        <v>0.783782586271198</v>
      </c>
      <c r="E392" s="17">
        <f ca="1">IF(D392&lt;=('Ejercicio 3 - TIR'!$D$14-'Ejercicio 3 - TIR'!$C$14)/('Ejercicio 3 - TIR'!$E$14-'Ejercicio 3 - TIR'!$C$14),'Ejercicio 3 - TIR'!$C$14+SQRT(('Ejercicio 3 - TIR'!$E$14-'Ejercicio 3 - TIR'!$C$14)*('Ejercicio 3 - TIR'!$D$14-'Ejercicio 3 - TIR'!$C$14)*D392),'Ejercicio 3 - TIR'!$E$14-SQRT(('Ejercicio 3 - TIR'!$E$14-'Ejercicio 3 - TIR'!$C$14)*('Ejercicio 3 - TIR'!$E$14-'Ejercicio 3 - TIR'!$D$14)*(1-D392)))</f>
        <v>34305.0362547844</v>
      </c>
      <c r="F392" s="16">
        <f ca="1" t="shared" si="2926"/>
        <v>0.586671132140331</v>
      </c>
      <c r="G392" s="17">
        <f ca="1">IF(F392&lt;=('Ejercicio 3 - TIR'!$D$18-'Ejercicio 3 - TIR'!$C$18)/('Ejercicio 3 - TIR'!$E$18-'Ejercicio 3 - TIR'!$C$18),'Ejercicio 3 - TIR'!$C$18+SQRT(('Ejercicio 3 - TIR'!$E$18-'Ejercicio 3 - TIR'!$C$18)*('Ejercicio 3 - TIR'!$D$18-'Ejercicio 3 - TIR'!$C$18)*F392),'Ejercicio 3 - TIR'!$E$18-SQRT(('Ejercicio 3 - TIR'!$E$18-'Ejercicio 3 - TIR'!$C$18)*('Ejercicio 3 - TIR'!$E$18-'Ejercicio 3 - TIR'!$D$18)*(1-F392)))</f>
        <v>39380.8672211608</v>
      </c>
      <c r="H392" s="16">
        <f ca="1" t="shared" ref="H392:L392" si="2927">RAND()</f>
        <v>0.791510051198439</v>
      </c>
      <c r="I392" s="17">
        <f ca="1">IF(H392&lt;=('Ejercicio 3 - TIR'!$D$18-'Ejercicio 3 - TIR'!$C$18)/('Ejercicio 3 - TIR'!$E$18-'Ejercicio 3 - TIR'!$C$18),'Ejercicio 3 - TIR'!$C$18+SQRT(('Ejercicio 3 - TIR'!$E$18-'Ejercicio 3 - TIR'!$C$18)*('Ejercicio 3 - TIR'!$D$18-'Ejercicio 3 - TIR'!$C$18)*H392),'Ejercicio 3 - TIR'!$E$18-SQRT(('Ejercicio 3 - TIR'!$E$18-'Ejercicio 3 - TIR'!$C$18)*('Ejercicio 3 - TIR'!$E$18-'Ejercicio 3 - TIR'!$D$18)*(1-H392)))</f>
        <v>41045.6674191316</v>
      </c>
      <c r="J392" s="16">
        <f ca="1" t="shared" si="2927"/>
        <v>0.374272991176712</v>
      </c>
      <c r="K392" s="17">
        <f ca="1">IF(J392&lt;=('Ejercicio 3 - TIR'!$D$18-'Ejercicio 3 - TIR'!$C$18)/('Ejercicio 3 - TIR'!$E$18-'Ejercicio 3 - TIR'!$C$18),'Ejercicio 3 - TIR'!$C$18+SQRT(('Ejercicio 3 - TIR'!$E$18-'Ejercicio 3 - TIR'!$C$18)*('Ejercicio 3 - TIR'!$D$18-'Ejercicio 3 - TIR'!$C$18)*J392),'Ejercicio 3 - TIR'!$E$18-SQRT(('Ejercicio 3 - TIR'!$E$18-'Ejercicio 3 - TIR'!$C$18)*('Ejercicio 3 - TIR'!$E$18-'Ejercicio 3 - TIR'!$D$18)*(1-J392)))</f>
        <v>37492.7263847352</v>
      </c>
      <c r="L392" s="16">
        <f ca="1" t="shared" si="2927"/>
        <v>0.984340813325413</v>
      </c>
      <c r="M392" s="17">
        <f ca="1">IF(L392&lt;=('Ejercicio 3 - TIR'!$D$18-'Ejercicio 3 - TIR'!$C$18)/('Ejercicio 3 - TIR'!$E$18-'Ejercicio 3 - TIR'!$C$18),'Ejercicio 3 - TIR'!$C$18+SQRT(('Ejercicio 3 - TIR'!$E$18-'Ejercicio 3 - TIR'!$C$18)*('Ejercicio 3 - TIR'!$D$18-'Ejercicio 3 - TIR'!$C$18)*L392),'Ejercicio 3 - TIR'!$E$18-SQRT(('Ejercicio 3 - TIR'!$E$18-'Ejercicio 3 - TIR'!$C$18)*('Ejercicio 3 - TIR'!$E$18-'Ejercicio 3 - TIR'!$D$18)*(1-L392)))</f>
        <v>43916.2846311904</v>
      </c>
      <c r="N392" s="16">
        <f ca="1" t="shared" ref="N392:R392" si="2928">RAND()</f>
        <v>0.0810863352805762</v>
      </c>
      <c r="O392" s="17">
        <f ca="1">IF(N392&lt;=('Ejercicio 3 - TIR'!$D$18-'Ejercicio 3 - TIR'!$C$18)/('Ejercicio 3 - TIR'!$E$18-'Ejercicio 3 - TIR'!$C$18),'Ejercicio 3 - TIR'!$C$18+SQRT(('Ejercicio 3 - TIR'!$E$18-'Ejercicio 3 - TIR'!$C$18)*('Ejercicio 3 - TIR'!$D$18-'Ejercicio 3 - TIR'!$C$18)*N392),'Ejercicio 3 - TIR'!$E$18-SQRT(('Ejercicio 3 - TIR'!$E$18-'Ejercicio 3 - TIR'!$C$18)*('Ejercicio 3 - TIR'!$E$18-'Ejercicio 3 - TIR'!$D$18)*(1-N392)))</f>
        <v>33487.5421563167</v>
      </c>
      <c r="P392" s="16">
        <f ca="1" t="shared" si="2928"/>
        <v>0.561985732757458</v>
      </c>
      <c r="Q392" s="18">
        <f ca="1">IF(P392&lt;=('Ejercicio 3 - TIR'!$D$22-'Ejercicio 3 - TIR'!$C$22)/('Ejercicio 3 - TIR'!$E$22-'Ejercicio 3 - TIR'!$C$22),'Ejercicio 3 - TIR'!$C$22+SQRT(('Ejercicio 3 - TIR'!$E$22-'Ejercicio 3 - TIR'!$C$22)*('Ejercicio 3 - TIR'!$D$22-'Ejercicio 3 - TIR'!$C$22)*P392),'Ejercicio 3 - TIR'!$E$22-SQRT(('Ejercicio 3 - TIR'!$E$22-'Ejercicio 3 - TIR'!$C$22)*('Ejercicio 3 - TIR'!$E$22-'Ejercicio 3 - TIR'!$D$22)*(1-P392)))</f>
        <v>0.151921081198939</v>
      </c>
      <c r="R392" s="16">
        <f ca="1" t="shared" si="2928"/>
        <v>0.105524722944524</v>
      </c>
      <c r="S392" s="18">
        <f ca="1">IF(R392&lt;=('Ejercicio 3 - TIR'!$D$23-'Ejercicio 3 - TIR'!$C$23)/('Ejercicio 3 - TIR'!$E$23-'Ejercicio 3 - TIR'!$C$23),'Ejercicio 3 - TIR'!$C$23+SQRT(('Ejercicio 3 - TIR'!$E$23-'Ejercicio 3 - TIR'!$C$23)*('Ejercicio 3 - TIR'!$D$23-'Ejercicio 3 - TIR'!$C$23)*R392),'Ejercicio 3 - TIR'!$E$23-SQRT(('Ejercicio 3 - TIR'!$E$23-'Ejercicio 3 - TIR'!$C$23)*('Ejercicio 3 - TIR'!$E$23-'Ejercicio 3 - TIR'!$D$23)*(1-R392)))</f>
        <v>0.133782035455626</v>
      </c>
      <c r="T392" s="16">
        <f ca="1" t="shared" ref="T392:X392" si="2929">RAND()</f>
        <v>0.666552910270255</v>
      </c>
      <c r="U392" s="18">
        <f ca="1">IF(T392&lt;=('Ejercicio 3 - TIR'!$D$24-'Ejercicio 3 - TIR'!$C$24)/('Ejercicio 3 - TIR'!$E$24-'Ejercicio 3 - TIR'!$C$24),'Ejercicio 3 - TIR'!$C$24+SQRT(('Ejercicio 3 - TIR'!$E$24-'Ejercicio 3 - TIR'!$C$24)*('Ejercicio 3 - TIR'!$D$24-'Ejercicio 3 - TIR'!$C$24)*T392),'Ejercicio 3 - TIR'!$E$24-SQRT(('Ejercicio 3 - TIR'!$E$24-'Ejercicio 3 - TIR'!$C$24)*('Ejercicio 3 - TIR'!$E$24-'Ejercicio 3 - TIR'!$D$24)*(1-T392)))</f>
        <v>0.189444282838669</v>
      </c>
      <c r="V392" s="16">
        <f ca="1" t="shared" si="2929"/>
        <v>0.0305165610226268</v>
      </c>
      <c r="W392" s="18">
        <f ca="1">IF(V392&lt;=('Ejercicio 3 - TIR'!$D$25-'Ejercicio 3 - TIR'!$C$25)/('Ejercicio 3 - TIR'!$E$25-'Ejercicio 3 - TIR'!$C$25),'Ejercicio 3 - TIR'!$C$25+SQRT(('Ejercicio 3 - TIR'!$E$25-'Ejercicio 3 - TIR'!$C$25)*('Ejercicio 3 - TIR'!$D$25-'Ejercicio 3 - TIR'!$C$25)*V392),'Ejercicio 3 - TIR'!$E$25-SQRT(('Ejercicio 3 - TIR'!$E$25-'Ejercicio 3 - TIR'!$C$25)*('Ejercicio 3 - TIR'!$E$25-'Ejercicio 3 - TIR'!$D$25)*(1-V392)))</f>
        <v>0.186536297532371</v>
      </c>
      <c r="X392" s="16">
        <f ca="1" t="shared" si="2929"/>
        <v>0.751903181989793</v>
      </c>
      <c r="Y392" s="18">
        <f ca="1">IF(X392&lt;=('Ejercicio 3 - TIR'!$D$26-'Ejercicio 3 - TIR'!$C$26)/('Ejercicio 3 - TIR'!$E$26-'Ejercicio 3 - TIR'!$C$26),'Ejercicio 3 - TIR'!$C$26+SQRT(('Ejercicio 3 - TIR'!$E$26-'Ejercicio 3 - TIR'!$C$26)*('Ejercicio 3 - TIR'!$D$26-'Ejercicio 3 - TIR'!$C$26)*X392),'Ejercicio 3 - TIR'!$E$26-SQRT(('Ejercicio 3 - TIR'!$E$26-'Ejercicio 3 - TIR'!$C$26)*('Ejercicio 3 - TIR'!$E$26-'Ejercicio 3 - TIR'!$D$26)*(1-X392)))</f>
        <v>0.243397775788142</v>
      </c>
      <c r="Z392" s="16">
        <f ca="1" t="shared" si="2860"/>
        <v>1.15192108119894</v>
      </c>
      <c r="AA392" s="16">
        <f ca="1" t="shared" si="2861"/>
        <v>1.30602742812598</v>
      </c>
      <c r="AB392" s="16">
        <f ca="1" t="shared" si="2862"/>
        <v>1.55344685761494</v>
      </c>
      <c r="AC392" s="16">
        <f ca="1" t="shared" si="2863"/>
        <v>1.84322108284772</v>
      </c>
      <c r="AD392" s="16">
        <f ca="1" t="shared" si="2864"/>
        <v>2.29185699469867</v>
      </c>
      <c r="AE392" s="15">
        <f ca="1" t="shared" si="2865"/>
        <v>5211.65819839564</v>
      </c>
      <c r="AF392" s="15">
        <f ca="1" t="shared" si="2866"/>
        <v>5908.88444027602</v>
      </c>
      <c r="AG392" s="15">
        <f ca="1" t="shared" si="2867"/>
        <v>7028.28881544067</v>
      </c>
      <c r="AH392" s="15">
        <f ca="1" t="shared" si="2868"/>
        <v>8339.31978906115</v>
      </c>
      <c r="AI392" s="15">
        <f ca="1" t="shared" si="2869"/>
        <v>10369.0916773047</v>
      </c>
      <c r="AJ392" s="17">
        <f ca="1" t="shared" si="2870"/>
        <v>45363.6511479514</v>
      </c>
      <c r="AK392" s="17">
        <f ca="1" t="shared" si="2871"/>
        <v>53606.7674551228</v>
      </c>
      <c r="AL392" s="17">
        <f ca="1" t="shared" si="2872"/>
        <v>58242.9579857835</v>
      </c>
      <c r="AM392" s="17">
        <f ca="1" t="shared" si="2873"/>
        <v>80947.4217125516</v>
      </c>
      <c r="AN392" s="17">
        <f ca="1" t="shared" si="2874"/>
        <v>76748.657726221</v>
      </c>
      <c r="AO392" s="17">
        <f ca="1">C392/'Ejercicio 3 - TIR'!$D$7</f>
        <v>15976.5096695066</v>
      </c>
      <c r="AP392" s="17">
        <f ca="1" t="shared" si="2875"/>
        <v>29387.1414784448</v>
      </c>
      <c r="AQ392" s="17">
        <f ca="1" t="shared" si="2876"/>
        <v>37630.2577856162</v>
      </c>
      <c r="AR392" s="17">
        <f ca="1" t="shared" si="2877"/>
        <v>42266.4483162768</v>
      </c>
      <c r="AS392" s="17">
        <f ca="1" t="shared" si="2878"/>
        <v>64970.912043045</v>
      </c>
      <c r="AT392" s="17">
        <f ca="1" t="shared" si="2879"/>
        <v>60772.1480567144</v>
      </c>
      <c r="AU392" s="17">
        <f ca="1">AP392*'Ejercicio 3 - TIR'!$D$5</f>
        <v>14693.5707392224</v>
      </c>
      <c r="AV392" s="17">
        <f ca="1">AQ392*'Ejercicio 3 - TIR'!$D$5</f>
        <v>18815.1288928081</v>
      </c>
      <c r="AW392" s="17">
        <f ca="1">AR392*'Ejercicio 3 - TIR'!$D$5</f>
        <v>21133.2241581384</v>
      </c>
      <c r="AX392" s="17">
        <f ca="1">AS392*'Ejercicio 3 - TIR'!$D$5</f>
        <v>32485.4560215225</v>
      </c>
      <c r="AY392" s="17">
        <f ca="1">AT392*'Ejercicio 3 - TIR'!$D$5</f>
        <v>30386.0740283572</v>
      </c>
      <c r="AZ392" s="17">
        <f ca="1" t="shared" ref="AZ392:BD392" si="2930">AJ392-AU392-AE392</f>
        <v>25458.4222103334</v>
      </c>
      <c r="BA392" s="17">
        <f ca="1" t="shared" si="2930"/>
        <v>28882.7541220387</v>
      </c>
      <c r="BB392" s="17">
        <f ca="1" t="shared" si="2930"/>
        <v>30081.4450122044</v>
      </c>
      <c r="BC392" s="17">
        <f ca="1" t="shared" si="2930"/>
        <v>40122.645901968</v>
      </c>
      <c r="BD392" s="17">
        <f ca="1" t="shared" si="2930"/>
        <v>35993.4920205592</v>
      </c>
      <c r="BE392" s="17">
        <f ca="1" t="shared" ref="BE392:BI392" si="2931">AZ392/Z392</f>
        <v>22100.8388732984</v>
      </c>
      <c r="BF392" s="17">
        <f ca="1" t="shared" si="2931"/>
        <v>22114.9674961135</v>
      </c>
      <c r="BG392" s="17">
        <f ca="1" t="shared" si="2931"/>
        <v>19364.3219043808</v>
      </c>
      <c r="BH392" s="17">
        <f ca="1" t="shared" si="2931"/>
        <v>21767.6795666745</v>
      </c>
      <c r="BI392" s="17">
        <f ca="1" t="shared" si="2931"/>
        <v>15704.9467326348</v>
      </c>
      <c r="BJ392" s="17">
        <f ca="1" t="shared" si="2882"/>
        <v>78622.237293919</v>
      </c>
      <c r="BK392" s="17">
        <f ca="1" t="shared" si="2883"/>
        <v>36615.8754369297</v>
      </c>
      <c r="BL392" s="17">
        <f ca="1" t="shared" si="2884"/>
        <v>115238.112730849</v>
      </c>
      <c r="BM392" s="17">
        <f ca="1">BK392*'Ejercicio 3 - TIR'!$D$5</f>
        <v>18307.9377184648</v>
      </c>
      <c r="BN392" s="17">
        <f ca="1" t="shared" si="2885"/>
        <v>96930.1750123838</v>
      </c>
      <c r="BO392" s="17">
        <f ca="1" t="shared" si="2886"/>
        <v>42293.2910895377</v>
      </c>
      <c r="BP392" s="17">
        <f ca="1" t="shared" si="2887"/>
        <v>-114187.584602318</v>
      </c>
      <c r="BQ392" s="17">
        <f ca="1" t="shared" ref="BQ392:BT392" si="2932">BE392</f>
        <v>22100.8388732984</v>
      </c>
      <c r="BR392" s="17">
        <f ca="1" t="shared" si="2932"/>
        <v>22114.9674961135</v>
      </c>
      <c r="BS392" s="17">
        <f ca="1" t="shared" si="2932"/>
        <v>19364.3219043808</v>
      </c>
      <c r="BT392" s="17">
        <f ca="1" t="shared" si="2932"/>
        <v>21767.6795666745</v>
      </c>
      <c r="BU392" s="17">
        <f ca="1" t="shared" si="2889"/>
        <v>57998.2378221725</v>
      </c>
      <c r="BV392" s="19">
        <f ca="1" t="shared" si="2890"/>
        <v>6.87333233678655</v>
      </c>
    </row>
    <row r="393" ht="15" customHeight="1" spans="1:74">
      <c r="A393" s="15">
        <v>392</v>
      </c>
      <c r="B393" s="16">
        <f ca="1" t="shared" ref="B393:F393" si="2933">RAND()</f>
        <v>0.385305751679601</v>
      </c>
      <c r="C393" s="17">
        <f ca="1">IF(B393&lt;=('Ejercicio 3 - TIR'!$D$13-'Ejercicio 3 - TIR'!$C$13)/('Ejercicio 3 - TIR'!$E$13-'Ejercicio 3 - TIR'!$C$13),'Ejercicio 3 - TIR'!$C$13+SQRT(('Ejercicio 3 - TIR'!$E$13-'Ejercicio 3 - TIR'!$C$13)*('Ejercicio 3 - TIR'!$D$13-'Ejercicio 3 - TIR'!$C$13)*B393),'Ejercicio 3 - TIR'!$E$13-SQRT(('Ejercicio 3 - TIR'!$E$13-'Ejercicio 3 - TIR'!$C$13)*('Ejercicio 3 - TIR'!$E$13-'Ejercicio 3 - TIR'!$D$13)*(1-B393)))</f>
        <v>72840.5983500284</v>
      </c>
      <c r="D393" s="16">
        <f ca="1" t="shared" si="2933"/>
        <v>0.000869597099502739</v>
      </c>
      <c r="E393" s="17">
        <f ca="1">IF(D393&lt;=('Ejercicio 3 - TIR'!$D$14-'Ejercicio 3 - TIR'!$C$14)/('Ejercicio 3 - TIR'!$E$14-'Ejercicio 3 - TIR'!$C$14),'Ejercicio 3 - TIR'!$C$14+SQRT(('Ejercicio 3 - TIR'!$E$14-'Ejercicio 3 - TIR'!$C$14)*('Ejercicio 3 - TIR'!$D$14-'Ejercicio 3 - TIR'!$C$14)*D393),'Ejercicio 3 - TIR'!$E$14-SQRT(('Ejercicio 3 - TIR'!$E$14-'Ejercicio 3 - TIR'!$C$14)*('Ejercicio 3 - TIR'!$E$14-'Ejercicio 3 - TIR'!$D$14)*(1-D393)))</f>
        <v>25255.3816408098</v>
      </c>
      <c r="F393" s="16">
        <f ca="1" t="shared" si="2933"/>
        <v>0.292543301101704</v>
      </c>
      <c r="G393" s="17">
        <f ca="1">IF(F393&lt;=('Ejercicio 3 - TIR'!$D$18-'Ejercicio 3 - TIR'!$C$18)/('Ejercicio 3 - TIR'!$E$18-'Ejercicio 3 - TIR'!$C$18),'Ejercicio 3 - TIR'!$C$18+SQRT(('Ejercicio 3 - TIR'!$E$18-'Ejercicio 3 - TIR'!$C$18)*('Ejercicio 3 - TIR'!$D$18-'Ejercicio 3 - TIR'!$C$18)*F393),'Ejercicio 3 - TIR'!$E$18-SQRT(('Ejercicio 3 - TIR'!$E$18-'Ejercicio 3 - TIR'!$C$18)*('Ejercicio 3 - TIR'!$E$18-'Ejercicio 3 - TIR'!$D$18)*(1-F393)))</f>
        <v>36624.310920032</v>
      </c>
      <c r="H393" s="16">
        <f ca="1" t="shared" ref="H393:L393" si="2934">RAND()</f>
        <v>0.155307102497635</v>
      </c>
      <c r="I393" s="17">
        <f ca="1">IF(H393&lt;=('Ejercicio 3 - TIR'!$D$18-'Ejercicio 3 - TIR'!$C$18)/('Ejercicio 3 - TIR'!$E$18-'Ejercicio 3 - TIR'!$C$18),'Ejercicio 3 - TIR'!$C$18+SQRT(('Ejercicio 3 - TIR'!$E$18-'Ejercicio 3 - TIR'!$C$18)*('Ejercicio 3 - TIR'!$D$18-'Ejercicio 3 - TIR'!$C$18)*H393),'Ejercicio 3 - TIR'!$E$18-SQRT(('Ejercicio 3 - TIR'!$E$18-'Ejercicio 3 - TIR'!$C$18)*('Ejercicio 3 - TIR'!$E$18-'Ejercicio 3 - TIR'!$D$18)*(1-H393)))</f>
        <v>34826.5997736134</v>
      </c>
      <c r="J393" s="16">
        <f ca="1" t="shared" si="2934"/>
        <v>0.37427834460077</v>
      </c>
      <c r="K393" s="17">
        <f ca="1">IF(J393&lt;=('Ejercicio 3 - TIR'!$D$18-'Ejercicio 3 - TIR'!$C$18)/('Ejercicio 3 - TIR'!$E$18-'Ejercicio 3 - TIR'!$C$18),'Ejercicio 3 - TIR'!$C$18+SQRT(('Ejercicio 3 - TIR'!$E$18-'Ejercicio 3 - TIR'!$C$18)*('Ejercicio 3 - TIR'!$D$18-'Ejercicio 3 - TIR'!$C$18)*J393),'Ejercicio 3 - TIR'!$E$18-SQRT(('Ejercicio 3 - TIR'!$E$18-'Ejercicio 3 - TIR'!$C$18)*('Ejercicio 3 - TIR'!$E$18-'Ejercicio 3 - TIR'!$D$18)*(1-J393)))</f>
        <v>37492.7799707529</v>
      </c>
      <c r="L393" s="16">
        <f ca="1" t="shared" si="2934"/>
        <v>0.135760357672626</v>
      </c>
      <c r="M393" s="17">
        <f ca="1">IF(L393&lt;=('Ejercicio 3 - TIR'!$D$18-'Ejercicio 3 - TIR'!$C$18)/('Ejercicio 3 - TIR'!$E$18-'Ejercicio 3 - TIR'!$C$18),'Ejercicio 3 - TIR'!$C$18+SQRT(('Ejercicio 3 - TIR'!$E$18-'Ejercicio 3 - TIR'!$C$18)*('Ejercicio 3 - TIR'!$D$18-'Ejercicio 3 - TIR'!$C$18)*L393),'Ejercicio 3 - TIR'!$E$18-SQRT(('Ejercicio 3 - TIR'!$E$18-'Ejercicio 3 - TIR'!$C$18)*('Ejercicio 3 - TIR'!$E$18-'Ejercicio 3 - TIR'!$D$18)*(1-L393)))</f>
        <v>34512.6548340078</v>
      </c>
      <c r="N393" s="16">
        <f ca="1" t="shared" ref="N393:R393" si="2935">RAND()</f>
        <v>0.464820289223869</v>
      </c>
      <c r="O393" s="17">
        <f ca="1">IF(N393&lt;=('Ejercicio 3 - TIR'!$D$18-'Ejercicio 3 - TIR'!$C$18)/('Ejercicio 3 - TIR'!$E$18-'Ejercicio 3 - TIR'!$C$18),'Ejercicio 3 - TIR'!$C$18+SQRT(('Ejercicio 3 - TIR'!$E$18-'Ejercicio 3 - TIR'!$C$18)*('Ejercicio 3 - TIR'!$D$18-'Ejercicio 3 - TIR'!$C$18)*N393),'Ejercicio 3 - TIR'!$E$18-SQRT(('Ejercicio 3 - TIR'!$E$18-'Ejercicio 3 - TIR'!$C$18)*('Ejercicio 3 - TIR'!$E$18-'Ejercicio 3 - TIR'!$D$18)*(1-N393)))</f>
        <v>38350.0325378756</v>
      </c>
      <c r="P393" s="16">
        <f ca="1" t="shared" si="2935"/>
        <v>0.226955882428495</v>
      </c>
      <c r="Q393" s="18">
        <f ca="1">IF(P393&lt;=('Ejercicio 3 - TIR'!$D$22-'Ejercicio 3 - TIR'!$C$22)/('Ejercicio 3 - TIR'!$E$22-'Ejercicio 3 - TIR'!$C$22),'Ejercicio 3 - TIR'!$C$22+SQRT(('Ejercicio 3 - TIR'!$E$22-'Ejercicio 3 - TIR'!$C$22)*('Ejercicio 3 - TIR'!$D$22-'Ejercicio 3 - TIR'!$C$22)*P393),'Ejercicio 3 - TIR'!$E$22-SQRT(('Ejercicio 3 - TIR'!$E$22-'Ejercicio 3 - TIR'!$C$22)*('Ejercicio 3 - TIR'!$E$22-'Ejercicio 3 - TIR'!$D$22)*(1-P393)))</f>
        <v>0.14021189225113</v>
      </c>
      <c r="R393" s="16">
        <f ca="1" t="shared" si="2935"/>
        <v>0.556766509325348</v>
      </c>
      <c r="S393" s="18">
        <f ca="1">IF(R393&lt;=('Ejercicio 3 - TIR'!$D$23-'Ejercicio 3 - TIR'!$C$23)/('Ejercicio 3 - TIR'!$E$23-'Ejercicio 3 - TIR'!$C$23),'Ejercicio 3 - TIR'!$C$23+SQRT(('Ejercicio 3 - TIR'!$E$23-'Ejercicio 3 - TIR'!$C$23)*('Ejercicio 3 - TIR'!$D$23-'Ejercicio 3 - TIR'!$C$23)*R393),'Ejercicio 3 - TIR'!$E$23-SQRT(('Ejercicio 3 - TIR'!$E$23-'Ejercicio 3 - TIR'!$C$23)*('Ejercicio 3 - TIR'!$E$23-'Ejercicio 3 - TIR'!$D$23)*(1-R393)))</f>
        <v>0.151754287348088</v>
      </c>
      <c r="T393" s="16">
        <f ca="1" t="shared" ref="T393:X393" si="2936">RAND()</f>
        <v>0.140869170986787</v>
      </c>
      <c r="U393" s="18">
        <f ca="1">IF(T393&lt;=('Ejercicio 3 - TIR'!$D$24-'Ejercicio 3 - TIR'!$C$24)/('Ejercicio 3 - TIR'!$E$24-'Ejercicio 3 - TIR'!$C$24),'Ejercicio 3 - TIR'!$C$24+SQRT(('Ejercicio 3 - TIR'!$E$24-'Ejercicio 3 - TIR'!$C$24)*('Ejercicio 3 - TIR'!$D$24-'Ejercicio 3 - TIR'!$C$24)*T393),'Ejercicio 3 - TIR'!$E$24-SQRT(('Ejercicio 3 - TIR'!$E$24-'Ejercicio 3 - TIR'!$C$24)*('Ejercicio 3 - TIR'!$E$24-'Ejercicio 3 - TIR'!$D$24)*(1-T393)))</f>
        <v>0.16719957147932</v>
      </c>
      <c r="V393" s="16">
        <f ca="1" t="shared" si="2936"/>
        <v>0.238807533632054</v>
      </c>
      <c r="W393" s="18">
        <f ca="1">IF(V393&lt;=('Ejercicio 3 - TIR'!$D$25-'Ejercicio 3 - TIR'!$C$25)/('Ejercicio 3 - TIR'!$E$25-'Ejercicio 3 - TIR'!$C$25),'Ejercicio 3 - TIR'!$C$25+SQRT(('Ejercicio 3 - TIR'!$E$25-'Ejercicio 3 - TIR'!$C$25)*('Ejercicio 3 - TIR'!$D$25-'Ejercicio 3 - TIR'!$C$25)*V393),'Ejercicio 3 - TIR'!$E$25-SQRT(('Ejercicio 3 - TIR'!$E$25-'Ejercicio 3 - TIR'!$C$25)*('Ejercicio 3 - TIR'!$E$25-'Ejercicio 3 - TIR'!$D$25)*(1-V393)))</f>
        <v>0.198284708012021</v>
      </c>
      <c r="X393" s="16">
        <f ca="1" t="shared" si="2936"/>
        <v>0.562004633900927</v>
      </c>
      <c r="Y393" s="18">
        <f ca="1">IF(X393&lt;=('Ejercicio 3 - TIR'!$D$26-'Ejercicio 3 - TIR'!$C$26)/('Ejercicio 3 - TIR'!$E$26-'Ejercicio 3 - TIR'!$C$26),'Ejercicio 3 - TIR'!$C$26+SQRT(('Ejercicio 3 - TIR'!$E$26-'Ejercicio 3 - TIR'!$C$26)*('Ejercicio 3 - TIR'!$D$26-'Ejercicio 3 - TIR'!$C$26)*X393),'Ejercicio 3 - TIR'!$E$26-SQRT(('Ejercicio 3 - TIR'!$E$26-'Ejercicio 3 - TIR'!$C$26)*('Ejercicio 3 - TIR'!$E$26-'Ejercicio 3 - TIR'!$D$26)*(1-X393)))</f>
        <v>0.23136693535325</v>
      </c>
      <c r="Z393" s="16">
        <f ca="1" t="shared" si="2860"/>
        <v>1.14021189225113</v>
      </c>
      <c r="AA393" s="16">
        <f ca="1" t="shared" si="2861"/>
        <v>1.31324393538552</v>
      </c>
      <c r="AB393" s="16">
        <f ca="1" t="shared" si="2862"/>
        <v>1.53281775862979</v>
      </c>
      <c r="AC393" s="16">
        <f ca="1" t="shared" si="2863"/>
        <v>1.83675208033534</v>
      </c>
      <c r="AD393" s="16">
        <f ca="1" t="shared" si="2864"/>
        <v>2.26171578016623</v>
      </c>
      <c r="AE393" s="15">
        <f ca="1" t="shared" si="2865"/>
        <v>3541.10484938239</v>
      </c>
      <c r="AF393" s="15">
        <f ca="1" t="shared" si="2866"/>
        <v>4078.48269222528</v>
      </c>
      <c r="AG393" s="15">
        <f ca="1" t="shared" si="2867"/>
        <v>4760.40325065117</v>
      </c>
      <c r="AH393" s="15">
        <f ca="1" t="shared" si="2868"/>
        <v>5704.31841922601</v>
      </c>
      <c r="AI393" s="15">
        <f ca="1" t="shared" si="2869"/>
        <v>7024.10909016143</v>
      </c>
      <c r="AJ393" s="17">
        <f ca="1" t="shared" si="2870"/>
        <v>41759.4748565234</v>
      </c>
      <c r="AK393" s="17">
        <f ca="1" t="shared" si="2871"/>
        <v>45735.8209427964</v>
      </c>
      <c r="AL393" s="17">
        <f ca="1" t="shared" si="2872"/>
        <v>57469.5989595693</v>
      </c>
      <c r="AM393" s="17">
        <f ca="1" t="shared" si="2873"/>
        <v>63391.1905642593</v>
      </c>
      <c r="AN393" s="17">
        <f ca="1" t="shared" si="2874"/>
        <v>86736.8737608016</v>
      </c>
      <c r="AO393" s="17">
        <f ca="1">C393/'Ejercicio 3 - TIR'!$D$7</f>
        <v>14568.1196700057</v>
      </c>
      <c r="AP393" s="17">
        <f ca="1" t="shared" si="2875"/>
        <v>27191.3551865178</v>
      </c>
      <c r="AQ393" s="17">
        <f ca="1" t="shared" si="2876"/>
        <v>31167.7012727907</v>
      </c>
      <c r="AR393" s="17">
        <f ca="1" t="shared" si="2877"/>
        <v>42901.4792895636</v>
      </c>
      <c r="AS393" s="17">
        <f ca="1" t="shared" si="2878"/>
        <v>48823.0708942536</v>
      </c>
      <c r="AT393" s="17">
        <f ca="1" t="shared" si="2879"/>
        <v>72168.7540907959</v>
      </c>
      <c r="AU393" s="17">
        <f ca="1">AP393*'Ejercicio 3 - TIR'!$D$5</f>
        <v>13595.6775932589</v>
      </c>
      <c r="AV393" s="17">
        <f ca="1">AQ393*'Ejercicio 3 - TIR'!$D$5</f>
        <v>15583.8506363954</v>
      </c>
      <c r="AW393" s="17">
        <f ca="1">AR393*'Ejercicio 3 - TIR'!$D$5</f>
        <v>21450.7396447818</v>
      </c>
      <c r="AX393" s="17">
        <f ca="1">AS393*'Ejercicio 3 - TIR'!$D$5</f>
        <v>24411.5354471268</v>
      </c>
      <c r="AY393" s="17">
        <f ca="1">AT393*'Ejercicio 3 - TIR'!$D$5</f>
        <v>36084.3770453979</v>
      </c>
      <c r="AZ393" s="17">
        <f ca="1" t="shared" ref="AZ393:BD393" si="2937">AJ393-AU393-AE393</f>
        <v>24622.6924138822</v>
      </c>
      <c r="BA393" s="17">
        <f ca="1" t="shared" si="2937"/>
        <v>26073.4876141758</v>
      </c>
      <c r="BB393" s="17">
        <f ca="1" t="shared" si="2937"/>
        <v>31258.4560641363</v>
      </c>
      <c r="BC393" s="17">
        <f ca="1" t="shared" si="2937"/>
        <v>33275.3366979065</v>
      </c>
      <c r="BD393" s="17">
        <f ca="1" t="shared" si="2937"/>
        <v>43628.3876252422</v>
      </c>
      <c r="BE393" s="17">
        <f ca="1" t="shared" ref="BE393:BI393" si="2938">AZ393/Z393</f>
        <v>21594.8391533344</v>
      </c>
      <c r="BF393" s="17">
        <f ca="1" t="shared" si="2938"/>
        <v>19854.26082057</v>
      </c>
      <c r="BG393" s="17">
        <f ca="1" t="shared" si="2938"/>
        <v>20392.8065734825</v>
      </c>
      <c r="BH393" s="17">
        <f ca="1" t="shared" si="2938"/>
        <v>18116.4007130627</v>
      </c>
      <c r="BI393" s="17">
        <f ca="1" t="shared" si="2938"/>
        <v>19289.951464209</v>
      </c>
      <c r="BJ393" s="17">
        <f ca="1" t="shared" si="2882"/>
        <v>57120.4951911401</v>
      </c>
      <c r="BK393" s="17">
        <f ca="1" t="shared" si="2883"/>
        <v>32948.9461450019</v>
      </c>
      <c r="BL393" s="17">
        <f ca="1" t="shared" si="2884"/>
        <v>90069.441336142</v>
      </c>
      <c r="BM393" s="17">
        <f ca="1">BK393*'Ejercicio 3 - TIR'!$D$5</f>
        <v>16474.473072501</v>
      </c>
      <c r="BN393" s="17">
        <f ca="1" t="shared" si="2885"/>
        <v>73594.968263641</v>
      </c>
      <c r="BO393" s="17">
        <f ca="1" t="shared" si="2886"/>
        <v>32539.4414758126</v>
      </c>
      <c r="BP393" s="17">
        <f ca="1" t="shared" si="2887"/>
        <v>-98095.9799908382</v>
      </c>
      <c r="BQ393" s="17">
        <f ca="1" t="shared" ref="BQ393:BT393" si="2939">BE393</f>
        <v>21594.8391533344</v>
      </c>
      <c r="BR393" s="17">
        <f ca="1" t="shared" si="2939"/>
        <v>19854.26082057</v>
      </c>
      <c r="BS393" s="17">
        <f ca="1" t="shared" si="2939"/>
        <v>20392.8065734825</v>
      </c>
      <c r="BT393" s="17">
        <f ca="1" t="shared" si="2939"/>
        <v>18116.4007130627</v>
      </c>
      <c r="BU393" s="17">
        <f ca="1" t="shared" si="2889"/>
        <v>51829.3929400216</v>
      </c>
      <c r="BV393" s="19">
        <f ca="1" t="shared" si="2890"/>
        <v>9.23728982467211</v>
      </c>
    </row>
    <row r="394" ht="15" customHeight="1" spans="1:74">
      <c r="A394" s="15">
        <v>393</v>
      </c>
      <c r="B394" s="16">
        <f ca="1" t="shared" ref="B394:F394" si="2940">RAND()</f>
        <v>0.0085566028370152</v>
      </c>
      <c r="C394" s="17">
        <f ca="1">IF(B394&lt;=('Ejercicio 3 - TIR'!$D$13-'Ejercicio 3 - TIR'!$C$13)/('Ejercicio 3 - TIR'!$E$13-'Ejercicio 3 - TIR'!$C$13),'Ejercicio 3 - TIR'!$C$13+SQRT(('Ejercicio 3 - TIR'!$E$13-'Ejercicio 3 - TIR'!$C$13)*('Ejercicio 3 - TIR'!$D$13-'Ejercicio 3 - TIR'!$C$13)*B394),'Ejercicio 3 - TIR'!$E$13-SQRT(('Ejercicio 3 - TIR'!$E$13-'Ejercicio 3 - TIR'!$C$13)*('Ejercicio 3 - TIR'!$E$13-'Ejercicio 3 - TIR'!$D$13)*(1-B394)))</f>
        <v>61850.0381441489</v>
      </c>
      <c r="D394" s="16">
        <f ca="1" t="shared" si="2940"/>
        <v>0.647924790487502</v>
      </c>
      <c r="E394" s="17">
        <f ca="1">IF(D394&lt;=('Ejercicio 3 - TIR'!$D$14-'Ejercicio 3 - TIR'!$C$14)/('Ejercicio 3 - TIR'!$E$14-'Ejercicio 3 - TIR'!$C$14),'Ejercicio 3 - TIR'!$C$14+SQRT(('Ejercicio 3 - TIR'!$E$14-'Ejercicio 3 - TIR'!$C$14)*('Ejercicio 3 - TIR'!$D$14-'Ejercicio 3 - TIR'!$C$14)*D394),'Ejercicio 3 - TIR'!$E$14-SQRT(('Ejercicio 3 - TIR'!$E$14-'Ejercicio 3 - TIR'!$C$14)*('Ejercicio 3 - TIR'!$E$14-'Ejercicio 3 - TIR'!$D$14)*(1-D394)))</f>
        <v>32732.8629139891</v>
      </c>
      <c r="F394" s="16">
        <f ca="1" t="shared" si="2940"/>
        <v>0.904686663170857</v>
      </c>
      <c r="G394" s="17">
        <f ca="1">IF(F394&lt;=('Ejercicio 3 - TIR'!$D$18-'Ejercicio 3 - TIR'!$C$18)/('Ejercicio 3 - TIR'!$E$18-'Ejercicio 3 - TIR'!$C$18),'Ejercicio 3 - TIR'!$C$18+SQRT(('Ejercicio 3 - TIR'!$E$18-'Ejercicio 3 - TIR'!$C$18)*('Ejercicio 3 - TIR'!$D$18-'Ejercicio 3 - TIR'!$C$18)*F394),'Ejercicio 3 - TIR'!$E$18-SQRT(('Ejercicio 3 - TIR'!$E$18-'Ejercicio 3 - TIR'!$C$18)*('Ejercicio 3 - TIR'!$E$18-'Ejercicio 3 - TIR'!$D$18)*(1-F394)))</f>
        <v>42326.332058354</v>
      </c>
      <c r="H394" s="16">
        <f ca="1" t="shared" ref="H394:L394" si="2941">RAND()</f>
        <v>0.0919790257471762</v>
      </c>
      <c r="I394" s="17">
        <f ca="1">IF(H394&lt;=('Ejercicio 3 - TIR'!$D$18-'Ejercicio 3 - TIR'!$C$18)/('Ejercicio 3 - TIR'!$E$18-'Ejercicio 3 - TIR'!$C$18),'Ejercicio 3 - TIR'!$C$18+SQRT(('Ejercicio 3 - TIR'!$E$18-'Ejercicio 3 - TIR'!$C$18)*('Ejercicio 3 - TIR'!$D$18-'Ejercicio 3 - TIR'!$C$18)*H394),'Ejercicio 3 - TIR'!$E$18-SQRT(('Ejercicio 3 - TIR'!$E$18-'Ejercicio 3 - TIR'!$C$18)*('Ejercicio 3 - TIR'!$E$18-'Ejercicio 3 - TIR'!$D$18)*(1-H394)))</f>
        <v>33714.4116441338</v>
      </c>
      <c r="J394" s="16">
        <f ca="1" t="shared" si="2941"/>
        <v>0.594671072646758</v>
      </c>
      <c r="K394" s="17">
        <f ca="1">IF(J394&lt;=('Ejercicio 3 - TIR'!$D$18-'Ejercicio 3 - TIR'!$C$18)/('Ejercicio 3 - TIR'!$E$18-'Ejercicio 3 - TIR'!$C$18),'Ejercicio 3 - TIR'!$C$18+SQRT(('Ejercicio 3 - TIR'!$E$18-'Ejercicio 3 - TIR'!$C$18)*('Ejercicio 3 - TIR'!$D$18-'Ejercicio 3 - TIR'!$C$18)*J394),'Ejercicio 3 - TIR'!$E$18-SQRT(('Ejercicio 3 - TIR'!$E$18-'Ejercicio 3 - TIR'!$C$18)*('Ejercicio 3 - TIR'!$E$18-'Ejercicio 3 - TIR'!$D$18)*(1-J394)))</f>
        <v>39444.6101506104</v>
      </c>
      <c r="L394" s="16">
        <f ca="1" t="shared" si="2941"/>
        <v>0.0289829328221503</v>
      </c>
      <c r="M394" s="17">
        <f ca="1">IF(L394&lt;=('Ejercicio 3 - TIR'!$D$18-'Ejercicio 3 - TIR'!$C$18)/('Ejercicio 3 - TIR'!$E$18-'Ejercicio 3 - TIR'!$C$18),'Ejercicio 3 - TIR'!$C$18+SQRT(('Ejercicio 3 - TIR'!$E$18-'Ejercicio 3 - TIR'!$C$18)*('Ejercicio 3 - TIR'!$D$18-'Ejercicio 3 - TIR'!$C$18)*L394),'Ejercicio 3 - TIR'!$E$18-SQRT(('Ejercicio 3 - TIR'!$E$18-'Ejercicio 3 - TIR'!$C$18)*('Ejercicio 3 - TIR'!$E$18-'Ejercicio 3 - TIR'!$D$18)*(1-L394)))</f>
        <v>32085.0515397281</v>
      </c>
      <c r="N394" s="16">
        <f ca="1" t="shared" ref="N394:R394" si="2942">RAND()</f>
        <v>0.66478766160689</v>
      </c>
      <c r="O394" s="17">
        <f ca="1">IF(N394&lt;=('Ejercicio 3 - TIR'!$D$18-'Ejercicio 3 - TIR'!$C$18)/('Ejercicio 3 - TIR'!$E$18-'Ejercicio 3 - TIR'!$C$18),'Ejercicio 3 - TIR'!$C$18+SQRT(('Ejercicio 3 - TIR'!$E$18-'Ejercicio 3 - TIR'!$C$18)*('Ejercicio 3 - TIR'!$D$18-'Ejercicio 3 - TIR'!$C$18)*N394),'Ejercicio 3 - TIR'!$E$18-SQRT(('Ejercicio 3 - TIR'!$E$18-'Ejercicio 3 - TIR'!$C$18)*('Ejercicio 3 - TIR'!$E$18-'Ejercicio 3 - TIR'!$D$18)*(1-N394)))</f>
        <v>39985.8975180518</v>
      </c>
      <c r="P394" s="16">
        <f ca="1" t="shared" si="2942"/>
        <v>0.110114070973732</v>
      </c>
      <c r="Q394" s="18">
        <f ca="1">IF(P394&lt;=('Ejercicio 3 - TIR'!$D$22-'Ejercicio 3 - TIR'!$C$22)/('Ejercicio 3 - TIR'!$E$22-'Ejercicio 3 - TIR'!$C$22),'Ejercicio 3 - TIR'!$C$22+SQRT(('Ejercicio 3 - TIR'!$E$22-'Ejercicio 3 - TIR'!$C$22)*('Ejercicio 3 - TIR'!$D$22-'Ejercicio 3 - TIR'!$C$22)*P394),'Ejercicio 3 - TIR'!$E$22-SQRT(('Ejercicio 3 - TIR'!$E$22-'Ejercicio 3 - TIR'!$C$22)*('Ejercicio 3 - TIR'!$E$22-'Ejercicio 3 - TIR'!$D$22)*(1-P394)))</f>
        <v>0.13407854139294</v>
      </c>
      <c r="R394" s="16">
        <f ca="1" t="shared" si="2942"/>
        <v>0.891375583996457</v>
      </c>
      <c r="S394" s="18">
        <f ca="1">IF(R394&lt;=('Ejercicio 3 - TIR'!$D$23-'Ejercicio 3 - TIR'!$C$23)/('Ejercicio 3 - TIR'!$E$23-'Ejercicio 3 - TIR'!$C$23),'Ejercicio 3 - TIR'!$C$23+SQRT(('Ejercicio 3 - TIR'!$E$23-'Ejercicio 3 - TIR'!$C$23)*('Ejercicio 3 - TIR'!$D$23-'Ejercicio 3 - TIR'!$C$23)*R394),'Ejercicio 3 - TIR'!$E$23-SQRT(('Ejercicio 3 - TIR'!$E$23-'Ejercicio 3 - TIR'!$C$23)*('Ejercicio 3 - TIR'!$E$23-'Ejercicio 3 - TIR'!$D$23)*(1-R394)))</f>
        <v>0.166017012164549</v>
      </c>
      <c r="T394" s="16">
        <f ca="1" t="shared" ref="T394:X394" si="2943">RAND()</f>
        <v>0.514123388553484</v>
      </c>
      <c r="U394" s="18">
        <f ca="1">IF(T394&lt;=('Ejercicio 3 - TIR'!$D$24-'Ejercicio 3 - TIR'!$C$24)/('Ejercicio 3 - TIR'!$E$24-'Ejercicio 3 - TIR'!$C$24),'Ejercicio 3 - TIR'!$C$24+SQRT(('Ejercicio 3 - TIR'!$E$24-'Ejercicio 3 - TIR'!$C$24)*('Ejercicio 3 - TIR'!$D$24-'Ejercicio 3 - TIR'!$C$24)*T394),'Ejercicio 3 - TIR'!$E$24-SQRT(('Ejercicio 3 - TIR'!$E$24-'Ejercicio 3 - TIR'!$C$24)*('Ejercicio 3 - TIR'!$E$24-'Ejercicio 3 - TIR'!$D$24)*(1-T394)))</f>
        <v>0.18311566034141</v>
      </c>
      <c r="V394" s="16">
        <f ca="1" t="shared" si="2943"/>
        <v>0.587628130319624</v>
      </c>
      <c r="W394" s="18">
        <f ca="1">IF(V394&lt;=('Ejercicio 3 - TIR'!$D$25-'Ejercicio 3 - TIR'!$C$25)/('Ejercicio 3 - TIR'!$E$25-'Ejercicio 3 - TIR'!$C$25),'Ejercicio 3 - TIR'!$C$25+SQRT(('Ejercicio 3 - TIR'!$E$25-'Ejercicio 3 - TIR'!$C$25)*('Ejercicio 3 - TIR'!$D$25-'Ejercicio 3 - TIR'!$C$25)*V394),'Ejercicio 3 - TIR'!$E$25-SQRT(('Ejercicio 3 - TIR'!$E$25-'Ejercicio 3 - TIR'!$C$25)*('Ejercicio 3 - TIR'!$E$25-'Ejercicio 3 - TIR'!$D$25)*(1-V394)))</f>
        <v>0.212009191323673</v>
      </c>
      <c r="X394" s="16">
        <f ca="1" t="shared" si="2943"/>
        <v>0.639527028035872</v>
      </c>
      <c r="Y394" s="18">
        <f ca="1">IF(X394&lt;=('Ejercicio 3 - TIR'!$D$26-'Ejercicio 3 - TIR'!$C$26)/('Ejercicio 3 - TIR'!$E$26-'Ejercicio 3 - TIR'!$C$26),'Ejercicio 3 - TIR'!$C$26+SQRT(('Ejercicio 3 - TIR'!$E$26-'Ejercicio 3 - TIR'!$C$26)*('Ejercicio 3 - TIR'!$D$26-'Ejercicio 3 - TIR'!$C$26)*X394),'Ejercicio 3 - TIR'!$E$26-SQRT(('Ejercicio 3 - TIR'!$E$26-'Ejercicio 3 - TIR'!$C$26)*('Ejercicio 3 - TIR'!$E$26-'Ejercicio 3 - TIR'!$D$26)*(1-X394)))</f>
        <v>0.235880230637431</v>
      </c>
      <c r="Z394" s="16">
        <f ca="1" t="shared" si="2860"/>
        <v>1.13407854139294</v>
      </c>
      <c r="AA394" s="16">
        <f ca="1" t="shared" si="2861"/>
        <v>1.32235487239493</v>
      </c>
      <c r="AB394" s="16">
        <f ca="1" t="shared" si="2862"/>
        <v>1.5644987580592</v>
      </c>
      <c r="AC394" s="16">
        <f ca="1" t="shared" si="2863"/>
        <v>1.89618687458222</v>
      </c>
      <c r="AD394" s="16">
        <f ca="1" t="shared" si="2864"/>
        <v>2.34345987189035</v>
      </c>
      <c r="AE394" s="15">
        <f ca="1" t="shared" si="2865"/>
        <v>4388.77451512271</v>
      </c>
      <c r="AF394" s="15">
        <f ca="1" t="shared" si="2866"/>
        <v>5117.3857471873</v>
      </c>
      <c r="AG394" s="15">
        <f ca="1" t="shared" si="2867"/>
        <v>6054.45921750522</v>
      </c>
      <c r="AH394" s="15">
        <f ca="1" t="shared" si="2868"/>
        <v>7338.06022011066</v>
      </c>
      <c r="AI394" s="15">
        <f ca="1" t="shared" si="2869"/>
        <v>9068.96355726172</v>
      </c>
      <c r="AJ394" s="17">
        <f ca="1" t="shared" si="2870"/>
        <v>48001.3849232513</v>
      </c>
      <c r="AK394" s="17">
        <f ca="1" t="shared" si="2871"/>
        <v>44582.4165075485</v>
      </c>
      <c r="AL394" s="17">
        <f ca="1" t="shared" si="2872"/>
        <v>61711.0435927594</v>
      </c>
      <c r="AM394" s="17">
        <f ca="1" t="shared" si="2873"/>
        <v>60839.2535999266</v>
      </c>
      <c r="AN394" s="17">
        <f ca="1" t="shared" si="2874"/>
        <v>93705.3462750743</v>
      </c>
      <c r="AO394" s="17">
        <f ca="1">C394/'Ejercicio 3 - TIR'!$D$7</f>
        <v>12370.0076288298</v>
      </c>
      <c r="AP394" s="17">
        <f ca="1" t="shared" si="2875"/>
        <v>35631.3772944215</v>
      </c>
      <c r="AQ394" s="17">
        <f ca="1" t="shared" si="2876"/>
        <v>32212.4088787187</v>
      </c>
      <c r="AR394" s="17">
        <f ca="1" t="shared" si="2877"/>
        <v>49341.0359639297</v>
      </c>
      <c r="AS394" s="17">
        <f ca="1" t="shared" si="2878"/>
        <v>48469.2459710968</v>
      </c>
      <c r="AT394" s="17">
        <f ca="1" t="shared" si="2879"/>
        <v>81335.3386462445</v>
      </c>
      <c r="AU394" s="17">
        <f ca="1">AP394*'Ejercicio 3 - TIR'!$D$5</f>
        <v>17815.6886472108</v>
      </c>
      <c r="AV394" s="17">
        <f ca="1">AQ394*'Ejercicio 3 - TIR'!$D$5</f>
        <v>16106.2044393593</v>
      </c>
      <c r="AW394" s="17">
        <f ca="1">AR394*'Ejercicio 3 - TIR'!$D$5</f>
        <v>24670.5179819648</v>
      </c>
      <c r="AX394" s="17">
        <f ca="1">AS394*'Ejercicio 3 - TIR'!$D$5</f>
        <v>24234.6229855484</v>
      </c>
      <c r="AY394" s="17">
        <f ca="1">AT394*'Ejercicio 3 - TIR'!$D$5</f>
        <v>40667.6693231223</v>
      </c>
      <c r="AZ394" s="17">
        <f ca="1" t="shared" ref="AZ394:BD394" si="2944">AJ394-AU394-AE394</f>
        <v>25796.9217609178</v>
      </c>
      <c r="BA394" s="17">
        <f ca="1" t="shared" si="2944"/>
        <v>23358.8263210018</v>
      </c>
      <c r="BB394" s="17">
        <f ca="1" t="shared" si="2944"/>
        <v>30986.0663932894</v>
      </c>
      <c r="BC394" s="17">
        <f ca="1" t="shared" si="2944"/>
        <v>29266.5703942675</v>
      </c>
      <c r="BD394" s="17">
        <f ca="1" t="shared" si="2944"/>
        <v>43968.7133946903</v>
      </c>
      <c r="BE394" s="17">
        <f ca="1" t="shared" ref="BE394:BI394" si="2945">AZ394/Z394</f>
        <v>22747.0327841955</v>
      </c>
      <c r="BF394" s="17">
        <f ca="1" t="shared" si="2945"/>
        <v>17664.5670603508</v>
      </c>
      <c r="BG394" s="17">
        <f ca="1" t="shared" si="2945"/>
        <v>19805.7468781428</v>
      </c>
      <c r="BH394" s="17">
        <f ca="1" t="shared" si="2945"/>
        <v>15434.4335922669</v>
      </c>
      <c r="BI394" s="17">
        <f ca="1" t="shared" si="2945"/>
        <v>18762.3069300619</v>
      </c>
      <c r="BJ394" s="17">
        <f ca="1" t="shared" si="2882"/>
        <v>76708.1507310213</v>
      </c>
      <c r="BK394" s="17">
        <f ca="1" t="shared" si="2883"/>
        <v>28988.6164931401</v>
      </c>
      <c r="BL394" s="17">
        <f ca="1" t="shared" si="2884"/>
        <v>105696.767224161</v>
      </c>
      <c r="BM394" s="17">
        <f ca="1">BK394*'Ejercicio 3 - TIR'!$D$5</f>
        <v>14494.30824657</v>
      </c>
      <c r="BN394" s="17">
        <f ca="1" t="shared" si="2885"/>
        <v>91202.4589775913</v>
      </c>
      <c r="BO394" s="17">
        <f ca="1" t="shared" si="2886"/>
        <v>38917.866728404</v>
      </c>
      <c r="BP394" s="17">
        <f ca="1" t="shared" si="2887"/>
        <v>-94582.9010581381</v>
      </c>
      <c r="BQ394" s="17">
        <f ca="1" t="shared" ref="BQ394:BT394" si="2946">BE394</f>
        <v>22747.0327841955</v>
      </c>
      <c r="BR394" s="17">
        <f ca="1" t="shared" si="2946"/>
        <v>17664.5670603508</v>
      </c>
      <c r="BS394" s="17">
        <f ca="1" t="shared" si="2946"/>
        <v>19805.7468781428</v>
      </c>
      <c r="BT394" s="17">
        <f ca="1" t="shared" si="2946"/>
        <v>15434.4335922669</v>
      </c>
      <c r="BU394" s="17">
        <f ca="1" t="shared" si="2889"/>
        <v>57680.173658466</v>
      </c>
      <c r="BV394" s="19">
        <f ca="1" t="shared" si="2890"/>
        <v>10.6836770420177</v>
      </c>
    </row>
    <row r="395" ht="15" customHeight="1" spans="1:74">
      <c r="A395" s="15">
        <v>394</v>
      </c>
      <c r="B395" s="16">
        <f ca="1" t="shared" ref="B395:F395" si="2947">RAND()</f>
        <v>0.351612867396461</v>
      </c>
      <c r="C395" s="17">
        <f ca="1">IF(B395&lt;=('Ejercicio 3 - TIR'!$D$13-'Ejercicio 3 - TIR'!$C$13)/('Ejercicio 3 - TIR'!$E$13-'Ejercicio 3 - TIR'!$C$13),'Ejercicio 3 - TIR'!$C$13+SQRT(('Ejercicio 3 - TIR'!$E$13-'Ejercicio 3 - TIR'!$C$13)*('Ejercicio 3 - TIR'!$D$13-'Ejercicio 3 - TIR'!$C$13)*B395),'Ejercicio 3 - TIR'!$E$13-SQRT(('Ejercicio 3 - TIR'!$E$13-'Ejercicio 3 - TIR'!$C$13)*('Ejercicio 3 - TIR'!$E$13-'Ejercicio 3 - TIR'!$D$13)*(1-B395)))</f>
        <v>72106.1913836736</v>
      </c>
      <c r="D395" s="16">
        <f ca="1" t="shared" si="2947"/>
        <v>0.428423643887547</v>
      </c>
      <c r="E395" s="17">
        <f ca="1">IF(D395&lt;=('Ejercicio 3 - TIR'!$D$14-'Ejercicio 3 - TIR'!$C$14)/('Ejercicio 3 - TIR'!$E$14-'Ejercicio 3 - TIR'!$C$14),'Ejercicio 3 - TIR'!$C$14+SQRT(('Ejercicio 3 - TIR'!$E$14-'Ejercicio 3 - TIR'!$C$14)*('Ejercicio 3 - TIR'!$D$14-'Ejercicio 3 - TIR'!$C$14)*D395),'Ejercicio 3 - TIR'!$E$14-SQRT(('Ejercicio 3 - TIR'!$E$14-'Ejercicio 3 - TIR'!$C$14)*('Ejercicio 3 - TIR'!$E$14-'Ejercicio 3 - TIR'!$D$14)*(1-D395)))</f>
        <v>30740.6018869006</v>
      </c>
      <c r="F395" s="16">
        <f ca="1" t="shared" si="2947"/>
        <v>0.0501585525124382</v>
      </c>
      <c r="G395" s="17">
        <f ca="1">IF(F395&lt;=('Ejercicio 3 - TIR'!$D$18-'Ejercicio 3 - TIR'!$C$18)/('Ejercicio 3 - TIR'!$E$18-'Ejercicio 3 - TIR'!$C$18),'Ejercicio 3 - TIR'!$C$18+SQRT(('Ejercicio 3 - TIR'!$E$18-'Ejercicio 3 - TIR'!$C$18)*('Ejercicio 3 - TIR'!$D$18-'Ejercicio 3 - TIR'!$C$18)*F395),'Ejercicio 3 - TIR'!$E$18-SQRT(('Ejercicio 3 - TIR'!$E$18-'Ejercicio 3 - TIR'!$C$18)*('Ejercicio 3 - TIR'!$E$18-'Ejercicio 3 - TIR'!$D$18)*(1-F395)))</f>
        <v>32742.9514900679</v>
      </c>
      <c r="H395" s="16">
        <f ca="1" t="shared" ref="H395:L395" si="2948">RAND()</f>
        <v>0.342287631588761</v>
      </c>
      <c r="I395" s="17">
        <f ca="1">IF(H395&lt;=('Ejercicio 3 - TIR'!$D$18-'Ejercicio 3 - TIR'!$C$18)/('Ejercicio 3 - TIR'!$E$18-'Ejercicio 3 - TIR'!$C$18),'Ejercicio 3 - TIR'!$C$18+SQRT(('Ejercicio 3 - TIR'!$E$18-'Ejercicio 3 - TIR'!$C$18)*('Ejercicio 3 - TIR'!$D$18-'Ejercicio 3 - TIR'!$C$18)*H395),'Ejercicio 3 - TIR'!$E$18-SQRT(('Ejercicio 3 - TIR'!$E$18-'Ejercicio 3 - TIR'!$C$18)*('Ejercicio 3 - TIR'!$E$18-'Ejercicio 3 - TIR'!$D$18)*(1-H395)))</f>
        <v>37165.4130891606</v>
      </c>
      <c r="J395" s="16">
        <f ca="1" t="shared" si="2948"/>
        <v>0.00804898630810635</v>
      </c>
      <c r="K395" s="17">
        <f ca="1">IF(J395&lt;=('Ejercicio 3 - TIR'!$D$18-'Ejercicio 3 - TIR'!$C$18)/('Ejercicio 3 - TIR'!$E$18-'Ejercicio 3 - TIR'!$C$18),'Ejercicio 3 - TIR'!$C$18+SQRT(('Ejercicio 3 - TIR'!$E$18-'Ejercicio 3 - TIR'!$C$18)*('Ejercicio 3 - TIR'!$D$18-'Ejercicio 3 - TIR'!$C$18)*J395),'Ejercicio 3 - TIR'!$E$18-SQRT(('Ejercicio 3 - TIR'!$E$18-'Ejercicio 3 - TIR'!$C$18)*('Ejercicio 3 - TIR'!$E$18-'Ejercicio 3 - TIR'!$D$18)*(1-J395)))</f>
        <v>31098.7938597462</v>
      </c>
      <c r="L395" s="16">
        <f ca="1" t="shared" si="2948"/>
        <v>0.0662531894741887</v>
      </c>
      <c r="M395" s="17">
        <f ca="1">IF(L395&lt;=('Ejercicio 3 - TIR'!$D$18-'Ejercicio 3 - TIR'!$C$18)/('Ejercicio 3 - TIR'!$E$18-'Ejercicio 3 - TIR'!$C$18),'Ejercicio 3 - TIR'!$C$18+SQRT(('Ejercicio 3 - TIR'!$E$18-'Ejercicio 3 - TIR'!$C$18)*('Ejercicio 3 - TIR'!$D$18-'Ejercicio 3 - TIR'!$C$18)*L395),'Ejercicio 3 - TIR'!$E$18-SQRT(('Ejercicio 3 - TIR'!$E$18-'Ejercicio 3 - TIR'!$C$18)*('Ejercicio 3 - TIR'!$E$18-'Ejercicio 3 - TIR'!$D$18)*(1-L395)))</f>
        <v>33152.4559348432</v>
      </c>
      <c r="N395" s="16">
        <f ca="1" t="shared" ref="N395:R395" si="2949">RAND()</f>
        <v>0.281061503949338</v>
      </c>
      <c r="O395" s="17">
        <f ca="1">IF(N395&lt;=('Ejercicio 3 - TIR'!$D$18-'Ejercicio 3 - TIR'!$C$18)/('Ejercicio 3 - TIR'!$E$18-'Ejercicio 3 - TIR'!$C$18),'Ejercicio 3 - TIR'!$C$18+SQRT(('Ejercicio 3 - TIR'!$E$18-'Ejercicio 3 - TIR'!$C$18)*('Ejercicio 3 - TIR'!$D$18-'Ejercicio 3 - TIR'!$C$18)*N395),'Ejercicio 3 - TIR'!$E$18-SQRT(('Ejercicio 3 - TIR'!$E$18-'Ejercicio 3 - TIR'!$C$18)*('Ejercicio 3 - TIR'!$E$18-'Ejercicio 3 - TIR'!$D$18)*(1-N395)))</f>
        <v>36493.0135986613</v>
      </c>
      <c r="P395" s="16">
        <f ca="1" t="shared" si="2949"/>
        <v>0.867917286947146</v>
      </c>
      <c r="Q395" s="18">
        <f ca="1">IF(P395&lt;=('Ejercicio 3 - TIR'!$D$22-'Ejercicio 3 - TIR'!$C$22)/('Ejercicio 3 - TIR'!$E$22-'Ejercicio 3 - TIR'!$C$22),'Ejercicio 3 - TIR'!$C$22+SQRT(('Ejercicio 3 - TIR'!$E$22-'Ejercicio 3 - TIR'!$C$22)*('Ejercicio 3 - TIR'!$D$22-'Ejercicio 3 - TIR'!$C$22)*P395),'Ejercicio 3 - TIR'!$E$22-SQRT(('Ejercicio 3 - TIR'!$E$22-'Ejercicio 3 - TIR'!$C$22)*('Ejercicio 3 - TIR'!$E$22-'Ejercicio 3 - TIR'!$D$22)*(1-P395)))</f>
        <v>0.164580892260084</v>
      </c>
      <c r="R395" s="16">
        <f ca="1" t="shared" si="2949"/>
        <v>0.988190401005129</v>
      </c>
      <c r="S395" s="18">
        <f ca="1">IF(R395&lt;=('Ejercicio 3 - TIR'!$D$23-'Ejercicio 3 - TIR'!$C$23)/('Ejercicio 3 - TIR'!$E$23-'Ejercicio 3 - TIR'!$C$23),'Ejercicio 3 - TIR'!$C$23+SQRT(('Ejercicio 3 - TIR'!$E$23-'Ejercicio 3 - TIR'!$C$23)*('Ejercicio 3 - TIR'!$D$23-'Ejercicio 3 - TIR'!$C$23)*R395),'Ejercicio 3 - TIR'!$E$23-SQRT(('Ejercicio 3 - TIR'!$E$23-'Ejercicio 3 - TIR'!$C$23)*('Ejercicio 3 - TIR'!$E$23-'Ejercicio 3 - TIR'!$D$23)*(1-R395)))</f>
        <v>0.17538943840831</v>
      </c>
      <c r="T395" s="16">
        <f ca="1" t="shared" ref="T395:X395" si="2950">RAND()</f>
        <v>0.364704354911521</v>
      </c>
      <c r="U395" s="18">
        <f ca="1">IF(T395&lt;=('Ejercicio 3 - TIR'!$D$24-'Ejercicio 3 - TIR'!$C$24)/('Ejercicio 3 - TIR'!$E$24-'Ejercicio 3 - TIR'!$C$24),'Ejercicio 3 - TIR'!$C$24+SQRT(('Ejercicio 3 - TIR'!$E$24-'Ejercicio 3 - TIR'!$C$24)*('Ejercicio 3 - TIR'!$D$24-'Ejercicio 3 - TIR'!$C$24)*T395),'Ejercicio 3 - TIR'!$E$24-SQRT(('Ejercicio 3 - TIR'!$E$24-'Ejercicio 3 - TIR'!$C$24)*('Ejercicio 3 - TIR'!$E$24-'Ejercicio 3 - TIR'!$D$24)*(1-T395)))</f>
        <v>0.177674521591424</v>
      </c>
      <c r="V395" s="16">
        <f ca="1" t="shared" si="2950"/>
        <v>0.748982488792952</v>
      </c>
      <c r="W395" s="18">
        <f ca="1">IF(V395&lt;=('Ejercicio 3 - TIR'!$D$25-'Ejercicio 3 - TIR'!$C$25)/('Ejercicio 3 - TIR'!$E$25-'Ejercicio 3 - TIR'!$C$25),'Ejercicio 3 - TIR'!$C$25+SQRT(('Ejercicio 3 - TIR'!$E$25-'Ejercicio 3 - TIR'!$C$25)*('Ejercicio 3 - TIR'!$D$25-'Ejercicio 3 - TIR'!$C$25)*V395),'Ejercicio 3 - TIR'!$E$25-SQRT(('Ejercicio 3 - TIR'!$E$25-'Ejercicio 3 - TIR'!$C$25)*('Ejercicio 3 - TIR'!$E$25-'Ejercicio 3 - TIR'!$D$25)*(1-V395)))</f>
        <v>0.220359465436253</v>
      </c>
      <c r="X395" s="16">
        <f ca="1" t="shared" si="2950"/>
        <v>0.716989551397208</v>
      </c>
      <c r="Y395" s="18">
        <f ca="1">IF(X395&lt;=('Ejercicio 3 - TIR'!$D$26-'Ejercicio 3 - TIR'!$C$26)/('Ejercicio 3 - TIR'!$E$26-'Ejercicio 3 - TIR'!$C$26),'Ejercicio 3 - TIR'!$C$26+SQRT(('Ejercicio 3 - TIR'!$E$26-'Ejercicio 3 - TIR'!$C$26)*('Ejercicio 3 - TIR'!$D$26-'Ejercicio 3 - TIR'!$C$26)*X395),'Ejercicio 3 - TIR'!$E$26-SQRT(('Ejercicio 3 - TIR'!$E$26-'Ejercicio 3 - TIR'!$C$26)*('Ejercicio 3 - TIR'!$E$26-'Ejercicio 3 - TIR'!$D$26)*(1-X395)))</f>
        <v>0.240907079637675</v>
      </c>
      <c r="Z395" s="16">
        <f ca="1" t="shared" si="2860"/>
        <v>1.16458089226008</v>
      </c>
      <c r="AA395" s="16">
        <f ca="1" t="shared" si="2861"/>
        <v>1.36883608093463</v>
      </c>
      <c r="AB395" s="16">
        <f ca="1" t="shared" si="2862"/>
        <v>1.61204337675177</v>
      </c>
      <c r="AC395" s="16">
        <f ca="1" t="shared" si="2863"/>
        <v>1.96727239351284</v>
      </c>
      <c r="AD395" s="16">
        <f ca="1" t="shared" si="2864"/>
        <v>2.44120224068584</v>
      </c>
      <c r="AE395" s="15">
        <f ca="1" t="shared" si="2865"/>
        <v>5059.31568715813</v>
      </c>
      <c r="AF395" s="15">
        <f ca="1" t="shared" si="2866"/>
        <v>5946.66622425915</v>
      </c>
      <c r="AG395" s="15">
        <f ca="1" t="shared" si="2867"/>
        <v>7003.23730071827</v>
      </c>
      <c r="AH395" s="15">
        <f ca="1" t="shared" si="2868"/>
        <v>8546.46692862778</v>
      </c>
      <c r="AI395" s="15">
        <f ca="1" t="shared" si="2869"/>
        <v>10605.3713176235</v>
      </c>
      <c r="AJ395" s="17">
        <f ca="1" t="shared" si="2870"/>
        <v>38131.8156615319</v>
      </c>
      <c r="AK395" s="17">
        <f ca="1" t="shared" si="2871"/>
        <v>50873.3583992832</v>
      </c>
      <c r="AL395" s="17">
        <f ca="1" t="shared" si="2872"/>
        <v>50132.6046665724</v>
      </c>
      <c r="AM395" s="17">
        <f ca="1" t="shared" si="2873"/>
        <v>65219.911337768</v>
      </c>
      <c r="AN395" s="17">
        <f ca="1" t="shared" si="2874"/>
        <v>89086.8265664308</v>
      </c>
      <c r="AO395" s="17">
        <f ca="1">C395/'Ejercicio 3 - TIR'!$D$7</f>
        <v>14421.2382767347</v>
      </c>
      <c r="AP395" s="17">
        <f ca="1" t="shared" si="2875"/>
        <v>23710.5773847972</v>
      </c>
      <c r="AQ395" s="17">
        <f ca="1" t="shared" si="2876"/>
        <v>36452.1201225484</v>
      </c>
      <c r="AR395" s="17">
        <f ca="1" t="shared" si="2877"/>
        <v>35711.3663898377</v>
      </c>
      <c r="AS395" s="17">
        <f ca="1" t="shared" si="2878"/>
        <v>50798.6730610333</v>
      </c>
      <c r="AT395" s="17">
        <f ca="1" t="shared" si="2879"/>
        <v>74665.5882896961</v>
      </c>
      <c r="AU395" s="17">
        <f ca="1">AP395*'Ejercicio 3 - TIR'!$D$5</f>
        <v>11855.2886923986</v>
      </c>
      <c r="AV395" s="17">
        <f ca="1">AQ395*'Ejercicio 3 - TIR'!$D$5</f>
        <v>18226.0600612742</v>
      </c>
      <c r="AW395" s="17">
        <f ca="1">AR395*'Ejercicio 3 - TIR'!$D$5</f>
        <v>17855.6831949189</v>
      </c>
      <c r="AX395" s="17">
        <f ca="1">AS395*'Ejercicio 3 - TIR'!$D$5</f>
        <v>25399.3365305167</v>
      </c>
      <c r="AY395" s="17">
        <f ca="1">AT395*'Ejercicio 3 - TIR'!$D$5</f>
        <v>37332.794144848</v>
      </c>
      <c r="AZ395" s="17">
        <f ca="1" t="shared" ref="AZ395:BD395" si="2951">AJ395-AU395-AE395</f>
        <v>21217.2112819752</v>
      </c>
      <c r="BA395" s="17">
        <f ca="1" t="shared" si="2951"/>
        <v>26700.6321137498</v>
      </c>
      <c r="BB395" s="17">
        <f ca="1" t="shared" si="2951"/>
        <v>25273.6841709353</v>
      </c>
      <c r="BC395" s="17">
        <f ca="1" t="shared" si="2951"/>
        <v>31274.1078786236</v>
      </c>
      <c r="BD395" s="17">
        <f ca="1" t="shared" si="2951"/>
        <v>41148.6611039593</v>
      </c>
      <c r="BE395" s="17">
        <f ca="1" t="shared" ref="BE395:BI395" si="2952">AZ395/Z395</f>
        <v>18218.7527057904</v>
      </c>
      <c r="BF395" s="17">
        <f ca="1" t="shared" si="2952"/>
        <v>19506.0843921639</v>
      </c>
      <c r="BG395" s="17">
        <f ca="1" t="shared" si="2952"/>
        <v>15678.0422508613</v>
      </c>
      <c r="BH395" s="17">
        <f ca="1" t="shared" si="2952"/>
        <v>15897.1924689998</v>
      </c>
      <c r="BI395" s="17">
        <f ca="1" t="shared" si="2952"/>
        <v>16855.9001045316</v>
      </c>
      <c r="BJ395" s="17">
        <f ca="1" t="shared" si="2882"/>
        <v>75044.0262063332</v>
      </c>
      <c r="BK395" s="17">
        <f ca="1" t="shared" si="2883"/>
        <v>35205.1591946292</v>
      </c>
      <c r="BL395" s="17">
        <f ca="1" t="shared" si="2884"/>
        <v>110249.185400962</v>
      </c>
      <c r="BM395" s="17">
        <f ca="1">BK395*'Ejercicio 3 - TIR'!$D$5</f>
        <v>17602.5795973146</v>
      </c>
      <c r="BN395" s="17">
        <f ca="1" t="shared" si="2885"/>
        <v>92646.6058036477</v>
      </c>
      <c r="BO395" s="17">
        <f ca="1" t="shared" si="2886"/>
        <v>37951.221025268</v>
      </c>
      <c r="BP395" s="17">
        <f ca="1" t="shared" si="2887"/>
        <v>-102846.793270574</v>
      </c>
      <c r="BQ395" s="17">
        <f ca="1" t="shared" ref="BQ395:BT395" si="2953">BE395</f>
        <v>18218.7527057904</v>
      </c>
      <c r="BR395" s="17">
        <f ca="1" t="shared" si="2953"/>
        <v>19506.0843921639</v>
      </c>
      <c r="BS395" s="17">
        <f ca="1" t="shared" si="2953"/>
        <v>15678.0422508613</v>
      </c>
      <c r="BT395" s="17">
        <f ca="1" t="shared" si="2953"/>
        <v>15897.1924689998</v>
      </c>
      <c r="BU395" s="17">
        <f ca="1" t="shared" si="2889"/>
        <v>54807.1211297996</v>
      </c>
      <c r="BV395" s="19">
        <f ca="1" t="shared" si="2890"/>
        <v>5.51982752963447</v>
      </c>
    </row>
    <row r="396" ht="15" customHeight="1" spans="1:74">
      <c r="A396" s="15">
        <v>395</v>
      </c>
      <c r="B396" s="16">
        <f ca="1" t="shared" ref="B396:F396" si="2954">RAND()</f>
        <v>0.237759162171145</v>
      </c>
      <c r="C396" s="17">
        <f ca="1">IF(B396&lt;=('Ejercicio 3 - TIR'!$D$13-'Ejercicio 3 - TIR'!$C$13)/('Ejercicio 3 - TIR'!$E$13-'Ejercicio 3 - TIR'!$C$13),'Ejercicio 3 - TIR'!$C$13+SQRT(('Ejercicio 3 - TIR'!$E$13-'Ejercicio 3 - TIR'!$C$13)*('Ejercicio 3 - TIR'!$D$13-'Ejercicio 3 - TIR'!$C$13)*B396),'Ejercicio 3 - TIR'!$E$13-SQRT(('Ejercicio 3 - TIR'!$E$13-'Ejercicio 3 - TIR'!$C$13)*('Ejercicio 3 - TIR'!$E$13-'Ejercicio 3 - TIR'!$D$13)*(1-B396)))</f>
        <v>69752.1107904114</v>
      </c>
      <c r="D396" s="16">
        <f ca="1" t="shared" si="2954"/>
        <v>0.231034821721786</v>
      </c>
      <c r="E396" s="17">
        <f ca="1">IF(D396&lt;=('Ejercicio 3 - TIR'!$D$14-'Ejercicio 3 - TIR'!$C$14)/('Ejercicio 3 - TIR'!$E$14-'Ejercicio 3 - TIR'!$C$14),'Ejercicio 3 - TIR'!$C$14+SQRT(('Ejercicio 3 - TIR'!$E$14-'Ejercicio 3 - TIR'!$C$14)*('Ejercicio 3 - TIR'!$D$14-'Ejercicio 3 - TIR'!$C$14)*D396),'Ejercicio 3 - TIR'!$E$14-SQRT(('Ejercicio 3 - TIR'!$E$14-'Ejercicio 3 - TIR'!$C$14)*('Ejercicio 3 - TIR'!$E$14-'Ejercicio 3 - TIR'!$D$14)*(1-D396)))</f>
        <v>29162.6447877682</v>
      </c>
      <c r="F396" s="16">
        <f ca="1" t="shared" si="2954"/>
        <v>0.545799079237229</v>
      </c>
      <c r="G396" s="17">
        <f ca="1">IF(F396&lt;=('Ejercicio 3 - TIR'!$D$18-'Ejercicio 3 - TIR'!$C$18)/('Ejercicio 3 - TIR'!$E$18-'Ejercicio 3 - TIR'!$C$18),'Ejercicio 3 - TIR'!$C$18+SQRT(('Ejercicio 3 - TIR'!$E$18-'Ejercicio 3 - TIR'!$C$18)*('Ejercicio 3 - TIR'!$D$18-'Ejercicio 3 - TIR'!$C$18)*F396),'Ejercicio 3 - TIR'!$E$18-SQRT(('Ejercicio 3 - TIR'!$E$18-'Ejercicio 3 - TIR'!$C$18)*('Ejercicio 3 - TIR'!$E$18-'Ejercicio 3 - TIR'!$D$18)*(1-F396)))</f>
        <v>39048.1966095783</v>
      </c>
      <c r="H396" s="16">
        <f ca="1" t="shared" ref="H396:L396" si="2955">RAND()</f>
        <v>0.391273023060625</v>
      </c>
      <c r="I396" s="17">
        <f ca="1">IF(H396&lt;=('Ejercicio 3 - TIR'!$D$18-'Ejercicio 3 - TIR'!$C$18)/('Ejercicio 3 - TIR'!$E$18-'Ejercicio 3 - TIR'!$C$18),'Ejercicio 3 - TIR'!$C$18+SQRT(('Ejercicio 3 - TIR'!$E$18-'Ejercicio 3 - TIR'!$C$18)*('Ejercicio 3 - TIR'!$D$18-'Ejercicio 3 - TIR'!$C$18)*H396),'Ejercicio 3 - TIR'!$E$18-SQRT(('Ejercicio 3 - TIR'!$E$18-'Ejercicio 3 - TIR'!$C$18)*('Ejercicio 3 - TIR'!$E$18-'Ejercicio 3 - TIR'!$D$18)*(1-H396)))</f>
        <v>37661.002118463</v>
      </c>
      <c r="J396" s="16">
        <f ca="1" t="shared" si="2955"/>
        <v>0.8451411773724</v>
      </c>
      <c r="K396" s="17">
        <f ca="1">IF(J396&lt;=('Ejercicio 3 - TIR'!$D$18-'Ejercicio 3 - TIR'!$C$18)/('Ejercicio 3 - TIR'!$E$18-'Ejercicio 3 - TIR'!$C$18),'Ejercicio 3 - TIR'!$C$18+SQRT(('Ejercicio 3 - TIR'!$E$18-'Ejercicio 3 - TIR'!$C$18)*('Ejercicio 3 - TIR'!$D$18-'Ejercicio 3 - TIR'!$C$18)*J396),'Ejercicio 3 - TIR'!$E$18-SQRT(('Ejercicio 3 - TIR'!$E$18-'Ejercicio 3 - TIR'!$C$18)*('Ejercicio 3 - TIR'!$E$18-'Ejercicio 3 - TIR'!$D$18)*(1-J396)))</f>
        <v>41592.0076735606</v>
      </c>
      <c r="L396" s="16">
        <f ca="1" t="shared" si="2955"/>
        <v>0.124728167259286</v>
      </c>
      <c r="M396" s="17">
        <f ca="1">IF(L396&lt;=('Ejercicio 3 - TIR'!$D$18-'Ejercicio 3 - TIR'!$C$18)/('Ejercicio 3 - TIR'!$E$18-'Ejercicio 3 - TIR'!$C$18),'Ejercicio 3 - TIR'!$C$18+SQRT(('Ejercicio 3 - TIR'!$E$18-'Ejercicio 3 - TIR'!$C$18)*('Ejercicio 3 - TIR'!$D$18-'Ejercicio 3 - TIR'!$C$18)*L396),'Ejercicio 3 - TIR'!$E$18-SQRT(('Ejercicio 3 - TIR'!$E$18-'Ejercicio 3 - TIR'!$C$18)*('Ejercicio 3 - TIR'!$E$18-'Ejercicio 3 - TIR'!$D$18)*(1-L396)))</f>
        <v>34325.4161752244</v>
      </c>
      <c r="N396" s="16">
        <f ca="1" t="shared" ref="N396:R396" si="2956">RAND()</f>
        <v>0.0683789546265459</v>
      </c>
      <c r="O396" s="17">
        <f ca="1">IF(N396&lt;=('Ejercicio 3 - TIR'!$D$18-'Ejercicio 3 - TIR'!$C$18)/('Ejercicio 3 - TIR'!$E$18-'Ejercicio 3 - TIR'!$C$18),'Ejercicio 3 - TIR'!$C$18+SQRT(('Ejercicio 3 - TIR'!$E$18-'Ejercicio 3 - TIR'!$C$18)*('Ejercicio 3 - TIR'!$D$18-'Ejercicio 3 - TIR'!$C$18)*N396),'Ejercicio 3 - TIR'!$E$18-SQRT(('Ejercicio 3 - TIR'!$E$18-'Ejercicio 3 - TIR'!$C$18)*('Ejercicio 3 - TIR'!$E$18-'Ejercicio 3 - TIR'!$D$18)*(1-N396)))</f>
        <v>33202.6306677452</v>
      </c>
      <c r="P396" s="16">
        <f ca="1" t="shared" si="2956"/>
        <v>0.581531019475955</v>
      </c>
      <c r="Q396" s="18">
        <f ca="1">IF(P396&lt;=('Ejercicio 3 - TIR'!$D$22-'Ejercicio 3 - TIR'!$C$22)/('Ejercicio 3 - TIR'!$E$22-'Ejercicio 3 - TIR'!$C$22),'Ejercicio 3 - TIR'!$C$22+SQRT(('Ejercicio 3 - TIR'!$E$22-'Ejercicio 3 - TIR'!$C$22)*('Ejercicio 3 - TIR'!$D$22-'Ejercicio 3 - TIR'!$C$22)*P396),'Ejercicio 3 - TIR'!$E$22-SQRT(('Ejercicio 3 - TIR'!$E$22-'Ejercicio 3 - TIR'!$C$22)*('Ejercicio 3 - TIR'!$E$22-'Ejercicio 3 - TIR'!$D$22)*(1-P396)))</f>
        <v>0.152554705959978</v>
      </c>
      <c r="R396" s="16">
        <f ca="1" t="shared" si="2956"/>
        <v>0.923903796983601</v>
      </c>
      <c r="S396" s="18">
        <f ca="1">IF(R396&lt;=('Ejercicio 3 - TIR'!$D$23-'Ejercicio 3 - TIR'!$C$23)/('Ejercicio 3 - TIR'!$E$23-'Ejercicio 3 - TIR'!$C$23),'Ejercicio 3 - TIR'!$C$23+SQRT(('Ejercicio 3 - TIR'!$E$23-'Ejercicio 3 - TIR'!$C$23)*('Ejercicio 3 - TIR'!$D$23-'Ejercicio 3 - TIR'!$C$23)*R396),'Ejercicio 3 - TIR'!$E$23-SQRT(('Ejercicio 3 - TIR'!$E$23-'Ejercicio 3 - TIR'!$C$23)*('Ejercicio 3 - TIR'!$E$23-'Ejercicio 3 - TIR'!$D$23)*(1-R396)))</f>
        <v>0.168296446461458</v>
      </c>
      <c r="T396" s="16">
        <f ca="1" t="shared" ref="T396:X396" si="2957">RAND()</f>
        <v>0.932405547219173</v>
      </c>
      <c r="U396" s="18">
        <f ca="1">IF(T396&lt;=('Ejercicio 3 - TIR'!$D$24-'Ejercicio 3 - TIR'!$C$24)/('Ejercicio 3 - TIR'!$E$24-'Ejercicio 3 - TIR'!$C$24),'Ejercicio 3 - TIR'!$C$24+SQRT(('Ejercicio 3 - TIR'!$E$24-'Ejercicio 3 - TIR'!$C$24)*('Ejercicio 3 - TIR'!$D$24-'Ejercicio 3 - TIR'!$C$24)*T396),'Ejercicio 3 - TIR'!$E$24-SQRT(('Ejercicio 3 - TIR'!$E$24-'Ejercicio 3 - TIR'!$C$24)*('Ejercicio 3 - TIR'!$E$24-'Ejercicio 3 - TIR'!$D$24)*(1-T396)))</f>
        <v>0.206242657677214</v>
      </c>
      <c r="V396" s="16">
        <f ca="1" t="shared" si="2957"/>
        <v>0.366945911210335</v>
      </c>
      <c r="W396" s="18">
        <f ca="1">IF(V396&lt;=('Ejercicio 3 - TIR'!$D$25-'Ejercicio 3 - TIR'!$C$25)/('Ejercicio 3 - TIR'!$E$25-'Ejercicio 3 - TIR'!$C$25),'Ejercicio 3 - TIR'!$C$25+SQRT(('Ejercicio 3 - TIR'!$E$25-'Ejercicio 3 - TIR'!$C$25)*('Ejercicio 3 - TIR'!$D$25-'Ejercicio 3 - TIR'!$C$25)*V396),'Ejercicio 3 - TIR'!$E$25-SQRT(('Ejercicio 3 - TIR'!$E$25-'Ejercicio 3 - TIR'!$C$25)*('Ejercicio 3 - TIR'!$E$25-'Ejercicio 3 - TIR'!$D$25)*(1-V396)))</f>
        <v>0.202928890912112</v>
      </c>
      <c r="X396" s="16">
        <f ca="1" t="shared" si="2957"/>
        <v>0.697693788211251</v>
      </c>
      <c r="Y396" s="18">
        <f ca="1">IF(X396&lt;=('Ejercicio 3 - TIR'!$D$26-'Ejercicio 3 - TIR'!$C$26)/('Ejercicio 3 - TIR'!$E$26-'Ejercicio 3 - TIR'!$C$26),'Ejercicio 3 - TIR'!$C$26+SQRT(('Ejercicio 3 - TIR'!$E$26-'Ejercicio 3 - TIR'!$C$26)*('Ejercicio 3 - TIR'!$D$26-'Ejercicio 3 - TIR'!$C$26)*X396),'Ejercicio 3 - TIR'!$E$26-SQRT(('Ejercicio 3 - TIR'!$E$26-'Ejercicio 3 - TIR'!$C$26)*('Ejercicio 3 - TIR'!$E$26-'Ejercicio 3 - TIR'!$D$26)*(1-X396)))</f>
        <v>0.239596367197253</v>
      </c>
      <c r="Z396" s="16">
        <f ca="1" t="shared" si="2860"/>
        <v>1.15255470595998</v>
      </c>
      <c r="AA396" s="16">
        <f ca="1" t="shared" si="2861"/>
        <v>1.34652556732547</v>
      </c>
      <c r="AB396" s="16">
        <f ca="1" t="shared" si="2862"/>
        <v>1.624236578961</v>
      </c>
      <c r="AC396" s="16">
        <f ca="1" t="shared" si="2863"/>
        <v>1.95384110650844</v>
      </c>
      <c r="AD396" s="16">
        <f ca="1" t="shared" si="2864"/>
        <v>2.42197433770852</v>
      </c>
      <c r="AE396" s="15">
        <f ca="1" t="shared" si="2865"/>
        <v>4448.89870061326</v>
      </c>
      <c r="AF396" s="15">
        <f ca="1" t="shared" si="2866"/>
        <v>5197.63254259347</v>
      </c>
      <c r="AG396" s="15">
        <f ca="1" t="shared" si="2867"/>
        <v>6269.60609180752</v>
      </c>
      <c r="AH396" s="15">
        <f ca="1" t="shared" si="2868"/>
        <v>7541.89030247384</v>
      </c>
      <c r="AI396" s="15">
        <f ca="1" t="shared" si="2869"/>
        <v>9348.89982074676</v>
      </c>
      <c r="AJ396" s="17">
        <f ca="1" t="shared" si="2870"/>
        <v>45005.1827616199</v>
      </c>
      <c r="AK396" s="17">
        <f ca="1" t="shared" si="2871"/>
        <v>50711.5022436092</v>
      </c>
      <c r="AL396" s="17">
        <f ca="1" t="shared" si="2872"/>
        <v>67555.2602558235</v>
      </c>
      <c r="AM396" s="17">
        <f ca="1" t="shared" si="2873"/>
        <v>67066.409121163</v>
      </c>
      <c r="AN396" s="17">
        <f ca="1" t="shared" si="2874"/>
        <v>80415.9194216926</v>
      </c>
      <c r="AO396" s="17">
        <f ca="1">C396/'Ejercicio 3 - TIR'!$D$7</f>
        <v>13950.4221580823</v>
      </c>
      <c r="AP396" s="17">
        <f ca="1" t="shared" si="2875"/>
        <v>31054.7606035377</v>
      </c>
      <c r="AQ396" s="17">
        <f ca="1" t="shared" si="2876"/>
        <v>36761.0800855269</v>
      </c>
      <c r="AR396" s="17">
        <f ca="1" t="shared" si="2877"/>
        <v>53604.8380977413</v>
      </c>
      <c r="AS396" s="17">
        <f ca="1" t="shared" si="2878"/>
        <v>53115.9869630807</v>
      </c>
      <c r="AT396" s="17">
        <f ca="1" t="shared" si="2879"/>
        <v>66465.4972636103</v>
      </c>
      <c r="AU396" s="17">
        <f ca="1">AP396*'Ejercicio 3 - TIR'!$D$5</f>
        <v>15527.3803017688</v>
      </c>
      <c r="AV396" s="17">
        <f ca="1">AQ396*'Ejercicio 3 - TIR'!$D$5</f>
        <v>18380.5400427634</v>
      </c>
      <c r="AW396" s="17">
        <f ca="1">AR396*'Ejercicio 3 - TIR'!$D$5</f>
        <v>26802.4190488706</v>
      </c>
      <c r="AX396" s="17">
        <f ca="1">AS396*'Ejercicio 3 - TIR'!$D$5</f>
        <v>26557.9934815404</v>
      </c>
      <c r="AY396" s="17">
        <f ca="1">AT396*'Ejercicio 3 - TIR'!$D$5</f>
        <v>33232.7486318052</v>
      </c>
      <c r="AZ396" s="17">
        <f ca="1" t="shared" ref="AZ396:BD396" si="2958">AJ396-AU396-AE396</f>
        <v>25028.9037592378</v>
      </c>
      <c r="BA396" s="17">
        <f ca="1" t="shared" si="2958"/>
        <v>27133.3296582522</v>
      </c>
      <c r="BB396" s="17">
        <f ca="1" t="shared" si="2958"/>
        <v>34483.2351151454</v>
      </c>
      <c r="BC396" s="17">
        <f ca="1" t="shared" si="2958"/>
        <v>32966.5253371488</v>
      </c>
      <c r="BD396" s="17">
        <f ca="1" t="shared" si="2958"/>
        <v>37834.2709691407</v>
      </c>
      <c r="BE396" s="17">
        <f ca="1" t="shared" ref="BE396:BI396" si="2959">AZ396/Z396</f>
        <v>21716.0223543497</v>
      </c>
      <c r="BF396" s="17">
        <f ca="1" t="shared" si="2959"/>
        <v>20150.6234390674</v>
      </c>
      <c r="BG396" s="17">
        <f ca="1" t="shared" si="2959"/>
        <v>21230.4263811149</v>
      </c>
      <c r="BH396" s="17">
        <f ca="1" t="shared" si="2959"/>
        <v>16872.6746649633</v>
      </c>
      <c r="BI396" s="17">
        <f ca="1" t="shared" si="2959"/>
        <v>15621.2517944911</v>
      </c>
      <c r="BJ396" s="17">
        <f ca="1" t="shared" si="2882"/>
        <v>70631.1772956837</v>
      </c>
      <c r="BK396" s="17">
        <f ca="1" t="shared" si="2883"/>
        <v>33787.5644670755</v>
      </c>
      <c r="BL396" s="17">
        <f ca="1" t="shared" si="2884"/>
        <v>104418.741762759</v>
      </c>
      <c r="BM396" s="17">
        <f ca="1">BK396*'Ejercicio 3 - TIR'!$D$5</f>
        <v>16893.7822335378</v>
      </c>
      <c r="BN396" s="17">
        <f ca="1" t="shared" si="2885"/>
        <v>87524.9595292214</v>
      </c>
      <c r="BO396" s="17">
        <f ca="1" t="shared" si="2886"/>
        <v>36137.8558668094</v>
      </c>
      <c r="BP396" s="17">
        <f ca="1" t="shared" si="2887"/>
        <v>-98914.7555781796</v>
      </c>
      <c r="BQ396" s="17">
        <f ca="1" t="shared" ref="BQ396:BT396" si="2960">BE396</f>
        <v>21716.0223543497</v>
      </c>
      <c r="BR396" s="17">
        <f ca="1" t="shared" si="2960"/>
        <v>20150.6234390674</v>
      </c>
      <c r="BS396" s="17">
        <f ca="1" t="shared" si="2960"/>
        <v>21230.4263811149</v>
      </c>
      <c r="BT396" s="17">
        <f ca="1" t="shared" si="2960"/>
        <v>16872.6746649633</v>
      </c>
      <c r="BU396" s="17">
        <f ca="1" t="shared" si="2889"/>
        <v>51759.1076613005</v>
      </c>
      <c r="BV396" s="19">
        <f ca="1" t="shared" si="2890"/>
        <v>8.98471924508721</v>
      </c>
    </row>
    <row r="397" ht="15" customHeight="1" spans="1:74">
      <c r="A397" s="15">
        <v>396</v>
      </c>
      <c r="B397" s="16">
        <f ca="1" t="shared" ref="B397:F397" si="2961">RAND()</f>
        <v>0.717640487787089</v>
      </c>
      <c r="C397" s="17">
        <f ca="1">IF(B397&lt;=('Ejercicio 3 - TIR'!$D$13-'Ejercicio 3 - TIR'!$C$13)/('Ejercicio 3 - TIR'!$E$13-'Ejercicio 3 - TIR'!$C$13),'Ejercicio 3 - TIR'!$C$13+SQRT(('Ejercicio 3 - TIR'!$E$13-'Ejercicio 3 - TIR'!$C$13)*('Ejercicio 3 - TIR'!$D$13-'Ejercicio 3 - TIR'!$C$13)*B397),'Ejercicio 3 - TIR'!$E$13-SQRT(('Ejercicio 3 - TIR'!$E$13-'Ejercicio 3 - TIR'!$C$13)*('Ejercicio 3 - TIR'!$E$13-'Ejercicio 3 - TIR'!$D$13)*(1-B397)))</f>
        <v>81592.6260793264</v>
      </c>
      <c r="D397" s="16">
        <f ca="1" t="shared" si="2961"/>
        <v>0.549301184157824</v>
      </c>
      <c r="E397" s="17">
        <f ca="1">IF(D397&lt;=('Ejercicio 3 - TIR'!$D$14-'Ejercicio 3 - TIR'!$C$14)/('Ejercicio 3 - TIR'!$E$14-'Ejercicio 3 - TIR'!$C$14),'Ejercicio 3 - TIR'!$C$14+SQRT(('Ejercicio 3 - TIR'!$E$14-'Ejercicio 3 - TIR'!$C$14)*('Ejercicio 3 - TIR'!$D$14-'Ejercicio 3 - TIR'!$C$14)*D397),'Ejercicio 3 - TIR'!$E$14-SQRT(('Ejercicio 3 - TIR'!$E$14-'Ejercicio 3 - TIR'!$C$14)*('Ejercicio 3 - TIR'!$E$14-'Ejercicio 3 - TIR'!$D$14)*(1-D397)))</f>
        <v>31777.7848254667</v>
      </c>
      <c r="F397" s="16">
        <f ca="1" t="shared" si="2961"/>
        <v>0.229898987153854</v>
      </c>
      <c r="G397" s="17">
        <f ca="1">IF(F397&lt;=('Ejercicio 3 - TIR'!$D$18-'Ejercicio 3 - TIR'!$C$18)/('Ejercicio 3 - TIR'!$E$18-'Ejercicio 3 - TIR'!$C$18),'Ejercicio 3 - TIR'!$C$18+SQRT(('Ejercicio 3 - TIR'!$E$18-'Ejercicio 3 - TIR'!$C$18)*('Ejercicio 3 - TIR'!$D$18-'Ejercicio 3 - TIR'!$C$18)*F397),'Ejercicio 3 - TIR'!$E$18-SQRT(('Ejercicio 3 - TIR'!$E$18-'Ejercicio 3 - TIR'!$C$18)*('Ejercicio 3 - TIR'!$E$18-'Ejercicio 3 - TIR'!$D$18)*(1-F397)))</f>
        <v>35872.3801029121</v>
      </c>
      <c r="H397" s="16">
        <f ca="1" t="shared" ref="H397:L397" si="2962">RAND()</f>
        <v>0.324350223041381</v>
      </c>
      <c r="I397" s="17">
        <f ca="1">IF(H397&lt;=('Ejercicio 3 - TIR'!$D$18-'Ejercicio 3 - TIR'!$C$18)/('Ejercicio 3 - TIR'!$E$18-'Ejercicio 3 - TIR'!$C$18),'Ejercicio 3 - TIR'!$C$18+SQRT(('Ejercicio 3 - TIR'!$E$18-'Ejercicio 3 - TIR'!$C$18)*('Ejercicio 3 - TIR'!$D$18-'Ejercicio 3 - TIR'!$C$18)*H397),'Ejercicio 3 - TIR'!$E$18-SQRT(('Ejercicio 3 - TIR'!$E$18-'Ejercicio 3 - TIR'!$C$18)*('Ejercicio 3 - TIR'!$E$18-'Ejercicio 3 - TIR'!$D$18)*(1-H397)))</f>
        <v>36975.1368055549</v>
      </c>
      <c r="J397" s="16">
        <f ca="1" t="shared" si="2962"/>
        <v>0.144783982600885</v>
      </c>
      <c r="K397" s="17">
        <f ca="1">IF(J397&lt;=('Ejercicio 3 - TIR'!$D$18-'Ejercicio 3 - TIR'!$C$18)/('Ejercicio 3 - TIR'!$E$18-'Ejercicio 3 - TIR'!$C$18),'Ejercicio 3 - TIR'!$C$18+SQRT(('Ejercicio 3 - TIR'!$E$18-'Ejercicio 3 - TIR'!$C$18)*('Ejercicio 3 - TIR'!$D$18-'Ejercicio 3 - TIR'!$C$18)*J397),'Ejercicio 3 - TIR'!$E$18-SQRT(('Ejercicio 3 - TIR'!$E$18-'Ejercicio 3 - TIR'!$C$18)*('Ejercicio 3 - TIR'!$E$18-'Ejercicio 3 - TIR'!$D$18)*(1-J397)))</f>
        <v>34660.2143073181</v>
      </c>
      <c r="L397" s="16">
        <f ca="1" t="shared" si="2962"/>
        <v>0.451816211153525</v>
      </c>
      <c r="M397" s="17">
        <f ca="1">IF(L397&lt;=('Ejercicio 3 - TIR'!$D$18-'Ejercicio 3 - TIR'!$C$18)/('Ejercicio 3 - TIR'!$E$18-'Ejercicio 3 - TIR'!$C$18),'Ejercicio 3 - TIR'!$C$18+SQRT(('Ejercicio 3 - TIR'!$E$18-'Ejercicio 3 - TIR'!$C$18)*('Ejercicio 3 - TIR'!$D$18-'Ejercicio 3 - TIR'!$C$18)*L397),'Ejercicio 3 - TIR'!$E$18-SQRT(('Ejercicio 3 - TIR'!$E$18-'Ejercicio 3 - TIR'!$C$18)*('Ejercicio 3 - TIR'!$E$18-'Ejercicio 3 - TIR'!$D$18)*(1-L397)))</f>
        <v>38232.4013309015</v>
      </c>
      <c r="N397" s="16">
        <f ca="1" t="shared" ref="N397:R397" si="2963">RAND()</f>
        <v>0.54147220134461</v>
      </c>
      <c r="O397" s="17">
        <f ca="1">IF(N397&lt;=('Ejercicio 3 - TIR'!$D$18-'Ejercicio 3 - TIR'!$C$18)/('Ejercicio 3 - TIR'!$E$18-'Ejercicio 3 - TIR'!$C$18),'Ejercicio 3 - TIR'!$C$18+SQRT(('Ejercicio 3 - TIR'!$E$18-'Ejercicio 3 - TIR'!$C$18)*('Ejercicio 3 - TIR'!$D$18-'Ejercicio 3 - TIR'!$C$18)*N397),'Ejercicio 3 - TIR'!$E$18-SQRT(('Ejercicio 3 - TIR'!$E$18-'Ejercicio 3 - TIR'!$C$18)*('Ejercicio 3 - TIR'!$E$18-'Ejercicio 3 - TIR'!$D$18)*(1-N397)))</f>
        <v>39012.2599941242</v>
      </c>
      <c r="P397" s="16">
        <f ca="1" t="shared" si="2963"/>
        <v>0.596077506553472</v>
      </c>
      <c r="Q397" s="18">
        <f ca="1">IF(P397&lt;=('Ejercicio 3 - TIR'!$D$22-'Ejercicio 3 - TIR'!$C$22)/('Ejercicio 3 - TIR'!$E$22-'Ejercicio 3 - TIR'!$C$22),'Ejercicio 3 - TIR'!$C$22+SQRT(('Ejercicio 3 - TIR'!$E$22-'Ejercicio 3 - TIR'!$C$22)*('Ejercicio 3 - TIR'!$D$22-'Ejercicio 3 - TIR'!$C$22)*P397),'Ejercicio 3 - TIR'!$E$22-SQRT(('Ejercicio 3 - TIR'!$E$22-'Ejercicio 3 - TIR'!$C$22)*('Ejercicio 3 - TIR'!$E$22-'Ejercicio 3 - TIR'!$D$22)*(1-P397)))</f>
        <v>0.153035940806256</v>
      </c>
      <c r="R397" s="16">
        <f ca="1" t="shared" si="2963"/>
        <v>0.718436515359019</v>
      </c>
      <c r="S397" s="18">
        <f ca="1">IF(R397&lt;=('Ejercicio 3 - TIR'!$D$23-'Ejercicio 3 - TIR'!$C$23)/('Ejercicio 3 - TIR'!$E$23-'Ejercicio 3 - TIR'!$C$23),'Ejercicio 3 - TIR'!$C$23+SQRT(('Ejercicio 3 - TIR'!$E$23-'Ejercicio 3 - TIR'!$C$23)*('Ejercicio 3 - TIR'!$D$23-'Ejercicio 3 - TIR'!$C$23)*R397),'Ejercicio 3 - TIR'!$E$23-SQRT(('Ejercicio 3 - TIR'!$E$23-'Ejercicio 3 - TIR'!$C$23)*('Ejercicio 3 - TIR'!$E$23-'Ejercicio 3 - TIR'!$D$23)*(1-R397)))</f>
        <v>0.157487464106552</v>
      </c>
      <c r="T397" s="16">
        <f ca="1" t="shared" ref="T397:X397" si="2964">RAND()</f>
        <v>0.475608469637488</v>
      </c>
      <c r="U397" s="18">
        <f ca="1">IF(T397&lt;=('Ejercicio 3 - TIR'!$D$24-'Ejercicio 3 - TIR'!$C$24)/('Ejercicio 3 - TIR'!$E$24-'Ejercicio 3 - TIR'!$C$24),'Ejercicio 3 - TIR'!$C$24+SQRT(('Ejercicio 3 - TIR'!$E$24-'Ejercicio 3 - TIR'!$C$24)*('Ejercicio 3 - TIR'!$D$24-'Ejercicio 3 - TIR'!$C$24)*T397),'Ejercicio 3 - TIR'!$E$24-SQRT(('Ejercicio 3 - TIR'!$E$24-'Ejercicio 3 - TIR'!$C$24)*('Ejercicio 3 - TIR'!$E$24-'Ejercicio 3 - TIR'!$D$24)*(1-T397)))</f>
        <v>0.181681645585764</v>
      </c>
      <c r="V397" s="16">
        <f ca="1" t="shared" si="2964"/>
        <v>0.597604335658838</v>
      </c>
      <c r="W397" s="18">
        <f ca="1">IF(V397&lt;=('Ejercicio 3 - TIR'!$D$25-'Ejercicio 3 - TIR'!$C$25)/('Ejercicio 3 - TIR'!$E$25-'Ejercicio 3 - TIR'!$C$25),'Ejercicio 3 - TIR'!$C$25+SQRT(('Ejercicio 3 - TIR'!$E$25-'Ejercicio 3 - TIR'!$C$25)*('Ejercicio 3 - TIR'!$D$25-'Ejercicio 3 - TIR'!$C$25)*V397),'Ejercicio 3 - TIR'!$E$25-SQRT(('Ejercicio 3 - TIR'!$E$25-'Ejercicio 3 - TIR'!$C$25)*('Ejercicio 3 - TIR'!$E$25-'Ejercicio 3 - TIR'!$D$25)*(1-V397)))</f>
        <v>0.212471546458799</v>
      </c>
      <c r="X397" s="16">
        <f ca="1" t="shared" si="2964"/>
        <v>0.336626134417058</v>
      </c>
      <c r="Y397" s="18">
        <f ca="1">IF(X397&lt;=('Ejercicio 3 - TIR'!$D$26-'Ejercicio 3 - TIR'!$C$26)/('Ejercicio 3 - TIR'!$E$26-'Ejercicio 3 - TIR'!$C$26),'Ejercicio 3 - TIR'!$C$26+SQRT(('Ejercicio 3 - TIR'!$E$26-'Ejercicio 3 - TIR'!$C$26)*('Ejercicio 3 - TIR'!$D$26-'Ejercicio 3 - TIR'!$C$26)*X397),'Ejercicio 3 - TIR'!$E$26-SQRT(('Ejercicio 3 - TIR'!$E$26-'Ejercicio 3 - TIR'!$C$26)*('Ejercicio 3 - TIR'!$E$26-'Ejercicio 3 - TIR'!$D$26)*(1-X397)))</f>
        <v>0.22014835946987</v>
      </c>
      <c r="Z397" s="16">
        <f ca="1" t="shared" si="2860"/>
        <v>1.15303594080626</v>
      </c>
      <c r="AA397" s="16">
        <f ca="1" t="shared" si="2861"/>
        <v>1.33462464714755</v>
      </c>
      <c r="AB397" s="16">
        <f ca="1" t="shared" si="2862"/>
        <v>1.57710144928063</v>
      </c>
      <c r="AC397" s="16">
        <f ca="1" t="shared" si="2863"/>
        <v>1.9121906331317</v>
      </c>
      <c r="AD397" s="16">
        <f ca="1" t="shared" si="2864"/>
        <v>2.3331562640093</v>
      </c>
      <c r="AE397" s="15">
        <f ca="1" t="shared" si="2865"/>
        <v>4863.14319750404</v>
      </c>
      <c r="AF397" s="15">
        <f ca="1" t="shared" si="2866"/>
        <v>5629.02728726599</v>
      </c>
      <c r="AG397" s="15">
        <f ca="1" t="shared" si="2867"/>
        <v>6651.71822786364</v>
      </c>
      <c r="AH397" s="15">
        <f ca="1" t="shared" si="2868"/>
        <v>8065.01908634601</v>
      </c>
      <c r="AI397" s="15">
        <f ca="1" t="shared" si="2869"/>
        <v>9840.51980729827</v>
      </c>
      <c r="AJ397" s="17">
        <f ca="1" t="shared" si="2870"/>
        <v>41362.1435409209</v>
      </c>
      <c r="AK397" s="17">
        <f ca="1" t="shared" si="2871"/>
        <v>49347.928912346</v>
      </c>
      <c r="AL397" s="17">
        <f ca="1" t="shared" si="2872"/>
        <v>54662.6742164487</v>
      </c>
      <c r="AM397" s="17">
        <f ca="1" t="shared" si="2873"/>
        <v>73107.6397070818</v>
      </c>
      <c r="AN397" s="17">
        <f ca="1" t="shared" si="2874"/>
        <v>91021.6987784501</v>
      </c>
      <c r="AO397" s="17">
        <f ca="1">C397/'Ejercicio 3 - TIR'!$D$7</f>
        <v>16318.5252158653</v>
      </c>
      <c r="AP397" s="17">
        <f ca="1" t="shared" si="2875"/>
        <v>25043.6183250556</v>
      </c>
      <c r="AQ397" s="17">
        <f ca="1" t="shared" si="2876"/>
        <v>33029.4036964807</v>
      </c>
      <c r="AR397" s="17">
        <f ca="1" t="shared" si="2877"/>
        <v>38344.1490005834</v>
      </c>
      <c r="AS397" s="17">
        <f ca="1" t="shared" si="2878"/>
        <v>56789.1144912165</v>
      </c>
      <c r="AT397" s="17">
        <f ca="1" t="shared" si="2879"/>
        <v>74703.1735625848</v>
      </c>
      <c r="AU397" s="17">
        <f ca="1">AP397*'Ejercicio 3 - TIR'!$D$5</f>
        <v>12521.8091625278</v>
      </c>
      <c r="AV397" s="17">
        <f ca="1">AQ397*'Ejercicio 3 - TIR'!$D$5</f>
        <v>16514.7018482404</v>
      </c>
      <c r="AW397" s="17">
        <f ca="1">AR397*'Ejercicio 3 - TIR'!$D$5</f>
        <v>19172.0745002917</v>
      </c>
      <c r="AX397" s="17">
        <f ca="1">AS397*'Ejercicio 3 - TIR'!$D$5</f>
        <v>28394.5572456082</v>
      </c>
      <c r="AY397" s="17">
        <f ca="1">AT397*'Ejercicio 3 - TIR'!$D$5</f>
        <v>37351.5867812924</v>
      </c>
      <c r="AZ397" s="17">
        <f ca="1" t="shared" ref="AZ397:BD397" si="2965">AJ397-AU397-AE397</f>
        <v>23977.191180889</v>
      </c>
      <c r="BA397" s="17">
        <f ca="1" t="shared" si="2965"/>
        <v>27204.1997768397</v>
      </c>
      <c r="BB397" s="17">
        <f ca="1" t="shared" si="2965"/>
        <v>28838.8814882934</v>
      </c>
      <c r="BC397" s="17">
        <f ca="1" t="shared" si="2965"/>
        <v>36648.0633751275</v>
      </c>
      <c r="BD397" s="17">
        <f ca="1" t="shared" si="2965"/>
        <v>43829.5921898594</v>
      </c>
      <c r="BE397" s="17">
        <f ca="1" t="shared" ref="BE397:BI397" si="2966">AZ397/Z397</f>
        <v>20794.8341698031</v>
      </c>
      <c r="BF397" s="17">
        <f ca="1" t="shared" si="2966"/>
        <v>20383.408799607</v>
      </c>
      <c r="BG397" s="17">
        <f ca="1" t="shared" si="2966"/>
        <v>18286.0027815254</v>
      </c>
      <c r="BH397" s="17">
        <f ca="1" t="shared" si="2966"/>
        <v>19165.4862962627</v>
      </c>
      <c r="BI397" s="17">
        <f ca="1" t="shared" si="2966"/>
        <v>18785.5365137621</v>
      </c>
      <c r="BJ397" s="17">
        <f ca="1" t="shared" si="2882"/>
        <v>74142.5377218771</v>
      </c>
      <c r="BK397" s="17">
        <f ca="1" t="shared" si="2883"/>
        <v>38073.6693267897</v>
      </c>
      <c r="BL397" s="17">
        <f ca="1" t="shared" si="2884"/>
        <v>112216.207048667</v>
      </c>
      <c r="BM397" s="17">
        <f ca="1">BK397*'Ejercicio 3 - TIR'!$D$5</f>
        <v>19036.8346633949</v>
      </c>
      <c r="BN397" s="17">
        <f ca="1" t="shared" si="2885"/>
        <v>93179.3723852719</v>
      </c>
      <c r="BO397" s="17">
        <f ca="1" t="shared" si="2886"/>
        <v>39937.0474333993</v>
      </c>
      <c r="BP397" s="17">
        <f ca="1" t="shared" si="2887"/>
        <v>-113370.410904793</v>
      </c>
      <c r="BQ397" s="17">
        <f ca="1" t="shared" ref="BQ397:BT397" si="2967">BE397</f>
        <v>20794.8341698031</v>
      </c>
      <c r="BR397" s="17">
        <f ca="1" t="shared" si="2967"/>
        <v>20383.408799607</v>
      </c>
      <c r="BS397" s="17">
        <f ca="1" t="shared" si="2967"/>
        <v>18286.0027815254</v>
      </c>
      <c r="BT397" s="17">
        <f ca="1" t="shared" si="2967"/>
        <v>19165.4862962627</v>
      </c>
      <c r="BU397" s="17">
        <f ca="1" t="shared" si="2889"/>
        <v>58722.5839471614</v>
      </c>
      <c r="BV397" s="19">
        <f ca="1" t="shared" si="2890"/>
        <v>5.67071915521773</v>
      </c>
    </row>
    <row r="398" ht="15" customHeight="1" spans="1:74">
      <c r="A398" s="15">
        <v>397</v>
      </c>
      <c r="B398" s="16">
        <f ca="1" t="shared" ref="B398:F398" si="2968">RAND()</f>
        <v>0.745437306900297</v>
      </c>
      <c r="C398" s="17">
        <f ca="1">IF(B398&lt;=('Ejercicio 3 - TIR'!$D$13-'Ejercicio 3 - TIR'!$C$13)/('Ejercicio 3 - TIR'!$E$13-'Ejercicio 3 - TIR'!$C$13),'Ejercicio 3 - TIR'!$C$13+SQRT(('Ejercicio 3 - TIR'!$E$13-'Ejercicio 3 - TIR'!$C$13)*('Ejercicio 3 - TIR'!$D$13-'Ejercicio 3 - TIR'!$C$13)*B398),'Ejercicio 3 - TIR'!$E$13-SQRT(('Ejercicio 3 - TIR'!$E$13-'Ejercicio 3 - TIR'!$C$13)*('Ejercicio 3 - TIR'!$E$13-'Ejercicio 3 - TIR'!$D$13)*(1-B398)))</f>
        <v>82522.1502546897</v>
      </c>
      <c r="D398" s="16">
        <f ca="1" t="shared" si="2968"/>
        <v>0.52181799289927</v>
      </c>
      <c r="E398" s="17">
        <f ca="1">IF(D398&lt;=('Ejercicio 3 - TIR'!$D$14-'Ejercicio 3 - TIR'!$C$14)/('Ejercicio 3 - TIR'!$E$14-'Ejercicio 3 - TIR'!$C$14),'Ejercicio 3 - TIR'!$C$14+SQRT(('Ejercicio 3 - TIR'!$E$14-'Ejercicio 3 - TIR'!$C$14)*('Ejercicio 3 - TIR'!$D$14-'Ejercicio 3 - TIR'!$C$14)*D398),'Ejercicio 3 - TIR'!$E$14-SQRT(('Ejercicio 3 - TIR'!$E$14-'Ejercicio 3 - TIR'!$C$14)*('Ejercicio 3 - TIR'!$E$14-'Ejercicio 3 - TIR'!$D$14)*(1-D398)))</f>
        <v>31530.8028087008</v>
      </c>
      <c r="F398" s="16">
        <f ca="1" t="shared" si="2968"/>
        <v>0.930195589780724</v>
      </c>
      <c r="G398" s="17">
        <f ca="1">IF(F398&lt;=('Ejercicio 3 - TIR'!$D$18-'Ejercicio 3 - TIR'!$C$18)/('Ejercicio 3 - TIR'!$E$18-'Ejercicio 3 - TIR'!$C$18),'Ejercicio 3 - TIR'!$C$18+SQRT(('Ejercicio 3 - TIR'!$E$18-'Ejercicio 3 - TIR'!$C$18)*('Ejercicio 3 - TIR'!$D$18-'Ejercicio 3 - TIR'!$C$18)*F398),'Ejercicio 3 - TIR'!$E$18-SQRT(('Ejercicio 3 - TIR'!$E$18-'Ejercicio 3 - TIR'!$C$18)*('Ejercicio 3 - TIR'!$E$18-'Ejercicio 3 - TIR'!$D$18)*(1-F398)))</f>
        <v>42711.9154809217</v>
      </c>
      <c r="H398" s="16">
        <f ca="1" t="shared" ref="H398:L398" si="2969">RAND()</f>
        <v>0.391267806582823</v>
      </c>
      <c r="I398" s="17">
        <f ca="1">IF(H398&lt;=('Ejercicio 3 - TIR'!$D$18-'Ejercicio 3 - TIR'!$C$18)/('Ejercicio 3 - TIR'!$E$18-'Ejercicio 3 - TIR'!$C$18),'Ejercicio 3 - TIR'!$C$18+SQRT(('Ejercicio 3 - TIR'!$E$18-'Ejercicio 3 - TIR'!$C$18)*('Ejercicio 3 - TIR'!$D$18-'Ejercicio 3 - TIR'!$C$18)*H398),'Ejercicio 3 - TIR'!$E$18-SQRT(('Ejercicio 3 - TIR'!$E$18-'Ejercicio 3 - TIR'!$C$18)*('Ejercicio 3 - TIR'!$E$18-'Ejercicio 3 - TIR'!$D$18)*(1-H398)))</f>
        <v>37660.9510497995</v>
      </c>
      <c r="J398" s="16">
        <f ca="1" t="shared" si="2969"/>
        <v>0.317516244951115</v>
      </c>
      <c r="K398" s="17">
        <f ca="1">IF(J398&lt;=('Ejercicio 3 - TIR'!$D$18-'Ejercicio 3 - TIR'!$C$18)/('Ejercicio 3 - TIR'!$E$18-'Ejercicio 3 - TIR'!$C$18),'Ejercicio 3 - TIR'!$C$18+SQRT(('Ejercicio 3 - TIR'!$E$18-'Ejercicio 3 - TIR'!$C$18)*('Ejercicio 3 - TIR'!$D$18-'Ejercicio 3 - TIR'!$C$18)*J398),'Ejercicio 3 - TIR'!$E$18-SQRT(('Ejercicio 3 - TIR'!$E$18-'Ejercicio 3 - TIR'!$C$18)*('Ejercicio 3 - TIR'!$E$18-'Ejercicio 3 - TIR'!$D$18)*(1-J398)))</f>
        <v>36901.2634164091</v>
      </c>
      <c r="L398" s="16">
        <f ca="1" t="shared" si="2969"/>
        <v>0.809846063690054</v>
      </c>
      <c r="M398" s="17">
        <f ca="1">IF(L398&lt;=('Ejercicio 3 - TIR'!$D$18-'Ejercicio 3 - TIR'!$C$18)/('Ejercicio 3 - TIR'!$E$18-'Ejercicio 3 - TIR'!$C$18),'Ejercicio 3 - TIR'!$C$18+SQRT(('Ejercicio 3 - TIR'!$E$18-'Ejercicio 3 - TIR'!$C$18)*('Ejercicio 3 - TIR'!$D$18-'Ejercicio 3 - TIR'!$C$18)*L398),'Ejercicio 3 - TIR'!$E$18-SQRT(('Ejercicio 3 - TIR'!$E$18-'Ejercicio 3 - TIR'!$C$18)*('Ejercicio 3 - TIR'!$E$18-'Ejercicio 3 - TIR'!$D$18)*(1-L398)))</f>
        <v>41223.5538897998</v>
      </c>
      <c r="N398" s="16">
        <f ca="1" t="shared" ref="N398:R398" si="2970">RAND()</f>
        <v>0.946328530844719</v>
      </c>
      <c r="O398" s="17">
        <f ca="1">IF(N398&lt;=('Ejercicio 3 - TIR'!$D$18-'Ejercicio 3 - TIR'!$C$18)/('Ejercicio 3 - TIR'!$E$18-'Ejercicio 3 - TIR'!$C$18),'Ejercicio 3 - TIR'!$C$18+SQRT(('Ejercicio 3 - TIR'!$E$18-'Ejercicio 3 - TIR'!$C$18)*('Ejercicio 3 - TIR'!$D$18-'Ejercicio 3 - TIR'!$C$18)*N398),'Ejercicio 3 - TIR'!$E$18-SQRT(('Ejercicio 3 - TIR'!$E$18-'Ejercicio 3 - TIR'!$C$18)*('Ejercicio 3 - TIR'!$E$18-'Ejercicio 3 - TIR'!$D$18)*(1-N398)))</f>
        <v>42993.6699706564</v>
      </c>
      <c r="P398" s="16">
        <f ca="1" t="shared" si="2970"/>
        <v>0.457126732939629</v>
      </c>
      <c r="Q398" s="18">
        <f ca="1">IF(P398&lt;=('Ejercicio 3 - TIR'!$D$22-'Ejercicio 3 - TIR'!$C$22)/('Ejercicio 3 - TIR'!$E$22-'Ejercicio 3 - TIR'!$C$22),'Ejercicio 3 - TIR'!$C$22+SQRT(('Ejercicio 3 - TIR'!$E$22-'Ejercicio 3 - TIR'!$C$22)*('Ejercicio 3 - TIR'!$D$22-'Ejercicio 3 - TIR'!$C$22)*P398),'Ejercicio 3 - TIR'!$E$22-SQRT(('Ejercicio 3 - TIR'!$E$22-'Ejercicio 3 - TIR'!$C$22)*('Ejercicio 3 - TIR'!$E$22-'Ejercicio 3 - TIR'!$D$22)*(1-P398)))</f>
        <v>0.148684980726703</v>
      </c>
      <c r="R398" s="16">
        <f ca="1" t="shared" si="2970"/>
        <v>0.889474683557845</v>
      </c>
      <c r="S398" s="18">
        <f ca="1">IF(R398&lt;=('Ejercicio 3 - TIR'!$D$23-'Ejercicio 3 - TIR'!$C$23)/('Ejercicio 3 - TIR'!$E$23-'Ejercicio 3 - TIR'!$C$23),'Ejercicio 3 - TIR'!$C$23+SQRT(('Ejercicio 3 - TIR'!$E$23-'Ejercicio 3 - TIR'!$C$23)*('Ejercicio 3 - TIR'!$D$23-'Ejercicio 3 - TIR'!$C$23)*R398),'Ejercicio 3 - TIR'!$E$23-SQRT(('Ejercicio 3 - TIR'!$E$23-'Ejercicio 3 - TIR'!$C$23)*('Ejercicio 3 - TIR'!$E$23-'Ejercicio 3 - TIR'!$D$23)*(1-R398)))</f>
        <v>0.165895193386796</v>
      </c>
      <c r="T398" s="16">
        <f ca="1" t="shared" ref="T398:X398" si="2971">RAND()</f>
        <v>0.903924333742506</v>
      </c>
      <c r="U398" s="18">
        <f ca="1">IF(T398&lt;=('Ejercicio 3 - TIR'!$D$24-'Ejercicio 3 - TIR'!$C$24)/('Ejercicio 3 - TIR'!$E$24-'Ejercicio 3 - TIR'!$C$24),'Ejercicio 3 - TIR'!$C$24+SQRT(('Ejercicio 3 - TIR'!$E$24-'Ejercicio 3 - TIR'!$C$24)*('Ejercicio 3 - TIR'!$D$24-'Ejercicio 3 - TIR'!$C$24)*T398),'Ejercicio 3 - TIR'!$E$24-SQRT(('Ejercicio 3 - TIR'!$E$24-'Ejercicio 3 - TIR'!$C$24)*('Ejercicio 3 - TIR'!$E$24-'Ejercicio 3 - TIR'!$D$24)*(1-T398)))</f>
        <v>0.203598418810341</v>
      </c>
      <c r="V398" s="16">
        <f ca="1" t="shared" si="2971"/>
        <v>0.646996648250695</v>
      </c>
      <c r="W398" s="18">
        <f ca="1">IF(V398&lt;=('Ejercicio 3 - TIR'!$D$25-'Ejercicio 3 - TIR'!$C$25)/('Ejercicio 3 - TIR'!$E$25-'Ejercicio 3 - TIR'!$C$25),'Ejercicio 3 - TIR'!$C$25+SQRT(('Ejercicio 3 - TIR'!$E$25-'Ejercicio 3 - TIR'!$C$25)*('Ejercicio 3 - TIR'!$D$25-'Ejercicio 3 - TIR'!$C$25)*V398),'Ejercicio 3 - TIR'!$E$25-SQRT(('Ejercicio 3 - TIR'!$E$25-'Ejercicio 3 - TIR'!$C$25)*('Ejercicio 3 - TIR'!$E$25-'Ejercicio 3 - TIR'!$D$25)*(1-V398)))</f>
        <v>0.214850153184935</v>
      </c>
      <c r="X398" s="16">
        <f ca="1" t="shared" si="2971"/>
        <v>0.432248419710607</v>
      </c>
      <c r="Y398" s="18">
        <f ca="1">IF(X398&lt;=('Ejercicio 3 - TIR'!$D$26-'Ejercicio 3 - TIR'!$C$26)/('Ejercicio 3 - TIR'!$E$26-'Ejercicio 3 - TIR'!$C$26),'Ejercicio 3 - TIR'!$C$26+SQRT(('Ejercicio 3 - TIR'!$E$26-'Ejercicio 3 - TIR'!$C$26)*('Ejercicio 3 - TIR'!$D$26-'Ejercicio 3 - TIR'!$C$26)*X398),'Ejercicio 3 - TIR'!$E$26-SQRT(('Ejercicio 3 - TIR'!$E$26-'Ejercicio 3 - TIR'!$C$26)*('Ejercicio 3 - TIR'!$E$26-'Ejercicio 3 - TIR'!$D$26)*(1-X398)))</f>
        <v>0.224629804645796</v>
      </c>
      <c r="Z398" s="16">
        <f ca="1" t="shared" si="2860"/>
        <v>1.1486849807267</v>
      </c>
      <c r="AA398" s="16">
        <f ca="1" t="shared" si="2861"/>
        <v>1.33924629774487</v>
      </c>
      <c r="AB398" s="16">
        <f ca="1" t="shared" si="2862"/>
        <v>1.61191472636333</v>
      </c>
      <c r="AC398" s="16">
        <f ca="1" t="shared" si="2863"/>
        <v>1.95823485224354</v>
      </c>
      <c r="AD398" s="16">
        <f ca="1" t="shared" si="2864"/>
        <v>2.39811276455359</v>
      </c>
      <c r="AE398" s="15">
        <f ca="1" t="shared" si="2865"/>
        <v>4688.15680790916</v>
      </c>
      <c r="AF398" s="15">
        <f ca="1" t="shared" si="2866"/>
        <v>5465.89948818488</v>
      </c>
      <c r="AG398" s="15">
        <f ca="1" t="shared" si="2867"/>
        <v>6578.74798135557</v>
      </c>
      <c r="AH398" s="15">
        <f ca="1" t="shared" si="2868"/>
        <v>7992.19299291489</v>
      </c>
      <c r="AI398" s="15">
        <f ca="1" t="shared" si="2869"/>
        <v>9787.47774360487</v>
      </c>
      <c r="AJ398" s="17">
        <f ca="1" t="shared" si="2870"/>
        <v>49062.5358110031</v>
      </c>
      <c r="AK398" s="17">
        <f ca="1" t="shared" si="2871"/>
        <v>50437.2892629946</v>
      </c>
      <c r="AL398" s="17">
        <f ca="1" t="shared" si="2872"/>
        <v>59481.6899223221</v>
      </c>
      <c r="AM398" s="17">
        <f ca="1" t="shared" si="2873"/>
        <v>80725.3999603457</v>
      </c>
      <c r="AN398" s="17">
        <f ca="1" t="shared" si="2874"/>
        <v>103103.668751636</v>
      </c>
      <c r="AO398" s="17">
        <f ca="1">C398/'Ejercicio 3 - TIR'!$D$7</f>
        <v>16504.4300509379</v>
      </c>
      <c r="AP398" s="17">
        <f ca="1" t="shared" si="2875"/>
        <v>32558.1057600652</v>
      </c>
      <c r="AQ398" s="17">
        <f ca="1" t="shared" si="2876"/>
        <v>33932.8592120567</v>
      </c>
      <c r="AR398" s="17">
        <f ca="1" t="shared" si="2877"/>
        <v>42977.2598713842</v>
      </c>
      <c r="AS398" s="17">
        <f ca="1" t="shared" si="2878"/>
        <v>64220.9699094078</v>
      </c>
      <c r="AT398" s="17">
        <f ca="1" t="shared" si="2879"/>
        <v>86599.2387006976</v>
      </c>
      <c r="AU398" s="17">
        <f ca="1">AP398*'Ejercicio 3 - TIR'!$D$5</f>
        <v>16279.0528800326</v>
      </c>
      <c r="AV398" s="17">
        <f ca="1">AQ398*'Ejercicio 3 - TIR'!$D$5</f>
        <v>16966.4296060283</v>
      </c>
      <c r="AW398" s="17">
        <f ca="1">AR398*'Ejercicio 3 - TIR'!$D$5</f>
        <v>21488.6299356921</v>
      </c>
      <c r="AX398" s="17">
        <f ca="1">AS398*'Ejercicio 3 - TIR'!$D$5</f>
        <v>32110.4849547039</v>
      </c>
      <c r="AY398" s="17">
        <f ca="1">AT398*'Ejercicio 3 - TIR'!$D$5</f>
        <v>43299.6193503488</v>
      </c>
      <c r="AZ398" s="17">
        <f ca="1" t="shared" ref="AZ398:BD398" si="2972">AJ398-AU398-AE398</f>
        <v>28095.3261230614</v>
      </c>
      <c r="BA398" s="17">
        <f ca="1" t="shared" si="2972"/>
        <v>28004.9601687814</v>
      </c>
      <c r="BB398" s="17">
        <f ca="1" t="shared" si="2972"/>
        <v>31414.3120052745</v>
      </c>
      <c r="BC398" s="17">
        <f ca="1" t="shared" si="2972"/>
        <v>40622.7220127269</v>
      </c>
      <c r="BD398" s="17">
        <f ca="1" t="shared" si="2972"/>
        <v>50016.5716576819</v>
      </c>
      <c r="BE398" s="17">
        <f ca="1" t="shared" ref="BE398:BI398" si="2973">AZ398/Z398</f>
        <v>24458.6867543851</v>
      </c>
      <c r="BF398" s="17">
        <f ca="1" t="shared" si="2973"/>
        <v>20910.9856909356</v>
      </c>
      <c r="BG398" s="17">
        <f ca="1" t="shared" si="2973"/>
        <v>19488.8175481522</v>
      </c>
      <c r="BH398" s="17">
        <f ca="1" t="shared" si="2973"/>
        <v>20744.5608304774</v>
      </c>
      <c r="BI398" s="17">
        <f ca="1" t="shared" si="2973"/>
        <v>20856.6387690249</v>
      </c>
      <c r="BJ398" s="17">
        <f ca="1" t="shared" si="2882"/>
        <v>75614.4206921678</v>
      </c>
      <c r="BK398" s="17">
        <f ca="1" t="shared" si="2883"/>
        <v>39579.4843768362</v>
      </c>
      <c r="BL398" s="17">
        <f ca="1" t="shared" si="2884"/>
        <v>115193.905069004</v>
      </c>
      <c r="BM398" s="17">
        <f ca="1">BK398*'Ejercicio 3 - TIR'!$D$5</f>
        <v>19789.7421884181</v>
      </c>
      <c r="BN398" s="17">
        <f ca="1" t="shared" si="2885"/>
        <v>95404.1628805859</v>
      </c>
      <c r="BO398" s="17">
        <f ca="1" t="shared" si="2886"/>
        <v>39783.0178341698</v>
      </c>
      <c r="BP398" s="17">
        <f ca="1" t="shared" si="2887"/>
        <v>-114052.953063391</v>
      </c>
      <c r="BQ398" s="17">
        <f ca="1" t="shared" ref="BQ398:BT398" si="2974">BE398</f>
        <v>24458.6867543851</v>
      </c>
      <c r="BR398" s="17">
        <f ca="1" t="shared" si="2974"/>
        <v>20910.9856909356</v>
      </c>
      <c r="BS398" s="17">
        <f ca="1" t="shared" si="2974"/>
        <v>19488.8175481522</v>
      </c>
      <c r="BT398" s="17">
        <f ca="1" t="shared" si="2974"/>
        <v>20744.5608304774</v>
      </c>
      <c r="BU398" s="17">
        <f ca="1" t="shared" si="2889"/>
        <v>60639.6566031947</v>
      </c>
      <c r="BV398" s="19">
        <f ca="1" t="shared" si="2890"/>
        <v>7.57227853684501</v>
      </c>
    </row>
    <row r="399" ht="15" customHeight="1" spans="1:74">
      <c r="A399" s="15">
        <v>398</v>
      </c>
      <c r="B399" s="16">
        <f ca="1" t="shared" ref="B399:F399" si="2975">RAND()</f>
        <v>0.54145243847585</v>
      </c>
      <c r="C399" s="17">
        <f ca="1">IF(B399&lt;=('Ejercicio 3 - TIR'!$D$13-'Ejercicio 3 - TIR'!$C$13)/('Ejercicio 3 - TIR'!$E$13-'Ejercicio 3 - TIR'!$C$13),'Ejercicio 3 - TIR'!$C$13+SQRT(('Ejercicio 3 - TIR'!$E$13-'Ejercicio 3 - TIR'!$C$13)*('Ejercicio 3 - TIR'!$D$13-'Ejercicio 3 - TIR'!$C$13)*B399),'Ejercicio 3 - TIR'!$E$13-SQRT(('Ejercicio 3 - TIR'!$E$13-'Ejercicio 3 - TIR'!$C$13)*('Ejercicio 3 - TIR'!$E$13-'Ejercicio 3 - TIR'!$D$13)*(1-B399)))</f>
        <v>76542.4410087286</v>
      </c>
      <c r="D399" s="16">
        <f ca="1" t="shared" si="2975"/>
        <v>0.378587443383518</v>
      </c>
      <c r="E399" s="17">
        <f ca="1">IF(D399&lt;=('Ejercicio 3 - TIR'!$D$14-'Ejercicio 3 - TIR'!$C$14)/('Ejercicio 3 - TIR'!$E$14-'Ejercicio 3 - TIR'!$C$14),'Ejercicio 3 - TIR'!$C$14+SQRT(('Ejercicio 3 - TIR'!$E$14-'Ejercicio 3 - TIR'!$C$14)*('Ejercicio 3 - TIR'!$D$14-'Ejercicio 3 - TIR'!$C$14)*D399),'Ejercicio 3 - TIR'!$E$14-SQRT(('Ejercicio 3 - TIR'!$E$14-'Ejercicio 3 - TIR'!$C$14)*('Ejercicio 3 - TIR'!$E$14-'Ejercicio 3 - TIR'!$D$14)*(1-D399)))</f>
        <v>30345.3698417561</v>
      </c>
      <c r="F399" s="16">
        <f ca="1" t="shared" si="2975"/>
        <v>0.982485358189282</v>
      </c>
      <c r="G399" s="17">
        <f ca="1">IF(F399&lt;=('Ejercicio 3 - TIR'!$D$18-'Ejercicio 3 - TIR'!$C$18)/('Ejercicio 3 - TIR'!$E$18-'Ejercicio 3 - TIR'!$C$18),'Ejercicio 3 - TIR'!$C$18+SQRT(('Ejercicio 3 - TIR'!$E$18-'Ejercicio 3 - TIR'!$C$18)*('Ejercicio 3 - TIR'!$D$18-'Ejercicio 3 - TIR'!$C$18)*F399),'Ejercicio 3 - TIR'!$E$18-SQRT(('Ejercicio 3 - TIR'!$E$18-'Ejercicio 3 - TIR'!$C$18)*('Ejercicio 3 - TIR'!$E$18-'Ejercicio 3 - TIR'!$D$18)*(1-F399)))</f>
        <v>43853.8769107099</v>
      </c>
      <c r="H399" s="16">
        <f ca="1" t="shared" ref="H399:L399" si="2976">RAND()</f>
        <v>0.448713273304186</v>
      </c>
      <c r="I399" s="17">
        <f ca="1">IF(H399&lt;=('Ejercicio 3 - TIR'!$D$18-'Ejercicio 3 - TIR'!$C$18)/('Ejercicio 3 - TIR'!$E$18-'Ejercicio 3 - TIR'!$C$18),'Ejercicio 3 - TIR'!$C$18+SQRT(('Ejercicio 3 - TIR'!$E$18-'Ejercicio 3 - TIR'!$C$18)*('Ejercicio 3 - TIR'!$D$18-'Ejercicio 3 - TIR'!$C$18)*H399),'Ejercicio 3 - TIR'!$E$18-SQRT(('Ejercicio 3 - TIR'!$E$18-'Ejercicio 3 - TIR'!$C$18)*('Ejercicio 3 - TIR'!$E$18-'Ejercicio 3 - TIR'!$D$18)*(1-H399)))</f>
        <v>38204.0837998906</v>
      </c>
      <c r="J399" s="16">
        <f ca="1" t="shared" si="2976"/>
        <v>0.499719605096459</v>
      </c>
      <c r="K399" s="17">
        <f ca="1">IF(J399&lt;=('Ejercicio 3 - TIR'!$D$18-'Ejercicio 3 - TIR'!$C$18)/('Ejercicio 3 - TIR'!$E$18-'Ejercicio 3 - TIR'!$C$18),'Ejercicio 3 - TIR'!$C$18+SQRT(('Ejercicio 3 - TIR'!$E$18-'Ejercicio 3 - TIR'!$C$18)*('Ejercicio 3 - TIR'!$D$18-'Ejercicio 3 - TIR'!$C$18)*J399),'Ejercicio 3 - TIR'!$E$18-SQRT(('Ejercicio 3 - TIR'!$E$18-'Ejercicio 3 - TIR'!$C$18)*('Ejercicio 3 - TIR'!$E$18-'Ejercicio 3 - TIR'!$D$18)*(1-J399)))</f>
        <v>38657.8254062131</v>
      </c>
      <c r="L399" s="16">
        <f ca="1" t="shared" si="2976"/>
        <v>0.0222996815852476</v>
      </c>
      <c r="M399" s="17">
        <f ca="1">IF(L399&lt;=('Ejercicio 3 - TIR'!$D$18-'Ejercicio 3 - TIR'!$C$18)/('Ejercicio 3 - TIR'!$E$18-'Ejercicio 3 - TIR'!$C$18),'Ejercicio 3 - TIR'!$C$18+SQRT(('Ejercicio 3 - TIR'!$E$18-'Ejercicio 3 - TIR'!$C$18)*('Ejercicio 3 - TIR'!$D$18-'Ejercicio 3 - TIR'!$C$18)*L399),'Ejercicio 3 - TIR'!$E$18-SQRT(('Ejercicio 3 - TIR'!$E$18-'Ejercicio 3 - TIR'!$C$18)*('Ejercicio 3 - TIR'!$E$18-'Ejercicio 3 - TIR'!$D$18)*(1-L399)))</f>
        <v>31828.9210583804</v>
      </c>
      <c r="N399" s="16">
        <f ca="1" t="shared" ref="N399:R399" si="2977">RAND()</f>
        <v>0.266738813869399</v>
      </c>
      <c r="O399" s="17">
        <f ca="1">IF(N399&lt;=('Ejercicio 3 - TIR'!$D$18-'Ejercicio 3 - TIR'!$C$18)/('Ejercicio 3 - TIR'!$E$18-'Ejercicio 3 - TIR'!$C$18),'Ejercicio 3 - TIR'!$C$18+SQRT(('Ejercicio 3 - TIR'!$E$18-'Ejercicio 3 - TIR'!$C$18)*('Ejercicio 3 - TIR'!$D$18-'Ejercicio 3 - TIR'!$C$18)*N399),'Ejercicio 3 - TIR'!$E$18-SQRT(('Ejercicio 3 - TIR'!$E$18-'Ejercicio 3 - TIR'!$C$18)*('Ejercicio 3 - TIR'!$E$18-'Ejercicio 3 - TIR'!$D$18)*(1-N399)))</f>
        <v>36325.4108230541</v>
      </c>
      <c r="P399" s="16">
        <f ca="1" t="shared" si="2977"/>
        <v>0.0548499134331855</v>
      </c>
      <c r="Q399" s="18">
        <f ca="1">IF(P399&lt;=('Ejercicio 3 - TIR'!$D$22-'Ejercicio 3 - TIR'!$C$22)/('Ejercicio 3 - TIR'!$E$22-'Ejercicio 3 - TIR'!$C$22),'Ejercicio 3 - TIR'!$C$22+SQRT(('Ejercicio 3 - TIR'!$E$22-'Ejercicio 3 - TIR'!$C$22)*('Ejercicio 3 - TIR'!$D$22-'Ejercicio 3 - TIR'!$C$22)*P399),'Ejercicio 3 - TIR'!$E$22-SQRT(('Ejercicio 3 - TIR'!$E$22-'Ejercicio 3 - TIR'!$C$22)*('Ejercicio 3 - TIR'!$E$22-'Ejercicio 3 - TIR'!$D$22)*(1-P399)))</f>
        <v>0.129936289256042</v>
      </c>
      <c r="R399" s="16">
        <f ca="1" t="shared" si="2977"/>
        <v>0.795833098453123</v>
      </c>
      <c r="S399" s="18">
        <f ca="1">IF(R399&lt;=('Ejercicio 3 - TIR'!$D$23-'Ejercicio 3 - TIR'!$C$23)/('Ejercicio 3 - TIR'!$E$23-'Ejercicio 3 - TIR'!$C$23),'Ejercicio 3 - TIR'!$C$23+SQRT(('Ejercicio 3 - TIR'!$E$23-'Ejercicio 3 - TIR'!$C$23)*('Ejercicio 3 - TIR'!$D$23-'Ejercicio 3 - TIR'!$C$23)*R399),'Ejercicio 3 - TIR'!$E$23-SQRT(('Ejercicio 3 - TIR'!$E$23-'Ejercicio 3 - TIR'!$C$23)*('Ejercicio 3 - TIR'!$E$23-'Ejercicio 3 - TIR'!$D$23)*(1-R399)))</f>
        <v>0.160829699460249</v>
      </c>
      <c r="T399" s="16">
        <f ca="1" t="shared" ref="T399:X399" si="2978">RAND()</f>
        <v>0.828824665374963</v>
      </c>
      <c r="U399" s="18">
        <f ca="1">IF(T399&lt;=('Ejercicio 3 - TIR'!$D$24-'Ejercicio 3 - TIR'!$C$24)/('Ejercicio 3 - TIR'!$E$24-'Ejercicio 3 - TIR'!$C$24),'Ejercicio 3 - TIR'!$C$24+SQRT(('Ejercicio 3 - TIR'!$E$24-'Ejercicio 3 - TIR'!$C$24)*('Ejercicio 3 - TIR'!$D$24-'Ejercicio 3 - TIR'!$C$24)*T399),'Ejercicio 3 - TIR'!$E$24-SQRT(('Ejercicio 3 - TIR'!$E$24-'Ejercicio 3 - TIR'!$C$24)*('Ejercicio 3 - TIR'!$E$24-'Ejercicio 3 - TIR'!$D$24)*(1-T399)))</f>
        <v>0.198107285756442</v>
      </c>
      <c r="V399" s="16">
        <f ca="1" t="shared" si="2978"/>
        <v>0.600107475956421</v>
      </c>
      <c r="W399" s="18">
        <f ca="1">IF(V399&lt;=('Ejercicio 3 - TIR'!$D$25-'Ejercicio 3 - TIR'!$C$25)/('Ejercicio 3 - TIR'!$E$25-'Ejercicio 3 - TIR'!$C$25),'Ejercicio 3 - TIR'!$C$25+SQRT(('Ejercicio 3 - TIR'!$E$25-'Ejercicio 3 - TIR'!$C$25)*('Ejercicio 3 - TIR'!$D$25-'Ejercicio 3 - TIR'!$C$25)*V399),'Ejercicio 3 - TIR'!$E$25-SQRT(('Ejercicio 3 - TIR'!$E$25-'Ejercicio 3 - TIR'!$C$25)*('Ejercicio 3 - TIR'!$E$25-'Ejercicio 3 - TIR'!$D$25)*(1-V399)))</f>
        <v>0.212588453197542</v>
      </c>
      <c r="X399" s="16">
        <f ca="1" t="shared" si="2978"/>
        <v>0.470358509008612</v>
      </c>
      <c r="Y399" s="18">
        <f ca="1">IF(X399&lt;=('Ejercicio 3 - TIR'!$D$26-'Ejercicio 3 - TIR'!$C$26)/('Ejercicio 3 - TIR'!$E$26-'Ejercicio 3 - TIR'!$C$26),'Ejercicio 3 - TIR'!$C$26+SQRT(('Ejercicio 3 - TIR'!$E$26-'Ejercicio 3 - TIR'!$C$26)*('Ejercicio 3 - TIR'!$D$26-'Ejercicio 3 - TIR'!$C$26)*X399),'Ejercicio 3 - TIR'!$E$26-SQRT(('Ejercicio 3 - TIR'!$E$26-'Ejercicio 3 - TIR'!$C$26)*('Ejercicio 3 - TIR'!$E$26-'Ejercicio 3 - TIR'!$D$26)*(1-X399)))</f>
        <v>0.226520433328668</v>
      </c>
      <c r="Z399" s="16">
        <f ca="1" t="shared" si="2860"/>
        <v>1.12993628925604</v>
      </c>
      <c r="AA399" s="16">
        <f ca="1" t="shared" si="2861"/>
        <v>1.31166360306632</v>
      </c>
      <c r="AB399" s="16">
        <f ca="1" t="shared" si="2862"/>
        <v>1.5715137192953</v>
      </c>
      <c r="AC399" s="16">
        <f ca="1" t="shared" si="2863"/>
        <v>1.90559939005901</v>
      </c>
      <c r="AD399" s="16">
        <f ca="1" t="shared" si="2864"/>
        <v>2.33725658964602</v>
      </c>
      <c r="AE399" s="15">
        <f ca="1" t="shared" si="2865"/>
        <v>3942.96475333999</v>
      </c>
      <c r="AF399" s="15">
        <f ca="1" t="shared" si="2866"/>
        <v>4577.11058960202</v>
      </c>
      <c r="AG399" s="15">
        <f ca="1" t="shared" si="2867"/>
        <v>5483.86954511514</v>
      </c>
      <c r="AH399" s="15">
        <f ca="1" t="shared" si="2868"/>
        <v>6649.67688924828</v>
      </c>
      <c r="AI399" s="15">
        <f ca="1" t="shared" si="2869"/>
        <v>8155.96457969642</v>
      </c>
      <c r="AJ399" s="17">
        <f ca="1" t="shared" si="2870"/>
        <v>49552.0869459788</v>
      </c>
      <c r="AK399" s="17">
        <f ca="1" t="shared" si="2871"/>
        <v>50110.9062088122</v>
      </c>
      <c r="AL399" s="17">
        <f ca="1" t="shared" si="2872"/>
        <v>60751.3029839864</v>
      </c>
      <c r="AM399" s="17">
        <f ca="1" t="shared" si="2873"/>
        <v>60653.1725550859</v>
      </c>
      <c r="AN399" s="17">
        <f ca="1" t="shared" si="2874"/>
        <v>84901.805817782</v>
      </c>
      <c r="AO399" s="17">
        <f ca="1">C399/'Ejercicio 3 - TIR'!$D$7</f>
        <v>15308.4882017457</v>
      </c>
      <c r="AP399" s="17">
        <f ca="1" t="shared" si="2875"/>
        <v>34243.5987442331</v>
      </c>
      <c r="AQ399" s="17">
        <f ca="1" t="shared" si="2876"/>
        <v>34802.4180070665</v>
      </c>
      <c r="AR399" s="17">
        <f ca="1" t="shared" si="2877"/>
        <v>45442.8147822407</v>
      </c>
      <c r="AS399" s="17">
        <f ca="1" t="shared" si="2878"/>
        <v>45344.6843533402</v>
      </c>
      <c r="AT399" s="17">
        <f ca="1" t="shared" si="2879"/>
        <v>69593.3176160363</v>
      </c>
      <c r="AU399" s="17">
        <f ca="1">AP399*'Ejercicio 3 - TIR'!$D$5</f>
        <v>17121.7993721165</v>
      </c>
      <c r="AV399" s="17">
        <f ca="1">AQ399*'Ejercicio 3 - TIR'!$D$5</f>
        <v>17401.2090035332</v>
      </c>
      <c r="AW399" s="17">
        <f ca="1">AR399*'Ejercicio 3 - TIR'!$D$5</f>
        <v>22721.4073911203</v>
      </c>
      <c r="AX399" s="17">
        <f ca="1">AS399*'Ejercicio 3 - TIR'!$D$5</f>
        <v>22672.3421766701</v>
      </c>
      <c r="AY399" s="17">
        <f ca="1">AT399*'Ejercicio 3 - TIR'!$D$5</f>
        <v>34796.6588080181</v>
      </c>
      <c r="AZ399" s="17">
        <f ca="1" t="shared" ref="AZ399:BD399" si="2979">AJ399-AU399-AE399</f>
        <v>28487.3228205222</v>
      </c>
      <c r="BA399" s="17">
        <f ca="1" t="shared" si="2979"/>
        <v>28132.5866156769</v>
      </c>
      <c r="BB399" s="17">
        <f ca="1" t="shared" si="2979"/>
        <v>32546.0260477509</v>
      </c>
      <c r="BC399" s="17">
        <f ca="1" t="shared" si="2979"/>
        <v>31331.1534891675</v>
      </c>
      <c r="BD399" s="17">
        <f ca="1" t="shared" si="2979"/>
        <v>41949.1824300674</v>
      </c>
      <c r="BE399" s="17">
        <f ca="1" t="shared" ref="BE399:BI399" si="2980">AZ399/Z399</f>
        <v>25211.4416462175</v>
      </c>
      <c r="BF399" s="17">
        <f ca="1" t="shared" si="2980"/>
        <v>21448.0195607398</v>
      </c>
      <c r="BG399" s="17">
        <f ca="1" t="shared" si="2980"/>
        <v>20709.9853142518</v>
      </c>
      <c r="BH399" s="17">
        <f ca="1" t="shared" si="2980"/>
        <v>16441.6265310608</v>
      </c>
      <c r="BI399" s="17">
        <f ca="1" t="shared" si="2980"/>
        <v>17948.0432811276</v>
      </c>
      <c r="BJ399" s="17">
        <f ca="1" t="shared" si="2882"/>
        <v>70924.91562789</v>
      </c>
      <c r="BK399" s="17">
        <f ca="1" t="shared" si="2883"/>
        <v>35779.8649270485</v>
      </c>
      <c r="BL399" s="17">
        <f ca="1" t="shared" si="2884"/>
        <v>106704.780554939</v>
      </c>
      <c r="BM399" s="17">
        <f ca="1">BK399*'Ejercicio 3 - TIR'!$D$5</f>
        <v>17889.9324635242</v>
      </c>
      <c r="BN399" s="17">
        <f ca="1" t="shared" si="2885"/>
        <v>88814.8480914143</v>
      </c>
      <c r="BO399" s="17">
        <f ca="1" t="shared" si="2886"/>
        <v>37999.613942629</v>
      </c>
      <c r="BP399" s="17">
        <f ca="1" t="shared" si="2887"/>
        <v>-106887.810850485</v>
      </c>
      <c r="BQ399" s="17">
        <f ca="1" t="shared" ref="BQ399:BT399" si="2981">BE399</f>
        <v>25211.4416462175</v>
      </c>
      <c r="BR399" s="17">
        <f ca="1" t="shared" si="2981"/>
        <v>21448.0195607398</v>
      </c>
      <c r="BS399" s="17">
        <f ca="1" t="shared" si="2981"/>
        <v>20709.9853142518</v>
      </c>
      <c r="BT399" s="17">
        <f ca="1" t="shared" si="2981"/>
        <v>16441.6265310608</v>
      </c>
      <c r="BU399" s="17">
        <f ca="1" t="shared" si="2889"/>
        <v>55947.6572237566</v>
      </c>
      <c r="BV399" s="19">
        <f ca="1" t="shared" si="2890"/>
        <v>8.45347622572308</v>
      </c>
    </row>
    <row r="400" ht="15" customHeight="1" spans="1:74">
      <c r="A400" s="15">
        <v>399</v>
      </c>
      <c r="B400" s="16">
        <f ca="1" t="shared" ref="B400:F400" si="2982">RAND()</f>
        <v>0.620304932353315</v>
      </c>
      <c r="C400" s="17">
        <f ca="1">IF(B400&lt;=('Ejercicio 3 - TIR'!$D$13-'Ejercicio 3 - TIR'!$C$13)/('Ejercicio 3 - TIR'!$E$13-'Ejercicio 3 - TIR'!$C$13),'Ejercicio 3 - TIR'!$C$13+SQRT(('Ejercicio 3 - TIR'!$E$13-'Ejercicio 3 - TIR'!$C$13)*('Ejercicio 3 - TIR'!$D$13-'Ejercicio 3 - TIR'!$C$13)*B400),'Ejercicio 3 - TIR'!$E$13-SQRT(('Ejercicio 3 - TIR'!$E$13-'Ejercicio 3 - TIR'!$C$13)*('Ejercicio 3 - TIR'!$E$13-'Ejercicio 3 - TIR'!$D$13)*(1-B400)))</f>
        <v>78654.4130749229</v>
      </c>
      <c r="D400" s="16">
        <f ca="1" t="shared" si="2982"/>
        <v>0.681964524843857</v>
      </c>
      <c r="E400" s="17">
        <f ca="1">IF(D400&lt;=('Ejercicio 3 - TIR'!$D$14-'Ejercicio 3 - TIR'!$C$14)/('Ejercicio 3 - TIR'!$E$14-'Ejercicio 3 - TIR'!$C$14),'Ejercicio 3 - TIR'!$C$14+SQRT(('Ejercicio 3 - TIR'!$E$14-'Ejercicio 3 - TIR'!$C$14)*('Ejercicio 3 - TIR'!$D$14-'Ejercicio 3 - TIR'!$C$14)*D400),'Ejercicio 3 - TIR'!$E$14-SQRT(('Ejercicio 3 - TIR'!$E$14-'Ejercicio 3 - TIR'!$C$14)*('Ejercicio 3 - TIR'!$E$14-'Ejercicio 3 - TIR'!$D$14)*(1-D400)))</f>
        <v>33093.0961152321</v>
      </c>
      <c r="F400" s="16">
        <f ca="1" t="shared" si="2982"/>
        <v>0.754207186742307</v>
      </c>
      <c r="G400" s="17">
        <f ca="1">IF(F400&lt;=('Ejercicio 3 - TIR'!$D$18-'Ejercicio 3 - TIR'!$C$18)/('Ejercicio 3 - TIR'!$E$18-'Ejercicio 3 - TIR'!$C$18),'Ejercicio 3 - TIR'!$C$18+SQRT(('Ejercicio 3 - TIR'!$E$18-'Ejercicio 3 - TIR'!$C$18)*('Ejercicio 3 - TIR'!$D$18-'Ejercicio 3 - TIR'!$C$18)*F400),'Ejercicio 3 - TIR'!$E$18-SQRT(('Ejercicio 3 - TIR'!$E$18-'Ejercicio 3 - TIR'!$C$18)*('Ejercicio 3 - TIR'!$E$18-'Ejercicio 3 - TIR'!$D$18)*(1-F400)))</f>
        <v>40706.4628807559</v>
      </c>
      <c r="H400" s="16">
        <f ca="1" t="shared" ref="H400:L400" si="2983">RAND()</f>
        <v>0.801768953893119</v>
      </c>
      <c r="I400" s="17">
        <f ca="1">IF(H400&lt;=('Ejercicio 3 - TIR'!$D$18-'Ejercicio 3 - TIR'!$C$18)/('Ejercicio 3 - TIR'!$E$18-'Ejercicio 3 - TIR'!$C$18),'Ejercicio 3 - TIR'!$C$18+SQRT(('Ejercicio 3 - TIR'!$E$18-'Ejercicio 3 - TIR'!$C$18)*('Ejercicio 3 - TIR'!$D$18-'Ejercicio 3 - TIR'!$C$18)*H400),'Ejercicio 3 - TIR'!$E$18-SQRT(('Ejercicio 3 - TIR'!$E$18-'Ejercicio 3 - TIR'!$C$18)*('Ejercicio 3 - TIR'!$E$18-'Ejercicio 3 - TIR'!$D$18)*(1-H400)))</f>
        <v>41144.1825175436</v>
      </c>
      <c r="J400" s="16">
        <f ca="1" t="shared" si="2983"/>
        <v>0.992309282678683</v>
      </c>
      <c r="K400" s="17">
        <f ca="1">IF(J400&lt;=('Ejercicio 3 - TIR'!$D$18-'Ejercicio 3 - TIR'!$C$18)/('Ejercicio 3 - TIR'!$E$18-'Ejercicio 3 - TIR'!$C$18),'Ejercicio 3 - TIR'!$C$18+SQRT(('Ejercicio 3 - TIR'!$E$18-'Ejercicio 3 - TIR'!$C$18)*('Ejercicio 3 - TIR'!$D$18-'Ejercicio 3 - TIR'!$C$18)*J400),'Ejercicio 3 - TIR'!$E$18-SQRT(('Ejercicio 3 - TIR'!$E$18-'Ejercicio 3 - TIR'!$C$18)*('Ejercicio 3 - TIR'!$E$18-'Ejercicio 3 - TIR'!$D$18)*(1-J400)))</f>
        <v>44240.5239970224</v>
      </c>
      <c r="L400" s="16">
        <f ca="1" t="shared" si="2983"/>
        <v>0.180594475239651</v>
      </c>
      <c r="M400" s="17">
        <f ca="1">IF(L400&lt;=('Ejercicio 3 - TIR'!$D$18-'Ejercicio 3 - TIR'!$C$18)/('Ejercicio 3 - TIR'!$E$18-'Ejercicio 3 - TIR'!$C$18),'Ejercicio 3 - TIR'!$C$18+SQRT(('Ejercicio 3 - TIR'!$E$18-'Ejercicio 3 - TIR'!$C$18)*('Ejercicio 3 - TIR'!$D$18-'Ejercicio 3 - TIR'!$C$18)*L400),'Ejercicio 3 - TIR'!$E$18-SQRT(('Ejercicio 3 - TIR'!$E$18-'Ejercicio 3 - TIR'!$C$18)*('Ejercicio 3 - TIR'!$E$18-'Ejercicio 3 - TIR'!$D$18)*(1-L400)))</f>
        <v>35204.7258607872</v>
      </c>
      <c r="N400" s="16">
        <f ca="1" t="shared" ref="N400:R400" si="2984">RAND()</f>
        <v>0.415349015282775</v>
      </c>
      <c r="O400" s="17">
        <f ca="1">IF(N400&lt;=('Ejercicio 3 - TIR'!$D$18-'Ejercicio 3 - TIR'!$C$18)/('Ejercicio 3 - TIR'!$E$18-'Ejercicio 3 - TIR'!$C$18),'Ejercicio 3 - TIR'!$C$18+SQRT(('Ejercicio 3 - TIR'!$E$18-'Ejercicio 3 - TIR'!$C$18)*('Ejercicio 3 - TIR'!$D$18-'Ejercicio 3 - TIR'!$C$18)*N400),'Ejercicio 3 - TIR'!$E$18-SQRT(('Ejercicio 3 - TIR'!$E$18-'Ejercicio 3 - TIR'!$C$18)*('Ejercicio 3 - TIR'!$E$18-'Ejercicio 3 - TIR'!$D$18)*(1-N400)))</f>
        <v>37893.1839135051</v>
      </c>
      <c r="P400" s="16">
        <f ca="1" t="shared" si="2984"/>
        <v>0.951701581751284</v>
      </c>
      <c r="Q400" s="18">
        <f ca="1">IF(P400&lt;=('Ejercicio 3 - TIR'!$D$22-'Ejercicio 3 - TIR'!$C$22)/('Ejercicio 3 - TIR'!$E$22-'Ejercicio 3 - TIR'!$C$22),'Ejercicio 3 - TIR'!$C$22+SQRT(('Ejercicio 3 - TIR'!$E$22-'Ejercicio 3 - TIR'!$C$22)*('Ejercicio 3 - TIR'!$D$22-'Ejercicio 3 - TIR'!$C$22)*P400),'Ejercicio 3 - TIR'!$E$22-SQRT(('Ejercicio 3 - TIR'!$E$22-'Ejercicio 3 - TIR'!$C$22)*('Ejercicio 3 - TIR'!$E$22-'Ejercicio 3 - TIR'!$D$22)*(1-P400)))</f>
        <v>0.170675990516538</v>
      </c>
      <c r="R400" s="16">
        <f ca="1" t="shared" si="2984"/>
        <v>0.439468841574242</v>
      </c>
      <c r="S400" s="18">
        <f ca="1">IF(R400&lt;=('Ejercicio 3 - TIR'!$D$23-'Ejercicio 3 - TIR'!$C$23)/('Ejercicio 3 - TIR'!$E$23-'Ejercicio 3 - TIR'!$C$23),'Ejercicio 3 - TIR'!$C$23+SQRT(('Ejercicio 3 - TIR'!$E$23-'Ejercicio 3 - TIR'!$C$23)*('Ejercicio 3 - TIR'!$D$23-'Ejercicio 3 - TIR'!$C$23)*R400),'Ejercicio 3 - TIR'!$E$23-SQRT(('Ejercicio 3 - TIR'!$E$23-'Ejercicio 3 - TIR'!$C$23)*('Ejercicio 3 - TIR'!$E$23-'Ejercicio 3 - TIR'!$D$23)*(1-R400)))</f>
        <v>0.148125502925879</v>
      </c>
      <c r="T400" s="16">
        <f ca="1" t="shared" ref="T400:X400" si="2985">RAND()</f>
        <v>0.01756247422362</v>
      </c>
      <c r="U400" s="18">
        <f ca="1">IF(T400&lt;=('Ejercicio 3 - TIR'!$D$24-'Ejercicio 3 - TIR'!$C$24)/('Ejercicio 3 - TIR'!$E$24-'Ejercicio 3 - TIR'!$C$24),'Ejercicio 3 - TIR'!$C$24+SQRT(('Ejercicio 3 - TIR'!$E$24-'Ejercicio 3 - TIR'!$C$24)*('Ejercicio 3 - TIR'!$D$24-'Ejercicio 3 - TIR'!$C$24)*T400),'Ejercicio 3 - TIR'!$E$24-SQRT(('Ejercicio 3 - TIR'!$E$24-'Ejercicio 3 - TIR'!$C$24)*('Ejercicio 3 - TIR'!$E$24-'Ejercicio 3 - TIR'!$D$24)*(1-T400)))</f>
        <v>0.156072989039147</v>
      </c>
      <c r="V400" s="16">
        <f ca="1" t="shared" si="2985"/>
        <v>0.507218186303521</v>
      </c>
      <c r="W400" s="18">
        <f ca="1">IF(V400&lt;=('Ejercicio 3 - TIR'!$D$25-'Ejercicio 3 - TIR'!$C$25)/('Ejercicio 3 - TIR'!$E$25-'Ejercicio 3 - TIR'!$C$25),'Ejercicio 3 - TIR'!$C$25+SQRT(('Ejercicio 3 - TIR'!$E$25-'Ejercicio 3 - TIR'!$C$25)*('Ejercicio 3 - TIR'!$D$25-'Ejercicio 3 - TIR'!$C$25)*V400),'Ejercicio 3 - TIR'!$E$25-SQRT(('Ejercicio 3 - TIR'!$E$25-'Ejercicio 3 - TIR'!$C$25)*('Ejercicio 3 - TIR'!$E$25-'Ejercicio 3 - TIR'!$D$25)*(1-V400)))</f>
        <v>0.208470054804543</v>
      </c>
      <c r="X400" s="16">
        <f ca="1" t="shared" si="2985"/>
        <v>0.328536293996814</v>
      </c>
      <c r="Y400" s="18">
        <f ca="1">IF(X400&lt;=('Ejercicio 3 - TIR'!$D$26-'Ejercicio 3 - TIR'!$C$26)/('Ejercicio 3 - TIR'!$E$26-'Ejercicio 3 - TIR'!$C$26),'Ejercicio 3 - TIR'!$C$26+SQRT(('Ejercicio 3 - TIR'!$E$26-'Ejercicio 3 - TIR'!$C$26)*('Ejercicio 3 - TIR'!$D$26-'Ejercicio 3 - TIR'!$C$26)*X400),'Ejercicio 3 - TIR'!$E$26-SQRT(('Ejercicio 3 - TIR'!$E$26-'Ejercicio 3 - TIR'!$C$26)*('Ejercicio 3 - TIR'!$E$26-'Ejercicio 3 - TIR'!$D$26)*(1-X400)))</f>
        <v>0.219783350949673</v>
      </c>
      <c r="Z400" s="16">
        <f ca="1" t="shared" si="2860"/>
        <v>1.17067599051654</v>
      </c>
      <c r="AA400" s="16">
        <f ca="1" t="shared" si="2861"/>
        <v>1.34408296037505</v>
      </c>
      <c r="AB400" s="16">
        <f ca="1" t="shared" si="2862"/>
        <v>1.55385800551737</v>
      </c>
      <c r="AC400" s="16">
        <f ca="1" t="shared" si="2863"/>
        <v>1.87779086908606</v>
      </c>
      <c r="AD400" s="16">
        <f ca="1" t="shared" si="2864"/>
        <v>2.29049803867649</v>
      </c>
      <c r="AE400" s="15">
        <f ca="1" t="shared" si="2865"/>
        <v>5648.19695872624</v>
      </c>
      <c r="AF400" s="15">
        <f ca="1" t="shared" si="2866"/>
        <v>6484.83897386199</v>
      </c>
      <c r="AG400" s="15">
        <f ca="1" t="shared" si="2867"/>
        <v>7496.94717595018</v>
      </c>
      <c r="AH400" s="15">
        <f ca="1" t="shared" si="2868"/>
        <v>9059.83616458728</v>
      </c>
      <c r="AI400" s="15">
        <f ca="1" t="shared" si="2869"/>
        <v>11051.0373158953</v>
      </c>
      <c r="AJ400" s="17">
        <f ca="1" t="shared" si="2870"/>
        <v>47654.0787533536</v>
      </c>
      <c r="AK400" s="17">
        <f ca="1" t="shared" si="2871"/>
        <v>55301.1946403915</v>
      </c>
      <c r="AL400" s="17">
        <f ca="1" t="shared" si="2872"/>
        <v>68743.4923810567</v>
      </c>
      <c r="AM400" s="17">
        <f ca="1" t="shared" si="2873"/>
        <v>66107.1127700641</v>
      </c>
      <c r="AN400" s="17">
        <f ca="1" t="shared" si="2874"/>
        <v>86794.263433091</v>
      </c>
      <c r="AO400" s="17">
        <f ca="1">C400/'Ejercicio 3 - TIR'!$D$7</f>
        <v>15730.8826149846</v>
      </c>
      <c r="AP400" s="17">
        <f ca="1" t="shared" si="2875"/>
        <v>31923.196138369</v>
      </c>
      <c r="AQ400" s="17">
        <f ca="1" t="shared" si="2876"/>
        <v>39570.312025407</v>
      </c>
      <c r="AR400" s="17">
        <f ca="1" t="shared" si="2877"/>
        <v>53012.6097660721</v>
      </c>
      <c r="AS400" s="17">
        <f ca="1" t="shared" si="2878"/>
        <v>50376.2301550795</v>
      </c>
      <c r="AT400" s="17">
        <f ca="1" t="shared" si="2879"/>
        <v>71063.3808181064</v>
      </c>
      <c r="AU400" s="17">
        <f ca="1">AP400*'Ejercicio 3 - TIR'!$D$5</f>
        <v>15961.5980691845</v>
      </c>
      <c r="AV400" s="17">
        <f ca="1">AQ400*'Ejercicio 3 - TIR'!$D$5</f>
        <v>19785.1560127035</v>
      </c>
      <c r="AW400" s="17">
        <f ca="1">AR400*'Ejercicio 3 - TIR'!$D$5</f>
        <v>26506.3048830361</v>
      </c>
      <c r="AX400" s="17">
        <f ca="1">AS400*'Ejercicio 3 - TIR'!$D$5</f>
        <v>25188.1150775397</v>
      </c>
      <c r="AY400" s="17">
        <f ca="1">AT400*'Ejercicio 3 - TIR'!$D$5</f>
        <v>35531.6904090532</v>
      </c>
      <c r="AZ400" s="17">
        <f ca="1" t="shared" ref="AZ400:BD400" si="2986">AJ400-AU400-AE400</f>
        <v>26044.2837254428</v>
      </c>
      <c r="BA400" s="17">
        <f ca="1" t="shared" si="2986"/>
        <v>29031.1996538261</v>
      </c>
      <c r="BB400" s="17">
        <f ca="1" t="shared" si="2986"/>
        <v>34740.2403220705</v>
      </c>
      <c r="BC400" s="17">
        <f ca="1" t="shared" si="2986"/>
        <v>31859.161527937</v>
      </c>
      <c r="BD400" s="17">
        <f ca="1" t="shared" si="2986"/>
        <v>40211.5357081425</v>
      </c>
      <c r="BE400" s="17">
        <f ca="1" t="shared" ref="BE400:BI400" si="2987">AZ400/Z400</f>
        <v>22247.217792475</v>
      </c>
      <c r="BF400" s="17">
        <f ca="1" t="shared" si="2987"/>
        <v>21599.261734354</v>
      </c>
      <c r="BG400" s="17">
        <f ca="1" t="shared" si="2987"/>
        <v>22357.4098783263</v>
      </c>
      <c r="BH400" s="17">
        <f ca="1" t="shared" si="2987"/>
        <v>16966.2990977495</v>
      </c>
      <c r="BI400" s="17">
        <f ca="1" t="shared" si="2987"/>
        <v>17555.804470969</v>
      </c>
      <c r="BJ400" s="17">
        <f ca="1" t="shared" si="2882"/>
        <v>75799.6717456718</v>
      </c>
      <c r="BK400" s="17">
        <f ca="1" t="shared" si="2883"/>
        <v>36031.5557762723</v>
      </c>
      <c r="BL400" s="17">
        <f ca="1" t="shared" si="2884"/>
        <v>111831.227521944</v>
      </c>
      <c r="BM400" s="17">
        <f ca="1">BK400*'Ejercicio 3 - TIR'!$D$5</f>
        <v>18015.7778881361</v>
      </c>
      <c r="BN400" s="17">
        <f ca="1" t="shared" si="2885"/>
        <v>93815.4496338079</v>
      </c>
      <c r="BO400" s="17">
        <f ca="1" t="shared" si="2886"/>
        <v>40958.5374227244</v>
      </c>
      <c r="BP400" s="17">
        <f ca="1" t="shared" si="2887"/>
        <v>-111747.509190155</v>
      </c>
      <c r="BQ400" s="17">
        <f ca="1" t="shared" ref="BQ400:BT400" si="2988">BE400</f>
        <v>22247.217792475</v>
      </c>
      <c r="BR400" s="17">
        <f ca="1" t="shared" si="2988"/>
        <v>21599.261734354</v>
      </c>
      <c r="BS400" s="17">
        <f ca="1" t="shared" si="2988"/>
        <v>22357.4098783263</v>
      </c>
      <c r="BT400" s="17">
        <f ca="1" t="shared" si="2988"/>
        <v>16966.2990977495</v>
      </c>
      <c r="BU400" s="17">
        <f ca="1" t="shared" si="2889"/>
        <v>58514.3418936935</v>
      </c>
      <c r="BV400" s="19">
        <f ca="1" t="shared" si="2890"/>
        <v>7.23718387621375</v>
      </c>
    </row>
    <row r="401" ht="15" customHeight="1" spans="1:74">
      <c r="A401" s="15">
        <v>400</v>
      </c>
      <c r="B401" s="16">
        <f ca="1" t="shared" ref="B401:F401" si="2989">RAND()</f>
        <v>0.524628080412656</v>
      </c>
      <c r="C401" s="17">
        <f ca="1">IF(B401&lt;=('Ejercicio 3 - TIR'!$D$13-'Ejercicio 3 - TIR'!$C$13)/('Ejercicio 3 - TIR'!$E$13-'Ejercicio 3 - TIR'!$C$13),'Ejercicio 3 - TIR'!$C$13+SQRT(('Ejercicio 3 - TIR'!$E$13-'Ejercicio 3 - TIR'!$C$13)*('Ejercicio 3 - TIR'!$D$13-'Ejercicio 3 - TIR'!$C$13)*B401),'Ejercicio 3 - TIR'!$E$13-SQRT(('Ejercicio 3 - TIR'!$E$13-'Ejercicio 3 - TIR'!$C$13)*('Ejercicio 3 - TIR'!$E$13-'Ejercicio 3 - TIR'!$D$13)*(1-B401)))</f>
        <v>76115.9822579028</v>
      </c>
      <c r="D401" s="16">
        <f ca="1" t="shared" si="2989"/>
        <v>0.562409962567104</v>
      </c>
      <c r="E401" s="17">
        <f ca="1">IF(D401&lt;=('Ejercicio 3 - TIR'!$D$14-'Ejercicio 3 - TIR'!$C$14)/('Ejercicio 3 - TIR'!$E$14-'Ejercicio 3 - TIR'!$C$14),'Ejercicio 3 - TIR'!$C$14+SQRT(('Ejercicio 3 - TIR'!$E$14-'Ejercicio 3 - TIR'!$C$14)*('Ejercicio 3 - TIR'!$D$14-'Ejercicio 3 - TIR'!$C$14)*D401),'Ejercicio 3 - TIR'!$E$14-SQRT(('Ejercicio 3 - TIR'!$E$14-'Ejercicio 3 - TIR'!$C$14)*('Ejercicio 3 - TIR'!$E$14-'Ejercicio 3 - TIR'!$D$14)*(1-D401)))</f>
        <v>31898.2405852226</v>
      </c>
      <c r="F401" s="16">
        <f ca="1" t="shared" si="2989"/>
        <v>0.616153792429483</v>
      </c>
      <c r="G401" s="17">
        <f ca="1">IF(F401&lt;=('Ejercicio 3 - TIR'!$D$18-'Ejercicio 3 - TIR'!$C$18)/('Ejercicio 3 - TIR'!$E$18-'Ejercicio 3 - TIR'!$C$18),'Ejercicio 3 - TIR'!$C$18+SQRT(('Ejercicio 3 - TIR'!$E$18-'Ejercicio 3 - TIR'!$C$18)*('Ejercicio 3 - TIR'!$D$18-'Ejercicio 3 - TIR'!$C$18)*F401),'Ejercicio 3 - TIR'!$E$18-SQRT(('Ejercicio 3 - TIR'!$E$18-'Ejercicio 3 - TIR'!$C$18)*('Ejercicio 3 - TIR'!$E$18-'Ejercicio 3 - TIR'!$D$18)*(1-F401)))</f>
        <v>39613.6917396192</v>
      </c>
      <c r="H401" s="16">
        <f ca="1" t="shared" ref="H401:L401" si="2990">RAND()</f>
        <v>0.307267411565714</v>
      </c>
      <c r="I401" s="17">
        <f ca="1">IF(H401&lt;=('Ejercicio 3 - TIR'!$D$18-'Ejercicio 3 - TIR'!$C$18)/('Ejercicio 3 - TIR'!$E$18-'Ejercicio 3 - TIR'!$C$18),'Ejercicio 3 - TIR'!$C$18+SQRT(('Ejercicio 3 - TIR'!$E$18-'Ejercicio 3 - TIR'!$C$18)*('Ejercicio 3 - TIR'!$D$18-'Ejercicio 3 - TIR'!$C$18)*H401),'Ejercicio 3 - TIR'!$E$18-SQRT(('Ejercicio 3 - TIR'!$E$18-'Ejercicio 3 - TIR'!$C$18)*('Ejercicio 3 - TIR'!$E$18-'Ejercicio 3 - TIR'!$D$18)*(1-H401)))</f>
        <v>36788.9698581491</v>
      </c>
      <c r="J401" s="16">
        <f ca="1" t="shared" si="2990"/>
        <v>0.756192265301783</v>
      </c>
      <c r="K401" s="17">
        <f ca="1">IF(J401&lt;=('Ejercicio 3 - TIR'!$D$18-'Ejercicio 3 - TIR'!$C$18)/('Ejercicio 3 - TIR'!$E$18-'Ejercicio 3 - TIR'!$C$18),'Ejercicio 3 - TIR'!$C$18+SQRT(('Ejercicio 3 - TIR'!$E$18-'Ejercicio 3 - TIR'!$C$18)*('Ejercicio 3 - TIR'!$D$18-'Ejercicio 3 - TIR'!$C$18)*J401),'Ejercicio 3 - TIR'!$E$18-SQRT(('Ejercicio 3 - TIR'!$E$18-'Ejercicio 3 - TIR'!$C$18)*('Ejercicio 3 - TIR'!$E$18-'Ejercicio 3 - TIR'!$D$18)*(1-J401)))</f>
        <v>40723.8358190586</v>
      </c>
      <c r="L401" s="16">
        <f ca="1" t="shared" si="2990"/>
        <v>0.979885580109251</v>
      </c>
      <c r="M401" s="17">
        <f ca="1">IF(L401&lt;=('Ejercicio 3 - TIR'!$D$18-'Ejercicio 3 - TIR'!$C$18)/('Ejercicio 3 - TIR'!$E$18-'Ejercicio 3 - TIR'!$C$18),'Ejercicio 3 - TIR'!$C$18+SQRT(('Ejercicio 3 - TIR'!$E$18-'Ejercicio 3 - TIR'!$C$18)*('Ejercicio 3 - TIR'!$D$18-'Ejercicio 3 - TIR'!$C$18)*L401),'Ejercicio 3 - TIR'!$E$18-SQRT(('Ejercicio 3 - TIR'!$E$18-'Ejercicio 3 - TIR'!$C$18)*('Ejercicio 3 - TIR'!$E$18-'Ejercicio 3 - TIR'!$D$18)*(1-L401)))</f>
        <v>43771.7567456704</v>
      </c>
      <c r="N401" s="16">
        <f ca="1" t="shared" ref="N401:R401" si="2991">RAND()</f>
        <v>0.448706956106782</v>
      </c>
      <c r="O401" s="17">
        <f ca="1">IF(N401&lt;=('Ejercicio 3 - TIR'!$D$18-'Ejercicio 3 - TIR'!$C$18)/('Ejercicio 3 - TIR'!$E$18-'Ejercicio 3 - TIR'!$C$18),'Ejercicio 3 - TIR'!$C$18+SQRT(('Ejercicio 3 - TIR'!$E$18-'Ejercicio 3 - TIR'!$C$18)*('Ejercicio 3 - TIR'!$D$18-'Ejercicio 3 - TIR'!$C$18)*N401),'Ejercicio 3 - TIR'!$E$18-SQRT(('Ejercicio 3 - TIR'!$E$18-'Ejercicio 3 - TIR'!$C$18)*('Ejercicio 3 - TIR'!$E$18-'Ejercicio 3 - TIR'!$D$18)*(1-N401)))</f>
        <v>38204.026049204</v>
      </c>
      <c r="P401" s="16">
        <f ca="1" t="shared" si="2991"/>
        <v>0.428195969004118</v>
      </c>
      <c r="Q401" s="18">
        <f ca="1">IF(P401&lt;=('Ejercicio 3 - TIR'!$D$22-'Ejercicio 3 - TIR'!$C$22)/('Ejercicio 3 - TIR'!$E$22-'Ejercicio 3 - TIR'!$C$22),'Ejercicio 3 - TIR'!$C$22+SQRT(('Ejercicio 3 - TIR'!$E$22-'Ejercicio 3 - TIR'!$C$22)*('Ejercicio 3 - TIR'!$D$22-'Ejercicio 3 - TIR'!$C$22)*P401),'Ejercicio 3 - TIR'!$E$22-SQRT(('Ejercicio 3 - TIR'!$E$22-'Ejercicio 3 - TIR'!$C$22)*('Ejercicio 3 - TIR'!$E$22-'Ejercicio 3 - TIR'!$D$22)*(1-P401)))</f>
        <v>0.147762434046881</v>
      </c>
      <c r="R401" s="16">
        <f ca="1" t="shared" si="2991"/>
        <v>0.569941042293731</v>
      </c>
      <c r="S401" s="18">
        <f ca="1">IF(R401&lt;=('Ejercicio 3 - TIR'!$D$23-'Ejercicio 3 - TIR'!$C$23)/('Ejercicio 3 - TIR'!$E$23-'Ejercicio 3 - TIR'!$C$23),'Ejercicio 3 - TIR'!$C$23+SQRT(('Ejercicio 3 - TIR'!$E$23-'Ejercicio 3 - TIR'!$C$23)*('Ejercicio 3 - TIR'!$D$23-'Ejercicio 3 - TIR'!$C$23)*R401),'Ejercicio 3 - TIR'!$E$23-SQRT(('Ejercicio 3 - TIR'!$E$23-'Ejercicio 3 - TIR'!$C$23)*('Ejercicio 3 - TIR'!$E$23-'Ejercicio 3 - TIR'!$D$23)*(1-R401)))</f>
        <v>0.152177237306995</v>
      </c>
      <c r="T401" s="16">
        <f ca="1" t="shared" ref="T401:X401" si="2992">RAND()</f>
        <v>0.0774801934875717</v>
      </c>
      <c r="U401" s="18">
        <f ca="1">IF(T401&lt;=('Ejercicio 3 - TIR'!$D$24-'Ejercicio 3 - TIR'!$C$24)/('Ejercicio 3 - TIR'!$E$24-'Ejercicio 3 - TIR'!$C$24),'Ejercicio 3 - TIR'!$C$24+SQRT(('Ejercicio 3 - TIR'!$E$24-'Ejercicio 3 - TIR'!$C$24)*('Ejercicio 3 - TIR'!$D$24-'Ejercicio 3 - TIR'!$C$24)*T401),'Ejercicio 3 - TIR'!$E$24-SQRT(('Ejercicio 3 - TIR'!$E$24-'Ejercicio 3 - TIR'!$C$24)*('Ejercicio 3 - TIR'!$E$24-'Ejercicio 3 - TIR'!$D$24)*(1-T401)))</f>
        <v>0.16275572053331</v>
      </c>
      <c r="V401" s="16">
        <f ca="1" t="shared" si="2992"/>
        <v>0.757747986154751</v>
      </c>
      <c r="W401" s="18">
        <f ca="1">IF(V401&lt;=('Ejercicio 3 - TIR'!$D$25-'Ejercicio 3 - TIR'!$C$25)/('Ejercicio 3 - TIR'!$E$25-'Ejercicio 3 - TIR'!$C$25),'Ejercicio 3 - TIR'!$C$25+SQRT(('Ejercicio 3 - TIR'!$E$25-'Ejercicio 3 - TIR'!$C$25)*('Ejercicio 3 - TIR'!$D$25-'Ejercicio 3 - TIR'!$C$25)*V401),'Ejercicio 3 - TIR'!$E$25-SQRT(('Ejercicio 3 - TIR'!$E$25-'Ejercicio 3 - TIR'!$C$25)*('Ejercicio 3 - TIR'!$E$25-'Ejercicio 3 - TIR'!$D$25)*(1-V401)))</f>
        <v>0.220881585749592</v>
      </c>
      <c r="X401" s="16">
        <f ca="1" t="shared" si="2992"/>
        <v>0.976820401627081</v>
      </c>
      <c r="Y401" s="18">
        <f ca="1">IF(X401&lt;=('Ejercicio 3 - TIR'!$D$26-'Ejercicio 3 - TIR'!$C$26)/('Ejercicio 3 - TIR'!$E$26-'Ejercicio 3 - TIR'!$C$26),'Ejercicio 3 - TIR'!$C$26+SQRT(('Ejercicio 3 - TIR'!$E$26-'Ejercicio 3 - TIR'!$C$26)*('Ejercicio 3 - TIR'!$D$26-'Ejercicio 3 - TIR'!$C$26)*X401),'Ejercicio 3 - TIR'!$E$26-SQRT(('Ejercicio 3 - TIR'!$E$26-'Ejercicio 3 - TIR'!$C$26)*('Ejercicio 3 - TIR'!$E$26-'Ejercicio 3 - TIR'!$D$26)*(1-X401)))</f>
        <v>0.268812067607741</v>
      </c>
      <c r="Z401" s="16">
        <f ca="1" t="shared" si="2860"/>
        <v>1.14776243404688</v>
      </c>
      <c r="AA401" s="16">
        <f ca="1" t="shared" si="2861"/>
        <v>1.32242575034489</v>
      </c>
      <c r="AB401" s="16">
        <f ca="1" t="shared" si="2862"/>
        <v>1.53765810619407</v>
      </c>
      <c r="AC401" s="16">
        <f ca="1" t="shared" si="2863"/>
        <v>1.87729846703093</v>
      </c>
      <c r="AD401" s="16">
        <f ca="1" t="shared" si="2864"/>
        <v>2.38193894947036</v>
      </c>
      <c r="AE401" s="15">
        <f ca="1" t="shared" si="2865"/>
        <v>4713.36167068549</v>
      </c>
      <c r="AF401" s="15">
        <f ca="1" t="shared" si="2866"/>
        <v>5430.62802815909</v>
      </c>
      <c r="AG401" s="15">
        <f ca="1" t="shared" si="2867"/>
        <v>6314.49380583051</v>
      </c>
      <c r="AH401" s="15">
        <f ca="1" t="shared" si="2868"/>
        <v>7709.24921086833</v>
      </c>
      <c r="AI401" s="15">
        <f ca="1" t="shared" si="2869"/>
        <v>9781.58843094519</v>
      </c>
      <c r="AJ401" s="17">
        <f ca="1" t="shared" si="2870"/>
        <v>45467.1072526482</v>
      </c>
      <c r="AK401" s="17">
        <f ca="1" t="shared" si="2871"/>
        <v>48650.6810690783</v>
      </c>
      <c r="AL401" s="17">
        <f ca="1" t="shared" si="2872"/>
        <v>62619.3362624919</v>
      </c>
      <c r="AM401" s="17">
        <f ca="1" t="shared" si="2873"/>
        <v>82172.6518378979</v>
      </c>
      <c r="AN401" s="17">
        <f ca="1" t="shared" si="2874"/>
        <v>90999.6576731792</v>
      </c>
      <c r="AO401" s="17">
        <f ca="1">C401/'Ejercicio 3 - TIR'!$D$7</f>
        <v>15223.1964515806</v>
      </c>
      <c r="AP401" s="17">
        <f ca="1" t="shared" si="2875"/>
        <v>30243.9108010676</v>
      </c>
      <c r="AQ401" s="17">
        <f ca="1" t="shared" si="2876"/>
        <v>33427.4846174977</v>
      </c>
      <c r="AR401" s="17">
        <f ca="1" t="shared" si="2877"/>
        <v>47396.1398109114</v>
      </c>
      <c r="AS401" s="17">
        <f ca="1" t="shared" si="2878"/>
        <v>66949.4553863173</v>
      </c>
      <c r="AT401" s="17">
        <f ca="1" t="shared" si="2879"/>
        <v>75776.4612215986</v>
      </c>
      <c r="AU401" s="17">
        <f ca="1">AP401*'Ejercicio 3 - TIR'!$D$5</f>
        <v>15121.9554005338</v>
      </c>
      <c r="AV401" s="17">
        <f ca="1">AQ401*'Ejercicio 3 - TIR'!$D$5</f>
        <v>16713.7423087488</v>
      </c>
      <c r="AW401" s="17">
        <f ca="1">AR401*'Ejercicio 3 - TIR'!$D$5</f>
        <v>23698.0699054557</v>
      </c>
      <c r="AX401" s="17">
        <f ca="1">AS401*'Ejercicio 3 - TIR'!$D$5</f>
        <v>33474.7276931587</v>
      </c>
      <c r="AY401" s="17">
        <f ca="1">AT401*'Ejercicio 3 - TIR'!$D$5</f>
        <v>37888.2306107993</v>
      </c>
      <c r="AZ401" s="17">
        <f ca="1" t="shared" ref="AZ401:BD401" si="2993">AJ401-AU401-AE401</f>
        <v>25631.7901814289</v>
      </c>
      <c r="BA401" s="17">
        <f ca="1" t="shared" si="2993"/>
        <v>26506.3107321703</v>
      </c>
      <c r="BB401" s="17">
        <f ca="1" t="shared" si="2993"/>
        <v>32606.7725512057</v>
      </c>
      <c r="BC401" s="17">
        <f ca="1" t="shared" si="2993"/>
        <v>40988.6749338709</v>
      </c>
      <c r="BD401" s="17">
        <f ca="1" t="shared" si="2993"/>
        <v>43329.8386314347</v>
      </c>
      <c r="BE401" s="17">
        <f ca="1" t="shared" ref="BE401:BI401" si="2994">AZ401/Z401</f>
        <v>22331.9647176934</v>
      </c>
      <c r="BF401" s="17">
        <f ca="1" t="shared" si="2994"/>
        <v>20043.7043253714</v>
      </c>
      <c r="BG401" s="17">
        <f ca="1" t="shared" si="2994"/>
        <v>21205.4763148307</v>
      </c>
      <c r="BH401" s="17">
        <f ca="1" t="shared" si="2994"/>
        <v>21833.8616121586</v>
      </c>
      <c r="BI401" s="17">
        <f ca="1" t="shared" si="2994"/>
        <v>18190.9946269065</v>
      </c>
      <c r="BJ401" s="17">
        <f ca="1" t="shared" si="2882"/>
        <v>75979.6616695179</v>
      </c>
      <c r="BK401" s="17">
        <f ca="1" t="shared" si="2883"/>
        <v>36260.7245634587</v>
      </c>
      <c r="BL401" s="17">
        <f ca="1" t="shared" si="2884"/>
        <v>112240.386232977</v>
      </c>
      <c r="BM401" s="17">
        <f ca="1">BK401*'Ejercicio 3 - TIR'!$D$5</f>
        <v>18130.3622817294</v>
      </c>
      <c r="BN401" s="17">
        <f ca="1" t="shared" si="2885"/>
        <v>94110.0239512472</v>
      </c>
      <c r="BO401" s="17">
        <f ca="1" t="shared" si="2886"/>
        <v>39509.8388110129</v>
      </c>
      <c r="BP401" s="17">
        <f ca="1" t="shared" si="2887"/>
        <v>-108014.222843125</v>
      </c>
      <c r="BQ401" s="17">
        <f ca="1" t="shared" ref="BQ401:BT401" si="2995">BE401</f>
        <v>22331.9647176934</v>
      </c>
      <c r="BR401" s="17">
        <f ca="1" t="shared" si="2995"/>
        <v>20043.7043253714</v>
      </c>
      <c r="BS401" s="17">
        <f ca="1" t="shared" si="2995"/>
        <v>21205.4763148307</v>
      </c>
      <c r="BT401" s="17">
        <f ca="1" t="shared" si="2995"/>
        <v>21833.8616121586</v>
      </c>
      <c r="BU401" s="17">
        <f ca="1" t="shared" si="2889"/>
        <v>57700.8334379194</v>
      </c>
      <c r="BV401" s="19">
        <f ca="1" t="shared" si="2890"/>
        <v>8.59830731263174</v>
      </c>
    </row>
    <row r="402" ht="15" customHeight="1" spans="1:74">
      <c r="A402" s="15">
        <v>401</v>
      </c>
      <c r="B402" s="16">
        <f ca="1" t="shared" ref="B402:F402" si="2996">RAND()</f>
        <v>0.912050940062559</v>
      </c>
      <c r="C402" s="17">
        <f ca="1">IF(B402&lt;=('Ejercicio 3 - TIR'!$D$13-'Ejercicio 3 - TIR'!$C$13)/('Ejercicio 3 - TIR'!$E$13-'Ejercicio 3 - TIR'!$C$13),'Ejercicio 3 - TIR'!$C$13+SQRT(('Ejercicio 3 - TIR'!$E$13-'Ejercicio 3 - TIR'!$C$13)*('Ejercicio 3 - TIR'!$D$13-'Ejercicio 3 - TIR'!$C$13)*B402),'Ejercicio 3 - TIR'!$E$13-SQRT(('Ejercicio 3 - TIR'!$E$13-'Ejercicio 3 - TIR'!$C$13)*('Ejercicio 3 - TIR'!$E$13-'Ejercicio 3 - TIR'!$D$13)*(1-B402)))</f>
        <v>89726.7886264845</v>
      </c>
      <c r="D402" s="16">
        <f ca="1" t="shared" si="2996"/>
        <v>0.918342153625671</v>
      </c>
      <c r="E402" s="17">
        <f ca="1">IF(D402&lt;=('Ejercicio 3 - TIR'!$D$14-'Ejercicio 3 - TIR'!$C$14)/('Ejercicio 3 - TIR'!$E$14-'Ejercicio 3 - TIR'!$C$14),'Ejercicio 3 - TIR'!$C$14+SQRT(('Ejercicio 3 - TIR'!$E$14-'Ejercicio 3 - TIR'!$C$14)*('Ejercicio 3 - TIR'!$D$14-'Ejercicio 3 - TIR'!$C$14)*D402),'Ejercicio 3 - TIR'!$E$14-SQRT(('Ejercicio 3 - TIR'!$E$14-'Ejercicio 3 - TIR'!$C$14)*('Ejercicio 3 - TIR'!$E$14-'Ejercicio 3 - TIR'!$D$14)*(1-D402)))</f>
        <v>36500.189011368</v>
      </c>
      <c r="F402" s="16">
        <f ca="1" t="shared" si="2996"/>
        <v>0.121982134131738</v>
      </c>
      <c r="G402" s="17">
        <f ca="1">IF(F402&lt;=('Ejercicio 3 - TIR'!$D$18-'Ejercicio 3 - TIR'!$C$18)/('Ejercicio 3 - TIR'!$E$18-'Ejercicio 3 - TIR'!$C$18),'Ejercicio 3 - TIR'!$C$18+SQRT(('Ejercicio 3 - TIR'!$E$18-'Ejercicio 3 - TIR'!$C$18)*('Ejercicio 3 - TIR'!$D$18-'Ejercicio 3 - TIR'!$C$18)*F402),'Ejercicio 3 - TIR'!$E$18-SQRT(('Ejercicio 3 - TIR'!$E$18-'Ejercicio 3 - TIR'!$C$18)*('Ejercicio 3 - TIR'!$E$18-'Ejercicio 3 - TIR'!$D$18)*(1-F402)))</f>
        <v>34277.536688301</v>
      </c>
      <c r="H402" s="16">
        <f ca="1" t="shared" ref="H402:L402" si="2997">RAND()</f>
        <v>0.65606341342783</v>
      </c>
      <c r="I402" s="17">
        <f ca="1">IF(H402&lt;=('Ejercicio 3 - TIR'!$D$18-'Ejercicio 3 - TIR'!$C$18)/('Ejercicio 3 - TIR'!$E$18-'Ejercicio 3 - TIR'!$C$18),'Ejercicio 3 - TIR'!$C$18+SQRT(('Ejercicio 3 - TIR'!$E$18-'Ejercicio 3 - TIR'!$C$18)*('Ejercicio 3 - TIR'!$D$18-'Ejercicio 3 - TIR'!$C$18)*H402),'Ejercicio 3 - TIR'!$E$18-SQRT(('Ejercicio 3 - TIR'!$E$18-'Ejercicio 3 - TIR'!$C$18)*('Ejercicio 3 - TIR'!$E$18-'Ejercicio 3 - TIR'!$D$18)*(1-H402)))</f>
        <v>39920.1568543131</v>
      </c>
      <c r="J402" s="16">
        <f ca="1" t="shared" si="2997"/>
        <v>0.180597190277786</v>
      </c>
      <c r="K402" s="17">
        <f ca="1">IF(J402&lt;=('Ejercicio 3 - TIR'!$D$18-'Ejercicio 3 - TIR'!$C$18)/('Ejercicio 3 - TIR'!$E$18-'Ejercicio 3 - TIR'!$C$18),'Ejercicio 3 - TIR'!$C$18+SQRT(('Ejercicio 3 - TIR'!$E$18-'Ejercicio 3 - TIR'!$C$18)*('Ejercicio 3 - TIR'!$D$18-'Ejercicio 3 - TIR'!$C$18)*J402),'Ejercicio 3 - TIR'!$E$18-SQRT(('Ejercicio 3 - TIR'!$E$18-'Ejercicio 3 - TIR'!$C$18)*('Ejercicio 3 - TIR'!$E$18-'Ejercicio 3 - TIR'!$D$18)*(1-J402)))</f>
        <v>35204.7649842878</v>
      </c>
      <c r="L402" s="16">
        <f ca="1" t="shared" si="2997"/>
        <v>0.839230690078192</v>
      </c>
      <c r="M402" s="17">
        <f ca="1">IF(L402&lt;=('Ejercicio 3 - TIR'!$D$18-'Ejercicio 3 - TIR'!$C$18)/('Ejercicio 3 - TIR'!$E$18-'Ejercicio 3 - TIR'!$C$18),'Ejercicio 3 - TIR'!$C$18+SQRT(('Ejercicio 3 - TIR'!$E$18-'Ejercicio 3 - TIR'!$C$18)*('Ejercicio 3 - TIR'!$D$18-'Ejercicio 3 - TIR'!$C$18)*L402),'Ejercicio 3 - TIR'!$E$18-SQRT(('Ejercicio 3 - TIR'!$E$18-'Ejercicio 3 - TIR'!$C$18)*('Ejercicio 3 - TIR'!$E$18-'Ejercicio 3 - TIR'!$D$18)*(1-L402)))</f>
        <v>41527.5803473463</v>
      </c>
      <c r="N402" s="16">
        <f ca="1" t="shared" ref="N402:R402" si="2998">RAND()</f>
        <v>0.500173084632079</v>
      </c>
      <c r="O402" s="17">
        <f ca="1">IF(N402&lt;=('Ejercicio 3 - TIR'!$D$18-'Ejercicio 3 - TIR'!$C$18)/('Ejercicio 3 - TIR'!$E$18-'Ejercicio 3 - TIR'!$C$18),'Ejercicio 3 - TIR'!$C$18+SQRT(('Ejercicio 3 - TIR'!$E$18-'Ejercicio 3 - TIR'!$C$18)*('Ejercicio 3 - TIR'!$D$18-'Ejercicio 3 - TIR'!$C$18)*N402),'Ejercicio 3 - TIR'!$E$18-SQRT(('Ejercicio 3 - TIR'!$E$18-'Ejercicio 3 - TIR'!$C$18)*('Ejercicio 3 - TIR'!$E$18-'Ejercicio 3 - TIR'!$D$18)*(1-N402)))</f>
        <v>38661.7528650275</v>
      </c>
      <c r="P402" s="16">
        <f ca="1" t="shared" si="2998"/>
        <v>0.0116338733136674</v>
      </c>
      <c r="Q402" s="18">
        <f ca="1">IF(P402&lt;=('Ejercicio 3 - TIR'!$D$22-'Ejercicio 3 - TIR'!$C$22)/('Ejercicio 3 - TIR'!$E$22-'Ejercicio 3 - TIR'!$C$22),'Ejercicio 3 - TIR'!$C$22+SQRT(('Ejercicio 3 - TIR'!$E$22-'Ejercicio 3 - TIR'!$C$22)*('Ejercicio 3 - TIR'!$D$22-'Ejercicio 3 - TIR'!$C$22)*P402),'Ejercicio 3 - TIR'!$E$22-SQRT(('Ejercicio 3 - TIR'!$E$22-'Ejercicio 3 - TIR'!$C$22)*('Ejercicio 3 - TIR'!$E$22-'Ejercicio 3 - TIR'!$D$22)*(1-P402)))</f>
        <v>0.124576130676084</v>
      </c>
      <c r="R402" s="16">
        <f ca="1" t="shared" si="2998"/>
        <v>0.690077180259688</v>
      </c>
      <c r="S402" s="18">
        <f ca="1">IF(R402&lt;=('Ejercicio 3 - TIR'!$D$23-'Ejercicio 3 - TIR'!$C$23)/('Ejercicio 3 - TIR'!$E$23-'Ejercicio 3 - TIR'!$C$23),'Ejercicio 3 - TIR'!$C$23+SQRT(('Ejercicio 3 - TIR'!$E$23-'Ejercicio 3 - TIR'!$C$23)*('Ejercicio 3 - TIR'!$D$23-'Ejercicio 3 - TIR'!$C$23)*R402),'Ejercicio 3 - TIR'!$E$23-SQRT(('Ejercicio 3 - TIR'!$E$23-'Ejercicio 3 - TIR'!$C$23)*('Ejercicio 3 - TIR'!$E$23-'Ejercicio 3 - TIR'!$D$23)*(1-R402)))</f>
        <v>0.156380917131849</v>
      </c>
      <c r="T402" s="16">
        <f ca="1" t="shared" ref="T402:X402" si="2999">RAND()</f>
        <v>0.428965310703636</v>
      </c>
      <c r="U402" s="18">
        <f ca="1">IF(T402&lt;=('Ejercicio 3 - TIR'!$D$24-'Ejercicio 3 - TIR'!$C$24)/('Ejercicio 3 - TIR'!$E$24-'Ejercicio 3 - TIR'!$C$24),'Ejercicio 3 - TIR'!$C$24+SQRT(('Ejercicio 3 - TIR'!$E$24-'Ejercicio 3 - TIR'!$C$24)*('Ejercicio 3 - TIR'!$D$24-'Ejercicio 3 - TIR'!$C$24)*T402),'Ejercicio 3 - TIR'!$E$24-SQRT(('Ejercicio 3 - TIR'!$E$24-'Ejercicio 3 - TIR'!$C$24)*('Ejercicio 3 - TIR'!$E$24-'Ejercicio 3 - TIR'!$D$24)*(1-T402)))</f>
        <v>0.180013788251076</v>
      </c>
      <c r="V402" s="16">
        <f ca="1" t="shared" si="2999"/>
        <v>0.0456430051769983</v>
      </c>
      <c r="W402" s="18">
        <f ca="1">IF(V402&lt;=('Ejercicio 3 - TIR'!$D$25-'Ejercicio 3 - TIR'!$C$25)/('Ejercicio 3 - TIR'!$E$25-'Ejercicio 3 - TIR'!$C$25),'Ejercicio 3 - TIR'!$C$25+SQRT(('Ejercicio 3 - TIR'!$E$25-'Ejercicio 3 - TIR'!$C$25)*('Ejercicio 3 - TIR'!$D$25-'Ejercicio 3 - TIR'!$C$25)*V402),'Ejercicio 3 - TIR'!$E$25-SQRT(('Ejercicio 3 - TIR'!$E$25-'Ejercicio 3 - TIR'!$C$25)*('Ejercicio 3 - TIR'!$E$25-'Ejercicio 3 - TIR'!$D$25)*(1-V402)))</f>
        <v>0.187993760519793</v>
      </c>
      <c r="X402" s="16">
        <f ca="1" t="shared" si="2999"/>
        <v>0.572625937693827</v>
      </c>
      <c r="Y402" s="18">
        <f ca="1">IF(X402&lt;=('Ejercicio 3 - TIR'!$D$26-'Ejercicio 3 - TIR'!$C$26)/('Ejercicio 3 - TIR'!$E$26-'Ejercicio 3 - TIR'!$C$26),'Ejercicio 3 - TIR'!$C$26+SQRT(('Ejercicio 3 - TIR'!$E$26-'Ejercicio 3 - TIR'!$C$26)*('Ejercicio 3 - TIR'!$D$26-'Ejercicio 3 - TIR'!$C$26)*X402),'Ejercicio 3 - TIR'!$E$26-SQRT(('Ejercicio 3 - TIR'!$E$26-'Ejercicio 3 - TIR'!$C$26)*('Ejercicio 3 - TIR'!$E$26-'Ejercicio 3 - TIR'!$D$26)*(1-X402)))</f>
        <v>0.231960225474579</v>
      </c>
      <c r="Z402" s="16">
        <f ca="1" t="shared" si="2860"/>
        <v>1.12457613067608</v>
      </c>
      <c r="AA402" s="16">
        <f ca="1" t="shared" si="2861"/>
        <v>1.3004383773758</v>
      </c>
      <c r="AB402" s="16">
        <f ca="1" t="shared" si="2862"/>
        <v>1.5345352160743</v>
      </c>
      <c r="AC402" s="16">
        <f ca="1" t="shared" si="2863"/>
        <v>1.82301826199416</v>
      </c>
      <c r="AD402" s="16">
        <f ca="1" t="shared" si="2864"/>
        <v>2.24588598909059</v>
      </c>
      <c r="AE402" s="15">
        <f ca="1" t="shared" si="2865"/>
        <v>4547.05231598196</v>
      </c>
      <c r="AF402" s="15">
        <f ca="1" t="shared" si="2866"/>
        <v>5258.12452740172</v>
      </c>
      <c r="AG402" s="15">
        <f ca="1" t="shared" si="2867"/>
        <v>6204.6594426752</v>
      </c>
      <c r="AH402" s="15">
        <f ca="1" t="shared" si="2868"/>
        <v>7371.09670404836</v>
      </c>
      <c r="AI402" s="15">
        <f ca="1" t="shared" si="2869"/>
        <v>9080.89795751434</v>
      </c>
      <c r="AJ402" s="17">
        <f ca="1" t="shared" si="2870"/>
        <v>38547.699578037</v>
      </c>
      <c r="AK402" s="17">
        <f ca="1" t="shared" si="2871"/>
        <v>51913.7040042102</v>
      </c>
      <c r="AL402" s="17">
        <f ca="1" t="shared" si="2872"/>
        <v>54022.9516420088</v>
      </c>
      <c r="AM402" s="17">
        <f ca="1" t="shared" si="2873"/>
        <v>75705.5373496419</v>
      </c>
      <c r="AN402" s="17">
        <f ca="1" t="shared" si="2874"/>
        <v>86829.8890732484</v>
      </c>
      <c r="AO402" s="17">
        <f ca="1">C402/'Ejercicio 3 - TIR'!$D$7</f>
        <v>17945.3577252969</v>
      </c>
      <c r="AP402" s="17">
        <f ca="1" t="shared" si="2875"/>
        <v>20602.3418527401</v>
      </c>
      <c r="AQ402" s="17">
        <f ca="1" t="shared" si="2876"/>
        <v>33968.3462789133</v>
      </c>
      <c r="AR402" s="17">
        <f ca="1" t="shared" si="2877"/>
        <v>36077.593916712</v>
      </c>
      <c r="AS402" s="17">
        <f ca="1" t="shared" si="2878"/>
        <v>57760.179624345</v>
      </c>
      <c r="AT402" s="17">
        <f ca="1" t="shared" si="2879"/>
        <v>68884.5313479515</v>
      </c>
      <c r="AU402" s="17">
        <f ca="1">AP402*'Ejercicio 3 - TIR'!$D$5</f>
        <v>10301.1709263701</v>
      </c>
      <c r="AV402" s="17">
        <f ca="1">AQ402*'Ejercicio 3 - TIR'!$D$5</f>
        <v>16984.1731394567</v>
      </c>
      <c r="AW402" s="17">
        <f ca="1">AR402*'Ejercicio 3 - TIR'!$D$5</f>
        <v>18038.796958356</v>
      </c>
      <c r="AX402" s="17">
        <f ca="1">AS402*'Ejercicio 3 - TIR'!$D$5</f>
        <v>28880.0898121725</v>
      </c>
      <c r="AY402" s="17">
        <f ca="1">AT402*'Ejercicio 3 - TIR'!$D$5</f>
        <v>34442.2656739758</v>
      </c>
      <c r="AZ402" s="17">
        <f ca="1" t="shared" ref="AZ402:BD402" si="3000">AJ402-AU402-AE402</f>
        <v>23699.476335685</v>
      </c>
      <c r="BA402" s="17">
        <f ca="1" t="shared" si="3000"/>
        <v>29671.4063373518</v>
      </c>
      <c r="BB402" s="17">
        <f ca="1" t="shared" si="3000"/>
        <v>29779.4952409777</v>
      </c>
      <c r="BC402" s="17">
        <f ca="1" t="shared" si="3000"/>
        <v>39454.3508334211</v>
      </c>
      <c r="BD402" s="17">
        <f ca="1" t="shared" si="3000"/>
        <v>43306.7254417583</v>
      </c>
      <c r="BE402" s="17">
        <f ca="1" t="shared" ref="BE402:BI402" si="3001">AZ402/Z402</f>
        <v>21074.141349094</v>
      </c>
      <c r="BF402" s="17">
        <f ca="1" t="shared" si="3001"/>
        <v>22816.4647041768</v>
      </c>
      <c r="BG402" s="17">
        <f ca="1" t="shared" si="3001"/>
        <v>19406.1986515765</v>
      </c>
      <c r="BH402" s="17">
        <f ca="1" t="shared" si="3001"/>
        <v>21642.3234237176</v>
      </c>
      <c r="BI402" s="17">
        <f ca="1" t="shared" si="3001"/>
        <v>19282.6909523106</v>
      </c>
      <c r="BJ402" s="17">
        <f ca="1" t="shared" si="2882"/>
        <v>81975.2630997899</v>
      </c>
      <c r="BK402" s="17">
        <f ca="1" t="shared" si="2883"/>
        <v>40303.227484463</v>
      </c>
      <c r="BL402" s="17">
        <f ca="1" t="shared" si="2884"/>
        <v>122278.490584253</v>
      </c>
      <c r="BM402" s="17">
        <f ca="1">BK402*'Ejercicio 3 - TIR'!$D$5</f>
        <v>20151.6137422315</v>
      </c>
      <c r="BN402" s="17">
        <f ca="1" t="shared" si="2885"/>
        <v>102126.876842021</v>
      </c>
      <c r="BO402" s="17">
        <f ca="1" t="shared" si="2886"/>
        <v>45472.8678740164</v>
      </c>
      <c r="BP402" s="17">
        <f ca="1" t="shared" si="2887"/>
        <v>-126226.977637852</v>
      </c>
      <c r="BQ402" s="17">
        <f ca="1" t="shared" ref="BQ402:BT402" si="3002">BE402</f>
        <v>21074.141349094</v>
      </c>
      <c r="BR402" s="17">
        <f ca="1" t="shared" si="3002"/>
        <v>22816.4647041768</v>
      </c>
      <c r="BS402" s="17">
        <f ca="1" t="shared" si="3002"/>
        <v>19406.1986515765</v>
      </c>
      <c r="BT402" s="17">
        <f ca="1" t="shared" si="3002"/>
        <v>21642.3234237176</v>
      </c>
      <c r="BU402" s="17">
        <f ca="1" t="shared" si="2889"/>
        <v>64755.558826327</v>
      </c>
      <c r="BV402" s="19">
        <f ca="1" t="shared" si="2890"/>
        <v>4.96288520313513</v>
      </c>
    </row>
    <row r="403" ht="15" customHeight="1" spans="1:74">
      <c r="A403" s="15">
        <v>402</v>
      </c>
      <c r="B403" s="16">
        <f ca="1" t="shared" ref="B403:F403" si="3003">RAND()</f>
        <v>0.176751873345123</v>
      </c>
      <c r="C403" s="17">
        <f ca="1">IF(B403&lt;=('Ejercicio 3 - TIR'!$D$13-'Ejercicio 3 - TIR'!$C$13)/('Ejercicio 3 - TIR'!$E$13-'Ejercicio 3 - TIR'!$C$13),'Ejercicio 3 - TIR'!$C$13+SQRT(('Ejercicio 3 - TIR'!$E$13-'Ejercicio 3 - TIR'!$C$13)*('Ejercicio 3 - TIR'!$D$13-'Ejercicio 3 - TIR'!$C$13)*B403),'Ejercicio 3 - TIR'!$E$13-SQRT(('Ejercicio 3 - TIR'!$E$13-'Ejercicio 3 - TIR'!$C$13)*('Ejercicio 3 - TIR'!$E$13-'Ejercicio 3 - TIR'!$D$13)*(1-B403)))</f>
        <v>68408.3737629847</v>
      </c>
      <c r="D403" s="16">
        <f ca="1" t="shared" si="3003"/>
        <v>0.070267651471454</v>
      </c>
      <c r="E403" s="17">
        <f ca="1">IF(D403&lt;=('Ejercicio 3 - TIR'!$D$14-'Ejercicio 3 - TIR'!$C$14)/('Ejercicio 3 - TIR'!$E$14-'Ejercicio 3 - TIR'!$C$14),'Ejercicio 3 - TIR'!$C$14+SQRT(('Ejercicio 3 - TIR'!$E$14-'Ejercicio 3 - TIR'!$C$14)*('Ejercicio 3 - TIR'!$D$14-'Ejercicio 3 - TIR'!$C$14)*D403),'Ejercicio 3 - TIR'!$E$14-SQRT(('Ejercicio 3 - TIR'!$E$14-'Ejercicio 3 - TIR'!$C$14)*('Ejercicio 3 - TIR'!$E$14-'Ejercicio 3 - TIR'!$D$14)*(1-D403)))</f>
        <v>27295.6641436323</v>
      </c>
      <c r="F403" s="16">
        <f ca="1" t="shared" si="3003"/>
        <v>0.616174187966405</v>
      </c>
      <c r="G403" s="17">
        <f ca="1">IF(F403&lt;=('Ejercicio 3 - TIR'!$D$18-'Ejercicio 3 - TIR'!$C$18)/('Ejercicio 3 - TIR'!$E$18-'Ejercicio 3 - TIR'!$C$18),'Ejercicio 3 - TIR'!$C$18+SQRT(('Ejercicio 3 - TIR'!$E$18-'Ejercicio 3 - TIR'!$C$18)*('Ejercicio 3 - TIR'!$D$18-'Ejercicio 3 - TIR'!$C$18)*F403),'Ejercicio 3 - TIR'!$E$18-SQRT(('Ejercicio 3 - TIR'!$E$18-'Ejercicio 3 - TIR'!$C$18)*('Ejercicio 3 - TIR'!$E$18-'Ejercicio 3 - TIR'!$D$18)*(1-F403)))</f>
        <v>39613.8508515038</v>
      </c>
      <c r="H403" s="16">
        <f ca="1" t="shared" ref="H403:L403" si="3004">RAND()</f>
        <v>0.170278300547007</v>
      </c>
      <c r="I403" s="17">
        <f ca="1">IF(H403&lt;=('Ejercicio 3 - TIR'!$D$18-'Ejercicio 3 - TIR'!$C$18)/('Ejercicio 3 - TIR'!$E$18-'Ejercicio 3 - TIR'!$C$18),'Ejercicio 3 - TIR'!$C$18+SQRT(('Ejercicio 3 - TIR'!$E$18-'Ejercicio 3 - TIR'!$C$18)*('Ejercicio 3 - TIR'!$D$18-'Ejercicio 3 - TIR'!$C$18)*H403),'Ejercicio 3 - TIR'!$E$18-SQRT(('Ejercicio 3 - TIR'!$E$18-'Ejercicio 3 - TIR'!$C$18)*('Ejercicio 3 - TIR'!$E$18-'Ejercicio 3 - TIR'!$D$18)*(1-H403)))</f>
        <v>35053.8841579572</v>
      </c>
      <c r="J403" s="16">
        <f ca="1" t="shared" si="3004"/>
        <v>0.117426905990265</v>
      </c>
      <c r="K403" s="17">
        <f ca="1">IF(J403&lt;=('Ejercicio 3 - TIR'!$D$18-'Ejercicio 3 - TIR'!$C$18)/('Ejercicio 3 - TIR'!$E$18-'Ejercicio 3 - TIR'!$C$18),'Ejercicio 3 - TIR'!$C$18+SQRT(('Ejercicio 3 - TIR'!$E$18-'Ejercicio 3 - TIR'!$C$18)*('Ejercicio 3 - TIR'!$D$18-'Ejercicio 3 - TIR'!$C$18)*J403),'Ejercicio 3 - TIR'!$E$18-SQRT(('Ejercicio 3 - TIR'!$E$18-'Ejercicio 3 - TIR'!$C$18)*('Ejercicio 3 - TIR'!$E$18-'Ejercicio 3 - TIR'!$D$18)*(1-J403)))</f>
        <v>34196.9078973144</v>
      </c>
      <c r="L403" s="16">
        <f ca="1" t="shared" si="3004"/>
        <v>0.839209439390696</v>
      </c>
      <c r="M403" s="17">
        <f ca="1">IF(L403&lt;=('Ejercicio 3 - TIR'!$D$18-'Ejercicio 3 - TIR'!$C$18)/('Ejercicio 3 - TIR'!$E$18-'Ejercicio 3 - TIR'!$C$18),'Ejercicio 3 - TIR'!$C$18+SQRT(('Ejercicio 3 - TIR'!$E$18-'Ejercicio 3 - TIR'!$C$18)*('Ejercicio 3 - TIR'!$D$18-'Ejercicio 3 - TIR'!$C$18)*L403),'Ejercicio 3 - TIR'!$E$18-SQRT(('Ejercicio 3 - TIR'!$E$18-'Ejercicio 3 - TIR'!$C$18)*('Ejercicio 3 - TIR'!$E$18-'Ejercicio 3 - TIR'!$D$18)*(1-L403)))</f>
        <v>41527.3508605536</v>
      </c>
      <c r="N403" s="16">
        <f ca="1" t="shared" ref="N403:R403" si="3005">RAND()</f>
        <v>0.988575463041738</v>
      </c>
      <c r="O403" s="17">
        <f ca="1">IF(N403&lt;=('Ejercicio 3 - TIR'!$D$18-'Ejercicio 3 - TIR'!$C$18)/('Ejercicio 3 - TIR'!$E$18-'Ejercicio 3 - TIR'!$C$18),'Ejercicio 3 - TIR'!$C$18+SQRT(('Ejercicio 3 - TIR'!$E$18-'Ejercicio 3 - TIR'!$C$18)*('Ejercicio 3 - TIR'!$D$18-'Ejercicio 3 - TIR'!$C$18)*N403),'Ejercicio 3 - TIR'!$E$18-SQRT(('Ejercicio 3 - TIR'!$E$18-'Ejercicio 3 - TIR'!$C$18)*('Ejercicio 3 - TIR'!$E$18-'Ejercicio 3 - TIR'!$D$18)*(1-N403)))</f>
        <v>44074.3433293766</v>
      </c>
      <c r="P403" s="16">
        <f ca="1" t="shared" si="3005"/>
        <v>0.228649636517323</v>
      </c>
      <c r="Q403" s="18">
        <f ca="1">IF(P403&lt;=('Ejercicio 3 - TIR'!$D$22-'Ejercicio 3 - TIR'!$C$22)/('Ejercicio 3 - TIR'!$E$22-'Ejercicio 3 - TIR'!$C$22),'Ejercicio 3 - TIR'!$C$22+SQRT(('Ejercicio 3 - TIR'!$E$22-'Ejercicio 3 - TIR'!$C$22)*('Ejercicio 3 - TIR'!$D$22-'Ejercicio 3 - TIR'!$C$22)*P403),'Ejercicio 3 - TIR'!$E$22-SQRT(('Ejercicio 3 - TIR'!$E$22-'Ejercicio 3 - TIR'!$C$22)*('Ejercicio 3 - TIR'!$E$22-'Ejercicio 3 - TIR'!$D$22)*(1-P403)))</f>
        <v>0.140287171950057</v>
      </c>
      <c r="R403" s="16">
        <f ca="1" t="shared" si="3005"/>
        <v>0.391278488441662</v>
      </c>
      <c r="S403" s="18">
        <f ca="1">IF(R403&lt;=('Ejercicio 3 - TIR'!$D$23-'Ejercicio 3 - TIR'!$C$23)/('Ejercicio 3 - TIR'!$E$23-'Ejercicio 3 - TIR'!$C$23),'Ejercicio 3 - TIR'!$C$23+SQRT(('Ejercicio 3 - TIR'!$E$23-'Ejercicio 3 - TIR'!$C$23)*('Ejercicio 3 - TIR'!$D$23-'Ejercicio 3 - TIR'!$C$23)*R403),'Ejercicio 3 - TIR'!$E$23-SQRT(('Ejercicio 3 - TIR'!$E$23-'Ejercicio 3 - TIR'!$C$23)*('Ejercicio 3 - TIR'!$E$23-'Ejercicio 3 - TIR'!$D$23)*(1-R403)))</f>
        <v>0.146538675159001</v>
      </c>
      <c r="T403" s="16">
        <f ca="1" t="shared" ref="T403:X403" si="3006">RAND()</f>
        <v>0.394003332324716</v>
      </c>
      <c r="U403" s="18">
        <f ca="1">IF(T403&lt;=('Ejercicio 3 - TIR'!$D$24-'Ejercicio 3 - TIR'!$C$24)/('Ejercicio 3 - TIR'!$E$24-'Ejercicio 3 - TIR'!$C$24),'Ejercicio 3 - TIR'!$C$24+SQRT(('Ejercicio 3 - TIR'!$E$24-'Ejercicio 3 - TIR'!$C$24)*('Ejercicio 3 - TIR'!$D$24-'Ejercicio 3 - TIR'!$C$24)*T403),'Ejercicio 3 - TIR'!$E$24-SQRT(('Ejercicio 3 - TIR'!$E$24-'Ejercicio 3 - TIR'!$C$24)*('Ejercicio 3 - TIR'!$E$24-'Ejercicio 3 - TIR'!$D$24)*(1-T403)))</f>
        <v>0.178764683170199</v>
      </c>
      <c r="V403" s="16">
        <f ca="1" t="shared" si="3006"/>
        <v>0.898192062509583</v>
      </c>
      <c r="W403" s="18">
        <f ca="1">IF(V403&lt;=('Ejercicio 3 - TIR'!$D$25-'Ejercicio 3 - TIR'!$C$25)/('Ejercicio 3 - TIR'!$E$25-'Ejercicio 3 - TIR'!$C$25),'Ejercicio 3 - TIR'!$C$25+SQRT(('Ejercicio 3 - TIR'!$E$25-'Ejercicio 3 - TIR'!$C$25)*('Ejercicio 3 - TIR'!$D$25-'Ejercicio 3 - TIR'!$C$25)*V403),'Ejercicio 3 - TIR'!$E$25-SQRT(('Ejercicio 3 - TIR'!$E$25-'Ejercicio 3 - TIR'!$C$25)*('Ejercicio 3 - TIR'!$E$25-'Ejercicio 3 - TIR'!$D$25)*(1-V403)))</f>
        <v>0.231123353549519</v>
      </c>
      <c r="X403" s="16">
        <f ca="1" t="shared" si="3006"/>
        <v>0.392976231704727</v>
      </c>
      <c r="Y403" s="18">
        <f ca="1">IF(X403&lt;=('Ejercicio 3 - TIR'!$D$26-'Ejercicio 3 - TIR'!$C$26)/('Ejercicio 3 - TIR'!$E$26-'Ejercicio 3 - TIR'!$C$26),'Ejercicio 3 - TIR'!$C$26+SQRT(('Ejercicio 3 - TIR'!$E$26-'Ejercicio 3 - TIR'!$C$26)*('Ejercicio 3 - TIR'!$D$26-'Ejercicio 3 - TIR'!$C$26)*X403),'Ejercicio 3 - TIR'!$E$26-SQRT(('Ejercicio 3 - TIR'!$E$26-'Ejercicio 3 - TIR'!$C$26)*('Ejercicio 3 - TIR'!$E$26-'Ejercicio 3 - TIR'!$D$26)*(1-X403)))</f>
        <v>0.22274680490318</v>
      </c>
      <c r="Z403" s="16">
        <f ca="1" t="shared" si="2860"/>
        <v>1.14028717195006</v>
      </c>
      <c r="AA403" s="16">
        <f ca="1" t="shared" si="2861"/>
        <v>1.30738334342842</v>
      </c>
      <c r="AB403" s="16">
        <f ca="1" t="shared" si="2862"/>
        <v>1.5410973125984</v>
      </c>
      <c r="AC403" s="16">
        <f ca="1" t="shared" si="2863"/>
        <v>1.89728089163229</v>
      </c>
      <c r="AD403" s="16">
        <f ca="1" t="shared" si="2864"/>
        <v>2.31989414824724</v>
      </c>
      <c r="AE403" s="15">
        <f ca="1" t="shared" si="2865"/>
        <v>3829.23152920875</v>
      </c>
      <c r="AF403" s="15">
        <f ca="1" t="shared" si="2866"/>
        <v>4390.36204437608</v>
      </c>
      <c r="AG403" s="15">
        <f ca="1" t="shared" si="2867"/>
        <v>5175.20372424143</v>
      </c>
      <c r="AH403" s="15">
        <f ca="1" t="shared" si="2868"/>
        <v>6371.31416429007</v>
      </c>
      <c r="AI403" s="15">
        <f ca="1" t="shared" si="2869"/>
        <v>7790.50403742007</v>
      </c>
      <c r="AJ403" s="17">
        <f ca="1" t="shared" si="2870"/>
        <v>45171.1659575127</v>
      </c>
      <c r="AK403" s="17">
        <f ca="1" t="shared" si="2871"/>
        <v>45828.8642705828</v>
      </c>
      <c r="AL403" s="17">
        <f ca="1" t="shared" si="2872"/>
        <v>52700.7628597262</v>
      </c>
      <c r="AM403" s="17">
        <f ca="1" t="shared" si="2873"/>
        <v>78789.0492678382</v>
      </c>
      <c r="AN403" s="17">
        <f ca="1" t="shared" si="2874"/>
        <v>102247.811177661</v>
      </c>
      <c r="AO403" s="17">
        <f ca="1">C403/'Ejercicio 3 - TIR'!$D$7</f>
        <v>13681.6747525969</v>
      </c>
      <c r="AP403" s="17">
        <f ca="1" t="shared" si="2875"/>
        <v>31489.4912049157</v>
      </c>
      <c r="AQ403" s="17">
        <f ca="1" t="shared" si="2876"/>
        <v>32147.1895179858</v>
      </c>
      <c r="AR403" s="17">
        <f ca="1" t="shared" si="2877"/>
        <v>39019.0881071292</v>
      </c>
      <c r="AS403" s="17">
        <f ca="1" t="shared" si="2878"/>
        <v>65107.3745152413</v>
      </c>
      <c r="AT403" s="17">
        <f ca="1" t="shared" si="2879"/>
        <v>88566.1364250638</v>
      </c>
      <c r="AU403" s="17">
        <f ca="1">AP403*'Ejercicio 3 - TIR'!$D$5</f>
        <v>15744.7456024579</v>
      </c>
      <c r="AV403" s="17">
        <f ca="1">AQ403*'Ejercicio 3 - TIR'!$D$5</f>
        <v>16073.5947589929</v>
      </c>
      <c r="AW403" s="17">
        <f ca="1">AR403*'Ejercicio 3 - TIR'!$D$5</f>
        <v>19509.5440535646</v>
      </c>
      <c r="AX403" s="17">
        <f ca="1">AS403*'Ejercicio 3 - TIR'!$D$5</f>
        <v>32553.6872576206</v>
      </c>
      <c r="AY403" s="17">
        <f ca="1">AT403*'Ejercicio 3 - TIR'!$D$5</f>
        <v>44283.0682125319</v>
      </c>
      <c r="AZ403" s="17">
        <f ca="1" t="shared" ref="AZ403:BD403" si="3007">AJ403-AU403-AE403</f>
        <v>25597.188825846</v>
      </c>
      <c r="BA403" s="17">
        <f ca="1" t="shared" si="3007"/>
        <v>25364.9074672138</v>
      </c>
      <c r="BB403" s="17">
        <f ca="1" t="shared" si="3007"/>
        <v>28016.0150819201</v>
      </c>
      <c r="BC403" s="17">
        <f ca="1" t="shared" si="3007"/>
        <v>39864.0478459275</v>
      </c>
      <c r="BD403" s="17">
        <f ca="1" t="shared" si="3007"/>
        <v>50174.2389277088</v>
      </c>
      <c r="BE403" s="17">
        <f ca="1" t="shared" ref="BE403:BI403" si="3008">AZ403/Z403</f>
        <v>22448.0196353267</v>
      </c>
      <c r="BF403" s="17">
        <f ca="1" t="shared" si="3008"/>
        <v>19401.2778231502</v>
      </c>
      <c r="BG403" s="17">
        <f ca="1" t="shared" si="3008"/>
        <v>18179.2641210198</v>
      </c>
      <c r="BH403" s="17">
        <f ca="1" t="shared" si="3008"/>
        <v>21011.1470693362</v>
      </c>
      <c r="BI403" s="17">
        <f ca="1" t="shared" si="3008"/>
        <v>21627.8139093618</v>
      </c>
      <c r="BJ403" s="17">
        <f ca="1" t="shared" si="2882"/>
        <v>63323.0515193347</v>
      </c>
      <c r="BK403" s="17">
        <f ca="1" t="shared" si="2883"/>
        <v>31740.0371967717</v>
      </c>
      <c r="BL403" s="17">
        <f ca="1" t="shared" si="2884"/>
        <v>95063.0887161064</v>
      </c>
      <c r="BM403" s="17">
        <f ca="1">BK403*'Ejercicio 3 - TIR'!$D$5</f>
        <v>15870.0185983858</v>
      </c>
      <c r="BN403" s="17">
        <f ca="1" t="shared" si="2885"/>
        <v>79193.0701177205</v>
      </c>
      <c r="BO403" s="17">
        <f ca="1" t="shared" si="2886"/>
        <v>34136.5015199308</v>
      </c>
      <c r="BP403" s="17">
        <f ca="1" t="shared" si="2887"/>
        <v>-95704.037906617</v>
      </c>
      <c r="BQ403" s="17">
        <f ca="1" t="shared" ref="BQ403:BT403" si="3009">BE403</f>
        <v>22448.0196353267</v>
      </c>
      <c r="BR403" s="17">
        <f ca="1" t="shared" si="3009"/>
        <v>19401.2778231502</v>
      </c>
      <c r="BS403" s="17">
        <f ca="1" t="shared" si="3009"/>
        <v>18179.2641210198</v>
      </c>
      <c r="BT403" s="17">
        <f ca="1" t="shared" si="3009"/>
        <v>21011.1470693362</v>
      </c>
      <c r="BU403" s="17">
        <f ca="1" t="shared" si="2889"/>
        <v>55764.3154292926</v>
      </c>
      <c r="BV403" s="19">
        <f ca="1" t="shared" si="2890"/>
        <v>11.1756855672005</v>
      </c>
    </row>
    <row r="404" ht="15" customHeight="1" spans="1:74">
      <c r="A404" s="15">
        <v>403</v>
      </c>
      <c r="B404" s="16">
        <f ca="1" t="shared" ref="B404:F404" si="3010">RAND()</f>
        <v>0.117415631120871</v>
      </c>
      <c r="C404" s="17">
        <f ca="1">IF(B404&lt;=('Ejercicio 3 - TIR'!$D$13-'Ejercicio 3 - TIR'!$C$13)/('Ejercicio 3 - TIR'!$E$13-'Ejercicio 3 - TIR'!$C$13),'Ejercicio 3 - TIR'!$C$13+SQRT(('Ejercicio 3 - TIR'!$E$13-'Ejercicio 3 - TIR'!$C$13)*('Ejercicio 3 - TIR'!$D$13-'Ejercicio 3 - TIR'!$C$13)*B404),'Ejercicio 3 - TIR'!$E$13-SQRT(('Ejercicio 3 - TIR'!$E$13-'Ejercicio 3 - TIR'!$C$13)*('Ejercicio 3 - TIR'!$E$13-'Ejercicio 3 - TIR'!$D$13)*(1-B404)))</f>
        <v>66853.1928652526</v>
      </c>
      <c r="D404" s="16">
        <f ca="1" t="shared" si="3010"/>
        <v>0.666954243845473</v>
      </c>
      <c r="E404" s="17">
        <f ca="1">IF(D404&lt;=('Ejercicio 3 - TIR'!$D$14-'Ejercicio 3 - TIR'!$C$14)/('Ejercicio 3 - TIR'!$E$14-'Ejercicio 3 - TIR'!$C$14),'Ejercicio 3 - TIR'!$C$14+SQRT(('Ejercicio 3 - TIR'!$E$14-'Ejercicio 3 - TIR'!$C$14)*('Ejercicio 3 - TIR'!$D$14-'Ejercicio 3 - TIR'!$C$14)*D404),'Ejercicio 3 - TIR'!$E$14-SQRT(('Ejercicio 3 - TIR'!$E$14-'Ejercicio 3 - TIR'!$C$14)*('Ejercicio 3 - TIR'!$E$14-'Ejercicio 3 - TIR'!$D$14)*(1-D404)))</f>
        <v>32931.9830628967</v>
      </c>
      <c r="F404" s="16">
        <f ca="1" t="shared" si="3010"/>
        <v>0.792054325640505</v>
      </c>
      <c r="G404" s="17">
        <f ca="1">IF(F404&lt;=('Ejercicio 3 - TIR'!$D$18-'Ejercicio 3 - TIR'!$C$18)/('Ejercicio 3 - TIR'!$E$18-'Ejercicio 3 - TIR'!$C$18),'Ejercicio 3 - TIR'!$C$18+SQRT(('Ejercicio 3 - TIR'!$E$18-'Ejercicio 3 - TIR'!$C$18)*('Ejercicio 3 - TIR'!$D$18-'Ejercicio 3 - TIR'!$C$18)*F404),'Ejercicio 3 - TIR'!$E$18-SQRT(('Ejercicio 3 - TIR'!$E$18-'Ejercicio 3 - TIR'!$C$18)*('Ejercicio 3 - TIR'!$E$18-'Ejercicio 3 - TIR'!$D$18)*(1-F404)))</f>
        <v>41050.8322931329</v>
      </c>
      <c r="H404" s="16">
        <f ca="1" t="shared" ref="H404:L404" si="3011">RAND()</f>
        <v>0.792076102197837</v>
      </c>
      <c r="I404" s="17">
        <f ca="1">IF(H404&lt;=('Ejercicio 3 - TIR'!$D$18-'Ejercicio 3 - TIR'!$C$18)/('Ejercicio 3 - TIR'!$E$18-'Ejercicio 3 - TIR'!$C$18),'Ejercicio 3 - TIR'!$C$18+SQRT(('Ejercicio 3 - TIR'!$E$18-'Ejercicio 3 - TIR'!$C$18)*('Ejercicio 3 - TIR'!$D$18-'Ejercicio 3 - TIR'!$C$18)*H404),'Ejercicio 3 - TIR'!$E$18-SQRT(('Ejercicio 3 - TIR'!$E$18-'Ejercicio 3 - TIR'!$C$18)*('Ejercicio 3 - TIR'!$E$18-'Ejercicio 3 - TIR'!$D$18)*(1-H404)))</f>
        <v>41051.0390815859</v>
      </c>
      <c r="J404" s="16">
        <f ca="1" t="shared" si="3011"/>
        <v>0.173263167662697</v>
      </c>
      <c r="K404" s="17">
        <f ca="1">IF(J404&lt;=('Ejercicio 3 - TIR'!$D$18-'Ejercicio 3 - TIR'!$C$18)/('Ejercicio 3 - TIR'!$E$18-'Ejercicio 3 - TIR'!$C$18),'Ejercicio 3 - TIR'!$C$18+SQRT(('Ejercicio 3 - TIR'!$E$18-'Ejercicio 3 - TIR'!$C$18)*('Ejercicio 3 - TIR'!$D$18-'Ejercicio 3 - TIR'!$C$18)*J404),'Ejercicio 3 - TIR'!$E$18-SQRT(('Ejercicio 3 - TIR'!$E$18-'Ejercicio 3 - TIR'!$C$18)*('Ejercicio 3 - TIR'!$E$18-'Ejercicio 3 - TIR'!$D$18)*(1-J404)))</f>
        <v>35097.9873626172</v>
      </c>
      <c r="L404" s="16">
        <f ca="1" t="shared" si="3011"/>
        <v>0.220170854512873</v>
      </c>
      <c r="M404" s="17">
        <f ca="1">IF(L404&lt;=('Ejercicio 3 - TIR'!$D$18-'Ejercicio 3 - TIR'!$C$18)/('Ejercicio 3 - TIR'!$E$18-'Ejercicio 3 - TIR'!$C$18),'Ejercicio 3 - TIR'!$C$18+SQRT(('Ejercicio 3 - TIR'!$E$18-'Ejercicio 3 - TIR'!$C$18)*('Ejercicio 3 - TIR'!$D$18-'Ejercicio 3 - TIR'!$C$18)*L404),'Ejercicio 3 - TIR'!$E$18-SQRT(('Ejercicio 3 - TIR'!$E$18-'Ejercicio 3 - TIR'!$C$18)*('Ejercicio 3 - TIR'!$E$18-'Ejercicio 3 - TIR'!$D$18)*(1-L404)))</f>
        <v>35746.792860103</v>
      </c>
      <c r="N404" s="16">
        <f ca="1" t="shared" ref="N404:R404" si="3012">RAND()</f>
        <v>0.874538137014535</v>
      </c>
      <c r="O404" s="17">
        <f ca="1">IF(N404&lt;=('Ejercicio 3 - TIR'!$D$18-'Ejercicio 3 - TIR'!$C$18)/('Ejercicio 3 - TIR'!$E$18-'Ejercicio 3 - TIR'!$C$18),'Ejercicio 3 - TIR'!$C$18+SQRT(('Ejercicio 3 - TIR'!$E$18-'Ejercicio 3 - TIR'!$C$18)*('Ejercicio 3 - TIR'!$D$18-'Ejercicio 3 - TIR'!$C$18)*N404),'Ejercicio 3 - TIR'!$E$18-SQRT(('Ejercicio 3 - TIR'!$E$18-'Ejercicio 3 - TIR'!$C$18)*('Ejercicio 3 - TIR'!$E$18-'Ejercicio 3 - TIR'!$D$18)*(1-N404)))</f>
        <v>41932.4863938509</v>
      </c>
      <c r="P404" s="16">
        <f ca="1" t="shared" si="3012"/>
        <v>0.71738018456604</v>
      </c>
      <c r="Q404" s="18">
        <f ca="1">IF(P404&lt;=('Ejercicio 3 - TIR'!$D$22-'Ejercicio 3 - TIR'!$C$22)/('Ejercicio 3 - TIR'!$E$22-'Ejercicio 3 - TIR'!$C$22),'Ejercicio 3 - TIR'!$C$22+SQRT(('Ejercicio 3 - TIR'!$E$22-'Ejercicio 3 - TIR'!$C$22)*('Ejercicio 3 - TIR'!$D$22-'Ejercicio 3 - TIR'!$C$22)*P404),'Ejercicio 3 - TIR'!$E$22-SQRT(('Ejercicio 3 - TIR'!$E$22-'Ejercicio 3 - TIR'!$C$22)*('Ejercicio 3 - TIR'!$E$22-'Ejercicio 3 - TIR'!$D$22)*(1-P404)))</f>
        <v>0.157445273936908</v>
      </c>
      <c r="R404" s="16">
        <f ca="1" t="shared" si="3012"/>
        <v>0.90935468008337</v>
      </c>
      <c r="S404" s="18">
        <f ca="1">IF(R404&lt;=('Ejercicio 3 - TIR'!$D$23-'Ejercicio 3 - TIR'!$C$23)/('Ejercicio 3 - TIR'!$E$23-'Ejercicio 3 - TIR'!$C$23),'Ejercicio 3 - TIR'!$C$23+SQRT(('Ejercicio 3 - TIR'!$E$23-'Ejercicio 3 - TIR'!$C$23)*('Ejercicio 3 - TIR'!$D$23-'Ejercicio 3 - TIR'!$C$23)*R404),'Ejercicio 3 - TIR'!$E$23-SQRT(('Ejercicio 3 - TIR'!$E$23-'Ejercicio 3 - TIR'!$C$23)*('Ejercicio 3 - TIR'!$E$23-'Ejercicio 3 - TIR'!$D$23)*(1-R404)))</f>
        <v>0.167226528433901</v>
      </c>
      <c r="T404" s="16">
        <f ca="1" t="shared" ref="T404:X404" si="3013">RAND()</f>
        <v>0.868232793473527</v>
      </c>
      <c r="U404" s="18">
        <f ca="1">IF(T404&lt;=('Ejercicio 3 - TIR'!$D$24-'Ejercicio 3 - TIR'!$C$24)/('Ejercicio 3 - TIR'!$E$24-'Ejercicio 3 - TIR'!$C$24),'Ejercicio 3 - TIR'!$C$24+SQRT(('Ejercicio 3 - TIR'!$E$24-'Ejercicio 3 - TIR'!$C$24)*('Ejercicio 3 - TIR'!$D$24-'Ejercicio 3 - TIR'!$C$24)*T404),'Ejercicio 3 - TIR'!$E$24-SQRT(('Ejercicio 3 - TIR'!$E$24-'Ejercicio 3 - TIR'!$C$24)*('Ejercicio 3 - TIR'!$E$24-'Ejercicio 3 - TIR'!$D$24)*(1-T404)))</f>
        <v>0.200791976200709</v>
      </c>
      <c r="V404" s="16">
        <f ca="1" t="shared" si="3013"/>
        <v>0.732161463625108</v>
      </c>
      <c r="W404" s="18">
        <f ca="1">IF(V404&lt;=('Ejercicio 3 - TIR'!$D$25-'Ejercicio 3 - TIR'!$C$25)/('Ejercicio 3 - TIR'!$E$25-'Ejercicio 3 - TIR'!$C$25),'Ejercicio 3 - TIR'!$C$25+SQRT(('Ejercicio 3 - TIR'!$E$25-'Ejercicio 3 - TIR'!$C$25)*('Ejercicio 3 - TIR'!$D$25-'Ejercicio 3 - TIR'!$C$25)*V404),'Ejercicio 3 - TIR'!$E$25-SQRT(('Ejercicio 3 - TIR'!$E$25-'Ejercicio 3 - TIR'!$C$25)*('Ejercicio 3 - TIR'!$E$25-'Ejercicio 3 - TIR'!$D$25)*(1-V404)))</f>
        <v>0.219382441682719</v>
      </c>
      <c r="X404" s="16">
        <f ca="1" t="shared" si="3013"/>
        <v>0.459200726902605</v>
      </c>
      <c r="Y404" s="18">
        <f ca="1">IF(X404&lt;=('Ejercicio 3 - TIR'!$D$26-'Ejercicio 3 - TIR'!$C$26)/('Ejercicio 3 - TIR'!$E$26-'Ejercicio 3 - TIR'!$C$26),'Ejercicio 3 - TIR'!$C$26+SQRT(('Ejercicio 3 - TIR'!$E$26-'Ejercicio 3 - TIR'!$C$26)*('Ejercicio 3 - TIR'!$D$26-'Ejercicio 3 - TIR'!$C$26)*X404),'Ejercicio 3 - TIR'!$E$26-SQRT(('Ejercicio 3 - TIR'!$E$26-'Ejercicio 3 - TIR'!$C$26)*('Ejercicio 3 - TIR'!$E$26-'Ejercicio 3 - TIR'!$D$26)*(1-X404)))</f>
        <v>0.225960051122101</v>
      </c>
      <c r="Z404" s="16">
        <f ca="1" t="shared" si="2860"/>
        <v>1.15744527393691</v>
      </c>
      <c r="AA404" s="16">
        <f ca="1" t="shared" si="2861"/>
        <v>1.3510008289496</v>
      </c>
      <c r="AB404" s="16">
        <f ca="1" t="shared" si="2862"/>
        <v>1.62227095524319</v>
      </c>
      <c r="AC404" s="16">
        <f ca="1" t="shared" si="2863"/>
        <v>1.9781687184754</v>
      </c>
      <c r="AD404" s="16">
        <f ca="1" t="shared" si="2864"/>
        <v>2.42515582323024</v>
      </c>
      <c r="AE404" s="15">
        <f ca="1" t="shared" si="2865"/>
        <v>5184.98509462338</v>
      </c>
      <c r="AF404" s="15">
        <f ca="1" t="shared" si="2866"/>
        <v>6052.05215197877</v>
      </c>
      <c r="AG404" s="15">
        <f ca="1" t="shared" si="2867"/>
        <v>7267.25566364434</v>
      </c>
      <c r="AH404" s="15">
        <f ca="1" t="shared" si="2868"/>
        <v>8861.5639554672</v>
      </c>
      <c r="AI404" s="15">
        <f ca="1" t="shared" si="2869"/>
        <v>10863.9233998663</v>
      </c>
      <c r="AJ404" s="17">
        <f ca="1" t="shared" si="2870"/>
        <v>47514.0918288632</v>
      </c>
      <c r="AK404" s="17">
        <f ca="1" t="shared" si="2871"/>
        <v>55459.987828465</v>
      </c>
      <c r="AL404" s="17">
        <f ca="1" t="shared" si="2872"/>
        <v>56938.4454858664</v>
      </c>
      <c r="AM404" s="17">
        <f ca="1" t="shared" si="2873"/>
        <v>70713.1874216754</v>
      </c>
      <c r="AN404" s="17">
        <f ca="1" t="shared" si="2874"/>
        <v>101692.81356057</v>
      </c>
      <c r="AO404" s="17">
        <f ca="1">C404/'Ejercicio 3 - TIR'!$D$7</f>
        <v>13370.6385730505</v>
      </c>
      <c r="AP404" s="17">
        <f ca="1" t="shared" si="2875"/>
        <v>34143.4532558127</v>
      </c>
      <c r="AQ404" s="17">
        <f ca="1" t="shared" si="2876"/>
        <v>42089.3492554145</v>
      </c>
      <c r="AR404" s="17">
        <f ca="1" t="shared" si="2877"/>
        <v>43567.8069128159</v>
      </c>
      <c r="AS404" s="17">
        <f ca="1" t="shared" si="2878"/>
        <v>57342.5488486249</v>
      </c>
      <c r="AT404" s="17">
        <f ca="1" t="shared" si="2879"/>
        <v>88322.1749875197</v>
      </c>
      <c r="AU404" s="17">
        <f ca="1">AP404*'Ejercicio 3 - TIR'!$D$5</f>
        <v>17071.7266279064</v>
      </c>
      <c r="AV404" s="17">
        <f ca="1">AQ404*'Ejercicio 3 - TIR'!$D$5</f>
        <v>21044.6746277073</v>
      </c>
      <c r="AW404" s="17">
        <f ca="1">AR404*'Ejercicio 3 - TIR'!$D$5</f>
        <v>21783.9034564079</v>
      </c>
      <c r="AX404" s="17">
        <f ca="1">AS404*'Ejercicio 3 - TIR'!$D$5</f>
        <v>28671.2744243125</v>
      </c>
      <c r="AY404" s="17">
        <f ca="1">AT404*'Ejercicio 3 - TIR'!$D$5</f>
        <v>44161.0874937599</v>
      </c>
      <c r="AZ404" s="17">
        <f ca="1" t="shared" ref="AZ404:BD404" si="3014">AJ404-AU404-AE404</f>
        <v>25257.3801063335</v>
      </c>
      <c r="BA404" s="17">
        <f ca="1" t="shared" si="3014"/>
        <v>28363.261048779</v>
      </c>
      <c r="BB404" s="17">
        <f ca="1" t="shared" si="3014"/>
        <v>27887.2863658141</v>
      </c>
      <c r="BC404" s="17">
        <f ca="1" t="shared" si="3014"/>
        <v>33180.3490418958</v>
      </c>
      <c r="BD404" s="17">
        <f ca="1" t="shared" si="3014"/>
        <v>46667.802666944</v>
      </c>
      <c r="BE404" s="17">
        <f ca="1" t="shared" ref="BE404:BI404" si="3015">AZ404/Z404</f>
        <v>21821.6624794913</v>
      </c>
      <c r="BF404" s="17">
        <f ca="1" t="shared" si="3015"/>
        <v>20994.2588050307</v>
      </c>
      <c r="BG404" s="17">
        <f ca="1" t="shared" si="3015"/>
        <v>17190.2765537916</v>
      </c>
      <c r="BH404" s="17">
        <f ca="1" t="shared" si="3015"/>
        <v>16773.2654611323</v>
      </c>
      <c r="BI404" s="17">
        <f ca="1" t="shared" si="3015"/>
        <v>19243.2181965049</v>
      </c>
      <c r="BJ404" s="17">
        <f ca="1" t="shared" si="2882"/>
        <v>79865.1904955035</v>
      </c>
      <c r="BK404" s="17">
        <f ca="1" t="shared" si="2883"/>
        <v>32425.8819957403</v>
      </c>
      <c r="BL404" s="17">
        <f ca="1" t="shared" si="2884"/>
        <v>112291.072491244</v>
      </c>
      <c r="BM404" s="17">
        <f ca="1">BK404*'Ejercicio 3 - TIR'!$D$5</f>
        <v>16212.9409978701</v>
      </c>
      <c r="BN404" s="17">
        <f ca="1" t="shared" si="2885"/>
        <v>96078.1314933737</v>
      </c>
      <c r="BO404" s="17">
        <f ca="1" t="shared" si="2886"/>
        <v>39617.302349422</v>
      </c>
      <c r="BP404" s="17">
        <f ca="1" t="shared" si="2887"/>
        <v>-99785.1759281493</v>
      </c>
      <c r="BQ404" s="17">
        <f ca="1" t="shared" ref="BQ404:BT404" si="3016">BE404</f>
        <v>21821.6624794913</v>
      </c>
      <c r="BR404" s="17">
        <f ca="1" t="shared" si="3016"/>
        <v>20994.2588050307</v>
      </c>
      <c r="BS404" s="17">
        <f ca="1" t="shared" si="3016"/>
        <v>17190.2765537916</v>
      </c>
      <c r="BT404" s="17">
        <f ca="1" t="shared" si="3016"/>
        <v>16773.2654611323</v>
      </c>
      <c r="BU404" s="17">
        <f ca="1" t="shared" si="2889"/>
        <v>58860.5205459269</v>
      </c>
      <c r="BV404" s="19">
        <f ca="1" t="shared" si="2890"/>
        <v>9.43418467278248</v>
      </c>
    </row>
    <row r="405" ht="15" customHeight="1" spans="1:74">
      <c r="A405" s="15">
        <v>404</v>
      </c>
      <c r="B405" s="16">
        <f ca="1" t="shared" ref="B405:F405" si="3017">RAND()</f>
        <v>0.347603232105889</v>
      </c>
      <c r="C405" s="17">
        <f ca="1">IF(B405&lt;=('Ejercicio 3 - TIR'!$D$13-'Ejercicio 3 - TIR'!$C$13)/('Ejercicio 3 - TIR'!$E$13-'Ejercicio 3 - TIR'!$C$13),'Ejercicio 3 - TIR'!$C$13+SQRT(('Ejercicio 3 - TIR'!$E$13-'Ejercicio 3 - TIR'!$C$13)*('Ejercicio 3 - TIR'!$D$13-'Ejercicio 3 - TIR'!$C$13)*B405),'Ejercicio 3 - TIR'!$E$13-SQRT(('Ejercicio 3 - TIR'!$E$13-'Ejercicio 3 - TIR'!$C$13)*('Ejercicio 3 - TIR'!$E$13-'Ejercicio 3 - TIR'!$D$13)*(1-B405)))</f>
        <v>72020.0764569856</v>
      </c>
      <c r="D405" s="16">
        <f ca="1" t="shared" si="3017"/>
        <v>0.515603278703786</v>
      </c>
      <c r="E405" s="17">
        <f ca="1">IF(D405&lt;=('Ejercicio 3 - TIR'!$D$14-'Ejercicio 3 - TIR'!$C$14)/('Ejercicio 3 - TIR'!$E$14-'Ejercicio 3 - TIR'!$C$14),'Ejercicio 3 - TIR'!$C$14+SQRT(('Ejercicio 3 - TIR'!$E$14-'Ejercicio 3 - TIR'!$C$14)*('Ejercicio 3 - TIR'!$D$14-'Ejercicio 3 - TIR'!$C$14)*D405),'Ejercicio 3 - TIR'!$E$14-SQRT(('Ejercicio 3 - TIR'!$E$14-'Ejercicio 3 - TIR'!$C$14)*('Ejercicio 3 - TIR'!$E$14-'Ejercicio 3 - TIR'!$D$14)*(1-D405)))</f>
        <v>31475.945319601</v>
      </c>
      <c r="F405" s="16">
        <f ca="1" t="shared" si="3017"/>
        <v>0.893681635632847</v>
      </c>
      <c r="G405" s="17">
        <f ca="1">IF(F405&lt;=('Ejercicio 3 - TIR'!$D$18-'Ejercicio 3 - TIR'!$C$18)/('Ejercicio 3 - TIR'!$E$18-'Ejercicio 3 - TIR'!$C$18),'Ejercicio 3 - TIR'!$C$18+SQRT(('Ejercicio 3 - TIR'!$E$18-'Ejercicio 3 - TIR'!$C$18)*('Ejercicio 3 - TIR'!$D$18-'Ejercicio 3 - TIR'!$C$18)*F405),'Ejercicio 3 - TIR'!$E$18-SQRT(('Ejercicio 3 - TIR'!$E$18-'Ejercicio 3 - TIR'!$C$18)*('Ejercicio 3 - TIR'!$E$18-'Ejercicio 3 - TIR'!$D$18)*(1-F405)))</f>
        <v>42176.1945308615</v>
      </c>
      <c r="H405" s="16">
        <f ca="1" t="shared" ref="H405:L405" si="3018">RAND()</f>
        <v>0.739779657879416</v>
      </c>
      <c r="I405" s="17">
        <f ca="1">IF(H405&lt;=('Ejercicio 3 - TIR'!$D$18-'Ejercicio 3 - TIR'!$C$18)/('Ejercicio 3 - TIR'!$E$18-'Ejercicio 3 - TIR'!$C$18),'Ejercicio 3 - TIR'!$C$18+SQRT(('Ejercicio 3 - TIR'!$E$18-'Ejercicio 3 - TIR'!$C$18)*('Ejercicio 3 - TIR'!$D$18-'Ejercicio 3 - TIR'!$C$18)*H405),'Ejercicio 3 - TIR'!$E$18-SQRT(('Ejercicio 3 - TIR'!$E$18-'Ejercicio 3 - TIR'!$C$18)*('Ejercicio 3 - TIR'!$E$18-'Ejercicio 3 - TIR'!$D$18)*(1-H405)))</f>
        <v>40582.2488006856</v>
      </c>
      <c r="J405" s="16">
        <f ca="1" t="shared" si="3018"/>
        <v>0.766830024038021</v>
      </c>
      <c r="K405" s="17">
        <f ca="1">IF(J405&lt;=('Ejercicio 3 - TIR'!$D$18-'Ejercicio 3 - TIR'!$C$18)/('Ejercicio 3 - TIR'!$E$18-'Ejercicio 3 - TIR'!$C$18),'Ejercicio 3 - TIR'!$C$18+SQRT(('Ejercicio 3 - TIR'!$E$18-'Ejercicio 3 - TIR'!$C$18)*('Ejercicio 3 - TIR'!$D$18-'Ejercicio 3 - TIR'!$C$18)*J405),'Ejercicio 3 - TIR'!$E$18-SQRT(('Ejercicio 3 - TIR'!$E$18-'Ejercicio 3 - TIR'!$C$18)*('Ejercicio 3 - TIR'!$E$18-'Ejercicio 3 - TIR'!$D$18)*(1-J405)))</f>
        <v>40818.1644942504</v>
      </c>
      <c r="L405" s="16">
        <f ca="1" t="shared" si="3018"/>
        <v>0.103621415658093</v>
      </c>
      <c r="M405" s="17">
        <f ca="1">IF(L405&lt;=('Ejercicio 3 - TIR'!$D$18-'Ejercicio 3 - TIR'!$C$18)/('Ejercicio 3 - TIR'!$E$18-'Ejercicio 3 - TIR'!$C$18),'Ejercicio 3 - TIR'!$C$18+SQRT(('Ejercicio 3 - TIR'!$E$18-'Ejercicio 3 - TIR'!$C$18)*('Ejercicio 3 - TIR'!$D$18-'Ejercicio 3 - TIR'!$C$18)*L405),'Ejercicio 3 - TIR'!$E$18-SQRT(('Ejercicio 3 - TIR'!$E$18-'Ejercicio 3 - TIR'!$C$18)*('Ejercicio 3 - TIR'!$E$18-'Ejercicio 3 - TIR'!$D$18)*(1-L405)))</f>
        <v>33942.4880911315</v>
      </c>
      <c r="N405" s="16">
        <f ca="1" t="shared" ref="N405:R405" si="3019">RAND()</f>
        <v>0.163330548700371</v>
      </c>
      <c r="O405" s="17">
        <f ca="1">IF(N405&lt;=('Ejercicio 3 - TIR'!$D$18-'Ejercicio 3 - TIR'!$C$18)/('Ejercicio 3 - TIR'!$E$18-'Ejercicio 3 - TIR'!$C$18),'Ejercicio 3 - TIR'!$C$18+SQRT(('Ejercicio 3 - TIR'!$E$18-'Ejercicio 3 - TIR'!$C$18)*('Ejercicio 3 - TIR'!$D$18-'Ejercicio 3 - TIR'!$C$18)*N405),'Ejercicio 3 - TIR'!$E$18-SQRT(('Ejercicio 3 - TIR'!$E$18-'Ejercicio 3 - TIR'!$C$18)*('Ejercicio 3 - TIR'!$E$18-'Ejercicio 3 - TIR'!$D$18)*(1-N405)))</f>
        <v>34949.7052745649</v>
      </c>
      <c r="P405" s="16">
        <f ca="1" t="shared" si="3019"/>
        <v>0.861524121527921</v>
      </c>
      <c r="Q405" s="18">
        <f ca="1">IF(P405&lt;=('Ejercicio 3 - TIR'!$D$22-'Ejercicio 3 - TIR'!$C$22)/('Ejercicio 3 - TIR'!$E$22-'Ejercicio 3 - TIR'!$C$22),'Ejercicio 3 - TIR'!$C$22+SQRT(('Ejercicio 3 - TIR'!$E$22-'Ejercicio 3 - TIR'!$C$22)*('Ejercicio 3 - TIR'!$D$22-'Ejercicio 3 - TIR'!$C$22)*P405),'Ejercicio 3 - TIR'!$E$22-SQRT(('Ejercicio 3 - TIR'!$E$22-'Ejercicio 3 - TIR'!$C$22)*('Ejercicio 3 - TIR'!$E$22-'Ejercicio 3 - TIR'!$D$22)*(1-P405)))</f>
        <v>0.164212138167258</v>
      </c>
      <c r="R405" s="16">
        <f ca="1" t="shared" si="3019"/>
        <v>0.930053359280637</v>
      </c>
      <c r="S405" s="18">
        <f ca="1">IF(R405&lt;=('Ejercicio 3 - TIR'!$D$23-'Ejercicio 3 - TIR'!$C$23)/('Ejercicio 3 - TIR'!$E$23-'Ejercicio 3 - TIR'!$C$23),'Ejercicio 3 - TIR'!$C$23+SQRT(('Ejercicio 3 - TIR'!$E$23-'Ejercicio 3 - TIR'!$C$23)*('Ejercicio 3 - TIR'!$D$23-'Ejercicio 3 - TIR'!$C$23)*R405),'Ejercicio 3 - TIR'!$E$23-SQRT(('Ejercicio 3 - TIR'!$E$23-'Ejercicio 3 - TIR'!$C$23)*('Ejercicio 3 - TIR'!$E$23-'Ejercicio 3 - TIR'!$D$23)*(1-R405)))</f>
        <v>0.168779306915575</v>
      </c>
      <c r="T405" s="16">
        <f ca="1" t="shared" ref="T405:X405" si="3020">RAND()</f>
        <v>0.115288188061446</v>
      </c>
      <c r="U405" s="18">
        <f ca="1">IF(T405&lt;=('Ejercicio 3 - TIR'!$D$24-'Ejercicio 3 - TIR'!$C$24)/('Ejercicio 3 - TIR'!$E$24-'Ejercicio 3 - TIR'!$C$24),'Ejercicio 3 - TIR'!$C$24+SQRT(('Ejercicio 3 - TIR'!$E$24-'Ejercicio 3 - TIR'!$C$24)*('Ejercicio 3 - TIR'!$D$24-'Ejercicio 3 - TIR'!$C$24)*T405),'Ejercicio 3 - TIR'!$E$24-SQRT(('Ejercicio 3 - TIR'!$E$24-'Ejercicio 3 - TIR'!$C$24)*('Ejercicio 3 - TIR'!$E$24-'Ejercicio 3 - TIR'!$D$24)*(1-T405)))</f>
        <v>0.165559729911828</v>
      </c>
      <c r="V405" s="16">
        <f ca="1" t="shared" si="3020"/>
        <v>0.0327008080739006</v>
      </c>
      <c r="W405" s="18">
        <f ca="1">IF(V405&lt;=('Ejercicio 3 - TIR'!$D$25-'Ejercicio 3 - TIR'!$C$25)/('Ejercicio 3 - TIR'!$E$25-'Ejercicio 3 - TIR'!$C$25),'Ejercicio 3 - TIR'!$C$25+SQRT(('Ejercicio 3 - TIR'!$E$25-'Ejercicio 3 - TIR'!$C$25)*('Ejercicio 3 - TIR'!$D$25-'Ejercicio 3 - TIR'!$C$25)*V405),'Ejercicio 3 - TIR'!$E$25-SQRT(('Ejercicio 3 - TIR'!$E$25-'Ejercicio 3 - TIR'!$C$25)*('Ejercicio 3 - TIR'!$E$25-'Ejercicio 3 - TIR'!$D$25)*(1-V405)))</f>
        <v>0.186766175530051</v>
      </c>
      <c r="X405" s="16">
        <f ca="1" t="shared" si="3020"/>
        <v>0.870156866092004</v>
      </c>
      <c r="Y405" s="18">
        <f ca="1">IF(X405&lt;=('Ejercicio 3 - TIR'!$D$26-'Ejercicio 3 - TIR'!$C$26)/('Ejercicio 3 - TIR'!$E$26-'Ejercicio 3 - TIR'!$C$26),'Ejercicio 3 - TIR'!$C$26+SQRT(('Ejercicio 3 - TIR'!$E$26-'Ejercicio 3 - TIR'!$C$26)*('Ejercicio 3 - TIR'!$D$26-'Ejercicio 3 - TIR'!$C$26)*X405),'Ejercicio 3 - TIR'!$E$26-SQRT(('Ejercicio 3 - TIR'!$E$26-'Ejercicio 3 - TIR'!$C$26)*('Ejercicio 3 - TIR'!$E$26-'Ejercicio 3 - TIR'!$D$26)*(1-X405)))</f>
        <v>0.253520707654788</v>
      </c>
      <c r="Z405" s="16">
        <f ca="1" t="shared" si="2860"/>
        <v>1.16421213816726</v>
      </c>
      <c r="AA405" s="16">
        <f ca="1" t="shared" si="2861"/>
        <v>1.36070705594983</v>
      </c>
      <c r="AB405" s="16">
        <f ca="1" t="shared" si="2862"/>
        <v>1.585985348622</v>
      </c>
      <c r="AC405" s="16">
        <f ca="1" t="shared" si="2863"/>
        <v>1.88219376663083</v>
      </c>
      <c r="AD405" s="16">
        <f ca="1" t="shared" si="2864"/>
        <v>2.3593688622905</v>
      </c>
      <c r="AE405" s="15">
        <f ca="1" t="shared" si="2865"/>
        <v>5168.73228176739</v>
      </c>
      <c r="AF405" s="15">
        <f ca="1" t="shared" si="2866"/>
        <v>6041.10733391625</v>
      </c>
      <c r="AG405" s="15">
        <f ca="1" t="shared" si="2867"/>
        <v>7041.27143248778</v>
      </c>
      <c r="AH405" s="15">
        <f ca="1" t="shared" si="2868"/>
        <v>8356.34276880253</v>
      </c>
      <c r="AI405" s="15">
        <f ca="1" t="shared" si="2869"/>
        <v>10474.8487009553</v>
      </c>
      <c r="AJ405" s="17">
        <f ca="1" t="shared" si="2870"/>
        <v>49102.0376145325</v>
      </c>
      <c r="AK405" s="17">
        <f ca="1" t="shared" si="2871"/>
        <v>55220.5522894044</v>
      </c>
      <c r="AL405" s="17">
        <f ca="1" t="shared" si="2872"/>
        <v>64737.0108455238</v>
      </c>
      <c r="AM405" s="17">
        <f ca="1" t="shared" si="2873"/>
        <v>63886.3395090688</v>
      </c>
      <c r="AN405" s="17">
        <f ca="1" t="shared" si="2874"/>
        <v>82459.2463710387</v>
      </c>
      <c r="AO405" s="17">
        <f ca="1">C405/'Ejercicio 3 - TIR'!$D$7</f>
        <v>14404.0152913971</v>
      </c>
      <c r="AP405" s="17">
        <f ca="1" t="shared" si="2875"/>
        <v>34698.0223231354</v>
      </c>
      <c r="AQ405" s="17">
        <f ca="1" t="shared" si="2876"/>
        <v>40816.5369980072</v>
      </c>
      <c r="AR405" s="17">
        <f ca="1" t="shared" si="2877"/>
        <v>50332.9955541267</v>
      </c>
      <c r="AS405" s="17">
        <f ca="1" t="shared" si="2878"/>
        <v>49482.3242176717</v>
      </c>
      <c r="AT405" s="17">
        <f ca="1" t="shared" si="2879"/>
        <v>68055.2310796416</v>
      </c>
      <c r="AU405" s="17">
        <f ca="1">AP405*'Ejercicio 3 - TIR'!$D$5</f>
        <v>17349.0111615677</v>
      </c>
      <c r="AV405" s="17">
        <f ca="1">AQ405*'Ejercicio 3 - TIR'!$D$5</f>
        <v>20408.2684990036</v>
      </c>
      <c r="AW405" s="17">
        <f ca="1">AR405*'Ejercicio 3 - TIR'!$D$5</f>
        <v>25166.4977770633</v>
      </c>
      <c r="AX405" s="17">
        <f ca="1">AS405*'Ejercicio 3 - TIR'!$D$5</f>
        <v>24741.1621088358</v>
      </c>
      <c r="AY405" s="17">
        <f ca="1">AT405*'Ejercicio 3 - TIR'!$D$5</f>
        <v>34027.6155398208</v>
      </c>
      <c r="AZ405" s="17">
        <f ca="1" t="shared" ref="AZ405:BD405" si="3021">AJ405-AU405-AE405</f>
        <v>26584.2941711974</v>
      </c>
      <c r="BA405" s="17">
        <f ca="1" t="shared" si="3021"/>
        <v>28771.1764564845</v>
      </c>
      <c r="BB405" s="17">
        <f ca="1" t="shared" si="3021"/>
        <v>32529.2416359727</v>
      </c>
      <c r="BC405" s="17">
        <f ca="1" t="shared" si="3021"/>
        <v>30788.8346314304</v>
      </c>
      <c r="BD405" s="17">
        <f ca="1" t="shared" si="3021"/>
        <v>37956.7821302626</v>
      </c>
      <c r="BE405" s="17">
        <f ca="1" t="shared" ref="BE405:BI405" si="3022">AZ405/Z405</f>
        <v>22834.5791111982</v>
      </c>
      <c r="BF405" s="17">
        <f ca="1" t="shared" si="3022"/>
        <v>21144.2840181357</v>
      </c>
      <c r="BG405" s="17">
        <f ca="1" t="shared" si="3022"/>
        <v>20510.4301021671</v>
      </c>
      <c r="BH405" s="17">
        <f ca="1" t="shared" si="3022"/>
        <v>16357.9516505058</v>
      </c>
      <c r="BI405" s="17">
        <f ca="1" t="shared" si="3022"/>
        <v>16087.684607914</v>
      </c>
      <c r="BJ405" s="17">
        <f ca="1" t="shared" si="2882"/>
        <v>74263.3652982252</v>
      </c>
      <c r="BK405" s="17">
        <f ca="1" t="shared" si="2883"/>
        <v>33984.3851704787</v>
      </c>
      <c r="BL405" s="17">
        <f ca="1" t="shared" si="2884"/>
        <v>108247.750468704</v>
      </c>
      <c r="BM405" s="17">
        <f ca="1">BK405*'Ejercicio 3 - TIR'!$D$5</f>
        <v>16992.1925852393</v>
      </c>
      <c r="BN405" s="17">
        <f ca="1" t="shared" si="2885"/>
        <v>91255.5578834645</v>
      </c>
      <c r="BO405" s="17">
        <f ca="1" t="shared" si="2886"/>
        <v>38677.9529652996</v>
      </c>
      <c r="BP405" s="17">
        <f ca="1" t="shared" si="2887"/>
        <v>-103496.021776587</v>
      </c>
      <c r="BQ405" s="17">
        <f ca="1" t="shared" ref="BQ405:BT405" si="3023">BE405</f>
        <v>22834.5791111982</v>
      </c>
      <c r="BR405" s="17">
        <f ca="1" t="shared" si="3023"/>
        <v>21144.2840181357</v>
      </c>
      <c r="BS405" s="17">
        <f ca="1" t="shared" si="3023"/>
        <v>20510.4301021671</v>
      </c>
      <c r="BT405" s="17">
        <f ca="1" t="shared" si="3023"/>
        <v>16357.9516505058</v>
      </c>
      <c r="BU405" s="17">
        <f ca="1" t="shared" si="2889"/>
        <v>54765.6375732136</v>
      </c>
      <c r="BV405" s="19">
        <f ca="1" t="shared" si="2890"/>
        <v>8.43317685479961</v>
      </c>
    </row>
    <row r="406" ht="15" customHeight="1" spans="1:74">
      <c r="A406" s="15">
        <v>405</v>
      </c>
      <c r="B406" s="16">
        <f ca="1" t="shared" ref="B406:F406" si="3024">RAND()</f>
        <v>0.976148737716622</v>
      </c>
      <c r="C406" s="17">
        <f ca="1">IF(B406&lt;=('Ejercicio 3 - TIR'!$D$13-'Ejercicio 3 - TIR'!$C$13)/('Ejercicio 3 - TIR'!$E$13-'Ejercicio 3 - TIR'!$C$13),'Ejercicio 3 - TIR'!$C$13+SQRT(('Ejercicio 3 - TIR'!$E$13-'Ejercicio 3 - TIR'!$C$13)*('Ejercicio 3 - TIR'!$D$13-'Ejercicio 3 - TIR'!$C$13)*B406),'Ejercicio 3 - TIR'!$E$13-SQRT(('Ejercicio 3 - TIR'!$E$13-'Ejercicio 3 - TIR'!$C$13)*('Ejercicio 3 - TIR'!$E$13-'Ejercicio 3 - TIR'!$D$13)*(1-B406)))</f>
        <v>94650.0920811612</v>
      </c>
      <c r="D406" s="16">
        <f ca="1" t="shared" si="3024"/>
        <v>0.829464448858654</v>
      </c>
      <c r="E406" s="17">
        <f ca="1">IF(D406&lt;=('Ejercicio 3 - TIR'!$D$14-'Ejercicio 3 - TIR'!$C$14)/('Ejercicio 3 - TIR'!$E$14-'Ejercicio 3 - TIR'!$C$14),'Ejercicio 3 - TIR'!$C$14+SQRT(('Ejercicio 3 - TIR'!$E$14-'Ejercicio 3 - TIR'!$C$14)*('Ejercicio 3 - TIR'!$D$14-'Ejercicio 3 - TIR'!$C$14)*D406),'Ejercicio 3 - TIR'!$E$14-SQRT(('Ejercicio 3 - TIR'!$E$14-'Ejercicio 3 - TIR'!$C$14)*('Ejercicio 3 - TIR'!$E$14-'Ejercicio 3 - TIR'!$D$14)*(1-D406)))</f>
        <v>34942.2996657372</v>
      </c>
      <c r="F406" s="16">
        <f ca="1" t="shared" si="3024"/>
        <v>0.102637990106401</v>
      </c>
      <c r="G406" s="17">
        <f ca="1">IF(F406&lt;=('Ejercicio 3 - TIR'!$D$18-'Ejercicio 3 - TIR'!$C$18)/('Ejercicio 3 - TIR'!$E$18-'Ejercicio 3 - TIR'!$C$18),'Ejercicio 3 - TIR'!$C$18+SQRT(('Ejercicio 3 - TIR'!$E$18-'Ejercicio 3 - TIR'!$C$18)*('Ejercicio 3 - TIR'!$D$18-'Ejercicio 3 - TIR'!$C$18)*F406),'Ejercicio 3 - TIR'!$E$18-SQRT(('Ejercicio 3 - TIR'!$E$18-'Ejercicio 3 - TIR'!$C$18)*('Ejercicio 3 - TIR'!$E$18-'Ejercicio 3 - TIR'!$D$18)*(1-F406)))</f>
        <v>33923.7352759788</v>
      </c>
      <c r="H406" s="16">
        <f ca="1" t="shared" ref="H406:L406" si="3025">RAND()</f>
        <v>0.819913551526525</v>
      </c>
      <c r="I406" s="17">
        <f ca="1">IF(H406&lt;=('Ejercicio 3 - TIR'!$D$18-'Ejercicio 3 - TIR'!$C$18)/('Ejercicio 3 - TIR'!$E$18-'Ejercicio 3 - TIR'!$C$18),'Ejercicio 3 - TIR'!$C$18+SQRT(('Ejercicio 3 - TIR'!$E$18-'Ejercicio 3 - TIR'!$C$18)*('Ejercicio 3 - TIR'!$D$18-'Ejercicio 3 - TIR'!$C$18)*H406),'Ejercicio 3 - TIR'!$E$18-SQRT(('Ejercicio 3 - TIR'!$E$18-'Ejercicio 3 - TIR'!$C$18)*('Ejercicio 3 - TIR'!$E$18-'Ejercicio 3 - TIR'!$D$18)*(1-H406)))</f>
        <v>41324.8831806988</v>
      </c>
      <c r="J406" s="16">
        <f ca="1" t="shared" si="3025"/>
        <v>0.315732990840225</v>
      </c>
      <c r="K406" s="17">
        <f ca="1">IF(J406&lt;=('Ejercicio 3 - TIR'!$D$18-'Ejercicio 3 - TIR'!$C$18)/('Ejercicio 3 - TIR'!$E$18-'Ejercicio 3 - TIR'!$C$18),'Ejercicio 3 - TIR'!$C$18+SQRT(('Ejercicio 3 - TIR'!$E$18-'Ejercicio 3 - TIR'!$C$18)*('Ejercicio 3 - TIR'!$D$18-'Ejercicio 3 - TIR'!$C$18)*J406),'Ejercicio 3 - TIR'!$E$18-SQRT(('Ejercicio 3 - TIR'!$E$18-'Ejercicio 3 - TIR'!$C$18)*('Ejercicio 3 - TIR'!$E$18-'Ejercicio 3 - TIR'!$D$18)*(1-J406)))</f>
        <v>36881.8564810692</v>
      </c>
      <c r="L406" s="16">
        <f ca="1" t="shared" si="3025"/>
        <v>0.0946382679345392</v>
      </c>
      <c r="M406" s="17">
        <f ca="1">IF(L406&lt;=('Ejercicio 3 - TIR'!$D$18-'Ejercicio 3 - TIR'!$C$18)/('Ejercicio 3 - TIR'!$E$18-'Ejercicio 3 - TIR'!$C$18),'Ejercicio 3 - TIR'!$C$18+SQRT(('Ejercicio 3 - TIR'!$E$18-'Ejercicio 3 - TIR'!$C$18)*('Ejercicio 3 - TIR'!$D$18-'Ejercicio 3 - TIR'!$C$18)*L406),'Ejercicio 3 - TIR'!$E$18-SQRT(('Ejercicio 3 - TIR'!$E$18-'Ejercicio 3 - TIR'!$C$18)*('Ejercicio 3 - TIR'!$E$18-'Ejercicio 3 - TIR'!$D$18)*(1-L406)))</f>
        <v>33767.7234758115</v>
      </c>
      <c r="N406" s="16">
        <f ca="1" t="shared" ref="N406:R406" si="3026">RAND()</f>
        <v>0.63184886711907</v>
      </c>
      <c r="O406" s="17">
        <f ca="1">IF(N406&lt;=('Ejercicio 3 - TIR'!$D$18-'Ejercicio 3 - TIR'!$C$18)/('Ejercicio 3 - TIR'!$E$18-'Ejercicio 3 - TIR'!$C$18),'Ejercicio 3 - TIR'!$C$18+SQRT(('Ejercicio 3 - TIR'!$E$18-'Ejercicio 3 - TIR'!$C$18)*('Ejercicio 3 - TIR'!$D$18-'Ejercicio 3 - TIR'!$C$18)*N406),'Ejercicio 3 - TIR'!$E$18-SQRT(('Ejercicio 3 - TIR'!$E$18-'Ejercicio 3 - TIR'!$C$18)*('Ejercicio 3 - TIR'!$E$18-'Ejercicio 3 - TIR'!$D$18)*(1-N406)))</f>
        <v>39735.3649170363</v>
      </c>
      <c r="P406" s="16">
        <f ca="1" t="shared" si="3026"/>
        <v>0.440688789929238</v>
      </c>
      <c r="Q406" s="18">
        <f ca="1">IF(P406&lt;=('Ejercicio 3 - TIR'!$D$22-'Ejercicio 3 - TIR'!$C$22)/('Ejercicio 3 - TIR'!$E$22-'Ejercicio 3 - TIR'!$C$22),'Ejercicio 3 - TIR'!$C$22+SQRT(('Ejercicio 3 - TIR'!$E$22-'Ejercicio 3 - TIR'!$C$22)*('Ejercicio 3 - TIR'!$D$22-'Ejercicio 3 - TIR'!$C$22)*P406),'Ejercicio 3 - TIR'!$E$22-SQRT(('Ejercicio 3 - TIR'!$E$22-'Ejercicio 3 - TIR'!$C$22)*('Ejercicio 3 - TIR'!$E$22-'Ejercicio 3 - TIR'!$D$22)*(1-P406)))</f>
        <v>0.148164513520965</v>
      </c>
      <c r="R406" s="16">
        <f ca="1" t="shared" si="3026"/>
        <v>0.597418422204228</v>
      </c>
      <c r="S406" s="18">
        <f ca="1">IF(R406&lt;=('Ejercicio 3 - TIR'!$D$23-'Ejercicio 3 - TIR'!$C$23)/('Ejercicio 3 - TIR'!$E$23-'Ejercicio 3 - TIR'!$C$23),'Ejercicio 3 - TIR'!$C$23+SQRT(('Ejercicio 3 - TIR'!$E$23-'Ejercicio 3 - TIR'!$C$23)*('Ejercicio 3 - TIR'!$D$23-'Ejercicio 3 - TIR'!$C$23)*R406),'Ejercicio 3 - TIR'!$E$23-SQRT(('Ejercicio 3 - TIR'!$E$23-'Ejercicio 3 - TIR'!$C$23)*('Ejercicio 3 - TIR'!$E$23-'Ejercicio 3 - TIR'!$D$23)*(1-R406)))</f>
        <v>0.153080734779114</v>
      </c>
      <c r="T406" s="16">
        <f ca="1" t="shared" ref="T406:X406" si="3027">RAND()</f>
        <v>0.398852016560301</v>
      </c>
      <c r="U406" s="18">
        <f ca="1">IF(T406&lt;=('Ejercicio 3 - TIR'!$D$24-'Ejercicio 3 - TIR'!$C$24)/('Ejercicio 3 - TIR'!$E$24-'Ejercicio 3 - TIR'!$C$24),'Ejercicio 3 - TIR'!$C$24+SQRT(('Ejercicio 3 - TIR'!$E$24-'Ejercicio 3 - TIR'!$C$24)*('Ejercicio 3 - TIR'!$D$24-'Ejercicio 3 - TIR'!$C$24)*T406),'Ejercicio 3 - TIR'!$E$24-SQRT(('Ejercicio 3 - TIR'!$E$24-'Ejercicio 3 - TIR'!$C$24)*('Ejercicio 3 - TIR'!$E$24-'Ejercicio 3 - TIR'!$D$24)*(1-T406)))</f>
        <v>0.17894113395803</v>
      </c>
      <c r="V406" s="16">
        <f ca="1" t="shared" si="3027"/>
        <v>0.699796568624533</v>
      </c>
      <c r="W406" s="18">
        <f ca="1">IF(V406&lt;=('Ejercicio 3 - TIR'!$D$25-'Ejercicio 3 - TIR'!$C$25)/('Ejercicio 3 - TIR'!$E$25-'Ejercicio 3 - TIR'!$C$25),'Ejercicio 3 - TIR'!$C$25+SQRT(('Ejercicio 3 - TIR'!$E$25-'Ejercicio 3 - TIR'!$C$25)*('Ejercicio 3 - TIR'!$D$25-'Ejercicio 3 - TIR'!$C$25)*V406),'Ejercicio 3 - TIR'!$E$25-SQRT(('Ejercicio 3 - TIR'!$E$25-'Ejercicio 3 - TIR'!$C$25)*('Ejercicio 3 - TIR'!$E$25-'Ejercicio 3 - TIR'!$D$25)*(1-V406)))</f>
        <v>0.217585311819884</v>
      </c>
      <c r="X406" s="16">
        <f ca="1" t="shared" si="3027"/>
        <v>0.155774254190264</v>
      </c>
      <c r="Y406" s="18">
        <f ca="1">IF(X406&lt;=('Ejercicio 3 - TIR'!$D$26-'Ejercicio 3 - TIR'!$C$26)/('Ejercicio 3 - TIR'!$E$26-'Ejercicio 3 - TIR'!$C$26),'Ejercicio 3 - TIR'!$C$26+SQRT(('Ejercicio 3 - TIR'!$E$26-'Ejercicio 3 - TIR'!$C$26)*('Ejercicio 3 - TIR'!$D$26-'Ejercicio 3 - TIR'!$C$26)*X406),'Ejercicio 3 - TIR'!$E$26-SQRT(('Ejercicio 3 - TIR'!$E$26-'Ejercicio 3 - TIR'!$C$26)*('Ejercicio 3 - TIR'!$E$26-'Ejercicio 3 - TIR'!$D$26)*(1-X406)))</f>
        <v>0.210508302862834</v>
      </c>
      <c r="Z406" s="16">
        <f ca="1" t="shared" si="2860"/>
        <v>1.14816451352097</v>
      </c>
      <c r="AA406" s="16">
        <f ca="1" t="shared" si="2861"/>
        <v>1.32392638089806</v>
      </c>
      <c r="AB406" s="16">
        <f ca="1" t="shared" si="2862"/>
        <v>1.56083126877291</v>
      </c>
      <c r="AC406" s="16">
        <f ca="1" t="shared" si="2863"/>
        <v>1.90044522708709</v>
      </c>
      <c r="AD406" s="16">
        <f ca="1" t="shared" si="2864"/>
        <v>2.30050472652496</v>
      </c>
      <c r="AE406" s="15">
        <f ca="1" t="shared" si="2865"/>
        <v>5177.20883127774</v>
      </c>
      <c r="AF406" s="15">
        <f ca="1" t="shared" si="2866"/>
        <v>5969.73976327465</v>
      </c>
      <c r="AG406" s="15">
        <f ca="1" t="shared" si="2867"/>
        <v>7037.97176594936</v>
      </c>
      <c r="AH406" s="15">
        <f ca="1" t="shared" si="2868"/>
        <v>8569.331047223</v>
      </c>
      <c r="AI406" s="15">
        <f ca="1" t="shared" si="2869"/>
        <v>10373.2463826437</v>
      </c>
      <c r="AJ406" s="17">
        <f ca="1" t="shared" si="2870"/>
        <v>38950.0290099582</v>
      </c>
      <c r="AK406" s="17">
        <f ca="1" t="shared" si="2871"/>
        <v>54711.1030304576</v>
      </c>
      <c r="AL406" s="17">
        <f ca="1" t="shared" si="2872"/>
        <v>57566.3548460475</v>
      </c>
      <c r="AM406" s="17">
        <f ca="1" t="shared" si="2873"/>
        <v>64173.7089092025</v>
      </c>
      <c r="AN406" s="17">
        <f ca="1" t="shared" si="2874"/>
        <v>91411.3948018361</v>
      </c>
      <c r="AO406" s="17">
        <f ca="1">C406/'Ejercicio 3 - TIR'!$D$7</f>
        <v>18930.0184162322</v>
      </c>
      <c r="AP406" s="17">
        <f ca="1" t="shared" si="2875"/>
        <v>20020.0105937259</v>
      </c>
      <c r="AQ406" s="17">
        <f ca="1" t="shared" si="2876"/>
        <v>35781.0846142254</v>
      </c>
      <c r="AR406" s="17">
        <f ca="1" t="shared" si="2877"/>
        <v>38636.3364298153</v>
      </c>
      <c r="AS406" s="17">
        <f ca="1" t="shared" si="2878"/>
        <v>45243.6904929703</v>
      </c>
      <c r="AT406" s="17">
        <f ca="1" t="shared" si="2879"/>
        <v>72481.3763856039</v>
      </c>
      <c r="AU406" s="17">
        <f ca="1">AP406*'Ejercicio 3 - TIR'!$D$5</f>
        <v>10010.005296863</v>
      </c>
      <c r="AV406" s="17">
        <f ca="1">AQ406*'Ejercicio 3 - TIR'!$D$5</f>
        <v>17890.5423071127</v>
      </c>
      <c r="AW406" s="17">
        <f ca="1">AR406*'Ejercicio 3 - TIR'!$D$5</f>
        <v>19318.1682149076</v>
      </c>
      <c r="AX406" s="17">
        <f ca="1">AS406*'Ejercicio 3 - TIR'!$D$5</f>
        <v>22621.8452464851</v>
      </c>
      <c r="AY406" s="17">
        <f ca="1">AT406*'Ejercicio 3 - TIR'!$D$5</f>
        <v>36240.6881928019</v>
      </c>
      <c r="AZ406" s="17">
        <f ca="1" t="shared" ref="AZ406:BD406" si="3028">AJ406-AU406-AE406</f>
        <v>23762.8148818175</v>
      </c>
      <c r="BA406" s="17">
        <f ca="1" t="shared" si="3028"/>
        <v>30850.8209600703</v>
      </c>
      <c r="BB406" s="17">
        <f ca="1" t="shared" si="3028"/>
        <v>31210.2148651905</v>
      </c>
      <c r="BC406" s="17">
        <f ca="1" t="shared" si="3028"/>
        <v>32982.5326154944</v>
      </c>
      <c r="BD406" s="17">
        <f ca="1" t="shared" si="3028"/>
        <v>44797.4602263905</v>
      </c>
      <c r="BE406" s="17">
        <f ca="1" t="shared" ref="BE406:BI406" si="3029">AZ406/Z406</f>
        <v>20696.3502198359</v>
      </c>
      <c r="BF406" s="17">
        <f ca="1" t="shared" si="3029"/>
        <v>23302.5199929495</v>
      </c>
      <c r="BG406" s="17">
        <f ca="1" t="shared" si="3029"/>
        <v>19995.8928870814</v>
      </c>
      <c r="BH406" s="17">
        <f ca="1" t="shared" si="3029"/>
        <v>17355.1608567264</v>
      </c>
      <c r="BI406" s="17">
        <f ca="1" t="shared" si="3029"/>
        <v>19472.8833676684</v>
      </c>
      <c r="BJ406" s="17">
        <f ca="1" t="shared" si="2882"/>
        <v>80384.9255366801</v>
      </c>
      <c r="BK406" s="17">
        <f ca="1" t="shared" si="2883"/>
        <v>43548.5968397469</v>
      </c>
      <c r="BL406" s="17">
        <f ca="1" t="shared" si="2884"/>
        <v>123933.522376427</v>
      </c>
      <c r="BM406" s="17">
        <f ca="1">BK406*'Ejercicio 3 - TIR'!$D$5</f>
        <v>21774.2984198734</v>
      </c>
      <c r="BN406" s="17">
        <f ca="1" t="shared" si="2885"/>
        <v>102159.223956554</v>
      </c>
      <c r="BO406" s="17">
        <f ca="1" t="shared" si="2886"/>
        <v>44407.3088738533</v>
      </c>
      <c r="BP406" s="17">
        <f ca="1" t="shared" si="2887"/>
        <v>-129592.391746898</v>
      </c>
      <c r="BQ406" s="17">
        <f ca="1" t="shared" ref="BQ406:BT406" si="3030">BE406</f>
        <v>20696.3502198359</v>
      </c>
      <c r="BR406" s="17">
        <f ca="1" t="shared" si="3030"/>
        <v>23302.5199929495</v>
      </c>
      <c r="BS406" s="17">
        <f ca="1" t="shared" si="3030"/>
        <v>19995.8928870814</v>
      </c>
      <c r="BT406" s="17">
        <f ca="1" t="shared" si="3030"/>
        <v>17355.1608567264</v>
      </c>
      <c r="BU406" s="17">
        <f ca="1" t="shared" si="2889"/>
        <v>63880.1922415217</v>
      </c>
      <c r="BV406" s="19">
        <f ca="1" t="shared" si="2890"/>
        <v>3.29311450358329</v>
      </c>
    </row>
    <row r="407" ht="15" customHeight="1" spans="1:74">
      <c r="A407" s="15">
        <v>406</v>
      </c>
      <c r="B407" s="16">
        <f ca="1" t="shared" ref="B407:F407" si="3031">RAND()</f>
        <v>0.907760268502755</v>
      </c>
      <c r="C407" s="17">
        <f ca="1">IF(B407&lt;=('Ejercicio 3 - TIR'!$D$13-'Ejercicio 3 - TIR'!$C$13)/('Ejercicio 3 - TIR'!$E$13-'Ejercicio 3 - TIR'!$C$13),'Ejercicio 3 - TIR'!$C$13+SQRT(('Ejercicio 3 - TIR'!$E$13-'Ejercicio 3 - TIR'!$C$13)*('Ejercicio 3 - TIR'!$D$13-'Ejercicio 3 - TIR'!$C$13)*B407),'Ejercicio 3 - TIR'!$E$13-SQRT(('Ejercicio 3 - TIR'!$E$13-'Ejercicio 3 - TIR'!$C$13)*('Ejercicio 3 - TIR'!$E$13-'Ejercicio 3 - TIR'!$D$13)*(1-B407)))</f>
        <v>89479.1788439925</v>
      </c>
      <c r="D407" s="16">
        <f ca="1" t="shared" si="3031"/>
        <v>0.832832742551654</v>
      </c>
      <c r="E407" s="17">
        <f ca="1">IF(D407&lt;=('Ejercicio 3 - TIR'!$D$14-'Ejercicio 3 - TIR'!$C$14)/('Ejercicio 3 - TIR'!$E$14-'Ejercicio 3 - TIR'!$C$14),'Ejercicio 3 - TIR'!$C$14+SQRT(('Ejercicio 3 - TIR'!$E$14-'Ejercicio 3 - TIR'!$C$14)*('Ejercicio 3 - TIR'!$D$14-'Ejercicio 3 - TIR'!$C$14)*D407),'Ejercicio 3 - TIR'!$E$14-SQRT(('Ejercicio 3 - TIR'!$E$14-'Ejercicio 3 - TIR'!$C$14)*('Ejercicio 3 - TIR'!$E$14-'Ejercicio 3 - TIR'!$D$14)*(1-D407)))</f>
        <v>34992.4967681237</v>
      </c>
      <c r="F407" s="16">
        <f ca="1" t="shared" si="3031"/>
        <v>0.334570343887641</v>
      </c>
      <c r="G407" s="17">
        <f ca="1">IF(F407&lt;=('Ejercicio 3 - TIR'!$D$18-'Ejercicio 3 - TIR'!$C$18)/('Ejercicio 3 - TIR'!$E$18-'Ejercicio 3 - TIR'!$C$18),'Ejercicio 3 - TIR'!$C$18+SQRT(('Ejercicio 3 - TIR'!$E$18-'Ejercicio 3 - TIR'!$C$18)*('Ejercicio 3 - TIR'!$D$18-'Ejercicio 3 - TIR'!$C$18)*F407),'Ejercicio 3 - TIR'!$E$18-SQRT(('Ejercicio 3 - TIR'!$E$18-'Ejercicio 3 - TIR'!$C$18)*('Ejercicio 3 - TIR'!$E$18-'Ejercicio 3 - TIR'!$D$18)*(1-F407)))</f>
        <v>37084.1761400424</v>
      </c>
      <c r="H407" s="16">
        <f ca="1" t="shared" ref="H407:L407" si="3032">RAND()</f>
        <v>0.548429479893188</v>
      </c>
      <c r="I407" s="17">
        <f ca="1">IF(H407&lt;=('Ejercicio 3 - TIR'!$D$18-'Ejercicio 3 - TIR'!$C$18)/('Ejercicio 3 - TIR'!$E$18-'Ejercicio 3 - TIR'!$C$18),'Ejercicio 3 - TIR'!$C$18+SQRT(('Ejercicio 3 - TIR'!$E$18-'Ejercicio 3 - TIR'!$C$18)*('Ejercicio 3 - TIR'!$D$18-'Ejercicio 3 - TIR'!$C$18)*H407),'Ejercicio 3 - TIR'!$E$18-SQRT(('Ejercicio 3 - TIR'!$E$18-'Ejercicio 3 - TIR'!$C$18)*('Ejercicio 3 - TIR'!$E$18-'Ejercicio 3 - TIR'!$D$18)*(1-H407)))</f>
        <v>39069.9736484721</v>
      </c>
      <c r="J407" s="16">
        <f ca="1" t="shared" si="3032"/>
        <v>0.0573899892082792</v>
      </c>
      <c r="K407" s="17">
        <f ca="1">IF(J407&lt;=('Ejercicio 3 - TIR'!$D$18-'Ejercicio 3 - TIR'!$C$18)/('Ejercicio 3 - TIR'!$E$18-'Ejercicio 3 - TIR'!$C$18),'Ejercicio 3 - TIR'!$C$18+SQRT(('Ejercicio 3 - TIR'!$E$18-'Ejercicio 3 - TIR'!$C$18)*('Ejercicio 3 - TIR'!$D$18-'Ejercicio 3 - TIR'!$C$18)*J407),'Ejercicio 3 - TIR'!$E$18-SQRT(('Ejercicio 3 - TIR'!$E$18-'Ejercicio 3 - TIR'!$C$18)*('Ejercicio 3 - TIR'!$E$18-'Ejercicio 3 - TIR'!$D$18)*(1-J407)))</f>
        <v>32934.024263915</v>
      </c>
      <c r="L407" s="16">
        <f ca="1" t="shared" si="3032"/>
        <v>0.265636176354059</v>
      </c>
      <c r="M407" s="17">
        <f ca="1">IF(L407&lt;=('Ejercicio 3 - TIR'!$D$18-'Ejercicio 3 - TIR'!$C$18)/('Ejercicio 3 - TIR'!$E$18-'Ejercicio 3 - TIR'!$C$18),'Ejercicio 3 - TIR'!$C$18+SQRT(('Ejercicio 3 - TIR'!$E$18-'Ejercicio 3 - TIR'!$C$18)*('Ejercicio 3 - TIR'!$D$18-'Ejercicio 3 - TIR'!$C$18)*L407),'Ejercicio 3 - TIR'!$E$18-SQRT(('Ejercicio 3 - TIR'!$E$18-'Ejercicio 3 - TIR'!$C$18)*('Ejercicio 3 - TIR'!$E$18-'Ejercicio 3 - TIR'!$D$18)*(1-L407)))</f>
        <v>36312.3233799536</v>
      </c>
      <c r="N407" s="16">
        <f ca="1" t="shared" ref="N407:R407" si="3033">RAND()</f>
        <v>0.99593172288103</v>
      </c>
      <c r="O407" s="17">
        <f ca="1">IF(N407&lt;=('Ejercicio 3 - TIR'!$D$18-'Ejercicio 3 - TIR'!$C$18)/('Ejercicio 3 - TIR'!$E$18-'Ejercicio 3 - TIR'!$C$18),'Ejercicio 3 - TIR'!$C$18+SQRT(('Ejercicio 3 - TIR'!$E$18-'Ejercicio 3 - TIR'!$C$18)*('Ejercicio 3 - TIR'!$D$18-'Ejercicio 3 - TIR'!$C$18)*N407),'Ejercicio 3 - TIR'!$E$18-SQRT(('Ejercicio 3 - TIR'!$E$18-'Ejercicio 3 - TIR'!$C$18)*('Ejercicio 3 - TIR'!$E$18-'Ejercicio 3 - TIR'!$D$18)*(1-N407)))</f>
        <v>44447.6226073392</v>
      </c>
      <c r="P407" s="16">
        <f ca="1" t="shared" si="3033"/>
        <v>0.510213132177143</v>
      </c>
      <c r="Q407" s="18">
        <f ca="1">IF(P407&lt;=('Ejercicio 3 - TIR'!$D$22-'Ejercicio 3 - TIR'!$C$22)/('Ejercicio 3 - TIR'!$E$22-'Ejercicio 3 - TIR'!$C$22),'Ejercicio 3 - TIR'!$C$22+SQRT(('Ejercicio 3 - TIR'!$E$22-'Ejercicio 3 - TIR'!$C$22)*('Ejercicio 3 - TIR'!$D$22-'Ejercicio 3 - TIR'!$C$22)*P407),'Ejercicio 3 - TIR'!$E$22-SQRT(('Ejercicio 3 - TIR'!$E$22-'Ejercicio 3 - TIR'!$C$22)*('Ejercicio 3 - TIR'!$E$22-'Ejercicio 3 - TIR'!$D$22)*(1-P407)))</f>
        <v>0.150307974772994</v>
      </c>
      <c r="R407" s="16">
        <f ca="1" t="shared" si="3033"/>
        <v>0.341119388837865</v>
      </c>
      <c r="S407" s="18">
        <f ca="1">IF(R407&lt;=('Ejercicio 3 - TIR'!$D$23-'Ejercicio 3 - TIR'!$C$23)/('Ejercicio 3 - TIR'!$E$23-'Ejercicio 3 - TIR'!$C$23),'Ejercicio 3 - TIR'!$C$23+SQRT(('Ejercicio 3 - TIR'!$E$23-'Ejercicio 3 - TIR'!$C$23)*('Ejercicio 3 - TIR'!$D$23-'Ejercicio 3 - TIR'!$C$23)*R407),'Ejercicio 3 - TIR'!$E$23-SQRT(('Ejercicio 3 - TIR'!$E$23-'Ejercicio 3 - TIR'!$C$23)*('Ejercicio 3 - TIR'!$E$23-'Ejercicio 3 - TIR'!$D$23)*(1-R407)))</f>
        <v>0.144779324040582</v>
      </c>
      <c r="T407" s="16">
        <f ca="1" t="shared" ref="T407:X407" si="3034">RAND()</f>
        <v>0.217846790966293</v>
      </c>
      <c r="U407" s="18">
        <f ca="1">IF(T407&lt;=('Ejercicio 3 - TIR'!$D$24-'Ejercicio 3 - TIR'!$C$24)/('Ejercicio 3 - TIR'!$E$24-'Ejercicio 3 - TIR'!$C$24),'Ejercicio 3 - TIR'!$C$24+SQRT(('Ejercicio 3 - TIR'!$E$24-'Ejercicio 3 - TIR'!$C$24)*('Ejercicio 3 - TIR'!$D$24-'Ejercicio 3 - TIR'!$C$24)*T407),'Ejercicio 3 - TIR'!$E$24-SQRT(('Ejercicio 3 - TIR'!$E$24-'Ejercicio 3 - TIR'!$C$24)*('Ejercicio 3 - TIR'!$E$24-'Ejercicio 3 - TIR'!$D$24)*(1-T407)))</f>
        <v>0.171388741455009</v>
      </c>
      <c r="V407" s="16">
        <f ca="1" t="shared" si="3034"/>
        <v>0.396597823692851</v>
      </c>
      <c r="W407" s="18">
        <f ca="1">IF(V407&lt;=('Ejercicio 3 - TIR'!$D$25-'Ejercicio 3 - TIR'!$C$25)/('Ejercicio 3 - TIR'!$E$25-'Ejercicio 3 - TIR'!$C$25),'Ejercicio 3 - TIR'!$C$25+SQRT(('Ejercicio 3 - TIR'!$E$25-'Ejercicio 3 - TIR'!$C$25)*('Ejercicio 3 - TIR'!$D$25-'Ejercicio 3 - TIR'!$C$25)*V407),'Ejercicio 3 - TIR'!$E$25-SQRT(('Ejercicio 3 - TIR'!$E$25-'Ejercicio 3 - TIR'!$C$25)*('Ejercicio 3 - TIR'!$E$25-'Ejercicio 3 - TIR'!$D$25)*(1-V407)))</f>
        <v>0.204044503951377</v>
      </c>
      <c r="X407" s="16">
        <f ca="1" t="shared" si="3034"/>
        <v>0.431835707906592</v>
      </c>
      <c r="Y407" s="18">
        <f ca="1">IF(X407&lt;=('Ejercicio 3 - TIR'!$D$26-'Ejercicio 3 - TIR'!$C$26)/('Ejercicio 3 - TIR'!$E$26-'Ejercicio 3 - TIR'!$C$26),'Ejercicio 3 - TIR'!$C$26+SQRT(('Ejercicio 3 - TIR'!$E$26-'Ejercicio 3 - TIR'!$C$26)*('Ejercicio 3 - TIR'!$D$26-'Ejercicio 3 - TIR'!$C$26)*X407),'Ejercicio 3 - TIR'!$E$26-SQRT(('Ejercicio 3 - TIR'!$E$26-'Ejercicio 3 - TIR'!$C$26)*('Ejercicio 3 - TIR'!$E$26-'Ejercicio 3 - TIR'!$D$26)*(1-X407)))</f>
        <v>0.22460968336158</v>
      </c>
      <c r="Z407" s="16">
        <f ca="1" t="shared" si="2860"/>
        <v>1.15030797477299</v>
      </c>
      <c r="AA407" s="16">
        <f ca="1" t="shared" si="2861"/>
        <v>1.31684878579912</v>
      </c>
      <c r="AB407" s="16">
        <f ca="1" t="shared" si="2862"/>
        <v>1.54254184188379</v>
      </c>
      <c r="AC407" s="16">
        <f ca="1" t="shared" si="2863"/>
        <v>1.85728902683521</v>
      </c>
      <c r="AD407" s="16">
        <f ca="1" t="shared" si="2864"/>
        <v>2.2744541270636</v>
      </c>
      <c r="AE407" s="15">
        <f ca="1" t="shared" si="2865"/>
        <v>5259.65132146722</v>
      </c>
      <c r="AF407" s="15">
        <f ca="1" t="shared" si="2866"/>
        <v>6021.14008447839</v>
      </c>
      <c r="AG407" s="15">
        <f ca="1" t="shared" si="2867"/>
        <v>7053.09570568145</v>
      </c>
      <c r="AH407" s="15">
        <f ca="1" t="shared" si="2868"/>
        <v>8492.24112026881</v>
      </c>
      <c r="AI407" s="15">
        <f ca="1" t="shared" si="2869"/>
        <v>10399.6807093226</v>
      </c>
      <c r="AJ407" s="17">
        <f ca="1" t="shared" si="2870"/>
        <v>42658.2235517772</v>
      </c>
      <c r="AK407" s="17">
        <f ca="1" t="shared" si="2871"/>
        <v>51449.2473601941</v>
      </c>
      <c r="AL407" s="17">
        <f ca="1" t="shared" si="2872"/>
        <v>50802.1104487047</v>
      </c>
      <c r="AM407" s="17">
        <f ca="1" t="shared" si="2873"/>
        <v>67442.4797524793</v>
      </c>
      <c r="AN407" s="17">
        <f ca="1" t="shared" si="2874"/>
        <v>101094.078677428</v>
      </c>
      <c r="AO407" s="17">
        <f ca="1">C407/'Ejercicio 3 - TIR'!$D$7</f>
        <v>17895.8357687985</v>
      </c>
      <c r="AP407" s="17">
        <f ca="1" t="shared" si="2875"/>
        <v>24762.3877829787</v>
      </c>
      <c r="AQ407" s="17">
        <f ca="1" t="shared" si="2876"/>
        <v>33553.4115913955</v>
      </c>
      <c r="AR407" s="17">
        <f ca="1" t="shared" si="2877"/>
        <v>32906.2746799062</v>
      </c>
      <c r="AS407" s="17">
        <f ca="1" t="shared" si="2878"/>
        <v>49546.6439836808</v>
      </c>
      <c r="AT407" s="17">
        <f ca="1" t="shared" si="2879"/>
        <v>83198.2429086294</v>
      </c>
      <c r="AU407" s="17">
        <f ca="1">AP407*'Ejercicio 3 - TIR'!$D$5</f>
        <v>12381.1938914893</v>
      </c>
      <c r="AV407" s="17">
        <f ca="1">AQ407*'Ejercicio 3 - TIR'!$D$5</f>
        <v>16776.7057956978</v>
      </c>
      <c r="AW407" s="17">
        <f ca="1">AR407*'Ejercicio 3 - TIR'!$D$5</f>
        <v>16453.1373399531</v>
      </c>
      <c r="AX407" s="17">
        <f ca="1">AS407*'Ejercicio 3 - TIR'!$D$5</f>
        <v>24773.3219918404</v>
      </c>
      <c r="AY407" s="17">
        <f ca="1">AT407*'Ejercicio 3 - TIR'!$D$5</f>
        <v>41599.1214543147</v>
      </c>
      <c r="AZ407" s="17">
        <f ca="1" t="shared" ref="AZ407:BD407" si="3035">AJ407-AU407-AE407</f>
        <v>25017.3783388206</v>
      </c>
      <c r="BA407" s="17">
        <f ca="1" t="shared" si="3035"/>
        <v>28651.4014800179</v>
      </c>
      <c r="BB407" s="17">
        <f ca="1" t="shared" si="3035"/>
        <v>27295.8774030702</v>
      </c>
      <c r="BC407" s="17">
        <f ca="1" t="shared" si="3035"/>
        <v>34176.9166403701</v>
      </c>
      <c r="BD407" s="17">
        <f ca="1" t="shared" si="3035"/>
        <v>49095.2765137907</v>
      </c>
      <c r="BE407" s="17">
        <f ca="1" t="shared" ref="BE407:BI407" si="3036">AZ407/Z407</f>
        <v>21748.4177172271</v>
      </c>
      <c r="BF407" s="17">
        <f ca="1" t="shared" si="3036"/>
        <v>21757.5486183336</v>
      </c>
      <c r="BG407" s="17">
        <f ca="1" t="shared" si="3036"/>
        <v>17695.3886513288</v>
      </c>
      <c r="BH407" s="17">
        <f ca="1" t="shared" si="3036"/>
        <v>18401.5067911143</v>
      </c>
      <c r="BI407" s="17">
        <f ca="1" t="shared" si="3036"/>
        <v>21585.5206441004</v>
      </c>
      <c r="BJ407" s="17">
        <f ca="1" t="shared" si="2882"/>
        <v>79588.8286905186</v>
      </c>
      <c r="BK407" s="17">
        <f ca="1" t="shared" si="2883"/>
        <v>40703.2575215962</v>
      </c>
      <c r="BL407" s="17">
        <f ca="1" t="shared" si="2884"/>
        <v>120292.086212115</v>
      </c>
      <c r="BM407" s="17">
        <f ca="1">BK407*'Ejercicio 3 - TIR'!$D$5</f>
        <v>20351.6287607981</v>
      </c>
      <c r="BN407" s="17">
        <f ca="1" t="shared" si="2885"/>
        <v>99940.4574513167</v>
      </c>
      <c r="BO407" s="17">
        <f ca="1" t="shared" si="2886"/>
        <v>43940.4146525229</v>
      </c>
      <c r="BP407" s="17">
        <f ca="1" t="shared" si="2887"/>
        <v>-124471.675612116</v>
      </c>
      <c r="BQ407" s="17">
        <f ca="1" t="shared" ref="BQ407:BT407" si="3037">BE407</f>
        <v>21748.4177172271</v>
      </c>
      <c r="BR407" s="17">
        <f ca="1" t="shared" si="3037"/>
        <v>21757.5486183336</v>
      </c>
      <c r="BS407" s="17">
        <f ca="1" t="shared" si="3037"/>
        <v>17695.3886513288</v>
      </c>
      <c r="BT407" s="17">
        <f ca="1" t="shared" si="3037"/>
        <v>18401.5067911143</v>
      </c>
      <c r="BU407" s="17">
        <f ca="1" t="shared" si="2889"/>
        <v>65525.9352966233</v>
      </c>
      <c r="BV407" s="19">
        <f ca="1" t="shared" si="2890"/>
        <v>4.44750546671948</v>
      </c>
    </row>
    <row r="408" ht="15" customHeight="1" spans="1:74">
      <c r="A408" s="15">
        <v>407</v>
      </c>
      <c r="B408" s="16">
        <f ca="1" t="shared" ref="B408:F408" si="3038">RAND()</f>
        <v>0.874521055277948</v>
      </c>
      <c r="C408" s="17">
        <f ca="1">IF(B408&lt;=('Ejercicio 3 - TIR'!$D$13-'Ejercicio 3 - TIR'!$C$13)/('Ejercicio 3 - TIR'!$E$13-'Ejercicio 3 - TIR'!$C$13),'Ejercicio 3 - TIR'!$C$13+SQRT(('Ejercicio 3 - TIR'!$E$13-'Ejercicio 3 - TIR'!$C$13)*('Ejercicio 3 - TIR'!$D$13-'Ejercicio 3 - TIR'!$C$13)*B408),'Ejercicio 3 - TIR'!$E$13-SQRT(('Ejercicio 3 - TIR'!$E$13-'Ejercicio 3 - TIR'!$C$13)*('Ejercicio 3 - TIR'!$E$13-'Ejercicio 3 - TIR'!$D$13)*(1-B408)))</f>
        <v>87729.1103147953</v>
      </c>
      <c r="D408" s="16">
        <f ca="1" t="shared" si="3038"/>
        <v>0.569093463606296</v>
      </c>
      <c r="E408" s="17">
        <f ca="1">IF(D408&lt;=('Ejercicio 3 - TIR'!$D$14-'Ejercicio 3 - TIR'!$C$14)/('Ejercicio 3 - TIR'!$E$14-'Ejercicio 3 - TIR'!$C$14),'Ejercicio 3 - TIR'!$C$14+SQRT(('Ejercicio 3 - TIR'!$E$14-'Ejercicio 3 - TIR'!$C$14)*('Ejercicio 3 - TIR'!$D$14-'Ejercicio 3 - TIR'!$C$14)*D408),'Ejercicio 3 - TIR'!$E$14-SQRT(('Ejercicio 3 - TIR'!$E$14-'Ejercicio 3 - TIR'!$C$14)*('Ejercicio 3 - TIR'!$E$14-'Ejercicio 3 - TIR'!$D$14)*(1-D408)))</f>
        <v>31960.3494815349</v>
      </c>
      <c r="F408" s="16">
        <f ca="1" t="shared" si="3038"/>
        <v>0.103615183203768</v>
      </c>
      <c r="G408" s="17">
        <f ca="1">IF(F408&lt;=('Ejercicio 3 - TIR'!$D$18-'Ejercicio 3 - TIR'!$C$18)/('Ejercicio 3 - TIR'!$E$18-'Ejercicio 3 - TIR'!$C$18),'Ejercicio 3 - TIR'!$C$18+SQRT(('Ejercicio 3 - TIR'!$E$18-'Ejercicio 3 - TIR'!$C$18)*('Ejercicio 3 - TIR'!$D$18-'Ejercicio 3 - TIR'!$C$18)*F408),'Ejercicio 3 - TIR'!$E$18-SQRT(('Ejercicio 3 - TIR'!$E$18-'Ejercicio 3 - TIR'!$C$18)*('Ejercicio 3 - TIR'!$E$18-'Ejercicio 3 - TIR'!$D$18)*(1-F408)))</f>
        <v>33942.3695261308</v>
      </c>
      <c r="H408" s="16">
        <f ca="1" t="shared" ref="H408:L408" si="3039">RAND()</f>
        <v>0.0851973758882891</v>
      </c>
      <c r="I408" s="17">
        <f ca="1">IF(H408&lt;=('Ejercicio 3 - TIR'!$D$18-'Ejercicio 3 - TIR'!$C$18)/('Ejercicio 3 - TIR'!$E$18-'Ejercicio 3 - TIR'!$C$18),'Ejercicio 3 - TIR'!$C$18+SQRT(('Ejercicio 3 - TIR'!$E$18-'Ejercicio 3 - TIR'!$C$18)*('Ejercicio 3 - TIR'!$D$18-'Ejercicio 3 - TIR'!$C$18)*H408),'Ejercicio 3 - TIR'!$E$18-SQRT(('Ejercicio 3 - TIR'!$E$18-'Ejercicio 3 - TIR'!$C$18)*('Ejercicio 3 - TIR'!$E$18-'Ejercicio 3 - TIR'!$D$18)*(1-H408)))</f>
        <v>33574.8575332792</v>
      </c>
      <c r="J408" s="16">
        <f ca="1" t="shared" si="3039"/>
        <v>0.957703974721815</v>
      </c>
      <c r="K408" s="17">
        <f ca="1">IF(J408&lt;=('Ejercicio 3 - TIR'!$D$18-'Ejercicio 3 - TIR'!$C$18)/('Ejercicio 3 - TIR'!$E$18-'Ejercicio 3 - TIR'!$C$18),'Ejercicio 3 - TIR'!$C$18+SQRT(('Ejercicio 3 - TIR'!$E$18-'Ejercicio 3 - TIR'!$C$18)*('Ejercicio 3 - TIR'!$D$18-'Ejercicio 3 - TIR'!$C$18)*J408),'Ejercicio 3 - TIR'!$E$18-SQRT(('Ejercicio 3 - TIR'!$E$18-'Ejercicio 3 - TIR'!$C$18)*('Ejercicio 3 - TIR'!$E$18-'Ejercicio 3 - TIR'!$D$18)*(1-J408)))</f>
        <v>43218.9323719005</v>
      </c>
      <c r="L408" s="16">
        <f ca="1" t="shared" si="3039"/>
        <v>0.0430047806248288</v>
      </c>
      <c r="M408" s="17">
        <f ca="1">IF(L408&lt;=('Ejercicio 3 - TIR'!$D$18-'Ejercicio 3 - TIR'!$C$18)/('Ejercicio 3 - TIR'!$E$18-'Ejercicio 3 - TIR'!$C$18),'Ejercicio 3 - TIR'!$C$18+SQRT(('Ejercicio 3 - TIR'!$E$18-'Ejercicio 3 - TIR'!$C$18)*('Ejercicio 3 - TIR'!$D$18-'Ejercicio 3 - TIR'!$C$18)*L408),'Ejercicio 3 - TIR'!$E$18-SQRT(('Ejercicio 3 - TIR'!$E$18-'Ejercicio 3 - TIR'!$C$18)*('Ejercicio 3 - TIR'!$E$18-'Ejercicio 3 - TIR'!$D$18)*(1-L408)))</f>
        <v>32539.8261936054</v>
      </c>
      <c r="N408" s="16">
        <f ca="1" t="shared" ref="N408:R408" si="3040">RAND()</f>
        <v>0.102634653239462</v>
      </c>
      <c r="O408" s="17">
        <f ca="1">IF(N408&lt;=('Ejercicio 3 - TIR'!$D$18-'Ejercicio 3 - TIR'!$C$18)/('Ejercicio 3 - TIR'!$E$18-'Ejercicio 3 - TIR'!$C$18),'Ejercicio 3 - TIR'!$C$18+SQRT(('Ejercicio 3 - TIR'!$E$18-'Ejercicio 3 - TIR'!$C$18)*('Ejercicio 3 - TIR'!$D$18-'Ejercicio 3 - TIR'!$C$18)*N408),'Ejercicio 3 - TIR'!$E$18-SQRT(('Ejercicio 3 - TIR'!$E$18-'Ejercicio 3 - TIR'!$C$18)*('Ejercicio 3 - TIR'!$E$18-'Ejercicio 3 - TIR'!$D$18)*(1-N408)))</f>
        <v>33923.6714931196</v>
      </c>
      <c r="P408" s="16">
        <f ca="1" t="shared" si="3040"/>
        <v>0.629054568960389</v>
      </c>
      <c r="Q408" s="18">
        <f ca="1">IF(P408&lt;=('Ejercicio 3 - TIR'!$D$22-'Ejercicio 3 - TIR'!$C$22)/('Ejercicio 3 - TIR'!$E$22-'Ejercicio 3 - TIR'!$C$22),'Ejercicio 3 - TIR'!$C$22+SQRT(('Ejercicio 3 - TIR'!$E$22-'Ejercicio 3 - TIR'!$C$22)*('Ejercicio 3 - TIR'!$D$22-'Ejercicio 3 - TIR'!$C$22)*P408),'Ejercicio 3 - TIR'!$E$22-SQRT(('Ejercicio 3 - TIR'!$E$22-'Ejercicio 3 - TIR'!$C$22)*('Ejercicio 3 - TIR'!$E$22-'Ejercicio 3 - TIR'!$D$22)*(1-P408)))</f>
        <v>0.154160073996404</v>
      </c>
      <c r="R408" s="16">
        <f ca="1" t="shared" si="3040"/>
        <v>0.569909770359727</v>
      </c>
      <c r="S408" s="18">
        <f ca="1">IF(R408&lt;=('Ejercicio 3 - TIR'!$D$23-'Ejercicio 3 - TIR'!$C$23)/('Ejercicio 3 - TIR'!$E$23-'Ejercicio 3 - TIR'!$C$23),'Ejercicio 3 - TIR'!$C$23+SQRT(('Ejercicio 3 - TIR'!$E$23-'Ejercicio 3 - TIR'!$C$23)*('Ejercicio 3 - TIR'!$D$23-'Ejercicio 3 - TIR'!$C$23)*R408),'Ejercicio 3 - TIR'!$E$23-SQRT(('Ejercicio 3 - TIR'!$E$23-'Ejercicio 3 - TIR'!$C$23)*('Ejercicio 3 - TIR'!$E$23-'Ejercicio 3 - TIR'!$D$23)*(1-R408)))</f>
        <v>0.15217622575292</v>
      </c>
      <c r="T408" s="16">
        <f ca="1" t="shared" ref="T408:X408" si="3041">RAND()</f>
        <v>0.689802668104045</v>
      </c>
      <c r="U408" s="18">
        <f ca="1">IF(T408&lt;=('Ejercicio 3 - TIR'!$D$24-'Ejercicio 3 - TIR'!$C$24)/('Ejercicio 3 - TIR'!$E$24-'Ejercicio 3 - TIR'!$C$24),'Ejercicio 3 - TIR'!$C$24+SQRT(('Ejercicio 3 - TIR'!$E$24-'Ejercicio 3 - TIR'!$C$24)*('Ejercicio 3 - TIR'!$D$24-'Ejercicio 3 - TIR'!$C$24)*T408),'Ejercicio 3 - TIR'!$E$24-SQRT(('Ejercicio 3 - TIR'!$E$24-'Ejercicio 3 - TIR'!$C$24)*('Ejercicio 3 - TIR'!$E$24-'Ejercicio 3 - TIR'!$D$24)*(1-T408)))</f>
        <v>0.190528784733088</v>
      </c>
      <c r="V408" s="16">
        <f ca="1" t="shared" si="3041"/>
        <v>0.748881352821938</v>
      </c>
      <c r="W408" s="18">
        <f ca="1">IF(V408&lt;=('Ejercicio 3 - TIR'!$D$25-'Ejercicio 3 - TIR'!$C$25)/('Ejercicio 3 - TIR'!$E$25-'Ejercicio 3 - TIR'!$C$25),'Ejercicio 3 - TIR'!$C$25+SQRT(('Ejercicio 3 - TIR'!$E$25-'Ejercicio 3 - TIR'!$C$25)*('Ejercicio 3 - TIR'!$D$25-'Ejercicio 3 - TIR'!$C$25)*V408),'Ejercicio 3 - TIR'!$E$25-SQRT(('Ejercicio 3 - TIR'!$E$25-'Ejercicio 3 - TIR'!$C$25)*('Ejercicio 3 - TIR'!$E$25-'Ejercicio 3 - TIR'!$D$25)*(1-V408)))</f>
        <v>0.220353494891923</v>
      </c>
      <c r="X408" s="16">
        <f ca="1" t="shared" si="3041"/>
        <v>0.885960422763121</v>
      </c>
      <c r="Y408" s="18">
        <f ca="1">IF(X408&lt;=('Ejercicio 3 - TIR'!$D$26-'Ejercicio 3 - TIR'!$C$26)/('Ejercicio 3 - TIR'!$E$26-'Ejercicio 3 - TIR'!$C$26),'Ejercicio 3 - TIR'!$C$26+SQRT(('Ejercicio 3 - TIR'!$E$26-'Ejercicio 3 - TIR'!$C$26)*('Ejercicio 3 - TIR'!$D$26-'Ejercicio 3 - TIR'!$C$26)*X408),'Ejercicio 3 - TIR'!$E$26-SQRT(('Ejercicio 3 - TIR'!$E$26-'Ejercicio 3 - TIR'!$C$26)*('Ejercicio 3 - TIR'!$E$26-'Ejercicio 3 - TIR'!$D$26)*(1-X408)))</f>
        <v>0.255184405768164</v>
      </c>
      <c r="Z408" s="16">
        <f ca="1" t="shared" si="2860"/>
        <v>1.1541600739964</v>
      </c>
      <c r="AA408" s="16">
        <f ca="1" t="shared" si="2861"/>
        <v>1.32979579797189</v>
      </c>
      <c r="AB408" s="16">
        <f ca="1" t="shared" si="2862"/>
        <v>1.58316017530264</v>
      </c>
      <c r="AC408" s="16">
        <f ca="1" t="shared" si="2863"/>
        <v>1.93201505290428</v>
      </c>
      <c r="AD408" s="16">
        <f ca="1" t="shared" si="2864"/>
        <v>2.42503516611481</v>
      </c>
      <c r="AE408" s="15">
        <f ca="1" t="shared" si="2865"/>
        <v>4927.00984102437</v>
      </c>
      <c r="AF408" s="15">
        <f ca="1" t="shared" si="2866"/>
        <v>5676.78360287895</v>
      </c>
      <c r="AG408" s="15">
        <f ca="1" t="shared" si="2867"/>
        <v>6758.37428392819</v>
      </c>
      <c r="AH408" s="15">
        <f ca="1" t="shared" si="2868"/>
        <v>8247.60567717947</v>
      </c>
      <c r="AI408" s="15">
        <f ca="1" t="shared" si="2869"/>
        <v>10352.2660309206</v>
      </c>
      <c r="AJ408" s="17">
        <f ca="1" t="shared" si="2870"/>
        <v>39174.9277238925</v>
      </c>
      <c r="AK408" s="17">
        <f ca="1" t="shared" si="2871"/>
        <v>44647.7044652595</v>
      </c>
      <c r="AL408" s="17">
        <f ca="1" t="shared" si="2872"/>
        <v>68422.4925502909</v>
      </c>
      <c r="AM408" s="17">
        <f ca="1" t="shared" si="2873"/>
        <v>62867.4340249348</v>
      </c>
      <c r="AN408" s="17">
        <f ca="1" t="shared" si="2874"/>
        <v>82266.0963345415</v>
      </c>
      <c r="AO408" s="17">
        <f ca="1">C408/'Ejercicio 3 - TIR'!$D$7</f>
        <v>17545.8220629591</v>
      </c>
      <c r="AP408" s="17">
        <f ca="1" t="shared" si="2875"/>
        <v>21629.1056609334</v>
      </c>
      <c r="AQ408" s="17">
        <f ca="1" t="shared" si="2876"/>
        <v>27101.8824023005</v>
      </c>
      <c r="AR408" s="17">
        <f ca="1" t="shared" si="2877"/>
        <v>50876.6704873318</v>
      </c>
      <c r="AS408" s="17">
        <f ca="1" t="shared" si="2878"/>
        <v>45321.6119619758</v>
      </c>
      <c r="AT408" s="17">
        <f ca="1" t="shared" si="2879"/>
        <v>64720.2742715825</v>
      </c>
      <c r="AU408" s="17">
        <f ca="1">AP408*'Ejercicio 3 - TIR'!$D$5</f>
        <v>10814.5528304667</v>
      </c>
      <c r="AV408" s="17">
        <f ca="1">AQ408*'Ejercicio 3 - TIR'!$D$5</f>
        <v>13550.9412011502</v>
      </c>
      <c r="AW408" s="17">
        <f ca="1">AR408*'Ejercicio 3 - TIR'!$D$5</f>
        <v>25438.3352436659</v>
      </c>
      <c r="AX408" s="17">
        <f ca="1">AS408*'Ejercicio 3 - TIR'!$D$5</f>
        <v>22660.8059809879</v>
      </c>
      <c r="AY408" s="17">
        <f ca="1">AT408*'Ejercicio 3 - TIR'!$D$5</f>
        <v>32360.1371357912</v>
      </c>
      <c r="AZ408" s="17">
        <f ca="1" t="shared" ref="AZ408:BD408" si="3042">AJ408-AU408-AE408</f>
        <v>23433.3650524014</v>
      </c>
      <c r="BA408" s="17">
        <f ca="1" t="shared" si="3042"/>
        <v>25419.9796612303</v>
      </c>
      <c r="BB408" s="17">
        <f ca="1" t="shared" si="3042"/>
        <v>36225.7830226968</v>
      </c>
      <c r="BC408" s="17">
        <f ca="1" t="shared" si="3042"/>
        <v>31959.0223667675</v>
      </c>
      <c r="BD408" s="17">
        <f ca="1" t="shared" si="3042"/>
        <v>39553.6931678297</v>
      </c>
      <c r="BE408" s="17">
        <f ca="1" t="shared" ref="BE408:BI408" si="3043">AZ408/Z408</f>
        <v>20303.3925539122</v>
      </c>
      <c r="BF408" s="17">
        <f ca="1" t="shared" si="3043"/>
        <v>19115.7015986959</v>
      </c>
      <c r="BG408" s="17">
        <f ca="1" t="shared" si="3043"/>
        <v>22881.9443463905</v>
      </c>
      <c r="BH408" s="17">
        <f ca="1" t="shared" si="3043"/>
        <v>16541.8081596856</v>
      </c>
      <c r="BI408" s="17">
        <f ca="1" t="shared" si="3043"/>
        <v>16310.564778819</v>
      </c>
      <c r="BJ408" s="17">
        <f ca="1" t="shared" si="2882"/>
        <v>77504.9714140415</v>
      </c>
      <c r="BK408" s="17">
        <f ca="1" t="shared" si="2883"/>
        <v>42549.2355210689</v>
      </c>
      <c r="BL408" s="17">
        <f ca="1" t="shared" si="2884"/>
        <v>120054.20693511</v>
      </c>
      <c r="BM408" s="17">
        <f ca="1">BK408*'Ejercicio 3 - TIR'!$D$5</f>
        <v>21274.6177605344</v>
      </c>
      <c r="BN408" s="17">
        <f ca="1" t="shared" si="2885"/>
        <v>98779.5891745759</v>
      </c>
      <c r="BO408" s="17">
        <f ca="1" t="shared" si="2886"/>
        <v>40733.2605130145</v>
      </c>
      <c r="BP408" s="17">
        <f ca="1" t="shared" si="2887"/>
        <v>-119689.45979633</v>
      </c>
      <c r="BQ408" s="17">
        <f ca="1" t="shared" ref="BQ408:BT408" si="3044">BE408</f>
        <v>20303.3925539122</v>
      </c>
      <c r="BR408" s="17">
        <f ca="1" t="shared" si="3044"/>
        <v>19115.7015986959</v>
      </c>
      <c r="BS408" s="17">
        <f ca="1" t="shared" si="3044"/>
        <v>22881.9443463905</v>
      </c>
      <c r="BT408" s="17">
        <f ca="1" t="shared" si="3044"/>
        <v>16541.8081596856</v>
      </c>
      <c r="BU408" s="17">
        <f ca="1" t="shared" si="2889"/>
        <v>57043.8252918334</v>
      </c>
      <c r="BV408" s="19">
        <f ca="1" t="shared" si="2890"/>
        <v>3.71431538174081</v>
      </c>
    </row>
    <row r="409" ht="15" customHeight="1" spans="1:74">
      <c r="A409" s="15">
        <v>408</v>
      </c>
      <c r="B409" s="16">
        <f ca="1" t="shared" ref="B409:F409" si="3045">RAND()</f>
        <v>0.0946374758446895</v>
      </c>
      <c r="C409" s="17">
        <f ca="1">IF(B409&lt;=('Ejercicio 3 - TIR'!$D$13-'Ejercicio 3 - TIR'!$C$13)/('Ejercicio 3 - TIR'!$E$13-'Ejercicio 3 - TIR'!$C$13),'Ejercicio 3 - TIR'!$C$13+SQRT(('Ejercicio 3 - TIR'!$E$13-'Ejercicio 3 - TIR'!$C$13)*('Ejercicio 3 - TIR'!$D$13-'Ejercicio 3 - TIR'!$C$13)*B409),'Ejercicio 3 - TIR'!$E$13-SQRT(('Ejercicio 3 - TIR'!$E$13-'Ejercicio 3 - TIR'!$C$13)*('Ejercicio 3 - TIR'!$E$13-'Ejercicio 3 - TIR'!$D$13)*(1-B409)))</f>
        <v>66152.6409238534</v>
      </c>
      <c r="D409" s="16">
        <f ca="1" t="shared" si="3045"/>
        <v>0.827099539269431</v>
      </c>
      <c r="E409" s="17">
        <f ca="1">IF(D409&lt;=('Ejercicio 3 - TIR'!$D$14-'Ejercicio 3 - TIR'!$C$14)/('Ejercicio 3 - TIR'!$E$14-'Ejercicio 3 - TIR'!$C$14),'Ejercicio 3 - TIR'!$C$14+SQRT(('Ejercicio 3 - TIR'!$E$14-'Ejercicio 3 - TIR'!$C$14)*('Ejercicio 3 - TIR'!$D$14-'Ejercicio 3 - TIR'!$C$14)*D409),'Ejercicio 3 - TIR'!$E$14-SQRT(('Ejercicio 3 - TIR'!$E$14-'Ejercicio 3 - TIR'!$C$14)*('Ejercicio 3 - TIR'!$E$14-'Ejercicio 3 - TIR'!$D$14)*(1-D409)))</f>
        <v>34907.3514641608</v>
      </c>
      <c r="F409" s="16">
        <f ca="1" t="shared" si="3045"/>
        <v>0.76381859450799</v>
      </c>
      <c r="G409" s="17">
        <f ca="1">IF(F409&lt;=('Ejercicio 3 - TIR'!$D$18-'Ejercicio 3 - TIR'!$C$18)/('Ejercicio 3 - TIR'!$E$18-'Ejercicio 3 - TIR'!$C$18),'Ejercicio 3 - TIR'!$C$18+SQRT(('Ejercicio 3 - TIR'!$E$18-'Ejercicio 3 - TIR'!$C$18)*('Ejercicio 3 - TIR'!$D$18-'Ejercicio 3 - TIR'!$C$18)*F409),'Ejercicio 3 - TIR'!$E$18-SQRT(('Ejercicio 3 - TIR'!$E$18-'Ejercicio 3 - TIR'!$C$18)*('Ejercicio 3 - TIR'!$E$18-'Ejercicio 3 - TIR'!$D$18)*(1-F409)))</f>
        <v>40791.2465726892</v>
      </c>
      <c r="H409" s="16">
        <f ca="1" t="shared" ref="H409:L409" si="3046">RAND()</f>
        <v>0.444459996267792</v>
      </c>
      <c r="I409" s="17">
        <f ca="1">IF(H409&lt;=('Ejercicio 3 - TIR'!$D$18-'Ejercicio 3 - TIR'!$C$18)/('Ejercicio 3 - TIR'!$E$18-'Ejercicio 3 - TIR'!$C$18),'Ejercicio 3 - TIR'!$C$18+SQRT(('Ejercicio 3 - TIR'!$E$18-'Ejercicio 3 - TIR'!$C$18)*('Ejercicio 3 - TIR'!$D$18-'Ejercicio 3 - TIR'!$C$18)*H409),'Ejercicio 3 - TIR'!$E$18-SQRT(('Ejercicio 3 - TIR'!$E$18-'Ejercicio 3 - TIR'!$C$18)*('Ejercicio 3 - TIR'!$E$18-'Ejercicio 3 - TIR'!$D$18)*(1-H409)))</f>
        <v>38165.1086606468</v>
      </c>
      <c r="J409" s="16">
        <f ca="1" t="shared" si="3046"/>
        <v>0.0504809266023774</v>
      </c>
      <c r="K409" s="17">
        <f ca="1">IF(J409&lt;=('Ejercicio 3 - TIR'!$D$18-'Ejercicio 3 - TIR'!$C$18)/('Ejercicio 3 - TIR'!$E$18-'Ejercicio 3 - TIR'!$C$18),'Ejercicio 3 - TIR'!$C$18+SQRT(('Ejercicio 3 - TIR'!$E$18-'Ejercicio 3 - TIR'!$C$18)*('Ejercicio 3 - TIR'!$D$18-'Ejercicio 3 - TIR'!$C$18)*J409),'Ejercicio 3 - TIR'!$E$18-SQRT(('Ejercicio 3 - TIR'!$E$18-'Ejercicio 3 - TIR'!$C$18)*('Ejercicio 3 - TIR'!$E$18-'Ejercicio 3 - TIR'!$D$18)*(1-J409)))</f>
        <v>32751.7519856187</v>
      </c>
      <c r="L409" s="16">
        <f ca="1" t="shared" si="3046"/>
        <v>0.136912352032062</v>
      </c>
      <c r="M409" s="17">
        <f ca="1">IF(L409&lt;=('Ejercicio 3 - TIR'!$D$18-'Ejercicio 3 - TIR'!$C$18)/('Ejercicio 3 - TIR'!$E$18-'Ejercicio 3 - TIR'!$C$18),'Ejercicio 3 - TIR'!$C$18+SQRT(('Ejercicio 3 - TIR'!$E$18-'Ejercicio 3 - TIR'!$C$18)*('Ejercicio 3 - TIR'!$D$18-'Ejercicio 3 - TIR'!$C$18)*L409),'Ejercicio 3 - TIR'!$E$18-SQRT(('Ejercicio 3 - TIR'!$E$18-'Ejercicio 3 - TIR'!$C$18)*('Ejercicio 3 - TIR'!$E$18-'Ejercicio 3 - TIR'!$D$18)*(1-L409)))</f>
        <v>34531.7604531583</v>
      </c>
      <c r="N409" s="16">
        <f ca="1" t="shared" ref="N409:R409" si="3047">RAND()</f>
        <v>0.548425974529622</v>
      </c>
      <c r="O409" s="17">
        <f ca="1">IF(N409&lt;=('Ejercicio 3 - TIR'!$D$18-'Ejercicio 3 - TIR'!$C$18)/('Ejercicio 3 - TIR'!$E$18-'Ejercicio 3 - TIR'!$C$18),'Ejercicio 3 - TIR'!$C$18+SQRT(('Ejercicio 3 - TIR'!$E$18-'Ejercicio 3 - TIR'!$C$18)*('Ejercicio 3 - TIR'!$D$18-'Ejercicio 3 - TIR'!$C$18)*N409),'Ejercicio 3 - TIR'!$E$18-SQRT(('Ejercicio 3 - TIR'!$E$18-'Ejercicio 3 - TIR'!$C$18)*('Ejercicio 3 - TIR'!$E$18-'Ejercicio 3 - TIR'!$D$18)*(1-N409)))</f>
        <v>39069.9446624245</v>
      </c>
      <c r="P409" s="16">
        <f ca="1" t="shared" si="3047"/>
        <v>0.446249980694198</v>
      </c>
      <c r="Q409" s="18">
        <f ca="1">IF(P409&lt;=('Ejercicio 3 - TIR'!$D$22-'Ejercicio 3 - TIR'!$C$22)/('Ejercicio 3 - TIR'!$E$22-'Ejercicio 3 - TIR'!$C$22),'Ejercicio 3 - TIR'!$C$22+SQRT(('Ejercicio 3 - TIR'!$E$22-'Ejercicio 3 - TIR'!$C$22)*('Ejercicio 3 - TIR'!$D$22-'Ejercicio 3 - TIR'!$C$22)*P409),'Ejercicio 3 - TIR'!$E$22-SQRT(('Ejercicio 3 - TIR'!$E$22-'Ejercicio 3 - TIR'!$C$22)*('Ejercicio 3 - TIR'!$E$22-'Ejercicio 3 - TIR'!$D$22)*(1-P409)))</f>
        <v>0.148341664828474</v>
      </c>
      <c r="R409" s="16">
        <f ca="1" t="shared" si="3047"/>
        <v>0.101028106941126</v>
      </c>
      <c r="S409" s="18">
        <f ca="1">IF(R409&lt;=('Ejercicio 3 - TIR'!$D$23-'Ejercicio 3 - TIR'!$C$23)/('Ejercicio 3 - TIR'!$E$23-'Ejercicio 3 - TIR'!$C$23),'Ejercicio 3 - TIR'!$C$23+SQRT(('Ejercicio 3 - TIR'!$E$23-'Ejercicio 3 - TIR'!$C$23)*('Ejercicio 3 - TIR'!$D$23-'Ejercicio 3 - TIR'!$C$23)*R409),'Ejercicio 3 - TIR'!$E$23-SQRT(('Ejercicio 3 - TIR'!$E$23-'Ejercicio 3 - TIR'!$C$23)*('Ejercicio 3 - TIR'!$E$23-'Ejercicio 3 - TIR'!$D$23)*(1-R409)))</f>
        <v>0.133485199015737</v>
      </c>
      <c r="T409" s="16">
        <f ca="1" t="shared" ref="T409:X409" si="3048">RAND()</f>
        <v>0.53478603466716</v>
      </c>
      <c r="U409" s="18">
        <f ca="1">IF(T409&lt;=('Ejercicio 3 - TIR'!$D$24-'Ejercicio 3 - TIR'!$C$24)/('Ejercicio 3 - TIR'!$E$24-'Ejercicio 3 - TIR'!$C$24),'Ejercicio 3 - TIR'!$C$24+SQRT(('Ejercicio 3 - TIR'!$E$24-'Ejercicio 3 - TIR'!$C$24)*('Ejercicio 3 - TIR'!$D$24-'Ejercicio 3 - TIR'!$C$24)*T409),'Ejercicio 3 - TIR'!$E$24-SQRT(('Ejercicio 3 - TIR'!$E$24-'Ejercicio 3 - TIR'!$C$24)*('Ejercicio 3 - TIR'!$E$24-'Ejercicio 3 - TIR'!$D$24)*(1-T409)))</f>
        <v>0.183908462170033</v>
      </c>
      <c r="V409" s="16">
        <f ca="1" t="shared" si="3048"/>
        <v>0.810096298385983</v>
      </c>
      <c r="W409" s="18">
        <f ca="1">IF(V409&lt;=('Ejercicio 3 - TIR'!$D$25-'Ejercicio 3 - TIR'!$C$25)/('Ejercicio 3 - TIR'!$E$25-'Ejercicio 3 - TIR'!$C$25),'Ejercicio 3 - TIR'!$C$25+SQRT(('Ejercicio 3 - TIR'!$E$25-'Ejercicio 3 - TIR'!$C$25)*('Ejercicio 3 - TIR'!$D$25-'Ejercicio 3 - TIR'!$C$25)*V409),'Ejercicio 3 - TIR'!$E$25-SQRT(('Ejercicio 3 - TIR'!$E$25-'Ejercicio 3 - TIR'!$C$25)*('Ejercicio 3 - TIR'!$E$25-'Ejercicio 3 - TIR'!$D$25)*(1-V409)))</f>
        <v>0.22421894192146</v>
      </c>
      <c r="X409" s="16">
        <f ca="1" t="shared" si="3048"/>
        <v>0.57493686908368</v>
      </c>
      <c r="Y409" s="18">
        <f ca="1">IF(X409&lt;=('Ejercicio 3 - TIR'!$D$26-'Ejercicio 3 - TIR'!$C$26)/('Ejercicio 3 - TIR'!$E$26-'Ejercicio 3 - TIR'!$C$26),'Ejercicio 3 - TIR'!$C$26+SQRT(('Ejercicio 3 - TIR'!$E$26-'Ejercicio 3 - TIR'!$C$26)*('Ejercicio 3 - TIR'!$D$26-'Ejercicio 3 - TIR'!$C$26)*X409),'Ejercicio 3 - TIR'!$E$26-SQRT(('Ejercicio 3 - TIR'!$E$26-'Ejercicio 3 - TIR'!$C$26)*('Ejercicio 3 - TIR'!$E$26-'Ejercicio 3 - TIR'!$D$26)*(1-X409)))</f>
        <v>0.23209028379391</v>
      </c>
      <c r="Z409" s="16">
        <f ca="1" t="shared" si="2860"/>
        <v>1.14834166482847</v>
      </c>
      <c r="AA409" s="16">
        <f ca="1" t="shared" si="2861"/>
        <v>1.30162828049616</v>
      </c>
      <c r="AB409" s="16">
        <f ca="1" t="shared" si="2862"/>
        <v>1.54100873587924</v>
      </c>
      <c r="AC409" s="16">
        <f ca="1" t="shared" si="2863"/>
        <v>1.88653208412981</v>
      </c>
      <c r="AD409" s="16">
        <f ca="1" t="shared" si="2864"/>
        <v>2.32437785092181</v>
      </c>
      <c r="AE409" s="15">
        <f ca="1" t="shared" si="2865"/>
        <v>5178.21463094628</v>
      </c>
      <c r="AF409" s="15">
        <f ca="1" t="shared" si="2866"/>
        <v>5869.42964150434</v>
      </c>
      <c r="AG409" s="15">
        <f ca="1" t="shared" si="2867"/>
        <v>6948.86742068861</v>
      </c>
      <c r="AH409" s="15">
        <f ca="1" t="shared" si="2868"/>
        <v>8506.93512130792</v>
      </c>
      <c r="AI409" s="15">
        <f ca="1" t="shared" si="2869"/>
        <v>10481.3121078286</v>
      </c>
      <c r="AJ409" s="17">
        <f ca="1" t="shared" si="2870"/>
        <v>46842.2879997107</v>
      </c>
      <c r="AK409" s="17">
        <f ca="1" t="shared" si="2871"/>
        <v>49676.7847609069</v>
      </c>
      <c r="AL409" s="17">
        <f ca="1" t="shared" si="2872"/>
        <v>50470.7359251887</v>
      </c>
      <c r="AM409" s="17">
        <f ca="1" t="shared" si="2873"/>
        <v>65145.274016368</v>
      </c>
      <c r="AN409" s="17">
        <f ca="1" t="shared" si="2874"/>
        <v>90813.3140100804</v>
      </c>
      <c r="AO409" s="17">
        <f ca="1">C409/'Ejercicio 3 - TIR'!$D$7</f>
        <v>13230.5281847707</v>
      </c>
      <c r="AP409" s="17">
        <f ca="1" t="shared" si="2875"/>
        <v>33611.75981494</v>
      </c>
      <c r="AQ409" s="17">
        <f ca="1" t="shared" si="2876"/>
        <v>36446.2565761363</v>
      </c>
      <c r="AR409" s="17">
        <f ca="1" t="shared" si="2877"/>
        <v>37240.207740418</v>
      </c>
      <c r="AS409" s="17">
        <f ca="1" t="shared" si="2878"/>
        <v>51914.7458315973</v>
      </c>
      <c r="AT409" s="17">
        <f ca="1" t="shared" si="2879"/>
        <v>77582.7858253098</v>
      </c>
      <c r="AU409" s="17">
        <f ca="1">AP409*'Ejercicio 3 - TIR'!$D$5</f>
        <v>16805.87990747</v>
      </c>
      <c r="AV409" s="17">
        <f ca="1">AQ409*'Ejercicio 3 - TIR'!$D$5</f>
        <v>18223.1282880681</v>
      </c>
      <c r="AW409" s="17">
        <f ca="1">AR409*'Ejercicio 3 - TIR'!$D$5</f>
        <v>18620.103870209</v>
      </c>
      <c r="AX409" s="17">
        <f ca="1">AS409*'Ejercicio 3 - TIR'!$D$5</f>
        <v>25957.3729157986</v>
      </c>
      <c r="AY409" s="17">
        <f ca="1">AT409*'Ejercicio 3 - TIR'!$D$5</f>
        <v>38791.3929126549</v>
      </c>
      <c r="AZ409" s="17">
        <f ca="1" t="shared" ref="AZ409:BD409" si="3049">AJ409-AU409-AE409</f>
        <v>24858.1934612944</v>
      </c>
      <c r="BA409" s="17">
        <f ca="1" t="shared" si="3049"/>
        <v>25584.2268313345</v>
      </c>
      <c r="BB409" s="17">
        <f ca="1" t="shared" si="3049"/>
        <v>24901.7646342911</v>
      </c>
      <c r="BC409" s="17">
        <f ca="1" t="shared" si="3049"/>
        <v>30680.9659792614</v>
      </c>
      <c r="BD409" s="17">
        <f ca="1" t="shared" si="3049"/>
        <v>41540.6089895969</v>
      </c>
      <c r="BE409" s="17">
        <f ca="1" t="shared" ref="BE409:BI409" si="3050">AZ409/Z409</f>
        <v>21647.0360892178</v>
      </c>
      <c r="BF409" s="17">
        <f ca="1" t="shared" si="3050"/>
        <v>19655.55544136</v>
      </c>
      <c r="BG409" s="17">
        <f ca="1" t="shared" si="3050"/>
        <v>16159.3922568408</v>
      </c>
      <c r="BH409" s="17">
        <f ca="1" t="shared" si="3050"/>
        <v>16263.1562099372</v>
      </c>
      <c r="BI409" s="17">
        <f ca="1" t="shared" si="3050"/>
        <v>17871.7109066938</v>
      </c>
      <c r="BJ409" s="17">
        <f ca="1" t="shared" si="2882"/>
        <v>81137.8745776384</v>
      </c>
      <c r="BK409" s="17">
        <f ca="1" t="shared" si="2883"/>
        <v>30752.7466686777</v>
      </c>
      <c r="BL409" s="17">
        <f ca="1" t="shared" si="2884"/>
        <v>111890.621246316</v>
      </c>
      <c r="BM409" s="17">
        <f ca="1">BK409*'Ejercicio 3 - TIR'!$D$5</f>
        <v>15376.3733343389</v>
      </c>
      <c r="BN409" s="17">
        <f ca="1" t="shared" si="2885"/>
        <v>96514.2479119772</v>
      </c>
      <c r="BO409" s="17">
        <f ca="1" t="shared" si="2886"/>
        <v>41522.6155565461</v>
      </c>
      <c r="BP409" s="17">
        <f ca="1" t="shared" si="2887"/>
        <v>-101059.992388014</v>
      </c>
      <c r="BQ409" s="17">
        <f ca="1" t="shared" ref="BQ409:BT409" si="3051">BE409</f>
        <v>21647.0360892178</v>
      </c>
      <c r="BR409" s="17">
        <f ca="1" t="shared" si="3051"/>
        <v>19655.55544136</v>
      </c>
      <c r="BS409" s="17">
        <f ca="1" t="shared" si="3051"/>
        <v>16159.3922568408</v>
      </c>
      <c r="BT409" s="17">
        <f ca="1" t="shared" si="3051"/>
        <v>16263.1562099372</v>
      </c>
      <c r="BU409" s="17">
        <f ca="1" t="shared" si="2889"/>
        <v>59394.32646324</v>
      </c>
      <c r="BV409" s="19">
        <f ca="1" t="shared" si="2890"/>
        <v>8.33069795497146</v>
      </c>
    </row>
    <row r="410" ht="15" customHeight="1" spans="1:74">
      <c r="A410" s="15">
        <v>409</v>
      </c>
      <c r="B410" s="16">
        <f ca="1" t="shared" ref="B410:F410" si="3052">RAND()</f>
        <v>0.711579031467429</v>
      </c>
      <c r="C410" s="17">
        <f ca="1">IF(B410&lt;=('Ejercicio 3 - TIR'!$D$13-'Ejercicio 3 - TIR'!$C$13)/('Ejercicio 3 - TIR'!$E$13-'Ejercicio 3 - TIR'!$C$13),'Ejercicio 3 - TIR'!$C$13+SQRT(('Ejercicio 3 - TIR'!$E$13-'Ejercicio 3 - TIR'!$C$13)*('Ejercicio 3 - TIR'!$D$13-'Ejercicio 3 - TIR'!$C$13)*B410),'Ejercicio 3 - TIR'!$E$13-SQRT(('Ejercicio 3 - TIR'!$E$13-'Ejercicio 3 - TIR'!$C$13)*('Ejercicio 3 - TIR'!$E$13-'Ejercicio 3 - TIR'!$D$13)*(1-B410)))</f>
        <v>81396.0981985207</v>
      </c>
      <c r="D410" s="16">
        <f ca="1" t="shared" si="3052"/>
        <v>0.11584101319711</v>
      </c>
      <c r="E410" s="17">
        <f ca="1">IF(D410&lt;=('Ejercicio 3 - TIR'!$D$14-'Ejercicio 3 - TIR'!$C$14)/('Ejercicio 3 - TIR'!$E$14-'Ejercicio 3 - TIR'!$C$14),'Ejercicio 3 - TIR'!$C$14+SQRT(('Ejercicio 3 - TIR'!$E$14-'Ejercicio 3 - TIR'!$C$14)*('Ejercicio 3 - TIR'!$D$14-'Ejercicio 3 - TIR'!$C$14)*D410),'Ejercicio 3 - TIR'!$E$14-SQRT(('Ejercicio 3 - TIR'!$E$14-'Ejercicio 3 - TIR'!$C$14)*('Ejercicio 3 - TIR'!$E$14-'Ejercicio 3 - TIR'!$D$14)*(1-D410)))</f>
        <v>27947.5542386499</v>
      </c>
      <c r="F410" s="16">
        <f ca="1" t="shared" si="3052"/>
        <v>0.344704632929723</v>
      </c>
      <c r="G410" s="17">
        <f ca="1">IF(F410&lt;=('Ejercicio 3 - TIR'!$D$18-'Ejercicio 3 - TIR'!$C$18)/('Ejercicio 3 - TIR'!$E$18-'Ejercicio 3 - TIR'!$C$18),'Ejercicio 3 - TIR'!$C$18+SQRT(('Ejercicio 3 - TIR'!$E$18-'Ejercicio 3 - TIR'!$C$18)*('Ejercicio 3 - TIR'!$D$18-'Ejercicio 3 - TIR'!$C$18)*F410),'Ejercicio 3 - TIR'!$E$18-SQRT(('Ejercicio 3 - TIR'!$E$18-'Ejercicio 3 - TIR'!$C$18)*('Ejercicio 3 - TIR'!$E$18-'Ejercicio 3 - TIR'!$D$18)*(1-F410)))</f>
        <v>37190.6672110075</v>
      </c>
      <c r="H410" s="16">
        <f ca="1" t="shared" ref="H410:L410" si="3053">RAND()</f>
        <v>0.401980663646215</v>
      </c>
      <c r="I410" s="17">
        <f ca="1">IF(H410&lt;=('Ejercicio 3 - TIR'!$D$18-'Ejercicio 3 - TIR'!$C$18)/('Ejercicio 3 - TIR'!$E$18-'Ejercicio 3 - TIR'!$C$18),'Ejercicio 3 - TIR'!$C$18+SQRT(('Ejercicio 3 - TIR'!$E$18-'Ejercicio 3 - TIR'!$C$18)*('Ejercicio 3 - TIR'!$D$18-'Ejercicio 3 - TIR'!$C$18)*H410),'Ejercicio 3 - TIR'!$E$18-SQRT(('Ejercicio 3 - TIR'!$E$18-'Ejercicio 3 - TIR'!$C$18)*('Ejercicio 3 - TIR'!$E$18-'Ejercicio 3 - TIR'!$D$18)*(1-H410)))</f>
        <v>37765.1207039512</v>
      </c>
      <c r="J410" s="16">
        <f ca="1" t="shared" si="3053"/>
        <v>0.210326537535777</v>
      </c>
      <c r="K410" s="17">
        <f ca="1">IF(J410&lt;=('Ejercicio 3 - TIR'!$D$18-'Ejercicio 3 - TIR'!$C$18)/('Ejercicio 3 - TIR'!$E$18-'Ejercicio 3 - TIR'!$C$18),'Ejercicio 3 - TIR'!$C$18+SQRT(('Ejercicio 3 - TIR'!$E$18-'Ejercicio 3 - TIR'!$C$18)*('Ejercicio 3 - TIR'!$D$18-'Ejercicio 3 - TIR'!$C$18)*J410),'Ejercicio 3 - TIR'!$E$18-SQRT(('Ejercicio 3 - TIR'!$E$18-'Ejercicio 3 - TIR'!$C$18)*('Ejercicio 3 - TIR'!$E$18-'Ejercicio 3 - TIR'!$D$18)*(1-J410)))</f>
        <v>35616.8479265836</v>
      </c>
      <c r="L410" s="16">
        <f ca="1" t="shared" si="3053"/>
        <v>0.43983409357353</v>
      </c>
      <c r="M410" s="17">
        <f ca="1">IF(L410&lt;=('Ejercicio 3 - TIR'!$D$18-'Ejercicio 3 - TIR'!$C$18)/('Ejercicio 3 - TIR'!$E$18-'Ejercicio 3 - TIR'!$C$18),'Ejercicio 3 - TIR'!$C$18+SQRT(('Ejercicio 3 - TIR'!$E$18-'Ejercicio 3 - TIR'!$C$18)*('Ejercicio 3 - TIR'!$D$18-'Ejercicio 3 - TIR'!$C$18)*L410),'Ejercicio 3 - TIR'!$E$18-SQRT(('Ejercicio 3 - TIR'!$E$18-'Ejercicio 3 - TIR'!$C$18)*('Ejercicio 3 - TIR'!$E$18-'Ejercicio 3 - TIR'!$D$18)*(1-L410)))</f>
        <v>38122.5066350253</v>
      </c>
      <c r="N410" s="16">
        <f ca="1" t="shared" ref="N410:R410" si="3054">RAND()</f>
        <v>0.267576239891351</v>
      </c>
      <c r="O410" s="17">
        <f ca="1">IF(N410&lt;=('Ejercicio 3 - TIR'!$D$18-'Ejercicio 3 - TIR'!$C$18)/('Ejercicio 3 - TIR'!$E$18-'Ejercicio 3 - TIR'!$C$18),'Ejercicio 3 - TIR'!$C$18+SQRT(('Ejercicio 3 - TIR'!$E$18-'Ejercicio 3 - TIR'!$C$18)*('Ejercicio 3 - TIR'!$D$18-'Ejercicio 3 - TIR'!$C$18)*N410),'Ejercicio 3 - TIR'!$E$18-SQRT(('Ejercicio 3 - TIR'!$E$18-'Ejercicio 3 - TIR'!$C$18)*('Ejercicio 3 - TIR'!$E$18-'Ejercicio 3 - TIR'!$D$18)*(1-N410)))</f>
        <v>36335.332349901</v>
      </c>
      <c r="P410" s="16">
        <f ca="1" t="shared" si="3054"/>
        <v>0.960707007948022</v>
      </c>
      <c r="Q410" s="18">
        <f ca="1">IF(P410&lt;=('Ejercicio 3 - TIR'!$D$22-'Ejercicio 3 - TIR'!$C$22)/('Ejercicio 3 - TIR'!$E$22-'Ejercicio 3 - TIR'!$C$22),'Ejercicio 3 - TIR'!$C$22+SQRT(('Ejercicio 3 - TIR'!$E$22-'Ejercicio 3 - TIR'!$C$22)*('Ejercicio 3 - TIR'!$D$22-'Ejercicio 3 - TIR'!$C$22)*P410),'Ejercicio 3 - TIR'!$E$22-SQRT(('Ejercicio 3 - TIR'!$E$22-'Ejercicio 3 - TIR'!$C$22)*('Ejercicio 3 - TIR'!$E$22-'Ejercicio 3 - TIR'!$D$22)*(1-P410)))</f>
        <v>0.171590042467791</v>
      </c>
      <c r="R410" s="16">
        <f ca="1" t="shared" si="3054"/>
        <v>0.319561225458002</v>
      </c>
      <c r="S410" s="18">
        <f ca="1">IF(R410&lt;=('Ejercicio 3 - TIR'!$D$23-'Ejercicio 3 - TIR'!$C$23)/('Ejercicio 3 - TIR'!$E$23-'Ejercicio 3 - TIR'!$C$23),'Ejercicio 3 - TIR'!$C$23+SQRT(('Ejercicio 3 - TIR'!$E$23-'Ejercicio 3 - TIR'!$C$23)*('Ejercicio 3 - TIR'!$D$23-'Ejercicio 3 - TIR'!$C$23)*R410),'Ejercicio 3 - TIR'!$E$23-SQRT(('Ejercicio 3 - TIR'!$E$23-'Ejercicio 3 - TIR'!$C$23)*('Ejercicio 3 - TIR'!$E$23-'Ejercicio 3 - TIR'!$D$23)*(1-R410)))</f>
        <v>0.14398354031048</v>
      </c>
      <c r="T410" s="16">
        <f ca="1" t="shared" ref="T410:X410" si="3055">RAND()</f>
        <v>0.162090446543408</v>
      </c>
      <c r="U410" s="18">
        <f ca="1">IF(T410&lt;=('Ejercicio 3 - TIR'!$D$24-'Ejercicio 3 - TIR'!$C$24)/('Ejercicio 3 - TIR'!$E$24-'Ejercicio 3 - TIR'!$C$24),'Ejercicio 3 - TIR'!$C$24+SQRT(('Ejercicio 3 - TIR'!$E$24-'Ejercicio 3 - TIR'!$C$24)*('Ejercicio 3 - TIR'!$D$24-'Ejercicio 3 - TIR'!$C$24)*T410),'Ejercicio 3 - TIR'!$E$24-SQRT(('Ejercicio 3 - TIR'!$E$24-'Ejercicio 3 - TIR'!$C$24)*('Ejercicio 3 - TIR'!$E$24-'Ejercicio 3 - TIR'!$D$24)*(1-T410)))</f>
        <v>0.16844965955624</v>
      </c>
      <c r="V410" s="16">
        <f ca="1" t="shared" si="3055"/>
        <v>0.235302076190959</v>
      </c>
      <c r="W410" s="18">
        <f ca="1">IF(V410&lt;=('Ejercicio 3 - TIR'!$D$25-'Ejercicio 3 - TIR'!$C$25)/('Ejercicio 3 - TIR'!$E$25-'Ejercicio 3 - TIR'!$C$25),'Ejercicio 3 - TIR'!$C$25+SQRT(('Ejercicio 3 - TIR'!$E$25-'Ejercicio 3 - TIR'!$C$25)*('Ejercicio 3 - TIR'!$D$25-'Ejercicio 3 - TIR'!$C$25)*V410),'Ejercicio 3 - TIR'!$E$25-SQRT(('Ejercicio 3 - TIR'!$E$25-'Ejercicio 3 - TIR'!$C$25)*('Ejercicio 3 - TIR'!$E$25-'Ejercicio 3 - TIR'!$D$25)*(1-V410)))</f>
        <v>0.198150011202954</v>
      </c>
      <c r="X410" s="16">
        <f ca="1" t="shared" si="3055"/>
        <v>0.264941802437063</v>
      </c>
      <c r="Y410" s="18">
        <f ca="1">IF(X410&lt;=('Ejercicio 3 - TIR'!$D$26-'Ejercicio 3 - TIR'!$C$26)/('Ejercicio 3 - TIR'!$E$26-'Ejercicio 3 - TIR'!$C$26),'Ejercicio 3 - TIR'!$C$26+SQRT(('Ejercicio 3 - TIR'!$E$26-'Ejercicio 3 - TIR'!$C$26)*('Ejercicio 3 - TIR'!$D$26-'Ejercicio 3 - TIR'!$C$26)*X410),'Ejercicio 3 - TIR'!$E$26-SQRT(('Ejercicio 3 - TIR'!$E$26-'Ejercicio 3 - TIR'!$C$26)*('Ejercicio 3 - TIR'!$E$26-'Ejercicio 3 - TIR'!$D$26)*(1-X410)))</f>
        <v>0.216745894387365</v>
      </c>
      <c r="Z410" s="16">
        <f ca="1" t="shared" si="2860"/>
        <v>1.17159004246779</v>
      </c>
      <c r="AA410" s="16">
        <f ca="1" t="shared" si="2861"/>
        <v>1.34027972457481</v>
      </c>
      <c r="AB410" s="16">
        <f ca="1" t="shared" si="2862"/>
        <v>1.56604938788957</v>
      </c>
      <c r="AC410" s="16">
        <f ca="1" t="shared" si="2863"/>
        <v>1.87636209164426</v>
      </c>
      <c r="AD410" s="16">
        <f ca="1" t="shared" si="2864"/>
        <v>2.28305587139224</v>
      </c>
      <c r="AE410" s="15">
        <f ca="1" t="shared" si="2865"/>
        <v>4795.52201868083</v>
      </c>
      <c r="AF410" s="15">
        <f ca="1" t="shared" si="2866"/>
        <v>5485.99825656736</v>
      </c>
      <c r="AG410" s="15">
        <f ca="1" t="shared" si="2867"/>
        <v>6410.11279521225</v>
      </c>
      <c r="AH410" s="15">
        <f ca="1" t="shared" si="2868"/>
        <v>7680.27671739576</v>
      </c>
      <c r="AI410" s="15">
        <f ca="1" t="shared" si="2869"/>
        <v>9344.94516365016</v>
      </c>
      <c r="AJ410" s="17">
        <f ca="1" t="shared" si="2870"/>
        <v>43572.2153771498</v>
      </c>
      <c r="AK410" s="17">
        <f ca="1" t="shared" si="2871"/>
        <v>50615.8255756262</v>
      </c>
      <c r="AL410" s="17">
        <f ca="1" t="shared" si="2872"/>
        <v>55777.742893982</v>
      </c>
      <c r="AM410" s="17">
        <f ca="1" t="shared" si="2873"/>
        <v>71531.6262884183</v>
      </c>
      <c r="AN410" s="17">
        <f ca="1" t="shared" si="2874"/>
        <v>82955.5938604301</v>
      </c>
      <c r="AO410" s="17">
        <f ca="1">C410/'Ejercicio 3 - TIR'!$D$7</f>
        <v>16279.2196397041</v>
      </c>
      <c r="AP410" s="17">
        <f ca="1" t="shared" si="2875"/>
        <v>27292.9957374456</v>
      </c>
      <c r="AQ410" s="17">
        <f ca="1" t="shared" si="2876"/>
        <v>34336.605935922</v>
      </c>
      <c r="AR410" s="17">
        <f ca="1" t="shared" si="2877"/>
        <v>39498.5232542779</v>
      </c>
      <c r="AS410" s="17">
        <f ca="1" t="shared" si="2878"/>
        <v>55252.4066487141</v>
      </c>
      <c r="AT410" s="17">
        <f ca="1" t="shared" si="2879"/>
        <v>66676.374220726</v>
      </c>
      <c r="AU410" s="17">
        <f ca="1">AP410*'Ejercicio 3 - TIR'!$D$5</f>
        <v>13646.4978687228</v>
      </c>
      <c r="AV410" s="17">
        <f ca="1">AQ410*'Ejercicio 3 - TIR'!$D$5</f>
        <v>17168.302967961</v>
      </c>
      <c r="AW410" s="17">
        <f ca="1">AR410*'Ejercicio 3 - TIR'!$D$5</f>
        <v>19749.2616271389</v>
      </c>
      <c r="AX410" s="17">
        <f ca="1">AS410*'Ejercicio 3 - TIR'!$D$5</f>
        <v>27626.2033243571</v>
      </c>
      <c r="AY410" s="17">
        <f ca="1">AT410*'Ejercicio 3 - TIR'!$D$5</f>
        <v>33338.187110363</v>
      </c>
      <c r="AZ410" s="17">
        <f ca="1" t="shared" ref="AZ410:BD410" si="3056">AJ410-AU410-AE410</f>
        <v>25130.1954897461</v>
      </c>
      <c r="BA410" s="17">
        <f ca="1" t="shared" si="3056"/>
        <v>27961.5243510978</v>
      </c>
      <c r="BB410" s="17">
        <f ca="1" t="shared" si="3056"/>
        <v>29618.3684716308</v>
      </c>
      <c r="BC410" s="17">
        <f ca="1" t="shared" si="3056"/>
        <v>36225.1462466654</v>
      </c>
      <c r="BD410" s="17">
        <f ca="1" t="shared" si="3056"/>
        <v>40272.461586417</v>
      </c>
      <c r="BE410" s="17">
        <f ca="1" t="shared" ref="BE410:BI410" si="3057">AZ410/Z410</f>
        <v>21449.6492619661</v>
      </c>
      <c r="BF410" s="17">
        <f ca="1" t="shared" si="3057"/>
        <v>20862.4541865455</v>
      </c>
      <c r="BG410" s="17">
        <f ca="1" t="shared" si="3057"/>
        <v>18912.7933644194</v>
      </c>
      <c r="BH410" s="17">
        <f ca="1" t="shared" si="3057"/>
        <v>19306.0531376016</v>
      </c>
      <c r="BI410" s="17">
        <f ca="1" t="shared" si="3057"/>
        <v>17639.7179285228</v>
      </c>
      <c r="BJ410" s="17">
        <f ca="1" t="shared" si="2882"/>
        <v>63805.827795603</v>
      </c>
      <c r="BK410" s="17">
        <f ca="1" t="shared" si="2883"/>
        <v>37166.3679801105</v>
      </c>
      <c r="BL410" s="17">
        <f ca="1" t="shared" si="2884"/>
        <v>100972.195775713</v>
      </c>
      <c r="BM410" s="17">
        <f ca="1">BK410*'Ejercicio 3 - TIR'!$D$5</f>
        <v>18583.1839900552</v>
      </c>
      <c r="BN410" s="17">
        <f ca="1" t="shared" si="2885"/>
        <v>82389.0117856582</v>
      </c>
      <c r="BO410" s="17">
        <f ca="1" t="shared" si="2886"/>
        <v>36087.164058502</v>
      </c>
      <c r="BP410" s="17">
        <f ca="1" t="shared" si="2887"/>
        <v>-109343.652437171</v>
      </c>
      <c r="BQ410" s="17">
        <f ca="1" t="shared" ref="BQ410:BT410" si="3058">BE410</f>
        <v>21449.6492619661</v>
      </c>
      <c r="BR410" s="17">
        <f ca="1" t="shared" si="3058"/>
        <v>20862.4541865455</v>
      </c>
      <c r="BS410" s="17">
        <f ca="1" t="shared" si="3058"/>
        <v>18912.7933644194</v>
      </c>
      <c r="BT410" s="17">
        <f ca="1" t="shared" si="3058"/>
        <v>19306.0531376016</v>
      </c>
      <c r="BU410" s="17">
        <f ca="1" t="shared" si="2889"/>
        <v>53726.8819870248</v>
      </c>
      <c r="BV410" s="19">
        <f ca="1" t="shared" si="2890"/>
        <v>6.2262547774828</v>
      </c>
    </row>
    <row r="411" ht="15" customHeight="1" spans="1:74">
      <c r="A411" s="15">
        <v>410</v>
      </c>
      <c r="B411" s="16">
        <f ca="1" t="shared" ref="B411:F411" si="3059">RAND()</f>
        <v>0.210324669975718</v>
      </c>
      <c r="C411" s="17">
        <f ca="1">IF(B411&lt;=('Ejercicio 3 - TIR'!$D$13-'Ejercicio 3 - TIR'!$C$13)/('Ejercicio 3 - TIR'!$E$13-'Ejercicio 3 - TIR'!$C$13),'Ejercicio 3 - TIR'!$C$13+SQRT(('Ejercicio 3 - TIR'!$E$13-'Ejercicio 3 - TIR'!$C$13)*('Ejercicio 3 - TIR'!$D$13-'Ejercicio 3 - TIR'!$C$13)*B411),'Ejercicio 3 - TIR'!$E$13-SQRT(('Ejercicio 3 - TIR'!$E$13-'Ejercicio 3 - TIR'!$C$13)*('Ejercicio 3 - TIR'!$E$13-'Ejercicio 3 - TIR'!$D$13)*(1-B411)))</f>
        <v>69172.2335333487</v>
      </c>
      <c r="D411" s="16">
        <f ca="1" t="shared" si="3059"/>
        <v>0.116600824259323</v>
      </c>
      <c r="E411" s="17">
        <f ca="1">IF(D411&lt;=('Ejercicio 3 - TIR'!$D$14-'Ejercicio 3 - TIR'!$C$14)/('Ejercicio 3 - TIR'!$E$14-'Ejercicio 3 - TIR'!$C$14),'Ejercicio 3 - TIR'!$C$14+SQRT(('Ejercicio 3 - TIR'!$E$14-'Ejercicio 3 - TIR'!$C$14)*('Ejercicio 3 - TIR'!$D$14-'Ejercicio 3 - TIR'!$C$14)*D411),'Ejercicio 3 - TIR'!$E$14-SQRT(('Ejercicio 3 - TIR'!$E$14-'Ejercicio 3 - TIR'!$C$14)*('Ejercicio 3 - TIR'!$E$14-'Ejercicio 3 - TIR'!$D$14)*(1-D411)))</f>
        <v>27957.2050688867</v>
      </c>
      <c r="F411" s="16">
        <f ca="1" t="shared" si="3059"/>
        <v>0.795676153522367</v>
      </c>
      <c r="G411" s="17">
        <f ca="1">IF(F411&lt;=('Ejercicio 3 - TIR'!$D$18-'Ejercicio 3 - TIR'!$C$18)/('Ejercicio 3 - TIR'!$E$18-'Ejercicio 3 - TIR'!$C$18),'Ejercicio 3 - TIR'!$C$18+SQRT(('Ejercicio 3 - TIR'!$E$18-'Ejercicio 3 - TIR'!$C$18)*('Ejercicio 3 - TIR'!$D$18-'Ejercicio 3 - TIR'!$C$18)*F411),'Ejercicio 3 - TIR'!$E$18-SQRT(('Ejercicio 3 - TIR'!$E$18-'Ejercicio 3 - TIR'!$C$18)*('Ejercicio 3 - TIR'!$E$18-'Ejercicio 3 - TIR'!$D$18)*(1-F411)))</f>
        <v>41085.3750517039</v>
      </c>
      <c r="H411" s="16">
        <f ca="1" t="shared" ref="H411:L411" si="3060">RAND()</f>
        <v>0.795659280778567</v>
      </c>
      <c r="I411" s="17">
        <f ca="1">IF(H411&lt;=('Ejercicio 3 - TIR'!$D$18-'Ejercicio 3 - TIR'!$C$18)/('Ejercicio 3 - TIR'!$E$18-'Ejercicio 3 - TIR'!$C$18),'Ejercicio 3 - TIR'!$C$18+SQRT(('Ejercicio 3 - TIR'!$E$18-'Ejercicio 3 - TIR'!$C$18)*('Ejercicio 3 - TIR'!$D$18-'Ejercicio 3 - TIR'!$C$18)*H411),'Ejercicio 3 - TIR'!$E$18-SQRT(('Ejercicio 3 - TIR'!$E$18-'Ejercicio 3 - TIR'!$C$18)*('Ejercicio 3 - TIR'!$E$18-'Ejercicio 3 - TIR'!$D$18)*(1-H411)))</f>
        <v>41085.2134232365</v>
      </c>
      <c r="J411" s="16">
        <f ca="1" t="shared" si="3060"/>
        <v>0.439253645313455</v>
      </c>
      <c r="K411" s="17">
        <f ca="1">IF(J411&lt;=('Ejercicio 3 - TIR'!$D$18-'Ejercicio 3 - TIR'!$C$18)/('Ejercicio 3 - TIR'!$E$18-'Ejercicio 3 - TIR'!$C$18),'Ejercicio 3 - TIR'!$C$18+SQRT(('Ejercicio 3 - TIR'!$E$18-'Ejercicio 3 - TIR'!$C$18)*('Ejercicio 3 - TIR'!$D$18-'Ejercicio 3 - TIR'!$C$18)*J411),'Ejercicio 3 - TIR'!$E$18-SQRT(('Ejercicio 3 - TIR'!$E$18-'Ejercicio 3 - TIR'!$C$18)*('Ejercicio 3 - TIR'!$E$18-'Ejercicio 3 - TIR'!$D$18)*(1-J411)))</f>
        <v>38117.1452369055</v>
      </c>
      <c r="L411" s="16">
        <f ca="1" t="shared" si="3060"/>
        <v>0.439240425147672</v>
      </c>
      <c r="M411" s="17">
        <f ca="1">IF(L411&lt;=('Ejercicio 3 - TIR'!$D$18-'Ejercicio 3 - TIR'!$C$18)/('Ejercicio 3 - TIR'!$E$18-'Ejercicio 3 - TIR'!$C$18),'Ejercicio 3 - TIR'!$C$18+SQRT(('Ejercicio 3 - TIR'!$E$18-'Ejercicio 3 - TIR'!$C$18)*('Ejercicio 3 - TIR'!$D$18-'Ejercicio 3 - TIR'!$C$18)*L411),'Ejercicio 3 - TIR'!$E$18-SQRT(('Ejercicio 3 - TIR'!$E$18-'Ejercicio 3 - TIR'!$C$18)*('Ejercicio 3 - TIR'!$E$18-'Ejercicio 3 - TIR'!$D$18)*(1-L411)))</f>
        <v>38117.0230855992</v>
      </c>
      <c r="N411" s="16">
        <f ca="1" t="shared" ref="N411:R411" si="3061">RAND()</f>
        <v>0.770701654768522</v>
      </c>
      <c r="O411" s="17">
        <f ca="1">IF(N411&lt;=('Ejercicio 3 - TIR'!$D$18-'Ejercicio 3 - TIR'!$C$18)/('Ejercicio 3 - TIR'!$E$18-'Ejercicio 3 - TIR'!$C$18),'Ejercicio 3 - TIR'!$C$18+SQRT(('Ejercicio 3 - TIR'!$E$18-'Ejercicio 3 - TIR'!$C$18)*('Ejercicio 3 - TIR'!$D$18-'Ejercicio 3 - TIR'!$C$18)*N411),'Ejercicio 3 - TIR'!$E$18-SQRT(('Ejercicio 3 - TIR'!$E$18-'Ejercicio 3 - TIR'!$C$18)*('Ejercicio 3 - TIR'!$E$18-'Ejercicio 3 - TIR'!$D$18)*(1-N411)))</f>
        <v>40853.0281056703</v>
      </c>
      <c r="P411" s="16">
        <f ca="1" t="shared" si="3061"/>
        <v>0.249668286309897</v>
      </c>
      <c r="Q411" s="18">
        <f ca="1">IF(P411&lt;=('Ejercicio 3 - TIR'!$D$22-'Ejercicio 3 - TIR'!$C$22)/('Ejercicio 3 - TIR'!$E$22-'Ejercicio 3 - TIR'!$C$22),'Ejercicio 3 - TIR'!$C$22+SQRT(('Ejercicio 3 - TIR'!$E$22-'Ejercicio 3 - TIR'!$C$22)*('Ejercicio 3 - TIR'!$D$22-'Ejercicio 3 - TIR'!$C$22)*P411),'Ejercicio 3 - TIR'!$E$22-SQRT(('Ejercicio 3 - TIR'!$E$22-'Ejercicio 3 - TIR'!$C$22)*('Ejercicio 3 - TIR'!$E$22-'Ejercicio 3 - TIR'!$D$22)*(1-P411)))</f>
        <v>0.14119912534417</v>
      </c>
      <c r="R411" s="16">
        <f ca="1" t="shared" si="3061"/>
        <v>0.08895276635918</v>
      </c>
      <c r="S411" s="18">
        <f ca="1">IF(R411&lt;=('Ejercicio 3 - TIR'!$D$23-'Ejercicio 3 - TIR'!$C$23)/('Ejercicio 3 - TIR'!$E$23-'Ejercicio 3 - TIR'!$C$23),'Ejercicio 3 - TIR'!$C$23+SQRT(('Ejercicio 3 - TIR'!$E$23-'Ejercicio 3 - TIR'!$C$23)*('Ejercicio 3 - TIR'!$D$23-'Ejercicio 3 - TIR'!$C$23)*R411),'Ejercicio 3 - TIR'!$E$23-SQRT(('Ejercicio 3 - TIR'!$E$23-'Ejercicio 3 - TIR'!$C$23)*('Ejercicio 3 - TIR'!$E$23-'Ejercicio 3 - TIR'!$D$23)*(1-R411)))</f>
        <v>0.132653654786129</v>
      </c>
      <c r="T411" s="16">
        <f ca="1" t="shared" ref="T411:X411" si="3062">RAND()</f>
        <v>0.310497667785869</v>
      </c>
      <c r="U411" s="18">
        <f ca="1">IF(T411&lt;=('Ejercicio 3 - TIR'!$D$24-'Ejercicio 3 - TIR'!$C$24)/('Ejercicio 3 - TIR'!$E$24-'Ejercicio 3 - TIR'!$C$24),'Ejercicio 3 - TIR'!$C$24+SQRT(('Ejercicio 3 - TIR'!$E$24-'Ejercicio 3 - TIR'!$C$24)*('Ejercicio 3 - TIR'!$D$24-'Ejercicio 3 - TIR'!$C$24)*T411),'Ejercicio 3 - TIR'!$E$24-SQRT(('Ejercicio 3 - TIR'!$E$24-'Ejercicio 3 - TIR'!$C$24)*('Ejercicio 3 - TIR'!$E$24-'Ejercicio 3 - TIR'!$D$24)*(1-T411)))</f>
        <v>0.175535173826515</v>
      </c>
      <c r="V411" s="16">
        <f ca="1" t="shared" si="3062"/>
        <v>0.8012696972709</v>
      </c>
      <c r="W411" s="18">
        <f ca="1">IF(V411&lt;=('Ejercicio 3 - TIR'!$D$25-'Ejercicio 3 - TIR'!$C$25)/('Ejercicio 3 - TIR'!$E$25-'Ejercicio 3 - TIR'!$C$25),'Ejercicio 3 - TIR'!$C$25+SQRT(('Ejercicio 3 - TIR'!$E$25-'Ejercicio 3 - TIR'!$C$25)*('Ejercicio 3 - TIR'!$D$25-'Ejercicio 3 - TIR'!$C$25)*V411),'Ejercicio 3 - TIR'!$E$25-SQRT(('Ejercicio 3 - TIR'!$E$25-'Ejercicio 3 - TIR'!$C$25)*('Ejercicio 3 - TIR'!$E$25-'Ejercicio 3 - TIR'!$D$25)*(1-V411)))</f>
        <v>0.223626603185182</v>
      </c>
      <c r="X411" s="16">
        <f ca="1" t="shared" si="3062"/>
        <v>0.906542872756686</v>
      </c>
      <c r="Y411" s="18">
        <f ca="1">IF(X411&lt;=('Ejercicio 3 - TIR'!$D$26-'Ejercicio 3 - TIR'!$C$26)/('Ejercicio 3 - TIR'!$E$26-'Ejercicio 3 - TIR'!$C$26),'Ejercicio 3 - TIR'!$C$26+SQRT(('Ejercicio 3 - TIR'!$E$26-'Ejercicio 3 - TIR'!$C$26)*('Ejercicio 3 - TIR'!$D$26-'Ejercicio 3 - TIR'!$C$26)*X411),'Ejercicio 3 - TIR'!$E$26-SQRT(('Ejercicio 3 - TIR'!$E$26-'Ejercicio 3 - TIR'!$C$26)*('Ejercicio 3 - TIR'!$E$26-'Ejercicio 3 - TIR'!$D$26)*(1-X411)))</f>
        <v>0.257535172221584</v>
      </c>
      <c r="Z411" s="16">
        <f ca="1" t="shared" si="2860"/>
        <v>1.14119912534417</v>
      </c>
      <c r="AA411" s="16">
        <f ca="1" t="shared" si="2861"/>
        <v>1.29258336015981</v>
      </c>
      <c r="AB411" s="16">
        <f ca="1" t="shared" si="2862"/>
        <v>1.51947720497072</v>
      </c>
      <c r="AC411" s="16">
        <f ca="1" t="shared" si="2863"/>
        <v>1.85927273093564</v>
      </c>
      <c r="AD411" s="16">
        <f ca="1" t="shared" si="2864"/>
        <v>2.33810085390404</v>
      </c>
      <c r="AE411" s="15">
        <f ca="1" t="shared" si="2865"/>
        <v>3947.53290279439</v>
      </c>
      <c r="AF411" s="15">
        <f ca="1" t="shared" si="2866"/>
        <v>4471.18756973856</v>
      </c>
      <c r="AG411" s="15">
        <f ca="1" t="shared" si="2867"/>
        <v>5256.03825700357</v>
      </c>
      <c r="AH411" s="15">
        <f ca="1" t="shared" si="2868"/>
        <v>6431.42823862864</v>
      </c>
      <c r="AI411" s="15">
        <f ca="1" t="shared" si="2869"/>
        <v>8087.74721769463</v>
      </c>
      <c r="AJ411" s="17">
        <f ca="1" t="shared" si="2870"/>
        <v>46886.5940734416</v>
      </c>
      <c r="AK411" s="17">
        <f ca="1" t="shared" si="2871"/>
        <v>53106.0632194899</v>
      </c>
      <c r="AL411" s="17">
        <f ca="1" t="shared" si="2872"/>
        <v>57918.1333060362</v>
      </c>
      <c r="AM411" s="17">
        <f ca="1" t="shared" si="2873"/>
        <v>70869.9416074988</v>
      </c>
      <c r="AN411" s="17">
        <f ca="1" t="shared" si="2874"/>
        <v>95518.4998984334</v>
      </c>
      <c r="AO411" s="17">
        <f ca="1">C411/'Ejercicio 3 - TIR'!$D$7</f>
        <v>13834.4467066697</v>
      </c>
      <c r="AP411" s="17">
        <f ca="1" t="shared" si="2875"/>
        <v>33052.1473667719</v>
      </c>
      <c r="AQ411" s="17">
        <f ca="1" t="shared" si="2876"/>
        <v>39271.6165128201</v>
      </c>
      <c r="AR411" s="17">
        <f ca="1" t="shared" si="2877"/>
        <v>44083.6865993665</v>
      </c>
      <c r="AS411" s="17">
        <f ca="1" t="shared" si="2878"/>
        <v>57035.494900829</v>
      </c>
      <c r="AT411" s="17">
        <f ca="1" t="shared" si="2879"/>
        <v>81684.0531917636</v>
      </c>
      <c r="AU411" s="17">
        <f ca="1">AP411*'Ejercicio 3 - TIR'!$D$5</f>
        <v>16526.0736833859</v>
      </c>
      <c r="AV411" s="17">
        <f ca="1">AQ411*'Ejercicio 3 - TIR'!$D$5</f>
        <v>19635.8082564101</v>
      </c>
      <c r="AW411" s="17">
        <f ca="1">AR411*'Ejercicio 3 - TIR'!$D$5</f>
        <v>22041.8432996832</v>
      </c>
      <c r="AX411" s="17">
        <f ca="1">AS411*'Ejercicio 3 - TIR'!$D$5</f>
        <v>28517.7474504145</v>
      </c>
      <c r="AY411" s="17">
        <f ca="1">AT411*'Ejercicio 3 - TIR'!$D$5</f>
        <v>40842.0265958818</v>
      </c>
      <c r="AZ411" s="17">
        <f ca="1" t="shared" ref="AZ411:BD411" si="3063">AJ411-AU411-AE411</f>
        <v>26412.9874872613</v>
      </c>
      <c r="BA411" s="17">
        <f ca="1" t="shared" si="3063"/>
        <v>28999.0673933413</v>
      </c>
      <c r="BB411" s="17">
        <f ca="1" t="shared" si="3063"/>
        <v>30620.2517493494</v>
      </c>
      <c r="BC411" s="17">
        <f ca="1" t="shared" si="3063"/>
        <v>35920.7659184556</v>
      </c>
      <c r="BD411" s="17">
        <f ca="1" t="shared" si="3063"/>
        <v>46588.7260848569</v>
      </c>
      <c r="BE411" s="17">
        <f ca="1" t="shared" ref="BE411:BI411" si="3064">AZ411/Z411</f>
        <v>23144.941930529</v>
      </c>
      <c r="BF411" s="17">
        <f ca="1" t="shared" si="3064"/>
        <v>22434.9688284367</v>
      </c>
      <c r="BG411" s="17">
        <f ca="1" t="shared" si="3064"/>
        <v>20151.8335709021</v>
      </c>
      <c r="BH411" s="17">
        <f ca="1" t="shared" si="3064"/>
        <v>19319.7938746616</v>
      </c>
      <c r="BI411" s="17">
        <f ca="1" t="shared" si="3064"/>
        <v>19925.8838672701</v>
      </c>
      <c r="BJ411" s="17">
        <f ca="1" t="shared" si="2882"/>
        <v>65366.7650443344</v>
      </c>
      <c r="BK411" s="17">
        <f ca="1" t="shared" si="2883"/>
        <v>32346.3316581545</v>
      </c>
      <c r="BL411" s="17">
        <f ca="1" t="shared" si="2884"/>
        <v>97713.0967024888</v>
      </c>
      <c r="BM411" s="17">
        <f ca="1">BK411*'Ejercicio 3 - TIR'!$D$5</f>
        <v>16173.1658290772</v>
      </c>
      <c r="BN411" s="17">
        <f ca="1" t="shared" si="2885"/>
        <v>81539.9308734116</v>
      </c>
      <c r="BO411" s="17">
        <f ca="1" t="shared" si="2886"/>
        <v>34874.4284222216</v>
      </c>
      <c r="BP411" s="17">
        <f ca="1" t="shared" si="2887"/>
        <v>-97129.4386022354</v>
      </c>
      <c r="BQ411" s="17">
        <f ca="1" t="shared" ref="BQ411:BT411" si="3065">BE411</f>
        <v>23144.941930529</v>
      </c>
      <c r="BR411" s="17">
        <f ca="1" t="shared" si="3065"/>
        <v>22434.9688284367</v>
      </c>
      <c r="BS411" s="17">
        <f ca="1" t="shared" si="3065"/>
        <v>20151.8335709021</v>
      </c>
      <c r="BT411" s="17">
        <f ca="1" t="shared" si="3065"/>
        <v>19319.7938746616</v>
      </c>
      <c r="BU411" s="17">
        <f ca="1" t="shared" si="2889"/>
        <v>54800.3122894917</v>
      </c>
      <c r="BV411" s="19">
        <f ca="1" t="shared" si="2890"/>
        <v>11.6845457448851</v>
      </c>
    </row>
    <row r="412" ht="15" customHeight="1" spans="1:74">
      <c r="A412" s="15">
        <v>411</v>
      </c>
      <c r="B412" s="16">
        <f ca="1" t="shared" ref="B412:F412" si="3066">RAND()</f>
        <v>0.873874622590074</v>
      </c>
      <c r="C412" s="17">
        <f ca="1">IF(B412&lt;=('Ejercicio 3 - TIR'!$D$13-'Ejercicio 3 - TIR'!$C$13)/('Ejercicio 3 - TIR'!$E$13-'Ejercicio 3 - TIR'!$C$13),'Ejercicio 3 - TIR'!$C$13+SQRT(('Ejercicio 3 - TIR'!$E$13-'Ejercicio 3 - TIR'!$C$13)*('Ejercicio 3 - TIR'!$D$13-'Ejercicio 3 - TIR'!$C$13)*B412),'Ejercicio 3 - TIR'!$E$13-SQRT(('Ejercicio 3 - TIR'!$E$13-'Ejercicio 3 - TIR'!$C$13)*('Ejercicio 3 - TIR'!$E$13-'Ejercicio 3 - TIR'!$D$13)*(1-B412)))</f>
        <v>87697.5428108076</v>
      </c>
      <c r="D412" s="16">
        <f ca="1" t="shared" si="3066"/>
        <v>0.86593609727895</v>
      </c>
      <c r="E412" s="17">
        <f ca="1">IF(D412&lt;=('Ejercicio 3 - TIR'!$D$14-'Ejercicio 3 - TIR'!$C$14)/('Ejercicio 3 - TIR'!$E$14-'Ejercicio 3 - TIR'!$C$14),'Ejercicio 3 - TIR'!$C$14+SQRT(('Ejercicio 3 - TIR'!$E$14-'Ejercicio 3 - TIR'!$C$14)*('Ejercicio 3 - TIR'!$D$14-'Ejercicio 3 - TIR'!$C$14)*D412),'Ejercicio 3 - TIR'!$E$14-SQRT(('Ejercicio 3 - TIR'!$E$14-'Ejercicio 3 - TIR'!$C$14)*('Ejercicio 3 - TIR'!$E$14-'Ejercicio 3 - TIR'!$D$14)*(1-D412)))</f>
        <v>35515.6287611129</v>
      </c>
      <c r="F412" s="16">
        <f ca="1" t="shared" si="3066"/>
        <v>0.435800360688913</v>
      </c>
      <c r="G412" s="17">
        <f ca="1">IF(F412&lt;=('Ejercicio 3 - TIR'!$D$18-'Ejercicio 3 - TIR'!$C$18)/('Ejercicio 3 - TIR'!$E$18-'Ejercicio 3 - TIR'!$C$18),'Ejercicio 3 - TIR'!$C$18+SQRT(('Ejercicio 3 - TIR'!$E$18-'Ejercicio 3 - TIR'!$C$18)*('Ejercicio 3 - TIR'!$D$18-'Ejercicio 3 - TIR'!$C$18)*F412),'Ejercicio 3 - TIR'!$E$18-SQRT(('Ejercicio 3 - TIR'!$E$18-'Ejercicio 3 - TIR'!$C$18)*('Ejercicio 3 - TIR'!$E$18-'Ejercicio 3 - TIR'!$D$18)*(1-F412)))</f>
        <v>38085.1749581154</v>
      </c>
      <c r="H412" s="16">
        <f ca="1" t="shared" ref="H412:L412" si="3067">RAND()</f>
        <v>0.382580674822825</v>
      </c>
      <c r="I412" s="17">
        <f ca="1">IF(H412&lt;=('Ejercicio 3 - TIR'!$D$18-'Ejercicio 3 - TIR'!$C$18)/('Ejercicio 3 - TIR'!$E$18-'Ejercicio 3 - TIR'!$C$18),'Ejercicio 3 - TIR'!$C$18+SQRT(('Ejercicio 3 - TIR'!$E$18-'Ejercicio 3 - TIR'!$C$18)*('Ejercicio 3 - TIR'!$D$18-'Ejercicio 3 - TIR'!$C$18)*H412),'Ejercicio 3 - TIR'!$E$18-SQRT(('Ejercicio 3 - TIR'!$E$18-'Ejercicio 3 - TIR'!$C$18)*('Ejercicio 3 - TIR'!$E$18-'Ejercicio 3 - TIR'!$D$18)*(1-H412)))</f>
        <v>37575.4274614324</v>
      </c>
      <c r="J412" s="16">
        <f ca="1" t="shared" si="3067"/>
        <v>0.610965116335976</v>
      </c>
      <c r="K412" s="17">
        <f ca="1">IF(J412&lt;=('Ejercicio 3 - TIR'!$D$18-'Ejercicio 3 - TIR'!$C$18)/('Ejercicio 3 - TIR'!$E$18-'Ejercicio 3 - TIR'!$C$18),'Ejercicio 3 - TIR'!$C$18+SQRT(('Ejercicio 3 - TIR'!$E$18-'Ejercicio 3 - TIR'!$C$18)*('Ejercicio 3 - TIR'!$D$18-'Ejercicio 3 - TIR'!$C$18)*J412),'Ejercicio 3 - TIR'!$E$18-SQRT(('Ejercicio 3 - TIR'!$E$18-'Ejercicio 3 - TIR'!$C$18)*('Ejercicio 3 - TIR'!$E$18-'Ejercicio 3 - TIR'!$D$18)*(1-J412)))</f>
        <v>39573.1273599799</v>
      </c>
      <c r="L412" s="16">
        <f ca="1" t="shared" si="3067"/>
        <v>0.483296004218651</v>
      </c>
      <c r="M412" s="17">
        <f ca="1">IF(L412&lt;=('Ejercicio 3 - TIR'!$D$18-'Ejercicio 3 - TIR'!$C$18)/('Ejercicio 3 - TIR'!$E$18-'Ejercicio 3 - TIR'!$C$18),'Ejercicio 3 - TIR'!$C$18+SQRT(('Ejercicio 3 - TIR'!$E$18-'Ejercicio 3 - TIR'!$C$18)*('Ejercicio 3 - TIR'!$D$18-'Ejercicio 3 - TIR'!$C$18)*L412),'Ejercicio 3 - TIR'!$E$18-SQRT(('Ejercicio 3 - TIR'!$E$18-'Ejercicio 3 - TIR'!$C$18)*('Ejercicio 3 - TIR'!$E$18-'Ejercicio 3 - TIR'!$D$18)*(1-L412)))</f>
        <v>38514.3643704505</v>
      </c>
      <c r="N412" s="16">
        <f ca="1" t="shared" ref="N412:R412" si="3068">RAND()</f>
        <v>0.729328536135594</v>
      </c>
      <c r="O412" s="17">
        <f ca="1">IF(N412&lt;=('Ejercicio 3 - TIR'!$D$18-'Ejercicio 3 - TIR'!$C$18)/('Ejercicio 3 - TIR'!$E$18-'Ejercicio 3 - TIR'!$C$18),'Ejercicio 3 - TIR'!$C$18+SQRT(('Ejercicio 3 - TIR'!$E$18-'Ejercicio 3 - TIR'!$C$18)*('Ejercicio 3 - TIR'!$D$18-'Ejercicio 3 - TIR'!$C$18)*N412),'Ejercicio 3 - TIR'!$E$18-SQRT(('Ejercicio 3 - TIR'!$E$18-'Ejercicio 3 - TIR'!$C$18)*('Ejercicio 3 - TIR'!$E$18-'Ejercicio 3 - TIR'!$D$18)*(1-N412)))</f>
        <v>40494.4079423642</v>
      </c>
      <c r="P412" s="16">
        <f ca="1" t="shared" si="3068"/>
        <v>0.20156744660594</v>
      </c>
      <c r="Q412" s="18">
        <f ca="1">IF(P412&lt;=('Ejercicio 3 - TIR'!$D$22-'Ejercicio 3 - TIR'!$C$22)/('Ejercicio 3 - TIR'!$E$22-'Ejercicio 3 - TIR'!$C$22),'Ejercicio 3 - TIR'!$C$22+SQRT(('Ejercicio 3 - TIR'!$E$22-'Ejercicio 3 - TIR'!$C$22)*('Ejercicio 3 - TIR'!$D$22-'Ejercicio 3 - TIR'!$C$22)*P412),'Ejercicio 3 - TIR'!$E$22-SQRT(('Ejercicio 3 - TIR'!$E$22-'Ejercicio 3 - TIR'!$C$22)*('Ejercicio 3 - TIR'!$E$22-'Ejercicio 3 - TIR'!$D$22)*(1-P412)))</f>
        <v>0.139047871374269</v>
      </c>
      <c r="R412" s="16">
        <f ca="1" t="shared" si="3068"/>
        <v>0.225090372869713</v>
      </c>
      <c r="S412" s="18">
        <f ca="1">IF(R412&lt;=('Ejercicio 3 - TIR'!$D$23-'Ejercicio 3 - TIR'!$C$23)/('Ejercicio 3 - TIR'!$E$23-'Ejercicio 3 - TIR'!$C$23),'Ejercicio 3 - TIR'!$C$23+SQRT(('Ejercicio 3 - TIR'!$E$23-'Ejercicio 3 - TIR'!$C$23)*('Ejercicio 3 - TIR'!$D$23-'Ejercicio 3 - TIR'!$C$23)*R412),'Ejercicio 3 - TIR'!$E$23-SQRT(('Ejercicio 3 - TIR'!$E$23-'Ejercicio 3 - TIR'!$C$23)*('Ejercicio 3 - TIR'!$E$23-'Ejercicio 3 - TIR'!$D$23)*(1-R412)))</f>
        <v>0.140128652989345</v>
      </c>
      <c r="T412" s="16">
        <f ca="1" t="shared" ref="T412:X412" si="3069">RAND()</f>
        <v>0.791508120512173</v>
      </c>
      <c r="U412" s="18">
        <f ca="1">IF(T412&lt;=('Ejercicio 3 - TIR'!$D$24-'Ejercicio 3 - TIR'!$C$24)/('Ejercicio 3 - TIR'!$E$24-'Ejercicio 3 - TIR'!$C$24),'Ejercicio 3 - TIR'!$C$24+SQRT(('Ejercicio 3 - TIR'!$E$24-'Ejercicio 3 - TIR'!$C$24)*('Ejercicio 3 - TIR'!$D$24-'Ejercicio 3 - TIR'!$C$24)*T412),'Ejercicio 3 - TIR'!$E$24-SQRT(('Ejercicio 3 - TIR'!$E$24-'Ejercicio 3 - TIR'!$C$24)*('Ejercicio 3 - TIR'!$E$24-'Ejercicio 3 - TIR'!$D$24)*(1-T412)))</f>
        <v>0.195838516962613</v>
      </c>
      <c r="V412" s="16">
        <f ca="1" t="shared" si="3069"/>
        <v>0.105838653295973</v>
      </c>
      <c r="W412" s="18">
        <f ca="1">IF(V412&lt;=('Ejercicio 3 - TIR'!$D$25-'Ejercicio 3 - TIR'!$C$25)/('Ejercicio 3 - TIR'!$E$25-'Ejercicio 3 - TIR'!$C$25),'Ejercicio 3 - TIR'!$C$25+SQRT(('Ejercicio 3 - TIR'!$E$25-'Ejercicio 3 - TIR'!$C$25)*('Ejercicio 3 - TIR'!$D$25-'Ejercicio 3 - TIR'!$C$25)*V412),'Ejercicio 3 - TIR'!$E$25-SQRT(('Ejercicio 3 - TIR'!$E$25-'Ejercicio 3 - TIR'!$C$25)*('Ejercicio 3 - TIR'!$E$25-'Ejercicio 3 - TIR'!$D$25)*(1-V412)))</f>
        <v>0.192172679023714</v>
      </c>
      <c r="X412" s="16">
        <f ca="1" t="shared" si="3069"/>
        <v>0.560370522724245</v>
      </c>
      <c r="Y412" s="18">
        <f ca="1">IF(X412&lt;=('Ejercicio 3 - TIR'!$D$26-'Ejercicio 3 - TIR'!$C$26)/('Ejercicio 3 - TIR'!$E$26-'Ejercicio 3 - TIR'!$C$26),'Ejercicio 3 - TIR'!$C$26+SQRT(('Ejercicio 3 - TIR'!$E$26-'Ejercicio 3 - TIR'!$C$26)*('Ejercicio 3 - TIR'!$D$26-'Ejercicio 3 - TIR'!$C$26)*X412),'Ejercicio 3 - TIR'!$E$26-SQRT(('Ejercicio 3 - TIR'!$E$26-'Ejercicio 3 - TIR'!$C$26)*('Ejercicio 3 - TIR'!$E$26-'Ejercicio 3 - TIR'!$D$26)*(1-X412)))</f>
        <v>0.231276297582295</v>
      </c>
      <c r="Z412" s="16">
        <f ca="1" t="shared" si="2860"/>
        <v>1.13904787137427</v>
      </c>
      <c r="AA412" s="16">
        <f ca="1" t="shared" si="2861"/>
        <v>1.29866111528033</v>
      </c>
      <c r="AB412" s="16">
        <f ca="1" t="shared" si="2862"/>
        <v>1.55298898213384</v>
      </c>
      <c r="AC412" s="16">
        <f ca="1" t="shared" si="2863"/>
        <v>1.85143103532481</v>
      </c>
      <c r="AD412" s="16">
        <f ca="1" t="shared" si="2864"/>
        <v>2.27962315040369</v>
      </c>
      <c r="AE412" s="15">
        <f ca="1" t="shared" si="2865"/>
        <v>4938.37257975152</v>
      </c>
      <c r="AF412" s="15">
        <f ca="1" t="shared" si="2866"/>
        <v>5630.38007731161</v>
      </c>
      <c r="AG412" s="15">
        <f ca="1" t="shared" si="2867"/>
        <v>6733.02536158817</v>
      </c>
      <c r="AH412" s="15">
        <f ca="1" t="shared" si="2868"/>
        <v>8026.92888325917</v>
      </c>
      <c r="AI412" s="15">
        <f ca="1" t="shared" si="2869"/>
        <v>9883.36727633574</v>
      </c>
      <c r="AJ412" s="17">
        <f ca="1" t="shared" si="2870"/>
        <v>43380.837466958</v>
      </c>
      <c r="AK412" s="17">
        <f ca="1" t="shared" si="2871"/>
        <v>48797.7465341988</v>
      </c>
      <c r="AL412" s="17">
        <f ca="1" t="shared" si="2872"/>
        <v>61456.630778628</v>
      </c>
      <c r="AM412" s="17">
        <f ca="1" t="shared" si="2873"/>
        <v>71306.6895012602</v>
      </c>
      <c r="AN412" s="17">
        <f ca="1" t="shared" si="2874"/>
        <v>92311.9898073044</v>
      </c>
      <c r="AO412" s="17">
        <f ca="1">C412/'Ejercicio 3 - TIR'!$D$7</f>
        <v>17539.5085621615</v>
      </c>
      <c r="AP412" s="17">
        <f ca="1" t="shared" si="2875"/>
        <v>25841.3289047965</v>
      </c>
      <c r="AQ412" s="17">
        <f ca="1" t="shared" si="2876"/>
        <v>31258.2379720372</v>
      </c>
      <c r="AR412" s="17">
        <f ca="1" t="shared" si="2877"/>
        <v>43917.1222164665</v>
      </c>
      <c r="AS412" s="17">
        <f ca="1" t="shared" si="2878"/>
        <v>53767.1809390987</v>
      </c>
      <c r="AT412" s="17">
        <f ca="1" t="shared" si="2879"/>
        <v>74772.4812451429</v>
      </c>
      <c r="AU412" s="17">
        <f ca="1">AP412*'Ejercicio 3 - TIR'!$D$5</f>
        <v>12920.6644523982</v>
      </c>
      <c r="AV412" s="17">
        <f ca="1">AQ412*'Ejercicio 3 - TIR'!$D$5</f>
        <v>15629.1189860186</v>
      </c>
      <c r="AW412" s="17">
        <f ca="1">AR412*'Ejercicio 3 - TIR'!$D$5</f>
        <v>21958.5611082332</v>
      </c>
      <c r="AX412" s="17">
        <f ca="1">AS412*'Ejercicio 3 - TIR'!$D$5</f>
        <v>26883.5904695493</v>
      </c>
      <c r="AY412" s="17">
        <f ca="1">AT412*'Ejercicio 3 - TIR'!$D$5</f>
        <v>37386.2406225715</v>
      </c>
      <c r="AZ412" s="17">
        <f ca="1" t="shared" ref="AZ412:BD412" si="3070">AJ412-AU412-AE412</f>
        <v>25521.8004348083</v>
      </c>
      <c r="BA412" s="17">
        <f ca="1" t="shared" si="3070"/>
        <v>27538.2474708685</v>
      </c>
      <c r="BB412" s="17">
        <f ca="1" t="shared" si="3070"/>
        <v>32765.0443088066</v>
      </c>
      <c r="BC412" s="17">
        <f ca="1" t="shared" si="3070"/>
        <v>36396.1701484517</v>
      </c>
      <c r="BD412" s="17">
        <f ca="1" t="shared" si="3070"/>
        <v>45042.3819083972</v>
      </c>
      <c r="BE412" s="17">
        <f ca="1" t="shared" ref="BE412:BI412" si="3071">AZ412/Z412</f>
        <v>22406.2579600066</v>
      </c>
      <c r="BF412" s="17">
        <f ca="1" t="shared" si="3071"/>
        <v>21205.1066647392</v>
      </c>
      <c r="BG412" s="17">
        <f ca="1" t="shared" si="3071"/>
        <v>21098.0532931964</v>
      </c>
      <c r="BH412" s="17">
        <f ca="1" t="shared" si="3071"/>
        <v>19658.3990729455</v>
      </c>
      <c r="BI412" s="17">
        <f ca="1" t="shared" si="3071"/>
        <v>19758.6964759596</v>
      </c>
      <c r="BJ412" s="17">
        <f ca="1" t="shared" si="2882"/>
        <v>80962.249524976</v>
      </c>
      <c r="BK412" s="17">
        <f ca="1" t="shared" si="2883"/>
        <v>39983.4697650071</v>
      </c>
      <c r="BL412" s="17">
        <f ca="1" t="shared" si="2884"/>
        <v>120945.719289983</v>
      </c>
      <c r="BM412" s="17">
        <f ca="1">BK412*'Ejercicio 3 - TIR'!$D$5</f>
        <v>19991.7348825035</v>
      </c>
      <c r="BN412" s="17">
        <f ca="1" t="shared" si="2885"/>
        <v>100953.98440748</v>
      </c>
      <c r="BO412" s="17">
        <f ca="1" t="shared" si="2886"/>
        <v>44285.3830421937</v>
      </c>
      <c r="BP412" s="17">
        <f ca="1" t="shared" si="2887"/>
        <v>-123213.171571921</v>
      </c>
      <c r="BQ412" s="17">
        <f ca="1" t="shared" ref="BQ412:BT412" si="3072">BE412</f>
        <v>22406.2579600066</v>
      </c>
      <c r="BR412" s="17">
        <f ca="1" t="shared" si="3072"/>
        <v>21205.1066647392</v>
      </c>
      <c r="BS412" s="17">
        <f ca="1" t="shared" si="3072"/>
        <v>21098.0532931964</v>
      </c>
      <c r="BT412" s="17">
        <f ca="1" t="shared" si="3072"/>
        <v>19658.3990729455</v>
      </c>
      <c r="BU412" s="17">
        <f ca="1" t="shared" si="2889"/>
        <v>64044.0795181533</v>
      </c>
      <c r="BV412" s="19">
        <f ca="1" t="shared" si="2890"/>
        <v>5.47876527211928</v>
      </c>
    </row>
    <row r="413" ht="15" customHeight="1" spans="1:74">
      <c r="A413" s="15">
        <v>412</v>
      </c>
      <c r="B413" s="16">
        <f ca="1" t="shared" ref="B413:F413" si="3073">RAND()</f>
        <v>0.897889572277251</v>
      </c>
      <c r="C413" s="17">
        <f ca="1">IF(B413&lt;=('Ejercicio 3 - TIR'!$D$13-'Ejercicio 3 - TIR'!$C$13)/('Ejercicio 3 - TIR'!$E$13-'Ejercicio 3 - TIR'!$C$13),'Ejercicio 3 - TIR'!$C$13+SQRT(('Ejercicio 3 - TIR'!$E$13-'Ejercicio 3 - TIR'!$C$13)*('Ejercicio 3 - TIR'!$D$13-'Ejercicio 3 - TIR'!$C$13)*B413),'Ejercicio 3 - TIR'!$E$13-SQRT(('Ejercicio 3 - TIR'!$E$13-'Ejercicio 3 - TIR'!$C$13)*('Ejercicio 3 - TIR'!$E$13-'Ejercicio 3 - TIR'!$D$13)*(1-B413)))</f>
        <v>88930.5594871602</v>
      </c>
      <c r="D413" s="16">
        <f ca="1" t="shared" si="3073"/>
        <v>0.509095532777027</v>
      </c>
      <c r="E413" s="17">
        <f ca="1">IF(D413&lt;=('Ejercicio 3 - TIR'!$D$14-'Ejercicio 3 - TIR'!$C$14)/('Ejercicio 3 - TIR'!$E$14-'Ejercicio 3 - TIR'!$C$14),'Ejercicio 3 - TIR'!$C$14+SQRT(('Ejercicio 3 - TIR'!$E$14-'Ejercicio 3 - TIR'!$C$14)*('Ejercicio 3 - TIR'!$D$14-'Ejercicio 3 - TIR'!$C$14)*D413),'Ejercicio 3 - TIR'!$E$14-SQRT(('Ejercicio 3 - TIR'!$E$14-'Ejercicio 3 - TIR'!$C$14)*('Ejercicio 3 - TIR'!$E$14-'Ejercicio 3 - TIR'!$D$14)*(1-D413)))</f>
        <v>31418.8771082424</v>
      </c>
      <c r="F413" s="16">
        <f ca="1" t="shared" si="3073"/>
        <v>0.431312901483302</v>
      </c>
      <c r="G413" s="17">
        <f ca="1">IF(F413&lt;=('Ejercicio 3 - TIR'!$D$18-'Ejercicio 3 - TIR'!$C$18)/('Ejercicio 3 - TIR'!$E$18-'Ejercicio 3 - TIR'!$C$18),'Ejercicio 3 - TIR'!$C$18+SQRT(('Ejercicio 3 - TIR'!$E$18-'Ejercicio 3 - TIR'!$C$18)*('Ejercicio 3 - TIR'!$D$18-'Ejercicio 3 - TIR'!$C$18)*F413),'Ejercicio 3 - TIR'!$E$18-SQRT(('Ejercicio 3 - TIR'!$E$18-'Ejercicio 3 - TIR'!$C$18)*('Ejercicio 3 - TIR'!$E$18-'Ejercicio 3 - TIR'!$D$18)*(1-F413)))</f>
        <v>38043.4405090418</v>
      </c>
      <c r="H413" s="16">
        <f ca="1" t="shared" ref="H413:L413" si="3074">RAND()</f>
        <v>0.493197284474431</v>
      </c>
      <c r="I413" s="17">
        <f ca="1">IF(H413&lt;=('Ejercicio 3 - TIR'!$D$18-'Ejercicio 3 - TIR'!$C$18)/('Ejercicio 3 - TIR'!$E$18-'Ejercicio 3 - TIR'!$C$18),'Ejercicio 3 - TIR'!$C$18+SQRT(('Ejercicio 3 - TIR'!$E$18-'Ejercicio 3 - TIR'!$C$18)*('Ejercicio 3 - TIR'!$D$18-'Ejercicio 3 - TIR'!$C$18)*H413),'Ejercicio 3 - TIR'!$E$18-SQRT(('Ejercicio 3 - TIR'!$E$18-'Ejercicio 3 - TIR'!$C$18)*('Ejercicio 3 - TIR'!$E$18-'Ejercicio 3 - TIR'!$D$18)*(1-H413)))</f>
        <v>38601.1390333586</v>
      </c>
      <c r="J413" s="16">
        <f ca="1" t="shared" si="3074"/>
        <v>0.0497954168101111</v>
      </c>
      <c r="K413" s="17">
        <f ca="1">IF(J413&lt;=('Ejercicio 3 - TIR'!$D$18-'Ejercicio 3 - TIR'!$C$18)/('Ejercicio 3 - TIR'!$E$18-'Ejercicio 3 - TIR'!$C$18),'Ejercicio 3 - TIR'!$C$18+SQRT(('Ejercicio 3 - TIR'!$E$18-'Ejercicio 3 - TIR'!$C$18)*('Ejercicio 3 - TIR'!$D$18-'Ejercicio 3 - TIR'!$C$18)*J413),'Ejercicio 3 - TIR'!$E$18-SQRT(('Ejercicio 3 - TIR'!$E$18-'Ejercicio 3 - TIR'!$C$18)*('Ejercicio 3 - TIR'!$E$18-'Ejercicio 3 - TIR'!$D$18)*(1-J413)))</f>
        <v>32733.0043032379</v>
      </c>
      <c r="L413" s="16">
        <f ca="1" t="shared" si="3074"/>
        <v>0.527106289913624</v>
      </c>
      <c r="M413" s="17">
        <f ca="1">IF(L413&lt;=('Ejercicio 3 - TIR'!$D$18-'Ejercicio 3 - TIR'!$C$18)/('Ejercicio 3 - TIR'!$E$18-'Ejercicio 3 - TIR'!$C$18),'Ejercicio 3 - TIR'!$C$18+SQRT(('Ejercicio 3 - TIR'!$E$18-'Ejercicio 3 - TIR'!$C$18)*('Ejercicio 3 - TIR'!$D$18-'Ejercicio 3 - TIR'!$C$18)*L413),'Ejercicio 3 - TIR'!$E$18-SQRT(('Ejercicio 3 - TIR'!$E$18-'Ejercicio 3 - TIR'!$C$18)*('Ejercicio 3 - TIR'!$E$18-'Ejercicio 3 - TIR'!$D$18)*(1-L413)))</f>
        <v>38891.9032544807</v>
      </c>
      <c r="N413" s="16">
        <f ca="1" t="shared" ref="N413:R413" si="3075">RAND()</f>
        <v>0.0732280678855157</v>
      </c>
      <c r="O413" s="17">
        <f ca="1">IF(N413&lt;=('Ejercicio 3 - TIR'!$D$18-'Ejercicio 3 - TIR'!$C$18)/('Ejercicio 3 - TIR'!$E$18-'Ejercicio 3 - TIR'!$C$18),'Ejercicio 3 - TIR'!$C$18+SQRT(('Ejercicio 3 - TIR'!$E$18-'Ejercicio 3 - TIR'!$C$18)*('Ejercicio 3 - TIR'!$D$18-'Ejercicio 3 - TIR'!$C$18)*N413),'Ejercicio 3 - TIR'!$E$18-SQRT(('Ejercicio 3 - TIR'!$E$18-'Ejercicio 3 - TIR'!$C$18)*('Ejercicio 3 - TIR'!$E$18-'Ejercicio 3 - TIR'!$D$18)*(1-N413)))</f>
        <v>33314.2435310078</v>
      </c>
      <c r="P413" s="16">
        <f ca="1" t="shared" si="3075"/>
        <v>0.376173957280931</v>
      </c>
      <c r="Q413" s="18">
        <f ca="1">IF(P413&lt;=('Ejercicio 3 - TIR'!$D$22-'Ejercicio 3 - TIR'!$C$22)/('Ejercicio 3 - TIR'!$E$22-'Ejercicio 3 - TIR'!$C$22),'Ejercicio 3 - TIR'!$C$22+SQRT(('Ejercicio 3 - TIR'!$E$22-'Ejercicio 3 - TIR'!$C$22)*('Ejercicio 3 - TIR'!$D$22-'Ejercicio 3 - TIR'!$C$22)*P413),'Ejercicio 3 - TIR'!$E$22-SQRT(('Ejercicio 3 - TIR'!$E$22-'Ejercicio 3 - TIR'!$C$22)*('Ejercicio 3 - TIR'!$E$22-'Ejercicio 3 - TIR'!$D$22)*(1-P413)))</f>
        <v>0.14602139740878</v>
      </c>
      <c r="R413" s="16">
        <f ca="1" t="shared" si="3075"/>
        <v>0.237717410355159</v>
      </c>
      <c r="S413" s="18">
        <f ca="1">IF(R413&lt;=('Ejercicio 3 - TIR'!$D$23-'Ejercicio 3 - TIR'!$C$23)/('Ejercicio 3 - TIR'!$E$23-'Ejercicio 3 - TIR'!$C$23),'Ejercicio 3 - TIR'!$C$23+SQRT(('Ejercicio 3 - TIR'!$E$23-'Ejercicio 3 - TIR'!$C$23)*('Ejercicio 3 - TIR'!$D$23-'Ejercicio 3 - TIR'!$C$23)*R413),'Ejercicio 3 - TIR'!$E$23-SQRT(('Ejercicio 3 - TIR'!$E$23-'Ejercicio 3 - TIR'!$C$23)*('Ejercicio 3 - TIR'!$E$23-'Ejercicio 3 - TIR'!$D$23)*(1-R413)))</f>
        <v>0.140685534526313</v>
      </c>
      <c r="T413" s="16">
        <f ca="1" t="shared" ref="T413:X413" si="3076">RAND()</f>
        <v>0.684273585175807</v>
      </c>
      <c r="U413" s="18">
        <f ca="1">IF(T413&lt;=('Ejercicio 3 - TIR'!$D$24-'Ejercicio 3 - TIR'!$C$24)/('Ejercicio 3 - TIR'!$E$24-'Ejercicio 3 - TIR'!$C$24),'Ejercicio 3 - TIR'!$C$24+SQRT(('Ejercicio 3 - TIR'!$E$24-'Ejercicio 3 - TIR'!$C$24)*('Ejercicio 3 - TIR'!$D$24-'Ejercicio 3 - TIR'!$C$24)*T413),'Ejercicio 3 - TIR'!$E$24-SQRT(('Ejercicio 3 - TIR'!$E$24-'Ejercicio 3 - TIR'!$C$24)*('Ejercicio 3 - TIR'!$E$24-'Ejercicio 3 - TIR'!$D$24)*(1-T413)))</f>
        <v>0.190267291386291</v>
      </c>
      <c r="V413" s="16">
        <f ca="1" t="shared" si="3076"/>
        <v>0.0597000162213444</v>
      </c>
      <c r="W413" s="18">
        <f ca="1">IF(V413&lt;=('Ejercicio 3 - TIR'!$D$25-'Ejercicio 3 - TIR'!$C$25)/('Ejercicio 3 - TIR'!$E$25-'Ejercicio 3 - TIR'!$C$25),'Ejercicio 3 - TIR'!$C$25+SQRT(('Ejercicio 3 - TIR'!$E$25-'Ejercicio 3 - TIR'!$C$25)*('Ejercicio 3 - TIR'!$D$25-'Ejercicio 3 - TIR'!$C$25)*V413),'Ejercicio 3 - TIR'!$E$25-SQRT(('Ejercicio 3 - TIR'!$E$25-'Ejercicio 3 - TIR'!$C$25)*('Ejercicio 3 - TIR'!$E$25-'Ejercicio 3 - TIR'!$D$25)*(1-V413)))</f>
        <v>0.189142211040546</v>
      </c>
      <c r="X413" s="16">
        <f ca="1" t="shared" si="3076"/>
        <v>0.887240533499278</v>
      </c>
      <c r="Y413" s="18">
        <f ca="1">IF(X413&lt;=('Ejercicio 3 - TIR'!$D$26-'Ejercicio 3 - TIR'!$C$26)/('Ejercicio 3 - TIR'!$E$26-'Ejercicio 3 - TIR'!$C$26),'Ejercicio 3 - TIR'!$C$26+SQRT(('Ejercicio 3 - TIR'!$E$26-'Ejercicio 3 - TIR'!$C$26)*('Ejercicio 3 - TIR'!$D$26-'Ejercicio 3 - TIR'!$C$26)*X413),'Ejercicio 3 - TIR'!$E$26-SQRT(('Ejercicio 3 - TIR'!$E$26-'Ejercicio 3 - TIR'!$C$26)*('Ejercicio 3 - TIR'!$E$26-'Ejercicio 3 - TIR'!$D$26)*(1-X413)))</f>
        <v>0.25532407815088</v>
      </c>
      <c r="Z413" s="16">
        <f ca="1" t="shared" si="2860"/>
        <v>1.14602139740878</v>
      </c>
      <c r="AA413" s="16">
        <f ca="1" t="shared" si="2861"/>
        <v>1.30725003028183</v>
      </c>
      <c r="AB413" s="16">
        <f ca="1" t="shared" si="2862"/>
        <v>1.5559769527082</v>
      </c>
      <c r="AC413" s="16">
        <f ca="1" t="shared" si="2863"/>
        <v>1.85027787387156</v>
      </c>
      <c r="AD413" s="16">
        <f ca="1" t="shared" si="2864"/>
        <v>2.32269836634078</v>
      </c>
      <c r="AE413" s="15">
        <f ca="1" t="shared" si="2865"/>
        <v>4587.82834036029</v>
      </c>
      <c r="AF413" s="15">
        <f ca="1" t="shared" si="2866"/>
        <v>5233.26942273885</v>
      </c>
      <c r="AG413" s="15">
        <f ca="1" t="shared" si="2867"/>
        <v>6228.98942089807</v>
      </c>
      <c r="AH413" s="15">
        <f ca="1" t="shared" si="2868"/>
        <v>7407.1542525149</v>
      </c>
      <c r="AI413" s="15">
        <f ca="1" t="shared" si="2869"/>
        <v>9298.37908375964</v>
      </c>
      <c r="AJ413" s="17">
        <f ca="1" t="shared" si="2870"/>
        <v>43598.5968544099</v>
      </c>
      <c r="AK413" s="17">
        <f ca="1" t="shared" si="2871"/>
        <v>50461.340170271</v>
      </c>
      <c r="AL413" s="17">
        <f ca="1" t="shared" si="2872"/>
        <v>50931.8002887363</v>
      </c>
      <c r="AM413" s="17">
        <f ca="1" t="shared" si="2873"/>
        <v>71960.8280645187</v>
      </c>
      <c r="AN413" s="17">
        <f ca="1" t="shared" si="2874"/>
        <v>77378.9390253508</v>
      </c>
      <c r="AO413" s="17">
        <f ca="1">C413/'Ejercicio 3 - TIR'!$D$7</f>
        <v>17786.111897432</v>
      </c>
      <c r="AP413" s="17">
        <f ca="1" t="shared" si="2875"/>
        <v>25812.4849569779</v>
      </c>
      <c r="AQ413" s="17">
        <f ca="1" t="shared" si="2876"/>
        <v>32675.228272839</v>
      </c>
      <c r="AR413" s="17">
        <f ca="1" t="shared" si="2877"/>
        <v>33145.6883913043</v>
      </c>
      <c r="AS413" s="17">
        <f ca="1" t="shared" si="2878"/>
        <v>54174.7161670867</v>
      </c>
      <c r="AT413" s="17">
        <f ca="1" t="shared" si="2879"/>
        <v>59592.8271279188</v>
      </c>
      <c r="AU413" s="17">
        <f ca="1">AP413*'Ejercicio 3 - TIR'!$D$5</f>
        <v>12906.2424784889</v>
      </c>
      <c r="AV413" s="17">
        <f ca="1">AQ413*'Ejercicio 3 - TIR'!$D$5</f>
        <v>16337.6141364195</v>
      </c>
      <c r="AW413" s="17">
        <f ca="1">AR413*'Ejercicio 3 - TIR'!$D$5</f>
        <v>16572.8441956521</v>
      </c>
      <c r="AX413" s="17">
        <f ca="1">AS413*'Ejercicio 3 - TIR'!$D$5</f>
        <v>27087.3580835433</v>
      </c>
      <c r="AY413" s="17">
        <f ca="1">AT413*'Ejercicio 3 - TIR'!$D$5</f>
        <v>29796.4135639594</v>
      </c>
      <c r="AZ413" s="17">
        <f ca="1" t="shared" ref="AZ413:BD413" si="3077">AJ413-AU413-AE413</f>
        <v>26104.5260355607</v>
      </c>
      <c r="BA413" s="17">
        <f ca="1" t="shared" si="3077"/>
        <v>28890.4566111127</v>
      </c>
      <c r="BB413" s="17">
        <f ca="1" t="shared" si="3077"/>
        <v>28129.9666721861</v>
      </c>
      <c r="BC413" s="17">
        <f ca="1" t="shared" si="3077"/>
        <v>37466.3157284605</v>
      </c>
      <c r="BD413" s="17">
        <f ca="1" t="shared" si="3077"/>
        <v>38284.1463776318</v>
      </c>
      <c r="BE413" s="17">
        <f ca="1" t="shared" ref="BE413:BI413" si="3078">AZ413/Z413</f>
        <v>22778.3932259769</v>
      </c>
      <c r="BF413" s="17">
        <f ca="1" t="shared" si="3078"/>
        <v>22100.1766623668</v>
      </c>
      <c r="BG413" s="17">
        <f ca="1" t="shared" si="3078"/>
        <v>18078.6525296699</v>
      </c>
      <c r="BH413" s="17">
        <f ca="1" t="shared" si="3078"/>
        <v>20249.021110578</v>
      </c>
      <c r="BI413" s="17">
        <f ca="1" t="shared" si="3078"/>
        <v>16482.6164828046</v>
      </c>
      <c r="BJ413" s="17">
        <f ca="1" t="shared" si="2882"/>
        <v>72976.5745315764</v>
      </c>
      <c r="BK413" s="17">
        <f ca="1" t="shared" si="2883"/>
        <v>41311.7730477197</v>
      </c>
      <c r="BL413" s="17">
        <f ca="1" t="shared" si="2884"/>
        <v>114288.347579296</v>
      </c>
      <c r="BM413" s="17">
        <f ca="1">BK413*'Ejercicio 3 - TIR'!$D$5</f>
        <v>20655.8865238599</v>
      </c>
      <c r="BN413" s="17">
        <f ca="1" t="shared" si="2885"/>
        <v>93632.4610554363</v>
      </c>
      <c r="BO413" s="17">
        <f ca="1" t="shared" si="2886"/>
        <v>40311.9330569584</v>
      </c>
      <c r="BP413" s="17">
        <f ca="1" t="shared" si="2887"/>
        <v>-120349.436595403</v>
      </c>
      <c r="BQ413" s="17">
        <f ca="1" t="shared" ref="BQ413:BT413" si="3079">BE413</f>
        <v>22778.3932259769</v>
      </c>
      <c r="BR413" s="17">
        <f ca="1" t="shared" si="3079"/>
        <v>22100.1766623668</v>
      </c>
      <c r="BS413" s="17">
        <f ca="1" t="shared" si="3079"/>
        <v>18078.6525296699</v>
      </c>
      <c r="BT413" s="17">
        <f ca="1" t="shared" si="3079"/>
        <v>20249.021110578</v>
      </c>
      <c r="BU413" s="17">
        <f ca="1" t="shared" si="2889"/>
        <v>56794.549539763</v>
      </c>
      <c r="BV413" s="19">
        <f ca="1" t="shared" si="2890"/>
        <v>4.52140004593216</v>
      </c>
    </row>
    <row r="414" ht="15" customHeight="1" spans="1:74">
      <c r="A414" s="15">
        <v>413</v>
      </c>
      <c r="B414" s="16">
        <f ca="1" t="shared" ref="B414:F414" si="3080">RAND()</f>
        <v>0.282111739568234</v>
      </c>
      <c r="C414" s="17">
        <f ca="1">IF(B414&lt;=('Ejercicio 3 - TIR'!$D$13-'Ejercicio 3 - TIR'!$C$13)/('Ejercicio 3 - TIR'!$E$13-'Ejercicio 3 - TIR'!$C$13),'Ejercicio 3 - TIR'!$C$13+SQRT(('Ejercicio 3 - TIR'!$E$13-'Ejercicio 3 - TIR'!$C$13)*('Ejercicio 3 - TIR'!$D$13-'Ejercicio 3 - TIR'!$C$13)*B414),'Ejercicio 3 - TIR'!$E$13-SQRT(('Ejercicio 3 - TIR'!$E$13-'Ejercicio 3 - TIR'!$C$13)*('Ejercicio 3 - TIR'!$E$13-'Ejercicio 3 - TIR'!$D$13)*(1-B414)))</f>
        <v>70649.2604434212</v>
      </c>
      <c r="D414" s="16">
        <f ca="1" t="shared" si="3080"/>
        <v>0.681678459591488</v>
      </c>
      <c r="E414" s="17">
        <f ca="1">IF(D414&lt;=('Ejercicio 3 - TIR'!$D$14-'Ejercicio 3 - TIR'!$C$14)/('Ejercicio 3 - TIR'!$E$14-'Ejercicio 3 - TIR'!$C$14),'Ejercicio 3 - TIR'!$C$14+SQRT(('Ejercicio 3 - TIR'!$E$14-'Ejercicio 3 - TIR'!$C$14)*('Ejercicio 3 - TIR'!$D$14-'Ejercicio 3 - TIR'!$C$14)*D414),'Ejercicio 3 - TIR'!$E$14-SQRT(('Ejercicio 3 - TIR'!$E$14-'Ejercicio 3 - TIR'!$C$14)*('Ejercicio 3 - TIR'!$E$14-'Ejercicio 3 - TIR'!$D$14)*(1-D414)))</f>
        <v>33089.9905165567</v>
      </c>
      <c r="F414" s="16">
        <f ca="1" t="shared" si="3080"/>
        <v>0.468778398061314</v>
      </c>
      <c r="G414" s="17">
        <f ca="1">IF(F414&lt;=('Ejercicio 3 - TIR'!$D$18-'Ejercicio 3 - TIR'!$C$18)/('Ejercicio 3 - TIR'!$E$18-'Ejercicio 3 - TIR'!$C$18),'Ejercicio 3 - TIR'!$C$18+SQRT(('Ejercicio 3 - TIR'!$E$18-'Ejercicio 3 - TIR'!$C$18)*('Ejercicio 3 - TIR'!$D$18-'Ejercicio 3 - TIR'!$C$18)*F414),'Ejercicio 3 - TIR'!$E$18-SQRT(('Ejercicio 3 - TIR'!$E$18-'Ejercicio 3 - TIR'!$C$18)*('Ejercicio 3 - TIR'!$E$18-'Ejercicio 3 - TIR'!$D$18)*(1-F414)))</f>
        <v>38385.5089117594</v>
      </c>
      <c r="H414" s="16">
        <f ca="1" t="shared" ref="H414:L414" si="3081">RAND()</f>
        <v>0.118841171055189</v>
      </c>
      <c r="I414" s="17">
        <f ca="1">IF(H414&lt;=('Ejercicio 3 - TIR'!$D$18-'Ejercicio 3 - TIR'!$C$18)/('Ejercicio 3 - TIR'!$E$18-'Ejercicio 3 - TIR'!$C$18),'Ejercicio 3 - TIR'!$C$18+SQRT(('Ejercicio 3 - TIR'!$E$18-'Ejercicio 3 - TIR'!$C$18)*('Ejercicio 3 - TIR'!$D$18-'Ejercicio 3 - TIR'!$C$18)*H414),'Ejercicio 3 - TIR'!$E$18-SQRT(('Ejercicio 3 - TIR'!$E$18-'Ejercicio 3 - TIR'!$C$18)*('Ejercicio 3 - TIR'!$E$18-'Ejercicio 3 - TIR'!$D$18)*(1-H414)))</f>
        <v>34222.1055953491</v>
      </c>
      <c r="J414" s="16">
        <f ca="1" t="shared" si="3081"/>
        <v>0.460610135198318</v>
      </c>
      <c r="K414" s="17">
        <f ca="1">IF(J414&lt;=('Ejercicio 3 - TIR'!$D$18-'Ejercicio 3 - TIR'!$C$18)/('Ejercicio 3 - TIR'!$E$18-'Ejercicio 3 - TIR'!$C$18),'Ejercicio 3 - TIR'!$C$18+SQRT(('Ejercicio 3 - TIR'!$E$18-'Ejercicio 3 - TIR'!$C$18)*('Ejercicio 3 - TIR'!$D$18-'Ejercicio 3 - TIR'!$C$18)*J414),'Ejercicio 3 - TIR'!$E$18-SQRT(('Ejercicio 3 - TIR'!$E$18-'Ejercicio 3 - TIR'!$C$18)*('Ejercicio 3 - TIR'!$E$18-'Ejercicio 3 - TIR'!$D$18)*(1-J414)))</f>
        <v>38312.1309108885</v>
      </c>
      <c r="L414" s="16">
        <f ca="1" t="shared" si="3081"/>
        <v>0.549032504880214</v>
      </c>
      <c r="M414" s="17">
        <f ca="1">IF(L414&lt;=('Ejercicio 3 - TIR'!$D$18-'Ejercicio 3 - TIR'!$C$18)/('Ejercicio 3 - TIR'!$E$18-'Ejercicio 3 - TIR'!$C$18),'Ejercicio 3 - TIR'!$C$18+SQRT(('Ejercicio 3 - TIR'!$E$18-'Ejercicio 3 - TIR'!$C$18)*('Ejercicio 3 - TIR'!$D$18-'Ejercicio 3 - TIR'!$C$18)*L414),'Ejercicio 3 - TIR'!$E$18-SQRT(('Ejercicio 3 - TIR'!$E$18-'Ejercicio 3 - TIR'!$C$18)*('Ejercicio 3 - TIR'!$E$18-'Ejercicio 3 - TIR'!$D$18)*(1-L414)))</f>
        <v>39074.9587179244</v>
      </c>
      <c r="N414" s="16">
        <f ca="1" t="shared" ref="N414:R414" si="3082">RAND()</f>
        <v>0.217258782617041</v>
      </c>
      <c r="O414" s="17">
        <f ca="1">IF(N414&lt;=('Ejercicio 3 - TIR'!$D$18-'Ejercicio 3 - TIR'!$C$18)/('Ejercicio 3 - TIR'!$E$18-'Ejercicio 3 - TIR'!$C$18),'Ejercicio 3 - TIR'!$C$18+SQRT(('Ejercicio 3 - TIR'!$E$18-'Ejercicio 3 - TIR'!$C$18)*('Ejercicio 3 - TIR'!$D$18-'Ejercicio 3 - TIR'!$C$18)*N414),'Ejercicio 3 - TIR'!$E$18-SQRT(('Ejercicio 3 - TIR'!$E$18-'Ejercicio 3 - TIR'!$C$18)*('Ejercicio 3 - TIR'!$E$18-'Ejercicio 3 - TIR'!$D$18)*(1-N414)))</f>
        <v>35708.6616113198</v>
      </c>
      <c r="P414" s="16">
        <f ca="1" t="shared" si="3082"/>
        <v>0.248907804911797</v>
      </c>
      <c r="Q414" s="18">
        <f ca="1">IF(P414&lt;=('Ejercicio 3 - TIR'!$D$22-'Ejercicio 3 - TIR'!$C$22)/('Ejercicio 3 - TIR'!$E$22-'Ejercicio 3 - TIR'!$C$22),'Ejercicio 3 - TIR'!$C$22+SQRT(('Ejercicio 3 - TIR'!$E$22-'Ejercicio 3 - TIR'!$C$22)*('Ejercicio 3 - TIR'!$D$22-'Ejercicio 3 - TIR'!$C$22)*P414),'Ejercicio 3 - TIR'!$E$22-SQRT(('Ejercicio 3 - TIR'!$E$22-'Ejercicio 3 - TIR'!$C$22)*('Ejercicio 3 - TIR'!$E$22-'Ejercicio 3 - TIR'!$D$22)*(1-P414)))</f>
        <v>0.141166814801506</v>
      </c>
      <c r="R414" s="16">
        <f ca="1" t="shared" si="3082"/>
        <v>0.339494034277849</v>
      </c>
      <c r="S414" s="18">
        <f ca="1">IF(R414&lt;=('Ejercicio 3 - TIR'!$D$23-'Ejercicio 3 - TIR'!$C$23)/('Ejercicio 3 - TIR'!$E$23-'Ejercicio 3 - TIR'!$C$23),'Ejercicio 3 - TIR'!$C$23+SQRT(('Ejercicio 3 - TIR'!$E$23-'Ejercicio 3 - TIR'!$C$23)*('Ejercicio 3 - TIR'!$D$23-'Ejercicio 3 - TIR'!$C$23)*R414),'Ejercicio 3 - TIR'!$E$23-SQRT(('Ejercicio 3 - TIR'!$E$23-'Ejercicio 3 - TIR'!$C$23)*('Ejercicio 3 - TIR'!$E$23-'Ejercicio 3 - TIR'!$D$23)*(1-R414)))</f>
        <v>0.144720219693606</v>
      </c>
      <c r="T414" s="16">
        <f ca="1" t="shared" ref="T414:X414" si="3083">RAND()</f>
        <v>0.326134738922414</v>
      </c>
      <c r="U414" s="18">
        <f ca="1">IF(T414&lt;=('Ejercicio 3 - TIR'!$D$24-'Ejercicio 3 - TIR'!$C$24)/('Ejercicio 3 - TIR'!$E$24-'Ejercicio 3 - TIR'!$C$24),'Ejercicio 3 - TIR'!$C$24+SQRT(('Ejercicio 3 - TIR'!$E$24-'Ejercicio 3 - TIR'!$C$24)*('Ejercicio 3 - TIR'!$D$24-'Ejercicio 3 - TIR'!$C$24)*T414),'Ejercicio 3 - TIR'!$E$24-SQRT(('Ejercicio 3 - TIR'!$E$24-'Ejercicio 3 - TIR'!$C$24)*('Ejercicio 3 - TIR'!$E$24-'Ejercicio 3 - TIR'!$D$24)*(1-T414)))</f>
        <v>0.176170268468953</v>
      </c>
      <c r="V414" s="16">
        <f ca="1" t="shared" si="3083"/>
        <v>0.287587137650028</v>
      </c>
      <c r="W414" s="18">
        <f ca="1">IF(V414&lt;=('Ejercicio 3 - TIR'!$D$25-'Ejercicio 3 - TIR'!$C$25)/('Ejercicio 3 - TIR'!$E$25-'Ejercicio 3 - TIR'!$C$25),'Ejercicio 3 - TIR'!$C$25+SQRT(('Ejercicio 3 - TIR'!$E$25-'Ejercicio 3 - TIR'!$C$25)*('Ejercicio 3 - TIR'!$D$25-'Ejercicio 3 - TIR'!$C$25)*V414),'Ejercicio 3 - TIR'!$E$25-SQRT(('Ejercicio 3 - TIR'!$E$25-'Ejercicio 3 - TIR'!$C$25)*('Ejercicio 3 - TIR'!$E$25-'Ejercicio 3 - TIR'!$D$25)*(1-V414)))</f>
        <v>0.20006559284196</v>
      </c>
      <c r="X414" s="16">
        <f ca="1" t="shared" si="3083"/>
        <v>0.515041749963633</v>
      </c>
      <c r="Y414" s="18">
        <f ca="1">IF(X414&lt;=('Ejercicio 3 - TIR'!$D$26-'Ejercicio 3 - TIR'!$C$26)/('Ejercicio 3 - TIR'!$E$26-'Ejercicio 3 - TIR'!$C$26),'Ejercicio 3 - TIR'!$C$26+SQRT(('Ejercicio 3 - TIR'!$E$26-'Ejercicio 3 - TIR'!$C$26)*('Ejercicio 3 - TIR'!$D$26-'Ejercicio 3 - TIR'!$C$26)*X414),'Ejercicio 3 - TIR'!$E$26-SQRT(('Ejercicio 3 - TIR'!$E$26-'Ejercicio 3 - TIR'!$C$26)*('Ejercicio 3 - TIR'!$E$26-'Ejercicio 3 - TIR'!$D$26)*(1-X414)))</f>
        <v>0.2288260364033</v>
      </c>
      <c r="Z414" s="16">
        <f ca="1" t="shared" si="2860"/>
        <v>1.14116681480151</v>
      </c>
      <c r="AA414" s="16">
        <f ca="1" t="shared" si="2861"/>
        <v>1.30631672694663</v>
      </c>
      <c r="AB414" s="16">
        <f ca="1" t="shared" si="2862"/>
        <v>1.5364508954383</v>
      </c>
      <c r="AC414" s="16">
        <f ca="1" t="shared" si="2863"/>
        <v>1.84384185470673</v>
      </c>
      <c r="AD414" s="16">
        <f ca="1" t="shared" si="2864"/>
        <v>2.26576087807378</v>
      </c>
      <c r="AE414" s="15">
        <f ca="1" t="shared" si="2865"/>
        <v>4671.20856303433</v>
      </c>
      <c r="AF414" s="15">
        <f ca="1" t="shared" si="2866"/>
        <v>5347.22689251131</v>
      </c>
      <c r="AG414" s="15">
        <f ca="1" t="shared" si="2867"/>
        <v>6289.24928972943</v>
      </c>
      <c r="AH414" s="15">
        <f ca="1" t="shared" si="2868"/>
        <v>7547.51167741003</v>
      </c>
      <c r="AI414" s="15">
        <f ca="1" t="shared" si="2869"/>
        <v>9274.57885925939</v>
      </c>
      <c r="AJ414" s="17">
        <f ca="1" t="shared" si="2870"/>
        <v>43804.2689393673</v>
      </c>
      <c r="AK414" s="17">
        <f ca="1" t="shared" si="2871"/>
        <v>44704.9089705385</v>
      </c>
      <c r="AL414" s="17">
        <f ca="1" t="shared" si="2872"/>
        <v>58864.7078441841</v>
      </c>
      <c r="AM414" s="17">
        <f ca="1" t="shared" si="2873"/>
        <v>72048.0443550466</v>
      </c>
      <c r="AN414" s="17">
        <f ca="1" t="shared" si="2874"/>
        <v>80907.2884873033</v>
      </c>
      <c r="AO414" s="17">
        <f ca="1">C414/'Ejercicio 3 - TIR'!$D$7</f>
        <v>14129.8520886842</v>
      </c>
      <c r="AP414" s="17">
        <f ca="1" t="shared" si="2875"/>
        <v>29674.4168506831</v>
      </c>
      <c r="AQ414" s="17">
        <f ca="1" t="shared" si="2876"/>
        <v>30575.0568818542</v>
      </c>
      <c r="AR414" s="17">
        <f ca="1" t="shared" si="2877"/>
        <v>44734.8557554999</v>
      </c>
      <c r="AS414" s="17">
        <f ca="1" t="shared" si="2878"/>
        <v>57918.1922663623</v>
      </c>
      <c r="AT414" s="17">
        <f ca="1" t="shared" si="2879"/>
        <v>66777.4363986191</v>
      </c>
      <c r="AU414" s="17">
        <f ca="1">AP414*'Ejercicio 3 - TIR'!$D$5</f>
        <v>14837.2084253415</v>
      </c>
      <c r="AV414" s="17">
        <f ca="1">AQ414*'Ejercicio 3 - TIR'!$D$5</f>
        <v>15287.5284409271</v>
      </c>
      <c r="AW414" s="17">
        <f ca="1">AR414*'Ejercicio 3 - TIR'!$D$5</f>
        <v>22367.4278777499</v>
      </c>
      <c r="AX414" s="17">
        <f ca="1">AS414*'Ejercicio 3 - TIR'!$D$5</f>
        <v>28959.0961331812</v>
      </c>
      <c r="AY414" s="17">
        <f ca="1">AT414*'Ejercicio 3 - TIR'!$D$5</f>
        <v>33388.7181993095</v>
      </c>
      <c r="AZ414" s="17">
        <f ca="1" t="shared" ref="AZ414:BD414" si="3084">AJ414-AU414-AE414</f>
        <v>24295.8519509915</v>
      </c>
      <c r="BA414" s="17">
        <f ca="1" t="shared" si="3084"/>
        <v>24070.1536371</v>
      </c>
      <c r="BB414" s="17">
        <f ca="1" t="shared" si="3084"/>
        <v>30208.0306767047</v>
      </c>
      <c r="BC414" s="17">
        <f ca="1" t="shared" si="3084"/>
        <v>35541.4365444554</v>
      </c>
      <c r="BD414" s="17">
        <f ca="1" t="shared" si="3084"/>
        <v>38243.9914287344</v>
      </c>
      <c r="BE414" s="17">
        <f ca="1" t="shared" ref="BE414:BI414" si="3085">AZ414/Z414</f>
        <v>21290.3596878757</v>
      </c>
      <c r="BF414" s="17">
        <f ca="1" t="shared" si="3085"/>
        <v>18425.9706245677</v>
      </c>
      <c r="BG414" s="17">
        <f ca="1" t="shared" si="3085"/>
        <v>19660.9151430689</v>
      </c>
      <c r="BH414" s="17">
        <f ca="1" t="shared" si="3085"/>
        <v>19275.7510378288</v>
      </c>
      <c r="BI414" s="17">
        <f ca="1" t="shared" si="3085"/>
        <v>16879.094258723</v>
      </c>
      <c r="BJ414" s="17">
        <f ca="1" t="shared" si="2882"/>
        <v>74974.0059682464</v>
      </c>
      <c r="BK414" s="17">
        <f ca="1" t="shared" si="2883"/>
        <v>32014.8660755098</v>
      </c>
      <c r="BL414" s="17">
        <f ca="1" t="shared" si="2884"/>
        <v>106988.872043756</v>
      </c>
      <c r="BM414" s="17">
        <f ca="1">BK414*'Ejercicio 3 - TIR'!$D$5</f>
        <v>16007.4330377549</v>
      </c>
      <c r="BN414" s="17">
        <f ca="1" t="shared" si="2885"/>
        <v>90981.4390060013</v>
      </c>
      <c r="BO414" s="17">
        <f ca="1" t="shared" si="2886"/>
        <v>40154.9165608988</v>
      </c>
      <c r="BP414" s="17">
        <f ca="1" t="shared" si="2887"/>
        <v>-103739.250959978</v>
      </c>
      <c r="BQ414" s="17">
        <f ca="1" t="shared" ref="BQ414:BT414" si="3086">BE414</f>
        <v>21290.3596878757</v>
      </c>
      <c r="BR414" s="17">
        <f ca="1" t="shared" si="3086"/>
        <v>18425.9706245677</v>
      </c>
      <c r="BS414" s="17">
        <f ca="1" t="shared" si="3086"/>
        <v>19660.9151430689</v>
      </c>
      <c r="BT414" s="17">
        <f ca="1" t="shared" si="3086"/>
        <v>19275.7510378288</v>
      </c>
      <c r="BU414" s="17">
        <f ca="1" t="shared" si="2889"/>
        <v>57034.0108196218</v>
      </c>
      <c r="BV414" s="19">
        <f ca="1" t="shared" si="2890"/>
        <v>8.11280834674897</v>
      </c>
    </row>
    <row r="415" ht="15" customHeight="1" spans="1:74">
      <c r="A415" s="15">
        <v>414</v>
      </c>
      <c r="B415" s="16">
        <f ca="1" t="shared" ref="B415:F415" si="3087">RAND()</f>
        <v>0.6760682549449</v>
      </c>
      <c r="C415" s="17">
        <f ca="1">IF(B415&lt;=('Ejercicio 3 - TIR'!$D$13-'Ejercicio 3 - TIR'!$C$13)/('Ejercicio 3 - TIR'!$E$13-'Ejercicio 3 - TIR'!$C$13),'Ejercicio 3 - TIR'!$C$13+SQRT(('Ejercicio 3 - TIR'!$E$13-'Ejercicio 3 - TIR'!$C$13)*('Ejercicio 3 - TIR'!$D$13-'Ejercicio 3 - TIR'!$C$13)*B415),'Ejercicio 3 - TIR'!$E$13-SQRT(('Ejercicio 3 - TIR'!$E$13-'Ejercicio 3 - TIR'!$C$13)*('Ejercicio 3 - TIR'!$E$13-'Ejercicio 3 - TIR'!$D$13)*(1-B415)))</f>
        <v>80284.0649710413</v>
      </c>
      <c r="D415" s="16">
        <f ca="1" t="shared" si="3087"/>
        <v>0.798743165683888</v>
      </c>
      <c r="E415" s="17">
        <f ca="1">IF(D415&lt;=('Ejercicio 3 - TIR'!$D$14-'Ejercicio 3 - TIR'!$C$14)/('Ejercicio 3 - TIR'!$E$14-'Ejercicio 3 - TIR'!$C$14),'Ejercicio 3 - TIR'!$C$14+SQRT(('Ejercicio 3 - TIR'!$E$14-'Ejercicio 3 - TIR'!$C$14)*('Ejercicio 3 - TIR'!$D$14-'Ejercicio 3 - TIR'!$C$14)*D415),'Ejercicio 3 - TIR'!$E$14-SQRT(('Ejercicio 3 - TIR'!$E$14-'Ejercicio 3 - TIR'!$C$14)*('Ejercicio 3 - TIR'!$E$14-'Ejercicio 3 - TIR'!$D$14)*(1-D415)))</f>
        <v>34505.5914651878</v>
      </c>
      <c r="F415" s="16">
        <f ca="1" t="shared" si="3087"/>
        <v>0.576161955207615</v>
      </c>
      <c r="G415" s="17">
        <f ca="1">IF(F415&lt;=('Ejercicio 3 - TIR'!$D$18-'Ejercicio 3 - TIR'!$C$18)/('Ejercicio 3 - TIR'!$E$18-'Ejercicio 3 - TIR'!$C$18),'Ejercicio 3 - TIR'!$C$18+SQRT(('Ejercicio 3 - TIR'!$E$18-'Ejercicio 3 - TIR'!$C$18)*('Ejercicio 3 - TIR'!$D$18-'Ejercicio 3 - TIR'!$C$18)*F415),'Ejercicio 3 - TIR'!$E$18-SQRT(('Ejercicio 3 - TIR'!$E$18-'Ejercicio 3 - TIR'!$C$18)*('Ejercicio 3 - TIR'!$E$18-'Ejercicio 3 - TIR'!$D$18)*(1-F415)))</f>
        <v>39296.4667095162</v>
      </c>
      <c r="H415" s="16">
        <f ca="1" t="shared" ref="H415:L415" si="3088">RAND()</f>
        <v>0.452532652444652</v>
      </c>
      <c r="I415" s="17">
        <f ca="1">IF(H415&lt;=('Ejercicio 3 - TIR'!$D$18-'Ejercicio 3 - TIR'!$C$18)/('Ejercicio 3 - TIR'!$E$18-'Ejercicio 3 - TIR'!$C$18),'Ejercicio 3 - TIR'!$C$18+SQRT(('Ejercicio 3 - TIR'!$E$18-'Ejercicio 3 - TIR'!$C$18)*('Ejercicio 3 - TIR'!$D$18-'Ejercicio 3 - TIR'!$C$18)*H415),'Ejercicio 3 - TIR'!$E$18-SQRT(('Ejercicio 3 - TIR'!$E$18-'Ejercicio 3 - TIR'!$C$18)*('Ejercicio 3 - TIR'!$E$18-'Ejercicio 3 - TIR'!$D$18)*(1-H415)))</f>
        <v>38238.9257714036</v>
      </c>
      <c r="J415" s="16">
        <f ca="1" t="shared" si="3088"/>
        <v>0.404392586873395</v>
      </c>
      <c r="K415" s="17">
        <f ca="1">IF(J415&lt;=('Ejercicio 3 - TIR'!$D$18-'Ejercicio 3 - TIR'!$C$18)/('Ejercicio 3 - TIR'!$E$18-'Ejercicio 3 - TIR'!$C$18),'Ejercicio 3 - TIR'!$C$18+SQRT(('Ejercicio 3 - TIR'!$E$18-'Ejercicio 3 - TIR'!$C$18)*('Ejercicio 3 - TIR'!$D$18-'Ejercicio 3 - TIR'!$C$18)*J415),'Ejercicio 3 - TIR'!$E$18-SQRT(('Ejercicio 3 - TIR'!$E$18-'Ejercicio 3 - TIR'!$C$18)*('Ejercicio 3 - TIR'!$E$18-'Ejercicio 3 - TIR'!$D$18)*(1-J415)))</f>
        <v>37788.3816053792</v>
      </c>
      <c r="L415" s="16">
        <f ca="1" t="shared" si="3088"/>
        <v>0.349699260623318</v>
      </c>
      <c r="M415" s="17">
        <f ca="1">IF(L415&lt;=('Ejercicio 3 - TIR'!$D$18-'Ejercicio 3 - TIR'!$C$18)/('Ejercicio 3 - TIR'!$E$18-'Ejercicio 3 - TIR'!$C$18),'Ejercicio 3 - TIR'!$C$18+SQRT(('Ejercicio 3 - TIR'!$E$18-'Ejercicio 3 - TIR'!$C$18)*('Ejercicio 3 - TIR'!$D$18-'Ejercicio 3 - TIR'!$C$18)*L415),'Ejercicio 3 - TIR'!$E$18-SQRT(('Ejercicio 3 - TIR'!$E$18-'Ejercicio 3 - TIR'!$C$18)*('Ejercicio 3 - TIR'!$E$18-'Ejercicio 3 - TIR'!$D$18)*(1-L415)))</f>
        <v>37242.5747558101</v>
      </c>
      <c r="N415" s="16">
        <f ca="1" t="shared" ref="N415:R415" si="3089">RAND()</f>
        <v>0.292170919619435</v>
      </c>
      <c r="O415" s="17">
        <f ca="1">IF(N415&lt;=('Ejercicio 3 - TIR'!$D$18-'Ejercicio 3 - TIR'!$C$18)/('Ejercicio 3 - TIR'!$E$18-'Ejercicio 3 - TIR'!$C$18),'Ejercicio 3 - TIR'!$C$18+SQRT(('Ejercicio 3 - TIR'!$E$18-'Ejercicio 3 - TIR'!$C$18)*('Ejercicio 3 - TIR'!$D$18-'Ejercicio 3 - TIR'!$C$18)*N415),'Ejercicio 3 - TIR'!$E$18-SQRT(('Ejercicio 3 - TIR'!$E$18-'Ejercicio 3 - TIR'!$C$18)*('Ejercicio 3 - TIR'!$E$18-'Ejercicio 3 - TIR'!$D$18)*(1-N415)))</f>
        <v>36620.0934995599</v>
      </c>
      <c r="P415" s="16">
        <f ca="1" t="shared" si="3089"/>
        <v>0.562151662566456</v>
      </c>
      <c r="Q415" s="18">
        <f ca="1">IF(P415&lt;=('Ejercicio 3 - TIR'!$D$22-'Ejercicio 3 - TIR'!$C$22)/('Ejercicio 3 - TIR'!$E$22-'Ejercicio 3 - TIR'!$C$22),'Ejercicio 3 - TIR'!$C$22+SQRT(('Ejercicio 3 - TIR'!$E$22-'Ejercicio 3 - TIR'!$C$22)*('Ejercicio 3 - TIR'!$D$22-'Ejercicio 3 - TIR'!$C$22)*P415),'Ejercicio 3 - TIR'!$E$22-SQRT(('Ejercicio 3 - TIR'!$E$22-'Ejercicio 3 - TIR'!$C$22)*('Ejercicio 3 - TIR'!$E$22-'Ejercicio 3 - TIR'!$D$22)*(1-P415)))</f>
        <v>0.151926400170616</v>
      </c>
      <c r="R415" s="16">
        <f ca="1" t="shared" si="3089"/>
        <v>0.0868956524502194</v>
      </c>
      <c r="S415" s="18">
        <f ca="1">IF(R415&lt;=('Ejercicio 3 - TIR'!$D$23-'Ejercicio 3 - TIR'!$C$23)/('Ejercicio 3 - TIR'!$E$23-'Ejercicio 3 - TIR'!$C$23),'Ejercicio 3 - TIR'!$C$23+SQRT(('Ejercicio 3 - TIR'!$E$23-'Ejercicio 3 - TIR'!$C$23)*('Ejercicio 3 - TIR'!$D$23-'Ejercicio 3 - TIR'!$C$23)*R415),'Ejercicio 3 - TIR'!$E$23-SQRT(('Ejercicio 3 - TIR'!$E$23-'Ejercicio 3 - TIR'!$C$23)*('Ejercicio 3 - TIR'!$E$23-'Ejercicio 3 - TIR'!$D$23)*(1-R415)))</f>
        <v>0.132506485294054</v>
      </c>
      <c r="T415" s="16">
        <f ca="1" t="shared" ref="T415:X415" si="3090">RAND()</f>
        <v>0.608191420680772</v>
      </c>
      <c r="U415" s="18">
        <f ca="1">IF(T415&lt;=('Ejercicio 3 - TIR'!$D$24-'Ejercicio 3 - TIR'!$C$24)/('Ejercicio 3 - TIR'!$E$24-'Ejercicio 3 - TIR'!$C$24),'Ejercicio 3 - TIR'!$C$24+SQRT(('Ejercicio 3 - TIR'!$E$24-'Ejercicio 3 - TIR'!$C$24)*('Ejercicio 3 - TIR'!$D$24-'Ejercicio 3 - TIR'!$C$24)*T415),'Ejercicio 3 - TIR'!$E$24-SQRT(('Ejercicio 3 - TIR'!$E$24-'Ejercicio 3 - TIR'!$C$24)*('Ejercicio 3 - TIR'!$E$24-'Ejercicio 3 - TIR'!$D$24)*(1-T415)))</f>
        <v>0.186878043202524</v>
      </c>
      <c r="V415" s="16">
        <f ca="1" t="shared" si="3090"/>
        <v>0.678557097946054</v>
      </c>
      <c r="W415" s="18">
        <f ca="1">IF(V415&lt;=('Ejercicio 3 - TIR'!$D$25-'Ejercicio 3 - TIR'!$C$25)/('Ejercicio 3 - TIR'!$E$25-'Ejercicio 3 - TIR'!$C$25),'Ejercicio 3 - TIR'!$C$25+SQRT(('Ejercicio 3 - TIR'!$E$25-'Ejercicio 3 - TIR'!$C$25)*('Ejercicio 3 - TIR'!$D$25-'Ejercicio 3 - TIR'!$C$25)*V415),'Ejercicio 3 - TIR'!$E$25-SQRT(('Ejercicio 3 - TIR'!$E$25-'Ejercicio 3 - TIR'!$C$25)*('Ejercicio 3 - TIR'!$E$25-'Ejercicio 3 - TIR'!$D$25)*(1-V415)))</f>
        <v>0.216458232646612</v>
      </c>
      <c r="X415" s="16">
        <f ca="1" t="shared" si="3090"/>
        <v>0.172572435987702</v>
      </c>
      <c r="Y415" s="18">
        <f ca="1">IF(X415&lt;=('Ejercicio 3 - TIR'!$D$26-'Ejercicio 3 - TIR'!$C$26)/('Ejercicio 3 - TIR'!$E$26-'Ejercicio 3 - TIR'!$C$26),'Ejercicio 3 - TIR'!$C$26+SQRT(('Ejercicio 3 - TIR'!$E$26-'Ejercicio 3 - TIR'!$C$26)*('Ejercicio 3 - TIR'!$D$26-'Ejercicio 3 - TIR'!$C$26)*X415),'Ejercicio 3 - TIR'!$E$26-SQRT(('Ejercicio 3 - TIR'!$E$26-'Ejercicio 3 - TIR'!$C$26)*('Ejercicio 3 - TIR'!$E$26-'Ejercicio 3 - TIR'!$D$26)*(1-X415)))</f>
        <v>0.211585772563584</v>
      </c>
      <c r="Z415" s="16">
        <f ca="1" t="shared" si="2860"/>
        <v>1.15192640017062</v>
      </c>
      <c r="AA415" s="16">
        <f ca="1" t="shared" si="2861"/>
        <v>1.30456411877466</v>
      </c>
      <c r="AB415" s="16">
        <f ca="1" t="shared" si="2862"/>
        <v>1.54835850852349</v>
      </c>
      <c r="AC415" s="16">
        <f ca="1" t="shared" si="2863"/>
        <v>1.88351345478183</v>
      </c>
      <c r="AD415" s="16">
        <f ca="1" t="shared" si="2864"/>
        <v>2.28203810424575</v>
      </c>
      <c r="AE415" s="15">
        <f ca="1" t="shared" si="2865"/>
        <v>5242.31029706392</v>
      </c>
      <c r="AF415" s="15">
        <f ca="1" t="shared" si="2866"/>
        <v>5936.95040934869</v>
      </c>
      <c r="AG415" s="15">
        <f ca="1" t="shared" si="2867"/>
        <v>7046.4360844382</v>
      </c>
      <c r="AH415" s="15">
        <f ca="1" t="shared" si="2868"/>
        <v>8571.69518573301</v>
      </c>
      <c r="AI415" s="15">
        <f ca="1" t="shared" si="2869"/>
        <v>10385.3439337859</v>
      </c>
      <c r="AJ415" s="17">
        <f ca="1" t="shared" si="2870"/>
        <v>45266.6374361174</v>
      </c>
      <c r="AK415" s="17">
        <f ca="1" t="shared" si="2871"/>
        <v>49885.1305018606</v>
      </c>
      <c r="AL415" s="17">
        <f ca="1" t="shared" si="2872"/>
        <v>58509.9621820215</v>
      </c>
      <c r="AM415" s="17">
        <f ca="1" t="shared" si="2873"/>
        <v>70146.8906432864</v>
      </c>
      <c r="AN415" s="17">
        <f ca="1" t="shared" si="2874"/>
        <v>83568.4487470377</v>
      </c>
      <c r="AO415" s="17">
        <f ca="1">C415/'Ejercicio 3 - TIR'!$D$7</f>
        <v>16056.8129942083</v>
      </c>
      <c r="AP415" s="17">
        <f ca="1" t="shared" si="2875"/>
        <v>29209.8244419091</v>
      </c>
      <c r="AQ415" s="17">
        <f ca="1" t="shared" si="2876"/>
        <v>33828.3175076523</v>
      </c>
      <c r="AR415" s="17">
        <f ca="1" t="shared" si="2877"/>
        <v>42453.1491878132</v>
      </c>
      <c r="AS415" s="17">
        <f ca="1" t="shared" si="2878"/>
        <v>54090.0776490781</v>
      </c>
      <c r="AT415" s="17">
        <f ca="1" t="shared" si="2879"/>
        <v>67511.6357528295</v>
      </c>
      <c r="AU415" s="17">
        <f ca="1">AP415*'Ejercicio 3 - TIR'!$D$5</f>
        <v>14604.9122209546</v>
      </c>
      <c r="AV415" s="17">
        <f ca="1">AQ415*'Ejercicio 3 - TIR'!$D$5</f>
        <v>16914.1587538262</v>
      </c>
      <c r="AW415" s="17">
        <f ca="1">AR415*'Ejercicio 3 - TIR'!$D$5</f>
        <v>21226.5745939066</v>
      </c>
      <c r="AX415" s="17">
        <f ca="1">AS415*'Ejercicio 3 - TIR'!$D$5</f>
        <v>27045.0388245391</v>
      </c>
      <c r="AY415" s="17">
        <f ca="1">AT415*'Ejercicio 3 - TIR'!$D$5</f>
        <v>33755.8178764147</v>
      </c>
      <c r="AZ415" s="17">
        <f ca="1" t="shared" ref="AZ415:BD415" si="3091">AJ415-AU415-AE415</f>
        <v>25419.4149180989</v>
      </c>
      <c r="BA415" s="17">
        <f ca="1" t="shared" si="3091"/>
        <v>27034.0213386857</v>
      </c>
      <c r="BB415" s="17">
        <f ca="1" t="shared" si="3091"/>
        <v>30236.9515036767</v>
      </c>
      <c r="BC415" s="17">
        <f ca="1" t="shared" si="3091"/>
        <v>34530.1566330143</v>
      </c>
      <c r="BD415" s="17">
        <f ca="1" t="shared" si="3091"/>
        <v>39427.2869368371</v>
      </c>
      <c r="BE415" s="17">
        <f ca="1" t="shared" ref="BE415:BI415" si="3092">AZ415/Z415</f>
        <v>22066.8741634309</v>
      </c>
      <c r="BF415" s="17">
        <f ca="1" t="shared" si="3092"/>
        <v>20722.6467059956</v>
      </c>
      <c r="BG415" s="17">
        <f ca="1" t="shared" si="3092"/>
        <v>19528.3917369437</v>
      </c>
      <c r="BH415" s="17">
        <f ca="1" t="shared" si="3092"/>
        <v>18332.8430945634</v>
      </c>
      <c r="BI415" s="17">
        <f ca="1" t="shared" si="3092"/>
        <v>17277.2255044657</v>
      </c>
      <c r="BJ415" s="17">
        <f ca="1" t="shared" si="2882"/>
        <v>78743.0745330955</v>
      </c>
      <c r="BK415" s="17">
        <f ca="1" t="shared" si="2883"/>
        <v>36642.2590855315</v>
      </c>
      <c r="BL415" s="17">
        <f ca="1" t="shared" si="2884"/>
        <v>115385.333618627</v>
      </c>
      <c r="BM415" s="17">
        <f ca="1">BK415*'Ejercicio 3 - TIR'!$D$5</f>
        <v>18321.1295427658</v>
      </c>
      <c r="BN415" s="17">
        <f ca="1" t="shared" si="2885"/>
        <v>97064.2040758613</v>
      </c>
      <c r="BO415" s="17">
        <f ca="1" t="shared" si="2886"/>
        <v>42533.997962292</v>
      </c>
      <c r="BP415" s="17">
        <f ca="1" t="shared" si="2887"/>
        <v>-114789.656436229</v>
      </c>
      <c r="BQ415" s="17">
        <f ca="1" t="shared" ref="BQ415:BT415" si="3093">BE415</f>
        <v>22066.8741634309</v>
      </c>
      <c r="BR415" s="17">
        <f ca="1" t="shared" si="3093"/>
        <v>20722.6467059956</v>
      </c>
      <c r="BS415" s="17">
        <f ca="1" t="shared" si="3093"/>
        <v>19528.3917369437</v>
      </c>
      <c r="BT415" s="17">
        <f ca="1" t="shared" si="3093"/>
        <v>18332.8430945634</v>
      </c>
      <c r="BU415" s="17">
        <f ca="1" t="shared" si="2889"/>
        <v>59811.2234667576</v>
      </c>
      <c r="BV415" s="19">
        <f ca="1" t="shared" si="2890"/>
        <v>6.02277052521925</v>
      </c>
    </row>
    <row r="416" ht="15" customHeight="1" spans="1:74">
      <c r="A416" s="15">
        <v>415</v>
      </c>
      <c r="B416" s="16">
        <f ca="1" t="shared" ref="B416:F416" si="3094">RAND()</f>
        <v>0.171905277177448</v>
      </c>
      <c r="C416" s="17">
        <f ca="1">IF(B416&lt;=('Ejercicio 3 - TIR'!$D$13-'Ejercicio 3 - TIR'!$C$13)/('Ejercicio 3 - TIR'!$E$13-'Ejercicio 3 - TIR'!$C$13),'Ejercicio 3 - TIR'!$C$13+SQRT(('Ejercicio 3 - TIR'!$E$13-'Ejercicio 3 - TIR'!$C$13)*('Ejercicio 3 - TIR'!$D$13-'Ejercicio 3 - TIR'!$C$13)*B416),'Ejercicio 3 - TIR'!$E$13-SQRT(('Ejercicio 3 - TIR'!$E$13-'Ejercicio 3 - TIR'!$C$13)*('Ejercicio 3 - TIR'!$E$13-'Ejercicio 3 - TIR'!$D$13)*(1-B416)))</f>
        <v>68292.2922567273</v>
      </c>
      <c r="D416" s="16">
        <f ca="1" t="shared" si="3094"/>
        <v>0.51064371462954</v>
      </c>
      <c r="E416" s="17">
        <f ca="1">IF(D416&lt;=('Ejercicio 3 - TIR'!$D$14-'Ejercicio 3 - TIR'!$C$14)/('Ejercicio 3 - TIR'!$E$14-'Ejercicio 3 - TIR'!$C$14),'Ejercicio 3 - TIR'!$C$14+SQRT(('Ejercicio 3 - TIR'!$E$14-'Ejercicio 3 - TIR'!$C$14)*('Ejercicio 3 - TIR'!$D$14-'Ejercicio 3 - TIR'!$C$14)*D416),'Ejercicio 3 - TIR'!$E$14-SQRT(('Ejercicio 3 - TIR'!$E$14-'Ejercicio 3 - TIR'!$C$14)*('Ejercicio 3 - TIR'!$E$14-'Ejercicio 3 - TIR'!$D$14)*(1-D416)))</f>
        <v>31432.4190808858</v>
      </c>
      <c r="F416" s="16">
        <f ca="1" t="shared" si="3094"/>
        <v>0.64226260824491</v>
      </c>
      <c r="G416" s="17">
        <f ca="1">IF(F416&lt;=('Ejercicio 3 - TIR'!$D$18-'Ejercicio 3 - TIR'!$C$18)/('Ejercicio 3 - TIR'!$E$18-'Ejercicio 3 - TIR'!$C$18),'Ejercicio 3 - TIR'!$C$18+SQRT(('Ejercicio 3 - TIR'!$E$18-'Ejercicio 3 - TIR'!$C$18)*('Ejercicio 3 - TIR'!$D$18-'Ejercicio 3 - TIR'!$C$18)*F416),'Ejercicio 3 - TIR'!$E$18-SQRT(('Ejercicio 3 - TIR'!$E$18-'Ejercicio 3 - TIR'!$C$18)*('Ejercicio 3 - TIR'!$E$18-'Ejercicio 3 - TIR'!$D$18)*(1-F416)))</f>
        <v>39815.263177151</v>
      </c>
      <c r="H416" s="16">
        <f ca="1" t="shared" ref="H416:L416" si="3095">RAND()</f>
        <v>0.912563308788096</v>
      </c>
      <c r="I416" s="17">
        <f ca="1">IF(H416&lt;=('Ejercicio 3 - TIR'!$D$18-'Ejercicio 3 - TIR'!$C$18)/('Ejercicio 3 - TIR'!$E$18-'Ejercicio 3 - TIR'!$C$18),'Ejercicio 3 - TIR'!$C$18+SQRT(('Ejercicio 3 - TIR'!$E$18-'Ejercicio 3 - TIR'!$C$18)*('Ejercicio 3 - TIR'!$D$18-'Ejercicio 3 - TIR'!$C$18)*H416),'Ejercicio 3 - TIR'!$E$18-SQRT(('Ejercicio 3 - TIR'!$E$18-'Ejercicio 3 - TIR'!$C$18)*('Ejercicio 3 - TIR'!$E$18-'Ejercicio 3 - TIR'!$D$18)*(1-H416)))</f>
        <v>42439.1892219665</v>
      </c>
      <c r="J416" s="16">
        <f ca="1" t="shared" si="3095"/>
        <v>0.744603791564321</v>
      </c>
      <c r="K416" s="17">
        <f ca="1">IF(J416&lt;=('Ejercicio 3 - TIR'!$D$18-'Ejercicio 3 - TIR'!$C$18)/('Ejercicio 3 - TIR'!$E$18-'Ejercicio 3 - TIR'!$C$18),'Ejercicio 3 - TIR'!$C$18+SQRT(('Ejercicio 3 - TIR'!$E$18-'Ejercicio 3 - TIR'!$C$18)*('Ejercicio 3 - TIR'!$D$18-'Ejercicio 3 - TIR'!$C$18)*J416),'Ejercicio 3 - TIR'!$E$18-SQRT(('Ejercicio 3 - TIR'!$E$18-'Ejercicio 3 - TIR'!$C$18)*('Ejercicio 3 - TIR'!$E$18-'Ejercicio 3 - TIR'!$D$18)*(1-J416)))</f>
        <v>40623.3899382426</v>
      </c>
      <c r="L416" s="16">
        <f ca="1" t="shared" si="3095"/>
        <v>0.330538169580784</v>
      </c>
      <c r="M416" s="17">
        <f ca="1">IF(L416&lt;=('Ejercicio 3 - TIR'!$D$18-'Ejercicio 3 - TIR'!$C$18)/('Ejercicio 3 - TIR'!$E$18-'Ejercicio 3 - TIR'!$C$18),'Ejercicio 3 - TIR'!$C$18+SQRT(('Ejercicio 3 - TIR'!$E$18-'Ejercicio 3 - TIR'!$C$18)*('Ejercicio 3 - TIR'!$D$18-'Ejercicio 3 - TIR'!$C$18)*L416),'Ejercicio 3 - TIR'!$E$18-SQRT(('Ejercicio 3 - TIR'!$E$18-'Ejercicio 3 - TIR'!$C$18)*('Ejercicio 3 - TIR'!$E$18-'Ejercicio 3 - TIR'!$D$18)*(1-L416)))</f>
        <v>37041.3582096864</v>
      </c>
      <c r="N416" s="16">
        <f ca="1" t="shared" ref="N416:R416" si="3096">RAND()</f>
        <v>0.707586744230922</v>
      </c>
      <c r="O416" s="17">
        <f ca="1">IF(N416&lt;=('Ejercicio 3 - TIR'!$D$18-'Ejercicio 3 - TIR'!$C$18)/('Ejercicio 3 - TIR'!$E$18-'Ejercicio 3 - TIR'!$C$18),'Ejercicio 3 - TIR'!$C$18+SQRT(('Ejercicio 3 - TIR'!$E$18-'Ejercicio 3 - TIR'!$C$18)*('Ejercicio 3 - TIR'!$D$18-'Ejercicio 3 - TIR'!$C$18)*N416),'Ejercicio 3 - TIR'!$E$18-SQRT(('Ejercicio 3 - TIR'!$E$18-'Ejercicio 3 - TIR'!$C$18)*('Ejercicio 3 - TIR'!$E$18-'Ejercicio 3 - TIR'!$D$18)*(1-N416)))</f>
        <v>40316.9460623776</v>
      </c>
      <c r="P416" s="16">
        <f ca="1" t="shared" si="3096"/>
        <v>0.121677421661138</v>
      </c>
      <c r="Q416" s="18">
        <f ca="1">IF(P416&lt;=('Ejercicio 3 - TIR'!$D$22-'Ejercicio 3 - TIR'!$C$22)/('Ejercicio 3 - TIR'!$E$22-'Ejercicio 3 - TIR'!$C$22),'Ejercicio 3 - TIR'!$C$22+SQRT(('Ejercicio 3 - TIR'!$E$22-'Ejercicio 3 - TIR'!$C$22)*('Ejercicio 3 - TIR'!$D$22-'Ejercicio 3 - TIR'!$C$22)*P416),'Ejercicio 3 - TIR'!$E$22-SQRT(('Ejercicio 3 - TIR'!$E$22-'Ejercicio 3 - TIR'!$C$22)*('Ejercicio 3 - TIR'!$E$22-'Ejercicio 3 - TIR'!$D$22)*(1-P416)))</f>
        <v>0.134799302652154</v>
      </c>
      <c r="R416" s="16">
        <f ca="1" t="shared" si="3096"/>
        <v>0.569734566031683</v>
      </c>
      <c r="S416" s="18">
        <f ca="1">IF(R416&lt;=('Ejercicio 3 - TIR'!$D$23-'Ejercicio 3 - TIR'!$C$23)/('Ejercicio 3 - TIR'!$E$23-'Ejercicio 3 - TIR'!$C$23),'Ejercicio 3 - TIR'!$C$23+SQRT(('Ejercicio 3 - TIR'!$E$23-'Ejercicio 3 - TIR'!$C$23)*('Ejercicio 3 - TIR'!$D$23-'Ejercicio 3 - TIR'!$C$23)*R416),'Ejercicio 3 - TIR'!$E$23-SQRT(('Ejercicio 3 - TIR'!$E$23-'Ejercicio 3 - TIR'!$C$23)*('Ejercicio 3 - TIR'!$E$23-'Ejercicio 3 - TIR'!$D$23)*(1-R416)))</f>
        <v>0.152170559093956</v>
      </c>
      <c r="T416" s="16">
        <f ca="1" t="shared" ref="T416:X416" si="3097">RAND()</f>
        <v>0.794366656687417</v>
      </c>
      <c r="U416" s="18">
        <f ca="1">IF(T416&lt;=('Ejercicio 3 - TIR'!$D$24-'Ejercicio 3 - TIR'!$C$24)/('Ejercicio 3 - TIR'!$E$24-'Ejercicio 3 - TIR'!$C$24),'Ejercicio 3 - TIR'!$C$24+SQRT(('Ejercicio 3 - TIR'!$E$24-'Ejercicio 3 - TIR'!$C$24)*('Ejercicio 3 - TIR'!$D$24-'Ejercicio 3 - TIR'!$C$24)*T416),'Ejercicio 3 - TIR'!$E$24-SQRT(('Ejercicio 3 - TIR'!$E$24-'Ejercicio 3 - TIR'!$C$24)*('Ejercicio 3 - TIR'!$E$24-'Ejercicio 3 - TIR'!$D$24)*(1-T416)))</f>
        <v>0.196004722104647</v>
      </c>
      <c r="V416" s="16">
        <f ca="1" t="shared" si="3097"/>
        <v>0.333774770603963</v>
      </c>
      <c r="W416" s="18">
        <f ca="1">IF(V416&lt;=('Ejercicio 3 - TIR'!$D$25-'Ejercicio 3 - TIR'!$C$25)/('Ejercicio 3 - TIR'!$E$25-'Ejercicio 3 - TIR'!$C$25),'Ejercicio 3 - TIR'!$C$25+SQRT(('Ejercicio 3 - TIR'!$E$25-'Ejercicio 3 - TIR'!$C$25)*('Ejercicio 3 - TIR'!$D$25-'Ejercicio 3 - TIR'!$C$25)*V416),'Ejercicio 3 - TIR'!$E$25-SQRT(('Ejercicio 3 - TIR'!$E$25-'Ejercicio 3 - TIR'!$C$25)*('Ejercicio 3 - TIR'!$E$25-'Ejercicio 3 - TIR'!$D$25)*(1-V416)))</f>
        <v>0.201711406078804</v>
      </c>
      <c r="X416" s="16">
        <f ca="1" t="shared" si="3097"/>
        <v>0.730585008519255</v>
      </c>
      <c r="Y416" s="18">
        <f ca="1">IF(X416&lt;=('Ejercicio 3 - TIR'!$D$26-'Ejercicio 3 - TIR'!$C$26)/('Ejercicio 3 - TIR'!$E$26-'Ejercicio 3 - TIR'!$C$26),'Ejercicio 3 - TIR'!$C$26+SQRT(('Ejercicio 3 - TIR'!$E$26-'Ejercicio 3 - TIR'!$C$26)*('Ejercicio 3 - TIR'!$D$26-'Ejercicio 3 - TIR'!$C$26)*X416),'Ejercicio 3 - TIR'!$E$26-SQRT(('Ejercicio 3 - TIR'!$E$26-'Ejercicio 3 - TIR'!$C$26)*('Ejercicio 3 - TIR'!$E$26-'Ejercicio 3 - TIR'!$D$26)*(1-X416)))</f>
        <v>0.241857622596435</v>
      </c>
      <c r="Z416" s="16">
        <f ca="1" t="shared" si="2860"/>
        <v>1.13479930265215</v>
      </c>
      <c r="AA416" s="16">
        <f ca="1" t="shared" si="2861"/>
        <v>1.30748234699616</v>
      </c>
      <c r="AB416" s="16">
        <f ca="1" t="shared" si="2862"/>
        <v>1.56375506107588</v>
      </c>
      <c r="AC416" s="16">
        <f ca="1" t="shared" si="2863"/>
        <v>1.87918229320834</v>
      </c>
      <c r="AD416" s="16">
        <f ca="1" t="shared" si="2864"/>
        <v>2.33367685506903</v>
      </c>
      <c r="AE416" s="15">
        <f ca="1" t="shared" si="2865"/>
        <v>4237.06817277367</v>
      </c>
      <c r="AF416" s="15">
        <f ca="1" t="shared" si="2866"/>
        <v>4881.82520554384</v>
      </c>
      <c r="AG416" s="15">
        <f ca="1" t="shared" si="2867"/>
        <v>5838.68599831992</v>
      </c>
      <c r="AH416" s="15">
        <f ca="1" t="shared" si="2868"/>
        <v>7016.41556069366</v>
      </c>
      <c r="AI416" s="15">
        <f ca="1" t="shared" si="2869"/>
        <v>8713.38914735166</v>
      </c>
      <c r="AJ416" s="17">
        <f ca="1" t="shared" si="2870"/>
        <v>45182.3328883429</v>
      </c>
      <c r="AK416" s="17">
        <f ca="1" t="shared" si="2871"/>
        <v>55488.490728551</v>
      </c>
      <c r="AL416" s="17">
        <f ca="1" t="shared" si="2872"/>
        <v>63525.0316139858</v>
      </c>
      <c r="AM416" s="17">
        <f ca="1" t="shared" si="2873"/>
        <v>69607.46446403</v>
      </c>
      <c r="AN416" s="17">
        <f ca="1" t="shared" si="2874"/>
        <v>94086.7238928369</v>
      </c>
      <c r="AO416" s="17">
        <f ca="1">C416/'Ejercicio 3 - TIR'!$D$7</f>
        <v>13658.4584513455</v>
      </c>
      <c r="AP416" s="17">
        <f ca="1" t="shared" si="2875"/>
        <v>31523.8744369975</v>
      </c>
      <c r="AQ416" s="17">
        <f ca="1" t="shared" si="2876"/>
        <v>41830.0322772056</v>
      </c>
      <c r="AR416" s="17">
        <f ca="1" t="shared" si="2877"/>
        <v>49866.5731626404</v>
      </c>
      <c r="AS416" s="17">
        <f ca="1" t="shared" si="2878"/>
        <v>55949.0060126845</v>
      </c>
      <c r="AT416" s="17">
        <f ca="1" t="shared" si="2879"/>
        <v>80428.2654414914</v>
      </c>
      <c r="AU416" s="17">
        <f ca="1">AP416*'Ejercicio 3 - TIR'!$D$5</f>
        <v>15761.9372184987</v>
      </c>
      <c r="AV416" s="17">
        <f ca="1">AQ416*'Ejercicio 3 - TIR'!$D$5</f>
        <v>20915.0161386028</v>
      </c>
      <c r="AW416" s="17">
        <f ca="1">AR416*'Ejercicio 3 - TIR'!$D$5</f>
        <v>24933.2865813202</v>
      </c>
      <c r="AX416" s="17">
        <f ca="1">AS416*'Ejercicio 3 - TIR'!$D$5</f>
        <v>27974.5030063423</v>
      </c>
      <c r="AY416" s="17">
        <f ca="1">AT416*'Ejercicio 3 - TIR'!$D$5</f>
        <v>40214.1327207457</v>
      </c>
      <c r="AZ416" s="17">
        <f ca="1" t="shared" ref="AZ416:BD416" si="3098">AJ416-AU416-AE416</f>
        <v>25183.3274970705</v>
      </c>
      <c r="BA416" s="17">
        <f ca="1" t="shared" si="3098"/>
        <v>29691.6493844044</v>
      </c>
      <c r="BB416" s="17">
        <f ca="1" t="shared" si="3098"/>
        <v>32753.0590343457</v>
      </c>
      <c r="BC416" s="17">
        <f ca="1" t="shared" si="3098"/>
        <v>34616.5458969941</v>
      </c>
      <c r="BD416" s="17">
        <f ca="1" t="shared" si="3098"/>
        <v>45159.2020247395</v>
      </c>
      <c r="BE416" s="17">
        <f ca="1" t="shared" ref="BE416:BI416" si="3099">AZ416/Z416</f>
        <v>22191.8778397328</v>
      </c>
      <c r="BF416" s="17">
        <f ca="1" t="shared" si="3099"/>
        <v>22709.0250607349</v>
      </c>
      <c r="BG416" s="17">
        <f ca="1" t="shared" si="3099"/>
        <v>20945.1338317724</v>
      </c>
      <c r="BH416" s="17">
        <f ca="1" t="shared" si="3099"/>
        <v>18421.0685797241</v>
      </c>
      <c r="BI416" s="17">
        <f ca="1" t="shared" si="3099"/>
        <v>19351.0947870303</v>
      </c>
      <c r="BJ416" s="17">
        <f ca="1" t="shared" si="2882"/>
        <v>73353.1089078933</v>
      </c>
      <c r="BK416" s="17">
        <f ca="1" t="shared" si="2883"/>
        <v>31874.4283638268</v>
      </c>
      <c r="BL416" s="17">
        <f ca="1" t="shared" si="2884"/>
        <v>105227.53727172</v>
      </c>
      <c r="BM416" s="17">
        <f ca="1">BK416*'Ejercicio 3 - TIR'!$D$5</f>
        <v>15937.2141819134</v>
      </c>
      <c r="BN416" s="17">
        <f ca="1" t="shared" si="2885"/>
        <v>89290.3230898067</v>
      </c>
      <c r="BO416" s="17">
        <f ca="1" t="shared" si="2886"/>
        <v>38261.6483065586</v>
      </c>
      <c r="BP416" s="17">
        <f ca="1" t="shared" si="2887"/>
        <v>-99724.7113376131</v>
      </c>
      <c r="BQ416" s="17">
        <f ca="1" t="shared" ref="BQ416:BT416" si="3100">BE416</f>
        <v>22191.8778397328</v>
      </c>
      <c r="BR416" s="17">
        <f ca="1" t="shared" si="3100"/>
        <v>22709.0250607349</v>
      </c>
      <c r="BS416" s="17">
        <f ca="1" t="shared" si="3100"/>
        <v>20945.1338317724</v>
      </c>
      <c r="BT416" s="17">
        <f ca="1" t="shared" si="3100"/>
        <v>18421.0685797241</v>
      </c>
      <c r="BU416" s="17">
        <f ca="1" t="shared" si="2889"/>
        <v>57612.7430935889</v>
      </c>
      <c r="BV416" s="19">
        <f ca="1" t="shared" si="2890"/>
        <v>11.1170318476066</v>
      </c>
    </row>
    <row r="417" ht="15" customHeight="1" spans="1:74">
      <c r="A417" s="15">
        <v>416</v>
      </c>
      <c r="B417" s="16">
        <f ca="1" t="shared" ref="B417:F417" si="3101">RAND()</f>
        <v>0.176698464707016</v>
      </c>
      <c r="C417" s="17">
        <f ca="1">IF(B417&lt;=('Ejercicio 3 - TIR'!$D$13-'Ejercicio 3 - TIR'!$C$13)/('Ejercicio 3 - TIR'!$E$13-'Ejercicio 3 - TIR'!$C$13),'Ejercicio 3 - TIR'!$C$13+SQRT(('Ejercicio 3 - TIR'!$E$13-'Ejercicio 3 - TIR'!$C$13)*('Ejercicio 3 - TIR'!$D$13-'Ejercicio 3 - TIR'!$C$13)*B417),'Ejercicio 3 - TIR'!$E$13-SQRT(('Ejercicio 3 - TIR'!$E$13-'Ejercicio 3 - TIR'!$C$13)*('Ejercicio 3 - TIR'!$E$13-'Ejercicio 3 - TIR'!$D$13)*(1-B417)))</f>
        <v>68407.1032991635</v>
      </c>
      <c r="D417" s="16">
        <f ca="1" t="shared" si="3101"/>
        <v>0.97521354914156</v>
      </c>
      <c r="E417" s="17">
        <f ca="1">IF(D417&lt;=('Ejercicio 3 - TIR'!$D$14-'Ejercicio 3 - TIR'!$C$14)/('Ejercicio 3 - TIR'!$E$14-'Ejercicio 3 - TIR'!$C$14),'Ejercicio 3 - TIR'!$C$14+SQRT(('Ejercicio 3 - TIR'!$E$14-'Ejercicio 3 - TIR'!$C$14)*('Ejercicio 3 - TIR'!$D$14-'Ejercicio 3 - TIR'!$C$14)*D417),'Ejercicio 3 - TIR'!$E$14-SQRT(('Ejercicio 3 - TIR'!$E$14-'Ejercicio 3 - TIR'!$C$14)*('Ejercicio 3 - TIR'!$E$14-'Ejercicio 3 - TIR'!$D$14)*(1-D417)))</f>
        <v>38071.7967874817</v>
      </c>
      <c r="F417" s="16">
        <f ca="1" t="shared" si="3101"/>
        <v>0.754103782155614</v>
      </c>
      <c r="G417" s="17">
        <f ca="1">IF(F417&lt;=('Ejercicio 3 - TIR'!$D$18-'Ejercicio 3 - TIR'!$C$18)/('Ejercicio 3 - TIR'!$E$18-'Ejercicio 3 - TIR'!$C$18),'Ejercicio 3 - TIR'!$C$18+SQRT(('Ejercicio 3 - TIR'!$E$18-'Ejercicio 3 - TIR'!$C$18)*('Ejercicio 3 - TIR'!$D$18-'Ejercicio 3 - TIR'!$C$18)*F417),'Ejercicio 3 - TIR'!$E$18-SQRT(('Ejercicio 3 - TIR'!$E$18-'Ejercicio 3 - TIR'!$C$18)*('Ejercicio 3 - TIR'!$E$18-'Ejercicio 3 - TIR'!$D$18)*(1-F417)))</f>
        <v>40705.5598341194</v>
      </c>
      <c r="H417" s="16">
        <f ca="1" t="shared" ref="H417:L417" si="3102">RAND()</f>
        <v>0.476264668705357</v>
      </c>
      <c r="I417" s="17">
        <f ca="1">IF(H417&lt;=('Ejercicio 3 - TIR'!$D$18-'Ejercicio 3 - TIR'!$C$18)/('Ejercicio 3 - TIR'!$E$18-'Ejercicio 3 - TIR'!$C$18),'Ejercicio 3 - TIR'!$C$18+SQRT(('Ejercicio 3 - TIR'!$E$18-'Ejercicio 3 - TIR'!$C$18)*('Ejercicio 3 - TIR'!$D$18-'Ejercicio 3 - TIR'!$C$18)*H417),'Ejercicio 3 - TIR'!$E$18-SQRT(('Ejercicio 3 - TIR'!$E$18-'Ejercicio 3 - TIR'!$C$18)*('Ejercicio 3 - TIR'!$E$18-'Ejercicio 3 - TIR'!$D$18)*(1-H417)))</f>
        <v>38452.2009148981</v>
      </c>
      <c r="J417" s="16">
        <f ca="1" t="shared" si="3102"/>
        <v>0.962361907648088</v>
      </c>
      <c r="K417" s="17">
        <f ca="1">IF(J417&lt;=('Ejercicio 3 - TIR'!$D$18-'Ejercicio 3 - TIR'!$C$18)/('Ejercicio 3 - TIR'!$E$18-'Ejercicio 3 - TIR'!$C$18),'Ejercicio 3 - TIR'!$C$18+SQRT(('Ejercicio 3 - TIR'!$E$18-'Ejercicio 3 - TIR'!$C$18)*('Ejercicio 3 - TIR'!$D$18-'Ejercicio 3 - TIR'!$C$18)*J417),'Ejercicio 3 - TIR'!$E$18-SQRT(('Ejercicio 3 - TIR'!$E$18-'Ejercicio 3 - TIR'!$C$18)*('Ejercicio 3 - TIR'!$E$18-'Ejercicio 3 - TIR'!$D$18)*(1-J417)))</f>
        <v>43319.8640155055</v>
      </c>
      <c r="L417" s="16">
        <f ca="1" t="shared" si="3102"/>
        <v>0.199857266403447</v>
      </c>
      <c r="M417" s="17">
        <f ca="1">IF(L417&lt;=('Ejercicio 3 - TIR'!$D$18-'Ejercicio 3 - TIR'!$C$18)/('Ejercicio 3 - TIR'!$E$18-'Ejercicio 3 - TIR'!$C$18),'Ejercicio 3 - TIR'!$C$18+SQRT(('Ejercicio 3 - TIR'!$E$18-'Ejercicio 3 - TIR'!$C$18)*('Ejercicio 3 - TIR'!$D$18-'Ejercicio 3 - TIR'!$C$18)*L417),'Ejercicio 3 - TIR'!$E$18-SQRT(('Ejercicio 3 - TIR'!$E$18-'Ejercicio 3 - TIR'!$C$18)*('Ejercicio 3 - TIR'!$E$18-'Ejercicio 3 - TIR'!$D$18)*(1-L417)))</f>
        <v>35475.2707659546</v>
      </c>
      <c r="N417" s="16">
        <f ca="1" t="shared" ref="N417:R417" si="3103">RAND()</f>
        <v>0.0452586660717498</v>
      </c>
      <c r="O417" s="17">
        <f ca="1">IF(N417&lt;=('Ejercicio 3 - TIR'!$D$18-'Ejercicio 3 - TIR'!$C$18)/('Ejercicio 3 - TIR'!$E$18-'Ejercicio 3 - TIR'!$C$18),'Ejercicio 3 - TIR'!$C$18+SQRT(('Ejercicio 3 - TIR'!$E$18-'Ejercicio 3 - TIR'!$C$18)*('Ejercicio 3 - TIR'!$D$18-'Ejercicio 3 - TIR'!$C$18)*N417),'Ejercicio 3 - TIR'!$E$18-SQRT(('Ejercicio 3 - TIR'!$E$18-'Ejercicio 3 - TIR'!$C$18)*('Ejercicio 3 - TIR'!$E$18-'Ejercicio 3 - TIR'!$D$18)*(1-N417)))</f>
        <v>32605.5325579932</v>
      </c>
      <c r="P417" s="16">
        <f ca="1" t="shared" si="3103"/>
        <v>0.778945460711423</v>
      </c>
      <c r="Q417" s="18">
        <f ca="1">IF(P417&lt;=('Ejercicio 3 - TIR'!$D$22-'Ejercicio 3 - TIR'!$C$22)/('Ejercicio 3 - TIR'!$E$22-'Ejercicio 3 - TIR'!$C$22),'Ejercicio 3 - TIR'!$C$22+SQRT(('Ejercicio 3 - TIR'!$E$22-'Ejercicio 3 - TIR'!$C$22)*('Ejercicio 3 - TIR'!$D$22-'Ejercicio 3 - TIR'!$C$22)*P417),'Ejercicio 3 - TIR'!$E$22-SQRT(('Ejercicio 3 - TIR'!$E$22-'Ejercicio 3 - TIR'!$C$22)*('Ejercicio 3 - TIR'!$E$22-'Ejercicio 3 - TIR'!$D$22)*(1-P417)))</f>
        <v>0.160052614940313</v>
      </c>
      <c r="R417" s="16">
        <f ca="1" t="shared" si="3103"/>
        <v>0.0823568093938096</v>
      </c>
      <c r="S417" s="18">
        <f ca="1">IF(R417&lt;=('Ejercicio 3 - TIR'!$D$23-'Ejercicio 3 - TIR'!$C$23)/('Ejercicio 3 - TIR'!$E$23-'Ejercicio 3 - TIR'!$C$23),'Ejercicio 3 - TIR'!$C$23+SQRT(('Ejercicio 3 - TIR'!$E$23-'Ejercicio 3 - TIR'!$C$23)*('Ejercicio 3 - TIR'!$D$23-'Ejercicio 3 - TIR'!$C$23)*R417),'Ejercicio 3 - TIR'!$E$23-SQRT(('Ejercicio 3 - TIR'!$E$23-'Ejercicio 3 - TIR'!$C$23)*('Ejercicio 3 - TIR'!$E$23-'Ejercicio 3 - TIR'!$D$23)*(1-R417)))</f>
        <v>0.132175477687091</v>
      </c>
      <c r="T417" s="16">
        <f ca="1" t="shared" ref="T417:X417" si="3104">RAND()</f>
        <v>0.823700315231252</v>
      </c>
      <c r="U417" s="18">
        <f ca="1">IF(T417&lt;=('Ejercicio 3 - TIR'!$D$24-'Ejercicio 3 - TIR'!$C$24)/('Ejercicio 3 - TIR'!$E$24-'Ejercicio 3 - TIR'!$C$24),'Ejercicio 3 - TIR'!$C$24+SQRT(('Ejercicio 3 - TIR'!$E$24-'Ejercicio 3 - TIR'!$C$24)*('Ejercicio 3 - TIR'!$D$24-'Ejercicio 3 - TIR'!$C$24)*T417),'Ejercicio 3 - TIR'!$E$24-SQRT(('Ejercicio 3 - TIR'!$E$24-'Ejercicio 3 - TIR'!$C$24)*('Ejercicio 3 - TIR'!$E$24-'Ejercicio 3 - TIR'!$D$24)*(1-T417)))</f>
        <v>0.19778200915131</v>
      </c>
      <c r="V417" s="16">
        <f ca="1" t="shared" si="3104"/>
        <v>0.969528627025199</v>
      </c>
      <c r="W417" s="18">
        <f ca="1">IF(V417&lt;=('Ejercicio 3 - TIR'!$D$25-'Ejercicio 3 - TIR'!$C$25)/('Ejercicio 3 - TIR'!$E$25-'Ejercicio 3 - TIR'!$C$25),'Ejercicio 3 - TIR'!$C$25+SQRT(('Ejercicio 3 - TIR'!$E$25-'Ejercicio 3 - TIR'!$C$25)*('Ejercicio 3 - TIR'!$D$25-'Ejercicio 3 - TIR'!$C$25)*V417),'Ejercicio 3 - TIR'!$E$25-SQRT(('Ejercicio 3 - TIR'!$E$25-'Ejercicio 3 - TIR'!$C$25)*('Ejercicio 3 - TIR'!$E$25-'Ejercicio 3 - TIR'!$D$25)*(1-V417)))</f>
        <v>0.239672860734366</v>
      </c>
      <c r="X417" s="16">
        <f ca="1" t="shared" si="3104"/>
        <v>0.470360638295948</v>
      </c>
      <c r="Y417" s="18">
        <f ca="1">IF(X417&lt;=('Ejercicio 3 - TIR'!$D$26-'Ejercicio 3 - TIR'!$C$26)/('Ejercicio 3 - TIR'!$E$26-'Ejercicio 3 - TIR'!$C$26),'Ejercicio 3 - TIR'!$C$26+SQRT(('Ejercicio 3 - TIR'!$E$26-'Ejercicio 3 - TIR'!$C$26)*('Ejercicio 3 - TIR'!$D$26-'Ejercicio 3 - TIR'!$C$26)*X417),'Ejercicio 3 - TIR'!$E$26-SQRT(('Ejercicio 3 - TIR'!$E$26-'Ejercicio 3 - TIR'!$C$26)*('Ejercicio 3 - TIR'!$E$26-'Ejercicio 3 - TIR'!$D$26)*(1-X417)))</f>
        <v>0.226520540829194</v>
      </c>
      <c r="Z417" s="16">
        <f ca="1" t="shared" si="2860"/>
        <v>1.16005261494031</v>
      </c>
      <c r="AA417" s="16">
        <f ca="1" t="shared" si="2861"/>
        <v>1.31338312346221</v>
      </c>
      <c r="AB417" s="16">
        <f ca="1" t="shared" si="2862"/>
        <v>1.57314667640599</v>
      </c>
      <c r="AC417" s="16">
        <f ca="1" t="shared" si="2863"/>
        <v>1.95018724069497</v>
      </c>
      <c r="AD417" s="16">
        <f ca="1" t="shared" si="2864"/>
        <v>2.39194470917539</v>
      </c>
      <c r="AE417" s="15">
        <f ca="1" t="shared" si="2865"/>
        <v>6093.49063131264</v>
      </c>
      <c r="AF417" s="15">
        <f ca="1" t="shared" si="2866"/>
        <v>6898.9006662882</v>
      </c>
      <c r="AG417" s="15">
        <f ca="1" t="shared" si="2867"/>
        <v>8263.37910100199</v>
      </c>
      <c r="AH417" s="15">
        <f ca="1" t="shared" si="2868"/>
        <v>10243.8868094717</v>
      </c>
      <c r="AI417" s="15">
        <f ca="1" t="shared" si="2869"/>
        <v>12564.3375897463</v>
      </c>
      <c r="AJ417" s="17">
        <f ca="1" t="shared" si="2870"/>
        <v>47220.5911281795</v>
      </c>
      <c r="AK417" s="17">
        <f ca="1" t="shared" si="2871"/>
        <v>50502.4717416052</v>
      </c>
      <c r="AL417" s="17">
        <f ca="1" t="shared" si="2872"/>
        <v>68148.5000983517</v>
      </c>
      <c r="AM417" s="17">
        <f ca="1" t="shared" si="2873"/>
        <v>69183.4204079639</v>
      </c>
      <c r="AN417" s="17">
        <f ca="1" t="shared" si="2874"/>
        <v>77990.6310919376</v>
      </c>
      <c r="AO417" s="17">
        <f ca="1">C417/'Ejercicio 3 - TIR'!$D$7</f>
        <v>13681.4206598327</v>
      </c>
      <c r="AP417" s="17">
        <f ca="1" t="shared" si="2875"/>
        <v>33539.1704683468</v>
      </c>
      <c r="AQ417" s="17">
        <f ca="1" t="shared" si="2876"/>
        <v>36821.0510817725</v>
      </c>
      <c r="AR417" s="17">
        <f ca="1" t="shared" si="2877"/>
        <v>54467.079438519</v>
      </c>
      <c r="AS417" s="17">
        <f ca="1" t="shared" si="2878"/>
        <v>55501.9997481312</v>
      </c>
      <c r="AT417" s="17">
        <f ca="1" t="shared" si="2879"/>
        <v>64309.2104321049</v>
      </c>
      <c r="AU417" s="17">
        <f ca="1">AP417*'Ejercicio 3 - TIR'!$D$5</f>
        <v>16769.5852341734</v>
      </c>
      <c r="AV417" s="17">
        <f ca="1">AQ417*'Ejercicio 3 - TIR'!$D$5</f>
        <v>18410.5255408862</v>
      </c>
      <c r="AW417" s="17">
        <f ca="1">AR417*'Ejercicio 3 - TIR'!$D$5</f>
        <v>27233.5397192595</v>
      </c>
      <c r="AX417" s="17">
        <f ca="1">AS417*'Ejercicio 3 - TIR'!$D$5</f>
        <v>27750.9998740656</v>
      </c>
      <c r="AY417" s="17">
        <f ca="1">AT417*'Ejercicio 3 - TIR'!$D$5</f>
        <v>32154.6052160524</v>
      </c>
      <c r="AZ417" s="17">
        <f ca="1" t="shared" ref="AZ417:BD417" si="3105">AJ417-AU417-AE417</f>
        <v>24357.5152626935</v>
      </c>
      <c r="BA417" s="17">
        <f ca="1" t="shared" si="3105"/>
        <v>25193.0455344307</v>
      </c>
      <c r="BB417" s="17">
        <f ca="1" t="shared" si="3105"/>
        <v>32651.5812780902</v>
      </c>
      <c r="BC417" s="17">
        <f ca="1" t="shared" si="3105"/>
        <v>31188.5337244266</v>
      </c>
      <c r="BD417" s="17">
        <f ca="1" t="shared" si="3105"/>
        <v>33271.6882861389</v>
      </c>
      <c r="BE417" s="17">
        <f ca="1" t="shared" ref="BE417:BI417" si="3106">AZ417/Z417</f>
        <v>20996.9056135844</v>
      </c>
      <c r="BF417" s="17">
        <f ca="1" t="shared" si="3106"/>
        <v>19181.7947744139</v>
      </c>
      <c r="BG417" s="17">
        <f ca="1" t="shared" si="3106"/>
        <v>20755.5860923827</v>
      </c>
      <c r="BH417" s="17">
        <f ca="1" t="shared" si="3106"/>
        <v>15992.5842368409</v>
      </c>
      <c r="BI417" s="17">
        <f ca="1" t="shared" si="3106"/>
        <v>13909.8902071232</v>
      </c>
      <c r="BJ417" s="17">
        <f ca="1" t="shared" si="2882"/>
        <v>91065.6328946173</v>
      </c>
      <c r="BK417" s="17">
        <f ca="1" t="shared" si="2883"/>
        <v>32725.2017612897</v>
      </c>
      <c r="BL417" s="17">
        <f ca="1" t="shared" si="2884"/>
        <v>123790.834655907</v>
      </c>
      <c r="BM417" s="17">
        <f ca="1">BK417*'Ejercicio 3 - TIR'!$D$5</f>
        <v>16362.6008806448</v>
      </c>
      <c r="BN417" s="17">
        <f ca="1" t="shared" si="2885"/>
        <v>107428.233775262</v>
      </c>
      <c r="BO417" s="17">
        <f ca="1" t="shared" si="2886"/>
        <v>44912.507117398</v>
      </c>
      <c r="BP417" s="17">
        <f ca="1" t="shared" si="2887"/>
        <v>-106478.900086645</v>
      </c>
      <c r="BQ417" s="17">
        <f ca="1" t="shared" ref="BQ417:BT417" si="3107">BE417</f>
        <v>20996.9056135844</v>
      </c>
      <c r="BR417" s="17">
        <f ca="1" t="shared" si="3107"/>
        <v>19181.7947744139</v>
      </c>
      <c r="BS417" s="17">
        <f ca="1" t="shared" si="3107"/>
        <v>20755.5860923827</v>
      </c>
      <c r="BT417" s="17">
        <f ca="1" t="shared" si="3107"/>
        <v>15992.5842368409</v>
      </c>
      <c r="BU417" s="17">
        <f ca="1" t="shared" si="2889"/>
        <v>58822.3973245212</v>
      </c>
      <c r="BV417" s="19">
        <f ca="1" t="shared" si="2890"/>
        <v>7.29174541115771</v>
      </c>
    </row>
    <row r="418" ht="15" customHeight="1" spans="1:74">
      <c r="A418" s="15">
        <v>417</v>
      </c>
      <c r="B418" s="16">
        <f ca="1" t="shared" ref="B418:F418" si="3108">RAND()</f>
        <v>0.869813824311513</v>
      </c>
      <c r="C418" s="17">
        <f ca="1">IF(B418&lt;=('Ejercicio 3 - TIR'!$D$13-'Ejercicio 3 - TIR'!$C$13)/('Ejercicio 3 - TIR'!$E$13-'Ejercicio 3 - TIR'!$C$13),'Ejercicio 3 - TIR'!$C$13+SQRT(('Ejercicio 3 - TIR'!$E$13-'Ejercicio 3 - TIR'!$C$13)*('Ejercicio 3 - TIR'!$D$13-'Ejercicio 3 - TIR'!$C$13)*B418),'Ejercicio 3 - TIR'!$E$13-SQRT(('Ejercicio 3 - TIR'!$E$13-'Ejercicio 3 - TIR'!$C$13)*('Ejercicio 3 - TIR'!$E$13-'Ejercicio 3 - TIR'!$D$13)*(1-B418)))</f>
        <v>87501.0636122035</v>
      </c>
      <c r="D418" s="16">
        <f ca="1" t="shared" si="3108"/>
        <v>0.541691427519877</v>
      </c>
      <c r="E418" s="17">
        <f ca="1">IF(D418&lt;=('Ejercicio 3 - TIR'!$D$14-'Ejercicio 3 - TIR'!$C$14)/('Ejercicio 3 - TIR'!$E$14-'Ejercicio 3 - TIR'!$C$14),'Ejercicio 3 - TIR'!$C$14+SQRT(('Ejercicio 3 - TIR'!$E$14-'Ejercicio 3 - TIR'!$C$14)*('Ejercicio 3 - TIR'!$D$14-'Ejercicio 3 - TIR'!$C$14)*D418),'Ejercicio 3 - TIR'!$E$14-SQRT(('Ejercicio 3 - TIR'!$E$14-'Ejercicio 3 - TIR'!$C$14)*('Ejercicio 3 - TIR'!$E$14-'Ejercicio 3 - TIR'!$D$14)*(1-D418)))</f>
        <v>31708.6619974808</v>
      </c>
      <c r="F418" s="16">
        <f ca="1" t="shared" si="3108"/>
        <v>0.966872132557742</v>
      </c>
      <c r="G418" s="17">
        <f ca="1">IF(F418&lt;=('Ejercicio 3 - TIR'!$D$18-'Ejercicio 3 - TIR'!$C$18)/('Ejercicio 3 - TIR'!$E$18-'Ejercicio 3 - TIR'!$C$18),'Ejercicio 3 - TIR'!$C$18+SQRT(('Ejercicio 3 - TIR'!$E$18-'Ejercicio 3 - TIR'!$C$18)*('Ejercicio 3 - TIR'!$D$18-'Ejercicio 3 - TIR'!$C$18)*F418),'Ejercicio 3 - TIR'!$E$18-SQRT(('Ejercicio 3 - TIR'!$E$18-'Ejercicio 3 - TIR'!$C$18)*('Ejercicio 3 - TIR'!$E$18-'Ejercicio 3 - TIR'!$D$18)*(1-F418)))</f>
        <v>43423.7417539726</v>
      </c>
      <c r="H418" s="16">
        <f ca="1" t="shared" ref="H418:L418" si="3109">RAND()</f>
        <v>0.580810947087966</v>
      </c>
      <c r="I418" s="17">
        <f ca="1">IF(H418&lt;=('Ejercicio 3 - TIR'!$D$18-'Ejercicio 3 - TIR'!$C$18)/('Ejercicio 3 - TIR'!$E$18-'Ejercicio 3 - TIR'!$C$18),'Ejercicio 3 - TIR'!$C$18+SQRT(('Ejercicio 3 - TIR'!$E$18-'Ejercicio 3 - TIR'!$C$18)*('Ejercicio 3 - TIR'!$D$18-'Ejercicio 3 - TIR'!$C$18)*H418),'Ejercicio 3 - TIR'!$E$18-SQRT(('Ejercicio 3 - TIR'!$E$18-'Ejercicio 3 - TIR'!$C$18)*('Ejercicio 3 - TIR'!$E$18-'Ejercicio 3 - TIR'!$D$18)*(1-H418)))</f>
        <v>39333.8974744313</v>
      </c>
      <c r="J418" s="16">
        <f ca="1" t="shared" si="3109"/>
        <v>0.736709397573887</v>
      </c>
      <c r="K418" s="17">
        <f ca="1">IF(J418&lt;=('Ejercicio 3 - TIR'!$D$18-'Ejercicio 3 - TIR'!$C$18)/('Ejercicio 3 - TIR'!$E$18-'Ejercicio 3 - TIR'!$C$18),'Ejercicio 3 - TIR'!$C$18+SQRT(('Ejercicio 3 - TIR'!$E$18-'Ejercicio 3 - TIR'!$C$18)*('Ejercicio 3 - TIR'!$D$18-'Ejercicio 3 - TIR'!$C$18)*J418),'Ejercicio 3 - TIR'!$E$18-SQRT(('Ejercicio 3 - TIR'!$E$18-'Ejercicio 3 - TIR'!$C$18)*('Ejercicio 3 - TIR'!$E$18-'Ejercicio 3 - TIR'!$D$18)*(1-J418)))</f>
        <v>40556.2633761711</v>
      </c>
      <c r="L418" s="16">
        <f ca="1" t="shared" si="3109"/>
        <v>0.921473088993735</v>
      </c>
      <c r="M418" s="17">
        <f ca="1">IF(L418&lt;=('Ejercicio 3 - TIR'!$D$18-'Ejercicio 3 - TIR'!$C$18)/('Ejercicio 3 - TIR'!$E$18-'Ejercicio 3 - TIR'!$C$18),'Ejercicio 3 - TIR'!$C$18+SQRT(('Ejercicio 3 - TIR'!$E$18-'Ejercicio 3 - TIR'!$C$18)*('Ejercicio 3 - TIR'!$D$18-'Ejercicio 3 - TIR'!$C$18)*L418),'Ejercicio 3 - TIR'!$E$18-SQRT(('Ejercicio 3 - TIR'!$E$18-'Ejercicio 3 - TIR'!$C$18)*('Ejercicio 3 - TIR'!$E$18-'Ejercicio 3 - TIR'!$D$18)*(1-L418)))</f>
        <v>42573.1670173929</v>
      </c>
      <c r="N418" s="16">
        <f ca="1" t="shared" ref="N418:R418" si="3110">RAND()</f>
        <v>0.378134366589624</v>
      </c>
      <c r="O418" s="17">
        <f ca="1">IF(N418&lt;=('Ejercicio 3 - TIR'!$D$18-'Ejercicio 3 - TIR'!$C$18)/('Ejercicio 3 - TIR'!$E$18-'Ejercicio 3 - TIR'!$C$18),'Ejercicio 3 - TIR'!$C$18+SQRT(('Ejercicio 3 - TIR'!$E$18-'Ejercicio 3 - TIR'!$C$18)*('Ejercicio 3 - TIR'!$D$18-'Ejercicio 3 - TIR'!$C$18)*N418),'Ejercicio 3 - TIR'!$E$18-SQRT(('Ejercicio 3 - TIR'!$E$18-'Ejercicio 3 - TIR'!$C$18)*('Ejercicio 3 - TIR'!$E$18-'Ejercicio 3 - TIR'!$D$18)*(1-N418)))</f>
        <v>37531.2784431625</v>
      </c>
      <c r="P418" s="16">
        <f ca="1" t="shared" si="3110"/>
        <v>0.049275610492834</v>
      </c>
      <c r="Q418" s="18">
        <f ca="1">IF(P418&lt;=('Ejercicio 3 - TIR'!$D$22-'Ejercicio 3 - TIR'!$C$22)/('Ejercicio 3 - TIR'!$E$22-'Ejercicio 3 - TIR'!$C$22),'Ejercicio 3 - TIR'!$C$22+SQRT(('Ejercicio 3 - TIR'!$E$22-'Ejercicio 3 - TIR'!$C$22)*('Ejercicio 3 - TIR'!$D$22-'Ejercicio 3 - TIR'!$C$22)*P418),'Ejercicio 3 - TIR'!$E$22-SQRT(('Ejercicio 3 - TIR'!$E$22-'Ejercicio 3 - TIR'!$C$22)*('Ejercicio 3 - TIR'!$E$22-'Ejercicio 3 - TIR'!$D$22)*(1-P418)))</f>
        <v>0.129417860632177</v>
      </c>
      <c r="R418" s="16">
        <f ca="1" t="shared" si="3110"/>
        <v>0.615163644677783</v>
      </c>
      <c r="S418" s="18">
        <f ca="1">IF(R418&lt;=('Ejercicio 3 - TIR'!$D$23-'Ejercicio 3 - TIR'!$C$23)/('Ejercicio 3 - TIR'!$E$23-'Ejercicio 3 - TIR'!$C$23),'Ejercicio 3 - TIR'!$C$23+SQRT(('Ejercicio 3 - TIR'!$E$23-'Ejercicio 3 - TIR'!$C$23)*('Ejercicio 3 - TIR'!$D$23-'Ejercicio 3 - TIR'!$C$23)*R418),'Ejercicio 3 - TIR'!$E$23-SQRT(('Ejercicio 3 - TIR'!$E$23-'Ejercicio 3 - TIR'!$C$23)*('Ejercicio 3 - TIR'!$E$23-'Ejercicio 3 - TIR'!$D$23)*(1-R418)))</f>
        <v>0.153680702145004</v>
      </c>
      <c r="T418" s="16">
        <f ca="1" t="shared" ref="T418:X418" si="3111">RAND()</f>
        <v>0.516918620003246</v>
      </c>
      <c r="U418" s="18">
        <f ca="1">IF(T418&lt;=('Ejercicio 3 - TIR'!$D$24-'Ejercicio 3 - TIR'!$C$24)/('Ejercicio 3 - TIR'!$E$24-'Ejercicio 3 - TIR'!$C$24),'Ejercicio 3 - TIR'!$C$24+SQRT(('Ejercicio 3 - TIR'!$E$24-'Ejercicio 3 - TIR'!$C$24)*('Ejercicio 3 - TIR'!$D$24-'Ejercicio 3 - TIR'!$C$24)*T418),'Ejercicio 3 - TIR'!$E$24-SQRT(('Ejercicio 3 - TIR'!$E$24-'Ejercicio 3 - TIR'!$C$24)*('Ejercicio 3 - TIR'!$E$24-'Ejercicio 3 - TIR'!$D$24)*(1-T418)))</f>
        <v>0.18322191054458</v>
      </c>
      <c r="V418" s="16">
        <f ca="1" t="shared" si="3111"/>
        <v>0.89065646783049</v>
      </c>
      <c r="W418" s="18">
        <f ca="1">IF(V418&lt;=('Ejercicio 3 - TIR'!$D$25-'Ejercicio 3 - TIR'!$C$25)/('Ejercicio 3 - TIR'!$E$25-'Ejercicio 3 - TIR'!$C$25),'Ejercicio 3 - TIR'!$C$25+SQRT(('Ejercicio 3 - TIR'!$E$25-'Ejercicio 3 - TIR'!$C$25)*('Ejercicio 3 - TIR'!$D$25-'Ejercicio 3 - TIR'!$C$25)*V418),'Ejercicio 3 - TIR'!$E$25-SQRT(('Ejercicio 3 - TIR'!$E$25-'Ejercicio 3 - TIR'!$C$25)*('Ejercicio 3 - TIR'!$E$25-'Ejercicio 3 - TIR'!$D$25)*(1-V418)))</f>
        <v>0.230437219967671</v>
      </c>
      <c r="X418" s="16">
        <f ca="1" t="shared" si="3111"/>
        <v>0.130453902716644</v>
      </c>
      <c r="Y418" s="18">
        <f ca="1">IF(X418&lt;=('Ejercicio 3 - TIR'!$D$26-'Ejercicio 3 - TIR'!$C$26)/('Ejercicio 3 - TIR'!$E$26-'Ejercicio 3 - TIR'!$C$26),'Ejercicio 3 - TIR'!$C$26+SQRT(('Ejercicio 3 - TIR'!$E$26-'Ejercicio 3 - TIR'!$C$26)*('Ejercicio 3 - TIR'!$D$26-'Ejercicio 3 - TIR'!$C$26)*X418),'Ejercicio 3 - TIR'!$E$26-SQRT(('Ejercicio 3 - TIR'!$E$26-'Ejercicio 3 - TIR'!$C$26)*('Ejercicio 3 - TIR'!$E$26-'Ejercicio 3 - TIR'!$D$26)*(1-X418)))</f>
        <v>0.208767672666981</v>
      </c>
      <c r="Z418" s="16">
        <f ca="1" t="shared" si="2860"/>
        <v>1.12941786063218</v>
      </c>
      <c r="AA418" s="16">
        <f ca="1" t="shared" si="2861"/>
        <v>1.30298759046924</v>
      </c>
      <c r="AB418" s="16">
        <f ca="1" t="shared" si="2862"/>
        <v>1.54172346621089</v>
      </c>
      <c r="AC418" s="16">
        <f ca="1" t="shared" si="2863"/>
        <v>1.89699393572345</v>
      </c>
      <c r="AD418" s="16">
        <f ca="1" t="shared" si="2864"/>
        <v>2.29302494474781</v>
      </c>
      <c r="AE418" s="15">
        <f ca="1" t="shared" si="2865"/>
        <v>4103.66719922277</v>
      </c>
      <c r="AF418" s="15">
        <f ca="1" t="shared" si="2866"/>
        <v>4734.32165576875</v>
      </c>
      <c r="AG418" s="15">
        <f ca="1" t="shared" si="2867"/>
        <v>5601.75311467127</v>
      </c>
      <c r="AH418" s="15">
        <f ca="1" t="shared" si="2868"/>
        <v>6892.60552936136</v>
      </c>
      <c r="AI418" s="15">
        <f ca="1" t="shared" si="2869"/>
        <v>8331.5587443377</v>
      </c>
      <c r="AJ418" s="17">
        <f ca="1" t="shared" si="2870"/>
        <v>49043.5495124159</v>
      </c>
      <c r="AK418" s="17">
        <f ca="1" t="shared" si="2871"/>
        <v>51251.5802939733</v>
      </c>
      <c r="AL418" s="17">
        <f ca="1" t="shared" si="2872"/>
        <v>62526.5429488722</v>
      </c>
      <c r="AM418" s="17">
        <f ca="1" t="shared" si="2873"/>
        <v>80761.0396565358</v>
      </c>
      <c r="AN418" s="17">
        <f ca="1" t="shared" si="2874"/>
        <v>86060.1576784472</v>
      </c>
      <c r="AO418" s="17">
        <f ca="1">C418/'Ejercicio 3 - TIR'!$D$7</f>
        <v>17500.2127224407</v>
      </c>
      <c r="AP418" s="17">
        <f ca="1" t="shared" si="2875"/>
        <v>31543.3367899752</v>
      </c>
      <c r="AQ418" s="17">
        <f ca="1" t="shared" si="2876"/>
        <v>33751.3675715326</v>
      </c>
      <c r="AR418" s="17">
        <f ca="1" t="shared" si="2877"/>
        <v>45026.3302264315</v>
      </c>
      <c r="AS418" s="17">
        <f ca="1" t="shared" si="2878"/>
        <v>63260.8269340951</v>
      </c>
      <c r="AT418" s="17">
        <f ca="1" t="shared" si="2879"/>
        <v>68559.9449560065</v>
      </c>
      <c r="AU418" s="17">
        <f ca="1">AP418*'Ejercicio 3 - TIR'!$D$5</f>
        <v>15771.6683949876</v>
      </c>
      <c r="AV418" s="17">
        <f ca="1">AQ418*'Ejercicio 3 - TIR'!$D$5</f>
        <v>16875.6837857663</v>
      </c>
      <c r="AW418" s="17">
        <f ca="1">AR418*'Ejercicio 3 - TIR'!$D$5</f>
        <v>22513.1651132158</v>
      </c>
      <c r="AX418" s="17">
        <f ca="1">AS418*'Ejercicio 3 - TIR'!$D$5</f>
        <v>31630.4134670475</v>
      </c>
      <c r="AY418" s="17">
        <f ca="1">AT418*'Ejercicio 3 - TIR'!$D$5</f>
        <v>34279.9724780033</v>
      </c>
      <c r="AZ418" s="17">
        <f ca="1" t="shared" ref="AZ418:BD418" si="3112">AJ418-AU418-AE418</f>
        <v>29168.2139182055</v>
      </c>
      <c r="BA418" s="17">
        <f ca="1" t="shared" si="3112"/>
        <v>29641.5748524382</v>
      </c>
      <c r="BB418" s="17">
        <f ca="1" t="shared" si="3112"/>
        <v>34411.6247209852</v>
      </c>
      <c r="BC418" s="17">
        <f ca="1" t="shared" si="3112"/>
        <v>42238.0206601269</v>
      </c>
      <c r="BD418" s="17">
        <f ca="1" t="shared" si="3112"/>
        <v>43448.6264561063</v>
      </c>
      <c r="BE418" s="17">
        <f ca="1" t="shared" ref="BE418:BI418" si="3113">AZ418/Z418</f>
        <v>25825.8833465578</v>
      </c>
      <c r="BF418" s="17">
        <f ca="1" t="shared" si="3113"/>
        <v>22748.9310483483</v>
      </c>
      <c r="BG418" s="17">
        <f ca="1" t="shared" si="3113"/>
        <v>22320.2315299507</v>
      </c>
      <c r="BH418" s="17">
        <f ca="1" t="shared" si="3113"/>
        <v>22265.7647263478</v>
      </c>
      <c r="BI418" s="17">
        <f ca="1" t="shared" si="3113"/>
        <v>18948.1699951087</v>
      </c>
      <c r="BJ418" s="17">
        <f ca="1" t="shared" si="2882"/>
        <v>72708.7529248005</v>
      </c>
      <c r="BK418" s="17">
        <f ca="1" t="shared" si="2883"/>
        <v>40128.4243109495</v>
      </c>
      <c r="BL418" s="17">
        <f ca="1" t="shared" si="2884"/>
        <v>112837.17723575</v>
      </c>
      <c r="BM418" s="17">
        <f ca="1">BK418*'Ejercicio 3 - TIR'!$D$5</f>
        <v>20064.2121554747</v>
      </c>
      <c r="BN418" s="17">
        <f ca="1" t="shared" si="2885"/>
        <v>92772.9650802752</v>
      </c>
      <c r="BO418" s="17">
        <f ca="1" t="shared" si="2886"/>
        <v>40458.7683587012</v>
      </c>
      <c r="BP418" s="17">
        <f ca="1" t="shared" si="2887"/>
        <v>-119209.725609684</v>
      </c>
      <c r="BQ418" s="17">
        <f ca="1" t="shared" ref="BQ418:BT418" si="3114">BE418</f>
        <v>25825.8833465578</v>
      </c>
      <c r="BR418" s="17">
        <f ca="1" t="shared" si="3114"/>
        <v>22748.9310483483</v>
      </c>
      <c r="BS418" s="17">
        <f ca="1" t="shared" si="3114"/>
        <v>22320.2315299507</v>
      </c>
      <c r="BT418" s="17">
        <f ca="1" t="shared" si="3114"/>
        <v>22265.7647263478</v>
      </c>
      <c r="BU418" s="17">
        <f ca="1" t="shared" si="2889"/>
        <v>59406.9383538099</v>
      </c>
      <c r="BV418" s="19">
        <f ca="1" t="shared" si="2890"/>
        <v>7.64339769337938</v>
      </c>
    </row>
    <row r="419" ht="15" customHeight="1" spans="1:74">
      <c r="A419" s="15">
        <v>418</v>
      </c>
      <c r="B419" s="16">
        <f ca="1" t="shared" ref="B419:F419" si="3115">RAND()</f>
        <v>0.266956620240323</v>
      </c>
      <c r="C419" s="17">
        <f ca="1">IF(B419&lt;=('Ejercicio 3 - TIR'!$D$13-'Ejercicio 3 - TIR'!$C$13)/('Ejercicio 3 - TIR'!$E$13-'Ejercicio 3 - TIR'!$C$13),'Ejercicio 3 - TIR'!$C$13+SQRT(('Ejercicio 3 - TIR'!$E$13-'Ejercicio 3 - TIR'!$C$13)*('Ejercicio 3 - TIR'!$D$13-'Ejercicio 3 - TIR'!$C$13)*B419),'Ejercicio 3 - TIR'!$E$13-SQRT(('Ejercicio 3 - TIR'!$E$13-'Ejercicio 3 - TIR'!$C$13)*('Ejercicio 3 - TIR'!$E$13-'Ejercicio 3 - TIR'!$D$13)*(1-B419)))</f>
        <v>70341.0712312192</v>
      </c>
      <c r="D419" s="16">
        <f ca="1" t="shared" si="3115"/>
        <v>0.796468412668692</v>
      </c>
      <c r="E419" s="17">
        <f ca="1">IF(D419&lt;=('Ejercicio 3 - TIR'!$D$14-'Ejercicio 3 - TIR'!$C$14)/('Ejercicio 3 - TIR'!$E$14-'Ejercicio 3 - TIR'!$C$14),'Ejercicio 3 - TIR'!$C$14+SQRT(('Ejercicio 3 - TIR'!$E$14-'Ejercicio 3 - TIR'!$C$14)*('Ejercicio 3 - TIR'!$D$14-'Ejercicio 3 - TIR'!$C$14)*D419),'Ejercicio 3 - TIR'!$E$14-SQRT(('Ejercicio 3 - TIR'!$E$14-'Ejercicio 3 - TIR'!$C$14)*('Ejercicio 3 - TIR'!$E$14-'Ejercicio 3 - TIR'!$D$14)*(1-D419)))</f>
        <v>34474.627786321</v>
      </c>
      <c r="F419" s="16">
        <f ca="1" t="shared" si="3115"/>
        <v>0.77069988590319</v>
      </c>
      <c r="G419" s="17">
        <f ca="1">IF(F419&lt;=('Ejercicio 3 - TIR'!$D$18-'Ejercicio 3 - TIR'!$C$18)/('Ejercicio 3 - TIR'!$E$18-'Ejercicio 3 - TIR'!$C$18),'Ejercicio 3 - TIR'!$C$18+SQRT(('Ejercicio 3 - TIR'!$E$18-'Ejercicio 3 - TIR'!$C$18)*('Ejercicio 3 - TIR'!$D$18-'Ejercicio 3 - TIR'!$C$18)*F419),'Ejercicio 3 - TIR'!$E$18-SQRT(('Ejercicio 3 - TIR'!$E$18-'Ejercicio 3 - TIR'!$C$18)*('Ejercicio 3 - TIR'!$E$18-'Ejercicio 3 - TIR'!$D$18)*(1-F419)))</f>
        <v>40853.012110307</v>
      </c>
      <c r="H419" s="16">
        <f ca="1" t="shared" ref="H419:L419" si="3116">RAND()</f>
        <v>0.377687886523893</v>
      </c>
      <c r="I419" s="17">
        <f ca="1">IF(H419&lt;=('Ejercicio 3 - TIR'!$D$18-'Ejercicio 3 - TIR'!$C$18)/('Ejercicio 3 - TIR'!$E$18-'Ejercicio 3 - TIR'!$C$18),'Ejercicio 3 - TIR'!$C$18+SQRT(('Ejercicio 3 - TIR'!$E$18-'Ejercicio 3 - TIR'!$C$18)*('Ejercicio 3 - TIR'!$D$18-'Ejercicio 3 - TIR'!$C$18)*H419),'Ejercicio 3 - TIR'!$E$18-SQRT(('Ejercicio 3 - TIR'!$E$18-'Ejercicio 3 - TIR'!$C$18)*('Ejercicio 3 - TIR'!$E$18-'Ejercicio 3 - TIR'!$D$18)*(1-H419)))</f>
        <v>37526.8308721921</v>
      </c>
      <c r="J419" s="16">
        <f ca="1" t="shared" si="3116"/>
        <v>0.602406400823425</v>
      </c>
      <c r="K419" s="17">
        <f ca="1">IF(J419&lt;=('Ejercicio 3 - TIR'!$D$18-'Ejercicio 3 - TIR'!$C$18)/('Ejercicio 3 - TIR'!$E$18-'Ejercicio 3 - TIR'!$C$18),'Ejercicio 3 - TIR'!$C$18+SQRT(('Ejercicio 3 - TIR'!$E$18-'Ejercicio 3 - TIR'!$C$18)*('Ejercicio 3 - TIR'!$D$18-'Ejercicio 3 - TIR'!$C$18)*J419),'Ejercicio 3 - TIR'!$E$18-SQRT(('Ejercicio 3 - TIR'!$E$18-'Ejercicio 3 - TIR'!$C$18)*('Ejercicio 3 - TIR'!$E$18-'Ejercicio 3 - TIR'!$D$18)*(1-J419)))</f>
        <v>39505.8382125678</v>
      </c>
      <c r="L419" s="16">
        <f ca="1" t="shared" si="3116"/>
        <v>0.873888270003726</v>
      </c>
      <c r="M419" s="17">
        <f ca="1">IF(L419&lt;=('Ejercicio 3 - TIR'!$D$18-'Ejercicio 3 - TIR'!$C$18)/('Ejercicio 3 - TIR'!$E$18-'Ejercicio 3 - TIR'!$C$18),'Ejercicio 3 - TIR'!$C$18+SQRT(('Ejercicio 3 - TIR'!$E$18-'Ejercicio 3 - TIR'!$C$18)*('Ejercicio 3 - TIR'!$D$18-'Ejercicio 3 - TIR'!$C$18)*L419),'Ejercicio 3 - TIR'!$E$18-SQRT(('Ejercicio 3 - TIR'!$E$18-'Ejercicio 3 - TIR'!$C$18)*('Ejercicio 3 - TIR'!$E$18-'Ejercicio 3 - TIR'!$D$18)*(1-L419)))</f>
        <v>41924.5521058356</v>
      </c>
      <c r="N419" s="16">
        <f ca="1" t="shared" ref="N419:R419" si="3117">RAND()</f>
        <v>0.059934457807387</v>
      </c>
      <c r="O419" s="17">
        <f ca="1">IF(N419&lt;=('Ejercicio 3 - TIR'!$D$18-'Ejercicio 3 - TIR'!$C$18)/('Ejercicio 3 - TIR'!$E$18-'Ejercicio 3 - TIR'!$C$18),'Ejercicio 3 - TIR'!$C$18+SQRT(('Ejercicio 3 - TIR'!$E$18-'Ejercicio 3 - TIR'!$C$18)*('Ejercicio 3 - TIR'!$D$18-'Ejercicio 3 - TIR'!$C$18)*N419),'Ejercicio 3 - TIR'!$E$18-SQRT(('Ejercicio 3 - TIR'!$E$18-'Ejercicio 3 - TIR'!$C$18)*('Ejercicio 3 - TIR'!$E$18-'Ejercicio 3 - TIR'!$D$18)*(1-N419)))</f>
        <v>32998.3609974631</v>
      </c>
      <c r="P419" s="16">
        <f ca="1" t="shared" si="3117"/>
        <v>0.345689193732469</v>
      </c>
      <c r="Q419" s="18">
        <f ca="1">IF(P419&lt;=('Ejercicio 3 - TIR'!$D$22-'Ejercicio 3 - TIR'!$C$22)/('Ejercicio 3 - TIR'!$E$22-'Ejercicio 3 - TIR'!$C$22),'Ejercicio 3 - TIR'!$C$22+SQRT(('Ejercicio 3 - TIR'!$E$22-'Ejercicio 3 - TIR'!$C$22)*('Ejercicio 3 - TIR'!$D$22-'Ejercicio 3 - TIR'!$C$22)*P419),'Ejercicio 3 - TIR'!$E$22-SQRT(('Ejercicio 3 - TIR'!$E$22-'Ejercicio 3 - TIR'!$C$22)*('Ejercicio 3 - TIR'!$E$22-'Ejercicio 3 - TIR'!$D$22)*(1-P419)))</f>
        <v>0.144944749922949</v>
      </c>
      <c r="R419" s="16">
        <f ca="1" t="shared" si="3117"/>
        <v>0.541465160351315</v>
      </c>
      <c r="S419" s="18">
        <f ca="1">IF(R419&lt;=('Ejercicio 3 - TIR'!$D$23-'Ejercicio 3 - TIR'!$C$23)/('Ejercicio 3 - TIR'!$E$23-'Ejercicio 3 - TIR'!$C$23),'Ejercicio 3 - TIR'!$C$23+SQRT(('Ejercicio 3 - TIR'!$E$23-'Ejercicio 3 - TIR'!$C$23)*('Ejercicio 3 - TIR'!$D$23-'Ejercicio 3 - TIR'!$C$23)*R419),'Ejercicio 3 - TIR'!$E$23-SQRT(('Ejercicio 3 - TIR'!$E$23-'Ejercicio 3 - TIR'!$C$23)*('Ejercicio 3 - TIR'!$E$23-'Ejercicio 3 - TIR'!$D$23)*(1-R419)))</f>
        <v>0.151270873466678</v>
      </c>
      <c r="T419" s="16">
        <f ca="1" t="shared" ref="T419:X419" si="3118">RAND()</f>
        <v>0.819339906892417</v>
      </c>
      <c r="U419" s="18">
        <f ca="1">IF(T419&lt;=('Ejercicio 3 - TIR'!$D$24-'Ejercicio 3 - TIR'!$C$24)/('Ejercicio 3 - TIR'!$E$24-'Ejercicio 3 - TIR'!$C$24),'Ejercicio 3 - TIR'!$C$24+SQRT(('Ejercicio 3 - TIR'!$E$24-'Ejercicio 3 - TIR'!$C$24)*('Ejercicio 3 - TIR'!$D$24-'Ejercicio 3 - TIR'!$C$24)*T419),'Ejercicio 3 - TIR'!$E$24-SQRT(('Ejercicio 3 - TIR'!$E$24-'Ejercicio 3 - TIR'!$C$24)*('Ejercicio 3 - TIR'!$E$24-'Ejercicio 3 - TIR'!$D$24)*(1-T419)))</f>
        <v>0.197508929311808</v>
      </c>
      <c r="V419" s="16">
        <f ca="1" t="shared" si="3118"/>
        <v>0.269524432444884</v>
      </c>
      <c r="W419" s="18">
        <f ca="1">IF(V419&lt;=('Ejercicio 3 - TIR'!$D$25-'Ejercicio 3 - TIR'!$C$25)/('Ejercicio 3 - TIR'!$E$25-'Ejercicio 3 - TIR'!$C$25),'Ejercicio 3 - TIR'!$C$25+SQRT(('Ejercicio 3 - TIR'!$E$25-'Ejercicio 3 - TIR'!$C$25)*('Ejercicio 3 - TIR'!$D$25-'Ejercicio 3 - TIR'!$C$25)*V419),'Ejercicio 3 - TIR'!$E$25-SQRT(('Ejercicio 3 - TIR'!$E$25-'Ejercicio 3 - TIR'!$C$25)*('Ejercicio 3 - TIR'!$E$25-'Ejercicio 3 - TIR'!$D$25)*(1-V419)))</f>
        <v>0.199425092159957</v>
      </c>
      <c r="X419" s="16">
        <f ca="1" t="shared" si="3118"/>
        <v>0.13931325287465</v>
      </c>
      <c r="Y419" s="18">
        <f ca="1">IF(X419&lt;=('Ejercicio 3 - TIR'!$D$26-'Ejercicio 3 - TIR'!$C$26)/('Ejercicio 3 - TIR'!$E$26-'Ejercicio 3 - TIR'!$C$26),'Ejercicio 3 - TIR'!$C$26+SQRT(('Ejercicio 3 - TIR'!$E$26-'Ejercicio 3 - TIR'!$C$26)*('Ejercicio 3 - TIR'!$D$26-'Ejercicio 3 - TIR'!$C$26)*X419),'Ejercicio 3 - TIR'!$E$26-SQRT(('Ejercicio 3 - TIR'!$E$26-'Ejercicio 3 - TIR'!$C$26)*('Ejercicio 3 - TIR'!$E$26-'Ejercicio 3 - TIR'!$D$26)*(1-X419)))</f>
        <v>0.209394478151308</v>
      </c>
      <c r="Z419" s="16">
        <f ca="1" t="shared" si="2860"/>
        <v>1.14494474992295</v>
      </c>
      <c r="AA419" s="16">
        <f ca="1" t="shared" si="2861"/>
        <v>1.31814154231488</v>
      </c>
      <c r="AB419" s="16">
        <f ca="1" t="shared" si="2862"/>
        <v>1.57848626701891</v>
      </c>
      <c r="AC419" s="16">
        <f ca="1" t="shared" si="2863"/>
        <v>1.89327603629238</v>
      </c>
      <c r="AD419" s="16">
        <f ca="1" t="shared" si="2864"/>
        <v>2.2897175839082</v>
      </c>
      <c r="AE419" s="15">
        <f ca="1" t="shared" si="2865"/>
        <v>4996.91630317503</v>
      </c>
      <c r="AF419" s="15">
        <f ca="1" t="shared" si="2866"/>
        <v>5752.8041969962</v>
      </c>
      <c r="AG419" s="15">
        <f ca="1" t="shared" si="2867"/>
        <v>6889.0343944854</v>
      </c>
      <c r="AH419" s="15">
        <f ca="1" t="shared" si="2868"/>
        <v>8262.88071349876</v>
      </c>
      <c r="AI419" s="15">
        <f ca="1" t="shared" si="2869"/>
        <v>9993.08230852834</v>
      </c>
      <c r="AJ419" s="17">
        <f ca="1" t="shared" si="2870"/>
        <v>46774.4417342346</v>
      </c>
      <c r="AK419" s="17">
        <f ca="1" t="shared" si="2871"/>
        <v>49465.6747240609</v>
      </c>
      <c r="AL419" s="17">
        <f ca="1" t="shared" si="2872"/>
        <v>62359.423085609</v>
      </c>
      <c r="AM419" s="17">
        <f ca="1" t="shared" si="2873"/>
        <v>79374.7498342697</v>
      </c>
      <c r="AN419" s="17">
        <f ca="1" t="shared" si="2874"/>
        <v>75556.9274160419</v>
      </c>
      <c r="AO419" s="17">
        <f ca="1">C419/'Ejercicio 3 - TIR'!$D$7</f>
        <v>14068.2142462438</v>
      </c>
      <c r="AP419" s="17">
        <f ca="1" t="shared" si="2875"/>
        <v>32706.2274879907</v>
      </c>
      <c r="AQ419" s="17">
        <f ca="1" t="shared" si="2876"/>
        <v>35397.4604778171</v>
      </c>
      <c r="AR419" s="17">
        <f ca="1" t="shared" si="2877"/>
        <v>48291.2088393652</v>
      </c>
      <c r="AS419" s="17">
        <f ca="1" t="shared" si="2878"/>
        <v>65306.5355880259</v>
      </c>
      <c r="AT419" s="17">
        <f ca="1" t="shared" si="2879"/>
        <v>61488.713169798</v>
      </c>
      <c r="AU419" s="17">
        <f ca="1">AP419*'Ejercicio 3 - TIR'!$D$5</f>
        <v>16353.1137439954</v>
      </c>
      <c r="AV419" s="17">
        <f ca="1">AQ419*'Ejercicio 3 - TIR'!$D$5</f>
        <v>17698.7302389085</v>
      </c>
      <c r="AW419" s="17">
        <f ca="1">AR419*'Ejercicio 3 - TIR'!$D$5</f>
        <v>24145.6044196826</v>
      </c>
      <c r="AX419" s="17">
        <f ca="1">AS419*'Ejercicio 3 - TIR'!$D$5</f>
        <v>32653.2677940129</v>
      </c>
      <c r="AY419" s="17">
        <f ca="1">AT419*'Ejercicio 3 - TIR'!$D$5</f>
        <v>30744.356584899</v>
      </c>
      <c r="AZ419" s="17">
        <f ca="1" t="shared" ref="AZ419:BD419" si="3119">AJ419-AU419-AE419</f>
        <v>25424.4116870642</v>
      </c>
      <c r="BA419" s="17">
        <f ca="1" t="shared" si="3119"/>
        <v>26014.1402881562</v>
      </c>
      <c r="BB419" s="17">
        <f ca="1" t="shared" si="3119"/>
        <v>31324.784271441</v>
      </c>
      <c r="BC419" s="17">
        <f ca="1" t="shared" si="3119"/>
        <v>38458.601326758</v>
      </c>
      <c r="BD419" s="17">
        <f ca="1" t="shared" si="3119"/>
        <v>34819.4885226145</v>
      </c>
      <c r="BE419" s="17">
        <f ca="1" t="shared" ref="BE419:BI419" si="3120">AZ419/Z419</f>
        <v>22205.7978682161</v>
      </c>
      <c r="BF419" s="17">
        <f ca="1" t="shared" si="3120"/>
        <v>19735.4680457692</v>
      </c>
      <c r="BG419" s="17">
        <f ca="1" t="shared" si="3120"/>
        <v>19844.8253405462</v>
      </c>
      <c r="BH419" s="17">
        <f ca="1" t="shared" si="3120"/>
        <v>20313.2562761803</v>
      </c>
      <c r="BI419" s="17">
        <f ca="1" t="shared" si="3120"/>
        <v>15206.8922243166</v>
      </c>
      <c r="BJ419" s="17">
        <f ca="1" t="shared" si="2882"/>
        <v>78937.1614410294</v>
      </c>
      <c r="BK419" s="17">
        <f ca="1" t="shared" si="2883"/>
        <v>32212.2375338124</v>
      </c>
      <c r="BL419" s="17">
        <f ca="1" t="shared" si="2884"/>
        <v>111149.398974842</v>
      </c>
      <c r="BM419" s="17">
        <f ca="1">BK419*'Ejercicio 3 - TIR'!$D$5</f>
        <v>16106.1187669062</v>
      </c>
      <c r="BN419" s="17">
        <f ca="1" t="shared" si="2885"/>
        <v>95043.2802079356</v>
      </c>
      <c r="BO419" s="17">
        <f ca="1" t="shared" si="2886"/>
        <v>41508.7349094429</v>
      </c>
      <c r="BP419" s="17">
        <f ca="1" t="shared" si="2887"/>
        <v>-104815.69901754</v>
      </c>
      <c r="BQ419" s="17">
        <f ca="1" t="shared" ref="BQ419:BT419" si="3121">BE419</f>
        <v>22205.7978682161</v>
      </c>
      <c r="BR419" s="17">
        <f ca="1" t="shared" si="3121"/>
        <v>19735.4680457692</v>
      </c>
      <c r="BS419" s="17">
        <f ca="1" t="shared" si="3121"/>
        <v>19844.8253405462</v>
      </c>
      <c r="BT419" s="17">
        <f ca="1" t="shared" si="3121"/>
        <v>20313.2562761803</v>
      </c>
      <c r="BU419" s="17">
        <f ca="1" t="shared" si="2889"/>
        <v>56715.6271337595</v>
      </c>
      <c r="BV419" s="19">
        <f ca="1" t="shared" si="2890"/>
        <v>8.60241402281325</v>
      </c>
    </row>
    <row r="420" ht="15" customHeight="1" spans="1:74">
      <c r="A420" s="15">
        <v>419</v>
      </c>
      <c r="B420" s="16">
        <f ca="1" t="shared" ref="B420:F420" si="3122">RAND()</f>
        <v>0.916737542892159</v>
      </c>
      <c r="C420" s="17">
        <f ca="1">IF(B420&lt;=('Ejercicio 3 - TIR'!$D$13-'Ejercicio 3 - TIR'!$C$13)/('Ejercicio 3 - TIR'!$E$13-'Ejercicio 3 - TIR'!$C$13),'Ejercicio 3 - TIR'!$C$13+SQRT(('Ejercicio 3 - TIR'!$E$13-'Ejercicio 3 - TIR'!$C$13)*('Ejercicio 3 - TIR'!$D$13-'Ejercicio 3 - TIR'!$C$13)*B420),'Ejercicio 3 - TIR'!$E$13-SQRT(('Ejercicio 3 - TIR'!$E$13-'Ejercicio 3 - TIR'!$C$13)*('Ejercicio 3 - TIR'!$E$13-'Ejercicio 3 - TIR'!$D$13)*(1-B420)))</f>
        <v>90004.2534781334</v>
      </c>
      <c r="D420" s="16">
        <f ca="1" t="shared" si="3122"/>
        <v>0.264781416840815</v>
      </c>
      <c r="E420" s="17">
        <f ca="1">IF(D420&lt;=('Ejercicio 3 - TIR'!$D$14-'Ejercicio 3 - TIR'!$C$14)/('Ejercicio 3 - TIR'!$E$14-'Ejercicio 3 - TIR'!$C$14),'Ejercicio 3 - TIR'!$C$14+SQRT(('Ejercicio 3 - TIR'!$E$14-'Ejercicio 3 - TIR'!$C$14)*('Ejercicio 3 - TIR'!$D$14-'Ejercicio 3 - TIR'!$C$14)*D420),'Ejercicio 3 - TIR'!$E$14-SQRT(('Ejercicio 3 - TIR'!$E$14-'Ejercicio 3 - TIR'!$C$14)*('Ejercicio 3 - TIR'!$E$14-'Ejercicio 3 - TIR'!$D$14)*(1-D420)))</f>
        <v>29456.299615495</v>
      </c>
      <c r="F420" s="16">
        <f ca="1" t="shared" si="3122"/>
        <v>0.928419724120361</v>
      </c>
      <c r="G420" s="17">
        <f ca="1">IF(F420&lt;=('Ejercicio 3 - TIR'!$D$18-'Ejercicio 3 - TIR'!$C$18)/('Ejercicio 3 - TIR'!$E$18-'Ejercicio 3 - TIR'!$C$18),'Ejercicio 3 - TIR'!$C$18+SQRT(('Ejercicio 3 - TIR'!$E$18-'Ejercicio 3 - TIR'!$C$18)*('Ejercicio 3 - TIR'!$D$18-'Ejercicio 3 - TIR'!$C$18)*F420),'Ejercicio 3 - TIR'!$E$18-SQRT(('Ejercicio 3 - TIR'!$E$18-'Ejercicio 3 - TIR'!$C$18)*('Ejercicio 3 - TIR'!$E$18-'Ejercicio 3 - TIR'!$D$18)*(1-F420)))</f>
        <v>42682.9931612158</v>
      </c>
      <c r="H420" s="16">
        <f ca="1" t="shared" ref="H420:L420" si="3123">RAND()</f>
        <v>0.854429583484199</v>
      </c>
      <c r="I420" s="17">
        <f ca="1">IF(H420&lt;=('Ejercicio 3 - TIR'!$D$18-'Ejercicio 3 - TIR'!$C$18)/('Ejercicio 3 - TIR'!$E$18-'Ejercicio 3 - TIR'!$C$18),'Ejercicio 3 - TIR'!$C$18+SQRT(('Ejercicio 3 - TIR'!$E$18-'Ejercicio 3 - TIR'!$C$18)*('Ejercicio 3 - TIR'!$D$18-'Ejercicio 3 - TIR'!$C$18)*H420),'Ejercicio 3 - TIR'!$E$18-SQRT(('Ejercicio 3 - TIR'!$E$18-'Ejercicio 3 - TIR'!$C$18)*('Ejercicio 3 - TIR'!$E$18-'Ejercicio 3 - TIR'!$D$18)*(1-H420)))</f>
        <v>41695.793402542</v>
      </c>
      <c r="J420" s="16">
        <f ca="1" t="shared" si="3123"/>
        <v>0.417121815151396</v>
      </c>
      <c r="K420" s="17">
        <f ca="1">IF(J420&lt;=('Ejercicio 3 - TIR'!$D$18-'Ejercicio 3 - TIR'!$C$18)/('Ejercicio 3 - TIR'!$E$18-'Ejercicio 3 - TIR'!$C$18),'Ejercicio 3 - TIR'!$C$18+SQRT(('Ejercicio 3 - TIR'!$E$18-'Ejercicio 3 - TIR'!$C$18)*('Ejercicio 3 - TIR'!$D$18-'Ejercicio 3 - TIR'!$C$18)*J420),'Ejercicio 3 - TIR'!$E$18-SQRT(('Ejercicio 3 - TIR'!$E$18-'Ejercicio 3 - TIR'!$C$18)*('Ejercicio 3 - TIR'!$E$18-'Ejercicio 3 - TIR'!$D$18)*(1-J420)))</f>
        <v>37910.0108895443</v>
      </c>
      <c r="L420" s="16">
        <f ca="1" t="shared" si="3123"/>
        <v>0.435802576083402</v>
      </c>
      <c r="M420" s="17">
        <f ca="1">IF(L420&lt;=('Ejercicio 3 - TIR'!$D$18-'Ejercicio 3 - TIR'!$C$18)/('Ejercicio 3 - TIR'!$E$18-'Ejercicio 3 - TIR'!$C$18),'Ejercicio 3 - TIR'!$C$18+SQRT(('Ejercicio 3 - TIR'!$E$18-'Ejercicio 3 - TIR'!$C$18)*('Ejercicio 3 - TIR'!$D$18-'Ejercicio 3 - TIR'!$C$18)*L420),'Ejercicio 3 - TIR'!$E$18-SQRT(('Ejercicio 3 - TIR'!$E$18-'Ejercicio 3 - TIR'!$C$18)*('Ejercicio 3 - TIR'!$E$18-'Ejercicio 3 - TIR'!$D$18)*(1-L420)))</f>
        <v>38085.1955086139</v>
      </c>
      <c r="N420" s="16">
        <f ca="1" t="shared" ref="N420:R420" si="3124">RAND()</f>
        <v>0.787421797296543</v>
      </c>
      <c r="O420" s="17">
        <f ca="1">IF(N420&lt;=('Ejercicio 3 - TIR'!$D$18-'Ejercicio 3 - TIR'!$C$18)/('Ejercicio 3 - TIR'!$E$18-'Ejercicio 3 - TIR'!$C$18),'Ejercicio 3 - TIR'!$C$18+SQRT(('Ejercicio 3 - TIR'!$E$18-'Ejercicio 3 - TIR'!$C$18)*('Ejercicio 3 - TIR'!$D$18-'Ejercicio 3 - TIR'!$C$18)*N420),'Ejercicio 3 - TIR'!$E$18-SQRT(('Ejercicio 3 - TIR'!$E$18-'Ejercicio 3 - TIR'!$C$18)*('Ejercicio 3 - TIR'!$E$18-'Ejercicio 3 - TIR'!$D$18)*(1-N420)))</f>
        <v>41007.085625416</v>
      </c>
      <c r="P420" s="16">
        <f ca="1" t="shared" si="3124"/>
        <v>0.61505566050878</v>
      </c>
      <c r="Q420" s="18">
        <f ca="1">IF(P420&lt;=('Ejercicio 3 - TIR'!$D$22-'Ejercicio 3 - TIR'!$C$22)/('Ejercicio 3 - TIR'!$E$22-'Ejercicio 3 - TIR'!$C$22),'Ejercicio 3 - TIR'!$C$22+SQRT(('Ejercicio 3 - TIR'!$E$22-'Ejercicio 3 - TIR'!$C$22)*('Ejercicio 3 - TIR'!$D$22-'Ejercicio 3 - TIR'!$C$22)*P420),'Ejercicio 3 - TIR'!$E$22-SQRT(('Ejercicio 3 - TIR'!$E$22-'Ejercicio 3 - TIR'!$C$22)*('Ejercicio 3 - TIR'!$E$22-'Ejercicio 3 - TIR'!$D$22)*(1-P420)))</f>
        <v>0.153677009837707</v>
      </c>
      <c r="R420" s="16">
        <f ca="1" t="shared" si="3124"/>
        <v>0.448701981854704</v>
      </c>
      <c r="S420" s="18">
        <f ca="1">IF(R420&lt;=('Ejercicio 3 - TIR'!$D$23-'Ejercicio 3 - TIR'!$C$23)/('Ejercicio 3 - TIR'!$E$23-'Ejercicio 3 - TIR'!$C$23),'Ejercicio 3 - TIR'!$C$23+SQRT(('Ejercicio 3 - TIR'!$E$23-'Ejercicio 3 - TIR'!$C$23)*('Ejercicio 3 - TIR'!$D$23-'Ejercicio 3 - TIR'!$C$23)*R420),'Ejercicio 3 - TIR'!$E$23-SQRT(('Ejercicio 3 - TIR'!$E$23-'Ejercicio 3 - TIR'!$C$23)*('Ejercicio 3 - TIR'!$E$23-'Ejercicio 3 - TIR'!$D$23)*(1-R420)))</f>
        <v>0.148419422361098</v>
      </c>
      <c r="T420" s="16">
        <f ca="1" t="shared" ref="T420:X420" si="3125">RAND()</f>
        <v>0.290030155451657</v>
      </c>
      <c r="U420" s="18">
        <f ca="1">IF(T420&lt;=('Ejercicio 3 - TIR'!$D$24-'Ejercicio 3 - TIR'!$C$24)/('Ejercicio 3 - TIR'!$E$24-'Ejercicio 3 - TIR'!$C$24),'Ejercicio 3 - TIR'!$C$24+SQRT(('Ejercicio 3 - TIR'!$E$24-'Ejercicio 3 - TIR'!$C$24)*('Ejercicio 3 - TIR'!$D$24-'Ejercicio 3 - TIR'!$C$24)*T420),'Ejercicio 3 - TIR'!$E$24-SQRT(('Ejercicio 3 - TIR'!$E$24-'Ejercicio 3 - TIR'!$C$24)*('Ejercicio 3 - TIR'!$E$24-'Ejercicio 3 - TIR'!$D$24)*(1-T420)))</f>
        <v>0.174679208383748</v>
      </c>
      <c r="V420" s="16">
        <f ca="1" t="shared" si="3125"/>
        <v>0.93080956704551</v>
      </c>
      <c r="W420" s="18">
        <f ca="1">IF(V420&lt;=('Ejercicio 3 - TIR'!$D$25-'Ejercicio 3 - TIR'!$C$25)/('Ejercicio 3 - TIR'!$E$25-'Ejercicio 3 - TIR'!$C$25),'Ejercicio 3 - TIR'!$C$25+SQRT(('Ejercicio 3 - TIR'!$E$25-'Ejercicio 3 - TIR'!$C$25)*('Ejercicio 3 - TIR'!$D$25-'Ejercicio 3 - TIR'!$C$25)*V420),'Ejercicio 3 - TIR'!$E$25-SQRT(('Ejercicio 3 - TIR'!$E$25-'Ejercicio 3 - TIR'!$C$25)*('Ejercicio 3 - TIR'!$E$25-'Ejercicio 3 - TIR'!$D$25)*(1-V420)))</f>
        <v>0.234438299728477</v>
      </c>
      <c r="X420" s="16">
        <f ca="1" t="shared" si="3125"/>
        <v>0.342588767944429</v>
      </c>
      <c r="Y420" s="18">
        <f ca="1">IF(X420&lt;=('Ejercicio 3 - TIR'!$D$26-'Ejercicio 3 - TIR'!$C$26)/('Ejercicio 3 - TIR'!$E$26-'Ejercicio 3 - TIR'!$C$26),'Ejercicio 3 - TIR'!$C$26+SQRT(('Ejercicio 3 - TIR'!$E$26-'Ejercicio 3 - TIR'!$C$26)*('Ejercicio 3 - TIR'!$D$26-'Ejercicio 3 - TIR'!$C$26)*X420),'Ejercicio 3 - TIR'!$E$26-SQRT(('Ejercicio 3 - TIR'!$E$26-'Ejercicio 3 - TIR'!$C$26)*('Ejercicio 3 - TIR'!$E$26-'Ejercicio 3 - TIR'!$D$26)*(1-X420)))</f>
        <v>0.220417950244221</v>
      </c>
      <c r="Z420" s="16">
        <f ca="1" t="shared" si="2860"/>
        <v>1.15367700983771</v>
      </c>
      <c r="AA420" s="16">
        <f ca="1" t="shared" si="2861"/>
        <v>1.3249050852291</v>
      </c>
      <c r="AB420" s="16">
        <f ca="1" t="shared" si="2862"/>
        <v>1.55633845670052</v>
      </c>
      <c r="AC420" s="16">
        <f ca="1" t="shared" si="2863"/>
        <v>1.92120379829143</v>
      </c>
      <c r="AD420" s="16">
        <f ca="1" t="shared" si="2864"/>
        <v>2.34467160151224</v>
      </c>
      <c r="AE420" s="15">
        <f ca="1" t="shared" si="2865"/>
        <v>4526.75604579286</v>
      </c>
      <c r="AF420" s="15">
        <f ca="1" t="shared" si="2866"/>
        <v>5198.61456327905</v>
      </c>
      <c r="AG420" s="15">
        <f ca="1" t="shared" si="2867"/>
        <v>6106.70443988486</v>
      </c>
      <c r="AH420" s="15">
        <f ca="1" t="shared" si="2868"/>
        <v>7538.3498457158</v>
      </c>
      <c r="AI420" s="15">
        <f ca="1" t="shared" si="2869"/>
        <v>9199.93746693232</v>
      </c>
      <c r="AJ420" s="17">
        <f ca="1" t="shared" si="2870"/>
        <v>49242.3879211547</v>
      </c>
      <c r="AK420" s="17">
        <f ca="1" t="shared" si="2871"/>
        <v>55242.9687116897</v>
      </c>
      <c r="AL420" s="17">
        <f ca="1" t="shared" si="2872"/>
        <v>59000.8078413332</v>
      </c>
      <c r="AM420" s="17">
        <f ca="1" t="shared" si="2873"/>
        <v>73169.4222698208</v>
      </c>
      <c r="AN420" s="17">
        <f ca="1" t="shared" si="2874"/>
        <v>96148.1491266938</v>
      </c>
      <c r="AO420" s="17">
        <f ca="1">C420/'Ejercicio 3 - TIR'!$D$7</f>
        <v>18000.8506956267</v>
      </c>
      <c r="AP420" s="17">
        <f ca="1" t="shared" si="2875"/>
        <v>31241.537225528</v>
      </c>
      <c r="AQ420" s="17">
        <f ca="1" t="shared" si="2876"/>
        <v>37242.1180160631</v>
      </c>
      <c r="AR420" s="17">
        <f ca="1" t="shared" si="2877"/>
        <v>40999.9571457066</v>
      </c>
      <c r="AS420" s="17">
        <f ca="1" t="shared" si="2878"/>
        <v>55168.5715741941</v>
      </c>
      <c r="AT420" s="17">
        <f ca="1" t="shared" si="2879"/>
        <v>78147.2984310671</v>
      </c>
      <c r="AU420" s="17">
        <f ca="1">AP420*'Ejercicio 3 - TIR'!$D$5</f>
        <v>15620.768612764</v>
      </c>
      <c r="AV420" s="17">
        <f ca="1">AQ420*'Ejercicio 3 - TIR'!$D$5</f>
        <v>18621.0590080315</v>
      </c>
      <c r="AW420" s="17">
        <f ca="1">AR420*'Ejercicio 3 - TIR'!$D$5</f>
        <v>20499.9785728533</v>
      </c>
      <c r="AX420" s="17">
        <f ca="1">AS420*'Ejercicio 3 - TIR'!$D$5</f>
        <v>27584.285787097</v>
      </c>
      <c r="AY420" s="17">
        <f ca="1">AT420*'Ejercicio 3 - TIR'!$D$5</f>
        <v>39073.6492155336</v>
      </c>
      <c r="AZ420" s="17">
        <f ca="1" t="shared" ref="AZ420:BD420" si="3126">AJ420-AU420-AE420</f>
        <v>29094.8632625978</v>
      </c>
      <c r="BA420" s="17">
        <f ca="1" t="shared" si="3126"/>
        <v>31423.2951403792</v>
      </c>
      <c r="BB420" s="17">
        <f ca="1" t="shared" si="3126"/>
        <v>32394.1248285951</v>
      </c>
      <c r="BC420" s="17">
        <f ca="1" t="shared" si="3126"/>
        <v>38046.7866370079</v>
      </c>
      <c r="BD420" s="17">
        <f ca="1" t="shared" si="3126"/>
        <v>47874.5624442279</v>
      </c>
      <c r="BE420" s="17">
        <f ca="1" t="shared" ref="BE420:BI420" si="3127">AZ420/Z420</f>
        <v>25219.2450872283</v>
      </c>
      <c r="BF420" s="17">
        <f ca="1" t="shared" si="3127"/>
        <v>23717.3934123331</v>
      </c>
      <c r="BG420" s="17">
        <f ca="1" t="shared" si="3127"/>
        <v>20814.3188193599</v>
      </c>
      <c r="BH420" s="17">
        <f ca="1" t="shared" si="3127"/>
        <v>19803.6182683189</v>
      </c>
      <c r="BI420" s="17">
        <f ca="1" t="shared" si="3127"/>
        <v>20418.4511013612</v>
      </c>
      <c r="BJ420" s="17">
        <f ca="1" t="shared" si="2882"/>
        <v>69065.3491940871</v>
      </c>
      <c r="BK420" s="17">
        <f ca="1" t="shared" si="2883"/>
        <v>42206.0834290977</v>
      </c>
      <c r="BL420" s="17">
        <f ca="1" t="shared" si="2884"/>
        <v>111271.432623185</v>
      </c>
      <c r="BM420" s="17">
        <f ca="1">BK420*'Ejercicio 3 - TIR'!$D$5</f>
        <v>21103.0417145489</v>
      </c>
      <c r="BN420" s="17">
        <f ca="1" t="shared" si="2885"/>
        <v>90168.390908636</v>
      </c>
      <c r="BO420" s="17">
        <f ca="1" t="shared" si="2886"/>
        <v>38456.7249633084</v>
      </c>
      <c r="BP420" s="17">
        <f ca="1" t="shared" si="2887"/>
        <v>-119460.553093628</v>
      </c>
      <c r="BQ420" s="17">
        <f ca="1" t="shared" ref="BQ420:BT420" si="3128">BE420</f>
        <v>25219.2450872283</v>
      </c>
      <c r="BR420" s="17">
        <f ca="1" t="shared" si="3128"/>
        <v>23717.3934123331</v>
      </c>
      <c r="BS420" s="17">
        <f ca="1" t="shared" si="3128"/>
        <v>20814.3188193599</v>
      </c>
      <c r="BT420" s="17">
        <f ca="1" t="shared" si="3128"/>
        <v>19803.6182683189</v>
      </c>
      <c r="BU420" s="17">
        <f ca="1" t="shared" si="2889"/>
        <v>58875.1760646695</v>
      </c>
      <c r="BV420" s="19">
        <f ca="1" t="shared" si="2890"/>
        <v>6.69759627633506</v>
      </c>
    </row>
    <row r="421" ht="15" customHeight="1" spans="1:74">
      <c r="A421" s="15">
        <v>420</v>
      </c>
      <c r="B421" s="16">
        <f ca="1" t="shared" ref="B421:F421" si="3129">RAND()</f>
        <v>0.483290027212284</v>
      </c>
      <c r="C421" s="17">
        <f ca="1">IF(B421&lt;=('Ejercicio 3 - TIR'!$D$13-'Ejercicio 3 - TIR'!$C$13)/('Ejercicio 3 - TIR'!$E$13-'Ejercicio 3 - TIR'!$C$13),'Ejercicio 3 - TIR'!$C$13+SQRT(('Ejercicio 3 - TIR'!$E$13-'Ejercicio 3 - TIR'!$C$13)*('Ejercicio 3 - TIR'!$D$13-'Ejercicio 3 - TIR'!$C$13)*B421),'Ejercicio 3 - TIR'!$E$13-SQRT(('Ejercicio 3 - TIR'!$E$13-'Ejercicio 3 - TIR'!$C$13)*('Ejercicio 3 - TIR'!$E$13-'Ejercicio 3 - TIR'!$D$13)*(1-B421)))</f>
        <v>75099.1572964837</v>
      </c>
      <c r="D421" s="16">
        <f ca="1" t="shared" si="3129"/>
        <v>0.707135445001982</v>
      </c>
      <c r="E421" s="17">
        <f ca="1">IF(D421&lt;=('Ejercicio 3 - TIR'!$D$14-'Ejercicio 3 - TIR'!$C$14)/('Ejercicio 3 - TIR'!$E$14-'Ejercicio 3 - TIR'!$C$14),'Ejercicio 3 - TIR'!$C$14+SQRT(('Ejercicio 3 - TIR'!$E$14-'Ejercicio 3 - TIR'!$C$14)*('Ejercicio 3 - TIR'!$D$14-'Ejercicio 3 - TIR'!$C$14)*D421),'Ejercicio 3 - TIR'!$E$14-SQRT(('Ejercicio 3 - TIR'!$E$14-'Ejercicio 3 - TIR'!$C$14)*('Ejercicio 3 - TIR'!$E$14-'Ejercicio 3 - TIR'!$D$14)*(1-D421)))</f>
        <v>33372.0528630878</v>
      </c>
      <c r="F421" s="16">
        <f ca="1" t="shared" si="3129"/>
        <v>0.317104473108149</v>
      </c>
      <c r="G421" s="17">
        <f ca="1">IF(F421&lt;=('Ejercicio 3 - TIR'!$D$18-'Ejercicio 3 - TIR'!$C$18)/('Ejercicio 3 - TIR'!$E$18-'Ejercicio 3 - TIR'!$C$18),'Ejercicio 3 - TIR'!$C$18+SQRT(('Ejercicio 3 - TIR'!$E$18-'Ejercicio 3 - TIR'!$C$18)*('Ejercicio 3 - TIR'!$D$18-'Ejercicio 3 - TIR'!$C$18)*F421),'Ejercicio 3 - TIR'!$E$18-SQRT(('Ejercicio 3 - TIR'!$E$18-'Ejercicio 3 - TIR'!$C$18)*('Ejercicio 3 - TIR'!$E$18-'Ejercicio 3 - TIR'!$D$18)*(1-F421)))</f>
        <v>36896.7870031068</v>
      </c>
      <c r="H421" s="16">
        <f ca="1" t="shared" ref="H421:L421" si="3130">RAND()</f>
        <v>0.217113650013484</v>
      </c>
      <c r="I421" s="17">
        <f ca="1">IF(H421&lt;=('Ejercicio 3 - TIR'!$D$18-'Ejercicio 3 - TIR'!$C$18)/('Ejercicio 3 - TIR'!$E$18-'Ejercicio 3 - TIR'!$C$18),'Ejercicio 3 - TIR'!$C$18+SQRT(('Ejercicio 3 - TIR'!$E$18-'Ejercicio 3 - TIR'!$C$18)*('Ejercicio 3 - TIR'!$D$18-'Ejercicio 3 - TIR'!$C$18)*H421),'Ejercicio 3 - TIR'!$E$18-SQRT(('Ejercicio 3 - TIR'!$E$18-'Ejercicio 3 - TIR'!$C$18)*('Ejercicio 3 - TIR'!$E$18-'Ejercicio 3 - TIR'!$D$18)*(1-H421)))</f>
        <v>35706.7545507077</v>
      </c>
      <c r="J421" s="16">
        <f ca="1" t="shared" si="3130"/>
        <v>0.531565156315626</v>
      </c>
      <c r="K421" s="17">
        <f ca="1">IF(J421&lt;=('Ejercicio 3 - TIR'!$D$18-'Ejercicio 3 - TIR'!$C$18)/('Ejercicio 3 - TIR'!$E$18-'Ejercicio 3 - TIR'!$C$18),'Ejercicio 3 - TIR'!$C$18+SQRT(('Ejercicio 3 - TIR'!$E$18-'Ejercicio 3 - TIR'!$C$18)*('Ejercicio 3 - TIR'!$D$18-'Ejercicio 3 - TIR'!$C$18)*J421),'Ejercicio 3 - TIR'!$E$18-SQRT(('Ejercicio 3 - TIR'!$E$18-'Ejercicio 3 - TIR'!$C$18)*('Ejercicio 3 - TIR'!$E$18-'Ejercicio 3 - TIR'!$D$18)*(1-J421)))</f>
        <v>38929.4329857693</v>
      </c>
      <c r="L421" s="16">
        <f ca="1" t="shared" si="3130"/>
        <v>0.33901576125829</v>
      </c>
      <c r="M421" s="17">
        <f ca="1">IF(L421&lt;=('Ejercicio 3 - TIR'!$D$18-'Ejercicio 3 - TIR'!$C$18)/('Ejercicio 3 - TIR'!$E$18-'Ejercicio 3 - TIR'!$C$18),'Ejercicio 3 - TIR'!$C$18+SQRT(('Ejercicio 3 - TIR'!$E$18-'Ejercicio 3 - TIR'!$C$18)*('Ejercicio 3 - TIR'!$D$18-'Ejercicio 3 - TIR'!$C$18)*L421),'Ejercicio 3 - TIR'!$E$18-SQRT(('Ejercicio 3 - TIR'!$E$18-'Ejercicio 3 - TIR'!$C$18)*('Ejercicio 3 - TIR'!$E$18-'Ejercicio 3 - TIR'!$D$18)*(1-L421)))</f>
        <v>37131.084362756</v>
      </c>
      <c r="N421" s="16">
        <f ca="1" t="shared" ref="N421:R421" si="3131">RAND()</f>
        <v>0.875005284005824</v>
      </c>
      <c r="O421" s="17">
        <f ca="1">IF(N421&lt;=('Ejercicio 3 - TIR'!$D$18-'Ejercicio 3 - TIR'!$C$18)/('Ejercicio 3 - TIR'!$E$18-'Ejercicio 3 - TIR'!$C$18),'Ejercicio 3 - TIR'!$C$18+SQRT(('Ejercicio 3 - TIR'!$E$18-'Ejercicio 3 - TIR'!$C$18)*('Ejercicio 3 - TIR'!$D$18-'Ejercicio 3 - TIR'!$C$18)*N421),'Ejercicio 3 - TIR'!$E$18-SQRT(('Ejercicio 3 - TIR'!$E$18-'Ejercicio 3 - TIR'!$C$18)*('Ejercicio 3 - TIR'!$E$18-'Ejercicio 3 - TIR'!$D$18)*(1-N421)))</f>
        <v>41938.2025377953</v>
      </c>
      <c r="P421" s="16">
        <f ca="1" t="shared" si="3131"/>
        <v>0.850229870030542</v>
      </c>
      <c r="Q421" s="18">
        <f ca="1">IF(P421&lt;=('Ejercicio 3 - TIR'!$D$22-'Ejercicio 3 - TIR'!$C$22)/('Ejercicio 3 - TIR'!$E$22-'Ejercicio 3 - TIR'!$C$22),'Ejercicio 3 - TIR'!$C$22+SQRT(('Ejercicio 3 - TIR'!$E$22-'Ejercicio 3 - TIR'!$C$22)*('Ejercicio 3 - TIR'!$D$22-'Ejercicio 3 - TIR'!$C$22)*P421),'Ejercicio 3 - TIR'!$E$22-SQRT(('Ejercicio 3 - TIR'!$E$22-'Ejercicio 3 - TIR'!$C$22)*('Ejercicio 3 - TIR'!$E$22-'Ejercicio 3 - TIR'!$D$22)*(1-P421)))</f>
        <v>0.163580918602278</v>
      </c>
      <c r="R421" s="16">
        <f ca="1" t="shared" si="3131"/>
        <v>0.180591668251601</v>
      </c>
      <c r="S421" s="18">
        <f ca="1">IF(R421&lt;=('Ejercicio 3 - TIR'!$D$23-'Ejercicio 3 - TIR'!$C$23)/('Ejercicio 3 - TIR'!$E$23-'Ejercicio 3 - TIR'!$C$23),'Ejercicio 3 - TIR'!$C$23+SQRT(('Ejercicio 3 - TIR'!$E$23-'Ejercicio 3 - TIR'!$C$23)*('Ejercicio 3 - TIR'!$D$23-'Ejercicio 3 - TIR'!$C$23)*R421),'Ejercicio 3 - TIR'!$E$23-SQRT(('Ejercicio 3 - TIR'!$E$23-'Ejercicio 3 - TIR'!$C$23)*('Ejercicio 3 - TIR'!$E$23-'Ejercicio 3 - TIR'!$D$23)*(1-R421)))</f>
        <v>0.138029559141945</v>
      </c>
      <c r="T421" s="16">
        <f ca="1" t="shared" ref="T421:X421" si="3132">RAND()</f>
        <v>0.774744780787359</v>
      </c>
      <c r="U421" s="18">
        <f ca="1">IF(T421&lt;=('Ejercicio 3 - TIR'!$D$24-'Ejercicio 3 - TIR'!$C$24)/('Ejercicio 3 - TIR'!$E$24-'Ejercicio 3 - TIR'!$C$24),'Ejercicio 3 - TIR'!$C$24+SQRT(('Ejercicio 3 - TIR'!$E$24-'Ejercicio 3 - TIR'!$C$24)*('Ejercicio 3 - TIR'!$D$24-'Ejercicio 3 - TIR'!$C$24)*T421),'Ejercicio 3 - TIR'!$E$24-SQRT(('Ejercicio 3 - TIR'!$E$24-'Ejercicio 3 - TIR'!$C$24)*('Ejercicio 3 - TIR'!$E$24-'Ejercicio 3 - TIR'!$D$24)*(1-T421)))</f>
        <v>0.194885967790986</v>
      </c>
      <c r="V421" s="16">
        <f ca="1" t="shared" si="3132"/>
        <v>0.17486662335277</v>
      </c>
      <c r="W421" s="18">
        <f ca="1">IF(V421&lt;=('Ejercicio 3 - TIR'!$D$25-'Ejercicio 3 - TIR'!$C$25)/('Ejercicio 3 - TIR'!$E$25-'Ejercicio 3 - TIR'!$C$25),'Ejercicio 3 - TIR'!$C$25+SQRT(('Ejercicio 3 - TIR'!$E$25-'Ejercicio 3 - TIR'!$C$25)*('Ejercicio 3 - TIR'!$D$25-'Ejercicio 3 - TIR'!$C$25)*V421),'Ejercicio 3 - TIR'!$E$25-SQRT(('Ejercicio 3 - TIR'!$E$25-'Ejercicio 3 - TIR'!$C$25)*('Ejercicio 3 - TIR'!$E$25-'Ejercicio 3 - TIR'!$D$25)*(1-V421)))</f>
        <v>0.19564650992055</v>
      </c>
      <c r="X421" s="16">
        <f ca="1" t="shared" si="3132"/>
        <v>0.437814439935999</v>
      </c>
      <c r="Y421" s="18">
        <f ca="1">IF(X421&lt;=('Ejercicio 3 - TIR'!$D$26-'Ejercicio 3 - TIR'!$C$26)/('Ejercicio 3 - TIR'!$E$26-'Ejercicio 3 - TIR'!$C$26),'Ejercicio 3 - TIR'!$C$26+SQRT(('Ejercicio 3 - TIR'!$E$26-'Ejercicio 3 - TIR'!$C$26)*('Ejercicio 3 - TIR'!$D$26-'Ejercicio 3 - TIR'!$C$26)*X421),'Ejercicio 3 - TIR'!$E$26-SQRT(('Ejercicio 3 - TIR'!$E$26-'Ejercicio 3 - TIR'!$C$26)*('Ejercicio 3 - TIR'!$E$26-'Ejercicio 3 - TIR'!$D$26)*(1-X421)))</f>
        <v>0.224901887288714</v>
      </c>
      <c r="Z421" s="16">
        <f ca="1" t="shared" si="2860"/>
        <v>1.16358091860228</v>
      </c>
      <c r="AA421" s="16">
        <f ca="1" t="shared" si="2861"/>
        <v>1.32418947982293</v>
      </c>
      <c r="AB421" s="16">
        <f ca="1" t="shared" si="2862"/>
        <v>1.58225542813686</v>
      </c>
      <c r="AC421" s="16">
        <f ca="1" t="shared" si="2863"/>
        <v>1.89181818045469</v>
      </c>
      <c r="AD421" s="16">
        <f ca="1" t="shared" si="2864"/>
        <v>2.31729165964605</v>
      </c>
      <c r="AE421" s="15">
        <f ca="1" t="shared" si="2865"/>
        <v>5459.03106298768</v>
      </c>
      <c r="AF421" s="15">
        <f ca="1" t="shared" si="2866"/>
        <v>6212.53871395405</v>
      </c>
      <c r="AG421" s="15">
        <f ca="1" t="shared" si="2867"/>
        <v>7423.27533366195</v>
      </c>
      <c r="AH421" s="15">
        <f ca="1" t="shared" si="2868"/>
        <v>8875.61324487222</v>
      </c>
      <c r="AI421" s="15">
        <f ca="1" t="shared" si="2869"/>
        <v>10871.7554144887</v>
      </c>
      <c r="AJ421" s="17">
        <f ca="1" t="shared" si="2870"/>
        <v>42932.3973145475</v>
      </c>
      <c r="AK421" s="17">
        <f ca="1" t="shared" si="2871"/>
        <v>47282.5087346666</v>
      </c>
      <c r="AL421" s="17">
        <f ca="1" t="shared" si="2872"/>
        <v>61596.3066560236</v>
      </c>
      <c r="AM421" s="17">
        <f ca="1" t="shared" si="2873"/>
        <v>70245.2604574585</v>
      </c>
      <c r="AN421" s="17">
        <f ca="1" t="shared" si="2874"/>
        <v>97183.0469613796</v>
      </c>
      <c r="AO421" s="17">
        <f ca="1">C421/'Ejercicio 3 - TIR'!$D$7</f>
        <v>15019.8314592967</v>
      </c>
      <c r="AP421" s="17">
        <f ca="1" t="shared" si="2875"/>
        <v>27912.5658552508</v>
      </c>
      <c r="AQ421" s="17">
        <f ca="1" t="shared" si="2876"/>
        <v>32262.6772753699</v>
      </c>
      <c r="AR421" s="17">
        <f ca="1" t="shared" si="2877"/>
        <v>46576.4751967269</v>
      </c>
      <c r="AS421" s="17">
        <f ca="1" t="shared" si="2878"/>
        <v>55225.4289981618</v>
      </c>
      <c r="AT421" s="17">
        <f ca="1" t="shared" si="2879"/>
        <v>82163.2155020829</v>
      </c>
      <c r="AU421" s="17">
        <f ca="1">AP421*'Ejercicio 3 - TIR'!$D$5</f>
        <v>13956.2829276254</v>
      </c>
      <c r="AV421" s="17">
        <f ca="1">AQ421*'Ejercicio 3 - TIR'!$D$5</f>
        <v>16131.3386376849</v>
      </c>
      <c r="AW421" s="17">
        <f ca="1">AR421*'Ejercicio 3 - TIR'!$D$5</f>
        <v>23288.2375983634</v>
      </c>
      <c r="AX421" s="17">
        <f ca="1">AS421*'Ejercicio 3 - TIR'!$D$5</f>
        <v>27612.7144990809</v>
      </c>
      <c r="AY421" s="17">
        <f ca="1">AT421*'Ejercicio 3 - TIR'!$D$5</f>
        <v>41081.6077510414</v>
      </c>
      <c r="AZ421" s="17">
        <f ca="1" t="shared" ref="AZ421:BD421" si="3133">AJ421-AU421-AE421</f>
        <v>23517.0833239345</v>
      </c>
      <c r="BA421" s="17">
        <f ca="1" t="shared" si="3133"/>
        <v>24938.6313830276</v>
      </c>
      <c r="BB421" s="17">
        <f ca="1" t="shared" si="3133"/>
        <v>30884.7937239982</v>
      </c>
      <c r="BC421" s="17">
        <f ca="1" t="shared" si="3133"/>
        <v>33756.9327135054</v>
      </c>
      <c r="BD421" s="17">
        <f ca="1" t="shared" si="3133"/>
        <v>45229.6837958495</v>
      </c>
      <c r="BE421" s="17">
        <f ca="1" t="shared" ref="BE421:BI421" si="3134">AZ421/Z421</f>
        <v>20210.9564947007</v>
      </c>
      <c r="BF421" s="17">
        <f ca="1" t="shared" si="3134"/>
        <v>18833.129067271</v>
      </c>
      <c r="BG421" s="17">
        <f ca="1" t="shared" si="3134"/>
        <v>19519.4740209333</v>
      </c>
      <c r="BH421" s="17">
        <f ca="1" t="shared" si="3134"/>
        <v>17843.6453683896</v>
      </c>
      <c r="BI421" s="17">
        <f ca="1" t="shared" si="3134"/>
        <v>19518.3388364493</v>
      </c>
      <c r="BJ421" s="17">
        <f ca="1" t="shared" si="2882"/>
        <v>77332.7797649003</v>
      </c>
      <c r="BK421" s="17">
        <f ca="1" t="shared" si="2883"/>
        <v>34805.3301699176</v>
      </c>
      <c r="BL421" s="17">
        <f ca="1" t="shared" si="2884"/>
        <v>112138.109934818</v>
      </c>
      <c r="BM421" s="17">
        <f ca="1">BK421*'Ejercicio 3 - TIR'!$D$5</f>
        <v>17402.6650849588</v>
      </c>
      <c r="BN421" s="17">
        <f ca="1" t="shared" si="2885"/>
        <v>94735.4448498591</v>
      </c>
      <c r="BO421" s="17">
        <f ca="1" t="shared" si="2886"/>
        <v>40881.9685927362</v>
      </c>
      <c r="BP421" s="17">
        <f ca="1" t="shared" si="2887"/>
        <v>-108471.210159572</v>
      </c>
      <c r="BQ421" s="17">
        <f ca="1" t="shared" ref="BQ421:BT421" si="3135">BE421</f>
        <v>20210.9564947007</v>
      </c>
      <c r="BR421" s="17">
        <f ca="1" t="shared" si="3135"/>
        <v>18833.129067271</v>
      </c>
      <c r="BS421" s="17">
        <f ca="1" t="shared" si="3135"/>
        <v>19519.4740209333</v>
      </c>
      <c r="BT421" s="17">
        <f ca="1" t="shared" si="3135"/>
        <v>17843.6453683896</v>
      </c>
      <c r="BU421" s="17">
        <f ca="1" t="shared" si="2889"/>
        <v>60400.3074291855</v>
      </c>
      <c r="BV421" s="19">
        <f ca="1" t="shared" si="2890"/>
        <v>6.84939698402225</v>
      </c>
    </row>
    <row r="422" ht="15" customHeight="1" spans="1:74">
      <c r="A422" s="15">
        <v>421</v>
      </c>
      <c r="B422" s="16">
        <f ca="1" t="shared" ref="B422:F422" si="3136">RAND()</f>
        <v>0.725460780312674</v>
      </c>
      <c r="C422" s="17">
        <f ca="1">IF(B422&lt;=('Ejercicio 3 - TIR'!$D$13-'Ejercicio 3 - TIR'!$C$13)/('Ejercicio 3 - TIR'!$E$13-'Ejercicio 3 - TIR'!$C$13),'Ejercicio 3 - TIR'!$C$13+SQRT(('Ejercicio 3 - TIR'!$E$13-'Ejercicio 3 - TIR'!$C$13)*('Ejercicio 3 - TIR'!$D$13-'Ejercicio 3 - TIR'!$C$13)*B422),'Ejercicio 3 - TIR'!$E$13-SQRT(('Ejercicio 3 - TIR'!$E$13-'Ejercicio 3 - TIR'!$C$13)*('Ejercicio 3 - TIR'!$E$13-'Ejercicio 3 - TIR'!$D$13)*(1-B422)))</f>
        <v>81849.3233287354</v>
      </c>
      <c r="D422" s="16">
        <f ca="1" t="shared" si="3136"/>
        <v>0.558449824603833</v>
      </c>
      <c r="E422" s="17">
        <f ca="1">IF(D422&lt;=('Ejercicio 3 - TIR'!$D$14-'Ejercicio 3 - TIR'!$C$14)/('Ejercicio 3 - TIR'!$E$14-'Ejercicio 3 - TIR'!$C$14),'Ejercicio 3 - TIR'!$C$14+SQRT(('Ejercicio 3 - TIR'!$E$14-'Ejercicio 3 - TIR'!$C$14)*('Ejercicio 3 - TIR'!$D$14-'Ejercicio 3 - TIR'!$C$14)*D422),'Ejercicio 3 - TIR'!$E$14-SQRT(('Ejercicio 3 - TIR'!$E$14-'Ejercicio 3 - TIR'!$C$14)*('Ejercicio 3 - TIR'!$E$14-'Ejercicio 3 - TIR'!$D$14)*(1-D422)))</f>
        <v>31861.6631730172</v>
      </c>
      <c r="F422" s="16">
        <f ca="1" t="shared" si="3136"/>
        <v>0.792723135802328</v>
      </c>
      <c r="G422" s="17">
        <f ca="1">IF(F422&lt;=('Ejercicio 3 - TIR'!$D$18-'Ejercicio 3 - TIR'!$C$18)/('Ejercicio 3 - TIR'!$E$18-'Ejercicio 3 - TIR'!$C$18),'Ejercicio 3 - TIR'!$C$18+SQRT(('Ejercicio 3 - TIR'!$E$18-'Ejercicio 3 - TIR'!$C$18)*('Ejercicio 3 - TIR'!$D$18-'Ejercicio 3 - TIR'!$C$18)*F422),'Ejercicio 3 - TIR'!$E$18-SQRT(('Ejercicio 3 - TIR'!$E$18-'Ejercicio 3 - TIR'!$C$18)*('Ejercicio 3 - TIR'!$E$18-'Ejercicio 3 - TIR'!$D$18)*(1-F422)))</f>
        <v>41057.1882095609</v>
      </c>
      <c r="H422" s="16">
        <f ca="1" t="shared" ref="H422:L422" si="3137">RAND()</f>
        <v>0.619950386082015</v>
      </c>
      <c r="I422" s="17">
        <f ca="1">IF(H422&lt;=('Ejercicio 3 - TIR'!$D$18-'Ejercicio 3 - TIR'!$C$18)/('Ejercicio 3 - TIR'!$E$18-'Ejercicio 3 - TIR'!$C$18),'Ejercicio 3 - TIR'!$C$18+SQRT(('Ejercicio 3 - TIR'!$E$18-'Ejercicio 3 - TIR'!$C$18)*('Ejercicio 3 - TIR'!$D$18-'Ejercicio 3 - TIR'!$C$18)*H422),'Ejercicio 3 - TIR'!$E$18-SQRT(('Ejercicio 3 - TIR'!$E$18-'Ejercicio 3 - TIR'!$C$18)*('Ejercicio 3 - TIR'!$E$18-'Ejercicio 3 - TIR'!$D$18)*(1-H422)))</f>
        <v>39643.2648990009</v>
      </c>
      <c r="J422" s="16">
        <f ca="1" t="shared" si="3137"/>
        <v>0.917941755685724</v>
      </c>
      <c r="K422" s="17">
        <f ca="1">IF(J422&lt;=('Ejercicio 3 - TIR'!$D$18-'Ejercicio 3 - TIR'!$C$18)/('Ejercicio 3 - TIR'!$E$18-'Ejercicio 3 - TIR'!$C$18),'Ejercicio 3 - TIR'!$C$18+SQRT(('Ejercicio 3 - TIR'!$E$18-'Ejercicio 3 - TIR'!$C$18)*('Ejercicio 3 - TIR'!$D$18-'Ejercicio 3 - TIR'!$C$18)*J422),'Ejercicio 3 - TIR'!$E$18-SQRT(('Ejercicio 3 - TIR'!$E$18-'Ejercicio 3 - TIR'!$C$18)*('Ejercicio 3 - TIR'!$E$18-'Ejercicio 3 - TIR'!$D$18)*(1-J422)))</f>
        <v>42519.2000637757</v>
      </c>
      <c r="L422" s="16">
        <f ca="1" t="shared" si="3137"/>
        <v>0.625768469304889</v>
      </c>
      <c r="M422" s="17">
        <f ca="1">IF(L422&lt;=('Ejercicio 3 - TIR'!$D$18-'Ejercicio 3 - TIR'!$C$18)/('Ejercicio 3 - TIR'!$E$18-'Ejercicio 3 - TIR'!$C$18),'Ejercicio 3 - TIR'!$C$18+SQRT(('Ejercicio 3 - TIR'!$E$18-'Ejercicio 3 - TIR'!$C$18)*('Ejercicio 3 - TIR'!$D$18-'Ejercicio 3 - TIR'!$C$18)*L422),'Ejercicio 3 - TIR'!$E$18-SQRT(('Ejercicio 3 - TIR'!$E$18-'Ejercicio 3 - TIR'!$C$18)*('Ejercicio 3 - TIR'!$E$18-'Ejercicio 3 - TIR'!$D$18)*(1-L422)))</f>
        <v>39688.4090745454</v>
      </c>
      <c r="N422" s="16">
        <f ca="1" t="shared" ref="N422:R422" si="3138">RAND()</f>
        <v>0.651553236220759</v>
      </c>
      <c r="O422" s="17">
        <f ca="1">IF(N422&lt;=('Ejercicio 3 - TIR'!$D$18-'Ejercicio 3 - TIR'!$C$18)/('Ejercicio 3 - TIR'!$E$18-'Ejercicio 3 - TIR'!$C$18),'Ejercicio 3 - TIR'!$C$18+SQRT(('Ejercicio 3 - TIR'!$E$18-'Ejercicio 3 - TIR'!$C$18)*('Ejercicio 3 - TIR'!$D$18-'Ejercicio 3 - TIR'!$C$18)*N422),'Ejercicio 3 - TIR'!$E$18-SQRT(('Ejercicio 3 - TIR'!$E$18-'Ejercicio 3 - TIR'!$C$18)*('Ejercicio 3 - TIR'!$E$18-'Ejercicio 3 - TIR'!$D$18)*(1-N422)))</f>
        <v>39885.9994655631</v>
      </c>
      <c r="P422" s="16">
        <f ca="1" t="shared" si="3138"/>
        <v>0.986487132630575</v>
      </c>
      <c r="Q422" s="18">
        <f ca="1">IF(P422&lt;=('Ejercicio 3 - TIR'!$D$22-'Ejercicio 3 - TIR'!$C$22)/('Ejercicio 3 - TIR'!$E$22-'Ejercicio 3 - TIR'!$C$22),'Ejercicio 3 - TIR'!$C$22+SQRT(('Ejercicio 3 - TIR'!$E$22-'Ejercicio 3 - TIR'!$C$22)*('Ejercicio 3 - TIR'!$D$22-'Ejercicio 3 - TIR'!$C$22)*P422),'Ejercicio 3 - TIR'!$E$22-SQRT(('Ejercicio 3 - TIR'!$E$22-'Ejercicio 3 - TIR'!$C$22)*('Ejercicio 3 - TIR'!$E$22-'Ejercicio 3 - TIR'!$D$22)*(1-P422)))</f>
        <v>0.17506814829248</v>
      </c>
      <c r="R422" s="16">
        <f ca="1" t="shared" si="3138"/>
        <v>0.616156225009487</v>
      </c>
      <c r="S422" s="18">
        <f ca="1">IF(R422&lt;=('Ejercicio 3 - TIR'!$D$23-'Ejercicio 3 - TIR'!$C$23)/('Ejercicio 3 - TIR'!$E$23-'Ejercicio 3 - TIR'!$C$23),'Ejercicio 3 - TIR'!$C$23+SQRT(('Ejercicio 3 - TIR'!$E$23-'Ejercicio 3 - TIR'!$C$23)*('Ejercicio 3 - TIR'!$D$23-'Ejercicio 3 - TIR'!$C$23)*R422),'Ejercicio 3 - TIR'!$E$23-SQRT(('Ejercicio 3 - TIR'!$E$23-'Ejercicio 3 - TIR'!$C$23)*('Ejercicio 3 - TIR'!$E$23-'Ejercicio 3 - TIR'!$D$23)*(1-R422)))</f>
        <v>0.153714665781411</v>
      </c>
      <c r="T422" s="16">
        <f ca="1" t="shared" ref="T422:X422" si="3139">RAND()</f>
        <v>0.319494789161801</v>
      </c>
      <c r="U422" s="18">
        <f ca="1">IF(T422&lt;=('Ejercicio 3 - TIR'!$D$24-'Ejercicio 3 - TIR'!$C$24)/('Ejercicio 3 - TIR'!$E$24-'Ejercicio 3 - TIR'!$C$24),'Ejercicio 3 - TIR'!$C$24+SQRT(('Ejercicio 3 - TIR'!$E$24-'Ejercicio 3 - TIR'!$C$24)*('Ejercicio 3 - TIR'!$D$24-'Ejercicio 3 - TIR'!$C$24)*T422),'Ejercicio 3 - TIR'!$E$24-SQRT(('Ejercicio 3 - TIR'!$E$24-'Ejercicio 3 - TIR'!$C$24)*('Ejercicio 3 - TIR'!$E$24-'Ejercicio 3 - TIR'!$D$24)*(1-T422)))</f>
        <v>0.175902491332684</v>
      </c>
      <c r="V422" s="16">
        <f ca="1" t="shared" si="3139"/>
        <v>0.266037199791288</v>
      </c>
      <c r="W422" s="18">
        <f ca="1">IF(V422&lt;=('Ejercicio 3 - TIR'!$D$25-'Ejercicio 3 - TIR'!$C$25)/('Ejercicio 3 - TIR'!$E$25-'Ejercicio 3 - TIR'!$C$25),'Ejercicio 3 - TIR'!$C$25+SQRT(('Ejercicio 3 - TIR'!$E$25-'Ejercicio 3 - TIR'!$C$25)*('Ejercicio 3 - TIR'!$D$25-'Ejercicio 3 - TIR'!$C$25)*V422),'Ejercicio 3 - TIR'!$E$25-SQRT(('Ejercicio 3 - TIR'!$E$25-'Ejercicio 3 - TIR'!$C$25)*('Ejercicio 3 - TIR'!$E$25-'Ejercicio 3 - TIR'!$D$25)*(1-V422)))</f>
        <v>0.199299017584007</v>
      </c>
      <c r="X422" s="16">
        <f ca="1" t="shared" si="3139"/>
        <v>0.506085147318676</v>
      </c>
      <c r="Y422" s="18">
        <f ca="1">IF(X422&lt;=('Ejercicio 3 - TIR'!$D$26-'Ejercicio 3 - TIR'!$C$26)/('Ejercicio 3 - TIR'!$E$26-'Ejercicio 3 - TIR'!$C$26),'Ejercicio 3 - TIR'!$C$26+SQRT(('Ejercicio 3 - TIR'!$E$26-'Ejercicio 3 - TIR'!$C$26)*('Ejercicio 3 - TIR'!$D$26-'Ejercicio 3 - TIR'!$C$26)*X422),'Ejercicio 3 - TIR'!$E$26-SQRT(('Ejercicio 3 - TIR'!$E$26-'Ejercicio 3 - TIR'!$C$26)*('Ejercicio 3 - TIR'!$E$26-'Ejercicio 3 - TIR'!$D$26)*(1-X422)))</f>
        <v>0.228355637243944</v>
      </c>
      <c r="Z422" s="16">
        <f ca="1" t="shared" si="2860"/>
        <v>1.17506814829248</v>
      </c>
      <c r="AA422" s="16">
        <f ca="1" t="shared" si="2861"/>
        <v>1.35569335597764</v>
      </c>
      <c r="AB422" s="16">
        <f ca="1" t="shared" si="2862"/>
        <v>1.59416319477728</v>
      </c>
      <c r="AC422" s="16">
        <f ca="1" t="shared" si="2863"/>
        <v>1.91187835336497</v>
      </c>
      <c r="AD422" s="16">
        <f ca="1" t="shared" si="2864"/>
        <v>2.34846655308053</v>
      </c>
      <c r="AE422" s="15">
        <f ca="1" t="shared" si="2865"/>
        <v>5577.96237321883</v>
      </c>
      <c r="AF422" s="15">
        <f ca="1" t="shared" si="2866"/>
        <v>6435.37699515944</v>
      </c>
      <c r="AG422" s="15">
        <f ca="1" t="shared" si="2867"/>
        <v>7567.37584127303</v>
      </c>
      <c r="AH422" s="15">
        <f ca="1" t="shared" si="2868"/>
        <v>9075.5464121277</v>
      </c>
      <c r="AI422" s="15">
        <f ca="1" t="shared" si="2869"/>
        <v>11147.9985964061</v>
      </c>
      <c r="AJ422" s="17">
        <f ca="1" t="shared" si="2870"/>
        <v>48244.9941235046</v>
      </c>
      <c r="AK422" s="17">
        <f ca="1" t="shared" si="2871"/>
        <v>53744.1108328371</v>
      </c>
      <c r="AL422" s="17">
        <f ca="1" t="shared" si="2872"/>
        <v>67782.5438130427</v>
      </c>
      <c r="AM422" s="17">
        <f ca="1" t="shared" si="2873"/>
        <v>75879.4101891171</v>
      </c>
      <c r="AN422" s="17">
        <f ca="1" t="shared" si="2874"/>
        <v>93670.9356810627</v>
      </c>
      <c r="AO422" s="17">
        <f ca="1">C422/'Ejercicio 3 - TIR'!$D$7</f>
        <v>16369.8646657471</v>
      </c>
      <c r="AP422" s="17">
        <f ca="1" t="shared" si="2875"/>
        <v>31875.1294577575</v>
      </c>
      <c r="AQ422" s="17">
        <f ca="1" t="shared" si="2876"/>
        <v>37374.24616709</v>
      </c>
      <c r="AR422" s="17">
        <f ca="1" t="shared" si="2877"/>
        <v>51412.6791472957</v>
      </c>
      <c r="AS422" s="17">
        <f ca="1" t="shared" si="2878"/>
        <v>59509.54552337</v>
      </c>
      <c r="AT422" s="17">
        <f ca="1" t="shared" si="2879"/>
        <v>77301.0710153156</v>
      </c>
      <c r="AU422" s="17">
        <f ca="1">AP422*'Ejercicio 3 - TIR'!$D$5</f>
        <v>15937.5647288788</v>
      </c>
      <c r="AV422" s="17">
        <f ca="1">AQ422*'Ejercicio 3 - TIR'!$D$5</f>
        <v>18687.123083545</v>
      </c>
      <c r="AW422" s="17">
        <f ca="1">AR422*'Ejercicio 3 - TIR'!$D$5</f>
        <v>25706.3395736478</v>
      </c>
      <c r="AX422" s="17">
        <f ca="1">AS422*'Ejercicio 3 - TIR'!$D$5</f>
        <v>29754.772761685</v>
      </c>
      <c r="AY422" s="17">
        <f ca="1">AT422*'Ejercicio 3 - TIR'!$D$5</f>
        <v>38650.5355076578</v>
      </c>
      <c r="AZ422" s="17">
        <f ca="1" t="shared" ref="AZ422:BD422" si="3140">AJ422-AU422-AE422</f>
        <v>26729.467021407</v>
      </c>
      <c r="BA422" s="17">
        <f ca="1" t="shared" si="3140"/>
        <v>28621.6107541326</v>
      </c>
      <c r="BB422" s="17">
        <f ca="1" t="shared" si="3140"/>
        <v>34508.8283981219</v>
      </c>
      <c r="BC422" s="17">
        <f ca="1" t="shared" si="3140"/>
        <v>37049.0910153044</v>
      </c>
      <c r="BD422" s="17">
        <f ca="1" t="shared" si="3140"/>
        <v>43872.4015769988</v>
      </c>
      <c r="BE422" s="17">
        <f ca="1" t="shared" ref="BE422:BI422" si="3141">AZ422/Z422</f>
        <v>22747.163268997</v>
      </c>
      <c r="BF422" s="17">
        <f ca="1" t="shared" si="3141"/>
        <v>21112.1568368922</v>
      </c>
      <c r="BG422" s="17">
        <f ca="1" t="shared" si="3141"/>
        <v>21646.9860245037</v>
      </c>
      <c r="BH422" s="17">
        <f ca="1" t="shared" si="3141"/>
        <v>19378.3725570703</v>
      </c>
      <c r="BI422" s="17">
        <f ca="1" t="shared" si="3141"/>
        <v>18681.2971721699</v>
      </c>
      <c r="BJ422" s="17">
        <f ca="1" t="shared" si="2882"/>
        <v>74826.0502873484</v>
      </c>
      <c r="BK422" s="17">
        <f ca="1" t="shared" si="2883"/>
        <v>38444.0796459617</v>
      </c>
      <c r="BL422" s="17">
        <f ca="1" t="shared" si="2884"/>
        <v>113270.12993331</v>
      </c>
      <c r="BM422" s="17">
        <f ca="1">BK422*'Ejercicio 3 - TIR'!$D$5</f>
        <v>19222.0398229809</v>
      </c>
      <c r="BN422" s="17">
        <f ca="1" t="shared" si="2885"/>
        <v>94048.0901103292</v>
      </c>
      <c r="BO422" s="17">
        <f ca="1" t="shared" si="2886"/>
        <v>40046.5955058907</v>
      </c>
      <c r="BP422" s="17">
        <f ca="1" t="shared" si="2887"/>
        <v>-113710.986501753</v>
      </c>
      <c r="BQ422" s="17">
        <f ca="1" t="shared" ref="BQ422:BT422" si="3142">BE422</f>
        <v>22747.163268997</v>
      </c>
      <c r="BR422" s="17">
        <f ca="1" t="shared" si="3142"/>
        <v>21112.1568368922</v>
      </c>
      <c r="BS422" s="17">
        <f ca="1" t="shared" si="3142"/>
        <v>21646.9860245037</v>
      </c>
      <c r="BT422" s="17">
        <f ca="1" t="shared" si="3142"/>
        <v>19378.3725570703</v>
      </c>
      <c r="BU422" s="17">
        <f ca="1" t="shared" si="2889"/>
        <v>58727.8926780606</v>
      </c>
      <c r="BV422" s="19">
        <f ca="1" t="shared" si="2890"/>
        <v>7.0888114481116</v>
      </c>
    </row>
    <row r="423" ht="15" customHeight="1" spans="1:74">
      <c r="A423" s="15">
        <v>422</v>
      </c>
      <c r="B423" s="16">
        <f ca="1" t="shared" ref="B423:F423" si="3143">RAND()</f>
        <v>0.60380733518968</v>
      </c>
      <c r="C423" s="17">
        <f ca="1">IF(B423&lt;=('Ejercicio 3 - TIR'!$D$13-'Ejercicio 3 - TIR'!$C$13)/('Ejercicio 3 - TIR'!$E$13-'Ejercicio 3 - TIR'!$C$13),'Ejercicio 3 - TIR'!$C$13+SQRT(('Ejercicio 3 - TIR'!$E$13-'Ejercicio 3 - TIR'!$C$13)*('Ejercicio 3 - TIR'!$D$13-'Ejercicio 3 - TIR'!$C$13)*B423),'Ejercicio 3 - TIR'!$E$13-SQRT(('Ejercicio 3 - TIR'!$E$13-'Ejercicio 3 - TIR'!$C$13)*('Ejercicio 3 - TIR'!$E$13-'Ejercicio 3 - TIR'!$D$13)*(1-B423)))</f>
        <v>78195.6151709711</v>
      </c>
      <c r="D423" s="16">
        <f ca="1" t="shared" si="3143"/>
        <v>0.832393848734574</v>
      </c>
      <c r="E423" s="17">
        <f ca="1">IF(D423&lt;=('Ejercicio 3 - TIR'!$D$14-'Ejercicio 3 - TIR'!$C$14)/('Ejercicio 3 - TIR'!$E$14-'Ejercicio 3 - TIR'!$C$14),'Ejercicio 3 - TIR'!$C$14+SQRT(('Ejercicio 3 - TIR'!$E$14-'Ejercicio 3 - TIR'!$C$14)*('Ejercicio 3 - TIR'!$D$14-'Ejercicio 3 - TIR'!$C$14)*D423),'Ejercicio 3 - TIR'!$E$14-SQRT(('Ejercicio 3 - TIR'!$E$14-'Ejercicio 3 - TIR'!$C$14)*('Ejercicio 3 - TIR'!$E$14-'Ejercicio 3 - TIR'!$D$14)*(1-D423)))</f>
        <v>34985.9275344473</v>
      </c>
      <c r="F423" s="16">
        <f ca="1" t="shared" si="3143"/>
        <v>0.462978183718556</v>
      </c>
      <c r="G423" s="17">
        <f ca="1">IF(F423&lt;=('Ejercicio 3 - TIR'!$D$18-'Ejercicio 3 - TIR'!$C$18)/('Ejercicio 3 - TIR'!$E$18-'Ejercicio 3 - TIR'!$C$18),'Ejercicio 3 - TIR'!$C$18+SQRT(('Ejercicio 3 - TIR'!$E$18-'Ejercicio 3 - TIR'!$C$18)*('Ejercicio 3 - TIR'!$D$18-'Ejercicio 3 - TIR'!$C$18)*F423),'Ejercicio 3 - TIR'!$E$18-SQRT(('Ejercicio 3 - TIR'!$E$18-'Ejercicio 3 - TIR'!$C$18)*('Ejercicio 3 - TIR'!$E$18-'Ejercicio 3 - TIR'!$D$18)*(1-F423)))</f>
        <v>38333.4703190078</v>
      </c>
      <c r="H423" s="16">
        <f ca="1" t="shared" ref="H423:L423" si="3144">RAND()</f>
        <v>0.904727544544189</v>
      </c>
      <c r="I423" s="17">
        <f ca="1">IF(H423&lt;=('Ejercicio 3 - TIR'!$D$18-'Ejercicio 3 - TIR'!$C$18)/('Ejercicio 3 - TIR'!$E$18-'Ejercicio 3 - TIR'!$C$18),'Ejercicio 3 - TIR'!$C$18+SQRT(('Ejercicio 3 - TIR'!$E$18-'Ejercicio 3 - TIR'!$C$18)*('Ejercicio 3 - TIR'!$D$18-'Ejercicio 3 - TIR'!$C$18)*H423),'Ejercicio 3 - TIR'!$E$18-SQRT(('Ejercicio 3 - TIR'!$E$18-'Ejercicio 3 - TIR'!$C$18)*('Ejercicio 3 - TIR'!$E$18-'Ejercicio 3 - TIR'!$D$18)*(1-H423)))</f>
        <v>42326.9055087435</v>
      </c>
      <c r="J423" s="16">
        <f ca="1" t="shared" si="3144"/>
        <v>0.555587872669093</v>
      </c>
      <c r="K423" s="17">
        <f ca="1">IF(J423&lt;=('Ejercicio 3 - TIR'!$D$18-'Ejercicio 3 - TIR'!$C$18)/('Ejercicio 3 - TIR'!$E$18-'Ejercicio 3 - TIR'!$C$18),'Ejercicio 3 - TIR'!$C$18+SQRT(('Ejercicio 3 - TIR'!$E$18-'Ejercicio 3 - TIR'!$C$18)*('Ejercicio 3 - TIR'!$D$18-'Ejercicio 3 - TIR'!$C$18)*J423),'Ejercicio 3 - TIR'!$E$18-SQRT(('Ejercicio 3 - TIR'!$E$18-'Ejercicio 3 - TIR'!$C$18)*('Ejercicio 3 - TIR'!$E$18-'Ejercicio 3 - TIR'!$D$18)*(1-J423)))</f>
        <v>39128.9748000728</v>
      </c>
      <c r="L423" s="16">
        <f ca="1" t="shared" si="3144"/>
        <v>0.417827223171518</v>
      </c>
      <c r="M423" s="17">
        <f ca="1">IF(L423&lt;=('Ejercicio 3 - TIR'!$D$18-'Ejercicio 3 - TIR'!$C$18)/('Ejercicio 3 - TIR'!$E$18-'Ejercicio 3 - TIR'!$C$18),'Ejercicio 3 - TIR'!$C$18+SQRT(('Ejercicio 3 - TIR'!$E$18-'Ejercicio 3 - TIR'!$C$18)*('Ejercicio 3 - TIR'!$D$18-'Ejercicio 3 - TIR'!$C$18)*L423),'Ejercicio 3 - TIR'!$E$18-SQRT(('Ejercicio 3 - TIR'!$E$18-'Ejercicio 3 - TIR'!$C$18)*('Ejercicio 3 - TIR'!$E$18-'Ejercicio 3 - TIR'!$D$18)*(1-L423)))</f>
        <v>37916.6965001652</v>
      </c>
      <c r="N423" s="16">
        <f ca="1" t="shared" ref="N423:R423" si="3145">RAND()</f>
        <v>0.340151482419332</v>
      </c>
      <c r="O423" s="17">
        <f ca="1">IF(N423&lt;=('Ejercicio 3 - TIR'!$D$18-'Ejercicio 3 - TIR'!$C$18)/('Ejercicio 3 - TIR'!$E$18-'Ejercicio 3 - TIR'!$C$18),'Ejercicio 3 - TIR'!$C$18+SQRT(('Ejercicio 3 - TIR'!$E$18-'Ejercicio 3 - TIR'!$C$18)*('Ejercicio 3 - TIR'!$D$18-'Ejercicio 3 - TIR'!$C$18)*N423),'Ejercicio 3 - TIR'!$E$18-SQRT(('Ejercicio 3 - TIR'!$E$18-'Ejercicio 3 - TIR'!$C$18)*('Ejercicio 3 - TIR'!$E$18-'Ejercicio 3 - TIR'!$D$18)*(1-N423)))</f>
        <v>37143.0191349947</v>
      </c>
      <c r="P423" s="16">
        <f ca="1" t="shared" si="3145"/>
        <v>0.568891389414578</v>
      </c>
      <c r="Q423" s="18">
        <f ca="1">IF(P423&lt;=('Ejercicio 3 - TIR'!$D$22-'Ejercicio 3 - TIR'!$C$22)/('Ejercicio 3 - TIR'!$E$22-'Ejercicio 3 - TIR'!$C$22),'Ejercicio 3 - TIR'!$C$22+SQRT(('Ejercicio 3 - TIR'!$E$22-'Ejercicio 3 - TIR'!$C$22)*('Ejercicio 3 - TIR'!$D$22-'Ejercicio 3 - TIR'!$C$22)*P423),'Ejercicio 3 - TIR'!$E$22-SQRT(('Ejercicio 3 - TIR'!$E$22-'Ejercicio 3 - TIR'!$C$22)*('Ejercicio 3 - TIR'!$E$22-'Ejercicio 3 - TIR'!$D$22)*(1-P423)))</f>
        <v>0.152143304233026</v>
      </c>
      <c r="R423" s="16">
        <f ca="1" t="shared" si="3145"/>
        <v>0.884753587943387</v>
      </c>
      <c r="S423" s="18">
        <f ca="1">IF(R423&lt;=('Ejercicio 3 - TIR'!$D$23-'Ejercicio 3 - TIR'!$C$23)/('Ejercicio 3 - TIR'!$E$23-'Ejercicio 3 - TIR'!$C$23),'Ejercicio 3 - TIR'!$C$23+SQRT(('Ejercicio 3 - TIR'!$E$23-'Ejercicio 3 - TIR'!$C$23)*('Ejercicio 3 - TIR'!$D$23-'Ejercicio 3 - TIR'!$C$23)*R423),'Ejercicio 3 - TIR'!$E$23-SQRT(('Ejercicio 3 - TIR'!$E$23-'Ejercicio 3 - TIR'!$C$23)*('Ejercicio 3 - TIR'!$E$23-'Ejercicio 3 - TIR'!$D$23)*(1-R423)))</f>
        <v>0.165597099538568</v>
      </c>
      <c r="T423" s="16">
        <f ca="1" t="shared" ref="T423:X423" si="3146">RAND()</f>
        <v>0.0043219123162872</v>
      </c>
      <c r="U423" s="18">
        <f ca="1">IF(T423&lt;=('Ejercicio 3 - TIR'!$D$24-'Ejercicio 3 - TIR'!$C$24)/('Ejercicio 3 - TIR'!$E$24-'Ejercicio 3 - TIR'!$C$24),'Ejercicio 3 - TIR'!$C$24+SQRT(('Ejercicio 3 - TIR'!$E$24-'Ejercicio 3 - TIR'!$C$24)*('Ejercicio 3 - TIR'!$D$24-'Ejercicio 3 - TIR'!$C$24)*T423),'Ejercicio 3 - TIR'!$E$24-SQRT(('Ejercicio 3 - TIR'!$E$24-'Ejercicio 3 - TIR'!$C$24)*('Ejercicio 3 - TIR'!$E$24-'Ejercicio 3 - TIR'!$D$24)*(1-T423)))</f>
        <v>0.153012642671178</v>
      </c>
      <c r="V423" s="16">
        <f ca="1" t="shared" si="3146"/>
        <v>0.550372007848892</v>
      </c>
      <c r="W423" s="18">
        <f ca="1">IF(V423&lt;=('Ejercicio 3 - TIR'!$D$25-'Ejercicio 3 - TIR'!$C$25)/('Ejercicio 3 - TIR'!$E$25-'Ejercicio 3 - TIR'!$C$25),'Ejercicio 3 - TIR'!$C$25+SQRT(('Ejercicio 3 - TIR'!$E$25-'Ejercicio 3 - TIR'!$C$25)*('Ejercicio 3 - TIR'!$D$25-'Ejercicio 3 - TIR'!$C$25)*V423),'Ejercicio 3 - TIR'!$E$25-SQRT(('Ejercicio 3 - TIR'!$E$25-'Ejercicio 3 - TIR'!$C$25)*('Ejercicio 3 - TIR'!$E$25-'Ejercicio 3 - TIR'!$D$25)*(1-V423)))</f>
        <v>0.210330137729898</v>
      </c>
      <c r="X423" s="16">
        <f ca="1" t="shared" si="3146"/>
        <v>0.217714537946935</v>
      </c>
      <c r="Y423" s="18">
        <f ca="1">IF(X423&lt;=('Ejercicio 3 - TIR'!$D$26-'Ejercicio 3 - TIR'!$C$26)/('Ejercicio 3 - TIR'!$E$26-'Ejercicio 3 - TIR'!$C$26),'Ejercicio 3 - TIR'!$C$26+SQRT(('Ejercicio 3 - TIR'!$E$26-'Ejercicio 3 - TIR'!$C$26)*('Ejercicio 3 - TIR'!$D$26-'Ejercicio 3 - TIR'!$C$26)*X423),'Ejercicio 3 - TIR'!$E$26-SQRT(('Ejercicio 3 - TIR'!$E$26-'Ejercicio 3 - TIR'!$C$26)*('Ejercicio 3 - TIR'!$E$26-'Ejercicio 3 - TIR'!$D$26)*(1-X423)))</f>
        <v>0.214245190295329</v>
      </c>
      <c r="Z423" s="16">
        <f ca="1" t="shared" si="2860"/>
        <v>1.15214330423303</v>
      </c>
      <c r="AA423" s="16">
        <f ca="1" t="shared" si="2861"/>
        <v>1.3429348936668</v>
      </c>
      <c r="AB423" s="16">
        <f ca="1" t="shared" si="2862"/>
        <v>1.54842091068209</v>
      </c>
      <c r="AC423" s="16">
        <f ca="1" t="shared" si="2863"/>
        <v>1.87410049408971</v>
      </c>
      <c r="AD423" s="16">
        <f ca="1" t="shared" si="2864"/>
        <v>2.27561751107853</v>
      </c>
      <c r="AE423" s="15">
        <f ca="1" t="shared" si="2865"/>
        <v>5322.87461674801</v>
      </c>
      <c r="AF423" s="15">
        <f ca="1" t="shared" si="2866"/>
        <v>6204.32721448895</v>
      </c>
      <c r="AG423" s="15">
        <f ca="1" t="shared" si="2867"/>
        <v>7153.66771757461</v>
      </c>
      <c r="AH423" s="15">
        <f ca="1" t="shared" si="2868"/>
        <v>8658.299633886</v>
      </c>
      <c r="AI423" s="15">
        <f ca="1" t="shared" si="2869"/>
        <v>10513.2986865819</v>
      </c>
      <c r="AJ423" s="17">
        <f ca="1" t="shared" si="2870"/>
        <v>44165.6511560602</v>
      </c>
      <c r="AK423" s="17">
        <f ca="1" t="shared" si="2871"/>
        <v>56842.278348629</v>
      </c>
      <c r="AL423" s="17">
        <f ca="1" t="shared" si="2872"/>
        <v>60588.1227939853</v>
      </c>
      <c r="AM423" s="17">
        <f ca="1" t="shared" si="2873"/>
        <v>71059.6996452091</v>
      </c>
      <c r="AN423" s="17">
        <f ca="1" t="shared" si="2874"/>
        <v>84523.3047579187</v>
      </c>
      <c r="AO423" s="17">
        <f ca="1">C423/'Ejercicio 3 - TIR'!$D$7</f>
        <v>15639.1230341942</v>
      </c>
      <c r="AP423" s="17">
        <f ca="1" t="shared" si="2875"/>
        <v>28526.528121866</v>
      </c>
      <c r="AQ423" s="17">
        <f ca="1" t="shared" si="2876"/>
        <v>41203.1553144348</v>
      </c>
      <c r="AR423" s="17">
        <f ca="1" t="shared" si="2877"/>
        <v>44948.9997597911</v>
      </c>
      <c r="AS423" s="17">
        <f ca="1" t="shared" si="2878"/>
        <v>55420.5766110149</v>
      </c>
      <c r="AT423" s="17">
        <f ca="1" t="shared" si="2879"/>
        <v>68884.1817237245</v>
      </c>
      <c r="AU423" s="17">
        <f ca="1">AP423*'Ejercicio 3 - TIR'!$D$5</f>
        <v>14263.264060933</v>
      </c>
      <c r="AV423" s="17">
        <f ca="1">AQ423*'Ejercicio 3 - TIR'!$D$5</f>
        <v>20601.5776572174</v>
      </c>
      <c r="AW423" s="17">
        <f ca="1">AR423*'Ejercicio 3 - TIR'!$D$5</f>
        <v>22474.4998798955</v>
      </c>
      <c r="AX423" s="17">
        <f ca="1">AS423*'Ejercicio 3 - TIR'!$D$5</f>
        <v>27710.2883055074</v>
      </c>
      <c r="AY423" s="17">
        <f ca="1">AT423*'Ejercicio 3 - TIR'!$D$5</f>
        <v>34442.0908618623</v>
      </c>
      <c r="AZ423" s="17">
        <f ca="1" t="shared" ref="AZ423:BD423" si="3147">AJ423-AU423-AE423</f>
        <v>24579.5124783792</v>
      </c>
      <c r="BA423" s="17">
        <f ca="1" t="shared" si="3147"/>
        <v>30036.3734769227</v>
      </c>
      <c r="BB423" s="17">
        <f ca="1" t="shared" si="3147"/>
        <v>30959.9551965152</v>
      </c>
      <c r="BC423" s="17">
        <f ca="1" t="shared" si="3147"/>
        <v>34691.1117058157</v>
      </c>
      <c r="BD423" s="17">
        <f ca="1" t="shared" si="3147"/>
        <v>39567.9152094746</v>
      </c>
      <c r="BE423" s="17">
        <f ca="1" t="shared" ref="BE423:BI423" si="3148">AZ423/Z423</f>
        <v>21333.7285284504</v>
      </c>
      <c r="BF423" s="17">
        <f ca="1" t="shared" si="3148"/>
        <v>22366.2171700002</v>
      </c>
      <c r="BG423" s="17">
        <f ca="1" t="shared" si="3148"/>
        <v>19994.5344207972</v>
      </c>
      <c r="BH423" s="17">
        <f ca="1" t="shared" si="3148"/>
        <v>18510.8065523807</v>
      </c>
      <c r="BI423" s="17">
        <f ca="1" t="shared" si="3148"/>
        <v>17387.7705795652</v>
      </c>
      <c r="BJ423" s="17">
        <f ca="1" t="shared" si="2882"/>
        <v>79614.5893387127</v>
      </c>
      <c r="BK423" s="17">
        <f ca="1" t="shared" si="2883"/>
        <v>35588.662234524</v>
      </c>
      <c r="BL423" s="17">
        <f ca="1" t="shared" si="2884"/>
        <v>115203.251573237</v>
      </c>
      <c r="BM423" s="17">
        <f ca="1">BK423*'Ejercicio 3 - TIR'!$D$5</f>
        <v>17794.331117262</v>
      </c>
      <c r="BN423" s="17">
        <f ca="1" t="shared" si="2885"/>
        <v>97408.9204559747</v>
      </c>
      <c r="BO423" s="17">
        <f ca="1" t="shared" si="2886"/>
        <v>42805.4890515444</v>
      </c>
      <c r="BP423" s="17">
        <f ca="1" t="shared" si="2887"/>
        <v>-113181.542705418</v>
      </c>
      <c r="BQ423" s="17">
        <f ca="1" t="shared" ref="BQ423:BT423" si="3149">BE423</f>
        <v>21333.7285284504</v>
      </c>
      <c r="BR423" s="17">
        <f ca="1" t="shared" si="3149"/>
        <v>22366.2171700002</v>
      </c>
      <c r="BS423" s="17">
        <f ca="1" t="shared" si="3149"/>
        <v>19994.5344207972</v>
      </c>
      <c r="BT423" s="17">
        <f ca="1" t="shared" si="3149"/>
        <v>18510.8065523807</v>
      </c>
      <c r="BU423" s="17">
        <f ca="1" t="shared" si="2889"/>
        <v>60193.2596311096</v>
      </c>
      <c r="BV423" s="19">
        <f ca="1" t="shared" si="2890"/>
        <v>6.90207780068459</v>
      </c>
    </row>
    <row r="424" ht="15" customHeight="1" spans="1:74">
      <c r="A424" s="15">
        <v>423</v>
      </c>
      <c r="B424" s="16">
        <f ca="1" t="shared" ref="B424:F424" si="3150">RAND()</f>
        <v>0.958133679224631</v>
      </c>
      <c r="C424" s="17">
        <f ca="1">IF(B424&lt;=('Ejercicio 3 - TIR'!$D$13-'Ejercicio 3 - TIR'!$C$13)/('Ejercicio 3 - TIR'!$E$13-'Ejercicio 3 - TIR'!$C$13),'Ejercicio 3 - TIR'!$C$13+SQRT(('Ejercicio 3 - TIR'!$E$13-'Ejercicio 3 - TIR'!$C$13)*('Ejercicio 3 - TIR'!$D$13-'Ejercicio 3 - TIR'!$C$13)*B424),'Ejercicio 3 - TIR'!$E$13-SQRT(('Ejercicio 3 - TIR'!$E$13-'Ejercicio 3 - TIR'!$C$13)*('Ejercicio 3 - TIR'!$E$13-'Ejercicio 3 - TIR'!$D$13)*(1-B424)))</f>
        <v>92912.0112210555</v>
      </c>
      <c r="D424" s="16">
        <f ca="1" t="shared" si="3150"/>
        <v>0.229130471490422</v>
      </c>
      <c r="E424" s="17">
        <f ca="1">IF(D424&lt;=('Ejercicio 3 - TIR'!$D$14-'Ejercicio 3 - TIR'!$C$14)/('Ejercicio 3 - TIR'!$E$14-'Ejercicio 3 - TIR'!$C$14),'Ejercicio 3 - TIR'!$C$14+SQRT(('Ejercicio 3 - TIR'!$E$14-'Ejercicio 3 - TIR'!$C$14)*('Ejercicio 3 - TIR'!$D$14-'Ejercicio 3 - TIR'!$C$14)*D424),'Ejercicio 3 - TIR'!$E$14-SQRT(('Ejercicio 3 - TIR'!$E$14-'Ejercicio 3 - TIR'!$C$14)*('Ejercicio 3 - TIR'!$E$14-'Ejercicio 3 - TIR'!$D$14)*(1-D424)))</f>
        <v>29145.453577328</v>
      </c>
      <c r="F424" s="16">
        <f ca="1" t="shared" si="3150"/>
        <v>0.45577971345132</v>
      </c>
      <c r="G424" s="17">
        <f ca="1">IF(F424&lt;=('Ejercicio 3 - TIR'!$D$18-'Ejercicio 3 - TIR'!$C$18)/('Ejercicio 3 - TIR'!$E$18-'Ejercicio 3 - TIR'!$C$18),'Ejercicio 3 - TIR'!$C$18+SQRT(('Ejercicio 3 - TIR'!$E$18-'Ejercicio 3 - TIR'!$C$18)*('Ejercicio 3 - TIR'!$D$18-'Ejercicio 3 - TIR'!$C$18)*F424),'Ejercicio 3 - TIR'!$E$18-SQRT(('Ejercicio 3 - TIR'!$E$18-'Ejercicio 3 - TIR'!$C$18)*('Ejercicio 3 - TIR'!$E$18-'Ejercicio 3 - TIR'!$D$18)*(1-F424)))</f>
        <v>38268.4313516953</v>
      </c>
      <c r="H424" s="16">
        <f ca="1" t="shared" ref="H424:L424" si="3151">RAND()</f>
        <v>0.691641622236644</v>
      </c>
      <c r="I424" s="17">
        <f ca="1">IF(H424&lt;=('Ejercicio 3 - TIR'!$D$18-'Ejercicio 3 - TIR'!$C$18)/('Ejercicio 3 - TIR'!$E$18-'Ejercicio 3 - TIR'!$C$18),'Ejercicio 3 - TIR'!$C$18+SQRT(('Ejercicio 3 - TIR'!$E$18-'Ejercicio 3 - TIR'!$C$18)*('Ejercicio 3 - TIR'!$D$18-'Ejercicio 3 - TIR'!$C$18)*H424),'Ejercicio 3 - TIR'!$E$18-SQRT(('Ejercicio 3 - TIR'!$E$18-'Ejercicio 3 - TIR'!$C$18)*('Ejercicio 3 - TIR'!$E$18-'Ejercicio 3 - TIR'!$D$18)*(1-H424)))</f>
        <v>40190.9586888599</v>
      </c>
      <c r="J424" s="16">
        <f ca="1" t="shared" si="3151"/>
        <v>0.460476180724491</v>
      </c>
      <c r="K424" s="17">
        <f ca="1">IF(J424&lt;=('Ejercicio 3 - TIR'!$D$18-'Ejercicio 3 - TIR'!$C$18)/('Ejercicio 3 - TIR'!$E$18-'Ejercicio 3 - TIR'!$C$18),'Ejercicio 3 - TIR'!$C$18+SQRT(('Ejercicio 3 - TIR'!$E$18-'Ejercicio 3 - TIR'!$C$18)*('Ejercicio 3 - TIR'!$D$18-'Ejercicio 3 - TIR'!$C$18)*J424),'Ejercicio 3 - TIR'!$E$18-SQRT(('Ejercicio 3 - TIR'!$E$18-'Ejercicio 3 - TIR'!$C$18)*('Ejercicio 3 - TIR'!$E$18-'Ejercicio 3 - TIR'!$D$18)*(1-J424)))</f>
        <v>38310.9221575391</v>
      </c>
      <c r="L424" s="16">
        <f ca="1" t="shared" si="3151"/>
        <v>0.857761672413493</v>
      </c>
      <c r="M424" s="17">
        <f ca="1">IF(L424&lt;=('Ejercicio 3 - TIR'!$D$18-'Ejercicio 3 - TIR'!$C$18)/('Ejercicio 3 - TIR'!$E$18-'Ejercicio 3 - TIR'!$C$18),'Ejercicio 3 - TIR'!$C$18+SQRT(('Ejercicio 3 - TIR'!$E$18-'Ejercicio 3 - TIR'!$C$18)*('Ejercicio 3 - TIR'!$D$18-'Ejercicio 3 - TIR'!$C$18)*L424),'Ejercicio 3 - TIR'!$E$18-SQRT(('Ejercicio 3 - TIR'!$E$18-'Ejercicio 3 - TIR'!$C$18)*('Ejercicio 3 - TIR'!$E$18-'Ejercicio 3 - TIR'!$D$18)*(1-L424)))</f>
        <v>41733.8287600023</v>
      </c>
      <c r="N424" s="16">
        <f ca="1" t="shared" ref="N424:R424" si="3152">RAND()</f>
        <v>0.364686022412841</v>
      </c>
      <c r="O424" s="17">
        <f ca="1">IF(N424&lt;=('Ejercicio 3 - TIR'!$D$18-'Ejercicio 3 - TIR'!$C$18)/('Ejercicio 3 - TIR'!$E$18-'Ejercicio 3 - TIR'!$C$18),'Ejercicio 3 - TIR'!$C$18+SQRT(('Ejercicio 3 - TIR'!$E$18-'Ejercicio 3 - TIR'!$C$18)*('Ejercicio 3 - TIR'!$D$18-'Ejercicio 3 - TIR'!$C$18)*N424),'Ejercicio 3 - TIR'!$E$18-SQRT(('Ejercicio 3 - TIR'!$E$18-'Ejercicio 3 - TIR'!$C$18)*('Ejercicio 3 - TIR'!$E$18-'Ejercicio 3 - TIR'!$D$18)*(1-N424)))</f>
        <v>37396.1411128998</v>
      </c>
      <c r="P424" s="16">
        <f ca="1" t="shared" si="3152"/>
        <v>0.0099470789550582</v>
      </c>
      <c r="Q424" s="18">
        <f ca="1">IF(P424&lt;=('Ejercicio 3 - TIR'!$D$22-'Ejercicio 3 - TIR'!$C$22)/('Ejercicio 3 - TIR'!$E$22-'Ejercicio 3 - TIR'!$C$22),'Ejercicio 3 - TIR'!$C$22+SQRT(('Ejercicio 3 - TIR'!$E$22-'Ejercicio 3 - TIR'!$C$22)*('Ejercicio 3 - TIR'!$D$22-'Ejercicio 3 - TIR'!$C$22)*P424),'Ejercicio 3 - TIR'!$E$22-SQRT(('Ejercicio 3 - TIR'!$E$22-'Ejercicio 3 - TIR'!$C$22)*('Ejercicio 3 - TIR'!$E$22-'Ejercicio 3 - TIR'!$D$22)*(1-P424)))</f>
        <v>0.124231399546144</v>
      </c>
      <c r="R424" s="16">
        <f ca="1" t="shared" si="3152"/>
        <v>0.133201038117917</v>
      </c>
      <c r="S424" s="18">
        <f ca="1">IF(R424&lt;=('Ejercicio 3 - TIR'!$D$23-'Ejercicio 3 - TIR'!$C$23)/('Ejercicio 3 - TIR'!$E$23-'Ejercicio 3 - TIR'!$C$23),'Ejercicio 3 - TIR'!$C$23+SQRT(('Ejercicio 3 - TIR'!$E$23-'Ejercicio 3 - TIR'!$C$23)*('Ejercicio 3 - TIR'!$D$23-'Ejercicio 3 - TIR'!$C$23)*R424),'Ejercicio 3 - TIR'!$E$23-SQRT(('Ejercicio 3 - TIR'!$E$23-'Ejercicio 3 - TIR'!$C$23)*('Ejercicio 3 - TIR'!$E$23-'Ejercicio 3 - TIR'!$D$23)*(1-R424)))</f>
        <v>0.135484245819937</v>
      </c>
      <c r="T424" s="16">
        <f ca="1" t="shared" ref="T424:X424" si="3153">RAND()</f>
        <v>0.79235586344027</v>
      </c>
      <c r="U424" s="18">
        <f ca="1">IF(T424&lt;=('Ejercicio 3 - TIR'!$D$24-'Ejercicio 3 - TIR'!$C$24)/('Ejercicio 3 - TIR'!$E$24-'Ejercicio 3 - TIR'!$C$24),'Ejercicio 3 - TIR'!$C$24+SQRT(('Ejercicio 3 - TIR'!$E$24-'Ejercicio 3 - TIR'!$C$24)*('Ejercicio 3 - TIR'!$D$24-'Ejercicio 3 - TIR'!$C$24)*T424),'Ejercicio 3 - TIR'!$E$24-SQRT(('Ejercicio 3 - TIR'!$E$24-'Ejercicio 3 - TIR'!$C$24)*('Ejercicio 3 - TIR'!$E$24-'Ejercicio 3 - TIR'!$D$24)*(1-T424)))</f>
        <v>0.195887688157971</v>
      </c>
      <c r="V424" s="16">
        <f ca="1" t="shared" si="3153"/>
        <v>0.91722286930906</v>
      </c>
      <c r="W424" s="18">
        <f ca="1">IF(V424&lt;=('Ejercicio 3 - TIR'!$D$25-'Ejercicio 3 - TIR'!$C$25)/('Ejercicio 3 - TIR'!$E$25-'Ejercicio 3 - TIR'!$C$25),'Ejercicio 3 - TIR'!$C$25+SQRT(('Ejercicio 3 - TIR'!$E$25-'Ejercicio 3 - TIR'!$C$25)*('Ejercicio 3 - TIR'!$D$25-'Ejercicio 3 - TIR'!$C$25)*V424),'Ejercicio 3 - TIR'!$E$25-SQRT(('Ejercicio 3 - TIR'!$E$25-'Ejercicio 3 - TIR'!$C$25)*('Ejercicio 3 - TIR'!$E$25-'Ejercicio 3 - TIR'!$D$25)*(1-V424)))</f>
        <v>0.232978837953351</v>
      </c>
      <c r="X424" s="16">
        <f ca="1" t="shared" si="3153"/>
        <v>0.517756085403988</v>
      </c>
      <c r="Y424" s="18">
        <f ca="1">IF(X424&lt;=('Ejercicio 3 - TIR'!$D$26-'Ejercicio 3 - TIR'!$C$26)/('Ejercicio 3 - TIR'!$E$26-'Ejercicio 3 - TIR'!$C$26),'Ejercicio 3 - TIR'!$C$26+SQRT(('Ejercicio 3 - TIR'!$E$26-'Ejercicio 3 - TIR'!$C$26)*('Ejercicio 3 - TIR'!$D$26-'Ejercicio 3 - TIR'!$C$26)*X424),'Ejercicio 3 - TIR'!$E$26-SQRT(('Ejercicio 3 - TIR'!$E$26-'Ejercicio 3 - TIR'!$C$26)*('Ejercicio 3 - TIR'!$E$26-'Ejercicio 3 - TIR'!$D$26)*(1-X424)))</f>
        <v>0.228969448966149</v>
      </c>
      <c r="Z424" s="16">
        <f ca="1" t="shared" si="2860"/>
        <v>1.12423139954614</v>
      </c>
      <c r="AA424" s="16">
        <f ca="1" t="shared" si="2861"/>
        <v>1.27654704284075</v>
      </c>
      <c r="AB424" s="16">
        <f ca="1" t="shared" si="2862"/>
        <v>1.52660689188771</v>
      </c>
      <c r="AC424" s="16">
        <f ca="1" t="shared" si="2863"/>
        <v>1.88227399157129</v>
      </c>
      <c r="AD424" s="16">
        <f ca="1" t="shared" si="2864"/>
        <v>2.31325723022468</v>
      </c>
      <c r="AE424" s="15">
        <f ca="1" t="shared" si="2865"/>
        <v>3620.78048831862</v>
      </c>
      <c r="AF424" s="15">
        <f ca="1" t="shared" si="2866"/>
        <v>4111.33920205801</v>
      </c>
      <c r="AG424" s="15">
        <f ca="1" t="shared" si="2867"/>
        <v>4916.69993358239</v>
      </c>
      <c r="AH424" s="15">
        <f ca="1" t="shared" si="2868"/>
        <v>6062.18697067374</v>
      </c>
      <c r="AI424" s="15">
        <f ca="1" t="shared" si="2869"/>
        <v>7450.24258087867</v>
      </c>
      <c r="AJ424" s="17">
        <f ca="1" t="shared" si="2870"/>
        <v>43022.5721369519</v>
      </c>
      <c r="AK424" s="17">
        <f ca="1" t="shared" si="2871"/>
        <v>51305.6494631987</v>
      </c>
      <c r="AL424" s="17">
        <f ca="1" t="shared" si="2872"/>
        <v>58485.7178002729</v>
      </c>
      <c r="AM424" s="17">
        <f ca="1" t="shared" si="2873"/>
        <v>78554.5004436423</v>
      </c>
      <c r="AN424" s="17">
        <f ca="1" t="shared" si="2874"/>
        <v>86506.8938119179</v>
      </c>
      <c r="AO424" s="17">
        <f ca="1">C424/'Ejercicio 3 - TIR'!$D$7</f>
        <v>18582.4022442111</v>
      </c>
      <c r="AP424" s="17">
        <f ca="1" t="shared" si="2875"/>
        <v>24440.1698927408</v>
      </c>
      <c r="AQ424" s="17">
        <f ca="1" t="shared" si="2876"/>
        <v>32723.2472189876</v>
      </c>
      <c r="AR424" s="17">
        <f ca="1" t="shared" si="2877"/>
        <v>39903.3155560617</v>
      </c>
      <c r="AS424" s="17">
        <f ca="1" t="shared" si="2878"/>
        <v>59972.0981994312</v>
      </c>
      <c r="AT424" s="17">
        <f ca="1" t="shared" si="2879"/>
        <v>67924.4915677068</v>
      </c>
      <c r="AU424" s="17">
        <f ca="1">AP424*'Ejercicio 3 - TIR'!$D$5</f>
        <v>12220.0849463704</v>
      </c>
      <c r="AV424" s="17">
        <f ca="1">AQ424*'Ejercicio 3 - TIR'!$D$5</f>
        <v>16361.6236094938</v>
      </c>
      <c r="AW424" s="17">
        <f ca="1">AR424*'Ejercicio 3 - TIR'!$D$5</f>
        <v>19951.6577780309</v>
      </c>
      <c r="AX424" s="17">
        <f ca="1">AS424*'Ejercicio 3 - TIR'!$D$5</f>
        <v>29986.0490997156</v>
      </c>
      <c r="AY424" s="17">
        <f ca="1">AT424*'Ejercicio 3 - TIR'!$D$5</f>
        <v>33962.2457838534</v>
      </c>
      <c r="AZ424" s="17">
        <f ca="1" t="shared" ref="AZ424:BD424" si="3154">AJ424-AU424-AE424</f>
        <v>27181.7067022629</v>
      </c>
      <c r="BA424" s="17">
        <f ca="1" t="shared" si="3154"/>
        <v>30832.6866516469</v>
      </c>
      <c r="BB424" s="17">
        <f ca="1" t="shared" si="3154"/>
        <v>33617.3600886596</v>
      </c>
      <c r="BC424" s="17">
        <f ca="1" t="shared" si="3154"/>
        <v>42506.264373253</v>
      </c>
      <c r="BD424" s="17">
        <f ca="1" t="shared" si="3154"/>
        <v>45094.4054471858</v>
      </c>
      <c r="BE424" s="17">
        <f ca="1" t="shared" ref="BE424:BI424" si="3155">AZ424/Z424</f>
        <v>24178.0355122942</v>
      </c>
      <c r="BF424" s="17">
        <f ca="1" t="shared" si="3155"/>
        <v>24153.1926493158</v>
      </c>
      <c r="BG424" s="17">
        <f ca="1" t="shared" si="3155"/>
        <v>22020.9670657849</v>
      </c>
      <c r="BH424" s="17">
        <f ca="1" t="shared" si="3155"/>
        <v>22582.4000988132</v>
      </c>
      <c r="BI424" s="17">
        <f ca="1" t="shared" si="3155"/>
        <v>19493.9001413197</v>
      </c>
      <c r="BJ424" s="17">
        <f ca="1" t="shared" si="2882"/>
        <v>67420.9312159319</v>
      </c>
      <c r="BK424" s="17">
        <f ca="1" t="shared" si="2883"/>
        <v>42985.8763463647</v>
      </c>
      <c r="BL424" s="17">
        <f ca="1" t="shared" si="2884"/>
        <v>110406.807562297</v>
      </c>
      <c r="BM424" s="17">
        <f ca="1">BK424*'Ejercicio 3 - TIR'!$D$5</f>
        <v>21492.9381731824</v>
      </c>
      <c r="BN424" s="17">
        <f ca="1" t="shared" si="2885"/>
        <v>88913.8693891142</v>
      </c>
      <c r="BO424" s="17">
        <f ca="1" t="shared" si="2886"/>
        <v>38436.6546994336</v>
      </c>
      <c r="BP424" s="17">
        <f ca="1" t="shared" si="2887"/>
        <v>-122057.464798384</v>
      </c>
      <c r="BQ424" s="17">
        <f ca="1" t="shared" ref="BQ424:BT424" si="3156">BE424</f>
        <v>24178.0355122942</v>
      </c>
      <c r="BR424" s="17">
        <f ca="1" t="shared" si="3156"/>
        <v>24153.1926493158</v>
      </c>
      <c r="BS424" s="17">
        <f ca="1" t="shared" si="3156"/>
        <v>22020.9670657849</v>
      </c>
      <c r="BT424" s="17">
        <f ca="1" t="shared" si="3156"/>
        <v>22582.4000988132</v>
      </c>
      <c r="BU424" s="17">
        <f ca="1" t="shared" si="2889"/>
        <v>57930.5548407533</v>
      </c>
      <c r="BV424" s="19">
        <f ca="1" t="shared" si="2890"/>
        <v>6.50160784635743</v>
      </c>
    </row>
    <row r="425" ht="15" customHeight="1" spans="1:74">
      <c r="A425" s="15">
        <v>424</v>
      </c>
      <c r="B425" s="16">
        <f ca="1" t="shared" ref="B425:F425" si="3157">RAND()</f>
        <v>0.361124405123644</v>
      </c>
      <c r="C425" s="17">
        <f ca="1">IF(B425&lt;=('Ejercicio 3 - TIR'!$D$13-'Ejercicio 3 - TIR'!$C$13)/('Ejercicio 3 - TIR'!$E$13-'Ejercicio 3 - TIR'!$C$13),'Ejercicio 3 - TIR'!$C$13+SQRT(('Ejercicio 3 - TIR'!$E$13-'Ejercicio 3 - TIR'!$C$13)*('Ejercicio 3 - TIR'!$D$13-'Ejercicio 3 - TIR'!$C$13)*B425),'Ejercicio 3 - TIR'!$E$13-SQRT(('Ejercicio 3 - TIR'!$E$13-'Ejercicio 3 - TIR'!$C$13)*('Ejercicio 3 - TIR'!$E$13-'Ejercicio 3 - TIR'!$D$13)*(1-B425)))</f>
        <v>72311.5418657588</v>
      </c>
      <c r="D425" s="16">
        <f ca="1" t="shared" si="3157"/>
        <v>0.194585868938106</v>
      </c>
      <c r="E425" s="17">
        <f ca="1">IF(D425&lt;=('Ejercicio 3 - TIR'!$D$14-'Ejercicio 3 - TIR'!$C$14)/('Ejercicio 3 - TIR'!$E$14-'Ejercicio 3 - TIR'!$C$14),'Ejercicio 3 - TIR'!$C$14+SQRT(('Ejercicio 3 - TIR'!$E$14-'Ejercicio 3 - TIR'!$C$14)*('Ejercicio 3 - TIR'!$D$14-'Ejercicio 3 - TIR'!$C$14)*D425),'Ejercicio 3 - TIR'!$E$14-SQRT(('Ejercicio 3 - TIR'!$E$14-'Ejercicio 3 - TIR'!$C$14)*('Ejercicio 3 - TIR'!$E$14-'Ejercicio 3 - TIR'!$D$14)*(1-D425)))</f>
        <v>28820.2015876597</v>
      </c>
      <c r="F425" s="16">
        <f ca="1" t="shared" si="3157"/>
        <v>0.595886168831067</v>
      </c>
      <c r="G425" s="17">
        <f ca="1">IF(F425&lt;=('Ejercicio 3 - TIR'!$D$18-'Ejercicio 3 - TIR'!$C$18)/('Ejercicio 3 - TIR'!$E$18-'Ejercicio 3 - TIR'!$C$18),'Ejercicio 3 - TIR'!$C$18+SQRT(('Ejercicio 3 - TIR'!$E$18-'Ejercicio 3 - TIR'!$C$18)*('Ejercicio 3 - TIR'!$D$18-'Ejercicio 3 - TIR'!$C$18)*F425),'Ejercicio 3 - TIR'!$E$18-SQRT(('Ejercicio 3 - TIR'!$E$18-'Ejercicio 3 - TIR'!$C$18)*('Ejercicio 3 - TIR'!$E$18-'Ejercicio 3 - TIR'!$D$18)*(1-F425)))</f>
        <v>39454.2543505377</v>
      </c>
      <c r="H425" s="16">
        <f ca="1" t="shared" ref="H425:L425" si="3158">RAND()</f>
        <v>0.470276451134826</v>
      </c>
      <c r="I425" s="17">
        <f ca="1">IF(H425&lt;=('Ejercicio 3 - TIR'!$D$18-'Ejercicio 3 - TIR'!$C$18)/('Ejercicio 3 - TIR'!$E$18-'Ejercicio 3 - TIR'!$C$18),'Ejercicio 3 - TIR'!$C$18+SQRT(('Ejercicio 3 - TIR'!$E$18-'Ejercicio 3 - TIR'!$C$18)*('Ejercicio 3 - TIR'!$D$18-'Ejercicio 3 - TIR'!$C$18)*H425),'Ejercicio 3 - TIR'!$E$18-SQRT(('Ejercicio 3 - TIR'!$E$18-'Ejercicio 3 - TIR'!$C$18)*('Ejercicio 3 - TIR'!$E$18-'Ejercicio 3 - TIR'!$D$18)*(1-H425)))</f>
        <v>38398.8968126906</v>
      </c>
      <c r="J425" s="16">
        <f ca="1" t="shared" si="3158"/>
        <v>0.983880356304017</v>
      </c>
      <c r="K425" s="17">
        <f ca="1">IF(J425&lt;=('Ejercicio 3 - TIR'!$D$18-'Ejercicio 3 - TIR'!$C$18)/('Ejercicio 3 - TIR'!$E$18-'Ejercicio 3 - TIR'!$C$18),'Ejercicio 3 - TIR'!$C$18+SQRT(('Ejercicio 3 - TIR'!$E$18-'Ejercicio 3 - TIR'!$C$18)*('Ejercicio 3 - TIR'!$D$18-'Ejercicio 3 - TIR'!$C$18)*J425),'Ejercicio 3 - TIR'!$E$18-SQRT(('Ejercicio 3 - TIR'!$E$18-'Ejercicio 3 - TIR'!$C$18)*('Ejercicio 3 - TIR'!$E$18-'Ejercicio 3 - TIR'!$D$18)*(1-J425)))</f>
        <v>43900.4667912251</v>
      </c>
      <c r="L425" s="16">
        <f ca="1" t="shared" si="3158"/>
        <v>0.595013071051294</v>
      </c>
      <c r="M425" s="17">
        <f ca="1">IF(L425&lt;=('Ejercicio 3 - TIR'!$D$18-'Ejercicio 3 - TIR'!$C$18)/('Ejercicio 3 - TIR'!$E$18-'Ejercicio 3 - TIR'!$C$18),'Ejercicio 3 - TIR'!$C$18+SQRT(('Ejercicio 3 - TIR'!$E$18-'Ejercicio 3 - TIR'!$C$18)*('Ejercicio 3 - TIR'!$D$18-'Ejercicio 3 - TIR'!$C$18)*L425),'Ejercicio 3 - TIR'!$E$18-SQRT(('Ejercicio 3 - TIR'!$E$18-'Ejercicio 3 - TIR'!$C$18)*('Ejercicio 3 - TIR'!$E$18-'Ejercicio 3 - TIR'!$D$18)*(1-L425)))</f>
        <v>39447.3255822849</v>
      </c>
      <c r="N425" s="16">
        <f ca="1" t="shared" ref="N425:R425" si="3159">RAND()</f>
        <v>0.0732262483449584</v>
      </c>
      <c r="O425" s="17">
        <f ca="1">IF(N425&lt;=('Ejercicio 3 - TIR'!$D$18-'Ejercicio 3 - TIR'!$C$18)/('Ejercicio 3 - TIR'!$E$18-'Ejercicio 3 - TIR'!$C$18),'Ejercicio 3 - TIR'!$C$18+SQRT(('Ejercicio 3 - TIR'!$E$18-'Ejercicio 3 - TIR'!$C$18)*('Ejercicio 3 - TIR'!$D$18-'Ejercicio 3 - TIR'!$C$18)*N425),'Ejercicio 3 - TIR'!$E$18-SQRT(('Ejercicio 3 - TIR'!$E$18-'Ejercicio 3 - TIR'!$C$18)*('Ejercicio 3 - TIR'!$E$18-'Ejercicio 3 - TIR'!$D$18)*(1-N425)))</f>
        <v>33314.20235528</v>
      </c>
      <c r="P425" s="16">
        <f ca="1" t="shared" si="3159"/>
        <v>0.0930665560992585</v>
      </c>
      <c r="Q425" s="18">
        <f ca="1">IF(P425&lt;=('Ejercicio 3 - TIR'!$D$22-'Ejercicio 3 - TIR'!$C$22)/('Ejercicio 3 - TIR'!$E$22-'Ejercicio 3 - TIR'!$C$22),'Ejercicio 3 - TIR'!$C$22+SQRT(('Ejercicio 3 - TIR'!$E$22-'Ejercicio 3 - TIR'!$C$22)*('Ejercicio 3 - TIR'!$D$22-'Ejercicio 3 - TIR'!$C$22)*P425),'Ejercicio 3 - TIR'!$E$22-SQRT(('Ejercicio 3 - TIR'!$E$22-'Ejercicio 3 - TIR'!$C$22)*('Ejercicio 3 - TIR'!$E$22-'Ejercicio 3 - TIR'!$D$22)*(1-P425)))</f>
        <v>0.132942944061482</v>
      </c>
      <c r="R425" s="16">
        <f ca="1" t="shared" si="3159"/>
        <v>0.726520352239252</v>
      </c>
      <c r="S425" s="18">
        <f ca="1">IF(R425&lt;=('Ejercicio 3 - TIR'!$D$23-'Ejercicio 3 - TIR'!$C$23)/('Ejercicio 3 - TIR'!$E$23-'Ejercicio 3 - TIR'!$C$23),'Ejercicio 3 - TIR'!$C$23+SQRT(('Ejercicio 3 - TIR'!$E$23-'Ejercicio 3 - TIR'!$C$23)*('Ejercicio 3 - TIR'!$D$23-'Ejercicio 3 - TIR'!$C$23)*R425),'Ejercicio 3 - TIR'!$E$23-SQRT(('Ejercicio 3 - TIR'!$E$23-'Ejercicio 3 - TIR'!$C$23)*('Ejercicio 3 - TIR'!$E$23-'Ejercicio 3 - TIR'!$D$23)*(1-R425)))</f>
        <v>0.157812991054012</v>
      </c>
      <c r="T425" s="16">
        <f ca="1" t="shared" ref="T425:X425" si="3160">RAND()</f>
        <v>0.143378681466037</v>
      </c>
      <c r="U425" s="18">
        <f ca="1">IF(T425&lt;=('Ejercicio 3 - TIR'!$D$24-'Ejercicio 3 - TIR'!$C$24)/('Ejercicio 3 - TIR'!$E$24-'Ejercicio 3 - TIR'!$C$24),'Ejercicio 3 - TIR'!$C$24+SQRT(('Ejercicio 3 - TIR'!$E$24-'Ejercicio 3 - TIR'!$C$24)*('Ejercicio 3 - TIR'!$D$24-'Ejercicio 3 - TIR'!$C$24)*T425),'Ejercicio 3 - TIR'!$E$24-SQRT(('Ejercicio 3 - TIR'!$E$24-'Ejercicio 3 - TIR'!$C$24)*('Ejercicio 3 - TIR'!$E$24-'Ejercicio 3 - TIR'!$D$24)*(1-T425)))</f>
        <v>0.167352095869914</v>
      </c>
      <c r="V425" s="16">
        <f ca="1" t="shared" si="3160"/>
        <v>0.591626316815587</v>
      </c>
      <c r="W425" s="18">
        <f ca="1">IF(V425&lt;=('Ejercicio 3 - TIR'!$D$25-'Ejercicio 3 - TIR'!$C$25)/('Ejercicio 3 - TIR'!$E$25-'Ejercicio 3 - TIR'!$C$25),'Ejercicio 3 - TIR'!$C$25+SQRT(('Ejercicio 3 - TIR'!$E$25-'Ejercicio 3 - TIR'!$C$25)*('Ejercicio 3 - TIR'!$D$25-'Ejercicio 3 - TIR'!$C$25)*V425),'Ejercicio 3 - TIR'!$E$25-SQRT(('Ejercicio 3 - TIR'!$E$25-'Ejercicio 3 - TIR'!$C$25)*('Ejercicio 3 - TIR'!$E$25-'Ejercicio 3 - TIR'!$D$25)*(1-V425)))</f>
        <v>0.212193811470271</v>
      </c>
      <c r="X425" s="16">
        <f ca="1" t="shared" si="3160"/>
        <v>0.285805627930384</v>
      </c>
      <c r="Y425" s="18">
        <f ca="1">IF(X425&lt;=('Ejercicio 3 - TIR'!$D$26-'Ejercicio 3 - TIR'!$C$26)/('Ejercicio 3 - TIR'!$E$26-'Ejercicio 3 - TIR'!$C$26),'Ejercicio 3 - TIR'!$C$26+SQRT(('Ejercicio 3 - TIR'!$E$26-'Ejercicio 3 - TIR'!$C$26)*('Ejercicio 3 - TIR'!$D$26-'Ejercicio 3 - TIR'!$C$26)*X425),'Ejercicio 3 - TIR'!$E$26-SQRT(('Ejercicio 3 - TIR'!$E$26-'Ejercicio 3 - TIR'!$C$26)*('Ejercicio 3 - TIR'!$E$26-'Ejercicio 3 - TIR'!$D$26)*(1-X425)))</f>
        <v>0.21777904237752</v>
      </c>
      <c r="Z425" s="16">
        <f ca="1" t="shared" si="2860"/>
        <v>1.13294294406148</v>
      </c>
      <c r="AA425" s="16">
        <f ca="1" t="shared" si="2861"/>
        <v>1.31173605875736</v>
      </c>
      <c r="AB425" s="16">
        <f ca="1" t="shared" si="2862"/>
        <v>1.53125783741855</v>
      </c>
      <c r="AC425" s="16">
        <f ca="1" t="shared" si="2863"/>
        <v>1.85618127428411</v>
      </c>
      <c r="AD425" s="16">
        <f ca="1" t="shared" si="2864"/>
        <v>2.26041865467679</v>
      </c>
      <c r="AE425" s="15">
        <f ca="1" t="shared" si="2865"/>
        <v>3831.4424475089</v>
      </c>
      <c r="AF425" s="15">
        <f ca="1" t="shared" si="2866"/>
        <v>4436.09384020158</v>
      </c>
      <c r="AG425" s="15">
        <f ca="1" t="shared" si="2867"/>
        <v>5178.48344183493</v>
      </c>
      <c r="AH425" s="15">
        <f ca="1" t="shared" si="2868"/>
        <v>6277.32558099357</v>
      </c>
      <c r="AI425" s="15">
        <f ca="1" t="shared" si="2869"/>
        <v>7644.39553471425</v>
      </c>
      <c r="AJ425" s="17">
        <f ca="1" t="shared" si="2870"/>
        <v>44699.4190796487</v>
      </c>
      <c r="AK425" s="17">
        <f ca="1" t="shared" si="2871"/>
        <v>50369.2175657094</v>
      </c>
      <c r="AL425" s="17">
        <f ca="1" t="shared" si="2872"/>
        <v>67222.9338403962</v>
      </c>
      <c r="AM425" s="17">
        <f ca="1" t="shared" si="2873"/>
        <v>73221.3870664258</v>
      </c>
      <c r="AN425" s="17">
        <f ca="1" t="shared" si="2874"/>
        <v>75304.0444695525</v>
      </c>
      <c r="AO425" s="17">
        <f ca="1">C425/'Ejercicio 3 - TIR'!$D$7</f>
        <v>14462.3083731518</v>
      </c>
      <c r="AP425" s="17">
        <f ca="1" t="shared" si="2875"/>
        <v>30237.1107064969</v>
      </c>
      <c r="AQ425" s="17">
        <f ca="1" t="shared" si="2876"/>
        <v>35906.9091925576</v>
      </c>
      <c r="AR425" s="17">
        <f ca="1" t="shared" si="2877"/>
        <v>52760.6254672444</v>
      </c>
      <c r="AS425" s="17">
        <f ca="1" t="shared" si="2878"/>
        <v>58759.0786932741</v>
      </c>
      <c r="AT425" s="17">
        <f ca="1" t="shared" si="2879"/>
        <v>60841.7360964008</v>
      </c>
      <c r="AU425" s="17">
        <f ca="1">AP425*'Ejercicio 3 - TIR'!$D$5</f>
        <v>15118.5553532485</v>
      </c>
      <c r="AV425" s="17">
        <f ca="1">AQ425*'Ejercicio 3 - TIR'!$D$5</f>
        <v>17953.4545962788</v>
      </c>
      <c r="AW425" s="17">
        <f ca="1">AR425*'Ejercicio 3 - TIR'!$D$5</f>
        <v>26380.3127336222</v>
      </c>
      <c r="AX425" s="17">
        <f ca="1">AS425*'Ejercicio 3 - TIR'!$D$5</f>
        <v>29379.539346637</v>
      </c>
      <c r="AY425" s="17">
        <f ca="1">AT425*'Ejercicio 3 - TIR'!$D$5</f>
        <v>30420.8680482004</v>
      </c>
      <c r="AZ425" s="17">
        <f ca="1" t="shared" ref="AZ425:BD425" si="3161">AJ425-AU425-AE425</f>
        <v>25749.4212788913</v>
      </c>
      <c r="BA425" s="17">
        <f ca="1" t="shared" si="3161"/>
        <v>27979.669129229</v>
      </c>
      <c r="BB425" s="17">
        <f ca="1" t="shared" si="3161"/>
        <v>35664.1376649391</v>
      </c>
      <c r="BC425" s="17">
        <f ca="1" t="shared" si="3161"/>
        <v>37564.5221387952</v>
      </c>
      <c r="BD425" s="17">
        <f ca="1" t="shared" si="3161"/>
        <v>37238.7808866379</v>
      </c>
      <c r="BE425" s="17">
        <f ca="1" t="shared" ref="BE425:BI425" si="3162">AZ425/Z425</f>
        <v>22727.9064791933</v>
      </c>
      <c r="BF425" s="17">
        <f ca="1" t="shared" si="3162"/>
        <v>21330.2584330378</v>
      </c>
      <c r="BG425" s="17">
        <f ca="1" t="shared" si="3162"/>
        <v>23290.7462044818</v>
      </c>
      <c r="BH425" s="17">
        <f ca="1" t="shared" si="3162"/>
        <v>20237.5288767435</v>
      </c>
      <c r="BI425" s="17">
        <f ca="1" t="shared" si="3162"/>
        <v>16474.2848894788</v>
      </c>
      <c r="BJ425" s="17">
        <f ca="1" t="shared" si="2882"/>
        <v>65145.7213002918</v>
      </c>
      <c r="BK425" s="17">
        <f ca="1" t="shared" si="2883"/>
        <v>32690.8716363606</v>
      </c>
      <c r="BL425" s="17">
        <f ca="1" t="shared" si="2884"/>
        <v>97836.5929366524</v>
      </c>
      <c r="BM425" s="17">
        <f ca="1">BK425*'Ejercicio 3 - TIR'!$D$5</f>
        <v>16345.4358181803</v>
      </c>
      <c r="BN425" s="17">
        <f ca="1" t="shared" si="2885"/>
        <v>81491.1571184721</v>
      </c>
      <c r="BO425" s="17">
        <f ca="1" t="shared" si="2886"/>
        <v>36051.3557742356</v>
      </c>
      <c r="BP425" s="17">
        <f ca="1" t="shared" si="2887"/>
        <v>-101131.743453419</v>
      </c>
      <c r="BQ425" s="17">
        <f ca="1" t="shared" ref="BQ425:BT425" si="3163">BE425</f>
        <v>22727.9064791933</v>
      </c>
      <c r="BR425" s="17">
        <f ca="1" t="shared" si="3163"/>
        <v>21330.2584330378</v>
      </c>
      <c r="BS425" s="17">
        <f ca="1" t="shared" si="3163"/>
        <v>23290.7462044818</v>
      </c>
      <c r="BT425" s="17">
        <f ca="1" t="shared" si="3163"/>
        <v>20237.5288767435</v>
      </c>
      <c r="BU425" s="17">
        <f ca="1" t="shared" si="2889"/>
        <v>52525.6406637144</v>
      </c>
      <c r="BV425" s="19">
        <f ca="1" t="shared" si="2890"/>
        <v>10.3712593474547</v>
      </c>
    </row>
    <row r="426" ht="15" customHeight="1" spans="1:74">
      <c r="A426" s="15">
        <v>425</v>
      </c>
      <c r="B426" s="16">
        <f ca="1" t="shared" ref="B426:F426" si="3164">RAND()</f>
        <v>0.735979676693363</v>
      </c>
      <c r="C426" s="17">
        <f ca="1">IF(B426&lt;=('Ejercicio 3 - TIR'!$D$13-'Ejercicio 3 - TIR'!$C$13)/('Ejercicio 3 - TIR'!$E$13-'Ejercicio 3 - TIR'!$C$13),'Ejercicio 3 - TIR'!$C$13+SQRT(('Ejercicio 3 - TIR'!$E$13-'Ejercicio 3 - TIR'!$C$13)*('Ejercicio 3 - TIR'!$D$13-'Ejercicio 3 - TIR'!$C$13)*B426),'Ejercicio 3 - TIR'!$E$13-SQRT(('Ejercicio 3 - TIR'!$E$13-'Ejercicio 3 - TIR'!$C$13)*('Ejercicio 3 - TIR'!$E$13-'Ejercicio 3 - TIR'!$D$13)*(1-B426)))</f>
        <v>82200.438545628</v>
      </c>
      <c r="D426" s="16">
        <f ca="1" t="shared" si="3164"/>
        <v>0.0314855156828762</v>
      </c>
      <c r="E426" s="17">
        <f ca="1">IF(D426&lt;=('Ejercicio 3 - TIR'!$D$14-'Ejercicio 3 - TIR'!$C$14)/('Ejercicio 3 - TIR'!$E$14-'Ejercicio 3 - TIR'!$C$14),'Ejercicio 3 - TIR'!$C$14+SQRT(('Ejercicio 3 - TIR'!$E$14-'Ejercicio 3 - TIR'!$C$14)*('Ejercicio 3 - TIR'!$D$14-'Ejercicio 3 - TIR'!$C$14)*D426),'Ejercicio 3 - TIR'!$E$14-SQRT(('Ejercicio 3 - TIR'!$E$14-'Ejercicio 3 - TIR'!$C$14)*('Ejercicio 3 - TIR'!$E$14-'Ejercicio 3 - TIR'!$D$14)*(1-D426)))</f>
        <v>26536.6891931083</v>
      </c>
      <c r="F426" s="16">
        <f ca="1" t="shared" si="3164"/>
        <v>0.484177695679899</v>
      </c>
      <c r="G426" s="17">
        <f ca="1">IF(F426&lt;=('Ejercicio 3 - TIR'!$D$18-'Ejercicio 3 - TIR'!$C$18)/('Ejercicio 3 - TIR'!$E$18-'Ejercicio 3 - TIR'!$C$18),'Ejercicio 3 - TIR'!$C$18+SQRT(('Ejercicio 3 - TIR'!$E$18-'Ejercicio 3 - TIR'!$C$18)*('Ejercicio 3 - TIR'!$D$18-'Ejercicio 3 - TIR'!$C$18)*F426),'Ejercicio 3 - TIR'!$E$18-SQRT(('Ejercicio 3 - TIR'!$E$18-'Ejercicio 3 - TIR'!$C$18)*('Ejercicio 3 - TIR'!$E$18-'Ejercicio 3 - TIR'!$D$18)*(1-F426)))</f>
        <v>38522.1273372313</v>
      </c>
      <c r="H426" s="16">
        <f ca="1" t="shared" ref="H426:L426" si="3165">RAND()</f>
        <v>0.777325537740022</v>
      </c>
      <c r="I426" s="17">
        <f ca="1">IF(H426&lt;=('Ejercicio 3 - TIR'!$D$18-'Ejercicio 3 - TIR'!$C$18)/('Ejercicio 3 - TIR'!$E$18-'Ejercicio 3 - TIR'!$C$18),'Ejercicio 3 - TIR'!$C$18+SQRT(('Ejercicio 3 - TIR'!$E$18-'Ejercicio 3 - TIR'!$C$18)*('Ejercicio 3 - TIR'!$D$18-'Ejercicio 3 - TIR'!$C$18)*H426),'Ejercicio 3 - TIR'!$E$18-SQRT(('Ejercicio 3 - TIR'!$E$18-'Ejercicio 3 - TIR'!$C$18)*('Ejercicio 3 - TIR'!$E$18-'Ejercicio 3 - TIR'!$D$18)*(1-H426)))</f>
        <v>40913.3651166885</v>
      </c>
      <c r="J426" s="16">
        <f ca="1" t="shared" si="3165"/>
        <v>0.754912676315507</v>
      </c>
      <c r="K426" s="17">
        <f ca="1">IF(J426&lt;=('Ejercicio 3 - TIR'!$D$18-'Ejercicio 3 - TIR'!$C$18)/('Ejercicio 3 - TIR'!$E$18-'Ejercicio 3 - TIR'!$C$18),'Ejercicio 3 - TIR'!$C$18+SQRT(('Ejercicio 3 - TIR'!$E$18-'Ejercicio 3 - TIR'!$C$18)*('Ejercicio 3 - TIR'!$D$18-'Ejercicio 3 - TIR'!$C$18)*J426),'Ejercicio 3 - TIR'!$E$18-SQRT(('Ejercicio 3 - TIR'!$E$18-'Ejercicio 3 - TIR'!$C$18)*('Ejercicio 3 - TIR'!$E$18-'Ejercicio 3 - TIR'!$D$18)*(1-J426)))</f>
        <v>40712.629095082</v>
      </c>
      <c r="L426" s="16">
        <f ca="1" t="shared" si="3165"/>
        <v>0.418299320250892</v>
      </c>
      <c r="M426" s="17">
        <f ca="1">IF(L426&lt;=('Ejercicio 3 - TIR'!$D$18-'Ejercicio 3 - TIR'!$C$18)/('Ejercicio 3 - TIR'!$E$18-'Ejercicio 3 - TIR'!$C$18),'Ejercicio 3 - TIR'!$C$18+SQRT(('Ejercicio 3 - TIR'!$E$18-'Ejercicio 3 - TIR'!$C$18)*('Ejercicio 3 - TIR'!$D$18-'Ejercicio 3 - TIR'!$C$18)*L426),'Ejercicio 3 - TIR'!$E$18-SQRT(('Ejercicio 3 - TIR'!$E$18-'Ejercicio 3 - TIR'!$C$18)*('Ejercicio 3 - TIR'!$E$18-'Ejercicio 3 - TIR'!$D$18)*(1-L426)))</f>
        <v>37921.1677193223</v>
      </c>
      <c r="N426" s="16">
        <f ca="1" t="shared" ref="N426:R426" si="3166">RAND()</f>
        <v>0.481362568539893</v>
      </c>
      <c r="O426" s="17">
        <f ca="1">IF(N426&lt;=('Ejercicio 3 - TIR'!$D$18-'Ejercicio 3 - TIR'!$C$18)/('Ejercicio 3 - TIR'!$E$18-'Ejercicio 3 - TIR'!$C$18),'Ejercicio 3 - TIR'!$C$18+SQRT(('Ejercicio 3 - TIR'!$E$18-'Ejercicio 3 - TIR'!$C$18)*('Ejercicio 3 - TIR'!$D$18-'Ejercicio 3 - TIR'!$C$18)*N426),'Ejercicio 3 - TIR'!$E$18-SQRT(('Ejercicio 3 - TIR'!$E$18-'Ejercicio 3 - TIR'!$C$18)*('Ejercicio 3 - TIR'!$E$18-'Ejercicio 3 - TIR'!$D$18)*(1-N426)))</f>
        <v>38497.316357591</v>
      </c>
      <c r="P426" s="16">
        <f ca="1" t="shared" si="3166"/>
        <v>0.775251860876527</v>
      </c>
      <c r="Q426" s="18">
        <f ca="1">IF(P426&lt;=('Ejercicio 3 - TIR'!$D$22-'Ejercicio 3 - TIR'!$C$22)/('Ejercicio 3 - TIR'!$E$22-'Ejercicio 3 - TIR'!$C$22),'Ejercicio 3 - TIR'!$C$22+SQRT(('Ejercicio 3 - TIR'!$E$22-'Ejercicio 3 - TIR'!$C$22)*('Ejercicio 3 - TIR'!$D$22-'Ejercicio 3 - TIR'!$C$22)*P426),'Ejercicio 3 - TIR'!$E$22-SQRT(('Ejercicio 3 - TIR'!$E$22-'Ejercicio 3 - TIR'!$C$22)*('Ejercicio 3 - TIR'!$E$22-'Ejercicio 3 - TIR'!$D$22)*(1-P426)))</f>
        <v>0.159886654917139</v>
      </c>
      <c r="R426" s="16">
        <f ca="1" t="shared" si="3166"/>
        <v>0.396402662051478</v>
      </c>
      <c r="S426" s="18">
        <f ca="1">IF(R426&lt;=('Ejercicio 3 - TIR'!$D$23-'Ejercicio 3 - TIR'!$C$23)/('Ejercicio 3 - TIR'!$E$23-'Ejercicio 3 - TIR'!$C$23),'Ejercicio 3 - TIR'!$C$23+SQRT(('Ejercicio 3 - TIR'!$E$23-'Ejercicio 3 - TIR'!$C$23)*('Ejercicio 3 - TIR'!$D$23-'Ejercicio 3 - TIR'!$C$23)*R426),'Ejercicio 3 - TIR'!$E$23-SQRT(('Ejercicio 3 - TIR'!$E$23-'Ejercicio 3 - TIR'!$C$23)*('Ejercicio 3 - TIR'!$E$23-'Ejercicio 3 - TIR'!$D$23)*(1-R426)))</f>
        <v>0.146711884839761</v>
      </c>
      <c r="T426" s="16">
        <f ca="1" t="shared" ref="T426:X426" si="3167">RAND()</f>
        <v>0.522461238934047</v>
      </c>
      <c r="U426" s="18">
        <f ca="1">IF(T426&lt;=('Ejercicio 3 - TIR'!$D$24-'Ejercicio 3 - TIR'!$C$24)/('Ejercicio 3 - TIR'!$E$24-'Ejercicio 3 - TIR'!$C$24),'Ejercicio 3 - TIR'!$C$24+SQRT(('Ejercicio 3 - TIR'!$E$24-'Ejercicio 3 - TIR'!$C$24)*('Ejercicio 3 - TIR'!$D$24-'Ejercicio 3 - TIR'!$C$24)*T426),'Ejercicio 3 - TIR'!$E$24-SQRT(('Ejercicio 3 - TIR'!$E$24-'Ejercicio 3 - TIR'!$C$24)*('Ejercicio 3 - TIR'!$E$24-'Ejercicio 3 - TIR'!$D$24)*(1-T426)))</f>
        <v>0.183433505350052</v>
      </c>
      <c r="V426" s="16">
        <f ca="1" t="shared" si="3167"/>
        <v>0.465237150937636</v>
      </c>
      <c r="W426" s="18">
        <f ca="1">IF(V426&lt;=('Ejercicio 3 - TIR'!$D$25-'Ejercicio 3 - TIR'!$C$25)/('Ejercicio 3 - TIR'!$E$25-'Ejercicio 3 - TIR'!$C$25),'Ejercicio 3 - TIR'!$C$25+SQRT(('Ejercicio 3 - TIR'!$E$25-'Ejercicio 3 - TIR'!$C$25)*('Ejercicio 3 - TIR'!$D$25-'Ejercicio 3 - TIR'!$C$25)*V426),'Ejercicio 3 - TIR'!$E$25-SQRT(('Ejercicio 3 - TIR'!$E$25-'Ejercicio 3 - TIR'!$C$25)*('Ejercicio 3 - TIR'!$E$25-'Ejercicio 3 - TIR'!$D$25)*(1-V426)))</f>
        <v>0.206737198753221</v>
      </c>
      <c r="X426" s="16">
        <f ca="1" t="shared" si="3167"/>
        <v>0.621250895134424</v>
      </c>
      <c r="Y426" s="18">
        <f ca="1">IF(X426&lt;=('Ejercicio 3 - TIR'!$D$26-'Ejercicio 3 - TIR'!$C$26)/('Ejercicio 3 - TIR'!$E$26-'Ejercicio 3 - TIR'!$C$26),'Ejercicio 3 - TIR'!$C$26+SQRT(('Ejercicio 3 - TIR'!$E$26-'Ejercicio 3 - TIR'!$C$26)*('Ejercicio 3 - TIR'!$D$26-'Ejercicio 3 - TIR'!$C$26)*X426),'Ejercicio 3 - TIR'!$E$26-SQRT(('Ejercicio 3 - TIR'!$E$26-'Ejercicio 3 - TIR'!$C$26)*('Ejercicio 3 - TIR'!$E$26-'Ejercicio 3 - TIR'!$D$26)*(1-X426)))</f>
        <v>0.23477561314651</v>
      </c>
      <c r="Z426" s="16">
        <f ca="1" t="shared" si="2860"/>
        <v>1.15988665491714</v>
      </c>
      <c r="AA426" s="16">
        <f ca="1" t="shared" si="2861"/>
        <v>1.33005581226052</v>
      </c>
      <c r="AB426" s="16">
        <f ca="1" t="shared" si="2862"/>
        <v>1.57403261221468</v>
      </c>
      <c r="AC426" s="16">
        <f ca="1" t="shared" si="2863"/>
        <v>1.89944370521015</v>
      </c>
      <c r="AD426" s="16">
        <f ca="1" t="shared" si="2864"/>
        <v>2.34538676573815</v>
      </c>
      <c r="AE426" s="15">
        <f ca="1" t="shared" si="2865"/>
        <v>4242.86246766187</v>
      </c>
      <c r="AF426" s="15">
        <f ca="1" t="shared" si="2866"/>
        <v>4865.34081740842</v>
      </c>
      <c r="AG426" s="15">
        <f ca="1" t="shared" si="2867"/>
        <v>5757.80733826834</v>
      </c>
      <c r="AH426" s="15">
        <f ca="1" t="shared" si="2868"/>
        <v>6948.16029834267</v>
      </c>
      <c r="AI426" s="15">
        <f ca="1" t="shared" si="2869"/>
        <v>8579.41889262632</v>
      </c>
      <c r="AJ426" s="17">
        <f ca="1" t="shared" si="2870"/>
        <v>44681.3014174733</v>
      </c>
      <c r="AK426" s="17">
        <f ca="1" t="shared" si="2871"/>
        <v>54417.0590725883</v>
      </c>
      <c r="AL426" s="17">
        <f ca="1" t="shared" si="2872"/>
        <v>64083.0059246592</v>
      </c>
      <c r="AM426" s="17">
        <f ca="1" t="shared" si="2873"/>
        <v>72029.1233186852</v>
      </c>
      <c r="AN426" s="17">
        <f ca="1" t="shared" si="2874"/>
        <v>90291.0963015287</v>
      </c>
      <c r="AO426" s="17">
        <f ca="1">C426/'Ejercicio 3 - TIR'!$D$7</f>
        <v>16440.0877091256</v>
      </c>
      <c r="AP426" s="17">
        <f ca="1" t="shared" si="2875"/>
        <v>28241.2137083477</v>
      </c>
      <c r="AQ426" s="17">
        <f ca="1" t="shared" si="2876"/>
        <v>37976.9713634627</v>
      </c>
      <c r="AR426" s="17">
        <f ca="1" t="shared" si="2877"/>
        <v>47642.9182155336</v>
      </c>
      <c r="AS426" s="17">
        <f ca="1" t="shared" si="2878"/>
        <v>55589.0356095596</v>
      </c>
      <c r="AT426" s="17">
        <f ca="1" t="shared" si="2879"/>
        <v>73851.008592403</v>
      </c>
      <c r="AU426" s="17">
        <f ca="1">AP426*'Ejercicio 3 - TIR'!$D$5</f>
        <v>14120.6068541738</v>
      </c>
      <c r="AV426" s="17">
        <f ca="1">AQ426*'Ejercicio 3 - TIR'!$D$5</f>
        <v>18988.4856817313</v>
      </c>
      <c r="AW426" s="17">
        <f ca="1">AR426*'Ejercicio 3 - TIR'!$D$5</f>
        <v>23821.4591077668</v>
      </c>
      <c r="AX426" s="17">
        <f ca="1">AS426*'Ejercicio 3 - TIR'!$D$5</f>
        <v>27794.5178047798</v>
      </c>
      <c r="AY426" s="17">
        <f ca="1">AT426*'Ejercicio 3 - TIR'!$D$5</f>
        <v>36925.5042962015</v>
      </c>
      <c r="AZ426" s="17">
        <f ca="1" t="shared" ref="AZ426:BD426" si="3168">AJ426-AU426-AE426</f>
        <v>26317.8320956376</v>
      </c>
      <c r="BA426" s="17">
        <f ca="1" t="shared" si="3168"/>
        <v>30563.2325734485</v>
      </c>
      <c r="BB426" s="17">
        <f ca="1" t="shared" si="3168"/>
        <v>34503.7394786241</v>
      </c>
      <c r="BC426" s="17">
        <f ca="1" t="shared" si="3168"/>
        <v>37286.4452155628</v>
      </c>
      <c r="BD426" s="17">
        <f ca="1" t="shared" si="3168"/>
        <v>44786.1731127008</v>
      </c>
      <c r="BE426" s="17">
        <f ca="1" t="shared" ref="BE426:BI426" si="3169">AZ426/Z426</f>
        <v>22690.0033585762</v>
      </c>
      <c r="BF426" s="17">
        <f ca="1" t="shared" si="3169"/>
        <v>22978.9098259751</v>
      </c>
      <c r="BG426" s="17">
        <f ca="1" t="shared" si="3169"/>
        <v>21920.6001266245</v>
      </c>
      <c r="BH426" s="17">
        <f ca="1" t="shared" si="3169"/>
        <v>19630.1923101414</v>
      </c>
      <c r="BI426" s="17">
        <f ca="1" t="shared" si="3169"/>
        <v>19095.4318353568</v>
      </c>
      <c r="BJ426" s="17">
        <f ca="1" t="shared" si="2882"/>
        <v>62238.7996400226</v>
      </c>
      <c r="BK426" s="17">
        <f ca="1" t="shared" si="2883"/>
        <v>38558.3641405576</v>
      </c>
      <c r="BL426" s="17">
        <f ca="1" t="shared" si="2884"/>
        <v>100797.16378058</v>
      </c>
      <c r="BM426" s="17">
        <f ca="1">BK426*'Ejercicio 3 - TIR'!$D$5</f>
        <v>19279.1820702788</v>
      </c>
      <c r="BN426" s="17">
        <f ca="1" t="shared" si="2885"/>
        <v>81517.9817103014</v>
      </c>
      <c r="BO426" s="17">
        <f ca="1" t="shared" si="2886"/>
        <v>34756.7330476711</v>
      </c>
      <c r="BP426" s="17">
        <f ca="1" t="shared" si="2887"/>
        <v>-108737.127738736</v>
      </c>
      <c r="BQ426" s="17">
        <f ca="1" t="shared" ref="BQ426:BT426" si="3170">BE426</f>
        <v>22690.0033585762</v>
      </c>
      <c r="BR426" s="17">
        <f ca="1" t="shared" si="3170"/>
        <v>22978.9098259751</v>
      </c>
      <c r="BS426" s="17">
        <f ca="1" t="shared" si="3170"/>
        <v>21920.6001266245</v>
      </c>
      <c r="BT426" s="17">
        <f ca="1" t="shared" si="3170"/>
        <v>19630.1923101414</v>
      </c>
      <c r="BU426" s="17">
        <f ca="1" t="shared" si="2889"/>
        <v>53852.1648830279</v>
      </c>
      <c r="BV426" s="19">
        <f ca="1" t="shared" si="2890"/>
        <v>8.13904818918878</v>
      </c>
    </row>
    <row r="427" ht="15" customHeight="1" spans="1:74">
      <c r="A427" s="15">
        <v>426</v>
      </c>
      <c r="B427" s="16">
        <f ca="1" t="shared" ref="B427:F427" si="3171">RAND()</f>
        <v>0.178931037706368</v>
      </c>
      <c r="C427" s="17">
        <f ca="1">IF(B427&lt;=('Ejercicio 3 - TIR'!$D$13-'Ejercicio 3 - TIR'!$C$13)/('Ejercicio 3 - TIR'!$E$13-'Ejercicio 3 - TIR'!$C$13),'Ejercicio 3 - TIR'!$C$13+SQRT(('Ejercicio 3 - TIR'!$E$13-'Ejercicio 3 - TIR'!$C$13)*('Ejercicio 3 - TIR'!$D$13-'Ejercicio 3 - TIR'!$C$13)*B427),'Ejercicio 3 - TIR'!$E$13-SQRT(('Ejercicio 3 - TIR'!$E$13-'Ejercicio 3 - TIR'!$C$13)*('Ejercicio 3 - TIR'!$E$13-'Ejercicio 3 - TIR'!$D$13)*(1-B427)))</f>
        <v>68460.0481725902</v>
      </c>
      <c r="D427" s="16">
        <f ca="1" t="shared" si="3171"/>
        <v>0.917760524325012</v>
      </c>
      <c r="E427" s="17">
        <f ca="1">IF(D427&lt;=('Ejercicio 3 - TIR'!$D$14-'Ejercicio 3 - TIR'!$C$14)/('Ejercicio 3 - TIR'!$E$14-'Ejercicio 3 - TIR'!$C$14),'Ejercicio 3 - TIR'!$C$14+SQRT(('Ejercicio 3 - TIR'!$E$14-'Ejercicio 3 - TIR'!$C$14)*('Ejercicio 3 - TIR'!$D$14-'Ejercicio 3 - TIR'!$C$14)*D427),'Ejercicio 3 - TIR'!$E$14-SQRT(('Ejercicio 3 - TIR'!$E$14-'Ejercicio 3 - TIR'!$C$14)*('Ejercicio 3 - TIR'!$E$14-'Ejercicio 3 - TIR'!$D$14)*(1-D427)))</f>
        <v>36487.7469693588</v>
      </c>
      <c r="F427" s="16">
        <f ca="1" t="shared" si="3171"/>
        <v>0.446848793264154</v>
      </c>
      <c r="G427" s="17">
        <f ca="1">IF(F427&lt;=('Ejercicio 3 - TIR'!$D$18-'Ejercicio 3 - TIR'!$C$18)/('Ejercicio 3 - TIR'!$E$18-'Ejercicio 3 - TIR'!$C$18),'Ejercicio 3 - TIR'!$C$18+SQRT(('Ejercicio 3 - TIR'!$E$18-'Ejercicio 3 - TIR'!$C$18)*('Ejercicio 3 - TIR'!$D$18-'Ejercicio 3 - TIR'!$C$18)*F427),'Ejercicio 3 - TIR'!$E$18-SQRT(('Ejercicio 3 - TIR'!$E$18-'Ejercicio 3 - TIR'!$C$18)*('Ejercicio 3 - TIR'!$E$18-'Ejercicio 3 - TIR'!$D$18)*(1-F427)))</f>
        <v>38187.0213746895</v>
      </c>
      <c r="H427" s="16">
        <f ca="1" t="shared" ref="H427:L427" si="3172">RAND()</f>
        <v>0.25124646329365</v>
      </c>
      <c r="I427" s="17">
        <f ca="1">IF(H427&lt;=('Ejercicio 3 - TIR'!$D$18-'Ejercicio 3 - TIR'!$C$18)/('Ejercicio 3 - TIR'!$E$18-'Ejercicio 3 - TIR'!$C$18),'Ejercicio 3 - TIR'!$C$18+SQRT(('Ejercicio 3 - TIR'!$E$18-'Ejercicio 3 - TIR'!$C$18)*('Ejercicio 3 - TIR'!$D$18-'Ejercicio 3 - TIR'!$C$18)*H427),'Ejercicio 3 - TIR'!$E$18-SQRT(('Ejercicio 3 - TIR'!$E$18-'Ejercicio 3 - TIR'!$C$18)*('Ejercicio 3 - TIR'!$E$18-'Ejercicio 3 - TIR'!$D$18)*(1-H427)))</f>
        <v>36138.9713710073</v>
      </c>
      <c r="J427" s="16">
        <f ca="1" t="shared" si="3172"/>
        <v>0.390905999799618</v>
      </c>
      <c r="K427" s="17">
        <f ca="1">IF(J427&lt;=('Ejercicio 3 - TIR'!$D$18-'Ejercicio 3 - TIR'!$C$18)/('Ejercicio 3 - TIR'!$E$18-'Ejercicio 3 - TIR'!$C$18),'Ejercicio 3 - TIR'!$C$18+SQRT(('Ejercicio 3 - TIR'!$E$18-'Ejercicio 3 - TIR'!$C$18)*('Ejercicio 3 - TIR'!$D$18-'Ejercicio 3 - TIR'!$C$18)*J427),'Ejercicio 3 - TIR'!$E$18-SQRT(('Ejercicio 3 - TIR'!$E$18-'Ejercicio 3 - TIR'!$C$18)*('Ejercicio 3 - TIR'!$E$18-'Ejercicio 3 - TIR'!$D$18)*(1-J427)))</f>
        <v>37657.4081757435</v>
      </c>
      <c r="L427" s="16">
        <f ca="1" t="shared" si="3172"/>
        <v>0.0152990985627437</v>
      </c>
      <c r="M427" s="17">
        <f ca="1">IF(L427&lt;=('Ejercicio 3 - TIR'!$D$18-'Ejercicio 3 - TIR'!$C$18)/('Ejercicio 3 - TIR'!$E$18-'Ejercicio 3 - TIR'!$C$18),'Ejercicio 3 - TIR'!$C$18+SQRT(('Ejercicio 3 - TIR'!$E$18-'Ejercicio 3 - TIR'!$C$18)*('Ejercicio 3 - TIR'!$D$18-'Ejercicio 3 - TIR'!$C$18)*L427),'Ejercicio 3 - TIR'!$E$18-SQRT(('Ejercicio 3 - TIR'!$E$18-'Ejercicio 3 - TIR'!$C$18)*('Ejercicio 3 - TIR'!$E$18-'Ejercicio 3 - TIR'!$D$18)*(1-L427)))</f>
        <v>31514.8811123027</v>
      </c>
      <c r="N427" s="16">
        <f ca="1" t="shared" ref="N427:R427" si="3173">RAND()</f>
        <v>0.0761303810209994</v>
      </c>
      <c r="O427" s="17">
        <f ca="1">IF(N427&lt;=('Ejercicio 3 - TIR'!$D$18-'Ejercicio 3 - TIR'!$C$18)/('Ejercicio 3 - TIR'!$E$18-'Ejercicio 3 - TIR'!$C$18),'Ejercicio 3 - TIR'!$C$18+SQRT(('Ejercicio 3 - TIR'!$E$18-'Ejercicio 3 - TIR'!$C$18)*('Ejercicio 3 - TIR'!$D$18-'Ejercicio 3 - TIR'!$C$18)*N427),'Ejercicio 3 - TIR'!$E$18-SQRT(('Ejercicio 3 - TIR'!$E$18-'Ejercicio 3 - TIR'!$C$18)*('Ejercicio 3 - TIR'!$E$18-'Ejercicio 3 - TIR'!$D$18)*(1-N427)))</f>
        <v>33379.2835266</v>
      </c>
      <c r="P427" s="16">
        <f ca="1" t="shared" si="3173"/>
        <v>0.755423198995421</v>
      </c>
      <c r="Q427" s="18">
        <f ca="1">IF(P427&lt;=('Ejercicio 3 - TIR'!$D$22-'Ejercicio 3 - TIR'!$C$22)/('Ejercicio 3 - TIR'!$E$22-'Ejercicio 3 - TIR'!$C$22),'Ejercicio 3 - TIR'!$C$22+SQRT(('Ejercicio 3 - TIR'!$E$22-'Ejercicio 3 - TIR'!$C$22)*('Ejercicio 3 - TIR'!$D$22-'Ejercicio 3 - TIR'!$C$22)*P427),'Ejercicio 3 - TIR'!$E$22-SQRT(('Ejercicio 3 - TIR'!$E$22-'Ejercicio 3 - TIR'!$C$22)*('Ejercicio 3 - TIR'!$E$22-'Ejercicio 3 - TIR'!$D$22)*(1-P427)))</f>
        <v>0.159018144938823</v>
      </c>
      <c r="R427" s="16">
        <f ca="1" t="shared" si="3173"/>
        <v>0.123416342193032</v>
      </c>
      <c r="S427" s="18">
        <f ca="1">IF(R427&lt;=('Ejercicio 3 - TIR'!$D$23-'Ejercicio 3 - TIR'!$C$23)/('Ejercicio 3 - TIR'!$E$23-'Ejercicio 3 - TIR'!$C$23),'Ejercicio 3 - TIR'!$C$23+SQRT(('Ejercicio 3 - TIR'!$E$23-'Ejercicio 3 - TIR'!$C$23)*('Ejercicio 3 - TIR'!$D$23-'Ejercicio 3 - TIR'!$C$23)*R427),'Ejercicio 3 - TIR'!$E$23-SQRT(('Ejercicio 3 - TIR'!$E$23-'Ejercicio 3 - TIR'!$C$23)*('Ejercicio 3 - TIR'!$E$23-'Ejercicio 3 - TIR'!$D$23)*(1-R427)))</f>
        <v>0.134904677653256</v>
      </c>
      <c r="T427" s="16">
        <f ca="1" t="shared" ref="T427:X427" si="3174">RAND()</f>
        <v>0.943108024594362</v>
      </c>
      <c r="U427" s="18">
        <f ca="1">IF(T427&lt;=('Ejercicio 3 - TIR'!$D$24-'Ejercicio 3 - TIR'!$C$24)/('Ejercicio 3 - TIR'!$E$24-'Ejercicio 3 - TIR'!$C$24),'Ejercicio 3 - TIR'!$C$24+SQRT(('Ejercicio 3 - TIR'!$E$24-'Ejercicio 3 - TIR'!$C$24)*('Ejercicio 3 - TIR'!$D$24-'Ejercicio 3 - TIR'!$C$24)*T427),'Ejercicio 3 - TIR'!$E$24-SQRT(('Ejercicio 3 - TIR'!$E$24-'Ejercicio 3 - TIR'!$C$24)*('Ejercicio 3 - TIR'!$E$24-'Ejercicio 3 - TIR'!$D$24)*(1-T427)))</f>
        <v>0.20737868742421</v>
      </c>
      <c r="V427" s="16">
        <f ca="1" t="shared" si="3174"/>
        <v>0.50310543933208</v>
      </c>
      <c r="W427" s="18">
        <f ca="1">IF(V427&lt;=('Ejercicio 3 - TIR'!$D$25-'Ejercicio 3 - TIR'!$C$25)/('Ejercicio 3 - TIR'!$E$25-'Ejercicio 3 - TIR'!$C$25),'Ejercicio 3 - TIR'!$C$25+SQRT(('Ejercicio 3 - TIR'!$E$25-'Ejercicio 3 - TIR'!$C$25)*('Ejercicio 3 - TIR'!$D$25-'Ejercicio 3 - TIR'!$C$25)*V427),'Ejercicio 3 - TIR'!$E$25-SQRT(('Ejercicio 3 - TIR'!$E$25-'Ejercicio 3 - TIR'!$C$25)*('Ejercicio 3 - TIR'!$E$25-'Ejercicio 3 - TIR'!$D$25)*(1-V427)))</f>
        <v>0.208297110863422</v>
      </c>
      <c r="X427" s="16">
        <f ca="1" t="shared" si="3174"/>
        <v>0.385459940737279</v>
      </c>
      <c r="Y427" s="18">
        <f ca="1">IF(X427&lt;=('Ejercicio 3 - TIR'!$D$26-'Ejercicio 3 - TIR'!$C$26)/('Ejercicio 3 - TIR'!$E$26-'Ejercicio 3 - TIR'!$C$26),'Ejercicio 3 - TIR'!$C$26+SQRT(('Ejercicio 3 - TIR'!$E$26-'Ejercicio 3 - TIR'!$C$26)*('Ejercicio 3 - TIR'!$D$26-'Ejercicio 3 - TIR'!$C$26)*X427),'Ejercicio 3 - TIR'!$E$26-SQRT(('Ejercicio 3 - TIR'!$E$26-'Ejercicio 3 - TIR'!$C$26)*('Ejercicio 3 - TIR'!$E$26-'Ejercicio 3 - TIR'!$D$26)*(1-X427)))</f>
        <v>0.222393435096174</v>
      </c>
      <c r="Z427" s="16">
        <f ca="1" t="shared" si="2860"/>
        <v>1.15901814493882</v>
      </c>
      <c r="AA427" s="16">
        <f ca="1" t="shared" si="2861"/>
        <v>1.31537511417607</v>
      </c>
      <c r="AB427" s="16">
        <f ca="1" t="shared" si="2862"/>
        <v>1.58815587882437</v>
      </c>
      <c r="AC427" s="16">
        <f ca="1" t="shared" si="2863"/>
        <v>1.91896415998425</v>
      </c>
      <c r="AD427" s="16">
        <f ca="1" t="shared" si="2864"/>
        <v>2.34572919134959</v>
      </c>
      <c r="AE427" s="15">
        <f ca="1" t="shared" si="2865"/>
        <v>5802.2138360646</v>
      </c>
      <c r="AF427" s="15">
        <f ca="1" t="shared" si="2866"/>
        <v>6584.95962329415</v>
      </c>
      <c r="AG427" s="15">
        <f ca="1" t="shared" si="2867"/>
        <v>7950.53990671432</v>
      </c>
      <c r="AH427" s="15">
        <f ca="1" t="shared" si="2868"/>
        <v>9606.61439908725</v>
      </c>
      <c r="AI427" s="15">
        <f ca="1" t="shared" si="2869"/>
        <v>11743.0623749446</v>
      </c>
      <c r="AJ427" s="17">
        <f ca="1" t="shared" si="2870"/>
        <v>44259.4506744318</v>
      </c>
      <c r="AK427" s="17">
        <f ca="1" t="shared" si="2871"/>
        <v>47536.3035933444</v>
      </c>
      <c r="AL427" s="17">
        <f ca="1" t="shared" si="2872"/>
        <v>59805.834175596</v>
      </c>
      <c r="AM427" s="17">
        <f ca="1" t="shared" si="2873"/>
        <v>60475.9273606735</v>
      </c>
      <c r="AN427" s="17">
        <f ca="1" t="shared" si="2874"/>
        <v>78298.75975468</v>
      </c>
      <c r="AO427" s="17">
        <f ca="1">C427/'Ejercicio 3 - TIR'!$D$7</f>
        <v>13692.009634518</v>
      </c>
      <c r="AP427" s="17">
        <f ca="1" t="shared" si="2875"/>
        <v>30567.4410399138</v>
      </c>
      <c r="AQ427" s="17">
        <f ca="1" t="shared" si="2876"/>
        <v>33844.2939588264</v>
      </c>
      <c r="AR427" s="17">
        <f ca="1" t="shared" si="2877"/>
        <v>46113.8245410779</v>
      </c>
      <c r="AS427" s="17">
        <f ca="1" t="shared" si="2878"/>
        <v>46783.9177261554</v>
      </c>
      <c r="AT427" s="17">
        <f ca="1" t="shared" si="2879"/>
        <v>64606.750120162</v>
      </c>
      <c r="AU427" s="17">
        <f ca="1">AP427*'Ejercicio 3 - TIR'!$D$5</f>
        <v>15283.7205199569</v>
      </c>
      <c r="AV427" s="17">
        <f ca="1">AQ427*'Ejercicio 3 - TIR'!$D$5</f>
        <v>16922.1469794132</v>
      </c>
      <c r="AW427" s="17">
        <f ca="1">AR427*'Ejercicio 3 - TIR'!$D$5</f>
        <v>23056.912270539</v>
      </c>
      <c r="AX427" s="17">
        <f ca="1">AS427*'Ejercicio 3 - TIR'!$D$5</f>
        <v>23391.9588630777</v>
      </c>
      <c r="AY427" s="17">
        <f ca="1">AT427*'Ejercicio 3 - TIR'!$D$5</f>
        <v>32303.375060081</v>
      </c>
      <c r="AZ427" s="17">
        <f ca="1" t="shared" ref="AZ427:BD427" si="3175">AJ427-AU427-AE427</f>
        <v>23173.5163184103</v>
      </c>
      <c r="BA427" s="17">
        <f ca="1" t="shared" si="3175"/>
        <v>24029.1969906371</v>
      </c>
      <c r="BB427" s="17">
        <f ca="1" t="shared" si="3175"/>
        <v>28798.3819983427</v>
      </c>
      <c r="BC427" s="17">
        <f ca="1" t="shared" si="3175"/>
        <v>27477.3540985085</v>
      </c>
      <c r="BD427" s="17">
        <f ca="1" t="shared" si="3175"/>
        <v>34252.3223196544</v>
      </c>
      <c r="BE427" s="17">
        <f ca="1" t="shared" ref="BE427:BI427" si="3176">AZ427/Z427</f>
        <v>19994.0927755135</v>
      </c>
      <c r="BF427" s="17">
        <f ca="1" t="shared" si="3176"/>
        <v>18267.942529602</v>
      </c>
      <c r="BG427" s="17">
        <f ca="1" t="shared" si="3176"/>
        <v>18133.2212929002</v>
      </c>
      <c r="BH427" s="17">
        <f ca="1" t="shared" si="3176"/>
        <v>14318.8469443505</v>
      </c>
      <c r="BI427" s="17">
        <f ca="1" t="shared" si="3176"/>
        <v>14601.9934636818</v>
      </c>
      <c r="BJ427" s="17">
        <f ca="1" t="shared" si="2882"/>
        <v>85590.3731926025</v>
      </c>
      <c r="BK427" s="17">
        <f ca="1" t="shared" si="2883"/>
        <v>32117.7466879288</v>
      </c>
      <c r="BL427" s="17">
        <f ca="1" t="shared" si="2884"/>
        <v>117708.119880531</v>
      </c>
      <c r="BM427" s="17">
        <f ca="1">BK427*'Ejercicio 3 - TIR'!$D$5</f>
        <v>16058.8733439644</v>
      </c>
      <c r="BN427" s="17">
        <f ca="1" t="shared" si="2885"/>
        <v>101649.246536567</v>
      </c>
      <c r="BO427" s="17">
        <f ca="1" t="shared" si="2886"/>
        <v>43333.7517866178</v>
      </c>
      <c r="BP427" s="17">
        <f ca="1" t="shared" si="2887"/>
        <v>-104947.795141949</v>
      </c>
      <c r="BQ427" s="17">
        <f ca="1" t="shared" ref="BQ427:BT427" si="3177">BE427</f>
        <v>19994.0927755135</v>
      </c>
      <c r="BR427" s="17">
        <f ca="1" t="shared" si="3177"/>
        <v>18267.942529602</v>
      </c>
      <c r="BS427" s="17">
        <f ca="1" t="shared" si="3177"/>
        <v>18133.2212929002</v>
      </c>
      <c r="BT427" s="17">
        <f ca="1" t="shared" si="3177"/>
        <v>14318.8469443505</v>
      </c>
      <c r="BU427" s="17">
        <f ca="1" t="shared" si="2889"/>
        <v>57935.7452502997</v>
      </c>
      <c r="BV427" s="19">
        <f ca="1" t="shared" si="2890"/>
        <v>6.00968696974409</v>
      </c>
    </row>
    <row r="428" ht="15" customHeight="1" spans="1:74">
      <c r="A428" s="15">
        <v>427</v>
      </c>
      <c r="B428" s="16">
        <f ca="1" t="shared" ref="B428:F428" si="3178">RAND()</f>
        <v>0.413651985683223</v>
      </c>
      <c r="C428" s="17">
        <f ca="1">IF(B428&lt;=('Ejercicio 3 - TIR'!$D$13-'Ejercicio 3 - TIR'!$C$13)/('Ejercicio 3 - TIR'!$E$13-'Ejercicio 3 - TIR'!$C$13),'Ejercicio 3 - TIR'!$C$13+SQRT(('Ejercicio 3 - TIR'!$E$13-'Ejercicio 3 - TIR'!$C$13)*('Ejercicio 3 - TIR'!$D$13-'Ejercicio 3 - TIR'!$C$13)*B428),'Ejercicio 3 - TIR'!$E$13-SQRT(('Ejercicio 3 - TIR'!$E$13-'Ejercicio 3 - TIR'!$C$13)*('Ejercicio 3 - TIR'!$E$13-'Ejercicio 3 - TIR'!$D$13)*(1-B428)))</f>
        <v>73474.2084532783</v>
      </c>
      <c r="D428" s="16">
        <f ca="1" t="shared" si="3178"/>
        <v>0.662651419119614</v>
      </c>
      <c r="E428" s="17">
        <f ca="1">IF(D428&lt;=('Ejercicio 3 - TIR'!$D$14-'Ejercicio 3 - TIR'!$C$14)/('Ejercicio 3 - TIR'!$E$14-'Ejercicio 3 - TIR'!$C$14),'Ejercicio 3 - TIR'!$C$14+SQRT(('Ejercicio 3 - TIR'!$E$14-'Ejercicio 3 - TIR'!$C$14)*('Ejercicio 3 - TIR'!$D$14-'Ejercicio 3 - TIR'!$C$14)*D428),'Ejercicio 3 - TIR'!$E$14-SQRT(('Ejercicio 3 - TIR'!$E$14-'Ejercicio 3 - TIR'!$C$14)*('Ejercicio 3 - TIR'!$E$14-'Ejercicio 3 - TIR'!$D$14)*(1-D428)))</f>
        <v>32886.4715413476</v>
      </c>
      <c r="F428" s="16">
        <f ca="1" t="shared" si="3178"/>
        <v>0.217942899666717</v>
      </c>
      <c r="G428" s="17">
        <f ca="1">IF(F428&lt;=('Ejercicio 3 - TIR'!$D$18-'Ejercicio 3 - TIR'!$C$18)/('Ejercicio 3 - TIR'!$E$18-'Ejercicio 3 - TIR'!$C$18),'Ejercicio 3 - TIR'!$C$18+SQRT(('Ejercicio 3 - TIR'!$E$18-'Ejercicio 3 - TIR'!$C$18)*('Ejercicio 3 - TIR'!$D$18-'Ejercicio 3 - TIR'!$C$18)*F428),'Ejercicio 3 - TIR'!$E$18-SQRT(('Ejercicio 3 - TIR'!$E$18-'Ejercicio 3 - TIR'!$C$18)*('Ejercicio 3 - TIR'!$E$18-'Ejercicio 3 - TIR'!$D$18)*(1-F428)))</f>
        <v>35717.6424293591</v>
      </c>
      <c r="H428" s="16">
        <f ca="1" t="shared" ref="H428:L428" si="3179">RAND()</f>
        <v>0.601424691926292</v>
      </c>
      <c r="I428" s="17">
        <f ca="1">IF(H428&lt;=('Ejercicio 3 - TIR'!$D$18-'Ejercicio 3 - TIR'!$C$18)/('Ejercicio 3 - TIR'!$E$18-'Ejercicio 3 - TIR'!$C$18),'Ejercicio 3 - TIR'!$C$18+SQRT(('Ejercicio 3 - TIR'!$E$18-'Ejercicio 3 - TIR'!$C$18)*('Ejercicio 3 - TIR'!$D$18-'Ejercicio 3 - TIR'!$C$18)*H428),'Ejercicio 3 - TIR'!$E$18-SQRT(('Ejercicio 3 - TIR'!$E$18-'Ejercicio 3 - TIR'!$C$18)*('Ejercicio 3 - TIR'!$E$18-'Ejercicio 3 - TIR'!$D$18)*(1-H428)))</f>
        <v>39498.0894809927</v>
      </c>
      <c r="J428" s="16">
        <f ca="1" t="shared" si="3179"/>
        <v>0.281084072721217</v>
      </c>
      <c r="K428" s="17">
        <f ca="1">IF(J428&lt;=('Ejercicio 3 - TIR'!$D$18-'Ejercicio 3 - TIR'!$C$18)/('Ejercicio 3 - TIR'!$E$18-'Ejercicio 3 - TIR'!$C$18),'Ejercicio 3 - TIR'!$C$18+SQRT(('Ejercicio 3 - TIR'!$E$18-'Ejercicio 3 - TIR'!$C$18)*('Ejercicio 3 - TIR'!$D$18-'Ejercicio 3 - TIR'!$C$18)*J428),'Ejercicio 3 - TIR'!$E$18-SQRT(('Ejercicio 3 - TIR'!$E$18-'Ejercicio 3 - TIR'!$C$18)*('Ejercicio 3 - TIR'!$E$18-'Ejercicio 3 - TIR'!$D$18)*(1-J428)))</f>
        <v>36493.2742825313</v>
      </c>
      <c r="L428" s="16">
        <f ca="1" t="shared" si="3179"/>
        <v>0.372827224353896</v>
      </c>
      <c r="M428" s="17">
        <f ca="1">IF(L428&lt;=('Ejercicio 3 - TIR'!$D$18-'Ejercicio 3 - TIR'!$C$18)/('Ejercicio 3 - TIR'!$E$18-'Ejercicio 3 - TIR'!$C$18),'Ejercicio 3 - TIR'!$C$18+SQRT(('Ejercicio 3 - TIR'!$E$18-'Ejercicio 3 - TIR'!$C$18)*('Ejercicio 3 - TIR'!$D$18-'Ejercicio 3 - TIR'!$C$18)*L428),'Ejercicio 3 - TIR'!$E$18-SQRT(('Ejercicio 3 - TIR'!$E$18-'Ejercicio 3 - TIR'!$C$18)*('Ejercicio 3 - TIR'!$E$18-'Ejercicio 3 - TIR'!$D$18)*(1-L428)))</f>
        <v>37478.2406790023</v>
      </c>
      <c r="N428" s="16">
        <f ca="1" t="shared" ref="N428:R428" si="3180">RAND()</f>
        <v>0.828918191249073</v>
      </c>
      <c r="O428" s="17">
        <f ca="1">IF(N428&lt;=('Ejercicio 3 - TIR'!$D$18-'Ejercicio 3 - TIR'!$C$18)/('Ejercicio 3 - TIR'!$E$18-'Ejercicio 3 - TIR'!$C$18),'Ejercicio 3 - TIR'!$C$18+SQRT(('Ejercicio 3 - TIR'!$E$18-'Ejercicio 3 - TIR'!$C$18)*('Ejercicio 3 - TIR'!$D$18-'Ejercicio 3 - TIR'!$C$18)*N428),'Ejercicio 3 - TIR'!$E$18-SQRT(('Ejercicio 3 - TIR'!$E$18-'Ejercicio 3 - TIR'!$C$18)*('Ejercicio 3 - TIR'!$E$18-'Ejercicio 3 - TIR'!$D$18)*(1-N428)))</f>
        <v>41417.9425386631</v>
      </c>
      <c r="P428" s="16">
        <f ca="1" t="shared" si="3180"/>
        <v>0.730454892933844</v>
      </c>
      <c r="Q428" s="18">
        <f ca="1">IF(P428&lt;=('Ejercicio 3 - TIR'!$D$22-'Ejercicio 3 - TIR'!$C$22)/('Ejercicio 3 - TIR'!$E$22-'Ejercicio 3 - TIR'!$C$22),'Ejercicio 3 - TIR'!$C$22+SQRT(('Ejercicio 3 - TIR'!$E$22-'Ejercicio 3 - TIR'!$C$22)*('Ejercicio 3 - TIR'!$D$22-'Ejercicio 3 - TIR'!$C$22)*P428),'Ejercicio 3 - TIR'!$E$22-SQRT(('Ejercicio 3 - TIR'!$E$22-'Ejercicio 3 - TIR'!$C$22)*('Ejercicio 3 - TIR'!$E$22-'Ejercicio 3 - TIR'!$D$22)*(1-P428)))</f>
        <v>0.157973171069828</v>
      </c>
      <c r="R428" s="16">
        <f ca="1" t="shared" si="3180"/>
        <v>0.918700345612279</v>
      </c>
      <c r="S428" s="18">
        <f ca="1">IF(R428&lt;=('Ejercicio 3 - TIR'!$D$23-'Ejercicio 3 - TIR'!$C$23)/('Ejercicio 3 - TIR'!$E$23-'Ejercicio 3 - TIR'!$C$23),'Ejercicio 3 - TIR'!$C$23+SQRT(('Ejercicio 3 - TIR'!$E$23-'Ejercicio 3 - TIR'!$C$23)*('Ejercicio 3 - TIR'!$D$23-'Ejercicio 3 - TIR'!$C$23)*R428),'Ejercicio 3 - TIR'!$E$23-SQRT(('Ejercicio 3 - TIR'!$E$23-'Ejercicio 3 - TIR'!$C$23)*('Ejercicio 3 - TIR'!$E$23-'Ejercicio 3 - TIR'!$D$23)*(1-R428)))</f>
        <v>0.16790291862068</v>
      </c>
      <c r="T428" s="16">
        <f ca="1" t="shared" ref="T428:X428" si="3181">RAND()</f>
        <v>0.203302471775692</v>
      </c>
      <c r="U428" s="18">
        <f ca="1">IF(T428&lt;=('Ejercicio 3 - TIR'!$D$24-'Ejercicio 3 - TIR'!$C$24)/('Ejercicio 3 - TIR'!$E$24-'Ejercicio 3 - TIR'!$C$24),'Ejercicio 3 - TIR'!$C$24+SQRT(('Ejercicio 3 - TIR'!$E$24-'Ejercicio 3 - TIR'!$C$24)*('Ejercicio 3 - TIR'!$D$24-'Ejercicio 3 - TIR'!$C$24)*T428),'Ejercicio 3 - TIR'!$E$24-SQRT(('Ejercicio 3 - TIR'!$E$24-'Ejercicio 3 - TIR'!$C$24)*('Ejercicio 3 - TIR'!$E$24-'Ejercicio 3 - TIR'!$D$24)*(1-T428)))</f>
        <v>0.170662410090039</v>
      </c>
      <c r="V428" s="16">
        <f ca="1" t="shared" si="3181"/>
        <v>0.360205963269578</v>
      </c>
      <c r="W428" s="18">
        <f ca="1">IF(V428&lt;=('Ejercicio 3 - TIR'!$D$25-'Ejercicio 3 - TIR'!$C$25)/('Ejercicio 3 - TIR'!$E$25-'Ejercicio 3 - TIR'!$C$25),'Ejercicio 3 - TIR'!$C$25+SQRT(('Ejercicio 3 - TIR'!$E$25-'Ejercicio 3 - TIR'!$C$25)*('Ejercicio 3 - TIR'!$D$25-'Ejercicio 3 - TIR'!$C$25)*V428),'Ejercicio 3 - TIR'!$E$25-SQRT(('Ejercicio 3 - TIR'!$E$25-'Ejercicio 3 - TIR'!$C$25)*('Ejercicio 3 - TIR'!$E$25-'Ejercicio 3 - TIR'!$D$25)*(1-V428)))</f>
        <v>0.202678977942605</v>
      </c>
      <c r="X428" s="16">
        <f ca="1" t="shared" si="3181"/>
        <v>0.912873598847716</v>
      </c>
      <c r="Y428" s="18">
        <f ca="1">IF(X428&lt;=('Ejercicio 3 - TIR'!$D$26-'Ejercicio 3 - TIR'!$C$26)/('Ejercicio 3 - TIR'!$E$26-'Ejercicio 3 - TIR'!$C$26),'Ejercicio 3 - TIR'!$C$26+SQRT(('Ejercicio 3 - TIR'!$E$26-'Ejercicio 3 - TIR'!$C$26)*('Ejercicio 3 - TIR'!$D$26-'Ejercicio 3 - TIR'!$C$26)*X428),'Ejercicio 3 - TIR'!$E$26-SQRT(('Ejercicio 3 - TIR'!$E$26-'Ejercicio 3 - TIR'!$C$26)*('Ejercicio 3 - TIR'!$E$26-'Ejercicio 3 - TIR'!$D$26)*(1-X428)))</f>
        <v>0.258309389906636</v>
      </c>
      <c r="Z428" s="16">
        <f ca="1" t="shared" si="2860"/>
        <v>1.15797317106983</v>
      </c>
      <c r="AA428" s="16">
        <f ca="1" t="shared" si="2861"/>
        <v>1.3524002461769</v>
      </c>
      <c r="AB428" s="16">
        <f ca="1" t="shared" si="2862"/>
        <v>1.58320413159581</v>
      </c>
      <c r="AC428" s="16">
        <f ca="1" t="shared" si="2863"/>
        <v>1.90408632686215</v>
      </c>
      <c r="AD428" s="16">
        <f ca="1" t="shared" si="2864"/>
        <v>2.39592970428348</v>
      </c>
      <c r="AE428" s="15">
        <f ca="1" t="shared" si="2865"/>
        <v>5195.18019468432</v>
      </c>
      <c r="AF428" s="15">
        <f ca="1" t="shared" si="2866"/>
        <v>6067.46611213217</v>
      </c>
      <c r="AG428" s="15">
        <f ca="1" t="shared" si="2867"/>
        <v>7102.95450196828</v>
      </c>
      <c r="AH428" s="15">
        <f ca="1" t="shared" si="2868"/>
        <v>8542.57406080003</v>
      </c>
      <c r="AI428" s="15">
        <f ca="1" t="shared" si="2869"/>
        <v>10749.2011546775</v>
      </c>
      <c r="AJ428" s="17">
        <f ca="1" t="shared" si="2870"/>
        <v>41360.0716670632</v>
      </c>
      <c r="AK428" s="17">
        <f ca="1" t="shared" si="2871"/>
        <v>53417.2259376115</v>
      </c>
      <c r="AL428" s="17">
        <f ca="1" t="shared" si="2872"/>
        <v>57776.3026195626</v>
      </c>
      <c r="AM428" s="17">
        <f ca="1" t="shared" si="2873"/>
        <v>71361.8056317372</v>
      </c>
      <c r="AN428" s="17">
        <f ca="1" t="shared" si="2874"/>
        <v>99234.4788186894</v>
      </c>
      <c r="AO428" s="17">
        <f ca="1">C428/'Ejercicio 3 - TIR'!$D$7</f>
        <v>14694.8416906557</v>
      </c>
      <c r="AP428" s="17">
        <f ca="1" t="shared" si="2875"/>
        <v>26665.2299764075</v>
      </c>
      <c r="AQ428" s="17">
        <f ca="1" t="shared" si="2876"/>
        <v>38722.3842469559</v>
      </c>
      <c r="AR428" s="17">
        <f ca="1" t="shared" si="2877"/>
        <v>43081.4609289069</v>
      </c>
      <c r="AS428" s="17">
        <f ca="1" t="shared" si="2878"/>
        <v>56666.9639410815</v>
      </c>
      <c r="AT428" s="17">
        <f ca="1" t="shared" si="2879"/>
        <v>84539.6371280337</v>
      </c>
      <c r="AU428" s="17">
        <f ca="1">AP428*'Ejercicio 3 - TIR'!$D$5</f>
        <v>13332.6149882038</v>
      </c>
      <c r="AV428" s="17">
        <f ca="1">AQ428*'Ejercicio 3 - TIR'!$D$5</f>
        <v>19361.1921234779</v>
      </c>
      <c r="AW428" s="17">
        <f ca="1">AR428*'Ejercicio 3 - TIR'!$D$5</f>
        <v>21540.7304644535</v>
      </c>
      <c r="AX428" s="17">
        <f ca="1">AS428*'Ejercicio 3 - TIR'!$D$5</f>
        <v>28333.4819705408</v>
      </c>
      <c r="AY428" s="17">
        <f ca="1">AT428*'Ejercicio 3 - TIR'!$D$5</f>
        <v>42269.8185640169</v>
      </c>
      <c r="AZ428" s="17">
        <f ca="1" t="shared" ref="AZ428:BD428" si="3182">AJ428-AU428-AE428</f>
        <v>22832.2764841751</v>
      </c>
      <c r="BA428" s="17">
        <f ca="1" t="shared" si="3182"/>
        <v>27988.5677020014</v>
      </c>
      <c r="BB428" s="17">
        <f ca="1" t="shared" si="3182"/>
        <v>29132.6176531408</v>
      </c>
      <c r="BC428" s="17">
        <f ca="1" t="shared" si="3182"/>
        <v>34485.7496003964</v>
      </c>
      <c r="BD428" s="17">
        <f ca="1" t="shared" si="3182"/>
        <v>46215.459099995</v>
      </c>
      <c r="BE428" s="17">
        <f ca="1" t="shared" ref="BE428:BI428" si="3183">AZ428/Z428</f>
        <v>19717.4486029593</v>
      </c>
      <c r="BF428" s="17">
        <f ca="1" t="shared" si="3183"/>
        <v>20695.4766394952</v>
      </c>
      <c r="BG428" s="17">
        <f ca="1" t="shared" si="3183"/>
        <v>18401.0495372927</v>
      </c>
      <c r="BH428" s="17">
        <f ca="1" t="shared" si="3183"/>
        <v>18111.4422775291</v>
      </c>
      <c r="BI428" s="17">
        <f ca="1" t="shared" si="3183"/>
        <v>19289.1548601656</v>
      </c>
      <c r="BJ428" s="17">
        <f ca="1" t="shared" si="2882"/>
        <v>78793.6740349881</v>
      </c>
      <c r="BK428" s="17">
        <f ca="1" t="shared" si="2883"/>
        <v>35207.8077063852</v>
      </c>
      <c r="BL428" s="17">
        <f ca="1" t="shared" si="2884"/>
        <v>114001.481741373</v>
      </c>
      <c r="BM428" s="17">
        <f ca="1">BK428*'Ejercicio 3 - TIR'!$D$5</f>
        <v>17603.9038531926</v>
      </c>
      <c r="BN428" s="17">
        <f ca="1" t="shared" si="2885"/>
        <v>96397.5778881808</v>
      </c>
      <c r="BO428" s="17">
        <f ca="1" t="shared" si="2886"/>
        <v>40233.8923866754</v>
      </c>
      <c r="BP428" s="17">
        <f ca="1" t="shared" si="2887"/>
        <v>-106360.679994626</v>
      </c>
      <c r="BQ428" s="17">
        <f ca="1" t="shared" ref="BQ428:BT428" si="3184">BE428</f>
        <v>19717.4486029593</v>
      </c>
      <c r="BR428" s="17">
        <f ca="1" t="shared" si="3184"/>
        <v>20695.4766394952</v>
      </c>
      <c r="BS428" s="17">
        <f ca="1" t="shared" si="3184"/>
        <v>18401.0495372927</v>
      </c>
      <c r="BT428" s="17">
        <f ca="1" t="shared" si="3184"/>
        <v>18111.4422775291</v>
      </c>
      <c r="BU428" s="17">
        <f ca="1" t="shared" si="2889"/>
        <v>59523.047246841</v>
      </c>
      <c r="BV428" s="19">
        <f ca="1" t="shared" si="2890"/>
        <v>7.41803757928343</v>
      </c>
    </row>
    <row r="429" ht="15" customHeight="1" spans="1:74">
      <c r="A429" s="15">
        <v>428</v>
      </c>
      <c r="B429" s="16">
        <f ca="1" t="shared" ref="B429:F429" si="3185">RAND()</f>
        <v>0.601956385416964</v>
      </c>
      <c r="C429" s="17">
        <f ca="1">IF(B429&lt;=('Ejercicio 3 - TIR'!$D$13-'Ejercicio 3 - TIR'!$C$13)/('Ejercicio 3 - TIR'!$E$13-'Ejercicio 3 - TIR'!$C$13),'Ejercicio 3 - TIR'!$C$13+SQRT(('Ejercicio 3 - TIR'!$E$13-'Ejercicio 3 - TIR'!$C$13)*('Ejercicio 3 - TIR'!$D$13-'Ejercicio 3 - TIR'!$C$13)*B429),'Ejercicio 3 - TIR'!$E$13-SQRT(('Ejercicio 3 - TIR'!$E$13-'Ejercicio 3 - TIR'!$C$13)*('Ejercicio 3 - TIR'!$E$13-'Ejercicio 3 - TIR'!$D$13)*(1-B429)))</f>
        <v>78144.7411934875</v>
      </c>
      <c r="D429" s="16">
        <f ca="1" t="shared" si="3185"/>
        <v>0.225367196657074</v>
      </c>
      <c r="E429" s="17">
        <f ca="1">IF(D429&lt;=('Ejercicio 3 - TIR'!$D$14-'Ejercicio 3 - TIR'!$C$14)/('Ejercicio 3 - TIR'!$E$14-'Ejercicio 3 - TIR'!$C$14),'Ejercicio 3 - TIR'!$C$14+SQRT(('Ejercicio 3 - TIR'!$E$14-'Ejercicio 3 - TIR'!$C$14)*('Ejercicio 3 - TIR'!$D$14-'Ejercicio 3 - TIR'!$C$14)*D429),'Ejercicio 3 - TIR'!$E$14-SQRT(('Ejercicio 3 - TIR'!$E$14-'Ejercicio 3 - TIR'!$C$14)*('Ejercicio 3 - TIR'!$E$14-'Ejercicio 3 - TIR'!$D$14)*(1-D429)))</f>
        <v>29111.2698463225</v>
      </c>
      <c r="F429" s="16">
        <f ca="1" t="shared" si="3185"/>
        <v>0.670337933104544</v>
      </c>
      <c r="G429" s="17">
        <f ca="1">IF(F429&lt;=('Ejercicio 3 - TIR'!$D$18-'Ejercicio 3 - TIR'!$C$18)/('Ejercicio 3 - TIR'!$E$18-'Ejercicio 3 - TIR'!$C$18),'Ejercicio 3 - TIR'!$C$18+SQRT(('Ejercicio 3 - TIR'!$E$18-'Ejercicio 3 - TIR'!$C$18)*('Ejercicio 3 - TIR'!$D$18-'Ejercicio 3 - TIR'!$C$18)*F429),'Ejercicio 3 - TIR'!$E$18-SQRT(('Ejercicio 3 - TIR'!$E$18-'Ejercicio 3 - TIR'!$C$18)*('Ejercicio 3 - TIR'!$E$18-'Ejercicio 3 - TIR'!$D$18)*(1-F429)))</f>
        <v>40027.6107335448</v>
      </c>
      <c r="H429" s="16">
        <f ca="1" t="shared" ref="H429:L429" si="3186">RAND()</f>
        <v>0.762270206111728</v>
      </c>
      <c r="I429" s="17">
        <f ca="1">IF(H429&lt;=('Ejercicio 3 - TIR'!$D$18-'Ejercicio 3 - TIR'!$C$18)/('Ejercicio 3 - TIR'!$E$18-'Ejercicio 3 - TIR'!$C$18),'Ejercicio 3 - TIR'!$C$18+SQRT(('Ejercicio 3 - TIR'!$E$18-'Ejercicio 3 - TIR'!$C$18)*('Ejercicio 3 - TIR'!$D$18-'Ejercicio 3 - TIR'!$C$18)*H429),'Ejercicio 3 - TIR'!$E$18-SQRT(('Ejercicio 3 - TIR'!$E$18-'Ejercicio 3 - TIR'!$C$18)*('Ejercicio 3 - TIR'!$E$18-'Ejercicio 3 - TIR'!$D$18)*(1-H429)))</f>
        <v>40777.472967331</v>
      </c>
      <c r="J429" s="16">
        <f ca="1" t="shared" si="3186"/>
        <v>0.94431837118161</v>
      </c>
      <c r="K429" s="17">
        <f ca="1">IF(J429&lt;=('Ejercicio 3 - TIR'!$D$18-'Ejercicio 3 - TIR'!$C$18)/('Ejercicio 3 - TIR'!$E$18-'Ejercicio 3 - TIR'!$C$18),'Ejercicio 3 - TIR'!$C$18+SQRT(('Ejercicio 3 - TIR'!$E$18-'Ejercicio 3 - TIR'!$C$18)*('Ejercicio 3 - TIR'!$D$18-'Ejercicio 3 - TIR'!$C$18)*J429),'Ejercicio 3 - TIR'!$E$18-SQRT(('Ejercicio 3 - TIR'!$E$18-'Ejercicio 3 - TIR'!$C$18)*('Ejercicio 3 - TIR'!$E$18-'Ejercicio 3 - TIR'!$D$18)*(1-J429)))</f>
        <v>42956.4437464608</v>
      </c>
      <c r="L429" s="16">
        <f ca="1" t="shared" si="3186"/>
        <v>0.597503390990172</v>
      </c>
      <c r="M429" s="17">
        <f ca="1">IF(L429&lt;=('Ejercicio 3 - TIR'!$D$18-'Ejercicio 3 - TIR'!$C$18)/('Ejercicio 3 - TIR'!$E$18-'Ejercicio 3 - TIR'!$C$18),'Ejercicio 3 - TIR'!$C$18+SQRT(('Ejercicio 3 - TIR'!$E$18-'Ejercicio 3 - TIR'!$C$18)*('Ejercicio 3 - TIR'!$D$18-'Ejercicio 3 - TIR'!$C$18)*L429),'Ejercicio 3 - TIR'!$E$18-SQRT(('Ejercicio 3 - TIR'!$E$18-'Ejercicio 3 - TIR'!$C$18)*('Ejercicio 3 - TIR'!$E$18-'Ejercicio 3 - TIR'!$D$18)*(1-L429)))</f>
        <v>39467.0749784992</v>
      </c>
      <c r="N429" s="16">
        <f ca="1" t="shared" ref="N429:R429" si="3187">RAND()</f>
        <v>0.309292210800555</v>
      </c>
      <c r="O429" s="17">
        <f ca="1">IF(N429&lt;=('Ejercicio 3 - TIR'!$D$18-'Ejercicio 3 - TIR'!$C$18)/('Ejercicio 3 - TIR'!$E$18-'Ejercicio 3 - TIR'!$C$18),'Ejercicio 3 - TIR'!$C$18+SQRT(('Ejercicio 3 - TIR'!$E$18-'Ejercicio 3 - TIR'!$C$18)*('Ejercicio 3 - TIR'!$D$18-'Ejercicio 3 - TIR'!$C$18)*N429),'Ejercicio 3 - TIR'!$E$18-SQRT(('Ejercicio 3 - TIR'!$E$18-'Ejercicio 3 - TIR'!$C$18)*('Ejercicio 3 - TIR'!$E$18-'Ejercicio 3 - TIR'!$D$18)*(1-N429)))</f>
        <v>36811.3017566456</v>
      </c>
      <c r="P429" s="16">
        <f ca="1" t="shared" si="3187"/>
        <v>0.91020832910133</v>
      </c>
      <c r="Q429" s="18">
        <f ca="1">IF(P429&lt;=('Ejercicio 3 - TIR'!$D$22-'Ejercicio 3 - TIR'!$C$22)/('Ejercicio 3 - TIR'!$E$22-'Ejercicio 3 - TIR'!$C$22),'Ejercicio 3 - TIR'!$C$22+SQRT(('Ejercicio 3 - TIR'!$E$22-'Ejercicio 3 - TIR'!$C$22)*('Ejercicio 3 - TIR'!$D$22-'Ejercicio 3 - TIR'!$C$22)*P429),'Ejercicio 3 - TIR'!$E$22-SQRT(('Ejercicio 3 - TIR'!$E$22-'Ejercicio 3 - TIR'!$C$22)*('Ejercicio 3 - TIR'!$E$22-'Ejercicio 3 - TIR'!$D$22)*(1-P429)))</f>
        <v>0.167286817565314</v>
      </c>
      <c r="R429" s="16">
        <f ca="1" t="shared" si="3187"/>
        <v>0.839228629159559</v>
      </c>
      <c r="S429" s="18">
        <f ca="1">IF(R429&lt;=('Ejercicio 3 - TIR'!$D$23-'Ejercicio 3 - TIR'!$C$23)/('Ejercicio 3 - TIR'!$E$23-'Ejercicio 3 - TIR'!$C$23),'Ejercicio 3 - TIR'!$C$23+SQRT(('Ejercicio 3 - TIR'!$E$23-'Ejercicio 3 - TIR'!$C$23)*('Ejercicio 3 - TIR'!$D$23-'Ejercicio 3 - TIR'!$C$23)*R429),'Ejercicio 3 - TIR'!$E$23-SQRT(('Ejercicio 3 - TIR'!$E$23-'Ejercicio 3 - TIR'!$C$23)*('Ejercicio 3 - TIR'!$E$23-'Ejercicio 3 - TIR'!$D$23)*(1-R429)))</f>
        <v>0.162988578321822</v>
      </c>
      <c r="T429" s="16">
        <f ca="1" t="shared" ref="T429:X429" si="3188">RAND()</f>
        <v>0.081088254994699</v>
      </c>
      <c r="U429" s="18">
        <f ca="1">IF(T429&lt;=('Ejercicio 3 - TIR'!$D$24-'Ejercicio 3 - TIR'!$C$24)/('Ejercicio 3 - TIR'!$E$24-'Ejercicio 3 - TIR'!$C$24),'Ejercicio 3 - TIR'!$C$24+SQRT(('Ejercicio 3 - TIR'!$E$24-'Ejercicio 3 - TIR'!$C$24)*('Ejercicio 3 - TIR'!$D$24-'Ejercicio 3 - TIR'!$C$24)*T429),'Ejercicio 3 - TIR'!$E$24-SQRT(('Ejercicio 3 - TIR'!$E$24-'Ejercicio 3 - TIR'!$C$24)*('Ejercicio 3 - TIR'!$E$24-'Ejercicio 3 - TIR'!$D$24)*(1-T429)))</f>
        <v>0.163049342339324</v>
      </c>
      <c r="V429" s="16">
        <f ca="1" t="shared" si="3188"/>
        <v>0.547865871434771</v>
      </c>
      <c r="W429" s="18">
        <f ca="1">IF(V429&lt;=('Ejercicio 3 - TIR'!$D$25-'Ejercicio 3 - TIR'!$C$25)/('Ejercicio 3 - TIR'!$E$25-'Ejercicio 3 - TIR'!$C$25),'Ejercicio 3 - TIR'!$C$25+SQRT(('Ejercicio 3 - TIR'!$E$25-'Ejercicio 3 - TIR'!$C$25)*('Ejercicio 3 - TIR'!$D$25-'Ejercicio 3 - TIR'!$C$25)*V429),'Ejercicio 3 - TIR'!$E$25-SQRT(('Ejercicio 3 - TIR'!$E$25-'Ejercicio 3 - TIR'!$C$25)*('Ejercicio 3 - TIR'!$E$25-'Ejercicio 3 - TIR'!$D$25)*(1-V429)))</f>
        <v>0.210219735420962</v>
      </c>
      <c r="X429" s="16">
        <f ca="1" t="shared" si="3188"/>
        <v>0.9824991689452</v>
      </c>
      <c r="Y429" s="18">
        <f ca="1">IF(X429&lt;=('Ejercicio 3 - TIR'!$D$26-'Ejercicio 3 - TIR'!$C$26)/('Ejercicio 3 - TIR'!$E$26-'Ejercicio 3 - TIR'!$C$26),'Ejercicio 3 - TIR'!$C$26+SQRT(('Ejercicio 3 - TIR'!$E$26-'Ejercicio 3 - TIR'!$C$26)*('Ejercicio 3 - TIR'!$D$26-'Ejercicio 3 - TIR'!$C$26)*X429),'Ejercicio 3 - TIR'!$E$26-SQRT(('Ejercicio 3 - TIR'!$E$26-'Ejercicio 3 - TIR'!$C$26)*('Ejercicio 3 - TIR'!$E$26-'Ejercicio 3 - TIR'!$D$26)*(1-X429)))</f>
        <v>0.270278658132957</v>
      </c>
      <c r="Z429" s="16">
        <f ca="1" t="shared" si="2860"/>
        <v>1.16728681756531</v>
      </c>
      <c r="AA429" s="16">
        <f ca="1" t="shared" si="2861"/>
        <v>1.35754123645409</v>
      </c>
      <c r="AB429" s="16">
        <f ca="1" t="shared" si="2862"/>
        <v>1.57888744225644</v>
      </c>
      <c r="AC429" s="16">
        <f ca="1" t="shared" si="2863"/>
        <v>1.91080074262707</v>
      </c>
      <c r="AD429" s="16">
        <f ca="1" t="shared" si="2864"/>
        <v>2.42724940330377</v>
      </c>
      <c r="AE429" s="15">
        <f ca="1" t="shared" si="2865"/>
        <v>4869.93168787638</v>
      </c>
      <c r="AF429" s="15">
        <f ca="1" t="shared" si="2866"/>
        <v>5663.67493020774</v>
      </c>
      <c r="AG429" s="15">
        <f ca="1" t="shared" si="2867"/>
        <v>6587.13340280183</v>
      </c>
      <c r="AH429" s="15">
        <f ca="1" t="shared" si="2868"/>
        <v>7971.87884392141</v>
      </c>
      <c r="AI429" s="15">
        <f ca="1" t="shared" si="2869"/>
        <v>10126.507560655</v>
      </c>
      <c r="AJ429" s="17">
        <f ca="1" t="shared" si="2870"/>
        <v>46723.7023479027</v>
      </c>
      <c r="AK429" s="17">
        <f ca="1" t="shared" si="2871"/>
        <v>55357.1010715437</v>
      </c>
      <c r="AL429" s="17">
        <f ca="1" t="shared" si="2872"/>
        <v>67823.3895952821</v>
      </c>
      <c r="AM429" s="17">
        <f ca="1" t="shared" si="2873"/>
        <v>75413.7161782344</v>
      </c>
      <c r="AN429" s="17">
        <f ca="1" t="shared" si="2874"/>
        <v>89350.210223653</v>
      </c>
      <c r="AO429" s="17">
        <f ca="1">C429/'Ejercicio 3 - TIR'!$D$7</f>
        <v>15628.9482386975</v>
      </c>
      <c r="AP429" s="17">
        <f ca="1" t="shared" si="2875"/>
        <v>31094.7541092052</v>
      </c>
      <c r="AQ429" s="17">
        <f ca="1" t="shared" si="2876"/>
        <v>39728.1528328462</v>
      </c>
      <c r="AR429" s="17">
        <f ca="1" t="shared" si="2877"/>
        <v>52194.4413565846</v>
      </c>
      <c r="AS429" s="17">
        <f ca="1" t="shared" si="2878"/>
        <v>59784.767939537</v>
      </c>
      <c r="AT429" s="17">
        <f ca="1" t="shared" si="2879"/>
        <v>73721.2619849555</v>
      </c>
      <c r="AU429" s="17">
        <f ca="1">AP429*'Ejercicio 3 - TIR'!$D$5</f>
        <v>15547.3770546026</v>
      </c>
      <c r="AV429" s="17">
        <f ca="1">AQ429*'Ejercicio 3 - TIR'!$D$5</f>
        <v>19864.0764164231</v>
      </c>
      <c r="AW429" s="17">
        <f ca="1">AR429*'Ejercicio 3 - TIR'!$D$5</f>
        <v>26097.2206782923</v>
      </c>
      <c r="AX429" s="17">
        <f ca="1">AS429*'Ejercicio 3 - TIR'!$D$5</f>
        <v>29892.3839697685</v>
      </c>
      <c r="AY429" s="17">
        <f ca="1">AT429*'Ejercicio 3 - TIR'!$D$5</f>
        <v>36860.6309924778</v>
      </c>
      <c r="AZ429" s="17">
        <f ca="1" t="shared" ref="AZ429:BD429" si="3189">AJ429-AU429-AE429</f>
        <v>26306.3936054237</v>
      </c>
      <c r="BA429" s="17">
        <f ca="1" t="shared" si="3189"/>
        <v>29829.3497249129</v>
      </c>
      <c r="BB429" s="17">
        <f ca="1" t="shared" si="3189"/>
        <v>35139.035514188</v>
      </c>
      <c r="BC429" s="17">
        <f ca="1" t="shared" si="3189"/>
        <v>37549.4533645446</v>
      </c>
      <c r="BD429" s="17">
        <f ca="1" t="shared" si="3189"/>
        <v>42363.0716705203</v>
      </c>
      <c r="BE429" s="17">
        <f ca="1" t="shared" ref="BE429:BI429" si="3190">AZ429/Z429</f>
        <v>22536.3579966513</v>
      </c>
      <c r="BF429" s="17">
        <f ca="1" t="shared" si="3190"/>
        <v>21973.0708164913</v>
      </c>
      <c r="BG429" s="17">
        <f ca="1" t="shared" si="3190"/>
        <v>22255.5671631473</v>
      </c>
      <c r="BH429" s="17">
        <f ca="1" t="shared" si="3190"/>
        <v>19651.1611738855</v>
      </c>
      <c r="BI429" s="17">
        <f ca="1" t="shared" si="3190"/>
        <v>17453.1185847071</v>
      </c>
      <c r="BJ429" s="17">
        <f ca="1" t="shared" si="2882"/>
        <v>70660.3123639013</v>
      </c>
      <c r="BK429" s="17">
        <f ca="1" t="shared" si="2883"/>
        <v>37935.355286644</v>
      </c>
      <c r="BL429" s="17">
        <f ca="1" t="shared" si="2884"/>
        <v>108595.667650545</v>
      </c>
      <c r="BM429" s="17">
        <f ca="1">BK429*'Ejercicio 3 - TIR'!$D$5</f>
        <v>18967.677643322</v>
      </c>
      <c r="BN429" s="17">
        <f ca="1" t="shared" si="2885"/>
        <v>89627.9900072233</v>
      </c>
      <c r="BO429" s="17">
        <f ca="1" t="shared" si="2886"/>
        <v>36925.7439656712</v>
      </c>
      <c r="BP429" s="17">
        <f ca="1" t="shared" si="2887"/>
        <v>-107256.01103981</v>
      </c>
      <c r="BQ429" s="17">
        <f ca="1" t="shared" ref="BQ429:BT429" si="3191">BE429</f>
        <v>22536.3579966513</v>
      </c>
      <c r="BR429" s="17">
        <f ca="1" t="shared" si="3191"/>
        <v>21973.0708164913</v>
      </c>
      <c r="BS429" s="17">
        <f ca="1" t="shared" si="3191"/>
        <v>22255.5671631473</v>
      </c>
      <c r="BT429" s="17">
        <f ca="1" t="shared" si="3191"/>
        <v>19651.1611738855</v>
      </c>
      <c r="BU429" s="17">
        <f ca="1" t="shared" si="2889"/>
        <v>54378.8625503783</v>
      </c>
      <c r="BV429" s="19">
        <f ca="1" t="shared" si="2890"/>
        <v>8.48385701641396</v>
      </c>
    </row>
    <row r="430" ht="15" customHeight="1" spans="1:74">
      <c r="A430" s="15">
        <v>429</v>
      </c>
      <c r="B430" s="16">
        <f ca="1" t="shared" ref="B430:F430" si="3192">RAND()</f>
        <v>0.256358964649523</v>
      </c>
      <c r="C430" s="17">
        <f ca="1">IF(B430&lt;=('Ejercicio 3 - TIR'!$D$13-'Ejercicio 3 - TIR'!$C$13)/('Ejercicio 3 - TIR'!$E$13-'Ejercicio 3 - TIR'!$C$13),'Ejercicio 3 - TIR'!$C$13+SQRT(('Ejercicio 3 - TIR'!$E$13-'Ejercicio 3 - TIR'!$C$13)*('Ejercicio 3 - TIR'!$D$13-'Ejercicio 3 - TIR'!$C$13)*B430),'Ejercicio 3 - TIR'!$E$13-SQRT(('Ejercicio 3 - TIR'!$E$13-'Ejercicio 3 - TIR'!$C$13)*('Ejercicio 3 - TIR'!$E$13-'Ejercicio 3 - TIR'!$D$13)*(1-B430)))</f>
        <v>70127.4500181091</v>
      </c>
      <c r="D430" s="16">
        <f ca="1" t="shared" si="3192"/>
        <v>0.343471740251337</v>
      </c>
      <c r="E430" s="17">
        <f ca="1">IF(D430&lt;=('Ejercicio 3 - TIR'!$D$14-'Ejercicio 3 - TIR'!$C$14)/('Ejercicio 3 - TIR'!$E$14-'Ejercicio 3 - TIR'!$C$14),'Ejercicio 3 - TIR'!$C$14+SQRT(('Ejercicio 3 - TIR'!$E$14-'Ejercicio 3 - TIR'!$C$14)*('Ejercicio 3 - TIR'!$D$14-'Ejercicio 3 - TIR'!$C$14)*D430),'Ejercicio 3 - TIR'!$E$14-SQRT(('Ejercicio 3 - TIR'!$E$14-'Ejercicio 3 - TIR'!$C$14)*('Ejercicio 3 - TIR'!$E$14-'Ejercicio 3 - TIR'!$D$14)*(1-D430)))</f>
        <v>30076.3293604483</v>
      </c>
      <c r="F430" s="16">
        <f ca="1" t="shared" si="3192"/>
        <v>0.492705465310437</v>
      </c>
      <c r="G430" s="17">
        <f ca="1">IF(F430&lt;=('Ejercicio 3 - TIR'!$D$18-'Ejercicio 3 - TIR'!$C$18)/('Ejercicio 3 - TIR'!$E$18-'Ejercicio 3 - TIR'!$C$18),'Ejercicio 3 - TIR'!$C$18+SQRT(('Ejercicio 3 - TIR'!$E$18-'Ejercicio 3 - TIR'!$C$18)*('Ejercicio 3 - TIR'!$D$18-'Ejercicio 3 - TIR'!$C$18)*F430),'Ejercicio 3 - TIR'!$E$18-SQRT(('Ejercicio 3 - TIR'!$E$18-'Ejercicio 3 - TIR'!$C$18)*('Ejercicio 3 - TIR'!$E$18-'Ejercicio 3 - TIR'!$D$18)*(1-F430)))</f>
        <v>38596.8494110672</v>
      </c>
      <c r="H430" s="16">
        <f ca="1" t="shared" ref="H430:L430" si="3193">RAND()</f>
        <v>0.161682653893016</v>
      </c>
      <c r="I430" s="17">
        <f ca="1">IF(H430&lt;=('Ejercicio 3 - TIR'!$D$18-'Ejercicio 3 - TIR'!$C$18)/('Ejercicio 3 - TIR'!$E$18-'Ejercicio 3 - TIR'!$C$18),'Ejercicio 3 - TIR'!$C$18+SQRT(('Ejercicio 3 - TIR'!$E$18-'Ejercicio 3 - TIR'!$C$18)*('Ejercicio 3 - TIR'!$D$18-'Ejercicio 3 - TIR'!$C$18)*H430),'Ejercicio 3 - TIR'!$E$18-SQRT(('Ejercicio 3 - TIR'!$E$18-'Ejercicio 3 - TIR'!$C$18)*('Ejercicio 3 - TIR'!$E$18-'Ejercicio 3 - TIR'!$D$18)*(1-H430)))</f>
        <v>34924.6723834132</v>
      </c>
      <c r="J430" s="16">
        <f ca="1" t="shared" si="3193"/>
        <v>0.861553523614226</v>
      </c>
      <c r="K430" s="17">
        <f ca="1">IF(J430&lt;=('Ejercicio 3 - TIR'!$D$18-'Ejercicio 3 - TIR'!$C$18)/('Ejercicio 3 - TIR'!$E$18-'Ejercicio 3 - TIR'!$C$18),'Ejercicio 3 - TIR'!$C$18+SQRT(('Ejercicio 3 - TIR'!$E$18-'Ejercicio 3 - TIR'!$C$18)*('Ejercicio 3 - TIR'!$D$18-'Ejercicio 3 - TIR'!$C$18)*J430),'Ejercicio 3 - TIR'!$E$18-SQRT(('Ejercicio 3 - TIR'!$E$18-'Ejercicio 3 - TIR'!$C$18)*('Ejercicio 3 - TIR'!$E$18-'Ejercicio 3 - TIR'!$D$18)*(1-J430)))</f>
        <v>41777.6583469574</v>
      </c>
      <c r="L430" s="16">
        <f ca="1" t="shared" si="3193"/>
        <v>0.548522729136992</v>
      </c>
      <c r="M430" s="17">
        <f ca="1">IF(L430&lt;=('Ejercicio 3 - TIR'!$D$18-'Ejercicio 3 - TIR'!$C$18)/('Ejercicio 3 - TIR'!$E$18-'Ejercicio 3 - TIR'!$C$18),'Ejercicio 3 - TIR'!$C$18+SQRT(('Ejercicio 3 - TIR'!$E$18-'Ejercicio 3 - TIR'!$C$18)*('Ejercicio 3 - TIR'!$D$18-'Ejercicio 3 - TIR'!$C$18)*L430),'Ejercicio 3 - TIR'!$E$18-SQRT(('Ejercicio 3 - TIR'!$E$18-'Ejercicio 3 - TIR'!$C$18)*('Ejercicio 3 - TIR'!$E$18-'Ejercicio 3 - TIR'!$D$18)*(1-L430)))</f>
        <v>39070.7446976833</v>
      </c>
      <c r="N430" s="16">
        <f ca="1" t="shared" ref="N430:R430" si="3194">RAND()</f>
        <v>0.183983267895693</v>
      </c>
      <c r="O430" s="17">
        <f ca="1">IF(N430&lt;=('Ejercicio 3 - TIR'!$D$18-'Ejercicio 3 - TIR'!$C$18)/('Ejercicio 3 - TIR'!$E$18-'Ejercicio 3 - TIR'!$C$18),'Ejercicio 3 - TIR'!$C$18+SQRT(('Ejercicio 3 - TIR'!$E$18-'Ejercicio 3 - TIR'!$C$18)*('Ejercicio 3 - TIR'!$D$18-'Ejercicio 3 - TIR'!$C$18)*N430),'Ejercicio 3 - TIR'!$E$18-SQRT(('Ejercicio 3 - TIR'!$E$18-'Ejercicio 3 - TIR'!$C$18)*('Ejercicio 3 - TIR'!$E$18-'Ejercicio 3 - TIR'!$D$18)*(1-N430)))</f>
        <v>35253.3313415731</v>
      </c>
      <c r="P430" s="16">
        <f ca="1" t="shared" si="3194"/>
        <v>0.311887890720297</v>
      </c>
      <c r="Q430" s="18">
        <f ca="1">IF(P430&lt;=('Ejercicio 3 - TIR'!$D$22-'Ejercicio 3 - TIR'!$C$22)/('Ejercicio 3 - TIR'!$E$22-'Ejercicio 3 - TIR'!$C$22),'Ejercicio 3 - TIR'!$C$22+SQRT(('Ejercicio 3 - TIR'!$E$22-'Ejercicio 3 - TIR'!$C$22)*('Ejercicio 3 - TIR'!$D$22-'Ejercicio 3 - TIR'!$C$22)*P430),'Ejercicio 3 - TIR'!$E$22-SQRT(('Ejercicio 3 - TIR'!$E$22-'Ejercicio 3 - TIR'!$C$22)*('Ejercicio 3 - TIR'!$E$22-'Ejercicio 3 - TIR'!$D$22)*(1-P430)))</f>
        <v>0.143693843151683</v>
      </c>
      <c r="R430" s="16">
        <f ca="1" t="shared" si="3194"/>
        <v>0.11740520710378</v>
      </c>
      <c r="S430" s="18">
        <f ca="1">IF(R430&lt;=('Ejercicio 3 - TIR'!$D$23-'Ejercicio 3 - TIR'!$C$23)/('Ejercicio 3 - TIR'!$E$23-'Ejercicio 3 - TIR'!$C$23),'Ejercicio 3 - TIR'!$C$23+SQRT(('Ejercicio 3 - TIR'!$E$23-'Ejercicio 3 - TIR'!$C$23)*('Ejercicio 3 - TIR'!$D$23-'Ejercicio 3 - TIR'!$C$23)*R430),'Ejercicio 3 - TIR'!$E$23-SQRT(('Ejercicio 3 - TIR'!$E$23-'Ejercicio 3 - TIR'!$C$23)*('Ejercicio 3 - TIR'!$E$23-'Ejercicio 3 - TIR'!$D$23)*(1-R430)))</f>
        <v>0.134537172104189</v>
      </c>
      <c r="T430" s="16">
        <f ca="1" t="shared" ref="T430:X430" si="3195">RAND()</f>
        <v>0.467577741898787</v>
      </c>
      <c r="U430" s="18">
        <f ca="1">IF(T430&lt;=('Ejercicio 3 - TIR'!$D$24-'Ejercicio 3 - TIR'!$C$24)/('Ejercicio 3 - TIR'!$E$24-'Ejercicio 3 - TIR'!$C$24),'Ejercicio 3 - TIR'!$C$24+SQRT(('Ejercicio 3 - TIR'!$E$24-'Ejercicio 3 - TIR'!$C$24)*('Ejercicio 3 - TIR'!$D$24-'Ejercicio 3 - TIR'!$C$24)*T430),'Ejercicio 3 - TIR'!$E$24-SQRT(('Ejercicio 3 - TIR'!$E$24-'Ejercicio 3 - TIR'!$C$24)*('Ejercicio 3 - TIR'!$E$24-'Ejercicio 3 - TIR'!$D$24)*(1-T430)))</f>
        <v>0.181389349621077</v>
      </c>
      <c r="V430" s="16">
        <f ca="1" t="shared" si="3195"/>
        <v>0.64087659033623</v>
      </c>
      <c r="W430" s="18">
        <f ca="1">IF(V430&lt;=('Ejercicio 3 - TIR'!$D$25-'Ejercicio 3 - TIR'!$C$25)/('Ejercicio 3 - TIR'!$E$25-'Ejercicio 3 - TIR'!$C$25),'Ejercicio 3 - TIR'!$C$25+SQRT(('Ejercicio 3 - TIR'!$E$25-'Ejercicio 3 - TIR'!$C$25)*('Ejercicio 3 - TIR'!$D$25-'Ejercicio 3 - TIR'!$C$25)*V430),'Ejercicio 3 - TIR'!$E$25-SQRT(('Ejercicio 3 - TIR'!$E$25-'Ejercicio 3 - TIR'!$C$25)*('Ejercicio 3 - TIR'!$E$25-'Ejercicio 3 - TIR'!$D$25)*(1-V430)))</f>
        <v>0.214546764127612</v>
      </c>
      <c r="X430" s="16">
        <f ca="1" t="shared" si="3195"/>
        <v>0.742395588169312</v>
      </c>
      <c r="Y430" s="18">
        <f ca="1">IF(X430&lt;=('Ejercicio 3 - TIR'!$D$26-'Ejercicio 3 - TIR'!$C$26)/('Ejercicio 3 - TIR'!$E$26-'Ejercicio 3 - TIR'!$C$26),'Ejercicio 3 - TIR'!$C$26+SQRT(('Ejercicio 3 - TIR'!$E$26-'Ejercicio 3 - TIR'!$C$26)*('Ejercicio 3 - TIR'!$D$26-'Ejercicio 3 - TIR'!$C$26)*X430),'Ejercicio 3 - TIR'!$E$26-SQRT(('Ejercicio 3 - TIR'!$E$26-'Ejercicio 3 - TIR'!$C$26)*('Ejercicio 3 - TIR'!$E$26-'Ejercicio 3 - TIR'!$D$26)*(1-X430)))</f>
        <v>0.242703031974627</v>
      </c>
      <c r="Z430" s="16">
        <f ca="1" t="shared" si="2860"/>
        <v>1.14369384315168</v>
      </c>
      <c r="AA430" s="16">
        <f ca="1" t="shared" si="2861"/>
        <v>1.29756317856228</v>
      </c>
      <c r="AB430" s="16">
        <f ca="1" t="shared" si="2862"/>
        <v>1.53292731961395</v>
      </c>
      <c r="AC430" s="16">
        <f ca="1" t="shared" si="2863"/>
        <v>1.86181191567994</v>
      </c>
      <c r="AD430" s="16">
        <f ca="1" t="shared" si="2864"/>
        <v>2.31367931258195</v>
      </c>
      <c r="AE430" s="15">
        <f ca="1" t="shared" si="2865"/>
        <v>4321.78335369861</v>
      </c>
      <c r="AF430" s="15">
        <f ca="1" t="shared" si="2866"/>
        <v>4903.22386455218</v>
      </c>
      <c r="AG430" s="15">
        <f ca="1" t="shared" si="2867"/>
        <v>5792.61645238984</v>
      </c>
      <c r="AH430" s="15">
        <f ca="1" t="shared" si="2868"/>
        <v>7035.40356808245</v>
      </c>
      <c r="AI430" s="15">
        <f ca="1" t="shared" si="2869"/>
        <v>8742.91734522117</v>
      </c>
      <c r="AJ430" s="17">
        <f ca="1" t="shared" si="2870"/>
        <v>44142.9790364901</v>
      </c>
      <c r="AK430" s="17">
        <f ca="1" t="shared" si="2871"/>
        <v>45316.9689080679</v>
      </c>
      <c r="AL430" s="17">
        <f ca="1" t="shared" si="2872"/>
        <v>64042.1138295489</v>
      </c>
      <c r="AM430" s="17">
        <f ca="1" t="shared" si="2873"/>
        <v>72742.3780326355</v>
      </c>
      <c r="AN430" s="17">
        <f ca="1" t="shared" si="2874"/>
        <v>81564.9034245944</v>
      </c>
      <c r="AO430" s="17">
        <f ca="1">C430/'Ejercicio 3 - TIR'!$D$7</f>
        <v>14025.4900036218</v>
      </c>
      <c r="AP430" s="17">
        <f ca="1" t="shared" si="2875"/>
        <v>30117.4890328683</v>
      </c>
      <c r="AQ430" s="17">
        <f ca="1" t="shared" si="2876"/>
        <v>31291.4789044461</v>
      </c>
      <c r="AR430" s="17">
        <f ca="1" t="shared" si="2877"/>
        <v>50016.6238259271</v>
      </c>
      <c r="AS430" s="17">
        <f ca="1" t="shared" si="2878"/>
        <v>58716.8880290136</v>
      </c>
      <c r="AT430" s="17">
        <f ca="1" t="shared" si="2879"/>
        <v>67539.4134209726</v>
      </c>
      <c r="AU430" s="17">
        <f ca="1">AP430*'Ejercicio 3 - TIR'!$D$5</f>
        <v>15058.7445164342</v>
      </c>
      <c r="AV430" s="17">
        <f ca="1">AQ430*'Ejercicio 3 - TIR'!$D$5</f>
        <v>15645.7394522231</v>
      </c>
      <c r="AW430" s="17">
        <f ca="1">AR430*'Ejercicio 3 - TIR'!$D$5</f>
        <v>25008.3119129636</v>
      </c>
      <c r="AX430" s="17">
        <f ca="1">AS430*'Ejercicio 3 - TIR'!$D$5</f>
        <v>29358.4440145068</v>
      </c>
      <c r="AY430" s="17">
        <f ca="1">AT430*'Ejercicio 3 - TIR'!$D$5</f>
        <v>33769.7067104863</v>
      </c>
      <c r="AZ430" s="17">
        <f ca="1" t="shared" ref="AZ430:BD430" si="3196">AJ430-AU430-AE430</f>
        <v>24762.4511663574</v>
      </c>
      <c r="BA430" s="17">
        <f ca="1" t="shared" si="3196"/>
        <v>24768.0055912927</v>
      </c>
      <c r="BB430" s="17">
        <f ca="1" t="shared" si="3196"/>
        <v>33241.1854641955</v>
      </c>
      <c r="BC430" s="17">
        <f ca="1" t="shared" si="3196"/>
        <v>36348.5304500462</v>
      </c>
      <c r="BD430" s="17">
        <f ca="1" t="shared" si="3196"/>
        <v>39052.2793688869</v>
      </c>
      <c r="BE430" s="17">
        <f ca="1" t="shared" ref="BE430:BI430" si="3197">AZ430/Z430</f>
        <v>21651.2935823099</v>
      </c>
      <c r="BF430" s="17">
        <f ca="1" t="shared" si="3197"/>
        <v>19088.0922027519</v>
      </c>
      <c r="BG430" s="17">
        <f ca="1" t="shared" si="3197"/>
        <v>21684.7759439547</v>
      </c>
      <c r="BH430" s="17">
        <f ca="1" t="shared" si="3197"/>
        <v>19523.2021795132</v>
      </c>
      <c r="BI430" s="17">
        <f ca="1" t="shared" si="3197"/>
        <v>16878.864394265</v>
      </c>
      <c r="BJ430" s="17">
        <f ca="1" t="shared" si="2882"/>
        <v>69586.9810396704</v>
      </c>
      <c r="BK430" s="17">
        <f ca="1" t="shared" si="2883"/>
        <v>32450.4860702047</v>
      </c>
      <c r="BL430" s="17">
        <f ca="1" t="shared" si="2884"/>
        <v>102037.467109875</v>
      </c>
      <c r="BM430" s="17">
        <f ca="1">BK430*'Ejercicio 3 - TIR'!$D$5</f>
        <v>16225.2430351023</v>
      </c>
      <c r="BN430" s="17">
        <f ca="1" t="shared" si="2885"/>
        <v>85812.2240747727</v>
      </c>
      <c r="BO430" s="17">
        <f ca="1" t="shared" si="2886"/>
        <v>37089.0743622593</v>
      </c>
      <c r="BP430" s="17">
        <f ca="1" t="shared" si="2887"/>
        <v>-100203.779378557</v>
      </c>
      <c r="BQ430" s="17">
        <f ca="1" t="shared" ref="BQ430:BT430" si="3198">BE430</f>
        <v>21651.2935823099</v>
      </c>
      <c r="BR430" s="17">
        <f ca="1" t="shared" si="3198"/>
        <v>19088.0922027519</v>
      </c>
      <c r="BS430" s="17">
        <f ca="1" t="shared" si="3198"/>
        <v>21684.7759439547</v>
      </c>
      <c r="BT430" s="17">
        <f ca="1" t="shared" si="3198"/>
        <v>19523.2021795132</v>
      </c>
      <c r="BU430" s="17">
        <f ca="1" t="shared" si="2889"/>
        <v>53967.9387565243</v>
      </c>
      <c r="BV430" s="19">
        <f ca="1" t="shared" si="2890"/>
        <v>9.45543610406279</v>
      </c>
    </row>
    <row r="431" ht="15" customHeight="1" spans="1:74">
      <c r="A431" s="15">
        <v>430</v>
      </c>
      <c r="B431" s="16">
        <f ca="1" t="shared" ref="B431:F431" si="3199">RAND()</f>
        <v>0.0919159303185326</v>
      </c>
      <c r="C431" s="17">
        <f ca="1">IF(B431&lt;=('Ejercicio 3 - TIR'!$D$13-'Ejercicio 3 - TIR'!$C$13)/('Ejercicio 3 - TIR'!$E$13-'Ejercicio 3 - TIR'!$C$13),'Ejercicio 3 - TIR'!$C$13+SQRT(('Ejercicio 3 - TIR'!$E$13-'Ejercicio 3 - TIR'!$C$13)*('Ejercicio 3 - TIR'!$D$13-'Ejercicio 3 - TIR'!$C$13)*B431),'Ejercicio 3 - TIR'!$E$13-SQRT(('Ejercicio 3 - TIR'!$E$13-'Ejercicio 3 - TIR'!$C$13)*('Ejercicio 3 - TIR'!$E$13-'Ejercicio 3 - TIR'!$D$13)*(1-B431)))</f>
        <v>66063.5280264391</v>
      </c>
      <c r="D431" s="16">
        <f ca="1" t="shared" si="3199"/>
        <v>0.0368879880333686</v>
      </c>
      <c r="E431" s="17">
        <f ca="1">IF(D431&lt;=('Ejercicio 3 - TIR'!$D$14-'Ejercicio 3 - TIR'!$C$14)/('Ejercicio 3 - TIR'!$E$14-'Ejercicio 3 - TIR'!$C$14),'Ejercicio 3 - TIR'!$C$14+SQRT(('Ejercicio 3 - TIR'!$E$14-'Ejercicio 3 - TIR'!$C$14)*('Ejercicio 3 - TIR'!$D$14-'Ejercicio 3 - TIR'!$C$14)*D431),'Ejercicio 3 - TIR'!$E$14-SQRT(('Ejercicio 3 - TIR'!$E$14-'Ejercicio 3 - TIR'!$C$14)*('Ejercicio 3 - TIR'!$E$14-'Ejercicio 3 - TIR'!$D$14)*(1-D431)))</f>
        <v>26663.3096832829</v>
      </c>
      <c r="F431" s="16">
        <f ca="1" t="shared" si="3199"/>
        <v>0.773074526809129</v>
      </c>
      <c r="G431" s="17">
        <f ca="1">IF(F431&lt;=('Ejercicio 3 - TIR'!$D$18-'Ejercicio 3 - TIR'!$C$18)/('Ejercicio 3 - TIR'!$E$18-'Ejercicio 3 - TIR'!$C$18),'Ejercicio 3 - TIR'!$C$18+SQRT(('Ejercicio 3 - TIR'!$E$18-'Ejercicio 3 - TIR'!$C$18)*('Ejercicio 3 - TIR'!$D$18-'Ejercicio 3 - TIR'!$C$18)*F431),'Ejercicio 3 - TIR'!$E$18-SQRT(('Ejercicio 3 - TIR'!$E$18-'Ejercicio 3 - TIR'!$C$18)*('Ejercicio 3 - TIR'!$E$18-'Ejercicio 3 - TIR'!$D$18)*(1-F431)))</f>
        <v>40874.5411783275</v>
      </c>
      <c r="H431" s="16">
        <f ca="1" t="shared" ref="H431:L431" si="3200">RAND()</f>
        <v>0.00936188379843794</v>
      </c>
      <c r="I431" s="17">
        <f ca="1">IF(H431&lt;=('Ejercicio 3 - TIR'!$D$18-'Ejercicio 3 - TIR'!$C$18)/('Ejercicio 3 - TIR'!$E$18-'Ejercicio 3 - TIR'!$C$18),'Ejercicio 3 - TIR'!$C$18+SQRT(('Ejercicio 3 - TIR'!$E$18-'Ejercicio 3 - TIR'!$C$18)*('Ejercicio 3 - TIR'!$D$18-'Ejercicio 3 - TIR'!$C$18)*H431),'Ejercicio 3 - TIR'!$E$18-SQRT(('Ejercicio 3 - TIR'!$E$18-'Ejercicio 3 - TIR'!$C$18)*('Ejercicio 3 - TIR'!$E$18-'Ejercicio 3 - TIR'!$D$18)*(1-H431)))</f>
        <v>31185.0242907914</v>
      </c>
      <c r="J431" s="16">
        <f ca="1" t="shared" si="3200"/>
        <v>0.700160560846929</v>
      </c>
      <c r="K431" s="17">
        <f ca="1">IF(J431&lt;=('Ejercicio 3 - TIR'!$D$18-'Ejercicio 3 - TIR'!$C$18)/('Ejercicio 3 - TIR'!$E$18-'Ejercicio 3 - TIR'!$C$18),'Ejercicio 3 - TIR'!$C$18+SQRT(('Ejercicio 3 - TIR'!$E$18-'Ejercicio 3 - TIR'!$C$18)*('Ejercicio 3 - TIR'!$D$18-'Ejercicio 3 - TIR'!$C$18)*J431),'Ejercicio 3 - TIR'!$E$18-SQRT(('Ejercicio 3 - TIR'!$E$18-'Ejercicio 3 - TIR'!$C$18)*('Ejercicio 3 - TIR'!$E$18-'Ejercicio 3 - TIR'!$D$18)*(1-J431)))</f>
        <v>40257.8530245805</v>
      </c>
      <c r="L431" s="16">
        <f ca="1" t="shared" si="3200"/>
        <v>0.743083507704428</v>
      </c>
      <c r="M431" s="17">
        <f ca="1">IF(L431&lt;=('Ejercicio 3 - TIR'!$D$18-'Ejercicio 3 - TIR'!$C$18)/('Ejercicio 3 - TIR'!$E$18-'Ejercicio 3 - TIR'!$C$18),'Ejercicio 3 - TIR'!$C$18+SQRT(('Ejercicio 3 - TIR'!$E$18-'Ejercicio 3 - TIR'!$C$18)*('Ejercicio 3 - TIR'!$D$18-'Ejercicio 3 - TIR'!$C$18)*L431),'Ejercicio 3 - TIR'!$E$18-SQRT(('Ejercicio 3 - TIR'!$E$18-'Ejercicio 3 - TIR'!$C$18)*('Ejercicio 3 - TIR'!$E$18-'Ejercicio 3 - TIR'!$D$18)*(1-L431)))</f>
        <v>40610.3830551894</v>
      </c>
      <c r="N431" s="16">
        <f ca="1" t="shared" ref="N431:R431" si="3201">RAND()</f>
        <v>0.729090783528948</v>
      </c>
      <c r="O431" s="17">
        <f ca="1">IF(N431&lt;=('Ejercicio 3 - TIR'!$D$18-'Ejercicio 3 - TIR'!$C$18)/('Ejercicio 3 - TIR'!$E$18-'Ejercicio 3 - TIR'!$C$18),'Ejercicio 3 - TIR'!$C$18+SQRT(('Ejercicio 3 - TIR'!$E$18-'Ejercicio 3 - TIR'!$C$18)*('Ejercicio 3 - TIR'!$D$18-'Ejercicio 3 - TIR'!$C$18)*N431),'Ejercicio 3 - TIR'!$E$18-SQRT(('Ejercicio 3 - TIR'!$E$18-'Ejercicio 3 - TIR'!$C$18)*('Ejercicio 3 - TIR'!$E$18-'Ejercicio 3 - TIR'!$D$18)*(1-N431)))</f>
        <v>40492.4295640191</v>
      </c>
      <c r="P431" s="16">
        <f ca="1" t="shared" si="3201"/>
        <v>0.762464693919183</v>
      </c>
      <c r="Q431" s="18">
        <f ca="1">IF(P431&lt;=('Ejercicio 3 - TIR'!$D$22-'Ejercicio 3 - TIR'!$C$22)/('Ejercicio 3 - TIR'!$E$22-'Ejercicio 3 - TIR'!$C$22),'Ejercicio 3 - TIR'!$C$22+SQRT(('Ejercicio 3 - TIR'!$E$22-'Ejercicio 3 - TIR'!$C$22)*('Ejercicio 3 - TIR'!$D$22-'Ejercicio 3 - TIR'!$C$22)*P431),'Ejercicio 3 - TIR'!$E$22-SQRT(('Ejercicio 3 - TIR'!$E$22-'Ejercicio 3 - TIR'!$C$22)*('Ejercicio 3 - TIR'!$E$22-'Ejercicio 3 - TIR'!$D$22)*(1-P431)))</f>
        <v>0.159322390105588</v>
      </c>
      <c r="R431" s="16">
        <f ca="1" t="shared" si="3201"/>
        <v>0.972863536150958</v>
      </c>
      <c r="S431" s="18">
        <f ca="1">IF(R431&lt;=('Ejercicio 3 - TIR'!$D$23-'Ejercicio 3 - TIR'!$C$23)/('Ejercicio 3 - TIR'!$E$23-'Ejercicio 3 - TIR'!$C$23),'Ejercicio 3 - TIR'!$C$23+SQRT(('Ejercicio 3 - TIR'!$E$23-'Ejercicio 3 - TIR'!$C$23)*('Ejercicio 3 - TIR'!$D$23-'Ejercicio 3 - TIR'!$C$23)*R431),'Ejercicio 3 - TIR'!$E$23-SQRT(('Ejercicio 3 - TIR'!$E$23-'Ejercicio 3 - TIR'!$C$23)*('Ejercicio 3 - TIR'!$E$23-'Ejercicio 3 - TIR'!$D$23)*(1-R431)))</f>
        <v>0.17301103477414</v>
      </c>
      <c r="T431" s="16">
        <f ca="1" t="shared" ref="T431:X431" si="3202">RAND()</f>
        <v>0.74232302393703</v>
      </c>
      <c r="U431" s="18">
        <f ca="1">IF(T431&lt;=('Ejercicio 3 - TIR'!$D$24-'Ejercicio 3 - TIR'!$C$24)/('Ejercicio 3 - TIR'!$E$24-'Ejercicio 3 - TIR'!$C$24),'Ejercicio 3 - TIR'!$C$24+SQRT(('Ejercicio 3 - TIR'!$E$24-'Ejercicio 3 - TIR'!$C$24)*('Ejercicio 3 - TIR'!$D$24-'Ejercicio 3 - TIR'!$C$24)*T431),'Ejercicio 3 - TIR'!$E$24-SQRT(('Ejercicio 3 - TIR'!$E$24-'Ejercicio 3 - TIR'!$C$24)*('Ejercicio 3 - TIR'!$E$24-'Ejercicio 3 - TIR'!$D$24)*(1-T431)))</f>
        <v>0.193139331114503</v>
      </c>
      <c r="V431" s="16">
        <f ca="1" t="shared" si="3202"/>
        <v>0.114662763205042</v>
      </c>
      <c r="W431" s="18">
        <f ca="1">IF(V431&lt;=('Ejercicio 3 - TIR'!$D$25-'Ejercicio 3 - TIR'!$C$25)/('Ejercicio 3 - TIR'!$E$25-'Ejercicio 3 - TIR'!$C$25),'Ejercicio 3 - TIR'!$C$25+SQRT(('Ejercicio 3 - TIR'!$E$25-'Ejercicio 3 - TIR'!$C$25)*('Ejercicio 3 - TIR'!$D$25-'Ejercicio 3 - TIR'!$C$25)*V431),'Ejercicio 3 - TIR'!$E$25-SQRT(('Ejercicio 3 - TIR'!$E$25-'Ejercicio 3 - TIR'!$C$25)*('Ejercicio 3 - TIR'!$E$25-'Ejercicio 3 - TIR'!$D$25)*(1-V431)))</f>
        <v>0.192669959293031</v>
      </c>
      <c r="X431" s="16">
        <f ca="1" t="shared" si="3202"/>
        <v>0.441411137289988</v>
      </c>
      <c r="Y431" s="18">
        <f ca="1">IF(X431&lt;=('Ejercicio 3 - TIR'!$D$26-'Ejercicio 3 - TIR'!$C$26)/('Ejercicio 3 - TIR'!$E$26-'Ejercicio 3 - TIR'!$C$26),'Ejercicio 3 - TIR'!$C$26+SQRT(('Ejercicio 3 - TIR'!$E$26-'Ejercicio 3 - TIR'!$C$26)*('Ejercicio 3 - TIR'!$D$26-'Ejercicio 3 - TIR'!$C$26)*X431),'Ejercicio 3 - TIR'!$E$26-SQRT(('Ejercicio 3 - TIR'!$E$26-'Ejercicio 3 - TIR'!$C$26)*('Ejercicio 3 - TIR'!$E$26-'Ejercicio 3 - TIR'!$D$26)*(1-X431)))</f>
        <v>0.225078420829021</v>
      </c>
      <c r="Z431" s="16">
        <f ca="1" t="shared" si="2860"/>
        <v>1.15932239010559</v>
      </c>
      <c r="AA431" s="16">
        <f ca="1" t="shared" si="2861"/>
        <v>1.35989795645459</v>
      </c>
      <c r="AB431" s="16">
        <f ca="1" t="shared" si="2862"/>
        <v>1.6225477381482</v>
      </c>
      <c r="AC431" s="16">
        <f ca="1" t="shared" si="2863"/>
        <v>1.93516394480822</v>
      </c>
      <c r="AD431" s="16">
        <f ca="1" t="shared" si="2864"/>
        <v>2.37072758955091</v>
      </c>
      <c r="AE431" s="15">
        <f ca="1" t="shared" si="2865"/>
        <v>4248.06222686611</v>
      </c>
      <c r="AF431" s="15">
        <f ca="1" t="shared" si="2866"/>
        <v>4983.02386852115</v>
      </c>
      <c r="AG431" s="15">
        <f ca="1" t="shared" si="2867"/>
        <v>5945.44176541493</v>
      </c>
      <c r="AH431" s="15">
        <f ca="1" t="shared" si="2868"/>
        <v>7090.94978833651</v>
      </c>
      <c r="AI431" s="15">
        <f ca="1" t="shared" si="2869"/>
        <v>8686.96956887318</v>
      </c>
      <c r="AJ431" s="17">
        <f ca="1" t="shared" si="2870"/>
        <v>47386.7707733279</v>
      </c>
      <c r="AK431" s="17">
        <f ca="1" t="shared" si="2871"/>
        <v>42408.4508050339</v>
      </c>
      <c r="AL431" s="17">
        <f ca="1" t="shared" si="2872"/>
        <v>65320.2883677359</v>
      </c>
      <c r="AM431" s="17">
        <f ca="1" t="shared" si="2873"/>
        <v>78587.7490732532</v>
      </c>
      <c r="AN431" s="17">
        <f ca="1" t="shared" si="2874"/>
        <v>95996.519935367</v>
      </c>
      <c r="AO431" s="17">
        <f ca="1">C431/'Ejercicio 3 - TIR'!$D$7</f>
        <v>13212.7056052878</v>
      </c>
      <c r="AP431" s="17">
        <f ca="1" t="shared" si="2875"/>
        <v>34174.0651680401</v>
      </c>
      <c r="AQ431" s="17">
        <f ca="1" t="shared" si="2876"/>
        <v>29195.745199746</v>
      </c>
      <c r="AR431" s="17">
        <f ca="1" t="shared" si="2877"/>
        <v>52107.5827624481</v>
      </c>
      <c r="AS431" s="17">
        <f ca="1" t="shared" si="2878"/>
        <v>65375.0434679654</v>
      </c>
      <c r="AT431" s="17">
        <f ca="1" t="shared" si="2879"/>
        <v>82783.8143300792</v>
      </c>
      <c r="AU431" s="17">
        <f ca="1">AP431*'Ejercicio 3 - TIR'!$D$5</f>
        <v>17087.0325840201</v>
      </c>
      <c r="AV431" s="17">
        <f ca="1">AQ431*'Ejercicio 3 - TIR'!$D$5</f>
        <v>14597.872599873</v>
      </c>
      <c r="AW431" s="17">
        <f ca="1">AR431*'Ejercicio 3 - TIR'!$D$5</f>
        <v>26053.791381224</v>
      </c>
      <c r="AX431" s="17">
        <f ca="1">AS431*'Ejercicio 3 - TIR'!$D$5</f>
        <v>32687.5217339827</v>
      </c>
      <c r="AY431" s="17">
        <f ca="1">AT431*'Ejercicio 3 - TIR'!$D$5</f>
        <v>41391.9071650396</v>
      </c>
      <c r="AZ431" s="17">
        <f ca="1" t="shared" ref="AZ431:BD431" si="3203">AJ431-AU431-AE431</f>
        <v>26051.6759624418</v>
      </c>
      <c r="BA431" s="17">
        <f ca="1" t="shared" si="3203"/>
        <v>22827.5543366397</v>
      </c>
      <c r="BB431" s="17">
        <f ca="1" t="shared" si="3203"/>
        <v>33321.0552210969</v>
      </c>
      <c r="BC431" s="17">
        <f ca="1" t="shared" si="3203"/>
        <v>38809.277550934</v>
      </c>
      <c r="BD431" s="17">
        <f ca="1" t="shared" si="3203"/>
        <v>45917.6432014543</v>
      </c>
      <c r="BE431" s="17">
        <f ca="1" t="shared" ref="BE431:BI431" si="3204">AZ431/Z431</f>
        <v>22471.4679754171</v>
      </c>
      <c r="BF431" s="17">
        <f ca="1" t="shared" si="3204"/>
        <v>16786.2259284173</v>
      </c>
      <c r="BG431" s="17">
        <f ca="1" t="shared" si="3204"/>
        <v>20536.255690773</v>
      </c>
      <c r="BH431" s="17">
        <f ca="1" t="shared" si="3204"/>
        <v>20054.7750256788</v>
      </c>
      <c r="BI431" s="17">
        <f ca="1" t="shared" si="3204"/>
        <v>19368.5868439033</v>
      </c>
      <c r="BJ431" s="17">
        <f ca="1" t="shared" si="2882"/>
        <v>63211.4438948987</v>
      </c>
      <c r="BK431" s="17">
        <f ca="1" t="shared" si="2883"/>
        <v>31323.7257110698</v>
      </c>
      <c r="BL431" s="17">
        <f ca="1" t="shared" si="2884"/>
        <v>94535.1696059685</v>
      </c>
      <c r="BM431" s="17">
        <f ca="1">BK431*'Ejercicio 3 - TIR'!$D$5</f>
        <v>15661.8628555349</v>
      </c>
      <c r="BN431" s="17">
        <f ca="1" t="shared" si="2885"/>
        <v>78873.3067504336</v>
      </c>
      <c r="BO431" s="17">
        <f ca="1" t="shared" si="2886"/>
        <v>33269.6624859268</v>
      </c>
      <c r="BP431" s="17">
        <f ca="1" t="shared" si="2887"/>
        <v>-92726.8377097221</v>
      </c>
      <c r="BQ431" s="17">
        <f ca="1" t="shared" ref="BQ431:BT431" si="3205">BE431</f>
        <v>22471.4679754171</v>
      </c>
      <c r="BR431" s="17">
        <f ca="1" t="shared" si="3205"/>
        <v>16786.2259284173</v>
      </c>
      <c r="BS431" s="17">
        <f ca="1" t="shared" si="3205"/>
        <v>20536.255690773</v>
      </c>
      <c r="BT431" s="17">
        <f ca="1" t="shared" si="3205"/>
        <v>20054.7750256788</v>
      </c>
      <c r="BU431" s="17">
        <f ca="1" t="shared" si="2889"/>
        <v>52638.2493298301</v>
      </c>
      <c r="BV431" s="19">
        <f ca="1" t="shared" si="2890"/>
        <v>11.2244258570169</v>
      </c>
    </row>
    <row r="432" ht="15" customHeight="1" spans="1:74">
      <c r="A432" s="15">
        <v>431</v>
      </c>
      <c r="B432" s="16">
        <f ca="1" t="shared" ref="B432:F432" si="3206">RAND()</f>
        <v>0.662604764547406</v>
      </c>
      <c r="C432" s="17">
        <f ca="1">IF(B432&lt;=('Ejercicio 3 - TIR'!$D$13-'Ejercicio 3 - TIR'!$C$13)/('Ejercicio 3 - TIR'!$E$13-'Ejercicio 3 - TIR'!$C$13),'Ejercicio 3 - TIR'!$C$13+SQRT(('Ejercicio 3 - TIR'!$E$13-'Ejercicio 3 - TIR'!$C$13)*('Ejercicio 3 - TIR'!$D$13-'Ejercicio 3 - TIR'!$C$13)*B432),'Ejercicio 3 - TIR'!$E$13-SQRT(('Ejercicio 3 - TIR'!$E$13-'Ejercicio 3 - TIR'!$C$13)*('Ejercicio 3 - TIR'!$E$13-'Ejercicio 3 - TIR'!$D$13)*(1-B432)))</f>
        <v>79878.5119202601</v>
      </c>
      <c r="D432" s="16">
        <f ca="1" t="shared" si="3206"/>
        <v>0.596915144129113</v>
      </c>
      <c r="E432" s="17">
        <f ca="1">IF(D432&lt;=('Ejercicio 3 - TIR'!$D$14-'Ejercicio 3 - TIR'!$C$14)/('Ejercicio 3 - TIR'!$E$14-'Ejercicio 3 - TIR'!$C$14),'Ejercicio 3 - TIR'!$C$14+SQRT(('Ejercicio 3 - TIR'!$E$14-'Ejercicio 3 - TIR'!$C$14)*('Ejercicio 3 - TIR'!$D$14-'Ejercicio 3 - TIR'!$C$14)*D432),'Ejercicio 3 - TIR'!$E$14-SQRT(('Ejercicio 3 - TIR'!$E$14-'Ejercicio 3 - TIR'!$C$14)*('Ejercicio 3 - TIR'!$E$14-'Ejercicio 3 - TIR'!$D$14)*(1-D432)))</f>
        <v>32224.2216865041</v>
      </c>
      <c r="F432" s="16">
        <f ca="1" t="shared" si="3206"/>
        <v>0.689107688919331</v>
      </c>
      <c r="G432" s="17">
        <f ca="1">IF(F432&lt;=('Ejercicio 3 - TIR'!$D$18-'Ejercicio 3 - TIR'!$C$18)/('Ejercicio 3 - TIR'!$E$18-'Ejercicio 3 - TIR'!$C$18),'Ejercicio 3 - TIR'!$C$18+SQRT(('Ejercicio 3 - TIR'!$E$18-'Ejercicio 3 - TIR'!$C$18)*('Ejercicio 3 - TIR'!$D$18-'Ejercicio 3 - TIR'!$C$18)*F432),'Ejercicio 3 - TIR'!$E$18-SQRT(('Ejercicio 3 - TIR'!$E$18-'Ejercicio 3 - TIR'!$C$18)*('Ejercicio 3 - TIR'!$E$18-'Ejercicio 3 - TIR'!$D$18)*(1-F432)))</f>
        <v>40171.239979969</v>
      </c>
      <c r="H432" s="16">
        <f ca="1" t="shared" ref="H432:L432" si="3207">RAND()</f>
        <v>0.199912608202182</v>
      </c>
      <c r="I432" s="17">
        <f ca="1">IF(H432&lt;=('Ejercicio 3 - TIR'!$D$18-'Ejercicio 3 - TIR'!$C$18)/('Ejercicio 3 - TIR'!$E$18-'Ejercicio 3 - TIR'!$C$18),'Ejercicio 3 - TIR'!$C$18+SQRT(('Ejercicio 3 - TIR'!$E$18-'Ejercicio 3 - TIR'!$C$18)*('Ejercicio 3 - TIR'!$D$18-'Ejercicio 3 - TIR'!$C$18)*H432),'Ejercicio 3 - TIR'!$E$18-SQRT(('Ejercicio 3 - TIR'!$E$18-'Ejercicio 3 - TIR'!$C$18)*('Ejercicio 3 - TIR'!$E$18-'Ejercicio 3 - TIR'!$D$18)*(1-H432)))</f>
        <v>35476.028782825</v>
      </c>
      <c r="J432" s="16">
        <f ca="1" t="shared" si="3207"/>
        <v>0.645590132538063</v>
      </c>
      <c r="K432" s="17">
        <f ca="1">IF(J432&lt;=('Ejercicio 3 - TIR'!$D$18-'Ejercicio 3 - TIR'!$C$18)/('Ejercicio 3 - TIR'!$E$18-'Ejercicio 3 - TIR'!$C$18),'Ejercicio 3 - TIR'!$C$18+SQRT(('Ejercicio 3 - TIR'!$E$18-'Ejercicio 3 - TIR'!$C$18)*('Ejercicio 3 - TIR'!$D$18-'Ejercicio 3 - TIR'!$C$18)*J432),'Ejercicio 3 - TIR'!$E$18-SQRT(('Ejercicio 3 - TIR'!$E$18-'Ejercicio 3 - TIR'!$C$18)*('Ejercicio 3 - TIR'!$E$18-'Ejercicio 3 - TIR'!$D$18)*(1-J432)))</f>
        <v>39840.6564761051</v>
      </c>
      <c r="L432" s="16">
        <f ca="1" t="shared" si="3207"/>
        <v>0.107279800841614</v>
      </c>
      <c r="M432" s="17">
        <f ca="1">IF(L432&lt;=('Ejercicio 3 - TIR'!$D$18-'Ejercicio 3 - TIR'!$C$18)/('Ejercicio 3 - TIR'!$E$18-'Ejercicio 3 - TIR'!$C$18),'Ejercicio 3 - TIR'!$C$18+SQRT(('Ejercicio 3 - TIR'!$E$18-'Ejercicio 3 - TIR'!$C$18)*('Ejercicio 3 - TIR'!$D$18-'Ejercicio 3 - TIR'!$C$18)*L432),'Ejercicio 3 - TIR'!$E$18-SQRT(('Ejercicio 3 - TIR'!$E$18-'Ejercicio 3 - TIR'!$C$18)*('Ejercicio 3 - TIR'!$E$18-'Ejercicio 3 - TIR'!$D$18)*(1-L432)))</f>
        <v>34011.4797925756</v>
      </c>
      <c r="N432" s="16">
        <f ca="1" t="shared" ref="N432:R432" si="3208">RAND()</f>
        <v>0.694052986205735</v>
      </c>
      <c r="O432" s="17">
        <f ca="1">IF(N432&lt;=('Ejercicio 3 - TIR'!$D$18-'Ejercicio 3 - TIR'!$C$18)/('Ejercicio 3 - TIR'!$E$18-'Ejercicio 3 - TIR'!$C$18),'Ejercicio 3 - TIR'!$C$18+SQRT(('Ejercicio 3 - TIR'!$E$18-'Ejercicio 3 - TIR'!$C$18)*('Ejercicio 3 - TIR'!$D$18-'Ejercicio 3 - TIR'!$C$18)*N432),'Ejercicio 3 - TIR'!$E$18-SQRT(('Ejercicio 3 - TIR'!$E$18-'Ejercicio 3 - TIR'!$C$18)*('Ejercicio 3 - TIR'!$E$18-'Ejercicio 3 - TIR'!$D$18)*(1-N432)))</f>
        <v>40209.7989567692</v>
      </c>
      <c r="P432" s="16">
        <f ca="1" t="shared" si="3208"/>
        <v>0.0759018966384306</v>
      </c>
      <c r="Q432" s="18">
        <f ca="1">IF(P432&lt;=('Ejercicio 3 - TIR'!$D$22-'Ejercicio 3 - TIR'!$C$22)/('Ejercicio 3 - TIR'!$E$22-'Ejercicio 3 - TIR'!$C$22),'Ejercicio 3 - TIR'!$C$22+SQRT(('Ejercicio 3 - TIR'!$E$22-'Ejercicio 3 - TIR'!$C$22)*('Ejercicio 3 - TIR'!$D$22-'Ejercicio 3 - TIR'!$C$22)*P432),'Ejercicio 3 - TIR'!$E$22-SQRT(('Ejercicio 3 - TIR'!$E$22-'Ejercicio 3 - TIR'!$C$22)*('Ejercicio 3 - TIR'!$E$22-'Ejercicio 3 - TIR'!$D$22)*(1-P432)))</f>
        <v>0.131688601881713</v>
      </c>
      <c r="R432" s="16">
        <f ca="1" t="shared" si="3208"/>
        <v>0.714347314430361</v>
      </c>
      <c r="S432" s="18">
        <f ca="1">IF(R432&lt;=('Ejercicio 3 - TIR'!$D$23-'Ejercicio 3 - TIR'!$C$23)/('Ejercicio 3 - TIR'!$E$23-'Ejercicio 3 - TIR'!$C$23),'Ejercicio 3 - TIR'!$C$23+SQRT(('Ejercicio 3 - TIR'!$E$23-'Ejercicio 3 - TIR'!$C$23)*('Ejercicio 3 - TIR'!$D$23-'Ejercicio 3 - TIR'!$C$23)*R432),'Ejercicio 3 - TIR'!$E$23-SQRT(('Ejercicio 3 - TIR'!$E$23-'Ejercicio 3 - TIR'!$C$23)*('Ejercicio 3 - TIR'!$E$23-'Ejercicio 3 - TIR'!$D$23)*(1-R432)))</f>
        <v>0.157324576431181</v>
      </c>
      <c r="T432" s="16">
        <f ca="1" t="shared" ref="T432:X432" si="3209">RAND()</f>
        <v>0.174965682811578</v>
      </c>
      <c r="U432" s="18">
        <f ca="1">IF(T432&lt;=('Ejercicio 3 - TIR'!$D$24-'Ejercicio 3 - TIR'!$C$24)/('Ejercicio 3 - TIR'!$E$24-'Ejercicio 3 - TIR'!$C$24),'Ejercicio 3 - TIR'!$C$24+SQRT(('Ejercicio 3 - TIR'!$E$24-'Ejercicio 3 - TIR'!$C$24)*('Ejercicio 3 - TIR'!$D$24-'Ejercicio 3 - TIR'!$C$24)*T432),'Ejercicio 3 - TIR'!$E$24-SQRT(('Ejercicio 3 - TIR'!$E$24-'Ejercicio 3 - TIR'!$C$24)*('Ejercicio 3 - TIR'!$E$24-'Ejercicio 3 - TIR'!$D$24)*(1-T432)))</f>
        <v>0.169168409790703</v>
      </c>
      <c r="V432" s="16">
        <f ca="1" t="shared" si="3209"/>
        <v>0.719673116130477</v>
      </c>
      <c r="W432" s="18">
        <f ca="1">IF(V432&lt;=('Ejercicio 3 - TIR'!$D$25-'Ejercicio 3 - TIR'!$C$25)/('Ejercicio 3 - TIR'!$E$25-'Ejercicio 3 - TIR'!$C$25),'Ejercicio 3 - TIR'!$C$25+SQRT(('Ejercicio 3 - TIR'!$E$25-'Ejercicio 3 - TIR'!$C$25)*('Ejercicio 3 - TIR'!$D$25-'Ejercicio 3 - TIR'!$C$25)*V432),'Ejercicio 3 - TIR'!$E$25-SQRT(('Ejercicio 3 - TIR'!$E$25-'Ejercicio 3 - TIR'!$C$25)*('Ejercicio 3 - TIR'!$E$25-'Ejercicio 3 - TIR'!$D$25)*(1-V432)))</f>
        <v>0.218676780281342</v>
      </c>
      <c r="X432" s="16">
        <f ca="1" t="shared" si="3209"/>
        <v>0.932603179325744</v>
      </c>
      <c r="Y432" s="18">
        <f ca="1">IF(X432&lt;=('Ejercicio 3 - TIR'!$D$26-'Ejercicio 3 - TIR'!$C$26)/('Ejercicio 3 - TIR'!$E$26-'Ejercicio 3 - TIR'!$C$26),'Ejercicio 3 - TIR'!$C$26+SQRT(('Ejercicio 3 - TIR'!$E$26-'Ejercicio 3 - TIR'!$C$26)*('Ejercicio 3 - TIR'!$D$26-'Ejercicio 3 - TIR'!$C$26)*X432),'Ejercicio 3 - TIR'!$E$26-SQRT(('Ejercicio 3 - TIR'!$E$26-'Ejercicio 3 - TIR'!$C$26)*('Ejercicio 3 - TIR'!$E$26-'Ejercicio 3 - TIR'!$D$26)*(1-X432)))</f>
        <v>0.260922714248589</v>
      </c>
      <c r="Z432" s="16">
        <f ca="1" t="shared" si="2860"/>
        <v>1.13168860188171</v>
      </c>
      <c r="AA432" s="16">
        <f ca="1" t="shared" si="2861"/>
        <v>1.30973103182475</v>
      </c>
      <c r="AB432" s="16">
        <f ca="1" t="shared" si="2862"/>
        <v>1.53129614773208</v>
      </c>
      <c r="AC432" s="16">
        <f ca="1" t="shared" si="2863"/>
        <v>1.86615505897535</v>
      </c>
      <c r="AD432" s="16">
        <f ca="1" t="shared" si="2864"/>
        <v>2.35307730217193</v>
      </c>
      <c r="AE432" s="15">
        <f ca="1" t="shared" si="2865"/>
        <v>4243.56270062209</v>
      </c>
      <c r="AF432" s="15">
        <f ca="1" t="shared" si="2866"/>
        <v>4911.17940505662</v>
      </c>
      <c r="AG432" s="15">
        <f ca="1" t="shared" si="2867"/>
        <v>5741.99581520689</v>
      </c>
      <c r="AH432" s="15">
        <f ca="1" t="shared" si="2868"/>
        <v>6997.63697246528</v>
      </c>
      <c r="AI432" s="15">
        <f ca="1" t="shared" si="2869"/>
        <v>8823.47940464719</v>
      </c>
      <c r="AJ432" s="17">
        <f ca="1" t="shared" si="2870"/>
        <v>45461.3344087858</v>
      </c>
      <c r="AK432" s="17">
        <f ca="1" t="shared" si="2871"/>
        <v>46464.0557827738</v>
      </c>
      <c r="AL432" s="17">
        <f ca="1" t="shared" si="2872"/>
        <v>61007.8437849768</v>
      </c>
      <c r="AM432" s="17">
        <f ca="1" t="shared" si="2873"/>
        <v>63470.6950781528</v>
      </c>
      <c r="AN432" s="17">
        <f ca="1" t="shared" si="2874"/>
        <v>94616.7652500702</v>
      </c>
      <c r="AO432" s="17">
        <f ca="1">C432/'Ejercicio 3 - TIR'!$D$7</f>
        <v>15975.702384052</v>
      </c>
      <c r="AP432" s="17">
        <f ca="1" t="shared" si="2875"/>
        <v>29485.6320247338</v>
      </c>
      <c r="AQ432" s="17">
        <f ca="1" t="shared" si="2876"/>
        <v>30488.3533987218</v>
      </c>
      <c r="AR432" s="17">
        <f ca="1" t="shared" si="2877"/>
        <v>45032.1414009248</v>
      </c>
      <c r="AS432" s="17">
        <f ca="1" t="shared" si="2878"/>
        <v>47494.9926941007</v>
      </c>
      <c r="AT432" s="17">
        <f ca="1" t="shared" si="2879"/>
        <v>78641.0628660182</v>
      </c>
      <c r="AU432" s="17">
        <f ca="1">AP432*'Ejercicio 3 - TIR'!$D$5</f>
        <v>14742.8160123669</v>
      </c>
      <c r="AV432" s="17">
        <f ca="1">AQ432*'Ejercicio 3 - TIR'!$D$5</f>
        <v>15244.1766993609</v>
      </c>
      <c r="AW432" s="17">
        <f ca="1">AR432*'Ejercicio 3 - TIR'!$D$5</f>
        <v>22516.0707004624</v>
      </c>
      <c r="AX432" s="17">
        <f ca="1">AS432*'Ejercicio 3 - TIR'!$D$5</f>
        <v>23747.4963470504</v>
      </c>
      <c r="AY432" s="17">
        <f ca="1">AT432*'Ejercicio 3 - TIR'!$D$5</f>
        <v>39320.5314330091</v>
      </c>
      <c r="AZ432" s="17">
        <f ca="1" t="shared" ref="AZ432:BD432" si="3210">AJ432-AU432-AE432</f>
        <v>26474.9556957968</v>
      </c>
      <c r="BA432" s="17">
        <f ca="1" t="shared" si="3210"/>
        <v>26308.6996783563</v>
      </c>
      <c r="BB432" s="17">
        <f ca="1" t="shared" si="3210"/>
        <v>32749.7772693075</v>
      </c>
      <c r="BC432" s="17">
        <f ca="1" t="shared" si="3210"/>
        <v>32725.5617586371</v>
      </c>
      <c r="BD432" s="17">
        <f ca="1" t="shared" si="3210"/>
        <v>46472.7544124139</v>
      </c>
      <c r="BE432" s="17">
        <f ca="1" t="shared" ref="BE432:BI432" si="3211">AZ432/Z432</f>
        <v>23394.2054835364</v>
      </c>
      <c r="BF432" s="17">
        <f ca="1" t="shared" si="3211"/>
        <v>20087.1011215962</v>
      </c>
      <c r="BG432" s="17">
        <f ca="1" t="shared" si="3211"/>
        <v>21386.9650999981</v>
      </c>
      <c r="BH432" s="17">
        <f ca="1" t="shared" si="3211"/>
        <v>17536.3572288606</v>
      </c>
      <c r="BI432" s="17">
        <f ca="1" t="shared" si="3211"/>
        <v>19749.7780330118</v>
      </c>
      <c r="BJ432" s="17">
        <f ca="1" t="shared" si="2882"/>
        <v>75826.0846306694</v>
      </c>
      <c r="BK432" s="17">
        <f ca="1" t="shared" si="2883"/>
        <v>37592.0626661669</v>
      </c>
      <c r="BL432" s="17">
        <f ca="1" t="shared" si="2884"/>
        <v>113418.147296836</v>
      </c>
      <c r="BM432" s="17">
        <f ca="1">BK432*'Ejercicio 3 - TIR'!$D$5</f>
        <v>18796.0313330834</v>
      </c>
      <c r="BN432" s="17">
        <f ca="1" t="shared" si="2885"/>
        <v>94622.1159637529</v>
      </c>
      <c r="BO432" s="17">
        <f ca="1" t="shared" si="2886"/>
        <v>40212.0728785301</v>
      </c>
      <c r="BP432" s="17">
        <f ca="1" t="shared" si="2887"/>
        <v>-112102.733606764</v>
      </c>
      <c r="BQ432" s="17">
        <f ca="1" t="shared" ref="BQ432:BT432" si="3212">BE432</f>
        <v>23394.2054835364</v>
      </c>
      <c r="BR432" s="17">
        <f ca="1" t="shared" si="3212"/>
        <v>20087.1011215962</v>
      </c>
      <c r="BS432" s="17">
        <f ca="1" t="shared" si="3212"/>
        <v>21386.9650999981</v>
      </c>
      <c r="BT432" s="17">
        <f ca="1" t="shared" si="3212"/>
        <v>17536.3572288606</v>
      </c>
      <c r="BU432" s="17">
        <f ca="1" t="shared" si="2889"/>
        <v>59961.8509115419</v>
      </c>
      <c r="BV432" s="19">
        <f ca="1" t="shared" si="2890"/>
        <v>7.25564845364122</v>
      </c>
    </row>
    <row r="433" ht="15" customHeight="1" spans="1:74">
      <c r="A433" s="15">
        <v>432</v>
      </c>
      <c r="B433" s="16">
        <f ca="1" t="shared" ref="B433:F433" si="3213">RAND()</f>
        <v>0.434605063548997</v>
      </c>
      <c r="C433" s="17">
        <f ca="1">IF(B433&lt;=('Ejercicio 3 - TIR'!$D$13-'Ejercicio 3 - TIR'!$C$13)/('Ejercicio 3 - TIR'!$E$13-'Ejercicio 3 - TIR'!$C$13),'Ejercicio 3 - TIR'!$C$13+SQRT(('Ejercicio 3 - TIR'!$E$13-'Ejercicio 3 - TIR'!$C$13)*('Ejercicio 3 - TIR'!$D$13-'Ejercicio 3 - TIR'!$C$13)*B433),'Ejercicio 3 - TIR'!$E$13-SQRT(('Ejercicio 3 - TIR'!$E$13-'Ejercicio 3 - TIR'!$C$13)*('Ejercicio 3 - TIR'!$E$13-'Ejercicio 3 - TIR'!$D$13)*(1-B433)))</f>
        <v>73952.4679913585</v>
      </c>
      <c r="D433" s="16">
        <f ca="1" t="shared" si="3213"/>
        <v>0.751363924030248</v>
      </c>
      <c r="E433" s="17">
        <f ca="1">IF(D433&lt;=('Ejercicio 3 - TIR'!$D$14-'Ejercicio 3 - TIR'!$C$14)/('Ejercicio 3 - TIR'!$E$14-'Ejercicio 3 - TIR'!$C$14),'Ejercicio 3 - TIR'!$C$14+SQRT(('Ejercicio 3 - TIR'!$E$14-'Ejercicio 3 - TIR'!$C$14)*('Ejercicio 3 - TIR'!$D$14-'Ejercicio 3 - TIR'!$C$14)*D433),'Ejercicio 3 - TIR'!$E$14-SQRT(('Ejercicio 3 - TIR'!$E$14-'Ejercicio 3 - TIR'!$C$14)*('Ejercicio 3 - TIR'!$E$14-'Ejercicio 3 - TIR'!$D$14)*(1-D433)))</f>
        <v>33893.0030788068</v>
      </c>
      <c r="F433" s="16">
        <f ca="1" t="shared" si="3213"/>
        <v>0.0917693857790658</v>
      </c>
      <c r="G433" s="17">
        <f ca="1">IF(F433&lt;=('Ejercicio 3 - TIR'!$D$18-'Ejercicio 3 - TIR'!$C$18)/('Ejercicio 3 - TIR'!$E$18-'Ejercicio 3 - TIR'!$C$18),'Ejercicio 3 - TIR'!$C$18+SQRT(('Ejercicio 3 - TIR'!$E$18-'Ejercicio 3 - TIR'!$C$18)*('Ejercicio 3 - TIR'!$D$18-'Ejercicio 3 - TIR'!$C$18)*F433),'Ejercicio 3 - TIR'!$E$18-SQRT(('Ejercicio 3 - TIR'!$E$18-'Ejercicio 3 - TIR'!$C$18)*('Ejercicio 3 - TIR'!$E$18-'Ejercicio 3 - TIR'!$D$18)*(1-F433)))</f>
        <v>33710.1762581931</v>
      </c>
      <c r="H433" s="16">
        <f ca="1" t="shared" ref="H433:L433" si="3214">RAND()</f>
        <v>0.189426133538335</v>
      </c>
      <c r="I433" s="17">
        <f ca="1">IF(H433&lt;=('Ejercicio 3 - TIR'!$D$18-'Ejercicio 3 - TIR'!$C$18)/('Ejercicio 3 - TIR'!$E$18-'Ejercicio 3 - TIR'!$C$18),'Ejercicio 3 - TIR'!$C$18+SQRT(('Ejercicio 3 - TIR'!$E$18-'Ejercicio 3 - TIR'!$C$18)*('Ejercicio 3 - TIR'!$D$18-'Ejercicio 3 - TIR'!$C$18)*H433),'Ejercicio 3 - TIR'!$E$18-SQRT(('Ejercicio 3 - TIR'!$E$18-'Ejercicio 3 - TIR'!$C$18)*('Ejercicio 3 - TIR'!$E$18-'Ejercicio 3 - TIR'!$D$18)*(1-H433)))</f>
        <v>35330.4709014073</v>
      </c>
      <c r="J433" s="16">
        <f ca="1" t="shared" si="3214"/>
        <v>0.102879275383611</v>
      </c>
      <c r="K433" s="17">
        <f ca="1">IF(J433&lt;=('Ejercicio 3 - TIR'!$D$18-'Ejercicio 3 - TIR'!$C$18)/('Ejercicio 3 - TIR'!$E$18-'Ejercicio 3 - TIR'!$C$18),'Ejercicio 3 - TIR'!$C$18+SQRT(('Ejercicio 3 - TIR'!$E$18-'Ejercicio 3 - TIR'!$C$18)*('Ejercicio 3 - TIR'!$D$18-'Ejercicio 3 - TIR'!$C$18)*J433),'Ejercicio 3 - TIR'!$E$18-SQRT(('Ejercicio 3 - TIR'!$E$18-'Ejercicio 3 - TIR'!$C$18)*('Ejercicio 3 - TIR'!$E$18-'Ejercicio 3 - TIR'!$D$18)*(1-J433)))</f>
        <v>33928.3446014246</v>
      </c>
      <c r="L433" s="16">
        <f ca="1" t="shared" si="3214"/>
        <v>0.754095285883483</v>
      </c>
      <c r="M433" s="17">
        <f ca="1">IF(L433&lt;=('Ejercicio 3 - TIR'!$D$18-'Ejercicio 3 - TIR'!$C$18)/('Ejercicio 3 - TIR'!$E$18-'Ejercicio 3 - TIR'!$C$18),'Ejercicio 3 - TIR'!$C$18+SQRT(('Ejercicio 3 - TIR'!$E$18-'Ejercicio 3 - TIR'!$C$18)*('Ejercicio 3 - TIR'!$D$18-'Ejercicio 3 - TIR'!$C$18)*L433),'Ejercicio 3 - TIR'!$E$18-SQRT(('Ejercicio 3 - TIR'!$E$18-'Ejercicio 3 - TIR'!$C$18)*('Ejercicio 3 - TIR'!$E$18-'Ejercicio 3 - TIR'!$D$18)*(1-L433)))</f>
        <v>40705.4856434355</v>
      </c>
      <c r="N433" s="16">
        <f ca="1" t="shared" ref="N433:R433" si="3215">RAND()</f>
        <v>0.0790196121632765</v>
      </c>
      <c r="O433" s="17">
        <f ca="1">IF(N433&lt;=('Ejercicio 3 - TIR'!$D$18-'Ejercicio 3 - TIR'!$C$18)/('Ejercicio 3 - TIR'!$E$18-'Ejercicio 3 - TIR'!$C$18),'Ejercicio 3 - TIR'!$C$18+SQRT(('Ejercicio 3 - TIR'!$E$18-'Ejercicio 3 - TIR'!$C$18)*('Ejercicio 3 - TIR'!$D$18-'Ejercicio 3 - TIR'!$C$18)*N433),'Ejercicio 3 - TIR'!$E$18-SQRT(('Ejercicio 3 - TIR'!$E$18-'Ejercicio 3 - TIR'!$C$18)*('Ejercicio 3 - TIR'!$E$18-'Ejercicio 3 - TIR'!$D$18)*(1-N433)))</f>
        <v>33442.8101638765</v>
      </c>
      <c r="P433" s="16">
        <f ca="1" t="shared" si="3215"/>
        <v>0.765432616227686</v>
      </c>
      <c r="Q433" s="18">
        <f ca="1">IF(P433&lt;=('Ejercicio 3 - TIR'!$D$22-'Ejercicio 3 - TIR'!$C$22)/('Ejercicio 3 - TIR'!$E$22-'Ejercicio 3 - TIR'!$C$22),'Ejercicio 3 - TIR'!$C$22+SQRT(('Ejercicio 3 - TIR'!$E$22-'Ejercicio 3 - TIR'!$C$22)*('Ejercicio 3 - TIR'!$D$22-'Ejercicio 3 - TIR'!$C$22)*P433),'Ejercicio 3 - TIR'!$E$22-SQRT(('Ejercicio 3 - TIR'!$E$22-'Ejercicio 3 - TIR'!$C$22)*('Ejercicio 3 - TIR'!$E$22-'Ejercicio 3 - TIR'!$D$22)*(1-P433)))</f>
        <v>0.159451975988184</v>
      </c>
      <c r="R433" s="16">
        <f ca="1" t="shared" si="3215"/>
        <v>0.302248798136085</v>
      </c>
      <c r="S433" s="18">
        <f ca="1">IF(R433&lt;=('Ejercicio 3 - TIR'!$D$23-'Ejercicio 3 - TIR'!$C$23)/('Ejercicio 3 - TIR'!$E$23-'Ejercicio 3 - TIR'!$C$23),'Ejercicio 3 - TIR'!$C$23+SQRT(('Ejercicio 3 - TIR'!$E$23-'Ejercicio 3 - TIR'!$C$23)*('Ejercicio 3 - TIR'!$D$23-'Ejercicio 3 - TIR'!$C$23)*R433),'Ejercicio 3 - TIR'!$E$23-SQRT(('Ejercicio 3 - TIR'!$E$23-'Ejercicio 3 - TIR'!$C$23)*('Ejercicio 3 - TIR'!$E$23-'Ejercicio 3 - TIR'!$D$23)*(1-R433)))</f>
        <v>0.143324833046454</v>
      </c>
      <c r="T433" s="16">
        <f ca="1" t="shared" ref="T433:X433" si="3216">RAND()</f>
        <v>0.35683127659056</v>
      </c>
      <c r="U433" s="18">
        <f ca="1">IF(T433&lt;=('Ejercicio 3 - TIR'!$D$24-'Ejercicio 3 - TIR'!$C$24)/('Ejercicio 3 - TIR'!$E$24-'Ejercicio 3 - TIR'!$C$24),'Ejercicio 3 - TIR'!$C$24+SQRT(('Ejercicio 3 - TIR'!$E$24-'Ejercicio 3 - TIR'!$C$24)*('Ejercicio 3 - TIR'!$D$24-'Ejercicio 3 - TIR'!$C$24)*T433),'Ejercicio 3 - TIR'!$E$24-SQRT(('Ejercicio 3 - TIR'!$E$24-'Ejercicio 3 - TIR'!$C$24)*('Ejercicio 3 - TIR'!$E$24-'Ejercicio 3 - TIR'!$D$24)*(1-T433)))</f>
        <v>0.177374179089795</v>
      </c>
      <c r="V433" s="16">
        <f ca="1" t="shared" si="3216"/>
        <v>0.392022998388818</v>
      </c>
      <c r="W433" s="18">
        <f ca="1">IF(V433&lt;=('Ejercicio 3 - TIR'!$D$25-'Ejercicio 3 - TIR'!$C$25)/('Ejercicio 3 - TIR'!$E$25-'Ejercicio 3 - TIR'!$C$25),'Ejercicio 3 - TIR'!$C$25+SQRT(('Ejercicio 3 - TIR'!$E$25-'Ejercicio 3 - TIR'!$C$25)*('Ejercicio 3 - TIR'!$D$25-'Ejercicio 3 - TIR'!$C$25)*V433),'Ejercicio 3 - TIR'!$E$25-SQRT(('Ejercicio 3 - TIR'!$E$25-'Ejercicio 3 - TIR'!$C$25)*('Ejercicio 3 - TIR'!$E$25-'Ejercicio 3 - TIR'!$D$25)*(1-V433)))</f>
        <v>0.203870622097852</v>
      </c>
      <c r="X433" s="16">
        <f ca="1" t="shared" si="3216"/>
        <v>0.847771557282555</v>
      </c>
      <c r="Y433" s="18">
        <f ca="1">IF(X433&lt;=('Ejercicio 3 - TIR'!$D$26-'Ejercicio 3 - TIR'!$C$26)/('Ejercicio 3 - TIR'!$E$26-'Ejercicio 3 - TIR'!$C$26),'Ejercicio 3 - TIR'!$C$26+SQRT(('Ejercicio 3 - TIR'!$E$26-'Ejercicio 3 - TIR'!$C$26)*('Ejercicio 3 - TIR'!$D$26-'Ejercicio 3 - TIR'!$C$26)*X433),'Ejercicio 3 - TIR'!$E$26-SQRT(('Ejercicio 3 - TIR'!$E$26-'Ejercicio 3 - TIR'!$C$26)*('Ejercicio 3 - TIR'!$E$26-'Ejercicio 3 - TIR'!$D$26)*(1-X433)))</f>
        <v>0.25132887182767</v>
      </c>
      <c r="Z433" s="16">
        <f ca="1" t="shared" si="2860"/>
        <v>1.15945197598818</v>
      </c>
      <c r="AA433" s="16">
        <f ca="1" t="shared" si="2861"/>
        <v>1.32563023687207</v>
      </c>
      <c r="AB433" s="16">
        <f ca="1" t="shared" si="2862"/>
        <v>1.56076281191387</v>
      </c>
      <c r="AC433" s="16">
        <f ca="1" t="shared" si="2863"/>
        <v>1.87895649732594</v>
      </c>
      <c r="AD433" s="16">
        <f ca="1" t="shared" si="2864"/>
        <v>2.35119251401214</v>
      </c>
      <c r="AE433" s="15">
        <f ca="1" t="shared" si="2865"/>
        <v>5404.30631308935</v>
      </c>
      <c r="AF433" s="15">
        <f ca="1" t="shared" si="2866"/>
        <v>6178.87761314478</v>
      </c>
      <c r="AG433" s="15">
        <f ca="1" t="shared" si="2867"/>
        <v>7274.85095747265</v>
      </c>
      <c r="AH433" s="15">
        <f ca="1" t="shared" si="2868"/>
        <v>8757.97934784176</v>
      </c>
      <c r="AI433" s="15">
        <f ca="1" t="shared" si="2869"/>
        <v>10959.1124168249</v>
      </c>
      <c r="AJ433" s="17">
        <f ca="1" t="shared" si="2870"/>
        <v>39085.330473472</v>
      </c>
      <c r="AK433" s="17">
        <f ca="1" t="shared" si="2871"/>
        <v>46835.1405098344</v>
      </c>
      <c r="AL433" s="17">
        <f ca="1" t="shared" si="2872"/>
        <v>52954.0985237021</v>
      </c>
      <c r="AM433" s="17">
        <f ca="1" t="shared" si="2873"/>
        <v>76483.8367265409</v>
      </c>
      <c r="AN433" s="17">
        <f ca="1" t="shared" si="2874"/>
        <v>78630.4849048355</v>
      </c>
      <c r="AO433" s="17">
        <f ca="1">C433/'Ejercicio 3 - TIR'!$D$7</f>
        <v>14790.4935982717</v>
      </c>
      <c r="AP433" s="17">
        <f ca="1" t="shared" si="2875"/>
        <v>24294.8368752003</v>
      </c>
      <c r="AQ433" s="17">
        <f ca="1" t="shared" si="2876"/>
        <v>32044.6469115627</v>
      </c>
      <c r="AR433" s="17">
        <f ca="1" t="shared" si="2877"/>
        <v>38163.6049254304</v>
      </c>
      <c r="AS433" s="17">
        <f ca="1" t="shared" si="2878"/>
        <v>61693.3431282692</v>
      </c>
      <c r="AT433" s="17">
        <f ca="1" t="shared" si="2879"/>
        <v>63839.9913065638</v>
      </c>
      <c r="AU433" s="17">
        <f ca="1">AP433*'Ejercicio 3 - TIR'!$D$5</f>
        <v>12147.4184376001</v>
      </c>
      <c r="AV433" s="17">
        <f ca="1">AQ433*'Ejercicio 3 - TIR'!$D$5</f>
        <v>16022.3234557814</v>
      </c>
      <c r="AW433" s="17">
        <f ca="1">AR433*'Ejercicio 3 - TIR'!$D$5</f>
        <v>19081.8024627152</v>
      </c>
      <c r="AX433" s="17">
        <f ca="1">AS433*'Ejercicio 3 - TIR'!$D$5</f>
        <v>30846.6715641346</v>
      </c>
      <c r="AY433" s="17">
        <f ca="1">AT433*'Ejercicio 3 - TIR'!$D$5</f>
        <v>31919.9956532819</v>
      </c>
      <c r="AZ433" s="17">
        <f ca="1" t="shared" ref="AZ433:BD433" si="3217">AJ433-AU433-AE433</f>
        <v>21533.6057227825</v>
      </c>
      <c r="BA433" s="17">
        <f ca="1" t="shared" si="3217"/>
        <v>24633.9394409083</v>
      </c>
      <c r="BB433" s="17">
        <f ca="1" t="shared" si="3217"/>
        <v>26597.4451035142</v>
      </c>
      <c r="BC433" s="17">
        <f ca="1" t="shared" si="3217"/>
        <v>36879.1858145645</v>
      </c>
      <c r="BD433" s="17">
        <f ca="1" t="shared" si="3217"/>
        <v>35751.3768347288</v>
      </c>
      <c r="BE433" s="17">
        <f ca="1" t="shared" ref="BE433:BI433" si="3218">AZ433/Z433</f>
        <v>18572.2273701157</v>
      </c>
      <c r="BF433" s="17">
        <f ca="1" t="shared" si="3218"/>
        <v>18582.8134842745</v>
      </c>
      <c r="BG433" s="17">
        <f ca="1" t="shared" si="3218"/>
        <v>17041.3114026592</v>
      </c>
      <c r="BH433" s="17">
        <f ca="1" t="shared" si="3218"/>
        <v>19627.4825239699</v>
      </c>
      <c r="BI433" s="17">
        <f ca="1" t="shared" si="3218"/>
        <v>15205.6357025915</v>
      </c>
      <c r="BJ433" s="17">
        <f ca="1" t="shared" si="2882"/>
        <v>79688.975116281</v>
      </c>
      <c r="BK433" s="17">
        <f ca="1" t="shared" si="2883"/>
        <v>34775.2978268009</v>
      </c>
      <c r="BL433" s="17">
        <f ca="1" t="shared" si="2884"/>
        <v>114464.272943082</v>
      </c>
      <c r="BM433" s="17">
        <f ca="1">BK433*'Ejercicio 3 - TIR'!$D$5</f>
        <v>17387.6489134004</v>
      </c>
      <c r="BN433" s="17">
        <f ca="1" t="shared" si="2885"/>
        <v>97076.6240296814</v>
      </c>
      <c r="BO433" s="17">
        <f ca="1" t="shared" si="2886"/>
        <v>41288.2498779427</v>
      </c>
      <c r="BP433" s="17">
        <f ca="1" t="shared" si="2887"/>
        <v>-107845.471070165</v>
      </c>
      <c r="BQ433" s="17">
        <f ca="1" t="shared" ref="BQ433:BT433" si="3219">BE433</f>
        <v>18572.2273701157</v>
      </c>
      <c r="BR433" s="17">
        <f ca="1" t="shared" si="3219"/>
        <v>18582.8134842745</v>
      </c>
      <c r="BS433" s="17">
        <f ca="1" t="shared" si="3219"/>
        <v>17041.3114026592</v>
      </c>
      <c r="BT433" s="17">
        <f ca="1" t="shared" si="3219"/>
        <v>19627.4825239699</v>
      </c>
      <c r="BU433" s="17">
        <f ca="1" t="shared" si="2889"/>
        <v>56493.8855805341</v>
      </c>
      <c r="BV433" s="19">
        <f ca="1" t="shared" si="2890"/>
        <v>5.5101477230374</v>
      </c>
    </row>
    <row r="434" ht="15" customHeight="1" spans="1:74">
      <c r="A434" s="15">
        <v>433</v>
      </c>
      <c r="B434" s="16">
        <f ca="1" t="shared" ref="B434:F434" si="3220">RAND()</f>
        <v>0.924115209156184</v>
      </c>
      <c r="C434" s="17">
        <f ca="1">IF(B434&lt;=('Ejercicio 3 - TIR'!$D$13-'Ejercicio 3 - TIR'!$C$13)/('Ejercicio 3 - TIR'!$E$13-'Ejercicio 3 - TIR'!$C$13),'Ejercicio 3 - TIR'!$C$13+SQRT(('Ejercicio 3 - TIR'!$E$13-'Ejercicio 3 - TIR'!$C$13)*('Ejercicio 3 - TIR'!$D$13-'Ejercicio 3 - TIR'!$C$13)*B434),'Ejercicio 3 - TIR'!$E$13-SQRT(('Ejercicio 3 - TIR'!$E$13-'Ejercicio 3 - TIR'!$C$13)*('Ejercicio 3 - TIR'!$E$13-'Ejercicio 3 - TIR'!$D$13)*(1-B434)))</f>
        <v>90457.3720070109</v>
      </c>
      <c r="D434" s="16">
        <f ca="1" t="shared" si="3220"/>
        <v>0.191529889818116</v>
      </c>
      <c r="E434" s="17">
        <f ca="1">IF(D434&lt;=('Ejercicio 3 - TIR'!$D$14-'Ejercicio 3 - TIR'!$C$14)/('Ejercicio 3 - TIR'!$E$14-'Ejercicio 3 - TIR'!$C$14),'Ejercicio 3 - TIR'!$C$14+SQRT(('Ejercicio 3 - TIR'!$E$14-'Ejercicio 3 - TIR'!$C$14)*('Ejercicio 3 - TIR'!$D$14-'Ejercicio 3 - TIR'!$C$14)*D434),'Ejercicio 3 - TIR'!$E$14-SQRT(('Ejercicio 3 - TIR'!$E$14-'Ejercicio 3 - TIR'!$C$14)*('Ejercicio 3 - TIR'!$E$14-'Ejercicio 3 - TIR'!$D$14)*(1-D434)))</f>
        <v>28790.0846608432</v>
      </c>
      <c r="F434" s="16">
        <f ca="1" t="shared" si="3220"/>
        <v>0.63025604826509</v>
      </c>
      <c r="G434" s="17">
        <f ca="1">IF(F434&lt;=('Ejercicio 3 - TIR'!$D$18-'Ejercicio 3 - TIR'!$C$18)/('Ejercicio 3 - TIR'!$E$18-'Ejercicio 3 - TIR'!$C$18),'Ejercicio 3 - TIR'!$C$18+SQRT(('Ejercicio 3 - TIR'!$E$18-'Ejercicio 3 - TIR'!$C$18)*('Ejercicio 3 - TIR'!$D$18-'Ejercicio 3 - TIR'!$C$18)*F434),'Ejercicio 3 - TIR'!$E$18-SQRT(('Ejercicio 3 - TIR'!$E$18-'Ejercicio 3 - TIR'!$C$18)*('Ejercicio 3 - TIR'!$E$18-'Ejercicio 3 - TIR'!$D$18)*(1-F434)))</f>
        <v>39723.0863021863</v>
      </c>
      <c r="H434" s="16">
        <f ca="1" t="shared" ref="H434:L434" si="3221">RAND()</f>
        <v>0.643289894417847</v>
      </c>
      <c r="I434" s="17">
        <f ca="1">IF(H434&lt;=('Ejercicio 3 - TIR'!$D$18-'Ejercicio 3 - TIR'!$C$18)/('Ejercicio 3 - TIR'!$E$18-'Ejercicio 3 - TIR'!$C$18),'Ejercicio 3 - TIR'!$C$18+SQRT(('Ejercicio 3 - TIR'!$E$18-'Ejercicio 3 - TIR'!$C$18)*('Ejercicio 3 - TIR'!$D$18-'Ejercicio 3 - TIR'!$C$18)*H434),'Ejercicio 3 - TIR'!$E$18-SQRT(('Ejercicio 3 - TIR'!$E$18-'Ejercicio 3 - TIR'!$C$18)*('Ejercicio 3 - TIR'!$E$18-'Ejercicio 3 - TIR'!$D$18)*(1-H434)))</f>
        <v>39823.1096992081</v>
      </c>
      <c r="J434" s="16">
        <f ca="1" t="shared" si="3221"/>
        <v>0.273585880259702</v>
      </c>
      <c r="K434" s="17">
        <f ca="1">IF(J434&lt;=('Ejercicio 3 - TIR'!$D$18-'Ejercicio 3 - TIR'!$C$18)/('Ejercicio 3 - TIR'!$E$18-'Ejercicio 3 - TIR'!$C$18),'Ejercicio 3 - TIR'!$C$18+SQRT(('Ejercicio 3 - TIR'!$E$18-'Ejercicio 3 - TIR'!$C$18)*('Ejercicio 3 - TIR'!$D$18-'Ejercicio 3 - TIR'!$C$18)*J434),'Ejercicio 3 - TIR'!$E$18-SQRT(('Ejercicio 3 - TIR'!$E$18-'Ejercicio 3 - TIR'!$C$18)*('Ejercicio 3 - TIR'!$E$18-'Ejercicio 3 - TIR'!$D$18)*(1-J434)))</f>
        <v>36406.0816447307</v>
      </c>
      <c r="L434" s="16">
        <f ca="1" t="shared" si="3221"/>
        <v>0.0384039136749781</v>
      </c>
      <c r="M434" s="17">
        <f ca="1">IF(L434&lt;=('Ejercicio 3 - TIR'!$D$18-'Ejercicio 3 - TIR'!$C$18)/('Ejercicio 3 - TIR'!$E$18-'Ejercicio 3 - TIR'!$C$18),'Ejercicio 3 - TIR'!$C$18+SQRT(('Ejercicio 3 - TIR'!$E$18-'Ejercicio 3 - TIR'!$C$18)*('Ejercicio 3 - TIR'!$D$18-'Ejercicio 3 - TIR'!$C$18)*L434),'Ejercicio 3 - TIR'!$E$18-SQRT(('Ejercicio 3 - TIR'!$E$18-'Ejercicio 3 - TIR'!$C$18)*('Ejercicio 3 - TIR'!$E$18-'Ejercicio 3 - TIR'!$D$18)*(1-L434)))</f>
        <v>32400.122299227</v>
      </c>
      <c r="N434" s="16">
        <f ca="1" t="shared" ref="N434:R434" si="3222">RAND()</f>
        <v>0.990294195555482</v>
      </c>
      <c r="O434" s="17">
        <f ca="1">IF(N434&lt;=('Ejercicio 3 - TIR'!$D$18-'Ejercicio 3 - TIR'!$C$18)/('Ejercicio 3 - TIR'!$E$18-'Ejercicio 3 - TIR'!$C$18),'Ejercicio 3 - TIR'!$C$18+SQRT(('Ejercicio 3 - TIR'!$E$18-'Ejercicio 3 - TIR'!$C$18)*('Ejercicio 3 - TIR'!$D$18-'Ejercicio 3 - TIR'!$C$18)*N434),'Ejercicio 3 - TIR'!$E$18-SQRT(('Ejercicio 3 - TIR'!$E$18-'Ejercicio 3 - TIR'!$C$18)*('Ejercicio 3 - TIR'!$E$18-'Ejercicio 3 - TIR'!$D$18)*(1-N434)))</f>
        <v>44146.8087357815</v>
      </c>
      <c r="P434" s="16">
        <f ca="1" t="shared" si="3222"/>
        <v>0.30580545802108</v>
      </c>
      <c r="Q434" s="18">
        <f ca="1">IF(P434&lt;=('Ejercicio 3 - TIR'!$D$22-'Ejercicio 3 - TIR'!$C$22)/('Ejercicio 3 - TIR'!$E$22-'Ejercicio 3 - TIR'!$C$22),'Ejercicio 3 - TIR'!$C$22+SQRT(('Ejercicio 3 - TIR'!$E$22-'Ejercicio 3 - TIR'!$C$22)*('Ejercicio 3 - TIR'!$D$22-'Ejercicio 3 - TIR'!$C$22)*P434),'Ejercicio 3 - TIR'!$E$22-SQRT(('Ejercicio 3 - TIR'!$E$22-'Ejercicio 3 - TIR'!$C$22)*('Ejercicio 3 - TIR'!$E$22-'Ejercicio 3 - TIR'!$D$22)*(1-P434)))</f>
        <v>0.143461667128274</v>
      </c>
      <c r="R434" s="16">
        <f ca="1" t="shared" si="3222"/>
        <v>0.170806429440628</v>
      </c>
      <c r="S434" s="18">
        <f ca="1">IF(R434&lt;=('Ejercicio 3 - TIR'!$D$23-'Ejercicio 3 - TIR'!$C$23)/('Ejercicio 3 - TIR'!$E$23-'Ejercicio 3 - TIR'!$C$23),'Ejercicio 3 - TIR'!$C$23+SQRT(('Ejercicio 3 - TIR'!$E$23-'Ejercicio 3 - TIR'!$C$23)*('Ejercicio 3 - TIR'!$D$23-'Ejercicio 3 - TIR'!$C$23)*R434),'Ejercicio 3 - TIR'!$E$23-SQRT(('Ejercicio 3 - TIR'!$E$23-'Ejercicio 3 - TIR'!$C$23)*('Ejercicio 3 - TIR'!$E$23-'Ejercicio 3 - TIR'!$D$23)*(1-R434)))</f>
        <v>0.137534297048731</v>
      </c>
      <c r="T434" s="16">
        <f ca="1" t="shared" ref="T434:X434" si="3223">RAND()</f>
        <v>0.874734557026937</v>
      </c>
      <c r="U434" s="18">
        <f ca="1">IF(T434&lt;=('Ejercicio 3 - TIR'!$D$24-'Ejercicio 3 - TIR'!$C$24)/('Ejercicio 3 - TIR'!$E$24-'Ejercicio 3 - TIR'!$C$24),'Ejercicio 3 - TIR'!$C$24+SQRT(('Ejercicio 3 - TIR'!$E$24-'Ejercicio 3 - TIR'!$C$24)*('Ejercicio 3 - TIR'!$D$24-'Ejercicio 3 - TIR'!$C$24)*T434),'Ejercicio 3 - TIR'!$E$24-SQRT(('Ejercicio 3 - TIR'!$E$24-'Ejercicio 3 - TIR'!$C$24)*('Ejercicio 3 - TIR'!$E$24-'Ejercicio 3 - TIR'!$D$24)*(1-T434)))</f>
        <v>0.201271859667213</v>
      </c>
      <c r="V434" s="16">
        <f ca="1" t="shared" si="3223"/>
        <v>0.377992792511745</v>
      </c>
      <c r="W434" s="18">
        <f ca="1">IF(V434&lt;=('Ejercicio 3 - TIR'!$D$25-'Ejercicio 3 - TIR'!$C$25)/('Ejercicio 3 - TIR'!$E$25-'Ejercicio 3 - TIR'!$C$25),'Ejercicio 3 - TIR'!$C$25+SQRT(('Ejercicio 3 - TIR'!$E$25-'Ejercicio 3 - TIR'!$C$25)*('Ejercicio 3 - TIR'!$D$25-'Ejercicio 3 - TIR'!$C$25)*V434),'Ejercicio 3 - TIR'!$E$25-SQRT(('Ejercicio 3 - TIR'!$E$25-'Ejercicio 3 - TIR'!$C$25)*('Ejercicio 3 - TIR'!$E$25-'Ejercicio 3 - TIR'!$D$25)*(1-V434)))</f>
        <v>0.203341397082543</v>
      </c>
      <c r="X434" s="16">
        <f ca="1" t="shared" si="3223"/>
        <v>0.93179378935203</v>
      </c>
      <c r="Y434" s="18">
        <f ca="1">IF(X434&lt;=('Ejercicio 3 - TIR'!$D$26-'Ejercicio 3 - TIR'!$C$26)/('Ejercicio 3 - TIR'!$E$26-'Ejercicio 3 - TIR'!$C$26),'Ejercicio 3 - TIR'!$C$26+SQRT(('Ejercicio 3 - TIR'!$E$26-'Ejercicio 3 - TIR'!$C$26)*('Ejercicio 3 - TIR'!$D$26-'Ejercicio 3 - TIR'!$C$26)*X434),'Ejercicio 3 - TIR'!$E$26-SQRT(('Ejercicio 3 - TIR'!$E$26-'Ejercicio 3 - TIR'!$C$26)*('Ejercicio 3 - TIR'!$E$26-'Ejercicio 3 - TIR'!$D$26)*(1-X434)))</f>
        <v>0.260808503510694</v>
      </c>
      <c r="Z434" s="16">
        <f ca="1" t="shared" si="2860"/>
        <v>1.14346166712827</v>
      </c>
      <c r="AA434" s="16">
        <f ca="1" t="shared" si="2861"/>
        <v>1.30072686371893</v>
      </c>
      <c r="AB434" s="16">
        <f ca="1" t="shared" si="2862"/>
        <v>1.56252657849874</v>
      </c>
      <c r="AC434" s="16">
        <f ca="1" t="shared" si="2863"/>
        <v>1.88025291594928</v>
      </c>
      <c r="AD434" s="16">
        <f ca="1" t="shared" si="2864"/>
        <v>2.37063886517963</v>
      </c>
      <c r="AE434" s="15">
        <f ca="1" t="shared" si="2865"/>
        <v>4130.27354220872</v>
      </c>
      <c r="AF434" s="15">
        <f ca="1" t="shared" si="2866"/>
        <v>4698.32781045536</v>
      </c>
      <c r="AG434" s="15">
        <f ca="1" t="shared" si="2867"/>
        <v>5643.9689861919</v>
      </c>
      <c r="AH434" s="15">
        <f ca="1" t="shared" si="2868"/>
        <v>6791.6215249347</v>
      </c>
      <c r="AI434" s="15">
        <f ca="1" t="shared" si="2869"/>
        <v>8562.93417126394</v>
      </c>
      <c r="AJ434" s="17">
        <f ca="1" t="shared" si="2870"/>
        <v>45421.8264865783</v>
      </c>
      <c r="AK434" s="17">
        <f ca="1" t="shared" si="2871"/>
        <v>51798.988582586</v>
      </c>
      <c r="AL434" s="17">
        <f ca="1" t="shared" si="2872"/>
        <v>56885.4701888869</v>
      </c>
      <c r="AM434" s="17">
        <f ca="1" t="shared" si="2873"/>
        <v>60920.4244302349</v>
      </c>
      <c r="AN434" s="17">
        <f ca="1" t="shared" si="2874"/>
        <v>104656.140562695</v>
      </c>
      <c r="AO434" s="17">
        <f ca="1">C434/'Ejercicio 3 - TIR'!$D$7</f>
        <v>18091.4744014022</v>
      </c>
      <c r="AP434" s="17">
        <f ca="1" t="shared" si="2875"/>
        <v>27330.3520851761</v>
      </c>
      <c r="AQ434" s="17">
        <f ca="1" t="shared" si="2876"/>
        <v>33707.5141811838</v>
      </c>
      <c r="AR434" s="17">
        <f ca="1" t="shared" si="2877"/>
        <v>38793.9957874847</v>
      </c>
      <c r="AS434" s="17">
        <f ca="1" t="shared" si="2878"/>
        <v>42828.9500288328</v>
      </c>
      <c r="AT434" s="17">
        <f ca="1" t="shared" si="2879"/>
        <v>86564.6661612931</v>
      </c>
      <c r="AU434" s="17">
        <f ca="1">AP434*'Ejercicio 3 - TIR'!$D$5</f>
        <v>13665.1760425881</v>
      </c>
      <c r="AV434" s="17">
        <f ca="1">AQ434*'Ejercicio 3 - TIR'!$D$5</f>
        <v>16853.7570905919</v>
      </c>
      <c r="AW434" s="17">
        <f ca="1">AR434*'Ejercicio 3 - TIR'!$D$5</f>
        <v>19396.9978937424</v>
      </c>
      <c r="AX434" s="17">
        <f ca="1">AS434*'Ejercicio 3 - TIR'!$D$5</f>
        <v>21414.4750144164</v>
      </c>
      <c r="AY434" s="17">
        <f ca="1">AT434*'Ejercicio 3 - TIR'!$D$5</f>
        <v>43282.3330806466</v>
      </c>
      <c r="AZ434" s="17">
        <f ca="1" t="shared" ref="AZ434:BD434" si="3224">AJ434-AU434-AE434</f>
        <v>27626.3769017815</v>
      </c>
      <c r="BA434" s="17">
        <f ca="1" t="shared" si="3224"/>
        <v>30246.9036815387</v>
      </c>
      <c r="BB434" s="17">
        <f ca="1" t="shared" si="3224"/>
        <v>31844.5033089526</v>
      </c>
      <c r="BC434" s="17">
        <f ca="1" t="shared" si="3224"/>
        <v>32714.3278908839</v>
      </c>
      <c r="BD434" s="17">
        <f ca="1" t="shared" si="3224"/>
        <v>52810.8733107848</v>
      </c>
      <c r="BE434" s="17">
        <f ca="1" t="shared" ref="BE434:BI434" si="3225">AZ434/Z434</f>
        <v>24160.2999872862</v>
      </c>
      <c r="BF434" s="17">
        <f ca="1" t="shared" si="3225"/>
        <v>23253.8471567038</v>
      </c>
      <c r="BG434" s="17">
        <f ca="1" t="shared" si="3225"/>
        <v>20380.1354467509</v>
      </c>
      <c r="BH434" s="17">
        <f ca="1" t="shared" si="3225"/>
        <v>17398.897570313</v>
      </c>
      <c r="BI434" s="17">
        <f ca="1" t="shared" si="3225"/>
        <v>22277.0638271735</v>
      </c>
      <c r="BJ434" s="17">
        <f ca="1" t="shared" si="2882"/>
        <v>68250.8936288068</v>
      </c>
      <c r="BK434" s="17">
        <f ca="1" t="shared" si="2883"/>
        <v>42888.3523443664</v>
      </c>
      <c r="BL434" s="17">
        <f ca="1" t="shared" si="2884"/>
        <v>111139.245973173</v>
      </c>
      <c r="BM434" s="17">
        <f ca="1">BK434*'Ejercicio 3 - TIR'!$D$5</f>
        <v>21444.1761721832</v>
      </c>
      <c r="BN434" s="17">
        <f ca="1" t="shared" si="2885"/>
        <v>89695.0698009901</v>
      </c>
      <c r="BO434" s="17">
        <f ca="1" t="shared" si="2886"/>
        <v>37835.8218615443</v>
      </c>
      <c r="BP434" s="17">
        <f ca="1" t="shared" si="2887"/>
        <v>-119247.456667854</v>
      </c>
      <c r="BQ434" s="17">
        <f ca="1" t="shared" ref="BQ434:BT434" si="3226">BE434</f>
        <v>24160.2999872862</v>
      </c>
      <c r="BR434" s="17">
        <f ca="1" t="shared" si="3226"/>
        <v>23253.8471567038</v>
      </c>
      <c r="BS434" s="17">
        <f ca="1" t="shared" si="3226"/>
        <v>20380.1354467509</v>
      </c>
      <c r="BT434" s="17">
        <f ca="1" t="shared" si="3226"/>
        <v>17398.897570313</v>
      </c>
      <c r="BU434" s="17">
        <f ca="1" t="shared" si="2889"/>
        <v>60112.8856887177</v>
      </c>
      <c r="BV434" s="19">
        <f ca="1" t="shared" si="2890"/>
        <v>6.01450776331811</v>
      </c>
    </row>
    <row r="435" ht="15" customHeight="1" spans="1:74">
      <c r="A435" s="15">
        <v>434</v>
      </c>
      <c r="B435" s="16">
        <f ca="1" t="shared" ref="B435:F435" si="3227">RAND()</f>
        <v>0.289034511281174</v>
      </c>
      <c r="C435" s="17">
        <f ca="1">IF(B435&lt;=('Ejercicio 3 - TIR'!$D$13-'Ejercicio 3 - TIR'!$C$13)/('Ejercicio 3 - TIR'!$E$13-'Ejercicio 3 - TIR'!$C$13),'Ejercicio 3 - TIR'!$C$13+SQRT(('Ejercicio 3 - TIR'!$E$13-'Ejercicio 3 - TIR'!$C$13)*('Ejercicio 3 - TIR'!$D$13-'Ejercicio 3 - TIR'!$C$13)*B435),'Ejercicio 3 - TIR'!$E$13-SQRT(('Ejercicio 3 - TIR'!$E$13-'Ejercicio 3 - TIR'!$C$13)*('Ejercicio 3 - TIR'!$E$13-'Ejercicio 3 - TIR'!$D$13)*(1-B435)))</f>
        <v>70791.1214446259</v>
      </c>
      <c r="D435" s="16">
        <f ca="1" t="shared" si="3227"/>
        <v>0.00475558034549017</v>
      </c>
      <c r="E435" s="17">
        <f ca="1">IF(D435&lt;=('Ejercicio 3 - TIR'!$D$14-'Ejercicio 3 - TIR'!$C$14)/('Ejercicio 3 - TIR'!$E$14-'Ejercicio 3 - TIR'!$C$14),'Ejercicio 3 - TIR'!$C$14+SQRT(('Ejercicio 3 - TIR'!$E$14-'Ejercicio 3 - TIR'!$C$14)*('Ejercicio 3 - TIR'!$D$14-'Ejercicio 3 - TIR'!$C$14)*D435),'Ejercicio 3 - TIR'!$E$14-SQRT(('Ejercicio 3 - TIR'!$E$14-'Ejercicio 3 - TIR'!$C$14)*('Ejercicio 3 - TIR'!$E$14-'Ejercicio 3 - TIR'!$D$14)*(1-D435)))</f>
        <v>25597.2173188311</v>
      </c>
      <c r="F435" s="16">
        <f ca="1" t="shared" si="3227"/>
        <v>0.755801147759386</v>
      </c>
      <c r="G435" s="17">
        <f ca="1">IF(F435&lt;=('Ejercicio 3 - TIR'!$D$18-'Ejercicio 3 - TIR'!$C$18)/('Ejercicio 3 - TIR'!$E$18-'Ejercicio 3 - TIR'!$C$18),'Ejercicio 3 - TIR'!$C$18+SQRT(('Ejercicio 3 - TIR'!$E$18-'Ejercicio 3 - TIR'!$C$18)*('Ejercicio 3 - TIR'!$D$18-'Ejercicio 3 - TIR'!$C$18)*F435),'Ejercicio 3 - TIR'!$E$18-SQRT(('Ejercicio 3 - TIR'!$E$18-'Ejercicio 3 - TIR'!$C$18)*('Ejercicio 3 - TIR'!$E$18-'Ejercicio 3 - TIR'!$D$18)*(1-F435)))</f>
        <v>40720.4072719421</v>
      </c>
      <c r="H435" s="16">
        <f ca="1" t="shared" ref="H435:L435" si="3228">RAND()</f>
        <v>0.159462783535893</v>
      </c>
      <c r="I435" s="17">
        <f ca="1">IF(H435&lt;=('Ejercicio 3 - TIR'!$D$18-'Ejercicio 3 - TIR'!$C$18)/('Ejercicio 3 - TIR'!$E$18-'Ejercicio 3 - TIR'!$C$18),'Ejercicio 3 - TIR'!$C$18+SQRT(('Ejercicio 3 - TIR'!$E$18-'Ejercicio 3 - TIR'!$C$18)*('Ejercicio 3 - TIR'!$D$18-'Ejercicio 3 - TIR'!$C$18)*H435),'Ejercicio 3 - TIR'!$E$18-SQRT(('Ejercicio 3 - TIR'!$E$18-'Ejercicio 3 - TIR'!$C$18)*('Ejercicio 3 - TIR'!$E$18-'Ejercicio 3 - TIR'!$D$18)*(1-H435)))</f>
        <v>34890.7481565077</v>
      </c>
      <c r="J435" s="16">
        <f ca="1" t="shared" si="3228"/>
        <v>0.218856629631801</v>
      </c>
      <c r="K435" s="17">
        <f ca="1">IF(J435&lt;=('Ejercicio 3 - TIR'!$D$18-'Ejercicio 3 - TIR'!$C$18)/('Ejercicio 3 - TIR'!$E$18-'Ejercicio 3 - TIR'!$C$18),'Ejercicio 3 - TIR'!$C$18+SQRT(('Ejercicio 3 - TIR'!$E$18-'Ejercicio 3 - TIR'!$C$18)*('Ejercicio 3 - TIR'!$D$18-'Ejercicio 3 - TIR'!$C$18)*J435),'Ejercicio 3 - TIR'!$E$18-SQRT(('Ejercicio 3 - TIR'!$E$18-'Ejercicio 3 - TIR'!$C$18)*('Ejercicio 3 - TIR'!$E$18-'Ejercicio 3 - TIR'!$D$18)*(1-J435)))</f>
        <v>35729.6155582002</v>
      </c>
      <c r="L435" s="16">
        <f ca="1" t="shared" si="3228"/>
        <v>0.27669229501528</v>
      </c>
      <c r="M435" s="17">
        <f ca="1">IF(L435&lt;=('Ejercicio 3 - TIR'!$D$18-'Ejercicio 3 - TIR'!$C$18)/('Ejercicio 3 - TIR'!$E$18-'Ejercicio 3 - TIR'!$C$18),'Ejercicio 3 - TIR'!$C$18+SQRT(('Ejercicio 3 - TIR'!$E$18-'Ejercicio 3 - TIR'!$C$18)*('Ejercicio 3 - TIR'!$D$18-'Ejercicio 3 - TIR'!$C$18)*L435),'Ejercicio 3 - TIR'!$E$18-SQRT(('Ejercicio 3 - TIR'!$E$18-'Ejercicio 3 - TIR'!$C$18)*('Ejercicio 3 - TIR'!$E$18-'Ejercicio 3 - TIR'!$D$18)*(1-L435)))</f>
        <v>36442.3477282969</v>
      </c>
      <c r="N435" s="16">
        <f ca="1" t="shared" ref="N435:R435" si="3229">RAND()</f>
        <v>0.788587625963927</v>
      </c>
      <c r="O435" s="17">
        <f ca="1">IF(N435&lt;=('Ejercicio 3 - TIR'!$D$18-'Ejercicio 3 - TIR'!$C$18)/('Ejercicio 3 - TIR'!$E$18-'Ejercicio 3 - TIR'!$C$18),'Ejercicio 3 - TIR'!$C$18+SQRT(('Ejercicio 3 - TIR'!$E$18-'Ejercicio 3 - TIR'!$C$18)*('Ejercicio 3 - TIR'!$D$18-'Ejercicio 3 - TIR'!$C$18)*N435),'Ejercicio 3 - TIR'!$E$18-SQRT(('Ejercicio 3 - TIR'!$E$18-'Ejercicio 3 - TIR'!$C$18)*('Ejercicio 3 - TIR'!$E$18-'Ejercicio 3 - TIR'!$D$18)*(1-N435)))</f>
        <v>41018.0497174493</v>
      </c>
      <c r="P435" s="16">
        <f ca="1" t="shared" si="3229"/>
        <v>0.0566983177089162</v>
      </c>
      <c r="Q435" s="18">
        <f ca="1">IF(P435&lt;=('Ejercicio 3 - TIR'!$D$22-'Ejercicio 3 - TIR'!$C$22)/('Ejercicio 3 - TIR'!$E$22-'Ejercicio 3 - TIR'!$C$22),'Ejercicio 3 - TIR'!$C$22+SQRT(('Ejercicio 3 - TIR'!$E$22-'Ejercicio 3 - TIR'!$C$22)*('Ejercicio 3 - TIR'!$D$22-'Ejercicio 3 - TIR'!$C$22)*P435),'Ejercicio 3 - TIR'!$E$22-SQRT(('Ejercicio 3 - TIR'!$E$22-'Ejercicio 3 - TIR'!$C$22)*('Ejercicio 3 - TIR'!$E$22-'Ejercicio 3 - TIR'!$D$22)*(1-P435)))</f>
        <v>0.130102325072777</v>
      </c>
      <c r="R435" s="16">
        <f ca="1" t="shared" si="3229"/>
        <v>0.164318657982696</v>
      </c>
      <c r="S435" s="18">
        <f ca="1">IF(R435&lt;=('Ejercicio 3 - TIR'!$D$23-'Ejercicio 3 - TIR'!$C$23)/('Ejercicio 3 - TIR'!$E$23-'Ejercicio 3 - TIR'!$C$23),'Ejercicio 3 - TIR'!$C$23+SQRT(('Ejercicio 3 - TIR'!$E$23-'Ejercicio 3 - TIR'!$C$23)*('Ejercicio 3 - TIR'!$D$23-'Ejercicio 3 - TIR'!$C$23)*R435),'Ejercicio 3 - TIR'!$E$23-SQRT(('Ejercicio 3 - TIR'!$E$23-'Ejercicio 3 - TIR'!$C$23)*('Ejercicio 3 - TIR'!$E$23-'Ejercicio 3 - TIR'!$D$23)*(1-R435)))</f>
        <v>0.137198069204677</v>
      </c>
      <c r="T435" s="16">
        <f ca="1" t="shared" ref="T435:X435" si="3230">RAND()</f>
        <v>0.998942056096814</v>
      </c>
      <c r="U435" s="18">
        <f ca="1">IF(T435&lt;=('Ejercicio 3 - TIR'!$D$24-'Ejercicio 3 - TIR'!$C$24)/('Ejercicio 3 - TIR'!$E$24-'Ejercicio 3 - TIR'!$C$24),'Ejercicio 3 - TIR'!$C$24+SQRT(('Ejercicio 3 - TIR'!$E$24-'Ejercicio 3 - TIR'!$C$24)*('Ejercicio 3 - TIR'!$D$24-'Ejercicio 3 - TIR'!$C$24)*T435),'Ejercicio 3 - TIR'!$E$24-SQRT(('Ejercicio 3 - TIR'!$E$24-'Ejercicio 3 - TIR'!$C$24)*('Ejercicio 3 - TIR'!$E$24-'Ejercicio 3 - TIR'!$D$24)*(1-T435)))</f>
        <v>0.21827888323205</v>
      </c>
      <c r="V435" s="16">
        <f ca="1" t="shared" si="3230"/>
        <v>0.435006575022993</v>
      </c>
      <c r="W435" s="18">
        <f ca="1">IF(V435&lt;=('Ejercicio 3 - TIR'!$D$25-'Ejercicio 3 - TIR'!$C$25)/('Ejercicio 3 - TIR'!$E$25-'Ejercicio 3 - TIR'!$C$25),'Ejercicio 3 - TIR'!$C$25+SQRT(('Ejercicio 3 - TIR'!$E$25-'Ejercicio 3 - TIR'!$C$25)*('Ejercicio 3 - TIR'!$D$25-'Ejercicio 3 - TIR'!$C$25)*V435),'Ejercicio 3 - TIR'!$E$25-SQRT(('Ejercicio 3 - TIR'!$E$25-'Ejercicio 3 - TIR'!$C$25)*('Ejercicio 3 - TIR'!$E$25-'Ejercicio 3 - TIR'!$D$25)*(1-V435)))</f>
        <v>0.20553116836008</v>
      </c>
      <c r="X435" s="16">
        <f ca="1" t="shared" si="3230"/>
        <v>0.470451602236648</v>
      </c>
      <c r="Y435" s="18">
        <f ca="1">IF(X435&lt;=('Ejercicio 3 - TIR'!$D$26-'Ejercicio 3 - TIR'!$C$26)/('Ejercicio 3 - TIR'!$E$26-'Ejercicio 3 - TIR'!$C$26),'Ejercicio 3 - TIR'!$C$26+SQRT(('Ejercicio 3 - TIR'!$E$26-'Ejercicio 3 - TIR'!$C$26)*('Ejercicio 3 - TIR'!$D$26-'Ejercicio 3 - TIR'!$C$26)*X435),'Ejercicio 3 - TIR'!$E$26-SQRT(('Ejercicio 3 - TIR'!$E$26-'Ejercicio 3 - TIR'!$C$26)*('Ejercicio 3 - TIR'!$E$26-'Ejercicio 3 - TIR'!$D$26)*(1-X435)))</f>
        <v>0.226525133493181</v>
      </c>
      <c r="Z435" s="16">
        <f ca="1" t="shared" si="2860"/>
        <v>1.13010232507278</v>
      </c>
      <c r="AA435" s="16">
        <f ca="1" t="shared" si="2861"/>
        <v>1.28515018207648</v>
      </c>
      <c r="AB435" s="16">
        <f ca="1" t="shared" si="2862"/>
        <v>1.5656713286056</v>
      </c>
      <c r="AC435" s="16">
        <f ca="1" t="shared" si="2863"/>
        <v>1.88746558604178</v>
      </c>
      <c r="AD435" s="16">
        <f ca="1" t="shared" si="2864"/>
        <v>2.31502397988368</v>
      </c>
      <c r="AE435" s="15">
        <f ca="1" t="shared" si="2865"/>
        <v>3330.25748857306</v>
      </c>
      <c r="AF435" s="15">
        <f ca="1" t="shared" si="2866"/>
        <v>3787.1623859597</v>
      </c>
      <c r="AG435" s="15">
        <f ca="1" t="shared" si="2867"/>
        <v>4613.81996218541</v>
      </c>
      <c r="AH435" s="15">
        <f ca="1" t="shared" si="2868"/>
        <v>5562.10376961644</v>
      </c>
      <c r="AI435" s="15">
        <f ca="1" t="shared" si="2869"/>
        <v>6822.06006853173</v>
      </c>
      <c r="AJ435" s="17">
        <f ca="1" t="shared" si="2870"/>
        <v>46018.2269359322</v>
      </c>
      <c r="AK435" s="17">
        <f ca="1" t="shared" si="2871"/>
        <v>44839.8513461205</v>
      </c>
      <c r="AL435" s="17">
        <f ca="1" t="shared" si="2872"/>
        <v>55940.8346615745</v>
      </c>
      <c r="AM435" s="17">
        <f ca="1" t="shared" si="2873"/>
        <v>68783.6772117283</v>
      </c>
      <c r="AN435" s="17">
        <f ca="1" t="shared" si="2874"/>
        <v>94957.7687039563</v>
      </c>
      <c r="AO435" s="17">
        <f ca="1">C435/'Ejercicio 3 - TIR'!$D$7</f>
        <v>14158.2242889252</v>
      </c>
      <c r="AP435" s="17">
        <f ca="1" t="shared" si="2875"/>
        <v>31860.002647007</v>
      </c>
      <c r="AQ435" s="17">
        <f ca="1" t="shared" si="2876"/>
        <v>30681.6270571953</v>
      </c>
      <c r="AR435" s="17">
        <f ca="1" t="shared" si="2877"/>
        <v>41782.6103726494</v>
      </c>
      <c r="AS435" s="17">
        <f ca="1" t="shared" si="2878"/>
        <v>54625.4529228032</v>
      </c>
      <c r="AT435" s="17">
        <f ca="1" t="shared" si="2879"/>
        <v>80799.5444150311</v>
      </c>
      <c r="AU435" s="17">
        <f ca="1">AP435*'Ejercicio 3 - TIR'!$D$5</f>
        <v>15930.0013235035</v>
      </c>
      <c r="AV435" s="17">
        <f ca="1">AQ435*'Ejercicio 3 - TIR'!$D$5</f>
        <v>15340.8135285976</v>
      </c>
      <c r="AW435" s="17">
        <f ca="1">AR435*'Ejercicio 3 - TIR'!$D$5</f>
        <v>20891.3051863247</v>
      </c>
      <c r="AX435" s="17">
        <f ca="1">AS435*'Ejercicio 3 - TIR'!$D$5</f>
        <v>27312.7264614016</v>
      </c>
      <c r="AY435" s="17">
        <f ca="1">AT435*'Ejercicio 3 - TIR'!$D$5</f>
        <v>40399.7722075156</v>
      </c>
      <c r="AZ435" s="17">
        <f ca="1" t="shared" ref="AZ435:BD435" si="3231">AJ435-AU435-AE435</f>
        <v>26757.9681238556</v>
      </c>
      <c r="BA435" s="17">
        <f ca="1" t="shared" si="3231"/>
        <v>25711.8754315631</v>
      </c>
      <c r="BB435" s="17">
        <f ca="1" t="shared" si="3231"/>
        <v>30435.7095130645</v>
      </c>
      <c r="BC435" s="17">
        <f ca="1" t="shared" si="3231"/>
        <v>35908.8469807103</v>
      </c>
      <c r="BD435" s="17">
        <f ca="1" t="shared" si="3231"/>
        <v>47735.936427909</v>
      </c>
      <c r="BE435" s="17">
        <f ca="1" t="shared" ref="BE435:BI435" si="3232">AZ435/Z435</f>
        <v>23677.4737386125</v>
      </c>
      <c r="BF435" s="17">
        <f ca="1" t="shared" si="3232"/>
        <v>20006.9033099456</v>
      </c>
      <c r="BG435" s="17">
        <f ca="1" t="shared" si="3232"/>
        <v>19439.3989063917</v>
      </c>
      <c r="BH435" s="17">
        <f ca="1" t="shared" si="3232"/>
        <v>19024.9015644386</v>
      </c>
      <c r="BI435" s="17">
        <f ca="1" t="shared" si="3232"/>
        <v>20620.0613223486</v>
      </c>
      <c r="BJ435" s="17">
        <f ca="1" t="shared" si="2882"/>
        <v>59258.1719113878</v>
      </c>
      <c r="BK435" s="17">
        <f ca="1" t="shared" si="2883"/>
        <v>32776.6287414334</v>
      </c>
      <c r="BL435" s="17">
        <f ca="1" t="shared" si="2884"/>
        <v>92034.8006528213</v>
      </c>
      <c r="BM435" s="17">
        <f ca="1">BK435*'Ejercicio 3 - TIR'!$D$5</f>
        <v>16388.3143707167</v>
      </c>
      <c r="BN435" s="17">
        <f ca="1" t="shared" si="2885"/>
        <v>75646.4862821046</v>
      </c>
      <c r="BO435" s="17">
        <f ca="1" t="shared" si="2886"/>
        <v>32676.3294632937</v>
      </c>
      <c r="BP435" s="17">
        <f ca="1" t="shared" si="2887"/>
        <v>-96388.338763457</v>
      </c>
      <c r="BQ435" s="17">
        <f ca="1" t="shared" ref="BQ435:BT435" si="3233">BE435</f>
        <v>23677.4737386125</v>
      </c>
      <c r="BR435" s="17">
        <f ca="1" t="shared" si="3233"/>
        <v>20006.9033099456</v>
      </c>
      <c r="BS435" s="17">
        <f ca="1" t="shared" si="3233"/>
        <v>19439.3989063917</v>
      </c>
      <c r="BT435" s="17">
        <f ca="1" t="shared" si="3233"/>
        <v>19024.9015644386</v>
      </c>
      <c r="BU435" s="17">
        <f ca="1" t="shared" si="2889"/>
        <v>53296.3907856422</v>
      </c>
      <c r="BV435" s="19">
        <f ca="1" t="shared" si="2890"/>
        <v>10.8387738853478</v>
      </c>
    </row>
    <row r="436" ht="15" customHeight="1" spans="1:74">
      <c r="A436" s="15">
        <v>435</v>
      </c>
      <c r="B436" s="16">
        <f ca="1" t="shared" ref="B436:F436" si="3234">RAND()</f>
        <v>0.671379082039741</v>
      </c>
      <c r="C436" s="17">
        <f ca="1">IF(B436&lt;=('Ejercicio 3 - TIR'!$D$13-'Ejercicio 3 - TIR'!$C$13)/('Ejercicio 3 - TIR'!$E$13-'Ejercicio 3 - TIR'!$C$13),'Ejercicio 3 - TIR'!$C$13+SQRT(('Ejercicio 3 - TIR'!$E$13-'Ejercicio 3 - TIR'!$C$13)*('Ejercicio 3 - TIR'!$D$13-'Ejercicio 3 - TIR'!$C$13)*B436),'Ejercicio 3 - TIR'!$E$13-SQRT(('Ejercicio 3 - TIR'!$E$13-'Ejercicio 3 - TIR'!$C$13)*('Ejercicio 3 - TIR'!$E$13-'Ejercicio 3 - TIR'!$D$13)*(1-B436)))</f>
        <v>80141.8756788988</v>
      </c>
      <c r="D436" s="16">
        <f ca="1" t="shared" si="3234"/>
        <v>0.673379850701441</v>
      </c>
      <c r="E436" s="17">
        <f ca="1">IF(D436&lt;=('Ejercicio 3 - TIR'!$D$14-'Ejercicio 3 - TIR'!$C$14)/('Ejercicio 3 - TIR'!$E$14-'Ejercicio 3 - TIR'!$C$14),'Ejercicio 3 - TIR'!$C$14+SQRT(('Ejercicio 3 - TIR'!$E$14-'Ejercicio 3 - TIR'!$C$14)*('Ejercicio 3 - TIR'!$D$14-'Ejercicio 3 - TIR'!$C$14)*D436),'Ejercicio 3 - TIR'!$E$14-SQRT(('Ejercicio 3 - TIR'!$E$14-'Ejercicio 3 - TIR'!$C$14)*('Ejercicio 3 - TIR'!$E$14-'Ejercicio 3 - TIR'!$D$14)*(1-D436)))</f>
        <v>33000.4984181169</v>
      </c>
      <c r="F436" s="16">
        <f ca="1" t="shared" si="3234"/>
        <v>0.883709804479034</v>
      </c>
      <c r="G436" s="17">
        <f ca="1">IF(F436&lt;=('Ejercicio 3 - TIR'!$D$18-'Ejercicio 3 - TIR'!$C$18)/('Ejercicio 3 - TIR'!$E$18-'Ejercicio 3 - TIR'!$C$18),'Ejercicio 3 - TIR'!$C$18+SQRT(('Ejercicio 3 - TIR'!$E$18-'Ejercicio 3 - TIR'!$C$18)*('Ejercicio 3 - TIR'!$D$18-'Ejercicio 3 - TIR'!$C$18)*F436),'Ejercicio 3 - TIR'!$E$18-SQRT(('Ejercicio 3 - TIR'!$E$18-'Ejercicio 3 - TIR'!$C$18)*('Ejercicio 3 - TIR'!$E$18-'Ejercicio 3 - TIR'!$D$18)*(1-F436)))</f>
        <v>42046.7366077384</v>
      </c>
      <c r="H436" s="16">
        <f ca="1" t="shared" ref="H436:L436" si="3235">RAND()</f>
        <v>0.868871839235754</v>
      </c>
      <c r="I436" s="17">
        <f ca="1">IF(H436&lt;=('Ejercicio 3 - TIR'!$D$18-'Ejercicio 3 - TIR'!$C$18)/('Ejercicio 3 - TIR'!$E$18-'Ejercicio 3 - TIR'!$C$18),'Ejercicio 3 - TIR'!$C$18+SQRT(('Ejercicio 3 - TIR'!$E$18-'Ejercicio 3 - TIR'!$C$18)*('Ejercicio 3 - TIR'!$D$18-'Ejercicio 3 - TIR'!$C$18)*H436),'Ejercicio 3 - TIR'!$E$18-SQRT(('Ejercicio 3 - TIR'!$E$18-'Ejercicio 3 - TIR'!$C$18)*('Ejercicio 3 - TIR'!$E$18-'Ejercicio 3 - TIR'!$D$18)*(1-H436)))</f>
        <v>41863.9814960178</v>
      </c>
      <c r="J436" s="16">
        <f ca="1" t="shared" si="3235"/>
        <v>0.97151113238054</v>
      </c>
      <c r="K436" s="17">
        <f ca="1">IF(J436&lt;=('Ejercicio 3 - TIR'!$D$18-'Ejercicio 3 - TIR'!$C$18)/('Ejercicio 3 - TIR'!$E$18-'Ejercicio 3 - TIR'!$C$18),'Ejercicio 3 - TIR'!$C$18+SQRT(('Ejercicio 3 - TIR'!$E$18-'Ejercicio 3 - TIR'!$C$18)*('Ejercicio 3 - TIR'!$D$18-'Ejercicio 3 - TIR'!$C$18)*J436),'Ejercicio 3 - TIR'!$E$18-SQRT(('Ejercicio 3 - TIR'!$E$18-'Ejercicio 3 - TIR'!$C$18)*('Ejercicio 3 - TIR'!$E$18-'Ejercicio 3 - TIR'!$D$18)*(1-J436)))</f>
        <v>43538.2664157038</v>
      </c>
      <c r="L436" s="16">
        <f ca="1" t="shared" si="3235"/>
        <v>0.964912159089124</v>
      </c>
      <c r="M436" s="17">
        <f ca="1">IF(L436&lt;=('Ejercicio 3 - TIR'!$D$18-'Ejercicio 3 - TIR'!$C$18)/('Ejercicio 3 - TIR'!$E$18-'Ejercicio 3 - TIR'!$C$18),'Ejercicio 3 - TIR'!$C$18+SQRT(('Ejercicio 3 - TIR'!$E$18-'Ejercicio 3 - TIR'!$C$18)*('Ejercicio 3 - TIR'!$D$18-'Ejercicio 3 - TIR'!$C$18)*L436),'Ejercicio 3 - TIR'!$E$18-SQRT(('Ejercicio 3 - TIR'!$E$18-'Ejercicio 3 - TIR'!$C$18)*('Ejercicio 3 - TIR'!$E$18-'Ejercicio 3 - TIR'!$D$18)*(1-L436)))</f>
        <v>43377.7829774301</v>
      </c>
      <c r="N436" s="16">
        <f ca="1" t="shared" ref="N436:R436" si="3236">RAND()</f>
        <v>0.877239154964209</v>
      </c>
      <c r="O436" s="17">
        <f ca="1">IF(N436&lt;=('Ejercicio 3 - TIR'!$D$18-'Ejercicio 3 - TIR'!$C$18)/('Ejercicio 3 - TIR'!$E$18-'Ejercicio 3 - TIR'!$C$18),'Ejercicio 3 - TIR'!$C$18+SQRT(('Ejercicio 3 - TIR'!$E$18-'Ejercicio 3 - TIR'!$C$18)*('Ejercicio 3 - TIR'!$D$18-'Ejercicio 3 - TIR'!$C$18)*N436),'Ejercicio 3 - TIR'!$E$18-SQRT(('Ejercicio 3 - TIR'!$E$18-'Ejercicio 3 - TIR'!$C$18)*('Ejercicio 3 - TIR'!$E$18-'Ejercicio 3 - TIR'!$D$18)*(1-N436)))</f>
        <v>41965.6856824508</v>
      </c>
      <c r="P436" s="16">
        <f ca="1" t="shared" si="3236"/>
        <v>0.401630076657633</v>
      </c>
      <c r="Q436" s="18">
        <f ca="1">IF(P436&lt;=('Ejercicio 3 - TIR'!$D$22-'Ejercicio 3 - TIR'!$C$22)/('Ejercicio 3 - TIR'!$E$22-'Ejercicio 3 - TIR'!$C$22),'Ejercicio 3 - TIR'!$C$22+SQRT(('Ejercicio 3 - TIR'!$E$22-'Ejercicio 3 - TIR'!$C$22)*('Ejercicio 3 - TIR'!$D$22-'Ejercicio 3 - TIR'!$C$22)*P436),'Ejercicio 3 - TIR'!$E$22-SQRT(('Ejercicio 3 - TIR'!$E$22-'Ejercicio 3 - TIR'!$C$22)*('Ejercicio 3 - TIR'!$E$22-'Ejercicio 3 - TIR'!$D$22)*(1-P436)))</f>
        <v>0.146887434574234</v>
      </c>
      <c r="R436" s="16">
        <f ca="1" t="shared" si="3236"/>
        <v>0.834346929734678</v>
      </c>
      <c r="S436" s="18">
        <f ca="1">IF(R436&lt;=('Ejercicio 3 - TIR'!$D$23-'Ejercicio 3 - TIR'!$C$23)/('Ejercicio 3 - TIR'!$E$23-'Ejercicio 3 - TIR'!$C$23),'Ejercicio 3 - TIR'!$C$23+SQRT(('Ejercicio 3 - TIR'!$E$23-'Ejercicio 3 - TIR'!$C$23)*('Ejercicio 3 - TIR'!$D$23-'Ejercicio 3 - TIR'!$C$23)*R436),'Ejercicio 3 - TIR'!$E$23-SQRT(('Ejercicio 3 - TIR'!$E$23-'Ejercicio 3 - TIR'!$C$23)*('Ejercicio 3 - TIR'!$E$23-'Ejercicio 3 - TIR'!$D$23)*(1-R436)))</f>
        <v>0.162732240258864</v>
      </c>
      <c r="T436" s="16">
        <f ca="1" t="shared" ref="T436:X436" si="3237">RAND()</f>
        <v>0.774753172488603</v>
      </c>
      <c r="U436" s="18">
        <f ca="1">IF(T436&lt;=('Ejercicio 3 - TIR'!$D$24-'Ejercicio 3 - TIR'!$C$24)/('Ejercicio 3 - TIR'!$E$24-'Ejercicio 3 - TIR'!$C$24),'Ejercicio 3 - TIR'!$C$24+SQRT(('Ejercicio 3 - TIR'!$E$24-'Ejercicio 3 - TIR'!$C$24)*('Ejercicio 3 - TIR'!$D$24-'Ejercicio 3 - TIR'!$C$24)*T436),'Ejercicio 3 - TIR'!$E$24-SQRT(('Ejercicio 3 - TIR'!$E$24-'Ejercicio 3 - TIR'!$C$24)*('Ejercicio 3 - TIR'!$E$24-'Ejercicio 3 - TIR'!$D$24)*(1-T436)))</f>
        <v>0.194886435596835</v>
      </c>
      <c r="V436" s="16">
        <f ca="1" t="shared" si="3237"/>
        <v>0.24490129155935</v>
      </c>
      <c r="W436" s="18">
        <f ca="1">IF(V436&lt;=('Ejercicio 3 - TIR'!$D$25-'Ejercicio 3 - TIR'!$C$25)/('Ejercicio 3 - TIR'!$E$25-'Ejercicio 3 - TIR'!$C$25),'Ejercicio 3 - TIR'!$C$25+SQRT(('Ejercicio 3 - TIR'!$E$25-'Ejercicio 3 - TIR'!$C$25)*('Ejercicio 3 - TIR'!$D$25-'Ejercicio 3 - TIR'!$C$25)*V436),'Ejercicio 3 - TIR'!$E$25-SQRT(('Ejercicio 3 - TIR'!$E$25-'Ejercicio 3 - TIR'!$C$25)*('Ejercicio 3 - TIR'!$E$25-'Ejercicio 3 - TIR'!$D$25)*(1-V436)))</f>
        <v>0.198516527973221</v>
      </c>
      <c r="X436" s="16">
        <f ca="1" t="shared" si="3237"/>
        <v>0.164400748744522</v>
      </c>
      <c r="Y436" s="18">
        <f ca="1">IF(X436&lt;=('Ejercicio 3 - TIR'!$D$26-'Ejercicio 3 - TIR'!$C$26)/('Ejercicio 3 - TIR'!$E$26-'Ejercicio 3 - TIR'!$C$26),'Ejercicio 3 - TIR'!$C$26+SQRT(('Ejercicio 3 - TIR'!$E$26-'Ejercicio 3 - TIR'!$C$26)*('Ejercicio 3 - TIR'!$D$26-'Ejercicio 3 - TIR'!$C$26)*X436),'Ejercicio 3 - TIR'!$E$26-SQRT(('Ejercicio 3 - TIR'!$E$26-'Ejercicio 3 - TIR'!$C$26)*('Ejercicio 3 - TIR'!$E$26-'Ejercicio 3 - TIR'!$D$26)*(1-X436)))</f>
        <v>0.211068507816412</v>
      </c>
      <c r="Z436" s="16">
        <f ca="1" t="shared" si="2860"/>
        <v>1.14688743457423</v>
      </c>
      <c r="AA436" s="16">
        <f ca="1" t="shared" si="2861"/>
        <v>1.33352299612724</v>
      </c>
      <c r="AB436" s="16">
        <f ca="1" t="shared" si="2862"/>
        <v>1.59340853962889</v>
      </c>
      <c r="AC436" s="16">
        <f ca="1" t="shared" si="2863"/>
        <v>1.9097264705589</v>
      </c>
      <c r="AD436" s="16">
        <f ca="1" t="shared" si="2864"/>
        <v>2.31280958703727</v>
      </c>
      <c r="AE436" s="15">
        <f ca="1" t="shared" si="2865"/>
        <v>4847.35855230828</v>
      </c>
      <c r="AF436" s="15">
        <f ca="1" t="shared" si="2866"/>
        <v>5636.18006886337</v>
      </c>
      <c r="AG436" s="15">
        <f ca="1" t="shared" si="2867"/>
        <v>6734.59511286607</v>
      </c>
      <c r="AH436" s="15">
        <f ca="1" t="shared" si="2868"/>
        <v>8071.52355197767</v>
      </c>
      <c r="AI436" s="15">
        <f ca="1" t="shared" si="2869"/>
        <v>9775.16798389862</v>
      </c>
      <c r="AJ436" s="17">
        <f ca="1" t="shared" si="2870"/>
        <v>48222.8738802676</v>
      </c>
      <c r="AK436" s="17">
        <f ca="1" t="shared" si="2871"/>
        <v>55826.5820343851</v>
      </c>
      <c r="AL436" s="17">
        <f ca="1" t="shared" si="2872"/>
        <v>69374.2455074202</v>
      </c>
      <c r="AM436" s="17">
        <f ca="1" t="shared" si="2873"/>
        <v>82839.7003861574</v>
      </c>
      <c r="AN436" s="17">
        <f ca="1" t="shared" si="2874"/>
        <v>97058.6401729648</v>
      </c>
      <c r="AO436" s="17">
        <f ca="1">C436/'Ejercicio 3 - TIR'!$D$7</f>
        <v>16028.3751357798</v>
      </c>
      <c r="AP436" s="17">
        <f ca="1" t="shared" si="2875"/>
        <v>32194.4987444879</v>
      </c>
      <c r="AQ436" s="17">
        <f ca="1" t="shared" si="2876"/>
        <v>39798.2068986053</v>
      </c>
      <c r="AR436" s="17">
        <f ca="1" t="shared" si="2877"/>
        <v>53345.8703716404</v>
      </c>
      <c r="AS436" s="17">
        <f ca="1" t="shared" si="2878"/>
        <v>66811.3252503777</v>
      </c>
      <c r="AT436" s="17">
        <f ca="1" t="shared" si="2879"/>
        <v>81030.265037185</v>
      </c>
      <c r="AU436" s="17">
        <f ca="1">AP436*'Ejercicio 3 - TIR'!$D$5</f>
        <v>16097.2493722439</v>
      </c>
      <c r="AV436" s="17">
        <f ca="1">AQ436*'Ejercicio 3 - TIR'!$D$5</f>
        <v>19899.1034493027</v>
      </c>
      <c r="AW436" s="17">
        <f ca="1">AR436*'Ejercicio 3 - TIR'!$D$5</f>
        <v>26672.9351858202</v>
      </c>
      <c r="AX436" s="17">
        <f ca="1">AS436*'Ejercicio 3 - TIR'!$D$5</f>
        <v>33405.6626251888</v>
      </c>
      <c r="AY436" s="17">
        <f ca="1">AT436*'Ejercicio 3 - TIR'!$D$5</f>
        <v>40515.1325185925</v>
      </c>
      <c r="AZ436" s="17">
        <f ca="1" t="shared" ref="AZ436:BD436" si="3238">AJ436-AU436-AE436</f>
        <v>27278.2659557154</v>
      </c>
      <c r="BA436" s="17">
        <f ca="1" t="shared" si="3238"/>
        <v>30291.2985162191</v>
      </c>
      <c r="BB436" s="17">
        <f ca="1" t="shared" si="3238"/>
        <v>35966.7152087339</v>
      </c>
      <c r="BC436" s="17">
        <f ca="1" t="shared" si="3238"/>
        <v>41362.5142089909</v>
      </c>
      <c r="BD436" s="17">
        <f ca="1" t="shared" si="3238"/>
        <v>46768.3396704737</v>
      </c>
      <c r="BE436" s="17">
        <f ca="1" t="shared" ref="BE436:BI436" si="3239">AZ436/Z436</f>
        <v>23784.6061726556</v>
      </c>
      <c r="BF436" s="17">
        <f ca="1" t="shared" si="3239"/>
        <v>22715.2427098668</v>
      </c>
      <c r="BG436" s="17">
        <f ca="1" t="shared" si="3239"/>
        <v>22572.1868022062</v>
      </c>
      <c r="BH436" s="17">
        <f ca="1" t="shared" si="3239"/>
        <v>21658.8683492908</v>
      </c>
      <c r="BI436" s="17">
        <f ca="1" t="shared" si="3239"/>
        <v>20221.4397296685</v>
      </c>
      <c r="BJ436" s="17">
        <f ca="1" t="shared" si="2882"/>
        <v>76323.8691184291</v>
      </c>
      <c r="BK436" s="17">
        <f ca="1" t="shared" si="2883"/>
        <v>37070.5796786612</v>
      </c>
      <c r="BL436" s="17">
        <f ca="1" t="shared" si="2884"/>
        <v>113394.44879709</v>
      </c>
      <c r="BM436" s="17">
        <f ca="1">BK436*'Ejercicio 3 - TIR'!$D$5</f>
        <v>18535.2898393306</v>
      </c>
      <c r="BN436" s="17">
        <f ca="1" t="shared" si="2885"/>
        <v>94859.1589577597</v>
      </c>
      <c r="BO436" s="17">
        <f ca="1" t="shared" si="2886"/>
        <v>41014.6859860068</v>
      </c>
      <c r="BP436" s="17">
        <f ca="1" t="shared" si="2887"/>
        <v>-113142.374097016</v>
      </c>
      <c r="BQ436" s="17">
        <f ca="1" t="shared" ref="BQ436:BT436" si="3240">BE436</f>
        <v>23784.6061726556</v>
      </c>
      <c r="BR436" s="17">
        <f ca="1" t="shared" si="3240"/>
        <v>22715.2427098668</v>
      </c>
      <c r="BS436" s="17">
        <f ca="1" t="shared" si="3240"/>
        <v>22572.1868022062</v>
      </c>
      <c r="BT436" s="17">
        <f ca="1" t="shared" si="3240"/>
        <v>21658.8683492908</v>
      </c>
      <c r="BU436" s="17">
        <f ca="1" t="shared" si="2889"/>
        <v>61236.1257156753</v>
      </c>
      <c r="BV436" s="19">
        <f ca="1" t="shared" si="2890"/>
        <v>9.10852440554941</v>
      </c>
    </row>
    <row r="437" ht="15" customHeight="1" spans="1:74">
      <c r="A437" s="15">
        <v>436</v>
      </c>
      <c r="B437" s="16">
        <f ca="1" t="shared" ref="B437:F437" si="3241">RAND()</f>
        <v>0.919424088085886</v>
      </c>
      <c r="C437" s="17">
        <f ca="1">IF(B437&lt;=('Ejercicio 3 - TIR'!$D$13-'Ejercicio 3 - TIR'!$C$13)/('Ejercicio 3 - TIR'!$E$13-'Ejercicio 3 - TIR'!$C$13),'Ejercicio 3 - TIR'!$C$13+SQRT(('Ejercicio 3 - TIR'!$E$13-'Ejercicio 3 - TIR'!$C$13)*('Ejercicio 3 - TIR'!$D$13-'Ejercicio 3 - TIR'!$C$13)*B437),'Ejercicio 3 - TIR'!$E$13-SQRT(('Ejercicio 3 - TIR'!$E$13-'Ejercicio 3 - TIR'!$C$13)*('Ejercicio 3 - TIR'!$E$13-'Ejercicio 3 - TIR'!$D$13)*(1-B437)))</f>
        <v>90166.8370146256</v>
      </c>
      <c r="D437" s="16">
        <f ca="1" t="shared" si="3241"/>
        <v>0.898841102767837</v>
      </c>
      <c r="E437" s="17">
        <f ca="1">IF(D437&lt;=('Ejercicio 3 - TIR'!$D$14-'Ejercicio 3 - TIR'!$C$14)/('Ejercicio 3 - TIR'!$E$14-'Ejercicio 3 - TIR'!$C$14),'Ejercicio 3 - TIR'!$C$14+SQRT(('Ejercicio 3 - TIR'!$E$14-'Ejercicio 3 - TIR'!$C$14)*('Ejercicio 3 - TIR'!$D$14-'Ejercicio 3 - TIR'!$C$14)*D437),'Ejercicio 3 - TIR'!$E$14-SQRT(('Ejercicio 3 - TIR'!$E$14-'Ejercicio 3 - TIR'!$C$14)*('Ejercicio 3 - TIR'!$E$14-'Ejercicio 3 - TIR'!$D$14)*(1-D437)))</f>
        <v>36104.6393511224</v>
      </c>
      <c r="F437" s="16">
        <f ca="1" t="shared" si="3241"/>
        <v>0.428745400269307</v>
      </c>
      <c r="G437" s="17">
        <f ca="1">IF(F437&lt;=('Ejercicio 3 - TIR'!$D$18-'Ejercicio 3 - TIR'!$C$18)/('Ejercicio 3 - TIR'!$E$18-'Ejercicio 3 - TIR'!$C$18),'Ejercicio 3 - TIR'!$C$18+SQRT(('Ejercicio 3 - TIR'!$E$18-'Ejercicio 3 - TIR'!$C$18)*('Ejercicio 3 - TIR'!$D$18-'Ejercicio 3 - TIR'!$C$18)*F437),'Ejercicio 3 - TIR'!$E$18-SQRT(('Ejercicio 3 - TIR'!$E$18-'Ejercicio 3 - TIR'!$C$18)*('Ejercicio 3 - TIR'!$E$18-'Ejercicio 3 - TIR'!$D$18)*(1-F437)))</f>
        <v>38019.4644484776</v>
      </c>
      <c r="H437" s="16">
        <f ca="1" t="shared" ref="H437:L437" si="3242">RAND()</f>
        <v>0.962798292194857</v>
      </c>
      <c r="I437" s="17">
        <f ca="1">IF(H437&lt;=('Ejercicio 3 - TIR'!$D$18-'Ejercicio 3 - TIR'!$C$18)/('Ejercicio 3 - TIR'!$E$18-'Ejercicio 3 - TIR'!$C$18),'Ejercicio 3 - TIR'!$C$18+SQRT(('Ejercicio 3 - TIR'!$E$18-'Ejercicio 3 - TIR'!$C$18)*('Ejercicio 3 - TIR'!$D$18-'Ejercicio 3 - TIR'!$C$18)*H437),'Ejercicio 3 - TIR'!$E$18-SQRT(('Ejercicio 3 - TIR'!$E$18-'Ejercicio 3 - TIR'!$C$18)*('Ejercicio 3 - TIR'!$E$18-'Ejercicio 3 - TIR'!$D$18)*(1-H437)))</f>
        <v>43329.6323502337</v>
      </c>
      <c r="J437" s="16">
        <f ca="1" t="shared" si="3242"/>
        <v>0.526877019880338</v>
      </c>
      <c r="K437" s="17">
        <f ca="1">IF(J437&lt;=('Ejercicio 3 - TIR'!$D$18-'Ejercicio 3 - TIR'!$C$18)/('Ejercicio 3 - TIR'!$E$18-'Ejercicio 3 - TIR'!$C$18),'Ejercicio 3 - TIR'!$C$18+SQRT(('Ejercicio 3 - TIR'!$E$18-'Ejercicio 3 - TIR'!$C$18)*('Ejercicio 3 - TIR'!$D$18-'Ejercicio 3 - TIR'!$C$18)*J437),'Ejercicio 3 - TIR'!$E$18-SQRT(('Ejercicio 3 - TIR'!$E$18-'Ejercicio 3 - TIR'!$C$18)*('Ejercicio 3 - TIR'!$E$18-'Ejercicio 3 - TIR'!$D$18)*(1-J437)))</f>
        <v>38889.9692340329</v>
      </c>
      <c r="L437" s="16">
        <f ca="1" t="shared" si="3242"/>
        <v>0.358988062735841</v>
      </c>
      <c r="M437" s="17">
        <f ca="1">IF(L437&lt;=('Ejercicio 3 - TIR'!$D$18-'Ejercicio 3 - TIR'!$C$18)/('Ejercicio 3 - TIR'!$E$18-'Ejercicio 3 - TIR'!$C$18),'Ejercicio 3 - TIR'!$C$18+SQRT(('Ejercicio 3 - TIR'!$E$18-'Ejercicio 3 - TIR'!$C$18)*('Ejercicio 3 - TIR'!$D$18-'Ejercicio 3 - TIR'!$C$18)*L437),'Ejercicio 3 - TIR'!$E$18-SQRT(('Ejercicio 3 - TIR'!$E$18-'Ejercicio 3 - TIR'!$C$18)*('Ejercicio 3 - TIR'!$E$18-'Ejercicio 3 - TIR'!$D$18)*(1-L437)))</f>
        <v>37338.1339188091</v>
      </c>
      <c r="N437" s="16">
        <f ca="1" t="shared" ref="N437:R437" si="3243">RAND()</f>
        <v>0.727780386985784</v>
      </c>
      <c r="O437" s="17">
        <f ca="1">IF(N437&lt;=('Ejercicio 3 - TIR'!$D$18-'Ejercicio 3 - TIR'!$C$18)/('Ejercicio 3 - TIR'!$E$18-'Ejercicio 3 - TIR'!$C$18),'Ejercicio 3 - TIR'!$C$18+SQRT(('Ejercicio 3 - TIR'!$E$18-'Ejercicio 3 - TIR'!$C$18)*('Ejercicio 3 - TIR'!$D$18-'Ejercicio 3 - TIR'!$C$18)*N437),'Ejercicio 3 - TIR'!$E$18-SQRT(('Ejercicio 3 - TIR'!$E$18-'Ejercicio 3 - TIR'!$C$18)*('Ejercicio 3 - TIR'!$E$18-'Ejercicio 3 - TIR'!$D$18)*(1-N437)))</f>
        <v>40481.5410839462</v>
      </c>
      <c r="P437" s="16">
        <f ca="1" t="shared" si="3243"/>
        <v>0.516529191729639</v>
      </c>
      <c r="Q437" s="18">
        <f ca="1">IF(P437&lt;=('Ejercicio 3 - TIR'!$D$22-'Ejercicio 3 - TIR'!$C$22)/('Ejercicio 3 - TIR'!$E$22-'Ejercicio 3 - TIR'!$C$22),'Ejercicio 3 - TIR'!$C$22+SQRT(('Ejercicio 3 - TIR'!$E$22-'Ejercicio 3 - TIR'!$C$22)*('Ejercicio 3 - TIR'!$D$22-'Ejercicio 3 - TIR'!$C$22)*P437),'Ejercicio 3 - TIR'!$E$22-SQRT(('Ejercicio 3 - TIR'!$E$22-'Ejercicio 3 - TIR'!$C$22)*('Ejercicio 3 - TIR'!$E$22-'Ejercicio 3 - TIR'!$D$22)*(1-P437)))</f>
        <v>0.150500043137546</v>
      </c>
      <c r="R437" s="16">
        <f ca="1" t="shared" si="3243"/>
        <v>0.024885261386012</v>
      </c>
      <c r="S437" s="18">
        <f ca="1">IF(R437&lt;=('Ejercicio 3 - TIR'!$D$23-'Ejercicio 3 - TIR'!$C$23)/('Ejercicio 3 - TIR'!$E$23-'Ejercicio 3 - TIR'!$C$23),'Ejercicio 3 - TIR'!$C$23+SQRT(('Ejercicio 3 - TIR'!$E$23-'Ejercicio 3 - TIR'!$C$23)*('Ejercicio 3 - TIR'!$D$23-'Ejercicio 3 - TIR'!$C$23)*R437),'Ejercicio 3 - TIR'!$E$23-SQRT(('Ejercicio 3 - TIR'!$E$23-'Ejercicio 3 - TIR'!$C$23)*('Ejercicio 3 - TIR'!$E$23-'Ejercicio 3 - TIR'!$D$23)*(1-R437)))</f>
        <v>0.126692792428786</v>
      </c>
      <c r="T437" s="16">
        <f ca="1" t="shared" ref="T437:X437" si="3244">RAND()</f>
        <v>0.308847368295049</v>
      </c>
      <c r="U437" s="18">
        <f ca="1">IF(T437&lt;=('Ejercicio 3 - TIR'!$D$24-'Ejercicio 3 - TIR'!$C$24)/('Ejercicio 3 - TIR'!$E$24-'Ejercicio 3 - TIR'!$C$24),'Ejercicio 3 - TIR'!$C$24+SQRT(('Ejercicio 3 - TIR'!$E$24-'Ejercicio 3 - TIR'!$C$24)*('Ejercicio 3 - TIR'!$D$24-'Ejercicio 3 - TIR'!$C$24)*T437),'Ejercicio 3 - TIR'!$E$24-SQRT(('Ejercicio 3 - TIR'!$E$24-'Ejercicio 3 - TIR'!$C$24)*('Ejercicio 3 - TIR'!$E$24-'Ejercicio 3 - TIR'!$D$24)*(1-T437)))</f>
        <v>0.175467223512185</v>
      </c>
      <c r="V437" s="16">
        <f ca="1" t="shared" si="3244"/>
        <v>0.225011576802076</v>
      </c>
      <c r="W437" s="18">
        <f ca="1">IF(V437&lt;=('Ejercicio 3 - TIR'!$D$25-'Ejercicio 3 - TIR'!$C$25)/('Ejercicio 3 - TIR'!$E$25-'Ejercicio 3 - TIR'!$C$25),'Ejercicio 3 - TIR'!$C$25+SQRT(('Ejercicio 3 - TIR'!$E$25-'Ejercicio 3 - TIR'!$C$25)*('Ejercicio 3 - TIR'!$D$25-'Ejercicio 3 - TIR'!$C$25)*V437),'Ejercicio 3 - TIR'!$E$25-SQRT(('Ejercicio 3 - TIR'!$E$25-'Ejercicio 3 - TIR'!$C$25)*('Ejercicio 3 - TIR'!$E$25-'Ejercicio 3 - TIR'!$D$25)*(1-V437)))</f>
        <v>0.197748695938657</v>
      </c>
      <c r="X437" s="16">
        <f ca="1" t="shared" si="3244"/>
        <v>0.613752822364454</v>
      </c>
      <c r="Y437" s="18">
        <f ca="1">IF(X437&lt;=('Ejercicio 3 - TIR'!$D$26-'Ejercicio 3 - TIR'!$C$26)/('Ejercicio 3 - TIR'!$E$26-'Ejercicio 3 - TIR'!$C$26),'Ejercicio 3 - TIR'!$C$26+SQRT(('Ejercicio 3 - TIR'!$E$26-'Ejercicio 3 - TIR'!$C$26)*('Ejercicio 3 - TIR'!$D$26-'Ejercicio 3 - TIR'!$C$26)*X437),'Ejercicio 3 - TIR'!$E$26-SQRT(('Ejercicio 3 - TIR'!$E$26-'Ejercicio 3 - TIR'!$C$26)*('Ejercicio 3 - TIR'!$E$26-'Ejercicio 3 - TIR'!$D$26)*(1-X437)))</f>
        <v>0.23433015481489</v>
      </c>
      <c r="Z437" s="16">
        <f ca="1" t="shared" si="2860"/>
        <v>1.15050004313755</v>
      </c>
      <c r="AA437" s="16">
        <f ca="1" t="shared" si="2861"/>
        <v>1.29626010629208</v>
      </c>
      <c r="AB437" s="16">
        <f ca="1" t="shared" si="2862"/>
        <v>1.52371126809276</v>
      </c>
      <c r="AC437" s="16">
        <f ca="1" t="shared" si="2863"/>
        <v>1.82502318434514</v>
      </c>
      <c r="AD437" s="16">
        <f ca="1" t="shared" si="2864"/>
        <v>2.2526811496735</v>
      </c>
      <c r="AE437" s="15">
        <f ca="1" t="shared" si="2865"/>
        <v>5433.74977980945</v>
      </c>
      <c r="AF437" s="15">
        <f ca="1" t="shared" si="2866"/>
        <v>6122.16671277282</v>
      </c>
      <c r="AG437" s="15">
        <f ca="1" t="shared" si="2867"/>
        <v>7196.40630774179</v>
      </c>
      <c r="AH437" s="15">
        <f ca="1" t="shared" si="2868"/>
        <v>8619.48627054245</v>
      </c>
      <c r="AI437" s="15">
        <f ca="1" t="shared" si="2869"/>
        <v>10639.2918227435</v>
      </c>
      <c r="AJ437" s="17">
        <f ca="1" t="shared" si="2870"/>
        <v>43741.3954880399</v>
      </c>
      <c r="AK437" s="17">
        <f ca="1" t="shared" si="2871"/>
        <v>56166.4738359107</v>
      </c>
      <c r="AL437" s="17">
        <f ca="1" t="shared" si="2872"/>
        <v>59257.0843376767</v>
      </c>
      <c r="AM437" s="17">
        <f ca="1" t="shared" si="2873"/>
        <v>68142.9600620104</v>
      </c>
      <c r="AN437" s="17">
        <f ca="1" t="shared" si="2874"/>
        <v>91192.0045095391</v>
      </c>
      <c r="AO437" s="17">
        <f ca="1">C437/'Ejercicio 3 - TIR'!$D$7</f>
        <v>18033.3674029251</v>
      </c>
      <c r="AP437" s="17">
        <f ca="1" t="shared" si="2875"/>
        <v>25708.0280851147</v>
      </c>
      <c r="AQ437" s="17">
        <f ca="1" t="shared" si="2876"/>
        <v>38133.1064329856</v>
      </c>
      <c r="AR437" s="17">
        <f ca="1" t="shared" si="2877"/>
        <v>41223.7169347516</v>
      </c>
      <c r="AS437" s="17">
        <f ca="1" t="shared" si="2878"/>
        <v>50109.5926590852</v>
      </c>
      <c r="AT437" s="17">
        <f ca="1" t="shared" si="2879"/>
        <v>73158.637106614</v>
      </c>
      <c r="AU437" s="17">
        <f ca="1">AP437*'Ejercicio 3 - TIR'!$D$5</f>
        <v>12854.0140425574</v>
      </c>
      <c r="AV437" s="17">
        <f ca="1">AQ437*'Ejercicio 3 - TIR'!$D$5</f>
        <v>19066.5532164928</v>
      </c>
      <c r="AW437" s="17">
        <f ca="1">AR437*'Ejercicio 3 - TIR'!$D$5</f>
        <v>20611.8584673758</v>
      </c>
      <c r="AX437" s="17">
        <f ca="1">AS437*'Ejercicio 3 - TIR'!$D$5</f>
        <v>25054.7963295426</v>
      </c>
      <c r="AY437" s="17">
        <f ca="1">AT437*'Ejercicio 3 - TIR'!$D$5</f>
        <v>36579.318553307</v>
      </c>
      <c r="AZ437" s="17">
        <f ca="1" t="shared" ref="AZ437:BD437" si="3245">AJ437-AU437-AE437</f>
        <v>25453.631665673</v>
      </c>
      <c r="BA437" s="17">
        <f ca="1" t="shared" si="3245"/>
        <v>30977.7539066451</v>
      </c>
      <c r="BB437" s="17">
        <f ca="1" t="shared" si="3245"/>
        <v>31448.8195625591</v>
      </c>
      <c r="BC437" s="17">
        <f ca="1" t="shared" si="3245"/>
        <v>34468.6774619253</v>
      </c>
      <c r="BD437" s="17">
        <f ca="1" t="shared" si="3245"/>
        <v>43973.3941334886</v>
      </c>
      <c r="BE437" s="17">
        <f ca="1" t="shared" ref="BE437:BI437" si="3246">AZ437/Z437</f>
        <v>22123.9728042583</v>
      </c>
      <c r="BF437" s="17">
        <f ca="1" t="shared" si="3246"/>
        <v>23897.7916208933</v>
      </c>
      <c r="BG437" s="17">
        <f ca="1" t="shared" si="3246"/>
        <v>20639.6186870258</v>
      </c>
      <c r="BH437" s="17">
        <f ca="1" t="shared" si="3246"/>
        <v>18886.7066224659</v>
      </c>
      <c r="BI437" s="17">
        <f ca="1" t="shared" si="3246"/>
        <v>19520.4697033408</v>
      </c>
      <c r="BJ437" s="17">
        <f ca="1" t="shared" si="2882"/>
        <v>81332.2404820336</v>
      </c>
      <c r="BK437" s="17">
        <f ca="1" t="shared" si="2883"/>
        <v>40623.4268137061</v>
      </c>
      <c r="BL437" s="17">
        <f ca="1" t="shared" si="2884"/>
        <v>121955.66729574</v>
      </c>
      <c r="BM437" s="17">
        <f ca="1">BK437*'Ejercicio 3 - TIR'!$D$5</f>
        <v>20311.713406853</v>
      </c>
      <c r="BN437" s="17">
        <f ca="1" t="shared" si="2885"/>
        <v>101643.953888887</v>
      </c>
      <c r="BO437" s="17">
        <f ca="1" t="shared" si="2886"/>
        <v>45121.3230525849</v>
      </c>
      <c r="BP437" s="17">
        <f ca="1" t="shared" si="2887"/>
        <v>-126271.476365748</v>
      </c>
      <c r="BQ437" s="17">
        <f ca="1" t="shared" ref="BQ437:BT437" si="3247">BE437</f>
        <v>22123.9728042583</v>
      </c>
      <c r="BR437" s="17">
        <f ca="1" t="shared" si="3247"/>
        <v>23897.7916208933</v>
      </c>
      <c r="BS437" s="17">
        <f ca="1" t="shared" si="3247"/>
        <v>20639.6186870258</v>
      </c>
      <c r="BT437" s="17">
        <f ca="1" t="shared" si="3247"/>
        <v>18886.7066224659</v>
      </c>
      <c r="BU437" s="17">
        <f ca="1" t="shared" si="2889"/>
        <v>64641.7927559258</v>
      </c>
      <c r="BV437" s="19">
        <f ca="1" t="shared" si="2890"/>
        <v>5.11930972183812</v>
      </c>
    </row>
    <row r="438" ht="15" customHeight="1" spans="1:74">
      <c r="A438" s="15">
        <v>437</v>
      </c>
      <c r="B438" s="16">
        <f ca="1" t="shared" ref="B438:F438" si="3248">RAND()</f>
        <v>0.583017670343244</v>
      </c>
      <c r="C438" s="17">
        <f ca="1">IF(B438&lt;=('Ejercicio 3 - TIR'!$D$13-'Ejercicio 3 - TIR'!$C$13)/('Ejercicio 3 - TIR'!$E$13-'Ejercicio 3 - TIR'!$C$13),'Ejercicio 3 - TIR'!$C$13+SQRT(('Ejercicio 3 - TIR'!$E$13-'Ejercicio 3 - TIR'!$C$13)*('Ejercicio 3 - TIR'!$D$13-'Ejercicio 3 - TIR'!$C$13)*B438),'Ejercicio 3 - TIR'!$E$13-SQRT(('Ejercicio 3 - TIR'!$E$13-'Ejercicio 3 - TIR'!$C$13)*('Ejercicio 3 - TIR'!$E$13-'Ejercicio 3 - TIR'!$D$13)*(1-B438)))</f>
        <v>77630.8517017722</v>
      </c>
      <c r="D438" s="16">
        <f ca="1" t="shared" si="3248"/>
        <v>0.978677357617157</v>
      </c>
      <c r="E438" s="17">
        <f ca="1">IF(D438&lt;=('Ejercicio 3 - TIR'!$D$14-'Ejercicio 3 - TIR'!$C$14)/('Ejercicio 3 - TIR'!$E$14-'Ejercicio 3 - TIR'!$C$14),'Ejercicio 3 - TIR'!$C$14+SQRT(('Ejercicio 3 - TIR'!$E$14-'Ejercicio 3 - TIR'!$C$14)*('Ejercicio 3 - TIR'!$D$14-'Ejercicio 3 - TIR'!$C$14)*D438),'Ejercicio 3 - TIR'!$E$14-SQRT(('Ejercicio 3 - TIR'!$E$14-'Ejercicio 3 - TIR'!$C$14)*('Ejercicio 3 - TIR'!$E$14-'Ejercicio 3 - TIR'!$D$14)*(1-D438)))</f>
        <v>38211.5939058965</v>
      </c>
      <c r="F438" s="16">
        <f ca="1" t="shared" si="3248"/>
        <v>0.317106509866964</v>
      </c>
      <c r="G438" s="17">
        <f ca="1">IF(F438&lt;=('Ejercicio 3 - TIR'!$D$18-'Ejercicio 3 - TIR'!$C$18)/('Ejercicio 3 - TIR'!$E$18-'Ejercicio 3 - TIR'!$C$18),'Ejercicio 3 - TIR'!$C$18+SQRT(('Ejercicio 3 - TIR'!$E$18-'Ejercicio 3 - TIR'!$C$18)*('Ejercicio 3 - TIR'!$D$18-'Ejercicio 3 - TIR'!$C$18)*F438),'Ejercicio 3 - TIR'!$E$18-SQRT(('Ejercicio 3 - TIR'!$E$18-'Ejercicio 3 - TIR'!$C$18)*('Ejercicio 3 - TIR'!$E$18-'Ejercicio 3 - TIR'!$D$18)*(1-F438)))</f>
        <v>36896.8091520677</v>
      </c>
      <c r="H438" s="16">
        <f ca="1" t="shared" ref="H438:L438" si="3249">RAND()</f>
        <v>0.263838116565099</v>
      </c>
      <c r="I438" s="17">
        <f ca="1">IF(H438&lt;=('Ejercicio 3 - TIR'!$D$18-'Ejercicio 3 - TIR'!$C$18)/('Ejercicio 3 - TIR'!$E$18-'Ejercicio 3 - TIR'!$C$18),'Ejercicio 3 - TIR'!$C$18+SQRT(('Ejercicio 3 - TIR'!$E$18-'Ejercicio 3 - TIR'!$C$18)*('Ejercicio 3 - TIR'!$D$18-'Ejercicio 3 - TIR'!$C$18)*H438),'Ejercicio 3 - TIR'!$E$18-SQRT(('Ejercicio 3 - TIR'!$E$18-'Ejercicio 3 - TIR'!$C$18)*('Ejercicio 3 - TIR'!$E$18-'Ejercicio 3 - TIR'!$D$18)*(1-H438)))</f>
        <v>36290.9234206724</v>
      </c>
      <c r="J438" s="16">
        <f ca="1" t="shared" si="3249"/>
        <v>0.15580390235988</v>
      </c>
      <c r="K438" s="17">
        <f ca="1">IF(J438&lt;=('Ejercicio 3 - TIR'!$D$18-'Ejercicio 3 - TIR'!$C$18)/('Ejercicio 3 - TIR'!$E$18-'Ejercicio 3 - TIR'!$C$18),'Ejercicio 3 - TIR'!$C$18+SQRT(('Ejercicio 3 - TIR'!$E$18-'Ejercicio 3 - TIR'!$C$18)*('Ejercicio 3 - TIR'!$D$18-'Ejercicio 3 - TIR'!$C$18)*J438),'Ejercicio 3 - TIR'!$E$18-SQRT(('Ejercicio 3 - TIR'!$E$18-'Ejercicio 3 - TIR'!$C$18)*('Ejercicio 3 - TIR'!$E$18-'Ejercicio 3 - TIR'!$D$18)*(1-J438)))</f>
        <v>34834.3133280728</v>
      </c>
      <c r="L438" s="16">
        <f ca="1" t="shared" si="3249"/>
        <v>0.161348698444153</v>
      </c>
      <c r="M438" s="17">
        <f ca="1">IF(L438&lt;=('Ejercicio 3 - TIR'!$D$18-'Ejercicio 3 - TIR'!$C$18)/('Ejercicio 3 - TIR'!$E$18-'Ejercicio 3 - TIR'!$C$18),'Ejercicio 3 - TIR'!$C$18+SQRT(('Ejercicio 3 - TIR'!$E$18-'Ejercicio 3 - TIR'!$C$18)*('Ejercicio 3 - TIR'!$D$18-'Ejercicio 3 - TIR'!$C$18)*L438),'Ejercicio 3 - TIR'!$E$18-SQRT(('Ejercicio 3 - TIR'!$E$18-'Ejercicio 3 - TIR'!$C$18)*('Ejercicio 3 - TIR'!$E$18-'Ejercicio 3 - TIR'!$D$18)*(1-L438)))</f>
        <v>34919.5838001423</v>
      </c>
      <c r="N438" s="16">
        <f ca="1" t="shared" ref="N438:R438" si="3250">RAND()</f>
        <v>0.91794949808861</v>
      </c>
      <c r="O438" s="17">
        <f ca="1">IF(N438&lt;=('Ejercicio 3 - TIR'!$D$18-'Ejercicio 3 - TIR'!$C$18)/('Ejercicio 3 - TIR'!$E$18-'Ejercicio 3 - TIR'!$C$18),'Ejercicio 3 - TIR'!$C$18+SQRT(('Ejercicio 3 - TIR'!$E$18-'Ejercicio 3 - TIR'!$C$18)*('Ejercicio 3 - TIR'!$D$18-'Ejercicio 3 - TIR'!$C$18)*N438),'Ejercicio 3 - TIR'!$E$18-SQRT(('Ejercicio 3 - TIR'!$E$18-'Ejercicio 3 - TIR'!$C$18)*('Ejercicio 3 - TIR'!$E$18-'Ejercicio 3 - TIR'!$D$18)*(1-N438)))</f>
        <v>42519.3171014105</v>
      </c>
      <c r="P438" s="16">
        <f ca="1" t="shared" si="3250"/>
        <v>0.822878969106773</v>
      </c>
      <c r="Q438" s="18">
        <f ca="1">IF(P438&lt;=('Ejercicio 3 - TIR'!$D$22-'Ejercicio 3 - TIR'!$C$22)/('Ejercicio 3 - TIR'!$E$22-'Ejercicio 3 - TIR'!$C$22),'Ejercicio 3 - TIR'!$C$22+SQRT(('Ejercicio 3 - TIR'!$E$22-'Ejercicio 3 - TIR'!$C$22)*('Ejercicio 3 - TIR'!$D$22-'Ejercicio 3 - TIR'!$C$22)*P438),'Ejercicio 3 - TIR'!$E$22-SQRT(('Ejercicio 3 - TIR'!$E$22-'Ejercicio 3 - TIR'!$C$22)*('Ejercicio 3 - TIR'!$E$22-'Ejercicio 3 - TIR'!$D$22)*(1-P438)))</f>
        <v>0.162144528692644</v>
      </c>
      <c r="R438" s="16">
        <f ca="1" t="shared" si="3250"/>
        <v>0.792070207644441</v>
      </c>
      <c r="S438" s="18">
        <f ca="1">IF(R438&lt;=('Ejercicio 3 - TIR'!$D$23-'Ejercicio 3 - TIR'!$C$23)/('Ejercicio 3 - TIR'!$E$23-'Ejercicio 3 - TIR'!$C$23),'Ejercicio 3 - TIR'!$C$23+SQRT(('Ejercicio 3 - TIR'!$E$23-'Ejercicio 3 - TIR'!$C$23)*('Ejercicio 3 - TIR'!$D$23-'Ejercicio 3 - TIR'!$C$23)*R438),'Ejercicio 3 - TIR'!$E$23-SQRT(('Ejercicio 3 - TIR'!$E$23-'Ejercicio 3 - TIR'!$C$23)*('Ejercicio 3 - TIR'!$E$23-'Ejercicio 3 - TIR'!$D$23)*(1-R438)))</f>
        <v>0.160653847249647</v>
      </c>
      <c r="T438" s="16">
        <f ca="1" t="shared" ref="T438:X438" si="3251">RAND()</f>
        <v>0.982425884716482</v>
      </c>
      <c r="U438" s="18">
        <f ca="1">IF(T438&lt;=('Ejercicio 3 - TIR'!$D$24-'Ejercicio 3 - TIR'!$C$24)/('Ejercicio 3 - TIR'!$E$24-'Ejercicio 3 - TIR'!$C$24),'Ejercicio 3 - TIR'!$C$24+SQRT(('Ejercicio 3 - TIR'!$E$24-'Ejercicio 3 - TIR'!$C$24)*('Ejercicio 3 - TIR'!$D$24-'Ejercicio 3 - TIR'!$C$24)*T438),'Ejercicio 3 - TIR'!$E$24-SQRT(('Ejercicio 3 - TIR'!$E$24-'Ejercicio 3 - TIR'!$C$24)*('Ejercicio 3 - TIR'!$E$24-'Ejercicio 3 - TIR'!$D$24)*(1-T438)))</f>
        <v>0.21298519260465</v>
      </c>
      <c r="V438" s="16">
        <f ca="1" t="shared" si="3251"/>
        <v>0.248125821199592</v>
      </c>
      <c r="W438" s="18">
        <f ca="1">IF(V438&lt;=('Ejercicio 3 - TIR'!$D$25-'Ejercicio 3 - TIR'!$C$25)/('Ejercicio 3 - TIR'!$E$25-'Ejercicio 3 - TIR'!$C$25),'Ejercicio 3 - TIR'!$C$25+SQRT(('Ejercicio 3 - TIR'!$E$25-'Ejercicio 3 - TIR'!$C$25)*('Ejercicio 3 - TIR'!$D$25-'Ejercicio 3 - TIR'!$C$25)*V438),'Ejercicio 3 - TIR'!$E$25-SQRT(('Ejercicio 3 - TIR'!$E$25-'Ejercicio 3 - TIR'!$C$25)*('Ejercicio 3 - TIR'!$E$25-'Ejercicio 3 - TIR'!$D$25)*(1-V438)))</f>
        <v>0.198638029661942</v>
      </c>
      <c r="X438" s="16">
        <f ca="1" t="shared" si="3251"/>
        <v>0.520710745191824</v>
      </c>
      <c r="Y438" s="18">
        <f ca="1">IF(X438&lt;=('Ejercicio 3 - TIR'!$D$26-'Ejercicio 3 - TIR'!$C$26)/('Ejercicio 3 - TIR'!$E$26-'Ejercicio 3 - TIR'!$C$26),'Ejercicio 3 - TIR'!$C$26+SQRT(('Ejercicio 3 - TIR'!$E$26-'Ejercicio 3 - TIR'!$C$26)*('Ejercicio 3 - TIR'!$D$26-'Ejercicio 3 - TIR'!$C$26)*X438),'Ejercicio 3 - TIR'!$E$26-SQRT(('Ejercicio 3 - TIR'!$E$26-'Ejercicio 3 - TIR'!$C$26)*('Ejercicio 3 - TIR'!$E$26-'Ejercicio 3 - TIR'!$D$26)*(1-X438)))</f>
        <v>0.229126018673942</v>
      </c>
      <c r="Z438" s="16">
        <f ca="1" t="shared" si="2860"/>
        <v>1.16214452869264</v>
      </c>
      <c r="AA438" s="16">
        <f ca="1" t="shared" si="2861"/>
        <v>1.34884751828724</v>
      </c>
      <c r="AB438" s="16">
        <f ca="1" t="shared" si="2862"/>
        <v>1.63613206676396</v>
      </c>
      <c r="AC438" s="16">
        <f ca="1" t="shared" si="2863"/>
        <v>1.96113011677267</v>
      </c>
      <c r="AD438" s="16">
        <f ca="1" t="shared" si="2864"/>
        <v>2.41047605253036</v>
      </c>
      <c r="AE438" s="15">
        <f ca="1" t="shared" si="2865"/>
        <v>6195.8008844663</v>
      </c>
      <c r="AF438" s="15">
        <f ca="1" t="shared" si="2866"/>
        <v>7191.18013334858</v>
      </c>
      <c r="AG438" s="15">
        <f ca="1" t="shared" si="2867"/>
        <v>8722.79501910456</v>
      </c>
      <c r="AH438" s="15">
        <f ca="1" t="shared" si="2868"/>
        <v>10455.4738348445</v>
      </c>
      <c r="AI438" s="15">
        <f ca="1" t="shared" si="2869"/>
        <v>12851.094927972</v>
      </c>
      <c r="AJ438" s="17">
        <f ca="1" t="shared" si="2870"/>
        <v>42879.4248822921</v>
      </c>
      <c r="AK438" s="17">
        <f ca="1" t="shared" si="2871"/>
        <v>48950.9219923264</v>
      </c>
      <c r="AL438" s="17">
        <f ca="1" t="shared" si="2872"/>
        <v>56993.537059763</v>
      </c>
      <c r="AM438" s="17">
        <f ca="1" t="shared" si="2873"/>
        <v>68481.8474556263</v>
      </c>
      <c r="AN438" s="17">
        <f ca="1" t="shared" si="2874"/>
        <v>102491.795642895</v>
      </c>
      <c r="AO438" s="17">
        <f ca="1">C438/'Ejercicio 3 - TIR'!$D$7</f>
        <v>15526.1703403544</v>
      </c>
      <c r="AP438" s="17">
        <f ca="1" t="shared" si="2875"/>
        <v>27353.2545419377</v>
      </c>
      <c r="AQ438" s="17">
        <f ca="1" t="shared" si="2876"/>
        <v>33424.751651972</v>
      </c>
      <c r="AR438" s="17">
        <f ca="1" t="shared" si="2877"/>
        <v>41467.3667194086</v>
      </c>
      <c r="AS438" s="17">
        <f ca="1" t="shared" si="2878"/>
        <v>52955.6771152718</v>
      </c>
      <c r="AT438" s="17">
        <f ca="1" t="shared" si="2879"/>
        <v>86965.6253025401</v>
      </c>
      <c r="AU438" s="17">
        <f ca="1">AP438*'Ejercicio 3 - TIR'!$D$5</f>
        <v>13676.6272709688</v>
      </c>
      <c r="AV438" s="17">
        <f ca="1">AQ438*'Ejercicio 3 - TIR'!$D$5</f>
        <v>16712.375825986</v>
      </c>
      <c r="AW438" s="17">
        <f ca="1">AR438*'Ejercicio 3 - TIR'!$D$5</f>
        <v>20733.6833597043</v>
      </c>
      <c r="AX438" s="17">
        <f ca="1">AS438*'Ejercicio 3 - TIR'!$D$5</f>
        <v>26477.8385576359</v>
      </c>
      <c r="AY438" s="17">
        <f ca="1">AT438*'Ejercicio 3 - TIR'!$D$5</f>
        <v>43482.81265127</v>
      </c>
      <c r="AZ438" s="17">
        <f ca="1" t="shared" ref="AZ438:BD438" si="3252">AJ438-AU438-AE438</f>
        <v>23006.996726857</v>
      </c>
      <c r="BA438" s="17">
        <f ca="1" t="shared" si="3252"/>
        <v>25047.3660329919</v>
      </c>
      <c r="BB438" s="17">
        <f ca="1" t="shared" si="3252"/>
        <v>27537.0586809542</v>
      </c>
      <c r="BC438" s="17">
        <f ca="1" t="shared" si="3252"/>
        <v>31548.5350631459</v>
      </c>
      <c r="BD438" s="17">
        <f ca="1" t="shared" si="3252"/>
        <v>46157.8880636525</v>
      </c>
      <c r="BE438" s="17">
        <f ca="1" t="shared" ref="BE438:BI438" si="3253">AZ438/Z438</f>
        <v>19797.0184936797</v>
      </c>
      <c r="BF438" s="17">
        <f ca="1" t="shared" si="3253"/>
        <v>18569.4570315826</v>
      </c>
      <c r="BG438" s="17">
        <f ca="1" t="shared" si="3253"/>
        <v>16830.58430327</v>
      </c>
      <c r="BH438" s="17">
        <f ca="1" t="shared" si="3253"/>
        <v>16086.9158009075</v>
      </c>
      <c r="BI438" s="17">
        <f ca="1" t="shared" si="3253"/>
        <v>19148.8681313382</v>
      </c>
      <c r="BJ438" s="17">
        <f ca="1" t="shared" si="2882"/>
        <v>92108.1320391784</v>
      </c>
      <c r="BK438" s="17">
        <f ca="1" t="shared" si="2883"/>
        <v>37425.4617929315</v>
      </c>
      <c r="BL438" s="17">
        <f ca="1" t="shared" si="2884"/>
        <v>129533.59383211</v>
      </c>
      <c r="BM438" s="17">
        <f ca="1">BK438*'Ejercicio 3 - TIR'!$D$5</f>
        <v>18712.7308964657</v>
      </c>
      <c r="BN438" s="17">
        <f ca="1" t="shared" si="2885"/>
        <v>110820.862935644</v>
      </c>
      <c r="BO438" s="17">
        <f ca="1" t="shared" si="2886"/>
        <v>45974.6790760737</v>
      </c>
      <c r="BP438" s="17">
        <f ca="1" t="shared" si="2887"/>
        <v>-115842.445607669</v>
      </c>
      <c r="BQ438" s="17">
        <f ca="1" t="shared" ref="BQ438:BT438" si="3254">BE438</f>
        <v>19797.0184936797</v>
      </c>
      <c r="BR438" s="17">
        <f ca="1" t="shared" si="3254"/>
        <v>18569.4570315826</v>
      </c>
      <c r="BS438" s="17">
        <f ca="1" t="shared" si="3254"/>
        <v>16830.58430327</v>
      </c>
      <c r="BT438" s="17">
        <f ca="1" t="shared" si="3254"/>
        <v>16086.9158009075</v>
      </c>
      <c r="BU438" s="17">
        <f ca="1" t="shared" si="2889"/>
        <v>65123.5472074119</v>
      </c>
      <c r="BV438" s="19">
        <f ca="1" t="shared" si="2890"/>
        <v>4.65351362753685</v>
      </c>
    </row>
    <row r="439" ht="15" customHeight="1" spans="1:74">
      <c r="A439" s="15">
        <v>438</v>
      </c>
      <c r="B439" s="16">
        <f ca="1" t="shared" ref="B439:F439" si="3255">RAND()</f>
        <v>0.0216233639064973</v>
      </c>
      <c r="C439" s="17">
        <f ca="1">IF(B439&lt;=('Ejercicio 3 - TIR'!$D$13-'Ejercicio 3 - TIR'!$C$13)/('Ejercicio 3 - TIR'!$E$13-'Ejercicio 3 - TIR'!$C$13),'Ejercicio 3 - TIR'!$C$13+SQRT(('Ejercicio 3 - TIR'!$E$13-'Ejercicio 3 - TIR'!$C$13)*('Ejercicio 3 - TIR'!$D$13-'Ejercicio 3 - TIR'!$C$13)*B439),'Ejercicio 3 - TIR'!$E$13-SQRT(('Ejercicio 3 - TIR'!$E$13-'Ejercicio 3 - TIR'!$C$13)*('Ejercicio 3 - TIR'!$E$13-'Ejercicio 3 - TIR'!$D$13)*(1-B439)))</f>
        <v>62940.9769741701</v>
      </c>
      <c r="D439" s="16">
        <f ca="1" t="shared" si="3255"/>
        <v>0.276738135957274</v>
      </c>
      <c r="E439" s="17">
        <f ca="1">IF(D439&lt;=('Ejercicio 3 - TIR'!$D$14-'Ejercicio 3 - TIR'!$C$14)/('Ejercicio 3 - TIR'!$E$14-'Ejercicio 3 - TIR'!$C$14),'Ejercicio 3 - TIR'!$C$14+SQRT(('Ejercicio 3 - TIR'!$E$14-'Ejercicio 3 - TIR'!$C$14)*('Ejercicio 3 - TIR'!$D$14-'Ejercicio 3 - TIR'!$C$14)*D439),'Ejercicio 3 - TIR'!$E$14-SQRT(('Ejercicio 3 - TIR'!$E$14-'Ejercicio 3 - TIR'!$C$14)*('Ejercicio 3 - TIR'!$E$14-'Ejercicio 3 - TIR'!$D$14)*(1-D439)))</f>
        <v>29555.8051096152</v>
      </c>
      <c r="F439" s="16">
        <f ca="1" t="shared" si="3255"/>
        <v>0.343388397772879</v>
      </c>
      <c r="G439" s="17">
        <f ca="1">IF(F439&lt;=('Ejercicio 3 - TIR'!$D$18-'Ejercicio 3 - TIR'!$C$18)/('Ejercicio 3 - TIR'!$E$18-'Ejercicio 3 - TIR'!$C$18),'Ejercicio 3 - TIR'!$C$18+SQRT(('Ejercicio 3 - TIR'!$E$18-'Ejercicio 3 - TIR'!$C$18)*('Ejercicio 3 - TIR'!$D$18-'Ejercicio 3 - TIR'!$C$18)*F439),'Ejercicio 3 - TIR'!$E$18-SQRT(('Ejercicio 3 - TIR'!$E$18-'Ejercicio 3 - TIR'!$C$18)*('Ejercicio 3 - TIR'!$E$18-'Ejercicio 3 - TIR'!$D$18)*(1-F439)))</f>
        <v>37176.9255023256</v>
      </c>
      <c r="H439" s="16">
        <f ca="1" t="shared" ref="H439:L439" si="3256">RAND()</f>
        <v>0.303047237830876</v>
      </c>
      <c r="I439" s="17">
        <f ca="1">IF(H439&lt;=('Ejercicio 3 - TIR'!$D$18-'Ejercicio 3 - TIR'!$C$18)/('Ejercicio 3 - TIR'!$E$18-'Ejercicio 3 - TIR'!$C$18),'Ejercicio 3 - TIR'!$C$18+SQRT(('Ejercicio 3 - TIR'!$E$18-'Ejercicio 3 - TIR'!$C$18)*('Ejercicio 3 - TIR'!$D$18-'Ejercicio 3 - TIR'!$C$18)*H439),'Ejercicio 3 - TIR'!$E$18-SQRT(('Ejercicio 3 - TIR'!$E$18-'Ejercicio 3 - TIR'!$C$18)*('Ejercicio 3 - TIR'!$E$18-'Ejercicio 3 - TIR'!$D$18)*(1-H439)))</f>
        <v>36742.1870097641</v>
      </c>
      <c r="J439" s="16">
        <f ca="1" t="shared" si="3256"/>
        <v>0.648626104679465</v>
      </c>
      <c r="K439" s="17">
        <f ca="1">IF(J439&lt;=('Ejercicio 3 - TIR'!$D$18-'Ejercicio 3 - TIR'!$C$18)/('Ejercicio 3 - TIR'!$E$18-'Ejercicio 3 - TIR'!$C$18),'Ejercicio 3 - TIR'!$C$18+SQRT(('Ejercicio 3 - TIR'!$E$18-'Ejercicio 3 - TIR'!$C$18)*('Ejercicio 3 - TIR'!$D$18-'Ejercicio 3 - TIR'!$C$18)*J439),'Ejercicio 3 - TIR'!$E$18-SQRT(('Ejercicio 3 - TIR'!$E$18-'Ejercicio 3 - TIR'!$C$18)*('Ejercicio 3 - TIR'!$E$18-'Ejercicio 3 - TIR'!$D$18)*(1-J439)))</f>
        <v>39863.7678248182</v>
      </c>
      <c r="L439" s="16">
        <f ca="1" t="shared" si="3256"/>
        <v>0.640681545656027</v>
      </c>
      <c r="M439" s="17">
        <f ca="1">IF(L439&lt;=('Ejercicio 3 - TIR'!$D$18-'Ejercicio 3 - TIR'!$C$18)/('Ejercicio 3 - TIR'!$E$18-'Ejercicio 3 - TIR'!$C$18),'Ejercicio 3 - TIR'!$C$18+SQRT(('Ejercicio 3 - TIR'!$E$18-'Ejercicio 3 - TIR'!$C$18)*('Ejercicio 3 - TIR'!$D$18-'Ejercicio 3 - TIR'!$C$18)*L439),'Ejercicio 3 - TIR'!$E$18-SQRT(('Ejercicio 3 - TIR'!$E$18-'Ejercicio 3 - TIR'!$C$18)*('Ejercicio 3 - TIR'!$E$18-'Ejercicio 3 - TIR'!$D$18)*(1-L439)))</f>
        <v>39803.1745801248</v>
      </c>
      <c r="N439" s="16">
        <f ca="1" t="shared" ref="N439:R439" si="3257">RAND()</f>
        <v>0.959576634772221</v>
      </c>
      <c r="O439" s="17">
        <f ca="1">IF(N439&lt;=('Ejercicio 3 - TIR'!$D$18-'Ejercicio 3 - TIR'!$C$18)/('Ejercicio 3 - TIR'!$E$18-'Ejercicio 3 - TIR'!$C$18),'Ejercicio 3 - TIR'!$C$18+SQRT(('Ejercicio 3 - TIR'!$E$18-'Ejercicio 3 - TIR'!$C$18)*('Ejercicio 3 - TIR'!$D$18-'Ejercicio 3 - TIR'!$C$18)*N439),'Ejercicio 3 - TIR'!$E$18-SQRT(('Ejercicio 3 - TIR'!$E$18-'Ejercicio 3 - TIR'!$C$18)*('Ejercicio 3 - TIR'!$E$18-'Ejercicio 3 - TIR'!$D$18)*(1-N439)))</f>
        <v>43258.8071927315</v>
      </c>
      <c r="P439" s="16">
        <f ca="1" t="shared" si="3257"/>
        <v>0.130996859699556</v>
      </c>
      <c r="Q439" s="18">
        <f ca="1">IF(P439&lt;=('Ejercicio 3 - TIR'!$D$22-'Ejercicio 3 - TIR'!$C$22)/('Ejercicio 3 - TIR'!$E$22-'Ejercicio 3 - TIR'!$C$22),'Ejercicio 3 - TIR'!$C$22+SQRT(('Ejercicio 3 - TIR'!$E$22-'Ejercicio 3 - TIR'!$C$22)*('Ejercicio 3 - TIR'!$D$22-'Ejercicio 3 - TIR'!$C$22)*P439),'Ejercicio 3 - TIR'!$E$22-SQRT(('Ejercicio 3 - TIR'!$E$22-'Ejercicio 3 - TIR'!$C$22)*('Ejercicio 3 - TIR'!$E$22-'Ejercicio 3 - TIR'!$D$22)*(1-P439)))</f>
        <v>0.135355596616843</v>
      </c>
      <c r="R439" s="16">
        <f ca="1" t="shared" si="3257"/>
        <v>0.874520577040168</v>
      </c>
      <c r="S439" s="18">
        <f ca="1">IF(R439&lt;=('Ejercicio 3 - TIR'!$D$23-'Ejercicio 3 - TIR'!$C$23)/('Ejercicio 3 - TIR'!$E$23-'Ejercicio 3 - TIR'!$C$23),'Ejercicio 3 - TIR'!$C$23+SQRT(('Ejercicio 3 - TIR'!$E$23-'Ejercicio 3 - TIR'!$C$23)*('Ejercicio 3 - TIR'!$D$23-'Ejercicio 3 - TIR'!$C$23)*R439),'Ejercicio 3 - TIR'!$E$23-SQRT(('Ejercicio 3 - TIR'!$E$23-'Ejercicio 3 - TIR'!$C$23)*('Ejercicio 3 - TIR'!$E$23-'Ejercicio 3 - TIR'!$D$23)*(1-R439)))</f>
        <v>0.164971262151208</v>
      </c>
      <c r="T439" s="16">
        <f ca="1" t="shared" ref="T439:X439" si="3258">RAND()</f>
        <v>0.553926188863162</v>
      </c>
      <c r="U439" s="18">
        <f ca="1">IF(T439&lt;=('Ejercicio 3 - TIR'!$D$24-'Ejercicio 3 - TIR'!$C$24)/('Ejercicio 3 - TIR'!$E$24-'Ejercicio 3 - TIR'!$C$24),'Ejercicio 3 - TIR'!$C$24+SQRT(('Ejercicio 3 - TIR'!$E$24-'Ejercicio 3 - TIR'!$C$24)*('Ejercicio 3 - TIR'!$D$24-'Ejercicio 3 - TIR'!$C$24)*T439),'Ejercicio 3 - TIR'!$E$24-SQRT(('Ejercicio 3 - TIR'!$E$24-'Ejercicio 3 - TIR'!$C$24)*('Ejercicio 3 - TIR'!$E$24-'Ejercicio 3 - TIR'!$D$24)*(1-T439)))</f>
        <v>0.184658711523444</v>
      </c>
      <c r="V439" s="16">
        <f ca="1" t="shared" si="3258"/>
        <v>0.299182770311019</v>
      </c>
      <c r="W439" s="18">
        <f ca="1">IF(V439&lt;=('Ejercicio 3 - TIR'!$D$25-'Ejercicio 3 - TIR'!$C$25)/('Ejercicio 3 - TIR'!$E$25-'Ejercicio 3 - TIR'!$C$25),'Ejercicio 3 - TIR'!$C$25+SQRT(('Ejercicio 3 - TIR'!$E$25-'Ejercicio 3 - TIR'!$C$25)*('Ejercicio 3 - TIR'!$D$25-'Ejercicio 3 - TIR'!$C$25)*V439),'Ejercicio 3 - TIR'!$E$25-SQRT(('Ejercicio 3 - TIR'!$E$25-'Ejercicio 3 - TIR'!$C$25)*('Ejercicio 3 - TIR'!$E$25-'Ejercicio 3 - TIR'!$D$25)*(1-V439)))</f>
        <v>0.20047364031234</v>
      </c>
      <c r="X439" s="16">
        <f ca="1" t="shared" si="3258"/>
        <v>0.563304194638051</v>
      </c>
      <c r="Y439" s="18">
        <f ca="1">IF(X439&lt;=('Ejercicio 3 - TIR'!$D$26-'Ejercicio 3 - TIR'!$C$26)/('Ejercicio 3 - TIR'!$E$26-'Ejercicio 3 - TIR'!$C$26),'Ejercicio 3 - TIR'!$C$26+SQRT(('Ejercicio 3 - TIR'!$E$26-'Ejercicio 3 - TIR'!$C$26)*('Ejercicio 3 - TIR'!$D$26-'Ejercicio 3 - TIR'!$C$26)*X439),'Ejercicio 3 - TIR'!$E$26-SQRT(('Ejercicio 3 - TIR'!$E$26-'Ejercicio 3 - TIR'!$C$26)*('Ejercicio 3 - TIR'!$E$26-'Ejercicio 3 - TIR'!$D$26)*(1-X439)))</f>
        <v>0.231439137683166</v>
      </c>
      <c r="Z439" s="16">
        <f ca="1" t="shared" si="2860"/>
        <v>1.13535559661684</v>
      </c>
      <c r="AA439" s="16">
        <f ca="1" t="shared" si="2861"/>
        <v>1.32265664238116</v>
      </c>
      <c r="AB439" s="16">
        <f ca="1" t="shared" si="2862"/>
        <v>1.56689671375119</v>
      </c>
      <c r="AC439" s="16">
        <f ca="1" t="shared" si="2863"/>
        <v>1.88101820195034</v>
      </c>
      <c r="AD439" s="16">
        <f ca="1" t="shared" si="2864"/>
        <v>2.31635943257606</v>
      </c>
      <c r="AE439" s="15">
        <f ca="1" t="shared" si="2865"/>
        <v>4000.5436341031</v>
      </c>
      <c r="AF439" s="15">
        <f ca="1" t="shared" si="2866"/>
        <v>4660.51836671207</v>
      </c>
      <c r="AG439" s="15">
        <f ca="1" t="shared" si="2867"/>
        <v>5521.12368334046</v>
      </c>
      <c r="AH439" s="15">
        <f ca="1" t="shared" si="2868"/>
        <v>6627.9634467544</v>
      </c>
      <c r="AI439" s="15">
        <f ca="1" t="shared" si="2869"/>
        <v>8161.93359146679</v>
      </c>
      <c r="AJ439" s="17">
        <f ca="1" t="shared" si="2870"/>
        <v>42209.0304340728</v>
      </c>
      <c r="AK439" s="17">
        <f ca="1" t="shared" si="2871"/>
        <v>48597.2977040753</v>
      </c>
      <c r="AL439" s="17">
        <f ca="1" t="shared" si="2872"/>
        <v>62462.4068024482</v>
      </c>
      <c r="AM439" s="17">
        <f ca="1" t="shared" si="2873"/>
        <v>74870.4958806216</v>
      </c>
      <c r="AN439" s="17">
        <f ca="1" t="shared" si="2874"/>
        <v>100202.946082873</v>
      </c>
      <c r="AO439" s="17">
        <f ca="1">C439/'Ejercicio 3 - TIR'!$D$7</f>
        <v>12588.195394834</v>
      </c>
      <c r="AP439" s="17">
        <f ca="1" t="shared" si="2875"/>
        <v>29620.8350392388</v>
      </c>
      <c r="AQ439" s="17">
        <f ca="1" t="shared" si="2876"/>
        <v>36009.1023092413</v>
      </c>
      <c r="AR439" s="17">
        <f ca="1" t="shared" si="2877"/>
        <v>49874.2114076142</v>
      </c>
      <c r="AS439" s="17">
        <f ca="1" t="shared" si="2878"/>
        <v>62282.3004857876</v>
      </c>
      <c r="AT439" s="17">
        <f ca="1" t="shared" si="2879"/>
        <v>87614.7506880389</v>
      </c>
      <c r="AU439" s="17">
        <f ca="1">AP439*'Ejercicio 3 - TIR'!$D$5</f>
        <v>14810.4175196194</v>
      </c>
      <c r="AV439" s="17">
        <f ca="1">AQ439*'Ejercicio 3 - TIR'!$D$5</f>
        <v>18004.5511546206</v>
      </c>
      <c r="AW439" s="17">
        <f ca="1">AR439*'Ejercicio 3 - TIR'!$D$5</f>
        <v>24937.1057038071</v>
      </c>
      <c r="AX439" s="17">
        <f ca="1">AS439*'Ejercicio 3 - TIR'!$D$5</f>
        <v>31141.1502428938</v>
      </c>
      <c r="AY439" s="17">
        <f ca="1">AT439*'Ejercicio 3 - TIR'!$D$5</f>
        <v>43807.3753440194</v>
      </c>
      <c r="AZ439" s="17">
        <f ca="1" t="shared" ref="AZ439:BD439" si="3259">AJ439-AU439-AE439</f>
        <v>23398.0692803503</v>
      </c>
      <c r="BA439" s="17">
        <f ca="1" t="shared" si="3259"/>
        <v>25932.2281827426</v>
      </c>
      <c r="BB439" s="17">
        <f ca="1" t="shared" si="3259"/>
        <v>32004.1774153007</v>
      </c>
      <c r="BC439" s="17">
        <f ca="1" t="shared" si="3259"/>
        <v>37101.3821909734</v>
      </c>
      <c r="BD439" s="17">
        <f ca="1" t="shared" si="3259"/>
        <v>48233.6371473867</v>
      </c>
      <c r="BE439" s="17">
        <f ca="1" t="shared" ref="BE439:BI439" si="3260">AZ439/Z439</f>
        <v>20608.5823244034</v>
      </c>
      <c r="BF439" s="17">
        <f ca="1" t="shared" si="3260"/>
        <v>19606.1678834933</v>
      </c>
      <c r="BG439" s="17">
        <f ca="1" t="shared" si="3260"/>
        <v>20425.1991432682</v>
      </c>
      <c r="BH439" s="17">
        <f ca="1" t="shared" si="3260"/>
        <v>19724.0952546364</v>
      </c>
      <c r="BI439" s="17">
        <f ca="1" t="shared" si="3260"/>
        <v>20823.0365585989</v>
      </c>
      <c r="BJ439" s="17">
        <f ca="1" t="shared" si="2882"/>
        <v>68461.8679530368</v>
      </c>
      <c r="BK439" s="17">
        <f ca="1" t="shared" si="2883"/>
        <v>29158.7851419343</v>
      </c>
      <c r="BL439" s="17">
        <f ca="1" t="shared" si="2884"/>
        <v>97620.6530949711</v>
      </c>
      <c r="BM439" s="17">
        <f ca="1">BK439*'Ejercicio 3 - TIR'!$D$5</f>
        <v>14579.3925709672</v>
      </c>
      <c r="BN439" s="17">
        <f ca="1" t="shared" si="2885"/>
        <v>83041.260524004</v>
      </c>
      <c r="BO439" s="17">
        <f ca="1" t="shared" si="2886"/>
        <v>35849.9028070322</v>
      </c>
      <c r="BP439" s="17">
        <f ca="1" t="shared" si="2887"/>
        <v>-92496.7820837853</v>
      </c>
      <c r="BQ439" s="17">
        <f ca="1" t="shared" ref="BQ439:BT439" si="3261">BE439</f>
        <v>20608.5823244034</v>
      </c>
      <c r="BR439" s="17">
        <f ca="1" t="shared" si="3261"/>
        <v>19606.1678834933</v>
      </c>
      <c r="BS439" s="17">
        <f ca="1" t="shared" si="3261"/>
        <v>20425.1991432682</v>
      </c>
      <c r="BT439" s="17">
        <f ca="1" t="shared" si="3261"/>
        <v>19724.0952546364</v>
      </c>
      <c r="BU439" s="17">
        <f ca="1" t="shared" si="2889"/>
        <v>56672.939365631</v>
      </c>
      <c r="BV439" s="19">
        <f ca="1" t="shared" si="2890"/>
        <v>12.2833150655853</v>
      </c>
    </row>
    <row r="440" ht="15" customHeight="1" spans="1:74">
      <c r="A440" s="15">
        <v>439</v>
      </c>
      <c r="B440" s="16">
        <f ca="1" t="shared" ref="B440:F440" si="3262">RAND()</f>
        <v>0.208278048014276</v>
      </c>
      <c r="C440" s="17">
        <f ca="1">IF(B440&lt;=('Ejercicio 3 - TIR'!$D$13-'Ejercicio 3 - TIR'!$C$13)/('Ejercicio 3 - TIR'!$E$13-'Ejercicio 3 - TIR'!$C$13),'Ejercicio 3 - TIR'!$C$13+SQRT(('Ejercicio 3 - TIR'!$E$13-'Ejercicio 3 - TIR'!$C$13)*('Ejercicio 3 - TIR'!$D$13-'Ejercicio 3 - TIR'!$C$13)*B440),'Ejercicio 3 - TIR'!$E$13-SQRT(('Ejercicio 3 - TIR'!$E$13-'Ejercicio 3 - TIR'!$C$13)*('Ejercicio 3 - TIR'!$E$13-'Ejercicio 3 - TIR'!$D$13)*(1-B440)))</f>
        <v>69127.4979707317</v>
      </c>
      <c r="D440" s="16">
        <f ca="1" t="shared" si="3262"/>
        <v>0.822969698747171</v>
      </c>
      <c r="E440" s="17">
        <f ca="1">IF(D440&lt;=('Ejercicio 3 - TIR'!$D$14-'Ejercicio 3 - TIR'!$C$14)/('Ejercicio 3 - TIR'!$E$14-'Ejercicio 3 - TIR'!$C$14),'Ejercicio 3 - TIR'!$C$14+SQRT(('Ejercicio 3 - TIR'!$E$14-'Ejercicio 3 - TIR'!$C$14)*('Ejercicio 3 - TIR'!$D$14-'Ejercicio 3 - TIR'!$C$14)*D440),'Ejercicio 3 - TIR'!$E$14-SQRT(('Ejercicio 3 - TIR'!$E$14-'Ejercicio 3 - TIR'!$C$14)*('Ejercicio 3 - TIR'!$E$14-'Ejercicio 3 - TIR'!$D$14)*(1-D440)))</f>
        <v>34846.8897558926</v>
      </c>
      <c r="F440" s="16">
        <f ca="1" t="shared" si="3262"/>
        <v>0.950004502927599</v>
      </c>
      <c r="G440" s="17">
        <f ca="1">IF(F440&lt;=('Ejercicio 3 - TIR'!$D$18-'Ejercicio 3 - TIR'!$C$18)/('Ejercicio 3 - TIR'!$E$18-'Ejercicio 3 - TIR'!$C$18),'Ejercicio 3 - TIR'!$C$18+SQRT(('Ejercicio 3 - TIR'!$E$18-'Ejercicio 3 - TIR'!$C$18)*('Ejercicio 3 - TIR'!$D$18-'Ejercicio 3 - TIR'!$C$18)*F440),'Ejercicio 3 - TIR'!$E$18-SQRT(('Ejercicio 3 - TIR'!$E$18-'Ejercicio 3 - TIR'!$C$18)*('Ejercicio 3 - TIR'!$E$18-'Ejercicio 3 - TIR'!$D$18)*(1-F440)))</f>
        <v>43063.5955276776</v>
      </c>
      <c r="H440" s="16">
        <f ca="1" t="shared" ref="H440:L440" si="3263">RAND()</f>
        <v>0.506356441263535</v>
      </c>
      <c r="I440" s="17">
        <f ca="1">IF(H440&lt;=('Ejercicio 3 - TIR'!$D$18-'Ejercicio 3 - TIR'!$C$18)/('Ejercicio 3 - TIR'!$E$18-'Ejercicio 3 - TIR'!$C$18),'Ejercicio 3 - TIR'!$C$18+SQRT(('Ejercicio 3 - TIR'!$E$18-'Ejercicio 3 - TIR'!$C$18)*('Ejercicio 3 - TIR'!$D$18-'Ejercicio 3 - TIR'!$C$18)*H440),'Ejercicio 3 - TIR'!$E$18-SQRT(('Ejercicio 3 - TIR'!$E$18-'Ejercicio 3 - TIR'!$C$18)*('Ejercicio 3 - TIR'!$E$18-'Ejercicio 3 - TIR'!$D$18)*(1-H440)))</f>
        <v>38715.1285813538</v>
      </c>
      <c r="J440" s="16">
        <f ca="1" t="shared" si="3263"/>
        <v>0.130716396800883</v>
      </c>
      <c r="K440" s="17">
        <f ca="1">IF(J440&lt;=('Ejercicio 3 - TIR'!$D$18-'Ejercicio 3 - TIR'!$C$18)/('Ejercicio 3 - TIR'!$E$18-'Ejercicio 3 - TIR'!$C$18),'Ejercicio 3 - TIR'!$C$18+SQRT(('Ejercicio 3 - TIR'!$E$18-'Ejercicio 3 - TIR'!$C$18)*('Ejercicio 3 - TIR'!$D$18-'Ejercicio 3 - TIR'!$C$18)*J440),'Ejercicio 3 - TIR'!$E$18-SQRT(('Ejercicio 3 - TIR'!$E$18-'Ejercicio 3 - TIR'!$C$18)*('Ejercicio 3 - TIR'!$E$18-'Ejercicio 3 - TIR'!$D$18)*(1-J440)))</f>
        <v>34428.0311110168</v>
      </c>
      <c r="L440" s="16">
        <f ca="1" t="shared" si="3263"/>
        <v>0.0500581838614504</v>
      </c>
      <c r="M440" s="17">
        <f ca="1">IF(L440&lt;=('Ejercicio 3 - TIR'!$D$18-'Ejercicio 3 - TIR'!$C$18)/('Ejercicio 3 - TIR'!$E$18-'Ejercicio 3 - TIR'!$C$18),'Ejercicio 3 - TIR'!$C$18+SQRT(('Ejercicio 3 - TIR'!$E$18-'Ejercicio 3 - TIR'!$C$18)*('Ejercicio 3 - TIR'!$D$18-'Ejercicio 3 - TIR'!$C$18)*L440),'Ejercicio 3 - TIR'!$E$18-SQRT(('Ejercicio 3 - TIR'!$E$18-'Ejercicio 3 - TIR'!$C$18)*('Ejercicio 3 - TIR'!$E$18-'Ejercicio 3 - TIR'!$D$18)*(1-L440)))</f>
        <v>32740.2057549056</v>
      </c>
      <c r="N440" s="16">
        <f ca="1" t="shared" ref="N440:R440" si="3264">RAND()</f>
        <v>0.772318176478554</v>
      </c>
      <c r="O440" s="17">
        <f ca="1">IF(N440&lt;=('Ejercicio 3 - TIR'!$D$18-'Ejercicio 3 - TIR'!$C$18)/('Ejercicio 3 - TIR'!$E$18-'Ejercicio 3 - TIR'!$C$18),'Ejercicio 3 - TIR'!$C$18+SQRT(('Ejercicio 3 - TIR'!$E$18-'Ejercicio 3 - TIR'!$C$18)*('Ejercicio 3 - TIR'!$D$18-'Ejercicio 3 - TIR'!$C$18)*N440),'Ejercicio 3 - TIR'!$E$18-SQRT(('Ejercicio 3 - TIR'!$E$18-'Ejercicio 3 - TIR'!$C$18)*('Ejercicio 3 - TIR'!$E$18-'Ejercicio 3 - TIR'!$D$18)*(1-N440)))</f>
        <v>40867.6717501984</v>
      </c>
      <c r="P440" s="16">
        <f ca="1" t="shared" si="3264"/>
        <v>0.342724289774752</v>
      </c>
      <c r="Q440" s="18">
        <f ca="1">IF(P440&lt;=('Ejercicio 3 - TIR'!$D$22-'Ejercicio 3 - TIR'!$C$22)/('Ejercicio 3 - TIR'!$E$22-'Ejercicio 3 - TIR'!$C$22),'Ejercicio 3 - TIR'!$C$22+SQRT(('Ejercicio 3 - TIR'!$E$22-'Ejercicio 3 - TIR'!$C$22)*('Ejercicio 3 - TIR'!$D$22-'Ejercicio 3 - TIR'!$C$22)*P440),'Ejercicio 3 - TIR'!$E$22-SQRT(('Ejercicio 3 - TIR'!$E$22-'Ejercicio 3 - TIR'!$C$22)*('Ejercicio 3 - TIR'!$E$22-'Ejercicio 3 - TIR'!$D$22)*(1-P440)))</f>
        <v>0.144837546609811</v>
      </c>
      <c r="R440" s="16">
        <f ca="1" t="shared" si="3264"/>
        <v>0.155430074973181</v>
      </c>
      <c r="S440" s="18">
        <f ca="1">IF(R440&lt;=('Ejercicio 3 - TIR'!$D$23-'Ejercicio 3 - TIR'!$C$23)/('Ejercicio 3 - TIR'!$E$23-'Ejercicio 3 - TIR'!$C$23),'Ejercicio 3 - TIR'!$C$23+SQRT(('Ejercicio 3 - TIR'!$E$23-'Ejercicio 3 - TIR'!$C$23)*('Ejercicio 3 - TIR'!$D$23-'Ejercicio 3 - TIR'!$C$23)*R440),'Ejercicio 3 - TIR'!$E$23-SQRT(('Ejercicio 3 - TIR'!$E$23-'Ejercicio 3 - TIR'!$C$23)*('Ejercicio 3 - TIR'!$E$23-'Ejercicio 3 - TIR'!$D$23)*(1-R440)))</f>
        <v>0.136726450159903</v>
      </c>
      <c r="T440" s="16">
        <f ca="1" t="shared" ref="T440:X440" si="3265">RAND()</f>
        <v>0.888095800680372</v>
      </c>
      <c r="U440" s="18">
        <f ca="1">IF(T440&lt;=('Ejercicio 3 - TIR'!$D$24-'Ejercicio 3 - TIR'!$C$24)/('Ejercicio 3 - TIR'!$E$24-'Ejercicio 3 - TIR'!$C$24),'Ejercicio 3 - TIR'!$C$24+SQRT(('Ejercicio 3 - TIR'!$E$24-'Ejercicio 3 - TIR'!$C$24)*('Ejercicio 3 - TIR'!$D$24-'Ejercicio 3 - TIR'!$C$24)*T440),'Ejercicio 3 - TIR'!$E$24-SQRT(('Ejercicio 3 - TIR'!$E$24-'Ejercicio 3 - TIR'!$C$24)*('Ejercicio 3 - TIR'!$E$24-'Ejercicio 3 - TIR'!$D$24)*(1-T440)))</f>
        <v>0.202298820432102</v>
      </c>
      <c r="V440" s="16">
        <f ca="1" t="shared" si="3265"/>
        <v>0.147032889860198</v>
      </c>
      <c r="W440" s="18">
        <f ca="1">IF(V440&lt;=('Ejercicio 3 - TIR'!$D$25-'Ejercicio 3 - TIR'!$C$25)/('Ejercicio 3 - TIR'!$E$25-'Ejercicio 3 - TIR'!$C$25),'Ejercicio 3 - TIR'!$C$25+SQRT(('Ejercicio 3 - TIR'!$E$25-'Ejercicio 3 - TIR'!$C$25)*('Ejercicio 3 - TIR'!$D$25-'Ejercicio 3 - TIR'!$C$25)*V440),'Ejercicio 3 - TIR'!$E$25-SQRT(('Ejercicio 3 - TIR'!$E$25-'Ejercicio 3 - TIR'!$C$25)*('Ejercicio 3 - TIR'!$E$25-'Ejercicio 3 - TIR'!$D$25)*(1-V440)))</f>
        <v>0.194347335843434</v>
      </c>
      <c r="X440" s="16">
        <f ca="1" t="shared" si="3265"/>
        <v>0.424954846629997</v>
      </c>
      <c r="Y440" s="18">
        <f ca="1">IF(X440&lt;=('Ejercicio 3 - TIR'!$D$26-'Ejercicio 3 - TIR'!$C$26)/('Ejercicio 3 - TIR'!$E$26-'Ejercicio 3 - TIR'!$C$26),'Ejercicio 3 - TIR'!$C$26+SQRT(('Ejercicio 3 - TIR'!$E$26-'Ejercicio 3 - TIR'!$C$26)*('Ejercicio 3 - TIR'!$D$26-'Ejercicio 3 - TIR'!$C$26)*X440),'Ejercicio 3 - TIR'!$E$26-SQRT(('Ejercicio 3 - TIR'!$E$26-'Ejercicio 3 - TIR'!$C$26)*('Ejercicio 3 - TIR'!$E$26-'Ejercicio 3 - TIR'!$D$26)*(1-X440)))</f>
        <v>0.22427528530178</v>
      </c>
      <c r="Z440" s="16">
        <f ca="1" t="shared" si="2860"/>
        <v>1.14483754660981</v>
      </c>
      <c r="AA440" s="16">
        <f ca="1" t="shared" si="2861"/>
        <v>1.30136712036754</v>
      </c>
      <c r="AB440" s="16">
        <f ca="1" t="shared" si="2862"/>
        <v>1.56463215376702</v>
      </c>
      <c r="AC440" s="16">
        <f ca="1" t="shared" si="2863"/>
        <v>1.86871424442661</v>
      </c>
      <c r="AD440" s="16">
        <f ca="1" t="shared" si="2864"/>
        <v>2.28782066474289</v>
      </c>
      <c r="AE440" s="15">
        <f ca="1" t="shared" si="2865"/>
        <v>5047.13801922606</v>
      </c>
      <c r="AF440" s="15">
        <f ca="1" t="shared" si="2866"/>
        <v>5737.21528406192</v>
      </c>
      <c r="AG440" s="15">
        <f ca="1" t="shared" si="2867"/>
        <v>6897.84716859268</v>
      </c>
      <c r="AH440" s="15">
        <f ca="1" t="shared" si="2868"/>
        <v>8238.42538886384</v>
      </c>
      <c r="AI440" s="15">
        <f ca="1" t="shared" si="2869"/>
        <v>10086.1005933887</v>
      </c>
      <c r="AJ440" s="17">
        <f ca="1" t="shared" si="2870"/>
        <v>49300.8210521037</v>
      </c>
      <c r="AK440" s="17">
        <f ca="1" t="shared" si="2871"/>
        <v>50382.5953965756</v>
      </c>
      <c r="AL440" s="17">
        <f ca="1" t="shared" si="2872"/>
        <v>53867.2044671881</v>
      </c>
      <c r="AM440" s="17">
        <f ca="1" t="shared" si="2873"/>
        <v>61182.0888596502</v>
      </c>
      <c r="AN440" s="17">
        <f ca="1" t="shared" si="2874"/>
        <v>93497.9039500332</v>
      </c>
      <c r="AO440" s="17">
        <f ca="1">C440/'Ejercicio 3 - TIR'!$D$7</f>
        <v>13825.4995941463</v>
      </c>
      <c r="AP440" s="17">
        <f ca="1" t="shared" si="2875"/>
        <v>35475.3214579574</v>
      </c>
      <c r="AQ440" s="17">
        <f ca="1" t="shared" si="2876"/>
        <v>36557.0958024293</v>
      </c>
      <c r="AR440" s="17">
        <f ca="1" t="shared" si="2877"/>
        <v>40041.7048730418</v>
      </c>
      <c r="AS440" s="17">
        <f ca="1" t="shared" si="2878"/>
        <v>47356.5892655039</v>
      </c>
      <c r="AT440" s="17">
        <f ca="1" t="shared" si="2879"/>
        <v>79672.4043558869</v>
      </c>
      <c r="AU440" s="17">
        <f ca="1">AP440*'Ejercicio 3 - TIR'!$D$5</f>
        <v>17737.6607289787</v>
      </c>
      <c r="AV440" s="17">
        <f ca="1">AQ440*'Ejercicio 3 - TIR'!$D$5</f>
        <v>18278.5479012146</v>
      </c>
      <c r="AW440" s="17">
        <f ca="1">AR440*'Ejercicio 3 - TIR'!$D$5</f>
        <v>20020.8524365209</v>
      </c>
      <c r="AX440" s="17">
        <f ca="1">AS440*'Ejercicio 3 - TIR'!$D$5</f>
        <v>23678.2946327519</v>
      </c>
      <c r="AY440" s="17">
        <f ca="1">AT440*'Ejercicio 3 - TIR'!$D$5</f>
        <v>39836.2021779434</v>
      </c>
      <c r="AZ440" s="17">
        <f ca="1" t="shared" ref="AZ440:BD440" si="3266">AJ440-AU440-AE440</f>
        <v>26516.022303899</v>
      </c>
      <c r="BA440" s="17">
        <f ca="1" t="shared" si="3266"/>
        <v>26366.832211299</v>
      </c>
      <c r="BB440" s="17">
        <f ca="1" t="shared" si="3266"/>
        <v>26948.5048620746</v>
      </c>
      <c r="BC440" s="17">
        <f ca="1" t="shared" si="3266"/>
        <v>29265.3688380344</v>
      </c>
      <c r="BD440" s="17">
        <f ca="1" t="shared" si="3266"/>
        <v>43575.6011787011</v>
      </c>
      <c r="BE440" s="17">
        <f ca="1" t="shared" ref="BE440:BI440" si="3267">AZ440/Z440</f>
        <v>23161.3842351873</v>
      </c>
      <c r="BF440" s="17">
        <f ca="1" t="shared" si="3267"/>
        <v>20260.8716622964</v>
      </c>
      <c r="BG440" s="17">
        <f ca="1" t="shared" si="3267"/>
        <v>17223.5402405563</v>
      </c>
      <c r="BH440" s="17">
        <f ca="1" t="shared" si="3267"/>
        <v>15660.6976830821</v>
      </c>
      <c r="BI440" s="17">
        <f ca="1" t="shared" si="3267"/>
        <v>19046.7731366515</v>
      </c>
      <c r="BJ440" s="17">
        <f ca="1" t="shared" si="2882"/>
        <v>79723.4344855486</v>
      </c>
      <c r="BK440" s="17">
        <f ca="1" t="shared" si="2883"/>
        <v>31630.2636718825</v>
      </c>
      <c r="BL440" s="17">
        <f ca="1" t="shared" si="2884"/>
        <v>111353.698157431</v>
      </c>
      <c r="BM440" s="17">
        <f ca="1">BK440*'Ejercicio 3 - TIR'!$D$5</f>
        <v>15815.1318359412</v>
      </c>
      <c r="BN440" s="17">
        <f ca="1" t="shared" si="2885"/>
        <v>95538.5663214898</v>
      </c>
      <c r="BO440" s="17">
        <f ca="1" t="shared" si="2886"/>
        <v>41759.6395529658</v>
      </c>
      <c r="BP440" s="17">
        <f ca="1" t="shared" si="2887"/>
        <v>-103974.387726624</v>
      </c>
      <c r="BQ440" s="17">
        <f ca="1" t="shared" ref="BQ440:BT440" si="3268">BE440</f>
        <v>23161.3842351873</v>
      </c>
      <c r="BR440" s="17">
        <f ca="1" t="shared" si="3268"/>
        <v>20260.8716622964</v>
      </c>
      <c r="BS440" s="17">
        <f ca="1" t="shared" si="3268"/>
        <v>17223.5402405563</v>
      </c>
      <c r="BT440" s="17">
        <f ca="1" t="shared" si="3268"/>
        <v>15660.6976830821</v>
      </c>
      <c r="BU440" s="17">
        <f ca="1" t="shared" si="2889"/>
        <v>60806.4126896173</v>
      </c>
      <c r="BV440" s="19">
        <f ca="1" t="shared" si="2890"/>
        <v>8.43916050119586</v>
      </c>
    </row>
    <row r="441" ht="15" customHeight="1" spans="1:74">
      <c r="A441" s="15">
        <v>440</v>
      </c>
      <c r="B441" s="16">
        <f ca="1" t="shared" ref="B441:F441" si="3269">RAND()</f>
        <v>0.806357358705577</v>
      </c>
      <c r="C441" s="17">
        <f ca="1">IF(B441&lt;=('Ejercicio 3 - TIR'!$D$13-'Ejercicio 3 - TIR'!$C$13)/('Ejercicio 3 - TIR'!$E$13-'Ejercicio 3 - TIR'!$C$13),'Ejercicio 3 - TIR'!$C$13+SQRT(('Ejercicio 3 - TIR'!$E$13-'Ejercicio 3 - TIR'!$C$13)*('Ejercicio 3 - TIR'!$D$13-'Ejercicio 3 - TIR'!$C$13)*B441),'Ejercicio 3 - TIR'!$E$13-SQRT(('Ejercicio 3 - TIR'!$E$13-'Ejercicio 3 - TIR'!$C$13)*('Ejercicio 3 - TIR'!$E$13-'Ejercicio 3 - TIR'!$D$13)*(1-B441)))</f>
        <v>84756.2744201653</v>
      </c>
      <c r="D441" s="16">
        <f ca="1" t="shared" si="3269"/>
        <v>0.638449012342374</v>
      </c>
      <c r="E441" s="17">
        <f ca="1">IF(D441&lt;=('Ejercicio 3 - TIR'!$D$14-'Ejercicio 3 - TIR'!$C$14)/('Ejercicio 3 - TIR'!$E$14-'Ejercicio 3 - TIR'!$C$14),'Ejercicio 3 - TIR'!$C$14+SQRT(('Ejercicio 3 - TIR'!$E$14-'Ejercicio 3 - TIR'!$C$14)*('Ejercicio 3 - TIR'!$D$14-'Ejercicio 3 - TIR'!$C$14)*D441),'Ejercicio 3 - TIR'!$E$14-SQRT(('Ejercicio 3 - TIR'!$E$14-'Ejercicio 3 - TIR'!$C$14)*('Ejercicio 3 - TIR'!$E$14-'Ejercicio 3 - TIR'!$D$14)*(1-D441)))</f>
        <v>32635.7180832994</v>
      </c>
      <c r="F441" s="16">
        <f ca="1" t="shared" si="3269"/>
        <v>0.86118026383181</v>
      </c>
      <c r="G441" s="17">
        <f ca="1">IF(F441&lt;=('Ejercicio 3 - TIR'!$D$18-'Ejercicio 3 - TIR'!$C$18)/('Ejercicio 3 - TIR'!$E$18-'Ejercicio 3 - TIR'!$C$18),'Ejercicio 3 - TIR'!$C$18+SQRT(('Ejercicio 3 - TIR'!$E$18-'Ejercicio 3 - TIR'!$C$18)*('Ejercicio 3 - TIR'!$D$18-'Ejercicio 3 - TIR'!$C$18)*F441),'Ejercicio 3 - TIR'!$E$18-SQRT(('Ejercicio 3 - TIR'!$E$18-'Ejercicio 3 - TIR'!$C$18)*('Ejercicio 3 - TIR'!$E$18-'Ejercicio 3 - TIR'!$D$18)*(1-F441)))</f>
        <v>41773.3174602056</v>
      </c>
      <c r="H441" s="16">
        <f ca="1" t="shared" ref="H441:L441" si="3270">RAND()</f>
        <v>0.939956937528899</v>
      </c>
      <c r="I441" s="17">
        <f ca="1">IF(H441&lt;=('Ejercicio 3 - TIR'!$D$18-'Ejercicio 3 - TIR'!$C$18)/('Ejercicio 3 - TIR'!$E$18-'Ejercicio 3 - TIR'!$C$18),'Ejercicio 3 - TIR'!$C$18+SQRT(('Ejercicio 3 - TIR'!$E$18-'Ejercicio 3 - TIR'!$C$18)*('Ejercicio 3 - TIR'!$D$18-'Ejercicio 3 - TIR'!$C$18)*H441),'Ejercicio 3 - TIR'!$E$18-SQRT(('Ejercicio 3 - TIR'!$E$18-'Ejercicio 3 - TIR'!$C$18)*('Ejercicio 3 - TIR'!$E$18-'Ejercicio 3 - TIR'!$D$18)*(1-H441)))</f>
        <v>42877.9185488458</v>
      </c>
      <c r="J441" s="16">
        <f ca="1" t="shared" si="3270"/>
        <v>0.118442468162477</v>
      </c>
      <c r="K441" s="17">
        <f ca="1">IF(J441&lt;=('Ejercicio 3 - TIR'!$D$18-'Ejercicio 3 - TIR'!$C$18)/('Ejercicio 3 - TIR'!$E$18-'Ejercicio 3 - TIR'!$C$18),'Ejercicio 3 - TIR'!$C$18+SQRT(('Ejercicio 3 - TIR'!$E$18-'Ejercicio 3 - TIR'!$C$18)*('Ejercicio 3 - TIR'!$D$18-'Ejercicio 3 - TIR'!$C$18)*J441),'Ejercicio 3 - TIR'!$E$18-SQRT(('Ejercicio 3 - TIR'!$E$18-'Ejercicio 3 - TIR'!$C$18)*('Ejercicio 3 - TIR'!$E$18-'Ejercicio 3 - TIR'!$D$18)*(1-J441)))</f>
        <v>34215.0172270551</v>
      </c>
      <c r="L441" s="16">
        <f ca="1" t="shared" si="3270"/>
        <v>0.275869306643393</v>
      </c>
      <c r="M441" s="17">
        <f ca="1">IF(L441&lt;=('Ejercicio 3 - TIR'!$D$18-'Ejercicio 3 - TIR'!$C$18)/('Ejercicio 3 - TIR'!$E$18-'Ejercicio 3 - TIR'!$C$18),'Ejercicio 3 - TIR'!$C$18+SQRT(('Ejercicio 3 - TIR'!$E$18-'Ejercicio 3 - TIR'!$C$18)*('Ejercicio 3 - TIR'!$D$18-'Ejercicio 3 - TIR'!$C$18)*L441),'Ejercicio 3 - TIR'!$E$18-SQRT(('Ejercicio 3 - TIR'!$E$18-'Ejercicio 3 - TIR'!$C$18)*('Ejercicio 3 - TIR'!$E$18-'Ejercicio 3 - TIR'!$D$18)*(1-L441)))</f>
        <v>36432.7595941795</v>
      </c>
      <c r="N441" s="16">
        <f ca="1" t="shared" ref="N441:R441" si="3271">RAND()</f>
        <v>0.826774436694502</v>
      </c>
      <c r="O441" s="17">
        <f ca="1">IF(N441&lt;=('Ejercicio 3 - TIR'!$D$18-'Ejercicio 3 - TIR'!$C$18)/('Ejercicio 3 - TIR'!$E$18-'Ejercicio 3 - TIR'!$C$18),'Ejercicio 3 - TIR'!$C$18+SQRT(('Ejercicio 3 - TIR'!$E$18-'Ejercicio 3 - TIR'!$C$18)*('Ejercicio 3 - TIR'!$D$18-'Ejercicio 3 - TIR'!$C$18)*N441),'Ejercicio 3 - TIR'!$E$18-SQRT(('Ejercicio 3 - TIR'!$E$18-'Ejercicio 3 - TIR'!$C$18)*('Ejercicio 3 - TIR'!$E$18-'Ejercicio 3 - TIR'!$D$18)*(1-N441)))</f>
        <v>41395.5697748587</v>
      </c>
      <c r="P441" s="16">
        <f ca="1" t="shared" si="3271"/>
        <v>0.617073440000189</v>
      </c>
      <c r="Q441" s="18">
        <f ca="1">IF(P441&lt;=('Ejercicio 3 - TIR'!$D$22-'Ejercicio 3 - TIR'!$C$22)/('Ejercicio 3 - TIR'!$E$22-'Ejercicio 3 - TIR'!$C$22),'Ejercicio 3 - TIR'!$C$22+SQRT(('Ejercicio 3 - TIR'!$E$22-'Ejercicio 3 - TIR'!$C$22)*('Ejercicio 3 - TIR'!$D$22-'Ejercicio 3 - TIR'!$C$22)*P441),'Ejercicio 3 - TIR'!$E$22-SQRT(('Ejercicio 3 - TIR'!$E$22-'Ejercicio 3 - TIR'!$C$22)*('Ejercicio 3 - TIR'!$E$22-'Ejercicio 3 - TIR'!$D$22)*(1-P441)))</f>
        <v>0.153746089662687</v>
      </c>
      <c r="R441" s="16">
        <f ca="1" t="shared" si="3271"/>
        <v>0.602353800360517</v>
      </c>
      <c r="S441" s="18">
        <f ca="1">IF(R441&lt;=('Ejercicio 3 - TIR'!$D$23-'Ejercicio 3 - TIR'!$C$23)/('Ejercicio 3 - TIR'!$E$23-'Ejercicio 3 - TIR'!$C$23),'Ejercicio 3 - TIR'!$C$23+SQRT(('Ejercicio 3 - TIR'!$E$23-'Ejercicio 3 - TIR'!$C$23)*('Ejercicio 3 - TIR'!$D$23-'Ejercicio 3 - TIR'!$C$23)*R441),'Ejercicio 3 - TIR'!$E$23-SQRT(('Ejercicio 3 - TIR'!$E$23-'Ejercicio 3 - TIR'!$C$23)*('Ejercicio 3 - TIR'!$E$23-'Ejercicio 3 - TIR'!$D$23)*(1-R441)))</f>
        <v>0.153246249620828</v>
      </c>
      <c r="T441" s="16">
        <f ca="1" t="shared" ref="T441:X441" si="3272">RAND()</f>
        <v>0.138365873375442</v>
      </c>
      <c r="U441" s="18">
        <f ca="1">IF(T441&lt;=('Ejercicio 3 - TIR'!$D$24-'Ejercicio 3 - TIR'!$C$24)/('Ejercicio 3 - TIR'!$E$24-'Ejercicio 3 - TIR'!$C$24),'Ejercicio 3 - TIR'!$C$24+SQRT(('Ejercicio 3 - TIR'!$E$24-'Ejercicio 3 - TIR'!$C$24)*('Ejercicio 3 - TIR'!$D$24-'Ejercicio 3 - TIR'!$C$24)*T441),'Ejercicio 3 - TIR'!$E$24-SQRT(('Ejercicio 3 - TIR'!$E$24-'Ejercicio 3 - TIR'!$C$24)*('Ejercicio 3 - TIR'!$E$24-'Ejercicio 3 - TIR'!$D$24)*(1-T441)))</f>
        <v>0.167046065061721</v>
      </c>
      <c r="V441" s="16">
        <f ca="1" t="shared" si="3272"/>
        <v>0.474994359665543</v>
      </c>
      <c r="W441" s="18">
        <f ca="1">IF(V441&lt;=('Ejercicio 3 - TIR'!$D$25-'Ejercicio 3 - TIR'!$C$25)/('Ejercicio 3 - TIR'!$E$25-'Ejercicio 3 - TIR'!$C$25),'Ejercicio 3 - TIR'!$C$25+SQRT(('Ejercicio 3 - TIR'!$E$25-'Ejercicio 3 - TIR'!$C$25)*('Ejercicio 3 - TIR'!$D$25-'Ejercicio 3 - TIR'!$C$25)*V441),'Ejercicio 3 - TIR'!$E$25-SQRT(('Ejercicio 3 - TIR'!$E$25-'Ejercicio 3 - TIR'!$C$25)*('Ejercicio 3 - TIR'!$E$25-'Ejercicio 3 - TIR'!$D$25)*(1-V441)))</f>
        <v>0.207133699236223</v>
      </c>
      <c r="X441" s="16">
        <f ca="1" t="shared" si="3272"/>
        <v>0.45498775695318</v>
      </c>
      <c r="Y441" s="18">
        <f ca="1">IF(X441&lt;=('Ejercicio 3 - TIR'!$D$26-'Ejercicio 3 - TIR'!$C$26)/('Ejercicio 3 - TIR'!$E$26-'Ejercicio 3 - TIR'!$C$26),'Ejercicio 3 - TIR'!$C$26+SQRT(('Ejercicio 3 - TIR'!$E$26-'Ejercicio 3 - TIR'!$C$26)*('Ejercicio 3 - TIR'!$D$26-'Ejercicio 3 - TIR'!$C$26)*X441),'Ejercicio 3 - TIR'!$E$26-SQRT(('Ejercicio 3 - TIR'!$E$26-'Ejercicio 3 - TIR'!$C$26)*('Ejercicio 3 - TIR'!$E$26-'Ejercicio 3 - TIR'!$D$26)*(1-X441)))</f>
        <v>0.225749966705514</v>
      </c>
      <c r="Z441" s="16">
        <f ca="1" t="shared" si="2860"/>
        <v>1.15374608966269</v>
      </c>
      <c r="AA441" s="16">
        <f ca="1" t="shared" si="2861"/>
        <v>1.33055335091819</v>
      </c>
      <c r="AB441" s="16">
        <f ca="1" t="shared" si="2862"/>
        <v>1.55281705254376</v>
      </c>
      <c r="AC441" s="16">
        <f ca="1" t="shared" si="2863"/>
        <v>1.87445779287424</v>
      </c>
      <c r="AD441" s="16">
        <f ca="1" t="shared" si="2864"/>
        <v>2.29761657720649</v>
      </c>
      <c r="AE441" s="15">
        <f ca="1" t="shared" si="2865"/>
        <v>5017.61403864113</v>
      </c>
      <c r="AF441" s="15">
        <f ca="1" t="shared" si="2866"/>
        <v>5786.54457210769</v>
      </c>
      <c r="AG441" s="15">
        <f ca="1" t="shared" si="2867"/>
        <v>6753.16407318255</v>
      </c>
      <c r="AH441" s="15">
        <f ca="1" t="shared" si="2868"/>
        <v>8151.97192921001</v>
      </c>
      <c r="AI441" s="15">
        <f ca="1" t="shared" si="2869"/>
        <v>9992.27932081345</v>
      </c>
      <c r="AJ441" s="17">
        <f ca="1" t="shared" si="2870"/>
        <v>48195.8016719502</v>
      </c>
      <c r="AK441" s="17">
        <f ca="1" t="shared" si="2871"/>
        <v>57051.358205564</v>
      </c>
      <c r="AL441" s="17">
        <f ca="1" t="shared" si="2872"/>
        <v>53129.6622032497</v>
      </c>
      <c r="AM441" s="17">
        <f ca="1" t="shared" si="2873"/>
        <v>68291.6701372235</v>
      </c>
      <c r="AN441" s="17">
        <f ca="1" t="shared" si="2874"/>
        <v>95111.1473376231</v>
      </c>
      <c r="AO441" s="17">
        <f ca="1">C441/'Ejercicio 3 - TIR'!$D$7</f>
        <v>16951.2548840331</v>
      </c>
      <c r="AP441" s="17">
        <f ca="1" t="shared" si="2875"/>
        <v>31244.5467879172</v>
      </c>
      <c r="AQ441" s="17">
        <f ca="1" t="shared" si="2876"/>
        <v>40100.103321531</v>
      </c>
      <c r="AR441" s="17">
        <f ca="1" t="shared" si="2877"/>
        <v>36178.4073192167</v>
      </c>
      <c r="AS441" s="17">
        <f ca="1" t="shared" si="2878"/>
        <v>51340.4152531904</v>
      </c>
      <c r="AT441" s="17">
        <f ca="1" t="shared" si="2879"/>
        <v>78159.89245359</v>
      </c>
      <c r="AU441" s="17">
        <f ca="1">AP441*'Ejercicio 3 - TIR'!$D$5</f>
        <v>15622.2733939586</v>
      </c>
      <c r="AV441" s="17">
        <f ca="1">AQ441*'Ejercicio 3 - TIR'!$D$5</f>
        <v>20050.0516607655</v>
      </c>
      <c r="AW441" s="17">
        <f ca="1">AR441*'Ejercicio 3 - TIR'!$D$5</f>
        <v>18089.2036596083</v>
      </c>
      <c r="AX441" s="17">
        <f ca="1">AS441*'Ejercicio 3 - TIR'!$D$5</f>
        <v>25670.2076265952</v>
      </c>
      <c r="AY441" s="17">
        <f ca="1">AT441*'Ejercicio 3 - TIR'!$D$5</f>
        <v>39079.946226795</v>
      </c>
      <c r="AZ441" s="17">
        <f ca="1" t="shared" ref="AZ441:BD441" si="3273">AJ441-AU441-AE441</f>
        <v>27555.9142393505</v>
      </c>
      <c r="BA441" s="17">
        <f ca="1" t="shared" si="3273"/>
        <v>31214.7619726908</v>
      </c>
      <c r="BB441" s="17">
        <f ca="1" t="shared" si="3273"/>
        <v>28287.2944704588</v>
      </c>
      <c r="BC441" s="17">
        <f ca="1" t="shared" si="3273"/>
        <v>34469.4905814183</v>
      </c>
      <c r="BD441" s="17">
        <f ca="1" t="shared" si="3273"/>
        <v>46038.9217900146</v>
      </c>
      <c r="BE441" s="17">
        <f ca="1" t="shared" ref="BE441:BI441" si="3274">AZ441/Z441</f>
        <v>23883.8636041721</v>
      </c>
      <c r="BF441" s="17">
        <f ca="1" t="shared" si="3274"/>
        <v>23459.9852393368</v>
      </c>
      <c r="BG441" s="17">
        <f ca="1" t="shared" si="3274"/>
        <v>18216.759291843</v>
      </c>
      <c r="BH441" s="17">
        <f ca="1" t="shared" si="3274"/>
        <v>18389.0460017047</v>
      </c>
      <c r="BI441" s="17">
        <f ca="1" t="shared" si="3274"/>
        <v>20037.6869869167</v>
      </c>
      <c r="BJ441" s="17">
        <f ca="1" t="shared" si="2882"/>
        <v>74984.3668772262</v>
      </c>
      <c r="BK441" s="17">
        <f ca="1" t="shared" si="2883"/>
        <v>38947.4842260068</v>
      </c>
      <c r="BL441" s="17">
        <f ca="1" t="shared" si="2884"/>
        <v>113931.851103233</v>
      </c>
      <c r="BM441" s="17">
        <f ca="1">BK441*'Ejercicio 3 - TIR'!$D$5</f>
        <v>19473.7421130034</v>
      </c>
      <c r="BN441" s="17">
        <f ca="1" t="shared" si="2885"/>
        <v>94458.1089902296</v>
      </c>
      <c r="BO441" s="17">
        <f ca="1" t="shared" si="2886"/>
        <v>41111.3455253159</v>
      </c>
      <c r="BP441" s="17">
        <f ca="1" t="shared" si="2887"/>
        <v>-117391.992503465</v>
      </c>
      <c r="BQ441" s="17">
        <f ca="1" t="shared" ref="BQ441:BT441" si="3275">BE441</f>
        <v>23883.8636041721</v>
      </c>
      <c r="BR441" s="17">
        <f ca="1" t="shared" si="3275"/>
        <v>23459.9852393368</v>
      </c>
      <c r="BS441" s="17">
        <f ca="1" t="shared" si="3275"/>
        <v>18216.759291843</v>
      </c>
      <c r="BT441" s="17">
        <f ca="1" t="shared" si="3275"/>
        <v>18389.0460017047</v>
      </c>
      <c r="BU441" s="17">
        <f ca="1" t="shared" si="2889"/>
        <v>61149.0325122326</v>
      </c>
      <c r="BV441" s="19">
        <f ca="1" t="shared" si="2890"/>
        <v>6.42473938912198</v>
      </c>
    </row>
    <row r="442" ht="15" customHeight="1" spans="1:74">
      <c r="A442" s="15">
        <v>441</v>
      </c>
      <c r="B442" s="16">
        <f ca="1" t="shared" ref="B442:F442" si="3276">RAND()</f>
        <v>0.893679656209861</v>
      </c>
      <c r="C442" s="17">
        <f ca="1">IF(B442&lt;=('Ejercicio 3 - TIR'!$D$13-'Ejercicio 3 - TIR'!$C$13)/('Ejercicio 3 - TIR'!$E$13-'Ejercicio 3 - TIR'!$C$13),'Ejercicio 3 - TIR'!$C$13+SQRT(('Ejercicio 3 - TIR'!$E$13-'Ejercicio 3 - TIR'!$C$13)*('Ejercicio 3 - TIR'!$D$13-'Ejercicio 3 - TIR'!$C$13)*B442),'Ejercicio 3 - TIR'!$E$13-SQRT(('Ejercicio 3 - TIR'!$E$13-'Ejercicio 3 - TIR'!$C$13)*('Ejercicio 3 - TIR'!$E$13-'Ejercicio 3 - TIR'!$D$13)*(1-B442)))</f>
        <v>88704.6729773695</v>
      </c>
      <c r="D442" s="16">
        <f ca="1" t="shared" si="3276"/>
        <v>0.58931438301893</v>
      </c>
      <c r="E442" s="17">
        <f ca="1">IF(D442&lt;=('Ejercicio 3 - TIR'!$D$14-'Ejercicio 3 - TIR'!$C$14)/('Ejercicio 3 - TIR'!$E$14-'Ejercicio 3 - TIR'!$C$14),'Ejercicio 3 - TIR'!$C$14+SQRT(('Ejercicio 3 - TIR'!$E$14-'Ejercicio 3 - TIR'!$C$14)*('Ejercicio 3 - TIR'!$D$14-'Ejercicio 3 - TIR'!$C$14)*D442),'Ejercicio 3 - TIR'!$E$14-SQRT(('Ejercicio 3 - TIR'!$E$14-'Ejercicio 3 - TIR'!$C$14)*('Ejercicio 3 - TIR'!$E$14-'Ejercicio 3 - TIR'!$D$14)*(1-D442)))</f>
        <v>32151.2521669275</v>
      </c>
      <c r="F442" s="16">
        <f ca="1" t="shared" si="3276"/>
        <v>0.149075190635988</v>
      </c>
      <c r="G442" s="17">
        <f ca="1">IF(F442&lt;=('Ejercicio 3 - TIR'!$D$18-'Ejercicio 3 - TIR'!$C$18)/('Ejercicio 3 - TIR'!$E$18-'Ejercicio 3 - TIR'!$C$18),'Ejercicio 3 - TIR'!$C$18+SQRT(('Ejercicio 3 - TIR'!$E$18-'Ejercicio 3 - TIR'!$C$18)*('Ejercicio 3 - TIR'!$D$18-'Ejercicio 3 - TIR'!$C$18)*F442),'Ejercicio 3 - TIR'!$E$18-SQRT(('Ejercicio 3 - TIR'!$E$18-'Ejercicio 3 - TIR'!$C$18)*('Ejercicio 3 - TIR'!$E$18-'Ejercicio 3 - TIR'!$D$18)*(1-F442)))</f>
        <v>34728.7713621403</v>
      </c>
      <c r="H442" s="16">
        <f ca="1" t="shared" ref="H442:L442" si="3277">RAND()</f>
        <v>0.438302414545936</v>
      </c>
      <c r="I442" s="17">
        <f ca="1">IF(H442&lt;=('Ejercicio 3 - TIR'!$D$18-'Ejercicio 3 - TIR'!$C$18)/('Ejercicio 3 - TIR'!$E$18-'Ejercicio 3 - TIR'!$C$18),'Ejercicio 3 - TIR'!$C$18+SQRT(('Ejercicio 3 - TIR'!$E$18-'Ejercicio 3 - TIR'!$C$18)*('Ejercicio 3 - TIR'!$D$18-'Ejercicio 3 - TIR'!$C$18)*H442),'Ejercicio 3 - TIR'!$E$18-SQRT(('Ejercicio 3 - TIR'!$E$18-'Ejercicio 3 - TIR'!$C$18)*('Ejercicio 3 - TIR'!$E$18-'Ejercicio 3 - TIR'!$D$18)*(1-H442)))</f>
        <v>38108.3513849543</v>
      </c>
      <c r="J442" s="16">
        <f ca="1" t="shared" si="3277"/>
        <v>0.130320013755443</v>
      </c>
      <c r="K442" s="17">
        <f ca="1">IF(J442&lt;=('Ejercicio 3 - TIR'!$D$18-'Ejercicio 3 - TIR'!$C$18)/('Ejercicio 3 - TIR'!$E$18-'Ejercicio 3 - TIR'!$C$18),'Ejercicio 3 - TIR'!$C$18+SQRT(('Ejercicio 3 - TIR'!$E$18-'Ejercicio 3 - TIR'!$C$18)*('Ejercicio 3 - TIR'!$D$18-'Ejercicio 3 - TIR'!$C$18)*J442),'Ejercicio 3 - TIR'!$E$18-SQRT(('Ejercicio 3 - TIR'!$E$18-'Ejercicio 3 - TIR'!$C$18)*('Ejercicio 3 - TIR'!$E$18-'Ejercicio 3 - TIR'!$D$18)*(1-J442)))</f>
        <v>34421.3122558033</v>
      </c>
      <c r="L442" s="16">
        <f ca="1" t="shared" si="3277"/>
        <v>0.0528724706764765</v>
      </c>
      <c r="M442" s="17">
        <f ca="1">IF(L442&lt;=('Ejercicio 3 - TIR'!$D$18-'Ejercicio 3 - TIR'!$C$18)/('Ejercicio 3 - TIR'!$E$18-'Ejercicio 3 - TIR'!$C$18),'Ejercicio 3 - TIR'!$C$18+SQRT(('Ejercicio 3 - TIR'!$E$18-'Ejercicio 3 - TIR'!$C$18)*('Ejercicio 3 - TIR'!$D$18-'Ejercicio 3 - TIR'!$C$18)*L442),'Ejercicio 3 - TIR'!$E$18-SQRT(('Ejercicio 3 - TIR'!$E$18-'Ejercicio 3 - TIR'!$C$18)*('Ejercicio 3 - TIR'!$E$18-'Ejercicio 3 - TIR'!$D$18)*(1-L442)))</f>
        <v>32816.180143647</v>
      </c>
      <c r="N442" s="16">
        <f ca="1" t="shared" ref="N442:R442" si="3278">RAND()</f>
        <v>0.0262278802112057</v>
      </c>
      <c r="O442" s="17">
        <f ca="1">IF(N442&lt;=('Ejercicio 3 - TIR'!$D$18-'Ejercicio 3 - TIR'!$C$18)/('Ejercicio 3 - TIR'!$E$18-'Ejercicio 3 - TIR'!$C$18),'Ejercicio 3 - TIR'!$C$18+SQRT(('Ejercicio 3 - TIR'!$E$18-'Ejercicio 3 - TIR'!$C$18)*('Ejercicio 3 - TIR'!$D$18-'Ejercicio 3 - TIR'!$C$18)*N442),'Ejercicio 3 - TIR'!$E$18-SQRT(('Ejercicio 3 - TIR'!$E$18-'Ejercicio 3 - TIR'!$C$18)*('Ejercicio 3 - TIR'!$E$18-'Ejercicio 3 - TIR'!$D$18)*(1-N442)))</f>
        <v>31983.4772576667</v>
      </c>
      <c r="P442" s="16">
        <f ca="1" t="shared" si="3278"/>
        <v>0.657034266967656</v>
      </c>
      <c r="Q442" s="18">
        <f ca="1">IF(P442&lt;=('Ejercicio 3 - TIR'!$D$22-'Ejercicio 3 - TIR'!$C$22)/('Ejercicio 3 - TIR'!$E$22-'Ejercicio 3 - TIR'!$C$22),'Ejercicio 3 - TIR'!$C$22+SQRT(('Ejercicio 3 - TIR'!$E$22-'Ejercicio 3 - TIR'!$C$22)*('Ejercicio 3 - TIR'!$D$22-'Ejercicio 3 - TIR'!$C$22)*P442),'Ejercicio 3 - TIR'!$E$22-SQRT(('Ejercicio 3 - TIR'!$E$22-'Ejercicio 3 - TIR'!$C$22)*('Ejercicio 3 - TIR'!$E$22-'Ejercicio 3 - TIR'!$D$22)*(1-P442)))</f>
        <v>0.155153706122276</v>
      </c>
      <c r="R442" s="16">
        <f ca="1" t="shared" si="3278"/>
        <v>0.108341291332233</v>
      </c>
      <c r="S442" s="18">
        <f ca="1">IF(R442&lt;=('Ejercicio 3 - TIR'!$D$23-'Ejercicio 3 - TIR'!$C$23)/('Ejercicio 3 - TIR'!$E$23-'Ejercicio 3 - TIR'!$C$23),'Ejercicio 3 - TIR'!$C$23+SQRT(('Ejercicio 3 - TIR'!$E$23-'Ejercicio 3 - TIR'!$C$23)*('Ejercicio 3 - TIR'!$D$23-'Ejercicio 3 - TIR'!$C$23)*R442),'Ejercicio 3 - TIR'!$E$23-SQRT(('Ejercicio 3 - TIR'!$E$23-'Ejercicio 3 - TIR'!$C$23)*('Ejercicio 3 - TIR'!$E$23-'Ejercicio 3 - TIR'!$D$23)*(1-R442)))</f>
        <v>0.133964752930074</v>
      </c>
      <c r="T442" s="16">
        <f ca="1" t="shared" ref="T442:X442" si="3279">RAND()</f>
        <v>0.656264084330945</v>
      </c>
      <c r="U442" s="18">
        <f ca="1">IF(T442&lt;=('Ejercicio 3 - TIR'!$D$24-'Ejercicio 3 - TIR'!$C$24)/('Ejercicio 3 - TIR'!$E$24-'Ejercicio 3 - TIR'!$C$24),'Ejercicio 3 - TIR'!$C$24+SQRT(('Ejercicio 3 - TIR'!$E$24-'Ejercicio 3 - TIR'!$C$24)*('Ejercicio 3 - TIR'!$D$24-'Ejercicio 3 - TIR'!$C$24)*T442),'Ejercicio 3 - TIR'!$E$24-SQRT(('Ejercicio 3 - TIR'!$E$24-'Ejercicio 3 - TIR'!$C$24)*('Ejercicio 3 - TIR'!$E$24-'Ejercicio 3 - TIR'!$D$24)*(1-T442)))</f>
        <v>0.188976451462263</v>
      </c>
      <c r="V442" s="16">
        <f ca="1" t="shared" si="3279"/>
        <v>0.849428025990001</v>
      </c>
      <c r="W442" s="18">
        <f ca="1">IF(V442&lt;=('Ejercicio 3 - TIR'!$D$25-'Ejercicio 3 - TIR'!$C$25)/('Ejercicio 3 - TIR'!$E$25-'Ejercicio 3 - TIR'!$C$25),'Ejercicio 3 - TIR'!$C$25+SQRT(('Ejercicio 3 - TIR'!$E$25-'Ejercicio 3 - TIR'!$C$25)*('Ejercicio 3 - TIR'!$D$25-'Ejercicio 3 - TIR'!$C$25)*V442),'Ejercicio 3 - TIR'!$E$25-SQRT(('Ejercicio 3 - TIR'!$E$25-'Ejercicio 3 - TIR'!$C$25)*('Ejercicio 3 - TIR'!$E$25-'Ejercicio 3 - TIR'!$D$25)*(1-V442)))</f>
        <v>0.227043477854104</v>
      </c>
      <c r="X442" s="16">
        <f ca="1" t="shared" si="3279"/>
        <v>0.283731322332543</v>
      </c>
      <c r="Y442" s="18">
        <f ca="1">IF(X442&lt;=('Ejercicio 3 - TIR'!$D$26-'Ejercicio 3 - TIR'!$C$26)/('Ejercicio 3 - TIR'!$E$26-'Ejercicio 3 - TIR'!$C$26),'Ejercicio 3 - TIR'!$C$26+SQRT(('Ejercicio 3 - TIR'!$E$26-'Ejercicio 3 - TIR'!$C$26)*('Ejercicio 3 - TIR'!$D$26-'Ejercicio 3 - TIR'!$C$26)*X442),'Ejercicio 3 - TIR'!$E$26-SQRT(('Ejercicio 3 - TIR'!$E$26-'Ejercicio 3 - TIR'!$C$26)*('Ejercicio 3 - TIR'!$E$26-'Ejercicio 3 - TIR'!$D$26)*(1-X442)))</f>
        <v>0.217678052140602</v>
      </c>
      <c r="Z442" s="16">
        <f ca="1" t="shared" si="2860"/>
        <v>1.15515370612228</v>
      </c>
      <c r="AA442" s="16">
        <f ca="1" t="shared" si="2861"/>
        <v>1.30990358695921</v>
      </c>
      <c r="AB442" s="16">
        <f ca="1" t="shared" si="2862"/>
        <v>1.55744451858045</v>
      </c>
      <c r="AC442" s="16">
        <f ca="1" t="shared" si="2863"/>
        <v>1.91105213864376</v>
      </c>
      <c r="AD442" s="16">
        <f ca="1" t="shared" si="2864"/>
        <v>2.32704624572287</v>
      </c>
      <c r="AE442" s="15">
        <f ca="1" t="shared" si="2865"/>
        <v>4988.38593017066</v>
      </c>
      <c r="AF442" s="15">
        <f ca="1" t="shared" si="2866"/>
        <v>5656.65381882583</v>
      </c>
      <c r="AG442" s="15">
        <f ca="1" t="shared" si="2867"/>
        <v>6725.62818465799</v>
      </c>
      <c r="AH442" s="15">
        <f ca="1" t="shared" si="2868"/>
        <v>8252.63819845633</v>
      </c>
      <c r="AI442" s="15">
        <f ca="1" t="shared" si="2869"/>
        <v>10049.0564065174</v>
      </c>
      <c r="AJ442" s="17">
        <f ca="1" t="shared" si="2870"/>
        <v>40117.0689480495</v>
      </c>
      <c r="AK442" s="17">
        <f ca="1" t="shared" si="2871"/>
        <v>49918.2661722535</v>
      </c>
      <c r="AL442" s="17">
        <f ca="1" t="shared" si="2872"/>
        <v>53609.2840951468</v>
      </c>
      <c r="AM442" s="17">
        <f ca="1" t="shared" si="2873"/>
        <v>62713.4312456355</v>
      </c>
      <c r="AN442" s="17">
        <f ca="1" t="shared" si="2874"/>
        <v>74427.0306776159</v>
      </c>
      <c r="AO442" s="17">
        <f ca="1">C442/'Ejercicio 3 - TIR'!$D$7</f>
        <v>17740.9345954739</v>
      </c>
      <c r="AP442" s="17">
        <f ca="1" t="shared" si="2875"/>
        <v>22376.1343525756</v>
      </c>
      <c r="AQ442" s="17">
        <f ca="1" t="shared" si="2876"/>
        <v>32177.3315767796</v>
      </c>
      <c r="AR442" s="17">
        <f ca="1" t="shared" si="2877"/>
        <v>35868.3494996729</v>
      </c>
      <c r="AS442" s="17">
        <f ca="1" t="shared" si="2878"/>
        <v>44972.4966501616</v>
      </c>
      <c r="AT442" s="17">
        <f ca="1" t="shared" si="2879"/>
        <v>56686.096082142</v>
      </c>
      <c r="AU442" s="17">
        <f ca="1">AP442*'Ejercicio 3 - TIR'!$D$5</f>
        <v>11188.0671762878</v>
      </c>
      <c r="AV442" s="17">
        <f ca="1">AQ442*'Ejercicio 3 - TIR'!$D$5</f>
        <v>16088.6657883898</v>
      </c>
      <c r="AW442" s="17">
        <f ca="1">AR442*'Ejercicio 3 - TIR'!$D$5</f>
        <v>17934.1747498364</v>
      </c>
      <c r="AX442" s="17">
        <f ca="1">AS442*'Ejercicio 3 - TIR'!$D$5</f>
        <v>22486.2483250808</v>
      </c>
      <c r="AY442" s="17">
        <f ca="1">AT442*'Ejercicio 3 - TIR'!$D$5</f>
        <v>28343.048041071</v>
      </c>
      <c r="AZ442" s="17">
        <f ca="1" t="shared" ref="AZ442:BD442" si="3280">AJ442-AU442-AE442</f>
        <v>23940.6158415911</v>
      </c>
      <c r="BA442" s="17">
        <f ca="1" t="shared" si="3280"/>
        <v>28172.9465650379</v>
      </c>
      <c r="BB442" s="17">
        <f ca="1" t="shared" si="3280"/>
        <v>28949.4811606523</v>
      </c>
      <c r="BC442" s="17">
        <f ca="1" t="shared" si="3280"/>
        <v>31974.5447220984</v>
      </c>
      <c r="BD442" s="17">
        <f ca="1" t="shared" si="3280"/>
        <v>36034.9262300275</v>
      </c>
      <c r="BE442" s="17">
        <f ca="1" t="shared" ref="BE442:BI442" si="3281">AZ442/Z442</f>
        <v>20725.0478570138</v>
      </c>
      <c r="BF442" s="17">
        <f ca="1" t="shared" si="3281"/>
        <v>21507.6489945632</v>
      </c>
      <c r="BG442" s="17">
        <f ca="1" t="shared" si="3281"/>
        <v>18587.8089493928</v>
      </c>
      <c r="BH442" s="17">
        <f ca="1" t="shared" si="3281"/>
        <v>16731.3827161147</v>
      </c>
      <c r="BI442" s="17">
        <f ca="1" t="shared" si="3281"/>
        <v>15485.2643329543</v>
      </c>
      <c r="BJ442" s="17">
        <f ca="1" t="shared" si="2882"/>
        <v>74817.4506503378</v>
      </c>
      <c r="BK442" s="17">
        <f ca="1" t="shared" si="2883"/>
        <v>41283.9752460125</v>
      </c>
      <c r="BL442" s="17">
        <f ca="1" t="shared" si="2884"/>
        <v>116101.42589635</v>
      </c>
      <c r="BM442" s="17">
        <f ca="1">BK442*'Ejercicio 3 - TIR'!$D$5</f>
        <v>20641.9876230062</v>
      </c>
      <c r="BN442" s="17">
        <f ca="1" t="shared" si="2885"/>
        <v>95459.4382733441</v>
      </c>
      <c r="BO442" s="17">
        <f ca="1" t="shared" si="2886"/>
        <v>41021.7194646644</v>
      </c>
      <c r="BP442" s="17">
        <f ca="1" t="shared" si="2887"/>
        <v>-120855.925144297</v>
      </c>
      <c r="BQ442" s="17">
        <f ca="1" t="shared" ref="BQ442:BT442" si="3282">BE442</f>
        <v>20725.0478570138</v>
      </c>
      <c r="BR442" s="17">
        <f ca="1" t="shared" si="3282"/>
        <v>21507.6489945632</v>
      </c>
      <c r="BS442" s="17">
        <f ca="1" t="shared" si="3282"/>
        <v>18587.8089493928</v>
      </c>
      <c r="BT442" s="17">
        <f ca="1" t="shared" si="3282"/>
        <v>16731.3827161147</v>
      </c>
      <c r="BU442" s="17">
        <f ca="1" t="shared" si="2889"/>
        <v>56506.9837976187</v>
      </c>
      <c r="BV442" s="19">
        <f ca="1" t="shared" si="2890"/>
        <v>3.03926880207512</v>
      </c>
    </row>
    <row r="443" ht="15" customHeight="1" spans="1:74">
      <c r="A443" s="15">
        <v>442</v>
      </c>
      <c r="B443" s="16">
        <f ca="1" t="shared" ref="B443:F443" si="3283">RAND()</f>
        <v>0.367655063146831</v>
      </c>
      <c r="C443" s="17">
        <f ca="1">IF(B443&lt;=('Ejercicio 3 - TIR'!$D$13-'Ejercicio 3 - TIR'!$C$13)/('Ejercicio 3 - TIR'!$E$13-'Ejercicio 3 - TIR'!$C$13),'Ejercicio 3 - TIR'!$C$13+SQRT(('Ejercicio 3 - TIR'!$E$13-'Ejercicio 3 - TIR'!$C$13)*('Ejercicio 3 - TIR'!$D$13-'Ejercicio 3 - TIR'!$C$13)*B443),'Ejercicio 3 - TIR'!$E$13-SQRT(('Ejercicio 3 - TIR'!$E$13-'Ejercicio 3 - TIR'!$C$13)*('Ejercicio 3 - TIR'!$E$13-'Ejercicio 3 - TIR'!$D$13)*(1-B443)))</f>
        <v>72453.4226404839</v>
      </c>
      <c r="D443" s="16">
        <f ca="1" t="shared" si="3283"/>
        <v>0.334600105878871</v>
      </c>
      <c r="E443" s="17">
        <f ca="1">IF(D443&lt;=('Ejercicio 3 - TIR'!$D$14-'Ejercicio 3 - TIR'!$C$14)/('Ejercicio 3 - TIR'!$E$14-'Ejercicio 3 - TIR'!$C$14),'Ejercicio 3 - TIR'!$C$14+SQRT(('Ejercicio 3 - TIR'!$E$14-'Ejercicio 3 - TIR'!$C$14)*('Ejercicio 3 - TIR'!$D$14-'Ejercicio 3 - TIR'!$C$14)*D443),'Ejercicio 3 - TIR'!$E$14-SQRT(('Ejercicio 3 - TIR'!$E$14-'Ejercicio 3 - TIR'!$C$14)*('Ejercicio 3 - TIR'!$E$14-'Ejercicio 3 - TIR'!$D$14)*(1-D443)))</f>
        <v>30009.505311639</v>
      </c>
      <c r="F443" s="16">
        <f ca="1" t="shared" si="3283"/>
        <v>0.582811520797047</v>
      </c>
      <c r="G443" s="17">
        <f ca="1">IF(F443&lt;=('Ejercicio 3 - TIR'!$D$18-'Ejercicio 3 - TIR'!$C$18)/('Ejercicio 3 - TIR'!$E$18-'Ejercicio 3 - TIR'!$C$18),'Ejercicio 3 - TIR'!$C$18+SQRT(('Ejercicio 3 - TIR'!$E$18-'Ejercicio 3 - TIR'!$C$18)*('Ejercicio 3 - TIR'!$D$18-'Ejercicio 3 - TIR'!$C$18)*F443),'Ejercicio 3 - TIR'!$E$18-SQRT(('Ejercicio 3 - TIR'!$E$18-'Ejercicio 3 - TIR'!$C$18)*('Ejercicio 3 - TIR'!$E$18-'Ejercicio 3 - TIR'!$D$18)*(1-F443)))</f>
        <v>39349.9587228798</v>
      </c>
      <c r="H443" s="16">
        <f ca="1" t="shared" ref="H443:L443" si="3284">RAND()</f>
        <v>0.407844269386481</v>
      </c>
      <c r="I443" s="17">
        <f ca="1">IF(H443&lt;=('Ejercicio 3 - TIR'!$D$18-'Ejercicio 3 - TIR'!$C$18)/('Ejercicio 3 - TIR'!$E$18-'Ejercicio 3 - TIR'!$C$18),'Ejercicio 3 - TIR'!$C$18+SQRT(('Ejercicio 3 - TIR'!$E$18-'Ejercicio 3 - TIR'!$C$18)*('Ejercicio 3 - TIR'!$D$18-'Ejercicio 3 - TIR'!$C$18)*H443),'Ejercicio 3 - TIR'!$E$18-SQRT(('Ejercicio 3 - TIR'!$E$18-'Ejercicio 3 - TIR'!$C$18)*('Ejercicio 3 - TIR'!$E$18-'Ejercicio 3 - TIR'!$D$18)*(1-H443)))</f>
        <v>37821.549744646</v>
      </c>
      <c r="J443" s="16">
        <f ca="1" t="shared" si="3284"/>
        <v>0.462980037055937</v>
      </c>
      <c r="K443" s="17">
        <f ca="1">IF(J443&lt;=('Ejercicio 3 - TIR'!$D$18-'Ejercicio 3 - TIR'!$C$18)/('Ejercicio 3 - TIR'!$E$18-'Ejercicio 3 - TIR'!$C$18),'Ejercicio 3 - TIR'!$C$18+SQRT(('Ejercicio 3 - TIR'!$E$18-'Ejercicio 3 - TIR'!$C$18)*('Ejercicio 3 - TIR'!$D$18-'Ejercicio 3 - TIR'!$C$18)*J443),'Ejercicio 3 - TIR'!$E$18-SQRT(('Ejercicio 3 - TIR'!$E$18-'Ejercicio 3 - TIR'!$C$18)*('Ejercicio 3 - TIR'!$E$18-'Ejercicio 3 - TIR'!$D$18)*(1-J443)))</f>
        <v>38333.4869987533</v>
      </c>
      <c r="L443" s="16">
        <f ca="1" t="shared" si="3284"/>
        <v>0.394466058633021</v>
      </c>
      <c r="M443" s="17">
        <f ca="1">IF(L443&lt;=('Ejercicio 3 - TIR'!$D$18-'Ejercicio 3 - TIR'!$C$18)/('Ejercicio 3 - TIR'!$E$18-'Ejercicio 3 - TIR'!$C$18),'Ejercicio 3 - TIR'!$C$18+SQRT(('Ejercicio 3 - TIR'!$E$18-'Ejercicio 3 - TIR'!$C$18)*('Ejercicio 3 - TIR'!$D$18-'Ejercicio 3 - TIR'!$C$18)*L443),'Ejercicio 3 - TIR'!$E$18-SQRT(('Ejercicio 3 - TIR'!$E$18-'Ejercicio 3 - TIR'!$C$18)*('Ejercicio 3 - TIR'!$E$18-'Ejercicio 3 - TIR'!$D$18)*(1-L443)))</f>
        <v>37692.1979170425</v>
      </c>
      <c r="N443" s="16">
        <f ca="1" t="shared" ref="N443:R443" si="3285">RAND()</f>
        <v>0.306949358513935</v>
      </c>
      <c r="O443" s="17">
        <f ca="1">IF(N443&lt;=('Ejercicio 3 - TIR'!$D$18-'Ejercicio 3 - TIR'!$C$18)/('Ejercicio 3 - TIR'!$E$18-'Ejercicio 3 - TIR'!$C$18),'Ejercicio 3 - TIR'!$C$18+SQRT(('Ejercicio 3 - TIR'!$E$18-'Ejercicio 3 - TIR'!$C$18)*('Ejercicio 3 - TIR'!$D$18-'Ejercicio 3 - TIR'!$C$18)*N443),'Ejercicio 3 - TIR'!$E$18-SQRT(('Ejercicio 3 - TIR'!$E$18-'Ejercicio 3 - TIR'!$C$18)*('Ejercicio 3 - TIR'!$E$18-'Ejercicio 3 - TIR'!$D$18)*(1-N443)))</f>
        <v>36785.4553109641</v>
      </c>
      <c r="P443" s="16">
        <f ca="1" t="shared" si="3285"/>
        <v>0.673534959917789</v>
      </c>
      <c r="Q443" s="18">
        <f ca="1">IF(P443&lt;=('Ejercicio 3 - TIR'!$D$22-'Ejercicio 3 - TIR'!$C$22)/('Ejercicio 3 - TIR'!$E$22-'Ejercicio 3 - TIR'!$C$22),'Ejercicio 3 - TIR'!$C$22+SQRT(('Ejercicio 3 - TIR'!$E$22-'Ejercicio 3 - TIR'!$C$22)*('Ejercicio 3 - TIR'!$D$22-'Ejercicio 3 - TIR'!$C$22)*P443),'Ejercicio 3 - TIR'!$E$22-SQRT(('Ejercicio 3 - TIR'!$E$22-'Ejercicio 3 - TIR'!$C$22)*('Ejercicio 3 - TIR'!$E$22-'Ejercicio 3 - TIR'!$D$22)*(1-P443)))</f>
        <v>0.155758773295314</v>
      </c>
      <c r="R443" s="16">
        <f ca="1" t="shared" si="3285"/>
        <v>0.297509432458299</v>
      </c>
      <c r="S443" s="18">
        <f ca="1">IF(R443&lt;=('Ejercicio 3 - TIR'!$D$23-'Ejercicio 3 - TIR'!$C$23)/('Ejercicio 3 - TIR'!$E$23-'Ejercicio 3 - TIR'!$C$23),'Ejercicio 3 - TIR'!$C$23+SQRT(('Ejercicio 3 - TIR'!$E$23-'Ejercicio 3 - TIR'!$C$23)*('Ejercicio 3 - TIR'!$D$23-'Ejercicio 3 - TIR'!$C$23)*R443),'Ejercicio 3 - TIR'!$E$23-SQRT(('Ejercicio 3 - TIR'!$E$23-'Ejercicio 3 - TIR'!$C$23)*('Ejercicio 3 - TIR'!$E$23-'Ejercicio 3 - TIR'!$D$23)*(1-R443)))</f>
        <v>0.14314123977718</v>
      </c>
      <c r="T443" s="16">
        <f ca="1" t="shared" ref="T443:X443" si="3286">RAND()</f>
        <v>0.193835906071811</v>
      </c>
      <c r="U443" s="18">
        <f ca="1">IF(T443&lt;=('Ejercicio 3 - TIR'!$D$24-'Ejercicio 3 - TIR'!$C$24)/('Ejercicio 3 - TIR'!$E$24-'Ejercicio 3 - TIR'!$C$24),'Ejercicio 3 - TIR'!$C$24+SQRT(('Ejercicio 3 - TIR'!$E$24-'Ejercicio 3 - TIR'!$C$24)*('Ejercicio 3 - TIR'!$D$24-'Ejercicio 3 - TIR'!$C$24)*T443),'Ejercicio 3 - TIR'!$E$24-SQRT(('Ejercicio 3 - TIR'!$E$24-'Ejercicio 3 - TIR'!$C$24)*('Ejercicio 3 - TIR'!$E$24-'Ejercicio 3 - TIR'!$D$24)*(1-T443)))</f>
        <v>0.170175614061307</v>
      </c>
      <c r="V443" s="16">
        <f ca="1" t="shared" si="3286"/>
        <v>0.88524789452806</v>
      </c>
      <c r="W443" s="18">
        <f ca="1">IF(V443&lt;=('Ejercicio 3 - TIR'!$D$25-'Ejercicio 3 - TIR'!$C$25)/('Ejercicio 3 - TIR'!$E$25-'Ejercicio 3 - TIR'!$C$25),'Ejercicio 3 - TIR'!$C$25+SQRT(('Ejercicio 3 - TIR'!$E$25-'Ejercicio 3 - TIR'!$C$25)*('Ejercicio 3 - TIR'!$D$25-'Ejercicio 3 - TIR'!$C$25)*V443),'Ejercicio 3 - TIR'!$E$25-SQRT(('Ejercicio 3 - TIR'!$E$25-'Ejercicio 3 - TIR'!$C$25)*('Ejercicio 3 - TIR'!$E$25-'Ejercicio 3 - TIR'!$D$25)*(1-V443)))</f>
        <v>0.229959232321296</v>
      </c>
      <c r="X443" s="16">
        <f ca="1" t="shared" si="3286"/>
        <v>0.983019822723156</v>
      </c>
      <c r="Y443" s="18">
        <f ca="1">IF(X443&lt;=('Ejercicio 3 - TIR'!$D$26-'Ejercicio 3 - TIR'!$C$26)/('Ejercicio 3 - TIR'!$E$26-'Ejercicio 3 - TIR'!$C$26),'Ejercicio 3 - TIR'!$C$26+SQRT(('Ejercicio 3 - TIR'!$E$26-'Ejercicio 3 - TIR'!$C$26)*('Ejercicio 3 - TIR'!$D$26-'Ejercicio 3 - TIR'!$C$26)*X443),'Ejercicio 3 - TIR'!$E$26-SQRT(('Ejercicio 3 - TIR'!$E$26-'Ejercicio 3 - TIR'!$C$26)*('Ejercicio 3 - TIR'!$E$26-'Ejercicio 3 - TIR'!$D$26)*(1-X443)))</f>
        <v>0.270424356037584</v>
      </c>
      <c r="Z443" s="16">
        <f ca="1" t="shared" si="2860"/>
        <v>1.15575877329531</v>
      </c>
      <c r="AA443" s="16">
        <f ca="1" t="shared" si="2861"/>
        <v>1.32119551698816</v>
      </c>
      <c r="AB443" s="16">
        <f ca="1" t="shared" si="2862"/>
        <v>1.54603077538666</v>
      </c>
      <c r="AC443" s="16">
        <f ca="1" t="shared" si="2863"/>
        <v>1.90155482563968</v>
      </c>
      <c r="AD443" s="16">
        <f ca="1" t="shared" si="2864"/>
        <v>2.41578156483345</v>
      </c>
      <c r="AE443" s="15">
        <f ca="1" t="shared" si="2865"/>
        <v>4674.2437345401</v>
      </c>
      <c r="AF443" s="15">
        <f ca="1" t="shared" si="2866"/>
        <v>5343.32077772289</v>
      </c>
      <c r="AG443" s="15">
        <f ca="1" t="shared" si="2867"/>
        <v>6252.62367219842</v>
      </c>
      <c r="AH443" s="15">
        <f ca="1" t="shared" si="2868"/>
        <v>7690.47221185113</v>
      </c>
      <c r="AI443" s="15">
        <f ca="1" t="shared" si="2869"/>
        <v>9770.16320736591</v>
      </c>
      <c r="AJ443" s="17">
        <f ca="1" t="shared" si="2870"/>
        <v>45479.0600227769</v>
      </c>
      <c r="AK443" s="17">
        <f ca="1" t="shared" si="2871"/>
        <v>49969.6619681709</v>
      </c>
      <c r="AL443" s="17">
        <f ca="1" t="shared" si="2872"/>
        <v>59264.7506279572</v>
      </c>
      <c r="AM443" s="17">
        <f ca="1" t="shared" si="2873"/>
        <v>71673.7808381181</v>
      </c>
      <c r="AN443" s="17">
        <f ca="1" t="shared" si="2874"/>
        <v>88865.6247942316</v>
      </c>
      <c r="AO443" s="17">
        <f ca="1">C443/'Ejercicio 3 - TIR'!$D$7</f>
        <v>14490.6845280968</v>
      </c>
      <c r="AP443" s="17">
        <f ca="1" t="shared" si="2875"/>
        <v>30988.3754946801</v>
      </c>
      <c r="AQ443" s="17">
        <f ca="1" t="shared" si="2876"/>
        <v>35478.9774400742</v>
      </c>
      <c r="AR443" s="17">
        <f ca="1" t="shared" si="2877"/>
        <v>44774.0660998604</v>
      </c>
      <c r="AS443" s="17">
        <f ca="1" t="shared" si="2878"/>
        <v>57183.0963100213</v>
      </c>
      <c r="AT443" s="17">
        <f ca="1" t="shared" si="2879"/>
        <v>74374.9402661349</v>
      </c>
      <c r="AU443" s="17">
        <f ca="1">AP443*'Ejercicio 3 - TIR'!$D$5</f>
        <v>15494.18774734</v>
      </c>
      <c r="AV443" s="17">
        <f ca="1">AQ443*'Ejercicio 3 - TIR'!$D$5</f>
        <v>17739.4887200371</v>
      </c>
      <c r="AW443" s="17">
        <f ca="1">AR443*'Ejercicio 3 - TIR'!$D$5</f>
        <v>22387.0330499302</v>
      </c>
      <c r="AX443" s="17">
        <f ca="1">AS443*'Ejercicio 3 - TIR'!$D$5</f>
        <v>28591.5481550106</v>
      </c>
      <c r="AY443" s="17">
        <f ca="1">AT443*'Ejercicio 3 - TIR'!$D$5</f>
        <v>37187.4701330674</v>
      </c>
      <c r="AZ443" s="17">
        <f ca="1" t="shared" ref="AZ443:BD443" si="3287">AJ443-AU443-AE443</f>
        <v>25310.6285408967</v>
      </c>
      <c r="BA443" s="17">
        <f ca="1" t="shared" si="3287"/>
        <v>26886.852470411</v>
      </c>
      <c r="BB443" s="17">
        <f ca="1" t="shared" si="3287"/>
        <v>30625.0939058286</v>
      </c>
      <c r="BC443" s="17">
        <f ca="1" t="shared" si="3287"/>
        <v>35391.7604712563</v>
      </c>
      <c r="BD443" s="17">
        <f ca="1" t="shared" si="3287"/>
        <v>41907.9914537983</v>
      </c>
      <c r="BE443" s="17">
        <f ca="1" t="shared" ref="BE443:BI443" si="3288">AZ443/Z443</f>
        <v>21899.57725238</v>
      </c>
      <c r="BF443" s="17">
        <f ca="1" t="shared" si="3288"/>
        <v>20350.3963831963</v>
      </c>
      <c r="BG443" s="17">
        <f ca="1" t="shared" si="3288"/>
        <v>19808.8514105867</v>
      </c>
      <c r="BH443" s="17">
        <f ca="1" t="shared" si="3288"/>
        <v>18612.0115991663</v>
      </c>
      <c r="BI443" s="17">
        <f ca="1" t="shared" si="3288"/>
        <v>17347.5913815443</v>
      </c>
      <c r="BJ443" s="17">
        <f ca="1" t="shared" si="2882"/>
        <v>72496.409701629</v>
      </c>
      <c r="BK443" s="17">
        <f ca="1" t="shared" si="2883"/>
        <v>35006.3285447935</v>
      </c>
      <c r="BL443" s="17">
        <f ca="1" t="shared" si="2884"/>
        <v>107502.738246422</v>
      </c>
      <c r="BM443" s="17">
        <f ca="1">BK443*'Ejercicio 3 - TIR'!$D$5</f>
        <v>17503.1642723968</v>
      </c>
      <c r="BN443" s="17">
        <f ca="1" t="shared" si="2885"/>
        <v>89999.5739740257</v>
      </c>
      <c r="BO443" s="17">
        <f ca="1" t="shared" si="2886"/>
        <v>37254.8475756874</v>
      </c>
      <c r="BP443" s="17">
        <f ca="1" t="shared" si="2887"/>
        <v>-102462.927952123</v>
      </c>
      <c r="BQ443" s="17">
        <f ca="1" t="shared" ref="BQ443:BT443" si="3289">BE443</f>
        <v>21899.57725238</v>
      </c>
      <c r="BR443" s="17">
        <f ca="1" t="shared" si="3289"/>
        <v>20350.3963831963</v>
      </c>
      <c r="BS443" s="17">
        <f ca="1" t="shared" si="3289"/>
        <v>19808.8514105867</v>
      </c>
      <c r="BT443" s="17">
        <f ca="1" t="shared" si="3289"/>
        <v>18612.0115991663</v>
      </c>
      <c r="BU443" s="17">
        <f ca="1" t="shared" si="2889"/>
        <v>54602.4389572317</v>
      </c>
      <c r="BV443" s="19">
        <f ca="1" t="shared" si="2890"/>
        <v>8.58376161501591</v>
      </c>
    </row>
    <row r="444" ht="15" customHeight="1" spans="1:74">
      <c r="A444" s="15">
        <v>443</v>
      </c>
      <c r="B444" s="16">
        <f ca="1" t="shared" ref="B444:F444" si="3290">RAND()</f>
        <v>0.236095913712387</v>
      </c>
      <c r="C444" s="17">
        <f ca="1">IF(B444&lt;=('Ejercicio 3 - TIR'!$D$13-'Ejercicio 3 - TIR'!$C$13)/('Ejercicio 3 - TIR'!$E$13-'Ejercicio 3 - TIR'!$C$13),'Ejercicio 3 - TIR'!$C$13+SQRT(('Ejercicio 3 - TIR'!$E$13-'Ejercicio 3 - TIR'!$C$13)*('Ejercicio 3 - TIR'!$D$13-'Ejercicio 3 - TIR'!$C$13)*B444),'Ejercicio 3 - TIR'!$E$13-SQRT(('Ejercicio 3 - TIR'!$E$13-'Ejercicio 3 - TIR'!$C$13)*('Ejercicio 3 - TIR'!$E$13-'Ejercicio 3 - TIR'!$D$13)*(1-B444)))</f>
        <v>69717.9403931571</v>
      </c>
      <c r="D444" s="16">
        <f ca="1" t="shared" si="3290"/>
        <v>0.0373516438510184</v>
      </c>
      <c r="E444" s="17">
        <f ca="1">IF(D444&lt;=('Ejercicio 3 - TIR'!$D$14-'Ejercicio 3 - TIR'!$C$14)/('Ejercicio 3 - TIR'!$E$14-'Ejercicio 3 - TIR'!$C$14),'Ejercicio 3 - TIR'!$C$14+SQRT(('Ejercicio 3 - TIR'!$E$14-'Ejercicio 3 - TIR'!$C$14)*('Ejercicio 3 - TIR'!$D$14-'Ejercicio 3 - TIR'!$C$14)*D444),'Ejercicio 3 - TIR'!$E$14-SQRT(('Ejercicio 3 - TIR'!$E$14-'Ejercicio 3 - TIR'!$C$14)*('Ejercicio 3 - TIR'!$E$14-'Ejercicio 3 - TIR'!$D$14)*(1-D444)))</f>
        <v>26673.7303512891</v>
      </c>
      <c r="F444" s="16">
        <f ca="1" t="shared" si="3290"/>
        <v>0.60846316796376</v>
      </c>
      <c r="G444" s="17">
        <f ca="1">IF(F444&lt;=('Ejercicio 3 - TIR'!$D$18-'Ejercicio 3 - TIR'!$C$18)/('Ejercicio 3 - TIR'!$E$18-'Ejercicio 3 - TIR'!$C$18),'Ejercicio 3 - TIR'!$C$18+SQRT(('Ejercicio 3 - TIR'!$E$18-'Ejercicio 3 - TIR'!$C$18)*('Ejercicio 3 - TIR'!$D$18-'Ejercicio 3 - TIR'!$C$18)*F444),'Ejercicio 3 - TIR'!$E$18-SQRT(('Ejercicio 3 - TIR'!$E$18-'Ejercicio 3 - TIR'!$C$18)*('Ejercicio 3 - TIR'!$E$18-'Ejercicio 3 - TIR'!$D$18)*(1-F444)))</f>
        <v>39553.5059111597</v>
      </c>
      <c r="H444" s="16">
        <f ca="1" t="shared" ref="H444:L444" si="3291">RAND()</f>
        <v>0.0758081216807207</v>
      </c>
      <c r="I444" s="17">
        <f ca="1">IF(H444&lt;=('Ejercicio 3 - TIR'!$D$18-'Ejercicio 3 - TIR'!$C$18)/('Ejercicio 3 - TIR'!$E$18-'Ejercicio 3 - TIR'!$C$18),'Ejercicio 3 - TIR'!$C$18+SQRT(('Ejercicio 3 - TIR'!$E$18-'Ejercicio 3 - TIR'!$C$18)*('Ejercicio 3 - TIR'!$D$18-'Ejercicio 3 - TIR'!$C$18)*H444),'Ejercicio 3 - TIR'!$E$18-SQRT(('Ejercicio 3 - TIR'!$E$18-'Ejercicio 3 - TIR'!$C$18)*('Ejercicio 3 - TIR'!$E$18-'Ejercicio 3 - TIR'!$D$18)*(1-H444)))</f>
        <v>33372.123700594</v>
      </c>
      <c r="J444" s="16">
        <f ca="1" t="shared" si="3291"/>
        <v>0.700155086227246</v>
      </c>
      <c r="K444" s="17">
        <f ca="1">IF(J444&lt;=('Ejercicio 3 - TIR'!$D$18-'Ejercicio 3 - TIR'!$C$18)/('Ejercicio 3 - TIR'!$E$18-'Ejercicio 3 - TIR'!$C$18),'Ejercicio 3 - TIR'!$C$18+SQRT(('Ejercicio 3 - TIR'!$E$18-'Ejercicio 3 - TIR'!$C$18)*('Ejercicio 3 - TIR'!$D$18-'Ejercicio 3 - TIR'!$C$18)*J444),'Ejercicio 3 - TIR'!$E$18-SQRT(('Ejercicio 3 - TIR'!$E$18-'Ejercicio 3 - TIR'!$C$18)*('Ejercicio 3 - TIR'!$E$18-'Ejercicio 3 - TIR'!$D$18)*(1-J444)))</f>
        <v>40257.8097325227</v>
      </c>
      <c r="L444" s="16">
        <f ca="1" t="shared" si="3291"/>
        <v>0.692363239930615</v>
      </c>
      <c r="M444" s="17">
        <f ca="1">IF(L444&lt;=('Ejercicio 3 - TIR'!$D$18-'Ejercicio 3 - TIR'!$C$18)/('Ejercicio 3 - TIR'!$E$18-'Ejercicio 3 - TIR'!$C$18),'Ejercicio 3 - TIR'!$C$18+SQRT(('Ejercicio 3 - TIR'!$E$18-'Ejercicio 3 - TIR'!$C$18)*('Ejercicio 3 - TIR'!$D$18-'Ejercicio 3 - TIR'!$C$18)*L444),'Ejercicio 3 - TIR'!$E$18-SQRT(('Ejercicio 3 - TIR'!$E$18-'Ejercicio 3 - TIR'!$C$18)*('Ejercicio 3 - TIR'!$E$18-'Ejercicio 3 - TIR'!$D$18)*(1-L444)))</f>
        <v>40196.5890239119</v>
      </c>
      <c r="N444" s="16">
        <f ca="1" t="shared" ref="N444:R444" si="3292">RAND()</f>
        <v>0.941727148200637</v>
      </c>
      <c r="O444" s="17">
        <f ca="1">IF(N444&lt;=('Ejercicio 3 - TIR'!$D$18-'Ejercicio 3 - TIR'!$C$18)/('Ejercicio 3 - TIR'!$E$18-'Ejercicio 3 - TIR'!$C$18),'Ejercicio 3 - TIR'!$C$18+SQRT(('Ejercicio 3 - TIR'!$E$18-'Ejercicio 3 - TIR'!$C$18)*('Ejercicio 3 - TIR'!$D$18-'Ejercicio 3 - TIR'!$C$18)*N444),'Ejercicio 3 - TIR'!$E$18-SQRT(('Ejercicio 3 - TIR'!$E$18-'Ejercicio 3 - TIR'!$C$18)*('Ejercicio 3 - TIR'!$E$18-'Ejercicio 3 - TIR'!$D$18)*(1-N444)))</f>
        <v>42909.4345537745</v>
      </c>
      <c r="P444" s="16">
        <f ca="1" t="shared" si="3292"/>
        <v>0.90462473221548</v>
      </c>
      <c r="Q444" s="18">
        <f ca="1">IF(P444&lt;=('Ejercicio 3 - TIR'!$D$22-'Ejercicio 3 - TIR'!$C$22)/('Ejercicio 3 - TIR'!$E$22-'Ejercicio 3 - TIR'!$C$22),'Ejercicio 3 - TIR'!$C$22+SQRT(('Ejercicio 3 - TIR'!$E$22-'Ejercicio 3 - TIR'!$C$22)*('Ejercicio 3 - TIR'!$D$22-'Ejercicio 3 - TIR'!$C$22)*P444),'Ejercicio 3 - TIR'!$E$22-SQRT(('Ejercicio 3 - TIR'!$E$22-'Ejercicio 3 - TIR'!$C$22)*('Ejercicio 3 - TIR'!$E$22-'Ejercicio 3 - TIR'!$D$22)*(1-P444)))</f>
        <v>0.166897500924933</v>
      </c>
      <c r="R444" s="16">
        <f ca="1" t="shared" si="3292"/>
        <v>0.0177934812783314</v>
      </c>
      <c r="S444" s="18">
        <f ca="1">IF(R444&lt;=('Ejercicio 3 - TIR'!$D$23-'Ejercicio 3 - TIR'!$C$23)/('Ejercicio 3 - TIR'!$E$23-'Ejercicio 3 - TIR'!$C$23),'Ejercicio 3 - TIR'!$C$23+SQRT(('Ejercicio 3 - TIR'!$E$23-'Ejercicio 3 - TIR'!$C$23)*('Ejercicio 3 - TIR'!$D$23-'Ejercicio 3 - TIR'!$C$23)*R444),'Ejercicio 3 - TIR'!$E$23-SQRT(('Ejercicio 3 - TIR'!$E$23-'Ejercicio 3 - TIR'!$C$23)*('Ejercicio 3 - TIR'!$E$23-'Ejercicio 3 - TIR'!$D$23)*(1-R444)))</f>
        <v>0.12565935210965</v>
      </c>
      <c r="T444" s="16">
        <f ca="1" t="shared" ref="T444:X444" si="3293">RAND()</f>
        <v>0.469087756022171</v>
      </c>
      <c r="U444" s="18">
        <f ca="1">IF(T444&lt;=('Ejercicio 3 - TIR'!$D$24-'Ejercicio 3 - TIR'!$C$24)/('Ejercicio 3 - TIR'!$E$24-'Ejercicio 3 - TIR'!$C$24),'Ejercicio 3 - TIR'!$C$24+SQRT(('Ejercicio 3 - TIR'!$E$24-'Ejercicio 3 - TIR'!$C$24)*('Ejercicio 3 - TIR'!$D$24-'Ejercicio 3 - TIR'!$C$24)*T444),'Ejercicio 3 - TIR'!$E$24-SQRT(('Ejercicio 3 - TIR'!$E$24-'Ejercicio 3 - TIR'!$C$24)*('Ejercicio 3 - TIR'!$E$24-'Ejercicio 3 - TIR'!$D$24)*(1-T444)))</f>
        <v>0.181444140741803</v>
      </c>
      <c r="V444" s="16">
        <f ca="1" t="shared" si="3293"/>
        <v>0.155016821507184</v>
      </c>
      <c r="W444" s="18">
        <f ca="1">IF(V444&lt;=('Ejercicio 3 - TIR'!$D$25-'Ejercicio 3 - TIR'!$C$25)/('Ejercicio 3 - TIR'!$E$25-'Ejercicio 3 - TIR'!$C$25),'Ejercicio 3 - TIR'!$C$25+SQRT(('Ejercicio 3 - TIR'!$E$25-'Ejercicio 3 - TIR'!$C$25)*('Ejercicio 3 - TIR'!$D$25-'Ejercicio 3 - TIR'!$C$25)*V444),'Ejercicio 3 - TIR'!$E$25-SQRT(('Ejercicio 3 - TIR'!$E$25-'Ejercicio 3 - TIR'!$C$25)*('Ejercicio 3 - TIR'!$E$25-'Ejercicio 3 - TIR'!$D$25)*(1-V444)))</f>
        <v>0.19473171918379</v>
      </c>
      <c r="X444" s="16">
        <f ca="1" t="shared" si="3293"/>
        <v>0.0276930914422064</v>
      </c>
      <c r="Y444" s="18">
        <f ca="1">IF(X444&lt;=('Ejercicio 3 - TIR'!$D$26-'Ejercicio 3 - TIR'!$C$26)/('Ejercicio 3 - TIR'!$E$26-'Ejercicio 3 - TIR'!$C$26),'Ejercicio 3 - TIR'!$C$26+SQRT(('Ejercicio 3 - TIR'!$E$26-'Ejercicio 3 - TIR'!$C$26)*('Ejercicio 3 - TIR'!$D$26-'Ejercicio 3 - TIR'!$C$26)*X444),'Ejercicio 3 - TIR'!$E$26-SQRT(('Ejercicio 3 - TIR'!$E$26-'Ejercicio 3 - TIR'!$C$26)*('Ejercicio 3 - TIR'!$E$26-'Ejercicio 3 - TIR'!$D$26)*(1-X444)))</f>
        <v>0.198647042667523</v>
      </c>
      <c r="Z444" s="16">
        <f ca="1" t="shared" si="2860"/>
        <v>1.16689750092493</v>
      </c>
      <c r="AA444" s="16">
        <f ca="1" t="shared" si="2861"/>
        <v>1.31352908486953</v>
      </c>
      <c r="AB444" s="16">
        <f ca="1" t="shared" si="2862"/>
        <v>1.55186124101305</v>
      </c>
      <c r="AC444" s="16">
        <f ca="1" t="shared" si="2863"/>
        <v>1.85405784841021</v>
      </c>
      <c r="AD444" s="16">
        <f ca="1" t="shared" si="2864"/>
        <v>2.22236095693141</v>
      </c>
      <c r="AE444" s="15">
        <f ca="1" t="shared" si="2865"/>
        <v>4451.77893597568</v>
      </c>
      <c r="AF444" s="15">
        <f ca="1" t="shared" si="2866"/>
        <v>5011.18659280577</v>
      </c>
      <c r="AG444" s="15">
        <f ca="1" t="shared" si="2867"/>
        <v>5920.43703823426</v>
      </c>
      <c r="AH444" s="15">
        <f ca="1" t="shared" si="2868"/>
        <v>7073.333921009</v>
      </c>
      <c r="AI444" s="15">
        <f ca="1" t="shared" si="2869"/>
        <v>8478.43078621732</v>
      </c>
      <c r="AJ444" s="17">
        <f ca="1" t="shared" si="2870"/>
        <v>46154.8872005518</v>
      </c>
      <c r="AK444" s="17">
        <f ca="1" t="shared" si="2871"/>
        <v>43835.255104594</v>
      </c>
      <c r="AL444" s="17">
        <f ca="1" t="shared" si="2872"/>
        <v>62474.5345719798</v>
      </c>
      <c r="AM444" s="17">
        <f ca="1" t="shared" si="2873"/>
        <v>74526.8013591034</v>
      </c>
      <c r="AN444" s="17">
        <f ca="1" t="shared" si="2874"/>
        <v>95360.2520363117</v>
      </c>
      <c r="AO444" s="17">
        <f ca="1">C444/'Ejercicio 3 - TIR'!$D$7</f>
        <v>13943.5880786314</v>
      </c>
      <c r="AP444" s="17">
        <f ca="1" t="shared" si="2875"/>
        <v>32211.2991219204</v>
      </c>
      <c r="AQ444" s="17">
        <f ca="1" t="shared" si="2876"/>
        <v>29891.6670259626</v>
      </c>
      <c r="AR444" s="17">
        <f ca="1" t="shared" si="2877"/>
        <v>48530.9464933484</v>
      </c>
      <c r="AS444" s="17">
        <f ca="1" t="shared" si="2878"/>
        <v>60583.213280472</v>
      </c>
      <c r="AT444" s="17">
        <f ca="1" t="shared" si="2879"/>
        <v>81416.6639576803</v>
      </c>
      <c r="AU444" s="17">
        <f ca="1">AP444*'Ejercicio 3 - TIR'!$D$5</f>
        <v>16105.6495609602</v>
      </c>
      <c r="AV444" s="17">
        <f ca="1">AQ444*'Ejercicio 3 - TIR'!$D$5</f>
        <v>14945.8335129813</v>
      </c>
      <c r="AW444" s="17">
        <f ca="1">AR444*'Ejercicio 3 - TIR'!$D$5</f>
        <v>24265.4732466742</v>
      </c>
      <c r="AX444" s="17">
        <f ca="1">AS444*'Ejercicio 3 - TIR'!$D$5</f>
        <v>30291.606640236</v>
      </c>
      <c r="AY444" s="17">
        <f ca="1">AT444*'Ejercicio 3 - TIR'!$D$5</f>
        <v>40708.3319788401</v>
      </c>
      <c r="AZ444" s="17">
        <f ca="1" t="shared" ref="AZ444:BD444" si="3294">AJ444-AU444-AE444</f>
        <v>25597.458703616</v>
      </c>
      <c r="BA444" s="17">
        <f ca="1" t="shared" si="3294"/>
        <v>23878.234998807</v>
      </c>
      <c r="BB444" s="17">
        <f ca="1" t="shared" si="3294"/>
        <v>32288.6242870713</v>
      </c>
      <c r="BC444" s="17">
        <f ca="1" t="shared" si="3294"/>
        <v>37161.8607978584</v>
      </c>
      <c r="BD444" s="17">
        <f ca="1" t="shared" si="3294"/>
        <v>46173.4892712543</v>
      </c>
      <c r="BE444" s="17">
        <f ca="1" t="shared" ref="BE444:BI444" si="3295">AZ444/Z444</f>
        <v>21936.3386101404</v>
      </c>
      <c r="BF444" s="17">
        <f ca="1" t="shared" si="3295"/>
        <v>18178.6876848477</v>
      </c>
      <c r="BG444" s="17">
        <f ca="1" t="shared" si="3295"/>
        <v>20806.3861856576</v>
      </c>
      <c r="BH444" s="17">
        <f ca="1" t="shared" si="3295"/>
        <v>20043.5282155427</v>
      </c>
      <c r="BI444" s="17">
        <f ca="1" t="shared" si="3295"/>
        <v>20776.7730652584</v>
      </c>
      <c r="BJ444" s="17">
        <f ca="1" t="shared" si="2882"/>
        <v>59278.6569084212</v>
      </c>
      <c r="BK444" s="17">
        <f ca="1" t="shared" si="2883"/>
        <v>30987.6857454847</v>
      </c>
      <c r="BL444" s="17">
        <f ca="1" t="shared" si="2884"/>
        <v>90266.3426539058</v>
      </c>
      <c r="BM444" s="17">
        <f ca="1">BK444*'Ejercicio 3 - TIR'!$D$5</f>
        <v>15493.8428727423</v>
      </c>
      <c r="BN444" s="17">
        <f ca="1" t="shared" si="2885"/>
        <v>74772.4997811635</v>
      </c>
      <c r="BO444" s="17">
        <f ca="1" t="shared" si="2886"/>
        <v>33645.5243906048</v>
      </c>
      <c r="BP444" s="17">
        <f ca="1" t="shared" si="2887"/>
        <v>-96391.6707444462</v>
      </c>
      <c r="BQ444" s="17">
        <f ca="1" t="shared" ref="BQ444:BT444" si="3296">BE444</f>
        <v>21936.3386101404</v>
      </c>
      <c r="BR444" s="17">
        <f ca="1" t="shared" si="3296"/>
        <v>18178.6876848477</v>
      </c>
      <c r="BS444" s="17">
        <f ca="1" t="shared" si="3296"/>
        <v>20806.3861856576</v>
      </c>
      <c r="BT444" s="17">
        <f ca="1" t="shared" si="3296"/>
        <v>20043.5282155427</v>
      </c>
      <c r="BU444" s="17">
        <f ca="1" t="shared" si="2889"/>
        <v>54422.2974558632</v>
      </c>
      <c r="BV444" s="19">
        <f ca="1" t="shared" si="2890"/>
        <v>10.5870019690999</v>
      </c>
    </row>
    <row r="445" ht="15" customHeight="1" spans="1:74">
      <c r="A445" s="15">
        <v>444</v>
      </c>
      <c r="B445" s="16">
        <f ca="1" t="shared" ref="B445:F445" si="3297">RAND()</f>
        <v>0.679536951434276</v>
      </c>
      <c r="C445" s="17">
        <f ca="1">IF(B445&lt;=('Ejercicio 3 - TIR'!$D$13-'Ejercicio 3 - TIR'!$C$13)/('Ejercicio 3 - TIR'!$E$13-'Ejercicio 3 - TIR'!$C$13),'Ejercicio 3 - TIR'!$C$13+SQRT(('Ejercicio 3 - TIR'!$E$13-'Ejercicio 3 - TIR'!$C$13)*('Ejercicio 3 - TIR'!$D$13-'Ejercicio 3 - TIR'!$C$13)*B445),'Ejercicio 3 - TIR'!$E$13-SQRT(('Ejercicio 3 - TIR'!$E$13-'Ejercicio 3 - TIR'!$C$13)*('Ejercicio 3 - TIR'!$E$13-'Ejercicio 3 - TIR'!$D$13)*(1-B445)))</f>
        <v>80389.9092740786</v>
      </c>
      <c r="D445" s="16">
        <f ca="1" t="shared" si="3297"/>
        <v>0.809117998415763</v>
      </c>
      <c r="E445" s="17">
        <f ca="1">IF(D445&lt;=('Ejercicio 3 - TIR'!$D$14-'Ejercicio 3 - TIR'!$C$14)/('Ejercicio 3 - TIR'!$E$14-'Ejercicio 3 - TIR'!$C$14),'Ejercicio 3 - TIR'!$C$14+SQRT(('Ejercicio 3 - TIR'!$E$14-'Ejercicio 3 - TIR'!$C$14)*('Ejercicio 3 - TIR'!$D$14-'Ejercicio 3 - TIR'!$C$14)*D445),'Ejercicio 3 - TIR'!$E$14-SQRT(('Ejercicio 3 - TIR'!$E$14-'Ejercicio 3 - TIR'!$C$14)*('Ejercicio 3 - TIR'!$E$14-'Ejercicio 3 - TIR'!$D$14)*(1-D445)))</f>
        <v>34649.0841683282</v>
      </c>
      <c r="F445" s="16">
        <f ca="1" t="shared" si="3297"/>
        <v>0.764199600151292</v>
      </c>
      <c r="G445" s="17">
        <f ca="1">IF(F445&lt;=('Ejercicio 3 - TIR'!$D$18-'Ejercicio 3 - TIR'!$C$18)/('Ejercicio 3 - TIR'!$E$18-'Ejercicio 3 - TIR'!$C$18),'Ejercicio 3 - TIR'!$C$18+SQRT(('Ejercicio 3 - TIR'!$E$18-'Ejercicio 3 - TIR'!$C$18)*('Ejercicio 3 - TIR'!$D$18-'Ejercicio 3 - TIR'!$C$18)*F445),'Ejercicio 3 - TIR'!$E$18-SQRT(('Ejercicio 3 - TIR'!$E$18-'Ejercicio 3 - TIR'!$C$18)*('Ejercicio 3 - TIR'!$E$18-'Ejercicio 3 - TIR'!$D$18)*(1-F445)))</f>
        <v>40794.6427038059</v>
      </c>
      <c r="H445" s="16">
        <f ca="1" t="shared" ref="H445:L445" si="3298">RAND()</f>
        <v>0.0706626648317408</v>
      </c>
      <c r="I445" s="17">
        <f ca="1">IF(H445&lt;=('Ejercicio 3 - TIR'!$D$18-'Ejercicio 3 - TIR'!$C$18)/('Ejercicio 3 - TIR'!$E$18-'Ejercicio 3 - TIR'!$C$18),'Ejercicio 3 - TIR'!$C$18+SQRT(('Ejercicio 3 - TIR'!$E$18-'Ejercicio 3 - TIR'!$C$18)*('Ejercicio 3 - TIR'!$D$18-'Ejercicio 3 - TIR'!$C$18)*H445),'Ejercicio 3 - TIR'!$E$18-SQRT(('Ejercicio 3 - TIR'!$E$18-'Ejercicio 3 - TIR'!$C$18)*('Ejercicio 3 - TIR'!$E$18-'Ejercicio 3 - TIR'!$D$18)*(1-H445)))</f>
        <v>33255.6719313778</v>
      </c>
      <c r="J445" s="16">
        <f ca="1" t="shared" si="3298"/>
        <v>0.991216306199145</v>
      </c>
      <c r="K445" s="17">
        <f ca="1">IF(J445&lt;=('Ejercicio 3 - TIR'!$D$18-'Ejercicio 3 - TIR'!$C$18)/('Ejercicio 3 - TIR'!$E$18-'Ejercicio 3 - TIR'!$C$18),'Ejercicio 3 - TIR'!$C$18+SQRT(('Ejercicio 3 - TIR'!$E$18-'Ejercicio 3 - TIR'!$C$18)*('Ejercicio 3 - TIR'!$D$18-'Ejercicio 3 - TIR'!$C$18)*J445),'Ejercicio 3 - TIR'!$E$18-SQRT(('Ejercicio 3 - TIR'!$E$18-'Ejercicio 3 - TIR'!$C$18)*('Ejercicio 3 - TIR'!$E$18-'Ejercicio 3 - TIR'!$D$18)*(1-J445)))</f>
        <v>44188.3491914227</v>
      </c>
      <c r="L445" s="16">
        <f ca="1" t="shared" si="3298"/>
        <v>0.295572108085257</v>
      </c>
      <c r="M445" s="17">
        <f ca="1">IF(L445&lt;=('Ejercicio 3 - TIR'!$D$18-'Ejercicio 3 - TIR'!$C$18)/('Ejercicio 3 - TIR'!$E$18-'Ejercicio 3 - TIR'!$C$18),'Ejercicio 3 - TIR'!$C$18+SQRT(('Ejercicio 3 - TIR'!$E$18-'Ejercicio 3 - TIR'!$C$18)*('Ejercicio 3 - TIR'!$D$18-'Ejercicio 3 - TIR'!$C$18)*L445),'Ejercicio 3 - TIR'!$E$18-SQRT(('Ejercicio 3 - TIR'!$E$18-'Ejercicio 3 - TIR'!$C$18)*('Ejercicio 3 - TIR'!$E$18-'Ejercicio 3 - TIR'!$D$18)*(1-L445)))</f>
        <v>36658.5145650354</v>
      </c>
      <c r="N445" s="16">
        <f ca="1" t="shared" ref="N445:R445" si="3299">RAND()</f>
        <v>0.150092427194642</v>
      </c>
      <c r="O445" s="17">
        <f ca="1">IF(N445&lt;=('Ejercicio 3 - TIR'!$D$18-'Ejercicio 3 - TIR'!$C$18)/('Ejercicio 3 - TIR'!$E$18-'Ejercicio 3 - TIR'!$C$18),'Ejercicio 3 - TIR'!$C$18+SQRT(('Ejercicio 3 - TIR'!$E$18-'Ejercicio 3 - TIR'!$C$18)*('Ejercicio 3 - TIR'!$D$18-'Ejercicio 3 - TIR'!$C$18)*N445),'Ejercicio 3 - TIR'!$E$18-SQRT(('Ejercicio 3 - TIR'!$E$18-'Ejercicio 3 - TIR'!$C$18)*('Ejercicio 3 - TIR'!$E$18-'Ejercicio 3 - TIR'!$D$18)*(1-N445)))</f>
        <v>34744.8776674638</v>
      </c>
      <c r="P445" s="16">
        <f ca="1" t="shared" si="3299"/>
        <v>0.319276622654924</v>
      </c>
      <c r="Q445" s="18">
        <f ca="1">IF(P445&lt;=('Ejercicio 3 - TIR'!$D$22-'Ejercicio 3 - TIR'!$C$22)/('Ejercicio 3 - TIR'!$E$22-'Ejercicio 3 - TIR'!$C$22),'Ejercicio 3 - TIR'!$C$22+SQRT(('Ejercicio 3 - TIR'!$E$22-'Ejercicio 3 - TIR'!$C$22)*('Ejercicio 3 - TIR'!$D$22-'Ejercicio 3 - TIR'!$C$22)*P445),'Ejercicio 3 - TIR'!$E$22-SQRT(('Ejercicio 3 - TIR'!$E$22-'Ejercicio 3 - TIR'!$C$22)*('Ejercicio 3 - TIR'!$E$22-'Ejercicio 3 - TIR'!$D$22)*(1-P445)))</f>
        <v>0.143972858001892</v>
      </c>
      <c r="R445" s="16">
        <f ca="1" t="shared" si="3299"/>
        <v>0.988178799373307</v>
      </c>
      <c r="S445" s="18">
        <f ca="1">IF(R445&lt;=('Ejercicio 3 - TIR'!$D$23-'Ejercicio 3 - TIR'!$C$23)/('Ejercicio 3 - TIR'!$E$23-'Ejercicio 3 - TIR'!$C$23),'Ejercicio 3 - TIR'!$C$23+SQRT(('Ejercicio 3 - TIR'!$E$23-'Ejercicio 3 - TIR'!$C$23)*('Ejercicio 3 - TIR'!$D$23-'Ejercicio 3 - TIR'!$C$23)*R445),'Ejercicio 3 - TIR'!$E$23-SQRT(('Ejercicio 3 - TIR'!$E$23-'Ejercicio 3 - TIR'!$C$23)*('Ejercicio 3 - TIR'!$E$23-'Ejercicio 3 - TIR'!$D$23)*(1-R445)))</f>
        <v>0.175387174279463</v>
      </c>
      <c r="T445" s="16">
        <f ca="1" t="shared" ref="T445:X445" si="3300">RAND()</f>
        <v>0.99962398666211</v>
      </c>
      <c r="U445" s="18">
        <f ca="1">IF(T445&lt;=('Ejercicio 3 - TIR'!$D$24-'Ejercicio 3 - TIR'!$C$24)/('Ejercicio 3 - TIR'!$E$24-'Ejercicio 3 - TIR'!$C$24),'Ejercicio 3 - TIR'!$C$24+SQRT(('Ejercicio 3 - TIR'!$E$24-'Ejercicio 3 - TIR'!$C$24)*('Ejercicio 3 - TIR'!$D$24-'Ejercicio 3 - TIR'!$C$24)*T445),'Ejercicio 3 - TIR'!$E$24-SQRT(('Ejercicio 3 - TIR'!$E$24-'Ejercicio 3 - TIR'!$C$24)*('Ejercicio 3 - TIR'!$E$24-'Ejercicio 3 - TIR'!$D$24)*(1-T445)))</f>
        <v>0.218973921374313</v>
      </c>
      <c r="V445" s="16">
        <f ca="1" t="shared" si="3300"/>
        <v>0.534448845783392</v>
      </c>
      <c r="W445" s="18">
        <f ca="1">IF(V445&lt;=('Ejercicio 3 - TIR'!$D$25-'Ejercicio 3 - TIR'!$C$25)/('Ejercicio 3 - TIR'!$E$25-'Ejercicio 3 - TIR'!$C$25),'Ejercicio 3 - TIR'!$C$25+SQRT(('Ejercicio 3 - TIR'!$E$25-'Ejercicio 3 - TIR'!$C$25)*('Ejercicio 3 - TIR'!$D$25-'Ejercicio 3 - TIR'!$C$25)*V445),'Ejercicio 3 - TIR'!$E$25-SQRT(('Ejercicio 3 - TIR'!$E$25-'Ejercicio 3 - TIR'!$C$25)*('Ejercicio 3 - TIR'!$E$25-'Ejercicio 3 - TIR'!$D$25)*(1-V445)))</f>
        <v>0.209633813163018</v>
      </c>
      <c r="X445" s="16">
        <f ca="1" t="shared" si="3300"/>
        <v>0.000913077184476307</v>
      </c>
      <c r="Y445" s="18">
        <f ca="1">IF(X445&lt;=('Ejercicio 3 - TIR'!$D$26-'Ejercicio 3 - TIR'!$C$26)/('Ejercicio 3 - TIR'!$E$26-'Ejercicio 3 - TIR'!$C$26),'Ejercicio 3 - TIR'!$C$26+SQRT(('Ejercicio 3 - TIR'!$E$26-'Ejercicio 3 - TIR'!$C$26)*('Ejercicio 3 - TIR'!$D$26-'Ejercicio 3 - TIR'!$C$26)*X445),'Ejercicio 3 - TIR'!$E$26-SQRT(('Ejercicio 3 - TIR'!$E$26-'Ejercicio 3 - TIR'!$C$26)*('Ejercicio 3 - TIR'!$E$26-'Ejercicio 3 - TIR'!$D$26)*(1-X445)))</f>
        <v>0.191570130057698</v>
      </c>
      <c r="Z445" s="16">
        <f ca="1" t="shared" si="2860"/>
        <v>1.14397285800189</v>
      </c>
      <c r="AA445" s="16">
        <f ca="1" t="shared" si="2861"/>
        <v>1.34461102501924</v>
      </c>
      <c r="AB445" s="16">
        <f ca="1" t="shared" si="2862"/>
        <v>1.63904577389084</v>
      </c>
      <c r="AC445" s="16">
        <f ca="1" t="shared" si="2863"/>
        <v>1.98264518942031</v>
      </c>
      <c r="AD445" s="16">
        <f ca="1" t="shared" si="2864"/>
        <v>2.36246078621583</v>
      </c>
      <c r="AE445" s="15">
        <f ca="1" t="shared" si="2865"/>
        <v>4988.52767486232</v>
      </c>
      <c r="AF445" s="15">
        <f ca="1" t="shared" si="2866"/>
        <v>5863.45144757132</v>
      </c>
      <c r="AG445" s="15">
        <f ca="1" t="shared" si="2867"/>
        <v>7147.3944038339</v>
      </c>
      <c r="AH445" s="15">
        <f ca="1" t="shared" si="2868"/>
        <v>8645.72994688962</v>
      </c>
      <c r="AI445" s="15">
        <f ca="1" t="shared" si="2869"/>
        <v>10301.993557259</v>
      </c>
      <c r="AJ445" s="17">
        <f ca="1" t="shared" si="2870"/>
        <v>46667.9640050388</v>
      </c>
      <c r="AK445" s="17">
        <f ca="1" t="shared" si="2871"/>
        <v>44715.9431233536</v>
      </c>
      <c r="AL445" s="17">
        <f ca="1" t="shared" si="2872"/>
        <v>72426.7269974143</v>
      </c>
      <c r="AM445" s="17">
        <f ca="1" t="shared" si="2873"/>
        <v>72680.8275536619</v>
      </c>
      <c r="AN445" s="17">
        <f ca="1" t="shared" si="2874"/>
        <v>82083.4110112492</v>
      </c>
      <c r="AO445" s="17">
        <f ca="1">C445/'Ejercicio 3 - TIR'!$D$7</f>
        <v>16077.9818548157</v>
      </c>
      <c r="AP445" s="17">
        <f ca="1" t="shared" si="2875"/>
        <v>30589.9821502231</v>
      </c>
      <c r="AQ445" s="17">
        <f ca="1" t="shared" si="2876"/>
        <v>28637.9612685379</v>
      </c>
      <c r="AR445" s="17">
        <f ca="1" t="shared" si="2877"/>
        <v>56348.7451425986</v>
      </c>
      <c r="AS445" s="17">
        <f ca="1" t="shared" si="2878"/>
        <v>56602.8456988461</v>
      </c>
      <c r="AT445" s="17">
        <f ca="1" t="shared" si="2879"/>
        <v>66005.4291564335</v>
      </c>
      <c r="AU445" s="17">
        <f ca="1">AP445*'Ejercicio 3 - TIR'!$D$5</f>
        <v>15294.9910751116</v>
      </c>
      <c r="AV445" s="17">
        <f ca="1">AQ445*'Ejercicio 3 - TIR'!$D$5</f>
        <v>14318.9806342689</v>
      </c>
      <c r="AW445" s="17">
        <f ca="1">AR445*'Ejercicio 3 - TIR'!$D$5</f>
        <v>28174.3725712993</v>
      </c>
      <c r="AX445" s="17">
        <f ca="1">AS445*'Ejercicio 3 - TIR'!$D$5</f>
        <v>28301.4228494231</v>
      </c>
      <c r="AY445" s="17">
        <f ca="1">AT445*'Ejercicio 3 - TIR'!$D$5</f>
        <v>33002.7145782168</v>
      </c>
      <c r="AZ445" s="17">
        <f ca="1" t="shared" ref="AZ445:BD445" si="3301">AJ445-AU445-AE445</f>
        <v>26384.445255065</v>
      </c>
      <c r="BA445" s="17">
        <f ca="1" t="shared" si="3301"/>
        <v>24533.5110415133</v>
      </c>
      <c r="BB445" s="17">
        <f ca="1" t="shared" si="3301"/>
        <v>37104.9600222811</v>
      </c>
      <c r="BC445" s="17">
        <f ca="1" t="shared" si="3301"/>
        <v>35733.6747573492</v>
      </c>
      <c r="BD445" s="17">
        <f ca="1" t="shared" si="3301"/>
        <v>38778.7028757735</v>
      </c>
      <c r="BE445" s="17">
        <f ca="1" t="shared" ref="BE445:BI445" si="3302">AZ445/Z445</f>
        <v>23063.8734743664</v>
      </c>
      <c r="BF445" s="17">
        <f ca="1" t="shared" si="3302"/>
        <v>18245.8053556137</v>
      </c>
      <c r="BG445" s="17">
        <f ca="1" t="shared" si="3302"/>
        <v>22638.1475205538</v>
      </c>
      <c r="BH445" s="17">
        <f ca="1" t="shared" si="3302"/>
        <v>18023.2322697119</v>
      </c>
      <c r="BI445" s="17">
        <f ca="1" t="shared" si="3302"/>
        <v>16414.5382230403</v>
      </c>
      <c r="BJ445" s="17">
        <f ca="1" t="shared" si="2882"/>
        <v>81857.1026259672</v>
      </c>
      <c r="BK445" s="17">
        <f ca="1" t="shared" si="2883"/>
        <v>37983.6016534918</v>
      </c>
      <c r="BL445" s="17">
        <f ca="1" t="shared" si="2884"/>
        <v>119840.704279459</v>
      </c>
      <c r="BM445" s="17">
        <f ca="1">BK445*'Ejercicio 3 - TIR'!$D$5</f>
        <v>18991.8008267459</v>
      </c>
      <c r="BN445" s="17">
        <f ca="1" t="shared" si="2885"/>
        <v>100848.903452713</v>
      </c>
      <c r="BO445" s="17">
        <f ca="1" t="shared" si="2886"/>
        <v>42688.0750957361</v>
      </c>
      <c r="BP445" s="17">
        <f ca="1" t="shared" si="2887"/>
        <v>-115038.993442407</v>
      </c>
      <c r="BQ445" s="17">
        <f ca="1" t="shared" ref="BQ445:BT445" si="3303">BE445</f>
        <v>23063.8734743664</v>
      </c>
      <c r="BR445" s="17">
        <f ca="1" t="shared" si="3303"/>
        <v>18245.8053556137</v>
      </c>
      <c r="BS445" s="17">
        <f ca="1" t="shared" si="3303"/>
        <v>22638.1475205538</v>
      </c>
      <c r="BT445" s="17">
        <f ca="1" t="shared" si="3303"/>
        <v>18023.2322697119</v>
      </c>
      <c r="BU445" s="17">
        <f ca="1" t="shared" si="2889"/>
        <v>59102.6133187763</v>
      </c>
      <c r="BV445" s="19">
        <f ca="1" t="shared" si="2890"/>
        <v>6.11101143309636</v>
      </c>
    </row>
    <row r="446" ht="15" customHeight="1" spans="1:74">
      <c r="A446" s="15">
        <v>445</v>
      </c>
      <c r="B446" s="16">
        <f ca="1" t="shared" ref="B446:F446" si="3304">RAND()</f>
        <v>0.791279570954945</v>
      </c>
      <c r="C446" s="17">
        <f ca="1">IF(B446&lt;=('Ejercicio 3 - TIR'!$D$13-'Ejercicio 3 - TIR'!$C$13)/('Ejercicio 3 - TIR'!$E$13-'Ejercicio 3 - TIR'!$C$13),'Ejercicio 3 - TIR'!$C$13+SQRT(('Ejercicio 3 - TIR'!$E$13-'Ejercicio 3 - TIR'!$C$13)*('Ejercicio 3 - TIR'!$D$13-'Ejercicio 3 - TIR'!$C$13)*B446),'Ejercicio 3 - TIR'!$E$13-SQRT(('Ejercicio 3 - TIR'!$E$13-'Ejercicio 3 - TIR'!$C$13)*('Ejercicio 3 - TIR'!$E$13-'Ejercicio 3 - TIR'!$D$13)*(1-B446)))</f>
        <v>84173.9292667426</v>
      </c>
      <c r="D446" s="16">
        <f ca="1" t="shared" si="3304"/>
        <v>0.0607464906230946</v>
      </c>
      <c r="E446" s="17">
        <f ca="1">IF(D446&lt;=('Ejercicio 3 - TIR'!$D$14-'Ejercicio 3 - TIR'!$C$14)/('Ejercicio 3 - TIR'!$E$14-'Ejercicio 3 - TIR'!$C$14),'Ejercicio 3 - TIR'!$C$14+SQRT(('Ejercicio 3 - TIR'!$E$14-'Ejercicio 3 - TIR'!$C$14)*('Ejercicio 3 - TIR'!$D$14-'Ejercicio 3 - TIR'!$C$14)*D446),'Ejercicio 3 - TIR'!$E$14-SQRT(('Ejercicio 3 - TIR'!$E$14-'Ejercicio 3 - TIR'!$C$14)*('Ejercicio 3 - TIR'!$E$14-'Ejercicio 3 - TIR'!$D$14)*(1-D446)))</f>
        <v>27134.4757662555</v>
      </c>
      <c r="F446" s="16">
        <f ca="1" t="shared" si="3304"/>
        <v>0.0760215684681285</v>
      </c>
      <c r="G446" s="17">
        <f ca="1">IF(F446&lt;=('Ejercicio 3 - TIR'!$D$18-'Ejercicio 3 - TIR'!$C$18)/('Ejercicio 3 - TIR'!$E$18-'Ejercicio 3 - TIR'!$C$18),'Ejercicio 3 - TIR'!$C$18+SQRT(('Ejercicio 3 - TIR'!$E$18-'Ejercicio 3 - TIR'!$C$18)*('Ejercicio 3 - TIR'!$D$18-'Ejercicio 3 - TIR'!$C$18)*F446),'Ejercicio 3 - TIR'!$E$18-SQRT(('Ejercicio 3 - TIR'!$E$18-'Ejercicio 3 - TIR'!$C$18)*('Ejercicio 3 - TIR'!$E$18-'Ejercicio 3 - TIR'!$D$18)*(1-F446)))</f>
        <v>33376.8676714108</v>
      </c>
      <c r="H446" s="16">
        <f ca="1" t="shared" ref="H446:L446" si="3305">RAND()</f>
        <v>0.0189775751885251</v>
      </c>
      <c r="I446" s="17">
        <f ca="1">IF(H446&lt;=('Ejercicio 3 - TIR'!$D$18-'Ejercicio 3 - TIR'!$C$18)/('Ejercicio 3 - TIR'!$E$18-'Ejercicio 3 - TIR'!$C$18),'Ejercicio 3 - TIR'!$C$18+SQRT(('Ejercicio 3 - TIR'!$E$18-'Ejercicio 3 - TIR'!$C$18)*('Ejercicio 3 - TIR'!$D$18-'Ejercicio 3 - TIR'!$C$18)*H446),'Ejercicio 3 - TIR'!$E$18-SQRT(('Ejercicio 3 - TIR'!$E$18-'Ejercicio 3 - TIR'!$C$18)*('Ejercicio 3 - TIR'!$E$18-'Ejercicio 3 - TIR'!$D$18)*(1-H446)))</f>
        <v>31687.1977590901</v>
      </c>
      <c r="J446" s="16">
        <f ca="1" t="shared" si="3305"/>
        <v>0.82977083773852</v>
      </c>
      <c r="K446" s="17">
        <f ca="1">IF(J446&lt;=('Ejercicio 3 - TIR'!$D$18-'Ejercicio 3 - TIR'!$C$18)/('Ejercicio 3 - TIR'!$E$18-'Ejercicio 3 - TIR'!$C$18),'Ejercicio 3 - TIR'!$C$18+SQRT(('Ejercicio 3 - TIR'!$E$18-'Ejercicio 3 - TIR'!$C$18)*('Ejercicio 3 - TIR'!$D$18-'Ejercicio 3 - TIR'!$C$18)*J446),'Ejercicio 3 - TIR'!$E$18-SQRT(('Ejercicio 3 - TIR'!$E$18-'Ejercicio 3 - TIR'!$C$18)*('Ejercicio 3 - TIR'!$E$18-'Ejercicio 3 - TIR'!$D$18)*(1-J446)))</f>
        <v>41426.8799111126</v>
      </c>
      <c r="L446" s="16">
        <f ca="1" t="shared" si="3305"/>
        <v>0.618419258919406</v>
      </c>
      <c r="M446" s="17">
        <f ca="1">IF(L446&lt;=('Ejercicio 3 - TIR'!$D$18-'Ejercicio 3 - TIR'!$C$18)/('Ejercicio 3 - TIR'!$E$18-'Ejercicio 3 - TIR'!$C$18),'Ejercicio 3 - TIR'!$C$18+SQRT(('Ejercicio 3 - TIR'!$E$18-'Ejercicio 3 - TIR'!$C$18)*('Ejercicio 3 - TIR'!$D$18-'Ejercicio 3 - TIR'!$C$18)*L446),'Ejercicio 3 - TIR'!$E$18-SQRT(('Ejercicio 3 - TIR'!$E$18-'Ejercicio 3 - TIR'!$C$18)*('Ejercicio 3 - TIR'!$E$18-'Ejercicio 3 - TIR'!$D$18)*(1-L446)))</f>
        <v>39631.3492740068</v>
      </c>
      <c r="N446" s="16">
        <f ca="1" t="shared" ref="N446:R446" si="3306">RAND()</f>
        <v>0.444046919732849</v>
      </c>
      <c r="O446" s="17">
        <f ca="1">IF(N446&lt;=('Ejercicio 3 - TIR'!$D$18-'Ejercicio 3 - TIR'!$C$18)/('Ejercicio 3 - TIR'!$E$18-'Ejercicio 3 - TIR'!$C$18),'Ejercicio 3 - TIR'!$C$18+SQRT(('Ejercicio 3 - TIR'!$E$18-'Ejercicio 3 - TIR'!$C$18)*('Ejercicio 3 - TIR'!$D$18-'Ejercicio 3 - TIR'!$C$18)*N446),'Ejercicio 3 - TIR'!$E$18-SQRT(('Ejercicio 3 - TIR'!$E$18-'Ejercicio 3 - TIR'!$C$18)*('Ejercicio 3 - TIR'!$E$18-'Ejercicio 3 - TIR'!$D$18)*(1-N446)))</f>
        <v>38161.3134947708</v>
      </c>
      <c r="P446" s="16">
        <f ca="1" t="shared" si="3306"/>
        <v>0.954380969359064</v>
      </c>
      <c r="Q446" s="18">
        <f ca="1">IF(P446&lt;=('Ejercicio 3 - TIR'!$D$22-'Ejercicio 3 - TIR'!$C$22)/('Ejercicio 3 - TIR'!$E$22-'Ejercicio 3 - TIR'!$C$22),'Ejercicio 3 - TIR'!$C$22+SQRT(('Ejercicio 3 - TIR'!$E$22-'Ejercicio 3 - TIR'!$C$22)*('Ejercicio 3 - TIR'!$D$22-'Ejercicio 3 - TIR'!$C$22)*P446),'Ejercicio 3 - TIR'!$E$22-SQRT(('Ejercicio 3 - TIR'!$E$22-'Ejercicio 3 - TIR'!$C$22)*('Ejercicio 3 - TIR'!$E$22-'Ejercicio 3 - TIR'!$D$22)*(1-P446)))</f>
        <v>0.170938308372402</v>
      </c>
      <c r="R446" s="16">
        <f ca="1" t="shared" si="3306"/>
        <v>0.630223325509706</v>
      </c>
      <c r="S446" s="18">
        <f ca="1">IF(R446&lt;=('Ejercicio 3 - TIR'!$D$23-'Ejercicio 3 - TIR'!$C$23)/('Ejercicio 3 - TIR'!$E$23-'Ejercicio 3 - TIR'!$C$23),'Ejercicio 3 - TIR'!$C$23+SQRT(('Ejercicio 3 - TIR'!$E$23-'Ejercicio 3 - TIR'!$C$23)*('Ejercicio 3 - TIR'!$D$23-'Ejercicio 3 - TIR'!$C$23)*R446),'Ejercicio 3 - TIR'!$E$23-SQRT(('Ejercicio 3 - TIR'!$E$23-'Ejercicio 3 - TIR'!$C$23)*('Ejercicio 3 - TIR'!$E$23-'Ejercicio 3 - TIR'!$D$23)*(1-R446)))</f>
        <v>0.154200813693402</v>
      </c>
      <c r="T446" s="16">
        <f ca="1" t="shared" ref="T446:X446" si="3307">RAND()</f>
        <v>0.0967293425420699</v>
      </c>
      <c r="U446" s="18">
        <f ca="1">IF(T446&lt;=('Ejercicio 3 - TIR'!$D$24-'Ejercicio 3 - TIR'!$C$24)/('Ejercicio 3 - TIR'!$E$24-'Ejercicio 3 - TIR'!$C$24),'Ejercicio 3 - TIR'!$C$24+SQRT(('Ejercicio 3 - TIR'!$E$24-'Ejercicio 3 - TIR'!$C$24)*('Ejercicio 3 - TIR'!$D$24-'Ejercicio 3 - TIR'!$C$24)*T446),'Ejercicio 3 - TIR'!$E$24-SQRT(('Ejercicio 3 - TIR'!$E$24-'Ejercicio 3 - TIR'!$C$24)*('Ejercicio 3 - TIR'!$E$24-'Ejercicio 3 - TIR'!$D$24)*(1-T446)))</f>
        <v>0.164252425033599</v>
      </c>
      <c r="V446" s="16">
        <f ca="1" t="shared" si="3307"/>
        <v>0.774999283457546</v>
      </c>
      <c r="W446" s="18">
        <f ca="1">IF(V446&lt;=('Ejercicio 3 - TIR'!$D$25-'Ejercicio 3 - TIR'!$C$25)/('Ejercicio 3 - TIR'!$E$25-'Ejercicio 3 - TIR'!$C$25),'Ejercicio 3 - TIR'!$C$25+SQRT(('Ejercicio 3 - TIR'!$E$25-'Ejercicio 3 - TIR'!$C$25)*('Ejercicio 3 - TIR'!$D$25-'Ejercicio 3 - TIR'!$C$25)*V446),'Ejercicio 3 - TIR'!$E$25-SQRT(('Ejercicio 3 - TIR'!$E$25-'Ejercicio 3 - TIR'!$C$25)*('Ejercicio 3 - TIR'!$E$25-'Ejercicio 3 - TIR'!$D$25)*(1-V446)))</f>
        <v>0.221937524914958</v>
      </c>
      <c r="X446" s="16">
        <f ca="1" t="shared" si="3307"/>
        <v>0.0604823532461403</v>
      </c>
      <c r="Y446" s="18">
        <f ca="1">IF(X446&lt;=('Ejercicio 3 - TIR'!$D$26-'Ejercicio 3 - TIR'!$C$26)/('Ejercicio 3 - TIR'!$E$26-'Ejercicio 3 - TIR'!$C$26),'Ejercicio 3 - TIR'!$C$26+SQRT(('Ejercicio 3 - TIR'!$E$26-'Ejercicio 3 - TIR'!$C$26)*('Ejercicio 3 - TIR'!$D$26-'Ejercicio 3 - TIR'!$C$26)*X446),'Ejercicio 3 - TIR'!$E$26-SQRT(('Ejercicio 3 - TIR'!$E$26-'Ejercicio 3 - TIR'!$C$26)*('Ejercicio 3 - TIR'!$E$26-'Ejercicio 3 - TIR'!$D$26)*(1-X446)))</f>
        <v>0.202778980936075</v>
      </c>
      <c r="Z446" s="16">
        <f ca="1" t="shared" si="2860"/>
        <v>1.1709383083724</v>
      </c>
      <c r="AA446" s="16">
        <f ca="1" t="shared" si="2861"/>
        <v>1.3514979483082</v>
      </c>
      <c r="AB446" s="16">
        <f ca="1" t="shared" si="2862"/>
        <v>1.57348476374576</v>
      </c>
      <c r="AC446" s="16">
        <f ca="1" t="shared" si="2863"/>
        <v>1.92270007770289</v>
      </c>
      <c r="AD446" s="16">
        <f ca="1" t="shared" si="2864"/>
        <v>2.31258324010519</v>
      </c>
      <c r="AE446" s="15">
        <f ca="1" t="shared" si="2865"/>
        <v>4638.32138605565</v>
      </c>
      <c r="AF446" s="15">
        <f ca="1" t="shared" si="2866"/>
        <v>5353.55431795694</v>
      </c>
      <c r="AG446" s="15">
        <f ca="1" t="shared" si="2867"/>
        <v>6232.88859723046</v>
      </c>
      <c r="AH446" s="15">
        <f ca="1" t="shared" si="2868"/>
        <v>7616.20046557045</v>
      </c>
      <c r="AI446" s="15">
        <f ca="1" t="shared" si="2869"/>
        <v>9160.6058345837</v>
      </c>
      <c r="AJ446" s="17">
        <f ca="1" t="shared" si="2870"/>
        <v>39082.2529699312</v>
      </c>
      <c r="AK446" s="17">
        <f ca="1" t="shared" si="2871"/>
        <v>42825.1827590466</v>
      </c>
      <c r="AL446" s="17">
        <f ca="1" t="shared" si="2872"/>
        <v>65184.5643496608</v>
      </c>
      <c r="AM446" s="17">
        <f ca="1" t="shared" si="2873"/>
        <v>76199.1983286032</v>
      </c>
      <c r="AN446" s="17">
        <f ca="1" t="shared" si="2874"/>
        <v>88251.214008407</v>
      </c>
      <c r="AO446" s="17">
        <f ca="1">C446/'Ejercicio 3 - TIR'!$D$7</f>
        <v>16834.7858533485</v>
      </c>
      <c r="AP446" s="17">
        <f ca="1" t="shared" si="2875"/>
        <v>22247.4671165827</v>
      </c>
      <c r="AQ446" s="17">
        <f ca="1" t="shared" si="2876"/>
        <v>25990.3969056981</v>
      </c>
      <c r="AR446" s="17">
        <f ca="1" t="shared" si="2877"/>
        <v>48349.7784963123</v>
      </c>
      <c r="AS446" s="17">
        <f ca="1" t="shared" si="2878"/>
        <v>59364.4124752546</v>
      </c>
      <c r="AT446" s="17">
        <f ca="1" t="shared" si="2879"/>
        <v>71416.4281550585</v>
      </c>
      <c r="AU446" s="17">
        <f ca="1">AP446*'Ejercicio 3 - TIR'!$D$5</f>
        <v>11123.7335582914</v>
      </c>
      <c r="AV446" s="17">
        <f ca="1">AQ446*'Ejercicio 3 - TIR'!$D$5</f>
        <v>12995.198452849</v>
      </c>
      <c r="AW446" s="17">
        <f ca="1">AR446*'Ejercicio 3 - TIR'!$D$5</f>
        <v>24174.8892481561</v>
      </c>
      <c r="AX446" s="17">
        <f ca="1">AS446*'Ejercicio 3 - TIR'!$D$5</f>
        <v>29682.2062376273</v>
      </c>
      <c r="AY446" s="17">
        <f ca="1">AT446*'Ejercicio 3 - TIR'!$D$5</f>
        <v>35708.2140775293</v>
      </c>
      <c r="AZ446" s="17">
        <f ca="1" t="shared" ref="AZ446:BD446" si="3308">AJ446-AU446-AE446</f>
        <v>23320.1980255842</v>
      </c>
      <c r="BA446" s="17">
        <f ca="1" t="shared" si="3308"/>
        <v>24476.4299882406</v>
      </c>
      <c r="BB446" s="17">
        <f ca="1" t="shared" si="3308"/>
        <v>34776.7865042742</v>
      </c>
      <c r="BC446" s="17">
        <f ca="1" t="shared" si="3308"/>
        <v>38900.7916254054</v>
      </c>
      <c r="BD446" s="17">
        <f ca="1" t="shared" si="3308"/>
        <v>43382.3940962941</v>
      </c>
      <c r="BE446" s="17">
        <f ca="1" t="shared" ref="BE446:BI446" si="3309">AZ446/Z446</f>
        <v>19915.8212339975</v>
      </c>
      <c r="BF446" s="17">
        <f ca="1" t="shared" si="3309"/>
        <v>18110.5935224542</v>
      </c>
      <c r="BG446" s="17">
        <f ca="1" t="shared" si="3309"/>
        <v>22101.762473687</v>
      </c>
      <c r="BH446" s="17">
        <f ca="1" t="shared" si="3309"/>
        <v>20232.3763734807</v>
      </c>
      <c r="BI446" s="17">
        <f ca="1" t="shared" si="3309"/>
        <v>18759.2789500285</v>
      </c>
      <c r="BJ446" s="17">
        <f ca="1" t="shared" si="2882"/>
        <v>62750.7338860831</v>
      </c>
      <c r="BK446" s="17">
        <f ca="1" t="shared" si="2883"/>
        <v>38931.8436152138</v>
      </c>
      <c r="BL446" s="17">
        <f ca="1" t="shared" si="2884"/>
        <v>101682.577501297</v>
      </c>
      <c r="BM446" s="17">
        <f ca="1">BK446*'Ejercicio 3 - TIR'!$D$5</f>
        <v>19465.9218076069</v>
      </c>
      <c r="BN446" s="17">
        <f ca="1" t="shared" si="2885"/>
        <v>82216.65569369</v>
      </c>
      <c r="BO446" s="17">
        <f ca="1" t="shared" si="2886"/>
        <v>35551.8686929298</v>
      </c>
      <c r="BP446" s="17">
        <f ca="1" t="shared" si="2887"/>
        <v>-111308.405032998</v>
      </c>
      <c r="BQ446" s="17">
        <f ca="1" t="shared" ref="BQ446:BT446" si="3310">BE446</f>
        <v>19915.8212339975</v>
      </c>
      <c r="BR446" s="17">
        <f ca="1" t="shared" si="3310"/>
        <v>18110.5935224542</v>
      </c>
      <c r="BS446" s="17">
        <f ca="1" t="shared" si="3310"/>
        <v>22101.762473687</v>
      </c>
      <c r="BT446" s="17">
        <f ca="1" t="shared" si="3310"/>
        <v>20232.3763734807</v>
      </c>
      <c r="BU446" s="17">
        <f ca="1" t="shared" si="2889"/>
        <v>54311.1476429583</v>
      </c>
      <c r="BV446" s="19">
        <f ca="1" t="shared" si="2890"/>
        <v>5.65287678220165</v>
      </c>
    </row>
    <row r="447" ht="15" customHeight="1" spans="1:74">
      <c r="A447" s="15">
        <v>446</v>
      </c>
      <c r="B447" s="16">
        <f ca="1" t="shared" ref="B447:F447" si="3311">RAND()</f>
        <v>0.987586633409623</v>
      </c>
      <c r="C447" s="17">
        <f ca="1">IF(B447&lt;=('Ejercicio 3 - TIR'!$D$13-'Ejercicio 3 - TIR'!$C$13)/('Ejercicio 3 - TIR'!$E$13-'Ejercicio 3 - TIR'!$C$13),'Ejercicio 3 - TIR'!$C$13+SQRT(('Ejercicio 3 - TIR'!$E$13-'Ejercicio 3 - TIR'!$C$13)*('Ejercicio 3 - TIR'!$D$13-'Ejercicio 3 - TIR'!$C$13)*B447),'Ejercicio 3 - TIR'!$E$13-SQRT(('Ejercicio 3 - TIR'!$E$13-'Ejercicio 3 - TIR'!$C$13)*('Ejercicio 3 - TIR'!$E$13-'Ejercicio 3 - TIR'!$D$13)*(1-B447)))</f>
        <v>96140.461179305</v>
      </c>
      <c r="D447" s="16">
        <f ca="1" t="shared" si="3311"/>
        <v>0.531193785682943</v>
      </c>
      <c r="E447" s="17">
        <f ca="1">IF(D447&lt;=('Ejercicio 3 - TIR'!$D$14-'Ejercicio 3 - TIR'!$C$14)/('Ejercicio 3 - TIR'!$E$14-'Ejercicio 3 - TIR'!$C$14),'Ejercicio 3 - TIR'!$C$14+SQRT(('Ejercicio 3 - TIR'!$E$14-'Ejercicio 3 - TIR'!$C$14)*('Ejercicio 3 - TIR'!$D$14-'Ejercicio 3 - TIR'!$C$14)*D447),'Ejercicio 3 - TIR'!$E$14-SQRT(('Ejercicio 3 - TIR'!$E$14-'Ejercicio 3 - TIR'!$C$14)*('Ejercicio 3 - TIR'!$E$14-'Ejercicio 3 - TIR'!$D$14)*(1-D447)))</f>
        <v>31614.2423033122</v>
      </c>
      <c r="F447" s="16">
        <f ca="1" t="shared" si="3311"/>
        <v>0.649817308762862</v>
      </c>
      <c r="G447" s="17">
        <f ca="1">IF(F447&lt;=('Ejercicio 3 - TIR'!$D$18-'Ejercicio 3 - TIR'!$C$18)/('Ejercicio 3 - TIR'!$E$18-'Ejercicio 3 - TIR'!$C$18),'Ejercicio 3 - TIR'!$C$18+SQRT(('Ejercicio 3 - TIR'!$E$18-'Ejercicio 3 - TIR'!$C$18)*('Ejercicio 3 - TIR'!$D$18-'Ejercicio 3 - TIR'!$C$18)*F447),'Ejercicio 3 - TIR'!$E$18-SQRT(('Ejercicio 3 - TIR'!$E$18-'Ejercicio 3 - TIR'!$C$18)*('Ejercicio 3 - TIR'!$E$18-'Ejercicio 3 - TIR'!$D$18)*(1-F447)))</f>
        <v>39872.8210919893</v>
      </c>
      <c r="H447" s="16">
        <f ca="1" t="shared" ref="H447:L447" si="3312">RAND()</f>
        <v>0.769936735257674</v>
      </c>
      <c r="I447" s="17">
        <f ca="1">IF(H447&lt;=('Ejercicio 3 - TIR'!$D$18-'Ejercicio 3 - TIR'!$C$18)/('Ejercicio 3 - TIR'!$E$18-'Ejercicio 3 - TIR'!$C$18),'Ejercicio 3 - TIR'!$C$18+SQRT(('Ejercicio 3 - TIR'!$E$18-'Ejercicio 3 - TIR'!$C$18)*('Ejercicio 3 - TIR'!$D$18-'Ejercicio 3 - TIR'!$C$18)*H447),'Ejercicio 3 - TIR'!$E$18-SQRT(('Ejercicio 3 - TIR'!$E$18-'Ejercicio 3 - TIR'!$C$18)*('Ejercicio 3 - TIR'!$E$18-'Ejercicio 3 - TIR'!$D$18)*(1-H447)))</f>
        <v>40846.1168943175</v>
      </c>
      <c r="J447" s="16">
        <f ca="1" t="shared" si="3312"/>
        <v>0.0699636538786437</v>
      </c>
      <c r="K447" s="17">
        <f ca="1">IF(J447&lt;=('Ejercicio 3 - TIR'!$D$18-'Ejercicio 3 - TIR'!$C$18)/('Ejercicio 3 - TIR'!$E$18-'Ejercicio 3 - TIR'!$C$18),'Ejercicio 3 - TIR'!$C$18+SQRT(('Ejercicio 3 - TIR'!$E$18-'Ejercicio 3 - TIR'!$C$18)*('Ejercicio 3 - TIR'!$D$18-'Ejercicio 3 - TIR'!$C$18)*J447),'Ejercicio 3 - TIR'!$E$18-SQRT(('Ejercicio 3 - TIR'!$E$18-'Ejercicio 3 - TIR'!$C$18)*('Ejercicio 3 - TIR'!$E$18-'Ejercicio 3 - TIR'!$D$18)*(1-J447)))</f>
        <v>33239.5289907325</v>
      </c>
      <c r="L447" s="16">
        <f ca="1" t="shared" si="3312"/>
        <v>0.878985568667173</v>
      </c>
      <c r="M447" s="17">
        <f ca="1">IF(L447&lt;=('Ejercicio 3 - TIR'!$D$18-'Ejercicio 3 - TIR'!$C$18)/('Ejercicio 3 - TIR'!$E$18-'Ejercicio 3 - TIR'!$C$18),'Ejercicio 3 - TIR'!$C$18+SQRT(('Ejercicio 3 - TIR'!$E$18-'Ejercicio 3 - TIR'!$C$18)*('Ejercicio 3 - TIR'!$D$18-'Ejercicio 3 - TIR'!$C$18)*L447),'Ejercicio 3 - TIR'!$E$18-SQRT(('Ejercicio 3 - TIR'!$E$18-'Ejercicio 3 - TIR'!$C$18)*('Ejercicio 3 - TIR'!$E$18-'Ejercicio 3 - TIR'!$D$18)*(1-L447)))</f>
        <v>41987.346294384</v>
      </c>
      <c r="N447" s="16">
        <f ca="1" t="shared" ref="N447:R447" si="3313">RAND()</f>
        <v>0.0115452658001969</v>
      </c>
      <c r="O447" s="17">
        <f ca="1">IF(N447&lt;=('Ejercicio 3 - TIR'!$D$18-'Ejercicio 3 - TIR'!$C$18)/('Ejercicio 3 - TIR'!$E$18-'Ejercicio 3 - TIR'!$C$18),'Ejercicio 3 - TIR'!$C$18+SQRT(('Ejercicio 3 - TIR'!$E$18-'Ejercicio 3 - TIR'!$C$18)*('Ejercicio 3 - TIR'!$D$18-'Ejercicio 3 - TIR'!$C$18)*N447),'Ejercicio 3 - TIR'!$E$18-SQRT(('Ejercicio 3 - TIR'!$E$18-'Ejercicio 3 - TIR'!$C$18)*('Ejercicio 3 - TIR'!$E$18-'Ejercicio 3 - TIR'!$D$18)*(1-N447)))</f>
        <v>31315.9748743914</v>
      </c>
      <c r="P447" s="16">
        <f ca="1" t="shared" si="3313"/>
        <v>0.947780210633107</v>
      </c>
      <c r="Q447" s="18">
        <f ca="1">IF(P447&lt;=('Ejercicio 3 - TIR'!$D$22-'Ejercicio 3 - TIR'!$C$22)/('Ejercicio 3 - TIR'!$E$22-'Ejercicio 3 - TIR'!$C$22),'Ejercicio 3 - TIR'!$C$22+SQRT(('Ejercicio 3 - TIR'!$E$22-'Ejercicio 3 - TIR'!$C$22)*('Ejercicio 3 - TIR'!$D$22-'Ejercicio 3 - TIR'!$C$22)*P447),'Ejercicio 3 - TIR'!$E$22-SQRT(('Ejercicio 3 - TIR'!$E$22-'Ejercicio 3 - TIR'!$C$22)*('Ejercicio 3 - TIR'!$E$22-'Ejercicio 3 - TIR'!$D$22)*(1-P447)))</f>
        <v>0.170304866124678</v>
      </c>
      <c r="R447" s="16">
        <f ca="1" t="shared" si="3313"/>
        <v>0.103624112688233</v>
      </c>
      <c r="S447" s="18">
        <f ca="1">IF(R447&lt;=('Ejercicio 3 - TIR'!$D$23-'Ejercicio 3 - TIR'!$C$23)/('Ejercicio 3 - TIR'!$E$23-'Ejercicio 3 - TIR'!$C$23),'Ejercicio 3 - TIR'!$C$23+SQRT(('Ejercicio 3 - TIR'!$E$23-'Ejercicio 3 - TIR'!$C$23)*('Ejercicio 3 - TIR'!$D$23-'Ejercicio 3 - TIR'!$C$23)*R447),'Ejercicio 3 - TIR'!$E$23-SQRT(('Ejercicio 3 - TIR'!$E$23-'Ejercicio 3 - TIR'!$C$23)*('Ejercicio 3 - TIR'!$E$23-'Ejercicio 3 - TIR'!$D$23)*(1-R447)))</f>
        <v>0.133657357095676</v>
      </c>
      <c r="T447" s="16">
        <f ca="1" t="shared" ref="T447:X447" si="3314">RAND()</f>
        <v>0.53659283930489</v>
      </c>
      <c r="U447" s="18">
        <f ca="1">IF(T447&lt;=('Ejercicio 3 - TIR'!$D$24-'Ejercicio 3 - TIR'!$C$24)/('Ejercicio 3 - TIR'!$E$24-'Ejercicio 3 - TIR'!$C$24),'Ejercicio 3 - TIR'!$C$24+SQRT(('Ejercicio 3 - TIR'!$E$24-'Ejercicio 3 - TIR'!$C$24)*('Ejercicio 3 - TIR'!$D$24-'Ejercicio 3 - TIR'!$C$24)*T447),'Ejercicio 3 - TIR'!$E$24-SQRT(('Ejercicio 3 - TIR'!$E$24-'Ejercicio 3 - TIR'!$C$24)*('Ejercicio 3 - TIR'!$E$24-'Ejercicio 3 - TIR'!$D$24)*(1-T447)))</f>
        <v>0.183978616768004</v>
      </c>
      <c r="V447" s="16">
        <f ca="1" t="shared" si="3314"/>
        <v>0.189731331453952</v>
      </c>
      <c r="W447" s="18">
        <f ca="1">IF(V447&lt;=('Ejercicio 3 - TIR'!$D$25-'Ejercicio 3 - TIR'!$C$25)/('Ejercicio 3 - TIR'!$E$25-'Ejercicio 3 - TIR'!$C$25),'Ejercicio 3 - TIR'!$C$25+SQRT(('Ejercicio 3 - TIR'!$E$25-'Ejercicio 3 - TIR'!$C$25)*('Ejercicio 3 - TIR'!$D$25-'Ejercicio 3 - TIR'!$C$25)*V447),'Ejercicio 3 - TIR'!$E$25-SQRT(('Ejercicio 3 - TIR'!$E$25-'Ejercicio 3 - TIR'!$C$25)*('Ejercicio 3 - TIR'!$E$25-'Ejercicio 3 - TIR'!$D$25)*(1-V447)))</f>
        <v>0.19629797116317</v>
      </c>
      <c r="X447" s="16">
        <f ca="1" t="shared" si="3314"/>
        <v>0.570268330573401</v>
      </c>
      <c r="Y447" s="18">
        <f ca="1">IF(X447&lt;=('Ejercicio 3 - TIR'!$D$26-'Ejercicio 3 - TIR'!$C$26)/('Ejercicio 3 - TIR'!$E$26-'Ejercicio 3 - TIR'!$C$26),'Ejercicio 3 - TIR'!$C$26+SQRT(('Ejercicio 3 - TIR'!$E$26-'Ejercicio 3 - TIR'!$C$26)*('Ejercicio 3 - TIR'!$D$26-'Ejercicio 3 - TIR'!$C$26)*X447),'Ejercicio 3 - TIR'!$E$26-SQRT(('Ejercicio 3 - TIR'!$E$26-'Ejercicio 3 - TIR'!$C$26)*('Ejercicio 3 - TIR'!$E$26-'Ejercicio 3 - TIR'!$D$26)*(1-X447)))</f>
        <v>0.231827902112285</v>
      </c>
      <c r="Z447" s="16">
        <f ca="1" t="shared" si="2860"/>
        <v>1.17030486612468</v>
      </c>
      <c r="AA447" s="16">
        <f ca="1" t="shared" si="2861"/>
        <v>1.32672472152711</v>
      </c>
      <c r="AB447" s="16">
        <f ca="1" t="shared" si="2862"/>
        <v>1.57081370062559</v>
      </c>
      <c r="AC447" s="16">
        <f ca="1" t="shared" si="2863"/>
        <v>1.8791612431337</v>
      </c>
      <c r="AD447" s="16">
        <f ca="1" t="shared" si="2864"/>
        <v>2.3148032518601</v>
      </c>
      <c r="AE447" s="15">
        <f ca="1" t="shared" si="2865"/>
        <v>5384.05930309873</v>
      </c>
      <c r="AF447" s="15">
        <f ca="1" t="shared" si="2866"/>
        <v>6103.6784399973</v>
      </c>
      <c r="AG447" s="15">
        <f ca="1" t="shared" si="2867"/>
        <v>7226.62475658469</v>
      </c>
      <c r="AH447" s="15">
        <f ca="1" t="shared" si="2868"/>
        <v>8645.1965346598</v>
      </c>
      <c r="AI447" s="15">
        <f ca="1" t="shared" si="2869"/>
        <v>10649.3943106384</v>
      </c>
      <c r="AJ447" s="17">
        <f ca="1" t="shared" si="2870"/>
        <v>46663.3565500738</v>
      </c>
      <c r="AK447" s="17">
        <f ca="1" t="shared" si="2871"/>
        <v>54191.5530620773</v>
      </c>
      <c r="AL447" s="17">
        <f ca="1" t="shared" si="2872"/>
        <v>52213.107540984</v>
      </c>
      <c r="AM447" s="17">
        <f ca="1" t="shared" si="2873"/>
        <v>78900.9938584397</v>
      </c>
      <c r="AN447" s="17">
        <f ca="1" t="shared" si="2874"/>
        <v>72490.3204744104</v>
      </c>
      <c r="AO447" s="17">
        <f ca="1">C447/'Ejercicio 3 - TIR'!$D$7</f>
        <v>19228.092235861</v>
      </c>
      <c r="AP447" s="17">
        <f ca="1" t="shared" si="2875"/>
        <v>27435.2643142128</v>
      </c>
      <c r="AQ447" s="17">
        <f ca="1" t="shared" si="2876"/>
        <v>34963.4608262163</v>
      </c>
      <c r="AR447" s="17">
        <f ca="1" t="shared" si="2877"/>
        <v>32985.015305123</v>
      </c>
      <c r="AS447" s="17">
        <f ca="1" t="shared" si="2878"/>
        <v>59672.9016225787</v>
      </c>
      <c r="AT447" s="17">
        <f ca="1" t="shared" si="2879"/>
        <v>53262.2282385494</v>
      </c>
      <c r="AU447" s="17">
        <f ca="1">AP447*'Ejercicio 3 - TIR'!$D$5</f>
        <v>13717.6321571064</v>
      </c>
      <c r="AV447" s="17">
        <f ca="1">AQ447*'Ejercicio 3 - TIR'!$D$5</f>
        <v>17481.7304131081</v>
      </c>
      <c r="AW447" s="17">
        <f ca="1">AR447*'Ejercicio 3 - TIR'!$D$5</f>
        <v>16492.5076525615</v>
      </c>
      <c r="AX447" s="17">
        <f ca="1">AS447*'Ejercicio 3 - TIR'!$D$5</f>
        <v>29836.4508112894</v>
      </c>
      <c r="AY447" s="17">
        <f ca="1">AT447*'Ejercicio 3 - TIR'!$D$5</f>
        <v>26631.1141192747</v>
      </c>
      <c r="AZ447" s="17">
        <f ca="1" t="shared" ref="AZ447:BD447" si="3315">AJ447-AU447-AE447</f>
        <v>27561.6650898687</v>
      </c>
      <c r="BA447" s="17">
        <f ca="1" t="shared" si="3315"/>
        <v>30606.1442089718</v>
      </c>
      <c r="BB447" s="17">
        <f ca="1" t="shared" si="3315"/>
        <v>28493.9751318378</v>
      </c>
      <c r="BC447" s="17">
        <f ca="1" t="shared" si="3315"/>
        <v>40419.3465124906</v>
      </c>
      <c r="BD447" s="17">
        <f ca="1" t="shared" si="3315"/>
        <v>35209.8120444973</v>
      </c>
      <c r="BE447" s="17">
        <f ca="1" t="shared" ref="BE447:BI447" si="3316">AZ447/Z447</f>
        <v>23550.8420819746</v>
      </c>
      <c r="BF447" s="17">
        <f ca="1" t="shared" si="3316"/>
        <v>23068.9484505444</v>
      </c>
      <c r="BG447" s="17">
        <f ca="1" t="shared" si="3316"/>
        <v>18139.6273284922</v>
      </c>
      <c r="BH447" s="17">
        <f ca="1" t="shared" si="3316"/>
        <v>21509.2486928301</v>
      </c>
      <c r="BI447" s="17">
        <f ca="1" t="shared" si="3316"/>
        <v>15210.7147837311</v>
      </c>
      <c r="BJ447" s="17">
        <f ca="1" t="shared" si="2882"/>
        <v>73180.7508888002</v>
      </c>
      <c r="BK447" s="17">
        <f ca="1" t="shared" si="2883"/>
        <v>44509.250434637</v>
      </c>
      <c r="BL447" s="17">
        <f ca="1" t="shared" si="2884"/>
        <v>117690.001323437</v>
      </c>
      <c r="BM447" s="17">
        <f ca="1">BK447*'Ejercicio 3 - TIR'!$D$5</f>
        <v>22254.6252173185</v>
      </c>
      <c r="BN447" s="17">
        <f ca="1" t="shared" si="2885"/>
        <v>95435.3761061187</v>
      </c>
      <c r="BO447" s="17">
        <f ca="1" t="shared" si="2886"/>
        <v>41228.2884212427</v>
      </c>
      <c r="BP447" s="17">
        <f ca="1" t="shared" si="2887"/>
        <v>-127754.703482617</v>
      </c>
      <c r="BQ447" s="17">
        <f ca="1" t="shared" ref="BQ447:BT447" si="3317">BE447</f>
        <v>23550.8420819746</v>
      </c>
      <c r="BR447" s="17">
        <f ca="1" t="shared" si="3317"/>
        <v>23068.9484505444</v>
      </c>
      <c r="BS447" s="17">
        <f ca="1" t="shared" si="3317"/>
        <v>18139.6273284922</v>
      </c>
      <c r="BT447" s="17">
        <f ca="1" t="shared" si="3317"/>
        <v>21509.2486928301</v>
      </c>
      <c r="BU447" s="17">
        <f ca="1" t="shared" si="2889"/>
        <v>56439.0032049739</v>
      </c>
      <c r="BV447" s="19">
        <f ca="1" t="shared" si="2890"/>
        <v>3.29761935166775</v>
      </c>
    </row>
    <row r="448" ht="15" customHeight="1" spans="1:74">
      <c r="A448" s="15">
        <v>447</v>
      </c>
      <c r="B448" s="16">
        <f ca="1" t="shared" ref="B448:F448" si="3318">RAND()</f>
        <v>0.377264732579247</v>
      </c>
      <c r="C448" s="17">
        <f ca="1">IF(B448&lt;=('Ejercicio 3 - TIR'!$D$13-'Ejercicio 3 - TIR'!$C$13)/('Ejercicio 3 - TIR'!$E$13-'Ejercicio 3 - TIR'!$C$13),'Ejercicio 3 - TIR'!$C$13+SQRT(('Ejercicio 3 - TIR'!$E$13-'Ejercicio 3 - TIR'!$C$13)*('Ejercicio 3 - TIR'!$D$13-'Ejercicio 3 - TIR'!$C$13)*B448),'Ejercicio 3 - TIR'!$E$13-SQRT(('Ejercicio 3 - TIR'!$E$13-'Ejercicio 3 - TIR'!$C$13)*('Ejercicio 3 - TIR'!$E$13-'Ejercicio 3 - TIR'!$D$13)*(1-B448)))</f>
        <v>72663.534959602</v>
      </c>
      <c r="D448" s="16">
        <f ca="1" t="shared" si="3318"/>
        <v>0.97621424670655</v>
      </c>
      <c r="E448" s="17">
        <f ca="1">IF(D448&lt;=('Ejercicio 3 - TIR'!$D$14-'Ejercicio 3 - TIR'!$C$14)/('Ejercicio 3 - TIR'!$E$14-'Ejercicio 3 - TIR'!$C$14),'Ejercicio 3 - TIR'!$C$14+SQRT(('Ejercicio 3 - TIR'!$E$14-'Ejercicio 3 - TIR'!$C$14)*('Ejercicio 3 - TIR'!$D$14-'Ejercicio 3 - TIR'!$C$14)*D448),'Ejercicio 3 - TIR'!$E$14-SQRT(('Ejercicio 3 - TIR'!$E$14-'Ejercicio 3 - TIR'!$C$14)*('Ejercicio 3 - TIR'!$E$14-'Ejercicio 3 - TIR'!$D$14)*(1-D448)))</f>
        <v>38111.1212336369</v>
      </c>
      <c r="F448" s="16">
        <f ca="1" t="shared" si="3318"/>
        <v>0.530062549079402</v>
      </c>
      <c r="G448" s="17">
        <f ca="1">IF(F448&lt;=('Ejercicio 3 - TIR'!$D$18-'Ejercicio 3 - TIR'!$C$18)/('Ejercicio 3 - TIR'!$E$18-'Ejercicio 3 - TIR'!$C$18),'Ejercicio 3 - TIR'!$C$18+SQRT(('Ejercicio 3 - TIR'!$E$18-'Ejercicio 3 - TIR'!$C$18)*('Ejercicio 3 - TIR'!$D$18-'Ejercicio 3 - TIR'!$C$18)*F448),'Ejercicio 3 - TIR'!$E$18-SQRT(('Ejercicio 3 - TIR'!$E$18-'Ejercicio 3 - TIR'!$C$18)*('Ejercicio 3 - TIR'!$E$18-'Ejercicio 3 - TIR'!$D$18)*(1-F448)))</f>
        <v>38916.803371271</v>
      </c>
      <c r="H448" s="16">
        <f ca="1" t="shared" ref="H448:L448" si="3319">RAND()</f>
        <v>0.460792004145582</v>
      </c>
      <c r="I448" s="17">
        <f ca="1">IF(H448&lt;=('Ejercicio 3 - TIR'!$D$18-'Ejercicio 3 - TIR'!$C$18)/('Ejercicio 3 - TIR'!$E$18-'Ejercicio 3 - TIR'!$C$18),'Ejercicio 3 - TIR'!$C$18+SQRT(('Ejercicio 3 - TIR'!$E$18-'Ejercicio 3 - TIR'!$C$18)*('Ejercicio 3 - TIR'!$D$18-'Ejercicio 3 - TIR'!$C$18)*H448),'Ejercicio 3 - TIR'!$E$18-SQRT(('Ejercicio 3 - TIR'!$E$18-'Ejercicio 3 - TIR'!$C$18)*('Ejercicio 3 - TIR'!$E$18-'Ejercicio 3 - TIR'!$D$18)*(1-H448)))</f>
        <v>38313.7717446318</v>
      </c>
      <c r="J448" s="16">
        <f ca="1" t="shared" si="3319"/>
        <v>0.788575860383943</v>
      </c>
      <c r="K448" s="17">
        <f ca="1">IF(J448&lt;=('Ejercicio 3 - TIR'!$D$18-'Ejercicio 3 - TIR'!$C$18)/('Ejercicio 3 - TIR'!$E$18-'Ejercicio 3 - TIR'!$C$18),'Ejercicio 3 - TIR'!$C$18+SQRT(('Ejercicio 3 - TIR'!$E$18-'Ejercicio 3 - TIR'!$C$18)*('Ejercicio 3 - TIR'!$D$18-'Ejercicio 3 - TIR'!$C$18)*J448),'Ejercicio 3 - TIR'!$E$18-SQRT(('Ejercicio 3 - TIR'!$E$18-'Ejercicio 3 - TIR'!$C$18)*('Ejercicio 3 - TIR'!$E$18-'Ejercicio 3 - TIR'!$D$18)*(1-J448)))</f>
        <v>41017.938916691</v>
      </c>
      <c r="L448" s="16">
        <f ca="1" t="shared" si="3319"/>
        <v>0.766514218532134</v>
      </c>
      <c r="M448" s="17">
        <f ca="1">IF(L448&lt;=('Ejercicio 3 - TIR'!$D$18-'Ejercicio 3 - TIR'!$C$18)/('Ejercicio 3 - TIR'!$E$18-'Ejercicio 3 - TIR'!$C$18),'Ejercicio 3 - TIR'!$C$18+SQRT(('Ejercicio 3 - TIR'!$E$18-'Ejercicio 3 - TIR'!$C$18)*('Ejercicio 3 - TIR'!$D$18-'Ejercicio 3 - TIR'!$C$18)*L448),'Ejercicio 3 - TIR'!$E$18-SQRT(('Ejercicio 3 - TIR'!$E$18-'Ejercicio 3 - TIR'!$C$18)*('Ejercicio 3 - TIR'!$E$18-'Ejercicio 3 - TIR'!$D$18)*(1-L448)))</f>
        <v>40815.3335126811</v>
      </c>
      <c r="N448" s="16">
        <f ca="1" t="shared" ref="N448:R448" si="3320">RAND()</f>
        <v>0.0280113565639368</v>
      </c>
      <c r="O448" s="17">
        <f ca="1">IF(N448&lt;=('Ejercicio 3 - TIR'!$D$18-'Ejercicio 3 - TIR'!$C$18)/('Ejercicio 3 - TIR'!$E$18-'Ejercicio 3 - TIR'!$C$18),'Ejercicio 3 - TIR'!$C$18+SQRT(('Ejercicio 3 - TIR'!$E$18-'Ejercicio 3 - TIR'!$C$18)*('Ejercicio 3 - TIR'!$D$18-'Ejercicio 3 - TIR'!$C$18)*N448),'Ejercicio 3 - TIR'!$E$18-SQRT(('Ejercicio 3 - TIR'!$E$18-'Ejercicio 3 - TIR'!$C$18)*('Ejercicio 3 - TIR'!$E$18-'Ejercicio 3 - TIR'!$D$18)*(1-N448)))</f>
        <v>32049.8057187428</v>
      </c>
      <c r="P448" s="16">
        <f ca="1" t="shared" si="3320"/>
        <v>0.249713093097816</v>
      </c>
      <c r="Q448" s="18">
        <f ca="1">IF(P448&lt;=('Ejercicio 3 - TIR'!$D$22-'Ejercicio 3 - TIR'!$C$22)/('Ejercicio 3 - TIR'!$E$22-'Ejercicio 3 - TIR'!$C$22),'Ejercicio 3 - TIR'!$C$22+SQRT(('Ejercicio 3 - TIR'!$E$22-'Ejercicio 3 - TIR'!$C$22)*('Ejercicio 3 - TIR'!$D$22-'Ejercicio 3 - TIR'!$C$22)*P448),'Ejercicio 3 - TIR'!$E$22-SQRT(('Ejercicio 3 - TIR'!$E$22-'Ejercicio 3 - TIR'!$C$22)*('Ejercicio 3 - TIR'!$E$22-'Ejercicio 3 - TIR'!$D$22)*(1-P448)))</f>
        <v>0.141201027512271</v>
      </c>
      <c r="R448" s="16">
        <f ca="1" t="shared" si="3320"/>
        <v>0.475274702209168</v>
      </c>
      <c r="S448" s="18">
        <f ca="1">IF(R448&lt;=('Ejercicio 3 - TIR'!$D$23-'Ejercicio 3 - TIR'!$C$23)/('Ejercicio 3 - TIR'!$E$23-'Ejercicio 3 - TIR'!$C$23),'Ejercicio 3 - TIR'!$C$23+SQRT(('Ejercicio 3 - TIR'!$E$23-'Ejercicio 3 - TIR'!$C$23)*('Ejercicio 3 - TIR'!$D$23-'Ejercicio 3 - TIR'!$C$23)*R448),'Ejercicio 3 - TIR'!$E$23-SQRT(('Ejercicio 3 - TIR'!$E$23-'Ejercicio 3 - TIR'!$C$23)*('Ejercicio 3 - TIR'!$E$23-'Ejercicio 3 - TIR'!$D$23)*(1-R448)))</f>
        <v>0.149248836967929</v>
      </c>
      <c r="T448" s="16">
        <f ca="1" t="shared" ref="T448:X448" si="3321">RAND()</f>
        <v>0.639252133892507</v>
      </c>
      <c r="U448" s="18">
        <f ca="1">IF(T448&lt;=('Ejercicio 3 - TIR'!$D$24-'Ejercicio 3 - TIR'!$C$24)/('Ejercicio 3 - TIR'!$E$24-'Ejercicio 3 - TIR'!$C$24),'Ejercicio 3 - TIR'!$C$24+SQRT(('Ejercicio 3 - TIR'!$E$24-'Ejercicio 3 - TIR'!$C$24)*('Ejercicio 3 - TIR'!$D$24-'Ejercicio 3 - TIR'!$C$24)*T448),'Ejercicio 3 - TIR'!$E$24-SQRT(('Ejercicio 3 - TIR'!$E$24-'Ejercicio 3 - TIR'!$C$24)*('Ejercicio 3 - TIR'!$E$24-'Ejercicio 3 - TIR'!$D$24)*(1-T448)))</f>
        <v>0.188218023580951</v>
      </c>
      <c r="V448" s="16">
        <f ca="1" t="shared" si="3321"/>
        <v>0.998848678870237</v>
      </c>
      <c r="W448" s="18">
        <f ca="1">IF(V448&lt;=('Ejercicio 3 - TIR'!$D$25-'Ejercicio 3 - TIR'!$C$25)/('Ejercicio 3 - TIR'!$E$25-'Ejercicio 3 - TIR'!$C$25),'Ejercicio 3 - TIR'!$C$25+SQRT(('Ejercicio 3 - TIR'!$E$25-'Ejercicio 3 - TIR'!$C$25)*('Ejercicio 3 - TIR'!$D$25-'Ejercicio 3 - TIR'!$C$25)*V448),'Ejercicio 3 - TIR'!$E$25-SQRT(('Ejercicio 3 - TIR'!$E$25-'Ejercicio 3 - TIR'!$C$25)*('Ejercicio 3 - TIR'!$E$25-'Ejercicio 3 - TIR'!$D$25)*(1-V448)))</f>
        <v>0.247992607673082</v>
      </c>
      <c r="X448" s="16">
        <f ca="1" t="shared" si="3321"/>
        <v>0.218576820239244</v>
      </c>
      <c r="Y448" s="18">
        <f ca="1">IF(X448&lt;=('Ejercicio 3 - TIR'!$D$26-'Ejercicio 3 - TIR'!$C$26)/('Ejercicio 3 - TIR'!$E$26-'Ejercicio 3 - TIR'!$C$26),'Ejercicio 3 - TIR'!$C$26+SQRT(('Ejercicio 3 - TIR'!$E$26-'Ejercicio 3 - TIR'!$C$26)*('Ejercicio 3 - TIR'!$D$26-'Ejercicio 3 - TIR'!$C$26)*X448),'Ejercicio 3 - TIR'!$E$26-SQRT(('Ejercicio 3 - TIR'!$E$26-'Ejercicio 3 - TIR'!$C$26)*('Ejercicio 3 - TIR'!$E$26-'Ejercicio 3 - TIR'!$D$26)*(1-X448)))</f>
        <v>0.214293155716085</v>
      </c>
      <c r="Z448" s="16">
        <f ca="1" t="shared" si="2860"/>
        <v>1.14120102751227</v>
      </c>
      <c r="AA448" s="16">
        <f ca="1" t="shared" si="2861"/>
        <v>1.31152395361508</v>
      </c>
      <c r="AB448" s="16">
        <f ca="1" t="shared" si="2862"/>
        <v>1.55837640004359</v>
      </c>
      <c r="AC448" s="16">
        <f ca="1" t="shared" si="2863"/>
        <v>1.94484222722659</v>
      </c>
      <c r="AD448" s="16">
        <f ca="1" t="shared" si="2864"/>
        <v>2.36160860546887</v>
      </c>
      <c r="AE448" s="15">
        <f ca="1" t="shared" si="2865"/>
        <v>5381.32947783425</v>
      </c>
      <c r="AF448" s="15">
        <f ca="1" t="shared" si="2866"/>
        <v>6184.48664374225</v>
      </c>
      <c r="AG448" s="15">
        <f ca="1" t="shared" si="2867"/>
        <v>7348.51849669021</v>
      </c>
      <c r="AH448" s="15">
        <f ca="1" t="shared" si="2868"/>
        <v>9170.89676121828</v>
      </c>
      <c r="AI448" s="15">
        <f ca="1" t="shared" si="2869"/>
        <v>11136.1571689262</v>
      </c>
      <c r="AJ448" s="17">
        <f ca="1" t="shared" si="2870"/>
        <v>44411.8959947875</v>
      </c>
      <c r="AK448" s="17">
        <f ca="1" t="shared" si="2871"/>
        <v>50249.4293964253</v>
      </c>
      <c r="AL448" s="17">
        <f ca="1" t="shared" si="2872"/>
        <v>63921.3879862007</v>
      </c>
      <c r="AM448" s="17">
        <f ca="1" t="shared" si="2873"/>
        <v>79379.3841337987</v>
      </c>
      <c r="AN448" s="17">
        <f ca="1" t="shared" si="2874"/>
        <v>75689.0969889884</v>
      </c>
      <c r="AO448" s="17">
        <f ca="1">C448/'Ejercicio 3 - TIR'!$D$7</f>
        <v>14532.7069919204</v>
      </c>
      <c r="AP448" s="17">
        <f ca="1" t="shared" si="2875"/>
        <v>29879.1890028671</v>
      </c>
      <c r="AQ448" s="17">
        <f ca="1" t="shared" si="2876"/>
        <v>35716.7224045049</v>
      </c>
      <c r="AR448" s="17">
        <f ca="1" t="shared" si="2877"/>
        <v>49388.6809942803</v>
      </c>
      <c r="AS448" s="17">
        <f ca="1" t="shared" si="2878"/>
        <v>64846.6771418783</v>
      </c>
      <c r="AT448" s="17">
        <f ca="1" t="shared" si="2879"/>
        <v>61156.389997068</v>
      </c>
      <c r="AU448" s="17">
        <f ca="1">AP448*'Ejercicio 3 - TIR'!$D$5</f>
        <v>14939.5945014335</v>
      </c>
      <c r="AV448" s="17">
        <f ca="1">AQ448*'Ejercicio 3 - TIR'!$D$5</f>
        <v>17858.3612022525</v>
      </c>
      <c r="AW448" s="17">
        <f ca="1">AR448*'Ejercicio 3 - TIR'!$D$5</f>
        <v>24694.3404971402</v>
      </c>
      <c r="AX448" s="17">
        <f ca="1">AS448*'Ejercicio 3 - TIR'!$D$5</f>
        <v>32423.3385709392</v>
      </c>
      <c r="AY448" s="17">
        <f ca="1">AT448*'Ejercicio 3 - TIR'!$D$5</f>
        <v>30578.194998534</v>
      </c>
      <c r="AZ448" s="17">
        <f ca="1" t="shared" ref="AZ448:BD448" si="3322">AJ448-AU448-AE448</f>
        <v>24090.9720155197</v>
      </c>
      <c r="BA448" s="17">
        <f ca="1" t="shared" si="3322"/>
        <v>26206.5815504306</v>
      </c>
      <c r="BB448" s="17">
        <f ca="1" t="shared" si="3322"/>
        <v>31878.5289923703</v>
      </c>
      <c r="BC448" s="17">
        <f ca="1" t="shared" si="3322"/>
        <v>37785.1488016413</v>
      </c>
      <c r="BD448" s="17">
        <f ca="1" t="shared" si="3322"/>
        <v>33974.7448215282</v>
      </c>
      <c r="BE448" s="17">
        <f ca="1" t="shared" ref="BE448:BI448" si="3323">AZ448/Z448</f>
        <v>21110.1913113732</v>
      </c>
      <c r="BF448" s="17">
        <f ca="1" t="shared" si="3323"/>
        <v>19981.7788140238</v>
      </c>
      <c r="BG448" s="17">
        <f ca="1" t="shared" si="3323"/>
        <v>20456.2447117902</v>
      </c>
      <c r="BH448" s="17">
        <f ca="1" t="shared" si="3323"/>
        <v>19428.3876978156</v>
      </c>
      <c r="BI448" s="17">
        <f ca="1" t="shared" si="3323"/>
        <v>14386.2724512654</v>
      </c>
      <c r="BJ448" s="17">
        <f ca="1" t="shared" si="2882"/>
        <v>90003.5518694244</v>
      </c>
      <c r="BK448" s="17">
        <f ca="1" t="shared" si="2883"/>
        <v>34320.5658928769</v>
      </c>
      <c r="BL448" s="17">
        <f ca="1" t="shared" si="2884"/>
        <v>124324.117762301</v>
      </c>
      <c r="BM448" s="17">
        <f ca="1">BK448*'Ejercicio 3 - TIR'!$D$5</f>
        <v>17160.2829464384</v>
      </c>
      <c r="BN448" s="17">
        <f ca="1" t="shared" si="2885"/>
        <v>107163.834815863</v>
      </c>
      <c r="BO448" s="17">
        <f ca="1" t="shared" si="2886"/>
        <v>45377.4747295971</v>
      </c>
      <c r="BP448" s="17">
        <f ca="1" t="shared" si="2887"/>
        <v>-110774.656193239</v>
      </c>
      <c r="BQ448" s="17">
        <f ca="1" t="shared" ref="BQ448:BT448" si="3324">BE448</f>
        <v>21110.1913113732</v>
      </c>
      <c r="BR448" s="17">
        <f ca="1" t="shared" si="3324"/>
        <v>19981.7788140238</v>
      </c>
      <c r="BS448" s="17">
        <f ca="1" t="shared" si="3324"/>
        <v>20456.2447117902</v>
      </c>
      <c r="BT448" s="17">
        <f ca="1" t="shared" si="3324"/>
        <v>19428.3876978156</v>
      </c>
      <c r="BU448" s="17">
        <f ca="1" t="shared" si="2889"/>
        <v>59763.7471808625</v>
      </c>
      <c r="BV448" s="19">
        <f ca="1" t="shared" si="2890"/>
        <v>7.15330666137308</v>
      </c>
    </row>
    <row r="449" ht="15" customHeight="1" spans="1:74">
      <c r="A449" s="15">
        <v>448</v>
      </c>
      <c r="B449" s="16">
        <f ca="1" t="shared" ref="B449:F449" si="3325">RAND()</f>
        <v>0.6827156047987</v>
      </c>
      <c r="C449" s="17">
        <f ca="1">IF(B449&lt;=('Ejercicio 3 - TIR'!$D$13-'Ejercicio 3 - TIR'!$C$13)/('Ejercicio 3 - TIR'!$E$13-'Ejercicio 3 - TIR'!$C$13),'Ejercicio 3 - TIR'!$C$13+SQRT(('Ejercicio 3 - TIR'!$E$13-'Ejercicio 3 - TIR'!$C$13)*('Ejercicio 3 - TIR'!$D$13-'Ejercicio 3 - TIR'!$C$13)*B449),'Ejercicio 3 - TIR'!$E$13-SQRT(('Ejercicio 3 - TIR'!$E$13-'Ejercicio 3 - TIR'!$C$13)*('Ejercicio 3 - TIR'!$E$13-'Ejercicio 3 - TIR'!$D$13)*(1-B449)))</f>
        <v>80487.4072906351</v>
      </c>
      <c r="D449" s="16">
        <f ca="1" t="shared" si="3325"/>
        <v>0.534556066883905</v>
      </c>
      <c r="E449" s="17">
        <f ca="1">IF(D449&lt;=('Ejercicio 3 - TIR'!$D$14-'Ejercicio 3 - TIR'!$C$14)/('Ejercicio 3 - TIR'!$E$14-'Ejercicio 3 - TIR'!$C$14),'Ejercicio 3 - TIR'!$C$14+SQRT(('Ejercicio 3 - TIR'!$E$14-'Ejercicio 3 - TIR'!$C$14)*('Ejercicio 3 - TIR'!$D$14-'Ejercicio 3 - TIR'!$C$14)*D449),'Ejercicio 3 - TIR'!$E$14-SQRT(('Ejercicio 3 - TIR'!$E$14-'Ejercicio 3 - TIR'!$C$14)*('Ejercicio 3 - TIR'!$E$14-'Ejercicio 3 - TIR'!$D$14)*(1-D449)))</f>
        <v>31644.3677697367</v>
      </c>
      <c r="F449" s="16">
        <f ca="1" t="shared" si="3325"/>
        <v>0.244708430030568</v>
      </c>
      <c r="G449" s="17">
        <f ca="1">IF(F449&lt;=('Ejercicio 3 - TIR'!$D$18-'Ejercicio 3 - TIR'!$C$18)/('Ejercicio 3 - TIR'!$E$18-'Ejercicio 3 - TIR'!$C$18),'Ejercicio 3 - TIR'!$C$18+SQRT(('Ejercicio 3 - TIR'!$E$18-'Ejercicio 3 - TIR'!$C$18)*('Ejercicio 3 - TIR'!$D$18-'Ejercicio 3 - TIR'!$C$18)*F449),'Ejercicio 3 - TIR'!$E$18-SQRT(('Ejercicio 3 - TIR'!$E$18-'Ejercicio 3 - TIR'!$C$18)*('Ejercicio 3 - TIR'!$E$18-'Ejercicio 3 - TIR'!$D$18)*(1-F449)))</f>
        <v>36058.5695097593</v>
      </c>
      <c r="H449" s="16">
        <f ca="1" t="shared" ref="H449:L449" si="3326">RAND()</f>
        <v>0.761260939173493</v>
      </c>
      <c r="I449" s="17">
        <f ca="1">IF(H449&lt;=('Ejercicio 3 - TIR'!$D$18-'Ejercicio 3 - TIR'!$C$18)/('Ejercicio 3 - TIR'!$E$18-'Ejercicio 3 - TIR'!$C$18),'Ejercicio 3 - TIR'!$C$18+SQRT(('Ejercicio 3 - TIR'!$E$18-'Ejercicio 3 - TIR'!$C$18)*('Ejercicio 3 - TIR'!$D$18-'Ejercicio 3 - TIR'!$C$18)*H449),'Ejercicio 3 - TIR'!$E$18-SQRT(('Ejercicio 3 - TIR'!$E$18-'Ejercicio 3 - TIR'!$C$18)*('Ejercicio 3 - TIR'!$E$18-'Ejercicio 3 - TIR'!$D$18)*(1-H449)))</f>
        <v>40768.5192234883</v>
      </c>
      <c r="J449" s="16">
        <f ca="1" t="shared" si="3326"/>
        <v>0.43447010438815</v>
      </c>
      <c r="K449" s="17">
        <f ca="1">IF(J449&lt;=('Ejercicio 3 - TIR'!$D$18-'Ejercicio 3 - TIR'!$C$18)/('Ejercicio 3 - TIR'!$E$18-'Ejercicio 3 - TIR'!$C$18),'Ejercicio 3 - TIR'!$C$18+SQRT(('Ejercicio 3 - TIR'!$E$18-'Ejercicio 3 - TIR'!$C$18)*('Ejercicio 3 - TIR'!$D$18-'Ejercicio 3 - TIR'!$C$18)*J449),'Ejercicio 3 - TIR'!$E$18-SQRT(('Ejercicio 3 - TIR'!$E$18-'Ejercicio 3 - TIR'!$C$18)*('Ejercicio 3 - TIR'!$E$18-'Ejercicio 3 - TIR'!$D$18)*(1-J449)))</f>
        <v>38072.8257542339</v>
      </c>
      <c r="L449" s="16">
        <f ca="1" t="shared" si="3326"/>
        <v>0.879582397568046</v>
      </c>
      <c r="M449" s="17">
        <f ca="1">IF(L449&lt;=('Ejercicio 3 - TIR'!$D$18-'Ejercicio 3 - TIR'!$C$18)/('Ejercicio 3 - TIR'!$E$18-'Ejercicio 3 - TIR'!$C$18),'Ejercicio 3 - TIR'!$C$18+SQRT(('Ejercicio 3 - TIR'!$E$18-'Ejercicio 3 - TIR'!$C$18)*('Ejercicio 3 - TIR'!$D$18-'Ejercicio 3 - TIR'!$C$18)*L449),'Ejercicio 3 - TIR'!$E$18-SQRT(('Ejercicio 3 - TIR'!$E$18-'Ejercicio 3 - TIR'!$C$18)*('Ejercicio 3 - TIR'!$E$18-'Ejercicio 3 - TIR'!$D$18)*(1-L449)))</f>
        <v>41994.7845031684</v>
      </c>
      <c r="N449" s="16">
        <f ca="1" t="shared" ref="N449:R449" si="3327">RAND()</f>
        <v>0.126920332129068</v>
      </c>
      <c r="O449" s="17">
        <f ca="1">IF(N449&lt;=('Ejercicio 3 - TIR'!$D$18-'Ejercicio 3 - TIR'!$C$18)/('Ejercicio 3 - TIR'!$E$18-'Ejercicio 3 - TIR'!$C$18),'Ejercicio 3 - TIR'!$C$18+SQRT(('Ejercicio 3 - TIR'!$E$18-'Ejercicio 3 - TIR'!$C$18)*('Ejercicio 3 - TIR'!$D$18-'Ejercicio 3 - TIR'!$C$18)*N449),'Ejercicio 3 - TIR'!$E$18-SQRT(('Ejercicio 3 - TIR'!$E$18-'Ejercicio 3 - TIR'!$C$18)*('Ejercicio 3 - TIR'!$E$18-'Ejercicio 3 - TIR'!$D$18)*(1-N449)))</f>
        <v>34363.2613741742</v>
      </c>
      <c r="P449" s="16">
        <f ca="1" t="shared" si="3327"/>
        <v>0.343813539234621</v>
      </c>
      <c r="Q449" s="18">
        <f ca="1">IF(P449&lt;=('Ejercicio 3 - TIR'!$D$22-'Ejercicio 3 - TIR'!$C$22)/('Ejercicio 3 - TIR'!$E$22-'Ejercicio 3 - TIR'!$C$22),'Ejercicio 3 - TIR'!$C$22+SQRT(('Ejercicio 3 - TIR'!$E$22-'Ejercicio 3 - TIR'!$C$22)*('Ejercicio 3 - TIR'!$D$22-'Ejercicio 3 - TIR'!$C$22)*P449),'Ejercicio 3 - TIR'!$E$22-SQRT(('Ejercicio 3 - TIR'!$E$22-'Ejercicio 3 - TIR'!$C$22)*('Ejercicio 3 - TIR'!$E$22-'Ejercicio 3 - TIR'!$D$22)*(1-P449)))</f>
        <v>0.144876984757448</v>
      </c>
      <c r="R449" s="16">
        <f ca="1" t="shared" si="3327"/>
        <v>0.566006627629227</v>
      </c>
      <c r="S449" s="18">
        <f ca="1">IF(R449&lt;=('Ejercicio 3 - TIR'!$D$23-'Ejercicio 3 - TIR'!$C$23)/('Ejercicio 3 - TIR'!$E$23-'Ejercicio 3 - TIR'!$C$23),'Ejercicio 3 - TIR'!$C$23+SQRT(('Ejercicio 3 - TIR'!$E$23-'Ejercicio 3 - TIR'!$C$23)*('Ejercicio 3 - TIR'!$D$23-'Ejercicio 3 - TIR'!$C$23)*R449),'Ejercicio 3 - TIR'!$E$23-SQRT(('Ejercicio 3 - TIR'!$E$23-'Ejercicio 3 - TIR'!$C$23)*('Ejercicio 3 - TIR'!$E$23-'Ejercicio 3 - TIR'!$D$23)*(1-R449)))</f>
        <v>0.152050258135944</v>
      </c>
      <c r="T449" s="16">
        <f ca="1" t="shared" ref="T449:X449" si="3328">RAND()</f>
        <v>0.664850678138651</v>
      </c>
      <c r="U449" s="18">
        <f ca="1">IF(T449&lt;=('Ejercicio 3 - TIR'!$D$24-'Ejercicio 3 - TIR'!$C$24)/('Ejercicio 3 - TIR'!$E$24-'Ejercicio 3 - TIR'!$C$24),'Ejercicio 3 - TIR'!$C$24+SQRT(('Ejercicio 3 - TIR'!$E$24-'Ejercicio 3 - TIR'!$C$24)*('Ejercicio 3 - TIR'!$D$24-'Ejercicio 3 - TIR'!$C$24)*T449),'Ejercicio 3 - TIR'!$E$24-SQRT(('Ejercicio 3 - TIR'!$E$24-'Ejercicio 3 - TIR'!$C$24)*('Ejercicio 3 - TIR'!$E$24-'Ejercicio 3 - TIR'!$D$24)*(1-T449)))</f>
        <v>0.189366389353983</v>
      </c>
      <c r="V449" s="16">
        <f ca="1" t="shared" si="3328"/>
        <v>0.388821493019447</v>
      </c>
      <c r="W449" s="18">
        <f ca="1">IF(V449&lt;=('Ejercicio 3 - TIR'!$D$25-'Ejercicio 3 - TIR'!$C$25)/('Ejercicio 3 - TIR'!$E$25-'Ejercicio 3 - TIR'!$C$25),'Ejercicio 3 - TIR'!$C$25+SQRT(('Ejercicio 3 - TIR'!$E$25-'Ejercicio 3 - TIR'!$C$25)*('Ejercicio 3 - TIR'!$D$25-'Ejercicio 3 - TIR'!$C$25)*V449),'Ejercicio 3 - TIR'!$E$25-SQRT(('Ejercicio 3 - TIR'!$E$25-'Ejercicio 3 - TIR'!$C$25)*('Ejercicio 3 - TIR'!$E$25-'Ejercicio 3 - TIR'!$D$25)*(1-V449)))</f>
        <v>0.203749326767798</v>
      </c>
      <c r="X449" s="16">
        <f ca="1" t="shared" si="3328"/>
        <v>0.819136029060964</v>
      </c>
      <c r="Y449" s="18">
        <f ca="1">IF(X449&lt;=('Ejercicio 3 - TIR'!$D$26-'Ejercicio 3 - TIR'!$C$26)/('Ejercicio 3 - TIR'!$E$26-'Ejercicio 3 - TIR'!$C$26),'Ejercicio 3 - TIR'!$C$26+SQRT(('Ejercicio 3 - TIR'!$E$26-'Ejercicio 3 - TIR'!$C$26)*('Ejercicio 3 - TIR'!$D$26-'Ejercicio 3 - TIR'!$C$26)*X449),'Ejercicio 3 - TIR'!$E$26-SQRT(('Ejercicio 3 - TIR'!$E$26-'Ejercicio 3 - TIR'!$C$26)*('Ejercicio 3 - TIR'!$E$26-'Ejercicio 3 - TIR'!$D$26)*(1-X449)))</f>
        <v>0.248748352954271</v>
      </c>
      <c r="Z449" s="16">
        <f ca="1" t="shared" si="2860"/>
        <v>1.14487698475745</v>
      </c>
      <c r="AA449" s="16">
        <f ca="1" t="shared" si="2861"/>
        <v>1.31895582582372</v>
      </c>
      <c r="AB449" s="16">
        <f ca="1" t="shared" si="2862"/>
        <v>1.56872172827736</v>
      </c>
      <c r="AC449" s="16">
        <f ca="1" t="shared" si="2863"/>
        <v>1.88834772429989</v>
      </c>
      <c r="AD449" s="16">
        <f ca="1" t="shared" si="2864"/>
        <v>2.35807111052443</v>
      </c>
      <c r="AE449" s="15">
        <f ca="1" t="shared" si="2865"/>
        <v>4584.54058703524</v>
      </c>
      <c r="AF449" s="15">
        <f ca="1" t="shared" si="2866"/>
        <v>5281.62116672866</v>
      </c>
      <c r="AG449" s="15">
        <f ca="1" t="shared" si="2867"/>
        <v>6281.78269700763</v>
      </c>
      <c r="AH449" s="15">
        <f ca="1" t="shared" si="2868"/>
        <v>7561.69169242454</v>
      </c>
      <c r="AI449" s="15">
        <f ca="1" t="shared" si="2869"/>
        <v>9442.65004646314</v>
      </c>
      <c r="AJ449" s="17">
        <f ca="1" t="shared" si="2870"/>
        <v>41282.6263350001</v>
      </c>
      <c r="AK449" s="17">
        <f ca="1" t="shared" si="2871"/>
        <v>53771.8759400262</v>
      </c>
      <c r="AL449" s="17">
        <f ca="1" t="shared" si="2872"/>
        <v>59725.6690175845</v>
      </c>
      <c r="AM449" s="17">
        <f ca="1" t="shared" si="2873"/>
        <v>79300.7557490222</v>
      </c>
      <c r="AN449" s="17">
        <f ca="1" t="shared" si="2874"/>
        <v>81031.0139098401</v>
      </c>
      <c r="AO449" s="17">
        <f ca="1">C449/'Ejercicio 3 - TIR'!$D$7</f>
        <v>16097.481458127</v>
      </c>
      <c r="AP449" s="17">
        <f ca="1" t="shared" si="2875"/>
        <v>25185.1448768731</v>
      </c>
      <c r="AQ449" s="17">
        <f ca="1" t="shared" si="2876"/>
        <v>37674.3944818992</v>
      </c>
      <c r="AR449" s="17">
        <f ca="1" t="shared" si="2877"/>
        <v>43628.1875594575</v>
      </c>
      <c r="AS449" s="17">
        <f ca="1" t="shared" si="2878"/>
        <v>63203.2742908952</v>
      </c>
      <c r="AT449" s="17">
        <f ca="1" t="shared" si="2879"/>
        <v>64933.532451713</v>
      </c>
      <c r="AU449" s="17">
        <f ca="1">AP449*'Ejercicio 3 - TIR'!$D$5</f>
        <v>12592.5724384365</v>
      </c>
      <c r="AV449" s="17">
        <f ca="1">AQ449*'Ejercicio 3 - TIR'!$D$5</f>
        <v>18837.1972409496</v>
      </c>
      <c r="AW449" s="17">
        <f ca="1">AR449*'Ejercicio 3 - TIR'!$D$5</f>
        <v>21814.0937797287</v>
      </c>
      <c r="AX449" s="17">
        <f ca="1">AS449*'Ejercicio 3 - TIR'!$D$5</f>
        <v>31601.6371454476</v>
      </c>
      <c r="AY449" s="17">
        <f ca="1">AT449*'Ejercicio 3 - TIR'!$D$5</f>
        <v>32466.7662258565</v>
      </c>
      <c r="AZ449" s="17">
        <f ca="1" t="shared" ref="AZ449:BD449" si="3329">AJ449-AU449-AE449</f>
        <v>24105.5133095283</v>
      </c>
      <c r="BA449" s="17">
        <f ca="1" t="shared" si="3329"/>
        <v>29653.057532348</v>
      </c>
      <c r="BB449" s="17">
        <f ca="1" t="shared" si="3329"/>
        <v>31629.7925408481</v>
      </c>
      <c r="BC449" s="17">
        <f ca="1" t="shared" si="3329"/>
        <v>40137.4269111501</v>
      </c>
      <c r="BD449" s="17">
        <f ca="1" t="shared" si="3329"/>
        <v>39121.5976375204</v>
      </c>
      <c r="BE449" s="17">
        <f ca="1" t="shared" ref="BE449:BI449" si="3330">AZ449/Z449</f>
        <v>21055.112147822</v>
      </c>
      <c r="BF449" s="17">
        <f ca="1" t="shared" si="3330"/>
        <v>22482.2218847465</v>
      </c>
      <c r="BG449" s="17">
        <f ca="1" t="shared" si="3330"/>
        <v>20162.7809258315</v>
      </c>
      <c r="BH449" s="17">
        <f ca="1" t="shared" si="3330"/>
        <v>21255.3156363356</v>
      </c>
      <c r="BI449" s="17">
        <f ca="1" t="shared" si="3330"/>
        <v>16590.5080058505</v>
      </c>
      <c r="BJ449" s="17">
        <f ca="1" t="shared" si="2882"/>
        <v>74619.6694486265</v>
      </c>
      <c r="BK449" s="17">
        <f ca="1" t="shared" si="2883"/>
        <v>37959.005978612</v>
      </c>
      <c r="BL449" s="17">
        <f ca="1" t="shared" si="2884"/>
        <v>112578.675427239</v>
      </c>
      <c r="BM449" s="17">
        <f ca="1">BK449*'Ejercicio 3 - TIR'!$D$5</f>
        <v>18979.502989306</v>
      </c>
      <c r="BN449" s="17">
        <f ca="1" t="shared" si="2885"/>
        <v>93599.1724379325</v>
      </c>
      <c r="BO449" s="17">
        <f ca="1" t="shared" si="2886"/>
        <v>39693.1084988002</v>
      </c>
      <c r="BP449" s="17">
        <f ca="1" t="shared" si="2887"/>
        <v>-112131.775060372</v>
      </c>
      <c r="BQ449" s="17">
        <f ca="1" t="shared" ref="BQ449:BT449" si="3331">BE449</f>
        <v>21055.112147822</v>
      </c>
      <c r="BR449" s="17">
        <f ca="1" t="shared" si="3331"/>
        <v>22482.2218847465</v>
      </c>
      <c r="BS449" s="17">
        <f ca="1" t="shared" si="3331"/>
        <v>20162.7809258315</v>
      </c>
      <c r="BT449" s="17">
        <f ca="1" t="shared" si="3331"/>
        <v>21255.3156363356</v>
      </c>
      <c r="BU449" s="17">
        <f ca="1" t="shared" si="2889"/>
        <v>56283.6165046508</v>
      </c>
      <c r="BV449" s="19">
        <f ca="1" t="shared" si="2890"/>
        <v>6.99616430951746</v>
      </c>
    </row>
    <row r="450" ht="15" customHeight="1" spans="1:74">
      <c r="A450" s="15">
        <v>449</v>
      </c>
      <c r="B450" s="16">
        <f ca="1" t="shared" ref="B450:F450" si="3332">RAND()</f>
        <v>0.882477617984079</v>
      </c>
      <c r="C450" s="17">
        <f ca="1">IF(B450&lt;=('Ejercicio 3 - TIR'!$D$13-'Ejercicio 3 - TIR'!$C$13)/('Ejercicio 3 - TIR'!$E$13-'Ejercicio 3 - TIR'!$C$13),'Ejercicio 3 - TIR'!$C$13+SQRT(('Ejercicio 3 - TIR'!$E$13-'Ejercicio 3 - TIR'!$C$13)*('Ejercicio 3 - TIR'!$D$13-'Ejercicio 3 - TIR'!$C$13)*B450),'Ejercicio 3 - TIR'!$E$13-SQRT(('Ejercicio 3 - TIR'!$E$13-'Ejercicio 3 - TIR'!$C$13)*('Ejercicio 3 - TIR'!$E$13-'Ejercicio 3 - TIR'!$D$13)*(1-B450)))</f>
        <v>88124.5270233517</v>
      </c>
      <c r="D450" s="16">
        <f ca="1" t="shared" si="3332"/>
        <v>0.0747613658551505</v>
      </c>
      <c r="E450" s="17">
        <f ca="1">IF(D450&lt;=('Ejercicio 3 - TIR'!$D$14-'Ejercicio 3 - TIR'!$C$14)/('Ejercicio 3 - TIR'!$E$14-'Ejercicio 3 - TIR'!$C$14),'Ejercicio 3 - TIR'!$C$14+SQRT(('Ejercicio 3 - TIR'!$E$14-'Ejercicio 3 - TIR'!$C$14)*('Ejercicio 3 - TIR'!$D$14-'Ejercicio 3 - TIR'!$C$14)*D450),'Ejercicio 3 - TIR'!$E$14-SQRT(('Ejercicio 3 - TIR'!$E$14-'Ejercicio 3 - TIR'!$C$14)*('Ejercicio 3 - TIR'!$E$14-'Ejercicio 3 - TIR'!$D$14)*(1-D450)))</f>
        <v>27367.9321018847</v>
      </c>
      <c r="F450" s="16">
        <f ca="1" t="shared" si="3332"/>
        <v>0.463869143924611</v>
      </c>
      <c r="G450" s="17">
        <f ca="1">IF(F450&lt;=('Ejercicio 3 - TIR'!$D$18-'Ejercicio 3 - TIR'!$C$18)/('Ejercicio 3 - TIR'!$E$18-'Ejercicio 3 - TIR'!$C$18),'Ejercicio 3 - TIR'!$C$18+SQRT(('Ejercicio 3 - TIR'!$E$18-'Ejercicio 3 - TIR'!$C$18)*('Ejercicio 3 - TIR'!$D$18-'Ejercicio 3 - TIR'!$C$18)*F450),'Ejercicio 3 - TIR'!$E$18-SQRT(('Ejercicio 3 - TIR'!$E$18-'Ejercicio 3 - TIR'!$C$18)*('Ejercicio 3 - TIR'!$E$18-'Ejercicio 3 - TIR'!$D$18)*(1-F450)))</f>
        <v>38341.4849750324</v>
      </c>
      <c r="H450" s="16">
        <f ca="1" t="shared" ref="H450:L450" si="3333">RAND()</f>
        <v>0.775839631275416</v>
      </c>
      <c r="I450" s="17">
        <f ca="1">IF(H450&lt;=('Ejercicio 3 - TIR'!$D$18-'Ejercicio 3 - TIR'!$C$18)/('Ejercicio 3 - TIR'!$E$18-'Ejercicio 3 - TIR'!$C$18),'Ejercicio 3 - TIR'!$C$18+SQRT(('Ejercicio 3 - TIR'!$E$18-'Ejercicio 3 - TIR'!$C$18)*('Ejercicio 3 - TIR'!$D$18-'Ejercicio 3 - TIR'!$C$18)*H450),'Ejercicio 3 - TIR'!$E$18-SQRT(('Ejercicio 3 - TIR'!$E$18-'Ejercicio 3 - TIR'!$C$18)*('Ejercicio 3 - TIR'!$E$18-'Ejercicio 3 - TIR'!$D$18)*(1-H450)))</f>
        <v>40899.7527325363</v>
      </c>
      <c r="J450" s="16">
        <f ca="1" t="shared" si="3333"/>
        <v>0.449907519382242</v>
      </c>
      <c r="K450" s="17">
        <f ca="1">IF(J450&lt;=('Ejercicio 3 - TIR'!$D$18-'Ejercicio 3 - TIR'!$C$18)/('Ejercicio 3 - TIR'!$E$18-'Ejercicio 3 - TIR'!$C$18),'Ejercicio 3 - TIR'!$C$18+SQRT(('Ejercicio 3 - TIR'!$E$18-'Ejercicio 3 - TIR'!$C$18)*('Ejercicio 3 - TIR'!$D$18-'Ejercicio 3 - TIR'!$C$18)*J450),'Ejercicio 3 - TIR'!$E$18-SQRT(('Ejercicio 3 - TIR'!$E$18-'Ejercicio 3 - TIR'!$C$18)*('Ejercicio 3 - TIR'!$E$18-'Ejercicio 3 - TIR'!$D$18)*(1-J450)))</f>
        <v>38214.9940905235</v>
      </c>
      <c r="L450" s="16">
        <f ca="1" t="shared" si="3333"/>
        <v>0.382358181634417</v>
      </c>
      <c r="M450" s="17">
        <f ca="1">IF(L450&lt;=('Ejercicio 3 - TIR'!$D$18-'Ejercicio 3 - TIR'!$C$18)/('Ejercicio 3 - TIR'!$E$18-'Ejercicio 3 - TIR'!$C$18),'Ejercicio 3 - TIR'!$C$18+SQRT(('Ejercicio 3 - TIR'!$E$18-'Ejercicio 3 - TIR'!$C$18)*('Ejercicio 3 - TIR'!$D$18-'Ejercicio 3 - TIR'!$C$18)*L450),'Ejercicio 3 - TIR'!$E$18-SQRT(('Ejercicio 3 - TIR'!$E$18-'Ejercicio 3 - TIR'!$C$18)*('Ejercicio 3 - TIR'!$E$18-'Ejercicio 3 - TIR'!$D$18)*(1-L450)))</f>
        <v>37573.2243625264</v>
      </c>
      <c r="N450" s="16">
        <f ca="1" t="shared" ref="N450:R450" si="3334">RAND()</f>
        <v>0.868866160983844</v>
      </c>
      <c r="O450" s="17">
        <f ca="1">IF(N450&lt;=('Ejercicio 3 - TIR'!$D$18-'Ejercicio 3 - TIR'!$C$18)/('Ejercicio 3 - TIR'!$E$18-'Ejercicio 3 - TIR'!$C$18),'Ejercicio 3 - TIR'!$C$18+SQRT(('Ejercicio 3 - TIR'!$E$18-'Ejercicio 3 - TIR'!$C$18)*('Ejercicio 3 - TIR'!$D$18-'Ejercicio 3 - TIR'!$C$18)*N450),'Ejercicio 3 - TIR'!$E$18-SQRT(('Ejercicio 3 - TIR'!$E$18-'Ejercicio 3 - TIR'!$C$18)*('Ejercicio 3 - TIR'!$E$18-'Ejercicio 3 - TIR'!$D$18)*(1-N450)))</f>
        <v>41863.9135971387</v>
      </c>
      <c r="P450" s="16">
        <f ca="1" t="shared" si="3334"/>
        <v>0.0298176324720691</v>
      </c>
      <c r="Q450" s="18">
        <f ca="1">IF(P450&lt;=('Ejercicio 3 - TIR'!$D$22-'Ejercicio 3 - TIR'!$C$22)/('Ejercicio 3 - TIR'!$E$22-'Ejercicio 3 - TIR'!$C$22),'Ejercicio 3 - TIR'!$C$22+SQRT(('Ejercicio 3 - TIR'!$E$22-'Ejercicio 3 - TIR'!$C$22)*('Ejercicio 3 - TIR'!$D$22-'Ejercicio 3 - TIR'!$C$22)*P450),'Ejercicio 3 - TIR'!$E$22-SQRT(('Ejercicio 3 - TIR'!$E$22-'Ejercicio 3 - TIR'!$C$22)*('Ejercicio 3 - TIR'!$E$22-'Ejercicio 3 - TIR'!$D$22)*(1-P450)))</f>
        <v>0.127326099811614</v>
      </c>
      <c r="R450" s="16">
        <f ca="1" t="shared" si="3334"/>
        <v>0.194745168287942</v>
      </c>
      <c r="S450" s="18">
        <f ca="1">IF(R450&lt;=('Ejercicio 3 - TIR'!$D$23-'Ejercicio 3 - TIR'!$C$23)/('Ejercicio 3 - TIR'!$E$23-'Ejercicio 3 - TIR'!$C$23),'Ejercicio 3 - TIR'!$C$23+SQRT(('Ejercicio 3 - TIR'!$E$23-'Ejercicio 3 - TIR'!$C$23)*('Ejercicio 3 - TIR'!$D$23-'Ejercicio 3 - TIR'!$C$23)*R450),'Ejercicio 3 - TIR'!$E$23-SQRT(('Ejercicio 3 - TIR'!$E$23-'Ejercicio 3 - TIR'!$C$23)*('Ejercicio 3 - TIR'!$E$23-'Ejercicio 3 - TIR'!$D$23)*(1-R450)))</f>
        <v>0.138722748273646</v>
      </c>
      <c r="T450" s="16">
        <f ca="1" t="shared" ref="T450:X450" si="3335">RAND()</f>
        <v>0.645043438850348</v>
      </c>
      <c r="U450" s="18">
        <f ca="1">IF(T450&lt;=('Ejercicio 3 - TIR'!$D$24-'Ejercicio 3 - TIR'!$C$24)/('Ejercicio 3 - TIR'!$E$24-'Ejercicio 3 - TIR'!$C$24),'Ejercicio 3 - TIR'!$C$24+SQRT(('Ejercicio 3 - TIR'!$E$24-'Ejercicio 3 - TIR'!$C$24)*('Ejercicio 3 - TIR'!$D$24-'Ejercicio 3 - TIR'!$C$24)*T450),'Ejercicio 3 - TIR'!$E$24-SQRT(('Ejercicio 3 - TIR'!$E$24-'Ejercicio 3 - TIR'!$C$24)*('Ejercicio 3 - TIR'!$E$24-'Ejercicio 3 - TIR'!$D$24)*(1-T450)))</f>
        <v>0.188474163433479</v>
      </c>
      <c r="V450" s="16">
        <f ca="1" t="shared" si="3335"/>
        <v>0.46966130454903</v>
      </c>
      <c r="W450" s="18">
        <f ca="1">IF(V450&lt;=('Ejercicio 3 - TIR'!$D$25-'Ejercicio 3 - TIR'!$C$25)/('Ejercicio 3 - TIR'!$E$25-'Ejercicio 3 - TIR'!$C$25),'Ejercicio 3 - TIR'!$C$25+SQRT(('Ejercicio 3 - TIR'!$E$25-'Ejercicio 3 - TIR'!$C$25)*('Ejercicio 3 - TIR'!$D$25-'Ejercicio 3 - TIR'!$C$25)*V450),'Ejercicio 3 - TIR'!$E$25-SQRT(('Ejercicio 3 - TIR'!$E$25-'Ejercicio 3 - TIR'!$C$25)*('Ejercicio 3 - TIR'!$E$25-'Ejercicio 3 - TIR'!$D$25)*(1-V450)))</f>
        <v>0.206916529456433</v>
      </c>
      <c r="X450" s="16">
        <f ca="1" t="shared" si="3335"/>
        <v>0.248518986367304</v>
      </c>
      <c r="Y450" s="18">
        <f ca="1">IF(X450&lt;=('Ejercicio 3 - TIR'!$D$26-'Ejercicio 3 - TIR'!$C$26)/('Ejercicio 3 - TIR'!$E$26-'Ejercicio 3 - TIR'!$C$26),'Ejercicio 3 - TIR'!$C$26+SQRT(('Ejercicio 3 - TIR'!$E$26-'Ejercicio 3 - TIR'!$C$26)*('Ejercicio 3 - TIR'!$D$26-'Ejercicio 3 - TIR'!$C$26)*X450),'Ejercicio 3 - TIR'!$E$26-SQRT(('Ejercicio 3 - TIR'!$E$26-'Ejercicio 3 - TIR'!$C$26)*('Ejercicio 3 - TIR'!$E$26-'Ejercicio 3 - TIR'!$D$26)*(1-X450)))</f>
        <v>0.215903692076454</v>
      </c>
      <c r="Z450" s="16">
        <f ca="1" t="shared" ref="Z450:Z513" si="3336">(1+Q450)</f>
        <v>1.12732609981161</v>
      </c>
      <c r="AA450" s="16">
        <f ca="1" t="shared" ref="AA450:AA513" si="3337">Z450*(1+S450)</f>
        <v>1.28371187457809</v>
      </c>
      <c r="AB450" s="16">
        <f ca="1" t="shared" ref="AB450:AB513" si="3338">AA450*(1+U450)</f>
        <v>1.52565839622882</v>
      </c>
      <c r="AC450" s="16">
        <f ca="1" t="shared" ref="AC450:AC513" si="3339">AB450*(1+W450)</f>
        <v>1.84134233671255</v>
      </c>
      <c r="AD450" s="16">
        <f ca="1" t="shared" ref="AD450:AD513" si="3340">AC450*(1+Y450)</f>
        <v>2.23889494558548</v>
      </c>
      <c r="AE450" s="15">
        <f ca="1" t="shared" ref="AE450:AE513" si="3341">E450*Q450</f>
        <v>3484.65205444204</v>
      </c>
      <c r="AF450" s="15">
        <f ca="1" t="shared" ref="AF450:AF513" si="3342">AE450*(1+S450)</f>
        <v>3968.05256421164</v>
      </c>
      <c r="AG450" s="15">
        <f ca="1" t="shared" ref="AG450:AG513" si="3343">AF450*(1+U450)</f>
        <v>4715.9279517115</v>
      </c>
      <c r="AH450" s="15">
        <f ca="1" t="shared" ref="AH450:AH513" si="3344">AG450*(1+W450)</f>
        <v>5691.73139664623</v>
      </c>
      <c r="AI450" s="15">
        <f ca="1" t="shared" ref="AI450:AI513" si="3345">AH450*(1+Y450)</f>
        <v>6920.59721948962</v>
      </c>
      <c r="AJ450" s="17">
        <f ca="1" t="shared" ref="AJ450:AJ513" si="3346">G450*Z450</f>
        <v>43223.3567178889</v>
      </c>
      <c r="AK450" s="17">
        <f ca="1" t="shared" ref="AK450:AK513" si="3347">I450*AA450</f>
        <v>52503.4982500645</v>
      </c>
      <c r="AL450" s="17">
        <f ca="1" t="shared" ref="AL450:AL513" si="3348">K450*AB450</f>
        <v>58303.0265960419</v>
      </c>
      <c r="AM450" s="17">
        <f ca="1" t="shared" ref="AM450:AM513" si="3349">M450*AC450</f>
        <v>69185.1687455193</v>
      </c>
      <c r="AN450" s="17">
        <f ca="1" t="shared" ref="AN450:AN513" si="3350">O450*AD450</f>
        <v>93728.9045550609</v>
      </c>
      <c r="AO450" s="17">
        <f ca="1">C450/'Ejercicio 3 - TIR'!$D$7</f>
        <v>17624.9054046703</v>
      </c>
      <c r="AP450" s="17">
        <f ca="1" t="shared" ref="AP450:AP513" si="3351">AJ450-AO450</f>
        <v>25598.4513132185</v>
      </c>
      <c r="AQ450" s="17">
        <f ca="1" t="shared" ref="AQ450:AQ513" si="3352">AK450-AO450</f>
        <v>34878.5928453942</v>
      </c>
      <c r="AR450" s="17">
        <f ca="1" t="shared" ref="AR450:AR513" si="3353">AL450-AO450</f>
        <v>40678.1211913716</v>
      </c>
      <c r="AS450" s="17">
        <f ca="1" t="shared" ref="AS450:AS513" si="3354">AM450-AO450</f>
        <v>51560.263340849</v>
      </c>
      <c r="AT450" s="17">
        <f ca="1" t="shared" ref="AT450:AT513" si="3355">AN450-AO450</f>
        <v>76103.9991503906</v>
      </c>
      <c r="AU450" s="17">
        <f ca="1">AP450*'Ejercicio 3 - TIR'!$D$5</f>
        <v>12799.2256566093</v>
      </c>
      <c r="AV450" s="17">
        <f ca="1">AQ450*'Ejercicio 3 - TIR'!$D$5</f>
        <v>17439.2964226971</v>
      </c>
      <c r="AW450" s="17">
        <f ca="1">AR450*'Ejercicio 3 - TIR'!$D$5</f>
        <v>20339.0605956858</v>
      </c>
      <c r="AX450" s="17">
        <f ca="1">AS450*'Ejercicio 3 - TIR'!$D$5</f>
        <v>25780.1316704245</v>
      </c>
      <c r="AY450" s="17">
        <f ca="1">AT450*'Ejercicio 3 - TIR'!$D$5</f>
        <v>38051.9995751953</v>
      </c>
      <c r="AZ450" s="17">
        <f ca="1" t="shared" ref="AZ450:BD450" si="3356">AJ450-AU450-AE450</f>
        <v>26939.4790068376</v>
      </c>
      <c r="BA450" s="17">
        <f ca="1" t="shared" si="3356"/>
        <v>31096.1492631558</v>
      </c>
      <c r="BB450" s="17">
        <f ca="1" t="shared" si="3356"/>
        <v>33248.0380486446</v>
      </c>
      <c r="BC450" s="17">
        <f ca="1" t="shared" si="3356"/>
        <v>37713.3056784486</v>
      </c>
      <c r="BD450" s="17">
        <f ca="1" t="shared" si="3356"/>
        <v>48756.307760376</v>
      </c>
      <c r="BE450" s="17">
        <f ca="1" t="shared" ref="BE450:BI450" si="3357">AZ450/Z450</f>
        <v>23896.7934933285</v>
      </c>
      <c r="BF450" s="17">
        <f ca="1" t="shared" si="3357"/>
        <v>24223.6204860035</v>
      </c>
      <c r="BG450" s="17">
        <f ca="1" t="shared" si="3357"/>
        <v>21792.5835369362</v>
      </c>
      <c r="BH450" s="17">
        <f ca="1" t="shared" si="3357"/>
        <v>20481.4199546295</v>
      </c>
      <c r="BI450" s="17">
        <f ca="1" t="shared" si="3357"/>
        <v>21776.9519988023</v>
      </c>
      <c r="BJ450" s="17">
        <f ca="1" t="shared" ref="BJ450:BJ513" si="3358">E450*AD450</f>
        <v>61273.9248540363</v>
      </c>
      <c r="BK450" s="17">
        <f ca="1" t="shared" ref="BK450:BK513" si="3359">0.2*C450*AD450</f>
        <v>39460.3116269386</v>
      </c>
      <c r="BL450" s="17">
        <f ca="1" t="shared" ref="BL450:BL513" si="3360">BJ450+BK450</f>
        <v>100734.236480975</v>
      </c>
      <c r="BM450" s="17">
        <f ca="1">BK450*'Ejercicio 3 - TIR'!$D$5</f>
        <v>19730.1558134693</v>
      </c>
      <c r="BN450" s="17">
        <f ca="1" t="shared" ref="BN450:BN513" si="3361">BL450-BM450</f>
        <v>81004.0806675056</v>
      </c>
      <c r="BO450" s="17">
        <f ca="1" t="shared" ref="BO450:BO513" si="3362">BN450/AD450</f>
        <v>36180.3848042199</v>
      </c>
      <c r="BP450" s="17">
        <f ca="1" t="shared" ref="BP450:BP513" si="3363">-(C450+E450)</f>
        <v>-115492.459125236</v>
      </c>
      <c r="BQ450" s="17">
        <f ca="1" t="shared" ref="BQ450:BT450" si="3364">BE450</f>
        <v>23896.7934933285</v>
      </c>
      <c r="BR450" s="17">
        <f ca="1" t="shared" si="3364"/>
        <v>24223.6204860035</v>
      </c>
      <c r="BS450" s="17">
        <f ca="1" t="shared" si="3364"/>
        <v>21792.5835369362</v>
      </c>
      <c r="BT450" s="17">
        <f ca="1" t="shared" si="3364"/>
        <v>20481.4199546295</v>
      </c>
      <c r="BU450" s="17">
        <f ca="1" t="shared" ref="BU450:BU513" si="3365">BI450+BO450</f>
        <v>57957.3368030222</v>
      </c>
      <c r="BV450" s="19">
        <f ca="1" t="shared" ref="BV450:BV513" si="3366">IFERROR(IRR(BP450:BU450,0.1),NA())*100</f>
        <v>7.7698708382822</v>
      </c>
    </row>
    <row r="451" ht="15" customHeight="1" spans="1:74">
      <c r="A451" s="15">
        <v>450</v>
      </c>
      <c r="B451" s="16">
        <f ca="1" t="shared" ref="B451:F451" si="3367">RAND()</f>
        <v>0.735509460038234</v>
      </c>
      <c r="C451" s="17">
        <f ca="1">IF(B451&lt;=('Ejercicio 3 - TIR'!$D$13-'Ejercicio 3 - TIR'!$C$13)/('Ejercicio 3 - TIR'!$E$13-'Ejercicio 3 - TIR'!$C$13),'Ejercicio 3 - TIR'!$C$13+SQRT(('Ejercicio 3 - TIR'!$E$13-'Ejercicio 3 - TIR'!$C$13)*('Ejercicio 3 - TIR'!$D$13-'Ejercicio 3 - TIR'!$C$13)*B451),'Ejercicio 3 - TIR'!$E$13-SQRT(('Ejercicio 3 - TIR'!$E$13-'Ejercicio 3 - TIR'!$C$13)*('Ejercicio 3 - TIR'!$E$13-'Ejercicio 3 - TIR'!$D$13)*(1-B451)))</f>
        <v>82184.5952065602</v>
      </c>
      <c r="D451" s="16">
        <f ca="1" t="shared" si="3367"/>
        <v>0.383335731937983</v>
      </c>
      <c r="E451" s="17">
        <f ca="1">IF(D451&lt;=('Ejercicio 3 - TIR'!$D$14-'Ejercicio 3 - TIR'!$C$14)/('Ejercicio 3 - TIR'!$E$14-'Ejercicio 3 - TIR'!$C$14),'Ejercicio 3 - TIR'!$C$14+SQRT(('Ejercicio 3 - TIR'!$E$14-'Ejercicio 3 - TIR'!$C$14)*('Ejercicio 3 - TIR'!$D$14-'Ejercicio 3 - TIR'!$C$14)*D451),'Ejercicio 3 - TIR'!$E$14-SQRT(('Ejercicio 3 - TIR'!$E$14-'Ejercicio 3 - TIR'!$C$14)*('Ejercicio 3 - TIR'!$E$14-'Ejercicio 3 - TIR'!$D$14)*(1-D451)))</f>
        <v>30382.3266738102</v>
      </c>
      <c r="F451" s="16">
        <f ca="1" t="shared" si="3367"/>
        <v>0.375435598756509</v>
      </c>
      <c r="G451" s="17">
        <f ca="1">IF(F451&lt;=('Ejercicio 3 - TIR'!$D$18-'Ejercicio 3 - TIR'!$C$18)/('Ejercicio 3 - TIR'!$E$18-'Ejercicio 3 - TIR'!$C$18),'Ejercicio 3 - TIR'!$C$18+SQRT(('Ejercicio 3 - TIR'!$E$18-'Ejercicio 3 - TIR'!$C$18)*('Ejercicio 3 - TIR'!$D$18-'Ejercicio 3 - TIR'!$C$18)*F451),'Ejercicio 3 - TIR'!$E$18-SQRT(('Ejercicio 3 - TIR'!$E$18-'Ejercicio 3 - TIR'!$C$18)*('Ejercicio 3 - TIR'!$E$18-'Ejercicio 3 - TIR'!$D$18)*(1-F451)))</f>
        <v>37504.3547233241</v>
      </c>
      <c r="H451" s="16">
        <f ca="1" t="shared" ref="H451:L451" si="3368">RAND()</f>
        <v>0.696497499467184</v>
      </c>
      <c r="I451" s="17">
        <f ca="1">IF(H451&lt;=('Ejercicio 3 - TIR'!$D$18-'Ejercicio 3 - TIR'!$C$18)/('Ejercicio 3 - TIR'!$E$18-'Ejercicio 3 - TIR'!$C$18),'Ejercicio 3 - TIR'!$C$18+SQRT(('Ejercicio 3 - TIR'!$E$18-'Ejercicio 3 - TIR'!$C$18)*('Ejercicio 3 - TIR'!$D$18-'Ejercicio 3 - TIR'!$C$18)*H451),'Ejercicio 3 - TIR'!$E$18-SQRT(('Ejercicio 3 - TIR'!$E$18-'Ejercicio 3 - TIR'!$C$18)*('Ejercicio 3 - TIR'!$E$18-'Ejercicio 3 - TIR'!$D$18)*(1-H451)))</f>
        <v>40228.9741627234</v>
      </c>
      <c r="J451" s="16">
        <f ca="1" t="shared" si="3368"/>
        <v>0.636865417054358</v>
      </c>
      <c r="K451" s="17">
        <f ca="1">IF(J451&lt;=('Ejercicio 3 - TIR'!$D$18-'Ejercicio 3 - TIR'!$C$18)/('Ejercicio 3 - TIR'!$E$18-'Ejercicio 3 - TIR'!$C$18),'Ejercicio 3 - TIR'!$C$18+SQRT(('Ejercicio 3 - TIR'!$E$18-'Ejercicio 3 - TIR'!$C$18)*('Ejercicio 3 - TIR'!$D$18-'Ejercicio 3 - TIR'!$C$18)*J451),'Ejercicio 3 - TIR'!$E$18-SQRT(('Ejercicio 3 - TIR'!$E$18-'Ejercicio 3 - TIR'!$C$18)*('Ejercicio 3 - TIR'!$E$18-'Ejercicio 3 - TIR'!$D$18)*(1-J451)))</f>
        <v>39773.9353669929</v>
      </c>
      <c r="L451" s="16">
        <f ca="1" t="shared" si="3368"/>
        <v>0.140271363905318</v>
      </c>
      <c r="M451" s="17">
        <f ca="1">IF(L451&lt;=('Ejercicio 3 - TIR'!$D$18-'Ejercicio 3 - TIR'!$C$18)/('Ejercicio 3 - TIR'!$E$18-'Ejercicio 3 - TIR'!$C$18),'Ejercicio 3 - TIR'!$C$18+SQRT(('Ejercicio 3 - TIR'!$E$18-'Ejercicio 3 - TIR'!$C$18)*('Ejercicio 3 - TIR'!$D$18-'Ejercicio 3 - TIR'!$C$18)*L451),'Ejercicio 3 - TIR'!$E$18-SQRT(('Ejercicio 3 - TIR'!$E$18-'Ejercicio 3 - TIR'!$C$18)*('Ejercicio 3 - TIR'!$E$18-'Ejercicio 3 - TIR'!$D$18)*(1-L451)))</f>
        <v>34587.0147793306</v>
      </c>
      <c r="N451" s="16">
        <f ca="1" t="shared" ref="N451:R451" si="3369">RAND()</f>
        <v>0.877256637244082</v>
      </c>
      <c r="O451" s="17">
        <f ca="1">IF(N451&lt;=('Ejercicio 3 - TIR'!$D$18-'Ejercicio 3 - TIR'!$C$18)/('Ejercicio 3 - TIR'!$E$18-'Ejercicio 3 - TIR'!$C$18),'Ejercicio 3 - TIR'!$C$18+SQRT(('Ejercicio 3 - TIR'!$E$18-'Ejercicio 3 - TIR'!$C$18)*('Ejercicio 3 - TIR'!$D$18-'Ejercicio 3 - TIR'!$C$18)*N451),'Ejercicio 3 - TIR'!$E$18-SQRT(('Ejercicio 3 - TIR'!$E$18-'Ejercicio 3 - TIR'!$C$18)*('Ejercicio 3 - TIR'!$E$18-'Ejercicio 3 - TIR'!$D$18)*(1-N451)))</f>
        <v>41965.9017473566</v>
      </c>
      <c r="P451" s="16">
        <f ca="1" t="shared" si="3369"/>
        <v>0.089284414196513</v>
      </c>
      <c r="Q451" s="18">
        <f ca="1">IF(P451&lt;=('Ejercicio 3 - TIR'!$D$22-'Ejercicio 3 - TIR'!$C$22)/('Ejercicio 3 - TIR'!$E$22-'Ejercicio 3 - TIR'!$C$22),'Ejercicio 3 - TIR'!$C$22+SQRT(('Ejercicio 3 - TIR'!$E$22-'Ejercicio 3 - TIR'!$C$22)*('Ejercicio 3 - TIR'!$D$22-'Ejercicio 3 - TIR'!$C$22)*P451),'Ejercicio 3 - TIR'!$E$22-SQRT(('Ejercicio 3 - TIR'!$E$22-'Ejercicio 3 - TIR'!$C$22)*('Ejercicio 3 - TIR'!$E$22-'Ejercicio 3 - TIR'!$D$22)*(1-P451)))</f>
        <v>0.132677221523414</v>
      </c>
      <c r="R451" s="16">
        <f ca="1" t="shared" si="3369"/>
        <v>0.0473210098254373</v>
      </c>
      <c r="S451" s="18">
        <f ca="1">IF(R451&lt;=('Ejercicio 3 - TIR'!$D$23-'Ejercicio 3 - TIR'!$C$23)/('Ejercicio 3 - TIR'!$E$23-'Ejercicio 3 - TIR'!$C$23),'Ejercicio 3 - TIR'!$C$23+SQRT(('Ejercicio 3 - TIR'!$E$23-'Ejercicio 3 - TIR'!$C$23)*('Ejercicio 3 - TIR'!$D$23-'Ejercicio 3 - TIR'!$C$23)*R451),'Ejercicio 3 - TIR'!$E$23-SQRT(('Ejercicio 3 - TIR'!$E$23-'Ejercicio 3 - TIR'!$C$23)*('Ejercicio 3 - TIR'!$E$23-'Ejercicio 3 - TIR'!$D$23)*(1-R451)))</f>
        <v>0.129229182937064</v>
      </c>
      <c r="T451" s="16">
        <f ca="1" t="shared" ref="T451:X451" si="3370">RAND()</f>
        <v>0.297154855516618</v>
      </c>
      <c r="U451" s="18">
        <f ca="1">IF(T451&lt;=('Ejercicio 3 - TIR'!$D$24-'Ejercicio 3 - TIR'!$C$24)/('Ejercicio 3 - TIR'!$E$24-'Ejercicio 3 - TIR'!$C$24),'Ejercicio 3 - TIR'!$C$24+SQRT(('Ejercicio 3 - TIR'!$E$24-'Ejercicio 3 - TIR'!$C$24)*('Ejercicio 3 - TIR'!$D$24-'Ejercicio 3 - TIR'!$C$24)*T451),'Ejercicio 3 - TIR'!$E$24-SQRT(('Ejercicio 3 - TIR'!$E$24-'Ejercicio 3 - TIR'!$C$24)*('Ejercicio 3 - TIR'!$E$24-'Ejercicio 3 - TIR'!$D$24)*(1-T451)))</f>
        <v>0.17498049632383</v>
      </c>
      <c r="V451" s="16">
        <f ca="1" t="shared" si="3370"/>
        <v>0.945573573952457</v>
      </c>
      <c r="W451" s="18">
        <f ca="1">IF(V451&lt;=('Ejercicio 3 - TIR'!$D$25-'Ejercicio 3 - TIR'!$C$25)/('Ejercicio 3 - TIR'!$E$25-'Ejercicio 3 - TIR'!$C$25),'Ejercicio 3 - TIR'!$C$25+SQRT(('Ejercicio 3 - TIR'!$E$25-'Ejercicio 3 - TIR'!$C$25)*('Ejercicio 3 - TIR'!$D$25-'Ejercicio 3 - TIR'!$C$25)*V451),'Ejercicio 3 - TIR'!$E$25-SQRT(('Ejercicio 3 - TIR'!$E$25-'Ejercicio 3 - TIR'!$C$25)*('Ejercicio 3 - TIR'!$E$25-'Ejercicio 3 - TIR'!$D$25)*(1-V451)))</f>
        <v>0.236198098277179</v>
      </c>
      <c r="X451" s="16">
        <f ca="1" t="shared" si="3370"/>
        <v>0.735006585815689</v>
      </c>
      <c r="Y451" s="18">
        <f ca="1">IF(X451&lt;=('Ejercicio 3 - TIR'!$D$26-'Ejercicio 3 - TIR'!$C$26)/('Ejercicio 3 - TIR'!$E$26-'Ejercicio 3 - TIR'!$C$26),'Ejercicio 3 - TIR'!$C$26+SQRT(('Ejercicio 3 - TIR'!$E$26-'Ejercicio 3 - TIR'!$C$26)*('Ejercicio 3 - TIR'!$D$26-'Ejercicio 3 - TIR'!$C$26)*X451),'Ejercicio 3 - TIR'!$E$26-SQRT(('Ejercicio 3 - TIR'!$E$26-'Ejercicio 3 - TIR'!$C$26)*('Ejercicio 3 - TIR'!$E$26-'Ejercicio 3 - TIR'!$D$26)*(1-X451)))</f>
        <v>0.242171909424407</v>
      </c>
      <c r="Z451" s="16">
        <f ca="1" t="shared" si="3336"/>
        <v>1.13267722152341</v>
      </c>
      <c r="AA451" s="16">
        <f ca="1" t="shared" si="3337"/>
        <v>1.27905217339231</v>
      </c>
      <c r="AB451" s="16">
        <f ca="1" t="shared" si="3338"/>
        <v>1.50286135751657</v>
      </c>
      <c r="AC451" s="16">
        <f ca="1" t="shared" si="3339"/>
        <v>1.85783435213624</v>
      </c>
      <c r="AD451" s="16">
        <f ca="1" t="shared" si="3340"/>
        <v>2.30774964458733</v>
      </c>
      <c r="AE451" s="15">
        <f ca="1" t="shared" si="3341"/>
        <v>4031.04268649786</v>
      </c>
      <c r="AF451" s="15">
        <f ca="1" t="shared" si="3342"/>
        <v>4551.97103925841</v>
      </c>
      <c r="AG451" s="15">
        <f ca="1" t="shared" si="3343"/>
        <v>5348.47719095954</v>
      </c>
      <c r="AH451" s="15">
        <f ca="1" t="shared" si="3344"/>
        <v>6611.77733214306</v>
      </c>
      <c r="AI451" s="15">
        <f ca="1" t="shared" si="3345"/>
        <v>8212.96407335715</v>
      </c>
      <c r="AJ451" s="17">
        <f ca="1" t="shared" si="3346"/>
        <v>42480.3283030433</v>
      </c>
      <c r="AK451" s="17">
        <f ca="1" t="shared" si="3347"/>
        <v>51454.9568361744</v>
      </c>
      <c r="AL451" s="17">
        <f ca="1" t="shared" si="3348"/>
        <v>59774.7104994151</v>
      </c>
      <c r="AM451" s="17">
        <f ca="1" t="shared" si="3349"/>
        <v>64256.9441948844</v>
      </c>
      <c r="AN451" s="17">
        <f ca="1" t="shared" si="3350"/>
        <v>96846.794842249</v>
      </c>
      <c r="AO451" s="17">
        <f ca="1">C451/'Ejercicio 3 - TIR'!$D$7</f>
        <v>16436.919041312</v>
      </c>
      <c r="AP451" s="17">
        <f ca="1" t="shared" si="3351"/>
        <v>26043.4092617312</v>
      </c>
      <c r="AQ451" s="17">
        <f ca="1" t="shared" si="3352"/>
        <v>35018.0377948623</v>
      </c>
      <c r="AR451" s="17">
        <f ca="1" t="shared" si="3353"/>
        <v>43337.7914581031</v>
      </c>
      <c r="AS451" s="17">
        <f ca="1" t="shared" si="3354"/>
        <v>47820.0251535724</v>
      </c>
      <c r="AT451" s="17">
        <f ca="1" t="shared" si="3355"/>
        <v>80409.875800937</v>
      </c>
      <c r="AU451" s="17">
        <f ca="1">AP451*'Ejercicio 3 - TIR'!$D$5</f>
        <v>13021.7046308656</v>
      </c>
      <c r="AV451" s="17">
        <f ca="1">AQ451*'Ejercicio 3 - TIR'!$D$5</f>
        <v>17509.0188974312</v>
      </c>
      <c r="AW451" s="17">
        <f ca="1">AR451*'Ejercicio 3 - TIR'!$D$5</f>
        <v>21668.8957290516</v>
      </c>
      <c r="AX451" s="17">
        <f ca="1">AS451*'Ejercicio 3 - TIR'!$D$5</f>
        <v>23910.0125767862</v>
      </c>
      <c r="AY451" s="17">
        <f ca="1">AT451*'Ejercicio 3 - TIR'!$D$5</f>
        <v>40204.9379004685</v>
      </c>
      <c r="AZ451" s="17">
        <f ca="1" t="shared" ref="AZ451:BD451" si="3371">AJ451-AU451-AE451</f>
        <v>25427.5809856798</v>
      </c>
      <c r="BA451" s="17">
        <f ca="1" t="shared" si="3371"/>
        <v>29393.9668994848</v>
      </c>
      <c r="BB451" s="17">
        <f ca="1" t="shared" si="3371"/>
        <v>32757.337579404</v>
      </c>
      <c r="BC451" s="17">
        <f ca="1" t="shared" si="3371"/>
        <v>33735.1542859551</v>
      </c>
      <c r="BD451" s="17">
        <f ca="1" t="shared" si="3371"/>
        <v>48428.8928684234</v>
      </c>
      <c r="BE451" s="17">
        <f ca="1" t="shared" ref="BE451:BI451" si="3372">AZ451/Z451</f>
        <v>22449.0971500959</v>
      </c>
      <c r="BF451" s="17">
        <f ca="1" t="shared" si="3372"/>
        <v>22981.0538701685</v>
      </c>
      <c r="BG451" s="17">
        <f ca="1" t="shared" si="3372"/>
        <v>21796.6463876179</v>
      </c>
      <c r="BH451" s="17">
        <f ca="1" t="shared" si="3372"/>
        <v>18158.3219446688</v>
      </c>
      <c r="BI451" s="17">
        <f ca="1" t="shared" si="3372"/>
        <v>20985.3321750087</v>
      </c>
      <c r="BJ451" s="17">
        <f ca="1" t="shared" si="3358"/>
        <v>70114.8035832217</v>
      </c>
      <c r="BK451" s="17">
        <f ca="1" t="shared" si="3359"/>
        <v>37932.2940756986</v>
      </c>
      <c r="BL451" s="17">
        <f ca="1" t="shared" si="3360"/>
        <v>108047.09765892</v>
      </c>
      <c r="BM451" s="17">
        <f ca="1">BK451*'Ejercicio 3 - TIR'!$D$5</f>
        <v>18966.1470378493</v>
      </c>
      <c r="BN451" s="17">
        <f ca="1" t="shared" si="3361"/>
        <v>89080.950621071</v>
      </c>
      <c r="BO451" s="17">
        <f ca="1" t="shared" si="3362"/>
        <v>38600.7861944662</v>
      </c>
      <c r="BP451" s="17">
        <f ca="1" t="shared" si="3363"/>
        <v>-112566.92188037</v>
      </c>
      <c r="BQ451" s="17">
        <f ca="1" t="shared" ref="BQ451:BT451" si="3373">BE451</f>
        <v>22449.0971500959</v>
      </c>
      <c r="BR451" s="17">
        <f ca="1" t="shared" si="3373"/>
        <v>22981.0538701685</v>
      </c>
      <c r="BS451" s="17">
        <f ca="1" t="shared" si="3373"/>
        <v>21796.6463876179</v>
      </c>
      <c r="BT451" s="17">
        <f ca="1" t="shared" si="3373"/>
        <v>18158.3219446688</v>
      </c>
      <c r="BU451" s="17">
        <f ca="1" t="shared" si="3365"/>
        <v>59586.1183694749</v>
      </c>
      <c r="BV451" s="19">
        <f ca="1" t="shared" si="3366"/>
        <v>7.74488503889488</v>
      </c>
    </row>
    <row r="452" ht="15" customHeight="1" spans="1:74">
      <c r="A452" s="15">
        <v>451</v>
      </c>
      <c r="B452" s="16">
        <f ca="1" t="shared" ref="B452:F452" si="3374">RAND()</f>
        <v>0.919405311160314</v>
      </c>
      <c r="C452" s="17">
        <f ca="1">IF(B452&lt;=('Ejercicio 3 - TIR'!$D$13-'Ejercicio 3 - TIR'!$C$13)/('Ejercicio 3 - TIR'!$E$13-'Ejercicio 3 - TIR'!$C$13),'Ejercicio 3 - TIR'!$C$13+SQRT(('Ejercicio 3 - TIR'!$E$13-'Ejercicio 3 - TIR'!$C$13)*('Ejercicio 3 - TIR'!$D$13-'Ejercicio 3 - TIR'!$C$13)*B452),'Ejercicio 3 - TIR'!$E$13-SQRT(('Ejercicio 3 - TIR'!$E$13-'Ejercicio 3 - TIR'!$C$13)*('Ejercicio 3 - TIR'!$E$13-'Ejercicio 3 - TIR'!$D$13)*(1-B452)))</f>
        <v>90165.6913508054</v>
      </c>
      <c r="D452" s="16">
        <f ca="1" t="shared" si="3374"/>
        <v>0.360728474954805</v>
      </c>
      <c r="E452" s="17">
        <f ca="1">IF(D452&lt;=('Ejercicio 3 - TIR'!$D$14-'Ejercicio 3 - TIR'!$C$14)/('Ejercicio 3 - TIR'!$E$14-'Ejercicio 3 - TIR'!$C$14),'Ejercicio 3 - TIR'!$C$14+SQRT(('Ejercicio 3 - TIR'!$E$14-'Ejercicio 3 - TIR'!$C$14)*('Ejercicio 3 - TIR'!$D$14-'Ejercicio 3 - TIR'!$C$14)*D452),'Ejercicio 3 - TIR'!$E$14-SQRT(('Ejercicio 3 - TIR'!$E$14-'Ejercicio 3 - TIR'!$C$14)*('Ejercicio 3 - TIR'!$E$14-'Ejercicio 3 - TIR'!$D$14)*(1-D452)))</f>
        <v>30207.6188413247</v>
      </c>
      <c r="F452" s="16">
        <f ca="1" t="shared" si="3374"/>
        <v>0.752663169802187</v>
      </c>
      <c r="G452" s="17">
        <f ca="1">IF(F452&lt;=('Ejercicio 3 - TIR'!$D$18-'Ejercicio 3 - TIR'!$C$18)/('Ejercicio 3 - TIR'!$E$18-'Ejercicio 3 - TIR'!$C$18),'Ejercicio 3 - TIR'!$C$18+SQRT(('Ejercicio 3 - TIR'!$E$18-'Ejercicio 3 - TIR'!$C$18)*('Ejercicio 3 - TIR'!$D$18-'Ejercicio 3 - TIR'!$C$18)*F452),'Ejercicio 3 - TIR'!$E$18-SQRT(('Ejercicio 3 - TIR'!$E$18-'Ejercicio 3 - TIR'!$C$18)*('Ejercicio 3 - TIR'!$E$18-'Ejercicio 3 - TIR'!$D$18)*(1-F452)))</f>
        <v>40692.9984600843</v>
      </c>
      <c r="H452" s="16">
        <f ca="1" t="shared" ref="H452:L452" si="3375">RAND()</f>
        <v>0.368205240088412</v>
      </c>
      <c r="I452" s="17">
        <f ca="1">IF(H452&lt;=('Ejercicio 3 - TIR'!$D$18-'Ejercicio 3 - TIR'!$C$18)/('Ejercicio 3 - TIR'!$E$18-'Ejercicio 3 - TIR'!$C$18),'Ejercicio 3 - TIR'!$C$18+SQRT(('Ejercicio 3 - TIR'!$E$18-'Ejercicio 3 - TIR'!$C$18)*('Ejercicio 3 - TIR'!$D$18-'Ejercicio 3 - TIR'!$C$18)*H452),'Ejercicio 3 - TIR'!$E$18-SQRT(('Ejercicio 3 - TIR'!$E$18-'Ejercicio 3 - TIR'!$C$18)*('Ejercicio 3 - TIR'!$E$18-'Ejercicio 3 - TIR'!$D$18)*(1-H452)))</f>
        <v>37431.7417886564</v>
      </c>
      <c r="J452" s="16">
        <f ca="1" t="shared" si="3375"/>
        <v>0.428752620820503</v>
      </c>
      <c r="K452" s="17">
        <f ca="1">IF(J452&lt;=('Ejercicio 3 - TIR'!$D$18-'Ejercicio 3 - TIR'!$C$18)/('Ejercicio 3 - TIR'!$E$18-'Ejercicio 3 - TIR'!$C$18),'Ejercicio 3 - TIR'!$C$18+SQRT(('Ejercicio 3 - TIR'!$E$18-'Ejercicio 3 - TIR'!$C$18)*('Ejercicio 3 - TIR'!$D$18-'Ejercicio 3 - TIR'!$C$18)*J452),'Ejercicio 3 - TIR'!$E$18-SQRT(('Ejercicio 3 - TIR'!$E$18-'Ejercicio 3 - TIR'!$C$18)*('Ejercicio 3 - TIR'!$E$18-'Ejercicio 3 - TIR'!$D$18)*(1-J452)))</f>
        <v>38019.5319765605</v>
      </c>
      <c r="L452" s="16">
        <f ca="1" t="shared" si="3375"/>
        <v>0.53192764431254</v>
      </c>
      <c r="M452" s="17">
        <f ca="1">IF(L452&lt;=('Ejercicio 3 - TIR'!$D$18-'Ejercicio 3 - TIR'!$C$18)/('Ejercicio 3 - TIR'!$E$18-'Ejercicio 3 - TIR'!$C$18),'Ejercicio 3 - TIR'!$C$18+SQRT(('Ejercicio 3 - TIR'!$E$18-'Ejercicio 3 - TIR'!$C$18)*('Ejercicio 3 - TIR'!$D$18-'Ejercicio 3 - TIR'!$C$18)*L452),'Ejercicio 3 - TIR'!$E$18-SQRT(('Ejercicio 3 - TIR'!$E$18-'Ejercicio 3 - TIR'!$C$18)*('Ejercicio 3 - TIR'!$E$18-'Ejercicio 3 - TIR'!$D$18)*(1-L452)))</f>
        <v>38932.4770722841</v>
      </c>
      <c r="N452" s="16">
        <f ca="1" t="shared" ref="N452:R452" si="3376">RAND()</f>
        <v>0.46082056890565</v>
      </c>
      <c r="O452" s="17">
        <f ca="1">IF(N452&lt;=('Ejercicio 3 - TIR'!$D$18-'Ejercicio 3 - TIR'!$C$18)/('Ejercicio 3 - TIR'!$E$18-'Ejercicio 3 - TIR'!$C$18),'Ejercicio 3 - TIR'!$C$18+SQRT(('Ejercicio 3 - TIR'!$E$18-'Ejercicio 3 - TIR'!$C$18)*('Ejercicio 3 - TIR'!$D$18-'Ejercicio 3 - TIR'!$C$18)*N452),'Ejercicio 3 - TIR'!$E$18-SQRT(('Ejercicio 3 - TIR'!$E$18-'Ejercicio 3 - TIR'!$C$18)*('Ejercicio 3 - TIR'!$E$18-'Ejercicio 3 - TIR'!$D$18)*(1-N452)))</f>
        <v>38314.0294283727</v>
      </c>
      <c r="P452" s="16">
        <f ca="1" t="shared" si="3376"/>
        <v>0.939496536224462</v>
      </c>
      <c r="Q452" s="18">
        <f ca="1">IF(P452&lt;=('Ejercicio 3 - TIR'!$D$22-'Ejercicio 3 - TIR'!$C$22)/('Ejercicio 3 - TIR'!$E$22-'Ejercicio 3 - TIR'!$C$22),'Ejercicio 3 - TIR'!$C$22+SQRT(('Ejercicio 3 - TIR'!$E$22-'Ejercicio 3 - TIR'!$C$22)*('Ejercicio 3 - TIR'!$D$22-'Ejercicio 3 - TIR'!$C$22)*P452),'Ejercicio 3 - TIR'!$E$22-SQRT(('Ejercicio 3 - TIR'!$E$22-'Ejercicio 3 - TIR'!$C$22)*('Ejercicio 3 - TIR'!$E$22-'Ejercicio 3 - TIR'!$D$22)*(1-P452)))</f>
        <v>0.169564184996084</v>
      </c>
      <c r="R452" s="16">
        <f ca="1" t="shared" si="3376"/>
        <v>0.303663702951304</v>
      </c>
      <c r="S452" s="18">
        <f ca="1">IF(R452&lt;=('Ejercicio 3 - TIR'!$D$23-'Ejercicio 3 - TIR'!$C$23)/('Ejercicio 3 - TIR'!$E$23-'Ejercicio 3 - TIR'!$C$23),'Ejercicio 3 - TIR'!$C$23+SQRT(('Ejercicio 3 - TIR'!$E$23-'Ejercicio 3 - TIR'!$C$23)*('Ejercicio 3 - TIR'!$D$23-'Ejercicio 3 - TIR'!$C$23)*R452),'Ejercicio 3 - TIR'!$E$23-SQRT(('Ejercicio 3 - TIR'!$E$23-'Ejercicio 3 - TIR'!$C$23)*('Ejercicio 3 - TIR'!$E$23-'Ejercicio 3 - TIR'!$D$23)*(1-R452)))</f>
        <v>0.143379364091274</v>
      </c>
      <c r="T452" s="16">
        <f ca="1" t="shared" ref="T452:X452" si="3377">RAND()</f>
        <v>0.292558493885098</v>
      </c>
      <c r="U452" s="18">
        <f ca="1">IF(T452&lt;=('Ejercicio 3 - TIR'!$D$24-'Ejercicio 3 - TIR'!$C$24)/('Ejercicio 3 - TIR'!$E$24-'Ejercicio 3 - TIR'!$C$24),'Ejercicio 3 - TIR'!$C$24+SQRT(('Ejercicio 3 - TIR'!$E$24-'Ejercicio 3 - TIR'!$C$24)*('Ejercicio 3 - TIR'!$D$24-'Ejercicio 3 - TIR'!$C$24)*T452),'Ejercicio 3 - TIR'!$E$24-SQRT(('Ejercicio 3 - TIR'!$E$24-'Ejercicio 3 - TIR'!$C$24)*('Ejercicio 3 - TIR'!$E$24-'Ejercicio 3 - TIR'!$D$24)*(1-T452)))</f>
        <v>0.174786545486588</v>
      </c>
      <c r="V452" s="16">
        <f ca="1" t="shared" si="3377"/>
        <v>0.696587876665017</v>
      </c>
      <c r="W452" s="18">
        <f ca="1">IF(V452&lt;=('Ejercicio 3 - TIR'!$D$25-'Ejercicio 3 - TIR'!$C$25)/('Ejercicio 3 - TIR'!$E$25-'Ejercicio 3 - TIR'!$C$25),'Ejercicio 3 - TIR'!$C$25+SQRT(('Ejercicio 3 - TIR'!$E$25-'Ejercicio 3 - TIR'!$C$25)*('Ejercicio 3 - TIR'!$D$25-'Ejercicio 3 - TIR'!$C$25)*V452),'Ejercicio 3 - TIR'!$E$25-SQRT(('Ejercicio 3 - TIR'!$E$25-'Ejercicio 3 - TIR'!$C$25)*('Ejercicio 3 - TIR'!$E$25-'Ejercicio 3 - TIR'!$D$25)*(1-V452)))</f>
        <v>0.217412541804055</v>
      </c>
      <c r="X452" s="16">
        <f ca="1" t="shared" si="3377"/>
        <v>0.877672367504581</v>
      </c>
      <c r="Y452" s="18">
        <f ca="1">IF(X452&lt;=('Ejercicio 3 - TIR'!$D$26-'Ejercicio 3 - TIR'!$C$26)/('Ejercicio 3 - TIR'!$E$26-'Ejercicio 3 - TIR'!$C$26),'Ejercicio 3 - TIR'!$C$26+SQRT(('Ejercicio 3 - TIR'!$E$26-'Ejercicio 3 - TIR'!$C$26)*('Ejercicio 3 - TIR'!$D$26-'Ejercicio 3 - TIR'!$C$26)*X452),'Ejercicio 3 - TIR'!$E$26-SQRT(('Ejercicio 3 - TIR'!$E$26-'Ejercicio 3 - TIR'!$C$26)*('Ejercicio 3 - TIR'!$E$26-'Ejercicio 3 - TIR'!$D$26)*(1-X452)))</f>
        <v>0.2542984588891</v>
      </c>
      <c r="Z452" s="16">
        <f ca="1" t="shared" si="3336"/>
        <v>1.16956418499608</v>
      </c>
      <c r="AA452" s="16">
        <f ca="1" t="shared" si="3337"/>
        <v>1.33725555410475</v>
      </c>
      <c r="AB452" s="16">
        <f ca="1" t="shared" si="3338"/>
        <v>1.57098983283947</v>
      </c>
      <c r="AC452" s="16">
        <f ca="1" t="shared" si="3339"/>
        <v>1.91254272554543</v>
      </c>
      <c r="AD452" s="16">
        <f ca="1" t="shared" si="3340"/>
        <v>2.39889939321119</v>
      </c>
      <c r="AE452" s="15">
        <f ca="1" t="shared" si="3341"/>
        <v>5122.13026950156</v>
      </c>
      <c r="AF452" s="15">
        <f ca="1" t="shared" si="3342"/>
        <v>5856.53805033536</v>
      </c>
      <c r="AG452" s="15">
        <f ca="1" t="shared" si="3343"/>
        <v>6880.18210466423</v>
      </c>
      <c r="AH452" s="15">
        <f ca="1" t="shared" si="3344"/>
        <v>8376.01998411406</v>
      </c>
      <c r="AI452" s="15">
        <f ca="1" t="shared" si="3345"/>
        <v>10506.0289576986</v>
      </c>
      <c r="AJ452" s="17">
        <f ca="1" t="shared" si="3346"/>
        <v>47593.0735790154</v>
      </c>
      <c r="AK452" s="17">
        <f ca="1" t="shared" si="3347"/>
        <v>50055.8046066957</v>
      </c>
      <c r="AL452" s="17">
        <f ca="1" t="shared" si="3348"/>
        <v>59728.2981844917</v>
      </c>
      <c r="AM452" s="17">
        <f ca="1" t="shared" si="3349"/>
        <v>74460.0258120612</v>
      </c>
      <c r="AN452" s="17">
        <f ca="1" t="shared" si="3350"/>
        <v>91911.5019471992</v>
      </c>
      <c r="AO452" s="17">
        <f ca="1">C452/'Ejercicio 3 - TIR'!$D$7</f>
        <v>18033.1382701611</v>
      </c>
      <c r="AP452" s="17">
        <f ca="1" t="shared" si="3351"/>
        <v>29559.9353088543</v>
      </c>
      <c r="AQ452" s="17">
        <f ca="1" t="shared" si="3352"/>
        <v>32022.6663365346</v>
      </c>
      <c r="AR452" s="17">
        <f ca="1" t="shared" si="3353"/>
        <v>41695.1599143306</v>
      </c>
      <c r="AS452" s="17">
        <f ca="1" t="shared" si="3354"/>
        <v>56426.8875419002</v>
      </c>
      <c r="AT452" s="17">
        <f ca="1" t="shared" si="3355"/>
        <v>73878.3636770381</v>
      </c>
      <c r="AU452" s="17">
        <f ca="1">AP452*'Ejercicio 3 - TIR'!$D$5</f>
        <v>14779.9676544272</v>
      </c>
      <c r="AV452" s="17">
        <f ca="1">AQ452*'Ejercicio 3 - TIR'!$D$5</f>
        <v>16011.3331682673</v>
      </c>
      <c r="AW452" s="17">
        <f ca="1">AR452*'Ejercicio 3 - TIR'!$D$5</f>
        <v>20847.5799571653</v>
      </c>
      <c r="AX452" s="17">
        <f ca="1">AS452*'Ejercicio 3 - TIR'!$D$5</f>
        <v>28213.4437709501</v>
      </c>
      <c r="AY452" s="17">
        <f ca="1">AT452*'Ejercicio 3 - TIR'!$D$5</f>
        <v>36939.181838519</v>
      </c>
      <c r="AZ452" s="17">
        <f ca="1" t="shared" ref="AZ452:BD452" si="3378">AJ452-AU452-AE452</f>
        <v>27690.9756550867</v>
      </c>
      <c r="BA452" s="17">
        <f ca="1" t="shared" si="3378"/>
        <v>28187.933388093</v>
      </c>
      <c r="BB452" s="17">
        <f ca="1" t="shared" si="3378"/>
        <v>32000.5361226622</v>
      </c>
      <c r="BC452" s="17">
        <f ca="1" t="shared" si="3378"/>
        <v>37870.5620569971</v>
      </c>
      <c r="BD452" s="17">
        <f ca="1" t="shared" si="3378"/>
        <v>44466.2911509816</v>
      </c>
      <c r="BE452" s="17">
        <f ca="1" t="shared" ref="BE452:BI452" si="3379">AZ452/Z452</f>
        <v>23676.3197867413</v>
      </c>
      <c r="BF452" s="17">
        <f ca="1" t="shared" si="3379"/>
        <v>21078.9428404834</v>
      </c>
      <c r="BG452" s="17">
        <f ca="1" t="shared" si="3379"/>
        <v>20369.6646876594</v>
      </c>
      <c r="BH452" s="17">
        <f ca="1" t="shared" si="3379"/>
        <v>19801.1587146096</v>
      </c>
      <c r="BI452" s="17">
        <f ca="1" t="shared" si="3379"/>
        <v>18536.1217218278</v>
      </c>
      <c r="BJ452" s="17">
        <f ca="1" t="shared" si="3358"/>
        <v>72465.0385088089</v>
      </c>
      <c r="BK452" s="17">
        <f ca="1" t="shared" si="3359"/>
        <v>43259.684453983</v>
      </c>
      <c r="BL452" s="17">
        <f ca="1" t="shared" si="3360"/>
        <v>115724.722962792</v>
      </c>
      <c r="BM452" s="17">
        <f ca="1">BK452*'Ejercicio 3 - TIR'!$D$5</f>
        <v>21629.8422269915</v>
      </c>
      <c r="BN452" s="17">
        <f ca="1" t="shared" si="3361"/>
        <v>94094.8807358004</v>
      </c>
      <c r="BO452" s="17">
        <f ca="1" t="shared" si="3362"/>
        <v>39224.1879764052</v>
      </c>
      <c r="BP452" s="17">
        <f ca="1" t="shared" si="3363"/>
        <v>-120373.31019213</v>
      </c>
      <c r="BQ452" s="17">
        <f ca="1" t="shared" ref="BQ452:BT452" si="3380">BE452</f>
        <v>23676.3197867413</v>
      </c>
      <c r="BR452" s="17">
        <f ca="1" t="shared" si="3380"/>
        <v>21078.9428404834</v>
      </c>
      <c r="BS452" s="17">
        <f ca="1" t="shared" si="3380"/>
        <v>20369.6646876594</v>
      </c>
      <c r="BT452" s="17">
        <f ca="1" t="shared" si="3380"/>
        <v>19801.1587146096</v>
      </c>
      <c r="BU452" s="17">
        <f ca="1" t="shared" si="3365"/>
        <v>57760.309698233</v>
      </c>
      <c r="BV452" s="19">
        <f ca="1" t="shared" si="3366"/>
        <v>5.11387432421706</v>
      </c>
    </row>
    <row r="453" ht="15" customHeight="1" spans="1:74">
      <c r="A453" s="15">
        <v>452</v>
      </c>
      <c r="B453" s="16">
        <f ca="1" t="shared" ref="B453:F453" si="3381">RAND()</f>
        <v>0.576754446390842</v>
      </c>
      <c r="C453" s="17">
        <f ca="1">IF(B453&lt;=('Ejercicio 3 - TIR'!$D$13-'Ejercicio 3 - TIR'!$C$13)/('Ejercicio 3 - TIR'!$E$13-'Ejercicio 3 - TIR'!$C$13),'Ejercicio 3 - TIR'!$C$13+SQRT(('Ejercicio 3 - TIR'!$E$13-'Ejercicio 3 - TIR'!$C$13)*('Ejercicio 3 - TIR'!$D$13-'Ejercicio 3 - TIR'!$C$13)*B453),'Ejercicio 3 - TIR'!$E$13-SQRT(('Ejercicio 3 - TIR'!$E$13-'Ejercicio 3 - TIR'!$C$13)*('Ejercicio 3 - TIR'!$E$13-'Ejercicio 3 - TIR'!$D$13)*(1-B453)))</f>
        <v>77463.4815392663</v>
      </c>
      <c r="D453" s="16">
        <f ca="1" t="shared" si="3381"/>
        <v>0.507926335224106</v>
      </c>
      <c r="E453" s="17">
        <f ca="1">IF(D453&lt;=('Ejercicio 3 - TIR'!$D$14-'Ejercicio 3 - TIR'!$C$14)/('Ejercicio 3 - TIR'!$E$14-'Ejercicio 3 - TIR'!$C$14),'Ejercicio 3 - TIR'!$C$14+SQRT(('Ejercicio 3 - TIR'!$E$14-'Ejercicio 3 - TIR'!$C$14)*('Ejercicio 3 - TIR'!$D$14-'Ejercicio 3 - TIR'!$C$14)*D453),'Ejercicio 3 - TIR'!$E$14-SQRT(('Ejercicio 3 - TIR'!$E$14-'Ejercicio 3 - TIR'!$C$14)*('Ejercicio 3 - TIR'!$E$14-'Ejercicio 3 - TIR'!$D$14)*(1-D453)))</f>
        <v>31408.6642647151</v>
      </c>
      <c r="F453" s="16">
        <f ca="1" t="shared" si="3381"/>
        <v>0.0410641728735917</v>
      </c>
      <c r="G453" s="17">
        <f ca="1">IF(F453&lt;=('Ejercicio 3 - TIR'!$D$18-'Ejercicio 3 - TIR'!$C$18)/('Ejercicio 3 - TIR'!$E$18-'Ejercicio 3 - TIR'!$C$18),'Ejercicio 3 - TIR'!$C$18+SQRT(('Ejercicio 3 - TIR'!$E$18-'Ejercicio 3 - TIR'!$C$18)*('Ejercicio 3 - TIR'!$D$18-'Ejercicio 3 - TIR'!$C$18)*F453),'Ejercicio 3 - TIR'!$E$18-SQRT(('Ejercicio 3 - TIR'!$E$18-'Ejercicio 3 - TIR'!$C$18)*('Ejercicio 3 - TIR'!$E$18-'Ejercicio 3 - TIR'!$D$18)*(1-F453)))</f>
        <v>32481.8593697143</v>
      </c>
      <c r="H453" s="16">
        <f ca="1" t="shared" ref="H453:L453" si="3382">RAND()</f>
        <v>0.837996533035827</v>
      </c>
      <c r="I453" s="17">
        <f ca="1">IF(H453&lt;=('Ejercicio 3 - TIR'!$D$18-'Ejercicio 3 - TIR'!$C$18)/('Ejercicio 3 - TIR'!$E$18-'Ejercicio 3 - TIR'!$C$18),'Ejercicio 3 - TIR'!$C$18+SQRT(('Ejercicio 3 - TIR'!$E$18-'Ejercicio 3 - TIR'!$C$18)*('Ejercicio 3 - TIR'!$D$18-'Ejercicio 3 - TIR'!$C$18)*H453),'Ejercicio 3 - TIR'!$E$18-SQRT(('Ejercicio 3 - TIR'!$E$18-'Ejercicio 3 - TIR'!$C$18)*('Ejercicio 3 - TIR'!$E$18-'Ejercicio 3 - TIR'!$D$18)*(1-H453)))</f>
        <v>41514.277690017</v>
      </c>
      <c r="J453" s="16">
        <f ca="1" t="shared" si="3382"/>
        <v>0.727760459123771</v>
      </c>
      <c r="K453" s="17">
        <f ca="1">IF(J453&lt;=('Ejercicio 3 - TIR'!$D$18-'Ejercicio 3 - TIR'!$C$18)/('Ejercicio 3 - TIR'!$E$18-'Ejercicio 3 - TIR'!$C$18),'Ejercicio 3 - TIR'!$C$18+SQRT(('Ejercicio 3 - TIR'!$E$18-'Ejercicio 3 - TIR'!$C$18)*('Ejercicio 3 - TIR'!$D$18-'Ejercicio 3 - TIR'!$C$18)*J453),'Ejercicio 3 - TIR'!$E$18-SQRT(('Ejercicio 3 - TIR'!$E$18-'Ejercicio 3 - TIR'!$C$18)*('Ejercicio 3 - TIR'!$E$18-'Ejercicio 3 - TIR'!$D$18)*(1-J453)))</f>
        <v>40481.3756998709</v>
      </c>
      <c r="L453" s="16">
        <f ca="1" t="shared" si="3382"/>
        <v>0.571009724813391</v>
      </c>
      <c r="M453" s="17">
        <f ca="1">IF(L453&lt;=('Ejercicio 3 - TIR'!$D$18-'Ejercicio 3 - TIR'!$C$18)/('Ejercicio 3 - TIR'!$E$18-'Ejercicio 3 - TIR'!$C$18),'Ejercicio 3 - TIR'!$C$18+SQRT(('Ejercicio 3 - TIR'!$E$18-'Ejercicio 3 - TIR'!$C$18)*('Ejercicio 3 - TIR'!$D$18-'Ejercicio 3 - TIR'!$C$18)*L453),'Ejercicio 3 - TIR'!$E$18-SQRT(('Ejercicio 3 - TIR'!$E$18-'Ejercicio 3 - TIR'!$C$18)*('Ejercicio 3 - TIR'!$E$18-'Ejercicio 3 - TIR'!$D$18)*(1-L453)))</f>
        <v>39254.8073303559</v>
      </c>
      <c r="N453" s="16">
        <f ca="1" t="shared" ref="N453:R453" si="3383">RAND()</f>
        <v>0.552448114819433</v>
      </c>
      <c r="O453" s="17">
        <f ca="1">IF(N453&lt;=('Ejercicio 3 - TIR'!$D$18-'Ejercicio 3 - TIR'!$C$18)/('Ejercicio 3 - TIR'!$E$18-'Ejercicio 3 - TIR'!$C$18),'Ejercicio 3 - TIR'!$C$18+SQRT(('Ejercicio 3 - TIR'!$E$18-'Ejercicio 3 - TIR'!$C$18)*('Ejercicio 3 - TIR'!$D$18-'Ejercicio 3 - TIR'!$C$18)*N453),'Ejercicio 3 - TIR'!$E$18-SQRT(('Ejercicio 3 - TIR'!$E$18-'Ejercicio 3 - TIR'!$C$18)*('Ejercicio 3 - TIR'!$E$18-'Ejercicio 3 - TIR'!$D$18)*(1-N453)))</f>
        <v>39103.1432605949</v>
      </c>
      <c r="P453" s="16">
        <f ca="1" t="shared" si="3383"/>
        <v>0.0626655330055086</v>
      </c>
      <c r="Q453" s="18">
        <f ca="1">IF(P453&lt;=('Ejercicio 3 - TIR'!$D$22-'Ejercicio 3 - TIR'!$C$22)/('Ejercicio 3 - TIR'!$E$22-'Ejercicio 3 - TIR'!$C$22),'Ejercicio 3 - TIR'!$C$22+SQRT(('Ejercicio 3 - TIR'!$E$22-'Ejercicio 3 - TIR'!$C$22)*('Ejercicio 3 - TIR'!$D$22-'Ejercicio 3 - TIR'!$C$22)*P453),'Ejercicio 3 - TIR'!$E$22-SQRT(('Ejercicio 3 - TIR'!$E$22-'Ejercicio 3 - TIR'!$C$22)*('Ejercicio 3 - TIR'!$E$22-'Ejercicio 3 - TIR'!$D$22)*(1-P453)))</f>
        <v>0.130620638371111</v>
      </c>
      <c r="R453" s="16">
        <f ca="1" t="shared" si="3383"/>
        <v>0.441410860165209</v>
      </c>
      <c r="S453" s="18">
        <f ca="1">IF(R453&lt;=('Ejercicio 3 - TIR'!$D$23-'Ejercicio 3 - TIR'!$C$23)/('Ejercicio 3 - TIR'!$E$23-'Ejercicio 3 - TIR'!$C$23),'Ejercicio 3 - TIR'!$C$23+SQRT(('Ejercicio 3 - TIR'!$E$23-'Ejercicio 3 - TIR'!$C$23)*('Ejercicio 3 - TIR'!$D$23-'Ejercicio 3 - TIR'!$C$23)*R453),'Ejercicio 3 - TIR'!$E$23-SQRT(('Ejercicio 3 - TIR'!$E$23-'Ejercicio 3 - TIR'!$C$23)*('Ejercicio 3 - TIR'!$E$23-'Ejercicio 3 - TIR'!$D$23)*(1-R453)))</f>
        <v>0.148187577907606</v>
      </c>
      <c r="T453" s="16">
        <f ca="1" t="shared" ref="T453:X453" si="3384">RAND()</f>
        <v>0.135745790163202</v>
      </c>
      <c r="U453" s="18">
        <f ca="1">IF(T453&lt;=('Ejercicio 3 - TIR'!$D$24-'Ejercicio 3 - TIR'!$C$24)/('Ejercicio 3 - TIR'!$E$24-'Ejercicio 3 - TIR'!$C$24),'Ejercicio 3 - TIR'!$C$24+SQRT(('Ejercicio 3 - TIR'!$E$24-'Ejercicio 3 - TIR'!$C$24)*('Ejercicio 3 - TIR'!$D$24-'Ejercicio 3 - TIR'!$C$24)*T453),'Ejercicio 3 - TIR'!$E$24-SQRT(('Ejercicio 3 - TIR'!$E$24-'Ejercicio 3 - TIR'!$C$24)*('Ejercicio 3 - TIR'!$E$24-'Ejercicio 3 - TIR'!$D$24)*(1-T453)))</f>
        <v>0.166883902373051</v>
      </c>
      <c r="V453" s="16">
        <f ca="1" t="shared" si="3384"/>
        <v>0.0880095091962696</v>
      </c>
      <c r="W453" s="18">
        <f ca="1">IF(V453&lt;=('Ejercicio 3 - TIR'!$D$25-'Ejercicio 3 - TIR'!$C$25)/('Ejercicio 3 - TIR'!$E$25-'Ejercicio 3 - TIR'!$C$25),'Ejercicio 3 - TIR'!$C$25+SQRT(('Ejercicio 3 - TIR'!$E$25-'Ejercicio 3 - TIR'!$C$25)*('Ejercicio 3 - TIR'!$D$25-'Ejercicio 3 - TIR'!$C$25)*V453),'Ejercicio 3 - TIR'!$E$25-SQRT(('Ejercicio 3 - TIR'!$E$25-'Ejercicio 3 - TIR'!$C$25)*('Ejercicio 3 - TIR'!$E$25-'Ejercicio 3 - TIR'!$D$25)*(1-V453)))</f>
        <v>0.19110014922759</v>
      </c>
      <c r="X453" s="16">
        <f ca="1" t="shared" si="3384"/>
        <v>0.283697693398357</v>
      </c>
      <c r="Y453" s="18">
        <f ca="1">IF(X453&lt;=('Ejercicio 3 - TIR'!$D$26-'Ejercicio 3 - TIR'!$C$26)/('Ejercicio 3 - TIR'!$E$26-'Ejercicio 3 - TIR'!$C$26),'Ejercicio 3 - TIR'!$C$26+SQRT(('Ejercicio 3 - TIR'!$E$26-'Ejercicio 3 - TIR'!$C$26)*('Ejercicio 3 - TIR'!$D$26-'Ejercicio 3 - TIR'!$C$26)*X453),'Ejercicio 3 - TIR'!$E$26-SQRT(('Ejercicio 3 - TIR'!$E$26-'Ejercicio 3 - TIR'!$C$26)*('Ejercicio 3 - TIR'!$E$26-'Ejercicio 3 - TIR'!$D$26)*(1-X453)))</f>
        <v>0.217676411837078</v>
      </c>
      <c r="Z453" s="16">
        <f ca="1" t="shared" si="3336"/>
        <v>1.13062063837111</v>
      </c>
      <c r="AA453" s="16">
        <f ca="1" t="shared" si="3337"/>
        <v>1.29816457230368</v>
      </c>
      <c r="AB453" s="16">
        <f ca="1" t="shared" si="3338"/>
        <v>1.51480734205216</v>
      </c>
      <c r="AC453" s="16">
        <f ca="1" t="shared" si="3339"/>
        <v>1.80428725116938</v>
      </c>
      <c r="AD453" s="16">
        <f ca="1" t="shared" si="3340"/>
        <v>2.19703802592731</v>
      </c>
      <c r="AE453" s="15">
        <f ca="1" t="shared" si="3341"/>
        <v>4102.61977664098</v>
      </c>
      <c r="AF453" s="15">
        <f ca="1" t="shared" si="3342"/>
        <v>4710.57706441726</v>
      </c>
      <c r="AG453" s="15">
        <f ca="1" t="shared" si="3343"/>
        <v>5496.6965473562</v>
      </c>
      <c r="AH453" s="15">
        <f ca="1" t="shared" si="3344"/>
        <v>6547.11607781475</v>
      </c>
      <c r="AI453" s="15">
        <f ca="1" t="shared" si="3345"/>
        <v>7972.26881351431</v>
      </c>
      <c r="AJ453" s="17">
        <f ca="1" t="shared" si="3346"/>
        <v>36724.660576067</v>
      </c>
      <c r="AK453" s="17">
        <f ca="1" t="shared" si="3347"/>
        <v>53892.3645419571</v>
      </c>
      <c r="AL453" s="17">
        <f ca="1" t="shared" si="3348"/>
        <v>61321.4851265363</v>
      </c>
      <c r="AM453" s="17">
        <f ca="1" t="shared" si="3349"/>
        <v>70826.9484132712</v>
      </c>
      <c r="AN453" s="17">
        <f ca="1" t="shared" si="3350"/>
        <v>85911.0926768103</v>
      </c>
      <c r="AO453" s="17">
        <f ca="1">C453/'Ejercicio 3 - TIR'!$D$7</f>
        <v>15492.6963078533</v>
      </c>
      <c r="AP453" s="17">
        <f ca="1" t="shared" si="3351"/>
        <v>21231.9642682138</v>
      </c>
      <c r="AQ453" s="17">
        <f ca="1" t="shared" si="3352"/>
        <v>38399.6682341038</v>
      </c>
      <c r="AR453" s="17">
        <f ca="1" t="shared" si="3353"/>
        <v>45828.788818683</v>
      </c>
      <c r="AS453" s="17">
        <f ca="1" t="shared" si="3354"/>
        <v>55334.252105418</v>
      </c>
      <c r="AT453" s="17">
        <f ca="1" t="shared" si="3355"/>
        <v>70418.3963689571</v>
      </c>
      <c r="AU453" s="17">
        <f ca="1">AP453*'Ejercicio 3 - TIR'!$D$5</f>
        <v>10615.9821341069</v>
      </c>
      <c r="AV453" s="17">
        <f ca="1">AQ453*'Ejercicio 3 - TIR'!$D$5</f>
        <v>19199.8341170519</v>
      </c>
      <c r="AW453" s="17">
        <f ca="1">AR453*'Ejercicio 3 - TIR'!$D$5</f>
        <v>22914.3944093415</v>
      </c>
      <c r="AX453" s="17">
        <f ca="1">AS453*'Ejercicio 3 - TIR'!$D$5</f>
        <v>27667.126052709</v>
      </c>
      <c r="AY453" s="17">
        <f ca="1">AT453*'Ejercicio 3 - TIR'!$D$5</f>
        <v>35209.1981844785</v>
      </c>
      <c r="AZ453" s="17">
        <f ca="1" t="shared" ref="AZ453:BD453" si="3385">AJ453-AU453-AE453</f>
        <v>22006.0586653192</v>
      </c>
      <c r="BA453" s="17">
        <f ca="1" t="shared" si="3385"/>
        <v>29981.9533604879</v>
      </c>
      <c r="BB453" s="17">
        <f ca="1" t="shared" si="3385"/>
        <v>32910.3941698386</v>
      </c>
      <c r="BC453" s="17">
        <f ca="1" t="shared" si="3385"/>
        <v>36612.7062827475</v>
      </c>
      <c r="BD453" s="17">
        <f ca="1" t="shared" si="3385"/>
        <v>42729.6256788175</v>
      </c>
      <c r="BE453" s="17">
        <f ca="1" t="shared" ref="BE453:BI453" si="3386">AZ453/Z453</f>
        <v>19463.6980066306</v>
      </c>
      <c r="BF453" s="17">
        <f ca="1" t="shared" si="3386"/>
        <v>23095.6490418491</v>
      </c>
      <c r="BG453" s="17">
        <f ca="1" t="shared" si="3386"/>
        <v>21725.795258725</v>
      </c>
      <c r="BH453" s="17">
        <f ca="1" t="shared" si="3386"/>
        <v>20292.0606233949</v>
      </c>
      <c r="BI453" s="17">
        <f ca="1" t="shared" si="3386"/>
        <v>19448.7419764992</v>
      </c>
      <c r="BJ453" s="17">
        <f ca="1" t="shared" si="3358"/>
        <v>69006.0297331632</v>
      </c>
      <c r="BK453" s="17">
        <f ca="1" t="shared" si="3359"/>
        <v>34038.0429124973</v>
      </c>
      <c r="BL453" s="17">
        <f ca="1" t="shared" si="3360"/>
        <v>103044.072645661</v>
      </c>
      <c r="BM453" s="17">
        <f ca="1">BK453*'Ejercicio 3 - TIR'!$D$5</f>
        <v>17019.0214562486</v>
      </c>
      <c r="BN453" s="17">
        <f ca="1" t="shared" si="3361"/>
        <v>86025.0511894119</v>
      </c>
      <c r="BO453" s="17">
        <f ca="1" t="shared" si="3362"/>
        <v>39155.0124186417</v>
      </c>
      <c r="BP453" s="17">
        <f ca="1" t="shared" si="3363"/>
        <v>-108872.145803981</v>
      </c>
      <c r="BQ453" s="17">
        <f ca="1" t="shared" ref="BQ453:BT453" si="3387">BE453</f>
        <v>19463.6980066306</v>
      </c>
      <c r="BR453" s="17">
        <f ca="1" t="shared" si="3387"/>
        <v>23095.6490418491</v>
      </c>
      <c r="BS453" s="17">
        <f ca="1" t="shared" si="3387"/>
        <v>21725.795258725</v>
      </c>
      <c r="BT453" s="17">
        <f ca="1" t="shared" si="3387"/>
        <v>20292.0606233949</v>
      </c>
      <c r="BU453" s="17">
        <f ca="1" t="shared" si="3365"/>
        <v>58603.7543951409</v>
      </c>
      <c r="BV453" s="19">
        <f ca="1" t="shared" si="3366"/>
        <v>8.29431886425822</v>
      </c>
    </row>
    <row r="454" ht="15" customHeight="1" spans="1:74">
      <c r="A454" s="15">
        <v>453</v>
      </c>
      <c r="B454" s="16">
        <f ca="1" t="shared" ref="B454:F454" si="3388">RAND()</f>
        <v>0.263853633015829</v>
      </c>
      <c r="C454" s="17">
        <f ca="1">IF(B454&lt;=('Ejercicio 3 - TIR'!$D$13-'Ejercicio 3 - TIR'!$C$13)/('Ejercicio 3 - TIR'!$E$13-'Ejercicio 3 - TIR'!$C$13),'Ejercicio 3 - TIR'!$C$13+SQRT(('Ejercicio 3 - TIR'!$E$13-'Ejercicio 3 - TIR'!$C$13)*('Ejercicio 3 - TIR'!$D$13-'Ejercicio 3 - TIR'!$C$13)*B454),'Ejercicio 3 - TIR'!$E$13-SQRT(('Ejercicio 3 - TIR'!$E$13-'Ejercicio 3 - TIR'!$C$13)*('Ejercicio 3 - TIR'!$E$13-'Ejercicio 3 - TIR'!$D$13)*(1-B454)))</f>
        <v>70278.3641032159</v>
      </c>
      <c r="D454" s="16">
        <f ca="1" t="shared" si="3388"/>
        <v>0.334958229768288</v>
      </c>
      <c r="E454" s="17">
        <f ca="1">IF(D454&lt;=('Ejercicio 3 - TIR'!$D$14-'Ejercicio 3 - TIR'!$C$14)/('Ejercicio 3 - TIR'!$E$14-'Ejercicio 3 - TIR'!$C$14),'Ejercicio 3 - TIR'!$C$14+SQRT(('Ejercicio 3 - TIR'!$E$14-'Ejercicio 3 - TIR'!$C$14)*('Ejercicio 3 - TIR'!$D$14-'Ejercicio 3 - TIR'!$C$14)*D454),'Ejercicio 3 - TIR'!$E$14-SQRT(('Ejercicio 3 - TIR'!$E$14-'Ejercicio 3 - TIR'!$C$14)*('Ejercicio 3 - TIR'!$E$14-'Ejercicio 3 - TIR'!$D$14)*(1-D454)))</f>
        <v>30012.1941581368</v>
      </c>
      <c r="F454" s="16">
        <f ca="1" t="shared" si="3388"/>
        <v>0.127566878758046</v>
      </c>
      <c r="G454" s="17">
        <f ca="1">IF(F454&lt;=('Ejercicio 3 - TIR'!$D$18-'Ejercicio 3 - TIR'!$C$18)/('Ejercicio 3 - TIR'!$E$18-'Ejercicio 3 - TIR'!$C$18),'Ejercicio 3 - TIR'!$C$18+SQRT(('Ejercicio 3 - TIR'!$E$18-'Ejercicio 3 - TIR'!$C$18)*('Ejercicio 3 - TIR'!$D$18-'Ejercicio 3 - TIR'!$C$18)*F454),'Ejercicio 3 - TIR'!$E$18-SQRT(('Ejercicio 3 - TIR'!$E$18-'Ejercicio 3 - TIR'!$C$18)*('Ejercicio 3 - TIR'!$E$18-'Ejercicio 3 - TIR'!$D$18)*(1-F454)))</f>
        <v>34374.360732005</v>
      </c>
      <c r="H454" s="16">
        <f ca="1" t="shared" ref="H454:L454" si="3389">RAND()</f>
        <v>0.890718706564789</v>
      </c>
      <c r="I454" s="17">
        <f ca="1">IF(H454&lt;=('Ejercicio 3 - TIR'!$D$18-'Ejercicio 3 - TIR'!$C$18)/('Ejercicio 3 - TIR'!$E$18-'Ejercicio 3 - TIR'!$C$18),'Ejercicio 3 - TIR'!$C$18+SQRT(('Ejercicio 3 - TIR'!$E$18-'Ejercicio 3 - TIR'!$C$18)*('Ejercicio 3 - TIR'!$D$18-'Ejercicio 3 - TIR'!$C$18)*H454),'Ejercicio 3 - TIR'!$E$18-SQRT(('Ejercicio 3 - TIR'!$E$18-'Ejercicio 3 - TIR'!$C$18)*('Ejercicio 3 - TIR'!$E$18-'Ejercicio 3 - TIR'!$D$18)*(1-H454)))</f>
        <v>42137.1173604842</v>
      </c>
      <c r="J454" s="16">
        <f ca="1" t="shared" si="3389"/>
        <v>0.343393116793459</v>
      </c>
      <c r="K454" s="17">
        <f ca="1">IF(J454&lt;=('Ejercicio 3 - TIR'!$D$18-'Ejercicio 3 - TIR'!$C$18)/('Ejercicio 3 - TIR'!$E$18-'Ejercicio 3 - TIR'!$C$18),'Ejercicio 3 - TIR'!$C$18+SQRT(('Ejercicio 3 - TIR'!$E$18-'Ejercicio 3 - TIR'!$C$18)*('Ejercicio 3 - TIR'!$D$18-'Ejercicio 3 - TIR'!$C$18)*J454),'Ejercicio 3 - TIR'!$E$18-SQRT(('Ejercicio 3 - TIR'!$E$18-'Ejercicio 3 - TIR'!$C$18)*('Ejercicio 3 - TIR'!$E$18-'Ejercicio 3 - TIR'!$D$18)*(1-J454)))</f>
        <v>37176.9748166633</v>
      </c>
      <c r="L454" s="16">
        <f ca="1" t="shared" si="3389"/>
        <v>0.929904645614362</v>
      </c>
      <c r="M454" s="17">
        <f ca="1">IF(L454&lt;=('Ejercicio 3 - TIR'!$D$18-'Ejercicio 3 - TIR'!$C$18)/('Ejercicio 3 - TIR'!$E$18-'Ejercicio 3 - TIR'!$C$18),'Ejercicio 3 - TIR'!$C$18+SQRT(('Ejercicio 3 - TIR'!$E$18-'Ejercicio 3 - TIR'!$C$18)*('Ejercicio 3 - TIR'!$D$18-'Ejercicio 3 - TIR'!$C$18)*L454),'Ejercicio 3 - TIR'!$E$18-SQRT(('Ejercicio 3 - TIR'!$E$18-'Ejercicio 3 - TIR'!$C$18)*('Ejercicio 3 - TIR'!$E$18-'Ejercicio 3 - TIR'!$D$18)*(1-L454)))</f>
        <v>42707.1520811613</v>
      </c>
      <c r="N454" s="16">
        <f ca="1" t="shared" ref="N454:R454" si="3390">RAND()</f>
        <v>0.671429798732993</v>
      </c>
      <c r="O454" s="17">
        <f ca="1">IF(N454&lt;=('Ejercicio 3 - TIR'!$D$18-'Ejercicio 3 - TIR'!$C$18)/('Ejercicio 3 - TIR'!$E$18-'Ejercicio 3 - TIR'!$C$18),'Ejercicio 3 - TIR'!$C$18+SQRT(('Ejercicio 3 - TIR'!$E$18-'Ejercicio 3 - TIR'!$C$18)*('Ejercicio 3 - TIR'!$D$18-'Ejercicio 3 - TIR'!$C$18)*N454),'Ejercicio 3 - TIR'!$E$18-SQRT(('Ejercicio 3 - TIR'!$E$18-'Ejercicio 3 - TIR'!$C$18)*('Ejercicio 3 - TIR'!$E$18-'Ejercicio 3 - TIR'!$D$18)*(1-N454)))</f>
        <v>40035.8520272835</v>
      </c>
      <c r="P454" s="16">
        <f ca="1" t="shared" si="3390"/>
        <v>0.0145558977374587</v>
      </c>
      <c r="Q454" s="18">
        <f ca="1">IF(P454&lt;=('Ejercicio 3 - TIR'!$D$22-'Ejercicio 3 - TIR'!$C$22)/('Ejercicio 3 - TIR'!$E$22-'Ejercicio 3 - TIR'!$C$22),'Ejercicio 3 - TIR'!$C$22+SQRT(('Ejercicio 3 - TIR'!$E$22-'Ejercicio 3 - TIR'!$C$22)*('Ejercicio 3 - TIR'!$D$22-'Ejercicio 3 - TIR'!$C$22)*P454),'Ejercicio 3 - TIR'!$E$22-SQRT(('Ejercicio 3 - TIR'!$E$22-'Ejercicio 3 - TIR'!$C$22)*('Ejercicio 3 - TIR'!$E$22-'Ejercicio 3 - TIR'!$D$22)*(1-P454)))</f>
        <v>0.125118653722164</v>
      </c>
      <c r="R454" s="16">
        <f ca="1" t="shared" si="3390"/>
        <v>0.303373859135502</v>
      </c>
      <c r="S454" s="18">
        <f ca="1">IF(R454&lt;=('Ejercicio 3 - TIR'!$D$23-'Ejercicio 3 - TIR'!$C$23)/('Ejercicio 3 - TIR'!$E$23-'Ejercicio 3 - TIR'!$C$23),'Ejercicio 3 - TIR'!$C$23+SQRT(('Ejercicio 3 - TIR'!$E$23-'Ejercicio 3 - TIR'!$C$23)*('Ejercicio 3 - TIR'!$D$23-'Ejercicio 3 - TIR'!$C$23)*R454),'Ejercicio 3 - TIR'!$E$23-SQRT(('Ejercicio 3 - TIR'!$E$23-'Ejercicio 3 - TIR'!$C$23)*('Ejercicio 3 - TIR'!$E$23-'Ejercicio 3 - TIR'!$D$23)*(1-R454)))</f>
        <v>0.143368203748767</v>
      </c>
      <c r="T454" s="16">
        <f ca="1" t="shared" ref="T454:X454" si="3391">RAND()</f>
        <v>0.095635019211405</v>
      </c>
      <c r="U454" s="18">
        <f ca="1">IF(T454&lt;=('Ejercicio 3 - TIR'!$D$24-'Ejercicio 3 - TIR'!$C$24)/('Ejercicio 3 - TIR'!$E$24-'Ejercicio 3 - TIR'!$C$24),'Ejercicio 3 - TIR'!$C$24+SQRT(('Ejercicio 3 - TIR'!$E$24-'Ejercicio 3 - TIR'!$C$24)*('Ejercicio 3 - TIR'!$D$24-'Ejercicio 3 - TIR'!$C$24)*T454),'Ejercicio 3 - TIR'!$E$24-SQRT(('Ejercicio 3 - TIR'!$E$24-'Ejercicio 3 - TIR'!$C$24)*('Ejercicio 3 - TIR'!$E$24-'Ejercicio 3 - TIR'!$D$24)*(1-T454)))</f>
        <v>0.164171575083383</v>
      </c>
      <c r="V454" s="16">
        <f ca="1" t="shared" si="3391"/>
        <v>0.886621379621098</v>
      </c>
      <c r="W454" s="18">
        <f ca="1">IF(V454&lt;=('Ejercicio 3 - TIR'!$D$25-'Ejercicio 3 - TIR'!$C$25)/('Ejercicio 3 - TIR'!$E$25-'Ejercicio 3 - TIR'!$C$25),'Ejercicio 3 - TIR'!$C$25+SQRT(('Ejercicio 3 - TIR'!$E$25-'Ejercicio 3 - TIR'!$C$25)*('Ejercicio 3 - TIR'!$D$25-'Ejercicio 3 - TIR'!$C$25)*V454),'Ejercicio 3 - TIR'!$E$25-SQRT(('Ejercicio 3 - TIR'!$E$25-'Ejercicio 3 - TIR'!$C$25)*('Ejercicio 3 - TIR'!$E$25-'Ejercicio 3 - TIR'!$D$25)*(1-V454)))</f>
        <v>0.230079528837747</v>
      </c>
      <c r="X454" s="16">
        <f ca="1" t="shared" si="3391"/>
        <v>0.842478268811505</v>
      </c>
      <c r="Y454" s="18">
        <f ca="1">IF(X454&lt;=('Ejercicio 3 - TIR'!$D$26-'Ejercicio 3 - TIR'!$C$26)/('Ejercicio 3 - TIR'!$E$26-'Ejercicio 3 - TIR'!$C$26),'Ejercicio 3 - TIR'!$C$26+SQRT(('Ejercicio 3 - TIR'!$E$26-'Ejercicio 3 - TIR'!$C$26)*('Ejercicio 3 - TIR'!$D$26-'Ejercicio 3 - TIR'!$C$26)*X454),'Ejercicio 3 - TIR'!$E$26-SQRT(('Ejercicio 3 - TIR'!$E$26-'Ejercicio 3 - TIR'!$C$26)*('Ejercicio 3 - TIR'!$E$26-'Ejercicio 3 - TIR'!$D$26)*(1-X454)))</f>
        <v>0.250834655009449</v>
      </c>
      <c r="Z454" s="16">
        <f ca="1" t="shared" si="3336"/>
        <v>1.12511865372216</v>
      </c>
      <c r="AA454" s="16">
        <f ca="1" t="shared" si="3337"/>
        <v>1.28642489411054</v>
      </c>
      <c r="AB454" s="16">
        <f ca="1" t="shared" si="3338"/>
        <v>1.49761929520314</v>
      </c>
      <c r="AC454" s="16">
        <f ca="1" t="shared" si="3339"/>
        <v>1.8421908370218</v>
      </c>
      <c r="AD454" s="16">
        <f ca="1" t="shared" si="3340"/>
        <v>2.30427614008773</v>
      </c>
      <c r="AE454" s="15">
        <f ca="1" t="shared" si="3341"/>
        <v>3755.08532831428</v>
      </c>
      <c r="AF454" s="15">
        <f ca="1" t="shared" si="3342"/>
        <v>4293.44516675805</v>
      </c>
      <c r="AG454" s="15">
        <f ca="1" t="shared" si="3343"/>
        <v>4998.30682231885</v>
      </c>
      <c r="AH454" s="15">
        <f ca="1" t="shared" si="3344"/>
        <v>6148.31490098447</v>
      </c>
      <c r="AI454" s="15">
        <f ca="1" t="shared" si="3345"/>
        <v>7690.52534806236</v>
      </c>
      <c r="AJ454" s="17">
        <f ca="1" t="shared" si="3346"/>
        <v>38675.2344693534</v>
      </c>
      <c r="AK454" s="17">
        <f ca="1" t="shared" si="3347"/>
        <v>54206.2367385844</v>
      </c>
      <c r="AL454" s="17">
        <f ca="1" t="shared" si="3348"/>
        <v>55676.9548227163</v>
      </c>
      <c r="AM454" s="17">
        <f ca="1" t="shared" si="3349"/>
        <v>78674.7242392119</v>
      </c>
      <c r="AN454" s="17">
        <f ca="1" t="shared" si="3350"/>
        <v>92253.6585745524</v>
      </c>
      <c r="AO454" s="17">
        <f ca="1">C454/'Ejercicio 3 - TIR'!$D$7</f>
        <v>14055.6728206432</v>
      </c>
      <c r="AP454" s="17">
        <f ca="1" t="shared" si="3351"/>
        <v>24619.5616487103</v>
      </c>
      <c r="AQ454" s="17">
        <f ca="1" t="shared" si="3352"/>
        <v>40150.5639179412</v>
      </c>
      <c r="AR454" s="17">
        <f ca="1" t="shared" si="3353"/>
        <v>41621.2820020731</v>
      </c>
      <c r="AS454" s="17">
        <f ca="1" t="shared" si="3354"/>
        <v>64619.0514185688</v>
      </c>
      <c r="AT454" s="17">
        <f ca="1" t="shared" si="3355"/>
        <v>78197.9857539092</v>
      </c>
      <c r="AU454" s="17">
        <f ca="1">AP454*'Ejercicio 3 - TIR'!$D$5</f>
        <v>12309.7808243551</v>
      </c>
      <c r="AV454" s="17">
        <f ca="1">AQ454*'Ejercicio 3 - TIR'!$D$5</f>
        <v>20075.2819589706</v>
      </c>
      <c r="AW454" s="17">
        <f ca="1">AR454*'Ejercicio 3 - TIR'!$D$5</f>
        <v>20810.6410010365</v>
      </c>
      <c r="AX454" s="17">
        <f ca="1">AS454*'Ejercicio 3 - TIR'!$D$5</f>
        <v>32309.5257092844</v>
      </c>
      <c r="AY454" s="17">
        <f ca="1">AT454*'Ejercicio 3 - TIR'!$D$5</f>
        <v>39098.9928769546</v>
      </c>
      <c r="AZ454" s="17">
        <f ca="1" t="shared" ref="AZ454:BD454" si="3392">AJ454-AU454-AE454</f>
        <v>22610.368316684</v>
      </c>
      <c r="BA454" s="17">
        <f ca="1" t="shared" si="3392"/>
        <v>29837.5096128557</v>
      </c>
      <c r="BB454" s="17">
        <f ca="1" t="shared" si="3392"/>
        <v>29868.0069993609</v>
      </c>
      <c r="BC454" s="17">
        <f ca="1" t="shared" si="3392"/>
        <v>40216.8836289431</v>
      </c>
      <c r="BD454" s="17">
        <f ca="1" t="shared" si="3392"/>
        <v>45464.1403495354</v>
      </c>
      <c r="BE454" s="17">
        <f ca="1" t="shared" ref="BE454:BI454" si="3393">AZ454/Z454</f>
        <v>20095.9856472768</v>
      </c>
      <c r="BF454" s="17">
        <f ca="1" t="shared" si="3393"/>
        <v>23194.1326302504</v>
      </c>
      <c r="BG454" s="17">
        <f ca="1" t="shared" si="3393"/>
        <v>19943.6579743782</v>
      </c>
      <c r="BH454" s="17">
        <f ca="1" t="shared" si="3393"/>
        <v>21831.0083953952</v>
      </c>
      <c r="BI454" s="17">
        <f ca="1" t="shared" si="3393"/>
        <v>19730.3350751201</v>
      </c>
      <c r="BJ454" s="17">
        <f ca="1" t="shared" si="3358"/>
        <v>69156.382910275</v>
      </c>
      <c r="BK454" s="17">
        <f ca="1" t="shared" si="3359"/>
        <v>32388.1515134877</v>
      </c>
      <c r="BL454" s="17">
        <f ca="1" t="shared" si="3360"/>
        <v>101544.534423763</v>
      </c>
      <c r="BM454" s="17">
        <f ca="1">BK454*'Ejercicio 3 - TIR'!$D$5</f>
        <v>16194.0757567439</v>
      </c>
      <c r="BN454" s="17">
        <f ca="1" t="shared" si="3361"/>
        <v>85350.4586670189</v>
      </c>
      <c r="BO454" s="17">
        <f ca="1" t="shared" si="3362"/>
        <v>37040.0305684584</v>
      </c>
      <c r="BP454" s="17">
        <f ca="1" t="shared" si="3363"/>
        <v>-100290.558261353</v>
      </c>
      <c r="BQ454" s="17">
        <f ca="1" t="shared" ref="BQ454:BT454" si="3394">BE454</f>
        <v>20095.9856472768</v>
      </c>
      <c r="BR454" s="17">
        <f ca="1" t="shared" si="3394"/>
        <v>23194.1326302504</v>
      </c>
      <c r="BS454" s="17">
        <f ca="1" t="shared" si="3394"/>
        <v>19943.6579743782</v>
      </c>
      <c r="BT454" s="17">
        <f ca="1" t="shared" si="3394"/>
        <v>21831.0083953952</v>
      </c>
      <c r="BU454" s="17">
        <f ca="1" t="shared" si="3365"/>
        <v>56770.3656435785</v>
      </c>
      <c r="BV454" s="19">
        <f ca="1" t="shared" si="3366"/>
        <v>10.7600666687539</v>
      </c>
    </row>
    <row r="455" ht="15" customHeight="1" spans="1:74">
      <c r="A455" s="15">
        <v>454</v>
      </c>
      <c r="B455" s="16">
        <f ca="1" t="shared" ref="B455:F455" si="3395">RAND()</f>
        <v>0.896799385818452</v>
      </c>
      <c r="C455" s="17">
        <f ca="1">IF(B455&lt;=('Ejercicio 3 - TIR'!$D$13-'Ejercicio 3 - TIR'!$C$13)/('Ejercicio 3 - TIR'!$E$13-'Ejercicio 3 - TIR'!$C$13),'Ejercicio 3 - TIR'!$C$13+SQRT(('Ejercicio 3 - TIR'!$E$13-'Ejercicio 3 - TIR'!$C$13)*('Ejercicio 3 - TIR'!$D$13-'Ejercicio 3 - TIR'!$C$13)*B455),'Ejercicio 3 - TIR'!$E$13-SQRT(('Ejercicio 3 - TIR'!$E$13-'Ejercicio 3 - TIR'!$C$13)*('Ejercicio 3 - TIR'!$E$13-'Ejercicio 3 - TIR'!$D$13)*(1-B455)))</f>
        <v>88871.6246910046</v>
      </c>
      <c r="D455" s="16">
        <f ca="1" t="shared" si="3395"/>
        <v>0.263960053809903</v>
      </c>
      <c r="E455" s="17">
        <f ca="1">IF(D455&lt;=('Ejercicio 3 - TIR'!$D$14-'Ejercicio 3 - TIR'!$C$14)/('Ejercicio 3 - TIR'!$E$14-'Ejercicio 3 - TIR'!$C$14),'Ejercicio 3 - TIR'!$C$14+SQRT(('Ejercicio 3 - TIR'!$E$14-'Ejercicio 3 - TIR'!$C$14)*('Ejercicio 3 - TIR'!$D$14-'Ejercicio 3 - TIR'!$C$14)*D455),'Ejercicio 3 - TIR'!$E$14-SQRT(('Ejercicio 3 - TIR'!$E$14-'Ejercicio 3 - TIR'!$C$14)*('Ejercicio 3 - TIR'!$E$14-'Ejercicio 3 - TIR'!$D$14)*(1-D455)))</f>
        <v>29449.3824330735</v>
      </c>
      <c r="F455" s="16">
        <f ca="1" t="shared" si="3395"/>
        <v>0.57652433159391</v>
      </c>
      <c r="G455" s="17">
        <f ca="1">IF(F455&lt;=('Ejercicio 3 - TIR'!$D$18-'Ejercicio 3 - TIR'!$C$18)/('Ejercicio 3 - TIR'!$E$18-'Ejercicio 3 - TIR'!$C$18),'Ejercicio 3 - TIR'!$C$18+SQRT(('Ejercicio 3 - TIR'!$E$18-'Ejercicio 3 - TIR'!$C$18)*('Ejercicio 3 - TIR'!$D$18-'Ejercicio 3 - TIR'!$C$18)*F455),'Ejercicio 3 - TIR'!$E$18-SQRT(('Ejercicio 3 - TIR'!$E$18-'Ejercicio 3 - TIR'!$C$18)*('Ejercicio 3 - TIR'!$E$18-'Ejercicio 3 - TIR'!$D$18)*(1-F455)))</f>
        <v>39299.3897508969</v>
      </c>
      <c r="H455" s="16">
        <f ca="1" t="shared" ref="H455:L455" si="3396">RAND()</f>
        <v>0.377967064416172</v>
      </c>
      <c r="I455" s="17">
        <f ca="1">IF(H455&lt;=('Ejercicio 3 - TIR'!$D$18-'Ejercicio 3 - TIR'!$C$18)/('Ejercicio 3 - TIR'!$E$18-'Ejercicio 3 - TIR'!$C$18),'Ejercicio 3 - TIR'!$C$18+SQRT(('Ejercicio 3 - TIR'!$E$18-'Ejercicio 3 - TIR'!$C$18)*('Ejercicio 3 - TIR'!$D$18-'Ejercicio 3 - TIR'!$C$18)*H455),'Ejercicio 3 - TIR'!$E$18-SQRT(('Ejercicio 3 - TIR'!$E$18-'Ejercicio 3 - TIR'!$C$18)*('Ejercicio 3 - TIR'!$E$18-'Ejercicio 3 - TIR'!$D$18)*(1-H455)))</f>
        <v>37529.6121853935</v>
      </c>
      <c r="J455" s="16">
        <f ca="1" t="shared" si="3396"/>
        <v>0.112711438261387</v>
      </c>
      <c r="K455" s="17">
        <f ca="1">IF(J455&lt;=('Ejercicio 3 - TIR'!$D$18-'Ejercicio 3 - TIR'!$C$18)/('Ejercicio 3 - TIR'!$E$18-'Ejercicio 3 - TIR'!$C$18),'Ejercicio 3 - TIR'!$C$18+SQRT(('Ejercicio 3 - TIR'!$E$18-'Ejercicio 3 - TIR'!$C$18)*('Ejercicio 3 - TIR'!$D$18-'Ejercicio 3 - TIR'!$C$18)*J455),'Ejercicio 3 - TIR'!$E$18-SQRT(('Ejercicio 3 - TIR'!$E$18-'Ejercicio 3 - TIR'!$C$18)*('Ejercicio 3 - TIR'!$E$18-'Ejercicio 3 - TIR'!$D$18)*(1-J455)))</f>
        <v>34111.7776860147</v>
      </c>
      <c r="L455" s="16">
        <f ca="1" t="shared" si="3396"/>
        <v>0.894528825407851</v>
      </c>
      <c r="M455" s="17">
        <f ca="1">IF(L455&lt;=('Ejercicio 3 - TIR'!$D$18-'Ejercicio 3 - TIR'!$C$18)/('Ejercicio 3 - TIR'!$E$18-'Ejercicio 3 - TIR'!$C$18),'Ejercicio 3 - TIR'!$C$18+SQRT(('Ejercicio 3 - TIR'!$E$18-'Ejercicio 3 - TIR'!$C$18)*('Ejercicio 3 - TIR'!$D$18-'Ejercicio 3 - TIR'!$C$18)*L455),'Ejercicio 3 - TIR'!$E$18-SQRT(('Ejercicio 3 - TIR'!$E$18-'Ejercicio 3 - TIR'!$C$18)*('Ejercicio 3 - TIR'!$E$18-'Ejercicio 3 - TIR'!$D$18)*(1-L455)))</f>
        <v>42187.4676722905</v>
      </c>
      <c r="N455" s="16">
        <f ca="1" t="shared" ref="N455:R455" si="3397">RAND()</f>
        <v>0.372682253563109</v>
      </c>
      <c r="O455" s="17">
        <f ca="1">IF(N455&lt;=('Ejercicio 3 - TIR'!$D$18-'Ejercicio 3 - TIR'!$C$18)/('Ejercicio 3 - TIR'!$E$18-'Ejercicio 3 - TIR'!$C$18),'Ejercicio 3 - TIR'!$C$18+SQRT(('Ejercicio 3 - TIR'!$E$18-'Ejercicio 3 - TIR'!$C$18)*('Ejercicio 3 - TIR'!$D$18-'Ejercicio 3 - TIR'!$C$18)*N455),'Ejercicio 3 - TIR'!$E$18-SQRT(('Ejercicio 3 - TIR'!$E$18-'Ejercicio 3 - TIR'!$C$18)*('Ejercicio 3 - TIR'!$E$18-'Ejercicio 3 - TIR'!$D$18)*(1-N455)))</f>
        <v>37476.7866115375</v>
      </c>
      <c r="P455" s="16">
        <f ca="1" t="shared" si="3397"/>
        <v>0.622941330985356</v>
      </c>
      <c r="Q455" s="18">
        <f ca="1">IF(P455&lt;=('Ejercicio 3 - TIR'!$D$22-'Ejercicio 3 - TIR'!$C$22)/('Ejercicio 3 - TIR'!$E$22-'Ejercicio 3 - TIR'!$C$22),'Ejercicio 3 - TIR'!$C$22+SQRT(('Ejercicio 3 - TIR'!$E$22-'Ejercicio 3 - TIR'!$C$22)*('Ejercicio 3 - TIR'!$D$22-'Ejercicio 3 - TIR'!$C$22)*P455),'Ejercicio 3 - TIR'!$E$22-SQRT(('Ejercicio 3 - TIR'!$E$22-'Ejercicio 3 - TIR'!$C$22)*('Ejercicio 3 - TIR'!$E$22-'Ejercicio 3 - TIR'!$D$22)*(1-P455)))</f>
        <v>0.153948021107287</v>
      </c>
      <c r="R455" s="16">
        <f ca="1" t="shared" si="3397"/>
        <v>0.899245692536268</v>
      </c>
      <c r="S455" s="18">
        <f ca="1">IF(R455&lt;=('Ejercicio 3 - TIR'!$D$23-'Ejercicio 3 - TIR'!$C$23)/('Ejercicio 3 - TIR'!$E$23-'Ejercicio 3 - TIR'!$C$23),'Ejercicio 3 - TIR'!$C$23+SQRT(('Ejercicio 3 - TIR'!$E$23-'Ejercicio 3 - TIR'!$C$23)*('Ejercicio 3 - TIR'!$D$23-'Ejercicio 3 - TIR'!$C$23)*R455),'Ejercicio 3 - TIR'!$E$23-SQRT(('Ejercicio 3 - TIR'!$E$23-'Ejercicio 3 - TIR'!$C$23)*('Ejercicio 3 - TIR'!$E$23-'Ejercicio 3 - TIR'!$D$23)*(1-R455)))</f>
        <v>0.166533086714666</v>
      </c>
      <c r="T455" s="16">
        <f ca="1" t="shared" ref="T455:X455" si="3398">RAND()</f>
        <v>0.334755813770827</v>
      </c>
      <c r="U455" s="18">
        <f ca="1">IF(T455&lt;=('Ejercicio 3 - TIR'!$D$24-'Ejercicio 3 - TIR'!$C$24)/('Ejercicio 3 - TIR'!$E$24-'Ejercicio 3 - TIR'!$C$24),'Ejercicio 3 - TIR'!$C$24+SQRT(('Ejercicio 3 - TIR'!$E$24-'Ejercicio 3 - TIR'!$C$24)*('Ejercicio 3 - TIR'!$D$24-'Ejercicio 3 - TIR'!$C$24)*T455),'Ejercicio 3 - TIR'!$E$24-SQRT(('Ejercicio 3 - TIR'!$E$24-'Ejercicio 3 - TIR'!$C$24)*('Ejercicio 3 - TIR'!$E$24-'Ejercicio 3 - TIR'!$D$24)*(1-T455)))</f>
        <v>0.176513905953645</v>
      </c>
      <c r="V455" s="16">
        <f ca="1" t="shared" si="3398"/>
        <v>0.608330830041258</v>
      </c>
      <c r="W455" s="18">
        <f ca="1">IF(V455&lt;=('Ejercicio 3 - TIR'!$D$25-'Ejercicio 3 - TIR'!$C$25)/('Ejercicio 3 - TIR'!$E$25-'Ejercicio 3 - TIR'!$C$25),'Ejercicio 3 - TIR'!$C$25+SQRT(('Ejercicio 3 - TIR'!$E$25-'Ejercicio 3 - TIR'!$C$25)*('Ejercicio 3 - TIR'!$D$25-'Ejercicio 3 - TIR'!$C$25)*V455),'Ejercicio 3 - TIR'!$E$25-SQRT(('Ejercicio 3 - TIR'!$E$25-'Ejercicio 3 - TIR'!$C$25)*('Ejercicio 3 - TIR'!$E$25-'Ejercicio 3 - TIR'!$D$25)*(1-V455)))</f>
        <v>0.212975115194567</v>
      </c>
      <c r="X455" s="16">
        <f ca="1" t="shared" si="3398"/>
        <v>0.00986864179588354</v>
      </c>
      <c r="Y455" s="18">
        <f ca="1">IF(X455&lt;=('Ejercicio 3 - TIR'!$D$26-'Ejercicio 3 - TIR'!$C$26)/('Ejercicio 3 - TIR'!$E$26-'Ejercicio 3 - TIR'!$C$26),'Ejercicio 3 - TIR'!$C$26+SQRT(('Ejercicio 3 - TIR'!$E$26-'Ejercicio 3 - TIR'!$C$26)*('Ejercicio 3 - TIR'!$D$26-'Ejercicio 3 - TIR'!$C$26)*X455),'Ejercicio 3 - TIR'!$E$26-SQRT(('Ejercicio 3 - TIR'!$E$26-'Ejercicio 3 - TIR'!$C$26)*('Ejercicio 3 - TIR'!$E$26-'Ejercicio 3 - TIR'!$D$26)*(1-X455)))</f>
        <v>0.195161911743616</v>
      </c>
      <c r="Z455" s="16">
        <f ca="1" t="shared" si="3336"/>
        <v>1.15394802110729</v>
      </c>
      <c r="AA455" s="16">
        <f ca="1" t="shared" si="3337"/>
        <v>1.34611854697056</v>
      </c>
      <c r="AB455" s="16">
        <f ca="1" t="shared" si="3338"/>
        <v>1.58372718957298</v>
      </c>
      <c r="AC455" s="16">
        <f ca="1" t="shared" si="3339"/>
        <v>1.92102167020906</v>
      </c>
      <c r="AD455" s="16">
        <f ca="1" t="shared" si="3340"/>
        <v>2.29593193186797</v>
      </c>
      <c r="AE455" s="15">
        <f ca="1" t="shared" si="3341"/>
        <v>4533.67414840336</v>
      </c>
      <c r="AF455" s="15">
        <f ca="1" t="shared" si="3342"/>
        <v>5288.68089849546</v>
      </c>
      <c r="AG455" s="15">
        <f ca="1" t="shared" si="3343"/>
        <v>6222.20662123132</v>
      </c>
      <c r="AH455" s="15">
        <f ca="1" t="shared" si="3344"/>
        <v>7547.38179315246</v>
      </c>
      <c r="AI455" s="15">
        <f ca="1" t="shared" si="3345"/>
        <v>9020.34325256306</v>
      </c>
      <c r="AJ455" s="17">
        <f ca="1" t="shared" si="3346"/>
        <v>45349.4530337715</v>
      </c>
      <c r="AK455" s="17">
        <f ca="1" t="shared" si="3347"/>
        <v>50519.3070233706</v>
      </c>
      <c r="AL455" s="17">
        <f ca="1" t="shared" si="3348"/>
        <v>54023.7498060104</v>
      </c>
      <c r="AM455" s="17">
        <f ca="1" t="shared" si="3349"/>
        <v>81043.039609714</v>
      </c>
      <c r="AN455" s="17">
        <f ca="1" t="shared" si="3350"/>
        <v>86044.151085231</v>
      </c>
      <c r="AO455" s="17">
        <f ca="1">C455/'Ejercicio 3 - TIR'!$D$7</f>
        <v>17774.3249382009</v>
      </c>
      <c r="AP455" s="17">
        <f ca="1" t="shared" si="3351"/>
        <v>27575.1280955706</v>
      </c>
      <c r="AQ455" s="17">
        <f ca="1" t="shared" si="3352"/>
        <v>32744.9820851697</v>
      </c>
      <c r="AR455" s="17">
        <f ca="1" t="shared" si="3353"/>
        <v>36249.4248678095</v>
      </c>
      <c r="AS455" s="17">
        <f ca="1" t="shared" si="3354"/>
        <v>63268.7146715131</v>
      </c>
      <c r="AT455" s="17">
        <f ca="1" t="shared" si="3355"/>
        <v>68269.8261470301</v>
      </c>
      <c r="AU455" s="17">
        <f ca="1">AP455*'Ejercicio 3 - TIR'!$D$5</f>
        <v>13787.5640477853</v>
      </c>
      <c r="AV455" s="17">
        <f ca="1">AQ455*'Ejercicio 3 - TIR'!$D$5</f>
        <v>16372.4910425848</v>
      </c>
      <c r="AW455" s="17">
        <f ca="1">AR455*'Ejercicio 3 - TIR'!$D$5</f>
        <v>18124.7124339047</v>
      </c>
      <c r="AX455" s="17">
        <f ca="1">AS455*'Ejercicio 3 - TIR'!$D$5</f>
        <v>31634.3573357566</v>
      </c>
      <c r="AY455" s="17">
        <f ca="1">AT455*'Ejercicio 3 - TIR'!$D$5</f>
        <v>34134.9130735151</v>
      </c>
      <c r="AZ455" s="17">
        <f ca="1" t="shared" ref="AZ455:BD455" si="3399">AJ455-AU455-AE455</f>
        <v>27028.2148375828</v>
      </c>
      <c r="BA455" s="17">
        <f ca="1" t="shared" si="3399"/>
        <v>28858.1350822903</v>
      </c>
      <c r="BB455" s="17">
        <f ca="1" t="shared" si="3399"/>
        <v>29676.8307508743</v>
      </c>
      <c r="BC455" s="17">
        <f ca="1" t="shared" si="3399"/>
        <v>41861.300480805</v>
      </c>
      <c r="BD455" s="17">
        <f ca="1" t="shared" si="3399"/>
        <v>42888.8947591529</v>
      </c>
      <c r="BE455" s="17">
        <f ca="1" t="shared" ref="BE455:BI455" si="3400">AZ455/Z455</f>
        <v>23422.3850149225</v>
      </c>
      <c r="BF455" s="17">
        <f ca="1" t="shared" si="3400"/>
        <v>21438.0339289103</v>
      </c>
      <c r="BG455" s="17">
        <f ca="1" t="shared" si="3400"/>
        <v>18738.6002755159</v>
      </c>
      <c r="BH455" s="17">
        <f ca="1" t="shared" si="3400"/>
        <v>21791.1651544511</v>
      </c>
      <c r="BI455" s="17">
        <f ca="1" t="shared" si="3400"/>
        <v>18680.3860183514</v>
      </c>
      <c r="BJ455" s="17">
        <f ca="1" t="shared" si="3358"/>
        <v>67613.7775018851</v>
      </c>
      <c r="BK455" s="17">
        <f ca="1" t="shared" si="3359"/>
        <v>40808.6401930127</v>
      </c>
      <c r="BL455" s="17">
        <f ca="1" t="shared" si="3360"/>
        <v>108422.417694898</v>
      </c>
      <c r="BM455" s="17">
        <f ca="1">BK455*'Ejercicio 3 - TIR'!$D$5</f>
        <v>20404.3200965064</v>
      </c>
      <c r="BN455" s="17">
        <f ca="1" t="shared" si="3361"/>
        <v>88018.0975983914</v>
      </c>
      <c r="BO455" s="17">
        <f ca="1" t="shared" si="3362"/>
        <v>38336.5449021739</v>
      </c>
      <c r="BP455" s="17">
        <f ca="1" t="shared" si="3363"/>
        <v>-118321.007124078</v>
      </c>
      <c r="BQ455" s="17">
        <f ca="1" t="shared" ref="BQ455:BT455" si="3401">BE455</f>
        <v>23422.3850149225</v>
      </c>
      <c r="BR455" s="17">
        <f ca="1" t="shared" si="3401"/>
        <v>21438.0339289103</v>
      </c>
      <c r="BS455" s="17">
        <f ca="1" t="shared" si="3401"/>
        <v>18738.6002755159</v>
      </c>
      <c r="BT455" s="17">
        <f ca="1" t="shared" si="3401"/>
        <v>21791.1651544511</v>
      </c>
      <c r="BU455" s="17">
        <f ca="1" t="shared" si="3365"/>
        <v>57016.9309205253</v>
      </c>
      <c r="BV455" s="19">
        <f ca="1" t="shared" si="3366"/>
        <v>5.58391628431152</v>
      </c>
    </row>
    <row r="456" ht="15" customHeight="1" spans="1:74">
      <c r="A456" s="15">
        <v>455</v>
      </c>
      <c r="B456" s="16">
        <f ca="1" t="shared" ref="B456:F456" si="3402">RAND()</f>
        <v>0.140243558180308</v>
      </c>
      <c r="C456" s="17">
        <f ca="1">IF(B456&lt;=('Ejercicio 3 - TIR'!$D$13-'Ejercicio 3 - TIR'!$C$13)/('Ejercicio 3 - TIR'!$E$13-'Ejercicio 3 - TIR'!$C$13),'Ejercicio 3 - TIR'!$C$13+SQRT(('Ejercicio 3 - TIR'!$E$13-'Ejercicio 3 - TIR'!$C$13)*('Ejercicio 3 - TIR'!$D$13-'Ejercicio 3 - TIR'!$C$13)*B456),'Ejercicio 3 - TIR'!$E$13-SQRT(('Ejercicio 3 - TIR'!$E$13-'Ejercicio 3 - TIR'!$C$13)*('Ejercicio 3 - TIR'!$E$13-'Ejercicio 3 - TIR'!$D$13)*(1-B456)))</f>
        <v>67489.8213110944</v>
      </c>
      <c r="D456" s="16">
        <f ca="1" t="shared" si="3402"/>
        <v>0.947174163862851</v>
      </c>
      <c r="E456" s="17">
        <f ca="1">IF(D456&lt;=('Ejercicio 3 - TIR'!$D$14-'Ejercicio 3 - TIR'!$C$14)/('Ejercicio 3 - TIR'!$E$14-'Ejercicio 3 - TIR'!$C$14),'Ejercicio 3 - TIR'!$C$14+SQRT(('Ejercicio 3 - TIR'!$E$14-'Ejercicio 3 - TIR'!$C$14)*('Ejercicio 3 - TIR'!$D$14-'Ejercicio 3 - TIR'!$C$14)*D456),'Ejercicio 3 - TIR'!$E$14-SQRT(('Ejercicio 3 - TIR'!$E$14-'Ejercicio 3 - TIR'!$C$14)*('Ejercicio 3 - TIR'!$E$14-'Ejercicio 3 - TIR'!$D$14)*(1-D456)))</f>
        <v>37185.0620929455</v>
      </c>
      <c r="F456" s="16">
        <f ca="1" t="shared" si="3402"/>
        <v>0.0172647093728617</v>
      </c>
      <c r="G456" s="17">
        <f ca="1">IF(F456&lt;=('Ejercicio 3 - TIR'!$D$18-'Ejercicio 3 - TIR'!$C$18)/('Ejercicio 3 - TIR'!$E$18-'Ejercicio 3 - TIR'!$C$18),'Ejercicio 3 - TIR'!$C$18+SQRT(('Ejercicio 3 - TIR'!$E$18-'Ejercicio 3 - TIR'!$C$18)*('Ejercicio 3 - TIR'!$D$18-'Ejercicio 3 - TIR'!$C$18)*F456),'Ejercicio 3 - TIR'!$E$18-SQRT(('Ejercicio 3 - TIR'!$E$18-'Ejercicio 3 - TIR'!$C$18)*('Ejercicio 3 - TIR'!$E$18-'Ejercicio 3 - TIR'!$D$18)*(1-F456)))</f>
        <v>31609.2564761185</v>
      </c>
      <c r="H456" s="16">
        <f ca="1" t="shared" ref="H456:L456" si="3403">RAND()</f>
        <v>0.452963958000757</v>
      </c>
      <c r="I456" s="17">
        <f ca="1">IF(H456&lt;=('Ejercicio 3 - TIR'!$D$18-'Ejercicio 3 - TIR'!$C$18)/('Ejercicio 3 - TIR'!$E$18-'Ejercicio 3 - TIR'!$C$18),'Ejercicio 3 - TIR'!$C$18+SQRT(('Ejercicio 3 - TIR'!$E$18-'Ejercicio 3 - TIR'!$C$18)*('Ejercicio 3 - TIR'!$D$18-'Ejercicio 3 - TIR'!$C$18)*H456),'Ejercicio 3 - TIR'!$E$18-SQRT(('Ejercicio 3 - TIR'!$E$18-'Ejercicio 3 - TIR'!$C$18)*('Ejercicio 3 - TIR'!$E$18-'Ejercicio 3 - TIR'!$D$18)*(1-H456)))</f>
        <v>38242.8510662339</v>
      </c>
      <c r="J456" s="16">
        <f ca="1" t="shared" si="3403"/>
        <v>0.589926038415167</v>
      </c>
      <c r="K456" s="17">
        <f ca="1">IF(J456&lt;=('Ejercicio 3 - TIR'!$D$18-'Ejercicio 3 - TIR'!$C$18)/('Ejercicio 3 - TIR'!$E$18-'Ejercicio 3 - TIR'!$C$18),'Ejercicio 3 - TIR'!$C$18+SQRT(('Ejercicio 3 - TIR'!$E$18-'Ejercicio 3 - TIR'!$C$18)*('Ejercicio 3 - TIR'!$D$18-'Ejercicio 3 - TIR'!$C$18)*J456),'Ejercicio 3 - TIR'!$E$18-SQRT(('Ejercicio 3 - TIR'!$E$18-'Ejercicio 3 - TIR'!$C$18)*('Ejercicio 3 - TIR'!$E$18-'Ejercicio 3 - TIR'!$D$18)*(1-J456)))</f>
        <v>39406.8541905504</v>
      </c>
      <c r="L456" s="16">
        <f ca="1" t="shared" si="3403"/>
        <v>0.644337350811635</v>
      </c>
      <c r="M456" s="17">
        <f ca="1">IF(L456&lt;=('Ejercicio 3 - TIR'!$D$18-'Ejercicio 3 - TIR'!$C$18)/('Ejercicio 3 - TIR'!$E$18-'Ejercicio 3 - TIR'!$C$18),'Ejercicio 3 - TIR'!$C$18+SQRT(('Ejercicio 3 - TIR'!$E$18-'Ejercicio 3 - TIR'!$C$18)*('Ejercicio 3 - TIR'!$D$18-'Ejercicio 3 - TIR'!$C$18)*L456),'Ejercicio 3 - TIR'!$E$18-SQRT(('Ejercicio 3 - TIR'!$E$18-'Ejercicio 3 - TIR'!$C$18)*('Ejercicio 3 - TIR'!$E$18-'Ejercicio 3 - TIR'!$D$18)*(1-L456)))</f>
        <v>39831.1038353659</v>
      </c>
      <c r="N456" s="16">
        <f ca="1" t="shared" ref="N456:R456" si="3404">RAND()</f>
        <v>0.718429982471309</v>
      </c>
      <c r="O456" s="17">
        <f ca="1">IF(N456&lt;=('Ejercicio 3 - TIR'!$D$18-'Ejercicio 3 - TIR'!$C$18)/('Ejercicio 3 - TIR'!$E$18-'Ejercicio 3 - TIR'!$C$18),'Ejercicio 3 - TIR'!$C$18+SQRT(('Ejercicio 3 - TIR'!$E$18-'Ejercicio 3 - TIR'!$C$18)*('Ejercicio 3 - TIR'!$D$18-'Ejercicio 3 - TIR'!$C$18)*N456),'Ejercicio 3 - TIR'!$E$18-SQRT(('Ejercicio 3 - TIR'!$E$18-'Ejercicio 3 - TIR'!$C$18)*('Ejercicio 3 - TIR'!$E$18-'Ejercicio 3 - TIR'!$D$18)*(1-N456)))</f>
        <v>40404.5945429536</v>
      </c>
      <c r="P456" s="16">
        <f ca="1" t="shared" si="3404"/>
        <v>0.547536195517674</v>
      </c>
      <c r="Q456" s="18">
        <f ca="1">IF(P456&lt;=('Ejercicio 3 - TIR'!$D$22-'Ejercicio 3 - TIR'!$C$22)/('Ejercicio 3 - TIR'!$E$22-'Ejercicio 3 - TIR'!$C$22),'Ejercicio 3 - TIR'!$C$22+SQRT(('Ejercicio 3 - TIR'!$E$22-'Ejercicio 3 - TIR'!$C$22)*('Ejercicio 3 - TIR'!$D$22-'Ejercicio 3 - TIR'!$C$22)*P456),'Ejercicio 3 - TIR'!$E$22-SQRT(('Ejercicio 3 - TIR'!$E$22-'Ejercicio 3 - TIR'!$C$22)*('Ejercicio 3 - TIR'!$E$22-'Ejercicio 3 - TIR'!$D$22)*(1-P456)))</f>
        <v>0.15146169507367</v>
      </c>
      <c r="R456" s="16">
        <f ca="1" t="shared" si="3404"/>
        <v>0.876632932782811</v>
      </c>
      <c r="S456" s="18">
        <f ca="1">IF(R456&lt;=('Ejercicio 3 - TIR'!$D$23-'Ejercicio 3 - TIR'!$C$23)/('Ejercicio 3 - TIR'!$E$23-'Ejercicio 3 - TIR'!$C$23),'Ejercicio 3 - TIR'!$C$23+SQRT(('Ejercicio 3 - TIR'!$E$23-'Ejercicio 3 - TIR'!$C$23)*('Ejercicio 3 - TIR'!$D$23-'Ejercicio 3 - TIR'!$C$23)*R456),'Ejercicio 3 - TIR'!$E$23-SQRT(('Ejercicio 3 - TIR'!$E$23-'Ejercicio 3 - TIR'!$C$23)*('Ejercicio 3 - TIR'!$E$23-'Ejercicio 3 - TIR'!$D$23)*(1-R456)))</f>
        <v>0.165098298050527</v>
      </c>
      <c r="T456" s="16">
        <f ca="1" t="shared" ref="T456:X456" si="3405">RAND()</f>
        <v>0.485217673868647</v>
      </c>
      <c r="U456" s="18">
        <f ca="1">IF(T456&lt;=('Ejercicio 3 - TIR'!$D$24-'Ejercicio 3 - TIR'!$C$24)/('Ejercicio 3 - TIR'!$E$24-'Ejercicio 3 - TIR'!$C$24),'Ejercicio 3 - TIR'!$C$24+SQRT(('Ejercicio 3 - TIR'!$E$24-'Ejercicio 3 - TIR'!$C$24)*('Ejercicio 3 - TIR'!$D$24-'Ejercicio 3 - TIR'!$C$24)*T456),'Ejercicio 3 - TIR'!$E$24-SQRT(('Ejercicio 3 - TIR'!$E$24-'Ejercicio 3 - TIR'!$C$24)*('Ejercicio 3 - TIR'!$E$24-'Ejercicio 3 - TIR'!$D$24)*(1-T456)))</f>
        <v>0.182034350879146</v>
      </c>
      <c r="V456" s="16">
        <f ca="1" t="shared" si="3405"/>
        <v>0.0978825461704531</v>
      </c>
      <c r="W456" s="18">
        <f ca="1">IF(V456&lt;=('Ejercicio 3 - TIR'!$D$25-'Ejercicio 3 - TIR'!$C$25)/('Ejercicio 3 - TIR'!$E$25-'Ejercicio 3 - TIR'!$C$25),'Ejercicio 3 - TIR'!$C$25+SQRT(('Ejercicio 3 - TIR'!$E$25-'Ejercicio 3 - TIR'!$C$25)*('Ejercicio 3 - TIR'!$D$25-'Ejercicio 3 - TIR'!$C$25)*V456),'Ejercicio 3 - TIR'!$E$25-SQRT(('Ejercicio 3 - TIR'!$E$25-'Ejercicio 3 - TIR'!$C$25)*('Ejercicio 3 - TIR'!$E$25-'Ejercicio 3 - TIR'!$D$25)*(1-V456)))</f>
        <v>0.191706219058203</v>
      </c>
      <c r="X456" s="16">
        <f ca="1" t="shared" si="3405"/>
        <v>0.571600077560811</v>
      </c>
      <c r="Y456" s="18">
        <f ca="1">IF(X456&lt;=('Ejercicio 3 - TIR'!$D$26-'Ejercicio 3 - TIR'!$C$26)/('Ejercicio 3 - TIR'!$E$26-'Ejercicio 3 - TIR'!$C$26),'Ejercicio 3 - TIR'!$C$26+SQRT(('Ejercicio 3 - TIR'!$E$26-'Ejercicio 3 - TIR'!$C$26)*('Ejercicio 3 - TIR'!$D$26-'Ejercicio 3 - TIR'!$C$26)*X456),'Ejercicio 3 - TIR'!$E$26-SQRT(('Ejercicio 3 - TIR'!$E$26-'Ejercicio 3 - TIR'!$C$26)*('Ejercicio 3 - TIR'!$E$26-'Ejercicio 3 - TIR'!$D$26)*(1-X456)))</f>
        <v>0.231902603176766</v>
      </c>
      <c r="Z456" s="16">
        <f ca="1" t="shared" si="3336"/>
        <v>1.15146169507367</v>
      </c>
      <c r="AA456" s="16">
        <f ca="1" t="shared" si="3337"/>
        <v>1.34156606120071</v>
      </c>
      <c r="AB456" s="16">
        <f ca="1" t="shared" si="3338"/>
        <v>1.58577716831287</v>
      </c>
      <c r="AC456" s="16">
        <f ca="1" t="shared" si="3339"/>
        <v>1.88978051351896</v>
      </c>
      <c r="AD456" s="16">
        <f ca="1" t="shared" si="3340"/>
        <v>2.32802553403673</v>
      </c>
      <c r="AE456" s="15">
        <f ca="1" t="shared" si="3341"/>
        <v>5632.1125360172</v>
      </c>
      <c r="AF456" s="15">
        <f ca="1" t="shared" si="3342"/>
        <v>6561.96473014267</v>
      </c>
      <c r="AG456" s="15">
        <f ca="1" t="shared" si="3343"/>
        <v>7756.46772028605</v>
      </c>
      <c r="AH456" s="15">
        <f ca="1" t="shared" si="3344"/>
        <v>9243.43082018909</v>
      </c>
      <c r="AI456" s="15">
        <f ca="1" t="shared" si="3345"/>
        <v>11387.0064896753</v>
      </c>
      <c r="AJ456" s="17">
        <f ca="1" t="shared" si="3346"/>
        <v>36396.8480420098</v>
      </c>
      <c r="AK456" s="17">
        <f ca="1" t="shared" si="3347"/>
        <v>51305.3110740127</v>
      </c>
      <c r="AL456" s="17">
        <f ca="1" t="shared" si="3348"/>
        <v>62490.4896504092</v>
      </c>
      <c r="AM456" s="17">
        <f ca="1" t="shared" si="3349"/>
        <v>75272.0438600245</v>
      </c>
      <c r="AN456" s="17">
        <f ca="1" t="shared" si="3350"/>
        <v>94062.927788397</v>
      </c>
      <c r="AO456" s="17">
        <f ca="1">C456/'Ejercicio 3 - TIR'!$D$7</f>
        <v>13497.9642622189</v>
      </c>
      <c r="AP456" s="17">
        <f ca="1" t="shared" si="3351"/>
        <v>22898.8837797909</v>
      </c>
      <c r="AQ456" s="17">
        <f ca="1" t="shared" si="3352"/>
        <v>37807.3468117938</v>
      </c>
      <c r="AR456" s="17">
        <f ca="1" t="shared" si="3353"/>
        <v>48992.5253881903</v>
      </c>
      <c r="AS456" s="17">
        <f ca="1" t="shared" si="3354"/>
        <v>61774.0795978056</v>
      </c>
      <c r="AT456" s="17">
        <f ca="1" t="shared" si="3355"/>
        <v>80564.9635261781</v>
      </c>
      <c r="AU456" s="17">
        <f ca="1">AP456*'Ejercicio 3 - TIR'!$D$5</f>
        <v>11449.4418898954</v>
      </c>
      <c r="AV456" s="17">
        <f ca="1">AQ456*'Ejercicio 3 - TIR'!$D$5</f>
        <v>18903.6734058969</v>
      </c>
      <c r="AW456" s="17">
        <f ca="1">AR456*'Ejercicio 3 - TIR'!$D$5</f>
        <v>24496.2626940951</v>
      </c>
      <c r="AX456" s="17">
        <f ca="1">AS456*'Ejercicio 3 - TIR'!$D$5</f>
        <v>30887.0397989028</v>
      </c>
      <c r="AY456" s="17">
        <f ca="1">AT456*'Ejercicio 3 - TIR'!$D$5</f>
        <v>40282.4817630891</v>
      </c>
      <c r="AZ456" s="17">
        <f ca="1" t="shared" ref="AZ456:BD456" si="3406">AJ456-AU456-AE456</f>
        <v>19315.2936160971</v>
      </c>
      <c r="BA456" s="17">
        <f ca="1" t="shared" si="3406"/>
        <v>25839.6729379731</v>
      </c>
      <c r="BB456" s="17">
        <f ca="1" t="shared" si="3406"/>
        <v>30237.759236028</v>
      </c>
      <c r="BC456" s="17">
        <f ca="1" t="shared" si="3406"/>
        <v>35141.5732409326</v>
      </c>
      <c r="BD456" s="17">
        <f ca="1" t="shared" si="3406"/>
        <v>42393.4395356326</v>
      </c>
      <c r="BE456" s="17">
        <f ca="1" t="shared" ref="BE456:BI456" si="3407">AZ456/Z456</f>
        <v>16774.5863355544</v>
      </c>
      <c r="BF456" s="17">
        <f ca="1" t="shared" si="3407"/>
        <v>19260.8278379124</v>
      </c>
      <c r="BG456" s="17">
        <f ca="1" t="shared" si="3407"/>
        <v>19068.1010171172</v>
      </c>
      <c r="BH456" s="17">
        <f ca="1" t="shared" si="3407"/>
        <v>18595.584508116</v>
      </c>
      <c r="BI456" s="17">
        <f ca="1" t="shared" si="3407"/>
        <v>18210.0406184651</v>
      </c>
      <c r="BJ456" s="17">
        <f ca="1" t="shared" si="3358"/>
        <v>86567.7740371183</v>
      </c>
      <c r="BK456" s="17">
        <f ca="1" t="shared" si="3359"/>
        <v>31423.6054599607</v>
      </c>
      <c r="BL456" s="17">
        <f ca="1" t="shared" si="3360"/>
        <v>117991.379497079</v>
      </c>
      <c r="BM456" s="17">
        <f ca="1">BK456*'Ejercicio 3 - TIR'!$D$5</f>
        <v>15711.8027299804</v>
      </c>
      <c r="BN456" s="17">
        <f ca="1" t="shared" si="3361"/>
        <v>102279.576767099</v>
      </c>
      <c r="BO456" s="17">
        <f ca="1" t="shared" si="3362"/>
        <v>43934.0442240549</v>
      </c>
      <c r="BP456" s="17">
        <f ca="1" t="shared" si="3363"/>
        <v>-104674.88340404</v>
      </c>
      <c r="BQ456" s="17">
        <f ca="1" t="shared" ref="BQ456:BT456" si="3408">BE456</f>
        <v>16774.5863355544</v>
      </c>
      <c r="BR456" s="17">
        <f ca="1" t="shared" si="3408"/>
        <v>19260.8278379124</v>
      </c>
      <c r="BS456" s="17">
        <f ca="1" t="shared" si="3408"/>
        <v>19068.1010171172</v>
      </c>
      <c r="BT456" s="17">
        <f ca="1" t="shared" si="3408"/>
        <v>18595.584508116</v>
      </c>
      <c r="BU456" s="17">
        <f ca="1" t="shared" si="3365"/>
        <v>62144.08484252</v>
      </c>
      <c r="BV456" s="19">
        <f ca="1" t="shared" si="3366"/>
        <v>7.54598177057406</v>
      </c>
    </row>
    <row r="457" ht="15" customHeight="1" spans="1:74">
      <c r="A457" s="15">
        <v>456</v>
      </c>
      <c r="B457" s="16">
        <f ca="1" t="shared" ref="B457:F457" si="3409">RAND()</f>
        <v>0.889488239756455</v>
      </c>
      <c r="C457" s="17">
        <f ca="1">IF(B457&lt;=('Ejercicio 3 - TIR'!$D$13-'Ejercicio 3 - TIR'!$C$13)/('Ejercicio 3 - TIR'!$E$13-'Ejercicio 3 - TIR'!$C$13),'Ejercicio 3 - TIR'!$C$13+SQRT(('Ejercicio 3 - TIR'!$E$13-'Ejercicio 3 - TIR'!$C$13)*('Ejercicio 3 - TIR'!$D$13-'Ejercicio 3 - TIR'!$C$13)*B457),'Ejercicio 3 - TIR'!$E$13-SQRT(('Ejercicio 3 - TIR'!$E$13-'Ejercicio 3 - TIR'!$C$13)*('Ejercicio 3 - TIR'!$E$13-'Ejercicio 3 - TIR'!$D$13)*(1-B457)))</f>
        <v>88484.1799123009</v>
      </c>
      <c r="D457" s="16">
        <f ca="1" t="shared" si="3409"/>
        <v>0.534323086421409</v>
      </c>
      <c r="E457" s="17">
        <f ca="1">IF(D457&lt;=('Ejercicio 3 - TIR'!$D$14-'Ejercicio 3 - TIR'!$C$14)/('Ejercicio 3 - TIR'!$E$14-'Ejercicio 3 - TIR'!$C$14),'Ejercicio 3 - TIR'!$C$14+SQRT(('Ejercicio 3 - TIR'!$E$14-'Ejercicio 3 - TIR'!$C$14)*('Ejercicio 3 - TIR'!$D$14-'Ejercicio 3 - TIR'!$C$14)*D457),'Ejercicio 3 - TIR'!$E$14-SQRT(('Ejercicio 3 - TIR'!$E$14-'Ejercicio 3 - TIR'!$C$14)*('Ejercicio 3 - TIR'!$E$14-'Ejercicio 3 - TIR'!$D$14)*(1-D457)))</f>
        <v>31642.2768030528</v>
      </c>
      <c r="F457" s="16">
        <f ca="1" t="shared" si="3409"/>
        <v>0.135387581922473</v>
      </c>
      <c r="G457" s="17">
        <f ca="1">IF(F457&lt;=('Ejercicio 3 - TIR'!$D$18-'Ejercicio 3 - TIR'!$C$18)/('Ejercicio 3 - TIR'!$E$18-'Ejercicio 3 - TIR'!$C$18),'Ejercicio 3 - TIR'!$C$18+SQRT(('Ejercicio 3 - TIR'!$E$18-'Ejercicio 3 - TIR'!$C$18)*('Ejercicio 3 - TIR'!$D$18-'Ejercicio 3 - TIR'!$C$18)*F457),'Ejercicio 3 - TIR'!$E$18-SQRT(('Ejercicio 3 - TIR'!$E$18-'Ejercicio 3 - TIR'!$C$18)*('Ejercicio 3 - TIR'!$E$18-'Ejercicio 3 - TIR'!$D$18)*(1-F457)))</f>
        <v>34506.4550689396</v>
      </c>
      <c r="H457" s="16">
        <f ca="1" t="shared" ref="H457:L457" si="3410">RAND()</f>
        <v>0.930042031065741</v>
      </c>
      <c r="I457" s="17">
        <f ca="1">IF(H457&lt;=('Ejercicio 3 - TIR'!$D$18-'Ejercicio 3 - TIR'!$C$18)/('Ejercicio 3 - TIR'!$E$18-'Ejercicio 3 - TIR'!$C$18),'Ejercicio 3 - TIR'!$C$18+SQRT(('Ejercicio 3 - TIR'!$E$18-'Ejercicio 3 - TIR'!$C$18)*('Ejercicio 3 - TIR'!$D$18-'Ejercicio 3 - TIR'!$C$18)*H457),'Ejercicio 3 - TIR'!$E$18-SQRT(('Ejercicio 3 - TIR'!$E$18-'Ejercicio 3 - TIR'!$C$18)*('Ejercicio 3 - TIR'!$E$18-'Ejercicio 3 - TIR'!$D$18)*(1-H457)))</f>
        <v>42709.4001506004</v>
      </c>
      <c r="J457" s="16">
        <f ca="1" t="shared" si="3410"/>
        <v>0.718858682399006</v>
      </c>
      <c r="K457" s="17">
        <f ca="1">IF(J457&lt;=('Ejercicio 3 - TIR'!$D$18-'Ejercicio 3 - TIR'!$C$18)/('Ejercicio 3 - TIR'!$E$18-'Ejercicio 3 - TIR'!$C$18),'Ejercicio 3 - TIR'!$C$18+SQRT(('Ejercicio 3 - TIR'!$E$18-'Ejercicio 3 - TIR'!$C$18)*('Ejercicio 3 - TIR'!$D$18-'Ejercicio 3 - TIR'!$C$18)*J457),'Ejercicio 3 - TIR'!$E$18-SQRT(('Ejercicio 3 - TIR'!$E$18-'Ejercicio 3 - TIR'!$C$18)*('Ejercicio 3 - TIR'!$E$18-'Ejercicio 3 - TIR'!$D$18)*(1-J457)))</f>
        <v>40408.0942060976</v>
      </c>
      <c r="L457" s="16">
        <f ca="1" t="shared" si="3410"/>
        <v>0.680081732074933</v>
      </c>
      <c r="M457" s="17">
        <f ca="1">IF(L457&lt;=('Ejercicio 3 - TIR'!$D$18-'Ejercicio 3 - TIR'!$C$18)/('Ejercicio 3 - TIR'!$E$18-'Ejercicio 3 - TIR'!$C$18),'Ejercicio 3 - TIR'!$C$18+SQRT(('Ejercicio 3 - TIR'!$E$18-'Ejercicio 3 - TIR'!$C$18)*('Ejercicio 3 - TIR'!$D$18-'Ejercicio 3 - TIR'!$C$18)*L457),'Ejercicio 3 - TIR'!$E$18-SQRT(('Ejercicio 3 - TIR'!$E$18-'Ejercicio 3 - TIR'!$C$18)*('Ejercicio 3 - TIR'!$E$18-'Ejercicio 3 - TIR'!$D$18)*(1-L457)))</f>
        <v>40101.6461852598</v>
      </c>
      <c r="N457" s="16">
        <f ca="1" t="shared" ref="N457:R457" si="3411">RAND()</f>
        <v>0.795540019655901</v>
      </c>
      <c r="O457" s="17">
        <f ca="1">IF(N457&lt;=('Ejercicio 3 - TIR'!$D$18-'Ejercicio 3 - TIR'!$C$18)/('Ejercicio 3 - TIR'!$E$18-'Ejercicio 3 - TIR'!$C$18),'Ejercicio 3 - TIR'!$C$18+SQRT(('Ejercicio 3 - TIR'!$E$18-'Ejercicio 3 - TIR'!$C$18)*('Ejercicio 3 - TIR'!$D$18-'Ejercicio 3 - TIR'!$C$18)*N457),'Ejercicio 3 - TIR'!$E$18-SQRT(('Ejercicio 3 - TIR'!$E$18-'Ejercicio 3 - TIR'!$C$18)*('Ejercicio 3 - TIR'!$E$18-'Ejercicio 3 - TIR'!$D$18)*(1-N457)))</f>
        <v>41084.0711796807</v>
      </c>
      <c r="P457" s="16">
        <f ca="1" t="shared" si="3411"/>
        <v>0.662015376272059</v>
      </c>
      <c r="Q457" s="18">
        <f ca="1">IF(P457&lt;=('Ejercicio 3 - TIR'!$D$22-'Ejercicio 3 - TIR'!$C$22)/('Ejercicio 3 - TIR'!$E$22-'Ejercicio 3 - TIR'!$C$22),'Ejercicio 3 - TIR'!$C$22+SQRT(('Ejercicio 3 - TIR'!$E$22-'Ejercicio 3 - TIR'!$C$22)*('Ejercicio 3 - TIR'!$D$22-'Ejercicio 3 - TIR'!$C$22)*P457),'Ejercicio 3 - TIR'!$E$22-SQRT(('Ejercicio 3 - TIR'!$E$22-'Ejercicio 3 - TIR'!$C$22)*('Ejercicio 3 - TIR'!$E$22-'Ejercicio 3 - TIR'!$D$22)*(1-P457)))</f>
        <v>0.155334795303702</v>
      </c>
      <c r="R457" s="16">
        <f ca="1" t="shared" si="3411"/>
        <v>0.174517880844854</v>
      </c>
      <c r="S457" s="18">
        <f ca="1">IF(R457&lt;=('Ejercicio 3 - TIR'!$D$23-'Ejercicio 3 - TIR'!$C$23)/('Ejercicio 3 - TIR'!$E$23-'Ejercicio 3 - TIR'!$C$23),'Ejercicio 3 - TIR'!$C$23+SQRT(('Ejercicio 3 - TIR'!$E$23-'Ejercicio 3 - TIR'!$C$23)*('Ejercicio 3 - TIR'!$D$23-'Ejercicio 3 - TIR'!$C$23)*R457),'Ejercicio 3 - TIR'!$E$23-SQRT(('Ejercicio 3 - TIR'!$E$23-'Ejercicio 3 - TIR'!$C$23)*('Ejercicio 3 - TIR'!$E$23-'Ejercicio 3 - TIR'!$D$23)*(1-R457)))</f>
        <v>0.13772377458446</v>
      </c>
      <c r="T457" s="16">
        <f ca="1" t="shared" ref="T457:X457" si="3412">RAND()</f>
        <v>0.42202461720612</v>
      </c>
      <c r="U457" s="18">
        <f ca="1">IF(T457&lt;=('Ejercicio 3 - TIR'!$D$24-'Ejercicio 3 - TIR'!$C$24)/('Ejercicio 3 - TIR'!$E$24-'Ejercicio 3 - TIR'!$C$24),'Ejercicio 3 - TIR'!$C$24+SQRT(('Ejercicio 3 - TIR'!$E$24-'Ejercicio 3 - TIR'!$C$24)*('Ejercicio 3 - TIR'!$D$24-'Ejercicio 3 - TIR'!$C$24)*T457),'Ejercicio 3 - TIR'!$E$24-SQRT(('Ejercicio 3 - TIR'!$E$24-'Ejercicio 3 - TIR'!$C$24)*('Ejercicio 3 - TIR'!$E$24-'Ejercicio 3 - TIR'!$D$24)*(1-T457)))</f>
        <v>0.179769979780525</v>
      </c>
      <c r="V457" s="16">
        <f ca="1" t="shared" si="3412"/>
        <v>0.0015360004661773</v>
      </c>
      <c r="W457" s="18">
        <f ca="1">IF(V457&lt;=('Ejercicio 3 - TIR'!$D$25-'Ejercicio 3 - TIR'!$C$25)/('Ejercicio 3 - TIR'!$E$25-'Ejercicio 3 - TIR'!$C$25),'Ejercicio 3 - TIR'!$C$25+SQRT(('Ejercicio 3 - TIR'!$E$25-'Ejercicio 3 - TIR'!$C$25)*('Ejercicio 3 - TIR'!$D$25-'Ejercicio 3 - TIR'!$C$25)*V457),'Ejercicio 3 - TIR'!$E$25-SQRT(('Ejercicio 3 - TIR'!$E$25-'Ejercicio 3 - TIR'!$C$25)*('Ejercicio 3 - TIR'!$E$25-'Ejercicio 3 - TIR'!$D$25)*(1-V457)))</f>
        <v>0.181466424444916</v>
      </c>
      <c r="X457" s="16">
        <f ca="1" t="shared" si="3412"/>
        <v>0.47089722374994</v>
      </c>
      <c r="Y457" s="18">
        <f ca="1">IF(X457&lt;=('Ejercicio 3 - TIR'!$D$26-'Ejercicio 3 - TIR'!$C$26)/('Ejercicio 3 - TIR'!$E$26-'Ejercicio 3 - TIR'!$C$26),'Ejercicio 3 - TIR'!$C$26+SQRT(('Ejercicio 3 - TIR'!$E$26-'Ejercicio 3 - TIR'!$C$26)*('Ejercicio 3 - TIR'!$D$26-'Ejercicio 3 - TIR'!$C$26)*X457),'Ejercicio 3 - TIR'!$E$26-SQRT(('Ejercicio 3 - TIR'!$E$26-'Ejercicio 3 - TIR'!$C$26)*('Ejercicio 3 - TIR'!$E$26-'Ejercicio 3 - TIR'!$D$26)*(1-X457)))</f>
        <v>0.226547638108777</v>
      </c>
      <c r="Z457" s="16">
        <f ca="1" t="shared" si="3336"/>
        <v>1.1553347953037</v>
      </c>
      <c r="AA457" s="16">
        <f ca="1" t="shared" si="3337"/>
        <v>1.31445186422169</v>
      </c>
      <c r="AB457" s="16">
        <f ca="1" t="shared" si="3338"/>
        <v>1.5507508492753</v>
      </c>
      <c r="AC457" s="16">
        <f ca="1" t="shared" si="3339"/>
        <v>1.8321600610982</v>
      </c>
      <c r="AD457" s="16">
        <f ca="1" t="shared" si="3340"/>
        <v>2.24723159557723</v>
      </c>
      <c r="AE457" s="15">
        <f ca="1" t="shared" si="3341"/>
        <v>4915.14659014528</v>
      </c>
      <c r="AF457" s="15">
        <f ca="1" t="shared" si="3342"/>
        <v>5592.07913117603</v>
      </c>
      <c r="AG457" s="15">
        <f ca="1" t="shared" si="3343"/>
        <v>6597.36708351864</v>
      </c>
      <c r="AH457" s="15">
        <f ca="1" t="shared" si="3344"/>
        <v>7794.56769891535</v>
      </c>
      <c r="AI457" s="15">
        <f ca="1" t="shared" si="3345"/>
        <v>9560.40860118358</v>
      </c>
      <c r="AJ457" s="17">
        <f ca="1" t="shared" si="3346"/>
        <v>39866.5082037297</v>
      </c>
      <c r="AK457" s="17">
        <f ca="1" t="shared" si="3347"/>
        <v>56139.4506477469</v>
      </c>
      <c r="AL457" s="17">
        <f ca="1" t="shared" si="3348"/>
        <v>62662.8864077021</v>
      </c>
      <c r="AM457" s="17">
        <f ca="1" t="shared" si="3349"/>
        <v>73472.6345249241</v>
      </c>
      <c r="AN457" s="17">
        <f ca="1" t="shared" si="3350"/>
        <v>92325.4228299225</v>
      </c>
      <c r="AO457" s="17">
        <f ca="1">C457/'Ejercicio 3 - TIR'!$D$7</f>
        <v>17696.8359824602</v>
      </c>
      <c r="AP457" s="17">
        <f ca="1" t="shared" si="3351"/>
        <v>22169.6722212695</v>
      </c>
      <c r="AQ457" s="17">
        <f ca="1" t="shared" si="3352"/>
        <v>38442.6146652867</v>
      </c>
      <c r="AR457" s="17">
        <f ca="1" t="shared" si="3353"/>
        <v>44966.0504252419</v>
      </c>
      <c r="AS457" s="17">
        <f ca="1" t="shared" si="3354"/>
        <v>55775.7985424639</v>
      </c>
      <c r="AT457" s="17">
        <f ca="1" t="shared" si="3355"/>
        <v>74628.5868474623</v>
      </c>
      <c r="AU457" s="17">
        <f ca="1">AP457*'Ejercicio 3 - TIR'!$D$5</f>
        <v>11084.8361106347</v>
      </c>
      <c r="AV457" s="17">
        <f ca="1">AQ457*'Ejercicio 3 - TIR'!$D$5</f>
        <v>19221.3073326434</v>
      </c>
      <c r="AW457" s="17">
        <f ca="1">AR457*'Ejercicio 3 - TIR'!$D$5</f>
        <v>22483.025212621</v>
      </c>
      <c r="AX457" s="17">
        <f ca="1">AS457*'Ejercicio 3 - TIR'!$D$5</f>
        <v>27887.899271232</v>
      </c>
      <c r="AY457" s="17">
        <f ca="1">AT457*'Ejercicio 3 - TIR'!$D$5</f>
        <v>37314.2934237311</v>
      </c>
      <c r="AZ457" s="17">
        <f ca="1" t="shared" ref="AZ457:BD457" si="3413">AJ457-AU457-AE457</f>
        <v>23866.5255029496</v>
      </c>
      <c r="BA457" s="17">
        <f ca="1" t="shared" si="3413"/>
        <v>31326.0641839275</v>
      </c>
      <c r="BB457" s="17">
        <f ca="1" t="shared" si="3413"/>
        <v>33582.4941115625</v>
      </c>
      <c r="BC457" s="17">
        <f ca="1" t="shared" si="3413"/>
        <v>37790.1675547768</v>
      </c>
      <c r="BD457" s="17">
        <f ca="1" t="shared" si="3413"/>
        <v>45450.7208050077</v>
      </c>
      <c r="BE457" s="17">
        <f ca="1" t="shared" ref="BE457:BI457" si="3414">AZ457/Z457</f>
        <v>20657.6704864808</v>
      </c>
      <c r="BF457" s="17">
        <f ca="1" t="shared" si="3414"/>
        <v>23832.0360270296</v>
      </c>
      <c r="BG457" s="17">
        <f ca="1" t="shared" si="3414"/>
        <v>21655.6348347359</v>
      </c>
      <c r="BH457" s="17">
        <f ca="1" t="shared" si="3414"/>
        <v>20626.0186307768</v>
      </c>
      <c r="BI457" s="17">
        <f ca="1" t="shared" si="3414"/>
        <v>20225.2054903727</v>
      </c>
      <c r="BJ457" s="17">
        <f ca="1" t="shared" si="3358"/>
        <v>71107.5241878209</v>
      </c>
      <c r="BK457" s="17">
        <f ca="1" t="shared" si="3359"/>
        <v>39768.8889615326</v>
      </c>
      <c r="BL457" s="17">
        <f ca="1" t="shared" si="3360"/>
        <v>110876.413149353</v>
      </c>
      <c r="BM457" s="17">
        <f ca="1">BK457*'Ejercicio 3 - TIR'!$D$5</f>
        <v>19884.4444807663</v>
      </c>
      <c r="BN457" s="17">
        <f ca="1" t="shared" si="3361"/>
        <v>90991.9686685872</v>
      </c>
      <c r="BO457" s="17">
        <f ca="1" t="shared" si="3362"/>
        <v>40490.6947942829</v>
      </c>
      <c r="BP457" s="17">
        <f ca="1" t="shared" si="3363"/>
        <v>-120126.456715354</v>
      </c>
      <c r="BQ457" s="17">
        <f ca="1" t="shared" ref="BQ457:BT457" si="3415">BE457</f>
        <v>20657.6704864808</v>
      </c>
      <c r="BR457" s="17">
        <f ca="1" t="shared" si="3415"/>
        <v>23832.0360270296</v>
      </c>
      <c r="BS457" s="17">
        <f ca="1" t="shared" si="3415"/>
        <v>21655.6348347359</v>
      </c>
      <c r="BT457" s="17">
        <f ca="1" t="shared" si="3415"/>
        <v>20626.0186307768</v>
      </c>
      <c r="BU457" s="17">
        <f ca="1" t="shared" si="3365"/>
        <v>60715.9002846557</v>
      </c>
      <c r="BV457" s="19">
        <f ca="1" t="shared" si="3366"/>
        <v>6.12044603326602</v>
      </c>
    </row>
    <row r="458" ht="15" customHeight="1" spans="1:74">
      <c r="A458" s="15">
        <v>457</v>
      </c>
      <c r="B458" s="16">
        <f ca="1" t="shared" ref="B458:F458" si="3416">RAND()</f>
        <v>0.828367399665749</v>
      </c>
      <c r="C458" s="17">
        <f ca="1">IF(B458&lt;=('Ejercicio 3 - TIR'!$D$13-'Ejercicio 3 - TIR'!$C$13)/('Ejercicio 3 - TIR'!$E$13-'Ejercicio 3 - TIR'!$C$13),'Ejercicio 3 - TIR'!$C$13+SQRT(('Ejercicio 3 - TIR'!$E$13-'Ejercicio 3 - TIR'!$C$13)*('Ejercicio 3 - TIR'!$D$13-'Ejercicio 3 - TIR'!$C$13)*B458),'Ejercicio 3 - TIR'!$E$13-SQRT(('Ejercicio 3 - TIR'!$E$13-'Ejercicio 3 - TIR'!$C$13)*('Ejercicio 3 - TIR'!$E$13-'Ejercicio 3 - TIR'!$D$13)*(1-B458)))</f>
        <v>85648.7240845595</v>
      </c>
      <c r="D458" s="16">
        <f ca="1" t="shared" si="3416"/>
        <v>0.216330910388294</v>
      </c>
      <c r="E458" s="17">
        <f ca="1">IF(D458&lt;=('Ejercicio 3 - TIR'!$D$14-'Ejercicio 3 - TIR'!$C$14)/('Ejercicio 3 - TIR'!$E$14-'Ejercicio 3 - TIR'!$C$14),'Ejercicio 3 - TIR'!$C$14+SQRT(('Ejercicio 3 - TIR'!$E$14-'Ejercicio 3 - TIR'!$C$14)*('Ejercicio 3 - TIR'!$D$14-'Ejercicio 3 - TIR'!$C$14)*D458),'Ejercicio 3 - TIR'!$E$14-SQRT(('Ejercicio 3 - TIR'!$E$14-'Ejercicio 3 - TIR'!$C$14)*('Ejercicio 3 - TIR'!$E$14-'Ejercicio 3 - TIR'!$D$14)*(1-D458)))</f>
        <v>29028.0042551023</v>
      </c>
      <c r="F458" s="16">
        <f ca="1" t="shared" si="3416"/>
        <v>0.0250759055394847</v>
      </c>
      <c r="G458" s="17">
        <f ca="1">IF(F458&lt;=('Ejercicio 3 - TIR'!$D$18-'Ejercicio 3 - TIR'!$C$18)/('Ejercicio 3 - TIR'!$E$18-'Ejercicio 3 - TIR'!$C$18),'Ejercicio 3 - TIR'!$C$18+SQRT(('Ejercicio 3 - TIR'!$E$18-'Ejercicio 3 - TIR'!$C$18)*('Ejercicio 3 - TIR'!$D$18-'Ejercicio 3 - TIR'!$C$18)*F458),'Ejercicio 3 - TIR'!$E$18-SQRT(('Ejercicio 3 - TIR'!$E$18-'Ejercicio 3 - TIR'!$C$18)*('Ejercicio 3 - TIR'!$E$18-'Ejercicio 3 - TIR'!$D$18)*(1-F458)))</f>
        <v>31939.4292539102</v>
      </c>
      <c r="H458" s="16">
        <f ca="1" t="shared" ref="H458:L458" si="3417">RAND()</f>
        <v>0.724568877580882</v>
      </c>
      <c r="I458" s="17">
        <f ca="1">IF(H458&lt;=('Ejercicio 3 - TIR'!$D$18-'Ejercicio 3 - TIR'!$C$18)/('Ejercicio 3 - TIR'!$E$18-'Ejercicio 3 - TIR'!$C$18),'Ejercicio 3 - TIR'!$C$18+SQRT(('Ejercicio 3 - TIR'!$E$18-'Ejercicio 3 - TIR'!$C$18)*('Ejercicio 3 - TIR'!$D$18-'Ejercicio 3 - TIR'!$C$18)*H458),'Ejercicio 3 - TIR'!$E$18-SQRT(('Ejercicio 3 - TIR'!$E$18-'Ejercicio 3 - TIR'!$C$18)*('Ejercicio 3 - TIR'!$E$18-'Ejercicio 3 - TIR'!$D$18)*(1-H458)))</f>
        <v>40454.9659867682</v>
      </c>
      <c r="J458" s="16">
        <f ca="1" t="shared" si="3417"/>
        <v>0.886850165921746</v>
      </c>
      <c r="K458" s="17">
        <f ca="1">IF(J458&lt;=('Ejercicio 3 - TIR'!$D$18-'Ejercicio 3 - TIR'!$C$18)/('Ejercicio 3 - TIR'!$E$18-'Ejercicio 3 - TIR'!$C$18),'Ejercicio 3 - TIR'!$C$18+SQRT(('Ejercicio 3 - TIR'!$E$18-'Ejercicio 3 - TIR'!$C$18)*('Ejercicio 3 - TIR'!$D$18-'Ejercicio 3 - TIR'!$C$18)*J458),'Ejercicio 3 - TIR'!$E$18-SQRT(('Ejercicio 3 - TIR'!$E$18-'Ejercicio 3 - TIR'!$C$18)*('Ejercicio 3 - TIR'!$E$18-'Ejercicio 3 - TIR'!$D$18)*(1-J458)))</f>
        <v>42086.8852484207</v>
      </c>
      <c r="L458" s="16">
        <f ca="1" t="shared" si="3417"/>
        <v>0.597414537452224</v>
      </c>
      <c r="M458" s="17">
        <f ca="1">IF(L458&lt;=('Ejercicio 3 - TIR'!$D$18-'Ejercicio 3 - TIR'!$C$18)/('Ejercicio 3 - TIR'!$E$18-'Ejercicio 3 - TIR'!$C$18),'Ejercicio 3 - TIR'!$C$18+SQRT(('Ejercicio 3 - TIR'!$E$18-'Ejercicio 3 - TIR'!$C$18)*('Ejercicio 3 - TIR'!$D$18-'Ejercicio 3 - TIR'!$C$18)*L458),'Ejercicio 3 - TIR'!$E$18-SQRT(('Ejercicio 3 - TIR'!$E$18-'Ejercicio 3 - TIR'!$C$18)*('Ejercicio 3 - TIR'!$E$18-'Ejercicio 3 - TIR'!$D$18)*(1-L458)))</f>
        <v>39466.3710374057</v>
      </c>
      <c r="N458" s="16">
        <f ca="1" t="shared" ref="N458:R458" si="3418">RAND()</f>
        <v>0.648627492801211</v>
      </c>
      <c r="O458" s="17">
        <f ca="1">IF(N458&lt;=('Ejercicio 3 - TIR'!$D$18-'Ejercicio 3 - TIR'!$C$18)/('Ejercicio 3 - TIR'!$E$18-'Ejercicio 3 - TIR'!$C$18),'Ejercicio 3 - TIR'!$C$18+SQRT(('Ejercicio 3 - TIR'!$E$18-'Ejercicio 3 - TIR'!$C$18)*('Ejercicio 3 - TIR'!$D$18-'Ejercicio 3 - TIR'!$C$18)*N458),'Ejercicio 3 - TIR'!$E$18-SQRT(('Ejercicio 3 - TIR'!$E$18-'Ejercicio 3 - TIR'!$C$18)*('Ejercicio 3 - TIR'!$E$18-'Ejercicio 3 - TIR'!$D$18)*(1-N458)))</f>
        <v>39863.7783795147</v>
      </c>
      <c r="P458" s="16">
        <f ca="1" t="shared" si="3418"/>
        <v>0.287756716427109</v>
      </c>
      <c r="Q458" s="18">
        <f ca="1">IF(P458&lt;=('Ejercicio 3 - TIR'!$D$22-'Ejercicio 3 - TIR'!$C$22)/('Ejercicio 3 - TIR'!$E$22-'Ejercicio 3 - TIR'!$C$22),'Ejercicio 3 - TIR'!$C$22+SQRT(('Ejercicio 3 - TIR'!$E$22-'Ejercicio 3 - TIR'!$C$22)*('Ejercicio 3 - TIR'!$D$22-'Ejercicio 3 - TIR'!$C$22)*P458),'Ejercicio 3 - TIR'!$E$22-SQRT(('Ejercicio 3 - TIR'!$E$22-'Ejercicio 3 - TIR'!$C$22)*('Ejercicio 3 - TIR'!$E$22-'Ejercicio 3 - TIR'!$D$22)*(1-P458)))</f>
        <v>0.142758780493884</v>
      </c>
      <c r="R458" s="16">
        <f ca="1" t="shared" si="3418"/>
        <v>0.0574602357518665</v>
      </c>
      <c r="S458" s="18">
        <f ca="1">IF(R458&lt;=('Ejercicio 3 - TIR'!$D$23-'Ejercicio 3 - TIR'!$C$23)/('Ejercicio 3 - TIR'!$E$23-'Ejercicio 3 - TIR'!$C$23),'Ejercicio 3 - TIR'!$C$23+SQRT(('Ejercicio 3 - TIR'!$E$23-'Ejercicio 3 - TIR'!$C$23)*('Ejercicio 3 - TIR'!$D$23-'Ejercicio 3 - TIR'!$C$23)*R458),'Ejercicio 3 - TIR'!$E$23-SQRT(('Ejercicio 3 - TIR'!$E$23-'Ejercicio 3 - TIR'!$C$23)*('Ejercicio 3 - TIR'!$E$23-'Ejercicio 3 - TIR'!$D$23)*(1-R458)))</f>
        <v>0.130169976615183</v>
      </c>
      <c r="T458" s="16">
        <f ca="1" t="shared" ref="T458:X458" si="3419">RAND()</f>
        <v>0.217523592169462</v>
      </c>
      <c r="U458" s="18">
        <f ca="1">IF(T458&lt;=('Ejercicio 3 - TIR'!$D$24-'Ejercicio 3 - TIR'!$C$24)/('Ejercicio 3 - TIR'!$E$24-'Ejercicio 3 - TIR'!$C$24),'Ejercicio 3 - TIR'!$C$24+SQRT(('Ejercicio 3 - TIR'!$E$24-'Ejercicio 3 - TIR'!$C$24)*('Ejercicio 3 - TIR'!$D$24-'Ejercicio 3 - TIR'!$C$24)*T458),'Ejercicio 3 - TIR'!$E$24-SQRT(('Ejercicio 3 - TIR'!$E$24-'Ejercicio 3 - TIR'!$C$24)*('Ejercicio 3 - TIR'!$E$24-'Ejercicio 3 - TIR'!$D$24)*(1-T458)))</f>
        <v>0.171372869333711</v>
      </c>
      <c r="V458" s="16">
        <f ca="1" t="shared" si="3419"/>
        <v>0.714011733906049</v>
      </c>
      <c r="W458" s="18">
        <f ca="1">IF(V458&lt;=('Ejercicio 3 - TIR'!$D$25-'Ejercicio 3 - TIR'!$C$25)/('Ejercicio 3 - TIR'!$E$25-'Ejercicio 3 - TIR'!$C$25),'Ejercicio 3 - TIR'!$C$25+SQRT(('Ejercicio 3 - TIR'!$E$25-'Ejercicio 3 - TIR'!$C$25)*('Ejercicio 3 - TIR'!$D$25-'Ejercicio 3 - TIR'!$C$25)*V458),'Ejercicio 3 - TIR'!$E$25-SQRT(('Ejercicio 3 - TIR'!$E$25-'Ejercicio 3 - TIR'!$C$25)*('Ejercicio 3 - TIR'!$E$25-'Ejercicio 3 - TIR'!$D$25)*(1-V458)))</f>
        <v>0.218362064995818</v>
      </c>
      <c r="X458" s="16">
        <f ca="1" t="shared" si="3419"/>
        <v>0.618914812076423</v>
      </c>
      <c r="Y458" s="18">
        <f ca="1">IF(X458&lt;=('Ejercicio 3 - TIR'!$D$26-'Ejercicio 3 - TIR'!$C$26)/('Ejercicio 3 - TIR'!$E$26-'Ejercicio 3 - TIR'!$C$26),'Ejercicio 3 - TIR'!$C$26+SQRT(('Ejercicio 3 - TIR'!$E$26-'Ejercicio 3 - TIR'!$C$26)*('Ejercicio 3 - TIR'!$D$26-'Ejercicio 3 - TIR'!$C$26)*X458),'Ejercicio 3 - TIR'!$E$26-SQRT(('Ejercicio 3 - TIR'!$E$26-'Ejercicio 3 - TIR'!$C$26)*('Ejercicio 3 - TIR'!$E$26-'Ejercicio 3 - TIR'!$D$26)*(1-X458)))</f>
        <v>0.234636358007901</v>
      </c>
      <c r="Z458" s="16">
        <f ca="1" t="shared" si="3336"/>
        <v>1.14275878049388</v>
      </c>
      <c r="AA458" s="16">
        <f ca="1" t="shared" si="3337"/>
        <v>1.29151166422757</v>
      </c>
      <c r="AB458" s="16">
        <f ca="1" t="shared" si="3338"/>
        <v>1.5128417239042</v>
      </c>
      <c r="AC458" s="16">
        <f ca="1" t="shared" si="3339"/>
        <v>1.84318896674776</v>
      </c>
      <c r="AD458" s="16">
        <f ca="1" t="shared" si="3340"/>
        <v>2.2756681130258</v>
      </c>
      <c r="AE458" s="15">
        <f ca="1" t="shared" si="3341"/>
        <v>4144.00248762968</v>
      </c>
      <c r="AF458" s="15">
        <f ca="1" t="shared" si="3342"/>
        <v>4683.42719453769</v>
      </c>
      <c r="AG458" s="15">
        <f ca="1" t="shared" si="3343"/>
        <v>5486.03955118114</v>
      </c>
      <c r="AH458" s="15">
        <f ca="1" t="shared" si="3344"/>
        <v>6683.98247622579</v>
      </c>
      <c r="AI458" s="15">
        <f ca="1" t="shared" si="3345"/>
        <v>8252.28778143604</v>
      </c>
      <c r="AJ458" s="17">
        <f ca="1" t="shared" si="3346"/>
        <v>36499.0632238691</v>
      </c>
      <c r="AK458" s="17">
        <f ca="1" t="shared" si="3347"/>
        <v>52248.0604478406</v>
      </c>
      <c r="AL458" s="17">
        <f ca="1" t="shared" si="3348"/>
        <v>63670.796032979</v>
      </c>
      <c r="AM458" s="17">
        <f ca="1" t="shared" si="3349"/>
        <v>72743.9796537194</v>
      </c>
      <c r="AN458" s="17">
        <f ca="1" t="shared" si="3350"/>
        <v>90716.7293229887</v>
      </c>
      <c r="AO458" s="17">
        <f ca="1">C458/'Ejercicio 3 - TIR'!$D$7</f>
        <v>17129.7448169119</v>
      </c>
      <c r="AP458" s="17">
        <f ca="1" t="shared" si="3351"/>
        <v>19369.3184069572</v>
      </c>
      <c r="AQ458" s="17">
        <f ca="1" t="shared" si="3352"/>
        <v>35118.3156309287</v>
      </c>
      <c r="AR458" s="17">
        <f ca="1" t="shared" si="3353"/>
        <v>46541.0512160671</v>
      </c>
      <c r="AS458" s="17">
        <f ca="1" t="shared" si="3354"/>
        <v>55614.2348368075</v>
      </c>
      <c r="AT458" s="17">
        <f ca="1" t="shared" si="3355"/>
        <v>73586.9845060768</v>
      </c>
      <c r="AU458" s="17">
        <f ca="1">AP458*'Ejercicio 3 - TIR'!$D$5</f>
        <v>9684.6592034786</v>
      </c>
      <c r="AV458" s="17">
        <f ca="1">AQ458*'Ejercicio 3 - TIR'!$D$5</f>
        <v>17559.1578154644</v>
      </c>
      <c r="AW458" s="17">
        <f ca="1">AR458*'Ejercicio 3 - TIR'!$D$5</f>
        <v>23270.5256080336</v>
      </c>
      <c r="AX458" s="17">
        <f ca="1">AS458*'Ejercicio 3 - TIR'!$D$5</f>
        <v>27807.1174184037</v>
      </c>
      <c r="AY458" s="17">
        <f ca="1">AT458*'Ejercicio 3 - TIR'!$D$5</f>
        <v>36793.4922530384</v>
      </c>
      <c r="AZ458" s="17">
        <f ca="1" t="shared" ref="AZ458:BD458" si="3420">AJ458-AU458-AE458</f>
        <v>22670.4015327608</v>
      </c>
      <c r="BA458" s="17">
        <f ca="1" t="shared" si="3420"/>
        <v>30005.4754378386</v>
      </c>
      <c r="BB458" s="17">
        <f ca="1" t="shared" si="3420"/>
        <v>34914.2308737643</v>
      </c>
      <c r="BC458" s="17">
        <f ca="1" t="shared" si="3420"/>
        <v>38252.8797590899</v>
      </c>
      <c r="BD458" s="17">
        <f ca="1" t="shared" si="3420"/>
        <v>45670.9492885143</v>
      </c>
      <c r="BE458" s="17">
        <f ca="1" t="shared" ref="BE458:BI458" si="3421">AZ458/Z458</f>
        <v>19838.3087662324</v>
      </c>
      <c r="BF458" s="17">
        <f ca="1" t="shared" si="3421"/>
        <v>23232.8334841516</v>
      </c>
      <c r="BG458" s="17">
        <f ca="1" t="shared" si="3421"/>
        <v>23078.574792121</v>
      </c>
      <c r="BH458" s="17">
        <f ca="1" t="shared" si="3421"/>
        <v>20753.6397239756</v>
      </c>
      <c r="BI458" s="17">
        <f ca="1" t="shared" si="3421"/>
        <v>20069.2486866149</v>
      </c>
      <c r="BJ458" s="17">
        <f ca="1" t="shared" si="3358"/>
        <v>66058.1036681134</v>
      </c>
      <c r="BK458" s="17">
        <f ca="1" t="shared" si="3359"/>
        <v>38981.6140641153</v>
      </c>
      <c r="BL458" s="17">
        <f ca="1" t="shared" si="3360"/>
        <v>105039.717732229</v>
      </c>
      <c r="BM458" s="17">
        <f ca="1">BK458*'Ejercicio 3 - TIR'!$D$5</f>
        <v>19490.8070320577</v>
      </c>
      <c r="BN458" s="17">
        <f ca="1" t="shared" si="3361"/>
        <v>85548.9107001711</v>
      </c>
      <c r="BO458" s="17">
        <f ca="1" t="shared" si="3362"/>
        <v>37592.8766635582</v>
      </c>
      <c r="BP458" s="17">
        <f ca="1" t="shared" si="3363"/>
        <v>-114676.728339662</v>
      </c>
      <c r="BQ458" s="17">
        <f ca="1" t="shared" ref="BQ458:BT458" si="3422">BE458</f>
        <v>19838.3087662324</v>
      </c>
      <c r="BR458" s="17">
        <f ca="1" t="shared" si="3422"/>
        <v>23232.8334841516</v>
      </c>
      <c r="BS458" s="17">
        <f ca="1" t="shared" si="3422"/>
        <v>23078.574792121</v>
      </c>
      <c r="BT458" s="17">
        <f ca="1" t="shared" si="3422"/>
        <v>20753.6397239756</v>
      </c>
      <c r="BU458" s="17">
        <f ca="1" t="shared" si="3365"/>
        <v>57662.1253501731</v>
      </c>
      <c r="BV458" s="19">
        <f ca="1" t="shared" si="3366"/>
        <v>6.98340730638844</v>
      </c>
    </row>
    <row r="459" ht="15" customHeight="1" spans="1:74">
      <c r="A459" s="15">
        <v>458</v>
      </c>
      <c r="B459" s="16">
        <f ca="1" t="shared" ref="B459:F459" si="3423">RAND()</f>
        <v>0.339486731577453</v>
      </c>
      <c r="C459" s="17">
        <f ca="1">IF(B459&lt;=('Ejercicio 3 - TIR'!$D$13-'Ejercicio 3 - TIR'!$C$13)/('Ejercicio 3 - TIR'!$E$13-'Ejercicio 3 - TIR'!$C$13),'Ejercicio 3 - TIR'!$C$13+SQRT(('Ejercicio 3 - TIR'!$E$13-'Ejercicio 3 - TIR'!$C$13)*('Ejercicio 3 - TIR'!$D$13-'Ejercicio 3 - TIR'!$C$13)*B459),'Ejercicio 3 - TIR'!$E$13-SQRT(('Ejercicio 3 - TIR'!$E$13-'Ejercicio 3 - TIR'!$C$13)*('Ejercicio 3 - TIR'!$E$13-'Ejercicio 3 - TIR'!$D$13)*(1-B459)))</f>
        <v>71846.5646482164</v>
      </c>
      <c r="D459" s="16">
        <f ca="1" t="shared" si="3423"/>
        <v>0.715494147269953</v>
      </c>
      <c r="E459" s="17">
        <f ca="1">IF(D459&lt;=('Ejercicio 3 - TIR'!$D$14-'Ejercicio 3 - TIR'!$C$14)/('Ejercicio 3 - TIR'!$E$14-'Ejercicio 3 - TIR'!$C$14),'Ejercicio 3 - TIR'!$C$14+SQRT(('Ejercicio 3 - TIR'!$E$14-'Ejercicio 3 - TIR'!$C$14)*('Ejercicio 3 - TIR'!$D$14-'Ejercicio 3 - TIR'!$C$14)*D459),'Ejercicio 3 - TIR'!$E$14-SQRT(('Ejercicio 3 - TIR'!$E$14-'Ejercicio 3 - TIR'!$C$14)*('Ejercicio 3 - TIR'!$E$14-'Ejercicio 3 - TIR'!$D$14)*(1-D459)))</f>
        <v>33467.3223017275</v>
      </c>
      <c r="F459" s="16">
        <f ca="1" t="shared" si="3423"/>
        <v>0.0868952562506804</v>
      </c>
      <c r="G459" s="17">
        <f ca="1">IF(F459&lt;=('Ejercicio 3 - TIR'!$D$18-'Ejercicio 3 - TIR'!$C$18)/('Ejercicio 3 - TIR'!$E$18-'Ejercicio 3 - TIR'!$C$18),'Ejercicio 3 - TIR'!$C$18+SQRT(('Ejercicio 3 - TIR'!$E$18-'Ejercicio 3 - TIR'!$C$18)*('Ejercicio 3 - TIR'!$D$18-'Ejercicio 3 - TIR'!$C$18)*F459),'Ejercicio 3 - TIR'!$E$18-SQRT(('Ejercicio 3 - TIR'!$E$18-'Ejercicio 3 - TIR'!$C$18)*('Ejercicio 3 - TIR'!$E$18-'Ejercicio 3 - TIR'!$D$18)*(1-F459)))</f>
        <v>33610.3030949772</v>
      </c>
      <c r="H459" s="16">
        <f ca="1" t="shared" ref="H459:L459" si="3424">RAND()</f>
        <v>0.208273345710208</v>
      </c>
      <c r="I459" s="17">
        <f ca="1">IF(H459&lt;=('Ejercicio 3 - TIR'!$D$18-'Ejercicio 3 - TIR'!$C$18)/('Ejercicio 3 - TIR'!$E$18-'Ejercicio 3 - TIR'!$C$18),'Ejercicio 3 - TIR'!$C$18+SQRT(('Ejercicio 3 - TIR'!$E$18-'Ejercicio 3 - TIR'!$C$18)*('Ejercicio 3 - TIR'!$D$18-'Ejercicio 3 - TIR'!$C$18)*H459),'Ejercicio 3 - TIR'!$E$18-SQRT(('Ejercicio 3 - TIR'!$E$18-'Ejercicio 3 - TIR'!$C$18)*('Ejercicio 3 - TIR'!$E$18-'Ejercicio 3 - TIR'!$D$18)*(1-H459)))</f>
        <v>35589.3650673875</v>
      </c>
      <c r="J459" s="16">
        <f ca="1" t="shared" si="3424"/>
        <v>0.569734628946888</v>
      </c>
      <c r="K459" s="17">
        <f ca="1">IF(J459&lt;=('Ejercicio 3 - TIR'!$D$18-'Ejercicio 3 - TIR'!$C$18)/('Ejercicio 3 - TIR'!$E$18-'Ejercicio 3 - TIR'!$C$18),'Ejercicio 3 - TIR'!$C$18+SQRT(('Ejercicio 3 - TIR'!$E$18-'Ejercicio 3 - TIR'!$C$18)*('Ejercicio 3 - TIR'!$D$18-'Ejercicio 3 - TIR'!$C$18)*J459),'Ejercicio 3 - TIR'!$E$18-SQRT(('Ejercicio 3 - TIR'!$E$18-'Ejercicio 3 - TIR'!$C$18)*('Ejercicio 3 - TIR'!$E$18-'Ejercicio 3 - TIR'!$D$18)*(1-J459)))</f>
        <v>39244.4683104023</v>
      </c>
      <c r="L459" s="16">
        <f ca="1" t="shared" si="3424"/>
        <v>0.750057518156858</v>
      </c>
      <c r="M459" s="17">
        <f ca="1">IF(L459&lt;=('Ejercicio 3 - TIR'!$D$18-'Ejercicio 3 - TIR'!$C$18)/('Ejercicio 3 - TIR'!$E$18-'Ejercicio 3 - TIR'!$C$18),'Ejercicio 3 - TIR'!$C$18+SQRT(('Ejercicio 3 - TIR'!$E$18-'Ejercicio 3 - TIR'!$C$18)*('Ejercicio 3 - TIR'!$D$18-'Ejercicio 3 - TIR'!$C$18)*L459),'Ejercicio 3 - TIR'!$E$18-SQRT(('Ejercicio 3 - TIR'!$E$18-'Ejercicio 3 - TIR'!$C$18)*('Ejercicio 3 - TIR'!$E$18-'Ejercicio 3 - TIR'!$D$18)*(1-L459)))</f>
        <v>40670.3711315823</v>
      </c>
      <c r="N459" s="16">
        <f ca="1" t="shared" ref="N459:R459" si="3425">RAND()</f>
        <v>0.378828854835772</v>
      </c>
      <c r="O459" s="17">
        <f ca="1">IF(N459&lt;=('Ejercicio 3 - TIR'!$D$18-'Ejercicio 3 - TIR'!$C$18)/('Ejercicio 3 - TIR'!$E$18-'Ejercicio 3 - TIR'!$C$18),'Ejercicio 3 - TIR'!$C$18+SQRT(('Ejercicio 3 - TIR'!$E$18-'Ejercicio 3 - TIR'!$C$18)*('Ejercicio 3 - TIR'!$D$18-'Ejercicio 3 - TIR'!$C$18)*N459),'Ejercicio 3 - TIR'!$E$18-SQRT(('Ejercicio 3 - TIR'!$E$18-'Ejercicio 3 - TIR'!$C$18)*('Ejercicio 3 - TIR'!$E$18-'Ejercicio 3 - TIR'!$D$18)*(1-N459)))</f>
        <v>37538.1913099474</v>
      </c>
      <c r="P459" s="16">
        <f ca="1" t="shared" si="3425"/>
        <v>0.0827385504144478</v>
      </c>
      <c r="Q459" s="18">
        <f ca="1">IF(P459&lt;=('Ejercicio 3 - TIR'!$D$22-'Ejercicio 3 - TIR'!$C$22)/('Ejercicio 3 - TIR'!$E$22-'Ejercicio 3 - TIR'!$C$22),'Ejercicio 3 - TIR'!$C$22+SQRT(('Ejercicio 3 - TIR'!$E$22-'Ejercicio 3 - TIR'!$C$22)*('Ejercicio 3 - TIR'!$D$22-'Ejercicio 3 - TIR'!$C$22)*P459),'Ejercicio 3 - TIR'!$E$22-SQRT(('Ejercicio 3 - TIR'!$E$22-'Ejercicio 3 - TIR'!$C$22)*('Ejercicio 3 - TIR'!$E$22-'Ejercicio 3 - TIR'!$D$22)*(1-P459)))</f>
        <v>0.132203663005262</v>
      </c>
      <c r="R459" s="16">
        <f ca="1" t="shared" si="3425"/>
        <v>0.671367537598084</v>
      </c>
      <c r="S459" s="18">
        <f ca="1">IF(R459&lt;=('Ejercicio 3 - TIR'!$D$23-'Ejercicio 3 - TIR'!$C$23)/('Ejercicio 3 - TIR'!$E$23-'Ejercicio 3 - TIR'!$C$23),'Ejercicio 3 - TIR'!$C$23+SQRT(('Ejercicio 3 - TIR'!$E$23-'Ejercicio 3 - TIR'!$C$23)*('Ejercicio 3 - TIR'!$D$23-'Ejercicio 3 - TIR'!$C$23)*R459),'Ejercicio 3 - TIR'!$E$23-SQRT(('Ejercicio 3 - TIR'!$E$23-'Ejercicio 3 - TIR'!$C$23)*('Ejercicio 3 - TIR'!$E$23-'Ejercicio 3 - TIR'!$D$23)*(1-R459)))</f>
        <v>0.155678436885688</v>
      </c>
      <c r="T459" s="16">
        <f ca="1" t="shared" ref="T459:X459" si="3426">RAND()</f>
        <v>0.396858563175839</v>
      </c>
      <c r="U459" s="18">
        <f ca="1">IF(T459&lt;=('Ejercicio 3 - TIR'!$D$24-'Ejercicio 3 - TIR'!$C$24)/('Ejercicio 3 - TIR'!$E$24-'Ejercicio 3 - TIR'!$C$24),'Ejercicio 3 - TIR'!$C$24+SQRT(('Ejercicio 3 - TIR'!$E$24-'Ejercicio 3 - TIR'!$C$24)*('Ejercicio 3 - TIR'!$D$24-'Ejercicio 3 - TIR'!$C$24)*T459),'Ejercicio 3 - TIR'!$E$24-SQRT(('Ejercicio 3 - TIR'!$E$24-'Ejercicio 3 - TIR'!$C$24)*('Ejercicio 3 - TIR'!$E$24-'Ejercicio 3 - TIR'!$D$24)*(1-T459)))</f>
        <v>0.178868719796161</v>
      </c>
      <c r="V459" s="16">
        <f ca="1" t="shared" si="3426"/>
        <v>0.451383596441026</v>
      </c>
      <c r="W459" s="18">
        <f ca="1">IF(V459&lt;=('Ejercicio 3 - TIR'!$D$25-'Ejercicio 3 - TIR'!$C$25)/('Ejercicio 3 - TIR'!$E$25-'Ejercicio 3 - TIR'!$C$25),'Ejercicio 3 - TIR'!$C$25+SQRT(('Ejercicio 3 - TIR'!$E$25-'Ejercicio 3 - TIR'!$C$25)*('Ejercicio 3 - TIR'!$D$25-'Ejercicio 3 - TIR'!$C$25)*V459),'Ejercicio 3 - TIR'!$E$25-SQRT(('Ejercicio 3 - TIR'!$E$25-'Ejercicio 3 - TIR'!$C$25)*('Ejercicio 3 - TIR'!$E$25-'Ejercicio 3 - TIR'!$D$25)*(1-V459)))</f>
        <v>0.206180399220709</v>
      </c>
      <c r="X459" s="16">
        <f ca="1" t="shared" si="3426"/>
        <v>0.126540193933282</v>
      </c>
      <c r="Y459" s="18">
        <f ca="1">IF(X459&lt;=('Ejercicio 3 - TIR'!$D$26-'Ejercicio 3 - TIR'!$C$26)/('Ejercicio 3 - TIR'!$E$26-'Ejercicio 3 - TIR'!$C$26),'Ejercicio 3 - TIR'!$C$26+SQRT(('Ejercicio 3 - TIR'!$E$26-'Ejercicio 3 - TIR'!$C$26)*('Ejercicio 3 - TIR'!$D$26-'Ejercicio 3 - TIR'!$C$26)*X459),'Ejercicio 3 - TIR'!$E$26-SQRT(('Ejercicio 3 - TIR'!$E$26-'Ejercicio 3 - TIR'!$C$26)*('Ejercicio 3 - TIR'!$E$26-'Ejercicio 3 - TIR'!$D$26)*(1-X459)))</f>
        <v>0.208484007239229</v>
      </c>
      <c r="Z459" s="16">
        <f ca="1" t="shared" si="3336"/>
        <v>1.13220366300526</v>
      </c>
      <c r="AA459" s="16">
        <f ca="1" t="shared" si="3337"/>
        <v>1.30846335949817</v>
      </c>
      <c r="AB459" s="16">
        <f ca="1" t="shared" si="3338"/>
        <v>1.54250652551179</v>
      </c>
      <c r="AC459" s="16">
        <f ca="1" t="shared" si="3339"/>
        <v>1.86054113674237</v>
      </c>
      <c r="AD459" s="16">
        <f ca="1" t="shared" si="3340"/>
        <v>2.24843420856384</v>
      </c>
      <c r="AE459" s="15">
        <f ca="1" t="shared" si="3341"/>
        <v>4424.50259926608</v>
      </c>
      <c r="AF459" s="15">
        <f ca="1" t="shared" si="3342"/>
        <v>5113.30224791649</v>
      </c>
      <c r="AG459" s="15">
        <f ca="1" t="shared" si="3343"/>
        <v>6027.91207493214</v>
      </c>
      <c r="AH459" s="15">
        <f ca="1" t="shared" si="3344"/>
        <v>7270.74939300898</v>
      </c>
      <c r="AI459" s="15">
        <f ca="1" t="shared" si="3345"/>
        <v>8786.58436209569</v>
      </c>
      <c r="AJ459" s="17">
        <f ca="1" t="shared" si="3346"/>
        <v>38053.7082788503</v>
      </c>
      <c r="AK459" s="17">
        <f ca="1" t="shared" si="3347"/>
        <v>46567.3801784807</v>
      </c>
      <c r="AL459" s="17">
        <f ca="1" t="shared" si="3348"/>
        <v>60534.8484590364</v>
      </c>
      <c r="AM459" s="17">
        <f ca="1" t="shared" si="3349"/>
        <v>75668.8985368881</v>
      </c>
      <c r="AN459" s="17">
        <f ca="1" t="shared" si="3350"/>
        <v>84402.1534688996</v>
      </c>
      <c r="AO459" s="17">
        <f ca="1">C459/'Ejercicio 3 - TIR'!$D$7</f>
        <v>14369.3129296433</v>
      </c>
      <c r="AP459" s="17">
        <f ca="1" t="shared" si="3351"/>
        <v>23684.395349207</v>
      </c>
      <c r="AQ459" s="17">
        <f ca="1" t="shared" si="3352"/>
        <v>32198.0672488374</v>
      </c>
      <c r="AR459" s="17">
        <f ca="1" t="shared" si="3353"/>
        <v>46165.5355293932</v>
      </c>
      <c r="AS459" s="17">
        <f ca="1" t="shared" si="3354"/>
        <v>61299.5856072448</v>
      </c>
      <c r="AT459" s="17">
        <f ca="1" t="shared" si="3355"/>
        <v>70032.8405392564</v>
      </c>
      <c r="AU459" s="17">
        <f ca="1">AP459*'Ejercicio 3 - TIR'!$D$5</f>
        <v>11842.1976746035</v>
      </c>
      <c r="AV459" s="17">
        <f ca="1">AQ459*'Ejercicio 3 - TIR'!$D$5</f>
        <v>16099.0336244187</v>
      </c>
      <c r="AW459" s="17">
        <f ca="1">AR459*'Ejercicio 3 - TIR'!$D$5</f>
        <v>23082.7677646966</v>
      </c>
      <c r="AX459" s="17">
        <f ca="1">AS459*'Ejercicio 3 - TIR'!$D$5</f>
        <v>30649.7928036224</v>
      </c>
      <c r="AY459" s="17">
        <f ca="1">AT459*'Ejercicio 3 - TIR'!$D$5</f>
        <v>35016.4202696282</v>
      </c>
      <c r="AZ459" s="17">
        <f ca="1" t="shared" ref="AZ459:BD459" si="3427">AJ459-AU459-AE459</f>
        <v>21787.0080049807</v>
      </c>
      <c r="BA459" s="17">
        <f ca="1" t="shared" si="3427"/>
        <v>25355.0443061455</v>
      </c>
      <c r="BB459" s="17">
        <f ca="1" t="shared" si="3427"/>
        <v>31424.1686194077</v>
      </c>
      <c r="BC459" s="17">
        <f ca="1" t="shared" si="3427"/>
        <v>37748.3563402567</v>
      </c>
      <c r="BD459" s="17">
        <f ca="1" t="shared" si="3427"/>
        <v>40599.1488371758</v>
      </c>
      <c r="BE459" s="17">
        <f ca="1" t="shared" ref="BE459:BI459" si="3428">AZ459/Z459</f>
        <v>19243.0114094053</v>
      </c>
      <c r="BF459" s="17">
        <f ca="1" t="shared" si="3428"/>
        <v>19377.7258813497</v>
      </c>
      <c r="BG459" s="17">
        <f ca="1" t="shared" si="3428"/>
        <v>20372.1463084128</v>
      </c>
      <c r="BH459" s="17">
        <f ca="1" t="shared" si="3428"/>
        <v>20288.9125076539</v>
      </c>
      <c r="BI459" s="17">
        <f ca="1" t="shared" si="3428"/>
        <v>18056.6318918924</v>
      </c>
      <c r="BJ459" s="17">
        <f ca="1" t="shared" si="3358"/>
        <v>75249.0723322357</v>
      </c>
      <c r="BK459" s="17">
        <f ca="1" t="shared" si="3359"/>
        <v>32308.4547445687</v>
      </c>
      <c r="BL459" s="17">
        <f ca="1" t="shared" si="3360"/>
        <v>107557.527076804</v>
      </c>
      <c r="BM459" s="17">
        <f ca="1">BK459*'Ejercicio 3 - TIR'!$D$5</f>
        <v>16154.2273722844</v>
      </c>
      <c r="BN459" s="17">
        <f ca="1" t="shared" si="3361"/>
        <v>91403.2997045201</v>
      </c>
      <c r="BO459" s="17">
        <f ca="1" t="shared" si="3362"/>
        <v>40651.9787665491</v>
      </c>
      <c r="BP459" s="17">
        <f ca="1" t="shared" si="3363"/>
        <v>-105313.886949944</v>
      </c>
      <c r="BQ459" s="17">
        <f ca="1" t="shared" ref="BQ459:BT459" si="3429">BE459</f>
        <v>19243.0114094053</v>
      </c>
      <c r="BR459" s="17">
        <f ca="1" t="shared" si="3429"/>
        <v>19377.7258813497</v>
      </c>
      <c r="BS459" s="17">
        <f ca="1" t="shared" si="3429"/>
        <v>20372.1463084128</v>
      </c>
      <c r="BT459" s="17">
        <f ca="1" t="shared" si="3429"/>
        <v>20288.9125076539</v>
      </c>
      <c r="BU459" s="17">
        <f ca="1" t="shared" si="3365"/>
        <v>58708.6106584415</v>
      </c>
      <c r="BV459" s="19">
        <f ca="1" t="shared" si="3366"/>
        <v>8.04761937314331</v>
      </c>
    </row>
    <row r="460" ht="15" customHeight="1" spans="1:74">
      <c r="A460" s="15">
        <v>459</v>
      </c>
      <c r="B460" s="16">
        <f ca="1" t="shared" ref="B460:F460" si="3430">RAND()</f>
        <v>0.133196965611646</v>
      </c>
      <c r="C460" s="17">
        <f ca="1">IF(B460&lt;=('Ejercicio 3 - TIR'!$D$13-'Ejercicio 3 - TIR'!$C$13)/('Ejercicio 3 - TIR'!$E$13-'Ejercicio 3 - TIR'!$C$13),'Ejercicio 3 - TIR'!$C$13+SQRT(('Ejercicio 3 - TIR'!$E$13-'Ejercicio 3 - TIR'!$C$13)*('Ejercicio 3 - TIR'!$D$13-'Ejercicio 3 - TIR'!$C$13)*B460),'Ejercicio 3 - TIR'!$E$13-SQRT(('Ejercicio 3 - TIR'!$E$13-'Ejercicio 3 - TIR'!$C$13)*('Ejercicio 3 - TIR'!$E$13-'Ejercicio 3 - TIR'!$D$13)*(1-B460)))</f>
        <v>67299.2318941556</v>
      </c>
      <c r="D460" s="16">
        <f ca="1" t="shared" si="3430"/>
        <v>0.903407460737235</v>
      </c>
      <c r="E460" s="17">
        <f ca="1">IF(D460&lt;=('Ejercicio 3 - TIR'!$D$14-'Ejercicio 3 - TIR'!$C$14)/('Ejercicio 3 - TIR'!$E$14-'Ejercicio 3 - TIR'!$C$14),'Ejercicio 3 - TIR'!$C$14+SQRT(('Ejercicio 3 - TIR'!$E$14-'Ejercicio 3 - TIR'!$C$14)*('Ejercicio 3 - TIR'!$D$14-'Ejercicio 3 - TIR'!$C$14)*D460),'Ejercicio 3 - TIR'!$E$14-SQRT(('Ejercicio 3 - TIR'!$E$14-'Ejercicio 3 - TIR'!$C$14)*('Ejercicio 3 - TIR'!$E$14-'Ejercicio 3 - TIR'!$D$14)*(1-D460)))</f>
        <v>36193.5737378199</v>
      </c>
      <c r="F460" s="16">
        <f ca="1" t="shared" si="3430"/>
        <v>0.319155891166193</v>
      </c>
      <c r="G460" s="17">
        <f ca="1">IF(F460&lt;=('Ejercicio 3 - TIR'!$D$18-'Ejercicio 3 - TIR'!$C$18)/('Ejercicio 3 - TIR'!$E$18-'Ejercicio 3 - TIR'!$C$18),'Ejercicio 3 - TIR'!$C$18+SQRT(('Ejercicio 3 - TIR'!$E$18-'Ejercicio 3 - TIR'!$C$18)*('Ejercicio 3 - TIR'!$D$18-'Ejercicio 3 - TIR'!$C$18)*F460),'Ejercicio 3 - TIR'!$E$18-SQRT(('Ejercicio 3 - TIR'!$E$18-'Ejercicio 3 - TIR'!$C$18)*('Ejercicio 3 - TIR'!$E$18-'Ejercicio 3 - TIR'!$D$18)*(1-F460)))</f>
        <v>36919.0594501658</v>
      </c>
      <c r="H460" s="16">
        <f ca="1" t="shared" ref="H460:L460" si="3431">RAND()</f>
        <v>0.950008747113728</v>
      </c>
      <c r="I460" s="17">
        <f ca="1">IF(H460&lt;=('Ejercicio 3 - TIR'!$D$18-'Ejercicio 3 - TIR'!$C$18)/('Ejercicio 3 - TIR'!$E$18-'Ejercicio 3 - TIR'!$C$18),'Ejercicio 3 - TIR'!$C$18+SQRT(('Ejercicio 3 - TIR'!$E$18-'Ejercicio 3 - TIR'!$C$18)*('Ejercicio 3 - TIR'!$D$18-'Ejercicio 3 - TIR'!$C$18)*H460),'Ejercicio 3 - TIR'!$E$18-SQRT(('Ejercicio 3 - TIR'!$E$18-'Ejercicio 3 - TIR'!$C$18)*('Ejercicio 3 - TIR'!$E$18-'Ejercicio 3 - TIR'!$D$18)*(1-H460)))</f>
        <v>43063.6777214342</v>
      </c>
      <c r="J460" s="16">
        <f ca="1" t="shared" si="3431"/>
        <v>0.726526968003757</v>
      </c>
      <c r="K460" s="17">
        <f ca="1">IF(J460&lt;=('Ejercicio 3 - TIR'!$D$18-'Ejercicio 3 - TIR'!$C$18)/('Ejercicio 3 - TIR'!$E$18-'Ejercicio 3 - TIR'!$C$18),'Ejercicio 3 - TIR'!$C$18+SQRT(('Ejercicio 3 - TIR'!$E$18-'Ejercicio 3 - TIR'!$C$18)*('Ejercicio 3 - TIR'!$D$18-'Ejercicio 3 - TIR'!$C$18)*J460),'Ejercicio 3 - TIR'!$E$18-SQRT(('Ejercicio 3 - TIR'!$E$18-'Ejercicio 3 - TIR'!$C$18)*('Ejercicio 3 - TIR'!$E$18-'Ejercicio 3 - TIR'!$D$18)*(1-J460)))</f>
        <v>40471.1505434914</v>
      </c>
      <c r="L460" s="16">
        <f ca="1" t="shared" si="3431"/>
        <v>0.404625144114237</v>
      </c>
      <c r="M460" s="17">
        <f ca="1">IF(L460&lt;=('Ejercicio 3 - TIR'!$D$18-'Ejercicio 3 - TIR'!$C$18)/('Ejercicio 3 - TIR'!$E$18-'Ejercicio 3 - TIR'!$C$18),'Ejercicio 3 - TIR'!$C$18+SQRT(('Ejercicio 3 - TIR'!$E$18-'Ejercicio 3 - TIR'!$C$18)*('Ejercicio 3 - TIR'!$D$18-'Ejercicio 3 - TIR'!$C$18)*L460),'Ejercicio 3 - TIR'!$E$18-SQRT(('Ejercicio 3 - TIR'!$E$18-'Ejercicio 3 - TIR'!$C$18)*('Ejercicio 3 - TIR'!$E$18-'Ejercicio 3 - TIR'!$D$18)*(1-L460)))</f>
        <v>37790.620746586</v>
      </c>
      <c r="N460" s="16">
        <f ca="1" t="shared" ref="N460:R460" si="3432">RAND()</f>
        <v>0.280947793245623</v>
      </c>
      <c r="O460" s="17">
        <f ca="1">IF(N460&lt;=('Ejercicio 3 - TIR'!$D$18-'Ejercicio 3 - TIR'!$C$18)/('Ejercicio 3 - TIR'!$E$18-'Ejercicio 3 - TIR'!$C$18),'Ejercicio 3 - TIR'!$C$18+SQRT(('Ejercicio 3 - TIR'!$E$18-'Ejercicio 3 - TIR'!$C$18)*('Ejercicio 3 - TIR'!$D$18-'Ejercicio 3 - TIR'!$C$18)*N460),'Ejercicio 3 - TIR'!$E$18-SQRT(('Ejercicio 3 - TIR'!$E$18-'Ejercicio 3 - TIR'!$C$18)*('Ejercicio 3 - TIR'!$E$18-'Ejercicio 3 - TIR'!$D$18)*(1-N460)))</f>
        <v>36491.700007459</v>
      </c>
      <c r="P460" s="16">
        <f ca="1" t="shared" si="3432"/>
        <v>0.971310619850853</v>
      </c>
      <c r="Q460" s="18">
        <f ca="1">IF(P460&lt;=('Ejercicio 3 - TIR'!$D$22-'Ejercicio 3 - TIR'!$C$22)/('Ejercicio 3 - TIR'!$E$22-'Ejercicio 3 - TIR'!$C$22),'Ejercicio 3 - TIR'!$C$22+SQRT(('Ejercicio 3 - TIR'!$E$22-'Ejercicio 3 - TIR'!$C$22)*('Ejercicio 3 - TIR'!$D$22-'Ejercicio 3 - TIR'!$C$22)*P460),'Ejercicio 3 - TIR'!$E$22-SQRT(('Ejercicio 3 - TIR'!$E$22-'Ejercicio 3 - TIR'!$C$22)*('Ejercicio 3 - TIR'!$E$22-'Ejercicio 3 - TIR'!$D$22)*(1-P460)))</f>
        <v>0.172813840784643</v>
      </c>
      <c r="R460" s="16">
        <f ca="1" t="shared" si="3432"/>
        <v>0.0812415875213883</v>
      </c>
      <c r="S460" s="18">
        <f ca="1">IF(R460&lt;=('Ejercicio 3 - TIR'!$D$23-'Ejercicio 3 - TIR'!$C$23)/('Ejercicio 3 - TIR'!$E$23-'Ejercicio 3 - TIR'!$C$23),'Ejercicio 3 - TIR'!$C$23+SQRT(('Ejercicio 3 - TIR'!$E$23-'Ejercicio 3 - TIR'!$C$23)*('Ejercicio 3 - TIR'!$D$23-'Ejercicio 3 - TIR'!$C$23)*R460),'Ejercicio 3 - TIR'!$E$23-SQRT(('Ejercicio 3 - TIR'!$E$23-'Ejercicio 3 - TIR'!$C$23)*('Ejercicio 3 - TIR'!$E$23-'Ejercicio 3 - TIR'!$D$23)*(1-R460)))</f>
        <v>0.132092760542511</v>
      </c>
      <c r="T460" s="16">
        <f ca="1" t="shared" ref="T460:X460" si="3433">RAND()</f>
        <v>0.0085516005743187</v>
      </c>
      <c r="U460" s="18">
        <f ca="1">IF(T460&lt;=('Ejercicio 3 - TIR'!$D$24-'Ejercicio 3 - TIR'!$C$24)/('Ejercicio 3 - TIR'!$E$24-'Ejercicio 3 - TIR'!$C$24),'Ejercicio 3 - TIR'!$C$24+SQRT(('Ejercicio 3 - TIR'!$E$24-'Ejercicio 3 - TIR'!$C$24)*('Ejercicio 3 - TIR'!$D$24-'Ejercicio 3 - TIR'!$C$24)*T460),'Ejercicio 3 - TIR'!$E$24-SQRT(('Ejercicio 3 - TIR'!$E$24-'Ejercicio 3 - TIR'!$C$24)*('Ejercicio 3 - TIR'!$E$24-'Ejercicio 3 - TIR'!$D$24)*(1-T460)))</f>
        <v>0.154237730667004</v>
      </c>
      <c r="V460" s="16">
        <f ca="1" t="shared" si="3433"/>
        <v>0.699091224977379</v>
      </c>
      <c r="W460" s="18">
        <f ca="1">IF(V460&lt;=('Ejercicio 3 - TIR'!$D$25-'Ejercicio 3 - TIR'!$C$25)/('Ejercicio 3 - TIR'!$E$25-'Ejercicio 3 - TIR'!$C$25),'Ejercicio 3 - TIR'!$C$25+SQRT(('Ejercicio 3 - TIR'!$E$25-'Ejercicio 3 - TIR'!$C$25)*('Ejercicio 3 - TIR'!$D$25-'Ejercicio 3 - TIR'!$C$25)*V460),'Ejercicio 3 - TIR'!$E$25-SQRT(('Ejercicio 3 - TIR'!$E$25-'Ejercicio 3 - TIR'!$C$25)*('Ejercicio 3 - TIR'!$E$25-'Ejercicio 3 - TIR'!$D$25)*(1-V460)))</f>
        <v>0.217547254159637</v>
      </c>
      <c r="X460" s="16">
        <f ca="1" t="shared" si="3433"/>
        <v>0.853235262062505</v>
      </c>
      <c r="Y460" s="18">
        <f ca="1">IF(X460&lt;=('Ejercicio 3 - TIR'!$D$26-'Ejercicio 3 - TIR'!$C$26)/('Ejercicio 3 - TIR'!$E$26-'Ejercicio 3 - TIR'!$C$26),'Ejercicio 3 - TIR'!$C$26+SQRT(('Ejercicio 3 - TIR'!$E$26-'Ejercicio 3 - TIR'!$C$26)*('Ejercicio 3 - TIR'!$D$26-'Ejercicio 3 - TIR'!$C$26)*X460),'Ejercicio 3 - TIR'!$E$26-SQRT(('Ejercicio 3 - TIR'!$E$26-'Ejercicio 3 - TIR'!$C$26)*('Ejercicio 3 - TIR'!$E$26-'Ejercicio 3 - TIR'!$D$26)*(1-X460)))</f>
        <v>0.251848098024068</v>
      </c>
      <c r="Z460" s="16">
        <f ca="1" t="shared" si="3336"/>
        <v>1.17281384078464</v>
      </c>
      <c r="AA460" s="16">
        <f ca="1" t="shared" si="3337"/>
        <v>1.32773405861635</v>
      </c>
      <c r="AB460" s="16">
        <f ca="1" t="shared" si="3338"/>
        <v>1.53252074674663</v>
      </c>
      <c r="AC460" s="16">
        <f ca="1" t="shared" si="3339"/>
        <v>1.86591642714403</v>
      </c>
      <c r="AD460" s="16">
        <f ca="1" t="shared" si="3340"/>
        <v>2.33584393039212</v>
      </c>
      <c r="AE460" s="15">
        <f ca="1" t="shared" si="3341"/>
        <v>6254.75048935482</v>
      </c>
      <c r="AF460" s="15">
        <f ca="1" t="shared" si="3342"/>
        <v>7080.95774799832</v>
      </c>
      <c r="AG460" s="15">
        <f ca="1" t="shared" si="3343"/>
        <v>8173.10860199853</v>
      </c>
      <c r="AH460" s="15">
        <f ca="1" t="shared" si="3344"/>
        <v>9951.14593631182</v>
      </c>
      <c r="AI460" s="15">
        <f ca="1" t="shared" si="3345"/>
        <v>12457.3231135319</v>
      </c>
      <c r="AJ460" s="17">
        <f ca="1" t="shared" si="3346"/>
        <v>43299.1839119055</v>
      </c>
      <c r="AK460" s="17">
        <f ca="1" t="shared" si="3347"/>
        <v>57177.1116000263</v>
      </c>
      <c r="AL460" s="17">
        <f ca="1" t="shared" si="3348"/>
        <v>62022.8778526066</v>
      </c>
      <c r="AM460" s="17">
        <f ca="1" t="shared" si="3349"/>
        <v>70514.1400430249</v>
      </c>
      <c r="AN460" s="17">
        <f ca="1" t="shared" si="3350"/>
        <v>85238.9159721134</v>
      </c>
      <c r="AO460" s="17">
        <f ca="1">C460/'Ejercicio 3 - TIR'!$D$7</f>
        <v>13459.8463788311</v>
      </c>
      <c r="AP460" s="17">
        <f ca="1" t="shared" si="3351"/>
        <v>29839.3375330744</v>
      </c>
      <c r="AQ460" s="17">
        <f ca="1" t="shared" si="3352"/>
        <v>43717.2652211952</v>
      </c>
      <c r="AR460" s="17">
        <f ca="1" t="shared" si="3353"/>
        <v>48563.0314737755</v>
      </c>
      <c r="AS460" s="17">
        <f ca="1" t="shared" si="3354"/>
        <v>57054.2936641937</v>
      </c>
      <c r="AT460" s="17">
        <f ca="1" t="shared" si="3355"/>
        <v>71779.0695932823</v>
      </c>
      <c r="AU460" s="17">
        <f ca="1">AP460*'Ejercicio 3 - TIR'!$D$5</f>
        <v>14919.6687665372</v>
      </c>
      <c r="AV460" s="17">
        <f ca="1">AQ460*'Ejercicio 3 - TIR'!$D$5</f>
        <v>21858.6326105976</v>
      </c>
      <c r="AW460" s="17">
        <f ca="1">AR460*'Ejercicio 3 - TIR'!$D$5</f>
        <v>24281.5157368878</v>
      </c>
      <c r="AX460" s="17">
        <f ca="1">AS460*'Ejercicio 3 - TIR'!$D$5</f>
        <v>28527.1468320969</v>
      </c>
      <c r="AY460" s="17">
        <f ca="1">AT460*'Ejercicio 3 - TIR'!$D$5</f>
        <v>35889.5347966411</v>
      </c>
      <c r="AZ460" s="17">
        <f ca="1" t="shared" ref="AZ460:BD460" si="3434">AJ460-AU460-AE460</f>
        <v>22124.7646560135</v>
      </c>
      <c r="BA460" s="17">
        <f ca="1" t="shared" si="3434"/>
        <v>28237.5212414304</v>
      </c>
      <c r="BB460" s="17">
        <f ca="1" t="shared" si="3434"/>
        <v>29568.2535137204</v>
      </c>
      <c r="BC460" s="17">
        <f ca="1" t="shared" si="3434"/>
        <v>32035.8472746162</v>
      </c>
      <c r="BD460" s="17">
        <f ca="1" t="shared" si="3434"/>
        <v>36892.0580619404</v>
      </c>
      <c r="BE460" s="17">
        <f ca="1" t="shared" ref="BE460:BI460" si="3435">AZ460/Z460</f>
        <v>18864.6858406885</v>
      </c>
      <c r="BF460" s="17">
        <f ca="1" t="shared" si="3435"/>
        <v>21267.4526635681</v>
      </c>
      <c r="BG460" s="17">
        <f ca="1" t="shared" si="3435"/>
        <v>19293.8683384812</v>
      </c>
      <c r="BH460" s="17">
        <f ca="1" t="shared" si="3435"/>
        <v>17168.9614864746</v>
      </c>
      <c r="BI460" s="17">
        <f ca="1" t="shared" si="3435"/>
        <v>15793.8882739256</v>
      </c>
      <c r="BJ460" s="17">
        <f ca="1" t="shared" si="3358"/>
        <v>84542.5395346863</v>
      </c>
      <c r="BK460" s="17">
        <f ca="1" t="shared" si="3359"/>
        <v>31440.1004680031</v>
      </c>
      <c r="BL460" s="17">
        <f ca="1" t="shared" si="3360"/>
        <v>115982.640002689</v>
      </c>
      <c r="BM460" s="17">
        <f ca="1">BK460*'Ejercicio 3 - TIR'!$D$5</f>
        <v>15720.0502340015</v>
      </c>
      <c r="BN460" s="17">
        <f ca="1" t="shared" si="3361"/>
        <v>100262.589768688</v>
      </c>
      <c r="BO460" s="17">
        <f ca="1" t="shared" si="3362"/>
        <v>42923.4969272354</v>
      </c>
      <c r="BP460" s="17">
        <f ca="1" t="shared" si="3363"/>
        <v>-103492.805631975</v>
      </c>
      <c r="BQ460" s="17">
        <f ca="1" t="shared" ref="BQ460:BT460" si="3436">BE460</f>
        <v>18864.6858406885</v>
      </c>
      <c r="BR460" s="17">
        <f ca="1" t="shared" si="3436"/>
        <v>21267.4526635681</v>
      </c>
      <c r="BS460" s="17">
        <f ca="1" t="shared" si="3436"/>
        <v>19293.8683384812</v>
      </c>
      <c r="BT460" s="17">
        <f ca="1" t="shared" si="3436"/>
        <v>17168.9614864746</v>
      </c>
      <c r="BU460" s="17">
        <f ca="1" t="shared" si="3365"/>
        <v>58717.385201161</v>
      </c>
      <c r="BV460" s="19">
        <f ca="1" t="shared" si="3366"/>
        <v>8.03264622642912</v>
      </c>
    </row>
    <row r="461" ht="15" customHeight="1" spans="1:74">
      <c r="A461" s="15">
        <v>460</v>
      </c>
      <c r="B461" s="16">
        <f ca="1" t="shared" ref="B461:F461" si="3437">RAND()</f>
        <v>0.826773346472289</v>
      </c>
      <c r="C461" s="17">
        <f ca="1">IF(B461&lt;=('Ejercicio 3 - TIR'!$D$13-'Ejercicio 3 - TIR'!$C$13)/('Ejercicio 3 - TIR'!$E$13-'Ejercicio 3 - TIR'!$C$13),'Ejercicio 3 - TIR'!$C$13+SQRT(('Ejercicio 3 - TIR'!$E$13-'Ejercicio 3 - TIR'!$C$13)*('Ejercicio 3 - TIR'!$D$13-'Ejercicio 3 - TIR'!$C$13)*B461),'Ejercicio 3 - TIR'!$E$13-SQRT(('Ejercicio 3 - TIR'!$E$13-'Ejercicio 3 - TIR'!$C$13)*('Ejercicio 3 - TIR'!$E$13-'Ejercicio 3 - TIR'!$D$13)*(1-B461)))</f>
        <v>85582.2337294138</v>
      </c>
      <c r="D461" s="16">
        <f ca="1" t="shared" si="3437"/>
        <v>0.738890826544141</v>
      </c>
      <c r="E461" s="17">
        <f ca="1">IF(D461&lt;=('Ejercicio 3 - TIR'!$D$14-'Ejercicio 3 - TIR'!$C$14)/('Ejercicio 3 - TIR'!$E$14-'Ejercicio 3 - TIR'!$C$14),'Ejercicio 3 - TIR'!$C$14+SQRT(('Ejercicio 3 - TIR'!$E$14-'Ejercicio 3 - TIR'!$C$14)*('Ejercicio 3 - TIR'!$D$14-'Ejercicio 3 - TIR'!$C$14)*D461),'Ejercicio 3 - TIR'!$E$14-SQRT(('Ejercicio 3 - TIR'!$E$14-'Ejercicio 3 - TIR'!$C$14)*('Ejercicio 3 - TIR'!$E$14-'Ejercicio 3 - TIR'!$D$14)*(1-D461)))</f>
        <v>33741.6954357926</v>
      </c>
      <c r="F461" s="16">
        <f ca="1" t="shared" si="3437"/>
        <v>0.760195086372137</v>
      </c>
      <c r="G461" s="17">
        <f ca="1">IF(F461&lt;=('Ejercicio 3 - TIR'!$D$18-'Ejercicio 3 - TIR'!$C$18)/('Ejercicio 3 - TIR'!$E$18-'Ejercicio 3 - TIR'!$C$18),'Ejercicio 3 - TIR'!$C$18+SQRT(('Ejercicio 3 - TIR'!$E$18-'Ejercicio 3 - TIR'!$C$18)*('Ejercicio 3 - TIR'!$D$18-'Ejercicio 3 - TIR'!$C$18)*F461),'Ejercicio 3 - TIR'!$E$18-SQRT(('Ejercicio 3 - TIR'!$E$18-'Ejercicio 3 - TIR'!$C$18)*('Ejercicio 3 - TIR'!$E$18-'Ejercicio 3 - TIR'!$D$18)*(1-F461)))</f>
        <v>40759.0839996423</v>
      </c>
      <c r="H461" s="16">
        <f ca="1" t="shared" ref="H461:L461" si="3438">RAND()</f>
        <v>0.893533205786924</v>
      </c>
      <c r="I461" s="17">
        <f ca="1">IF(H461&lt;=('Ejercicio 3 - TIR'!$D$18-'Ejercicio 3 - TIR'!$C$18)/('Ejercicio 3 - TIR'!$E$18-'Ejercicio 3 - TIR'!$C$18),'Ejercicio 3 - TIR'!$C$18+SQRT(('Ejercicio 3 - TIR'!$E$18-'Ejercicio 3 - TIR'!$C$18)*('Ejercicio 3 - TIR'!$D$18-'Ejercicio 3 - TIR'!$C$18)*H461),'Ejercicio 3 - TIR'!$E$18-SQRT(('Ejercicio 3 - TIR'!$E$18-'Ejercicio 3 - TIR'!$C$18)*('Ejercicio 3 - TIR'!$E$18-'Ejercicio 3 - TIR'!$D$18)*(1-H461)))</f>
        <v>42174.2240771815</v>
      </c>
      <c r="J461" s="16">
        <f ca="1" t="shared" si="3438"/>
        <v>0.438300127961659</v>
      </c>
      <c r="K461" s="17">
        <f ca="1">IF(J461&lt;=('Ejercicio 3 - TIR'!$D$18-'Ejercicio 3 - TIR'!$C$18)/('Ejercicio 3 - TIR'!$E$18-'Ejercicio 3 - TIR'!$C$18),'Ejercicio 3 - TIR'!$C$18+SQRT(('Ejercicio 3 - TIR'!$E$18-'Ejercicio 3 - TIR'!$C$18)*('Ejercicio 3 - TIR'!$D$18-'Ejercicio 3 - TIR'!$C$18)*J461),'Ejercicio 3 - TIR'!$E$18-SQRT(('Ejercicio 3 - TIR'!$E$18-'Ejercicio 3 - TIR'!$C$18)*('Ejercicio 3 - TIR'!$E$18-'Ejercicio 3 - TIR'!$D$18)*(1-J461)))</f>
        <v>38108.3302346568</v>
      </c>
      <c r="L461" s="16">
        <f ca="1" t="shared" si="3438"/>
        <v>0.714335722163687</v>
      </c>
      <c r="M461" s="17">
        <f ca="1">IF(L461&lt;=('Ejercicio 3 - TIR'!$D$18-'Ejercicio 3 - TIR'!$C$18)/('Ejercicio 3 - TIR'!$E$18-'Ejercicio 3 - TIR'!$C$18),'Ejercicio 3 - TIR'!$C$18+SQRT(('Ejercicio 3 - TIR'!$E$18-'Ejercicio 3 - TIR'!$C$18)*('Ejercicio 3 - TIR'!$D$18-'Ejercicio 3 - TIR'!$C$18)*L461),'Ejercicio 3 - TIR'!$E$18-SQRT(('Ejercicio 3 - TIR'!$E$18-'Ejercicio 3 - TIR'!$C$18)*('Ejercicio 3 - TIR'!$E$18-'Ejercicio 3 - TIR'!$D$18)*(1-L461)))</f>
        <v>40371.3046289777</v>
      </c>
      <c r="N461" s="16">
        <f ca="1" t="shared" ref="N461:R461" si="3439">RAND()</f>
        <v>0.825413870467294</v>
      </c>
      <c r="O461" s="17">
        <f ca="1">IF(N461&lt;=('Ejercicio 3 - TIR'!$D$18-'Ejercicio 3 - TIR'!$C$18)/('Ejercicio 3 - TIR'!$E$18-'Ejercicio 3 - TIR'!$C$18),'Ejercicio 3 - TIR'!$C$18+SQRT(('Ejercicio 3 - TIR'!$E$18-'Ejercicio 3 - TIR'!$C$18)*('Ejercicio 3 - TIR'!$D$18-'Ejercicio 3 - TIR'!$C$18)*N461),'Ejercicio 3 - TIR'!$E$18-SQRT(('Ejercicio 3 - TIR'!$E$18-'Ejercicio 3 - TIR'!$C$18)*('Ejercicio 3 - TIR'!$E$18-'Ejercicio 3 - TIR'!$D$18)*(1-N461)))</f>
        <v>41381.4423156521</v>
      </c>
      <c r="P461" s="16">
        <f ca="1" t="shared" si="3439"/>
        <v>0.401553316679272</v>
      </c>
      <c r="Q461" s="18">
        <f ca="1">IF(P461&lt;=('Ejercicio 3 - TIR'!$D$22-'Ejercicio 3 - TIR'!$C$22)/('Ejercicio 3 - TIR'!$E$22-'Ejercicio 3 - TIR'!$C$22),'Ejercicio 3 - TIR'!$C$22+SQRT(('Ejercicio 3 - TIR'!$E$22-'Ejercicio 3 - TIR'!$C$22)*('Ejercicio 3 - TIR'!$D$22-'Ejercicio 3 - TIR'!$C$22)*P461),'Ejercicio 3 - TIR'!$E$22-SQRT(('Ejercicio 3 - TIR'!$E$22-'Ejercicio 3 - TIR'!$C$22)*('Ejercicio 3 - TIR'!$E$22-'Ejercicio 3 - TIR'!$D$22)*(1-P461)))</f>
        <v>0.146884865073544</v>
      </c>
      <c r="R461" s="16">
        <f ca="1" t="shared" si="3439"/>
        <v>0.305308582216442</v>
      </c>
      <c r="S461" s="18">
        <f ca="1">IF(R461&lt;=('Ejercicio 3 - TIR'!$D$23-'Ejercicio 3 - TIR'!$C$23)/('Ejercicio 3 - TIR'!$E$23-'Ejercicio 3 - TIR'!$C$23),'Ejercicio 3 - TIR'!$C$23+SQRT(('Ejercicio 3 - TIR'!$E$23-'Ejercicio 3 - TIR'!$C$23)*('Ejercicio 3 - TIR'!$D$23-'Ejercicio 3 - TIR'!$C$23)*R461),'Ejercicio 3 - TIR'!$E$23-SQRT(('Ejercicio 3 - TIR'!$E$23-'Ejercicio 3 - TIR'!$C$23)*('Ejercicio 3 - TIR'!$E$23-'Ejercicio 3 - TIR'!$D$23)*(1-R461)))</f>
        <v>0.143442599002448</v>
      </c>
      <c r="T461" s="16">
        <f ca="1" t="shared" ref="T461:X461" si="3440">RAND()</f>
        <v>0.0919689738862219</v>
      </c>
      <c r="U461" s="18">
        <f ca="1">IF(T461&lt;=('Ejercicio 3 - TIR'!$D$24-'Ejercicio 3 - TIR'!$C$24)/('Ejercicio 3 - TIR'!$E$24-'Ejercicio 3 - TIR'!$C$24),'Ejercicio 3 - TIR'!$C$24+SQRT(('Ejercicio 3 - TIR'!$E$24-'Ejercicio 3 - TIR'!$C$24)*('Ejercicio 3 - TIR'!$D$24-'Ejercicio 3 - TIR'!$C$24)*T461),'Ejercicio 3 - TIR'!$E$24-SQRT(('Ejercicio 3 - TIR'!$E$24-'Ejercicio 3 - TIR'!$C$24)*('Ejercicio 3 - TIR'!$E$24-'Ejercicio 3 - TIR'!$D$24)*(1-T461)))</f>
        <v>0.163897296325583</v>
      </c>
      <c r="V461" s="16">
        <f ca="1" t="shared" si="3440"/>
        <v>0.32356009231673</v>
      </c>
      <c r="W461" s="18">
        <f ca="1">IF(V461&lt;=('Ejercicio 3 - TIR'!$D$25-'Ejercicio 3 - TIR'!$C$25)/('Ejercicio 3 - TIR'!$E$25-'Ejercicio 3 - TIR'!$C$25),'Ejercicio 3 - TIR'!$C$25+SQRT(('Ejercicio 3 - TIR'!$E$25-'Ejercicio 3 - TIR'!$C$25)*('Ejercicio 3 - TIR'!$D$25-'Ejercicio 3 - TIR'!$C$25)*V461),'Ejercicio 3 - TIR'!$E$25-SQRT(('Ejercicio 3 - TIR'!$E$25-'Ejercicio 3 - TIR'!$C$25)*('Ejercicio 3 - TIR'!$E$25-'Ejercicio 3 - TIR'!$D$25)*(1-V461)))</f>
        <v>0.201342629778301</v>
      </c>
      <c r="X461" s="16">
        <f ca="1" t="shared" si="3440"/>
        <v>0.814426607828012</v>
      </c>
      <c r="Y461" s="18">
        <f ca="1">IF(X461&lt;=('Ejercicio 3 - TIR'!$D$26-'Ejercicio 3 - TIR'!$C$26)/('Ejercicio 3 - TIR'!$E$26-'Ejercicio 3 - TIR'!$C$26),'Ejercicio 3 - TIR'!$C$26+SQRT(('Ejercicio 3 - TIR'!$E$26-'Ejercicio 3 - TIR'!$C$26)*('Ejercicio 3 - TIR'!$D$26-'Ejercicio 3 - TIR'!$C$26)*X461),'Ejercicio 3 - TIR'!$E$26-SQRT(('Ejercicio 3 - TIR'!$E$26-'Ejercicio 3 - TIR'!$C$26)*('Ejercicio 3 - TIR'!$E$26-'Ejercicio 3 - TIR'!$D$26)*(1-X461)))</f>
        <v>0.248344095057498</v>
      </c>
      <c r="Z461" s="16">
        <f ca="1" t="shared" si="3336"/>
        <v>1.14688486507354</v>
      </c>
      <c r="AA461" s="16">
        <f ca="1" t="shared" si="3337"/>
        <v>1.31139701087627</v>
      </c>
      <c r="AB461" s="16">
        <f ca="1" t="shared" si="3338"/>
        <v>1.52633143536834</v>
      </c>
      <c r="AC461" s="16">
        <f ca="1" t="shared" si="3339"/>
        <v>1.83364702047869</v>
      </c>
      <c r="AD461" s="16">
        <f ca="1" t="shared" si="3340"/>
        <v>2.28902243043434</v>
      </c>
      <c r="AE461" s="15">
        <f ca="1" t="shared" si="3341"/>
        <v>4956.14438143903</v>
      </c>
      <c r="AF461" s="15">
        <f ca="1" t="shared" si="3342"/>
        <v>5667.06661254402</v>
      </c>
      <c r="AG461" s="15">
        <f ca="1" t="shared" si="3343"/>
        <v>6595.88350843697</v>
      </c>
      <c r="AH461" s="15">
        <f ca="1" t="shared" si="3344"/>
        <v>7923.916039737</v>
      </c>
      <c r="AI461" s="15">
        <f ca="1" t="shared" si="3345"/>
        <v>9891.77379793708</v>
      </c>
      <c r="AJ461" s="17">
        <f ca="1" t="shared" si="3346"/>
        <v>46745.9765534511</v>
      </c>
      <c r="AK461" s="17">
        <f ca="1" t="shared" si="3347"/>
        <v>55307.1513908417</v>
      </c>
      <c r="AL461" s="17">
        <f ca="1" t="shared" si="3348"/>
        <v>58165.9423865542</v>
      </c>
      <c r="AM461" s="17">
        <f ca="1" t="shared" si="3349"/>
        <v>74026.7224457624</v>
      </c>
      <c r="AN461" s="17">
        <f ca="1" t="shared" si="3350"/>
        <v>94723.0496642527</v>
      </c>
      <c r="AO461" s="17">
        <f ca="1">C461/'Ejercicio 3 - TIR'!$D$7</f>
        <v>17116.4467458828</v>
      </c>
      <c r="AP461" s="17">
        <f ca="1" t="shared" si="3351"/>
        <v>29629.5298075683</v>
      </c>
      <c r="AQ461" s="17">
        <f ca="1" t="shared" si="3352"/>
        <v>38190.7046449589</v>
      </c>
      <c r="AR461" s="17">
        <f ca="1" t="shared" si="3353"/>
        <v>41049.4956406715</v>
      </c>
      <c r="AS461" s="17">
        <f ca="1" t="shared" si="3354"/>
        <v>56910.2756998796</v>
      </c>
      <c r="AT461" s="17">
        <f ca="1" t="shared" si="3355"/>
        <v>77606.6029183699</v>
      </c>
      <c r="AU461" s="17">
        <f ca="1">AP461*'Ejercicio 3 - TIR'!$D$5</f>
        <v>14814.7649037841</v>
      </c>
      <c r="AV461" s="17">
        <f ca="1">AQ461*'Ejercicio 3 - TIR'!$D$5</f>
        <v>19095.3523224795</v>
      </c>
      <c r="AW461" s="17">
        <f ca="1">AR461*'Ejercicio 3 - TIR'!$D$5</f>
        <v>20524.7478203357</v>
      </c>
      <c r="AX461" s="17">
        <f ca="1">AS461*'Ejercicio 3 - TIR'!$D$5</f>
        <v>28455.1378499398</v>
      </c>
      <c r="AY461" s="17">
        <f ca="1">AT461*'Ejercicio 3 - TIR'!$D$5</f>
        <v>38803.301459185</v>
      </c>
      <c r="AZ461" s="17">
        <f ca="1" t="shared" ref="AZ461:BD461" si="3441">AJ461-AU461-AE461</f>
        <v>26975.0672682279</v>
      </c>
      <c r="BA461" s="17">
        <f ca="1" t="shared" si="3441"/>
        <v>30544.7324558182</v>
      </c>
      <c r="BB461" s="17">
        <f ca="1" t="shared" si="3441"/>
        <v>31045.3110577815</v>
      </c>
      <c r="BC461" s="17">
        <f ca="1" t="shared" si="3441"/>
        <v>37647.6685560856</v>
      </c>
      <c r="BD461" s="17">
        <f ca="1" t="shared" si="3441"/>
        <v>46027.9744071306</v>
      </c>
      <c r="BE461" s="17">
        <f ca="1" t="shared" ref="BE461:BI461" si="3442">AZ461/Z461</f>
        <v>23520.2923063233</v>
      </c>
      <c r="BF461" s="17">
        <f ca="1" t="shared" si="3442"/>
        <v>23291.7508599539</v>
      </c>
      <c r="BG461" s="17">
        <f ca="1" t="shared" si="3442"/>
        <v>20339.8228840708</v>
      </c>
      <c r="BH461" s="17">
        <f ca="1" t="shared" si="3442"/>
        <v>20531.5789438348</v>
      </c>
      <c r="BI461" s="17">
        <f ca="1" t="shared" si="3442"/>
        <v>20108.1360301029</v>
      </c>
      <c r="BJ461" s="17">
        <f ca="1" t="shared" si="3358"/>
        <v>77235.4976934134</v>
      </c>
      <c r="BK461" s="17">
        <f ca="1" t="shared" si="3359"/>
        <v>39179.9305306606</v>
      </c>
      <c r="BL461" s="17">
        <f ca="1" t="shared" si="3360"/>
        <v>116415.428224074</v>
      </c>
      <c r="BM461" s="17">
        <f ca="1">BK461*'Ejercicio 3 - TIR'!$D$5</f>
        <v>19589.9652653303</v>
      </c>
      <c r="BN461" s="17">
        <f ca="1" t="shared" si="3361"/>
        <v>96825.4629587437</v>
      </c>
      <c r="BO461" s="17">
        <f ca="1" t="shared" si="3362"/>
        <v>42299.918808734</v>
      </c>
      <c r="BP461" s="17">
        <f ca="1" t="shared" si="3363"/>
        <v>-119323.929165206</v>
      </c>
      <c r="BQ461" s="17">
        <f ca="1" t="shared" ref="BQ461:BT461" si="3443">BE461</f>
        <v>23520.2923063233</v>
      </c>
      <c r="BR461" s="17">
        <f ca="1" t="shared" si="3443"/>
        <v>23291.7508599539</v>
      </c>
      <c r="BS461" s="17">
        <f ca="1" t="shared" si="3443"/>
        <v>20339.8228840708</v>
      </c>
      <c r="BT461" s="17">
        <f ca="1" t="shared" si="3443"/>
        <v>20531.5789438348</v>
      </c>
      <c r="BU461" s="17">
        <f ca="1" t="shared" si="3365"/>
        <v>62408.0548388369</v>
      </c>
      <c r="BV461" s="19">
        <f ca="1" t="shared" si="3366"/>
        <v>6.9367065263815</v>
      </c>
    </row>
    <row r="462" ht="15" customHeight="1" spans="1:74">
      <c r="A462" s="15">
        <v>461</v>
      </c>
      <c r="B462" s="16">
        <f ca="1" t="shared" ref="B462:F462" si="3444">RAND()</f>
        <v>0.0262334355121645</v>
      </c>
      <c r="C462" s="17">
        <f ca="1">IF(B462&lt;=('Ejercicio 3 - TIR'!$D$13-'Ejercicio 3 - TIR'!$C$13)/('Ejercicio 3 - TIR'!$E$13-'Ejercicio 3 - TIR'!$C$13),'Ejercicio 3 - TIR'!$C$13+SQRT(('Ejercicio 3 - TIR'!$E$13-'Ejercicio 3 - TIR'!$C$13)*('Ejercicio 3 - TIR'!$D$13-'Ejercicio 3 - TIR'!$C$13)*B462),'Ejercicio 3 - TIR'!$E$13-SQRT(('Ejercicio 3 - TIR'!$E$13-'Ejercicio 3 - TIR'!$C$13)*('Ejercicio 3 - TIR'!$E$13-'Ejercicio 3 - TIR'!$D$13)*(1-B462)))</f>
        <v>63239.3478054796</v>
      </c>
      <c r="D462" s="16">
        <f ca="1" t="shared" si="3444"/>
        <v>0.73591477181177</v>
      </c>
      <c r="E462" s="17">
        <f ca="1">IF(D462&lt;=('Ejercicio 3 - TIR'!$D$14-'Ejercicio 3 - TIR'!$C$14)/('Ejercicio 3 - TIR'!$E$14-'Ejercicio 3 - TIR'!$C$14),'Ejercicio 3 - TIR'!$C$14+SQRT(('Ejercicio 3 - TIR'!$E$14-'Ejercicio 3 - TIR'!$C$14)*('Ejercicio 3 - TIR'!$D$14-'Ejercicio 3 - TIR'!$C$14)*D462),'Ejercicio 3 - TIR'!$E$14-SQRT(('Ejercicio 3 - TIR'!$E$14-'Ejercicio 3 - TIR'!$C$14)*('Ejercicio 3 - TIR'!$E$14-'Ejercicio 3 - TIR'!$D$14)*(1-D462)))</f>
        <v>33706.1312193346</v>
      </c>
      <c r="F462" s="16">
        <f ca="1" t="shared" si="3444"/>
        <v>0.812452690625057</v>
      </c>
      <c r="G462" s="17">
        <f ca="1">IF(F462&lt;=('Ejercicio 3 - TIR'!$D$18-'Ejercicio 3 - TIR'!$C$18)/('Ejercicio 3 - TIR'!$E$18-'Ejercicio 3 - TIR'!$C$18),'Ejercicio 3 - TIR'!$C$18+SQRT(('Ejercicio 3 - TIR'!$E$18-'Ejercicio 3 - TIR'!$C$18)*('Ejercicio 3 - TIR'!$D$18-'Ejercicio 3 - TIR'!$C$18)*F462),'Ejercicio 3 - TIR'!$E$18-SQRT(('Ejercicio 3 - TIR'!$E$18-'Ejercicio 3 - TIR'!$C$18)*('Ejercicio 3 - TIR'!$E$18-'Ejercicio 3 - TIR'!$D$18)*(1-F462)))</f>
        <v>41249.5269360892</v>
      </c>
      <c r="H462" s="16">
        <f ca="1" t="shared" ref="H462:L462" si="3445">RAND()</f>
        <v>0.73430268691913</v>
      </c>
      <c r="I462" s="17">
        <f ca="1">IF(H462&lt;=('Ejercicio 3 - TIR'!$D$18-'Ejercicio 3 - TIR'!$C$18)/('Ejercicio 3 - TIR'!$E$18-'Ejercicio 3 - TIR'!$C$18),'Ejercicio 3 - TIR'!$C$18+SQRT(('Ejercicio 3 - TIR'!$E$18-'Ejercicio 3 - TIR'!$C$18)*('Ejercicio 3 - TIR'!$D$18-'Ejercicio 3 - TIR'!$C$18)*H462),'Ejercicio 3 - TIR'!$E$18-SQRT(('Ejercicio 3 - TIR'!$E$18-'Ejercicio 3 - TIR'!$C$18)*('Ejercicio 3 - TIR'!$E$18-'Ejercicio 3 - TIR'!$D$18)*(1-H462)))</f>
        <v>40535.9997221029</v>
      </c>
      <c r="J462" s="16">
        <f ca="1" t="shared" si="3445"/>
        <v>0.367674724383196</v>
      </c>
      <c r="K462" s="17">
        <f ca="1">IF(J462&lt;=('Ejercicio 3 - TIR'!$D$18-'Ejercicio 3 - TIR'!$C$18)/('Ejercicio 3 - TIR'!$E$18-'Ejercicio 3 - TIR'!$C$18),'Ejercicio 3 - TIR'!$C$18+SQRT(('Ejercicio 3 - TIR'!$E$18-'Ejercicio 3 - TIR'!$C$18)*('Ejercicio 3 - TIR'!$D$18-'Ejercicio 3 - TIR'!$C$18)*J462),'Ejercicio 3 - TIR'!$E$18-SQRT(('Ejercicio 3 - TIR'!$E$18-'Ejercicio 3 - TIR'!$C$18)*('Ejercicio 3 - TIR'!$E$18-'Ejercicio 3 - TIR'!$D$18)*(1-J462)))</f>
        <v>37426.3859755253</v>
      </c>
      <c r="L462" s="16">
        <f ca="1" t="shared" si="3445"/>
        <v>0.760329312421658</v>
      </c>
      <c r="M462" s="17">
        <f ca="1">IF(L462&lt;=('Ejercicio 3 - TIR'!$D$18-'Ejercicio 3 - TIR'!$C$18)/('Ejercicio 3 - TIR'!$E$18-'Ejercicio 3 - TIR'!$C$18),'Ejercicio 3 - TIR'!$C$18+SQRT(('Ejercicio 3 - TIR'!$E$18-'Ejercicio 3 - TIR'!$C$18)*('Ejercicio 3 - TIR'!$D$18-'Ejercicio 3 - TIR'!$C$18)*L462),'Ejercicio 3 - TIR'!$E$18-SQRT(('Ejercicio 3 - TIR'!$E$18-'Ejercicio 3 - TIR'!$C$18)*('Ejercicio 3 - TIR'!$E$18-'Ejercicio 3 - TIR'!$D$18)*(1-L462)))</f>
        <v>40760.2710501288</v>
      </c>
      <c r="N462" s="16">
        <f ca="1" t="shared" ref="N462:R462" si="3446">RAND()</f>
        <v>0.938172016023629</v>
      </c>
      <c r="O462" s="17">
        <f ca="1">IF(N462&lt;=('Ejercicio 3 - TIR'!$D$18-'Ejercicio 3 - TIR'!$C$18)/('Ejercicio 3 - TIR'!$E$18-'Ejercicio 3 - TIR'!$C$18),'Ejercicio 3 - TIR'!$C$18+SQRT(('Ejercicio 3 - TIR'!$E$18-'Ejercicio 3 - TIR'!$C$18)*('Ejercicio 3 - TIR'!$D$18-'Ejercicio 3 - TIR'!$C$18)*N462),'Ejercicio 3 - TIR'!$E$18-SQRT(('Ejercicio 3 - TIR'!$E$18-'Ejercicio 3 - TIR'!$C$18)*('Ejercicio 3 - TIR'!$E$18-'Ejercicio 3 - TIR'!$D$18)*(1-N462)))</f>
        <v>42846.6076070006</v>
      </c>
      <c r="P462" s="16">
        <f ca="1" t="shared" si="3446"/>
        <v>0.861910848038</v>
      </c>
      <c r="Q462" s="18">
        <f ca="1">IF(P462&lt;=('Ejercicio 3 - TIR'!$D$22-'Ejercicio 3 - TIR'!$C$22)/('Ejercicio 3 - TIR'!$E$22-'Ejercicio 3 - TIR'!$C$22),'Ejercicio 3 - TIR'!$C$22+SQRT(('Ejercicio 3 - TIR'!$E$22-'Ejercicio 3 - TIR'!$C$22)*('Ejercicio 3 - TIR'!$D$22-'Ejercicio 3 - TIR'!$C$22)*P462),'Ejercicio 3 - TIR'!$E$22-SQRT(('Ejercicio 3 - TIR'!$E$22-'Ejercicio 3 - TIR'!$C$22)*('Ejercicio 3 - TIR'!$E$22-'Ejercicio 3 - TIR'!$D$22)*(1-P462)))</f>
        <v>0.164234199242297</v>
      </c>
      <c r="R462" s="16">
        <f ca="1" t="shared" si="3446"/>
        <v>0.73587529036813</v>
      </c>
      <c r="S462" s="18">
        <f ca="1">IF(R462&lt;=('Ejercicio 3 - TIR'!$D$23-'Ejercicio 3 - TIR'!$C$23)/('Ejercicio 3 - TIR'!$E$23-'Ejercicio 3 - TIR'!$C$23),'Ejercicio 3 - TIR'!$C$23+SQRT(('Ejercicio 3 - TIR'!$E$23-'Ejercicio 3 - TIR'!$C$23)*('Ejercicio 3 - TIR'!$D$23-'Ejercicio 3 - TIR'!$C$23)*R462),'Ejercicio 3 - TIR'!$E$23-SQRT(('Ejercicio 3 - TIR'!$E$23-'Ejercicio 3 - TIR'!$C$23)*('Ejercicio 3 - TIR'!$E$23-'Ejercicio 3 - TIR'!$D$23)*(1-R462)))</f>
        <v>0.158195769278937</v>
      </c>
      <c r="T462" s="16">
        <f ca="1" t="shared" ref="T462:X462" si="3447">RAND()</f>
        <v>0.899063589889487</v>
      </c>
      <c r="U462" s="18">
        <f ca="1">IF(T462&lt;=('Ejercicio 3 - TIR'!$D$24-'Ejercicio 3 - TIR'!$C$24)/('Ejercicio 3 - TIR'!$E$24-'Ejercicio 3 - TIR'!$C$24),'Ejercicio 3 - TIR'!$C$24+SQRT(('Ejercicio 3 - TIR'!$E$24-'Ejercicio 3 - TIR'!$C$24)*('Ejercicio 3 - TIR'!$D$24-'Ejercicio 3 - TIR'!$C$24)*T462),'Ejercicio 3 - TIR'!$E$24-SQRT(('Ejercicio 3 - TIR'!$E$24-'Ejercicio 3 - TIR'!$C$24)*('Ejercicio 3 - TIR'!$E$24-'Ejercicio 3 - TIR'!$D$24)*(1-T462)))</f>
        <v>0.203188636334032</v>
      </c>
      <c r="V462" s="16">
        <f ca="1" t="shared" si="3447"/>
        <v>0.198834011386572</v>
      </c>
      <c r="W462" s="18">
        <f ca="1">IF(V462&lt;=('Ejercicio 3 - TIR'!$D$25-'Ejercicio 3 - TIR'!$C$25)/('Ejercicio 3 - TIR'!$E$25-'Ejercicio 3 - TIR'!$C$25),'Ejercicio 3 - TIR'!$C$25+SQRT(('Ejercicio 3 - TIR'!$E$25-'Ejercicio 3 - TIR'!$C$25)*('Ejercicio 3 - TIR'!$D$25-'Ejercicio 3 - TIR'!$C$25)*V462),'Ejercicio 3 - TIR'!$E$25-SQRT(('Ejercicio 3 - TIR'!$E$25-'Ejercicio 3 - TIR'!$C$25)*('Ejercicio 3 - TIR'!$E$25-'Ejercicio 3 - TIR'!$D$25)*(1-V462)))</f>
        <v>0.196684352427985</v>
      </c>
      <c r="X462" s="16">
        <f ca="1" t="shared" si="3447"/>
        <v>0.401499078378982</v>
      </c>
      <c r="Y462" s="18">
        <f ca="1">IF(X462&lt;=('Ejercicio 3 - TIR'!$D$26-'Ejercicio 3 - TIR'!$C$26)/('Ejercicio 3 - TIR'!$E$26-'Ejercicio 3 - TIR'!$C$26),'Ejercicio 3 - TIR'!$C$26+SQRT(('Ejercicio 3 - TIR'!$E$26-'Ejercicio 3 - TIR'!$C$26)*('Ejercicio 3 - TIR'!$D$26-'Ejercicio 3 - TIR'!$C$26)*X462),'Ejercicio 3 - TIR'!$E$26-SQRT(('Ejercicio 3 - TIR'!$E$26-'Ejercicio 3 - TIR'!$C$26)*('Ejercicio 3 - TIR'!$E$26-'Ejercicio 3 - TIR'!$D$26)*(1-X462)))</f>
        <v>0.223150154118472</v>
      </c>
      <c r="Z462" s="16">
        <f ca="1" t="shared" si="3336"/>
        <v>1.1642341992423</v>
      </c>
      <c r="AA462" s="16">
        <f ca="1" t="shared" si="3337"/>
        <v>1.34841112401228</v>
      </c>
      <c r="AB462" s="16">
        <f ca="1" t="shared" si="3338"/>
        <v>1.62239294151797</v>
      </c>
      <c r="AC462" s="16">
        <f ca="1" t="shared" si="3339"/>
        <v>1.94149224660417</v>
      </c>
      <c r="AD462" s="16">
        <f ca="1" t="shared" si="3340"/>
        <v>2.37473654065371</v>
      </c>
      <c r="AE462" s="15">
        <f ca="1" t="shared" si="3341"/>
        <v>5535.69947036319</v>
      </c>
      <c r="AF462" s="15">
        <f ca="1" t="shared" si="3342"/>
        <v>6411.4237065743</v>
      </c>
      <c r="AG462" s="15">
        <f ca="1" t="shared" si="3343"/>
        <v>7714.15214647282</v>
      </c>
      <c r="AH462" s="15">
        <f ca="1" t="shared" si="3344"/>
        <v>9231.40516593277</v>
      </c>
      <c r="AI462" s="15">
        <f ca="1" t="shared" si="3345"/>
        <v>11291.3946514407</v>
      </c>
      <c r="AJ462" s="17">
        <f ca="1" t="shared" si="3346"/>
        <v>48024.1099615613</v>
      </c>
      <c r="AK462" s="17">
        <f ca="1" t="shared" si="3347"/>
        <v>54659.1929482422</v>
      </c>
      <c r="AL462" s="17">
        <f ca="1" t="shared" si="3348"/>
        <v>60720.3044332195</v>
      </c>
      <c r="AM462" s="17">
        <f ca="1" t="shared" si="3349"/>
        <v>79135.7502133095</v>
      </c>
      <c r="AN462" s="17">
        <f ca="1" t="shared" si="3350"/>
        <v>101749.404727395</v>
      </c>
      <c r="AO462" s="17">
        <f ca="1">C462/'Ejercicio 3 - TIR'!$D$7</f>
        <v>12647.8695610959</v>
      </c>
      <c r="AP462" s="17">
        <f ca="1" t="shared" si="3351"/>
        <v>35376.2404004654</v>
      </c>
      <c r="AQ462" s="17">
        <f ca="1" t="shared" si="3352"/>
        <v>42011.3233871463</v>
      </c>
      <c r="AR462" s="17">
        <f ca="1" t="shared" si="3353"/>
        <v>48072.4348721236</v>
      </c>
      <c r="AS462" s="17">
        <f ca="1" t="shared" si="3354"/>
        <v>66487.8806522136</v>
      </c>
      <c r="AT462" s="17">
        <f ca="1" t="shared" si="3355"/>
        <v>89101.5351662994</v>
      </c>
      <c r="AU462" s="17">
        <f ca="1">AP462*'Ejercicio 3 - TIR'!$D$5</f>
        <v>17688.1202002327</v>
      </c>
      <c r="AV462" s="17">
        <f ca="1">AQ462*'Ejercicio 3 - TIR'!$D$5</f>
        <v>21005.6616935731</v>
      </c>
      <c r="AW462" s="17">
        <f ca="1">AR462*'Ejercicio 3 - TIR'!$D$5</f>
        <v>24036.2174360618</v>
      </c>
      <c r="AX462" s="17">
        <f ca="1">AS462*'Ejercicio 3 - TIR'!$D$5</f>
        <v>33243.9403261068</v>
      </c>
      <c r="AY462" s="17">
        <f ca="1">AT462*'Ejercicio 3 - TIR'!$D$5</f>
        <v>44550.7675831497</v>
      </c>
      <c r="AZ462" s="17">
        <f ca="1" t="shared" ref="AZ462:BD462" si="3448">AJ462-AU462-AE462</f>
        <v>24800.2902909654</v>
      </c>
      <c r="BA462" s="17">
        <f ca="1" t="shared" si="3448"/>
        <v>27242.1075480948</v>
      </c>
      <c r="BB462" s="17">
        <f ca="1" t="shared" si="3448"/>
        <v>28969.9348506849</v>
      </c>
      <c r="BC462" s="17">
        <f ca="1" t="shared" si="3448"/>
        <v>36660.4047212699</v>
      </c>
      <c r="BD462" s="17">
        <f ca="1" t="shared" si="3448"/>
        <v>45907.2424928049</v>
      </c>
      <c r="BE462" s="17">
        <f ca="1" t="shared" ref="BE462:BI462" si="3449">AZ462/Z462</f>
        <v>21301.8053473312</v>
      </c>
      <c r="BF462" s="17">
        <f ca="1" t="shared" si="3449"/>
        <v>20203.116885475</v>
      </c>
      <c r="BG462" s="17">
        <f ca="1" t="shared" si="3449"/>
        <v>17856.2998576532</v>
      </c>
      <c r="BH462" s="17">
        <f ca="1" t="shared" si="3449"/>
        <v>18882.5913600181</v>
      </c>
      <c r="BI462" s="17">
        <f ca="1" t="shared" si="3449"/>
        <v>19331.509709354</v>
      </c>
      <c r="BJ462" s="17">
        <f ca="1" t="shared" si="3358"/>
        <v>80043.1814506225</v>
      </c>
      <c r="BK462" s="17">
        <f ca="1" t="shared" si="3359"/>
        <v>30035.3580081563</v>
      </c>
      <c r="BL462" s="17">
        <f ca="1" t="shared" si="3360"/>
        <v>110078.539458779</v>
      </c>
      <c r="BM462" s="17">
        <f ca="1">BK462*'Ejercicio 3 - TIR'!$D$5</f>
        <v>15017.6790040781</v>
      </c>
      <c r="BN462" s="17">
        <f ca="1" t="shared" si="3361"/>
        <v>95060.8604547007</v>
      </c>
      <c r="BO462" s="17">
        <f ca="1" t="shared" si="3362"/>
        <v>40030.0659998826</v>
      </c>
      <c r="BP462" s="17">
        <f ca="1" t="shared" si="3363"/>
        <v>-96945.4790248142</v>
      </c>
      <c r="BQ462" s="17">
        <f ca="1" t="shared" ref="BQ462:BT462" si="3450">BE462</f>
        <v>21301.8053473312</v>
      </c>
      <c r="BR462" s="17">
        <f ca="1" t="shared" si="3450"/>
        <v>20203.116885475</v>
      </c>
      <c r="BS462" s="17">
        <f ca="1" t="shared" si="3450"/>
        <v>17856.2998576532</v>
      </c>
      <c r="BT462" s="17">
        <f ca="1" t="shared" si="3450"/>
        <v>18882.5913600181</v>
      </c>
      <c r="BU462" s="17">
        <f ca="1" t="shared" si="3365"/>
        <v>59361.5757092366</v>
      </c>
      <c r="BV462" s="19">
        <f ca="1" t="shared" si="3366"/>
        <v>10.7790664848572</v>
      </c>
    </row>
    <row r="463" ht="15" customHeight="1" spans="1:74">
      <c r="A463" s="15">
        <v>462</v>
      </c>
      <c r="B463" s="16">
        <f ca="1" t="shared" ref="B463:F463" si="3451">RAND()</f>
        <v>0.0443447187769535</v>
      </c>
      <c r="C463" s="17">
        <f ca="1">IF(B463&lt;=('Ejercicio 3 - TIR'!$D$13-'Ejercicio 3 - TIR'!$C$13)/('Ejercicio 3 - TIR'!$E$13-'Ejercicio 3 - TIR'!$C$13),'Ejercicio 3 - TIR'!$C$13+SQRT(('Ejercicio 3 - TIR'!$E$13-'Ejercicio 3 - TIR'!$C$13)*('Ejercicio 3 - TIR'!$D$13-'Ejercicio 3 - TIR'!$C$13)*B463),'Ejercicio 3 - TIR'!$E$13-SQRT(('Ejercicio 3 - TIR'!$E$13-'Ejercicio 3 - TIR'!$C$13)*('Ejercicio 3 - TIR'!$E$13-'Ejercicio 3 - TIR'!$D$13)*(1-B463)))</f>
        <v>64211.6371532673</v>
      </c>
      <c r="D463" s="16">
        <f ca="1" t="shared" si="3451"/>
        <v>0.759525196805213</v>
      </c>
      <c r="E463" s="17">
        <f ca="1">IF(D463&lt;=('Ejercicio 3 - TIR'!$D$14-'Ejercicio 3 - TIR'!$C$14)/('Ejercicio 3 - TIR'!$E$14-'Ejercicio 3 - TIR'!$C$14),'Ejercicio 3 - TIR'!$C$14+SQRT(('Ejercicio 3 - TIR'!$E$14-'Ejercicio 3 - TIR'!$C$14)*('Ejercicio 3 - TIR'!$D$14-'Ejercicio 3 - TIR'!$C$14)*D463),'Ejercicio 3 - TIR'!$E$14-SQRT(('Ejercicio 3 - TIR'!$E$14-'Ejercicio 3 - TIR'!$C$14)*('Ejercicio 3 - TIR'!$E$14-'Ejercicio 3 - TIR'!$D$14)*(1-D463)))</f>
        <v>33994.0678925567</v>
      </c>
      <c r="F463" s="16">
        <f ca="1" t="shared" si="3451"/>
        <v>0.684442673873693</v>
      </c>
      <c r="G463" s="17">
        <f ca="1">IF(F463&lt;=('Ejercicio 3 - TIR'!$D$18-'Ejercicio 3 - TIR'!$C$18)/('Ejercicio 3 - TIR'!$E$18-'Ejercicio 3 - TIR'!$C$18),'Ejercicio 3 - TIR'!$C$18+SQRT(('Ejercicio 3 - TIR'!$E$18-'Ejercicio 3 - TIR'!$C$18)*('Ejercicio 3 - TIR'!$D$18-'Ejercicio 3 - TIR'!$C$18)*F463),'Ejercicio 3 - TIR'!$E$18-SQRT(('Ejercicio 3 - TIR'!$E$18-'Ejercicio 3 - TIR'!$C$18)*('Ejercicio 3 - TIR'!$E$18-'Ejercicio 3 - TIR'!$D$18)*(1-F463)))</f>
        <v>40135.1465120239</v>
      </c>
      <c r="H463" s="16">
        <f ca="1" t="shared" ref="H463:L463" si="3452">RAND()</f>
        <v>0.40783846501858</v>
      </c>
      <c r="I463" s="17">
        <f ca="1">IF(H463&lt;=('Ejercicio 3 - TIR'!$D$18-'Ejercicio 3 - TIR'!$C$18)/('Ejercicio 3 - TIR'!$E$18-'Ejercicio 3 - TIR'!$C$18),'Ejercicio 3 - TIR'!$C$18+SQRT(('Ejercicio 3 - TIR'!$E$18-'Ejercicio 3 - TIR'!$C$18)*('Ejercicio 3 - TIR'!$D$18-'Ejercicio 3 - TIR'!$C$18)*H463),'Ejercicio 3 - TIR'!$E$18-SQRT(('Ejercicio 3 - TIR'!$E$18-'Ejercicio 3 - TIR'!$C$18)*('Ejercicio 3 - TIR'!$E$18-'Ejercicio 3 - TIR'!$D$18)*(1-H463)))</f>
        <v>37821.4940869879</v>
      </c>
      <c r="J463" s="16">
        <f ca="1" t="shared" si="3452"/>
        <v>0.639239895283906</v>
      </c>
      <c r="K463" s="17">
        <f ca="1">IF(J463&lt;=('Ejercicio 3 - TIR'!$D$18-'Ejercicio 3 - TIR'!$C$18)/('Ejercicio 3 - TIR'!$E$18-'Ejercicio 3 - TIR'!$C$18),'Ejercicio 3 - TIR'!$C$18+SQRT(('Ejercicio 3 - TIR'!$E$18-'Ejercicio 3 - TIR'!$C$18)*('Ejercicio 3 - TIR'!$D$18-'Ejercicio 3 - TIR'!$C$18)*J463),'Ejercicio 3 - TIR'!$E$18-SQRT(('Ejercicio 3 - TIR'!$E$18-'Ejercicio 3 - TIR'!$C$18)*('Ejercicio 3 - TIR'!$E$18-'Ejercicio 3 - TIR'!$D$18)*(1-J463)))</f>
        <v>39792.1389028437</v>
      </c>
      <c r="L463" s="16">
        <f ca="1" t="shared" si="3452"/>
        <v>0.456015245665782</v>
      </c>
      <c r="M463" s="17">
        <f ca="1">IF(L463&lt;=('Ejercicio 3 - TIR'!$D$18-'Ejercicio 3 - TIR'!$C$18)/('Ejercicio 3 - TIR'!$E$18-'Ejercicio 3 - TIR'!$C$18),'Ejercicio 3 - TIR'!$C$18+SQRT(('Ejercicio 3 - TIR'!$E$18-'Ejercicio 3 - TIR'!$C$18)*('Ejercicio 3 - TIR'!$D$18-'Ejercicio 3 - TIR'!$C$18)*L463),'Ejercicio 3 - TIR'!$E$18-SQRT(('Ejercicio 3 - TIR'!$E$18-'Ejercicio 3 - TIR'!$C$18)*('Ejercicio 3 - TIR'!$E$18-'Ejercicio 3 - TIR'!$D$18)*(1-L463)))</f>
        <v>38270.5675047041</v>
      </c>
      <c r="N463" s="16">
        <f ca="1" t="shared" ref="N463:R463" si="3453">RAND()</f>
        <v>0.504606279131552</v>
      </c>
      <c r="O463" s="17">
        <f ca="1">IF(N463&lt;=('Ejercicio 3 - TIR'!$D$18-'Ejercicio 3 - TIR'!$C$18)/('Ejercicio 3 - TIR'!$E$18-'Ejercicio 3 - TIR'!$C$18),'Ejercicio 3 - TIR'!$C$18+SQRT(('Ejercicio 3 - TIR'!$E$18-'Ejercicio 3 - TIR'!$C$18)*('Ejercicio 3 - TIR'!$D$18-'Ejercicio 3 - TIR'!$C$18)*N463),'Ejercicio 3 - TIR'!$E$18-SQRT(('Ejercicio 3 - TIR'!$E$18-'Ejercicio 3 - TIR'!$C$18)*('Ejercicio 3 - TIR'!$E$18-'Ejercicio 3 - TIR'!$D$18)*(1-N463)))</f>
        <v>38700.054130276</v>
      </c>
      <c r="P463" s="16">
        <f ca="1" t="shared" si="3453"/>
        <v>0.420878900475425</v>
      </c>
      <c r="Q463" s="18">
        <f ca="1">IF(P463&lt;=('Ejercicio 3 - TIR'!$D$22-'Ejercicio 3 - TIR'!$C$22)/('Ejercicio 3 - TIR'!$E$22-'Ejercicio 3 - TIR'!$C$22),'Ejercicio 3 - TIR'!$C$22+SQRT(('Ejercicio 3 - TIR'!$E$22-'Ejercicio 3 - TIR'!$C$22)*('Ejercicio 3 - TIR'!$D$22-'Ejercicio 3 - TIR'!$C$22)*P463),'Ejercicio 3 - TIR'!$E$22-SQRT(('Ejercicio 3 - TIR'!$E$22-'Ejercicio 3 - TIR'!$C$22)*('Ejercicio 3 - TIR'!$E$22-'Ejercicio 3 - TIR'!$D$22)*(1-P463)))</f>
        <v>0.147524207906055</v>
      </c>
      <c r="R463" s="16">
        <f ca="1" t="shared" si="3453"/>
        <v>0.290189968239169</v>
      </c>
      <c r="S463" s="18">
        <f ca="1">IF(R463&lt;=('Ejercicio 3 - TIR'!$D$23-'Ejercicio 3 - TIR'!$C$23)/('Ejercicio 3 - TIR'!$E$23-'Ejercicio 3 - TIR'!$C$23),'Ejercicio 3 - TIR'!$C$23+SQRT(('Ejercicio 3 - TIR'!$E$23-'Ejercicio 3 - TIR'!$C$23)*('Ejercicio 3 - TIR'!$D$23-'Ejercicio 3 - TIR'!$C$23)*R463),'Ejercicio 3 - TIR'!$E$23-SQRT(('Ejercicio 3 - TIR'!$E$23-'Ejercicio 3 - TIR'!$C$23)*('Ejercicio 3 - TIR'!$E$23-'Ejercicio 3 - TIR'!$D$23)*(1-R463)))</f>
        <v>0.142854801308051</v>
      </c>
      <c r="T463" s="16">
        <f ca="1" t="shared" ref="T463:X463" si="3454">RAND()</f>
        <v>0.885806842683702</v>
      </c>
      <c r="U463" s="18">
        <f ca="1">IF(T463&lt;=('Ejercicio 3 - TIR'!$D$24-'Ejercicio 3 - TIR'!$C$24)/('Ejercicio 3 - TIR'!$E$24-'Ejercicio 3 - TIR'!$C$24),'Ejercicio 3 - TIR'!$C$24+SQRT(('Ejercicio 3 - TIR'!$E$24-'Ejercicio 3 - TIR'!$C$24)*('Ejercicio 3 - TIR'!$D$24-'Ejercicio 3 - TIR'!$C$24)*T463),'Ejercicio 3 - TIR'!$E$24-SQRT(('Ejercicio 3 - TIR'!$E$24-'Ejercicio 3 - TIR'!$C$24)*('Ejercicio 3 - TIR'!$E$24-'Ejercicio 3 - TIR'!$D$24)*(1-T463)))</f>
        <v>0.202118701375861</v>
      </c>
      <c r="V463" s="16">
        <f ca="1" t="shared" si="3454"/>
        <v>0.506906857258137</v>
      </c>
      <c r="W463" s="18">
        <f ca="1">IF(V463&lt;=('Ejercicio 3 - TIR'!$D$25-'Ejercicio 3 - TIR'!$C$25)/('Ejercicio 3 - TIR'!$E$25-'Ejercicio 3 - TIR'!$C$25),'Ejercicio 3 - TIR'!$C$25+SQRT(('Ejercicio 3 - TIR'!$E$25-'Ejercicio 3 - TIR'!$C$25)*('Ejercicio 3 - TIR'!$D$25-'Ejercicio 3 - TIR'!$C$25)*V463),'Ejercicio 3 - TIR'!$E$25-SQRT(('Ejercicio 3 - TIR'!$E$25-'Ejercicio 3 - TIR'!$C$25)*('Ejercicio 3 - TIR'!$E$25-'Ejercicio 3 - TIR'!$D$25)*(1-V463)))</f>
        <v>0.208456938008898</v>
      </c>
      <c r="X463" s="16">
        <f ca="1" t="shared" si="3454"/>
        <v>0.380294325591422</v>
      </c>
      <c r="Y463" s="18">
        <f ca="1">IF(X463&lt;=('Ejercicio 3 - TIR'!$D$26-'Ejercicio 3 - TIR'!$C$26)/('Ejercicio 3 - TIR'!$E$26-'Ejercicio 3 - TIR'!$C$26),'Ejercicio 3 - TIR'!$C$26+SQRT(('Ejercicio 3 - TIR'!$E$26-'Ejercicio 3 - TIR'!$C$26)*('Ejercicio 3 - TIR'!$D$26-'Ejercicio 3 - TIR'!$C$26)*X463),'Ejercicio 3 - TIR'!$E$26-SQRT(('Ejercicio 3 - TIR'!$E$26-'Ejercicio 3 - TIR'!$C$26)*('Ejercicio 3 - TIR'!$E$26-'Ejercicio 3 - TIR'!$D$26)*(1-X463)))</f>
        <v>0.222151831128321</v>
      </c>
      <c r="Z463" s="16">
        <f ca="1" t="shared" si="3336"/>
        <v>1.14752420790606</v>
      </c>
      <c r="AA463" s="16">
        <f ca="1" t="shared" si="3337"/>
        <v>1.31145355062265</v>
      </c>
      <c r="AB463" s="16">
        <f ca="1" t="shared" si="3338"/>
        <v>1.57652283918927</v>
      </c>
      <c r="AC463" s="16">
        <f ca="1" t="shared" si="3339"/>
        <v>1.90515996294776</v>
      </c>
      <c r="AD463" s="16">
        <f ca="1" t="shared" si="3340"/>
        <v>2.32839473730896</v>
      </c>
      <c r="AE463" s="15">
        <f ca="1" t="shared" si="3341"/>
        <v>5014.9479393541</v>
      </c>
      <c r="AF463" s="15">
        <f ca="1" t="shared" si="3342"/>
        <v>5731.35733080075</v>
      </c>
      <c r="AG463" s="15">
        <f ca="1" t="shared" si="3343"/>
        <v>6889.77183162322</v>
      </c>
      <c r="AH463" s="15">
        <f ca="1" t="shared" si="3344"/>
        <v>8325.99257122336</v>
      </c>
      <c r="AI463" s="15">
        <f ca="1" t="shared" si="3345"/>
        <v>10175.6270668814</v>
      </c>
      <c r="AJ463" s="17">
        <f ca="1" t="shared" si="3346"/>
        <v>46056.0522104037</v>
      </c>
      <c r="AK463" s="17">
        <f ca="1" t="shared" si="3347"/>
        <v>49601.132710234</v>
      </c>
      <c r="AL463" s="17">
        <f ca="1" t="shared" si="3348"/>
        <v>62733.2158005249</v>
      </c>
      <c r="AM463" s="17">
        <f ca="1" t="shared" si="3349"/>
        <v>72911.5529692516</v>
      </c>
      <c r="AN463" s="17">
        <f ca="1" t="shared" si="3350"/>
        <v>90109.0023705067</v>
      </c>
      <c r="AO463" s="17">
        <f ca="1">C463/'Ejercicio 3 - TIR'!$D$7</f>
        <v>12842.3274306535</v>
      </c>
      <c r="AP463" s="17">
        <f ca="1" t="shared" si="3351"/>
        <v>33213.7247797503</v>
      </c>
      <c r="AQ463" s="17">
        <f ca="1" t="shared" si="3352"/>
        <v>36758.8052795805</v>
      </c>
      <c r="AR463" s="17">
        <f ca="1" t="shared" si="3353"/>
        <v>49890.8883698714</v>
      </c>
      <c r="AS463" s="17">
        <f ca="1" t="shared" si="3354"/>
        <v>60069.2255385982</v>
      </c>
      <c r="AT463" s="17">
        <f ca="1" t="shared" si="3355"/>
        <v>77266.6749398533</v>
      </c>
      <c r="AU463" s="17">
        <f ca="1">AP463*'Ejercicio 3 - TIR'!$D$5</f>
        <v>16606.8623898751</v>
      </c>
      <c r="AV463" s="17">
        <f ca="1">AQ463*'Ejercicio 3 - TIR'!$D$5</f>
        <v>18379.4026397903</v>
      </c>
      <c r="AW463" s="17">
        <f ca="1">AR463*'Ejercicio 3 - TIR'!$D$5</f>
        <v>24945.4441849357</v>
      </c>
      <c r="AX463" s="17">
        <f ca="1">AS463*'Ejercicio 3 - TIR'!$D$5</f>
        <v>30034.6127692991</v>
      </c>
      <c r="AY463" s="17">
        <f ca="1">AT463*'Ejercicio 3 - TIR'!$D$5</f>
        <v>38633.3374699266</v>
      </c>
      <c r="AZ463" s="17">
        <f ca="1" t="shared" ref="AZ463:BD463" si="3455">AJ463-AU463-AE463</f>
        <v>24434.2418811745</v>
      </c>
      <c r="BA463" s="17">
        <f ca="1" t="shared" si="3455"/>
        <v>25490.372739643</v>
      </c>
      <c r="BB463" s="17">
        <f ca="1" t="shared" si="3455"/>
        <v>30897.999783966</v>
      </c>
      <c r="BC463" s="17">
        <f ca="1" t="shared" si="3455"/>
        <v>34550.9476287292</v>
      </c>
      <c r="BD463" s="17">
        <f ca="1" t="shared" si="3455"/>
        <v>41300.0378336987</v>
      </c>
      <c r="BE463" s="17">
        <f ca="1" t="shared" ref="BE463:BI463" si="3456">AZ463/Z463</f>
        <v>21293.0077752006</v>
      </c>
      <c r="BF463" s="17">
        <f ca="1" t="shared" si="3456"/>
        <v>19436.7331786479</v>
      </c>
      <c r="BG463" s="17">
        <f ca="1" t="shared" si="3456"/>
        <v>19598.8278862204</v>
      </c>
      <c r="BH463" s="17">
        <f ca="1" t="shared" si="3456"/>
        <v>18135.4575472341</v>
      </c>
      <c r="BI463" s="17">
        <f ca="1" t="shared" si="3456"/>
        <v>17737.558486939</v>
      </c>
      <c r="BJ463" s="17">
        <f ca="1" t="shared" si="3358"/>
        <v>79151.6087807527</v>
      </c>
      <c r="BK463" s="17">
        <f ca="1" t="shared" si="3359"/>
        <v>29902.0076043321</v>
      </c>
      <c r="BL463" s="17">
        <f ca="1" t="shared" si="3360"/>
        <v>109053.616385085</v>
      </c>
      <c r="BM463" s="17">
        <f ca="1">BK463*'Ejercicio 3 - TIR'!$D$5</f>
        <v>14951.003802166</v>
      </c>
      <c r="BN463" s="17">
        <f ca="1" t="shared" si="3361"/>
        <v>94102.6125829187</v>
      </c>
      <c r="BO463" s="17">
        <f ca="1" t="shared" si="3362"/>
        <v>40415.2316078834</v>
      </c>
      <c r="BP463" s="17">
        <f ca="1" t="shared" si="3363"/>
        <v>-98205.705045824</v>
      </c>
      <c r="BQ463" s="17">
        <f ca="1" t="shared" ref="BQ463:BT463" si="3457">BE463</f>
        <v>21293.0077752006</v>
      </c>
      <c r="BR463" s="17">
        <f ca="1" t="shared" si="3457"/>
        <v>19436.7331786479</v>
      </c>
      <c r="BS463" s="17">
        <f ca="1" t="shared" si="3457"/>
        <v>19598.8278862204</v>
      </c>
      <c r="BT463" s="17">
        <f ca="1" t="shared" si="3457"/>
        <v>18135.4575472341</v>
      </c>
      <c r="BU463" s="17">
        <f ca="1" t="shared" si="3365"/>
        <v>58152.7900948224</v>
      </c>
      <c r="BV463" s="19">
        <f ca="1" t="shared" si="3366"/>
        <v>10.147372189791</v>
      </c>
    </row>
    <row r="464" ht="15" customHeight="1" spans="1:74">
      <c r="A464" s="15">
        <v>463</v>
      </c>
      <c r="B464" s="16">
        <f ca="1" t="shared" ref="B464:F464" si="3458">RAND()</f>
        <v>0.69237866882611</v>
      </c>
      <c r="C464" s="17">
        <f ca="1">IF(B464&lt;=('Ejercicio 3 - TIR'!$D$13-'Ejercicio 3 - TIR'!$C$13)/('Ejercicio 3 - TIR'!$E$13-'Ejercicio 3 - TIR'!$C$13),'Ejercicio 3 - TIR'!$C$13+SQRT(('Ejercicio 3 - TIR'!$E$13-'Ejercicio 3 - TIR'!$C$13)*('Ejercicio 3 - TIR'!$D$13-'Ejercicio 3 - TIR'!$C$13)*B464),'Ejercicio 3 - TIR'!$E$13-SQRT(('Ejercicio 3 - TIR'!$E$13-'Ejercicio 3 - TIR'!$C$13)*('Ejercicio 3 - TIR'!$E$13-'Ejercicio 3 - TIR'!$D$13)*(1-B464)))</f>
        <v>80786.8379122887</v>
      </c>
      <c r="D464" s="16">
        <f ca="1" t="shared" si="3458"/>
        <v>0.40890268984763</v>
      </c>
      <c r="E464" s="17">
        <f ca="1">IF(D464&lt;=('Ejercicio 3 - TIR'!$D$14-'Ejercicio 3 - TIR'!$C$14)/('Ejercicio 3 - TIR'!$E$14-'Ejercicio 3 - TIR'!$C$14),'Ejercicio 3 - TIR'!$C$14+SQRT(('Ejercicio 3 - TIR'!$E$14-'Ejercicio 3 - TIR'!$C$14)*('Ejercicio 3 - TIR'!$D$14-'Ejercicio 3 - TIR'!$C$14)*D464),'Ejercicio 3 - TIR'!$E$14-SQRT(('Ejercicio 3 - TIR'!$E$14-'Ejercicio 3 - TIR'!$C$14)*('Ejercicio 3 - TIR'!$E$14-'Ejercicio 3 - TIR'!$D$14)*(1-D464)))</f>
        <v>30583.8119962027</v>
      </c>
      <c r="F464" s="16">
        <f ca="1" t="shared" si="3458"/>
        <v>0.705887850591413</v>
      </c>
      <c r="G464" s="17">
        <f ca="1">IF(F464&lt;=('Ejercicio 3 - TIR'!$D$18-'Ejercicio 3 - TIR'!$C$18)/('Ejercicio 3 - TIR'!$E$18-'Ejercicio 3 - TIR'!$C$18),'Ejercicio 3 - TIR'!$C$18+SQRT(('Ejercicio 3 - TIR'!$E$18-'Ejercicio 3 - TIR'!$C$18)*('Ejercicio 3 - TIR'!$D$18-'Ejercicio 3 - TIR'!$C$18)*F464),'Ejercicio 3 - TIR'!$E$18-SQRT(('Ejercicio 3 - TIR'!$E$18-'Ejercicio 3 - TIR'!$C$18)*('Ejercicio 3 - TIR'!$E$18-'Ejercicio 3 - TIR'!$D$18)*(1-F464)))</f>
        <v>40303.3617122836</v>
      </c>
      <c r="H464" s="16">
        <f ca="1" t="shared" ref="H464:L464" si="3459">RAND()</f>
        <v>0.764202233975189</v>
      </c>
      <c r="I464" s="17">
        <f ca="1">IF(H464&lt;=('Ejercicio 3 - TIR'!$D$18-'Ejercicio 3 - TIR'!$C$18)/('Ejercicio 3 - TIR'!$E$18-'Ejercicio 3 - TIR'!$C$18),'Ejercicio 3 - TIR'!$C$18+SQRT(('Ejercicio 3 - TIR'!$E$18-'Ejercicio 3 - TIR'!$C$18)*('Ejercicio 3 - TIR'!$D$18-'Ejercicio 3 - TIR'!$C$18)*H464),'Ejercicio 3 - TIR'!$E$18-SQRT(('Ejercicio 3 - TIR'!$E$18-'Ejercicio 3 - TIR'!$C$18)*('Ejercicio 3 - TIR'!$E$18-'Ejercicio 3 - TIR'!$D$18)*(1-H464)))</f>
        <v>40794.6661901984</v>
      </c>
      <c r="J464" s="16">
        <f ca="1" t="shared" si="3459"/>
        <v>0.577941113320644</v>
      </c>
      <c r="K464" s="17">
        <f ca="1">IF(J464&lt;=('Ejercicio 3 - TIR'!$D$18-'Ejercicio 3 - TIR'!$C$18)/('Ejercicio 3 - TIR'!$E$18-'Ejercicio 3 - TIR'!$C$18),'Ejercicio 3 - TIR'!$C$18+SQRT(('Ejercicio 3 - TIR'!$E$18-'Ejercicio 3 - TIR'!$C$18)*('Ejercicio 3 - TIR'!$D$18-'Ejercicio 3 - TIR'!$C$18)*J464),'Ejercicio 3 - TIR'!$E$18-SQRT(('Ejercicio 3 - TIR'!$E$18-'Ejercicio 3 - TIR'!$C$18)*('Ejercicio 3 - TIR'!$E$18-'Ejercicio 3 - TIR'!$D$18)*(1-J464)))</f>
        <v>39310.809148409</v>
      </c>
      <c r="L464" s="16">
        <f ca="1" t="shared" si="3459"/>
        <v>0.576272410137319</v>
      </c>
      <c r="M464" s="17">
        <f ca="1">IF(L464&lt;=('Ejercicio 3 - TIR'!$D$18-'Ejercicio 3 - TIR'!$C$18)/('Ejercicio 3 - TIR'!$E$18-'Ejercicio 3 - TIR'!$C$18),'Ejercicio 3 - TIR'!$C$18+SQRT(('Ejercicio 3 - TIR'!$E$18-'Ejercicio 3 - TIR'!$C$18)*('Ejercicio 3 - TIR'!$D$18-'Ejercicio 3 - TIR'!$C$18)*L464),'Ejercicio 3 - TIR'!$E$18-SQRT(('Ejercicio 3 - TIR'!$E$18-'Ejercicio 3 - TIR'!$C$18)*('Ejercicio 3 - TIR'!$E$18-'Ejercicio 3 - TIR'!$D$18)*(1-L464)))</f>
        <v>39297.357770926</v>
      </c>
      <c r="N464" s="16">
        <f ca="1" t="shared" ref="N464:R464" si="3460">RAND()</f>
        <v>0.648999117938881</v>
      </c>
      <c r="O464" s="17">
        <f ca="1">IF(N464&lt;=('Ejercicio 3 - TIR'!$D$18-'Ejercicio 3 - TIR'!$C$18)/('Ejercicio 3 - TIR'!$E$18-'Ejercicio 3 - TIR'!$C$18),'Ejercicio 3 - TIR'!$C$18+SQRT(('Ejercicio 3 - TIR'!$E$18-'Ejercicio 3 - TIR'!$C$18)*('Ejercicio 3 - TIR'!$D$18-'Ejercicio 3 - TIR'!$C$18)*N464),'Ejercicio 3 - TIR'!$E$18-SQRT(('Ejercicio 3 - TIR'!$E$18-'Ejercicio 3 - TIR'!$C$18)*('Ejercicio 3 - TIR'!$E$18-'Ejercicio 3 - TIR'!$D$18)*(1-N464)))</f>
        <v>39866.6036553027</v>
      </c>
      <c r="P464" s="16">
        <f ca="1" t="shared" si="3460"/>
        <v>0.484912392541363</v>
      </c>
      <c r="Q464" s="18">
        <f ca="1">IF(P464&lt;=('Ejercicio 3 - TIR'!$D$22-'Ejercicio 3 - TIR'!$C$22)/('Ejercicio 3 - TIR'!$E$22-'Ejercicio 3 - TIR'!$C$22),'Ejercicio 3 - TIR'!$C$22+SQRT(('Ejercicio 3 - TIR'!$E$22-'Ejercicio 3 - TIR'!$C$22)*('Ejercicio 3 - TIR'!$D$22-'Ejercicio 3 - TIR'!$C$22)*P464),'Ejercicio 3 - TIR'!$E$22-SQRT(('Ejercicio 3 - TIR'!$E$22-'Ejercicio 3 - TIR'!$C$22)*('Ejercicio 3 - TIR'!$E$22-'Ejercicio 3 - TIR'!$D$22)*(1-P464)))</f>
        <v>0.149543904727955</v>
      </c>
      <c r="R464" s="16">
        <f ca="1" t="shared" si="3460"/>
        <v>0.257237115735768</v>
      </c>
      <c r="S464" s="18">
        <f ca="1">IF(R464&lt;=('Ejercicio 3 - TIR'!$D$23-'Ejercicio 3 - TIR'!$C$23)/('Ejercicio 3 - TIR'!$E$23-'Ejercicio 3 - TIR'!$C$23),'Ejercicio 3 - TIR'!$C$23+SQRT(('Ejercicio 3 - TIR'!$E$23-'Ejercicio 3 - TIR'!$C$23)*('Ejercicio 3 - TIR'!$D$23-'Ejercicio 3 - TIR'!$C$23)*R464),'Ejercicio 3 - TIR'!$E$23-SQRT(('Ejercicio 3 - TIR'!$E$23-'Ejercicio 3 - TIR'!$C$23)*('Ejercicio 3 - TIR'!$E$23-'Ejercicio 3 - TIR'!$D$23)*(1-R464)))</f>
        <v>0.141518057726579</v>
      </c>
      <c r="T464" s="16">
        <f ca="1" t="shared" ref="T464:X464" si="3461">RAND()</f>
        <v>0.323536072834881</v>
      </c>
      <c r="U464" s="18">
        <f ca="1">IF(T464&lt;=('Ejercicio 3 - TIR'!$D$24-'Ejercicio 3 - TIR'!$C$24)/('Ejercicio 3 - TIR'!$E$24-'Ejercicio 3 - TIR'!$C$24),'Ejercicio 3 - TIR'!$C$24+SQRT(('Ejercicio 3 - TIR'!$E$24-'Ejercicio 3 - TIR'!$C$24)*('Ejercicio 3 - TIR'!$D$24-'Ejercicio 3 - TIR'!$C$24)*T464),'Ejercicio 3 - TIR'!$E$24-SQRT(('Ejercicio 3 - TIR'!$E$24-'Ejercicio 3 - TIR'!$C$24)*('Ejercicio 3 - TIR'!$E$24-'Ejercicio 3 - TIR'!$D$24)*(1-T464)))</f>
        <v>0.176065796610755</v>
      </c>
      <c r="V464" s="16">
        <f ca="1" t="shared" si="3461"/>
        <v>0.6837259086528</v>
      </c>
      <c r="W464" s="18">
        <f ca="1">IF(V464&lt;=('Ejercicio 3 - TIR'!$D$25-'Ejercicio 3 - TIR'!$C$25)/('Ejercicio 3 - TIR'!$E$25-'Ejercicio 3 - TIR'!$C$25),'Ejercicio 3 - TIR'!$C$25+SQRT(('Ejercicio 3 - TIR'!$E$25-'Ejercicio 3 - TIR'!$C$25)*('Ejercicio 3 - TIR'!$D$25-'Ejercicio 3 - TIR'!$C$25)*V464),'Ejercicio 3 - TIR'!$E$25-SQRT(('Ejercicio 3 - TIR'!$E$25-'Ejercicio 3 - TIR'!$C$25)*('Ejercicio 3 - TIR'!$E$25-'Ejercicio 3 - TIR'!$D$25)*(1-V464)))</f>
        <v>0.21672900182268</v>
      </c>
      <c r="X464" s="16">
        <f ca="1" t="shared" si="3461"/>
        <v>0.651485292854681</v>
      </c>
      <c r="Y464" s="18">
        <f ca="1">IF(X464&lt;=('Ejercicio 3 - TIR'!$D$26-'Ejercicio 3 - TIR'!$C$26)/('Ejercicio 3 - TIR'!$E$26-'Ejercicio 3 - TIR'!$C$26),'Ejercicio 3 - TIR'!$C$26+SQRT(('Ejercicio 3 - TIR'!$E$26-'Ejercicio 3 - TIR'!$C$26)*('Ejercicio 3 - TIR'!$D$26-'Ejercicio 3 - TIR'!$C$26)*X464),'Ejercicio 3 - TIR'!$E$26-SQRT(('Ejercicio 3 - TIR'!$E$26-'Ejercicio 3 - TIR'!$C$26)*('Ejercicio 3 - TIR'!$E$26-'Ejercicio 3 - TIR'!$D$26)*(1-X464)))</f>
        <v>0.236618213285012</v>
      </c>
      <c r="Z464" s="16">
        <f ca="1" t="shared" si="3336"/>
        <v>1.14954390472795</v>
      </c>
      <c r="AA464" s="16">
        <f ca="1" t="shared" si="3337"/>
        <v>1.31222512539648</v>
      </c>
      <c r="AB464" s="16">
        <f ca="1" t="shared" si="3338"/>
        <v>1.54326308743206</v>
      </c>
      <c r="AC464" s="16">
        <f ca="1" t="shared" si="3339"/>
        <v>1.877732955921</v>
      </c>
      <c r="AD464" s="16">
        <f ca="1" t="shared" si="3340"/>
        <v>2.32203877297741</v>
      </c>
      <c r="AE464" s="15">
        <f ca="1" t="shared" si="3341"/>
        <v>4573.62266737781</v>
      </c>
      <c r="AF464" s="15">
        <f ca="1" t="shared" si="3342"/>
        <v>5220.87286403938</v>
      </c>
      <c r="AG464" s="15">
        <f ca="1" t="shared" si="3343"/>
        <v>6140.09000384994</v>
      </c>
      <c r="AH464" s="15">
        <f ca="1" t="shared" si="3344"/>
        <v>7470.82558148576</v>
      </c>
      <c r="AI464" s="15">
        <f ca="1" t="shared" si="3345"/>
        <v>9238.55898234088</v>
      </c>
      <c r="AJ464" s="17">
        <f ca="1" t="shared" si="3346"/>
        <v>46330.4837964016</v>
      </c>
      <c r="AK464" s="17">
        <f ca="1" t="shared" si="3347"/>
        <v>53531.7859569407</v>
      </c>
      <c r="AL464" s="17">
        <f ca="1" t="shared" si="3348"/>
        <v>60666.9206958262</v>
      </c>
      <c r="AM464" s="17">
        <f ca="1" t="shared" si="3349"/>
        <v>73789.9437670859</v>
      </c>
      <c r="AN464" s="17">
        <f ca="1" t="shared" si="3350"/>
        <v>92571.7994345358</v>
      </c>
      <c r="AO464" s="17">
        <f ca="1">C464/'Ejercicio 3 - TIR'!$D$7</f>
        <v>16157.3675824577</v>
      </c>
      <c r="AP464" s="17">
        <f ca="1" t="shared" si="3351"/>
        <v>30173.1162139439</v>
      </c>
      <c r="AQ464" s="17">
        <f ca="1" t="shared" si="3352"/>
        <v>37374.4183744829</v>
      </c>
      <c r="AR464" s="17">
        <f ca="1" t="shared" si="3353"/>
        <v>44509.5531133685</v>
      </c>
      <c r="AS464" s="17">
        <f ca="1" t="shared" si="3354"/>
        <v>57632.5761846282</v>
      </c>
      <c r="AT464" s="17">
        <f ca="1" t="shared" si="3355"/>
        <v>76414.4318520781</v>
      </c>
      <c r="AU464" s="17">
        <f ca="1">AP464*'Ejercicio 3 - TIR'!$D$5</f>
        <v>15086.5581069719</v>
      </c>
      <c r="AV464" s="17">
        <f ca="1">AQ464*'Ejercicio 3 - TIR'!$D$5</f>
        <v>18687.2091872415</v>
      </c>
      <c r="AW464" s="17">
        <f ca="1">AR464*'Ejercicio 3 - TIR'!$D$5</f>
        <v>22254.7765566842</v>
      </c>
      <c r="AX464" s="17">
        <f ca="1">AS464*'Ejercicio 3 - TIR'!$D$5</f>
        <v>28816.2880923141</v>
      </c>
      <c r="AY464" s="17">
        <f ca="1">AT464*'Ejercicio 3 - TIR'!$D$5</f>
        <v>38207.215926039</v>
      </c>
      <c r="AZ464" s="17">
        <f ca="1" t="shared" ref="AZ464:BD464" si="3462">AJ464-AU464-AE464</f>
        <v>26670.3030220518</v>
      </c>
      <c r="BA464" s="17">
        <f ca="1" t="shared" si="3462"/>
        <v>29623.7039056598</v>
      </c>
      <c r="BB464" s="17">
        <f ca="1" t="shared" si="3462"/>
        <v>32272.054135292</v>
      </c>
      <c r="BC464" s="17">
        <f ca="1" t="shared" si="3462"/>
        <v>37502.8300932861</v>
      </c>
      <c r="BD464" s="17">
        <f ca="1" t="shared" si="3462"/>
        <v>45126.0245261559</v>
      </c>
      <c r="BE464" s="17">
        <f ca="1" t="shared" ref="BE464:BI464" si="3463">AZ464/Z464</f>
        <v>23200.7693767586</v>
      </c>
      <c r="BF464" s="17">
        <f ca="1" t="shared" si="3463"/>
        <v>22575.1689495422</v>
      </c>
      <c r="BG464" s="17">
        <f ca="1" t="shared" si="3463"/>
        <v>20911.5700350169</v>
      </c>
      <c r="BH464" s="17">
        <f ca="1" t="shared" si="3463"/>
        <v>19972.3980851641</v>
      </c>
      <c r="BI464" s="17">
        <f ca="1" t="shared" si="3463"/>
        <v>19433.7945822901</v>
      </c>
      <c r="BJ464" s="17">
        <f ca="1" t="shared" si="3358"/>
        <v>71016.7972806344</v>
      </c>
      <c r="BK464" s="17">
        <f ca="1" t="shared" si="3359"/>
        <v>37518.0339957152</v>
      </c>
      <c r="BL464" s="17">
        <f ca="1" t="shared" si="3360"/>
        <v>108534.83127635</v>
      </c>
      <c r="BM464" s="17">
        <f ca="1">BK464*'Ejercicio 3 - TIR'!$D$5</f>
        <v>18759.0169978576</v>
      </c>
      <c r="BN464" s="17">
        <f ca="1" t="shared" si="3361"/>
        <v>89775.814278492</v>
      </c>
      <c r="BO464" s="17">
        <f ca="1" t="shared" si="3362"/>
        <v>38662.4957874316</v>
      </c>
      <c r="BP464" s="17">
        <f ca="1" t="shared" si="3363"/>
        <v>-111370.649908491</v>
      </c>
      <c r="BQ464" s="17">
        <f ca="1" t="shared" ref="BQ464:BT464" si="3464">BE464</f>
        <v>23200.7693767586</v>
      </c>
      <c r="BR464" s="17">
        <f ca="1" t="shared" si="3464"/>
        <v>22575.1689495422</v>
      </c>
      <c r="BS464" s="17">
        <f ca="1" t="shared" si="3464"/>
        <v>20911.5700350169</v>
      </c>
      <c r="BT464" s="17">
        <f ca="1" t="shared" si="3464"/>
        <v>19972.3980851641</v>
      </c>
      <c r="BU464" s="17">
        <f ca="1" t="shared" si="3365"/>
        <v>58096.2903697217</v>
      </c>
      <c r="BV464" s="19">
        <f ca="1" t="shared" si="3366"/>
        <v>8.08448184841561</v>
      </c>
    </row>
    <row r="465" ht="15" customHeight="1" spans="1:74">
      <c r="A465" s="15">
        <v>464</v>
      </c>
      <c r="B465" s="16">
        <f ca="1" t="shared" ref="B465:F465" si="3465">RAND()</f>
        <v>0.658022496405599</v>
      </c>
      <c r="C465" s="17">
        <f ca="1">IF(B465&lt;=('Ejercicio 3 - TIR'!$D$13-'Ejercicio 3 - TIR'!$C$13)/('Ejercicio 3 - TIR'!$E$13-'Ejercicio 3 - TIR'!$C$13),'Ejercicio 3 - TIR'!$C$13+SQRT(('Ejercicio 3 - TIR'!$E$13-'Ejercicio 3 - TIR'!$C$13)*('Ejercicio 3 - TIR'!$D$13-'Ejercicio 3 - TIR'!$C$13)*B465),'Ejercicio 3 - TIR'!$E$13-SQRT(('Ejercicio 3 - TIR'!$E$13-'Ejercicio 3 - TIR'!$C$13)*('Ejercicio 3 - TIR'!$E$13-'Ejercicio 3 - TIR'!$D$13)*(1-B465)))</f>
        <v>79742.3346776268</v>
      </c>
      <c r="D465" s="16">
        <f ca="1" t="shared" si="3465"/>
        <v>0.278893264250296</v>
      </c>
      <c r="E465" s="17">
        <f ca="1">IF(D465&lt;=('Ejercicio 3 - TIR'!$D$14-'Ejercicio 3 - TIR'!$C$14)/('Ejercicio 3 - TIR'!$E$14-'Ejercicio 3 - TIR'!$C$14),'Ejercicio 3 - TIR'!$C$14+SQRT(('Ejercicio 3 - TIR'!$E$14-'Ejercicio 3 - TIR'!$C$14)*('Ejercicio 3 - TIR'!$D$14-'Ejercicio 3 - TIR'!$C$14)*D465),'Ejercicio 3 - TIR'!$E$14-SQRT(('Ejercicio 3 - TIR'!$E$14-'Ejercicio 3 - TIR'!$C$14)*('Ejercicio 3 - TIR'!$E$14-'Ejercicio 3 - TIR'!$D$14)*(1-D465)))</f>
        <v>29573.5101201126</v>
      </c>
      <c r="F465" s="16">
        <f ca="1" t="shared" si="3465"/>
        <v>0.94310986684622</v>
      </c>
      <c r="G465" s="17">
        <f ca="1">IF(F465&lt;=('Ejercicio 3 - TIR'!$D$18-'Ejercicio 3 - TIR'!$C$18)/('Ejercicio 3 - TIR'!$E$18-'Ejercicio 3 - TIR'!$C$18),'Ejercicio 3 - TIR'!$C$18+SQRT(('Ejercicio 3 - TIR'!$E$18-'Ejercicio 3 - TIR'!$C$18)*('Ejercicio 3 - TIR'!$D$18-'Ejercicio 3 - TIR'!$C$18)*F465),'Ejercicio 3 - TIR'!$E$18-SQRT(('Ejercicio 3 - TIR'!$E$18-'Ejercicio 3 - TIR'!$C$18)*('Ejercicio 3 - TIR'!$E$18-'Ejercicio 3 - TIR'!$D$18)*(1-F465)))</f>
        <v>42934.3862930031</v>
      </c>
      <c r="H465" s="16">
        <f ca="1" t="shared" ref="H465:L465" si="3466">RAND()</f>
        <v>0.15544053583936</v>
      </c>
      <c r="I465" s="17">
        <f ca="1">IF(H465&lt;=('Ejercicio 3 - TIR'!$D$18-'Ejercicio 3 - TIR'!$C$18)/('Ejercicio 3 - TIR'!$E$18-'Ejercicio 3 - TIR'!$C$18),'Ejercicio 3 - TIR'!$C$18+SQRT(('Ejercicio 3 - TIR'!$E$18-'Ejercicio 3 - TIR'!$C$18)*('Ejercicio 3 - TIR'!$D$18-'Ejercicio 3 - TIR'!$C$18)*H465),'Ejercicio 3 - TIR'!$E$18-SQRT(('Ejercicio 3 - TIR'!$E$18-'Ejercicio 3 - TIR'!$C$18)*('Ejercicio 3 - TIR'!$E$18-'Ejercicio 3 - TIR'!$D$18)*(1-H465)))</f>
        <v>34828.6727343965</v>
      </c>
      <c r="J465" s="16">
        <f ca="1" t="shared" si="3466"/>
        <v>0.462528366706759</v>
      </c>
      <c r="K465" s="17">
        <f ca="1">IF(J465&lt;=('Ejercicio 3 - TIR'!$D$18-'Ejercicio 3 - TIR'!$C$18)/('Ejercicio 3 - TIR'!$E$18-'Ejercicio 3 - TIR'!$C$18),'Ejercicio 3 - TIR'!$C$18+SQRT(('Ejercicio 3 - TIR'!$E$18-'Ejercicio 3 - TIR'!$C$18)*('Ejercicio 3 - TIR'!$D$18-'Ejercicio 3 - TIR'!$C$18)*J465),'Ejercicio 3 - TIR'!$E$18-SQRT(('Ejercicio 3 - TIR'!$E$18-'Ejercicio 3 - TIR'!$C$18)*('Ejercicio 3 - TIR'!$E$18-'Ejercicio 3 - TIR'!$D$18)*(1-J465)))</f>
        <v>38329.4210486692</v>
      </c>
      <c r="L465" s="16">
        <f ca="1" t="shared" si="3466"/>
        <v>0.900780657751927</v>
      </c>
      <c r="M465" s="17">
        <f ca="1">IF(L465&lt;=('Ejercicio 3 - TIR'!$D$18-'Ejercicio 3 - TIR'!$C$18)/('Ejercicio 3 - TIR'!$E$18-'Ejercicio 3 - TIR'!$C$18),'Ejercicio 3 - TIR'!$C$18+SQRT(('Ejercicio 3 - TIR'!$E$18-'Ejercicio 3 - TIR'!$C$18)*('Ejercicio 3 - TIR'!$D$18-'Ejercicio 3 - TIR'!$C$18)*L465),'Ejercicio 3 - TIR'!$E$18-SQRT(('Ejercicio 3 - TIR'!$E$18-'Ejercicio 3 - TIR'!$C$18)*('Ejercicio 3 - TIR'!$E$18-'Ejercicio 3 - TIR'!$D$18)*(1-L465)))</f>
        <v>42272.0977531067</v>
      </c>
      <c r="N465" s="16">
        <f ca="1" t="shared" ref="N465:R465" si="3467">RAND()</f>
        <v>0.0515363068743966</v>
      </c>
      <c r="O465" s="17">
        <f ca="1">IF(N465&lt;=('Ejercicio 3 - TIR'!$D$18-'Ejercicio 3 - TIR'!$C$18)/('Ejercicio 3 - TIR'!$E$18-'Ejercicio 3 - TIR'!$C$18),'Ejercicio 3 - TIR'!$C$18+SQRT(('Ejercicio 3 - TIR'!$E$18-'Ejercicio 3 - TIR'!$C$18)*('Ejercicio 3 - TIR'!$D$18-'Ejercicio 3 - TIR'!$C$18)*N465),'Ejercicio 3 - TIR'!$E$18-SQRT(('Ejercicio 3 - TIR'!$E$18-'Ejercicio 3 - TIR'!$C$18)*('Ejercicio 3 - TIR'!$E$18-'Ejercicio 3 - TIR'!$D$18)*(1-N465)))</f>
        <v>32780.3679668633</v>
      </c>
      <c r="P465" s="16">
        <f ca="1" t="shared" si="3467"/>
        <v>0.684746490654066</v>
      </c>
      <c r="Q465" s="18">
        <f ca="1">IF(P465&lt;=('Ejercicio 3 - TIR'!$D$22-'Ejercicio 3 - TIR'!$C$22)/('Ejercicio 3 - TIR'!$E$22-'Ejercicio 3 - TIR'!$C$22),'Ejercicio 3 - TIR'!$C$22+SQRT(('Ejercicio 3 - TIR'!$E$22-'Ejercicio 3 - TIR'!$C$22)*('Ejercicio 3 - TIR'!$D$22-'Ejercicio 3 - TIR'!$C$22)*P465),'Ejercicio 3 - TIR'!$E$22-SQRT(('Ejercicio 3 - TIR'!$E$22-'Ejercicio 3 - TIR'!$C$22)*('Ejercicio 3 - TIR'!$E$22-'Ejercicio 3 - TIR'!$D$22)*(1-P465)))</f>
        <v>0.156178658374838</v>
      </c>
      <c r="R465" s="16">
        <f ca="1" t="shared" si="3467"/>
        <v>0.660497599582332</v>
      </c>
      <c r="S465" s="18">
        <f ca="1">IF(R465&lt;=('Ejercicio 3 - TIR'!$D$23-'Ejercicio 3 - TIR'!$C$23)/('Ejercicio 3 - TIR'!$E$23-'Ejercicio 3 - TIR'!$C$23),'Ejercicio 3 - TIR'!$C$23+SQRT(('Ejercicio 3 - TIR'!$E$23-'Ejercicio 3 - TIR'!$C$23)*('Ejercicio 3 - TIR'!$D$23-'Ejercicio 3 - TIR'!$C$23)*R465),'Ejercicio 3 - TIR'!$E$23-SQRT(('Ejercicio 3 - TIR'!$E$23-'Ejercicio 3 - TIR'!$C$23)*('Ejercicio 3 - TIR'!$E$23-'Ejercicio 3 - TIR'!$D$23)*(1-R465)))</f>
        <v>0.155279475718509</v>
      </c>
      <c r="T465" s="16">
        <f ca="1" t="shared" ref="T465:X465" si="3468">RAND()</f>
        <v>0.71665611740948</v>
      </c>
      <c r="U465" s="18">
        <f ca="1">IF(T465&lt;=('Ejercicio 3 - TIR'!$D$24-'Ejercicio 3 - TIR'!$C$24)/('Ejercicio 3 - TIR'!$E$24-'Ejercicio 3 - TIR'!$C$24),'Ejercicio 3 - TIR'!$C$24+SQRT(('Ejercicio 3 - TIR'!$E$24-'Ejercicio 3 - TIR'!$C$24)*('Ejercicio 3 - TIR'!$D$24-'Ejercicio 3 - TIR'!$C$24)*T465),'Ejercicio 3 - TIR'!$E$24-SQRT(('Ejercicio 3 - TIR'!$E$24-'Ejercicio 3 - TIR'!$C$24)*('Ejercicio 3 - TIR'!$E$24-'Ejercicio 3 - TIR'!$D$24)*(1-T465)))</f>
        <v>0.19183330208822</v>
      </c>
      <c r="V465" s="16">
        <f ca="1" t="shared" si="3468"/>
        <v>0.120815968784427</v>
      </c>
      <c r="W465" s="18">
        <f ca="1">IF(V465&lt;=('Ejercicio 3 - TIR'!$D$25-'Ejercicio 3 - TIR'!$C$25)/('Ejercicio 3 - TIR'!$E$25-'Ejercicio 3 - TIR'!$C$25),'Ejercicio 3 - TIR'!$C$25+SQRT(('Ejercicio 3 - TIR'!$E$25-'Ejercicio 3 - TIR'!$C$25)*('Ejercicio 3 - TIR'!$D$25-'Ejercicio 3 - TIR'!$C$25)*V465),'Ejercicio 3 - TIR'!$E$25-SQRT(('Ejercicio 3 - TIR'!$E$25-'Ejercicio 3 - TIR'!$C$25)*('Ejercicio 3 - TIR'!$E$25-'Ejercicio 3 - TIR'!$D$25)*(1-V465)))</f>
        <v>0.193005474089713</v>
      </c>
      <c r="X465" s="16">
        <f ca="1" t="shared" si="3468"/>
        <v>0.370271366274417</v>
      </c>
      <c r="Y465" s="18">
        <f ca="1">IF(X465&lt;=('Ejercicio 3 - TIR'!$D$26-'Ejercicio 3 - TIR'!$C$26)/('Ejercicio 3 - TIR'!$E$26-'Ejercicio 3 - TIR'!$C$26),'Ejercicio 3 - TIR'!$C$26+SQRT(('Ejercicio 3 - TIR'!$E$26-'Ejercicio 3 - TIR'!$C$26)*('Ejercicio 3 - TIR'!$D$26-'Ejercicio 3 - TIR'!$C$26)*X465),'Ejercicio 3 - TIR'!$E$26-SQRT(('Ejercicio 3 - TIR'!$E$26-'Ejercicio 3 - TIR'!$C$26)*('Ejercicio 3 - TIR'!$E$26-'Ejercicio 3 - TIR'!$D$26)*(1-X465)))</f>
        <v>0.221685896884903</v>
      </c>
      <c r="Z465" s="16">
        <f ca="1" t="shared" si="3336"/>
        <v>1.15617865837484</v>
      </c>
      <c r="AA465" s="16">
        <f ca="1" t="shared" si="3337"/>
        <v>1.33570947428421</v>
      </c>
      <c r="AB465" s="16">
        <f ca="1" t="shared" si="3338"/>
        <v>1.59194303336667</v>
      </c>
      <c r="AC465" s="16">
        <f ca="1" t="shared" si="3339"/>
        <v>1.89919675324542</v>
      </c>
      <c r="AD465" s="16">
        <f ca="1" t="shared" si="3340"/>
        <v>2.32022188884953</v>
      </c>
      <c r="AE465" s="15">
        <f ca="1" t="shared" si="3341"/>
        <v>4618.75113399387</v>
      </c>
      <c r="AF465" s="15">
        <f ca="1" t="shared" si="3342"/>
        <v>5335.94838855471</v>
      </c>
      <c r="AG465" s="15">
        <f ca="1" t="shared" si="3343"/>
        <v>6359.56098770348</v>
      </c>
      <c r="AH465" s="15">
        <f ca="1" t="shared" si="3344"/>
        <v>7586.99107113763</v>
      </c>
      <c r="AI465" s="15">
        <f ca="1" t="shared" si="3345"/>
        <v>9268.91999140053</v>
      </c>
      <c r="AJ465" s="17">
        <f ca="1" t="shared" si="3346"/>
        <v>49639.8211423914</v>
      </c>
      <c r="AK465" s="17">
        <f ca="1" t="shared" si="3347"/>
        <v>46520.9881480776</v>
      </c>
      <c r="AL465" s="17">
        <f ca="1" t="shared" si="3348"/>
        <v>61018.2548114069</v>
      </c>
      <c r="AM465" s="17">
        <f ca="1" t="shared" si="3349"/>
        <v>80283.0308055734</v>
      </c>
      <c r="AN465" s="17">
        <f ca="1" t="shared" si="3350"/>
        <v>76057.7272812582</v>
      </c>
      <c r="AO465" s="17">
        <f ca="1">C465/'Ejercicio 3 - TIR'!$D$7</f>
        <v>15948.4669355254</v>
      </c>
      <c r="AP465" s="17">
        <f ca="1" t="shared" si="3351"/>
        <v>33691.354206866</v>
      </c>
      <c r="AQ465" s="17">
        <f ca="1" t="shared" si="3352"/>
        <v>30572.5212125522</v>
      </c>
      <c r="AR465" s="17">
        <f ca="1" t="shared" si="3353"/>
        <v>45069.7878758815</v>
      </c>
      <c r="AS465" s="17">
        <f ca="1" t="shared" si="3354"/>
        <v>64334.563870048</v>
      </c>
      <c r="AT465" s="17">
        <f ca="1" t="shared" si="3355"/>
        <v>60109.2603457329</v>
      </c>
      <c r="AU465" s="17">
        <f ca="1">AP465*'Ejercicio 3 - TIR'!$D$5</f>
        <v>16845.677103433</v>
      </c>
      <c r="AV465" s="17">
        <f ca="1">AQ465*'Ejercicio 3 - TIR'!$D$5</f>
        <v>15286.2606062761</v>
      </c>
      <c r="AW465" s="17">
        <f ca="1">AR465*'Ejercicio 3 - TIR'!$D$5</f>
        <v>22534.8939379408</v>
      </c>
      <c r="AX465" s="17">
        <f ca="1">AS465*'Ejercicio 3 - TIR'!$D$5</f>
        <v>32167.281935024</v>
      </c>
      <c r="AY465" s="17">
        <f ca="1">AT465*'Ejercicio 3 - TIR'!$D$5</f>
        <v>30054.6301728664</v>
      </c>
      <c r="AZ465" s="17">
        <f ca="1" t="shared" ref="AZ465:BD465" si="3469">AJ465-AU465-AE465</f>
        <v>28175.3929049645</v>
      </c>
      <c r="BA465" s="17">
        <f ca="1" t="shared" si="3469"/>
        <v>25898.7791532468</v>
      </c>
      <c r="BB465" s="17">
        <f ca="1" t="shared" si="3469"/>
        <v>32123.7998857626</v>
      </c>
      <c r="BC465" s="17">
        <f ca="1" t="shared" si="3469"/>
        <v>40528.7577994117</v>
      </c>
      <c r="BD465" s="17">
        <f ca="1" t="shared" si="3469"/>
        <v>36734.1771169913</v>
      </c>
      <c r="BE465" s="17">
        <f ca="1" t="shared" ref="BE465:BI465" si="3470">AZ465/Z465</f>
        <v>24369.4109910044</v>
      </c>
      <c r="BF465" s="17">
        <f ca="1" t="shared" si="3470"/>
        <v>19389.5301724393</v>
      </c>
      <c r="BG465" s="17">
        <f ca="1" t="shared" si="3470"/>
        <v>20178.9883258741</v>
      </c>
      <c r="BH465" s="17">
        <f ca="1" t="shared" si="3470"/>
        <v>21339.9468644597</v>
      </c>
      <c r="BI465" s="17">
        <f ca="1" t="shared" si="3470"/>
        <v>15832.1828155865</v>
      </c>
      <c r="BJ465" s="17">
        <f ca="1" t="shared" si="3358"/>
        <v>68617.1055107983</v>
      </c>
      <c r="BK465" s="17">
        <f ca="1" t="shared" si="3359"/>
        <v>37003.9820773989</v>
      </c>
      <c r="BL465" s="17">
        <f ca="1" t="shared" si="3360"/>
        <v>105621.087588197</v>
      </c>
      <c r="BM465" s="17">
        <f ca="1">BK465*'Ejercicio 3 - TIR'!$D$5</f>
        <v>18501.9910386995</v>
      </c>
      <c r="BN465" s="17">
        <f ca="1" t="shared" si="3361"/>
        <v>87119.0965494978</v>
      </c>
      <c r="BO465" s="17">
        <f ca="1" t="shared" si="3362"/>
        <v>37547.7435878753</v>
      </c>
      <c r="BP465" s="17">
        <f ca="1" t="shared" si="3363"/>
        <v>-109315.844797739</v>
      </c>
      <c r="BQ465" s="17">
        <f ca="1" t="shared" ref="BQ465:BT465" si="3471">BE465</f>
        <v>24369.4109910044</v>
      </c>
      <c r="BR465" s="17">
        <f ca="1" t="shared" si="3471"/>
        <v>19389.5301724393</v>
      </c>
      <c r="BS465" s="17">
        <f ca="1" t="shared" si="3471"/>
        <v>20178.9883258741</v>
      </c>
      <c r="BT465" s="17">
        <f ca="1" t="shared" si="3471"/>
        <v>21339.9468644597</v>
      </c>
      <c r="BU465" s="17">
        <f ca="1" t="shared" si="3365"/>
        <v>53379.9264034618</v>
      </c>
      <c r="BV465" s="19">
        <f ca="1" t="shared" si="3366"/>
        <v>7.36006765859729</v>
      </c>
    </row>
    <row r="466" ht="15" customHeight="1" spans="1:74">
      <c r="A466" s="15">
        <v>465</v>
      </c>
      <c r="B466" s="16">
        <f ca="1" t="shared" ref="B466:F466" si="3472">RAND()</f>
        <v>0.493070308724747</v>
      </c>
      <c r="C466" s="17">
        <f ca="1">IF(B466&lt;=('Ejercicio 3 - TIR'!$D$13-'Ejercicio 3 - TIR'!$C$13)/('Ejercicio 3 - TIR'!$E$13-'Ejercicio 3 - TIR'!$C$13),'Ejercicio 3 - TIR'!$C$13+SQRT(('Ejercicio 3 - TIR'!$E$13-'Ejercicio 3 - TIR'!$C$13)*('Ejercicio 3 - TIR'!$D$13-'Ejercicio 3 - TIR'!$C$13)*B466),'Ejercicio 3 - TIR'!$E$13-SQRT(('Ejercicio 3 - TIR'!$E$13-'Ejercicio 3 - TIR'!$C$13)*('Ejercicio 3 - TIR'!$E$13-'Ejercicio 3 - TIR'!$D$13)*(1-B466)))</f>
        <v>75335.9445846734</v>
      </c>
      <c r="D466" s="16">
        <f ca="1" t="shared" si="3472"/>
        <v>0.848636859458907</v>
      </c>
      <c r="E466" s="17">
        <f ca="1">IF(D466&lt;=('Ejercicio 3 - TIR'!$D$14-'Ejercicio 3 - TIR'!$C$14)/('Ejercicio 3 - TIR'!$E$14-'Ejercicio 3 - TIR'!$C$14),'Ejercicio 3 - TIR'!$C$14+SQRT(('Ejercicio 3 - TIR'!$E$14-'Ejercicio 3 - TIR'!$C$14)*('Ejercicio 3 - TIR'!$D$14-'Ejercicio 3 - TIR'!$C$14)*D466),'Ejercicio 3 - TIR'!$E$14-SQRT(('Ejercicio 3 - TIR'!$E$14-'Ejercicio 3 - TIR'!$C$14)*('Ejercicio 3 - TIR'!$E$14-'Ejercicio 3 - TIR'!$D$14)*(1-D466)))</f>
        <v>35235.079110713</v>
      </c>
      <c r="F466" s="16">
        <f ca="1" t="shared" si="3472"/>
        <v>0.47527972445892</v>
      </c>
      <c r="G466" s="17">
        <f ca="1">IF(F466&lt;=('Ejercicio 3 - TIR'!$D$18-'Ejercicio 3 - TIR'!$C$18)/('Ejercicio 3 - TIR'!$E$18-'Ejercicio 3 - TIR'!$C$18),'Ejercicio 3 - TIR'!$C$18+SQRT(('Ejercicio 3 - TIR'!$E$18-'Ejercicio 3 - TIR'!$C$18)*('Ejercicio 3 - TIR'!$D$18-'Ejercicio 3 - TIR'!$C$18)*F466),'Ejercicio 3 - TIR'!$E$18-SQRT(('Ejercicio 3 - TIR'!$E$18-'Ejercicio 3 - TIR'!$C$18)*('Ejercicio 3 - TIR'!$E$18-'Ejercicio 3 - TIR'!$D$18)*(1-F466)))</f>
        <v>38443.4565593031</v>
      </c>
      <c r="H466" s="16">
        <f ca="1" t="shared" ref="H466:L466" si="3473">RAND()</f>
        <v>0.478572492890372</v>
      </c>
      <c r="I466" s="17">
        <f ca="1">IF(H466&lt;=('Ejercicio 3 - TIR'!$D$18-'Ejercicio 3 - TIR'!$C$18)/('Ejercicio 3 - TIR'!$E$18-'Ejercicio 3 - TIR'!$C$18),'Ejercicio 3 - TIR'!$C$18+SQRT(('Ejercicio 3 - TIR'!$E$18-'Ejercicio 3 - TIR'!$C$18)*('Ejercicio 3 - TIR'!$D$18-'Ejercicio 3 - TIR'!$C$18)*H466),'Ejercicio 3 - TIR'!$E$18-SQRT(('Ejercicio 3 - TIR'!$E$18-'Ejercicio 3 - TIR'!$C$18)*('Ejercicio 3 - TIR'!$E$18-'Ejercicio 3 - TIR'!$D$18)*(1-H466)))</f>
        <v>38472.6544797694</v>
      </c>
      <c r="J466" s="16">
        <f ca="1" t="shared" si="3473"/>
        <v>0.667615761015457</v>
      </c>
      <c r="K466" s="17">
        <f ca="1">IF(J466&lt;=('Ejercicio 3 - TIR'!$D$18-'Ejercicio 3 - TIR'!$C$18)/('Ejercicio 3 - TIR'!$E$18-'Ejercicio 3 - TIR'!$C$18),'Ejercicio 3 - TIR'!$C$18+SQRT(('Ejercicio 3 - TIR'!$E$18-'Ejercicio 3 - TIR'!$C$18)*('Ejercicio 3 - TIR'!$D$18-'Ejercicio 3 - TIR'!$C$18)*J466),'Ejercicio 3 - TIR'!$E$18-SQRT(('Ejercicio 3 - TIR'!$E$18-'Ejercicio 3 - TIR'!$C$18)*('Ejercicio 3 - TIR'!$E$18-'Ejercicio 3 - TIR'!$D$18)*(1-J466)))</f>
        <v>40007.1232817302</v>
      </c>
      <c r="L466" s="16">
        <f ca="1" t="shared" si="3473"/>
        <v>0.565999117682273</v>
      </c>
      <c r="M466" s="17">
        <f ca="1">IF(L466&lt;=('Ejercicio 3 - TIR'!$D$18-'Ejercicio 3 - TIR'!$C$18)/('Ejercicio 3 - TIR'!$E$18-'Ejercicio 3 - TIR'!$C$18),'Ejercicio 3 - TIR'!$C$18+SQRT(('Ejercicio 3 - TIR'!$E$18-'Ejercicio 3 - TIR'!$C$18)*('Ejercicio 3 - TIR'!$D$18-'Ejercicio 3 - TIR'!$C$18)*L466),'Ejercicio 3 - TIR'!$E$18-SQRT(('Ejercicio 3 - TIR'!$E$18-'Ejercicio 3 - TIR'!$C$18)*('Ejercicio 3 - TIR'!$E$18-'Ejercicio 3 - TIR'!$D$18)*(1-L466)))</f>
        <v>39214.1124180434</v>
      </c>
      <c r="N466" s="16">
        <f ca="1" t="shared" ref="N466:R466" si="3474">RAND()</f>
        <v>0.715877679869905</v>
      </c>
      <c r="O466" s="17">
        <f ca="1">IF(N466&lt;=('Ejercicio 3 - TIR'!$D$18-'Ejercicio 3 - TIR'!$C$18)/('Ejercicio 3 - TIR'!$E$18-'Ejercicio 3 - TIR'!$C$18),'Ejercicio 3 - TIR'!$C$18+SQRT(('Ejercicio 3 - TIR'!$E$18-'Ejercicio 3 - TIR'!$C$18)*('Ejercicio 3 - TIR'!$D$18-'Ejercicio 3 - TIR'!$C$18)*N466),'Ejercicio 3 - TIR'!$E$18-SQRT(('Ejercicio 3 - TIR'!$E$18-'Ejercicio 3 - TIR'!$C$18)*('Ejercicio 3 - TIR'!$E$18-'Ejercicio 3 - TIR'!$D$18)*(1-N466)))</f>
        <v>40383.8139108397</v>
      </c>
      <c r="P466" s="16">
        <f ca="1" t="shared" si="3474"/>
        <v>0.617143799929742</v>
      </c>
      <c r="Q466" s="18">
        <f ca="1">IF(P466&lt;=('Ejercicio 3 - TIR'!$D$22-'Ejercicio 3 - TIR'!$C$22)/('Ejercicio 3 - TIR'!$E$22-'Ejercicio 3 - TIR'!$C$22),'Ejercicio 3 - TIR'!$C$22+SQRT(('Ejercicio 3 - TIR'!$E$22-'Ejercicio 3 - TIR'!$C$22)*('Ejercicio 3 - TIR'!$D$22-'Ejercicio 3 - TIR'!$C$22)*P466),'Ejercicio 3 - TIR'!$E$22-SQRT(('Ejercicio 3 - TIR'!$E$22-'Ejercicio 3 - TIR'!$C$22)*('Ejercicio 3 - TIR'!$E$22-'Ejercicio 3 - TIR'!$D$22)*(1-P466)))</f>
        <v>0.153748501754634</v>
      </c>
      <c r="R466" s="16">
        <f ca="1" t="shared" si="3474"/>
        <v>0.44218981777815</v>
      </c>
      <c r="S466" s="18">
        <f ca="1">IF(R466&lt;=('Ejercicio 3 - TIR'!$D$23-'Ejercicio 3 - TIR'!$C$23)/('Ejercicio 3 - TIR'!$E$23-'Ejercicio 3 - TIR'!$C$23),'Ejercicio 3 - TIR'!$C$23+SQRT(('Ejercicio 3 - TIR'!$E$23-'Ejercicio 3 - TIR'!$C$23)*('Ejercicio 3 - TIR'!$D$23-'Ejercicio 3 - TIR'!$C$23)*R466),'Ejercicio 3 - TIR'!$E$23-SQRT(('Ejercicio 3 - TIR'!$E$23-'Ejercicio 3 - TIR'!$C$23)*('Ejercicio 3 - TIR'!$E$23-'Ejercicio 3 - TIR'!$D$23)*(1-R466)))</f>
        <v>0.148212438249834</v>
      </c>
      <c r="T466" s="16">
        <f ca="1" t="shared" ref="T466:X466" si="3475">RAND()</f>
        <v>0.852521782106809</v>
      </c>
      <c r="U466" s="18">
        <f ca="1">IF(T466&lt;=('Ejercicio 3 - TIR'!$D$24-'Ejercicio 3 - TIR'!$C$24)/('Ejercicio 3 - TIR'!$E$24-'Ejercicio 3 - TIR'!$C$24),'Ejercicio 3 - TIR'!$C$24+SQRT(('Ejercicio 3 - TIR'!$E$24-'Ejercicio 3 - TIR'!$C$24)*('Ejercicio 3 - TIR'!$D$24-'Ejercicio 3 - TIR'!$C$24)*T466),'Ejercicio 3 - TIR'!$E$24-SQRT(('Ejercicio 3 - TIR'!$E$24-'Ejercicio 3 - TIR'!$C$24)*('Ejercicio 3 - TIR'!$E$24-'Ejercicio 3 - TIR'!$D$24)*(1-T466)))</f>
        <v>0.19967909918087</v>
      </c>
      <c r="V466" s="16">
        <f ca="1" t="shared" si="3475"/>
        <v>0.559005346977027</v>
      </c>
      <c r="W466" s="18">
        <f ca="1">IF(V466&lt;=('Ejercicio 3 - TIR'!$D$25-'Ejercicio 3 - TIR'!$C$25)/('Ejercicio 3 - TIR'!$E$25-'Ejercicio 3 - TIR'!$C$25),'Ejercicio 3 - TIR'!$C$25+SQRT(('Ejercicio 3 - TIR'!$E$25-'Ejercicio 3 - TIR'!$C$25)*('Ejercicio 3 - TIR'!$D$25-'Ejercicio 3 - TIR'!$C$25)*V466),'Ejercicio 3 - TIR'!$E$25-SQRT(('Ejercicio 3 - TIR'!$E$25-'Ejercicio 3 - TIR'!$C$25)*('Ejercicio 3 - TIR'!$E$25-'Ejercicio 3 - TIR'!$D$25)*(1-V466)))</f>
        <v>0.210712835612882</v>
      </c>
      <c r="X466" s="16">
        <f ca="1" t="shared" si="3475"/>
        <v>0.968764839120658</v>
      </c>
      <c r="Y466" s="18">
        <f ca="1">IF(X466&lt;=('Ejercicio 3 - TIR'!$D$26-'Ejercicio 3 - TIR'!$C$26)/('Ejercicio 3 - TIR'!$E$26-'Ejercicio 3 - TIR'!$C$26),'Ejercicio 3 - TIR'!$C$26+SQRT(('Ejercicio 3 - TIR'!$E$26-'Ejercicio 3 - TIR'!$C$26)*('Ejercicio 3 - TIR'!$D$26-'Ejercicio 3 - TIR'!$C$26)*X466),'Ejercicio 3 - TIR'!$E$26-SQRT(('Ejercicio 3 - TIR'!$E$26-'Ejercicio 3 - TIR'!$C$26)*('Ejercicio 3 - TIR'!$E$26-'Ejercicio 3 - TIR'!$D$26)*(1-X466)))</f>
        <v>0.267012703562772</v>
      </c>
      <c r="Z466" s="16">
        <f ca="1" t="shared" si="3336"/>
        <v>1.15374850175463</v>
      </c>
      <c r="AA466" s="16">
        <f ca="1" t="shared" si="3337"/>
        <v>1.32474838032678</v>
      </c>
      <c r="AB466" s="16">
        <f ca="1" t="shared" si="3338"/>
        <v>1.58927294355175</v>
      </c>
      <c r="AC466" s="16">
        <f ca="1" t="shared" si="3339"/>
        <v>1.92415315205037</v>
      </c>
      <c r="AD466" s="16">
        <f ca="1" t="shared" si="3340"/>
        <v>2.43792648724817</v>
      </c>
      <c r="AE466" s="15">
        <f ca="1" t="shared" si="3341"/>
        <v>5417.34062247811</v>
      </c>
      <c r="AF466" s="15">
        <f ca="1" t="shared" si="3342"/>
        <v>6220.25788496546</v>
      </c>
      <c r="AG466" s="15">
        <f ca="1" t="shared" si="3343"/>
        <v>7462.31337610807</v>
      </c>
      <c r="AH466" s="15">
        <f ca="1" t="shared" si="3344"/>
        <v>9034.71858781974</v>
      </c>
      <c r="AI466" s="15">
        <f ca="1" t="shared" si="3345"/>
        <v>11447.1032238823</v>
      </c>
      <c r="AJ466" s="17">
        <f ca="1" t="shared" si="3346"/>
        <v>44354.0804075653</v>
      </c>
      <c r="AK466" s="17">
        <f ca="1" t="shared" si="3347"/>
        <v>50966.5867089463</v>
      </c>
      <c r="AL466" s="17">
        <f ca="1" t="shared" si="3348"/>
        <v>63582.238580993</v>
      </c>
      <c r="AM466" s="17">
        <f ca="1" t="shared" si="3349"/>
        <v>75453.9580140357</v>
      </c>
      <c r="AN466" s="17">
        <f ca="1" t="shared" si="3350"/>
        <v>98452.7695893371</v>
      </c>
      <c r="AO466" s="17">
        <f ca="1">C466/'Ejercicio 3 - TIR'!$D$7</f>
        <v>15067.1889169347</v>
      </c>
      <c r="AP466" s="17">
        <f ca="1" t="shared" si="3351"/>
        <v>29286.8914906306</v>
      </c>
      <c r="AQ466" s="17">
        <f ca="1" t="shared" si="3352"/>
        <v>35899.3977920116</v>
      </c>
      <c r="AR466" s="17">
        <f ca="1" t="shared" si="3353"/>
        <v>48515.0496640583</v>
      </c>
      <c r="AS466" s="17">
        <f ca="1" t="shared" si="3354"/>
        <v>60386.769097101</v>
      </c>
      <c r="AT466" s="17">
        <f ca="1" t="shared" si="3355"/>
        <v>83385.5806724024</v>
      </c>
      <c r="AU466" s="17">
        <f ca="1">AP466*'Ejercicio 3 - TIR'!$D$5</f>
        <v>14643.4457453153</v>
      </c>
      <c r="AV466" s="17">
        <f ca="1">AQ466*'Ejercicio 3 - TIR'!$D$5</f>
        <v>17949.6988960058</v>
      </c>
      <c r="AW466" s="17">
        <f ca="1">AR466*'Ejercicio 3 - TIR'!$D$5</f>
        <v>24257.5248320292</v>
      </c>
      <c r="AX466" s="17">
        <f ca="1">AS466*'Ejercicio 3 - TIR'!$D$5</f>
        <v>30193.3845485505</v>
      </c>
      <c r="AY466" s="17">
        <f ca="1">AT466*'Ejercicio 3 - TIR'!$D$5</f>
        <v>41692.7903362012</v>
      </c>
      <c r="AZ466" s="17">
        <f ca="1" t="shared" ref="AZ466:BD466" si="3476">AJ466-AU466-AE466</f>
        <v>24293.2940397719</v>
      </c>
      <c r="BA466" s="17">
        <f ca="1" t="shared" si="3476"/>
        <v>26796.629927975</v>
      </c>
      <c r="BB466" s="17">
        <f ca="1" t="shared" si="3476"/>
        <v>31862.4003728558</v>
      </c>
      <c r="BC466" s="17">
        <f ca="1" t="shared" si="3476"/>
        <v>36225.8548776654</v>
      </c>
      <c r="BD466" s="17">
        <f ca="1" t="shared" si="3476"/>
        <v>45312.8760292536</v>
      </c>
      <c r="BE466" s="17">
        <f ca="1" t="shared" ref="BE466:BI466" si="3477">AZ466/Z466</f>
        <v>21055.9701727251</v>
      </c>
      <c r="BF466" s="17">
        <f ca="1" t="shared" si="3477"/>
        <v>20227.712919615</v>
      </c>
      <c r="BG466" s="17">
        <f ca="1" t="shared" si="3477"/>
        <v>20048.4130193828</v>
      </c>
      <c r="BH466" s="17">
        <f ca="1" t="shared" si="3477"/>
        <v>18826.9082630264</v>
      </c>
      <c r="BI466" s="17">
        <f ca="1" t="shared" si="3477"/>
        <v>18586.6457689628</v>
      </c>
      <c r="BJ466" s="17">
        <f ca="1" t="shared" si="3358"/>
        <v>85900.5326442917</v>
      </c>
      <c r="BK466" s="17">
        <f ca="1" t="shared" si="3359"/>
        <v>36732.6989489671</v>
      </c>
      <c r="BL466" s="17">
        <f ca="1" t="shared" si="3360"/>
        <v>122633.231593259</v>
      </c>
      <c r="BM466" s="17">
        <f ca="1">BK466*'Ejercicio 3 - TIR'!$D$5</f>
        <v>18366.3494744835</v>
      </c>
      <c r="BN466" s="17">
        <f ca="1" t="shared" si="3361"/>
        <v>104266.882118775</v>
      </c>
      <c r="BO466" s="17">
        <f ca="1" t="shared" si="3362"/>
        <v>42768.6735691803</v>
      </c>
      <c r="BP466" s="17">
        <f ca="1" t="shared" si="3363"/>
        <v>-110571.023695386</v>
      </c>
      <c r="BQ466" s="17">
        <f ca="1" t="shared" ref="BQ466:BT466" si="3478">BE466</f>
        <v>21055.9701727251</v>
      </c>
      <c r="BR466" s="17">
        <f ca="1" t="shared" si="3478"/>
        <v>20227.712919615</v>
      </c>
      <c r="BS466" s="17">
        <f ca="1" t="shared" si="3478"/>
        <v>20048.4130193828</v>
      </c>
      <c r="BT466" s="17">
        <f ca="1" t="shared" si="3478"/>
        <v>18826.9082630264</v>
      </c>
      <c r="BU466" s="17">
        <f ca="1" t="shared" si="3365"/>
        <v>61355.3193381431</v>
      </c>
      <c r="BV466" s="19">
        <f ca="1" t="shared" si="3366"/>
        <v>7.35441399242704</v>
      </c>
    </row>
    <row r="467" ht="15" customHeight="1" spans="1:74">
      <c r="A467" s="15">
        <v>466</v>
      </c>
      <c r="B467" s="16">
        <f ca="1" t="shared" ref="B467:F467" si="3479">RAND()</f>
        <v>0.584385879485184</v>
      </c>
      <c r="C467" s="17">
        <f ca="1">IF(B467&lt;=('Ejercicio 3 - TIR'!$D$13-'Ejercicio 3 - TIR'!$C$13)/('Ejercicio 3 - TIR'!$E$13-'Ejercicio 3 - TIR'!$C$13),'Ejercicio 3 - TIR'!$C$13+SQRT(('Ejercicio 3 - TIR'!$E$13-'Ejercicio 3 - TIR'!$C$13)*('Ejercicio 3 - TIR'!$D$13-'Ejercicio 3 - TIR'!$C$13)*B467),'Ejercicio 3 - TIR'!$E$13-SQRT(('Ejercicio 3 - TIR'!$E$13-'Ejercicio 3 - TIR'!$C$13)*('Ejercicio 3 - TIR'!$E$13-'Ejercicio 3 - TIR'!$D$13)*(1-B467)))</f>
        <v>77667.5808606013</v>
      </c>
      <c r="D467" s="16">
        <f ca="1" t="shared" si="3479"/>
        <v>0.71115947401597</v>
      </c>
      <c r="E467" s="17">
        <f ca="1">IF(D467&lt;=('Ejercicio 3 - TIR'!$D$14-'Ejercicio 3 - TIR'!$C$14)/('Ejercicio 3 - TIR'!$E$14-'Ejercicio 3 - TIR'!$C$14),'Ejercicio 3 - TIR'!$C$14+SQRT(('Ejercicio 3 - TIR'!$E$14-'Ejercicio 3 - TIR'!$C$14)*('Ejercicio 3 - TIR'!$D$14-'Ejercicio 3 - TIR'!$C$14)*D467),'Ejercicio 3 - TIR'!$E$14-SQRT(('Ejercicio 3 - TIR'!$E$14-'Ejercicio 3 - TIR'!$C$14)*('Ejercicio 3 - TIR'!$E$14-'Ejercicio 3 - TIR'!$D$14)*(1-D467)))</f>
        <v>33417.7451509681</v>
      </c>
      <c r="F467" s="16">
        <f ca="1" t="shared" si="3479"/>
        <v>0.841391596113828</v>
      </c>
      <c r="G467" s="17">
        <f ca="1">IF(F467&lt;=('Ejercicio 3 - TIR'!$D$18-'Ejercicio 3 - TIR'!$C$18)/('Ejercicio 3 - TIR'!$E$18-'Ejercicio 3 - TIR'!$C$18),'Ejercicio 3 - TIR'!$C$18+SQRT(('Ejercicio 3 - TIR'!$E$18-'Ejercicio 3 - TIR'!$C$18)*('Ejercicio 3 - TIR'!$D$18-'Ejercicio 3 - TIR'!$C$18)*F467),'Ejercicio 3 - TIR'!$E$18-SQRT(('Ejercicio 3 - TIR'!$E$18-'Ejercicio 3 - TIR'!$C$18)*('Ejercicio 3 - TIR'!$E$18-'Ejercicio 3 - TIR'!$D$18)*(1-F467)))</f>
        <v>41550.9957536322</v>
      </c>
      <c r="H467" s="16">
        <f ca="1" t="shared" ref="H467:L467" si="3480">RAND()</f>
        <v>0.380273538691261</v>
      </c>
      <c r="I467" s="17">
        <f ca="1">IF(H467&lt;=('Ejercicio 3 - TIR'!$D$18-'Ejercicio 3 - TIR'!$C$18)/('Ejercicio 3 - TIR'!$E$18-'Ejercicio 3 - TIR'!$C$18),'Ejercicio 3 - TIR'!$C$18+SQRT(('Ejercicio 3 - TIR'!$E$18-'Ejercicio 3 - TIR'!$C$18)*('Ejercicio 3 - TIR'!$D$18-'Ejercicio 3 - TIR'!$C$18)*H467),'Ejercicio 3 - TIR'!$E$18-SQRT(('Ejercicio 3 - TIR'!$E$18-'Ejercicio 3 - TIR'!$C$18)*('Ejercicio 3 - TIR'!$E$18-'Ejercicio 3 - TIR'!$D$18)*(1-H467)))</f>
        <v>37552.5512777928</v>
      </c>
      <c r="J467" s="16">
        <f ca="1" t="shared" si="3480"/>
        <v>0.0574466572833694</v>
      </c>
      <c r="K467" s="17">
        <f ca="1">IF(J467&lt;=('Ejercicio 3 - TIR'!$D$18-'Ejercicio 3 - TIR'!$C$18)/('Ejercicio 3 - TIR'!$E$18-'Ejercicio 3 - TIR'!$C$18),'Ejercicio 3 - TIR'!$C$18+SQRT(('Ejercicio 3 - TIR'!$E$18-'Ejercicio 3 - TIR'!$C$18)*('Ejercicio 3 - TIR'!$D$18-'Ejercicio 3 - TIR'!$C$18)*J467),'Ejercicio 3 - TIR'!$E$18-SQRT(('Ejercicio 3 - TIR'!$E$18-'Ejercicio 3 - TIR'!$C$18)*('Ejercicio 3 - TIR'!$E$18-'Ejercicio 3 - TIR'!$D$18)*(1-J467)))</f>
        <v>32935.4724649544</v>
      </c>
      <c r="L467" s="16">
        <f ca="1" t="shared" si="3480"/>
        <v>0.41835115316726</v>
      </c>
      <c r="M467" s="17">
        <f ca="1">IF(L467&lt;=('Ejercicio 3 - TIR'!$D$18-'Ejercicio 3 - TIR'!$C$18)/('Ejercicio 3 - TIR'!$E$18-'Ejercicio 3 - TIR'!$C$18),'Ejercicio 3 - TIR'!$C$18+SQRT(('Ejercicio 3 - TIR'!$E$18-'Ejercicio 3 - TIR'!$C$18)*('Ejercicio 3 - TIR'!$D$18-'Ejercicio 3 - TIR'!$C$18)*L467),'Ejercicio 3 - TIR'!$E$18-SQRT(('Ejercicio 3 - TIR'!$E$18-'Ejercicio 3 - TIR'!$C$18)*('Ejercicio 3 - TIR'!$E$18-'Ejercicio 3 - TIR'!$D$18)*(1-L467)))</f>
        <v>37921.6584737723</v>
      </c>
      <c r="N467" s="16">
        <f ca="1" t="shared" ref="N467:R467" si="3481">RAND()</f>
        <v>0.694786800949166</v>
      </c>
      <c r="O467" s="17">
        <f ca="1">IF(N467&lt;=('Ejercicio 3 - TIR'!$D$18-'Ejercicio 3 - TIR'!$C$18)/('Ejercicio 3 - TIR'!$E$18-'Ejercicio 3 - TIR'!$C$18),'Ejercicio 3 - TIR'!$C$18+SQRT(('Ejercicio 3 - TIR'!$E$18-'Ejercicio 3 - TIR'!$C$18)*('Ejercicio 3 - TIR'!$D$18-'Ejercicio 3 - TIR'!$C$18)*N467),'Ejercicio 3 - TIR'!$E$18-SQRT(('Ejercicio 3 - TIR'!$E$18-'Ejercicio 3 - TIR'!$C$18)*('Ejercicio 3 - TIR'!$E$18-'Ejercicio 3 - TIR'!$D$18)*(1-N467)))</f>
        <v>40215.5470606544</v>
      </c>
      <c r="P467" s="16">
        <f ca="1" t="shared" si="3481"/>
        <v>0.80841706852082</v>
      </c>
      <c r="Q467" s="18">
        <f ca="1">IF(P467&lt;=('Ejercicio 3 - TIR'!$D$22-'Ejercicio 3 - TIR'!$C$22)/('Ejercicio 3 - TIR'!$E$22-'Ejercicio 3 - TIR'!$C$22),'Ejercicio 3 - TIR'!$C$22+SQRT(('Ejercicio 3 - TIR'!$E$22-'Ejercicio 3 - TIR'!$C$22)*('Ejercicio 3 - TIR'!$D$22-'Ejercicio 3 - TIR'!$C$22)*P467),'Ejercicio 3 - TIR'!$E$22-SQRT(('Ejercicio 3 - TIR'!$E$22-'Ejercicio 3 - TIR'!$C$22)*('Ejercicio 3 - TIR'!$E$22-'Ejercicio 3 - TIR'!$D$22)*(1-P467)))</f>
        <v>0.161429882158087</v>
      </c>
      <c r="R467" s="16">
        <f ca="1" t="shared" si="3481"/>
        <v>0.826377597591355</v>
      </c>
      <c r="S467" s="18">
        <f ca="1">IF(R467&lt;=('Ejercicio 3 - TIR'!$D$23-'Ejercicio 3 - TIR'!$C$23)/('Ejercicio 3 - TIR'!$E$23-'Ejercicio 3 - TIR'!$C$23),'Ejercicio 3 - TIR'!$C$23+SQRT(('Ejercicio 3 - TIR'!$E$23-'Ejercicio 3 - TIR'!$C$23)*('Ejercicio 3 - TIR'!$D$23-'Ejercicio 3 - TIR'!$C$23)*R467),'Ejercicio 3 - TIR'!$E$23-SQRT(('Ejercicio 3 - TIR'!$E$23-'Ejercicio 3 - TIR'!$C$23)*('Ejercicio 3 - TIR'!$E$23-'Ejercicio 3 - TIR'!$D$23)*(1-R467)))</f>
        <v>0.162321755620663</v>
      </c>
      <c r="T467" s="16">
        <f ca="1" t="shared" ref="T467:X467" si="3482">RAND()</f>
        <v>0.700840578270819</v>
      </c>
      <c r="U467" s="18">
        <f ca="1">IF(T467&lt;=('Ejercicio 3 - TIR'!$D$24-'Ejercicio 3 - TIR'!$C$24)/('Ejercicio 3 - TIR'!$E$24-'Ejercicio 3 - TIR'!$C$24),'Ejercicio 3 - TIR'!$C$24+SQRT(('Ejercicio 3 - TIR'!$E$24-'Ejercicio 3 - TIR'!$C$24)*('Ejercicio 3 - TIR'!$D$24-'Ejercicio 3 - TIR'!$C$24)*T467),'Ejercicio 3 - TIR'!$E$24-SQRT(('Ejercicio 3 - TIR'!$E$24-'Ejercicio 3 - TIR'!$C$24)*('Ejercicio 3 - TIR'!$E$24-'Ejercicio 3 - TIR'!$D$24)*(1-T467)))</f>
        <v>0.191057878777779</v>
      </c>
      <c r="V467" s="16">
        <f ca="1" t="shared" si="3482"/>
        <v>0.781686079917278</v>
      </c>
      <c r="W467" s="18">
        <f ca="1">IF(V467&lt;=('Ejercicio 3 - TIR'!$D$25-'Ejercicio 3 - TIR'!$C$25)/('Ejercicio 3 - TIR'!$E$25-'Ejercicio 3 - TIR'!$C$25),'Ejercicio 3 - TIR'!$C$25+SQRT(('Ejercicio 3 - TIR'!$E$25-'Ejercicio 3 - TIR'!$C$25)*('Ejercicio 3 - TIR'!$D$25-'Ejercicio 3 - TIR'!$C$25)*V467),'Ejercicio 3 - TIR'!$E$25-SQRT(('Ejercicio 3 - TIR'!$E$25-'Ejercicio 3 - TIR'!$C$25)*('Ejercicio 3 - TIR'!$E$25-'Ejercicio 3 - TIR'!$D$25)*(1-V467)))</f>
        <v>0.22235766434815</v>
      </c>
      <c r="X467" s="16">
        <f ca="1" t="shared" si="3482"/>
        <v>0.331328009892441</v>
      </c>
      <c r="Y467" s="18">
        <f ca="1">IF(X467&lt;=('Ejercicio 3 - TIR'!$D$26-'Ejercicio 3 - TIR'!$C$26)/('Ejercicio 3 - TIR'!$E$26-'Ejercicio 3 - TIR'!$C$26),'Ejercicio 3 - TIR'!$C$26+SQRT(('Ejercicio 3 - TIR'!$E$26-'Ejercicio 3 - TIR'!$C$26)*('Ejercicio 3 - TIR'!$D$26-'Ejercicio 3 - TIR'!$C$26)*X467),'Ejercicio 3 - TIR'!$E$26-SQRT(('Ejercicio 3 - TIR'!$E$26-'Ejercicio 3 - TIR'!$C$26)*('Ejercicio 3 - TIR'!$E$26-'Ejercicio 3 - TIR'!$D$26)*(1-X467)))</f>
        <v>0.219909624315755</v>
      </c>
      <c r="Z467" s="16">
        <f ca="1" t="shared" si="3336"/>
        <v>1.16142988215809</v>
      </c>
      <c r="AA467" s="16">
        <f ca="1" t="shared" si="3337"/>
        <v>1.34995521966029</v>
      </c>
      <c r="AB467" s="16">
        <f ca="1" t="shared" si="3338"/>
        <v>1.60787480037357</v>
      </c>
      <c r="AC467" s="16">
        <f ca="1" t="shared" si="3339"/>
        <v>1.96539808554889</v>
      </c>
      <c r="AD467" s="16">
        <f ca="1" t="shared" si="3340"/>
        <v>2.39760804017285</v>
      </c>
      <c r="AE467" s="15">
        <f ca="1" t="shared" si="3341"/>
        <v>5394.62266170977</v>
      </c>
      <c r="AF467" s="15">
        <f ca="1" t="shared" si="3342"/>
        <v>6270.28728306951</v>
      </c>
      <c r="AG467" s="15">
        <f ca="1" t="shared" si="3343"/>
        <v>7468.27507070006</v>
      </c>
      <c r="AH467" s="15">
        <f ca="1" t="shared" si="3344"/>
        <v>9128.90327213044</v>
      </c>
      <c r="AI467" s="15">
        <f ca="1" t="shared" si="3345"/>
        <v>11136.4369611195</v>
      </c>
      <c r="AJ467" s="17">
        <f ca="1" t="shared" si="3346"/>
        <v>48258.5681016923</v>
      </c>
      <c r="AK467" s="17">
        <f ca="1" t="shared" si="3347"/>
        <v>50694.2626090169</v>
      </c>
      <c r="AL467" s="17">
        <f ca="1" t="shared" si="3348"/>
        <v>52956.1162147979</v>
      </c>
      <c r="AM467" s="17">
        <f ca="1" t="shared" si="3349"/>
        <v>74531.154965191</v>
      </c>
      <c r="AN467" s="17">
        <f ca="1" t="shared" si="3350"/>
        <v>96421.1189725746</v>
      </c>
      <c r="AO467" s="17">
        <f ca="1">C467/'Ejercicio 3 - TIR'!$D$7</f>
        <v>15533.5161721203</v>
      </c>
      <c r="AP467" s="17">
        <f ca="1" t="shared" si="3351"/>
        <v>32725.051929572</v>
      </c>
      <c r="AQ467" s="17">
        <f ca="1" t="shared" si="3352"/>
        <v>35160.7464368967</v>
      </c>
      <c r="AR467" s="17">
        <f ca="1" t="shared" si="3353"/>
        <v>37422.6000426776</v>
      </c>
      <c r="AS467" s="17">
        <f ca="1" t="shared" si="3354"/>
        <v>58997.6387930707</v>
      </c>
      <c r="AT467" s="17">
        <f ca="1" t="shared" si="3355"/>
        <v>80887.6028004544</v>
      </c>
      <c r="AU467" s="17">
        <f ca="1">AP467*'Ejercicio 3 - TIR'!$D$5</f>
        <v>16362.525964786</v>
      </c>
      <c r="AV467" s="17">
        <f ca="1">AQ467*'Ejercicio 3 - TIR'!$D$5</f>
        <v>17580.3732184483</v>
      </c>
      <c r="AW467" s="17">
        <f ca="1">AR467*'Ejercicio 3 - TIR'!$D$5</f>
        <v>18711.3000213388</v>
      </c>
      <c r="AX467" s="17">
        <f ca="1">AS467*'Ejercicio 3 - TIR'!$D$5</f>
        <v>29498.8193965353</v>
      </c>
      <c r="AY467" s="17">
        <f ca="1">AT467*'Ejercicio 3 - TIR'!$D$5</f>
        <v>40443.8014002272</v>
      </c>
      <c r="AZ467" s="17">
        <f ca="1" t="shared" ref="AZ467:BD467" si="3483">AJ467-AU467-AE467</f>
        <v>26501.4194751965</v>
      </c>
      <c r="BA467" s="17">
        <f ca="1" t="shared" si="3483"/>
        <v>26843.6021074991</v>
      </c>
      <c r="BB467" s="17">
        <f ca="1" t="shared" si="3483"/>
        <v>26776.541122759</v>
      </c>
      <c r="BC467" s="17">
        <f ca="1" t="shared" si="3483"/>
        <v>35903.4322965252</v>
      </c>
      <c r="BD467" s="17">
        <f ca="1" t="shared" si="3483"/>
        <v>44840.8806112279</v>
      </c>
      <c r="BE467" s="17">
        <f ca="1" t="shared" ref="BE467:BI467" si="3484">AZ467/Z467</f>
        <v>22817.9245964926</v>
      </c>
      <c r="BF467" s="17">
        <f ca="1" t="shared" si="3484"/>
        <v>19884.8093007516</v>
      </c>
      <c r="BG467" s="17">
        <f ca="1" t="shared" si="3484"/>
        <v>16653.3744521263</v>
      </c>
      <c r="BH467" s="17">
        <f ca="1" t="shared" si="3484"/>
        <v>18267.7659861962</v>
      </c>
      <c r="BI467" s="17">
        <f ca="1" t="shared" si="3484"/>
        <v>18702.339940433</v>
      </c>
      <c r="BJ467" s="17">
        <f ca="1" t="shared" si="3358"/>
        <v>80122.6544584083</v>
      </c>
      <c r="BK467" s="17">
        <f ca="1" t="shared" si="3359"/>
        <v>37243.2832664305</v>
      </c>
      <c r="BL467" s="17">
        <f ca="1" t="shared" si="3360"/>
        <v>117365.937724839</v>
      </c>
      <c r="BM467" s="17">
        <f ca="1">BK467*'Ejercicio 3 - TIR'!$D$5</f>
        <v>18621.6416332153</v>
      </c>
      <c r="BN467" s="17">
        <f ca="1" t="shared" si="3361"/>
        <v>98744.2960916235</v>
      </c>
      <c r="BO467" s="17">
        <f ca="1" t="shared" si="3362"/>
        <v>41184.5032370282</v>
      </c>
      <c r="BP467" s="17">
        <f ca="1" t="shared" si="3363"/>
        <v>-111085.326011569</v>
      </c>
      <c r="BQ467" s="17">
        <f ca="1" t="shared" ref="BQ467:BT467" si="3485">BE467</f>
        <v>22817.9245964926</v>
      </c>
      <c r="BR467" s="17">
        <f ca="1" t="shared" si="3485"/>
        <v>19884.8093007516</v>
      </c>
      <c r="BS467" s="17">
        <f ca="1" t="shared" si="3485"/>
        <v>16653.3744521263</v>
      </c>
      <c r="BT467" s="17">
        <f ca="1" t="shared" si="3485"/>
        <v>18267.7659861962</v>
      </c>
      <c r="BU467" s="17">
        <f ca="1" t="shared" si="3365"/>
        <v>59886.8431774612</v>
      </c>
      <c r="BV467" s="19">
        <f ca="1" t="shared" si="3366"/>
        <v>6.37716263831452</v>
      </c>
    </row>
    <row r="468" ht="15" customHeight="1" spans="1:74">
      <c r="A468" s="15">
        <v>467</v>
      </c>
      <c r="B468" s="16">
        <f ca="1" t="shared" ref="B468:F468" si="3486">RAND()</f>
        <v>0.032313074274481</v>
      </c>
      <c r="C468" s="17">
        <f ca="1">IF(B468&lt;=('Ejercicio 3 - TIR'!$D$13-'Ejercicio 3 - TIR'!$C$13)/('Ejercicio 3 - TIR'!$E$13-'Ejercicio 3 - TIR'!$C$13),'Ejercicio 3 - TIR'!$C$13+SQRT(('Ejercicio 3 - TIR'!$E$13-'Ejercicio 3 - TIR'!$C$13)*('Ejercicio 3 - TIR'!$D$13-'Ejercicio 3 - TIR'!$C$13)*B468),'Ejercicio 3 - TIR'!$E$13-SQRT(('Ejercicio 3 - TIR'!$E$13-'Ejercicio 3 - TIR'!$C$13)*('Ejercicio 3 - TIR'!$E$13-'Ejercicio 3 - TIR'!$D$13)*(1-B468)))</f>
        <v>63595.1675496133</v>
      </c>
      <c r="D468" s="16">
        <f ca="1" t="shared" si="3486"/>
        <v>0.86052459246928</v>
      </c>
      <c r="E468" s="17">
        <f ca="1">IF(D468&lt;=('Ejercicio 3 - TIR'!$D$14-'Ejercicio 3 - TIR'!$C$14)/('Ejercicio 3 - TIR'!$E$14-'Ejercicio 3 - TIR'!$C$14),'Ejercicio 3 - TIR'!$C$14+SQRT(('Ejercicio 3 - TIR'!$E$14-'Ejercicio 3 - TIR'!$C$14)*('Ejercicio 3 - TIR'!$D$14-'Ejercicio 3 - TIR'!$C$14)*D468),'Ejercicio 3 - TIR'!$E$14-SQRT(('Ejercicio 3 - TIR'!$E$14-'Ejercicio 3 - TIR'!$C$14)*('Ejercicio 3 - TIR'!$E$14-'Ejercicio 3 - TIR'!$D$14)*(1-D468)))</f>
        <v>35426.0180225969</v>
      </c>
      <c r="F468" s="16">
        <f ca="1" t="shared" si="3486"/>
        <v>0.431746877368278</v>
      </c>
      <c r="G468" s="17">
        <f ca="1">IF(F468&lt;=('Ejercicio 3 - TIR'!$D$18-'Ejercicio 3 - TIR'!$C$18)/('Ejercicio 3 - TIR'!$E$18-'Ejercicio 3 - TIR'!$C$18),'Ejercicio 3 - TIR'!$C$18+SQRT(('Ejercicio 3 - TIR'!$E$18-'Ejercicio 3 - TIR'!$C$18)*('Ejercicio 3 - TIR'!$D$18-'Ejercicio 3 - TIR'!$C$18)*F468),'Ejercicio 3 - TIR'!$E$18-SQRT(('Ejercicio 3 - TIR'!$E$18-'Ejercicio 3 - TIR'!$C$18)*('Ejercicio 3 - TIR'!$E$18-'Ejercicio 3 - TIR'!$D$18)*(1-F468)))</f>
        <v>38047.4860425627</v>
      </c>
      <c r="H468" s="16">
        <f ca="1" t="shared" ref="H468:L468" si="3487">RAND()</f>
        <v>0.0945241268601029</v>
      </c>
      <c r="I468" s="17">
        <f ca="1">IF(H468&lt;=('Ejercicio 3 - TIR'!$D$18-'Ejercicio 3 - TIR'!$C$18)/('Ejercicio 3 - TIR'!$E$18-'Ejercicio 3 - TIR'!$C$18),'Ejercicio 3 - TIR'!$C$18+SQRT(('Ejercicio 3 - TIR'!$E$18-'Ejercicio 3 - TIR'!$C$18)*('Ejercicio 3 - TIR'!$D$18-'Ejercicio 3 - TIR'!$C$18)*H468),'Ejercicio 3 - TIR'!$E$18-SQRT(('Ejercicio 3 - TIR'!$E$18-'Ejercicio 3 - TIR'!$C$18)*('Ejercicio 3 - TIR'!$E$18-'Ejercicio 3 - TIR'!$D$18)*(1-H468)))</f>
        <v>33765.450707288</v>
      </c>
      <c r="J468" s="16">
        <f ca="1" t="shared" si="3487"/>
        <v>0.338678863900193</v>
      </c>
      <c r="K468" s="17">
        <f ca="1">IF(J468&lt;=('Ejercicio 3 - TIR'!$D$18-'Ejercicio 3 - TIR'!$C$18)/('Ejercicio 3 - TIR'!$E$18-'Ejercicio 3 - TIR'!$C$18),'Ejercicio 3 - TIR'!$C$18+SQRT(('Ejercicio 3 - TIR'!$E$18-'Ejercicio 3 - TIR'!$C$18)*('Ejercicio 3 - TIR'!$D$18-'Ejercicio 3 - TIR'!$C$18)*J468),'Ejercicio 3 - TIR'!$E$18-SQRT(('Ejercicio 3 - TIR'!$E$18-'Ejercicio 3 - TIR'!$C$18)*('Ejercicio 3 - TIR'!$E$18-'Ejercicio 3 - TIR'!$D$18)*(1-J468)))</f>
        <v>37127.5402198114</v>
      </c>
      <c r="L468" s="16">
        <f ca="1" t="shared" si="3487"/>
        <v>0.55405195111955</v>
      </c>
      <c r="M468" s="17">
        <f ca="1">IF(L468&lt;=('Ejercicio 3 - TIR'!$D$18-'Ejercicio 3 - TIR'!$C$18)/('Ejercicio 3 - TIR'!$E$18-'Ejercicio 3 - TIR'!$C$18),'Ejercicio 3 - TIR'!$C$18+SQRT(('Ejercicio 3 - TIR'!$E$18-'Ejercicio 3 - TIR'!$C$18)*('Ejercicio 3 - TIR'!$D$18-'Ejercicio 3 - TIR'!$C$18)*L468),'Ejercicio 3 - TIR'!$E$18-SQRT(('Ejercicio 3 - TIR'!$E$18-'Ejercicio 3 - TIR'!$C$18)*('Ejercicio 3 - TIR'!$E$18-'Ejercicio 3 - TIR'!$D$18)*(1-L468)))</f>
        <v>39116.3475508524</v>
      </c>
      <c r="N468" s="16">
        <f ca="1" t="shared" ref="N468:R468" si="3488">RAND()</f>
        <v>0.698354267022025</v>
      </c>
      <c r="O468" s="17">
        <f ca="1">IF(N468&lt;=('Ejercicio 3 - TIR'!$D$18-'Ejercicio 3 - TIR'!$C$18)/('Ejercicio 3 - TIR'!$E$18-'Ejercicio 3 - TIR'!$C$18),'Ejercicio 3 - TIR'!$C$18+SQRT(('Ejercicio 3 - TIR'!$E$18-'Ejercicio 3 - TIR'!$C$18)*('Ejercicio 3 - TIR'!$D$18-'Ejercicio 3 - TIR'!$C$18)*N468),'Ejercicio 3 - TIR'!$E$18-SQRT(('Ejercicio 3 - TIR'!$E$18-'Ejercicio 3 - TIR'!$C$18)*('Ejercicio 3 - TIR'!$E$18-'Ejercicio 3 - TIR'!$D$18)*(1-N468)))</f>
        <v>40243.5906427907</v>
      </c>
      <c r="P468" s="16">
        <f ca="1" t="shared" si="3488"/>
        <v>0.119536091344229</v>
      </c>
      <c r="Q468" s="18">
        <f ca="1">IF(P468&lt;=('Ejercicio 3 - TIR'!$D$22-'Ejercicio 3 - TIR'!$C$22)/('Ejercicio 3 - TIR'!$E$22-'Ejercicio 3 - TIR'!$C$22),'Ejercicio 3 - TIR'!$C$22+SQRT(('Ejercicio 3 - TIR'!$E$22-'Ejercicio 3 - TIR'!$C$22)*('Ejercicio 3 - TIR'!$D$22-'Ejercicio 3 - TIR'!$C$22)*P468),'Ejercicio 3 - TIR'!$E$22-SQRT(('Ejercicio 3 - TIR'!$E$22-'Ejercicio 3 - TIR'!$C$22)*('Ejercicio 3 - TIR'!$E$22-'Ejercicio 3 - TIR'!$D$22)*(1-P468)))</f>
        <v>0.13466850246002</v>
      </c>
      <c r="R468" s="16">
        <f ca="1" t="shared" si="3488"/>
        <v>0.551339245815195</v>
      </c>
      <c r="S468" s="18">
        <f ca="1">IF(R468&lt;=('Ejercicio 3 - TIR'!$D$23-'Ejercicio 3 - TIR'!$C$23)/('Ejercicio 3 - TIR'!$E$23-'Ejercicio 3 - TIR'!$C$23),'Ejercicio 3 - TIR'!$C$23+SQRT(('Ejercicio 3 - TIR'!$E$23-'Ejercicio 3 - TIR'!$C$23)*('Ejercicio 3 - TIR'!$D$23-'Ejercicio 3 - TIR'!$C$23)*R468),'Ejercicio 3 - TIR'!$E$23-SQRT(('Ejercicio 3 - TIR'!$E$23-'Ejercicio 3 - TIR'!$C$23)*('Ejercicio 3 - TIR'!$E$23-'Ejercicio 3 - TIR'!$D$23)*(1-R468)))</f>
        <v>0.151581883286666</v>
      </c>
      <c r="T468" s="16">
        <f ca="1" t="shared" ref="T468:X468" si="3489">RAND()</f>
        <v>0.533000050767252</v>
      </c>
      <c r="U468" s="18">
        <f ca="1">IF(T468&lt;=('Ejercicio 3 - TIR'!$D$24-'Ejercicio 3 - TIR'!$C$24)/('Ejercicio 3 - TIR'!$E$24-'Ejercicio 3 - TIR'!$C$24),'Ejercicio 3 - TIR'!$C$24+SQRT(('Ejercicio 3 - TIR'!$E$24-'Ejercicio 3 - TIR'!$C$24)*('Ejercicio 3 - TIR'!$D$24-'Ejercicio 3 - TIR'!$C$24)*T468),'Ejercicio 3 - TIR'!$E$24-SQRT(('Ejercicio 3 - TIR'!$E$24-'Ejercicio 3 - TIR'!$C$24)*('Ejercicio 3 - TIR'!$E$24-'Ejercicio 3 - TIR'!$D$24)*(1-T468)))</f>
        <v>0.18383924976094</v>
      </c>
      <c r="V468" s="16">
        <f ca="1" t="shared" si="3489"/>
        <v>0.949981928212167</v>
      </c>
      <c r="W468" s="18">
        <f ca="1">IF(V468&lt;=('Ejercicio 3 - TIR'!$D$25-'Ejercicio 3 - TIR'!$C$25)/('Ejercicio 3 - TIR'!$E$25-'Ejercicio 3 - TIR'!$C$25),'Ejercicio 3 - TIR'!$C$25+SQRT(('Ejercicio 3 - TIR'!$E$25-'Ejercicio 3 - TIR'!$C$25)*('Ejercicio 3 - TIR'!$D$25-'Ejercicio 3 - TIR'!$C$25)*V468),'Ejercicio 3 - TIR'!$E$25-SQRT(('Ejercicio 3 - TIR'!$E$25-'Ejercicio 3 - TIR'!$C$25)*('Ejercicio 3 - TIR'!$E$25-'Ejercicio 3 - TIR'!$D$25)*(1-V468)))</f>
        <v>0.236768852987839</v>
      </c>
      <c r="X468" s="16">
        <f ca="1" t="shared" si="3489"/>
        <v>0.909082243496492</v>
      </c>
      <c r="Y468" s="18">
        <f ca="1">IF(X468&lt;=('Ejercicio 3 - TIR'!$D$26-'Ejercicio 3 - TIR'!$C$26)/('Ejercicio 3 - TIR'!$E$26-'Ejercicio 3 - TIR'!$C$26),'Ejercicio 3 - TIR'!$C$26+SQRT(('Ejercicio 3 - TIR'!$E$26-'Ejercicio 3 - TIR'!$C$26)*('Ejercicio 3 - TIR'!$D$26-'Ejercicio 3 - TIR'!$C$26)*X468),'Ejercicio 3 - TIR'!$E$26-SQRT(('Ejercicio 3 - TIR'!$E$26-'Ejercicio 3 - TIR'!$C$26)*('Ejercicio 3 - TIR'!$E$26-'Ejercicio 3 - TIR'!$D$26)*(1-X468)))</f>
        <v>0.257842475654556</v>
      </c>
      <c r="Z468" s="16">
        <f ca="1" t="shared" si="3336"/>
        <v>1.13466850246002</v>
      </c>
      <c r="AA468" s="16">
        <f ca="1" t="shared" si="3337"/>
        <v>1.30666369096897</v>
      </c>
      <c r="AB468" s="16">
        <f ca="1" t="shared" si="3338"/>
        <v>1.54687976360657</v>
      </c>
      <c r="AC468" s="16">
        <f ca="1" t="shared" si="3339"/>
        <v>1.91313271094579</v>
      </c>
      <c r="AD468" s="16">
        <f ca="1" t="shared" si="3340"/>
        <v>2.40641958539177</v>
      </c>
      <c r="AE468" s="15">
        <f ca="1" t="shared" si="3341"/>
        <v>4770.76879522481</v>
      </c>
      <c r="AF468" s="15">
        <f ca="1" t="shared" si="3342"/>
        <v>5493.93091393024</v>
      </c>
      <c r="AG468" s="15">
        <f ca="1" t="shared" si="3343"/>
        <v>6503.93105138562</v>
      </c>
      <c r="AH468" s="15">
        <f ca="1" t="shared" si="3344"/>
        <v>8043.85934633418</v>
      </c>
      <c r="AI468" s="15">
        <f ca="1" t="shared" si="3345"/>
        <v>10117.90795401</v>
      </c>
      <c r="AJ468" s="17">
        <f ca="1" t="shared" si="3346"/>
        <v>43171.2840102831</v>
      </c>
      <c r="AK468" s="17">
        <f ca="1" t="shared" si="3347"/>
        <v>44120.0884484158</v>
      </c>
      <c r="AL468" s="17">
        <f ca="1" t="shared" si="3348"/>
        <v>57431.8406385152</v>
      </c>
      <c r="AM468" s="17">
        <f ca="1" t="shared" si="3349"/>
        <v>74834.7640322601</v>
      </c>
      <c r="AN468" s="17">
        <f ca="1" t="shared" si="3350"/>
        <v>96842.9647093005</v>
      </c>
      <c r="AO468" s="17">
        <f ca="1">C468/'Ejercicio 3 - TIR'!$D$7</f>
        <v>12719.0335099227</v>
      </c>
      <c r="AP468" s="17">
        <f ca="1" t="shared" si="3351"/>
        <v>30452.2505003605</v>
      </c>
      <c r="AQ468" s="17">
        <f ca="1" t="shared" si="3352"/>
        <v>31401.0549384931</v>
      </c>
      <c r="AR468" s="17">
        <f ca="1" t="shared" si="3353"/>
        <v>44712.8071285925</v>
      </c>
      <c r="AS468" s="17">
        <f ca="1" t="shared" si="3354"/>
        <v>62115.7305223375</v>
      </c>
      <c r="AT468" s="17">
        <f ca="1" t="shared" si="3355"/>
        <v>84123.9311993779</v>
      </c>
      <c r="AU468" s="17">
        <f ca="1">AP468*'Ejercicio 3 - TIR'!$D$5</f>
        <v>15226.1252501802</v>
      </c>
      <c r="AV468" s="17">
        <f ca="1">AQ468*'Ejercicio 3 - TIR'!$D$5</f>
        <v>15700.5274692465</v>
      </c>
      <c r="AW468" s="17">
        <f ca="1">AR468*'Ejercicio 3 - TIR'!$D$5</f>
        <v>22356.4035642963</v>
      </c>
      <c r="AX468" s="17">
        <f ca="1">AS468*'Ejercicio 3 - TIR'!$D$5</f>
        <v>31057.8652611687</v>
      </c>
      <c r="AY468" s="17">
        <f ca="1">AT468*'Ejercicio 3 - TIR'!$D$5</f>
        <v>42061.9655996889</v>
      </c>
      <c r="AZ468" s="17">
        <f ca="1" t="shared" ref="AZ468:BD468" si="3490">AJ468-AU468-AE468</f>
        <v>23174.3899648781</v>
      </c>
      <c r="BA468" s="17">
        <f ca="1" t="shared" si="3490"/>
        <v>22925.630065239</v>
      </c>
      <c r="BB468" s="17">
        <f ca="1" t="shared" si="3490"/>
        <v>28571.5060228333</v>
      </c>
      <c r="BC468" s="17">
        <f ca="1" t="shared" si="3490"/>
        <v>35733.0394247572</v>
      </c>
      <c r="BD468" s="17">
        <f ca="1" t="shared" si="3490"/>
        <v>44663.0911556016</v>
      </c>
      <c r="BE468" s="17">
        <f ca="1" t="shared" ref="BE468:BI468" si="3491">AZ468/Z468</f>
        <v>20423.9299096034</v>
      </c>
      <c r="BF468" s="17">
        <f ca="1" t="shared" si="3491"/>
        <v>17545.1650058771</v>
      </c>
      <c r="BG468" s="17">
        <f ca="1" t="shared" si="3491"/>
        <v>18470.411660321</v>
      </c>
      <c r="BH468" s="17">
        <f ca="1" t="shared" si="3491"/>
        <v>18677.7630324934</v>
      </c>
      <c r="BI468" s="17">
        <f ca="1" t="shared" si="3491"/>
        <v>18559.976583772</v>
      </c>
      <c r="BJ468" s="17">
        <f ca="1" t="shared" si="3358"/>
        <v>85249.8636020191</v>
      </c>
      <c r="BK468" s="17">
        <f ca="1" t="shared" si="3359"/>
        <v>30607.3313455321</v>
      </c>
      <c r="BL468" s="17">
        <f ca="1" t="shared" si="3360"/>
        <v>115857.194947551</v>
      </c>
      <c r="BM468" s="17">
        <f ca="1">BK468*'Ejercicio 3 - TIR'!$D$5</f>
        <v>15303.6656727661</v>
      </c>
      <c r="BN468" s="17">
        <f ca="1" t="shared" si="3361"/>
        <v>100553.529274785</v>
      </c>
      <c r="BO468" s="17">
        <f ca="1" t="shared" si="3362"/>
        <v>41785.5347775583</v>
      </c>
      <c r="BP468" s="17">
        <f ca="1" t="shared" si="3363"/>
        <v>-99021.1855722102</v>
      </c>
      <c r="BQ468" s="17">
        <f ca="1" t="shared" ref="BQ468:BT468" si="3492">BE468</f>
        <v>20423.9299096034</v>
      </c>
      <c r="BR468" s="17">
        <f ca="1" t="shared" si="3492"/>
        <v>17545.1650058771</v>
      </c>
      <c r="BS468" s="17">
        <f ca="1" t="shared" si="3492"/>
        <v>18470.411660321</v>
      </c>
      <c r="BT468" s="17">
        <f ca="1" t="shared" si="3492"/>
        <v>18677.7630324934</v>
      </c>
      <c r="BU468" s="17">
        <f ca="1" t="shared" si="3365"/>
        <v>60345.5113613303</v>
      </c>
      <c r="BV468" s="19">
        <f ca="1" t="shared" si="3366"/>
        <v>9.38764208359908</v>
      </c>
    </row>
    <row r="469" ht="15" customHeight="1" spans="1:74">
      <c r="A469" s="15">
        <v>468</v>
      </c>
      <c r="B469" s="16">
        <f ca="1" t="shared" ref="B469:F469" si="3493">RAND()</f>
        <v>0.701880736618135</v>
      </c>
      <c r="C469" s="17">
        <f ca="1">IF(B469&lt;=('Ejercicio 3 - TIR'!$D$13-'Ejercicio 3 - TIR'!$C$13)/('Ejercicio 3 - TIR'!$E$13-'Ejercicio 3 - TIR'!$C$13),'Ejercicio 3 - TIR'!$C$13+SQRT(('Ejercicio 3 - TIR'!$E$13-'Ejercicio 3 - TIR'!$C$13)*('Ejercicio 3 - TIR'!$D$13-'Ejercicio 3 - TIR'!$C$13)*B469),'Ejercicio 3 - TIR'!$E$13-SQRT(('Ejercicio 3 - TIR'!$E$13-'Ejercicio 3 - TIR'!$C$13)*('Ejercicio 3 - TIR'!$E$13-'Ejercicio 3 - TIR'!$D$13)*(1-B469)))</f>
        <v>81085.901658862</v>
      </c>
      <c r="D469" s="16">
        <f ca="1" t="shared" si="3493"/>
        <v>0.0817285676938424</v>
      </c>
      <c r="E469" s="17">
        <f ca="1">IF(D469&lt;=('Ejercicio 3 - TIR'!$D$14-'Ejercicio 3 - TIR'!$C$14)/('Ejercicio 3 - TIR'!$E$14-'Ejercicio 3 - TIR'!$C$14),'Ejercicio 3 - TIR'!$C$14+SQRT(('Ejercicio 3 - TIR'!$E$14-'Ejercicio 3 - TIR'!$C$14)*('Ejercicio 3 - TIR'!$D$14-'Ejercicio 3 - TIR'!$C$14)*D469),'Ejercicio 3 - TIR'!$E$14-SQRT(('Ejercicio 3 - TIR'!$E$14-'Ejercicio 3 - TIR'!$C$14)*('Ejercicio 3 - TIR'!$E$14-'Ejercicio 3 - TIR'!$D$14)*(1-D469)))</f>
        <v>27475.8114986885</v>
      </c>
      <c r="F469" s="16">
        <f ca="1" t="shared" si="3493"/>
        <v>0.955570327279239</v>
      </c>
      <c r="G469" s="17">
        <f ca="1">IF(F469&lt;=('Ejercicio 3 - TIR'!$D$18-'Ejercicio 3 - TIR'!$C$18)/('Ejercicio 3 - TIR'!$E$18-'Ejercicio 3 - TIR'!$C$18),'Ejercicio 3 - TIR'!$C$18+SQRT(('Ejercicio 3 - TIR'!$E$18-'Ejercicio 3 - TIR'!$C$18)*('Ejercicio 3 - TIR'!$D$18-'Ejercicio 3 - TIR'!$C$18)*F469),'Ejercicio 3 - TIR'!$E$18-SQRT(('Ejercicio 3 - TIR'!$E$18-'Ejercicio 3 - TIR'!$C$18)*('Ejercicio 3 - TIR'!$E$18-'Ejercicio 3 - TIR'!$D$18)*(1-F469)))</f>
        <v>43174.5615720992</v>
      </c>
      <c r="H469" s="16">
        <f ca="1" t="shared" ref="H469:L469" si="3494">RAND()</f>
        <v>0.150114209683699</v>
      </c>
      <c r="I469" s="17">
        <f ca="1">IF(H469&lt;=('Ejercicio 3 - TIR'!$D$18-'Ejercicio 3 - TIR'!$C$18)/('Ejercicio 3 - TIR'!$E$18-'Ejercicio 3 - TIR'!$C$18),'Ejercicio 3 - TIR'!$C$18+SQRT(('Ejercicio 3 - TIR'!$E$18-'Ejercicio 3 - TIR'!$C$18)*('Ejercicio 3 - TIR'!$D$18-'Ejercicio 3 - TIR'!$C$18)*H469),'Ejercicio 3 - TIR'!$E$18-SQRT(('Ejercicio 3 - TIR'!$E$18-'Ejercicio 3 - TIR'!$C$18)*('Ejercicio 3 - TIR'!$E$18-'Ejercicio 3 - TIR'!$D$18)*(1-H469)))</f>
        <v>34745.2219603044</v>
      </c>
      <c r="J469" s="16">
        <f ca="1" t="shared" si="3494"/>
        <v>0.432592091480275</v>
      </c>
      <c r="K469" s="17">
        <f ca="1">IF(J469&lt;=('Ejercicio 3 - TIR'!$D$18-'Ejercicio 3 - TIR'!$C$18)/('Ejercicio 3 - TIR'!$E$18-'Ejercicio 3 - TIR'!$C$18),'Ejercicio 3 - TIR'!$C$18+SQRT(('Ejercicio 3 - TIR'!$E$18-'Ejercicio 3 - TIR'!$C$18)*('Ejercicio 3 - TIR'!$D$18-'Ejercicio 3 - TIR'!$C$18)*J469),'Ejercicio 3 - TIR'!$E$18-SQRT(('Ejercicio 3 - TIR'!$E$18-'Ejercicio 3 - TIR'!$C$18)*('Ejercicio 3 - TIR'!$E$18-'Ejercicio 3 - TIR'!$D$18)*(1-J469)))</f>
        <v>38055.3593167556</v>
      </c>
      <c r="L469" s="16">
        <f ca="1" t="shared" si="3494"/>
        <v>0.703377331320731</v>
      </c>
      <c r="M469" s="17">
        <f ca="1">IF(L469&lt;=('Ejercicio 3 - TIR'!$D$18-'Ejercicio 3 - TIR'!$C$18)/('Ejercicio 3 - TIR'!$E$18-'Ejercicio 3 - TIR'!$C$18),'Ejercicio 3 - TIR'!$C$18+SQRT(('Ejercicio 3 - TIR'!$E$18-'Ejercicio 3 - TIR'!$C$18)*('Ejercicio 3 - TIR'!$D$18-'Ejercicio 3 - TIR'!$C$18)*L469),'Ejercicio 3 - TIR'!$E$18-SQRT(('Ejercicio 3 - TIR'!$E$18-'Ejercicio 3 - TIR'!$C$18)*('Ejercicio 3 - TIR'!$E$18-'Ejercicio 3 - TIR'!$D$18)*(1-L469)))</f>
        <v>40283.3592302418</v>
      </c>
      <c r="N469" s="16">
        <f ca="1" t="shared" ref="N469:R469" si="3495">RAND()</f>
        <v>0.323369974034124</v>
      </c>
      <c r="O469" s="17">
        <f ca="1">IF(N469&lt;=('Ejercicio 3 - TIR'!$D$18-'Ejercicio 3 - TIR'!$C$18)/('Ejercicio 3 - TIR'!$E$18-'Ejercicio 3 - TIR'!$C$18),'Ejercicio 3 - TIR'!$C$18+SQRT(('Ejercicio 3 - TIR'!$E$18-'Ejercicio 3 - TIR'!$C$18)*('Ejercicio 3 - TIR'!$D$18-'Ejercicio 3 - TIR'!$C$18)*N469),'Ejercicio 3 - TIR'!$E$18-SQRT(('Ejercicio 3 - TIR'!$E$18-'Ejercicio 3 - TIR'!$C$18)*('Ejercicio 3 - TIR'!$E$18-'Ejercicio 3 - TIR'!$D$18)*(1-N469)))</f>
        <v>36964.5887247646</v>
      </c>
      <c r="P469" s="16">
        <f ca="1" t="shared" si="3495"/>
        <v>0.299591940497494</v>
      </c>
      <c r="Q469" s="18">
        <f ca="1">IF(P469&lt;=('Ejercicio 3 - TIR'!$D$22-'Ejercicio 3 - TIR'!$C$22)/('Ejercicio 3 - TIR'!$E$22-'Ejercicio 3 - TIR'!$C$22),'Ejercicio 3 - TIR'!$C$22+SQRT(('Ejercicio 3 - TIR'!$E$22-'Ejercicio 3 - TIR'!$C$22)*('Ejercicio 3 - TIR'!$D$22-'Ejercicio 3 - TIR'!$C$22)*P469),'Ejercicio 3 - TIR'!$E$22-SQRT(('Ejercicio 3 - TIR'!$E$22-'Ejercicio 3 - TIR'!$C$22)*('Ejercicio 3 - TIR'!$E$22-'Ejercicio 3 - TIR'!$D$22)*(1-P469)))</f>
        <v>0.143222090622842</v>
      </c>
      <c r="R469" s="16">
        <f ca="1" t="shared" si="3495"/>
        <v>0.356349000523975</v>
      </c>
      <c r="S469" s="18">
        <f ca="1">IF(R469&lt;=('Ejercicio 3 - TIR'!$D$23-'Ejercicio 3 - TIR'!$C$23)/('Ejercicio 3 - TIR'!$E$23-'Ejercicio 3 - TIR'!$C$23),'Ejercicio 3 - TIR'!$C$23+SQRT(('Ejercicio 3 - TIR'!$E$23-'Ejercicio 3 - TIR'!$C$23)*('Ejercicio 3 - TIR'!$D$23-'Ejercicio 3 - TIR'!$C$23)*R469),'Ejercicio 3 - TIR'!$E$23-SQRT(('Ejercicio 3 - TIR'!$E$23-'Ejercicio 3 - TIR'!$C$23)*('Ejercicio 3 - TIR'!$E$23-'Ejercicio 3 - TIR'!$D$23)*(1-R469)))</f>
        <v>0.145326432850742</v>
      </c>
      <c r="T469" s="16">
        <f ca="1" t="shared" ref="T469:X469" si="3496">RAND()</f>
        <v>0.0932926214199867</v>
      </c>
      <c r="U469" s="18">
        <f ca="1">IF(T469&lt;=('Ejercicio 3 - TIR'!$D$24-'Ejercicio 3 - TIR'!$C$24)/('Ejercicio 3 - TIR'!$E$24-'Ejercicio 3 - TIR'!$C$24),'Ejercicio 3 - TIR'!$C$24+SQRT(('Ejercicio 3 - TIR'!$E$24-'Ejercicio 3 - TIR'!$C$24)*('Ejercicio 3 - TIR'!$D$24-'Ejercicio 3 - TIR'!$C$24)*T469),'Ejercicio 3 - TIR'!$E$24-SQRT(('Ejercicio 3 - TIR'!$E$24-'Ejercicio 3 - TIR'!$C$24)*('Ejercicio 3 - TIR'!$E$24-'Ejercicio 3 - TIR'!$D$24)*(1-T469)))</f>
        <v>0.163996946273455</v>
      </c>
      <c r="V469" s="16">
        <f ca="1" t="shared" si="3496"/>
        <v>0.476966231910822</v>
      </c>
      <c r="W469" s="18">
        <f ca="1">IF(V469&lt;=('Ejercicio 3 - TIR'!$D$25-'Ejercicio 3 - TIR'!$C$25)/('Ejercicio 3 - TIR'!$E$25-'Ejercicio 3 - TIR'!$C$25),'Ejercicio 3 - TIR'!$C$25+SQRT(('Ejercicio 3 - TIR'!$E$25-'Ejercicio 3 - TIR'!$C$25)*('Ejercicio 3 - TIR'!$D$25-'Ejercicio 3 - TIR'!$C$25)*V469),'Ejercicio 3 - TIR'!$E$25-SQRT(('Ejercicio 3 - TIR'!$E$25-'Ejercicio 3 - TIR'!$C$25)*('Ejercicio 3 - TIR'!$E$25-'Ejercicio 3 - TIR'!$D$25)*(1-V469)))</f>
        <v>0.207214275881877</v>
      </c>
      <c r="X469" s="16">
        <f ca="1" t="shared" si="3496"/>
        <v>0.807425459260133</v>
      </c>
      <c r="Y469" s="18">
        <f ca="1">IF(X469&lt;=('Ejercicio 3 - TIR'!$D$26-'Ejercicio 3 - TIR'!$C$26)/('Ejercicio 3 - TIR'!$E$26-'Ejercicio 3 - TIR'!$C$26),'Ejercicio 3 - TIR'!$C$26+SQRT(('Ejercicio 3 - TIR'!$E$26-'Ejercicio 3 - TIR'!$C$26)*('Ejercicio 3 - TIR'!$D$26-'Ejercicio 3 - TIR'!$C$26)*X469),'Ejercicio 3 - TIR'!$E$26-SQRT(('Ejercicio 3 - TIR'!$E$26-'Ejercicio 3 - TIR'!$C$26)*('Ejercicio 3 - TIR'!$E$26-'Ejercicio 3 - TIR'!$D$26)*(1-X469)))</f>
        <v>0.247752480405537</v>
      </c>
      <c r="Z469" s="16">
        <f ca="1" t="shared" si="3336"/>
        <v>1.14322209062284</v>
      </c>
      <c r="AA469" s="16">
        <f ca="1" t="shared" si="3337"/>
        <v>1.30936247900923</v>
      </c>
      <c r="AB469" s="16">
        <f ca="1" t="shared" si="3338"/>
        <v>1.52409392713178</v>
      </c>
      <c r="AC469" s="16">
        <f ca="1" t="shared" si="3339"/>
        <v>1.83990794661836</v>
      </c>
      <c r="AD469" s="16">
        <f ca="1" t="shared" si="3340"/>
        <v>2.29574970411092</v>
      </c>
      <c r="AE469" s="15">
        <f ca="1" t="shared" si="3341"/>
        <v>3935.14316440129</v>
      </c>
      <c r="AF469" s="15">
        <f ca="1" t="shared" si="3342"/>
        <v>4507.02348324071</v>
      </c>
      <c r="AG469" s="15">
        <f ca="1" t="shared" si="3343"/>
        <v>5246.16157127494</v>
      </c>
      <c r="AH469" s="15">
        <f ca="1" t="shared" si="3344"/>
        <v>6333.241142426</v>
      </c>
      <c r="AI469" s="15">
        <f ca="1" t="shared" si="3345"/>
        <v>7902.31734446844</v>
      </c>
      <c r="AJ469" s="17">
        <f ca="1" t="shared" si="3346"/>
        <v>49358.1125421798</v>
      </c>
      <c r="AK469" s="17">
        <f ca="1" t="shared" si="3347"/>
        <v>45494.08995967</v>
      </c>
      <c r="AL469" s="17">
        <f ca="1" t="shared" si="3348"/>
        <v>57999.9420294851</v>
      </c>
      <c r="AM469" s="17">
        <f ca="1" t="shared" si="3349"/>
        <v>74117.6727642039</v>
      </c>
      <c r="AN469" s="17">
        <f ca="1" t="shared" si="3350"/>
        <v>84861.4436274601</v>
      </c>
      <c r="AO469" s="17">
        <f ca="1">C469/'Ejercicio 3 - TIR'!$D$7</f>
        <v>16217.1803317724</v>
      </c>
      <c r="AP469" s="17">
        <f ca="1" t="shared" si="3351"/>
        <v>33140.9322104074</v>
      </c>
      <c r="AQ469" s="17">
        <f ca="1" t="shared" si="3352"/>
        <v>29276.9096278976</v>
      </c>
      <c r="AR469" s="17">
        <f ca="1" t="shared" si="3353"/>
        <v>41782.7616977127</v>
      </c>
      <c r="AS469" s="17">
        <f ca="1" t="shared" si="3354"/>
        <v>57900.4924324315</v>
      </c>
      <c r="AT469" s="17">
        <f ca="1" t="shared" si="3355"/>
        <v>68644.2632956877</v>
      </c>
      <c r="AU469" s="17">
        <f ca="1">AP469*'Ejercicio 3 - TIR'!$D$5</f>
        <v>16570.4661052037</v>
      </c>
      <c r="AV469" s="17">
        <f ca="1">AQ469*'Ejercicio 3 - TIR'!$D$5</f>
        <v>14638.4548139488</v>
      </c>
      <c r="AW469" s="17">
        <f ca="1">AR469*'Ejercicio 3 - TIR'!$D$5</f>
        <v>20891.3808488563</v>
      </c>
      <c r="AX469" s="17">
        <f ca="1">AS469*'Ejercicio 3 - TIR'!$D$5</f>
        <v>28950.2462162158</v>
      </c>
      <c r="AY469" s="17">
        <f ca="1">AT469*'Ejercicio 3 - TIR'!$D$5</f>
        <v>34322.1316478439</v>
      </c>
      <c r="AZ469" s="17">
        <f ca="1" t="shared" ref="AZ469:BD469" si="3497">AJ469-AU469-AE469</f>
        <v>28852.5032725748</v>
      </c>
      <c r="BA469" s="17">
        <f ca="1" t="shared" si="3497"/>
        <v>26348.6116624805</v>
      </c>
      <c r="BB469" s="17">
        <f ca="1" t="shared" si="3497"/>
        <v>31862.3996093538</v>
      </c>
      <c r="BC469" s="17">
        <f ca="1" t="shared" si="3497"/>
        <v>38834.1854055622</v>
      </c>
      <c r="BD469" s="17">
        <f ca="1" t="shared" si="3497"/>
        <v>42636.9946351478</v>
      </c>
      <c r="BE469" s="17">
        <f ca="1" t="shared" ref="BE469:BI469" si="3498">AZ469/Z469</f>
        <v>25237.8811687024</v>
      </c>
      <c r="BF469" s="17">
        <f ca="1" t="shared" si="3498"/>
        <v>20123.2371363032</v>
      </c>
      <c r="BG469" s="17">
        <f ca="1" t="shared" si="3498"/>
        <v>20905.7978922048</v>
      </c>
      <c r="BH469" s="17">
        <f ca="1" t="shared" si="3498"/>
        <v>21106.591488415</v>
      </c>
      <c r="BI469" s="17">
        <f ca="1" t="shared" si="3498"/>
        <v>18572.1442362812</v>
      </c>
      <c r="BJ469" s="17">
        <f ca="1" t="shared" si="3358"/>
        <v>63077.5861183214</v>
      </c>
      <c r="BK469" s="17">
        <f ca="1" t="shared" si="3359"/>
        <v>37230.5869481799</v>
      </c>
      <c r="BL469" s="17">
        <f ca="1" t="shared" si="3360"/>
        <v>100308.173066501</v>
      </c>
      <c r="BM469" s="17">
        <f ca="1">BK469*'Ejercicio 3 - TIR'!$D$5</f>
        <v>18615.2934740899</v>
      </c>
      <c r="BN469" s="17">
        <f ca="1" t="shared" si="3361"/>
        <v>81692.8795924114</v>
      </c>
      <c r="BO469" s="17">
        <f ca="1" t="shared" si="3362"/>
        <v>35584.4016645747</v>
      </c>
      <c r="BP469" s="17">
        <f ca="1" t="shared" si="3363"/>
        <v>-108561.713157551</v>
      </c>
      <c r="BQ469" s="17">
        <f ca="1" t="shared" ref="BQ469:BT469" si="3499">BE469</f>
        <v>25237.8811687024</v>
      </c>
      <c r="BR469" s="17">
        <f ca="1" t="shared" si="3499"/>
        <v>20123.2371363032</v>
      </c>
      <c r="BS469" s="17">
        <f ca="1" t="shared" si="3499"/>
        <v>20905.7978922048</v>
      </c>
      <c r="BT469" s="17">
        <f ca="1" t="shared" si="3499"/>
        <v>21106.591488415</v>
      </c>
      <c r="BU469" s="17">
        <f ca="1" t="shared" si="3365"/>
        <v>54156.5459008559</v>
      </c>
      <c r="BV469" s="19">
        <f ca="1" t="shared" si="3366"/>
        <v>8.31555056131201</v>
      </c>
    </row>
    <row r="470" ht="15" customHeight="1" spans="1:74">
      <c r="A470" s="15">
        <v>469</v>
      </c>
      <c r="B470" s="16">
        <f ca="1" t="shared" ref="B470:F470" si="3500">RAND()</f>
        <v>0.408123657615777</v>
      </c>
      <c r="C470" s="17">
        <f ca="1">IF(B470&lt;=('Ejercicio 3 - TIR'!$D$13-'Ejercicio 3 - TIR'!$C$13)/('Ejercicio 3 - TIR'!$E$13-'Ejercicio 3 - TIR'!$C$13),'Ejercicio 3 - TIR'!$C$13+SQRT(('Ejercicio 3 - TIR'!$E$13-'Ejercicio 3 - TIR'!$C$13)*('Ejercicio 3 - TIR'!$D$13-'Ejercicio 3 - TIR'!$C$13)*B470),'Ejercicio 3 - TIR'!$E$13-SQRT(('Ejercicio 3 - TIR'!$E$13-'Ejercicio 3 - TIR'!$C$13)*('Ejercicio 3 - TIR'!$E$13-'Ejercicio 3 - TIR'!$D$13)*(1-B470)))</f>
        <v>73349.4538355953</v>
      </c>
      <c r="D470" s="16">
        <f ca="1" t="shared" si="3500"/>
        <v>0.43929732853585</v>
      </c>
      <c r="E470" s="17">
        <f ca="1">IF(D470&lt;=('Ejercicio 3 - TIR'!$D$14-'Ejercicio 3 - TIR'!$C$14)/('Ejercicio 3 - TIR'!$E$14-'Ejercicio 3 - TIR'!$C$14),'Ejercicio 3 - TIR'!$C$14+SQRT(('Ejercicio 3 - TIR'!$E$14-'Ejercicio 3 - TIR'!$C$14)*('Ejercicio 3 - TIR'!$D$14-'Ejercicio 3 - TIR'!$C$14)*D470),'Ejercicio 3 - TIR'!$E$14-SQRT(('Ejercicio 3 - TIR'!$E$14-'Ejercicio 3 - TIR'!$C$14)*('Ejercicio 3 - TIR'!$E$14-'Ejercicio 3 - TIR'!$D$14)*(1-D470)))</f>
        <v>30829.1003320491</v>
      </c>
      <c r="F470" s="16">
        <f ca="1" t="shared" si="3500"/>
        <v>0.984117568862076</v>
      </c>
      <c r="G470" s="17">
        <f ca="1">IF(F470&lt;=('Ejercicio 3 - TIR'!$D$18-'Ejercicio 3 - TIR'!$C$18)/('Ejercicio 3 - TIR'!$E$18-'Ejercicio 3 - TIR'!$C$18),'Ejercicio 3 - TIR'!$C$18+SQRT(('Ejercicio 3 - TIR'!$E$18-'Ejercicio 3 - TIR'!$C$18)*('Ejercicio 3 - TIR'!$D$18-'Ejercicio 3 - TIR'!$C$18)*F470),'Ejercicio 3 - TIR'!$E$18-SQRT(('Ejercicio 3 - TIR'!$E$18-'Ejercicio 3 - TIR'!$C$18)*('Ejercicio 3 - TIR'!$E$18-'Ejercicio 3 - TIR'!$D$18)*(1-F470)))</f>
        <v>43908.5870005611</v>
      </c>
      <c r="H470" s="16">
        <f ca="1" t="shared" ref="H470:L470" si="3501">RAND()</f>
        <v>0.475637327034458</v>
      </c>
      <c r="I470" s="17">
        <f ca="1">IF(H470&lt;=('Ejercicio 3 - TIR'!$D$18-'Ejercicio 3 - TIR'!$C$18)/('Ejercicio 3 - TIR'!$E$18-'Ejercicio 3 - TIR'!$C$18),'Ejercicio 3 - TIR'!$C$18+SQRT(('Ejercicio 3 - TIR'!$E$18-'Ejercicio 3 - TIR'!$C$18)*('Ejercicio 3 - TIR'!$D$18-'Ejercicio 3 - TIR'!$C$18)*H470),'Ejercicio 3 - TIR'!$E$18-SQRT(('Ejercicio 3 - TIR'!$E$18-'Ejercicio 3 - TIR'!$C$18)*('Ejercicio 3 - TIR'!$E$18-'Ejercicio 3 - TIR'!$D$18)*(1-H470)))</f>
        <v>38446.632409142</v>
      </c>
      <c r="J470" s="16">
        <f ca="1" t="shared" si="3501"/>
        <v>0.415015391594445</v>
      </c>
      <c r="K470" s="17">
        <f ca="1">IF(J470&lt;=('Ejercicio 3 - TIR'!$D$18-'Ejercicio 3 - TIR'!$C$18)/('Ejercicio 3 - TIR'!$E$18-'Ejercicio 3 - TIR'!$C$18),'Ejercicio 3 - TIR'!$C$18+SQRT(('Ejercicio 3 - TIR'!$E$18-'Ejercicio 3 - TIR'!$C$18)*('Ejercicio 3 - TIR'!$D$18-'Ejercicio 3 - TIR'!$C$18)*J470),'Ejercicio 3 - TIR'!$E$18-SQRT(('Ejercicio 3 - TIR'!$E$18-'Ejercicio 3 - TIR'!$C$18)*('Ejercicio 3 - TIR'!$E$18-'Ejercicio 3 - TIR'!$D$18)*(1-J470)))</f>
        <v>37890.013228073</v>
      </c>
      <c r="L470" s="16">
        <f ca="1" t="shared" si="3501"/>
        <v>0.534136709176495</v>
      </c>
      <c r="M470" s="17">
        <f ca="1">IF(L470&lt;=('Ejercicio 3 - TIR'!$D$18-'Ejercicio 3 - TIR'!$C$18)/('Ejercicio 3 - TIR'!$E$18-'Ejercicio 3 - TIR'!$C$18),'Ejercicio 3 - TIR'!$C$18+SQRT(('Ejercicio 3 - TIR'!$E$18-'Ejercicio 3 - TIR'!$C$18)*('Ejercicio 3 - TIR'!$D$18-'Ejercicio 3 - TIR'!$C$18)*L470),'Ejercicio 3 - TIR'!$E$18-SQRT(('Ejercicio 3 - TIR'!$E$18-'Ejercicio 3 - TIR'!$C$18)*('Ejercicio 3 - TIR'!$E$18-'Ejercicio 3 - TIR'!$D$18)*(1-L470)))</f>
        <v>38951.0058862943</v>
      </c>
      <c r="N470" s="16">
        <f ca="1" t="shared" ref="N470:R470" si="3502">RAND()</f>
        <v>0.986465958810831</v>
      </c>
      <c r="O470" s="17">
        <f ca="1">IF(N470&lt;=('Ejercicio 3 - TIR'!$D$18-'Ejercicio 3 - TIR'!$C$18)/('Ejercicio 3 - TIR'!$E$18-'Ejercicio 3 - TIR'!$C$18),'Ejercicio 3 - TIR'!$C$18+SQRT(('Ejercicio 3 - TIR'!$E$18-'Ejercicio 3 - TIR'!$C$18)*('Ejercicio 3 - TIR'!$D$18-'Ejercicio 3 - TIR'!$C$18)*N470),'Ejercicio 3 - TIR'!$E$18-SQRT(('Ejercicio 3 - TIR'!$E$18-'Ejercicio 3 - TIR'!$C$18)*('Ejercicio 3 - TIR'!$E$18-'Ejercicio 3 - TIR'!$D$18)*(1-N470)))</f>
        <v>43992.5015686426</v>
      </c>
      <c r="P470" s="16">
        <f ca="1" t="shared" si="3502"/>
        <v>0.84865541899475</v>
      </c>
      <c r="Q470" s="18">
        <f ca="1">IF(P470&lt;=('Ejercicio 3 - TIR'!$D$22-'Ejercicio 3 - TIR'!$C$22)/('Ejercicio 3 - TIR'!$E$22-'Ejercicio 3 - TIR'!$C$22),'Ejercicio 3 - TIR'!$C$22+SQRT(('Ejercicio 3 - TIR'!$E$22-'Ejercicio 3 - TIR'!$C$22)*('Ejercicio 3 - TIR'!$D$22-'Ejercicio 3 - TIR'!$C$22)*P470),'Ejercicio 3 - TIR'!$E$22-SQRT(('Ejercicio 3 - TIR'!$E$22-'Ejercicio 3 - TIR'!$C$22)*('Ejercicio 3 - TIR'!$E$22-'Ejercicio 3 - TIR'!$D$22)*(1-P470)))</f>
        <v>0.163494841842338</v>
      </c>
      <c r="R470" s="16">
        <f ca="1" t="shared" si="3502"/>
        <v>0.927565999467735</v>
      </c>
      <c r="S470" s="18">
        <f ca="1">IF(R470&lt;=('Ejercicio 3 - TIR'!$D$23-'Ejercicio 3 - TIR'!$C$23)/('Ejercicio 3 - TIR'!$E$23-'Ejercicio 3 - TIR'!$C$23),'Ejercicio 3 - TIR'!$C$23+SQRT(('Ejercicio 3 - TIR'!$E$23-'Ejercicio 3 - TIR'!$C$23)*('Ejercicio 3 - TIR'!$D$23-'Ejercicio 3 - TIR'!$C$23)*R470),'Ejercicio 3 - TIR'!$E$23-SQRT(('Ejercicio 3 - TIR'!$E$23-'Ejercicio 3 - TIR'!$C$23)*('Ejercicio 3 - TIR'!$E$23-'Ejercicio 3 - TIR'!$D$23)*(1-R470)))</f>
        <v>0.168581541217919</v>
      </c>
      <c r="T470" s="16">
        <f ca="1" t="shared" ref="T470:X470" si="3503">RAND()</f>
        <v>0.728001187418498</v>
      </c>
      <c r="U470" s="18">
        <f ca="1">IF(T470&lt;=('Ejercicio 3 - TIR'!$D$24-'Ejercicio 3 - TIR'!$C$24)/('Ejercicio 3 - TIR'!$E$24-'Ejercicio 3 - TIR'!$C$24),'Ejercicio 3 - TIR'!$C$24+SQRT(('Ejercicio 3 - TIR'!$E$24-'Ejercicio 3 - TIR'!$C$24)*('Ejercicio 3 - TIR'!$D$24-'Ejercicio 3 - TIR'!$C$24)*T470),'Ejercicio 3 - TIR'!$E$24-SQRT(('Ejercicio 3 - TIR'!$E$24-'Ejercicio 3 - TIR'!$C$24)*('Ejercicio 3 - TIR'!$E$24-'Ejercicio 3 - TIR'!$D$24)*(1-T470)))</f>
        <v>0.192402958940709</v>
      </c>
      <c r="V470" s="16">
        <f ca="1" t="shared" si="3503"/>
        <v>0.88475894826716</v>
      </c>
      <c r="W470" s="18">
        <f ca="1">IF(V470&lt;=('Ejercicio 3 - TIR'!$D$25-'Ejercicio 3 - TIR'!$C$25)/('Ejercicio 3 - TIR'!$E$25-'Ejercicio 3 - TIR'!$C$25),'Ejercicio 3 - TIR'!$C$25+SQRT(('Ejercicio 3 - TIR'!$E$25-'Ejercicio 3 - TIR'!$C$25)*('Ejercicio 3 - TIR'!$D$25-'Ejercicio 3 - TIR'!$C$25)*V470),'Ejercicio 3 - TIR'!$E$25-SQRT(('Ejercicio 3 - TIR'!$E$25-'Ejercicio 3 - TIR'!$C$25)*('Ejercicio 3 - TIR'!$E$25-'Ejercicio 3 - TIR'!$D$25)*(1-V470)))</f>
        <v>0.229916581937704</v>
      </c>
      <c r="X470" s="16">
        <f ca="1" t="shared" si="3503"/>
        <v>0.312701454731235</v>
      </c>
      <c r="Y470" s="18">
        <f ca="1">IF(X470&lt;=('Ejercicio 3 - TIR'!$D$26-'Ejercicio 3 - TIR'!$C$26)/('Ejercicio 3 - TIR'!$E$26-'Ejercicio 3 - TIR'!$C$26),'Ejercicio 3 - TIR'!$C$26+SQRT(('Ejercicio 3 - TIR'!$E$26-'Ejercicio 3 - TIR'!$C$26)*('Ejercicio 3 - TIR'!$D$26-'Ejercicio 3 - TIR'!$C$26)*X470),'Ejercicio 3 - TIR'!$E$26-SQRT(('Ejercicio 3 - TIR'!$E$26-'Ejercicio 3 - TIR'!$C$26)*('Ejercicio 3 - TIR'!$E$26-'Ejercicio 3 - TIR'!$D$26)*(1-X470)))</f>
        <v>0.219056736357931</v>
      </c>
      <c r="Z470" s="16">
        <f ca="1" t="shared" si="3336"/>
        <v>1.16349484184234</v>
      </c>
      <c r="AA470" s="16">
        <f ca="1" t="shared" si="3337"/>
        <v>1.35963859547922</v>
      </c>
      <c r="AB470" s="16">
        <f ca="1" t="shared" si="3338"/>
        <v>1.62123708433941</v>
      </c>
      <c r="AC470" s="16">
        <f ca="1" t="shared" si="3339"/>
        <v>1.99398637328138</v>
      </c>
      <c r="AD470" s="16">
        <f ca="1" t="shared" si="3340"/>
        <v>2.43078252055458</v>
      </c>
      <c r="AE470" s="15">
        <f ca="1" t="shared" si="3341"/>
        <v>5040.39888292992</v>
      </c>
      <c r="AF470" s="15">
        <f ca="1" t="shared" si="3342"/>
        <v>5890.11709496733</v>
      </c>
      <c r="AG470" s="15">
        <f ca="1" t="shared" si="3343"/>
        <v>7023.39305254629</v>
      </c>
      <c r="AH470" s="15">
        <f ca="1" t="shared" si="3344"/>
        <v>8638.18757679275</v>
      </c>
      <c r="AI470" s="15">
        <f ca="1" t="shared" si="3345"/>
        <v>10530.4407554126</v>
      </c>
      <c r="AJ470" s="17">
        <f ca="1" t="shared" si="3346"/>
        <v>51087.4144877383</v>
      </c>
      <c r="AK470" s="17">
        <f ca="1" t="shared" si="3347"/>
        <v>52273.5252896717</v>
      </c>
      <c r="AL470" s="17">
        <f ca="1" t="shared" si="3348"/>
        <v>61428.6945714627</v>
      </c>
      <c r="AM470" s="17">
        <f ca="1" t="shared" si="3349"/>
        <v>77667.7749628734</v>
      </c>
      <c r="AN470" s="17">
        <f ca="1" t="shared" si="3350"/>
        <v>106936.203848526</v>
      </c>
      <c r="AO470" s="17">
        <f ca="1">C470/'Ejercicio 3 - TIR'!$D$7</f>
        <v>14669.8907671191</v>
      </c>
      <c r="AP470" s="17">
        <f ca="1" t="shared" si="3351"/>
        <v>36417.5237206193</v>
      </c>
      <c r="AQ470" s="17">
        <f ca="1" t="shared" si="3352"/>
        <v>37603.6345225526</v>
      </c>
      <c r="AR470" s="17">
        <f ca="1" t="shared" si="3353"/>
        <v>46758.8038043436</v>
      </c>
      <c r="AS470" s="17">
        <f ca="1" t="shared" si="3354"/>
        <v>62997.8841957543</v>
      </c>
      <c r="AT470" s="17">
        <f ca="1" t="shared" si="3355"/>
        <v>92266.3130814073</v>
      </c>
      <c r="AU470" s="17">
        <f ca="1">AP470*'Ejercicio 3 - TIR'!$D$5</f>
        <v>18208.7618603096</v>
      </c>
      <c r="AV470" s="17">
        <f ca="1">AQ470*'Ejercicio 3 - TIR'!$D$5</f>
        <v>18801.8172612763</v>
      </c>
      <c r="AW470" s="17">
        <f ca="1">AR470*'Ejercicio 3 - TIR'!$D$5</f>
        <v>23379.4019021718</v>
      </c>
      <c r="AX470" s="17">
        <f ca="1">AS470*'Ejercicio 3 - TIR'!$D$5</f>
        <v>31498.9420978772</v>
      </c>
      <c r="AY470" s="17">
        <f ca="1">AT470*'Ejercicio 3 - TIR'!$D$5</f>
        <v>46133.1565407037</v>
      </c>
      <c r="AZ470" s="17">
        <f ca="1" t="shared" ref="AZ470:BD470" si="3504">AJ470-AU470-AE470</f>
        <v>27838.2537444988</v>
      </c>
      <c r="BA470" s="17">
        <f ca="1" t="shared" si="3504"/>
        <v>27581.590933428</v>
      </c>
      <c r="BB470" s="17">
        <f ca="1" t="shared" si="3504"/>
        <v>31025.8996167446</v>
      </c>
      <c r="BC470" s="17">
        <f ca="1" t="shared" si="3504"/>
        <v>37530.6452882035</v>
      </c>
      <c r="BD470" s="17">
        <f ca="1" t="shared" si="3504"/>
        <v>50272.6065524101</v>
      </c>
      <c r="BE470" s="17">
        <f ca="1" t="shared" ref="BE470:BI470" si="3505">AZ470/Z470</f>
        <v>23926.4092485518</v>
      </c>
      <c r="BF470" s="17">
        <f ca="1" t="shared" si="3505"/>
        <v>20285.9723349547</v>
      </c>
      <c r="BG470" s="17">
        <f ca="1" t="shared" si="3505"/>
        <v>19137.1761209043</v>
      </c>
      <c r="BH470" s="17">
        <f ca="1" t="shared" si="3505"/>
        <v>18821.9166344862</v>
      </c>
      <c r="BI470" s="17">
        <f ca="1" t="shared" si="3505"/>
        <v>20681.6554452352</v>
      </c>
      <c r="BJ470" s="17">
        <f ca="1" t="shared" si="3358"/>
        <v>74938.8382115683</v>
      </c>
      <c r="BK470" s="17">
        <f ca="1" t="shared" si="3359"/>
        <v>35659.314055158</v>
      </c>
      <c r="BL470" s="17">
        <f ca="1" t="shared" si="3360"/>
        <v>110598.152266726</v>
      </c>
      <c r="BM470" s="17">
        <f ca="1">BK470*'Ejercicio 3 - TIR'!$D$5</f>
        <v>17829.657027579</v>
      </c>
      <c r="BN470" s="17">
        <f ca="1" t="shared" si="3361"/>
        <v>92768.4952391474</v>
      </c>
      <c r="BO470" s="17">
        <f ca="1" t="shared" si="3362"/>
        <v>38164.0457156086</v>
      </c>
      <c r="BP470" s="17">
        <f ca="1" t="shared" si="3363"/>
        <v>-104178.554167644</v>
      </c>
      <c r="BQ470" s="17">
        <f ca="1" t="shared" ref="BQ470:BT470" si="3506">BE470</f>
        <v>23926.4092485518</v>
      </c>
      <c r="BR470" s="17">
        <f ca="1" t="shared" si="3506"/>
        <v>20285.9723349547</v>
      </c>
      <c r="BS470" s="17">
        <f ca="1" t="shared" si="3506"/>
        <v>19137.1761209043</v>
      </c>
      <c r="BT470" s="17">
        <f ca="1" t="shared" si="3506"/>
        <v>18821.9166344862</v>
      </c>
      <c r="BU470" s="17">
        <f ca="1" t="shared" si="3365"/>
        <v>58845.7011608438</v>
      </c>
      <c r="BV470" s="19">
        <f ca="1" t="shared" si="3366"/>
        <v>9.38364063769592</v>
      </c>
    </row>
    <row r="471" ht="15" customHeight="1" spans="1:74">
      <c r="A471" s="15">
        <v>470</v>
      </c>
      <c r="B471" s="16">
        <f ca="1" t="shared" ref="B471:F471" si="3507">RAND()</f>
        <v>0.675384429850372</v>
      </c>
      <c r="C471" s="17">
        <f ca="1">IF(B471&lt;=('Ejercicio 3 - TIR'!$D$13-'Ejercicio 3 - TIR'!$C$13)/('Ejercicio 3 - TIR'!$E$13-'Ejercicio 3 - TIR'!$C$13),'Ejercicio 3 - TIR'!$C$13+SQRT(('Ejercicio 3 - TIR'!$E$13-'Ejercicio 3 - TIR'!$C$13)*('Ejercicio 3 - TIR'!$D$13-'Ejercicio 3 - TIR'!$C$13)*B471),'Ejercicio 3 - TIR'!$E$13-SQRT(('Ejercicio 3 - TIR'!$E$13-'Ejercicio 3 - TIR'!$C$13)*('Ejercicio 3 - TIR'!$E$13-'Ejercicio 3 - TIR'!$D$13)*(1-B471)))</f>
        <v>80263.2656151137</v>
      </c>
      <c r="D471" s="16">
        <f ca="1" t="shared" si="3507"/>
        <v>0.784950298130998</v>
      </c>
      <c r="E471" s="17">
        <f ca="1">IF(D471&lt;=('Ejercicio 3 - TIR'!$D$14-'Ejercicio 3 - TIR'!$C$14)/('Ejercicio 3 - TIR'!$E$14-'Ejercicio 3 - TIR'!$C$14),'Ejercicio 3 - TIR'!$C$14+SQRT(('Ejercicio 3 - TIR'!$E$14-'Ejercicio 3 - TIR'!$C$14)*('Ejercicio 3 - TIR'!$D$14-'Ejercicio 3 - TIR'!$C$14)*D471),'Ejercicio 3 - TIR'!$E$14-SQRT(('Ejercicio 3 - TIR'!$E$14-'Ejercicio 3 - TIR'!$C$14)*('Ejercicio 3 - TIR'!$E$14-'Ejercicio 3 - TIR'!$D$14)*(1-D471)))</f>
        <v>34320.4352912965</v>
      </c>
      <c r="F471" s="16">
        <f ca="1" t="shared" si="3507"/>
        <v>0.677470402997333</v>
      </c>
      <c r="G471" s="17">
        <f ca="1">IF(F471&lt;=('Ejercicio 3 - TIR'!$D$18-'Ejercicio 3 - TIR'!$C$18)/('Ejercicio 3 - TIR'!$E$18-'Ejercicio 3 - TIR'!$C$18),'Ejercicio 3 - TIR'!$C$18+SQRT(('Ejercicio 3 - TIR'!$E$18-'Ejercicio 3 - TIR'!$C$18)*('Ejercicio 3 - TIR'!$D$18-'Ejercicio 3 - TIR'!$C$18)*F471),'Ejercicio 3 - TIR'!$E$18-SQRT(('Ejercicio 3 - TIR'!$E$18-'Ejercicio 3 - TIR'!$C$18)*('Ejercicio 3 - TIR'!$E$18-'Ejercicio 3 - TIR'!$D$18)*(1-F471)))</f>
        <v>40081.6954369214</v>
      </c>
      <c r="H471" s="16">
        <f ca="1" t="shared" ref="H471:L471" si="3508">RAND()</f>
        <v>0.155052802219659</v>
      </c>
      <c r="I471" s="17">
        <f ca="1">IF(H471&lt;=('Ejercicio 3 - TIR'!$D$18-'Ejercicio 3 - TIR'!$C$18)/('Ejercicio 3 - TIR'!$E$18-'Ejercicio 3 - TIR'!$C$18),'Ejercicio 3 - TIR'!$C$18+SQRT(('Ejercicio 3 - TIR'!$E$18-'Ejercicio 3 - TIR'!$C$18)*('Ejercicio 3 - TIR'!$D$18-'Ejercicio 3 - TIR'!$C$18)*H471),'Ejercicio 3 - TIR'!$E$18-SQRT(('Ejercicio 3 - TIR'!$E$18-'Ejercicio 3 - TIR'!$C$18)*('Ejercicio 3 - TIR'!$E$18-'Ejercicio 3 - TIR'!$D$18)*(1-H471)))</f>
        <v>34822.6466108299</v>
      </c>
      <c r="J471" s="16">
        <f ca="1" t="shared" si="3508"/>
        <v>0.125187786822263</v>
      </c>
      <c r="K471" s="17">
        <f ca="1">IF(J471&lt;=('Ejercicio 3 - TIR'!$D$18-'Ejercicio 3 - TIR'!$C$18)/('Ejercicio 3 - TIR'!$E$18-'Ejercicio 3 - TIR'!$C$18),'Ejercicio 3 - TIR'!$C$18+SQRT(('Ejercicio 3 - TIR'!$E$18-'Ejercicio 3 - TIR'!$C$18)*('Ejercicio 3 - TIR'!$D$18-'Ejercicio 3 - TIR'!$C$18)*J471),'Ejercicio 3 - TIR'!$E$18-SQRT(('Ejercicio 3 - TIR'!$E$18-'Ejercicio 3 - TIR'!$C$18)*('Ejercicio 3 - TIR'!$E$18-'Ejercicio 3 - TIR'!$D$18)*(1-J471)))</f>
        <v>34333.3783614334</v>
      </c>
      <c r="L471" s="16">
        <f ca="1" t="shared" si="3508"/>
        <v>0.35523655193268</v>
      </c>
      <c r="M471" s="17">
        <f ca="1">IF(L471&lt;=('Ejercicio 3 - TIR'!$D$18-'Ejercicio 3 - TIR'!$C$18)/('Ejercicio 3 - TIR'!$E$18-'Ejercicio 3 - TIR'!$C$18),'Ejercicio 3 - TIR'!$C$18+SQRT(('Ejercicio 3 - TIR'!$E$18-'Ejercicio 3 - TIR'!$C$18)*('Ejercicio 3 - TIR'!$D$18-'Ejercicio 3 - TIR'!$C$18)*L471),'Ejercicio 3 - TIR'!$E$18-SQRT(('Ejercicio 3 - TIR'!$E$18-'Ejercicio 3 - TIR'!$C$18)*('Ejercicio 3 - TIR'!$E$18-'Ejercicio 3 - TIR'!$D$18)*(1-L471)))</f>
        <v>37299.6905954911</v>
      </c>
      <c r="N471" s="16">
        <f ca="1" t="shared" ref="N471:R471" si="3509">RAND()</f>
        <v>0.0495065185943131</v>
      </c>
      <c r="O471" s="17">
        <f ca="1">IF(N471&lt;=('Ejercicio 3 - TIR'!$D$18-'Ejercicio 3 - TIR'!$C$18)/('Ejercicio 3 - TIR'!$E$18-'Ejercicio 3 - TIR'!$C$18),'Ejercicio 3 - TIR'!$C$18+SQRT(('Ejercicio 3 - TIR'!$E$18-'Ejercicio 3 - TIR'!$C$18)*('Ejercicio 3 - TIR'!$D$18-'Ejercicio 3 - TIR'!$C$18)*N471),'Ejercicio 3 - TIR'!$E$18-SQRT(('Ejercicio 3 - TIR'!$E$18-'Ejercicio 3 - TIR'!$C$18)*('Ejercicio 3 - TIR'!$E$18-'Ejercicio 3 - TIR'!$D$18)*(1-N471)))</f>
        <v>32725.0647311847</v>
      </c>
      <c r="P471" s="16">
        <f ca="1" t="shared" si="3509"/>
        <v>0.930206983999484</v>
      </c>
      <c r="Q471" s="18">
        <f ca="1">IF(P471&lt;=('Ejercicio 3 - TIR'!$D$22-'Ejercicio 3 - TIR'!$C$22)/('Ejercicio 3 - TIR'!$E$22-'Ejercicio 3 - TIR'!$C$22),'Ejercicio 3 - TIR'!$C$22+SQRT(('Ejercicio 3 - TIR'!$E$22-'Ejercicio 3 - TIR'!$C$22)*('Ejercicio 3 - TIR'!$D$22-'Ejercicio 3 - TIR'!$C$22)*P471),'Ejercicio 3 - TIR'!$E$22-SQRT(('Ejercicio 3 - TIR'!$E$22-'Ejercicio 3 - TIR'!$C$22)*('Ejercicio 3 - TIR'!$E$22-'Ejercicio 3 - TIR'!$D$22)*(1-P471)))</f>
        <v>0.168791635766048</v>
      </c>
      <c r="R471" s="16">
        <f ca="1" t="shared" si="3509"/>
        <v>0.102645336418887</v>
      </c>
      <c r="S471" s="18">
        <f ca="1">IF(R471&lt;=('Ejercicio 3 - TIR'!$D$23-'Ejercicio 3 - TIR'!$C$23)/('Ejercicio 3 - TIR'!$E$23-'Ejercicio 3 - TIR'!$C$23),'Ejercicio 3 - TIR'!$C$23+SQRT(('Ejercicio 3 - TIR'!$E$23-'Ejercicio 3 - TIR'!$C$23)*('Ejercicio 3 - TIR'!$D$23-'Ejercicio 3 - TIR'!$C$23)*R471),'Ejercicio 3 - TIR'!$E$23-SQRT(('Ejercicio 3 - TIR'!$E$23-'Ejercicio 3 - TIR'!$C$23)*('Ejercicio 3 - TIR'!$E$23-'Ejercicio 3 - TIR'!$D$23)*(1-R471)))</f>
        <v>0.133592704129569</v>
      </c>
      <c r="T471" s="16">
        <f ca="1" t="shared" ref="T471:X471" si="3510">RAND()</f>
        <v>0.378174097825377</v>
      </c>
      <c r="U471" s="18">
        <f ca="1">IF(T471&lt;=('Ejercicio 3 - TIR'!$D$24-'Ejercicio 3 - TIR'!$C$24)/('Ejercicio 3 - TIR'!$E$24-'Ejercicio 3 - TIR'!$C$24),'Ejercicio 3 - TIR'!$C$24+SQRT(('Ejercicio 3 - TIR'!$E$24-'Ejercicio 3 - TIR'!$C$24)*('Ejercicio 3 - TIR'!$D$24-'Ejercicio 3 - TIR'!$C$24)*T471),'Ejercicio 3 - TIR'!$E$24-SQRT(('Ejercicio 3 - TIR'!$E$24-'Ejercicio 3 - TIR'!$C$24)*('Ejercicio 3 - TIR'!$E$24-'Ejercicio 3 - TIR'!$D$24)*(1-T471)))</f>
        <v>0.178180944012458</v>
      </c>
      <c r="V471" s="16">
        <f ca="1" t="shared" si="3510"/>
        <v>0.368949591053696</v>
      </c>
      <c r="W471" s="18">
        <f ca="1">IF(V471&lt;=('Ejercicio 3 - TIR'!$D$25-'Ejercicio 3 - TIR'!$C$25)/('Ejercicio 3 - TIR'!$E$25-'Ejercicio 3 - TIR'!$C$25),'Ejercicio 3 - TIR'!$C$25+SQRT(('Ejercicio 3 - TIR'!$E$25-'Ejercicio 3 - TIR'!$C$25)*('Ejercicio 3 - TIR'!$D$25-'Ejercicio 3 - TIR'!$C$25)*V471),'Ejercicio 3 - TIR'!$E$25-SQRT(('Ejercicio 3 - TIR'!$E$25-'Ejercicio 3 - TIR'!$C$25)*('Ejercicio 3 - TIR'!$E$25-'Ejercicio 3 - TIR'!$D$25)*(1-V471)))</f>
        <v>0.203003442346146</v>
      </c>
      <c r="X471" s="16">
        <f ca="1" t="shared" si="3510"/>
        <v>0.197704560466924</v>
      </c>
      <c r="Y471" s="18">
        <f ca="1">IF(X471&lt;=('Ejercicio 3 - TIR'!$D$26-'Ejercicio 3 - TIR'!$C$26)/('Ejercicio 3 - TIR'!$E$26-'Ejercicio 3 - TIR'!$C$26),'Ejercicio 3 - TIR'!$C$26+SQRT(('Ejercicio 3 - TIR'!$E$26-'Ejercicio 3 - TIR'!$C$26)*('Ejercicio 3 - TIR'!$D$26-'Ejercicio 3 - TIR'!$C$26)*X471),'Ejercicio 3 - TIR'!$E$26-SQRT(('Ejercicio 3 - TIR'!$E$26-'Ejercicio 3 - TIR'!$C$26)*('Ejercicio 3 - TIR'!$E$26-'Ejercicio 3 - TIR'!$D$26)*(1-X471)))</f>
        <v>0.213104162249705</v>
      </c>
      <c r="Z471" s="16">
        <f ca="1" t="shared" si="3336"/>
        <v>1.16879163576605</v>
      </c>
      <c r="AA471" s="16">
        <f ca="1" t="shared" si="3337"/>
        <v>1.32493367095206</v>
      </c>
      <c r="AB471" s="16">
        <f ca="1" t="shared" si="3338"/>
        <v>1.56101160319619</v>
      </c>
      <c r="AC471" s="16">
        <f ca="1" t="shared" si="3339"/>
        <v>1.87790233218729</v>
      </c>
      <c r="AD471" s="16">
        <f ca="1" t="shared" si="3340"/>
        <v>2.27809113547483</v>
      </c>
      <c r="AE471" s="15">
        <f ca="1" t="shared" si="3341"/>
        <v>5793.00241302075</v>
      </c>
      <c r="AF471" s="15">
        <f ca="1" t="shared" si="3342"/>
        <v>6566.90527040531</v>
      </c>
      <c r="AG471" s="15">
        <f ca="1" t="shared" si="3343"/>
        <v>7737.00265072651</v>
      </c>
      <c r="AH471" s="15">
        <f ca="1" t="shared" si="3344"/>
        <v>9307.64082226525</v>
      </c>
      <c r="AI471" s="15">
        <f ca="1" t="shared" si="3345"/>
        <v>11291.1378222152</v>
      </c>
      <c r="AJ471" s="17">
        <f ca="1" t="shared" si="3346"/>
        <v>46847.1503739959</v>
      </c>
      <c r="AK471" s="17">
        <f ca="1" t="shared" si="3347"/>
        <v>46137.697006353</v>
      </c>
      <c r="AL471" s="17">
        <f ca="1" t="shared" si="3348"/>
        <v>53594.8019991224</v>
      </c>
      <c r="AM471" s="17">
        <f ca="1" t="shared" si="3349"/>
        <v>70045.1759591371</v>
      </c>
      <c r="AN471" s="17">
        <f ca="1" t="shared" si="3350"/>
        <v>74550.6798719518</v>
      </c>
      <c r="AO471" s="17">
        <f ca="1">C471/'Ejercicio 3 - TIR'!$D$7</f>
        <v>16052.6531230227</v>
      </c>
      <c r="AP471" s="17">
        <f ca="1" t="shared" si="3351"/>
        <v>30794.4972509731</v>
      </c>
      <c r="AQ471" s="17">
        <f ca="1" t="shared" si="3352"/>
        <v>30085.0438833303</v>
      </c>
      <c r="AR471" s="17">
        <f ca="1" t="shared" si="3353"/>
        <v>37542.1488760997</v>
      </c>
      <c r="AS471" s="17">
        <f ca="1" t="shared" si="3354"/>
        <v>53992.5228361143</v>
      </c>
      <c r="AT471" s="17">
        <f ca="1" t="shared" si="3355"/>
        <v>58498.0267489291</v>
      </c>
      <c r="AU471" s="17">
        <f ca="1">AP471*'Ejercicio 3 - TIR'!$D$5</f>
        <v>15397.2486254866</v>
      </c>
      <c r="AV471" s="17">
        <f ca="1">AQ471*'Ejercicio 3 - TIR'!$D$5</f>
        <v>15042.5219416651</v>
      </c>
      <c r="AW471" s="17">
        <f ca="1">AR471*'Ejercicio 3 - TIR'!$D$5</f>
        <v>18771.0744380498</v>
      </c>
      <c r="AX471" s="17">
        <f ca="1">AS471*'Ejercicio 3 - TIR'!$D$5</f>
        <v>26996.2614180572</v>
      </c>
      <c r="AY471" s="17">
        <f ca="1">AT471*'Ejercicio 3 - TIR'!$D$5</f>
        <v>29249.0133744645</v>
      </c>
      <c r="AZ471" s="17">
        <f ca="1" t="shared" ref="AZ471:BD471" si="3511">AJ471-AU471-AE471</f>
        <v>25656.8993354886</v>
      </c>
      <c r="BA471" s="17">
        <f ca="1" t="shared" si="3511"/>
        <v>24528.2697942826</v>
      </c>
      <c r="BB471" s="17">
        <f ca="1" t="shared" si="3511"/>
        <v>27086.7249103461</v>
      </c>
      <c r="BC471" s="17">
        <f ca="1" t="shared" si="3511"/>
        <v>33741.2737188146</v>
      </c>
      <c r="BD471" s="17">
        <f ca="1" t="shared" si="3511"/>
        <v>34010.528675272</v>
      </c>
      <c r="BE471" s="17">
        <f ca="1" t="shared" ref="BE471:BI471" si="3512">AZ471/Z471</f>
        <v>21951.6452294532</v>
      </c>
      <c r="BF471" s="17">
        <f ca="1" t="shared" si="3512"/>
        <v>18512.8284774115</v>
      </c>
      <c r="BG471" s="17">
        <f ca="1" t="shared" si="3512"/>
        <v>17352.0330373495</v>
      </c>
      <c r="BH471" s="17">
        <f ca="1" t="shared" si="3512"/>
        <v>17967.5338490658</v>
      </c>
      <c r="BI471" s="17">
        <f ca="1" t="shared" si="3512"/>
        <v>14929.3977513253</v>
      </c>
      <c r="BJ471" s="17">
        <f ca="1" t="shared" si="3358"/>
        <v>78185.0794027399</v>
      </c>
      <c r="BK471" s="17">
        <f ca="1" t="shared" si="3359"/>
        <v>36569.4067804104</v>
      </c>
      <c r="BL471" s="17">
        <f ca="1" t="shared" si="3360"/>
        <v>114754.48618315</v>
      </c>
      <c r="BM471" s="17">
        <f ca="1">BK471*'Ejercicio 3 - TIR'!$D$5</f>
        <v>18284.7033902052</v>
      </c>
      <c r="BN471" s="17">
        <f ca="1" t="shared" si="3361"/>
        <v>96469.7827929451</v>
      </c>
      <c r="BO471" s="17">
        <f ca="1" t="shared" si="3362"/>
        <v>42346.7618528079</v>
      </c>
      <c r="BP471" s="17">
        <f ca="1" t="shared" si="3363"/>
        <v>-114583.70090641</v>
      </c>
      <c r="BQ471" s="17">
        <f ca="1" t="shared" ref="BQ471:BT471" si="3513">BE471</f>
        <v>21951.6452294532</v>
      </c>
      <c r="BR471" s="17">
        <f ca="1" t="shared" si="3513"/>
        <v>18512.8284774115</v>
      </c>
      <c r="BS471" s="17">
        <f ca="1" t="shared" si="3513"/>
        <v>17352.0330373495</v>
      </c>
      <c r="BT471" s="17">
        <f ca="1" t="shared" si="3513"/>
        <v>17967.5338490658</v>
      </c>
      <c r="BU471" s="17">
        <f ca="1" t="shared" si="3365"/>
        <v>57276.1596041332</v>
      </c>
      <c r="BV471" s="19">
        <f ca="1" t="shared" si="3366"/>
        <v>4.39569662194921</v>
      </c>
    </row>
    <row r="472" ht="15" customHeight="1" spans="1:74">
      <c r="A472" s="15">
        <v>471</v>
      </c>
      <c r="B472" s="16">
        <f ca="1" t="shared" ref="B472:F472" si="3514">RAND()</f>
        <v>0.221819611352428</v>
      </c>
      <c r="C472" s="17">
        <f ca="1">IF(B472&lt;=('Ejercicio 3 - TIR'!$D$13-'Ejercicio 3 - TIR'!$C$13)/('Ejercicio 3 - TIR'!$E$13-'Ejercicio 3 - TIR'!$C$13),'Ejercicio 3 - TIR'!$C$13+SQRT(('Ejercicio 3 - TIR'!$E$13-'Ejercicio 3 - TIR'!$C$13)*('Ejercicio 3 - TIR'!$D$13-'Ejercicio 3 - TIR'!$C$13)*B472),'Ejercicio 3 - TIR'!$E$13-SQRT(('Ejercicio 3 - TIR'!$E$13-'Ejercicio 3 - TIR'!$C$13)*('Ejercicio 3 - TIR'!$E$13-'Ejercicio 3 - TIR'!$D$13)*(1-B472)))</f>
        <v>69419.5458776404</v>
      </c>
      <c r="D472" s="16">
        <f ca="1" t="shared" si="3514"/>
        <v>0.808652609580049</v>
      </c>
      <c r="E472" s="17">
        <f ca="1">IF(D472&lt;=('Ejercicio 3 - TIR'!$D$14-'Ejercicio 3 - TIR'!$C$14)/('Ejercicio 3 - TIR'!$E$14-'Ejercicio 3 - TIR'!$C$14),'Ejercicio 3 - TIR'!$C$14+SQRT(('Ejercicio 3 - TIR'!$E$14-'Ejercicio 3 - TIR'!$C$14)*('Ejercicio 3 - TIR'!$D$14-'Ejercicio 3 - TIR'!$C$14)*D472),'Ejercicio 3 - TIR'!$E$14-SQRT(('Ejercicio 3 - TIR'!$E$14-'Ejercicio 3 - TIR'!$C$14)*('Ejercicio 3 - TIR'!$E$14-'Ejercicio 3 - TIR'!$D$14)*(1-D472)))</f>
        <v>34642.5651135088</v>
      </c>
      <c r="F472" s="16">
        <f ca="1" t="shared" si="3514"/>
        <v>0.125509803480997</v>
      </c>
      <c r="G472" s="17">
        <f ca="1">IF(F472&lt;=('Ejercicio 3 - TIR'!$D$18-'Ejercicio 3 - TIR'!$C$18)/('Ejercicio 3 - TIR'!$E$18-'Ejercicio 3 - TIR'!$C$18),'Ejercicio 3 - TIR'!$C$18+SQRT(('Ejercicio 3 - TIR'!$E$18-'Ejercicio 3 - TIR'!$C$18)*('Ejercicio 3 - TIR'!$D$18-'Ejercicio 3 - TIR'!$C$18)*F472),'Ejercicio 3 - TIR'!$E$18-SQRT(('Ejercicio 3 - TIR'!$E$18-'Ejercicio 3 - TIR'!$C$18)*('Ejercicio 3 - TIR'!$E$18-'Ejercicio 3 - TIR'!$D$18)*(1-F472)))</f>
        <v>34338.9480893587</v>
      </c>
      <c r="H472" s="16">
        <f ca="1" t="shared" ref="H472:L472" si="3515">RAND()</f>
        <v>0.88029473625393</v>
      </c>
      <c r="I472" s="17">
        <f ca="1">IF(H472&lt;=('Ejercicio 3 - TIR'!$D$18-'Ejercicio 3 - TIR'!$C$18)/('Ejercicio 3 - TIR'!$E$18-'Ejercicio 3 - TIR'!$C$18),'Ejercicio 3 - TIR'!$C$18+SQRT(('Ejercicio 3 - TIR'!$E$18-'Ejercicio 3 - TIR'!$C$18)*('Ejercicio 3 - TIR'!$D$18-'Ejercicio 3 - TIR'!$C$18)*H472),'Ejercicio 3 - TIR'!$E$18-SQRT(('Ejercicio 3 - TIR'!$E$18-'Ejercicio 3 - TIR'!$C$18)*('Ejercicio 3 - TIR'!$E$18-'Ejercicio 3 - TIR'!$D$18)*(1-H472)))</f>
        <v>42003.6864681821</v>
      </c>
      <c r="J472" s="16">
        <f ca="1" t="shared" si="3515"/>
        <v>0.441670593289721</v>
      </c>
      <c r="K472" s="17">
        <f ca="1">IF(J472&lt;=('Ejercicio 3 - TIR'!$D$18-'Ejercicio 3 - TIR'!$C$18)/('Ejercicio 3 - TIR'!$E$18-'Ejercicio 3 - TIR'!$C$18),'Ejercicio 3 - TIR'!$C$18+SQRT(('Ejercicio 3 - TIR'!$E$18-'Ejercicio 3 - TIR'!$C$18)*('Ejercicio 3 - TIR'!$D$18-'Ejercicio 3 - TIR'!$C$18)*J472),'Ejercicio 3 - TIR'!$E$18-SQRT(('Ejercicio 3 - TIR'!$E$18-'Ejercicio 3 - TIR'!$C$18)*('Ejercicio 3 - TIR'!$E$18-'Ejercicio 3 - TIR'!$D$18)*(1-J472)))</f>
        <v>38139.44647955</v>
      </c>
      <c r="L472" s="16">
        <f ca="1" t="shared" si="3515"/>
        <v>0.152637838297426</v>
      </c>
      <c r="M472" s="17">
        <f ca="1">IF(L472&lt;=('Ejercicio 3 - TIR'!$D$18-'Ejercicio 3 - TIR'!$C$18)/('Ejercicio 3 - TIR'!$E$18-'Ejercicio 3 - TIR'!$C$18),'Ejercicio 3 - TIR'!$C$18+SQRT(('Ejercicio 3 - TIR'!$E$18-'Ejercicio 3 - TIR'!$C$18)*('Ejercicio 3 - TIR'!$D$18-'Ejercicio 3 - TIR'!$C$18)*L472),'Ejercicio 3 - TIR'!$E$18-SQRT(('Ejercicio 3 - TIR'!$E$18-'Ejercicio 3 - TIR'!$C$18)*('Ejercicio 3 - TIR'!$E$18-'Ejercicio 3 - TIR'!$D$18)*(1-L472)))</f>
        <v>34784.9426061985</v>
      </c>
      <c r="N472" s="16">
        <f ca="1" t="shared" ref="N472:R472" si="3516">RAND()</f>
        <v>0.250897577210554</v>
      </c>
      <c r="O472" s="17">
        <f ca="1">IF(N472&lt;=('Ejercicio 3 - TIR'!$D$18-'Ejercicio 3 - TIR'!$C$18)/('Ejercicio 3 - TIR'!$E$18-'Ejercicio 3 - TIR'!$C$18),'Ejercicio 3 - TIR'!$C$18+SQRT(('Ejercicio 3 - TIR'!$E$18-'Ejercicio 3 - TIR'!$C$18)*('Ejercicio 3 - TIR'!$D$18-'Ejercicio 3 - TIR'!$C$18)*N472),'Ejercicio 3 - TIR'!$E$18-SQRT(('Ejercicio 3 - TIR'!$E$18-'Ejercicio 3 - TIR'!$C$18)*('Ejercicio 3 - TIR'!$E$18-'Ejercicio 3 - TIR'!$D$18)*(1-N472)))</f>
        <v>36134.7075383903</v>
      </c>
      <c r="P472" s="16">
        <f ca="1" t="shared" si="3516"/>
        <v>0.16261183810795</v>
      </c>
      <c r="Q472" s="18">
        <f ca="1">IF(P472&lt;=('Ejercicio 3 - TIR'!$D$22-'Ejercicio 3 - TIR'!$C$22)/('Ejercicio 3 - TIR'!$E$22-'Ejercicio 3 - TIR'!$C$22),'Ejercicio 3 - TIR'!$C$22+SQRT(('Ejercicio 3 - TIR'!$E$22-'Ejercicio 3 - TIR'!$C$22)*('Ejercicio 3 - TIR'!$D$22-'Ejercicio 3 - TIR'!$C$22)*P472),'Ejercicio 3 - TIR'!$E$22-SQRT(('Ejercicio 3 - TIR'!$E$22-'Ejercicio 3 - TIR'!$C$22)*('Ejercicio 3 - TIR'!$E$22-'Ejercicio 3 - TIR'!$D$22)*(1-P472)))</f>
        <v>0.137108515674783</v>
      </c>
      <c r="R472" s="16">
        <f ca="1" t="shared" si="3516"/>
        <v>0.67323393047256</v>
      </c>
      <c r="S472" s="18">
        <f ca="1">IF(R472&lt;=('Ejercicio 3 - TIR'!$D$23-'Ejercicio 3 - TIR'!$C$23)/('Ejercicio 3 - TIR'!$E$23-'Ejercicio 3 - TIR'!$C$23),'Ejercicio 3 - TIR'!$C$23+SQRT(('Ejercicio 3 - TIR'!$E$23-'Ejercicio 3 - TIR'!$C$23)*('Ejercicio 3 - TIR'!$D$23-'Ejercicio 3 - TIR'!$C$23)*R472),'Ejercicio 3 - TIR'!$E$23-SQRT(('Ejercicio 3 - TIR'!$E$23-'Ejercicio 3 - TIR'!$C$23)*('Ejercicio 3 - TIR'!$E$23-'Ejercicio 3 - TIR'!$D$23)*(1-R472)))</f>
        <v>0.155747599600258</v>
      </c>
      <c r="T472" s="16">
        <f ca="1" t="shared" ref="T472:X472" si="3517">RAND()</f>
        <v>0.065881044740564</v>
      </c>
      <c r="U472" s="18">
        <f ca="1">IF(T472&lt;=('Ejercicio 3 - TIR'!$D$24-'Ejercicio 3 - TIR'!$C$24)/('Ejercicio 3 - TIR'!$E$24-'Ejercicio 3 - TIR'!$C$24),'Ejercicio 3 - TIR'!$C$24+SQRT(('Ejercicio 3 - TIR'!$E$24-'Ejercicio 3 - TIR'!$C$24)*('Ejercicio 3 - TIR'!$D$24-'Ejercicio 3 - TIR'!$C$24)*T472),'Ejercicio 3 - TIR'!$E$24-SQRT(('Ejercicio 3 - TIR'!$E$24-'Ejercicio 3 - TIR'!$C$24)*('Ejercicio 3 - TIR'!$E$24-'Ejercicio 3 - TIR'!$D$24)*(1-T472)))</f>
        <v>0.161762235924993</v>
      </c>
      <c r="V472" s="16">
        <f ca="1" t="shared" si="3517"/>
        <v>0.547264062916012</v>
      </c>
      <c r="W472" s="18">
        <f ca="1">IF(V472&lt;=('Ejercicio 3 - TIR'!$D$25-'Ejercicio 3 - TIR'!$C$25)/('Ejercicio 3 - TIR'!$E$25-'Ejercicio 3 - TIR'!$C$25),'Ejercicio 3 - TIR'!$C$25+SQRT(('Ejercicio 3 - TIR'!$E$25-'Ejercicio 3 - TIR'!$C$25)*('Ejercicio 3 - TIR'!$D$25-'Ejercicio 3 - TIR'!$C$25)*V472),'Ejercicio 3 - TIR'!$E$25-SQRT(('Ejercicio 3 - TIR'!$E$25-'Ejercicio 3 - TIR'!$C$25)*('Ejercicio 3 - TIR'!$E$25-'Ejercicio 3 - TIR'!$D$25)*(1-V472)))</f>
        <v>0.210193269667128</v>
      </c>
      <c r="X472" s="16">
        <f ca="1" t="shared" si="3517"/>
        <v>0.908507573492197</v>
      </c>
      <c r="Y472" s="18">
        <f ca="1">IF(X472&lt;=('Ejercicio 3 - TIR'!$D$26-'Ejercicio 3 - TIR'!$C$26)/('Ejercicio 3 - TIR'!$E$26-'Ejercicio 3 - TIR'!$C$26),'Ejercicio 3 - TIR'!$C$26+SQRT(('Ejercicio 3 - TIR'!$E$26-'Ejercicio 3 - TIR'!$C$26)*('Ejercicio 3 - TIR'!$D$26-'Ejercicio 3 - TIR'!$C$26)*X472),'Ejercicio 3 - TIR'!$E$26-SQRT(('Ejercicio 3 - TIR'!$E$26-'Ejercicio 3 - TIR'!$C$26)*('Ejercicio 3 - TIR'!$E$26-'Ejercicio 3 - TIR'!$D$26)*(1-X472)))</f>
        <v>0.257772559680833</v>
      </c>
      <c r="Z472" s="16">
        <f ca="1" t="shared" si="3336"/>
        <v>1.13710851567478</v>
      </c>
      <c r="AA472" s="16">
        <f ca="1" t="shared" si="3337"/>
        <v>1.31421043747614</v>
      </c>
      <c r="AB472" s="16">
        <f ca="1" t="shared" si="3338"/>
        <v>1.52680005631825</v>
      </c>
      <c r="AC472" s="16">
        <f ca="1" t="shared" si="3339"/>
        <v>1.84772315228374</v>
      </c>
      <c r="AD472" s="16">
        <f ca="1" t="shared" si="3340"/>
        <v>2.32401547882945</v>
      </c>
      <c r="AE472" s="15">
        <f ca="1" t="shared" si="3341"/>
        <v>4749.79068188023</v>
      </c>
      <c r="AF472" s="15">
        <f ca="1" t="shared" si="3342"/>
        <v>5489.55917918675</v>
      </c>
      <c r="AG472" s="15">
        <f ca="1" t="shared" si="3343"/>
        <v>6377.56254625457</v>
      </c>
      <c r="AH472" s="15">
        <f ca="1" t="shared" si="3344"/>
        <v>7718.08327035843</v>
      </c>
      <c r="AI472" s="15">
        <f ca="1" t="shared" si="3345"/>
        <v>9707.59335078854</v>
      </c>
      <c r="AJ472" s="17">
        <f ca="1" t="shared" si="3346"/>
        <v>39047.1102917241</v>
      </c>
      <c r="AK472" s="17">
        <f ca="1" t="shared" si="3347"/>
        <v>55201.6831689603</v>
      </c>
      <c r="AL472" s="17">
        <f ca="1" t="shared" si="3348"/>
        <v>58231.3090329236</v>
      </c>
      <c r="AM472" s="17">
        <f ca="1" t="shared" si="3349"/>
        <v>64272.943804334</v>
      </c>
      <c r="AN472" s="17">
        <f ca="1" t="shared" si="3350"/>
        <v>83977.6196421944</v>
      </c>
      <c r="AO472" s="17">
        <f ca="1">C472/'Ejercicio 3 - TIR'!$D$7</f>
        <v>13883.9091755281</v>
      </c>
      <c r="AP472" s="17">
        <f ca="1" t="shared" si="3351"/>
        <v>25163.2011161961</v>
      </c>
      <c r="AQ472" s="17">
        <f ca="1" t="shared" si="3352"/>
        <v>41317.7739934322</v>
      </c>
      <c r="AR472" s="17">
        <f ca="1" t="shared" si="3353"/>
        <v>44347.3998573956</v>
      </c>
      <c r="AS472" s="17">
        <f ca="1" t="shared" si="3354"/>
        <v>50389.0346288059</v>
      </c>
      <c r="AT472" s="17">
        <f ca="1" t="shared" si="3355"/>
        <v>70093.7104666663</v>
      </c>
      <c r="AU472" s="17">
        <f ca="1">AP472*'Ejercicio 3 - TIR'!$D$5</f>
        <v>12581.600558098</v>
      </c>
      <c r="AV472" s="17">
        <f ca="1">AQ472*'Ejercicio 3 - TIR'!$D$5</f>
        <v>20658.8869967161</v>
      </c>
      <c r="AW472" s="17">
        <f ca="1">AR472*'Ejercicio 3 - TIR'!$D$5</f>
        <v>22173.6999286978</v>
      </c>
      <c r="AX472" s="17">
        <f ca="1">AS472*'Ejercicio 3 - TIR'!$D$5</f>
        <v>25194.5173144029</v>
      </c>
      <c r="AY472" s="17">
        <f ca="1">AT472*'Ejercicio 3 - TIR'!$D$5</f>
        <v>35046.8552333332</v>
      </c>
      <c r="AZ472" s="17">
        <f ca="1" t="shared" ref="AZ472:BD472" si="3518">AJ472-AU472-AE472</f>
        <v>21715.7190517459</v>
      </c>
      <c r="BA472" s="17">
        <f ca="1" t="shared" si="3518"/>
        <v>29053.2369930574</v>
      </c>
      <c r="BB472" s="17">
        <f ca="1" t="shared" si="3518"/>
        <v>29680.0465579713</v>
      </c>
      <c r="BC472" s="17">
        <f ca="1" t="shared" si="3518"/>
        <v>31360.3432195726</v>
      </c>
      <c r="BD472" s="17">
        <f ca="1" t="shared" si="3518"/>
        <v>39223.1710580727</v>
      </c>
      <c r="BE472" s="17">
        <f ca="1" t="shared" ref="BE472:BI472" si="3519">AZ472/Z472</f>
        <v>19097.3145943413</v>
      </c>
      <c r="BF472" s="17">
        <f ca="1" t="shared" si="3519"/>
        <v>22106.9899953407</v>
      </c>
      <c r="BG472" s="17">
        <f ca="1" t="shared" si="3519"/>
        <v>19439.3800518598</v>
      </c>
      <c r="BH472" s="17">
        <f ca="1" t="shared" si="3519"/>
        <v>16972.4253229235</v>
      </c>
      <c r="BI472" s="17">
        <f ca="1" t="shared" si="3519"/>
        <v>16877.3278041282</v>
      </c>
      <c r="BJ472" s="17">
        <f ca="1" t="shared" si="3358"/>
        <v>80509.8575501517</v>
      </c>
      <c r="BK472" s="17">
        <f ca="1" t="shared" si="3359"/>
        <v>32266.4198305895</v>
      </c>
      <c r="BL472" s="17">
        <f ca="1" t="shared" si="3360"/>
        <v>112776.277380741</v>
      </c>
      <c r="BM472" s="17">
        <f ca="1">BK472*'Ejercicio 3 - TIR'!$D$5</f>
        <v>16133.2099152947</v>
      </c>
      <c r="BN472" s="17">
        <f ca="1" t="shared" si="3361"/>
        <v>96643.0674654464</v>
      </c>
      <c r="BO472" s="17">
        <f ca="1" t="shared" si="3362"/>
        <v>41584.5197012729</v>
      </c>
      <c r="BP472" s="17">
        <f ca="1" t="shared" si="3363"/>
        <v>-104062.110991149</v>
      </c>
      <c r="BQ472" s="17">
        <f ca="1" t="shared" ref="BQ472:BT472" si="3520">BE472</f>
        <v>19097.3145943413</v>
      </c>
      <c r="BR472" s="17">
        <f ca="1" t="shared" si="3520"/>
        <v>22106.9899953407</v>
      </c>
      <c r="BS472" s="17">
        <f ca="1" t="shared" si="3520"/>
        <v>19439.3800518598</v>
      </c>
      <c r="BT472" s="17">
        <f ca="1" t="shared" si="3520"/>
        <v>16972.4253229235</v>
      </c>
      <c r="BU472" s="17">
        <f ca="1" t="shared" si="3365"/>
        <v>58461.8475054011</v>
      </c>
      <c r="BV472" s="19">
        <f ca="1" t="shared" si="3366"/>
        <v>8.08292282372343</v>
      </c>
    </row>
    <row r="473" ht="15" customHeight="1" spans="1:74">
      <c r="A473" s="15">
        <v>472</v>
      </c>
      <c r="B473" s="16">
        <f ca="1" t="shared" ref="B473:F473" si="3521">RAND()</f>
        <v>0.104440365991252</v>
      </c>
      <c r="C473" s="17">
        <f ca="1">IF(B473&lt;=('Ejercicio 3 - TIR'!$D$13-'Ejercicio 3 - TIR'!$C$13)/('Ejercicio 3 - TIR'!$E$13-'Ejercicio 3 - TIR'!$C$13),'Ejercicio 3 - TIR'!$C$13+SQRT(('Ejercicio 3 - TIR'!$E$13-'Ejercicio 3 - TIR'!$C$13)*('Ejercicio 3 - TIR'!$D$13-'Ejercicio 3 - TIR'!$C$13)*B473),'Ejercicio 3 - TIR'!$E$13-SQRT(('Ejercicio 3 - TIR'!$E$13-'Ejercicio 3 - TIR'!$C$13)*('Ejercicio 3 - TIR'!$E$13-'Ejercicio 3 - TIR'!$D$13)*(1-B473)))</f>
        <v>66463.4469438915</v>
      </c>
      <c r="D473" s="16">
        <f ca="1" t="shared" si="3521"/>
        <v>0.786632640298449</v>
      </c>
      <c r="E473" s="17">
        <f ca="1">IF(D473&lt;=('Ejercicio 3 - TIR'!$D$14-'Ejercicio 3 - TIR'!$C$14)/('Ejercicio 3 - TIR'!$E$14-'Ejercicio 3 - TIR'!$C$14),'Ejercicio 3 - TIR'!$C$14+SQRT(('Ejercicio 3 - TIR'!$E$14-'Ejercicio 3 - TIR'!$C$14)*('Ejercicio 3 - TIR'!$D$14-'Ejercicio 3 - TIR'!$C$14)*D473),'Ejercicio 3 - TIR'!$E$14-SQRT(('Ejercicio 3 - TIR'!$E$14-'Ejercicio 3 - TIR'!$C$14)*('Ejercicio 3 - TIR'!$E$14-'Ejercicio 3 - TIR'!$D$14)*(1-D473)))</f>
        <v>34342.6946383254</v>
      </c>
      <c r="F473" s="16">
        <f ca="1" t="shared" si="3521"/>
        <v>0.430703753348058</v>
      </c>
      <c r="G473" s="17">
        <f ca="1">IF(F473&lt;=('Ejercicio 3 - TIR'!$D$18-'Ejercicio 3 - TIR'!$C$18)/('Ejercicio 3 - TIR'!$E$18-'Ejercicio 3 - TIR'!$C$18),'Ejercicio 3 - TIR'!$C$18+SQRT(('Ejercicio 3 - TIR'!$E$18-'Ejercicio 3 - TIR'!$C$18)*('Ejercicio 3 - TIR'!$D$18-'Ejercicio 3 - TIR'!$C$18)*F473),'Ejercicio 3 - TIR'!$E$18-SQRT(('Ejercicio 3 - TIR'!$E$18-'Ejercicio 3 - TIR'!$C$18)*('Ejercicio 3 - TIR'!$E$18-'Ejercicio 3 - TIR'!$D$18)*(1-F473)))</f>
        <v>38037.7585807368</v>
      </c>
      <c r="H473" s="16">
        <f ca="1" t="shared" ref="H473:L473" si="3522">RAND()</f>
        <v>0.264789273574605</v>
      </c>
      <c r="I473" s="17">
        <f ca="1">IF(H473&lt;=('Ejercicio 3 - TIR'!$D$18-'Ejercicio 3 - TIR'!$C$18)/('Ejercicio 3 - TIR'!$E$18-'Ejercicio 3 - TIR'!$C$18),'Ejercicio 3 - TIR'!$C$18+SQRT(('Ejercicio 3 - TIR'!$E$18-'Ejercicio 3 - TIR'!$C$18)*('Ejercicio 3 - TIR'!$D$18-'Ejercicio 3 - TIR'!$C$18)*H473),'Ejercicio 3 - TIR'!$E$18-SQRT(('Ejercicio 3 - TIR'!$E$18-'Ejercicio 3 - TIR'!$C$18)*('Ejercicio 3 - TIR'!$E$18-'Ejercicio 3 - TIR'!$D$18)*(1-H473)))</f>
        <v>36302.2528540349</v>
      </c>
      <c r="J473" s="16">
        <f ca="1" t="shared" si="3522"/>
        <v>0.950106069761776</v>
      </c>
      <c r="K473" s="17">
        <f ca="1">IF(J473&lt;=('Ejercicio 3 - TIR'!$D$18-'Ejercicio 3 - TIR'!$C$18)/('Ejercicio 3 - TIR'!$E$18-'Ejercicio 3 - TIR'!$C$18),'Ejercicio 3 - TIR'!$C$18+SQRT(('Ejercicio 3 - TIR'!$E$18-'Ejercicio 3 - TIR'!$C$18)*('Ejercicio 3 - TIR'!$D$18-'Ejercicio 3 - TIR'!$C$18)*J473),'Ejercicio 3 - TIR'!$E$18-SQRT(('Ejercicio 3 - TIR'!$E$18-'Ejercicio 3 - TIR'!$C$18)*('Ejercicio 3 - TIR'!$E$18-'Ejercicio 3 - TIR'!$D$18)*(1-J473)))</f>
        <v>43065.5634495113</v>
      </c>
      <c r="L473" s="16">
        <f ca="1" t="shared" si="3522"/>
        <v>0.188948869523606</v>
      </c>
      <c r="M473" s="17">
        <f ca="1">IF(L473&lt;=('Ejercicio 3 - TIR'!$D$18-'Ejercicio 3 - TIR'!$C$18)/('Ejercicio 3 - TIR'!$E$18-'Ejercicio 3 - TIR'!$C$18),'Ejercicio 3 - TIR'!$C$18+SQRT(('Ejercicio 3 - TIR'!$E$18-'Ejercicio 3 - TIR'!$C$18)*('Ejercicio 3 - TIR'!$D$18-'Ejercicio 3 - TIR'!$C$18)*L473),'Ejercicio 3 - TIR'!$E$18-SQRT(('Ejercicio 3 - TIR'!$E$18-'Ejercicio 3 - TIR'!$C$18)*('Ejercicio 3 - TIR'!$E$18-'Ejercicio 3 - TIR'!$D$18)*(1-L473)))</f>
        <v>35323.7515370781</v>
      </c>
      <c r="N473" s="16">
        <f ca="1" t="shared" ref="N473:R473" si="3523">RAND()</f>
        <v>0.335487558497789</v>
      </c>
      <c r="O473" s="17">
        <f ca="1">IF(N473&lt;=('Ejercicio 3 - TIR'!$D$18-'Ejercicio 3 - TIR'!$C$18)/('Ejercicio 3 - TIR'!$E$18-'Ejercicio 3 - TIR'!$C$18),'Ejercicio 3 - TIR'!$C$18+SQRT(('Ejercicio 3 - TIR'!$E$18-'Ejercicio 3 - TIR'!$C$18)*('Ejercicio 3 - TIR'!$D$18-'Ejercicio 3 - TIR'!$C$18)*N473),'Ejercicio 3 - TIR'!$E$18-SQRT(('Ejercicio 3 - TIR'!$E$18-'Ejercicio 3 - TIR'!$C$18)*('Ejercicio 3 - TIR'!$E$18-'Ejercicio 3 - TIR'!$D$18)*(1-N473)))</f>
        <v>37093.8800225736</v>
      </c>
      <c r="P473" s="16">
        <f ca="1" t="shared" si="3523"/>
        <v>0.603064568323003</v>
      </c>
      <c r="Q473" s="18">
        <f ca="1">IF(P473&lt;=('Ejercicio 3 - TIR'!$D$22-'Ejercicio 3 - TIR'!$C$22)/('Ejercicio 3 - TIR'!$E$22-'Ejercicio 3 - TIR'!$C$22),'Ejercicio 3 - TIR'!$C$22+SQRT(('Ejercicio 3 - TIR'!$E$22-'Ejercicio 3 - TIR'!$C$22)*('Ejercicio 3 - TIR'!$D$22-'Ejercicio 3 - TIR'!$C$22)*P473),'Ejercicio 3 - TIR'!$E$22-SQRT(('Ejercicio 3 - TIR'!$E$22-'Ejercicio 3 - TIR'!$C$22)*('Ejercicio 3 - TIR'!$E$22-'Ejercicio 3 - TIR'!$D$22)*(1-P473)))</f>
        <v>0.153270170651151</v>
      </c>
      <c r="R473" s="16">
        <f ca="1" t="shared" si="3523"/>
        <v>0.338672011574297</v>
      </c>
      <c r="S473" s="18">
        <f ca="1">IF(R473&lt;=('Ejercicio 3 - TIR'!$D$23-'Ejercicio 3 - TIR'!$C$23)/('Ejercicio 3 - TIR'!$E$23-'Ejercicio 3 - TIR'!$C$23),'Ejercicio 3 - TIR'!$C$23+SQRT(('Ejercicio 3 - TIR'!$E$23-'Ejercicio 3 - TIR'!$C$23)*('Ejercicio 3 - TIR'!$D$23-'Ejercicio 3 - TIR'!$C$23)*R473),'Ejercicio 3 - TIR'!$E$23-SQRT(('Ejercicio 3 - TIR'!$E$23-'Ejercicio 3 - TIR'!$C$23)*('Ejercicio 3 - TIR'!$E$23-'Ejercicio 3 - TIR'!$D$23)*(1-R473)))</f>
        <v>0.144690273810425</v>
      </c>
      <c r="T473" s="16">
        <f ca="1" t="shared" ref="T473:X473" si="3524">RAND()</f>
        <v>0.885720896985667</v>
      </c>
      <c r="U473" s="18">
        <f ca="1">IF(T473&lt;=('Ejercicio 3 - TIR'!$D$24-'Ejercicio 3 - TIR'!$C$24)/('Ejercicio 3 - TIR'!$E$24-'Ejercicio 3 - TIR'!$C$24),'Ejercicio 3 - TIR'!$C$24+SQRT(('Ejercicio 3 - TIR'!$E$24-'Ejercicio 3 - TIR'!$C$24)*('Ejercicio 3 - TIR'!$D$24-'Ejercicio 3 - TIR'!$C$24)*T473),'Ejercicio 3 - TIR'!$E$24-SQRT(('Ejercicio 3 - TIR'!$E$24-'Ejercicio 3 - TIR'!$C$24)*('Ejercicio 3 - TIR'!$E$24-'Ejercicio 3 - TIR'!$D$24)*(1-T473)))</f>
        <v>0.202111973601313</v>
      </c>
      <c r="V473" s="16">
        <f ca="1" t="shared" si="3524"/>
        <v>0.183208690796943</v>
      </c>
      <c r="W473" s="18">
        <f ca="1">IF(V473&lt;=('Ejercicio 3 - TIR'!$D$25-'Ejercicio 3 - TIR'!$C$25)/('Ejercicio 3 - TIR'!$E$25-'Ejercicio 3 - TIR'!$C$25),'Ejercicio 3 - TIR'!$C$25+SQRT(('Ejercicio 3 - TIR'!$E$25-'Ejercicio 3 - TIR'!$C$25)*('Ejercicio 3 - TIR'!$D$25-'Ejercicio 3 - TIR'!$C$25)*V473),'Ejercicio 3 - TIR'!$E$25-SQRT(('Ejercicio 3 - TIR'!$E$25-'Ejercicio 3 - TIR'!$C$25)*('Ejercicio 3 - TIR'!$E$25-'Ejercicio 3 - TIR'!$D$25)*(1-V473)))</f>
        <v>0.196015372837237</v>
      </c>
      <c r="X473" s="16">
        <f ca="1" t="shared" si="3524"/>
        <v>0.318987843466855</v>
      </c>
      <c r="Y473" s="18">
        <f ca="1">IF(X473&lt;=('Ejercicio 3 - TIR'!$D$26-'Ejercicio 3 - TIR'!$C$26)/('Ejercicio 3 - TIR'!$E$26-'Ejercicio 3 - TIR'!$C$26),'Ejercicio 3 - TIR'!$C$26+SQRT(('Ejercicio 3 - TIR'!$E$26-'Ejercicio 3 - TIR'!$C$26)*('Ejercicio 3 - TIR'!$D$26-'Ejercicio 3 - TIR'!$C$26)*X473),'Ejercicio 3 - TIR'!$E$26-SQRT(('Ejercicio 3 - TIR'!$E$26-'Ejercicio 3 - TIR'!$C$26)*('Ejercicio 3 - TIR'!$E$26-'Ejercicio 3 - TIR'!$D$26)*(1-X473)))</f>
        <v>0.219347353839154</v>
      </c>
      <c r="Z473" s="16">
        <f ca="1" t="shared" si="3336"/>
        <v>1.15327017065115</v>
      </c>
      <c r="AA473" s="16">
        <f ca="1" t="shared" si="3337"/>
        <v>1.32013714742006</v>
      </c>
      <c r="AB473" s="16">
        <f ca="1" t="shared" si="3338"/>
        <v>1.58695267170954</v>
      </c>
      <c r="AC473" s="16">
        <f ca="1" t="shared" si="3339"/>
        <v>1.89801979132973</v>
      </c>
      <c r="AD473" s="16">
        <f ca="1" t="shared" si="3340"/>
        <v>2.31434541009225</v>
      </c>
      <c r="AE473" s="15">
        <f ca="1" t="shared" si="3341"/>
        <v>5263.71066783649</v>
      </c>
      <c r="AF473" s="15">
        <f ca="1" t="shared" si="3342"/>
        <v>6025.31840562461</v>
      </c>
      <c r="AG473" s="15">
        <f ca="1" t="shared" si="3343"/>
        <v>7243.10740016171</v>
      </c>
      <c r="AH473" s="15">
        <f ca="1" t="shared" si="3344"/>
        <v>8662.86779770456</v>
      </c>
      <c r="AI473" s="15">
        <f ca="1" t="shared" si="3345"/>
        <v>10563.0449257895</v>
      </c>
      <c r="AJ473" s="17">
        <f ca="1" t="shared" si="3346"/>
        <v>43867.8123295937</v>
      </c>
      <c r="AK473" s="17">
        <f ca="1" t="shared" si="3347"/>
        <v>47923.9525276474</v>
      </c>
      <c r="AL473" s="17">
        <f ca="1" t="shared" si="3348"/>
        <v>68343.0109748785</v>
      </c>
      <c r="AM473" s="17">
        <f ca="1" t="shared" si="3349"/>
        <v>67045.1795213882</v>
      </c>
      <c r="AN473" s="17">
        <f ca="1" t="shared" si="3350"/>
        <v>85848.0509727558</v>
      </c>
      <c r="AO473" s="17">
        <f ca="1">C473/'Ejercicio 3 - TIR'!$D$7</f>
        <v>13292.6893887783</v>
      </c>
      <c r="AP473" s="17">
        <f ca="1" t="shared" si="3351"/>
        <v>30575.1229408154</v>
      </c>
      <c r="AQ473" s="17">
        <f ca="1" t="shared" si="3352"/>
        <v>34631.2631388691</v>
      </c>
      <c r="AR473" s="17">
        <f ca="1" t="shared" si="3353"/>
        <v>55050.3215861002</v>
      </c>
      <c r="AS473" s="17">
        <f ca="1" t="shared" si="3354"/>
        <v>53752.4901326099</v>
      </c>
      <c r="AT473" s="17">
        <f ca="1" t="shared" si="3355"/>
        <v>72555.3615839775</v>
      </c>
      <c r="AU473" s="17">
        <f ca="1">AP473*'Ejercicio 3 - TIR'!$D$5</f>
        <v>15287.5614704077</v>
      </c>
      <c r="AV473" s="17">
        <f ca="1">AQ473*'Ejercicio 3 - TIR'!$D$5</f>
        <v>17315.6315694345</v>
      </c>
      <c r="AW473" s="17">
        <f ca="1">AR473*'Ejercicio 3 - TIR'!$D$5</f>
        <v>27525.1607930501</v>
      </c>
      <c r="AX473" s="17">
        <f ca="1">AS473*'Ejercicio 3 - TIR'!$D$5</f>
        <v>26876.2450663049</v>
      </c>
      <c r="AY473" s="17">
        <f ca="1">AT473*'Ejercicio 3 - TIR'!$D$5</f>
        <v>36277.6807919887</v>
      </c>
      <c r="AZ473" s="17">
        <f ca="1" t="shared" ref="AZ473:BD473" si="3525">AJ473-AU473-AE473</f>
        <v>23316.5401913495</v>
      </c>
      <c r="BA473" s="17">
        <f ca="1" t="shared" si="3525"/>
        <v>24583.0025525882</v>
      </c>
      <c r="BB473" s="17">
        <f ca="1" t="shared" si="3525"/>
        <v>33574.7427816667</v>
      </c>
      <c r="BC473" s="17">
        <f ca="1" t="shared" si="3525"/>
        <v>31506.0666573787</v>
      </c>
      <c r="BD473" s="17">
        <f ca="1" t="shared" si="3525"/>
        <v>39007.3252549776</v>
      </c>
      <c r="BE473" s="17">
        <f ca="1" t="shared" ref="BE473:BI473" si="3526">AZ473/Z473</f>
        <v>20217.7605774583</v>
      </c>
      <c r="BF473" s="17">
        <f ca="1" t="shared" si="3526"/>
        <v>18621.5520111912</v>
      </c>
      <c r="BG473" s="17">
        <f ca="1" t="shared" si="3526"/>
        <v>21156.738559505</v>
      </c>
      <c r="BH473" s="17">
        <f ca="1" t="shared" si="3526"/>
        <v>16599.4405333918</v>
      </c>
      <c r="BI473" s="17">
        <f ca="1" t="shared" si="3526"/>
        <v>16854.5823302247</v>
      </c>
      <c r="BJ473" s="17">
        <f ca="1" t="shared" si="3358"/>
        <v>79480.8577064081</v>
      </c>
      <c r="BK473" s="17">
        <f ca="1" t="shared" si="3359"/>
        <v>30763.8746747011</v>
      </c>
      <c r="BL473" s="17">
        <f ca="1" t="shared" si="3360"/>
        <v>110244.732381109</v>
      </c>
      <c r="BM473" s="17">
        <f ca="1">BK473*'Ejercicio 3 - TIR'!$D$5</f>
        <v>15381.9373373505</v>
      </c>
      <c r="BN473" s="17">
        <f ca="1" t="shared" si="3361"/>
        <v>94862.7950437586</v>
      </c>
      <c r="BO473" s="17">
        <f ca="1" t="shared" si="3362"/>
        <v>40989.0393327145</v>
      </c>
      <c r="BP473" s="17">
        <f ca="1" t="shared" si="3363"/>
        <v>-100806.141582217</v>
      </c>
      <c r="BQ473" s="17">
        <f ca="1" t="shared" ref="BQ473:BT473" si="3527">BE473</f>
        <v>20217.7605774583</v>
      </c>
      <c r="BR473" s="17">
        <f ca="1" t="shared" si="3527"/>
        <v>18621.5520111912</v>
      </c>
      <c r="BS473" s="17">
        <f ca="1" t="shared" si="3527"/>
        <v>21156.738559505</v>
      </c>
      <c r="BT473" s="17">
        <f ca="1" t="shared" si="3527"/>
        <v>16599.4405333918</v>
      </c>
      <c r="BU473" s="17">
        <f ca="1" t="shared" si="3365"/>
        <v>57843.6216629392</v>
      </c>
      <c r="BV473" s="19">
        <f ca="1" t="shared" si="3366"/>
        <v>8.71025672780315</v>
      </c>
    </row>
    <row r="474" ht="15" customHeight="1" spans="1:74">
      <c r="A474" s="15">
        <v>473</v>
      </c>
      <c r="B474" s="16">
        <f ca="1" t="shared" ref="B474:F474" si="3528">RAND()</f>
        <v>0.575949356981108</v>
      </c>
      <c r="C474" s="17">
        <f ca="1">IF(B474&lt;=('Ejercicio 3 - TIR'!$D$13-'Ejercicio 3 - TIR'!$C$13)/('Ejercicio 3 - TIR'!$E$13-'Ejercicio 3 - TIR'!$C$13),'Ejercicio 3 - TIR'!$C$13+SQRT(('Ejercicio 3 - TIR'!$E$13-'Ejercicio 3 - TIR'!$C$13)*('Ejercicio 3 - TIR'!$D$13-'Ejercicio 3 - TIR'!$C$13)*B474),'Ejercicio 3 - TIR'!$E$13-SQRT(('Ejercicio 3 - TIR'!$E$13-'Ejercicio 3 - TIR'!$C$13)*('Ejercicio 3 - TIR'!$E$13-'Ejercicio 3 - TIR'!$D$13)*(1-B474)))</f>
        <v>77442.0574603385</v>
      </c>
      <c r="D474" s="16">
        <f ca="1" t="shared" si="3528"/>
        <v>0.760599721888356</v>
      </c>
      <c r="E474" s="17">
        <f ca="1">IF(D474&lt;=('Ejercicio 3 - TIR'!$D$14-'Ejercicio 3 - TIR'!$C$14)/('Ejercicio 3 - TIR'!$E$14-'Ejercicio 3 - TIR'!$C$14),'Ejercicio 3 - TIR'!$C$14+SQRT(('Ejercicio 3 - TIR'!$E$14-'Ejercicio 3 - TIR'!$C$14)*('Ejercicio 3 - TIR'!$D$14-'Ejercicio 3 - TIR'!$C$14)*D474),'Ejercicio 3 - TIR'!$E$14-SQRT(('Ejercicio 3 - TIR'!$E$14-'Ejercicio 3 - TIR'!$C$14)*('Ejercicio 3 - TIR'!$E$14-'Ejercicio 3 - TIR'!$D$14)*(1-D474)))</f>
        <v>34007.5012126203</v>
      </c>
      <c r="F474" s="16">
        <f ca="1" t="shared" si="3528"/>
        <v>0.234897232870418</v>
      </c>
      <c r="G474" s="17">
        <f ca="1">IF(F474&lt;=('Ejercicio 3 - TIR'!$D$18-'Ejercicio 3 - TIR'!$C$18)/('Ejercicio 3 - TIR'!$E$18-'Ejercicio 3 - TIR'!$C$18),'Ejercicio 3 - TIR'!$C$18+SQRT(('Ejercicio 3 - TIR'!$E$18-'Ejercicio 3 - TIR'!$C$18)*('Ejercicio 3 - TIR'!$D$18-'Ejercicio 3 - TIR'!$C$18)*F474),'Ejercicio 3 - TIR'!$E$18-SQRT(('Ejercicio 3 - TIR'!$E$18-'Ejercicio 3 - TIR'!$C$18)*('Ejercicio 3 - TIR'!$E$18-'Ejercicio 3 - TIR'!$D$18)*(1-F474)))</f>
        <v>35935.8727185278</v>
      </c>
      <c r="H474" s="16">
        <f ca="1" t="shared" ref="H474:L474" si="3529">RAND()</f>
        <v>0.876174288231455</v>
      </c>
      <c r="I474" s="17">
        <f ca="1">IF(H474&lt;=('Ejercicio 3 - TIR'!$D$18-'Ejercicio 3 - TIR'!$C$18)/('Ejercicio 3 - TIR'!$E$18-'Ejercicio 3 - TIR'!$C$18),'Ejercicio 3 - TIR'!$C$18+SQRT(('Ejercicio 3 - TIR'!$E$18-'Ejercicio 3 - TIR'!$C$18)*('Ejercicio 3 - TIR'!$D$18-'Ejercicio 3 - TIR'!$C$18)*H474),'Ejercicio 3 - TIR'!$E$18-SQRT(('Ejercicio 3 - TIR'!$E$18-'Ejercicio 3 - TIR'!$C$18)*('Ejercicio 3 - TIR'!$E$18-'Ejercicio 3 - TIR'!$D$18)*(1-H474)))</f>
        <v>41952.5537933147</v>
      </c>
      <c r="J474" s="16">
        <f ca="1" t="shared" si="3529"/>
        <v>0.157489427091587</v>
      </c>
      <c r="K474" s="17">
        <f ca="1">IF(J474&lt;=('Ejercicio 3 - TIR'!$D$18-'Ejercicio 3 - TIR'!$C$18)/('Ejercicio 3 - TIR'!$E$18-'Ejercicio 3 - TIR'!$C$18),'Ejercicio 3 - TIR'!$C$18+SQRT(('Ejercicio 3 - TIR'!$E$18-'Ejercicio 3 - TIR'!$C$18)*('Ejercicio 3 - TIR'!$D$18-'Ejercicio 3 - TIR'!$C$18)*J474),'Ejercicio 3 - TIR'!$E$18-SQRT(('Ejercicio 3 - TIR'!$E$18-'Ejercicio 3 - TIR'!$C$18)*('Ejercicio 3 - TIR'!$E$18-'Ejercicio 3 - TIR'!$D$18)*(1-J474)))</f>
        <v>34860.3923775492</v>
      </c>
      <c r="L474" s="16">
        <f ca="1" t="shared" si="3529"/>
        <v>0.335099393972883</v>
      </c>
      <c r="M474" s="17">
        <f ca="1">IF(L474&lt;=('Ejercicio 3 - TIR'!$D$18-'Ejercicio 3 - TIR'!$C$18)/('Ejercicio 3 - TIR'!$E$18-'Ejercicio 3 - TIR'!$C$18),'Ejercicio 3 - TIR'!$C$18+SQRT(('Ejercicio 3 - TIR'!$E$18-'Ejercicio 3 - TIR'!$C$18)*('Ejercicio 3 - TIR'!$D$18-'Ejercicio 3 - TIR'!$C$18)*L474),'Ejercicio 3 - TIR'!$E$18-SQRT(('Ejercicio 3 - TIR'!$E$18-'Ejercicio 3 - TIR'!$C$18)*('Ejercicio 3 - TIR'!$E$18-'Ejercicio 3 - TIR'!$D$18)*(1-L474)))</f>
        <v>37089.7749679332</v>
      </c>
      <c r="N474" s="16">
        <f ca="1" t="shared" ref="N474:R474" si="3530">RAND()</f>
        <v>0.856533369421315</v>
      </c>
      <c r="O474" s="17">
        <f ca="1">IF(N474&lt;=('Ejercicio 3 - TIR'!$D$18-'Ejercicio 3 - TIR'!$C$18)/('Ejercicio 3 - TIR'!$E$18-'Ejercicio 3 - TIR'!$C$18),'Ejercicio 3 - TIR'!$C$18+SQRT(('Ejercicio 3 - TIR'!$E$18-'Ejercicio 3 - TIR'!$C$18)*('Ejercicio 3 - TIR'!$D$18-'Ejercicio 3 - TIR'!$C$18)*N474),'Ejercicio 3 - TIR'!$E$18-SQRT(('Ejercicio 3 - TIR'!$E$18-'Ejercicio 3 - TIR'!$C$18)*('Ejercicio 3 - TIR'!$E$18-'Ejercicio 3 - TIR'!$D$18)*(1-N474)))</f>
        <v>41719.7565191893</v>
      </c>
      <c r="P474" s="16">
        <f ca="1" t="shared" si="3530"/>
        <v>0.105506840514268</v>
      </c>
      <c r="Q474" s="18">
        <f ca="1">IF(P474&lt;=('Ejercicio 3 - TIR'!$D$22-'Ejercicio 3 - TIR'!$C$22)/('Ejercicio 3 - TIR'!$E$22-'Ejercicio 3 - TIR'!$C$22),'Ejercicio 3 - TIR'!$C$22+SQRT(('Ejercicio 3 - TIR'!$E$22-'Ejercicio 3 - TIR'!$C$22)*('Ejercicio 3 - TIR'!$D$22-'Ejercicio 3 - TIR'!$C$22)*P474),'Ejercicio 3 - TIR'!$E$22-SQRT(('Ejercicio 3 - TIR'!$E$22-'Ejercicio 3 - TIR'!$C$22)*('Ejercicio 3 - TIR'!$E$22-'Ejercicio 3 - TIR'!$D$22)*(1-P474)))</f>
        <v>0.133780867640525</v>
      </c>
      <c r="R474" s="16">
        <f ca="1" t="shared" si="3530"/>
        <v>0.333855545144054</v>
      </c>
      <c r="S474" s="18">
        <f ca="1">IF(R474&lt;=('Ejercicio 3 - TIR'!$D$23-'Ejercicio 3 - TIR'!$C$23)/('Ejercicio 3 - TIR'!$E$23-'Ejercicio 3 - TIR'!$C$23),'Ejercicio 3 - TIR'!$C$23+SQRT(('Ejercicio 3 - TIR'!$E$23-'Ejercicio 3 - TIR'!$C$23)*('Ejercicio 3 - TIR'!$D$23-'Ejercicio 3 - TIR'!$C$23)*R474),'Ejercicio 3 - TIR'!$E$23-SQRT(('Ejercicio 3 - TIR'!$E$23-'Ejercicio 3 - TIR'!$C$23)*('Ejercicio 3 - TIR'!$E$23-'Ejercicio 3 - TIR'!$D$23)*(1-R474)))</f>
        <v>0.14451407720595</v>
      </c>
      <c r="T474" s="16">
        <f ca="1" t="shared" ref="T474:X474" si="3531">RAND()</f>
        <v>0.639227398241205</v>
      </c>
      <c r="U474" s="18">
        <f ca="1">IF(T474&lt;=('Ejercicio 3 - TIR'!$D$24-'Ejercicio 3 - TIR'!$C$24)/('Ejercicio 3 - TIR'!$E$24-'Ejercicio 3 - TIR'!$C$24),'Ejercicio 3 - TIR'!$C$24+SQRT(('Ejercicio 3 - TIR'!$E$24-'Ejercicio 3 - TIR'!$C$24)*('Ejercicio 3 - TIR'!$D$24-'Ejercicio 3 - TIR'!$C$24)*T474),'Ejercicio 3 - TIR'!$E$24-SQRT(('Ejercicio 3 - TIR'!$E$24-'Ejercicio 3 - TIR'!$C$24)*('Ejercicio 3 - TIR'!$E$24-'Ejercicio 3 - TIR'!$D$24)*(1-T474)))</f>
        <v>0.188216933991123</v>
      </c>
      <c r="V474" s="16">
        <f ca="1" t="shared" si="3531"/>
        <v>0.0300246432489524</v>
      </c>
      <c r="W474" s="18">
        <f ca="1">IF(V474&lt;=('Ejercicio 3 - TIR'!$D$25-'Ejercicio 3 - TIR'!$C$25)/('Ejercicio 3 - TIR'!$E$25-'Ejercicio 3 - TIR'!$C$25),'Ejercicio 3 - TIR'!$C$25+SQRT(('Ejercicio 3 - TIR'!$E$25-'Ejercicio 3 - TIR'!$C$25)*('Ejercicio 3 - TIR'!$D$25-'Ejercicio 3 - TIR'!$C$25)*V474),'Ejercicio 3 - TIR'!$E$25-SQRT(('Ejercicio 3 - TIR'!$E$25-'Ejercicio 3 - TIR'!$C$25)*('Ejercicio 3 - TIR'!$E$25-'Ejercicio 3 - TIR'!$D$25)*(1-V474)))</f>
        <v>0.186483401927116</v>
      </c>
      <c r="X474" s="16">
        <f ca="1" t="shared" si="3531"/>
        <v>0.756430042713367</v>
      </c>
      <c r="Y474" s="18">
        <f ca="1">IF(X474&lt;=('Ejercicio 3 - TIR'!$D$26-'Ejercicio 3 - TIR'!$C$26)/('Ejercicio 3 - TIR'!$E$26-'Ejercicio 3 - TIR'!$C$26),'Ejercicio 3 - TIR'!$C$26+SQRT(('Ejercicio 3 - TIR'!$E$26-'Ejercicio 3 - TIR'!$C$26)*('Ejercicio 3 - TIR'!$D$26-'Ejercicio 3 - TIR'!$C$26)*X474),'Ejercicio 3 - TIR'!$E$26-SQRT(('Ejercicio 3 - TIR'!$E$26-'Ejercicio 3 - TIR'!$C$26)*('Ejercicio 3 - TIR'!$E$26-'Ejercicio 3 - TIR'!$D$26)*(1-X474)))</f>
        <v>0.243733241537907</v>
      </c>
      <c r="Z474" s="16">
        <f ca="1" t="shared" si="3336"/>
        <v>1.13378086764053</v>
      </c>
      <c r="AA474" s="16">
        <f ca="1" t="shared" si="3337"/>
        <v>1.29762816348136</v>
      </c>
      <c r="AB474" s="16">
        <f ca="1" t="shared" si="3338"/>
        <v>1.54186375787235</v>
      </c>
      <c r="AC474" s="16">
        <f ca="1" t="shared" si="3339"/>
        <v>1.82939575674851</v>
      </c>
      <c r="AD474" s="16">
        <f ca="1" t="shared" si="3340"/>
        <v>2.27528031459652</v>
      </c>
      <c r="AE474" s="15">
        <f ca="1" t="shared" si="3341"/>
        <v>4549.55301851057</v>
      </c>
      <c r="AF474" s="15">
        <f ca="1" t="shared" si="3342"/>
        <v>5207.02747468017</v>
      </c>
      <c r="AG474" s="15">
        <f ca="1" t="shared" si="3343"/>
        <v>6187.07822117202</v>
      </c>
      <c r="AH474" s="15">
        <f ca="1" t="shared" si="3344"/>
        <v>7340.86561584534</v>
      </c>
      <c r="AI474" s="15">
        <f ca="1" t="shared" si="3345"/>
        <v>9130.07858808949</v>
      </c>
      <c r="AJ474" s="17">
        <f ca="1" t="shared" si="3346"/>
        <v>40743.4049502319</v>
      </c>
      <c r="AK474" s="17">
        <f ca="1" t="shared" si="3347"/>
        <v>54438.8153321718</v>
      </c>
      <c r="AL474" s="17">
        <f ca="1" t="shared" si="3348"/>
        <v>53749.9755921526</v>
      </c>
      <c r="AM474" s="17">
        <f ca="1" t="shared" si="3349"/>
        <v>67851.8769450943</v>
      </c>
      <c r="AN474" s="17">
        <f ca="1" t="shared" si="3350"/>
        <v>94924.1407378712</v>
      </c>
      <c r="AO474" s="17">
        <f ca="1">C474/'Ejercicio 3 - TIR'!$D$7</f>
        <v>15488.4114920677</v>
      </c>
      <c r="AP474" s="17">
        <f ca="1" t="shared" si="3351"/>
        <v>25254.9934581642</v>
      </c>
      <c r="AQ474" s="17">
        <f ca="1" t="shared" si="3352"/>
        <v>38950.4038401041</v>
      </c>
      <c r="AR474" s="17">
        <f ca="1" t="shared" si="3353"/>
        <v>38261.5641000849</v>
      </c>
      <c r="AS474" s="17">
        <f ca="1" t="shared" si="3354"/>
        <v>52363.4654530266</v>
      </c>
      <c r="AT474" s="17">
        <f ca="1" t="shared" si="3355"/>
        <v>79435.7292458035</v>
      </c>
      <c r="AU474" s="17">
        <f ca="1">AP474*'Ejercicio 3 - TIR'!$D$5</f>
        <v>12627.4967290821</v>
      </c>
      <c r="AV474" s="17">
        <f ca="1">AQ474*'Ejercicio 3 - TIR'!$D$5</f>
        <v>19475.201920052</v>
      </c>
      <c r="AW474" s="17">
        <f ca="1">AR474*'Ejercicio 3 - TIR'!$D$5</f>
        <v>19130.7820500425</v>
      </c>
      <c r="AX474" s="17">
        <f ca="1">AS474*'Ejercicio 3 - TIR'!$D$5</f>
        <v>26181.7327265133</v>
      </c>
      <c r="AY474" s="17">
        <f ca="1">AT474*'Ejercicio 3 - TIR'!$D$5</f>
        <v>39717.8646229018</v>
      </c>
      <c r="AZ474" s="17">
        <f ca="1" t="shared" ref="AZ474:BD474" si="3532">AJ474-AU474-AE474</f>
        <v>23566.3552026392</v>
      </c>
      <c r="BA474" s="17">
        <f ca="1" t="shared" si="3532"/>
        <v>29756.5859374396</v>
      </c>
      <c r="BB474" s="17">
        <f ca="1" t="shared" si="3532"/>
        <v>28432.1153209381</v>
      </c>
      <c r="BC474" s="17">
        <f ca="1" t="shared" si="3532"/>
        <v>34329.2786027356</v>
      </c>
      <c r="BD474" s="17">
        <f ca="1" t="shared" si="3532"/>
        <v>46076.19752688</v>
      </c>
      <c r="BE474" s="17">
        <f ca="1" t="shared" ref="BE474:BI474" si="3533">AZ474/Z474</f>
        <v>20785.6349275698</v>
      </c>
      <c r="BF474" s="17">
        <f ca="1" t="shared" si="3533"/>
        <v>22931.5198104261</v>
      </c>
      <c r="BG474" s="17">
        <f ca="1" t="shared" si="3533"/>
        <v>18440.0957450172</v>
      </c>
      <c r="BH474" s="17">
        <f ca="1" t="shared" si="3533"/>
        <v>18765.364725537</v>
      </c>
      <c r="BI474" s="17">
        <f ca="1" t="shared" si="3533"/>
        <v>20250.778434327</v>
      </c>
      <c r="BJ474" s="17">
        <f ca="1" t="shared" si="3358"/>
        <v>77376.5980576924</v>
      </c>
      <c r="BK474" s="17">
        <f ca="1" t="shared" si="3359"/>
        <v>35240.4777722722</v>
      </c>
      <c r="BL474" s="17">
        <f ca="1" t="shared" si="3360"/>
        <v>112617.075829965</v>
      </c>
      <c r="BM474" s="17">
        <f ca="1">BK474*'Ejercicio 3 - TIR'!$D$5</f>
        <v>17620.2388861361</v>
      </c>
      <c r="BN474" s="17">
        <f ca="1" t="shared" si="3361"/>
        <v>94996.8369438285</v>
      </c>
      <c r="BO474" s="17">
        <f ca="1" t="shared" si="3362"/>
        <v>41751.7069586542</v>
      </c>
      <c r="BP474" s="17">
        <f ca="1" t="shared" si="3363"/>
        <v>-111449.558672959</v>
      </c>
      <c r="BQ474" s="17">
        <f ca="1" t="shared" ref="BQ474:BT474" si="3534">BE474</f>
        <v>20785.6349275698</v>
      </c>
      <c r="BR474" s="17">
        <f ca="1" t="shared" si="3534"/>
        <v>22931.5198104261</v>
      </c>
      <c r="BS474" s="17">
        <f ca="1" t="shared" si="3534"/>
        <v>18440.0957450172</v>
      </c>
      <c r="BT474" s="17">
        <f ca="1" t="shared" si="3534"/>
        <v>18765.364725537</v>
      </c>
      <c r="BU474" s="17">
        <f ca="1" t="shared" si="3365"/>
        <v>62002.4853929812</v>
      </c>
      <c r="BV474" s="19">
        <f ca="1" t="shared" si="3366"/>
        <v>7.4464865412218</v>
      </c>
    </row>
    <row r="475" ht="15" customHeight="1" spans="1:74">
      <c r="A475" s="15">
        <v>474</v>
      </c>
      <c r="B475" s="16">
        <f ca="1" t="shared" ref="B475:F475" si="3535">RAND()</f>
        <v>0.135751372637161</v>
      </c>
      <c r="C475" s="17">
        <f ca="1">IF(B475&lt;=('Ejercicio 3 - TIR'!$D$13-'Ejercicio 3 - TIR'!$C$13)/('Ejercicio 3 - TIR'!$E$13-'Ejercicio 3 - TIR'!$C$13),'Ejercicio 3 - TIR'!$C$13+SQRT(('Ejercicio 3 - TIR'!$E$13-'Ejercicio 3 - TIR'!$C$13)*('Ejercicio 3 - TIR'!$D$13-'Ejercicio 3 - TIR'!$C$13)*B475),'Ejercicio 3 - TIR'!$E$13-SQRT(('Ejercicio 3 - TIR'!$E$13-'Ejercicio 3 - TIR'!$C$13)*('Ejercicio 3 - TIR'!$E$13-'Ejercicio 3 - TIR'!$D$13)*(1-B475)))</f>
        <v>67368.8906257906</v>
      </c>
      <c r="D475" s="16">
        <f ca="1" t="shared" si="3535"/>
        <v>0.261428383052818</v>
      </c>
      <c r="E475" s="17">
        <f ca="1">IF(D475&lt;=('Ejercicio 3 - TIR'!$D$14-'Ejercicio 3 - TIR'!$C$14)/('Ejercicio 3 - TIR'!$E$14-'Ejercicio 3 - TIR'!$C$14),'Ejercicio 3 - TIR'!$C$14+SQRT(('Ejercicio 3 - TIR'!$E$14-'Ejercicio 3 - TIR'!$C$14)*('Ejercicio 3 - TIR'!$D$14-'Ejercicio 3 - TIR'!$C$14)*D475),'Ejercicio 3 - TIR'!$E$14-SQRT(('Ejercicio 3 - TIR'!$E$14-'Ejercicio 3 - TIR'!$C$14)*('Ejercicio 3 - TIR'!$E$14-'Ejercicio 3 - TIR'!$D$14)*(1-D475)))</f>
        <v>29427.9937589117</v>
      </c>
      <c r="F475" s="16">
        <f ca="1" t="shared" si="3535"/>
        <v>0.310757152679239</v>
      </c>
      <c r="G475" s="17">
        <f ca="1">IF(F475&lt;=('Ejercicio 3 - TIR'!$D$18-'Ejercicio 3 - TIR'!$C$18)/('Ejercicio 3 - TIR'!$E$18-'Ejercicio 3 - TIR'!$C$18),'Ejercicio 3 - TIR'!$C$18+SQRT(('Ejercicio 3 - TIR'!$E$18-'Ejercicio 3 - TIR'!$C$18)*('Ejercicio 3 - TIR'!$D$18-'Ejercicio 3 - TIR'!$C$18)*F475),'Ejercicio 3 - TIR'!$E$18-SQRT(('Ejercicio 3 - TIR'!$E$18-'Ejercicio 3 - TIR'!$C$18)*('Ejercicio 3 - TIR'!$E$18-'Ejercicio 3 - TIR'!$D$18)*(1-F475)))</f>
        <v>36827.4133390242</v>
      </c>
      <c r="H475" s="16">
        <f ca="1" t="shared" ref="H475:L475" si="3536">RAND()</f>
        <v>0.797972087514902</v>
      </c>
      <c r="I475" s="17">
        <f ca="1">IF(H475&lt;=('Ejercicio 3 - TIR'!$D$18-'Ejercicio 3 - TIR'!$C$18)/('Ejercicio 3 - TIR'!$E$18-'Ejercicio 3 - TIR'!$C$18),'Ejercicio 3 - TIR'!$C$18+SQRT(('Ejercicio 3 - TIR'!$E$18-'Ejercicio 3 - TIR'!$C$18)*('Ejercicio 3 - TIR'!$D$18-'Ejercicio 3 - TIR'!$C$18)*H475),'Ejercicio 3 - TIR'!$E$18-SQRT(('Ejercicio 3 - TIR'!$E$18-'Ejercicio 3 - TIR'!$C$18)*('Ejercicio 3 - TIR'!$E$18-'Ejercicio 3 - TIR'!$D$18)*(1-H475)))</f>
        <v>41107.430997865</v>
      </c>
      <c r="J475" s="16">
        <f ca="1" t="shared" si="3536"/>
        <v>0.0302211419481218</v>
      </c>
      <c r="K475" s="17">
        <f ca="1">IF(J475&lt;=('Ejercicio 3 - TIR'!$D$18-'Ejercicio 3 - TIR'!$C$18)/('Ejercicio 3 - TIR'!$E$18-'Ejercicio 3 - TIR'!$C$18),'Ejercicio 3 - TIR'!$C$18+SQRT(('Ejercicio 3 - TIR'!$E$18-'Ejercicio 3 - TIR'!$C$18)*('Ejercicio 3 - TIR'!$D$18-'Ejercicio 3 - TIR'!$C$18)*J475),'Ejercicio 3 - TIR'!$E$18-SQRT(('Ejercicio 3 - TIR'!$E$18-'Ejercicio 3 - TIR'!$C$18)*('Ejercicio 3 - TIR'!$E$18-'Ejercicio 3 - TIR'!$D$18)*(1-J475)))</f>
        <v>32129.1245365686</v>
      </c>
      <c r="L475" s="16">
        <f ca="1" t="shared" si="3536"/>
        <v>0.614290594069488</v>
      </c>
      <c r="M475" s="17">
        <f ca="1">IF(L475&lt;=('Ejercicio 3 - TIR'!$D$18-'Ejercicio 3 - TIR'!$C$18)/('Ejercicio 3 - TIR'!$E$18-'Ejercicio 3 - TIR'!$C$18),'Ejercicio 3 - TIR'!$C$18+SQRT(('Ejercicio 3 - TIR'!$E$18-'Ejercicio 3 - TIR'!$C$18)*('Ejercicio 3 - TIR'!$D$18-'Ejercicio 3 - TIR'!$C$18)*L475),'Ejercicio 3 - TIR'!$E$18-SQRT(('Ejercicio 3 - TIR'!$E$18-'Ejercicio 3 - TIR'!$C$18)*('Ejercicio 3 - TIR'!$E$18-'Ejercicio 3 - TIR'!$D$18)*(1-L475)))</f>
        <v>39599.145228114</v>
      </c>
      <c r="N475" s="16">
        <f ca="1" t="shared" ref="N475:R475" si="3537">RAND()</f>
        <v>0.829761971778621</v>
      </c>
      <c r="O475" s="17">
        <f ca="1">IF(N475&lt;=('Ejercicio 3 - TIR'!$D$18-'Ejercicio 3 - TIR'!$C$18)/('Ejercicio 3 - TIR'!$E$18-'Ejercicio 3 - TIR'!$C$18),'Ejercicio 3 - TIR'!$C$18+SQRT(('Ejercicio 3 - TIR'!$E$18-'Ejercicio 3 - TIR'!$C$18)*('Ejercicio 3 - TIR'!$D$18-'Ejercicio 3 - TIR'!$C$18)*N475),'Ejercicio 3 - TIR'!$E$18-SQRT(('Ejercicio 3 - TIR'!$E$18-'Ejercicio 3 - TIR'!$C$18)*('Ejercicio 3 - TIR'!$E$18-'Ejercicio 3 - TIR'!$D$18)*(1-N475)))</f>
        <v>41426.7868638152</v>
      </c>
      <c r="P475" s="16">
        <f ca="1" t="shared" si="3537"/>
        <v>0.659878145863981</v>
      </c>
      <c r="Q475" s="18">
        <f ca="1">IF(P475&lt;=('Ejercicio 3 - TIR'!$D$22-'Ejercicio 3 - TIR'!$C$22)/('Ejercicio 3 - TIR'!$E$22-'Ejercicio 3 - TIR'!$C$22),'Ejercicio 3 - TIR'!$C$22+SQRT(('Ejercicio 3 - TIR'!$E$22-'Ejercicio 3 - TIR'!$C$22)*('Ejercicio 3 - TIR'!$D$22-'Ejercicio 3 - TIR'!$C$22)*P475),'Ejercicio 3 - TIR'!$E$22-SQRT(('Ejercicio 3 - TIR'!$E$22-'Ejercicio 3 - TIR'!$C$22)*('Ejercicio 3 - TIR'!$E$22-'Ejercicio 3 - TIR'!$D$22)*(1-P475)))</f>
        <v>0.155256933548066</v>
      </c>
      <c r="R475" s="16">
        <f ca="1" t="shared" si="3537"/>
        <v>0.910447947411175</v>
      </c>
      <c r="S475" s="18">
        <f ca="1">IF(R475&lt;=('Ejercicio 3 - TIR'!$D$23-'Ejercicio 3 - TIR'!$C$23)/('Ejercicio 3 - TIR'!$E$23-'Ejercicio 3 - TIR'!$C$23),'Ejercicio 3 - TIR'!$C$23+SQRT(('Ejercicio 3 - TIR'!$E$23-'Ejercicio 3 - TIR'!$C$23)*('Ejercicio 3 - TIR'!$D$23-'Ejercicio 3 - TIR'!$C$23)*R475),'Ejercicio 3 - TIR'!$E$23-SQRT(('Ejercicio 3 - TIR'!$E$23-'Ejercicio 3 - TIR'!$C$23)*('Ejercicio 3 - TIR'!$E$23-'Ejercicio 3 - TIR'!$D$23)*(1-R475)))</f>
        <v>0.167303792114971</v>
      </c>
      <c r="T475" s="16">
        <f ca="1" t="shared" ref="T475:X475" si="3538">RAND()</f>
        <v>0.959418310931553</v>
      </c>
      <c r="U475" s="18">
        <f ca="1">IF(T475&lt;=('Ejercicio 3 - TIR'!$D$24-'Ejercicio 3 - TIR'!$C$24)/('Ejercicio 3 - TIR'!$E$24-'Ejercicio 3 - TIR'!$C$24),'Ejercicio 3 - TIR'!$C$24+SQRT(('Ejercicio 3 - TIR'!$E$24-'Ejercicio 3 - TIR'!$C$24)*('Ejercicio 3 - TIR'!$D$24-'Ejercicio 3 - TIR'!$C$24)*T475),'Ejercicio 3 - TIR'!$E$24-SQRT(('Ejercicio 3 - TIR'!$E$24-'Ejercicio 3 - TIR'!$C$24)*('Ejercicio 3 - TIR'!$E$24-'Ejercicio 3 - TIR'!$D$24)*(1-T475)))</f>
        <v>0.209340322266051</v>
      </c>
      <c r="V475" s="16">
        <f ca="1" t="shared" si="3538"/>
        <v>0.421254541921572</v>
      </c>
      <c r="W475" s="18">
        <f ca="1">IF(V475&lt;=('Ejercicio 3 - TIR'!$D$25-'Ejercicio 3 - TIR'!$C$25)/('Ejercicio 3 - TIR'!$E$25-'Ejercicio 3 - TIR'!$C$25),'Ejercicio 3 - TIR'!$C$25+SQRT(('Ejercicio 3 - TIR'!$E$25-'Ejercicio 3 - TIR'!$C$25)*('Ejercicio 3 - TIR'!$D$25-'Ejercicio 3 - TIR'!$C$25)*V475),'Ejercicio 3 - TIR'!$E$25-SQRT(('Ejercicio 3 - TIR'!$E$25-'Ejercicio 3 - TIR'!$C$25)*('Ejercicio 3 - TIR'!$E$25-'Ejercicio 3 - TIR'!$D$25)*(1-V475)))</f>
        <v>0.204993232694688</v>
      </c>
      <c r="X475" s="16">
        <f ca="1" t="shared" si="3538"/>
        <v>0.646885953767061</v>
      </c>
      <c r="Y475" s="18">
        <f ca="1">IF(X475&lt;=('Ejercicio 3 - TIR'!$D$26-'Ejercicio 3 - TIR'!$C$26)/('Ejercicio 3 - TIR'!$E$26-'Ejercicio 3 - TIR'!$C$26),'Ejercicio 3 - TIR'!$C$26+SQRT(('Ejercicio 3 - TIR'!$E$26-'Ejercicio 3 - TIR'!$C$26)*('Ejercicio 3 - TIR'!$D$26-'Ejercicio 3 - TIR'!$C$26)*X475),'Ejercicio 3 - TIR'!$E$26-SQRT(('Ejercicio 3 - TIR'!$E$26-'Ejercicio 3 - TIR'!$C$26)*('Ejercicio 3 - TIR'!$E$26-'Ejercicio 3 - TIR'!$D$26)*(1-X475)))</f>
        <v>0.236332897397951</v>
      </c>
      <c r="Z475" s="16">
        <f ca="1" t="shared" si="3336"/>
        <v>1.15525693354807</v>
      </c>
      <c r="AA475" s="16">
        <f ca="1" t="shared" si="3337"/>
        <v>1.34853579939777</v>
      </c>
      <c r="AB475" s="16">
        <f ca="1" t="shared" si="3338"/>
        <v>1.63083871823101</v>
      </c>
      <c r="AC475" s="16">
        <f ca="1" t="shared" si="3339"/>
        <v>1.96514961908484</v>
      </c>
      <c r="AD475" s="16">
        <f ca="1" t="shared" si="3340"/>
        <v>2.42957912238364</v>
      </c>
      <c r="AE475" s="15">
        <f ca="1" t="shared" si="3341"/>
        <v>4568.90007148025</v>
      </c>
      <c r="AF475" s="15">
        <f ca="1" t="shared" si="3342"/>
        <v>5333.29437923326</v>
      </c>
      <c r="AG475" s="15">
        <f ca="1" t="shared" si="3343"/>
        <v>6449.76794332167</v>
      </c>
      <c r="AH475" s="15">
        <f ca="1" t="shared" si="3344"/>
        <v>7771.92672415375</v>
      </c>
      <c r="AI475" s="15">
        <f ca="1" t="shared" si="3345"/>
        <v>9608.68868523757</v>
      </c>
      <c r="AJ475" s="17">
        <f ca="1" t="shared" si="3346"/>
        <v>42545.1246045483</v>
      </c>
      <c r="AK475" s="17">
        <f ca="1" t="shared" si="3347"/>
        <v>55434.8423218945</v>
      </c>
      <c r="AL475" s="17">
        <f ca="1" t="shared" si="3348"/>
        <v>52397.4202771018</v>
      </c>
      <c r="AM475" s="17">
        <f ca="1" t="shared" si="3349"/>
        <v>77818.2451611134</v>
      </c>
      <c r="AN475" s="17">
        <f ca="1" t="shared" si="3350"/>
        <v>100649.656471762</v>
      </c>
      <c r="AO475" s="17">
        <f ca="1">C475/'Ejercicio 3 - TIR'!$D$7</f>
        <v>13473.7781251581</v>
      </c>
      <c r="AP475" s="17">
        <f ca="1" t="shared" si="3351"/>
        <v>29071.3464793901</v>
      </c>
      <c r="AQ475" s="17">
        <f ca="1" t="shared" si="3352"/>
        <v>41961.0641967364</v>
      </c>
      <c r="AR475" s="17">
        <f ca="1" t="shared" si="3353"/>
        <v>38923.6421519437</v>
      </c>
      <c r="AS475" s="17">
        <f ca="1" t="shared" si="3354"/>
        <v>64344.4670359553</v>
      </c>
      <c r="AT475" s="17">
        <f ca="1" t="shared" si="3355"/>
        <v>87175.8783466042</v>
      </c>
      <c r="AU475" s="17">
        <f ca="1">AP475*'Ejercicio 3 - TIR'!$D$5</f>
        <v>14535.6732396951</v>
      </c>
      <c r="AV475" s="17">
        <f ca="1">AQ475*'Ejercicio 3 - TIR'!$D$5</f>
        <v>20980.5320983682</v>
      </c>
      <c r="AW475" s="17">
        <f ca="1">AR475*'Ejercicio 3 - TIR'!$D$5</f>
        <v>19461.8210759718</v>
      </c>
      <c r="AX475" s="17">
        <f ca="1">AS475*'Ejercicio 3 - TIR'!$D$5</f>
        <v>32172.2335179777</v>
      </c>
      <c r="AY475" s="17">
        <f ca="1">AT475*'Ejercicio 3 - TIR'!$D$5</f>
        <v>43587.9391733021</v>
      </c>
      <c r="AZ475" s="17">
        <f ca="1" t="shared" ref="AZ475:BD475" si="3539">AJ475-AU475-AE475</f>
        <v>23440.5512933729</v>
      </c>
      <c r="BA475" s="17">
        <f ca="1" t="shared" si="3539"/>
        <v>29121.0158442931</v>
      </c>
      <c r="BB475" s="17">
        <f ca="1" t="shared" si="3539"/>
        <v>26485.8312578083</v>
      </c>
      <c r="BC475" s="17">
        <f ca="1" t="shared" si="3539"/>
        <v>37874.084918982</v>
      </c>
      <c r="BD475" s="17">
        <f ca="1" t="shared" si="3539"/>
        <v>47453.0286132226</v>
      </c>
      <c r="BE475" s="17">
        <f ca="1" t="shared" ref="BE475:BI475" si="3540">AZ475/Z475</f>
        <v>20290.3359526971</v>
      </c>
      <c r="BF475" s="17">
        <f ca="1" t="shared" si="3540"/>
        <v>21594.5441398723</v>
      </c>
      <c r="BG475" s="17">
        <f ca="1" t="shared" si="3540"/>
        <v>16240.6196037201</v>
      </c>
      <c r="BH475" s="17">
        <f ca="1" t="shared" si="3540"/>
        <v>19272.875994358</v>
      </c>
      <c r="BI475" s="17">
        <f ca="1" t="shared" si="3540"/>
        <v>19531.3781617727</v>
      </c>
      <c r="BJ475" s="17">
        <f ca="1" t="shared" si="3358"/>
        <v>71497.639250288</v>
      </c>
      <c r="BK475" s="17">
        <f ca="1" t="shared" si="3359"/>
        <v>32735.6100325135</v>
      </c>
      <c r="BL475" s="17">
        <f ca="1" t="shared" si="3360"/>
        <v>104233.249282802</v>
      </c>
      <c r="BM475" s="17">
        <f ca="1">BK475*'Ejercicio 3 - TIR'!$D$5</f>
        <v>16367.8050162568</v>
      </c>
      <c r="BN475" s="17">
        <f ca="1" t="shared" si="3361"/>
        <v>87865.4442665448</v>
      </c>
      <c r="BO475" s="17">
        <f ca="1" t="shared" si="3362"/>
        <v>36164.8828214908</v>
      </c>
      <c r="BP475" s="17">
        <f ca="1" t="shared" si="3363"/>
        <v>-96796.8843847023</v>
      </c>
      <c r="BQ475" s="17">
        <f ca="1" t="shared" ref="BQ475:BT475" si="3541">BE475</f>
        <v>20290.3359526971</v>
      </c>
      <c r="BR475" s="17">
        <f ca="1" t="shared" si="3541"/>
        <v>21594.5441398723</v>
      </c>
      <c r="BS475" s="17">
        <f ca="1" t="shared" si="3541"/>
        <v>16240.6196037201</v>
      </c>
      <c r="BT475" s="17">
        <f ca="1" t="shared" si="3541"/>
        <v>19272.875994358</v>
      </c>
      <c r="BU475" s="17">
        <f ca="1" t="shared" si="3365"/>
        <v>55696.2609832635</v>
      </c>
      <c r="BV475" s="19">
        <f ca="1" t="shared" si="3366"/>
        <v>9.80751695628386</v>
      </c>
    </row>
    <row r="476" ht="15" customHeight="1" spans="1:74">
      <c r="A476" s="15">
        <v>475</v>
      </c>
      <c r="B476" s="16">
        <f ca="1" t="shared" ref="B476:F476" si="3542">RAND()</f>
        <v>0.357647352714513</v>
      </c>
      <c r="C476" s="17">
        <f ca="1">IF(B476&lt;=('Ejercicio 3 - TIR'!$D$13-'Ejercicio 3 - TIR'!$C$13)/('Ejercicio 3 - TIR'!$E$13-'Ejercicio 3 - TIR'!$C$13),'Ejercicio 3 - TIR'!$C$13+SQRT(('Ejercicio 3 - TIR'!$E$13-'Ejercicio 3 - TIR'!$C$13)*('Ejercicio 3 - TIR'!$D$13-'Ejercicio 3 - TIR'!$C$13)*B476),'Ejercicio 3 - TIR'!$E$13-SQRT(('Ejercicio 3 - TIR'!$E$13-'Ejercicio 3 - TIR'!$C$13)*('Ejercicio 3 - TIR'!$E$13-'Ejercicio 3 - TIR'!$D$13)*(1-B476)))</f>
        <v>72236.2974957845</v>
      </c>
      <c r="D476" s="16">
        <f ca="1" t="shared" si="3542"/>
        <v>0.399446276152172</v>
      </c>
      <c r="E476" s="17">
        <f ca="1">IF(D476&lt;=('Ejercicio 3 - TIR'!$D$14-'Ejercicio 3 - TIR'!$C$14)/('Ejercicio 3 - TIR'!$E$14-'Ejercicio 3 - TIR'!$C$14),'Ejercicio 3 - TIR'!$C$14+SQRT(('Ejercicio 3 - TIR'!$E$14-'Ejercicio 3 - TIR'!$C$14)*('Ejercicio 3 - TIR'!$D$14-'Ejercicio 3 - TIR'!$C$14)*D476),'Ejercicio 3 - TIR'!$E$14-SQRT(('Ejercicio 3 - TIR'!$E$14-'Ejercicio 3 - TIR'!$C$14)*('Ejercicio 3 - TIR'!$E$14-'Ejercicio 3 - TIR'!$D$14)*(1-D476)))</f>
        <v>30508.7904576301</v>
      </c>
      <c r="F476" s="16">
        <f ca="1" t="shared" si="3542"/>
        <v>0.438279548481275</v>
      </c>
      <c r="G476" s="17">
        <f ca="1">IF(F476&lt;=('Ejercicio 3 - TIR'!$D$18-'Ejercicio 3 - TIR'!$C$18)/('Ejercicio 3 - TIR'!$E$18-'Ejercicio 3 - TIR'!$C$18),'Ejercicio 3 - TIR'!$C$18+SQRT(('Ejercicio 3 - TIR'!$E$18-'Ejercicio 3 - TIR'!$C$18)*('Ejercicio 3 - TIR'!$D$18-'Ejercicio 3 - TIR'!$C$18)*F476),'Ejercicio 3 - TIR'!$E$18-SQRT(('Ejercicio 3 - TIR'!$E$18-'Ejercicio 3 - TIR'!$C$18)*('Ejercicio 3 - TIR'!$E$18-'Ejercicio 3 - TIR'!$D$18)*(1-F476)))</f>
        <v>38108.1398774436</v>
      </c>
      <c r="H476" s="16">
        <f ca="1" t="shared" ref="H476:L476" si="3543">RAND()</f>
        <v>0.137904567654205</v>
      </c>
      <c r="I476" s="17">
        <f ca="1">IF(H476&lt;=('Ejercicio 3 - TIR'!$D$18-'Ejercicio 3 - TIR'!$C$18)/('Ejercicio 3 - TIR'!$E$18-'Ejercicio 3 - TIR'!$C$18),'Ejercicio 3 - TIR'!$C$18+SQRT(('Ejercicio 3 - TIR'!$E$18-'Ejercicio 3 - TIR'!$C$18)*('Ejercicio 3 - TIR'!$D$18-'Ejercicio 3 - TIR'!$C$18)*H476),'Ejercicio 3 - TIR'!$E$18-SQRT(('Ejercicio 3 - TIR'!$E$18-'Ejercicio 3 - TIR'!$C$18)*('Ejercicio 3 - TIR'!$E$18-'Ejercicio 3 - TIR'!$D$18)*(1-H476)))</f>
        <v>34548.1518387286</v>
      </c>
      <c r="J476" s="16">
        <f ca="1" t="shared" si="3543"/>
        <v>0.293006363465988</v>
      </c>
      <c r="K476" s="17">
        <f ca="1">IF(J476&lt;=('Ejercicio 3 - TIR'!$D$18-'Ejercicio 3 - TIR'!$C$18)/('Ejercicio 3 - TIR'!$E$18-'Ejercicio 3 - TIR'!$C$18),'Ejercicio 3 - TIR'!$C$18+SQRT(('Ejercicio 3 - TIR'!$E$18-'Ejercicio 3 - TIR'!$C$18)*('Ejercicio 3 - TIR'!$D$18-'Ejercicio 3 - TIR'!$C$18)*J476),'Ejercicio 3 - TIR'!$E$18-SQRT(('Ejercicio 3 - TIR'!$E$18-'Ejercicio 3 - TIR'!$C$18)*('Ejercicio 3 - TIR'!$E$18-'Ejercicio 3 - TIR'!$D$18)*(1-J476)))</f>
        <v>36629.5516077558</v>
      </c>
      <c r="L476" s="16">
        <f ca="1" t="shared" si="3543"/>
        <v>0.243790731806767</v>
      </c>
      <c r="M476" s="17">
        <f ca="1">IF(L476&lt;=('Ejercicio 3 - TIR'!$D$18-'Ejercicio 3 - TIR'!$C$18)/('Ejercicio 3 - TIR'!$E$18-'Ejercicio 3 - TIR'!$C$18),'Ejercicio 3 - TIR'!$C$18+SQRT(('Ejercicio 3 - TIR'!$E$18-'Ejercicio 3 - TIR'!$C$18)*('Ejercicio 3 - TIR'!$D$18-'Ejercicio 3 - TIR'!$C$18)*L476),'Ejercicio 3 - TIR'!$E$18-SQRT(('Ejercicio 3 - TIR'!$E$18-'Ejercicio 3 - TIR'!$C$18)*('Ejercicio 3 - TIR'!$E$18-'Ejercicio 3 - TIR'!$D$18)*(1-L476)))</f>
        <v>36047.1985060038</v>
      </c>
      <c r="N476" s="16">
        <f ca="1" t="shared" ref="N476:R476" si="3544">RAND()</f>
        <v>0.438680192142895</v>
      </c>
      <c r="O476" s="17">
        <f ca="1">IF(N476&lt;=('Ejercicio 3 - TIR'!$D$18-'Ejercicio 3 - TIR'!$C$18)/('Ejercicio 3 - TIR'!$E$18-'Ejercicio 3 - TIR'!$C$18),'Ejercicio 3 - TIR'!$C$18+SQRT(('Ejercicio 3 - TIR'!$E$18-'Ejercicio 3 - TIR'!$C$18)*('Ejercicio 3 - TIR'!$D$18-'Ejercicio 3 - TIR'!$C$18)*N476),'Ejercicio 3 - TIR'!$E$18-SQRT(('Ejercicio 3 - TIR'!$E$18-'Ejercicio 3 - TIR'!$C$18)*('Ejercicio 3 - TIR'!$E$18-'Ejercicio 3 - TIR'!$D$18)*(1-N476)))</f>
        <v>38111.844970254</v>
      </c>
      <c r="P476" s="16">
        <f ca="1" t="shared" si="3544"/>
        <v>0.0831673088716083</v>
      </c>
      <c r="Q476" s="18">
        <f ca="1">IF(P476&lt;=('Ejercicio 3 - TIR'!$D$22-'Ejercicio 3 - TIR'!$C$22)/('Ejercicio 3 - TIR'!$E$22-'Ejercicio 3 - TIR'!$C$22),'Ejercicio 3 - TIR'!$C$22+SQRT(('Ejercicio 3 - TIR'!$E$22-'Ejercicio 3 - TIR'!$C$22)*('Ejercicio 3 - TIR'!$D$22-'Ejercicio 3 - TIR'!$C$22)*P476),'Ejercicio 3 - TIR'!$E$22-SQRT(('Ejercicio 3 - TIR'!$E$22-'Ejercicio 3 - TIR'!$C$22)*('Ejercicio 3 - TIR'!$E$22-'Ejercicio 3 - TIR'!$D$22)*(1-P476)))</f>
        <v>0.132235242374751</v>
      </c>
      <c r="R476" s="16">
        <f ca="1" t="shared" si="3544"/>
        <v>0.514784966988117</v>
      </c>
      <c r="S476" s="18">
        <f ca="1">IF(R476&lt;=('Ejercicio 3 - TIR'!$D$23-'Ejercicio 3 - TIR'!$C$23)/('Ejercicio 3 - TIR'!$E$23-'Ejercicio 3 - TIR'!$C$23),'Ejercicio 3 - TIR'!$C$23+SQRT(('Ejercicio 3 - TIR'!$E$23-'Ejercicio 3 - TIR'!$C$23)*('Ejercicio 3 - TIR'!$D$23-'Ejercicio 3 - TIR'!$C$23)*R476),'Ejercicio 3 - TIR'!$E$23-SQRT(('Ejercicio 3 - TIR'!$E$23-'Ejercicio 3 - TIR'!$C$23)*('Ejercicio 3 - TIR'!$E$23-'Ejercicio 3 - TIR'!$D$23)*(1-R476)))</f>
        <v>0.150446877332143</v>
      </c>
      <c r="T476" s="16">
        <f ca="1" t="shared" ref="T476:X476" si="3545">RAND()</f>
        <v>0.351603208058868</v>
      </c>
      <c r="U476" s="18">
        <f ca="1">IF(T476&lt;=('Ejercicio 3 - TIR'!$D$24-'Ejercicio 3 - TIR'!$C$24)/('Ejercicio 3 - TIR'!$E$24-'Ejercicio 3 - TIR'!$C$24),'Ejercicio 3 - TIR'!$C$24+SQRT(('Ejercicio 3 - TIR'!$E$24-'Ejercicio 3 - TIR'!$C$24)*('Ejercicio 3 - TIR'!$D$24-'Ejercicio 3 - TIR'!$C$24)*T476),'Ejercicio 3 - TIR'!$E$24-SQRT(('Ejercicio 3 - TIR'!$E$24-'Ejercicio 3 - TIR'!$C$24)*('Ejercicio 3 - TIR'!$E$24-'Ejercicio 3 - TIR'!$D$24)*(1-T476)))</f>
        <v>0.177172904462417</v>
      </c>
      <c r="V476" s="16">
        <f ca="1" t="shared" si="3545"/>
        <v>0.626500191666999</v>
      </c>
      <c r="W476" s="18">
        <f ca="1">IF(V476&lt;=('Ejercicio 3 - TIR'!$D$25-'Ejercicio 3 - TIR'!$C$25)/('Ejercicio 3 - TIR'!$E$25-'Ejercicio 3 - TIR'!$C$25),'Ejercicio 3 - TIR'!$C$25+SQRT(('Ejercicio 3 - TIR'!$E$25-'Ejercicio 3 - TIR'!$C$25)*('Ejercicio 3 - TIR'!$D$25-'Ejercicio 3 - TIR'!$C$25)*V476),'Ejercicio 3 - TIR'!$E$25-SQRT(('Ejercicio 3 - TIR'!$E$25-'Ejercicio 3 - TIR'!$C$25)*('Ejercicio 3 - TIR'!$E$25-'Ejercicio 3 - TIR'!$D$25)*(1-V476)))</f>
        <v>0.213844096897388</v>
      </c>
      <c r="X476" s="16">
        <f ca="1" t="shared" si="3545"/>
        <v>0.150284942186327</v>
      </c>
      <c r="Y476" s="18">
        <f ca="1">IF(X476&lt;=('Ejercicio 3 - TIR'!$D$26-'Ejercicio 3 - TIR'!$C$26)/('Ejercicio 3 - TIR'!$E$26-'Ejercicio 3 - TIR'!$C$26),'Ejercicio 3 - TIR'!$C$26+SQRT(('Ejercicio 3 - TIR'!$E$26-'Ejercicio 3 - TIR'!$C$26)*('Ejercicio 3 - TIR'!$D$26-'Ejercicio 3 - TIR'!$C$26)*X476),'Ejercicio 3 - TIR'!$E$26-SQRT(('Ejercicio 3 - TIR'!$E$26-'Ejercicio 3 - TIR'!$C$26)*('Ejercicio 3 - TIR'!$E$26-'Ejercicio 3 - TIR'!$D$26)*(1-X476)))</f>
        <v>0.210143717231511</v>
      </c>
      <c r="Z476" s="16">
        <f ca="1" t="shared" si="3336"/>
        <v>1.13223524237475</v>
      </c>
      <c r="AA476" s="16">
        <f ca="1" t="shared" si="3337"/>
        <v>1.30257649899543</v>
      </c>
      <c r="AB476" s="16">
        <f ca="1" t="shared" si="3338"/>
        <v>1.53335776060694</v>
      </c>
      <c r="AC476" s="16">
        <f ca="1" t="shared" si="3339"/>
        <v>1.86125726614453</v>
      </c>
      <c r="AD476" s="16">
        <f ca="1" t="shared" si="3340"/>
        <v>2.25238878677631</v>
      </c>
      <c r="AE476" s="15">
        <f ca="1" t="shared" si="3341"/>
        <v>4034.33730072519</v>
      </c>
      <c r="AF476" s="15">
        <f ca="1" t="shared" si="3342"/>
        <v>4641.29074972388</v>
      </c>
      <c r="AG476" s="15">
        <f ca="1" t="shared" si="3343"/>
        <v>5463.60171230701</v>
      </c>
      <c r="AH476" s="15">
        <f ca="1" t="shared" si="3344"/>
        <v>6631.96068628233</v>
      </c>
      <c r="AI476" s="15">
        <f ca="1" t="shared" si="3345"/>
        <v>8025.62555743094</v>
      </c>
      <c r="AJ476" s="17">
        <f ca="1" t="shared" si="3346"/>
        <v>43147.3789905883</v>
      </c>
      <c r="AK476" s="17">
        <f ca="1" t="shared" si="3347"/>
        <v>45001.6106688538</v>
      </c>
      <c r="AL476" s="17">
        <f ca="1" t="shared" si="3348"/>
        <v>56166.2072253049</v>
      </c>
      <c r="AM476" s="17">
        <f ca="1" t="shared" si="3349"/>
        <v>67093.110143454</v>
      </c>
      <c r="AN476" s="17">
        <f ca="1" t="shared" si="3350"/>
        <v>85842.692254357</v>
      </c>
      <c r="AO476" s="17">
        <f ca="1">C476/'Ejercicio 3 - TIR'!$D$7</f>
        <v>14447.2594991569</v>
      </c>
      <c r="AP476" s="17">
        <f ca="1" t="shared" si="3351"/>
        <v>28700.1194914314</v>
      </c>
      <c r="AQ476" s="17">
        <f ca="1" t="shared" si="3352"/>
        <v>30554.3511696969</v>
      </c>
      <c r="AR476" s="17">
        <f ca="1" t="shared" si="3353"/>
        <v>41718.947726148</v>
      </c>
      <c r="AS476" s="17">
        <f ca="1" t="shared" si="3354"/>
        <v>52645.8506442971</v>
      </c>
      <c r="AT476" s="17">
        <f ca="1" t="shared" si="3355"/>
        <v>71395.4327552001</v>
      </c>
      <c r="AU476" s="17">
        <f ca="1">AP476*'Ejercicio 3 - TIR'!$D$5</f>
        <v>14350.0597457157</v>
      </c>
      <c r="AV476" s="17">
        <f ca="1">AQ476*'Ejercicio 3 - TIR'!$D$5</f>
        <v>15277.1755848485</v>
      </c>
      <c r="AW476" s="17">
        <f ca="1">AR476*'Ejercicio 3 - TIR'!$D$5</f>
        <v>20859.473863074</v>
      </c>
      <c r="AX476" s="17">
        <f ca="1">AS476*'Ejercicio 3 - TIR'!$D$5</f>
        <v>26322.9253221486</v>
      </c>
      <c r="AY476" s="17">
        <f ca="1">AT476*'Ejercicio 3 - TIR'!$D$5</f>
        <v>35697.7163776</v>
      </c>
      <c r="AZ476" s="17">
        <f ca="1" t="shared" ref="AZ476:BD476" si="3546">AJ476-AU476-AE476</f>
        <v>24762.9819441474</v>
      </c>
      <c r="BA476" s="17">
        <f ca="1" t="shared" si="3546"/>
        <v>25083.1443342815</v>
      </c>
      <c r="BB476" s="17">
        <f ca="1" t="shared" si="3546"/>
        <v>29843.1316499239</v>
      </c>
      <c r="BC476" s="17">
        <f ca="1" t="shared" si="3546"/>
        <v>34138.2241350231</v>
      </c>
      <c r="BD476" s="17">
        <f ca="1" t="shared" si="3546"/>
        <v>42119.350319326</v>
      </c>
      <c r="BE476" s="17">
        <f ca="1" t="shared" ref="BE476:BI476" si="3547">AZ476/Z476</f>
        <v>21870.8807298822</v>
      </c>
      <c r="BF476" s="17">
        <f ca="1" t="shared" si="3547"/>
        <v>19256.5614024404</v>
      </c>
      <c r="BG476" s="17">
        <f ca="1" t="shared" si="3547"/>
        <v>19462.6018901885</v>
      </c>
      <c r="BH476" s="17">
        <f ca="1" t="shared" si="3547"/>
        <v>18341.4860245183</v>
      </c>
      <c r="BI476" s="17">
        <f ca="1" t="shared" si="3547"/>
        <v>18699.8579315468</v>
      </c>
      <c r="BJ476" s="17">
        <f ca="1" t="shared" si="3358"/>
        <v>68717.6575248739</v>
      </c>
      <c r="BK476" s="17">
        <f ca="1" t="shared" si="3359"/>
        <v>32540.8452955485</v>
      </c>
      <c r="BL476" s="17">
        <f ca="1" t="shared" si="3360"/>
        <v>101258.502820422</v>
      </c>
      <c r="BM476" s="17">
        <f ca="1">BK476*'Ejercicio 3 - TIR'!$D$5</f>
        <v>16270.4226477742</v>
      </c>
      <c r="BN476" s="17">
        <f ca="1" t="shared" si="3361"/>
        <v>84988.0801726482</v>
      </c>
      <c r="BO476" s="17">
        <f ca="1" t="shared" si="3362"/>
        <v>37732.4202072085</v>
      </c>
      <c r="BP476" s="17">
        <f ca="1" t="shared" si="3363"/>
        <v>-102745.087953415</v>
      </c>
      <c r="BQ476" s="17">
        <f ca="1" t="shared" ref="BQ476:BT476" si="3548">BE476</f>
        <v>21870.8807298822</v>
      </c>
      <c r="BR476" s="17">
        <f ca="1" t="shared" si="3548"/>
        <v>19256.5614024404</v>
      </c>
      <c r="BS476" s="17">
        <f ca="1" t="shared" si="3548"/>
        <v>19462.6018901885</v>
      </c>
      <c r="BT476" s="17">
        <f ca="1" t="shared" si="3548"/>
        <v>18341.4860245183</v>
      </c>
      <c r="BU476" s="17">
        <f ca="1" t="shared" si="3365"/>
        <v>56432.2781387553</v>
      </c>
      <c r="BV476" s="19">
        <f ca="1" t="shared" si="3366"/>
        <v>8.42724974931319</v>
      </c>
    </row>
    <row r="477" ht="15" customHeight="1" spans="1:74">
      <c r="A477" s="15">
        <v>476</v>
      </c>
      <c r="B477" s="16">
        <f ca="1" t="shared" ref="B477:F477" si="3549">RAND()</f>
        <v>0.246061219861092</v>
      </c>
      <c r="C477" s="17">
        <f ca="1">IF(B477&lt;=('Ejercicio 3 - TIR'!$D$13-'Ejercicio 3 - TIR'!$C$13)/('Ejercicio 3 - TIR'!$E$13-'Ejercicio 3 - TIR'!$C$13),'Ejercicio 3 - TIR'!$C$13+SQRT(('Ejercicio 3 - TIR'!$E$13-'Ejercicio 3 - TIR'!$C$13)*('Ejercicio 3 - TIR'!$D$13-'Ejercicio 3 - TIR'!$C$13)*B477),'Ejercicio 3 - TIR'!$E$13-SQRT(('Ejercicio 3 - TIR'!$E$13-'Ejercicio 3 - TIR'!$C$13)*('Ejercicio 3 - TIR'!$E$13-'Ejercicio 3 - TIR'!$D$13)*(1-B477)))</f>
        <v>69920.9116488575</v>
      </c>
      <c r="D477" s="16">
        <f ca="1" t="shared" si="3549"/>
        <v>0.642233056226005</v>
      </c>
      <c r="E477" s="17">
        <f ca="1">IF(D477&lt;=('Ejercicio 3 - TIR'!$D$14-'Ejercicio 3 - TIR'!$C$14)/('Ejercicio 3 - TIR'!$E$14-'Ejercicio 3 - TIR'!$C$14),'Ejercicio 3 - TIR'!$C$14+SQRT(('Ejercicio 3 - TIR'!$E$14-'Ejercicio 3 - TIR'!$C$14)*('Ejercicio 3 - TIR'!$D$14-'Ejercicio 3 - TIR'!$C$14)*D477),'Ejercicio 3 - TIR'!$E$14-SQRT(('Ejercicio 3 - TIR'!$E$14-'Ejercicio 3 - TIR'!$C$14)*('Ejercicio 3 - TIR'!$E$14-'Ejercicio 3 - TIR'!$D$14)*(1-D477)))</f>
        <v>32674.357259182</v>
      </c>
      <c r="F477" s="16">
        <f ca="1" t="shared" si="3549"/>
        <v>0.62144894873819</v>
      </c>
      <c r="G477" s="17">
        <f ca="1">IF(F477&lt;=('Ejercicio 3 - TIR'!$D$18-'Ejercicio 3 - TIR'!$C$18)/('Ejercicio 3 - TIR'!$E$18-'Ejercicio 3 - TIR'!$C$18),'Ejercicio 3 - TIR'!$C$18+SQRT(('Ejercicio 3 - TIR'!$E$18-'Ejercicio 3 - TIR'!$C$18)*('Ejercicio 3 - TIR'!$D$18-'Ejercicio 3 - TIR'!$C$18)*F477),'Ejercicio 3 - TIR'!$E$18-SQRT(('Ejercicio 3 - TIR'!$E$18-'Ejercicio 3 - TIR'!$C$18)*('Ejercicio 3 - TIR'!$E$18-'Ejercicio 3 - TIR'!$D$18)*(1-F477)))</f>
        <v>39654.9128587848</v>
      </c>
      <c r="H477" s="16">
        <f ca="1" t="shared" ref="H477:L477" si="3550">RAND()</f>
        <v>0.739920862771603</v>
      </c>
      <c r="I477" s="17">
        <f ca="1">IF(H477&lt;=('Ejercicio 3 - TIR'!$D$18-'Ejercicio 3 - TIR'!$C$18)/('Ejercicio 3 - TIR'!$E$18-'Ejercicio 3 - TIR'!$C$18),'Ejercicio 3 - TIR'!$C$18+SQRT(('Ejercicio 3 - TIR'!$E$18-'Ejercicio 3 - TIR'!$C$18)*('Ejercicio 3 - TIR'!$D$18-'Ejercicio 3 - TIR'!$C$18)*H477),'Ejercicio 3 - TIR'!$E$18-SQRT(('Ejercicio 3 - TIR'!$E$18-'Ejercicio 3 - TIR'!$C$18)*('Ejercicio 3 - TIR'!$E$18-'Ejercicio 3 - TIR'!$D$18)*(1-H477)))</f>
        <v>40583.4475784692</v>
      </c>
      <c r="J477" s="16">
        <f ca="1" t="shared" si="3550"/>
        <v>0.546788451472528</v>
      </c>
      <c r="K477" s="17">
        <f ca="1">IF(J477&lt;=('Ejercicio 3 - TIR'!$D$18-'Ejercicio 3 - TIR'!$C$18)/('Ejercicio 3 - TIR'!$E$18-'Ejercicio 3 - TIR'!$C$18),'Ejercicio 3 - TIR'!$C$18+SQRT(('Ejercicio 3 - TIR'!$E$18-'Ejercicio 3 - TIR'!$C$18)*('Ejercicio 3 - TIR'!$D$18-'Ejercicio 3 - TIR'!$C$18)*J477),'Ejercicio 3 - TIR'!$E$18-SQRT(('Ejercicio 3 - TIR'!$E$18-'Ejercicio 3 - TIR'!$C$18)*('Ejercicio 3 - TIR'!$E$18-'Ejercicio 3 - TIR'!$D$18)*(1-J477)))</f>
        <v>39056.393748114</v>
      </c>
      <c r="L477" s="16">
        <f ca="1" t="shared" si="3550"/>
        <v>0.154538859170541</v>
      </c>
      <c r="M477" s="17">
        <f ca="1">IF(L477&lt;=('Ejercicio 3 - TIR'!$D$18-'Ejercicio 3 - TIR'!$C$18)/('Ejercicio 3 - TIR'!$E$18-'Ejercicio 3 - TIR'!$C$18),'Ejercicio 3 - TIR'!$C$18+SQRT(('Ejercicio 3 - TIR'!$E$18-'Ejercicio 3 - TIR'!$C$18)*('Ejercicio 3 - TIR'!$D$18-'Ejercicio 3 - TIR'!$C$18)*L477),'Ejercicio 3 - TIR'!$E$18-SQRT(('Ejercicio 3 - TIR'!$E$18-'Ejercicio 3 - TIR'!$C$18)*('Ejercicio 3 - TIR'!$E$18-'Ejercicio 3 - TIR'!$D$18)*(1-L477)))</f>
        <v>34814.6473261892</v>
      </c>
      <c r="N477" s="16">
        <f ca="1" t="shared" ref="N477:R477" si="3551">RAND()</f>
        <v>0.732913763233327</v>
      </c>
      <c r="O477" s="17">
        <f ca="1">IF(N477&lt;=('Ejercicio 3 - TIR'!$D$18-'Ejercicio 3 - TIR'!$C$18)/('Ejercicio 3 - TIR'!$E$18-'Ejercicio 3 - TIR'!$C$18),'Ejercicio 3 - TIR'!$C$18+SQRT(('Ejercicio 3 - TIR'!$E$18-'Ejercicio 3 - TIR'!$C$18)*('Ejercicio 3 - TIR'!$D$18-'Ejercicio 3 - TIR'!$C$18)*N477),'Ejercicio 3 - TIR'!$E$18-SQRT(('Ejercicio 3 - TIR'!$E$18-'Ejercicio 3 - TIR'!$C$18)*('Ejercicio 3 - TIR'!$E$18-'Ejercicio 3 - TIR'!$D$18)*(1-N477)))</f>
        <v>40524.3472255435</v>
      </c>
      <c r="P477" s="16">
        <f ca="1" t="shared" si="3551"/>
        <v>0.894128345324137</v>
      </c>
      <c r="Q477" s="18">
        <f ca="1">IF(P477&lt;=('Ejercicio 3 - TIR'!$D$22-'Ejercicio 3 - TIR'!$C$22)/('Ejercicio 3 - TIR'!$E$22-'Ejercicio 3 - TIR'!$C$22),'Ejercicio 3 - TIR'!$C$22+SQRT(('Ejercicio 3 - TIR'!$E$22-'Ejercicio 3 - TIR'!$C$22)*('Ejercicio 3 - TIR'!$D$22-'Ejercicio 3 - TIR'!$C$22)*P477),'Ejercicio 3 - TIR'!$E$22-SQRT(('Ejercicio 3 - TIR'!$E$22-'Ejercicio 3 - TIR'!$C$22)*('Ejercicio 3 - TIR'!$E$22-'Ejercicio 3 - TIR'!$D$22)*(1-P477)))</f>
        <v>0.166195327659935</v>
      </c>
      <c r="R477" s="16">
        <f ca="1" t="shared" si="3551"/>
        <v>0.597876808310274</v>
      </c>
      <c r="S477" s="18">
        <f ca="1">IF(R477&lt;=('Ejercicio 3 - TIR'!$D$23-'Ejercicio 3 - TIR'!$C$23)/('Ejercicio 3 - TIR'!$E$23-'Ejercicio 3 - TIR'!$C$23),'Ejercicio 3 - TIR'!$C$23+SQRT(('Ejercicio 3 - TIR'!$E$23-'Ejercicio 3 - TIR'!$C$23)*('Ejercicio 3 - TIR'!$D$23-'Ejercicio 3 - TIR'!$C$23)*R477),'Ejercicio 3 - TIR'!$E$23-SQRT(('Ejercicio 3 - TIR'!$E$23-'Ejercicio 3 - TIR'!$C$23)*('Ejercicio 3 - TIR'!$E$23-'Ejercicio 3 - TIR'!$D$23)*(1-R477)))</f>
        <v>0.153096064506442</v>
      </c>
      <c r="T477" s="16">
        <f ca="1" t="shared" ref="T477:X477" si="3552">RAND()</f>
        <v>0.819242600494375</v>
      </c>
      <c r="U477" s="18">
        <f ca="1">IF(T477&lt;=('Ejercicio 3 - TIR'!$D$24-'Ejercicio 3 - TIR'!$C$24)/('Ejercicio 3 - TIR'!$E$24-'Ejercicio 3 - TIR'!$C$24),'Ejercicio 3 - TIR'!$C$24+SQRT(('Ejercicio 3 - TIR'!$E$24-'Ejercicio 3 - TIR'!$C$24)*('Ejercicio 3 - TIR'!$D$24-'Ejercicio 3 - TIR'!$C$24)*T477),'Ejercicio 3 - TIR'!$E$24-SQRT(('Ejercicio 3 - TIR'!$E$24-'Ejercicio 3 - TIR'!$C$24)*('Ejercicio 3 - TIR'!$E$24-'Ejercicio 3 - TIR'!$D$24)*(1-T477)))</f>
        <v>0.197502873103088</v>
      </c>
      <c r="V477" s="16">
        <f ca="1" t="shared" si="3552"/>
        <v>0.702844534313073</v>
      </c>
      <c r="W477" s="18">
        <f ca="1">IF(V477&lt;=('Ejercicio 3 - TIR'!$D$25-'Ejercicio 3 - TIR'!$C$25)/('Ejercicio 3 - TIR'!$E$25-'Ejercicio 3 - TIR'!$C$25),'Ejercicio 3 - TIR'!$C$25+SQRT(('Ejercicio 3 - TIR'!$E$25-'Ejercicio 3 - TIR'!$C$25)*('Ejercicio 3 - TIR'!$D$25-'Ejercicio 3 - TIR'!$C$25)*V477),'Ejercicio 3 - TIR'!$E$25-SQRT(('Ejercicio 3 - TIR'!$E$25-'Ejercicio 3 - TIR'!$C$25)*('Ejercicio 3 - TIR'!$E$25-'Ejercicio 3 - TIR'!$D$25)*(1-V477)))</f>
        <v>0.217750284808944</v>
      </c>
      <c r="X477" s="16">
        <f ca="1" t="shared" si="3552"/>
        <v>0.23110807183415</v>
      </c>
      <c r="Y477" s="18">
        <f ca="1">IF(X477&lt;=('Ejercicio 3 - TIR'!$D$26-'Ejercicio 3 - TIR'!$C$26)/('Ejercicio 3 - TIR'!$E$26-'Ejercicio 3 - TIR'!$C$26),'Ejercicio 3 - TIR'!$C$26+SQRT(('Ejercicio 3 - TIR'!$E$26-'Ejercicio 3 - TIR'!$C$26)*('Ejercicio 3 - TIR'!$D$26-'Ejercicio 3 - TIR'!$C$26)*X477),'Ejercicio 3 - TIR'!$E$26-SQRT(('Ejercicio 3 - TIR'!$E$26-'Ejercicio 3 - TIR'!$C$26)*('Ejercicio 3 - TIR'!$E$26-'Ejercicio 3 - TIR'!$D$26)*(1-X477)))</f>
        <v>0.214979827740643</v>
      </c>
      <c r="Z477" s="16">
        <f ca="1" t="shared" si="3336"/>
        <v>1.16619532765994</v>
      </c>
      <c r="AA477" s="16">
        <f ca="1" t="shared" si="3337"/>
        <v>1.34473524277047</v>
      </c>
      <c r="AB477" s="16">
        <f ca="1" t="shared" si="3338"/>
        <v>1.61032431678062</v>
      </c>
      <c r="AC477" s="16">
        <f ca="1" t="shared" si="3339"/>
        <v>1.96097289539437</v>
      </c>
      <c r="AD477" s="16">
        <f ca="1" t="shared" si="3340"/>
        <v>2.38254251065032</v>
      </c>
      <c r="AE477" s="15">
        <f ca="1" t="shared" si="3341"/>
        <v>5430.32551076753</v>
      </c>
      <c r="AF477" s="15">
        <f ca="1" t="shared" si="3342"/>
        <v>6261.68697545498</v>
      </c>
      <c r="AG477" s="15">
        <f ca="1" t="shared" si="3343"/>
        <v>7498.38814357952</v>
      </c>
      <c r="AH477" s="15">
        <f ca="1" t="shared" si="3344"/>
        <v>9131.16429745197</v>
      </c>
      <c r="AI477" s="15">
        <f ca="1" t="shared" si="3345"/>
        <v>11094.1804251897</v>
      </c>
      <c r="AJ477" s="17">
        <f ca="1" t="shared" si="3346"/>
        <v>46245.3740946767</v>
      </c>
      <c r="AK477" s="17">
        <f ca="1" t="shared" si="3347"/>
        <v>54573.9922318955</v>
      </c>
      <c r="AL477" s="17">
        <f ca="1" t="shared" si="3348"/>
        <v>62893.4605783466</v>
      </c>
      <c r="AM477" s="17">
        <f ca="1" t="shared" si="3349"/>
        <v>68270.5797693711</v>
      </c>
      <c r="AN477" s="17">
        <f ca="1" t="shared" si="3350"/>
        <v>96550.9799812116</v>
      </c>
      <c r="AO477" s="17">
        <f ca="1">C477/'Ejercicio 3 - TIR'!$D$7</f>
        <v>13984.1823297715</v>
      </c>
      <c r="AP477" s="17">
        <f ca="1" t="shared" si="3351"/>
        <v>32261.1917649052</v>
      </c>
      <c r="AQ477" s="17">
        <f ca="1" t="shared" si="3352"/>
        <v>40589.809902124</v>
      </c>
      <c r="AR477" s="17">
        <f ca="1" t="shared" si="3353"/>
        <v>48909.2782485751</v>
      </c>
      <c r="AS477" s="17">
        <f ca="1" t="shared" si="3354"/>
        <v>54286.3974395996</v>
      </c>
      <c r="AT477" s="17">
        <f ca="1" t="shared" si="3355"/>
        <v>82566.7976514401</v>
      </c>
      <c r="AU477" s="17">
        <f ca="1">AP477*'Ejercicio 3 - TIR'!$D$5</f>
        <v>16130.5958824526</v>
      </c>
      <c r="AV477" s="17">
        <f ca="1">AQ477*'Ejercicio 3 - TIR'!$D$5</f>
        <v>20294.904951062</v>
      </c>
      <c r="AW477" s="17">
        <f ca="1">AR477*'Ejercicio 3 - TIR'!$D$5</f>
        <v>24454.6391242876</v>
      </c>
      <c r="AX477" s="17">
        <f ca="1">AS477*'Ejercicio 3 - TIR'!$D$5</f>
        <v>27143.1987197998</v>
      </c>
      <c r="AY477" s="17">
        <f ca="1">AT477*'Ejercicio 3 - TIR'!$D$5</f>
        <v>41283.39882572</v>
      </c>
      <c r="AZ477" s="17">
        <f ca="1" t="shared" ref="AZ477:BD477" si="3553">AJ477-AU477-AE477</f>
        <v>24684.4527014566</v>
      </c>
      <c r="BA477" s="17">
        <f ca="1" t="shared" si="3553"/>
        <v>28017.4003053785</v>
      </c>
      <c r="BB477" s="17">
        <f ca="1" t="shared" si="3553"/>
        <v>30940.4333104795</v>
      </c>
      <c r="BC477" s="17">
        <f ca="1" t="shared" si="3553"/>
        <v>31996.2167521193</v>
      </c>
      <c r="BD477" s="17">
        <f ca="1" t="shared" si="3553"/>
        <v>44173.4007303018</v>
      </c>
      <c r="BE477" s="17">
        <f ca="1" t="shared" ref="BE477:BI477" si="3554">AZ477/Z477</f>
        <v>21166.6537465794</v>
      </c>
      <c r="BF477" s="17">
        <f ca="1" t="shared" si="3554"/>
        <v>20834.8821494825</v>
      </c>
      <c r="BG477" s="17">
        <f ca="1" t="shared" si="3554"/>
        <v>19213.7900347528</v>
      </c>
      <c r="BH477" s="17">
        <f ca="1" t="shared" si="3554"/>
        <v>16316.5012771299</v>
      </c>
      <c r="BI477" s="17">
        <f ca="1" t="shared" si="3554"/>
        <v>18540.4459869405</v>
      </c>
      <c r="BJ477" s="17">
        <f ca="1" t="shared" si="3358"/>
        <v>77848.045178177</v>
      </c>
      <c r="BK477" s="17">
        <f ca="1" t="shared" si="3359"/>
        <v>33317.9088773656</v>
      </c>
      <c r="BL477" s="17">
        <f ca="1" t="shared" si="3360"/>
        <v>111165.954055543</v>
      </c>
      <c r="BM477" s="17">
        <f ca="1">BK477*'Ejercicio 3 - TIR'!$D$5</f>
        <v>16658.9544386828</v>
      </c>
      <c r="BN477" s="17">
        <f ca="1" t="shared" si="3361"/>
        <v>94506.9996168598</v>
      </c>
      <c r="BO477" s="17">
        <f ca="1" t="shared" si="3362"/>
        <v>39666.4484240678</v>
      </c>
      <c r="BP477" s="17">
        <f ca="1" t="shared" si="3363"/>
        <v>-102595.26890804</v>
      </c>
      <c r="BQ477" s="17">
        <f ca="1" t="shared" ref="BQ477:BT477" si="3555">BE477</f>
        <v>21166.6537465794</v>
      </c>
      <c r="BR477" s="17">
        <f ca="1" t="shared" si="3555"/>
        <v>20834.8821494825</v>
      </c>
      <c r="BS477" s="17">
        <f ca="1" t="shared" si="3555"/>
        <v>19213.7900347528</v>
      </c>
      <c r="BT477" s="17">
        <f ca="1" t="shared" si="3555"/>
        <v>16316.5012771299</v>
      </c>
      <c r="BU477" s="17">
        <f ca="1" t="shared" si="3365"/>
        <v>58206.8944110083</v>
      </c>
      <c r="BV477" s="19">
        <f ca="1" t="shared" si="3366"/>
        <v>8.54396267332818</v>
      </c>
    </row>
    <row r="478" ht="15" customHeight="1" spans="1:74">
      <c r="A478" s="15">
        <v>477</v>
      </c>
      <c r="B478" s="16">
        <f ca="1" t="shared" ref="B478:F478" si="3556">RAND()</f>
        <v>0.528413662708952</v>
      </c>
      <c r="C478" s="17">
        <f ca="1">IF(B478&lt;=('Ejercicio 3 - TIR'!$D$13-'Ejercicio 3 - TIR'!$C$13)/('Ejercicio 3 - TIR'!$E$13-'Ejercicio 3 - TIR'!$C$13),'Ejercicio 3 - TIR'!$C$13+SQRT(('Ejercicio 3 - TIR'!$E$13-'Ejercicio 3 - TIR'!$C$13)*('Ejercicio 3 - TIR'!$D$13-'Ejercicio 3 - TIR'!$C$13)*B478),'Ejercicio 3 - TIR'!$E$13-SQRT(('Ejercicio 3 - TIR'!$E$13-'Ejercicio 3 - TIR'!$C$13)*('Ejercicio 3 - TIR'!$E$13-'Ejercicio 3 - TIR'!$D$13)*(1-B478)))</f>
        <v>76211.2714768263</v>
      </c>
      <c r="D478" s="16">
        <f ca="1" t="shared" si="3556"/>
        <v>0.34305548141741</v>
      </c>
      <c r="E478" s="17">
        <f ca="1">IF(D478&lt;=('Ejercicio 3 - TIR'!$D$14-'Ejercicio 3 - TIR'!$C$14)/('Ejercicio 3 - TIR'!$E$14-'Ejercicio 3 - TIR'!$C$14),'Ejercicio 3 - TIR'!$C$14+SQRT(('Ejercicio 3 - TIR'!$E$14-'Ejercicio 3 - TIR'!$C$14)*('Ejercicio 3 - TIR'!$D$14-'Ejercicio 3 - TIR'!$C$14)*D478),'Ejercicio 3 - TIR'!$E$14-SQRT(('Ejercicio 3 - TIR'!$E$14-'Ejercicio 3 - TIR'!$C$14)*('Ejercicio 3 - TIR'!$E$14-'Ejercicio 3 - TIR'!$D$14)*(1-D478)))</f>
        <v>30073.1839048269</v>
      </c>
      <c r="F478" s="16">
        <f ca="1" t="shared" si="3556"/>
        <v>0.809161418260019</v>
      </c>
      <c r="G478" s="17">
        <f ca="1">IF(F478&lt;=('Ejercicio 3 - TIR'!$D$18-'Ejercicio 3 - TIR'!$C$18)/('Ejercicio 3 - TIR'!$E$18-'Ejercicio 3 - TIR'!$C$18),'Ejercicio 3 - TIR'!$C$18+SQRT(('Ejercicio 3 - TIR'!$E$18-'Ejercicio 3 - TIR'!$C$18)*('Ejercicio 3 - TIR'!$D$18-'Ejercicio 3 - TIR'!$C$18)*F478),'Ejercicio 3 - TIR'!$E$18-SQRT(('Ejercicio 3 - TIR'!$E$18-'Ejercicio 3 - TIR'!$C$18)*('Ejercicio 3 - TIR'!$E$18-'Ejercicio 3 - TIR'!$D$18)*(1-F478)))</f>
        <v>41216.7614890813</v>
      </c>
      <c r="H478" s="16">
        <f ca="1" t="shared" ref="H478:L478" si="3557">RAND()</f>
        <v>0.588552126999946</v>
      </c>
      <c r="I478" s="17">
        <f ca="1">IF(H478&lt;=('Ejercicio 3 - TIR'!$D$18-'Ejercicio 3 - TIR'!$C$18)/('Ejercicio 3 - TIR'!$E$18-'Ejercicio 3 - TIR'!$C$18),'Ejercicio 3 - TIR'!$C$18+SQRT(('Ejercicio 3 - TIR'!$E$18-'Ejercicio 3 - TIR'!$C$18)*('Ejercicio 3 - TIR'!$D$18-'Ejercicio 3 - TIR'!$C$18)*H478),'Ejercicio 3 - TIR'!$E$18-SQRT(('Ejercicio 3 - TIR'!$E$18-'Ejercicio 3 - TIR'!$C$18)*('Ejercicio 3 - TIR'!$E$18-'Ejercicio 3 - TIR'!$D$18)*(1-H478)))</f>
        <v>39395.8937334344</v>
      </c>
      <c r="J478" s="16">
        <f ca="1" t="shared" si="3557"/>
        <v>0.0144085479525342</v>
      </c>
      <c r="K478" s="17">
        <f ca="1">IF(J478&lt;=('Ejercicio 3 - TIR'!$D$18-'Ejercicio 3 - TIR'!$C$18)/('Ejercicio 3 - TIR'!$E$18-'Ejercicio 3 - TIR'!$C$18),'Ejercicio 3 - TIR'!$C$18+SQRT(('Ejercicio 3 - TIR'!$E$18-'Ejercicio 3 - TIR'!$C$18)*('Ejercicio 3 - TIR'!$D$18-'Ejercicio 3 - TIR'!$C$18)*J478),'Ejercicio 3 - TIR'!$E$18-SQRT(('Ejercicio 3 - TIR'!$E$18-'Ejercicio 3 - TIR'!$C$18)*('Ejercicio 3 - TIR'!$E$18-'Ejercicio 3 - TIR'!$D$18)*(1-J478)))</f>
        <v>31470.1299918307</v>
      </c>
      <c r="L478" s="16">
        <f ca="1" t="shared" si="3557"/>
        <v>0.548701331739118</v>
      </c>
      <c r="M478" s="17">
        <f ca="1">IF(L478&lt;=('Ejercicio 3 - TIR'!$D$18-'Ejercicio 3 - TIR'!$C$18)/('Ejercicio 3 - TIR'!$E$18-'Ejercicio 3 - TIR'!$C$18),'Ejercicio 3 - TIR'!$C$18+SQRT(('Ejercicio 3 - TIR'!$E$18-'Ejercicio 3 - TIR'!$C$18)*('Ejercicio 3 - TIR'!$D$18-'Ejercicio 3 - TIR'!$C$18)*L478),'Ejercicio 3 - TIR'!$E$18-SQRT(('Ejercicio 3 - TIR'!$E$18-'Ejercicio 3 - TIR'!$C$18)*('Ejercicio 3 - TIR'!$E$18-'Ejercicio 3 - TIR'!$D$18)*(1-L478)))</f>
        <v>39072.2213245086</v>
      </c>
      <c r="N478" s="16">
        <f ca="1" t="shared" ref="N478:R478" si="3558">RAND()</f>
        <v>0.909154854260755</v>
      </c>
      <c r="O478" s="17">
        <f ca="1">IF(N478&lt;=('Ejercicio 3 - TIR'!$D$18-'Ejercicio 3 - TIR'!$C$18)/('Ejercicio 3 - TIR'!$E$18-'Ejercicio 3 - TIR'!$C$18),'Ejercicio 3 - TIR'!$C$18+SQRT(('Ejercicio 3 - TIR'!$E$18-'Ejercicio 3 - TIR'!$C$18)*('Ejercicio 3 - TIR'!$D$18-'Ejercicio 3 - TIR'!$C$18)*N478),'Ejercicio 3 - TIR'!$E$18-SQRT(('Ejercicio 3 - TIR'!$E$18-'Ejercicio 3 - TIR'!$C$18)*('Ejercicio 3 - TIR'!$E$18-'Ejercicio 3 - TIR'!$D$18)*(1-N478)))</f>
        <v>42389.7536647965</v>
      </c>
      <c r="P478" s="16">
        <f ca="1" t="shared" si="3558"/>
        <v>0.325419752227681</v>
      </c>
      <c r="Q478" s="18">
        <f ca="1">IF(P478&lt;=('Ejercicio 3 - TIR'!$D$22-'Ejercicio 3 - TIR'!$C$22)/('Ejercicio 3 - TIR'!$E$22-'Ejercicio 3 - TIR'!$C$22),'Ejercicio 3 - TIR'!$C$22+SQRT(('Ejercicio 3 - TIR'!$E$22-'Ejercicio 3 - TIR'!$C$22)*('Ejercicio 3 - TIR'!$D$22-'Ejercicio 3 - TIR'!$C$22)*P478),'Ejercicio 3 - TIR'!$E$22-SQRT(('Ejercicio 3 - TIR'!$E$22-'Ejercicio 3 - TIR'!$C$22)*('Ejercicio 3 - TIR'!$E$22-'Ejercicio 3 - TIR'!$D$22)*(1-P478)))</f>
        <v>0.144202387361784</v>
      </c>
      <c r="R478" s="16">
        <f ca="1" t="shared" si="3558"/>
        <v>0.427682738351996</v>
      </c>
      <c r="S478" s="18">
        <f ca="1">IF(R478&lt;=('Ejercicio 3 - TIR'!$D$23-'Ejercicio 3 - TIR'!$C$23)/('Ejercicio 3 - TIR'!$E$23-'Ejercicio 3 - TIR'!$C$23),'Ejercicio 3 - TIR'!$C$23+SQRT(('Ejercicio 3 - TIR'!$E$23-'Ejercicio 3 - TIR'!$C$23)*('Ejercicio 3 - TIR'!$D$23-'Ejercicio 3 - TIR'!$C$23)*R478),'Ejercicio 3 - TIR'!$E$23-SQRT(('Ejercicio 3 - TIR'!$E$23-'Ejercicio 3 - TIR'!$C$23)*('Ejercicio 3 - TIR'!$E$23-'Ejercicio 3 - TIR'!$D$23)*(1-R478)))</f>
        <v>0.147745791194947</v>
      </c>
      <c r="T478" s="16">
        <f ca="1" t="shared" ref="T478:X478" si="3559">RAND()</f>
        <v>0.609809361510144</v>
      </c>
      <c r="U478" s="18">
        <f ca="1">IF(T478&lt;=('Ejercicio 3 - TIR'!$D$24-'Ejercicio 3 - TIR'!$C$24)/('Ejercicio 3 - TIR'!$E$24-'Ejercicio 3 - TIR'!$C$24),'Ejercicio 3 - TIR'!$C$24+SQRT(('Ejercicio 3 - TIR'!$E$24-'Ejercicio 3 - TIR'!$C$24)*('Ejercicio 3 - TIR'!$D$24-'Ejercicio 3 - TIR'!$C$24)*T478),'Ejercicio 3 - TIR'!$E$24-SQRT(('Ejercicio 3 - TIR'!$E$24-'Ejercicio 3 - TIR'!$C$24)*('Ejercicio 3 - TIR'!$E$24-'Ejercicio 3 - TIR'!$D$24)*(1-T478)))</f>
        <v>0.186946501126634</v>
      </c>
      <c r="V478" s="16">
        <f ca="1" t="shared" si="3559"/>
        <v>0.536454205761272</v>
      </c>
      <c r="W478" s="18">
        <f ca="1">IF(V478&lt;=('Ejercicio 3 - TIR'!$D$25-'Ejercicio 3 - TIR'!$C$25)/('Ejercicio 3 - TIR'!$E$25-'Ejercicio 3 - TIR'!$C$25),'Ejercicio 3 - TIR'!$C$25+SQRT(('Ejercicio 3 - TIR'!$E$25-'Ejercicio 3 - TIR'!$C$25)*('Ejercicio 3 - TIR'!$D$25-'Ejercicio 3 - TIR'!$C$25)*V478),'Ejercicio 3 - TIR'!$E$25-SQRT(('Ejercicio 3 - TIR'!$E$25-'Ejercicio 3 - TIR'!$C$25)*('Ejercicio 3 - TIR'!$E$25-'Ejercicio 3 - TIR'!$D$25)*(1-V478)))</f>
        <v>0.209720845591851</v>
      </c>
      <c r="X478" s="16">
        <f ca="1" t="shared" si="3559"/>
        <v>0.807124388391097</v>
      </c>
      <c r="Y478" s="18">
        <f ca="1">IF(X478&lt;=('Ejercicio 3 - TIR'!$D$26-'Ejercicio 3 - TIR'!$C$26)/('Ejercicio 3 - TIR'!$E$26-'Ejercicio 3 - TIR'!$C$26),'Ejercicio 3 - TIR'!$C$26+SQRT(('Ejercicio 3 - TIR'!$E$26-'Ejercicio 3 - TIR'!$C$26)*('Ejercicio 3 - TIR'!$D$26-'Ejercicio 3 - TIR'!$C$26)*X478),'Ejercicio 3 - TIR'!$E$26-SQRT(('Ejercicio 3 - TIR'!$E$26-'Ejercicio 3 - TIR'!$C$26)*('Ejercicio 3 - TIR'!$E$26-'Ejercicio 3 - TIR'!$D$26)*(1-X478)))</f>
        <v>0.24772728237833</v>
      </c>
      <c r="Z478" s="16">
        <f ca="1" t="shared" si="3336"/>
        <v>1.14420238736178</v>
      </c>
      <c r="AA478" s="16">
        <f ca="1" t="shared" si="3337"/>
        <v>1.3132534743697</v>
      </c>
      <c r="AB478" s="16">
        <f ca="1" t="shared" si="3338"/>
        <v>1.55876161649551</v>
      </c>
      <c r="AC478" s="16">
        <f ca="1" t="shared" si="3339"/>
        <v>1.88566642078307</v>
      </c>
      <c r="AD478" s="16">
        <f ca="1" t="shared" si="3340"/>
        <v>2.35279743867573</v>
      </c>
      <c r="AE478" s="15">
        <f ca="1" t="shared" si="3341"/>
        <v>4336.624914646</v>
      </c>
      <c r="AF478" s="15">
        <f ca="1" t="shared" si="3342"/>
        <v>4977.34299377609</v>
      </c>
      <c r="AG478" s="15">
        <f ca="1" t="shared" si="3343"/>
        <v>5907.8398513697</v>
      </c>
      <c r="AH478" s="15">
        <f ca="1" t="shared" si="3344"/>
        <v>7146.83702062019</v>
      </c>
      <c r="AI478" s="15">
        <f ca="1" t="shared" si="3345"/>
        <v>8917.30353333926</v>
      </c>
      <c r="AJ478" s="17">
        <f ca="1" t="shared" si="3346"/>
        <v>47160.316895128</v>
      </c>
      <c r="AK478" s="17">
        <f ca="1" t="shared" si="3347"/>
        <v>51736.7943213321</v>
      </c>
      <c r="AL478" s="17">
        <f ca="1" t="shared" si="3348"/>
        <v>49054.4306973898</v>
      </c>
      <c r="AM478" s="17">
        <f ca="1" t="shared" si="3349"/>
        <v>73677.1757370298</v>
      </c>
      <c r="AN478" s="17">
        <f ca="1" t="shared" si="3350"/>
        <v>99734.5038486282</v>
      </c>
      <c r="AO478" s="17">
        <f ca="1">C478/'Ejercicio 3 - TIR'!$D$7</f>
        <v>15242.2542953653</v>
      </c>
      <c r="AP478" s="17">
        <f ca="1" t="shared" si="3351"/>
        <v>31918.0625997628</v>
      </c>
      <c r="AQ478" s="17">
        <f ca="1" t="shared" si="3352"/>
        <v>36494.5400259669</v>
      </c>
      <c r="AR478" s="17">
        <f ca="1" t="shared" si="3353"/>
        <v>33812.1764020245</v>
      </c>
      <c r="AS478" s="17">
        <f ca="1" t="shared" si="3354"/>
        <v>58434.9214416646</v>
      </c>
      <c r="AT478" s="17">
        <f ca="1" t="shared" si="3355"/>
        <v>84492.2495532629</v>
      </c>
      <c r="AU478" s="17">
        <f ca="1">AP478*'Ejercicio 3 - TIR'!$D$5</f>
        <v>15959.0312998814</v>
      </c>
      <c r="AV478" s="17">
        <f ca="1">AQ478*'Ejercicio 3 - TIR'!$D$5</f>
        <v>18247.2700129834</v>
      </c>
      <c r="AW478" s="17">
        <f ca="1">AR478*'Ejercicio 3 - TIR'!$D$5</f>
        <v>16906.0882010123</v>
      </c>
      <c r="AX478" s="17">
        <f ca="1">AS478*'Ejercicio 3 - TIR'!$D$5</f>
        <v>29217.4607208323</v>
      </c>
      <c r="AY478" s="17">
        <f ca="1">AT478*'Ejercicio 3 - TIR'!$D$5</f>
        <v>42246.1247766315</v>
      </c>
      <c r="AZ478" s="17">
        <f ca="1" t="shared" ref="AZ478:BD478" si="3560">AJ478-AU478-AE478</f>
        <v>26864.6606806006</v>
      </c>
      <c r="BA478" s="17">
        <f ca="1" t="shared" si="3560"/>
        <v>28512.1813145726</v>
      </c>
      <c r="BB478" s="17">
        <f ca="1" t="shared" si="3560"/>
        <v>26240.5026450078</v>
      </c>
      <c r="BC478" s="17">
        <f ca="1" t="shared" si="3560"/>
        <v>37312.8779955774</v>
      </c>
      <c r="BD478" s="17">
        <f ca="1" t="shared" si="3560"/>
        <v>48571.0755386575</v>
      </c>
      <c r="BE478" s="17">
        <f ca="1" t="shared" ref="BE478:BI478" si="3561">AZ478/Z478</f>
        <v>23478.9412933696</v>
      </c>
      <c r="BF478" s="17">
        <f ca="1" t="shared" si="3561"/>
        <v>21711.1028990479</v>
      </c>
      <c r="BG478" s="17">
        <f ca="1" t="shared" si="3561"/>
        <v>16834.198614669</v>
      </c>
      <c r="BH478" s="17">
        <f ca="1" t="shared" si="3561"/>
        <v>19787.6345382882</v>
      </c>
      <c r="BI478" s="17">
        <f ca="1" t="shared" si="3561"/>
        <v>20643.9682142785</v>
      </c>
      <c r="BJ478" s="17">
        <f ca="1" t="shared" si="3358"/>
        <v>70756.1100641008</v>
      </c>
      <c r="BK478" s="17">
        <f ca="1" t="shared" si="3359"/>
        <v>35861.9368657795</v>
      </c>
      <c r="BL478" s="17">
        <f ca="1" t="shared" si="3360"/>
        <v>106618.04692988</v>
      </c>
      <c r="BM478" s="17">
        <f ca="1">BK478*'Ejercicio 3 - TIR'!$D$5</f>
        <v>17930.9684328897</v>
      </c>
      <c r="BN478" s="17">
        <f ca="1" t="shared" si="3361"/>
        <v>88687.0784969905</v>
      </c>
      <c r="BO478" s="17">
        <f ca="1" t="shared" si="3362"/>
        <v>37694.3110525095</v>
      </c>
      <c r="BP478" s="17">
        <f ca="1" t="shared" si="3363"/>
        <v>-106284.455381653</v>
      </c>
      <c r="BQ478" s="17">
        <f ca="1" t="shared" ref="BQ478:BT478" si="3562">BE478</f>
        <v>23478.9412933696</v>
      </c>
      <c r="BR478" s="17">
        <f ca="1" t="shared" si="3562"/>
        <v>21711.1028990479</v>
      </c>
      <c r="BS478" s="17">
        <f ca="1" t="shared" si="3562"/>
        <v>16834.198614669</v>
      </c>
      <c r="BT478" s="17">
        <f ca="1" t="shared" si="3562"/>
        <v>19787.6345382882</v>
      </c>
      <c r="BU478" s="17">
        <f ca="1" t="shared" si="3365"/>
        <v>58338.2792667879</v>
      </c>
      <c r="BV478" s="19">
        <f ca="1" t="shared" si="3366"/>
        <v>8.51654318062554</v>
      </c>
    </row>
    <row r="479" ht="15" customHeight="1" spans="1:74">
      <c r="A479" s="15">
        <v>478</v>
      </c>
      <c r="B479" s="16">
        <f ca="1" t="shared" ref="B479:F479" si="3563">RAND()</f>
        <v>0.71625697447969</v>
      </c>
      <c r="C479" s="17">
        <f ca="1">IF(B479&lt;=('Ejercicio 3 - TIR'!$D$13-'Ejercicio 3 - TIR'!$C$13)/('Ejercicio 3 - TIR'!$E$13-'Ejercicio 3 - TIR'!$C$13),'Ejercicio 3 - TIR'!$C$13+SQRT(('Ejercicio 3 - TIR'!$E$13-'Ejercicio 3 - TIR'!$C$13)*('Ejercicio 3 - TIR'!$D$13-'Ejercicio 3 - TIR'!$C$13)*B479),'Ejercicio 3 - TIR'!$E$13-SQRT(('Ejercicio 3 - TIR'!$E$13-'Ejercicio 3 - TIR'!$C$13)*('Ejercicio 3 - TIR'!$E$13-'Ejercicio 3 - TIR'!$D$13)*(1-B479)))</f>
        <v>81547.5846940198</v>
      </c>
      <c r="D479" s="16">
        <f ca="1" t="shared" si="3563"/>
        <v>0.731144173045871</v>
      </c>
      <c r="E479" s="17">
        <f ca="1">IF(D479&lt;=('Ejercicio 3 - TIR'!$D$14-'Ejercicio 3 - TIR'!$C$14)/('Ejercicio 3 - TIR'!$E$14-'Ejercicio 3 - TIR'!$C$14),'Ejercicio 3 - TIR'!$C$14+SQRT(('Ejercicio 3 - TIR'!$E$14-'Ejercicio 3 - TIR'!$C$14)*('Ejercicio 3 - TIR'!$D$14-'Ejercicio 3 - TIR'!$C$14)*D479),'Ejercicio 3 - TIR'!$E$14-SQRT(('Ejercicio 3 - TIR'!$E$14-'Ejercicio 3 - TIR'!$C$14)*('Ejercicio 3 - TIR'!$E$14-'Ejercicio 3 - TIR'!$D$14)*(1-D479)))</f>
        <v>33649.5374937632</v>
      </c>
      <c r="F479" s="16">
        <f ca="1" t="shared" si="3563"/>
        <v>0.908606169686457</v>
      </c>
      <c r="G479" s="17">
        <f ca="1">IF(F479&lt;=('Ejercicio 3 - TIR'!$D$18-'Ejercicio 3 - TIR'!$C$18)/('Ejercicio 3 - TIR'!$E$18-'Ejercicio 3 - TIR'!$C$18),'Ejercicio 3 - TIR'!$C$18+SQRT(('Ejercicio 3 - TIR'!$E$18-'Ejercicio 3 - TIR'!$C$18)*('Ejercicio 3 - TIR'!$D$18-'Ejercicio 3 - TIR'!$C$18)*F479),'Ejercicio 3 - TIR'!$E$18-SQRT(('Ejercicio 3 - TIR'!$E$18-'Ejercicio 3 - TIR'!$C$18)*('Ejercicio 3 - TIR'!$E$18-'Ejercicio 3 - TIR'!$D$18)*(1-F479)))</f>
        <v>42381.88287628</v>
      </c>
      <c r="H479" s="16">
        <f ca="1" t="shared" ref="H479:L479" si="3564">RAND()</f>
        <v>0.731030789839204</v>
      </c>
      <c r="I479" s="17">
        <f ca="1">IF(H479&lt;=('Ejercicio 3 - TIR'!$D$18-'Ejercicio 3 - TIR'!$C$18)/('Ejercicio 3 - TIR'!$E$18-'Ejercicio 3 - TIR'!$C$18),'Ejercicio 3 - TIR'!$C$18+SQRT(('Ejercicio 3 - TIR'!$E$18-'Ejercicio 3 - TIR'!$C$18)*('Ejercicio 3 - TIR'!$D$18-'Ejercicio 3 - TIR'!$C$18)*H479),'Ejercicio 3 - TIR'!$E$18-SQRT(('Ejercicio 3 - TIR'!$E$18-'Ejercicio 3 - TIR'!$C$18)*('Ejercicio 3 - TIR'!$E$18-'Ejercicio 3 - TIR'!$D$18)*(1-H479)))</f>
        <v>40508.5981295302</v>
      </c>
      <c r="J479" s="16">
        <f ca="1" t="shared" si="3564"/>
        <v>0.49497653160672</v>
      </c>
      <c r="K479" s="17">
        <f ca="1">IF(J479&lt;=('Ejercicio 3 - TIR'!$D$18-'Ejercicio 3 - TIR'!$C$18)/('Ejercicio 3 - TIR'!$E$18-'Ejercicio 3 - TIR'!$C$18),'Ejercicio 3 - TIR'!$C$18+SQRT(('Ejercicio 3 - TIR'!$E$18-'Ejercicio 3 - TIR'!$C$18)*('Ejercicio 3 - TIR'!$D$18-'Ejercicio 3 - TIR'!$C$18)*J479),'Ejercicio 3 - TIR'!$E$18-SQRT(('Ejercicio 3 - TIR'!$E$18-'Ejercicio 3 - TIR'!$C$18)*('Ejercicio 3 - TIR'!$E$18-'Ejercicio 3 - TIR'!$D$18)*(1-J479)))</f>
        <v>38616.6397012413</v>
      </c>
      <c r="L479" s="16">
        <f ca="1" t="shared" si="3564"/>
        <v>0.846450483421082</v>
      </c>
      <c r="M479" s="17">
        <f ca="1">IF(L479&lt;=('Ejercicio 3 - TIR'!$D$18-'Ejercicio 3 - TIR'!$C$18)/('Ejercicio 3 - TIR'!$E$18-'Ejercicio 3 - TIR'!$C$18),'Ejercicio 3 - TIR'!$C$18+SQRT(('Ejercicio 3 - TIR'!$E$18-'Ejercicio 3 - TIR'!$C$18)*('Ejercicio 3 - TIR'!$D$18-'Ejercicio 3 - TIR'!$C$18)*L479),'Ejercicio 3 - TIR'!$E$18-SQRT(('Ejercicio 3 - TIR'!$E$18-'Ejercicio 3 - TIR'!$C$18)*('Ejercicio 3 - TIR'!$E$18-'Ejercicio 3 - TIR'!$D$18)*(1-L479)))</f>
        <v>41606.4452644139</v>
      </c>
      <c r="N479" s="16">
        <f ca="1" t="shared" ref="N479:R479" si="3565">RAND()</f>
        <v>0.22345807998852</v>
      </c>
      <c r="O479" s="17">
        <f ca="1">IF(N479&lt;=('Ejercicio 3 - TIR'!$D$18-'Ejercicio 3 - TIR'!$C$18)/('Ejercicio 3 - TIR'!$E$18-'Ejercicio 3 - TIR'!$C$18),'Ejercicio 3 - TIR'!$C$18+SQRT(('Ejercicio 3 - TIR'!$E$18-'Ejercicio 3 - TIR'!$C$18)*('Ejercicio 3 - TIR'!$D$18-'Ejercicio 3 - TIR'!$C$18)*N479),'Ejercicio 3 - TIR'!$E$18-SQRT(('Ejercicio 3 - TIR'!$E$18-'Ejercicio 3 - TIR'!$C$18)*('Ejercicio 3 - TIR'!$E$18-'Ejercicio 3 - TIR'!$D$18)*(1-N479)))</f>
        <v>35789.5346961805</v>
      </c>
      <c r="P479" s="16">
        <f ca="1" t="shared" si="3565"/>
        <v>0.569920527651202</v>
      </c>
      <c r="Q479" s="18">
        <f ca="1">IF(P479&lt;=('Ejercicio 3 - TIR'!$D$22-'Ejercicio 3 - TIR'!$C$22)/('Ejercicio 3 - TIR'!$E$22-'Ejercicio 3 - TIR'!$C$22),'Ejercicio 3 - TIR'!$C$22+SQRT(('Ejercicio 3 - TIR'!$E$22-'Ejercicio 3 - TIR'!$C$22)*('Ejercicio 3 - TIR'!$D$22-'Ejercicio 3 - TIR'!$C$22)*P479),'Ejercicio 3 - TIR'!$E$22-SQRT(('Ejercicio 3 - TIR'!$E$22-'Ejercicio 3 - TIR'!$C$22)*('Ejercicio 3 - TIR'!$E$22-'Ejercicio 3 - TIR'!$D$22)*(1-P479)))</f>
        <v>0.152176573715162</v>
      </c>
      <c r="R479" s="16">
        <f ca="1" t="shared" si="3565"/>
        <v>0.916386423665665</v>
      </c>
      <c r="S479" s="18">
        <f ca="1">IF(R479&lt;=('Ejercicio 3 - TIR'!$D$23-'Ejercicio 3 - TIR'!$C$23)/('Ejercicio 3 - TIR'!$E$23-'Ejercicio 3 - TIR'!$C$23),'Ejercicio 3 - TIR'!$C$23+SQRT(('Ejercicio 3 - TIR'!$E$23-'Ejercicio 3 - TIR'!$C$23)*('Ejercicio 3 - TIR'!$D$23-'Ejercicio 3 - TIR'!$C$23)*R479),'Ejercicio 3 - TIR'!$E$23-SQRT(('Ejercicio 3 - TIR'!$E$23-'Ejercicio 3 - TIR'!$C$23)*('Ejercicio 3 - TIR'!$E$23-'Ejercicio 3 - TIR'!$D$23)*(1-R479)))</f>
        <v>0.167731974999952</v>
      </c>
      <c r="T479" s="16">
        <f ca="1" t="shared" ref="T479:X479" si="3566">RAND()</f>
        <v>0.578719291510509</v>
      </c>
      <c r="U479" s="18">
        <f ca="1">IF(T479&lt;=('Ejercicio 3 - TIR'!$D$24-'Ejercicio 3 - TIR'!$C$24)/('Ejercicio 3 - TIR'!$E$24-'Ejercicio 3 - TIR'!$C$24),'Ejercicio 3 - TIR'!$C$24+SQRT(('Ejercicio 3 - TIR'!$E$24-'Ejercicio 3 - TIR'!$C$24)*('Ejercicio 3 - TIR'!$D$24-'Ejercicio 3 - TIR'!$C$24)*T479),'Ejercicio 3 - TIR'!$E$24-SQRT(('Ejercicio 3 - TIR'!$E$24-'Ejercicio 3 - TIR'!$C$24)*('Ejercicio 3 - TIR'!$E$24-'Ejercicio 3 - TIR'!$D$24)*(1-T479)))</f>
        <v>0.185654898693255</v>
      </c>
      <c r="V479" s="16">
        <f ca="1" t="shared" si="3566"/>
        <v>0.516090895531949</v>
      </c>
      <c r="W479" s="18">
        <f ca="1">IF(V479&lt;=('Ejercicio 3 - TIR'!$D$25-'Ejercicio 3 - TIR'!$C$25)/('Ejercicio 3 - TIR'!$E$25-'Ejercicio 3 - TIR'!$C$25),'Ejercicio 3 - TIR'!$C$25+SQRT(('Ejercicio 3 - TIR'!$E$25-'Ejercicio 3 - TIR'!$C$25)*('Ejercicio 3 - TIR'!$D$25-'Ejercicio 3 - TIR'!$C$25)*V479),'Ejercicio 3 - TIR'!$E$25-SQRT(('Ejercicio 3 - TIR'!$E$25-'Ejercicio 3 - TIR'!$C$25)*('Ejercicio 3 - TIR'!$E$25-'Ejercicio 3 - TIR'!$D$25)*(1-V479)))</f>
        <v>0.208845633698984</v>
      </c>
      <c r="X479" s="16">
        <f ca="1" t="shared" si="3566"/>
        <v>0.901638838334196</v>
      </c>
      <c r="Y479" s="18">
        <f ca="1">IF(X479&lt;=('Ejercicio 3 - TIR'!$D$26-'Ejercicio 3 - TIR'!$C$26)/('Ejercicio 3 - TIR'!$E$26-'Ejercicio 3 - TIR'!$C$26),'Ejercicio 3 - TIR'!$C$26+SQRT(('Ejercicio 3 - TIR'!$E$26-'Ejercicio 3 - TIR'!$C$26)*('Ejercicio 3 - TIR'!$D$26-'Ejercicio 3 - TIR'!$C$26)*X479),'Ejercicio 3 - TIR'!$E$26-SQRT(('Ejercicio 3 - TIR'!$E$26-'Ejercicio 3 - TIR'!$C$26)*('Ejercicio 3 - TIR'!$E$26-'Ejercicio 3 - TIR'!$D$26)*(1-X479)))</f>
        <v>0.256953302340783</v>
      </c>
      <c r="Z479" s="16">
        <f ca="1" t="shared" si="3336"/>
        <v>1.15217657371516</v>
      </c>
      <c r="AA479" s="16">
        <f ca="1" t="shared" si="3337"/>
        <v>1.34543342597308</v>
      </c>
      <c r="AB479" s="16">
        <f ca="1" t="shared" si="3338"/>
        <v>1.59521973237064</v>
      </c>
      <c r="AC479" s="16">
        <f ca="1" t="shared" si="3339"/>
        <v>1.9283744082667</v>
      </c>
      <c r="AD479" s="16">
        <f ca="1" t="shared" si="3340"/>
        <v>2.42387658062029</v>
      </c>
      <c r="AE479" s="15">
        <f ca="1" t="shared" si="3341"/>
        <v>5120.67132290075</v>
      </c>
      <c r="AF479" s="15">
        <f ca="1" t="shared" si="3342"/>
        <v>5979.57163721651</v>
      </c>
      <c r="AG479" s="15">
        <f ca="1" t="shared" si="3343"/>
        <v>7089.708403753</v>
      </c>
      <c r="AH479" s="15">
        <f ca="1" t="shared" si="3344"/>
        <v>8570.36304807581</v>
      </c>
      <c r="AI479" s="15">
        <f ca="1" t="shared" si="3345"/>
        <v>10772.5461355383</v>
      </c>
      <c r="AJ479" s="17">
        <f ca="1" t="shared" si="3346"/>
        <v>48831.4125999896</v>
      </c>
      <c r="AK479" s="17">
        <f ca="1" t="shared" si="3347"/>
        <v>54501.6219627806</v>
      </c>
      <c r="AL479" s="17">
        <f ca="1" t="shared" si="3348"/>
        <v>61602.0256492674</v>
      </c>
      <c r="AM479" s="17">
        <f ca="1" t="shared" si="3349"/>
        <v>80232.8042668452</v>
      </c>
      <c r="AN479" s="17">
        <f ca="1" t="shared" si="3350"/>
        <v>86749.4149813692</v>
      </c>
      <c r="AO479" s="17">
        <f ca="1">C479/'Ejercicio 3 - TIR'!$D$7</f>
        <v>16309.516938804</v>
      </c>
      <c r="AP479" s="17">
        <f ca="1" t="shared" si="3351"/>
        <v>32521.8956611857</v>
      </c>
      <c r="AQ479" s="17">
        <f ca="1" t="shared" si="3352"/>
        <v>38192.1050239767</v>
      </c>
      <c r="AR479" s="17">
        <f ca="1" t="shared" si="3353"/>
        <v>45292.5087104635</v>
      </c>
      <c r="AS479" s="17">
        <f ca="1" t="shared" si="3354"/>
        <v>63923.2873280412</v>
      </c>
      <c r="AT479" s="17">
        <f ca="1" t="shared" si="3355"/>
        <v>70439.8980425653</v>
      </c>
      <c r="AU479" s="17">
        <f ca="1">AP479*'Ejercicio 3 - TIR'!$D$5</f>
        <v>16260.9478305928</v>
      </c>
      <c r="AV479" s="17">
        <f ca="1">AQ479*'Ejercicio 3 - TIR'!$D$5</f>
        <v>19096.0525119883</v>
      </c>
      <c r="AW479" s="17">
        <f ca="1">AR479*'Ejercicio 3 - TIR'!$D$5</f>
        <v>22646.2543552317</v>
      </c>
      <c r="AX479" s="17">
        <f ca="1">AS479*'Ejercicio 3 - TIR'!$D$5</f>
        <v>31961.6436640206</v>
      </c>
      <c r="AY479" s="17">
        <f ca="1">AT479*'Ejercicio 3 - TIR'!$D$5</f>
        <v>35219.9490212826</v>
      </c>
      <c r="AZ479" s="17">
        <f ca="1" t="shared" ref="AZ479:BD479" si="3567">AJ479-AU479-AE479</f>
        <v>27449.793446496</v>
      </c>
      <c r="BA479" s="17">
        <f ca="1" t="shared" si="3567"/>
        <v>29425.9978135758</v>
      </c>
      <c r="BB479" s="17">
        <f ca="1" t="shared" si="3567"/>
        <v>31866.0628902827</v>
      </c>
      <c r="BC479" s="17">
        <f ca="1" t="shared" si="3567"/>
        <v>39700.7975547488</v>
      </c>
      <c r="BD479" s="17">
        <f ca="1" t="shared" si="3567"/>
        <v>40756.9198245483</v>
      </c>
      <c r="BE479" s="17">
        <f ca="1" t="shared" ref="BE479:BI479" si="3568">AZ479/Z479</f>
        <v>23824.2940124923</v>
      </c>
      <c r="BF479" s="17">
        <f ca="1" t="shared" si="3568"/>
        <v>21871.0173580632</v>
      </c>
      <c r="BG479" s="17">
        <f ca="1" t="shared" si="3568"/>
        <v>19975.9708607208</v>
      </c>
      <c r="BH479" s="17">
        <f ca="1" t="shared" si="3568"/>
        <v>20587.7019444753</v>
      </c>
      <c r="BI479" s="17">
        <f ca="1" t="shared" si="3568"/>
        <v>16814.7669524156</v>
      </c>
      <c r="BJ479" s="17">
        <f ca="1" t="shared" si="3358"/>
        <v>81562.3258798369</v>
      </c>
      <c r="BK479" s="17">
        <f ca="1" t="shared" si="3359"/>
        <v>39532.2561491968</v>
      </c>
      <c r="BL479" s="17">
        <f ca="1" t="shared" si="3360"/>
        <v>121094.582029034</v>
      </c>
      <c r="BM479" s="17">
        <f ca="1">BK479*'Ejercicio 3 - TIR'!$D$5</f>
        <v>19766.1280745984</v>
      </c>
      <c r="BN479" s="17">
        <f ca="1" t="shared" si="3361"/>
        <v>101328.453954435</v>
      </c>
      <c r="BO479" s="17">
        <f ca="1" t="shared" si="3362"/>
        <v>41804.2959631652</v>
      </c>
      <c r="BP479" s="17">
        <f ca="1" t="shared" si="3363"/>
        <v>-115197.122187783</v>
      </c>
      <c r="BQ479" s="17">
        <f ca="1" t="shared" ref="BQ479:BT479" si="3569">BE479</f>
        <v>23824.2940124923</v>
      </c>
      <c r="BR479" s="17">
        <f ca="1" t="shared" si="3569"/>
        <v>21871.0173580632</v>
      </c>
      <c r="BS479" s="17">
        <f ca="1" t="shared" si="3569"/>
        <v>19975.9708607208</v>
      </c>
      <c r="BT479" s="17">
        <f ca="1" t="shared" si="3569"/>
        <v>20587.7019444753</v>
      </c>
      <c r="BU479" s="17">
        <f ca="1" t="shared" si="3365"/>
        <v>58619.0629155808</v>
      </c>
      <c r="BV479" s="19">
        <f ca="1" t="shared" si="3366"/>
        <v>6.99403602691056</v>
      </c>
    </row>
    <row r="480" ht="15" customHeight="1" spans="1:74">
      <c r="A480" s="15">
        <v>479</v>
      </c>
      <c r="B480" s="16">
        <f ca="1" t="shared" ref="B480:F480" si="3570">RAND()</f>
        <v>0.517053031932227</v>
      </c>
      <c r="C480" s="17">
        <f ca="1">IF(B480&lt;=('Ejercicio 3 - TIR'!$D$13-'Ejercicio 3 - TIR'!$C$13)/('Ejercicio 3 - TIR'!$E$13-'Ejercicio 3 - TIR'!$C$13),'Ejercicio 3 - TIR'!$C$13+SQRT(('Ejercicio 3 - TIR'!$E$13-'Ejercicio 3 - TIR'!$C$13)*('Ejercicio 3 - TIR'!$D$13-'Ejercicio 3 - TIR'!$C$13)*B480),'Ejercicio 3 - TIR'!$E$13-SQRT(('Ejercicio 3 - TIR'!$E$13-'Ejercicio 3 - TIR'!$C$13)*('Ejercicio 3 - TIR'!$E$13-'Ejercicio 3 - TIR'!$D$13)*(1-B480)))</f>
        <v>75926.4385335005</v>
      </c>
      <c r="D480" s="16">
        <f ca="1" t="shared" si="3570"/>
        <v>0.876429057060495</v>
      </c>
      <c r="E480" s="17">
        <f ca="1">IF(D480&lt;=('Ejercicio 3 - TIR'!$D$14-'Ejercicio 3 - TIR'!$C$14)/('Ejercicio 3 - TIR'!$E$14-'Ejercicio 3 - TIR'!$C$14),'Ejercicio 3 - TIR'!$C$14+SQRT(('Ejercicio 3 - TIR'!$E$14-'Ejercicio 3 - TIR'!$C$14)*('Ejercicio 3 - TIR'!$D$14-'Ejercicio 3 - TIR'!$C$14)*D480),'Ejercicio 3 - TIR'!$E$14-SQRT(('Ejercicio 3 - TIR'!$E$14-'Ejercicio 3 - TIR'!$C$14)*('Ejercicio 3 - TIR'!$E$14-'Ejercicio 3 - TIR'!$D$14)*(1-D480)))</f>
        <v>35694.6961267611</v>
      </c>
      <c r="F480" s="16">
        <f ca="1" t="shared" si="3570"/>
        <v>0.76994054644429</v>
      </c>
      <c r="G480" s="17">
        <f ca="1">IF(F480&lt;=('Ejercicio 3 - TIR'!$D$18-'Ejercicio 3 - TIR'!$C$18)/('Ejercicio 3 - TIR'!$E$18-'Ejercicio 3 - TIR'!$C$18),'Ejercicio 3 - TIR'!$C$18+SQRT(('Ejercicio 3 - TIR'!$E$18-'Ejercicio 3 - TIR'!$C$18)*('Ejercicio 3 - TIR'!$D$18-'Ejercicio 3 - TIR'!$C$18)*F480),'Ejercicio 3 - TIR'!$E$18-SQRT(('Ejercicio 3 - TIR'!$E$18-'Ejercicio 3 - TIR'!$C$18)*('Ejercicio 3 - TIR'!$E$18-'Ejercicio 3 - TIR'!$D$18)*(1-F480)))</f>
        <v>40846.1513006998</v>
      </c>
      <c r="H480" s="16">
        <f ca="1" t="shared" ref="H480:L480" si="3571">RAND()</f>
        <v>0.358646955789878</v>
      </c>
      <c r="I480" s="17">
        <f ca="1">IF(H480&lt;=('Ejercicio 3 - TIR'!$D$18-'Ejercicio 3 - TIR'!$C$18)/('Ejercicio 3 - TIR'!$E$18-'Ejercicio 3 - TIR'!$C$18),'Ejercicio 3 - TIR'!$C$18+SQRT(('Ejercicio 3 - TIR'!$E$18-'Ejercicio 3 - TIR'!$C$18)*('Ejercicio 3 - TIR'!$D$18-'Ejercicio 3 - TIR'!$C$18)*H480),'Ejercicio 3 - TIR'!$E$18-SQRT(('Ejercicio 3 - TIR'!$E$18-'Ejercicio 3 - TIR'!$C$18)*('Ejercicio 3 - TIR'!$E$18-'Ejercicio 3 - TIR'!$D$18)*(1-H480)))</f>
        <v>37334.6467787128</v>
      </c>
      <c r="J480" s="16">
        <f ca="1" t="shared" si="3571"/>
        <v>0.846980371936482</v>
      </c>
      <c r="K480" s="17">
        <f ca="1">IF(J480&lt;=('Ejercicio 3 - TIR'!$D$18-'Ejercicio 3 - TIR'!$C$18)/('Ejercicio 3 - TIR'!$E$18-'Ejercicio 3 - TIR'!$C$18),'Ejercicio 3 - TIR'!$C$18+SQRT(('Ejercicio 3 - TIR'!$E$18-'Ejercicio 3 - TIR'!$C$18)*('Ejercicio 3 - TIR'!$D$18-'Ejercicio 3 - TIR'!$C$18)*J480),'Ejercicio 3 - TIR'!$E$18-SQRT(('Ejercicio 3 - TIR'!$E$18-'Ejercicio 3 - TIR'!$C$18)*('Ejercicio 3 - TIR'!$E$18-'Ejercicio 3 - TIR'!$D$18)*(1-J480)))</f>
        <v>41612.3057834622</v>
      </c>
      <c r="L480" s="16">
        <f ca="1" t="shared" si="3571"/>
        <v>0.25608831581451</v>
      </c>
      <c r="M480" s="17">
        <f ca="1">IF(L480&lt;=('Ejercicio 3 - TIR'!$D$18-'Ejercicio 3 - TIR'!$C$18)/('Ejercicio 3 - TIR'!$E$18-'Ejercicio 3 - TIR'!$C$18),'Ejercicio 3 - TIR'!$C$18+SQRT(('Ejercicio 3 - TIR'!$E$18-'Ejercicio 3 - TIR'!$C$18)*('Ejercicio 3 - TIR'!$D$18-'Ejercicio 3 - TIR'!$C$18)*L480),'Ejercicio 3 - TIR'!$E$18-SQRT(('Ejercicio 3 - TIR'!$E$18-'Ejercicio 3 - TIR'!$C$18)*('Ejercicio 3 - TIR'!$E$18-'Ejercicio 3 - TIR'!$D$18)*(1-L480)))</f>
        <v>36197.8421545064</v>
      </c>
      <c r="N480" s="16">
        <f ca="1" t="shared" ref="N480:R480" si="3572">RAND()</f>
        <v>0.14025898567697</v>
      </c>
      <c r="O480" s="17">
        <f ca="1">IF(N480&lt;=('Ejercicio 3 - TIR'!$D$18-'Ejercicio 3 - TIR'!$C$18)/('Ejercicio 3 - TIR'!$E$18-'Ejercicio 3 - TIR'!$C$18),'Ejercicio 3 - TIR'!$C$18+SQRT(('Ejercicio 3 - TIR'!$E$18-'Ejercicio 3 - TIR'!$C$18)*('Ejercicio 3 - TIR'!$D$18-'Ejercicio 3 - TIR'!$C$18)*N480),'Ejercicio 3 - TIR'!$E$18-SQRT(('Ejercicio 3 - TIR'!$E$18-'Ejercicio 3 - TIR'!$C$18)*('Ejercicio 3 - TIR'!$E$18-'Ejercicio 3 - TIR'!$D$18)*(1-N480)))</f>
        <v>34586.8123846028</v>
      </c>
      <c r="P480" s="16">
        <f ca="1" t="shared" si="3572"/>
        <v>0.617729535047976</v>
      </c>
      <c r="Q480" s="18">
        <f ca="1">IF(P480&lt;=('Ejercicio 3 - TIR'!$D$22-'Ejercicio 3 - TIR'!$C$22)/('Ejercicio 3 - TIR'!$E$22-'Ejercicio 3 - TIR'!$C$22),'Ejercicio 3 - TIR'!$C$22+SQRT(('Ejercicio 3 - TIR'!$E$22-'Ejercicio 3 - TIR'!$C$22)*('Ejercicio 3 - TIR'!$D$22-'Ejercicio 3 - TIR'!$C$22)*P480),'Ejercicio 3 - TIR'!$E$22-SQRT(('Ejercicio 3 - TIR'!$E$22-'Ejercicio 3 - TIR'!$C$22)*('Ejercicio 3 - TIR'!$E$22-'Ejercicio 3 - TIR'!$D$22)*(1-P480)))</f>
        <v>0.153768590641873</v>
      </c>
      <c r="R480" s="16">
        <f ca="1" t="shared" si="3572"/>
        <v>0.803043213455546</v>
      </c>
      <c r="S480" s="18">
        <f ca="1">IF(R480&lt;=('Ejercicio 3 - TIR'!$D$23-'Ejercicio 3 - TIR'!$C$23)/('Ejercicio 3 - TIR'!$E$23-'Ejercicio 3 - TIR'!$C$23),'Ejercicio 3 - TIR'!$C$23+SQRT(('Ejercicio 3 - TIR'!$E$23-'Ejercicio 3 - TIR'!$C$23)*('Ejercicio 3 - TIR'!$D$23-'Ejercicio 3 - TIR'!$C$23)*R480),'Ejercicio 3 - TIR'!$E$23-SQRT(('Ejercicio 3 - TIR'!$E$23-'Ejercicio 3 - TIR'!$C$23)*('Ejercicio 3 - TIR'!$E$23-'Ejercicio 3 - TIR'!$D$23)*(1-R480)))</f>
        <v>0.161171239664279</v>
      </c>
      <c r="T480" s="16">
        <f ca="1" t="shared" ref="T480:X480" si="3573">RAND()</f>
        <v>0.895233243351386</v>
      </c>
      <c r="U480" s="18">
        <f ca="1">IF(T480&lt;=('Ejercicio 3 - TIR'!$D$24-'Ejercicio 3 - TIR'!$C$24)/('Ejercicio 3 - TIR'!$E$24-'Ejercicio 3 - TIR'!$C$24),'Ejercicio 3 - TIR'!$C$24+SQRT(('Ejercicio 3 - TIR'!$E$24-'Ejercicio 3 - TIR'!$C$24)*('Ejercicio 3 - TIR'!$D$24-'Ejercicio 3 - TIR'!$C$24)*T480),'Ejercicio 3 - TIR'!$E$24-SQRT(('Ejercicio 3 - TIR'!$E$24-'Ejercicio 3 - TIR'!$C$24)*('Ejercicio 3 - TIR'!$E$24-'Ejercicio 3 - TIR'!$D$24)*(1-T480)))</f>
        <v>0.202872626628227</v>
      </c>
      <c r="V480" s="16">
        <f ca="1" t="shared" si="3573"/>
        <v>0.900156707684699</v>
      </c>
      <c r="W480" s="18">
        <f ca="1">IF(V480&lt;=('Ejercicio 3 - TIR'!$D$25-'Ejercicio 3 - TIR'!$C$25)/('Ejercicio 3 - TIR'!$E$25-'Ejercicio 3 - TIR'!$C$25),'Ejercicio 3 - TIR'!$C$25+SQRT(('Ejercicio 3 - TIR'!$E$25-'Ejercicio 3 - TIR'!$C$25)*('Ejercicio 3 - TIR'!$D$25-'Ejercicio 3 - TIR'!$C$25)*V480),'Ejercicio 3 - TIR'!$E$25-SQRT(('Ejercicio 3 - TIR'!$E$25-'Ejercicio 3 - TIR'!$C$25)*('Ejercicio 3 - TIR'!$E$25-'Ejercicio 3 - TIR'!$D$25)*(1-V480)))</f>
        <v>0.231306377475097</v>
      </c>
      <c r="X480" s="16">
        <f ca="1" t="shared" si="3573"/>
        <v>0.987241555458376</v>
      </c>
      <c r="Y480" s="18">
        <f ca="1">IF(X480&lt;=('Ejercicio 3 - TIR'!$D$26-'Ejercicio 3 - TIR'!$C$26)/('Ejercicio 3 - TIR'!$E$26-'Ejercicio 3 - TIR'!$C$26),'Ejercicio 3 - TIR'!$C$26+SQRT(('Ejercicio 3 - TIR'!$E$26-'Ejercicio 3 - TIR'!$C$26)*('Ejercicio 3 - TIR'!$D$26-'Ejercicio 3 - TIR'!$C$26)*X480),'Ejercicio 3 - TIR'!$E$26-SQRT(('Ejercicio 3 - TIR'!$E$26-'Ejercicio 3 - TIR'!$C$26)*('Ejercicio 3 - TIR'!$E$26-'Ejercicio 3 - TIR'!$D$26)*(1-X480)))</f>
        <v>0.271699662625846</v>
      </c>
      <c r="Z480" s="16">
        <f ca="1" t="shared" si="3336"/>
        <v>1.15376859064187</v>
      </c>
      <c r="AA480" s="16">
        <f ca="1" t="shared" si="3337"/>
        <v>1.33972290468133</v>
      </c>
      <c r="AB480" s="16">
        <f ca="1" t="shared" si="3338"/>
        <v>1.61151600930803</v>
      </c>
      <c r="AC480" s="16">
        <f ca="1" t="shared" si="3339"/>
        <v>1.9842699396642</v>
      </c>
      <c r="AD480" s="16">
        <f ca="1" t="shared" si="3340"/>
        <v>2.52339541282957</v>
      </c>
      <c r="AE480" s="15">
        <f ca="1" t="shared" si="3341"/>
        <v>5488.72311680197</v>
      </c>
      <c r="AF480" s="15">
        <f ca="1" t="shared" si="3342"/>
        <v>6373.34742571093</v>
      </c>
      <c r="AG480" s="15">
        <f ca="1" t="shared" si="3343"/>
        <v>7666.32515837916</v>
      </c>
      <c r="AH480" s="15">
        <f ca="1" t="shared" si="3344"/>
        <v>9439.59505931004</v>
      </c>
      <c r="AI480" s="15">
        <f ca="1" t="shared" si="3345"/>
        <v>12004.3298522492</v>
      </c>
      <c r="AJ480" s="17">
        <f ca="1" t="shared" si="3346"/>
        <v>47127.0064193531</v>
      </c>
      <c r="AK480" s="17">
        <f ca="1" t="shared" si="3347"/>
        <v>50018.0814276286</v>
      </c>
      <c r="AL480" s="17">
        <f ca="1" t="shared" si="3348"/>
        <v>67058.8969542705</v>
      </c>
      <c r="AM480" s="17">
        <f ca="1" t="shared" si="3349"/>
        <v>71826.2900678965</v>
      </c>
      <c r="AN480" s="17">
        <f ca="1" t="shared" si="3350"/>
        <v>87276.2037157036</v>
      </c>
      <c r="AO480" s="17">
        <f ca="1">C480/'Ejercicio 3 - TIR'!$D$7</f>
        <v>15185.2877067001</v>
      </c>
      <c r="AP480" s="17">
        <f ca="1" t="shared" si="3351"/>
        <v>31941.718712653</v>
      </c>
      <c r="AQ480" s="17">
        <f ca="1" t="shared" si="3352"/>
        <v>34832.7937209285</v>
      </c>
      <c r="AR480" s="17">
        <f ca="1" t="shared" si="3353"/>
        <v>51873.6092475703</v>
      </c>
      <c r="AS480" s="17">
        <f ca="1" t="shared" si="3354"/>
        <v>56641.0023611964</v>
      </c>
      <c r="AT480" s="17">
        <f ca="1" t="shared" si="3355"/>
        <v>72090.9160090035</v>
      </c>
      <c r="AU480" s="17">
        <f ca="1">AP480*'Ejercicio 3 - TIR'!$D$5</f>
        <v>15970.8593563265</v>
      </c>
      <c r="AV480" s="17">
        <f ca="1">AQ480*'Ejercicio 3 - TIR'!$D$5</f>
        <v>17416.3968604643</v>
      </c>
      <c r="AW480" s="17">
        <f ca="1">AR480*'Ejercicio 3 - TIR'!$D$5</f>
        <v>25936.8046237852</v>
      </c>
      <c r="AX480" s="17">
        <f ca="1">AS480*'Ejercicio 3 - TIR'!$D$5</f>
        <v>28320.5011805982</v>
      </c>
      <c r="AY480" s="17">
        <f ca="1">AT480*'Ejercicio 3 - TIR'!$D$5</f>
        <v>36045.4580045017</v>
      </c>
      <c r="AZ480" s="17">
        <f ca="1" t="shared" ref="AZ480:BD480" si="3574">AJ480-AU480-AE480</f>
        <v>25667.4239462246</v>
      </c>
      <c r="BA480" s="17">
        <f ca="1" t="shared" si="3574"/>
        <v>26228.3371414534</v>
      </c>
      <c r="BB480" s="17">
        <f ca="1" t="shared" si="3574"/>
        <v>33455.7671721061</v>
      </c>
      <c r="BC480" s="17">
        <f ca="1" t="shared" si="3574"/>
        <v>34066.1938279883</v>
      </c>
      <c r="BD480" s="17">
        <f ca="1" t="shared" si="3574"/>
        <v>39226.4158589527</v>
      </c>
      <c r="BE480" s="17">
        <f ca="1" t="shared" ref="BE480:BI480" si="3575">AZ480/Z480</f>
        <v>22246.596201709</v>
      </c>
      <c r="BF480" s="17">
        <f ca="1" t="shared" si="3575"/>
        <v>19577.4342961555</v>
      </c>
      <c r="BG480" s="17">
        <f ca="1" t="shared" si="3575"/>
        <v>20760.4311585286</v>
      </c>
      <c r="BH480" s="17">
        <f ca="1" t="shared" si="3575"/>
        <v>17168.1247329451</v>
      </c>
      <c r="BI480" s="17">
        <f ca="1" t="shared" si="3575"/>
        <v>15545.0927981861</v>
      </c>
      <c r="BJ480" s="17">
        <f ca="1" t="shared" si="3358"/>
        <v>90071.8324686144</v>
      </c>
      <c r="BK480" s="17">
        <f ca="1" t="shared" si="3359"/>
        <v>38318.4853415843</v>
      </c>
      <c r="BL480" s="17">
        <f ca="1" t="shared" si="3360"/>
        <v>128390.317810199</v>
      </c>
      <c r="BM480" s="17">
        <f ca="1">BK480*'Ejercicio 3 - TIR'!$D$5</f>
        <v>19159.2426707921</v>
      </c>
      <c r="BN480" s="17">
        <f ca="1" t="shared" si="3361"/>
        <v>109231.075139407</v>
      </c>
      <c r="BO480" s="17">
        <f ca="1" t="shared" si="3362"/>
        <v>43287.3399801112</v>
      </c>
      <c r="BP480" s="17">
        <f ca="1" t="shared" si="3363"/>
        <v>-111621.134660262</v>
      </c>
      <c r="BQ480" s="17">
        <f ca="1" t="shared" ref="BQ480:BT480" si="3576">BE480</f>
        <v>22246.596201709</v>
      </c>
      <c r="BR480" s="17">
        <f ca="1" t="shared" si="3576"/>
        <v>19577.4342961555</v>
      </c>
      <c r="BS480" s="17">
        <f ca="1" t="shared" si="3576"/>
        <v>20760.4311585286</v>
      </c>
      <c r="BT480" s="17">
        <f ca="1" t="shared" si="3576"/>
        <v>17168.1247329451</v>
      </c>
      <c r="BU480" s="17">
        <f ca="1" t="shared" si="3365"/>
        <v>58832.4327782972</v>
      </c>
      <c r="BV480" s="19">
        <f ca="1" t="shared" si="3366"/>
        <v>6.50018850940843</v>
      </c>
    </row>
    <row r="481" ht="15" customHeight="1" spans="1:74">
      <c r="A481" s="15">
        <v>480</v>
      </c>
      <c r="B481" s="16">
        <f ca="1" t="shared" ref="B481:F481" si="3577">RAND()</f>
        <v>0.333832338333862</v>
      </c>
      <c r="C481" s="17">
        <f ca="1">IF(B481&lt;=('Ejercicio 3 - TIR'!$D$13-'Ejercicio 3 - TIR'!$C$13)/('Ejercicio 3 - TIR'!$E$13-'Ejercicio 3 - TIR'!$C$13),'Ejercicio 3 - TIR'!$C$13+SQRT(('Ejercicio 3 - TIR'!$E$13-'Ejercicio 3 - TIR'!$C$13)*('Ejercicio 3 - TIR'!$D$13-'Ejercicio 3 - TIR'!$C$13)*B481),'Ejercicio 3 - TIR'!$E$13-SQRT(('Ejercicio 3 - TIR'!$E$13-'Ejercicio 3 - TIR'!$C$13)*('Ejercicio 3 - TIR'!$E$13-'Ejercicio 3 - TIR'!$D$13)*(1-B481)))</f>
        <v>71726.3162287019</v>
      </c>
      <c r="D481" s="16">
        <f ca="1" t="shared" si="3577"/>
        <v>0.125839188822596</v>
      </c>
      <c r="E481" s="17">
        <f ca="1">IF(D481&lt;=('Ejercicio 3 - TIR'!$D$14-'Ejercicio 3 - TIR'!$C$14)/('Ejercicio 3 - TIR'!$E$14-'Ejercicio 3 - TIR'!$C$14),'Ejercicio 3 - TIR'!$C$14+SQRT(('Ejercicio 3 - TIR'!$E$14-'Ejercicio 3 - TIR'!$C$14)*('Ejercicio 3 - TIR'!$D$14-'Ejercicio 3 - TIR'!$C$14)*D481),'Ejercicio 3 - TIR'!$E$14-SQRT(('Ejercicio 3 - TIR'!$E$14-'Ejercicio 3 - TIR'!$C$14)*('Ejercicio 3 - TIR'!$E$14-'Ejercicio 3 - TIR'!$D$14)*(1-D481)))</f>
        <v>28072.1229079734</v>
      </c>
      <c r="F481" s="16">
        <f ca="1" t="shared" si="3577"/>
        <v>0.133470888277735</v>
      </c>
      <c r="G481" s="17">
        <f ca="1">IF(F481&lt;=('Ejercicio 3 - TIR'!$D$18-'Ejercicio 3 - TIR'!$C$18)/('Ejercicio 3 - TIR'!$E$18-'Ejercicio 3 - TIR'!$C$18),'Ejercicio 3 - TIR'!$C$18+SQRT(('Ejercicio 3 - TIR'!$E$18-'Ejercicio 3 - TIR'!$C$18)*('Ejercicio 3 - TIR'!$D$18-'Ejercicio 3 - TIR'!$C$18)*F481),'Ejercicio 3 - TIR'!$E$18-SQRT(('Ejercicio 3 - TIR'!$E$18-'Ejercicio 3 - TIR'!$C$18)*('Ejercicio 3 - TIR'!$E$18-'Ejercicio 3 - TIR'!$D$18)*(1-F481)))</f>
        <v>34474.442226877</v>
      </c>
      <c r="H481" s="16">
        <f ca="1" t="shared" ref="H481:L481" si="3578">RAND()</f>
        <v>0.217458656760959</v>
      </c>
      <c r="I481" s="17">
        <f ca="1">IF(H481&lt;=('Ejercicio 3 - TIR'!$D$18-'Ejercicio 3 - TIR'!$C$18)/('Ejercicio 3 - TIR'!$E$18-'Ejercicio 3 - TIR'!$C$18),'Ejercicio 3 - TIR'!$C$18+SQRT(('Ejercicio 3 - TIR'!$E$18-'Ejercicio 3 - TIR'!$C$18)*('Ejercicio 3 - TIR'!$D$18-'Ejercicio 3 - TIR'!$C$18)*H481),'Ejercicio 3 - TIR'!$E$18-SQRT(('Ejercicio 3 - TIR'!$E$18-'Ejercicio 3 - TIR'!$C$18)*('Ejercicio 3 - TIR'!$E$18-'Ejercicio 3 - TIR'!$D$18)*(1-H481)))</f>
        <v>35711.286940274</v>
      </c>
      <c r="J481" s="16">
        <f ca="1" t="shared" si="3578"/>
        <v>0.932283053330794</v>
      </c>
      <c r="K481" s="17">
        <f ca="1">IF(J481&lt;=('Ejercicio 3 - TIR'!$D$18-'Ejercicio 3 - TIR'!$C$18)/('Ejercicio 3 - TIR'!$E$18-'Ejercicio 3 - TIR'!$C$18),'Ejercicio 3 - TIR'!$C$18+SQRT(('Ejercicio 3 - TIR'!$E$18-'Ejercicio 3 - TIR'!$C$18)*('Ejercicio 3 - TIR'!$D$18-'Ejercicio 3 - TIR'!$C$18)*J481),'Ejercicio 3 - TIR'!$E$18-SQRT(('Ejercicio 3 - TIR'!$E$18-'Ejercicio 3 - TIR'!$C$18)*('Ejercicio 3 - TIR'!$E$18-'Ejercicio 3 - TIR'!$D$18)*(1-J481)))</f>
        <v>42746.3871228202</v>
      </c>
      <c r="L481" s="16">
        <f ca="1" t="shared" si="3578"/>
        <v>0.972880532436622</v>
      </c>
      <c r="M481" s="17">
        <f ca="1">IF(L481&lt;=('Ejercicio 3 - TIR'!$D$18-'Ejercicio 3 - TIR'!$C$18)/('Ejercicio 3 - TIR'!$E$18-'Ejercicio 3 - TIR'!$C$18),'Ejercicio 3 - TIR'!$C$18+SQRT(('Ejercicio 3 - TIR'!$E$18-'Ejercicio 3 - TIR'!$C$18)*('Ejercicio 3 - TIR'!$D$18-'Ejercicio 3 - TIR'!$C$18)*L481),'Ejercicio 3 - TIR'!$E$18-SQRT(('Ejercicio 3 - TIR'!$E$18-'Ejercicio 3 - TIR'!$C$18)*('Ejercicio 3 - TIR'!$E$18-'Ejercicio 3 - TIR'!$D$18)*(1-L481)))</f>
        <v>43573.8302810488</v>
      </c>
      <c r="N481" s="16">
        <f ca="1" t="shared" ref="N481:R481" si="3579">RAND()</f>
        <v>0.368208637322152</v>
      </c>
      <c r="O481" s="17">
        <f ca="1">IF(N481&lt;=('Ejercicio 3 - TIR'!$D$18-'Ejercicio 3 - TIR'!$C$18)/('Ejercicio 3 - TIR'!$E$18-'Ejercicio 3 - TIR'!$C$18),'Ejercicio 3 - TIR'!$C$18+SQRT(('Ejercicio 3 - TIR'!$E$18-'Ejercicio 3 - TIR'!$C$18)*('Ejercicio 3 - TIR'!$D$18-'Ejercicio 3 - TIR'!$C$18)*N481),'Ejercicio 3 - TIR'!$E$18-SQRT(('Ejercicio 3 - TIR'!$E$18-'Ejercicio 3 - TIR'!$C$18)*('Ejercicio 3 - TIR'!$E$18-'Ejercicio 3 - TIR'!$D$18)*(1-N481)))</f>
        <v>37431.77607294</v>
      </c>
      <c r="P481" s="16">
        <f ca="1" t="shared" si="3579"/>
        <v>0.0900550287179298</v>
      </c>
      <c r="Q481" s="18">
        <f ca="1">IF(P481&lt;=('Ejercicio 3 - TIR'!$D$22-'Ejercicio 3 - TIR'!$C$22)/('Ejercicio 3 - TIR'!$E$22-'Ejercicio 3 - TIR'!$C$22),'Ejercicio 3 - TIR'!$C$22+SQRT(('Ejercicio 3 - TIR'!$E$22-'Ejercicio 3 - TIR'!$C$22)*('Ejercicio 3 - TIR'!$D$22-'Ejercicio 3 - TIR'!$C$22)*P481),'Ejercicio 3 - TIR'!$E$22-SQRT(('Ejercicio 3 - TIR'!$E$22-'Ejercicio 3 - TIR'!$C$22)*('Ejercicio 3 - TIR'!$E$22-'Ejercicio 3 - TIR'!$D$22)*(1-P481)))</f>
        <v>0.132731812584714</v>
      </c>
      <c r="R481" s="16">
        <f ca="1" t="shared" si="3579"/>
        <v>0.415097859490448</v>
      </c>
      <c r="S481" s="18">
        <f ca="1">IF(R481&lt;=('Ejercicio 3 - TIR'!$D$23-'Ejercicio 3 - TIR'!$C$23)/('Ejercicio 3 - TIR'!$E$23-'Ejercicio 3 - TIR'!$C$23),'Ejercicio 3 - TIR'!$C$23+SQRT(('Ejercicio 3 - TIR'!$E$23-'Ejercicio 3 - TIR'!$C$23)*('Ejercicio 3 - TIR'!$D$23-'Ejercicio 3 - TIR'!$C$23)*R481),'Ejercicio 3 - TIR'!$E$23-SQRT(('Ejercicio 3 - TIR'!$E$23-'Ejercicio 3 - TIR'!$C$23)*('Ejercicio 3 - TIR'!$E$23-'Ejercicio 3 - TIR'!$D$23)*(1-R481)))</f>
        <v>0.147334522989853</v>
      </c>
      <c r="T481" s="16">
        <f ca="1" t="shared" ref="T481:X481" si="3580">RAND()</f>
        <v>0.0532083518059605</v>
      </c>
      <c r="U481" s="18">
        <f ca="1">IF(T481&lt;=('Ejercicio 3 - TIR'!$D$24-'Ejercicio 3 - TIR'!$C$24)/('Ejercicio 3 - TIR'!$E$24-'Ejercicio 3 - TIR'!$C$24),'Ejercicio 3 - TIR'!$C$24+SQRT(('Ejercicio 3 - TIR'!$E$24-'Ejercicio 3 - TIR'!$C$24)*('Ejercicio 3 - TIR'!$D$24-'Ejercicio 3 - TIR'!$C$24)*T481),'Ejercicio 3 - TIR'!$E$24-SQRT(('Ejercicio 3 - TIR'!$E$24-'Ejercicio 3 - TIR'!$C$24)*('Ejercicio 3 - TIR'!$E$24-'Ejercicio 3 - TIR'!$D$24)*(1-T481)))</f>
        <v>0.160570597844612</v>
      </c>
      <c r="V481" s="16">
        <f ca="1" t="shared" si="3580"/>
        <v>0.482992545611735</v>
      </c>
      <c r="W481" s="18">
        <f ca="1">IF(V481&lt;=('Ejercicio 3 - TIR'!$D$25-'Ejercicio 3 - TIR'!$C$25)/('Ejercicio 3 - TIR'!$E$25-'Ejercicio 3 - TIR'!$C$25),'Ejercicio 3 - TIR'!$C$25+SQRT(('Ejercicio 3 - TIR'!$E$25-'Ejercicio 3 - TIR'!$C$25)*('Ejercicio 3 - TIR'!$D$25-'Ejercicio 3 - TIR'!$C$25)*V481),'Ejercicio 3 - TIR'!$E$25-SQRT(('Ejercicio 3 - TIR'!$E$25-'Ejercicio 3 - TIR'!$C$25)*('Ejercicio 3 - TIR'!$E$25-'Ejercicio 3 - TIR'!$D$25)*(1-V481)))</f>
        <v>0.207461475221172</v>
      </c>
      <c r="X481" s="16">
        <f ca="1" t="shared" si="3580"/>
        <v>0.250133052165623</v>
      </c>
      <c r="Y481" s="18">
        <f ca="1">IF(X481&lt;=('Ejercicio 3 - TIR'!$D$26-'Ejercicio 3 - TIR'!$C$26)/('Ejercicio 3 - TIR'!$E$26-'Ejercicio 3 - TIR'!$C$26),'Ejercicio 3 - TIR'!$C$26+SQRT(('Ejercicio 3 - TIR'!$E$26-'Ejercicio 3 - TIR'!$C$26)*('Ejercicio 3 - TIR'!$D$26-'Ejercicio 3 - TIR'!$C$26)*X481),'Ejercicio 3 - TIR'!$E$26-SQRT(('Ejercicio 3 - TIR'!$E$26-'Ejercicio 3 - TIR'!$C$26)*('Ejercicio 3 - TIR'!$E$26-'Ejercicio 3 - TIR'!$D$26)*(1-X481)))</f>
        <v>0.215987674787237</v>
      </c>
      <c r="Z481" s="16">
        <f ca="1" t="shared" si="3336"/>
        <v>1.13273181258471</v>
      </c>
      <c r="AA481" s="16">
        <f ca="1" t="shared" si="3337"/>
        <v>1.29962231386731</v>
      </c>
      <c r="AB481" s="16">
        <f ca="1" t="shared" si="3338"/>
        <v>1.50830344577719</v>
      </c>
      <c r="AC481" s="16">
        <f ca="1" t="shared" si="3339"/>
        <v>1.8212183037193</v>
      </c>
      <c r="AD481" s="16">
        <f ca="1" t="shared" si="3340"/>
        <v>2.21457901041959</v>
      </c>
      <c r="AE481" s="15">
        <f ca="1" t="shared" si="3341"/>
        <v>3726.06375667617</v>
      </c>
      <c r="AF481" s="15">
        <f ca="1" t="shared" si="3342"/>
        <v>4275.04158289583</v>
      </c>
      <c r="AG481" s="15">
        <f ca="1" t="shared" si="3343"/>
        <v>4961.48756567199</v>
      </c>
      <c r="AH481" s="15">
        <f ca="1" t="shared" si="3344"/>
        <v>5990.80509533781</v>
      </c>
      <c r="AI481" s="15">
        <f ca="1" t="shared" si="3345"/>
        <v>7284.74515798335</v>
      </c>
      <c r="AJ481" s="17">
        <f ca="1" t="shared" si="3346"/>
        <v>39050.2974314974</v>
      </c>
      <c r="AK481" s="17">
        <f ca="1" t="shared" si="3347"/>
        <v>46411.1853644984</v>
      </c>
      <c r="AL481" s="17">
        <f ca="1" t="shared" si="3348"/>
        <v>64474.5229918753</v>
      </c>
      <c r="AM481" s="17">
        <f ca="1" t="shared" si="3349"/>
        <v>79357.4572710044</v>
      </c>
      <c r="AN481" s="17">
        <f ca="1" t="shared" si="3350"/>
        <v>82895.625613859</v>
      </c>
      <c r="AO481" s="17">
        <f ca="1">C481/'Ejercicio 3 - TIR'!$D$7</f>
        <v>14345.2632457404</v>
      </c>
      <c r="AP481" s="17">
        <f ca="1" t="shared" si="3351"/>
        <v>24705.034185757</v>
      </c>
      <c r="AQ481" s="17">
        <f ca="1" t="shared" si="3352"/>
        <v>32065.9221187581</v>
      </c>
      <c r="AR481" s="17">
        <f ca="1" t="shared" si="3353"/>
        <v>50129.259746135</v>
      </c>
      <c r="AS481" s="17">
        <f ca="1" t="shared" si="3354"/>
        <v>65012.194025264</v>
      </c>
      <c r="AT481" s="17">
        <f ca="1" t="shared" si="3355"/>
        <v>68550.3623681186</v>
      </c>
      <c r="AU481" s="17">
        <f ca="1">AP481*'Ejercicio 3 - TIR'!$D$5</f>
        <v>12352.5170928785</v>
      </c>
      <c r="AV481" s="17">
        <f ca="1">AQ481*'Ejercicio 3 - TIR'!$D$5</f>
        <v>16032.961059379</v>
      </c>
      <c r="AW481" s="17">
        <f ca="1">AR481*'Ejercicio 3 - TIR'!$D$5</f>
        <v>25064.6298730675</v>
      </c>
      <c r="AX481" s="17">
        <f ca="1">AS481*'Ejercicio 3 - TIR'!$D$5</f>
        <v>32506.097012632</v>
      </c>
      <c r="AY481" s="17">
        <f ca="1">AT481*'Ejercicio 3 - TIR'!$D$5</f>
        <v>34275.1811840593</v>
      </c>
      <c r="AZ481" s="17">
        <f ca="1" t="shared" ref="AZ481:BD481" si="3581">AJ481-AU481-AE481</f>
        <v>22971.7165819427</v>
      </c>
      <c r="BA481" s="17">
        <f ca="1" t="shared" si="3581"/>
        <v>26103.1827222236</v>
      </c>
      <c r="BB481" s="17">
        <f ca="1" t="shared" si="3581"/>
        <v>34448.4055531359</v>
      </c>
      <c r="BC481" s="17">
        <f ca="1" t="shared" si="3581"/>
        <v>40860.5551630346</v>
      </c>
      <c r="BD481" s="17">
        <f ca="1" t="shared" si="3581"/>
        <v>41335.6992718163</v>
      </c>
      <c r="BE481" s="17">
        <f ca="1" t="shared" ref="BE481:BI481" si="3582">AZ481/Z481</f>
        <v>20279.9253333628</v>
      </c>
      <c r="BF481" s="17">
        <f ca="1" t="shared" si="3582"/>
        <v>20085.2066355707</v>
      </c>
      <c r="BG481" s="17">
        <f ca="1" t="shared" si="3582"/>
        <v>22839.1744708808</v>
      </c>
      <c r="BH481" s="17">
        <f ca="1" t="shared" si="3582"/>
        <v>22435.8359893424</v>
      </c>
      <c r="BI481" s="17">
        <f ca="1" t="shared" si="3582"/>
        <v>18665.262823016</v>
      </c>
      <c r="BJ481" s="17">
        <f ca="1" t="shared" si="3358"/>
        <v>62167.9341699167</v>
      </c>
      <c r="BK481" s="17">
        <f ca="1" t="shared" si="3359"/>
        <v>31768.7188829602</v>
      </c>
      <c r="BL481" s="17">
        <f ca="1" t="shared" si="3360"/>
        <v>93936.6530528769</v>
      </c>
      <c r="BM481" s="17">
        <f ca="1">BK481*'Ejercicio 3 - TIR'!$D$5</f>
        <v>15884.3594414801</v>
      </c>
      <c r="BN481" s="17">
        <f ca="1" t="shared" si="3361"/>
        <v>78052.2936113968</v>
      </c>
      <c r="BO481" s="17">
        <f ca="1" t="shared" si="3362"/>
        <v>35244.7545308435</v>
      </c>
      <c r="BP481" s="17">
        <f ca="1" t="shared" si="3363"/>
        <v>-99798.4391366753</v>
      </c>
      <c r="BQ481" s="17">
        <f ca="1" t="shared" ref="BQ481:BT481" si="3583">BE481</f>
        <v>20279.9253333628</v>
      </c>
      <c r="BR481" s="17">
        <f ca="1" t="shared" si="3583"/>
        <v>20085.2066355707</v>
      </c>
      <c r="BS481" s="17">
        <f ca="1" t="shared" si="3583"/>
        <v>22839.1744708808</v>
      </c>
      <c r="BT481" s="17">
        <f ca="1" t="shared" si="3583"/>
        <v>22435.8359893424</v>
      </c>
      <c r="BU481" s="17">
        <f ca="1" t="shared" si="3365"/>
        <v>53910.0173538596</v>
      </c>
      <c r="BV481" s="19">
        <f ca="1" t="shared" si="3366"/>
        <v>10.3996108186587</v>
      </c>
    </row>
    <row r="482" ht="15" customHeight="1" spans="1:74">
      <c r="A482" s="15">
        <v>481</v>
      </c>
      <c r="B482" s="16">
        <f ca="1" t="shared" ref="B482:F482" si="3584">RAND()</f>
        <v>0.733260473895513</v>
      </c>
      <c r="C482" s="17">
        <f ca="1">IF(B482&lt;=('Ejercicio 3 - TIR'!$D$13-'Ejercicio 3 - TIR'!$C$13)/('Ejercicio 3 - TIR'!$E$13-'Ejercicio 3 - TIR'!$C$13),'Ejercicio 3 - TIR'!$C$13+SQRT(('Ejercicio 3 - TIR'!$E$13-'Ejercicio 3 - TIR'!$C$13)*('Ejercicio 3 - TIR'!$D$13-'Ejercicio 3 - TIR'!$C$13)*B482),'Ejercicio 3 - TIR'!$E$13-SQRT(('Ejercicio 3 - TIR'!$E$13-'Ejercicio 3 - TIR'!$C$13)*('Ejercicio 3 - TIR'!$E$13-'Ejercicio 3 - TIR'!$D$13)*(1-B482)))</f>
        <v>82109.0125670665</v>
      </c>
      <c r="D482" s="16">
        <f ca="1" t="shared" si="3584"/>
        <v>0.0227119886862255</v>
      </c>
      <c r="E482" s="17">
        <f ca="1">IF(D482&lt;=('Ejercicio 3 - TIR'!$D$14-'Ejercicio 3 - TIR'!$C$14)/('Ejercicio 3 - TIR'!$E$14-'Ejercicio 3 - TIR'!$C$14),'Ejercicio 3 - TIR'!$C$14+SQRT(('Ejercicio 3 - TIR'!$E$14-'Ejercicio 3 - TIR'!$C$14)*('Ejercicio 3 - TIR'!$D$14-'Ejercicio 3 - TIR'!$C$14)*D482),'Ejercicio 3 - TIR'!$E$14-SQRT(('Ejercicio 3 - TIR'!$E$14-'Ejercicio 3 - TIR'!$C$14)*('Ejercicio 3 - TIR'!$E$14-'Ejercicio 3 - TIR'!$D$14)*(1-D482)))</f>
        <v>26305.1433451797</v>
      </c>
      <c r="F482" s="16">
        <f ca="1" t="shared" si="3584"/>
        <v>0.187765087506503</v>
      </c>
      <c r="G482" s="17">
        <f ca="1">IF(F482&lt;=('Ejercicio 3 - TIR'!$D$18-'Ejercicio 3 - TIR'!$C$18)/('Ejercicio 3 - TIR'!$E$18-'Ejercicio 3 - TIR'!$C$18),'Ejercicio 3 - TIR'!$C$18+SQRT(('Ejercicio 3 - TIR'!$E$18-'Ejercicio 3 - TIR'!$C$18)*('Ejercicio 3 - TIR'!$D$18-'Ejercicio 3 - TIR'!$C$18)*F482),'Ejercicio 3 - TIR'!$E$18-SQRT(('Ejercicio 3 - TIR'!$E$18-'Ejercicio 3 - TIR'!$C$18)*('Ejercicio 3 - TIR'!$E$18-'Ejercicio 3 - TIR'!$D$18)*(1-F482)))</f>
        <v>35307.0484382541</v>
      </c>
      <c r="H482" s="16">
        <f ca="1" t="shared" ref="H482:L482" si="3585">RAND()</f>
        <v>0.192231529591644</v>
      </c>
      <c r="I482" s="17">
        <f ca="1">IF(H482&lt;=('Ejercicio 3 - TIR'!$D$18-'Ejercicio 3 - TIR'!$C$18)/('Ejercicio 3 - TIR'!$E$18-'Ejercicio 3 - TIR'!$C$18),'Ejercicio 3 - TIR'!$C$18+SQRT(('Ejercicio 3 - TIR'!$E$18-'Ejercicio 3 - TIR'!$C$18)*('Ejercicio 3 - TIR'!$D$18-'Ejercicio 3 - TIR'!$C$18)*H482),'Ejercicio 3 - TIR'!$E$18-SQRT(('Ejercicio 3 - TIR'!$E$18-'Ejercicio 3 - TIR'!$C$18)*('Ejercicio 3 - TIR'!$E$18-'Ejercicio 3 - TIR'!$D$18)*(1-H482)))</f>
        <v>35369.7978955215</v>
      </c>
      <c r="J482" s="16">
        <f ca="1" t="shared" si="3585"/>
        <v>0.706526292261892</v>
      </c>
      <c r="K482" s="17">
        <f ca="1">IF(J482&lt;=('Ejercicio 3 - TIR'!$D$18-'Ejercicio 3 - TIR'!$C$18)/('Ejercicio 3 - TIR'!$E$18-'Ejercicio 3 - TIR'!$C$18),'Ejercicio 3 - TIR'!$C$18+SQRT(('Ejercicio 3 - TIR'!$E$18-'Ejercicio 3 - TIR'!$C$18)*('Ejercicio 3 - TIR'!$D$18-'Ejercicio 3 - TIR'!$C$18)*J482),'Ejercicio 3 - TIR'!$E$18-SQRT(('Ejercicio 3 - TIR'!$E$18-'Ejercicio 3 - TIR'!$C$18)*('Ejercicio 3 - TIR'!$E$18-'Ejercicio 3 - TIR'!$D$18)*(1-J482)))</f>
        <v>40308.4620772759</v>
      </c>
      <c r="L482" s="16">
        <f ca="1" t="shared" si="3585"/>
        <v>0.576751925169666</v>
      </c>
      <c r="M482" s="17">
        <f ca="1">IF(L482&lt;=('Ejercicio 3 - TIR'!$D$18-'Ejercicio 3 - TIR'!$C$18)/('Ejercicio 3 - TIR'!$E$18-'Ejercicio 3 - TIR'!$C$18),'Ejercicio 3 - TIR'!$C$18+SQRT(('Ejercicio 3 - TIR'!$E$18-'Ejercicio 3 - TIR'!$C$18)*('Ejercicio 3 - TIR'!$D$18-'Ejercicio 3 - TIR'!$C$18)*L482),'Ejercicio 3 - TIR'!$E$18-SQRT(('Ejercicio 3 - TIR'!$E$18-'Ejercicio 3 - TIR'!$C$18)*('Ejercicio 3 - TIR'!$E$18-'Ejercicio 3 - TIR'!$D$18)*(1-L482)))</f>
        <v>39301.2251222863</v>
      </c>
      <c r="N482" s="16">
        <f ca="1" t="shared" ref="N482:R482" si="3586">RAND()</f>
        <v>0.138411126315078</v>
      </c>
      <c r="O482" s="17">
        <f ca="1">IF(N482&lt;=('Ejercicio 3 - TIR'!$D$18-'Ejercicio 3 - TIR'!$C$18)/('Ejercicio 3 - TIR'!$E$18-'Ejercicio 3 - TIR'!$C$18),'Ejercicio 3 - TIR'!$C$18+SQRT(('Ejercicio 3 - TIR'!$E$18-'Ejercicio 3 - TIR'!$C$18)*('Ejercicio 3 - TIR'!$D$18-'Ejercicio 3 - TIR'!$C$18)*N482),'Ejercicio 3 - TIR'!$E$18-SQRT(('Ejercicio 3 - TIR'!$E$18-'Ejercicio 3 - TIR'!$C$18)*('Ejercicio 3 - TIR'!$E$18-'Ejercicio 3 - TIR'!$D$18)*(1-N482)))</f>
        <v>34556.4974429118</v>
      </c>
      <c r="P482" s="16">
        <f ca="1" t="shared" si="3586"/>
        <v>0.101021489022937</v>
      </c>
      <c r="Q482" s="18">
        <f ca="1">IF(P482&lt;=('Ejercicio 3 - TIR'!$D$22-'Ejercicio 3 - TIR'!$C$22)/('Ejercicio 3 - TIR'!$E$22-'Ejercicio 3 - TIR'!$C$22),'Ejercicio 3 - TIR'!$C$22+SQRT(('Ejercicio 3 - TIR'!$E$22-'Ejercicio 3 - TIR'!$C$22)*('Ejercicio 3 - TIR'!$D$22-'Ejercicio 3 - TIR'!$C$22)*P482),'Ejercicio 3 - TIR'!$E$22-SQRT(('Ejercicio 3 - TIR'!$E$22-'Ejercicio 3 - TIR'!$C$22)*('Ejercicio 3 - TIR'!$E$22-'Ejercicio 3 - TIR'!$D$22)*(1-P482)))</f>
        <v>0.133484757329714</v>
      </c>
      <c r="R482" s="16">
        <f ca="1" t="shared" si="3586"/>
        <v>0.158855269735002</v>
      </c>
      <c r="S482" s="18">
        <f ca="1">IF(R482&lt;=('Ejercicio 3 - TIR'!$D$23-'Ejercicio 3 - TIR'!$C$23)/('Ejercicio 3 - TIR'!$E$23-'Ejercicio 3 - TIR'!$C$23),'Ejercicio 3 - TIR'!$C$23+SQRT(('Ejercicio 3 - TIR'!$E$23-'Ejercicio 3 - TIR'!$C$23)*('Ejercicio 3 - TIR'!$D$23-'Ejercicio 3 - TIR'!$C$23)*R482),'Ejercicio 3 - TIR'!$E$23-SQRT(('Ejercicio 3 - TIR'!$E$23-'Ejercicio 3 - TIR'!$C$23)*('Ejercicio 3 - TIR'!$E$23-'Ejercicio 3 - TIR'!$D$23)*(1-R482)))</f>
        <v>0.136909745282617</v>
      </c>
      <c r="T482" s="16">
        <f ca="1" t="shared" ref="T482:X482" si="3587">RAND()</f>
        <v>0.0189070745478781</v>
      </c>
      <c r="U482" s="18">
        <f ca="1">IF(T482&lt;=('Ejercicio 3 - TIR'!$D$24-'Ejercicio 3 - TIR'!$C$24)/('Ejercicio 3 - TIR'!$E$24-'Ejercicio 3 - TIR'!$C$24),'Ejercicio 3 - TIR'!$C$24+SQRT(('Ejercicio 3 - TIR'!$E$24-'Ejercicio 3 - TIR'!$C$24)*('Ejercicio 3 - TIR'!$D$24-'Ejercicio 3 - TIR'!$C$24)*T482),'Ejercicio 3 - TIR'!$E$24-SQRT(('Ejercicio 3 - TIR'!$E$24-'Ejercicio 3 - TIR'!$C$24)*('Ejercicio 3 - TIR'!$E$24-'Ejercicio 3 - TIR'!$D$24)*(1-T482)))</f>
        <v>0.156301178980996</v>
      </c>
      <c r="V482" s="16">
        <f ca="1" t="shared" si="3587"/>
        <v>0.539434926597298</v>
      </c>
      <c r="W482" s="18">
        <f ca="1">IF(V482&lt;=('Ejercicio 3 - TIR'!$D$25-'Ejercicio 3 - TIR'!$C$25)/('Ejercicio 3 - TIR'!$E$25-'Ejercicio 3 - TIR'!$C$25),'Ejercicio 3 - TIR'!$C$25+SQRT(('Ejercicio 3 - TIR'!$E$25-'Ejercicio 3 - TIR'!$C$25)*('Ejercicio 3 - TIR'!$D$25-'Ejercicio 3 - TIR'!$C$25)*V482),'Ejercicio 3 - TIR'!$E$25-SQRT(('Ejercicio 3 - TIR'!$E$25-'Ejercicio 3 - TIR'!$C$25)*('Ejercicio 3 - TIR'!$E$25-'Ejercicio 3 - TIR'!$D$25)*(1-V482)))</f>
        <v>0.209850557203001</v>
      </c>
      <c r="X482" s="16">
        <f ca="1" t="shared" si="3587"/>
        <v>0.313655344698544</v>
      </c>
      <c r="Y482" s="18">
        <f ca="1">IF(X482&lt;=('Ejercicio 3 - TIR'!$D$26-'Ejercicio 3 - TIR'!$C$26)/('Ejercicio 3 - TIR'!$E$26-'Ejercicio 3 - TIR'!$C$26),'Ejercicio 3 - TIR'!$C$26+SQRT(('Ejercicio 3 - TIR'!$E$26-'Ejercicio 3 - TIR'!$C$26)*('Ejercicio 3 - TIR'!$D$26-'Ejercicio 3 - TIR'!$C$26)*X482),'Ejercicio 3 - TIR'!$E$26-SQRT(('Ejercicio 3 - TIR'!$E$26-'Ejercicio 3 - TIR'!$C$26)*('Ejercicio 3 - TIR'!$E$26-'Ejercicio 3 - TIR'!$D$26)*(1-X482)))</f>
        <v>0.219101021127893</v>
      </c>
      <c r="Z482" s="16">
        <f ca="1" t="shared" si="3336"/>
        <v>1.13348475732971</v>
      </c>
      <c r="AA482" s="16">
        <f ca="1" t="shared" si="3337"/>
        <v>1.28866986673746</v>
      </c>
      <c r="AB482" s="16">
        <f ca="1" t="shared" si="3338"/>
        <v>1.4900904862258</v>
      </c>
      <c r="AC482" s="16">
        <f ca="1" t="shared" si="3339"/>
        <v>1.80278680504318</v>
      </c>
      <c r="AD482" s="16">
        <f ca="1" t="shared" si="3340"/>
        <v>2.19777923490403</v>
      </c>
      <c r="AE482" s="15">
        <f ca="1" t="shared" si="3341"/>
        <v>3511.33567595467</v>
      </c>
      <c r="AF482" s="15">
        <f ca="1" t="shared" si="3342"/>
        <v>3992.07174895139</v>
      </c>
      <c r="AG482" s="15">
        <f ca="1" t="shared" si="3343"/>
        <v>4616.03726988922</v>
      </c>
      <c r="AH482" s="15">
        <f ca="1" t="shared" si="3344"/>
        <v>5584.71526304529</v>
      </c>
      <c r="AI482" s="15">
        <f ca="1" t="shared" si="3345"/>
        <v>6808.33207988704</v>
      </c>
      <c r="AJ482" s="17">
        <f ca="1" t="shared" si="3346"/>
        <v>40020.0012310629</v>
      </c>
      <c r="AK482" s="17">
        <f ca="1" t="shared" si="3347"/>
        <v>45579.9927405524</v>
      </c>
      <c r="AL482" s="17">
        <f ca="1" t="shared" si="3348"/>
        <v>60063.2558557424</v>
      </c>
      <c r="AM482" s="17">
        <f ca="1" t="shared" si="3349"/>
        <v>70851.7300724892</v>
      </c>
      <c r="AN482" s="17">
        <f ca="1" t="shared" si="3350"/>
        <v>75947.5525110458</v>
      </c>
      <c r="AO482" s="17">
        <f ca="1">C482/'Ejercicio 3 - TIR'!$D$7</f>
        <v>16421.8025134133</v>
      </c>
      <c r="AP482" s="17">
        <f ca="1" t="shared" si="3351"/>
        <v>23598.1987176496</v>
      </c>
      <c r="AQ482" s="17">
        <f ca="1" t="shared" si="3352"/>
        <v>29158.1902271391</v>
      </c>
      <c r="AR482" s="17">
        <f ca="1" t="shared" si="3353"/>
        <v>43641.4533423291</v>
      </c>
      <c r="AS482" s="17">
        <f ca="1" t="shared" si="3354"/>
        <v>54429.9275590759</v>
      </c>
      <c r="AT482" s="17">
        <f ca="1" t="shared" si="3355"/>
        <v>59525.7499976325</v>
      </c>
      <c r="AU482" s="17">
        <f ca="1">AP482*'Ejercicio 3 - TIR'!$D$5</f>
        <v>11799.0993588248</v>
      </c>
      <c r="AV482" s="17">
        <f ca="1">AQ482*'Ejercicio 3 - TIR'!$D$5</f>
        <v>14579.0951135695</v>
      </c>
      <c r="AW482" s="17">
        <f ca="1">AR482*'Ejercicio 3 - TIR'!$D$5</f>
        <v>21820.7266711645</v>
      </c>
      <c r="AX482" s="17">
        <f ca="1">AS482*'Ejercicio 3 - TIR'!$D$5</f>
        <v>27214.9637795379</v>
      </c>
      <c r="AY482" s="17">
        <f ca="1">AT482*'Ejercicio 3 - TIR'!$D$5</f>
        <v>29762.8749988162</v>
      </c>
      <c r="AZ482" s="17">
        <f ca="1" t="shared" ref="AZ482:BD482" si="3588">AJ482-AU482-AE482</f>
        <v>24709.5661962835</v>
      </c>
      <c r="BA482" s="17">
        <f ca="1" t="shared" si="3588"/>
        <v>27008.8258780314</v>
      </c>
      <c r="BB482" s="17">
        <f ca="1" t="shared" si="3588"/>
        <v>33626.4919146886</v>
      </c>
      <c r="BC482" s="17">
        <f ca="1" t="shared" si="3588"/>
        <v>38052.051029906</v>
      </c>
      <c r="BD482" s="17">
        <f ca="1" t="shared" si="3588"/>
        <v>39376.3454323425</v>
      </c>
      <c r="BE482" s="17">
        <f ca="1" t="shared" ref="BE482:BI482" si="3589">AZ482/Z482</f>
        <v>21799.6457707069</v>
      </c>
      <c r="BF482" s="17">
        <f ca="1" t="shared" si="3589"/>
        <v>20958.6850559407</v>
      </c>
      <c r="BG482" s="17">
        <f ca="1" t="shared" si="3589"/>
        <v>22566.7449228939</v>
      </c>
      <c r="BH482" s="17">
        <f ca="1" t="shared" si="3589"/>
        <v>21107.3494233804</v>
      </c>
      <c r="BI482" s="17">
        <f ca="1" t="shared" si="3589"/>
        <v>17916.4243646437</v>
      </c>
      <c r="BJ482" s="17">
        <f ca="1" t="shared" si="3358"/>
        <v>57812.8978152099</v>
      </c>
      <c r="BK482" s="17">
        <f ca="1" t="shared" si="3359"/>
        <v>36091.4965636746</v>
      </c>
      <c r="BL482" s="17">
        <f ca="1" t="shared" si="3360"/>
        <v>93904.3943788845</v>
      </c>
      <c r="BM482" s="17">
        <f ca="1">BK482*'Ejercicio 3 - TIR'!$D$5</f>
        <v>18045.7482818373</v>
      </c>
      <c r="BN482" s="17">
        <f ca="1" t="shared" si="3361"/>
        <v>75858.6460970472</v>
      </c>
      <c r="BO482" s="17">
        <f ca="1" t="shared" si="3362"/>
        <v>34516.0446018864</v>
      </c>
      <c r="BP482" s="17">
        <f ca="1" t="shared" si="3363"/>
        <v>-108414.155912246</v>
      </c>
      <c r="BQ482" s="17">
        <f ca="1" t="shared" ref="BQ482:BT482" si="3590">BE482</f>
        <v>21799.6457707069</v>
      </c>
      <c r="BR482" s="17">
        <f ca="1" t="shared" si="3590"/>
        <v>20958.6850559407</v>
      </c>
      <c r="BS482" s="17">
        <f ca="1" t="shared" si="3590"/>
        <v>22566.7449228939</v>
      </c>
      <c r="BT482" s="17">
        <f ca="1" t="shared" si="3590"/>
        <v>21107.3494233804</v>
      </c>
      <c r="BU482" s="17">
        <f ca="1" t="shared" si="3365"/>
        <v>52432.46896653</v>
      </c>
      <c r="BV482" s="19">
        <f ca="1" t="shared" si="3366"/>
        <v>7.64921039578907</v>
      </c>
    </row>
    <row r="483" ht="15" customHeight="1" spans="1:74">
      <c r="A483" s="15">
        <v>482</v>
      </c>
      <c r="B483" s="16">
        <f ca="1" t="shared" ref="B483:F483" si="3591">RAND()</f>
        <v>0.953277429035511</v>
      </c>
      <c r="C483" s="17">
        <f ca="1">IF(B483&lt;=('Ejercicio 3 - TIR'!$D$13-'Ejercicio 3 - TIR'!$C$13)/('Ejercicio 3 - TIR'!$E$13-'Ejercicio 3 - TIR'!$C$13),'Ejercicio 3 - TIR'!$C$13+SQRT(('Ejercicio 3 - TIR'!$E$13-'Ejercicio 3 - TIR'!$C$13)*('Ejercicio 3 - TIR'!$D$13-'Ejercicio 3 - TIR'!$C$13)*B483),'Ejercicio 3 - TIR'!$E$13-SQRT(('Ejercicio 3 - TIR'!$E$13-'Ejercicio 3 - TIR'!$C$13)*('Ejercicio 3 - TIR'!$E$13-'Ejercicio 3 - TIR'!$D$13)*(1-B483)))</f>
        <v>92512.204252426</v>
      </c>
      <c r="D483" s="16">
        <f ca="1" t="shared" si="3591"/>
        <v>0.389626514536956</v>
      </c>
      <c r="E483" s="17">
        <f ca="1">IF(D483&lt;=('Ejercicio 3 - TIR'!$D$14-'Ejercicio 3 - TIR'!$C$14)/('Ejercicio 3 - TIR'!$E$14-'Ejercicio 3 - TIR'!$C$14),'Ejercicio 3 - TIR'!$C$14+SQRT(('Ejercicio 3 - TIR'!$E$14-'Ejercicio 3 - TIR'!$C$14)*('Ejercicio 3 - TIR'!$D$14-'Ejercicio 3 - TIR'!$C$14)*D483),'Ejercicio 3 - TIR'!$E$14-SQRT(('Ejercicio 3 - TIR'!$E$14-'Ejercicio 3 - TIR'!$C$14)*('Ejercicio 3 - TIR'!$E$14-'Ejercicio 3 - TIR'!$D$14)*(1-D483)))</f>
        <v>30431.5088535623</v>
      </c>
      <c r="F483" s="16">
        <f ca="1" t="shared" si="3591"/>
        <v>0.838003531921337</v>
      </c>
      <c r="G483" s="17">
        <f ca="1">IF(F483&lt;=('Ejercicio 3 - TIR'!$D$18-'Ejercicio 3 - TIR'!$C$18)/('Ejercicio 3 - TIR'!$E$18-'Ejercicio 3 - TIR'!$C$18),'Ejercicio 3 - TIR'!$C$18+SQRT(('Ejercicio 3 - TIR'!$E$18-'Ejercicio 3 - TIR'!$C$18)*('Ejercicio 3 - TIR'!$D$18-'Ejercicio 3 - TIR'!$C$18)*F483),'Ejercicio 3 - TIR'!$E$18-SQRT(('Ejercicio 3 - TIR'!$E$18-'Ejercicio 3 - TIR'!$C$18)*('Ejercicio 3 - TIR'!$E$18-'Ejercicio 3 - TIR'!$D$18)*(1-F483)))</f>
        <v>41514.3529860441</v>
      </c>
      <c r="H483" s="16">
        <f ca="1" t="shared" ref="H483:L483" si="3592">RAND()</f>
        <v>0.0757256921674714</v>
      </c>
      <c r="I483" s="17">
        <f ca="1">IF(H483&lt;=('Ejercicio 3 - TIR'!$D$18-'Ejercicio 3 - TIR'!$C$18)/('Ejercicio 3 - TIR'!$E$18-'Ejercicio 3 - TIR'!$C$18),'Ejercicio 3 - TIR'!$C$18+SQRT(('Ejercicio 3 - TIR'!$E$18-'Ejercicio 3 - TIR'!$C$18)*('Ejercicio 3 - TIR'!$D$18-'Ejercicio 3 - TIR'!$C$18)*H483),'Ejercicio 3 - TIR'!$E$18-SQRT(('Ejercicio 3 - TIR'!$E$18-'Ejercicio 3 - TIR'!$C$18)*('Ejercicio 3 - TIR'!$E$18-'Ejercicio 3 - TIR'!$D$18)*(1-H483)))</f>
        <v>33370.289872566</v>
      </c>
      <c r="J483" s="16">
        <f ca="1" t="shared" si="3592"/>
        <v>0.51419015053239</v>
      </c>
      <c r="K483" s="17">
        <f ca="1">IF(J483&lt;=('Ejercicio 3 - TIR'!$D$18-'Ejercicio 3 - TIR'!$C$18)/('Ejercicio 3 - TIR'!$E$18-'Ejercicio 3 - TIR'!$C$18),'Ejercicio 3 - TIR'!$C$18+SQRT(('Ejercicio 3 - TIR'!$E$18-'Ejercicio 3 - TIR'!$C$18)*('Ejercicio 3 - TIR'!$D$18-'Ejercicio 3 - TIR'!$C$18)*J483),'Ejercicio 3 - TIR'!$E$18-SQRT(('Ejercicio 3 - TIR'!$E$18-'Ejercicio 3 - TIR'!$C$18)*('Ejercicio 3 - TIR'!$E$18-'Ejercicio 3 - TIR'!$D$18)*(1-J483)))</f>
        <v>38782.2845877288</v>
      </c>
      <c r="L483" s="16">
        <f ca="1" t="shared" si="3592"/>
        <v>0.409886380380901</v>
      </c>
      <c r="M483" s="17">
        <f ca="1">IF(L483&lt;=('Ejercicio 3 - TIR'!$D$18-'Ejercicio 3 - TIR'!$C$18)/('Ejercicio 3 - TIR'!$E$18-'Ejercicio 3 - TIR'!$C$18),'Ejercicio 3 - TIR'!$C$18+SQRT(('Ejercicio 3 - TIR'!$E$18-'Ejercicio 3 - TIR'!$C$18)*('Ejercicio 3 - TIR'!$D$18-'Ejercicio 3 - TIR'!$C$18)*L483),'Ejercicio 3 - TIR'!$E$18-SQRT(('Ejercicio 3 - TIR'!$E$18-'Ejercicio 3 - TIR'!$C$18)*('Ejercicio 3 - TIR'!$E$18-'Ejercicio 3 - TIR'!$D$18)*(1-L483)))</f>
        <v>37841.1068770382</v>
      </c>
      <c r="N483" s="16">
        <f ca="1" t="shared" ref="N483:R483" si="3593">RAND()</f>
        <v>0.929909523585512</v>
      </c>
      <c r="O483" s="17">
        <f ca="1">IF(N483&lt;=('Ejercicio 3 - TIR'!$D$18-'Ejercicio 3 - TIR'!$C$18)/('Ejercicio 3 - TIR'!$E$18-'Ejercicio 3 - TIR'!$C$18),'Ejercicio 3 - TIR'!$C$18+SQRT(('Ejercicio 3 - TIR'!$E$18-'Ejercicio 3 - TIR'!$C$18)*('Ejercicio 3 - TIR'!$D$18-'Ejercicio 3 - TIR'!$C$18)*N483),'Ejercicio 3 - TIR'!$E$18-SQRT(('Ejercicio 3 - TIR'!$E$18-'Ejercicio 3 - TIR'!$C$18)*('Ejercicio 3 - TIR'!$E$18-'Ejercicio 3 - TIR'!$D$18)*(1-N483)))</f>
        <v>42707.2318627723</v>
      </c>
      <c r="P483" s="16">
        <f ca="1" t="shared" si="3593"/>
        <v>0.819741199778318</v>
      </c>
      <c r="Q483" s="18">
        <f ca="1">IF(P483&lt;=('Ejercicio 3 - TIR'!$D$22-'Ejercicio 3 - TIR'!$C$22)/('Ejercicio 3 - TIR'!$E$22-'Ejercicio 3 - TIR'!$C$22),'Ejercicio 3 - TIR'!$C$22+SQRT(('Ejercicio 3 - TIR'!$E$22-'Ejercicio 3 - TIR'!$C$22)*('Ejercicio 3 - TIR'!$D$22-'Ejercicio 3 - TIR'!$C$22)*P483),'Ejercicio 3 - TIR'!$E$22-SQRT(('Ejercicio 3 - TIR'!$E$22-'Ejercicio 3 - TIR'!$C$22)*('Ejercicio 3 - TIR'!$E$22-'Ejercicio 3 - TIR'!$D$22)*(1-P483)))</f>
        <v>0.161987064636794</v>
      </c>
      <c r="R483" s="16">
        <f ca="1" t="shared" si="3593"/>
        <v>0.827384516375669</v>
      </c>
      <c r="S483" s="18">
        <f ca="1">IF(R483&lt;=('Ejercicio 3 - TIR'!$D$23-'Ejercicio 3 - TIR'!$C$23)/('Ejercicio 3 - TIR'!$E$23-'Ejercicio 3 - TIR'!$C$23),'Ejercicio 3 - TIR'!$C$23+SQRT(('Ejercicio 3 - TIR'!$E$23-'Ejercicio 3 - TIR'!$C$23)*('Ejercicio 3 - TIR'!$D$23-'Ejercicio 3 - TIR'!$C$23)*R483),'Ejercicio 3 - TIR'!$E$23-SQRT(('Ejercicio 3 - TIR'!$E$23-'Ejercicio 3 - TIR'!$C$23)*('Ejercicio 3 - TIR'!$E$23-'Ejercicio 3 - TIR'!$D$23)*(1-R483)))</f>
        <v>0.162373092428795</v>
      </c>
      <c r="T483" s="16">
        <f ca="1" t="shared" ref="T483:X483" si="3594">RAND()</f>
        <v>0.631940055025063</v>
      </c>
      <c r="U483" s="18">
        <f ca="1">IF(T483&lt;=('Ejercicio 3 - TIR'!$D$24-'Ejercicio 3 - TIR'!$C$24)/('Ejercicio 3 - TIR'!$E$24-'Ejercicio 3 - TIR'!$C$24),'Ejercicio 3 - TIR'!$C$24+SQRT(('Ejercicio 3 - TIR'!$E$24-'Ejercicio 3 - TIR'!$C$24)*('Ejercicio 3 - TIR'!$D$24-'Ejercicio 3 - TIR'!$C$24)*T483),'Ejercicio 3 - TIR'!$E$24-SQRT(('Ejercicio 3 - TIR'!$E$24-'Ejercicio 3 - TIR'!$C$24)*('Ejercicio 3 - TIR'!$E$24-'Ejercicio 3 - TIR'!$D$24)*(1-T483)))</f>
        <v>0.187897541434809</v>
      </c>
      <c r="V483" s="16">
        <f ca="1" t="shared" si="3594"/>
        <v>0.603998092746831</v>
      </c>
      <c r="W483" s="18">
        <f ca="1">IF(V483&lt;=('Ejercicio 3 - TIR'!$D$25-'Ejercicio 3 - TIR'!$C$25)/('Ejercicio 3 - TIR'!$E$25-'Ejercicio 3 - TIR'!$C$25),'Ejercicio 3 - TIR'!$C$25+SQRT(('Ejercicio 3 - TIR'!$E$25-'Ejercicio 3 - TIR'!$C$25)*('Ejercicio 3 - TIR'!$D$25-'Ejercicio 3 - TIR'!$C$25)*V483),'Ejercicio 3 - TIR'!$E$25-SQRT(('Ejercicio 3 - TIR'!$E$25-'Ejercicio 3 - TIR'!$C$25)*('Ejercicio 3 - TIR'!$E$25-'Ejercicio 3 - TIR'!$D$25)*(1-V483)))</f>
        <v>0.212770889409145</v>
      </c>
      <c r="X483" s="16">
        <f ca="1" t="shared" si="3594"/>
        <v>0.087024306226432</v>
      </c>
      <c r="Y483" s="18">
        <f ca="1">IF(X483&lt;=('Ejercicio 3 - TIR'!$D$26-'Ejercicio 3 - TIR'!$C$26)/('Ejercicio 3 - TIR'!$E$26-'Ejercicio 3 - TIR'!$C$26),'Ejercicio 3 - TIR'!$C$26+SQRT(('Ejercicio 3 - TIR'!$E$26-'Ejercicio 3 - TIR'!$C$26)*('Ejercicio 3 - TIR'!$D$26-'Ejercicio 3 - TIR'!$C$26)*X483),'Ejercicio 3 - TIR'!$E$26-SQRT(('Ejercicio 3 - TIR'!$E$26-'Ejercicio 3 - TIR'!$C$26)*('Ejercicio 3 - TIR'!$E$26-'Ejercicio 3 - TIR'!$D$26)*(1-X483)))</f>
        <v>0.205328588545961</v>
      </c>
      <c r="Z483" s="16">
        <f ca="1" t="shared" si="3336"/>
        <v>1.16198706463679</v>
      </c>
      <c r="AA483" s="16">
        <f ca="1" t="shared" si="3337"/>
        <v>1.35066249768413</v>
      </c>
      <c r="AB483" s="16">
        <f ca="1" t="shared" si="3338"/>
        <v>1.60444866030717</v>
      </c>
      <c r="AC483" s="16">
        <f ca="1" t="shared" si="3339"/>
        <v>1.94582862877204</v>
      </c>
      <c r="AD483" s="16">
        <f ca="1" t="shared" si="3340"/>
        <v>2.34536287467013</v>
      </c>
      <c r="AE483" s="15">
        <f ca="1" t="shared" si="3341"/>
        <v>4929.51079165717</v>
      </c>
      <c r="AF483" s="15">
        <f ca="1" t="shared" si="3342"/>
        <v>5729.93070305967</v>
      </c>
      <c r="AG483" s="15">
        <f ca="1" t="shared" si="3343"/>
        <v>6806.5705947564</v>
      </c>
      <c r="AH483" s="15">
        <f ca="1" t="shared" si="3344"/>
        <v>8254.81067402886</v>
      </c>
      <c r="AI483" s="15">
        <f ca="1" t="shared" si="3345"/>
        <v>9949.75929844134</v>
      </c>
      <c r="AJ483" s="17">
        <f ca="1" t="shared" si="3346"/>
        <v>48239.1411665491</v>
      </c>
      <c r="AK483" s="17">
        <f ca="1" t="shared" si="3347"/>
        <v>45071.9990677233</v>
      </c>
      <c r="AL483" s="17">
        <f ca="1" t="shared" si="3348"/>
        <v>62224.184550433</v>
      </c>
      <c r="AM483" s="17">
        <f ca="1" t="shared" si="3349"/>
        <v>73632.3091057635</v>
      </c>
      <c r="AN483" s="17">
        <f ca="1" t="shared" si="3350"/>
        <v>100163.956090875</v>
      </c>
      <c r="AO483" s="17">
        <f ca="1">C483/'Ejercicio 3 - TIR'!$D$7</f>
        <v>18502.4408504852</v>
      </c>
      <c r="AP483" s="17">
        <f ca="1" t="shared" si="3351"/>
        <v>29736.7003160639</v>
      </c>
      <c r="AQ483" s="17">
        <f ca="1" t="shared" si="3352"/>
        <v>26569.5582172381</v>
      </c>
      <c r="AR483" s="17">
        <f ca="1" t="shared" si="3353"/>
        <v>43721.7436999478</v>
      </c>
      <c r="AS483" s="17">
        <f ca="1" t="shared" si="3354"/>
        <v>55129.8682552783</v>
      </c>
      <c r="AT483" s="17">
        <f ca="1" t="shared" si="3355"/>
        <v>81661.5152403902</v>
      </c>
      <c r="AU483" s="17">
        <f ca="1">AP483*'Ejercicio 3 - TIR'!$D$5</f>
        <v>14868.3501580319</v>
      </c>
      <c r="AV483" s="17">
        <f ca="1">AQ483*'Ejercicio 3 - TIR'!$D$5</f>
        <v>13284.7791086191</v>
      </c>
      <c r="AW483" s="17">
        <f ca="1">AR483*'Ejercicio 3 - TIR'!$D$5</f>
        <v>21860.8718499739</v>
      </c>
      <c r="AX483" s="17">
        <f ca="1">AS483*'Ejercicio 3 - TIR'!$D$5</f>
        <v>27564.9341276392</v>
      </c>
      <c r="AY483" s="17">
        <f ca="1">AT483*'Ejercicio 3 - TIR'!$D$5</f>
        <v>40830.7576201951</v>
      </c>
      <c r="AZ483" s="17">
        <f ca="1" t="shared" ref="AZ483:BD483" si="3595">AJ483-AU483-AE483</f>
        <v>28441.28021686</v>
      </c>
      <c r="BA483" s="17">
        <f ca="1" t="shared" si="3595"/>
        <v>26057.2892560446</v>
      </c>
      <c r="BB483" s="17">
        <f ca="1" t="shared" si="3595"/>
        <v>33556.7421057027</v>
      </c>
      <c r="BC483" s="17">
        <f ca="1" t="shared" si="3595"/>
        <v>37812.5643040955</v>
      </c>
      <c r="BD483" s="17">
        <f ca="1" t="shared" si="3595"/>
        <v>49383.439172239</v>
      </c>
      <c r="BE483" s="17">
        <f ca="1" t="shared" ref="BE483:BI483" si="3596">AZ483/Z483</f>
        <v>24476.4172359784</v>
      </c>
      <c r="BF483" s="17">
        <f ca="1" t="shared" si="3596"/>
        <v>19292.2282959088</v>
      </c>
      <c r="BG483" s="17">
        <f ca="1" t="shared" si="3596"/>
        <v>20914.8120073086</v>
      </c>
      <c r="BH483" s="17">
        <f ca="1" t="shared" si="3596"/>
        <v>19432.6282104082</v>
      </c>
      <c r="BI483" s="17">
        <f ca="1" t="shared" si="3596"/>
        <v>21055.7776391786</v>
      </c>
      <c r="BJ483" s="17">
        <f ca="1" t="shared" si="3358"/>
        <v>71372.9310853404</v>
      </c>
      <c r="BK483" s="17">
        <f ca="1" t="shared" si="3359"/>
        <v>43394.937861508</v>
      </c>
      <c r="BL483" s="17">
        <f ca="1" t="shared" si="3360"/>
        <v>114767.868946848</v>
      </c>
      <c r="BM483" s="17">
        <f ca="1">BK483*'Ejercicio 3 - TIR'!$D$5</f>
        <v>21697.468930754</v>
      </c>
      <c r="BN483" s="17">
        <f ca="1" t="shared" si="3361"/>
        <v>93070.4000160944</v>
      </c>
      <c r="BO483" s="17">
        <f ca="1" t="shared" si="3362"/>
        <v>39682.7292788049</v>
      </c>
      <c r="BP483" s="17">
        <f ca="1" t="shared" si="3363"/>
        <v>-122943.713105988</v>
      </c>
      <c r="BQ483" s="17">
        <f ca="1" t="shared" ref="BQ483:BT483" si="3597">BE483</f>
        <v>24476.4172359784</v>
      </c>
      <c r="BR483" s="17">
        <f ca="1" t="shared" si="3597"/>
        <v>19292.2282959088</v>
      </c>
      <c r="BS483" s="17">
        <f ca="1" t="shared" si="3597"/>
        <v>20914.8120073086</v>
      </c>
      <c r="BT483" s="17">
        <f ca="1" t="shared" si="3597"/>
        <v>19432.6282104082</v>
      </c>
      <c r="BU483" s="17">
        <f ca="1" t="shared" si="3365"/>
        <v>60738.5069179835</v>
      </c>
      <c r="BV483" s="19">
        <f ca="1" t="shared" si="3366"/>
        <v>4.8762867989262</v>
      </c>
    </row>
    <row r="484" ht="15" customHeight="1" spans="1:74">
      <c r="A484" s="15">
        <v>483</v>
      </c>
      <c r="B484" s="16">
        <f ca="1" t="shared" ref="B484:F484" si="3598">RAND()</f>
        <v>0.889963799871863</v>
      </c>
      <c r="C484" s="17">
        <f ca="1">IF(B484&lt;=('Ejercicio 3 - TIR'!$D$13-'Ejercicio 3 - TIR'!$C$13)/('Ejercicio 3 - TIR'!$E$13-'Ejercicio 3 - TIR'!$C$13),'Ejercicio 3 - TIR'!$C$13+SQRT(('Ejercicio 3 - TIR'!$E$13-'Ejercicio 3 - TIR'!$C$13)*('Ejercicio 3 - TIR'!$D$13-'Ejercicio 3 - TIR'!$C$13)*B484),'Ejercicio 3 - TIR'!$E$13-SQRT(('Ejercicio 3 - TIR'!$E$13-'Ejercicio 3 - TIR'!$C$13)*('Ejercicio 3 - TIR'!$E$13-'Ejercicio 3 - TIR'!$D$13)*(1-B484)))</f>
        <v>88508.9843723992</v>
      </c>
      <c r="D484" s="16">
        <f ca="1" t="shared" si="3598"/>
        <v>0.360656017993917</v>
      </c>
      <c r="E484" s="17">
        <f ca="1">IF(D484&lt;=('Ejercicio 3 - TIR'!$D$14-'Ejercicio 3 - TIR'!$C$14)/('Ejercicio 3 - TIR'!$E$14-'Ejercicio 3 - TIR'!$C$14),'Ejercicio 3 - TIR'!$C$14+SQRT(('Ejercicio 3 - TIR'!$E$14-'Ejercicio 3 - TIR'!$C$14)*('Ejercicio 3 - TIR'!$D$14-'Ejercicio 3 - TIR'!$C$14)*D484),'Ejercicio 3 - TIR'!$E$14-SQRT(('Ejercicio 3 - TIR'!$E$14-'Ejercicio 3 - TIR'!$C$14)*('Ejercicio 3 - TIR'!$E$14-'Ejercicio 3 - TIR'!$D$14)*(1-D484)))</f>
        <v>30207.0639080553</v>
      </c>
      <c r="F484" s="16">
        <f ca="1" t="shared" si="3598"/>
        <v>0.674482515796946</v>
      </c>
      <c r="G484" s="17">
        <f ca="1">IF(F484&lt;=('Ejercicio 3 - TIR'!$D$18-'Ejercicio 3 - TIR'!$C$18)/('Ejercicio 3 - TIR'!$E$18-'Ejercicio 3 - TIR'!$C$18),'Ejercicio 3 - TIR'!$C$18+SQRT(('Ejercicio 3 - TIR'!$E$18-'Ejercicio 3 - TIR'!$C$18)*('Ejercicio 3 - TIR'!$D$18-'Ejercicio 3 - TIR'!$C$18)*F484),'Ejercicio 3 - TIR'!$E$18-SQRT(('Ejercicio 3 - TIR'!$E$18-'Ejercicio 3 - TIR'!$C$18)*('Ejercicio 3 - TIR'!$E$18-'Ejercicio 3 - TIR'!$D$18)*(1-F484)))</f>
        <v>40058.966574164</v>
      </c>
      <c r="H484" s="16">
        <f ca="1" t="shared" ref="H484:L484" si="3599">RAND()</f>
        <v>0.576514149486038</v>
      </c>
      <c r="I484" s="17">
        <f ca="1">IF(H484&lt;=('Ejercicio 3 - TIR'!$D$18-'Ejercicio 3 - TIR'!$C$18)/('Ejercicio 3 - TIR'!$E$18-'Ejercicio 3 - TIR'!$C$18),'Ejercicio 3 - TIR'!$C$18+SQRT(('Ejercicio 3 - TIR'!$E$18-'Ejercicio 3 - TIR'!$C$18)*('Ejercicio 3 - TIR'!$D$18-'Ejercicio 3 - TIR'!$C$18)*H484),'Ejercicio 3 - TIR'!$E$18-SQRT(('Ejercicio 3 - TIR'!$E$18-'Ejercicio 3 - TIR'!$C$18)*('Ejercicio 3 - TIR'!$E$18-'Ejercicio 3 - TIR'!$D$18)*(1-H484)))</f>
        <v>39299.3076313727</v>
      </c>
      <c r="J484" s="16">
        <f ca="1" t="shared" si="3599"/>
        <v>0.290911620226863</v>
      </c>
      <c r="K484" s="17">
        <f ca="1">IF(J484&lt;=('Ejercicio 3 - TIR'!$D$18-'Ejercicio 3 - TIR'!$C$18)/('Ejercicio 3 - TIR'!$E$18-'Ejercicio 3 - TIR'!$C$18),'Ejercicio 3 - TIR'!$C$18+SQRT(('Ejercicio 3 - TIR'!$E$18-'Ejercicio 3 - TIR'!$C$18)*('Ejercicio 3 - TIR'!$D$18-'Ejercicio 3 - TIR'!$C$18)*J484),'Ejercicio 3 - TIR'!$E$18-SQRT(('Ejercicio 3 - TIR'!$E$18-'Ejercicio 3 - TIR'!$C$18)*('Ejercicio 3 - TIR'!$E$18-'Ejercicio 3 - TIR'!$D$18)*(1-J484)))</f>
        <v>36605.8113077827</v>
      </c>
      <c r="L484" s="16">
        <f ca="1" t="shared" si="3599"/>
        <v>0.178616497089995</v>
      </c>
      <c r="M484" s="17">
        <f ca="1">IF(L484&lt;=('Ejercicio 3 - TIR'!$D$18-'Ejercicio 3 - TIR'!$C$18)/('Ejercicio 3 - TIR'!$E$18-'Ejercicio 3 - TIR'!$C$18),'Ejercicio 3 - TIR'!$C$18+SQRT(('Ejercicio 3 - TIR'!$E$18-'Ejercicio 3 - TIR'!$C$18)*('Ejercicio 3 - TIR'!$D$18-'Ejercicio 3 - TIR'!$C$18)*L484),'Ejercicio 3 - TIR'!$E$18-SQRT(('Ejercicio 3 - TIR'!$E$18-'Ejercicio 3 - TIR'!$C$18)*('Ejercicio 3 - TIR'!$E$18-'Ejercicio 3 - TIR'!$D$18)*(1-L484)))</f>
        <v>35176.1447587465</v>
      </c>
      <c r="N484" s="16">
        <f ca="1" t="shared" ref="N484:R484" si="3600">RAND()</f>
        <v>0.144363612626988</v>
      </c>
      <c r="O484" s="17">
        <f ca="1">IF(N484&lt;=('Ejercicio 3 - TIR'!$D$18-'Ejercicio 3 - TIR'!$C$18)/('Ejercicio 3 - TIR'!$E$18-'Ejercicio 3 - TIR'!$C$18),'Ejercicio 3 - TIR'!$C$18+SQRT(('Ejercicio 3 - TIR'!$E$18-'Ejercicio 3 - TIR'!$C$18)*('Ejercicio 3 - TIR'!$D$18-'Ejercicio 3 - TIR'!$C$18)*N484),'Ejercicio 3 - TIR'!$E$18-SQRT(('Ejercicio 3 - TIR'!$E$18-'Ejercicio 3 - TIR'!$C$18)*('Ejercicio 3 - TIR'!$E$18-'Ejercicio 3 - TIR'!$D$18)*(1-N484)))</f>
        <v>34653.4440894942</v>
      </c>
      <c r="P484" s="16">
        <f ca="1" t="shared" si="3600"/>
        <v>0.557413268608809</v>
      </c>
      <c r="Q484" s="18">
        <f ca="1">IF(P484&lt;=('Ejercicio 3 - TIR'!$D$22-'Ejercicio 3 - TIR'!$C$22)/('Ejercicio 3 - TIR'!$E$22-'Ejercicio 3 - TIR'!$C$22),'Ejercicio 3 - TIR'!$C$22+SQRT(('Ejercicio 3 - TIR'!$E$22-'Ejercicio 3 - TIR'!$C$22)*('Ejercicio 3 - TIR'!$D$22-'Ejercicio 3 - TIR'!$C$22)*P484),'Ejercicio 3 - TIR'!$E$22-SQRT(('Ejercicio 3 - TIR'!$E$22-'Ejercicio 3 - TIR'!$C$22)*('Ejercicio 3 - TIR'!$E$22-'Ejercicio 3 - TIR'!$D$22)*(1-P484)))</f>
        <v>0.151774902719315</v>
      </c>
      <c r="R484" s="16">
        <f ca="1" t="shared" si="3600"/>
        <v>0.938219231244</v>
      </c>
      <c r="S484" s="18">
        <f ca="1">IF(R484&lt;=('Ejercicio 3 - TIR'!$D$23-'Ejercicio 3 - TIR'!$C$23)/('Ejercicio 3 - TIR'!$E$23-'Ejercicio 3 - TIR'!$C$23),'Ejercicio 3 - TIR'!$C$23+SQRT(('Ejercicio 3 - TIR'!$E$23-'Ejercicio 3 - TIR'!$C$23)*('Ejercicio 3 - TIR'!$D$23-'Ejercicio 3 - TIR'!$C$23)*R484),'Ejercicio 3 - TIR'!$E$23-SQRT(('Ejercicio 3 - TIR'!$E$23-'Ejercicio 3 - TIR'!$C$23)*('Ejercicio 3 - TIR'!$E$23-'Ejercicio 3 - TIR'!$D$23)*(1-R484)))</f>
        <v>0.169454603669809</v>
      </c>
      <c r="T484" s="16">
        <f ca="1" t="shared" ref="T484:X484" si="3601">RAND()</f>
        <v>0.324584323570268</v>
      </c>
      <c r="U484" s="18">
        <f ca="1">IF(T484&lt;=('Ejercicio 3 - TIR'!$D$24-'Ejercicio 3 - TIR'!$C$24)/('Ejercicio 3 - TIR'!$E$24-'Ejercicio 3 - TIR'!$C$24),'Ejercicio 3 - TIR'!$C$24+SQRT(('Ejercicio 3 - TIR'!$E$24-'Ejercicio 3 - TIR'!$C$24)*('Ejercicio 3 - TIR'!$D$24-'Ejercicio 3 - TIR'!$C$24)*T484),'Ejercicio 3 - TIR'!$E$24-SQRT(('Ejercicio 3 - TIR'!$E$24-'Ejercicio 3 - TIR'!$C$24)*('Ejercicio 3 - TIR'!$E$24-'Ejercicio 3 - TIR'!$D$24)*(1-T484)))</f>
        <v>0.176107988806064</v>
      </c>
      <c r="V484" s="16">
        <f ca="1" t="shared" si="3601"/>
        <v>0.7876907417824</v>
      </c>
      <c r="W484" s="18">
        <f ca="1">IF(V484&lt;=('Ejercicio 3 - TIR'!$D$25-'Ejercicio 3 - TIR'!$C$25)/('Ejercicio 3 - TIR'!$E$25-'Ejercicio 3 - TIR'!$C$25),'Ejercicio 3 - TIR'!$C$25+SQRT(('Ejercicio 3 - TIR'!$E$25-'Ejercicio 3 - TIR'!$C$25)*('Ejercicio 3 - TIR'!$D$25-'Ejercicio 3 - TIR'!$C$25)*V484),'Ejercicio 3 - TIR'!$E$25-SQRT(('Ejercicio 3 - TIR'!$E$25-'Ejercicio 3 - TIR'!$C$25)*('Ejercicio 3 - TIR'!$E$25-'Ejercicio 3 - TIR'!$D$25)*(1-V484)))</f>
        <v>0.222740462150623</v>
      </c>
      <c r="X484" s="16">
        <f ca="1" t="shared" si="3601"/>
        <v>0.828203649566715</v>
      </c>
      <c r="Y484" s="18">
        <f ca="1">IF(X484&lt;=('Ejercicio 3 - TIR'!$D$26-'Ejercicio 3 - TIR'!$C$26)/('Ejercicio 3 - TIR'!$E$26-'Ejercicio 3 - TIR'!$C$26),'Ejercicio 3 - TIR'!$C$26+SQRT(('Ejercicio 3 - TIR'!$E$26-'Ejercicio 3 - TIR'!$C$26)*('Ejercicio 3 - TIR'!$D$26-'Ejercicio 3 - TIR'!$C$26)*X484),'Ejercicio 3 - TIR'!$E$26-SQRT(('Ejercicio 3 - TIR'!$E$26-'Ejercicio 3 - TIR'!$C$26)*('Ejercicio 3 - TIR'!$E$26-'Ejercicio 3 - TIR'!$D$26)*(1-X484)))</f>
        <v>0.249541827166756</v>
      </c>
      <c r="Z484" s="16">
        <f ca="1" t="shared" si="3336"/>
        <v>1.15177490271931</v>
      </c>
      <c r="AA484" s="16">
        <f ca="1" t="shared" si="3337"/>
        <v>1.34694846237645</v>
      </c>
      <c r="AB484" s="16">
        <f ca="1" t="shared" si="3338"/>
        <v>1.58415684711099</v>
      </c>
      <c r="AC484" s="16">
        <f ca="1" t="shared" si="3339"/>
        <v>1.93701267535556</v>
      </c>
      <c r="AD484" s="16">
        <f ca="1" t="shared" si="3340"/>
        <v>2.42037835760896</v>
      </c>
      <c r="AE484" s="15">
        <f ca="1" t="shared" si="3341"/>
        <v>4584.67418608122</v>
      </c>
      <c r="AF484" s="15">
        <f ca="1" t="shared" si="3342"/>
        <v>5361.56833323882</v>
      </c>
      <c r="AG484" s="15">
        <f ca="1" t="shared" si="3343"/>
        <v>6305.78334925179</v>
      </c>
      <c r="AH484" s="15">
        <f ca="1" t="shared" si="3344"/>
        <v>7710.33644668584</v>
      </c>
      <c r="AI484" s="15">
        <f ca="1" t="shared" si="3345"/>
        <v>9634.38789166226</v>
      </c>
      <c r="AJ484" s="17">
        <f ca="1" t="shared" si="3346"/>
        <v>46138.912328994</v>
      </c>
      <c r="AK484" s="17">
        <f ca="1" t="shared" si="3347"/>
        <v>52934.1419865365</v>
      </c>
      <c r="AL484" s="17">
        <f ca="1" t="shared" si="3348"/>
        <v>57989.3466272767</v>
      </c>
      <c r="AM484" s="17">
        <f ca="1" t="shared" si="3349"/>
        <v>68136.6382678341</v>
      </c>
      <c r="AN484" s="17">
        <f ca="1" t="shared" si="3350"/>
        <v>83874.4460908236</v>
      </c>
      <c r="AO484" s="17">
        <f ca="1">C484/'Ejercicio 3 - TIR'!$D$7</f>
        <v>17701.7968744798</v>
      </c>
      <c r="AP484" s="17">
        <f ca="1" t="shared" si="3351"/>
        <v>28437.1154545141</v>
      </c>
      <c r="AQ484" s="17">
        <f ca="1" t="shared" si="3352"/>
        <v>35232.3451120566</v>
      </c>
      <c r="AR484" s="17">
        <f ca="1" t="shared" si="3353"/>
        <v>40287.5497527968</v>
      </c>
      <c r="AS484" s="17">
        <f ca="1" t="shared" si="3354"/>
        <v>50434.8413933543</v>
      </c>
      <c r="AT484" s="17">
        <f ca="1" t="shared" si="3355"/>
        <v>66172.6492163438</v>
      </c>
      <c r="AU484" s="17">
        <f ca="1">AP484*'Ejercicio 3 - TIR'!$D$5</f>
        <v>14218.5577272571</v>
      </c>
      <c r="AV484" s="17">
        <f ca="1">AQ484*'Ejercicio 3 - TIR'!$D$5</f>
        <v>17616.1725560283</v>
      </c>
      <c r="AW484" s="17">
        <f ca="1">AR484*'Ejercicio 3 - TIR'!$D$5</f>
        <v>20143.7748763984</v>
      </c>
      <c r="AX484" s="17">
        <f ca="1">AS484*'Ejercicio 3 - TIR'!$D$5</f>
        <v>25217.4206966771</v>
      </c>
      <c r="AY484" s="17">
        <f ca="1">AT484*'Ejercicio 3 - TIR'!$D$5</f>
        <v>33086.3246081719</v>
      </c>
      <c r="AZ484" s="17">
        <f ca="1" t="shared" ref="AZ484:BD484" si="3602">AJ484-AU484-AE484</f>
        <v>27335.6804156557</v>
      </c>
      <c r="BA484" s="17">
        <f ca="1" t="shared" si="3602"/>
        <v>29956.4010972693</v>
      </c>
      <c r="BB484" s="17">
        <f ca="1" t="shared" si="3602"/>
        <v>31539.7884016265</v>
      </c>
      <c r="BC484" s="17">
        <f ca="1" t="shared" si="3602"/>
        <v>35208.8811244712</v>
      </c>
      <c r="BD484" s="17">
        <f ca="1" t="shared" si="3602"/>
        <v>41153.7335909895</v>
      </c>
      <c r="BE484" s="17">
        <f ca="1" t="shared" ref="BE484:BI484" si="3603">AZ484/Z484</f>
        <v>23733.5267083149</v>
      </c>
      <c r="BF484" s="17">
        <f ca="1" t="shared" si="3603"/>
        <v>22240.198444131</v>
      </c>
      <c r="BG484" s="17">
        <f ca="1" t="shared" si="3603"/>
        <v>19909.5111441429</v>
      </c>
      <c r="BH484" s="17">
        <f ca="1" t="shared" si="3603"/>
        <v>18176.897638529</v>
      </c>
      <c r="BI484" s="17">
        <f ca="1" t="shared" si="3603"/>
        <v>17003.0166819226</v>
      </c>
      <c r="BJ484" s="17">
        <f ca="1" t="shared" si="3358"/>
        <v>73112.5237299677</v>
      </c>
      <c r="BK484" s="17">
        <f ca="1" t="shared" si="3359"/>
        <v>42845.0460457809</v>
      </c>
      <c r="BL484" s="17">
        <f ca="1" t="shared" si="3360"/>
        <v>115957.569775749</v>
      </c>
      <c r="BM484" s="17">
        <f ca="1">BK484*'Ejercicio 3 - TIR'!$D$5</f>
        <v>21422.5230228904</v>
      </c>
      <c r="BN484" s="17">
        <f ca="1" t="shared" si="3361"/>
        <v>94535.0467528582</v>
      </c>
      <c r="BO484" s="17">
        <f ca="1" t="shared" si="3362"/>
        <v>39057.9623452953</v>
      </c>
      <c r="BP484" s="17">
        <f ca="1" t="shared" si="3363"/>
        <v>-118716.048280455</v>
      </c>
      <c r="BQ484" s="17">
        <f ca="1" t="shared" ref="BQ484:BT484" si="3604">BE484</f>
        <v>23733.5267083149</v>
      </c>
      <c r="BR484" s="17">
        <f ca="1" t="shared" si="3604"/>
        <v>22240.198444131</v>
      </c>
      <c r="BS484" s="17">
        <f ca="1" t="shared" si="3604"/>
        <v>19909.5111441429</v>
      </c>
      <c r="BT484" s="17">
        <f ca="1" t="shared" si="3604"/>
        <v>18176.897638529</v>
      </c>
      <c r="BU484" s="17">
        <f ca="1" t="shared" si="3365"/>
        <v>56060.9790272179</v>
      </c>
      <c r="BV484" s="19">
        <f ca="1" t="shared" si="3366"/>
        <v>5.0367658381135</v>
      </c>
    </row>
    <row r="485" ht="15" customHeight="1" spans="1:74">
      <c r="A485" s="15">
        <v>484</v>
      </c>
      <c r="B485" s="16">
        <f ca="1" t="shared" ref="B485:F485" si="3605">RAND()</f>
        <v>0.662377359132681</v>
      </c>
      <c r="C485" s="17">
        <f ca="1">IF(B485&lt;=('Ejercicio 3 - TIR'!$D$13-'Ejercicio 3 - TIR'!$C$13)/('Ejercicio 3 - TIR'!$E$13-'Ejercicio 3 - TIR'!$C$13),'Ejercicio 3 - TIR'!$C$13+SQRT(('Ejercicio 3 - TIR'!$E$13-'Ejercicio 3 - TIR'!$C$13)*('Ejercicio 3 - TIR'!$D$13-'Ejercicio 3 - TIR'!$C$13)*B485),'Ejercicio 3 - TIR'!$E$13-SQRT(('Ejercicio 3 - TIR'!$E$13-'Ejercicio 3 - TIR'!$C$13)*('Ejercicio 3 - TIR'!$E$13-'Ejercicio 3 - TIR'!$D$13)*(1-B485)))</f>
        <v>79871.7320903963</v>
      </c>
      <c r="D485" s="16">
        <f ca="1" t="shared" si="3605"/>
        <v>0.976209054535658</v>
      </c>
      <c r="E485" s="17">
        <f ca="1">IF(D485&lt;=('Ejercicio 3 - TIR'!$D$14-'Ejercicio 3 - TIR'!$C$14)/('Ejercicio 3 - TIR'!$E$14-'Ejercicio 3 - TIR'!$C$14),'Ejercicio 3 - TIR'!$C$14+SQRT(('Ejercicio 3 - TIR'!$E$14-'Ejercicio 3 - TIR'!$C$14)*('Ejercicio 3 - TIR'!$D$14-'Ejercicio 3 - TIR'!$C$14)*D485),'Ejercicio 3 - TIR'!$E$14-SQRT(('Ejercicio 3 - TIR'!$E$14-'Ejercicio 3 - TIR'!$C$14)*('Ejercicio 3 - TIR'!$E$14-'Ejercicio 3 - TIR'!$D$14)*(1-D485)))</f>
        <v>38110.9150840549</v>
      </c>
      <c r="F485" s="16">
        <f ca="1" t="shared" si="3605"/>
        <v>0.440261271694526</v>
      </c>
      <c r="G485" s="17">
        <f ca="1">IF(F485&lt;=('Ejercicio 3 - TIR'!$D$18-'Ejercicio 3 - TIR'!$C$18)/('Ejercicio 3 - TIR'!$E$18-'Ejercicio 3 - TIR'!$C$18),'Ejercicio 3 - TIR'!$C$18+SQRT(('Ejercicio 3 - TIR'!$E$18-'Ejercicio 3 - TIR'!$C$18)*('Ejercicio 3 - TIR'!$D$18-'Ejercicio 3 - TIR'!$C$18)*F485),'Ejercicio 3 - TIR'!$E$18-SQRT(('Ejercicio 3 - TIR'!$E$18-'Ejercicio 3 - TIR'!$C$18)*('Ejercicio 3 - TIR'!$E$18-'Ejercicio 3 - TIR'!$D$18)*(1-F485)))</f>
        <v>38126.4500708599</v>
      </c>
      <c r="H485" s="16">
        <f ca="1" t="shared" ref="H485:L485" si="3606">RAND()</f>
        <v>0.654046284203178</v>
      </c>
      <c r="I485" s="17">
        <f ca="1">IF(H485&lt;=('Ejercicio 3 - TIR'!$D$18-'Ejercicio 3 - TIR'!$C$18)/('Ejercicio 3 - TIR'!$E$18-'Ejercicio 3 - TIR'!$C$18),'Ejercicio 3 - TIR'!$C$18+SQRT(('Ejercicio 3 - TIR'!$E$18-'Ejercicio 3 - TIR'!$C$18)*('Ejercicio 3 - TIR'!$D$18-'Ejercicio 3 - TIR'!$C$18)*H485),'Ejercicio 3 - TIR'!$E$18-SQRT(('Ejercicio 3 - TIR'!$E$18-'Ejercicio 3 - TIR'!$C$18)*('Ejercicio 3 - TIR'!$E$18-'Ejercicio 3 - TIR'!$D$18)*(1-H485)))</f>
        <v>39904.8948823537</v>
      </c>
      <c r="J485" s="16">
        <f ca="1" t="shared" si="3606"/>
        <v>0.0606053632895343</v>
      </c>
      <c r="K485" s="17">
        <f ca="1">IF(J485&lt;=('Ejercicio 3 - TIR'!$D$18-'Ejercicio 3 - TIR'!$C$18)/('Ejercicio 3 - TIR'!$E$18-'Ejercicio 3 - TIR'!$C$18),'Ejercicio 3 - TIR'!$C$18+SQRT(('Ejercicio 3 - TIR'!$E$18-'Ejercicio 3 - TIR'!$C$18)*('Ejercicio 3 - TIR'!$D$18-'Ejercicio 3 - TIR'!$C$18)*J485),'Ejercicio 3 - TIR'!$E$18-SQRT(('Ejercicio 3 - TIR'!$E$18-'Ejercicio 3 - TIR'!$C$18)*('Ejercicio 3 - TIR'!$E$18-'Ejercicio 3 - TIR'!$D$18)*(1-J485)))</f>
        <v>33015.0961001982</v>
      </c>
      <c r="L485" s="16">
        <f ca="1" t="shared" si="3606"/>
        <v>0.648975145859825</v>
      </c>
      <c r="M485" s="17">
        <f ca="1">IF(L485&lt;=('Ejercicio 3 - TIR'!$D$18-'Ejercicio 3 - TIR'!$C$18)/('Ejercicio 3 - TIR'!$E$18-'Ejercicio 3 - TIR'!$C$18),'Ejercicio 3 - TIR'!$C$18+SQRT(('Ejercicio 3 - TIR'!$E$18-'Ejercicio 3 - TIR'!$C$18)*('Ejercicio 3 - TIR'!$D$18-'Ejercicio 3 - TIR'!$C$18)*L485),'Ejercicio 3 - TIR'!$E$18-SQRT(('Ejercicio 3 - TIR'!$E$18-'Ejercicio 3 - TIR'!$C$18)*('Ejercicio 3 - TIR'!$E$18-'Ejercicio 3 - TIR'!$D$18)*(1-L485)))</f>
        <v>39866.4214322607</v>
      </c>
      <c r="N485" s="16">
        <f ca="1" t="shared" ref="N485:R485" si="3607">RAND()</f>
        <v>0.450905946749897</v>
      </c>
      <c r="O485" s="17">
        <f ca="1">IF(N485&lt;=('Ejercicio 3 - TIR'!$D$18-'Ejercicio 3 - TIR'!$C$18)/('Ejercicio 3 - TIR'!$E$18-'Ejercicio 3 - TIR'!$C$18),'Ejercicio 3 - TIR'!$C$18+SQRT(('Ejercicio 3 - TIR'!$E$18-'Ejercicio 3 - TIR'!$C$18)*('Ejercicio 3 - TIR'!$D$18-'Ejercicio 3 - TIR'!$C$18)*N485),'Ejercicio 3 - TIR'!$E$18-SQRT(('Ejercicio 3 - TIR'!$E$18-'Ejercicio 3 - TIR'!$C$18)*('Ejercicio 3 - TIR'!$E$18-'Ejercicio 3 - TIR'!$D$18)*(1-N485)))</f>
        <v>38224.1043288911</v>
      </c>
      <c r="P485" s="16">
        <f ca="1" t="shared" si="3607"/>
        <v>0.625711760928683</v>
      </c>
      <c r="Q485" s="18">
        <f ca="1">IF(P485&lt;=('Ejercicio 3 - TIR'!$D$22-'Ejercicio 3 - TIR'!$C$22)/('Ejercicio 3 - TIR'!$E$22-'Ejercicio 3 - TIR'!$C$22),'Ejercicio 3 - TIR'!$C$22+SQRT(('Ejercicio 3 - TIR'!$E$22-'Ejercicio 3 - TIR'!$C$22)*('Ejercicio 3 - TIR'!$D$22-'Ejercicio 3 - TIR'!$C$22)*P485),'Ejercicio 3 - TIR'!$E$22-SQRT(('Ejercicio 3 - TIR'!$E$22-'Ejercicio 3 - TIR'!$C$22)*('Ejercicio 3 - TIR'!$E$22-'Ejercicio 3 - TIR'!$D$22)*(1-P485)))</f>
        <v>0.154043905718919</v>
      </c>
      <c r="R485" s="16">
        <f ca="1" t="shared" si="3607"/>
        <v>0.0884682489092907</v>
      </c>
      <c r="S485" s="18">
        <f ca="1">IF(R485&lt;=('Ejercicio 3 - TIR'!$D$23-'Ejercicio 3 - TIR'!$C$23)/('Ejercicio 3 - TIR'!$E$23-'Ejercicio 3 - TIR'!$C$23),'Ejercicio 3 - TIR'!$C$23+SQRT(('Ejercicio 3 - TIR'!$E$23-'Ejercicio 3 - TIR'!$C$23)*('Ejercicio 3 - TIR'!$D$23-'Ejercicio 3 - TIR'!$C$23)*R485),'Ejercicio 3 - TIR'!$E$23-SQRT(('Ejercicio 3 - TIR'!$E$23-'Ejercicio 3 - TIR'!$C$23)*('Ejercicio 3 - TIR'!$E$23-'Ejercicio 3 - TIR'!$D$23)*(1-R485)))</f>
        <v>0.13261914608984</v>
      </c>
      <c r="T485" s="16">
        <f ca="1" t="shared" ref="T485:X485" si="3608">RAND()</f>
        <v>0.931150894067509</v>
      </c>
      <c r="U485" s="18">
        <f ca="1">IF(T485&lt;=('Ejercicio 3 - TIR'!$D$24-'Ejercicio 3 - TIR'!$C$24)/('Ejercicio 3 - TIR'!$E$24-'Ejercicio 3 - TIR'!$C$24),'Ejercicio 3 - TIR'!$C$24+SQRT(('Ejercicio 3 - TIR'!$E$24-'Ejercicio 3 - TIR'!$C$24)*('Ejercicio 3 - TIR'!$D$24-'Ejercicio 3 - TIR'!$C$24)*T485),'Ejercicio 3 - TIR'!$E$24-SQRT(('Ejercicio 3 - TIR'!$E$24-'Ejercicio 3 - TIR'!$C$24)*('Ejercicio 3 - TIR'!$E$24-'Ejercicio 3 - TIR'!$D$24)*(1-T485)))</f>
        <v>0.206115566392143</v>
      </c>
      <c r="V485" s="16">
        <f ca="1" t="shared" si="3608"/>
        <v>0.0199245745904788</v>
      </c>
      <c r="W485" s="18">
        <f ca="1">IF(V485&lt;=('Ejercicio 3 - TIR'!$D$25-'Ejercicio 3 - TIR'!$C$25)/('Ejercicio 3 - TIR'!$E$25-'Ejercicio 3 - TIR'!$C$25),'Ejercicio 3 - TIR'!$C$25+SQRT(('Ejercicio 3 - TIR'!$E$25-'Ejercicio 3 - TIR'!$C$25)*('Ejercicio 3 - TIR'!$D$25-'Ejercicio 3 - TIR'!$C$25)*V485),'Ejercicio 3 - TIR'!$E$25-SQRT(('Ejercicio 3 - TIR'!$E$25-'Ejercicio 3 - TIR'!$C$25)*('Ejercicio 3 - TIR'!$E$25-'Ejercicio 3 - TIR'!$D$25)*(1-V485)))</f>
        <v>0.185281515353255</v>
      </c>
      <c r="X485" s="16">
        <f ca="1" t="shared" si="3608"/>
        <v>0.887768640568059</v>
      </c>
      <c r="Y485" s="18">
        <f ca="1">IF(X485&lt;=('Ejercicio 3 - TIR'!$D$26-'Ejercicio 3 - TIR'!$C$26)/('Ejercicio 3 - TIR'!$E$26-'Ejercicio 3 - TIR'!$C$26),'Ejercicio 3 - TIR'!$C$26+SQRT(('Ejercicio 3 - TIR'!$E$26-'Ejercicio 3 - TIR'!$C$26)*('Ejercicio 3 - TIR'!$D$26-'Ejercicio 3 - TIR'!$C$26)*X485),'Ejercicio 3 - TIR'!$E$26-SQRT(('Ejercicio 3 - TIR'!$E$26-'Ejercicio 3 - TIR'!$C$26)*('Ejercicio 3 - TIR'!$E$26-'Ejercicio 3 - TIR'!$D$26)*(1-X485)))</f>
        <v>0.25538193060103</v>
      </c>
      <c r="Z485" s="16">
        <f ca="1" t="shared" si="3336"/>
        <v>1.15404390571892</v>
      </c>
      <c r="AA485" s="16">
        <f ca="1" t="shared" si="3337"/>
        <v>1.30709222304555</v>
      </c>
      <c r="AB485" s="16">
        <f ca="1" t="shared" si="3338"/>
        <v>1.57650427692534</v>
      </c>
      <c r="AC485" s="16">
        <f ca="1" t="shared" si="3339"/>
        <v>1.86860137831496</v>
      </c>
      <c r="AD485" s="16">
        <f ca="1" t="shared" si="3340"/>
        <v>2.34580840583278</v>
      </c>
      <c r="AE485" s="15">
        <f ca="1" t="shared" si="3341"/>
        <v>5870.75421006988</v>
      </c>
      <c r="AF485" s="15">
        <f ca="1" t="shared" si="3342"/>
        <v>6649.32862031268</v>
      </c>
      <c r="AG485" s="15">
        <f ca="1" t="shared" si="3343"/>
        <v>8019.85875501592</v>
      </c>
      <c r="AH485" s="15">
        <f ca="1" t="shared" si="3344"/>
        <v>9505.79033806434</v>
      </c>
      <c r="AI485" s="15">
        <f ca="1" t="shared" si="3345"/>
        <v>11933.3974264878</v>
      </c>
      <c r="AJ485" s="17">
        <f ca="1" t="shared" si="3346"/>
        <v>43999.5973509725</v>
      </c>
      <c r="AK485" s="17">
        <f ca="1" t="shared" si="3347"/>
        <v>52159.3777621745</v>
      </c>
      <c r="AL485" s="17">
        <f ca="1" t="shared" si="3348"/>
        <v>52048.4402050636</v>
      </c>
      <c r="AM485" s="17">
        <f ca="1" t="shared" si="3349"/>
        <v>74494.4500368075</v>
      </c>
      <c r="AN485" s="17">
        <f ca="1" t="shared" si="3350"/>
        <v>89666.4252401418</v>
      </c>
      <c r="AO485" s="17">
        <f ca="1">C485/'Ejercicio 3 - TIR'!$D$7</f>
        <v>15974.3464180793</v>
      </c>
      <c r="AP485" s="17">
        <f ca="1" t="shared" si="3351"/>
        <v>28025.2509328933</v>
      </c>
      <c r="AQ485" s="17">
        <f ca="1" t="shared" si="3352"/>
        <v>36185.0313440953</v>
      </c>
      <c r="AR485" s="17">
        <f ca="1" t="shared" si="3353"/>
        <v>36074.0937869844</v>
      </c>
      <c r="AS485" s="17">
        <f ca="1" t="shared" si="3354"/>
        <v>58520.1036187282</v>
      </c>
      <c r="AT485" s="17">
        <f ca="1" t="shared" si="3355"/>
        <v>73692.0788220626</v>
      </c>
      <c r="AU485" s="17">
        <f ca="1">AP485*'Ejercicio 3 - TIR'!$D$5</f>
        <v>14012.6254664466</v>
      </c>
      <c r="AV485" s="17">
        <f ca="1">AQ485*'Ejercicio 3 - TIR'!$D$5</f>
        <v>18092.5156720476</v>
      </c>
      <c r="AW485" s="17">
        <f ca="1">AR485*'Ejercicio 3 - TIR'!$D$5</f>
        <v>18037.0468934922</v>
      </c>
      <c r="AX485" s="17">
        <f ca="1">AS485*'Ejercicio 3 - TIR'!$D$5</f>
        <v>29260.0518093641</v>
      </c>
      <c r="AY485" s="17">
        <f ca="1">AT485*'Ejercicio 3 - TIR'!$D$5</f>
        <v>36846.0394110313</v>
      </c>
      <c r="AZ485" s="17">
        <f ca="1" t="shared" ref="AZ485:BD485" si="3609">AJ485-AU485-AE485</f>
        <v>24116.217674456</v>
      </c>
      <c r="BA485" s="17">
        <f ca="1" t="shared" si="3609"/>
        <v>27417.5334698142</v>
      </c>
      <c r="BB485" s="17">
        <f ca="1" t="shared" si="3609"/>
        <v>25991.5345565555</v>
      </c>
      <c r="BC485" s="17">
        <f ca="1" t="shared" si="3609"/>
        <v>35728.607889379</v>
      </c>
      <c r="BD485" s="17">
        <f ca="1" t="shared" si="3609"/>
        <v>40886.9884026227</v>
      </c>
      <c r="BE485" s="17">
        <f ca="1" t="shared" ref="BE485:BI485" si="3610">AZ485/Z485</f>
        <v>20897.1405290102</v>
      </c>
      <c r="BF485" s="17">
        <f ca="1" t="shared" si="3610"/>
        <v>20975.9747525166</v>
      </c>
      <c r="BG485" s="17">
        <f ca="1" t="shared" si="3610"/>
        <v>16486.815124439</v>
      </c>
      <c r="BH485" s="17">
        <f ca="1" t="shared" si="3610"/>
        <v>19120.5081533215</v>
      </c>
      <c r="BI485" s="17">
        <f ca="1" t="shared" si="3610"/>
        <v>17429.8072685555</v>
      </c>
      <c r="BJ485" s="17">
        <f ca="1" t="shared" si="3358"/>
        <v>89400.9049581553</v>
      </c>
      <c r="BK485" s="17">
        <f ca="1" t="shared" si="3359"/>
        <v>37472.7561052151</v>
      </c>
      <c r="BL485" s="17">
        <f ca="1" t="shared" si="3360"/>
        <v>126873.66106337</v>
      </c>
      <c r="BM485" s="17">
        <f ca="1">BK485*'Ejercicio 3 - TIR'!$D$5</f>
        <v>18736.3780526075</v>
      </c>
      <c r="BN485" s="17">
        <f ca="1" t="shared" si="3361"/>
        <v>108137.283010763</v>
      </c>
      <c r="BO485" s="17">
        <f ca="1" t="shared" si="3362"/>
        <v>46098.0882930945</v>
      </c>
      <c r="BP485" s="17">
        <f ca="1" t="shared" si="3363"/>
        <v>-117982.647174451</v>
      </c>
      <c r="BQ485" s="17">
        <f ca="1" t="shared" ref="BQ485:BT485" si="3611">BE485</f>
        <v>20897.1405290102</v>
      </c>
      <c r="BR485" s="17">
        <f ca="1" t="shared" si="3611"/>
        <v>20975.9747525166</v>
      </c>
      <c r="BS485" s="17">
        <f ca="1" t="shared" si="3611"/>
        <v>16486.815124439</v>
      </c>
      <c r="BT485" s="17">
        <f ca="1" t="shared" si="3611"/>
        <v>19120.5081533215</v>
      </c>
      <c r="BU485" s="17">
        <f ca="1" t="shared" si="3365"/>
        <v>63527.89556165</v>
      </c>
      <c r="BV485" s="19">
        <f ca="1" t="shared" si="3366"/>
        <v>5.17728320064481</v>
      </c>
    </row>
    <row r="486" ht="15" customHeight="1" spans="1:74">
      <c r="A486" s="15">
        <v>485</v>
      </c>
      <c r="B486" s="16">
        <f ca="1" t="shared" ref="B486:F486" si="3612">RAND()</f>
        <v>0.402207793485026</v>
      </c>
      <c r="C486" s="17">
        <f ca="1">IF(B486&lt;=('Ejercicio 3 - TIR'!$D$13-'Ejercicio 3 - TIR'!$C$13)/('Ejercicio 3 - TIR'!$E$13-'Ejercicio 3 - TIR'!$C$13),'Ejercicio 3 - TIR'!$C$13+SQRT(('Ejercicio 3 - TIR'!$E$13-'Ejercicio 3 - TIR'!$C$13)*('Ejercicio 3 - TIR'!$D$13-'Ejercicio 3 - TIR'!$C$13)*B486),'Ejercicio 3 - TIR'!$E$13-SQRT(('Ejercicio 3 - TIR'!$E$13-'Ejercicio 3 - TIR'!$C$13)*('Ejercicio 3 - TIR'!$E$13-'Ejercicio 3 - TIR'!$D$13)*(1-B486)))</f>
        <v>73216.5975309714</v>
      </c>
      <c r="D486" s="16">
        <f ca="1" t="shared" si="3612"/>
        <v>0.310767467678053</v>
      </c>
      <c r="E486" s="17">
        <f ca="1">IF(D486&lt;=('Ejercicio 3 - TIR'!$D$14-'Ejercicio 3 - TIR'!$C$14)/('Ejercicio 3 - TIR'!$E$14-'Ejercicio 3 - TIR'!$C$14),'Ejercicio 3 - TIR'!$C$14+SQRT(('Ejercicio 3 - TIR'!$E$14-'Ejercicio 3 - TIR'!$C$14)*('Ejercicio 3 - TIR'!$D$14-'Ejercicio 3 - TIR'!$C$14)*D486),'Ejercicio 3 - TIR'!$E$14-SQRT(('Ejercicio 3 - TIR'!$E$14-'Ejercicio 3 - TIR'!$C$14)*('Ejercicio 3 - TIR'!$E$14-'Ejercicio 3 - TIR'!$D$14)*(1-D486)))</f>
        <v>29827.7903927008</v>
      </c>
      <c r="F486" s="16">
        <f ca="1" t="shared" si="3612"/>
        <v>0.00028223375366343</v>
      </c>
      <c r="G486" s="17">
        <f ca="1">IF(F486&lt;=('Ejercicio 3 - TIR'!$D$18-'Ejercicio 3 - TIR'!$C$18)/('Ejercicio 3 - TIR'!$E$18-'Ejercicio 3 - TIR'!$C$18),'Ejercicio 3 - TIR'!$C$18+SQRT(('Ejercicio 3 - TIR'!$E$18-'Ejercicio 3 - TIR'!$C$18)*('Ejercicio 3 - TIR'!$D$18-'Ejercicio 3 - TIR'!$C$18)*F486),'Ejercicio 3 - TIR'!$E$18-SQRT(('Ejercicio 3 - TIR'!$E$18-'Ejercicio 3 - TIR'!$C$18)*('Ejercicio 3 - TIR'!$E$18-'Ejercicio 3 - TIR'!$D$18)*(1-F486)))</f>
        <v>30205.7548615453</v>
      </c>
      <c r="H486" s="16">
        <f ca="1" t="shared" ref="H486:L486" si="3613">RAND()</f>
        <v>0.698834461433516</v>
      </c>
      <c r="I486" s="17">
        <f ca="1">IF(H486&lt;=('Ejercicio 3 - TIR'!$D$18-'Ejercicio 3 - TIR'!$C$18)/('Ejercicio 3 - TIR'!$E$18-'Ejercicio 3 - TIR'!$C$18),'Ejercicio 3 - TIR'!$C$18+SQRT(('Ejercicio 3 - TIR'!$E$18-'Ejercicio 3 - TIR'!$C$18)*('Ejercicio 3 - TIR'!$D$18-'Ejercicio 3 - TIR'!$C$18)*H486),'Ejercicio 3 - TIR'!$E$18-SQRT(('Ejercicio 3 - TIR'!$E$18-'Ejercicio 3 - TIR'!$C$18)*('Ejercicio 3 - TIR'!$E$18-'Ejercicio 3 - TIR'!$D$18)*(1-H486)))</f>
        <v>40247.3780507507</v>
      </c>
      <c r="J486" s="16">
        <f ca="1" t="shared" si="3613"/>
        <v>0.803248985129004</v>
      </c>
      <c r="K486" s="17">
        <f ca="1">IF(J486&lt;=('Ejercicio 3 - TIR'!$D$18-'Ejercicio 3 - TIR'!$C$18)/('Ejercicio 3 - TIR'!$E$18-'Ejercicio 3 - TIR'!$C$18),'Ejercicio 3 - TIR'!$C$18+SQRT(('Ejercicio 3 - TIR'!$E$18-'Ejercicio 3 - TIR'!$C$18)*('Ejercicio 3 - TIR'!$D$18-'Ejercicio 3 - TIR'!$C$18)*J486),'Ejercicio 3 - TIR'!$E$18-SQRT(('Ejercicio 3 - TIR'!$E$18-'Ejercicio 3 - TIR'!$C$18)*('Ejercicio 3 - TIR'!$E$18-'Ejercicio 3 - TIR'!$D$18)*(1-J486)))</f>
        <v>41158.6036242891</v>
      </c>
      <c r="L486" s="16">
        <f ca="1" t="shared" si="3613"/>
        <v>0.0998032595460461</v>
      </c>
      <c r="M486" s="17">
        <f ca="1">IF(L486&lt;=('Ejercicio 3 - TIR'!$D$18-'Ejercicio 3 - TIR'!$C$18)/('Ejercicio 3 - TIR'!$E$18-'Ejercicio 3 - TIR'!$C$18),'Ejercicio 3 - TIR'!$C$18+SQRT(('Ejercicio 3 - TIR'!$E$18-'Ejercicio 3 - TIR'!$C$18)*('Ejercicio 3 - TIR'!$D$18-'Ejercicio 3 - TIR'!$C$18)*L486),'Ejercicio 3 - TIR'!$E$18-SQRT(('Ejercicio 3 - TIR'!$E$18-'Ejercicio 3 - TIR'!$C$18)*('Ejercicio 3 - TIR'!$E$18-'Ejercicio 3 - TIR'!$D$18)*(1-L486)))</f>
        <v>33869.1716079682</v>
      </c>
      <c r="N486" s="16">
        <f ca="1" t="shared" ref="N486:R486" si="3614">RAND()</f>
        <v>0.0319895965785897</v>
      </c>
      <c r="O486" s="17">
        <f ca="1">IF(N486&lt;=('Ejercicio 3 - TIR'!$D$18-'Ejercicio 3 - TIR'!$C$18)/('Ejercicio 3 - TIR'!$E$18-'Ejercicio 3 - TIR'!$C$18),'Ejercicio 3 - TIR'!$C$18+SQRT(('Ejercicio 3 - TIR'!$E$18-'Ejercicio 3 - TIR'!$C$18)*('Ejercicio 3 - TIR'!$D$18-'Ejercicio 3 - TIR'!$C$18)*N486),'Ejercicio 3 - TIR'!$E$18-SQRT(('Ejercicio 3 - TIR'!$E$18-'Ejercicio 3 - TIR'!$C$18)*('Ejercicio 3 - TIR'!$E$18-'Ejercicio 3 - TIR'!$D$18)*(1-N486)))</f>
        <v>32190.534064284</v>
      </c>
      <c r="P486" s="16">
        <f ca="1" t="shared" si="3614"/>
        <v>0.747140710603775</v>
      </c>
      <c r="Q486" s="18">
        <f ca="1">IF(P486&lt;=('Ejercicio 3 - TIR'!$D$22-'Ejercicio 3 - TIR'!$C$22)/('Ejercicio 3 - TIR'!$E$22-'Ejercicio 3 - TIR'!$C$22),'Ejercicio 3 - TIR'!$C$22+SQRT(('Ejercicio 3 - TIR'!$E$22-'Ejercicio 3 - TIR'!$C$22)*('Ejercicio 3 - TIR'!$D$22-'Ejercicio 3 - TIR'!$C$22)*P486),'Ejercicio 3 - TIR'!$E$22-SQRT(('Ejercicio 3 - TIR'!$E$22-'Ejercicio 3 - TIR'!$C$22)*('Ejercicio 3 - TIR'!$E$22-'Ejercicio 3 - TIR'!$D$22)*(1-P486)))</f>
        <v>0.158665832078255</v>
      </c>
      <c r="R486" s="16">
        <f ca="1" t="shared" si="3614"/>
        <v>0.09464339305178</v>
      </c>
      <c r="S486" s="18">
        <f ca="1">IF(R486&lt;=('Ejercicio 3 - TIR'!$D$23-'Ejercicio 3 - TIR'!$C$23)/('Ejercicio 3 - TIR'!$E$23-'Ejercicio 3 - TIR'!$C$23),'Ejercicio 3 - TIR'!$C$23+SQRT(('Ejercicio 3 - TIR'!$E$23-'Ejercicio 3 - TIR'!$C$23)*('Ejercicio 3 - TIR'!$D$23-'Ejercicio 3 - TIR'!$C$23)*R486),'Ejercicio 3 - TIR'!$E$23-SQRT(('Ejercicio 3 - TIR'!$E$23-'Ejercicio 3 - TIR'!$C$23)*('Ejercicio 3 - TIR'!$E$23-'Ejercicio 3 - TIR'!$D$23)*(1-R486)))</f>
        <v>0.133052130381405</v>
      </c>
      <c r="T486" s="16">
        <f ca="1" t="shared" ref="T486:X486" si="3615">RAND()</f>
        <v>0.483297606642801</v>
      </c>
      <c r="U486" s="18">
        <f ca="1">IF(T486&lt;=('Ejercicio 3 - TIR'!$D$24-'Ejercicio 3 - TIR'!$C$24)/('Ejercicio 3 - TIR'!$E$24-'Ejercicio 3 - TIR'!$C$24),'Ejercicio 3 - TIR'!$C$24+SQRT(('Ejercicio 3 - TIR'!$E$24-'Ejercicio 3 - TIR'!$C$24)*('Ejercicio 3 - TIR'!$D$24-'Ejercicio 3 - TIR'!$C$24)*T486),'Ejercicio 3 - TIR'!$E$24-SQRT(('Ejercicio 3 - TIR'!$E$24-'Ejercicio 3 - TIR'!$C$24)*('Ejercicio 3 - TIR'!$E$24-'Ejercicio 3 - TIR'!$D$24)*(1-T486)))</f>
        <v>0.181963613455007</v>
      </c>
      <c r="V486" s="16">
        <f ca="1" t="shared" si="3615"/>
        <v>0.513381566557486</v>
      </c>
      <c r="W486" s="18">
        <f ca="1">IF(V486&lt;=('Ejercicio 3 - TIR'!$D$25-'Ejercicio 3 - TIR'!$C$25)/('Ejercicio 3 - TIR'!$E$25-'Ejercicio 3 - TIR'!$C$25),'Ejercicio 3 - TIR'!$C$25+SQRT(('Ejercicio 3 - TIR'!$E$25-'Ejercicio 3 - TIR'!$C$25)*('Ejercicio 3 - TIR'!$D$25-'Ejercicio 3 - TIR'!$C$25)*V486),'Ejercicio 3 - TIR'!$E$25-SQRT(('Ejercicio 3 - TIR'!$E$25-'Ejercicio 3 - TIR'!$C$25)*('Ejercicio 3 - TIR'!$E$25-'Ejercicio 3 - TIR'!$D$25)*(1-V486)))</f>
        <v>0.208730586179971</v>
      </c>
      <c r="X486" s="16">
        <f ca="1" t="shared" si="3615"/>
        <v>0.560324625404427</v>
      </c>
      <c r="Y486" s="18">
        <f ca="1">IF(X486&lt;=('Ejercicio 3 - TIR'!$D$26-'Ejercicio 3 - TIR'!$C$26)/('Ejercicio 3 - TIR'!$E$26-'Ejercicio 3 - TIR'!$C$26),'Ejercicio 3 - TIR'!$C$26+SQRT(('Ejercicio 3 - TIR'!$E$26-'Ejercicio 3 - TIR'!$C$26)*('Ejercicio 3 - TIR'!$D$26-'Ejercicio 3 - TIR'!$C$26)*X486),'Ejercicio 3 - TIR'!$E$26-SQRT(('Ejercicio 3 - TIR'!$E$26-'Ejercicio 3 - TIR'!$C$26)*('Ejercicio 3 - TIR'!$E$26-'Ejercicio 3 - TIR'!$D$26)*(1-X486)))</f>
        <v>0.231273754271275</v>
      </c>
      <c r="Z486" s="16">
        <f ca="1" t="shared" si="3336"/>
        <v>1.15866583207826</v>
      </c>
      <c r="AA486" s="16">
        <f ca="1" t="shared" si="3337"/>
        <v>1.31282878943641</v>
      </c>
      <c r="AB486" s="16">
        <f ca="1" t="shared" si="3338"/>
        <v>1.55171585981002</v>
      </c>
      <c r="AC486" s="16">
        <f ca="1" t="shared" si="3339"/>
        <v>1.87560642081293</v>
      </c>
      <c r="AD486" s="16">
        <f ca="1" t="shared" si="3340"/>
        <v>2.30938495928964</v>
      </c>
      <c r="AE486" s="15">
        <f ca="1" t="shared" si="3341"/>
        <v>4732.65118171366</v>
      </c>
      <c r="AF486" s="15">
        <f ca="1" t="shared" si="3342"/>
        <v>5362.34050379273</v>
      </c>
      <c r="AG486" s="15">
        <f ca="1" t="shared" si="3343"/>
        <v>6338.091358439</v>
      </c>
      <c r="AH486" s="15">
        <f ca="1" t="shared" si="3344"/>
        <v>7661.04488294818</v>
      </c>
      <c r="AI486" s="15">
        <f ca="1" t="shared" si="3345"/>
        <v>9432.84349466835</v>
      </c>
      <c r="AJ486" s="17">
        <f ca="1" t="shared" si="3346"/>
        <v>34998.3760902042</v>
      </c>
      <c r="AK486" s="17">
        <f ca="1" t="shared" si="3347"/>
        <v>52837.9166043566</v>
      </c>
      <c r="AL486" s="17">
        <f ca="1" t="shared" si="3348"/>
        <v>63866.4580114437</v>
      </c>
      <c r="AM486" s="17">
        <f ca="1" t="shared" si="3349"/>
        <v>63525.2357355199</v>
      </c>
      <c r="AN486" s="17">
        <f ca="1" t="shared" si="3350"/>
        <v>74340.3351995582</v>
      </c>
      <c r="AO486" s="17">
        <f ca="1">C486/'Ejercicio 3 - TIR'!$D$7</f>
        <v>14643.3195061943</v>
      </c>
      <c r="AP486" s="17">
        <f ca="1" t="shared" si="3351"/>
        <v>20355.0565840099</v>
      </c>
      <c r="AQ486" s="17">
        <f ca="1" t="shared" si="3352"/>
        <v>38194.5970981623</v>
      </c>
      <c r="AR486" s="17">
        <f ca="1" t="shared" si="3353"/>
        <v>49223.1385052494</v>
      </c>
      <c r="AS486" s="17">
        <f ca="1" t="shared" si="3354"/>
        <v>48881.9162293256</v>
      </c>
      <c r="AT486" s="17">
        <f ca="1" t="shared" si="3355"/>
        <v>59697.0156933639</v>
      </c>
      <c r="AU486" s="17">
        <f ca="1">AP486*'Ejercicio 3 - TIR'!$D$5</f>
        <v>10177.5282920049</v>
      </c>
      <c r="AV486" s="17">
        <f ca="1">AQ486*'Ejercicio 3 - TIR'!$D$5</f>
        <v>19097.2985490812</v>
      </c>
      <c r="AW486" s="17">
        <f ca="1">AR486*'Ejercicio 3 - TIR'!$D$5</f>
        <v>24611.5692526247</v>
      </c>
      <c r="AX486" s="17">
        <f ca="1">AS486*'Ejercicio 3 - TIR'!$D$5</f>
        <v>24440.9581146628</v>
      </c>
      <c r="AY486" s="17">
        <f ca="1">AT486*'Ejercicio 3 - TIR'!$D$5</f>
        <v>29848.507846682</v>
      </c>
      <c r="AZ486" s="17">
        <f ca="1" t="shared" ref="AZ486:BD486" si="3616">AJ486-AU486-AE486</f>
        <v>20088.1966164856</v>
      </c>
      <c r="BA486" s="17">
        <f ca="1" t="shared" si="3616"/>
        <v>28378.2775514827</v>
      </c>
      <c r="BB486" s="17">
        <f ca="1" t="shared" si="3616"/>
        <v>32916.79740038</v>
      </c>
      <c r="BC486" s="17">
        <f ca="1" t="shared" si="3616"/>
        <v>31423.2327379089</v>
      </c>
      <c r="BD486" s="17">
        <f ca="1" t="shared" si="3616"/>
        <v>35058.9838582079</v>
      </c>
      <c r="BE486" s="17">
        <f ca="1" t="shared" ref="BE486:BI486" si="3617">AZ486/Z486</f>
        <v>17337.3513400789</v>
      </c>
      <c r="BF486" s="17">
        <f ca="1" t="shared" si="3617"/>
        <v>21616.1298257828</v>
      </c>
      <c r="BG486" s="17">
        <f ca="1" t="shared" si="3617"/>
        <v>21213.1603813149</v>
      </c>
      <c r="BH486" s="17">
        <f ca="1" t="shared" si="3617"/>
        <v>16753.638924039</v>
      </c>
      <c r="BI486" s="17">
        <f ca="1" t="shared" si="3617"/>
        <v>15181.0912759179</v>
      </c>
      <c r="BJ486" s="17">
        <f ca="1" t="shared" si="3358"/>
        <v>68883.8505017472</v>
      </c>
      <c r="BK486" s="17">
        <f ca="1" t="shared" si="3359"/>
        <v>33817.0618216777</v>
      </c>
      <c r="BL486" s="17">
        <f ca="1" t="shared" si="3360"/>
        <v>102700.912323425</v>
      </c>
      <c r="BM486" s="17">
        <f ca="1">BK486*'Ejercicio 3 - TIR'!$D$5</f>
        <v>16908.5309108388</v>
      </c>
      <c r="BN486" s="17">
        <f ca="1" t="shared" si="3361"/>
        <v>85792.381412586</v>
      </c>
      <c r="BO486" s="17">
        <f ca="1" t="shared" si="3362"/>
        <v>37149.4501457979</v>
      </c>
      <c r="BP486" s="17">
        <f ca="1" t="shared" si="3363"/>
        <v>-103044.387923672</v>
      </c>
      <c r="BQ486" s="17">
        <f ca="1" t="shared" ref="BQ486:BT486" si="3618">BE486</f>
        <v>17337.3513400789</v>
      </c>
      <c r="BR486" s="17">
        <f ca="1" t="shared" si="3618"/>
        <v>21616.1298257828</v>
      </c>
      <c r="BS486" s="17">
        <f ca="1" t="shared" si="3618"/>
        <v>21213.1603813149</v>
      </c>
      <c r="BT486" s="17">
        <f ca="1" t="shared" si="3618"/>
        <v>16753.638924039</v>
      </c>
      <c r="BU486" s="17">
        <f ca="1" t="shared" si="3365"/>
        <v>52330.5414217158</v>
      </c>
      <c r="BV486" s="19">
        <f ca="1" t="shared" si="3366"/>
        <v>6.8286636110555</v>
      </c>
    </row>
    <row r="487" ht="15" customHeight="1" spans="1:74">
      <c r="A487" s="15">
        <v>486</v>
      </c>
      <c r="B487" s="16">
        <f ca="1" t="shared" ref="B487:F487" si="3619">RAND()</f>
        <v>0.391815909439463</v>
      </c>
      <c r="C487" s="17">
        <f ca="1">IF(B487&lt;=('Ejercicio 3 - TIR'!$D$13-'Ejercicio 3 - TIR'!$C$13)/('Ejercicio 3 - TIR'!$E$13-'Ejercicio 3 - TIR'!$C$13),'Ejercicio 3 - TIR'!$C$13+SQRT(('Ejercicio 3 - TIR'!$E$13-'Ejercicio 3 - TIR'!$C$13)*('Ejercicio 3 - TIR'!$D$13-'Ejercicio 3 - TIR'!$C$13)*B487),'Ejercicio 3 - TIR'!$E$13-SQRT(('Ejercicio 3 - TIR'!$E$13-'Ejercicio 3 - TIR'!$C$13)*('Ejercicio 3 - TIR'!$E$13-'Ejercicio 3 - TIR'!$D$13)*(1-B487)))</f>
        <v>72984.8022647873</v>
      </c>
      <c r="D487" s="16">
        <f ca="1" t="shared" si="3619"/>
        <v>0.275677552734908</v>
      </c>
      <c r="E487" s="17">
        <f ca="1">IF(D487&lt;=('Ejercicio 3 - TIR'!$D$14-'Ejercicio 3 - TIR'!$C$14)/('Ejercicio 3 - TIR'!$E$14-'Ejercicio 3 - TIR'!$C$14),'Ejercicio 3 - TIR'!$C$14+SQRT(('Ejercicio 3 - TIR'!$E$14-'Ejercicio 3 - TIR'!$C$14)*('Ejercicio 3 - TIR'!$D$14-'Ejercicio 3 - TIR'!$C$14)*D487),'Ejercicio 3 - TIR'!$E$14-SQRT(('Ejercicio 3 - TIR'!$E$14-'Ejercicio 3 - TIR'!$C$14)*('Ejercicio 3 - TIR'!$E$14-'Ejercicio 3 - TIR'!$D$14)*(1-D487)))</f>
        <v>29547.0667968613</v>
      </c>
      <c r="F487" s="16">
        <f ca="1" t="shared" si="3619"/>
        <v>0.842625722410465</v>
      </c>
      <c r="G487" s="17">
        <f ca="1">IF(F487&lt;=('Ejercicio 3 - TIR'!$D$18-'Ejercicio 3 - TIR'!$C$18)/('Ejercicio 3 - TIR'!$E$18-'Ejercicio 3 - TIR'!$C$18),'Ejercicio 3 - TIR'!$C$18+SQRT(('Ejercicio 3 - TIR'!$E$18-'Ejercicio 3 - TIR'!$C$18)*('Ejercicio 3 - TIR'!$D$18-'Ejercicio 3 - TIR'!$C$18)*F487),'Ejercicio 3 - TIR'!$E$18-SQRT(('Ejercicio 3 - TIR'!$E$18-'Ejercicio 3 - TIR'!$C$18)*('Ejercicio 3 - TIR'!$E$18-'Ejercicio 3 - TIR'!$D$18)*(1-F487)))</f>
        <v>41564.4402465952</v>
      </c>
      <c r="H487" s="16">
        <f ca="1" t="shared" ref="H487:L487" si="3620">RAND()</f>
        <v>0.141965259280835</v>
      </c>
      <c r="I487" s="17">
        <f ca="1">IF(H487&lt;=('Ejercicio 3 - TIR'!$D$18-'Ejercicio 3 - TIR'!$C$18)/('Ejercicio 3 - TIR'!$E$18-'Ejercicio 3 - TIR'!$C$18),'Ejercicio 3 - TIR'!$C$18+SQRT(('Ejercicio 3 - TIR'!$E$18-'Ejercicio 3 - TIR'!$C$18)*('Ejercicio 3 - TIR'!$D$18-'Ejercicio 3 - TIR'!$C$18)*H487),'Ejercicio 3 - TIR'!$E$18-SQRT(('Ejercicio 3 - TIR'!$E$18-'Ejercicio 3 - TIR'!$C$18)*('Ejercicio 3 - TIR'!$E$18-'Ejercicio 3 - TIR'!$D$18)*(1-H487)))</f>
        <v>34614.6277089409</v>
      </c>
      <c r="J487" s="16">
        <f ca="1" t="shared" si="3620"/>
        <v>0.760322261626102</v>
      </c>
      <c r="K487" s="17">
        <f ca="1">IF(J487&lt;=('Ejercicio 3 - TIR'!$D$18-'Ejercicio 3 - TIR'!$C$18)/('Ejercicio 3 - TIR'!$E$18-'Ejercicio 3 - TIR'!$C$18),'Ejercicio 3 - TIR'!$C$18+SQRT(('Ejercicio 3 - TIR'!$E$18-'Ejercicio 3 - TIR'!$C$18)*('Ejercicio 3 - TIR'!$D$18-'Ejercicio 3 - TIR'!$C$18)*J487),'Ejercicio 3 - TIR'!$E$18-SQRT(('Ejercicio 3 - TIR'!$E$18-'Ejercicio 3 - TIR'!$C$18)*('Ejercicio 3 - TIR'!$E$18-'Ejercicio 3 - TIR'!$D$18)*(1-J487)))</f>
        <v>40760.2086869703</v>
      </c>
      <c r="L487" s="16">
        <f ca="1" t="shared" si="3620"/>
        <v>0.186930586572045</v>
      </c>
      <c r="M487" s="17">
        <f ca="1">IF(L487&lt;=('Ejercicio 3 - TIR'!$D$18-'Ejercicio 3 - TIR'!$C$18)/('Ejercicio 3 - TIR'!$E$18-'Ejercicio 3 - TIR'!$C$18),'Ejercicio 3 - TIR'!$C$18+SQRT(('Ejercicio 3 - TIR'!$E$18-'Ejercicio 3 - TIR'!$C$18)*('Ejercicio 3 - TIR'!$D$18-'Ejercicio 3 - TIR'!$C$18)*L487),'Ejercicio 3 - TIR'!$E$18-SQRT(('Ejercicio 3 - TIR'!$E$18-'Ejercicio 3 - TIR'!$C$18)*('Ejercicio 3 - TIR'!$E$18-'Ejercicio 3 - TIR'!$D$18)*(1-L487)))</f>
        <v>35295.2420139033</v>
      </c>
      <c r="N487" s="16">
        <f ca="1" t="shared" ref="N487:R487" si="3621">RAND()</f>
        <v>0.70990219952222</v>
      </c>
      <c r="O487" s="17">
        <f ca="1">IF(N487&lt;=('Ejercicio 3 - TIR'!$D$18-'Ejercicio 3 - TIR'!$C$18)/('Ejercicio 3 - TIR'!$E$18-'Ejercicio 3 - TIR'!$C$18),'Ejercicio 3 - TIR'!$C$18+SQRT(('Ejercicio 3 - TIR'!$E$18-'Ejercicio 3 - TIR'!$C$18)*('Ejercicio 3 - TIR'!$D$18-'Ejercicio 3 - TIR'!$C$18)*N487),'Ejercicio 3 - TIR'!$E$18-SQRT(('Ejercicio 3 - TIR'!$E$18-'Ejercicio 3 - TIR'!$C$18)*('Ejercicio 3 - TIR'!$E$18-'Ejercicio 3 - TIR'!$D$18)*(1-N487)))</f>
        <v>40335.5241413602</v>
      </c>
      <c r="P487" s="16">
        <f ca="1" t="shared" si="3621"/>
        <v>0.876354433766499</v>
      </c>
      <c r="Q487" s="18">
        <f ca="1">IF(P487&lt;=('Ejercicio 3 - TIR'!$D$22-'Ejercicio 3 - TIR'!$C$22)/('Ejercicio 3 - TIR'!$E$22-'Ejercicio 3 - TIR'!$C$22),'Ejercicio 3 - TIR'!$C$22+SQRT(('Ejercicio 3 - TIR'!$E$22-'Ejercicio 3 - TIR'!$C$22)*('Ejercicio 3 - TIR'!$D$22-'Ejercicio 3 - TIR'!$C$22)*P487),'Ejercicio 3 - TIR'!$E$22-SQRT(('Ejercicio 3 - TIR'!$E$22-'Ejercicio 3 - TIR'!$C$22)*('Ejercicio 3 - TIR'!$E$22-'Ejercicio 3 - TIR'!$D$22)*(1-P487)))</f>
        <v>0.165081487365682</v>
      </c>
      <c r="R487" s="16">
        <f ca="1" t="shared" si="3621"/>
        <v>0.68050806142448</v>
      </c>
      <c r="S487" s="18">
        <f ca="1">IF(R487&lt;=('Ejercicio 3 - TIR'!$D$23-'Ejercicio 3 - TIR'!$C$23)/('Ejercicio 3 - TIR'!$E$23-'Ejercicio 3 - TIR'!$C$23),'Ejercicio 3 - TIR'!$C$23+SQRT(('Ejercicio 3 - TIR'!$E$23-'Ejercicio 3 - TIR'!$C$23)*('Ejercicio 3 - TIR'!$D$23-'Ejercicio 3 - TIR'!$C$23)*R487),'Ejercicio 3 - TIR'!$E$23-SQRT(('Ejercicio 3 - TIR'!$E$23-'Ejercicio 3 - TIR'!$C$23)*('Ejercicio 3 - TIR'!$E$23-'Ejercicio 3 - TIR'!$D$23)*(1-R487)))</f>
        <v>0.156019059871724</v>
      </c>
      <c r="T487" s="16">
        <f ca="1" t="shared" ref="T487:X487" si="3622">RAND()</f>
        <v>0.506566906284458</v>
      </c>
      <c r="U487" s="18">
        <f ca="1">IF(T487&lt;=('Ejercicio 3 - TIR'!$D$24-'Ejercicio 3 - TIR'!$C$24)/('Ejercicio 3 - TIR'!$E$24-'Ejercicio 3 - TIR'!$C$24),'Ejercicio 3 - TIR'!$C$24+SQRT(('Ejercicio 3 - TIR'!$E$24-'Ejercicio 3 - TIR'!$C$24)*('Ejercicio 3 - TIR'!$D$24-'Ejercicio 3 - TIR'!$C$24)*T487),'Ejercicio 3 - TIR'!$E$24-SQRT(('Ejercicio 3 - TIR'!$E$24-'Ejercicio 3 - TIR'!$C$24)*('Ejercicio 3 - TIR'!$E$24-'Ejercicio 3 - TIR'!$D$24)*(1-T487)))</f>
        <v>0.18282994938928</v>
      </c>
      <c r="V487" s="16">
        <f ca="1" t="shared" si="3622"/>
        <v>0.370865118622502</v>
      </c>
      <c r="W487" s="18">
        <f ca="1">IF(V487&lt;=('Ejercicio 3 - TIR'!$D$25-'Ejercicio 3 - TIR'!$C$25)/('Ejercicio 3 - TIR'!$E$25-'Ejercicio 3 - TIR'!$C$25),'Ejercicio 3 - TIR'!$C$25+SQRT(('Ejercicio 3 - TIR'!$E$25-'Ejercicio 3 - TIR'!$C$25)*('Ejercicio 3 - TIR'!$D$25-'Ejercicio 3 - TIR'!$C$25)*V487),'Ejercicio 3 - TIR'!$E$25-SQRT(('Ejercicio 3 - TIR'!$E$25-'Ejercicio 3 - TIR'!$C$25)*('Ejercicio 3 - TIR'!$E$25-'Ejercicio 3 - TIR'!$D$25)*(1-V487)))</f>
        <v>0.203074824615978</v>
      </c>
      <c r="X487" s="16">
        <f ca="1" t="shared" si="3622"/>
        <v>0.263022037583504</v>
      </c>
      <c r="Y487" s="18">
        <f ca="1">IF(X487&lt;=('Ejercicio 3 - TIR'!$D$26-'Ejercicio 3 - TIR'!$C$26)/('Ejercicio 3 - TIR'!$E$26-'Ejercicio 3 - TIR'!$C$26),'Ejercicio 3 - TIR'!$C$26+SQRT(('Ejercicio 3 - TIR'!$E$26-'Ejercicio 3 - TIR'!$C$26)*('Ejercicio 3 - TIR'!$D$26-'Ejercicio 3 - TIR'!$C$26)*X487),'Ejercicio 3 - TIR'!$E$26-SQRT(('Ejercicio 3 - TIR'!$E$26-'Ejercicio 3 - TIR'!$C$26)*('Ejercicio 3 - TIR'!$E$26-'Ejercicio 3 - TIR'!$D$26)*(1-X487)))</f>
        <v>0.216648818012727</v>
      </c>
      <c r="Z487" s="16">
        <f ca="1" t="shared" si="3336"/>
        <v>1.16508148736568</v>
      </c>
      <c r="AA487" s="16">
        <f ca="1" t="shared" si="3337"/>
        <v>1.34685640569843</v>
      </c>
      <c r="AB487" s="16">
        <f ca="1" t="shared" si="3338"/>
        <v>1.5931020941869</v>
      </c>
      <c r="AC487" s="16">
        <f ca="1" t="shared" si="3339"/>
        <v>1.91662102255925</v>
      </c>
      <c r="AD487" s="16">
        <f ca="1" t="shared" si="3340"/>
        <v>2.33185470167505</v>
      </c>
      <c r="AE487" s="15">
        <f ca="1" t="shared" si="3341"/>
        <v>4877.67373411902</v>
      </c>
      <c r="AF487" s="15">
        <f ca="1" t="shared" si="3342"/>
        <v>5638.68380447727</v>
      </c>
      <c r="AG487" s="15">
        <f ca="1" t="shared" si="3343"/>
        <v>6669.604079072</v>
      </c>
      <c r="AH487" s="15">
        <f ca="1" t="shared" si="3344"/>
        <v>8024.03275768756</v>
      </c>
      <c r="AI487" s="15">
        <f ca="1" t="shared" si="3345"/>
        <v>9762.42997033597</v>
      </c>
      <c r="AJ487" s="17">
        <f ca="1" t="shared" si="3346"/>
        <v>48425.9598640251</v>
      </c>
      <c r="AK487" s="17">
        <f ca="1" t="shared" si="3347"/>
        <v>46620.9330606533</v>
      </c>
      <c r="AL487" s="17">
        <f ca="1" t="shared" si="3348"/>
        <v>64935.1738187073</v>
      </c>
      <c r="AM487" s="17">
        <f ca="1" t="shared" si="3349"/>
        <v>67647.6028401634</v>
      </c>
      <c r="AN487" s="17">
        <f ca="1" t="shared" si="3350"/>
        <v>94056.5816135584</v>
      </c>
      <c r="AO487" s="17">
        <f ca="1">C487/'Ejercicio 3 - TIR'!$D$7</f>
        <v>14596.9604529575</v>
      </c>
      <c r="AP487" s="17">
        <f ca="1" t="shared" si="3351"/>
        <v>33828.9994110677</v>
      </c>
      <c r="AQ487" s="17">
        <f ca="1" t="shared" si="3352"/>
        <v>32023.9726076959</v>
      </c>
      <c r="AR487" s="17">
        <f ca="1" t="shared" si="3353"/>
        <v>50338.2133657498</v>
      </c>
      <c r="AS487" s="17">
        <f ca="1" t="shared" si="3354"/>
        <v>53050.642387206</v>
      </c>
      <c r="AT487" s="17">
        <f ca="1" t="shared" si="3355"/>
        <v>79459.6211606009</v>
      </c>
      <c r="AU487" s="17">
        <f ca="1">AP487*'Ejercicio 3 - TIR'!$D$5</f>
        <v>16914.4997055338</v>
      </c>
      <c r="AV487" s="17">
        <f ca="1">AQ487*'Ejercicio 3 - TIR'!$D$5</f>
        <v>16011.9863038479</v>
      </c>
      <c r="AW487" s="17">
        <f ca="1">AR487*'Ejercicio 3 - TIR'!$D$5</f>
        <v>25169.1066828749</v>
      </c>
      <c r="AX487" s="17">
        <f ca="1">AS487*'Ejercicio 3 - TIR'!$D$5</f>
        <v>26525.321193603</v>
      </c>
      <c r="AY487" s="17">
        <f ca="1">AT487*'Ejercicio 3 - TIR'!$D$5</f>
        <v>39729.8105803005</v>
      </c>
      <c r="AZ487" s="17">
        <f ca="1" t="shared" ref="AZ487:BD487" si="3623">AJ487-AU487-AE487</f>
        <v>26633.7864243723</v>
      </c>
      <c r="BA487" s="17">
        <f ca="1" t="shared" si="3623"/>
        <v>24970.2629523281</v>
      </c>
      <c r="BB487" s="17">
        <f ca="1" t="shared" si="3623"/>
        <v>33096.4630567604</v>
      </c>
      <c r="BC487" s="17">
        <f ca="1" t="shared" si="3623"/>
        <v>33098.2488888729</v>
      </c>
      <c r="BD487" s="17">
        <f ca="1" t="shared" si="3623"/>
        <v>44564.3410629219</v>
      </c>
      <c r="BE487" s="17">
        <f ca="1" t="shared" ref="BE487:BI487" si="3624">AZ487/Z487</f>
        <v>22860.0202760005</v>
      </c>
      <c r="BF487" s="17">
        <f ca="1" t="shared" si="3624"/>
        <v>18539.6623178842</v>
      </c>
      <c r="BG487" s="17">
        <f ca="1" t="shared" si="3624"/>
        <v>20774.8537758671</v>
      </c>
      <c r="BH487" s="17">
        <f ca="1" t="shared" si="3624"/>
        <v>17269.06284513</v>
      </c>
      <c r="BI487" s="17">
        <f ca="1" t="shared" si="3624"/>
        <v>19111.1140119107</v>
      </c>
      <c r="BJ487" s="17">
        <f ca="1" t="shared" si="3358"/>
        <v>68899.4666309678</v>
      </c>
      <c r="BK487" s="17">
        <f ca="1" t="shared" si="3359"/>
        <v>34037.9908623936</v>
      </c>
      <c r="BL487" s="17">
        <f ca="1" t="shared" si="3360"/>
        <v>102937.457493361</v>
      </c>
      <c r="BM487" s="17">
        <f ca="1">BK487*'Ejercicio 3 - TIR'!$D$5</f>
        <v>17018.9954311968</v>
      </c>
      <c r="BN487" s="17">
        <f ca="1" t="shared" si="3361"/>
        <v>85918.4620621646</v>
      </c>
      <c r="BO487" s="17">
        <f ca="1" t="shared" si="3362"/>
        <v>36845.54702334</v>
      </c>
      <c r="BP487" s="17">
        <f ca="1" t="shared" si="3363"/>
        <v>-102531.869061649</v>
      </c>
      <c r="BQ487" s="17">
        <f ca="1" t="shared" ref="BQ487:BT487" si="3625">BE487</f>
        <v>22860.0202760005</v>
      </c>
      <c r="BR487" s="17">
        <f ca="1" t="shared" si="3625"/>
        <v>18539.6623178842</v>
      </c>
      <c r="BS487" s="17">
        <f ca="1" t="shared" si="3625"/>
        <v>20774.8537758671</v>
      </c>
      <c r="BT487" s="17">
        <f ca="1" t="shared" si="3625"/>
        <v>17269.06284513</v>
      </c>
      <c r="BU487" s="17">
        <f ca="1" t="shared" si="3365"/>
        <v>55956.6610352507</v>
      </c>
      <c r="BV487" s="19">
        <f ca="1" t="shared" si="3366"/>
        <v>8.57260784626705</v>
      </c>
    </row>
    <row r="488" ht="15" customHeight="1" spans="1:74">
      <c r="A488" s="15">
        <v>487</v>
      </c>
      <c r="B488" s="16">
        <f ca="1" t="shared" ref="B488:F488" si="3626">RAND()</f>
        <v>0.391320415167596</v>
      </c>
      <c r="C488" s="17">
        <f ca="1">IF(B488&lt;=('Ejercicio 3 - TIR'!$D$13-'Ejercicio 3 - TIR'!$C$13)/('Ejercicio 3 - TIR'!$E$13-'Ejercicio 3 - TIR'!$C$13),'Ejercicio 3 - TIR'!$C$13+SQRT(('Ejercicio 3 - TIR'!$E$13-'Ejercicio 3 - TIR'!$C$13)*('Ejercicio 3 - TIR'!$D$13-'Ejercicio 3 - TIR'!$C$13)*B488),'Ejercicio 3 - TIR'!$E$13-SQRT(('Ejercicio 3 - TIR'!$E$13-'Ejercicio 3 - TIR'!$C$13)*('Ejercicio 3 - TIR'!$E$13-'Ejercicio 3 - TIR'!$D$13)*(1-B488)))</f>
        <v>72973.7997158519</v>
      </c>
      <c r="D488" s="16">
        <f ca="1" t="shared" si="3626"/>
        <v>0.860421367867648</v>
      </c>
      <c r="E488" s="17">
        <f ca="1">IF(D488&lt;=('Ejercicio 3 - TIR'!$D$14-'Ejercicio 3 - TIR'!$C$14)/('Ejercicio 3 - TIR'!$E$14-'Ejercicio 3 - TIR'!$C$14),'Ejercicio 3 - TIR'!$C$14+SQRT(('Ejercicio 3 - TIR'!$E$14-'Ejercicio 3 - TIR'!$C$14)*('Ejercicio 3 - TIR'!$D$14-'Ejercicio 3 - TIR'!$C$14)*D488),'Ejercicio 3 - TIR'!$E$14-SQRT(('Ejercicio 3 - TIR'!$E$14-'Ejercicio 3 - TIR'!$C$14)*('Ejercicio 3 - TIR'!$E$14-'Ejercicio 3 - TIR'!$D$14)*(1-D488)))</f>
        <v>35424.3257524325</v>
      </c>
      <c r="F488" s="16">
        <f ca="1" t="shared" si="3626"/>
        <v>0.555568639793675</v>
      </c>
      <c r="G488" s="17">
        <f ca="1">IF(F488&lt;=('Ejercicio 3 - TIR'!$D$18-'Ejercicio 3 - TIR'!$C$18)/('Ejercicio 3 - TIR'!$E$18-'Ejercicio 3 - TIR'!$C$18),'Ejercicio 3 - TIR'!$C$18+SQRT(('Ejercicio 3 - TIR'!$E$18-'Ejercicio 3 - TIR'!$C$18)*('Ejercicio 3 - TIR'!$D$18-'Ejercicio 3 - TIR'!$C$18)*F488),'Ejercicio 3 - TIR'!$E$18-SQRT(('Ejercicio 3 - TIR'!$E$18-'Ejercicio 3 - TIR'!$C$18)*('Ejercicio 3 - TIR'!$E$18-'Ejercicio 3 - TIR'!$D$18)*(1-F488)))</f>
        <v>39128.8167891053</v>
      </c>
      <c r="H488" s="16">
        <f ca="1" t="shared" ref="H488:L488" si="3627">RAND()</f>
        <v>0.717657910255453</v>
      </c>
      <c r="I488" s="17">
        <f ca="1">IF(H488&lt;=('Ejercicio 3 - TIR'!$D$18-'Ejercicio 3 - TIR'!$C$18)/('Ejercicio 3 - TIR'!$E$18-'Ejercicio 3 - TIR'!$C$18),'Ejercicio 3 - TIR'!$C$18+SQRT(('Ejercicio 3 - TIR'!$E$18-'Ejercicio 3 - TIR'!$C$18)*('Ejercicio 3 - TIR'!$D$18-'Ejercicio 3 - TIR'!$C$18)*H488),'Ejercicio 3 - TIR'!$E$18-SQRT(('Ejercicio 3 - TIR'!$E$18-'Ejercicio 3 - TIR'!$C$18)*('Ejercicio 3 - TIR'!$E$18-'Ejercicio 3 - TIR'!$D$18)*(1-H488)))</f>
        <v>40398.2984961168</v>
      </c>
      <c r="J488" s="16">
        <f ca="1" t="shared" si="3627"/>
        <v>0.42741895665744</v>
      </c>
      <c r="K488" s="17">
        <f ca="1">IF(J488&lt;=('Ejercicio 3 - TIR'!$D$18-'Ejercicio 3 - TIR'!$C$18)/('Ejercicio 3 - TIR'!$E$18-'Ejercicio 3 - TIR'!$C$18),'Ejercicio 3 - TIR'!$C$18+SQRT(('Ejercicio 3 - TIR'!$E$18-'Ejercicio 3 - TIR'!$C$18)*('Ejercicio 3 - TIR'!$D$18-'Ejercicio 3 - TIR'!$C$18)*J488),'Ejercicio 3 - TIR'!$E$18-SQRT(('Ejercicio 3 - TIR'!$E$18-'Ejercicio 3 - TIR'!$C$18)*('Ejercicio 3 - TIR'!$E$18-'Ejercicio 3 - TIR'!$D$18)*(1-J488)))</f>
        <v>38007.0496125986</v>
      </c>
      <c r="L488" s="16">
        <f ca="1" t="shared" si="3627"/>
        <v>0.0867720881392979</v>
      </c>
      <c r="M488" s="17">
        <f ca="1">IF(L488&lt;=('Ejercicio 3 - TIR'!$D$18-'Ejercicio 3 - TIR'!$C$18)/('Ejercicio 3 - TIR'!$E$18-'Ejercicio 3 - TIR'!$C$18),'Ejercicio 3 - TIR'!$C$18+SQRT(('Ejercicio 3 - TIR'!$E$18-'Ejercicio 3 - TIR'!$C$18)*('Ejercicio 3 - TIR'!$D$18-'Ejercicio 3 - TIR'!$C$18)*L488),'Ejercicio 3 - TIR'!$E$18-SQRT(('Ejercicio 3 - TIR'!$E$18-'Ejercicio 3 - TIR'!$C$18)*('Ejercicio 3 - TIR'!$E$18-'Ejercicio 3 - TIR'!$D$18)*(1-L488)))</f>
        <v>33607.7435081911</v>
      </c>
      <c r="N488" s="16">
        <f ca="1" t="shared" ref="N488:R488" si="3628">RAND()</f>
        <v>0.412616558254625</v>
      </c>
      <c r="O488" s="17">
        <f ca="1">IF(N488&lt;=('Ejercicio 3 - TIR'!$D$18-'Ejercicio 3 - TIR'!$C$18)/('Ejercicio 3 - TIR'!$E$18-'Ejercicio 3 - TIR'!$C$18),'Ejercicio 3 - TIR'!$C$18+SQRT(('Ejercicio 3 - TIR'!$E$18-'Ejercicio 3 - TIR'!$C$18)*('Ejercicio 3 - TIR'!$D$18-'Ejercicio 3 - TIR'!$C$18)*N488),'Ejercicio 3 - TIR'!$E$18-SQRT(('Ejercicio 3 - TIR'!$E$18-'Ejercicio 3 - TIR'!$C$18)*('Ejercicio 3 - TIR'!$E$18-'Ejercicio 3 - TIR'!$D$18)*(1-N488)))</f>
        <v>37867.1776221332</v>
      </c>
      <c r="P488" s="16">
        <f ca="1" t="shared" si="3628"/>
        <v>0.562186958900778</v>
      </c>
      <c r="Q488" s="18">
        <f ca="1">IF(P488&lt;=('Ejercicio 3 - TIR'!$D$22-'Ejercicio 3 - TIR'!$C$22)/('Ejercicio 3 - TIR'!$E$22-'Ejercicio 3 - TIR'!$C$22),'Ejercicio 3 - TIR'!$C$22+SQRT(('Ejercicio 3 - TIR'!$E$22-'Ejercicio 3 - TIR'!$C$22)*('Ejercicio 3 - TIR'!$D$22-'Ejercicio 3 - TIR'!$C$22)*P488),'Ejercicio 3 - TIR'!$E$22-SQRT(('Ejercicio 3 - TIR'!$E$22-'Ejercicio 3 - TIR'!$C$22)*('Ejercicio 3 - TIR'!$E$22-'Ejercicio 3 - TIR'!$D$22)*(1-P488)))</f>
        <v>0.151927531744098</v>
      </c>
      <c r="R488" s="16">
        <f ca="1" t="shared" si="3628"/>
        <v>0.701895152416568</v>
      </c>
      <c r="S488" s="18">
        <f ca="1">IF(R488&lt;=('Ejercicio 3 - TIR'!$D$23-'Ejercicio 3 - TIR'!$C$23)/('Ejercicio 3 - TIR'!$E$23-'Ejercicio 3 - TIR'!$C$23),'Ejercicio 3 - TIR'!$C$23+SQRT(('Ejercicio 3 - TIR'!$E$23-'Ejercicio 3 - TIR'!$C$23)*('Ejercicio 3 - TIR'!$D$23-'Ejercicio 3 - TIR'!$C$23)*R488),'Ejercicio 3 - TIR'!$E$23-SQRT(('Ejercicio 3 - TIR'!$E$23-'Ejercicio 3 - TIR'!$C$23)*('Ejercicio 3 - TIR'!$E$23-'Ejercicio 3 - TIR'!$D$23)*(1-R488)))</f>
        <v>0.156835615146303</v>
      </c>
      <c r="T488" s="16">
        <f ca="1" t="shared" ref="T488:X488" si="3629">RAND()</f>
        <v>0.93734231618961</v>
      </c>
      <c r="U488" s="18">
        <f ca="1">IF(T488&lt;=('Ejercicio 3 - TIR'!$D$24-'Ejercicio 3 - TIR'!$C$24)/('Ejercicio 3 - TIR'!$E$24-'Ejercicio 3 - TIR'!$C$24),'Ejercicio 3 - TIR'!$C$24+SQRT(('Ejercicio 3 - TIR'!$E$24-'Ejercicio 3 - TIR'!$C$24)*('Ejercicio 3 - TIR'!$D$24-'Ejercicio 3 - TIR'!$C$24)*T488),'Ejercicio 3 - TIR'!$E$24-SQRT(('Ejercicio 3 - TIR'!$E$24-'Ejercicio 3 - TIR'!$C$24)*('Ejercicio 3 - TIR'!$E$24-'Ejercicio 3 - TIR'!$D$24)*(1-T488)))</f>
        <v>0.206754566271009</v>
      </c>
      <c r="V488" s="16">
        <f ca="1" t="shared" si="3629"/>
        <v>0.532216383763369</v>
      </c>
      <c r="W488" s="18">
        <f ca="1">IF(V488&lt;=('Ejercicio 3 - TIR'!$D$25-'Ejercicio 3 - TIR'!$C$25)/('Ejercicio 3 - TIR'!$E$25-'Ejercicio 3 - TIR'!$C$25),'Ejercicio 3 - TIR'!$C$25+SQRT(('Ejercicio 3 - TIR'!$E$25-'Ejercicio 3 - TIR'!$C$25)*('Ejercicio 3 - TIR'!$D$25-'Ejercicio 3 - TIR'!$C$25)*V488),'Ejercicio 3 - TIR'!$E$25-SQRT(('Ejercicio 3 - TIR'!$E$25-'Ejercicio 3 - TIR'!$C$25)*('Ejercicio 3 - TIR'!$E$25-'Ejercicio 3 - TIR'!$D$25)*(1-V488)))</f>
        <v>0.209537144727192</v>
      </c>
      <c r="X488" s="16">
        <f ca="1" t="shared" si="3629"/>
        <v>0.75234927220258</v>
      </c>
      <c r="Y488" s="18">
        <f ca="1">IF(X488&lt;=('Ejercicio 3 - TIR'!$D$26-'Ejercicio 3 - TIR'!$C$26)/('Ejercicio 3 - TIR'!$E$26-'Ejercicio 3 - TIR'!$C$26),'Ejercicio 3 - TIR'!$C$26+SQRT(('Ejercicio 3 - TIR'!$E$26-'Ejercicio 3 - TIR'!$C$26)*('Ejercicio 3 - TIR'!$D$26-'Ejercicio 3 - TIR'!$C$26)*X488),'Ejercicio 3 - TIR'!$E$26-SQRT(('Ejercicio 3 - TIR'!$E$26-'Ejercicio 3 - TIR'!$C$26)*('Ejercicio 3 - TIR'!$E$26-'Ejercicio 3 - TIR'!$D$26)*(1-X488)))</f>
        <v>0.243430696887881</v>
      </c>
      <c r="Z488" s="16">
        <f ca="1" t="shared" si="3336"/>
        <v>1.1519275317441</v>
      </c>
      <c r="AA488" s="16">
        <f ca="1" t="shared" si="3337"/>
        <v>1.33259079478915</v>
      </c>
      <c r="AB488" s="16">
        <f ca="1" t="shared" si="3338"/>
        <v>1.60811002658252</v>
      </c>
      <c r="AC488" s="16">
        <f ca="1" t="shared" si="3339"/>
        <v>1.94506880995979</v>
      </c>
      <c r="AD488" s="16">
        <f ca="1" t="shared" si="3340"/>
        <v>2.41855826586318</v>
      </c>
      <c r="AE488" s="15">
        <f ca="1" t="shared" si="3341"/>
        <v>5381.93037526597</v>
      </c>
      <c r="AF488" s="15">
        <f ca="1" t="shared" si="3342"/>
        <v>6226.00873634538</v>
      </c>
      <c r="AG488" s="15">
        <f ca="1" t="shared" si="3343"/>
        <v>7513.26447222798</v>
      </c>
      <c r="AH488" s="15">
        <f ca="1" t="shared" si="3344"/>
        <v>9087.57245731888</v>
      </c>
      <c r="AI488" s="15">
        <f ca="1" t="shared" si="3345"/>
        <v>11299.7665536231</v>
      </c>
      <c r="AJ488" s="17">
        <f ca="1" t="shared" si="3346"/>
        <v>45073.5613439411</v>
      </c>
      <c r="AK488" s="17">
        <f ca="1" t="shared" si="3347"/>
        <v>53834.4007010695</v>
      </c>
      <c r="AL488" s="17">
        <f ca="1" t="shared" si="3348"/>
        <v>61119.517562839</v>
      </c>
      <c r="AM488" s="17">
        <f ca="1" t="shared" si="3349"/>
        <v>65369.3736709109</v>
      </c>
      <c r="AN488" s="17">
        <f ca="1" t="shared" si="3350"/>
        <v>91583.9754429194</v>
      </c>
      <c r="AO488" s="17">
        <f ca="1">C488/'Ejercicio 3 - TIR'!$D$7</f>
        <v>14594.7599431704</v>
      </c>
      <c r="AP488" s="17">
        <f ca="1" t="shared" si="3351"/>
        <v>30478.8014007707</v>
      </c>
      <c r="AQ488" s="17">
        <f ca="1" t="shared" si="3352"/>
        <v>39239.6407578991</v>
      </c>
      <c r="AR488" s="17">
        <f ca="1" t="shared" si="3353"/>
        <v>46524.7576196686</v>
      </c>
      <c r="AS488" s="17">
        <f ca="1" t="shared" si="3354"/>
        <v>50774.6137277405</v>
      </c>
      <c r="AT488" s="17">
        <f ca="1" t="shared" si="3355"/>
        <v>76989.215499749</v>
      </c>
      <c r="AU488" s="17">
        <f ca="1">AP488*'Ejercicio 3 - TIR'!$D$5</f>
        <v>15239.4007003854</v>
      </c>
      <c r="AV488" s="17">
        <f ca="1">AQ488*'Ejercicio 3 - TIR'!$D$5</f>
        <v>19619.8203789495</v>
      </c>
      <c r="AW488" s="17">
        <f ca="1">AR488*'Ejercicio 3 - TIR'!$D$5</f>
        <v>23262.3788098343</v>
      </c>
      <c r="AX488" s="17">
        <f ca="1">AS488*'Ejercicio 3 - TIR'!$D$5</f>
        <v>25387.3068638702</v>
      </c>
      <c r="AY488" s="17">
        <f ca="1">AT488*'Ejercicio 3 - TIR'!$D$5</f>
        <v>38494.6077498745</v>
      </c>
      <c r="AZ488" s="17">
        <f ca="1" t="shared" ref="AZ488:BD488" si="3630">AJ488-AU488-AE488</f>
        <v>24452.2302682898</v>
      </c>
      <c r="BA488" s="17">
        <f ca="1" t="shared" si="3630"/>
        <v>27988.5715857746</v>
      </c>
      <c r="BB488" s="17">
        <f ca="1" t="shared" si="3630"/>
        <v>30343.8742807767</v>
      </c>
      <c r="BC488" s="17">
        <f ca="1" t="shared" si="3630"/>
        <v>30894.4943497217</v>
      </c>
      <c r="BD488" s="17">
        <f ca="1" t="shared" si="3630"/>
        <v>41789.6011394218</v>
      </c>
      <c r="BE488" s="17">
        <f ca="1" t="shared" ref="BE488:BI488" si="3631">AZ488/Z488</f>
        <v>21227.2296602438</v>
      </c>
      <c r="BF488" s="17">
        <f ca="1" t="shared" si="3631"/>
        <v>21003.125411956</v>
      </c>
      <c r="BG488" s="17">
        <f ca="1" t="shared" si="3631"/>
        <v>18869.2774618551</v>
      </c>
      <c r="BH488" s="17">
        <f ca="1" t="shared" si="3631"/>
        <v>15883.4968673219</v>
      </c>
      <c r="BI488" s="17">
        <f ca="1" t="shared" si="3631"/>
        <v>17278.7241594559</v>
      </c>
      <c r="BJ488" s="17">
        <f ca="1" t="shared" si="3358"/>
        <v>85675.7958611753</v>
      </c>
      <c r="BK488" s="17">
        <f ca="1" t="shared" si="3359"/>
        <v>35298.2772988435</v>
      </c>
      <c r="BL488" s="17">
        <f ca="1" t="shared" si="3360"/>
        <v>120974.073160019</v>
      </c>
      <c r="BM488" s="17">
        <f ca="1">BK488*'Ejercicio 3 - TIR'!$D$5</f>
        <v>17649.1386494218</v>
      </c>
      <c r="BN488" s="17">
        <f ca="1" t="shared" si="3361"/>
        <v>103324.934510597</v>
      </c>
      <c r="BO488" s="17">
        <f ca="1" t="shared" si="3362"/>
        <v>42721.7057240176</v>
      </c>
      <c r="BP488" s="17">
        <f ca="1" t="shared" si="3363"/>
        <v>-108398.125468284</v>
      </c>
      <c r="BQ488" s="17">
        <f ca="1" t="shared" ref="BQ488:BT488" si="3632">BE488</f>
        <v>21227.2296602438</v>
      </c>
      <c r="BR488" s="17">
        <f ca="1" t="shared" si="3632"/>
        <v>21003.125411956</v>
      </c>
      <c r="BS488" s="17">
        <f ca="1" t="shared" si="3632"/>
        <v>18869.2774618551</v>
      </c>
      <c r="BT488" s="17">
        <f ca="1" t="shared" si="3632"/>
        <v>15883.4968673219</v>
      </c>
      <c r="BU488" s="17">
        <f ca="1" t="shared" si="3365"/>
        <v>60000.4298834735</v>
      </c>
      <c r="BV488" s="19">
        <f ca="1" t="shared" si="3366"/>
        <v>7.02499065853381</v>
      </c>
    </row>
    <row r="489" ht="15" customHeight="1" spans="1:74">
      <c r="A489" s="15">
        <v>488</v>
      </c>
      <c r="B489" s="16">
        <f ca="1" t="shared" ref="B489:F489" si="3633">RAND()</f>
        <v>0.943807963821761</v>
      </c>
      <c r="C489" s="17">
        <f ca="1">IF(B489&lt;=('Ejercicio 3 - TIR'!$D$13-'Ejercicio 3 - TIR'!$C$13)/('Ejercicio 3 - TIR'!$E$13-'Ejercicio 3 - TIR'!$C$13),'Ejercicio 3 - TIR'!$C$13+SQRT(('Ejercicio 3 - TIR'!$E$13-'Ejercicio 3 - TIR'!$C$13)*('Ejercicio 3 - TIR'!$D$13-'Ejercicio 3 - TIR'!$C$13)*B489),'Ejercicio 3 - TIR'!$E$13-SQRT(('Ejercicio 3 - TIR'!$E$13-'Ejercicio 3 - TIR'!$C$13)*('Ejercicio 3 - TIR'!$E$13-'Ejercicio 3 - TIR'!$D$13)*(1-B489)))</f>
        <v>91788.3958075242</v>
      </c>
      <c r="D489" s="16">
        <f ca="1" t="shared" si="3633"/>
        <v>0.230824575252323</v>
      </c>
      <c r="E489" s="17">
        <f ca="1">IF(D489&lt;=('Ejercicio 3 - TIR'!$D$14-'Ejercicio 3 - TIR'!$C$14)/('Ejercicio 3 - TIR'!$E$14-'Ejercicio 3 - TIR'!$C$14),'Ejercicio 3 - TIR'!$C$14+SQRT(('Ejercicio 3 - TIR'!$E$14-'Ejercicio 3 - TIR'!$C$14)*('Ejercicio 3 - TIR'!$D$14-'Ejercicio 3 - TIR'!$C$14)*D489),'Ejercicio 3 - TIR'!$E$14-SQRT(('Ejercicio 3 - TIR'!$E$14-'Ejercicio 3 - TIR'!$C$14)*('Ejercicio 3 - TIR'!$E$14-'Ejercicio 3 - TIR'!$D$14)*(1-D489)))</f>
        <v>29160.7503102114</v>
      </c>
      <c r="F489" s="16">
        <f ca="1" t="shared" si="3633"/>
        <v>0.947323920639887</v>
      </c>
      <c r="G489" s="17">
        <f ca="1">IF(F489&lt;=('Ejercicio 3 - TIR'!$D$18-'Ejercicio 3 - TIR'!$C$18)/('Ejercicio 3 - TIR'!$E$18-'Ejercicio 3 - TIR'!$C$18),'Ejercicio 3 - TIR'!$C$18+SQRT(('Ejercicio 3 - TIR'!$E$18-'Ejercicio 3 - TIR'!$C$18)*('Ejercicio 3 - TIR'!$D$18-'Ejercicio 3 - TIR'!$C$18)*F489),'Ejercicio 3 - TIR'!$E$18-SQRT(('Ejercicio 3 - TIR'!$E$18-'Ejercicio 3 - TIR'!$C$18)*('Ejercicio 3 - TIR'!$E$18-'Ejercicio 3 - TIR'!$D$18)*(1-F489)))</f>
        <v>43012.3617149973</v>
      </c>
      <c r="H489" s="16">
        <f ca="1" t="shared" ref="H489:L489" si="3634">RAND()</f>
        <v>0.475416426364662</v>
      </c>
      <c r="I489" s="17">
        <f ca="1">IF(H489&lt;=('Ejercicio 3 - TIR'!$D$18-'Ejercicio 3 - TIR'!$C$18)/('Ejercicio 3 - TIR'!$E$18-'Ejercicio 3 - TIR'!$C$18),'Ejercicio 3 - TIR'!$C$18+SQRT(('Ejercicio 3 - TIR'!$E$18-'Ejercicio 3 - TIR'!$C$18)*('Ejercicio 3 - TIR'!$D$18-'Ejercicio 3 - TIR'!$C$18)*H489),'Ejercicio 3 - TIR'!$E$18-SQRT(('Ejercicio 3 - TIR'!$E$18-'Ejercicio 3 - TIR'!$C$18)*('Ejercicio 3 - TIR'!$E$18-'Ejercicio 3 - TIR'!$D$18)*(1-H489)))</f>
        <v>38444.6707428235</v>
      </c>
      <c r="J489" s="16">
        <f ca="1" t="shared" si="3634"/>
        <v>0.894505423976388</v>
      </c>
      <c r="K489" s="17">
        <f ca="1">IF(J489&lt;=('Ejercicio 3 - TIR'!$D$18-'Ejercicio 3 - TIR'!$C$18)/('Ejercicio 3 - TIR'!$E$18-'Ejercicio 3 - TIR'!$C$18),'Ejercicio 3 - TIR'!$C$18+SQRT(('Ejercicio 3 - TIR'!$E$18-'Ejercicio 3 - TIR'!$C$18)*('Ejercicio 3 - TIR'!$D$18-'Ejercicio 3 - TIR'!$C$18)*J489),'Ejercicio 3 - TIR'!$E$18-SQRT(('Ejercicio 3 - TIR'!$E$18-'Ejercicio 3 - TIR'!$C$18)*('Ejercicio 3 - TIR'!$E$18-'Ejercicio 3 - TIR'!$D$18)*(1-J489)))</f>
        <v>42187.1556740959</v>
      </c>
      <c r="L489" s="16">
        <f ca="1" t="shared" si="3634"/>
        <v>0.791154951792318</v>
      </c>
      <c r="M489" s="17">
        <f ca="1">IF(L489&lt;=('Ejercicio 3 - TIR'!$D$18-'Ejercicio 3 - TIR'!$C$18)/('Ejercicio 3 - TIR'!$E$18-'Ejercicio 3 - TIR'!$C$18),'Ejercicio 3 - TIR'!$C$18+SQRT(('Ejercicio 3 - TIR'!$E$18-'Ejercicio 3 - TIR'!$C$18)*('Ejercicio 3 - TIR'!$D$18-'Ejercicio 3 - TIR'!$C$18)*L489),'Ejercicio 3 - TIR'!$E$18-SQRT(('Ejercicio 3 - TIR'!$E$18-'Ejercicio 3 - TIR'!$C$18)*('Ejercicio 3 - TIR'!$E$18-'Ejercicio 3 - TIR'!$D$18)*(1-L489)))</f>
        <v>41042.3013485643</v>
      </c>
      <c r="N489" s="16">
        <f ca="1" t="shared" ref="N489:R489" si="3635">RAND()</f>
        <v>0.554687752772747</v>
      </c>
      <c r="O489" s="17">
        <f ca="1">IF(N489&lt;=('Ejercicio 3 - TIR'!$D$18-'Ejercicio 3 - TIR'!$C$18)/('Ejercicio 3 - TIR'!$E$18-'Ejercicio 3 - TIR'!$C$18),'Ejercicio 3 - TIR'!$C$18+SQRT(('Ejercicio 3 - TIR'!$E$18-'Ejercicio 3 - TIR'!$C$18)*('Ejercicio 3 - TIR'!$D$18-'Ejercicio 3 - TIR'!$C$18)*N489),'Ejercicio 3 - TIR'!$E$18-SQRT(('Ejercicio 3 - TIR'!$E$18-'Ejercicio 3 - TIR'!$C$18)*('Ejercicio 3 - TIR'!$E$18-'Ejercicio 3 - TIR'!$D$18)*(1-N489)))</f>
        <v>39121.5767779432</v>
      </c>
      <c r="P489" s="16">
        <f ca="1" t="shared" si="3635"/>
        <v>0.505178209070289</v>
      </c>
      <c r="Q489" s="18">
        <f ca="1">IF(P489&lt;=('Ejercicio 3 - TIR'!$D$22-'Ejercicio 3 - TIR'!$C$22)/('Ejercicio 3 - TIR'!$E$22-'Ejercicio 3 - TIR'!$C$22),'Ejercicio 3 - TIR'!$C$22+SQRT(('Ejercicio 3 - TIR'!$E$22-'Ejercicio 3 - TIR'!$C$22)*('Ejercicio 3 - TIR'!$D$22-'Ejercicio 3 - TIR'!$C$22)*P489),'Ejercicio 3 - TIR'!$E$22-SQRT(('Ejercicio 3 - TIR'!$E$22-'Ejercicio 3 - TIR'!$C$22)*('Ejercicio 3 - TIR'!$E$22-'Ejercicio 3 - TIR'!$D$22)*(1-P489)))</f>
        <v>0.150155750576141</v>
      </c>
      <c r="R489" s="16">
        <f ca="1" t="shared" si="3635"/>
        <v>0.432615825277482</v>
      </c>
      <c r="S489" s="18">
        <f ca="1">IF(R489&lt;=('Ejercicio 3 - TIR'!$D$23-'Ejercicio 3 - TIR'!$C$23)/('Ejercicio 3 - TIR'!$E$23-'Ejercicio 3 - TIR'!$C$23),'Ejercicio 3 - TIR'!$C$23+SQRT(('Ejercicio 3 - TIR'!$E$23-'Ejercicio 3 - TIR'!$C$23)*('Ejercicio 3 - TIR'!$D$23-'Ejercicio 3 - TIR'!$C$23)*R489),'Ejercicio 3 - TIR'!$E$23-SQRT(('Ejercicio 3 - TIR'!$E$23-'Ejercicio 3 - TIR'!$C$23)*('Ejercicio 3 - TIR'!$E$23-'Ejercicio 3 - TIR'!$D$23)*(1-R489)))</f>
        <v>0.147905348689803</v>
      </c>
      <c r="T489" s="16">
        <f ca="1" t="shared" ref="T489:X489" si="3636">RAND()</f>
        <v>0.548536798968021</v>
      </c>
      <c r="U489" s="18">
        <f ca="1">IF(T489&lt;=('Ejercicio 3 - TIR'!$D$24-'Ejercicio 3 - TIR'!$C$24)/('Ejercicio 3 - TIR'!$E$24-'Ejercicio 3 - TIR'!$C$24),'Ejercicio 3 - TIR'!$C$24+SQRT(('Ejercicio 3 - TIR'!$E$24-'Ejercicio 3 - TIR'!$C$24)*('Ejercicio 3 - TIR'!$D$24-'Ejercicio 3 - TIR'!$C$24)*T489),'Ejercicio 3 - TIR'!$E$24-SQRT(('Ejercicio 3 - TIR'!$E$24-'Ejercicio 3 - TIR'!$C$24)*('Ejercicio 3 - TIR'!$E$24-'Ejercicio 3 - TIR'!$D$24)*(1-T489)))</f>
        <v>0.184445858709715</v>
      </c>
      <c r="V489" s="16">
        <f ca="1" t="shared" si="3636"/>
        <v>0.008645742446173</v>
      </c>
      <c r="W489" s="18">
        <f ca="1">IF(V489&lt;=('Ejercicio 3 - TIR'!$D$25-'Ejercicio 3 - TIR'!$C$25)/('Ejercicio 3 - TIR'!$E$25-'Ejercicio 3 - TIR'!$C$25),'Ejercicio 3 - TIR'!$C$25+SQRT(('Ejercicio 3 - TIR'!$E$25-'Ejercicio 3 - TIR'!$C$25)*('Ejercicio 3 - TIR'!$D$25-'Ejercicio 3 - TIR'!$C$25)*V489),'Ejercicio 3 - TIR'!$E$25-SQRT(('Ejercicio 3 - TIR'!$E$25-'Ejercicio 3 - TIR'!$C$25)*('Ejercicio 3 - TIR'!$E$25-'Ejercicio 3 - TIR'!$D$25)*(1-V489)))</f>
        <v>0.183479086004203</v>
      </c>
      <c r="X489" s="16">
        <f ca="1" t="shared" si="3636"/>
        <v>0.853333491477293</v>
      </c>
      <c r="Y489" s="18">
        <f ca="1">IF(X489&lt;=('Ejercicio 3 - TIR'!$D$26-'Ejercicio 3 - TIR'!$C$26)/('Ejercicio 3 - TIR'!$E$26-'Ejercicio 3 - TIR'!$C$26),'Ejercicio 3 - TIR'!$C$26+SQRT(('Ejercicio 3 - TIR'!$E$26-'Ejercicio 3 - TIR'!$C$26)*('Ejercicio 3 - TIR'!$D$26-'Ejercicio 3 - TIR'!$C$26)*X489),'Ejercicio 3 - TIR'!$E$26-SQRT(('Ejercicio 3 - TIR'!$E$26-'Ejercicio 3 - TIR'!$C$26)*('Ejercicio 3 - TIR'!$E$26-'Ejercicio 3 - TIR'!$D$26)*(1-X489)))</f>
        <v>0.251857520613446</v>
      </c>
      <c r="Z489" s="16">
        <f ca="1" t="shared" si="3336"/>
        <v>1.15015575057614</v>
      </c>
      <c r="AA489" s="16">
        <f ca="1" t="shared" si="3337"/>
        <v>1.32026993791269</v>
      </c>
      <c r="AB489" s="16">
        <f ca="1" t="shared" si="3338"/>
        <v>1.56378826033961</v>
      </c>
      <c r="AC489" s="16">
        <f ca="1" t="shared" si="3339"/>
        <v>1.85071070105083</v>
      </c>
      <c r="AD489" s="16">
        <f ca="1" t="shared" si="3340"/>
        <v>2.31682610959026</v>
      </c>
      <c r="AE489" s="15">
        <f ca="1" t="shared" si="3341"/>
        <v>4378.65435019324</v>
      </c>
      <c r="AF489" s="15">
        <f ca="1" t="shared" si="3342"/>
        <v>5026.2807486507</v>
      </c>
      <c r="AG489" s="15">
        <f ca="1" t="shared" si="3343"/>
        <v>5953.35741745168</v>
      </c>
      <c r="AH489" s="15">
        <f ca="1" t="shared" si="3344"/>
        <v>7045.67399506206</v>
      </c>
      <c r="AI489" s="15">
        <f ca="1" t="shared" si="3345"/>
        <v>8820.17997850902</v>
      </c>
      <c r="AJ489" s="17">
        <f ca="1" t="shared" si="3346"/>
        <v>49470.9151723652</v>
      </c>
      <c r="AK489" s="17">
        <f ca="1" t="shared" si="3347"/>
        <v>50757.3430547013</v>
      </c>
      <c r="AL489" s="17">
        <f ca="1" t="shared" si="3348"/>
        <v>65971.7787802709</v>
      </c>
      <c r="AM489" s="17">
        <f ca="1" t="shared" si="3349"/>
        <v>75957.4263015408</v>
      </c>
      <c r="AN489" s="17">
        <f ca="1" t="shared" si="3350"/>
        <v>90637.8905274789</v>
      </c>
      <c r="AO489" s="17">
        <f ca="1">C489/'Ejercicio 3 - TIR'!$D$7</f>
        <v>18357.6791615048</v>
      </c>
      <c r="AP489" s="17">
        <f ca="1" t="shared" si="3351"/>
        <v>31113.2360108604</v>
      </c>
      <c r="AQ489" s="17">
        <f ca="1" t="shared" si="3352"/>
        <v>32399.6638931965</v>
      </c>
      <c r="AR489" s="17">
        <f ca="1" t="shared" si="3353"/>
        <v>47614.0996187661</v>
      </c>
      <c r="AS489" s="17">
        <f ca="1" t="shared" si="3354"/>
        <v>57599.747140036</v>
      </c>
      <c r="AT489" s="17">
        <f ca="1" t="shared" si="3355"/>
        <v>72280.2113659741</v>
      </c>
      <c r="AU489" s="17">
        <f ca="1">AP489*'Ejercicio 3 - TIR'!$D$5</f>
        <v>15556.6180054302</v>
      </c>
      <c r="AV489" s="17">
        <f ca="1">AQ489*'Ejercicio 3 - TIR'!$D$5</f>
        <v>16199.8319465982</v>
      </c>
      <c r="AW489" s="17">
        <f ca="1">AR489*'Ejercicio 3 - TIR'!$D$5</f>
        <v>23807.0498093831</v>
      </c>
      <c r="AX489" s="17">
        <f ca="1">AS489*'Ejercicio 3 - TIR'!$D$5</f>
        <v>28799.873570018</v>
      </c>
      <c r="AY489" s="17">
        <f ca="1">AT489*'Ejercicio 3 - TIR'!$D$5</f>
        <v>36140.105682987</v>
      </c>
      <c r="AZ489" s="17">
        <f ca="1" t="shared" ref="AZ489:BD489" si="3637">AJ489-AU489-AE489</f>
        <v>29535.6428167418</v>
      </c>
      <c r="BA489" s="17">
        <f ca="1" t="shared" si="3637"/>
        <v>29531.2303594524</v>
      </c>
      <c r="BB489" s="17">
        <f ca="1" t="shared" si="3637"/>
        <v>36211.3715534362</v>
      </c>
      <c r="BC489" s="17">
        <f ca="1" t="shared" si="3637"/>
        <v>40111.8787364608</v>
      </c>
      <c r="BD489" s="17">
        <f ca="1" t="shared" si="3637"/>
        <v>45677.6048659828</v>
      </c>
      <c r="BE489" s="17">
        <f ca="1" t="shared" ref="BE489:BI489" si="3638">AZ489/Z489</f>
        <v>25679.6897306705</v>
      </c>
      <c r="BF489" s="17">
        <f ca="1" t="shared" si="3638"/>
        <v>22367.570078995</v>
      </c>
      <c r="BG489" s="17">
        <f ca="1" t="shared" si="3638"/>
        <v>23156.1858288743</v>
      </c>
      <c r="BH489" s="17">
        <f ca="1" t="shared" si="3638"/>
        <v>21673.7703595085</v>
      </c>
      <c r="BI489" s="17">
        <f ca="1" t="shared" si="3638"/>
        <v>19715.5948290228</v>
      </c>
      <c r="BJ489" s="17">
        <f ca="1" t="shared" si="3358"/>
        <v>67560.3876939402</v>
      </c>
      <c r="BK489" s="17">
        <f ca="1" t="shared" si="3359"/>
        <v>42531.5503928555</v>
      </c>
      <c r="BL489" s="17">
        <f ca="1" t="shared" si="3360"/>
        <v>110091.938086796</v>
      </c>
      <c r="BM489" s="17">
        <f ca="1">BK489*'Ejercicio 3 - TIR'!$D$5</f>
        <v>21265.7751964278</v>
      </c>
      <c r="BN489" s="17">
        <f ca="1" t="shared" si="3361"/>
        <v>88826.1628903679</v>
      </c>
      <c r="BO489" s="17">
        <f ca="1" t="shared" si="3362"/>
        <v>38339.5898909638</v>
      </c>
      <c r="BP489" s="17">
        <f ca="1" t="shared" si="3363"/>
        <v>-120949.146117736</v>
      </c>
      <c r="BQ489" s="17">
        <f ca="1" t="shared" ref="BQ489:BT489" si="3639">BE489</f>
        <v>25679.6897306705</v>
      </c>
      <c r="BR489" s="17">
        <f ca="1" t="shared" si="3639"/>
        <v>22367.570078995</v>
      </c>
      <c r="BS489" s="17">
        <f ca="1" t="shared" si="3639"/>
        <v>23156.1858288743</v>
      </c>
      <c r="BT489" s="17">
        <f ca="1" t="shared" si="3639"/>
        <v>21673.7703595085</v>
      </c>
      <c r="BU489" s="17">
        <f ca="1" t="shared" si="3365"/>
        <v>58055.1847199866</v>
      </c>
      <c r="BV489" s="19">
        <f ca="1" t="shared" si="3366"/>
        <v>6.8418008571691</v>
      </c>
    </row>
    <row r="490" ht="15" customHeight="1" spans="1:74">
      <c r="A490" s="15">
        <v>489</v>
      </c>
      <c r="B490" s="16">
        <f ca="1" t="shared" ref="B490:F490" si="3640">RAND()</f>
        <v>0.526369420150838</v>
      </c>
      <c r="C490" s="17">
        <f ca="1">IF(B490&lt;=('Ejercicio 3 - TIR'!$D$13-'Ejercicio 3 - TIR'!$C$13)/('Ejercicio 3 - TIR'!$E$13-'Ejercicio 3 - TIR'!$C$13),'Ejercicio 3 - TIR'!$C$13+SQRT(('Ejercicio 3 - TIR'!$E$13-'Ejercicio 3 - TIR'!$C$13)*('Ejercicio 3 - TIR'!$D$13-'Ejercicio 3 - TIR'!$C$13)*B490),'Ejercicio 3 - TIR'!$E$13-SQRT(('Ejercicio 3 - TIR'!$E$13-'Ejercicio 3 - TIR'!$C$13)*('Ejercicio 3 - TIR'!$E$13-'Ejercicio 3 - TIR'!$D$13)*(1-B490)))</f>
        <v>76159.7672868113</v>
      </c>
      <c r="D490" s="16">
        <f ca="1" t="shared" si="3640"/>
        <v>0.552093965980204</v>
      </c>
      <c r="E490" s="17">
        <f ca="1">IF(D490&lt;=('Ejercicio 3 - TIR'!$D$14-'Ejercicio 3 - TIR'!$C$14)/('Ejercicio 3 - TIR'!$E$14-'Ejercicio 3 - TIR'!$C$14),'Ejercicio 3 - TIR'!$C$14+SQRT(('Ejercicio 3 - TIR'!$E$14-'Ejercicio 3 - TIR'!$C$14)*('Ejercicio 3 - TIR'!$D$14-'Ejercicio 3 - TIR'!$C$14)*D490),'Ejercicio 3 - TIR'!$E$14-SQRT(('Ejercicio 3 - TIR'!$E$14-'Ejercicio 3 - TIR'!$C$14)*('Ejercicio 3 - TIR'!$E$14-'Ejercicio 3 - TIR'!$D$14)*(1-D490)))</f>
        <v>31803.2991330067</v>
      </c>
      <c r="F490" s="16">
        <f ca="1" t="shared" si="3640"/>
        <v>0.32238908793287</v>
      </c>
      <c r="G490" s="17">
        <f ca="1">IF(F490&lt;=('Ejercicio 3 - TIR'!$D$18-'Ejercicio 3 - TIR'!$C$18)/('Ejercicio 3 - TIR'!$E$18-'Ejercicio 3 - TIR'!$C$18),'Ejercicio 3 - TIR'!$C$18+SQRT(('Ejercicio 3 - TIR'!$E$18-'Ejercicio 3 - TIR'!$C$18)*('Ejercicio 3 - TIR'!$D$18-'Ejercicio 3 - TIR'!$C$18)*F490),'Ejercicio 3 - TIR'!$E$18-SQRT(('Ejercicio 3 - TIR'!$E$18-'Ejercicio 3 - TIR'!$C$18)*('Ejercicio 3 - TIR'!$E$18-'Ejercicio 3 - TIR'!$D$18)*(1-F490)))</f>
        <v>36954.0177731963</v>
      </c>
      <c r="H490" s="16">
        <f ca="1" t="shared" ref="H490:L490" si="3641">RAND()</f>
        <v>0.18967711482535</v>
      </c>
      <c r="I490" s="17">
        <f ca="1">IF(H490&lt;=('Ejercicio 3 - TIR'!$D$18-'Ejercicio 3 - TIR'!$C$18)/('Ejercicio 3 - TIR'!$E$18-'Ejercicio 3 - TIR'!$C$18),'Ejercicio 3 - TIR'!$C$18+SQRT(('Ejercicio 3 - TIR'!$E$18-'Ejercicio 3 - TIR'!$C$18)*('Ejercicio 3 - TIR'!$D$18-'Ejercicio 3 - TIR'!$C$18)*H490),'Ejercicio 3 - TIR'!$E$18-SQRT(('Ejercicio 3 - TIR'!$E$18-'Ejercicio 3 - TIR'!$C$18)*('Ejercicio 3 - TIR'!$E$18-'Ejercicio 3 - TIR'!$D$18)*(1-H490)))</f>
        <v>35334.0010520999</v>
      </c>
      <c r="J490" s="16">
        <f ca="1" t="shared" si="3641"/>
        <v>0.0540627469954076</v>
      </c>
      <c r="K490" s="17">
        <f ca="1">IF(J490&lt;=('Ejercicio 3 - TIR'!$D$18-'Ejercicio 3 - TIR'!$C$18)/('Ejercicio 3 - TIR'!$E$18-'Ejercicio 3 - TIR'!$C$18),'Ejercicio 3 - TIR'!$C$18+SQRT(('Ejercicio 3 - TIR'!$E$18-'Ejercicio 3 - TIR'!$C$18)*('Ejercicio 3 - TIR'!$D$18-'Ejercicio 3 - TIR'!$C$18)*J490),'Ejercicio 3 - TIR'!$E$18-SQRT(('Ejercicio 3 - TIR'!$E$18-'Ejercicio 3 - TIR'!$C$18)*('Ejercicio 3 - TIR'!$E$18-'Ejercicio 3 - TIR'!$D$18)*(1-J490)))</f>
        <v>32847.7029426032</v>
      </c>
      <c r="L490" s="16">
        <f ca="1" t="shared" si="3641"/>
        <v>0.41634491497579</v>
      </c>
      <c r="M490" s="17">
        <f ca="1">IF(L490&lt;=('Ejercicio 3 - TIR'!$D$18-'Ejercicio 3 - TIR'!$C$18)/('Ejercicio 3 - TIR'!$E$18-'Ejercicio 3 - TIR'!$C$18),'Ejercicio 3 - TIR'!$C$18+SQRT(('Ejercicio 3 - TIR'!$E$18-'Ejercicio 3 - TIR'!$C$18)*('Ejercicio 3 - TIR'!$D$18-'Ejercicio 3 - TIR'!$C$18)*L490),'Ejercicio 3 - TIR'!$E$18-SQRT(('Ejercicio 3 - TIR'!$E$18-'Ejercicio 3 - TIR'!$C$18)*('Ejercicio 3 - TIR'!$E$18-'Ejercicio 3 - TIR'!$D$18)*(1-L490)))</f>
        <v>37902.641156371</v>
      </c>
      <c r="N490" s="16">
        <f ca="1" t="shared" ref="N490:R490" si="3642">RAND()</f>
        <v>0.0172464350213293</v>
      </c>
      <c r="O490" s="17">
        <f ca="1">IF(N490&lt;=('Ejercicio 3 - TIR'!$D$18-'Ejercicio 3 - TIR'!$C$18)/('Ejercicio 3 - TIR'!$E$18-'Ejercicio 3 - TIR'!$C$18),'Ejercicio 3 - TIR'!$C$18+SQRT(('Ejercicio 3 - TIR'!$E$18-'Ejercicio 3 - TIR'!$C$18)*('Ejercicio 3 - TIR'!$D$18-'Ejercicio 3 - TIR'!$C$18)*N490),'Ejercicio 3 - TIR'!$E$18-SQRT(('Ejercicio 3 - TIR'!$E$18-'Ejercicio 3 - TIR'!$C$18)*('Ejercicio 3 - TIR'!$E$18-'Ejercicio 3 - TIR'!$D$18)*(1-N490)))</f>
        <v>31608.4045676382</v>
      </c>
      <c r="P490" s="16">
        <f ca="1" t="shared" si="3642"/>
        <v>0.107571456256618</v>
      </c>
      <c r="Q490" s="18">
        <f ca="1">IF(P490&lt;=('Ejercicio 3 - TIR'!$D$22-'Ejercicio 3 - TIR'!$C$22)/('Ejercicio 3 - TIR'!$E$22-'Ejercicio 3 - TIR'!$C$22),'Ejercicio 3 - TIR'!$C$22+SQRT(('Ejercicio 3 - TIR'!$E$22-'Ejercicio 3 - TIR'!$C$22)*('Ejercicio 3 - TIR'!$D$22-'Ejercicio 3 - TIR'!$C$22)*P490),'Ejercicio 3 - TIR'!$E$22-SQRT(('Ejercicio 3 - TIR'!$E$22-'Ejercicio 3 - TIR'!$C$22)*('Ejercicio 3 - TIR'!$E$22-'Ejercicio 3 - TIR'!$D$22)*(1-P490)))</f>
        <v>0.133915050171017</v>
      </c>
      <c r="R490" s="16">
        <f ca="1" t="shared" si="3642"/>
        <v>0.944988079310894</v>
      </c>
      <c r="S490" s="18">
        <f ca="1">IF(R490&lt;=('Ejercicio 3 - TIR'!$D$23-'Ejercicio 3 - TIR'!$C$23)/('Ejercicio 3 - TIR'!$E$23-'Ejercicio 3 - TIR'!$C$23),'Ejercicio 3 - TIR'!$C$23+SQRT(('Ejercicio 3 - TIR'!$E$23-'Ejercicio 3 - TIR'!$C$23)*('Ejercicio 3 - TIR'!$D$23-'Ejercicio 3 - TIR'!$C$23)*R490),'Ejercicio 3 - TIR'!$E$23-SQRT(('Ejercicio 3 - TIR'!$E$23-'Ejercicio 3 - TIR'!$C$23)*('Ejercicio 3 - TIR'!$E$23-'Ejercicio 3 - TIR'!$D$23)*(1-R490)))</f>
        <v>0.170049047420453</v>
      </c>
      <c r="T490" s="16">
        <f ca="1" t="shared" ref="T490:X490" si="3643">RAND()</f>
        <v>0.662815800364235</v>
      </c>
      <c r="U490" s="18">
        <f ca="1">IF(T490&lt;=('Ejercicio 3 - TIR'!$D$24-'Ejercicio 3 - TIR'!$C$24)/('Ejercicio 3 - TIR'!$E$24-'Ejercicio 3 - TIR'!$C$24),'Ejercicio 3 - TIR'!$C$24+SQRT(('Ejercicio 3 - TIR'!$E$24-'Ejercicio 3 - TIR'!$C$24)*('Ejercicio 3 - TIR'!$D$24-'Ejercicio 3 - TIR'!$C$24)*T490),'Ejercicio 3 - TIR'!$E$24-SQRT(('Ejercicio 3 - TIR'!$E$24-'Ejercicio 3 - TIR'!$C$24)*('Ejercicio 3 - TIR'!$E$24-'Ejercicio 3 - TIR'!$D$24)*(1-T490)))</f>
        <v>0.189273533249328</v>
      </c>
      <c r="V490" s="16">
        <f ca="1" t="shared" si="3643"/>
        <v>0.254948263600364</v>
      </c>
      <c r="W490" s="18">
        <f ca="1">IF(V490&lt;=('Ejercicio 3 - TIR'!$D$25-'Ejercicio 3 - TIR'!$C$25)/('Ejercicio 3 - TIR'!$E$25-'Ejercicio 3 - TIR'!$C$25),'Ejercicio 3 - TIR'!$C$25+SQRT(('Ejercicio 3 - TIR'!$E$25-'Ejercicio 3 - TIR'!$C$25)*('Ejercicio 3 - TIR'!$D$25-'Ejercicio 3 - TIR'!$C$25)*V490),'Ejercicio 3 - TIR'!$E$25-SQRT(('Ejercicio 3 - TIR'!$E$25-'Ejercicio 3 - TIR'!$C$25)*('Ejercicio 3 - TIR'!$E$25-'Ejercicio 3 - TIR'!$D$25)*(1-V490)))</f>
        <v>0.198892526804017</v>
      </c>
      <c r="X490" s="16">
        <f ca="1" t="shared" si="3643"/>
        <v>0.292577861765904</v>
      </c>
      <c r="Y490" s="18">
        <f ca="1">IF(X490&lt;=('Ejercicio 3 - TIR'!$D$26-'Ejercicio 3 - TIR'!$C$26)/('Ejercicio 3 - TIR'!$E$26-'Ejercicio 3 - TIR'!$C$26),'Ejercicio 3 - TIR'!$C$26+SQRT(('Ejercicio 3 - TIR'!$E$26-'Ejercicio 3 - TIR'!$C$26)*('Ejercicio 3 - TIR'!$D$26-'Ejercicio 3 - TIR'!$C$26)*X490),'Ejercicio 3 - TIR'!$E$26-SQRT(('Ejercicio 3 - TIR'!$E$26-'Ejercicio 3 - TIR'!$C$26)*('Ejercicio 3 - TIR'!$E$26-'Ejercicio 3 - TIR'!$D$26)*(1-X490)))</f>
        <v>0.218106231102158</v>
      </c>
      <c r="Z490" s="16">
        <f ca="1" t="shared" si="3336"/>
        <v>1.13391505017102</v>
      </c>
      <c r="AA490" s="16">
        <f ca="1" t="shared" si="3337"/>
        <v>1.32673622430831</v>
      </c>
      <c r="AB490" s="16">
        <f ca="1" t="shared" si="3338"/>
        <v>1.57785227717302</v>
      </c>
      <c r="AC490" s="16">
        <f ca="1" t="shared" si="3339"/>
        <v>1.89167530350344</v>
      </c>
      <c r="AD490" s="16">
        <f ca="1" t="shared" si="3340"/>
        <v>2.3042614744196</v>
      </c>
      <c r="AE490" s="15">
        <f ca="1" t="shared" si="3341"/>
        <v>4258.94039900044</v>
      </c>
      <c r="AF490" s="15">
        <f ca="1" t="shared" si="3342"/>
        <v>4983.16915687095</v>
      </c>
      <c r="AG490" s="15">
        <f ca="1" t="shared" si="3343"/>
        <v>5926.35118997099</v>
      </c>
      <c r="AH490" s="15">
        <f ca="1" t="shared" si="3344"/>
        <v>7105.05815287231</v>
      </c>
      <c r="AI490" s="15">
        <f ca="1" t="shared" si="3345"/>
        <v>8654.71560835696</v>
      </c>
      <c r="AJ490" s="17">
        <f ca="1" t="shared" si="3346"/>
        <v>41902.7169173146</v>
      </c>
      <c r="AK490" s="17">
        <f ca="1" t="shared" si="3347"/>
        <v>46878.8991455689</v>
      </c>
      <c r="AL490" s="17">
        <f ca="1" t="shared" si="3348"/>
        <v>51828.8228878895</v>
      </c>
      <c r="AM490" s="17">
        <f ca="1" t="shared" si="3349"/>
        <v>71699.4902130599</v>
      </c>
      <c r="AN490" s="17">
        <f ca="1" t="shared" si="3350"/>
        <v>72834.0289130772</v>
      </c>
      <c r="AO490" s="17">
        <f ca="1">C490/'Ejercicio 3 - TIR'!$D$7</f>
        <v>15231.9534573623</v>
      </c>
      <c r="AP490" s="17">
        <f ca="1" t="shared" si="3351"/>
        <v>26670.7634599523</v>
      </c>
      <c r="AQ490" s="17">
        <f ca="1" t="shared" si="3352"/>
        <v>31646.9456882067</v>
      </c>
      <c r="AR490" s="17">
        <f ca="1" t="shared" si="3353"/>
        <v>36596.8694305272</v>
      </c>
      <c r="AS490" s="17">
        <f ca="1" t="shared" si="3354"/>
        <v>56467.5367556976</v>
      </c>
      <c r="AT490" s="17">
        <f ca="1" t="shared" si="3355"/>
        <v>57602.075455715</v>
      </c>
      <c r="AU490" s="17">
        <f ca="1">AP490*'Ejercicio 3 - TIR'!$D$5</f>
        <v>13335.3817299762</v>
      </c>
      <c r="AV490" s="17">
        <f ca="1">AQ490*'Ejercicio 3 - TIR'!$D$5</f>
        <v>15823.4728441033</v>
      </c>
      <c r="AW490" s="17">
        <f ca="1">AR490*'Ejercicio 3 - TIR'!$D$5</f>
        <v>18298.4347152636</v>
      </c>
      <c r="AX490" s="17">
        <f ca="1">AS490*'Ejercicio 3 - TIR'!$D$5</f>
        <v>28233.7683778488</v>
      </c>
      <c r="AY490" s="17">
        <f ca="1">AT490*'Ejercicio 3 - TIR'!$D$5</f>
        <v>28801.0377278575</v>
      </c>
      <c r="AZ490" s="17">
        <f ca="1" t="shared" ref="AZ490:BD490" si="3644">AJ490-AU490-AE490</f>
        <v>24308.394788338</v>
      </c>
      <c r="BA490" s="17">
        <f ca="1" t="shared" si="3644"/>
        <v>26072.2571445946</v>
      </c>
      <c r="BB490" s="17">
        <f ca="1" t="shared" si="3644"/>
        <v>27604.0369826549</v>
      </c>
      <c r="BC490" s="17">
        <f ca="1" t="shared" si="3644"/>
        <v>36360.6636823388</v>
      </c>
      <c r="BD490" s="17">
        <f ca="1" t="shared" si="3644"/>
        <v>35378.2755768628</v>
      </c>
      <c r="BE490" s="17">
        <f ca="1" t="shared" ref="BE490:BI490" si="3645">AZ490/Z490</f>
        <v>21437.5801649972</v>
      </c>
      <c r="BF490" s="17">
        <f ca="1" t="shared" si="3645"/>
        <v>19651.4248023847</v>
      </c>
      <c r="BG490" s="17">
        <f ca="1" t="shared" si="3645"/>
        <v>17494.6903344539</v>
      </c>
      <c r="BH490" s="17">
        <f ca="1" t="shared" si="3645"/>
        <v>19221.4084600025</v>
      </c>
      <c r="BI490" s="17">
        <f ca="1" t="shared" si="3645"/>
        <v>15353.4119151013</v>
      </c>
      <c r="BJ490" s="17">
        <f ca="1" t="shared" si="3358"/>
        <v>73283.1169516296</v>
      </c>
      <c r="BK490" s="17">
        <f ca="1" t="shared" si="3359"/>
        <v>35098.4035319523</v>
      </c>
      <c r="BL490" s="17">
        <f ca="1" t="shared" si="3360"/>
        <v>108381.520483582</v>
      </c>
      <c r="BM490" s="17">
        <f ca="1">BK490*'Ejercicio 3 - TIR'!$D$5</f>
        <v>17549.2017659761</v>
      </c>
      <c r="BN490" s="17">
        <f ca="1" t="shared" si="3361"/>
        <v>90832.3187176057</v>
      </c>
      <c r="BO490" s="17">
        <f ca="1" t="shared" si="3362"/>
        <v>39419.2758616878</v>
      </c>
      <c r="BP490" s="17">
        <f ca="1" t="shared" si="3363"/>
        <v>-107963.066419818</v>
      </c>
      <c r="BQ490" s="17">
        <f ca="1" t="shared" ref="BQ490:BT490" si="3646">BE490</f>
        <v>21437.5801649972</v>
      </c>
      <c r="BR490" s="17">
        <f ca="1" t="shared" si="3646"/>
        <v>19651.4248023847</v>
      </c>
      <c r="BS490" s="17">
        <f ca="1" t="shared" si="3646"/>
        <v>17494.6903344539</v>
      </c>
      <c r="BT490" s="17">
        <f ca="1" t="shared" si="3646"/>
        <v>19221.4084600025</v>
      </c>
      <c r="BU490" s="17">
        <f ca="1" t="shared" si="3365"/>
        <v>54772.6877767891</v>
      </c>
      <c r="BV490" s="19">
        <f ca="1" t="shared" si="3366"/>
        <v>6.17334827900977</v>
      </c>
    </row>
    <row r="491" ht="15" customHeight="1" spans="1:74">
      <c r="A491" s="15">
        <v>490</v>
      </c>
      <c r="B491" s="16">
        <f ca="1" t="shared" ref="B491:F491" si="3647">RAND()</f>
        <v>0.589931550604258</v>
      </c>
      <c r="C491" s="17">
        <f ca="1">IF(B491&lt;=('Ejercicio 3 - TIR'!$D$13-'Ejercicio 3 - TIR'!$C$13)/('Ejercicio 3 - TIR'!$E$13-'Ejercicio 3 - TIR'!$C$13),'Ejercicio 3 - TIR'!$C$13+SQRT(('Ejercicio 3 - TIR'!$E$13-'Ejercicio 3 - TIR'!$C$13)*('Ejercicio 3 - TIR'!$D$13-'Ejercicio 3 - TIR'!$C$13)*B491),'Ejercicio 3 - TIR'!$E$13-SQRT(('Ejercicio 3 - TIR'!$E$13-'Ejercicio 3 - TIR'!$C$13)*('Ejercicio 3 - TIR'!$E$13-'Ejercicio 3 - TIR'!$D$13)*(1-B491)))</f>
        <v>77817.0755022046</v>
      </c>
      <c r="D491" s="16">
        <f ca="1" t="shared" si="3647"/>
        <v>0.856673569765022</v>
      </c>
      <c r="E491" s="17">
        <f ca="1">IF(D491&lt;=('Ejercicio 3 - TIR'!$D$14-'Ejercicio 3 - TIR'!$C$14)/('Ejercicio 3 - TIR'!$E$14-'Ejercicio 3 - TIR'!$C$14),'Ejercicio 3 - TIR'!$C$14+SQRT(('Ejercicio 3 - TIR'!$E$14-'Ejercicio 3 - TIR'!$C$14)*('Ejercicio 3 - TIR'!$D$14-'Ejercicio 3 - TIR'!$C$14)*D491),'Ejercicio 3 - TIR'!$E$14-SQRT(('Ejercicio 3 - TIR'!$E$14-'Ejercicio 3 - TIR'!$C$14)*('Ejercicio 3 - TIR'!$E$14-'Ejercicio 3 - TIR'!$D$14)*(1-D491)))</f>
        <v>35363.3024106325</v>
      </c>
      <c r="F491" s="16">
        <f ca="1" t="shared" si="3647"/>
        <v>0.260120821235502</v>
      </c>
      <c r="G491" s="17">
        <f ca="1">IF(F491&lt;=('Ejercicio 3 - TIR'!$D$18-'Ejercicio 3 - TIR'!$C$18)/('Ejercicio 3 - TIR'!$E$18-'Ejercicio 3 - TIR'!$C$18),'Ejercicio 3 - TIR'!$C$18+SQRT(('Ejercicio 3 - TIR'!$E$18-'Ejercicio 3 - TIR'!$C$18)*('Ejercicio 3 - TIR'!$D$18-'Ejercicio 3 - TIR'!$C$18)*F491),'Ejercicio 3 - TIR'!$E$18-SQRT(('Ejercicio 3 - TIR'!$E$18-'Ejercicio 3 - TIR'!$C$18)*('Ejercicio 3 - TIR'!$E$18-'Ejercicio 3 - TIR'!$D$18)*(1-F491)))</f>
        <v>36246.4488459704</v>
      </c>
      <c r="H491" s="16">
        <f ca="1" t="shared" ref="H491:L491" si="3648">RAND()</f>
        <v>0.0154350394320892</v>
      </c>
      <c r="I491" s="17">
        <f ca="1">IF(H491&lt;=('Ejercicio 3 - TIR'!$D$18-'Ejercicio 3 - TIR'!$C$18)/('Ejercicio 3 - TIR'!$E$18-'Ejercicio 3 - TIR'!$C$18),'Ejercicio 3 - TIR'!$C$18+SQRT(('Ejercicio 3 - TIR'!$E$18-'Ejercicio 3 - TIR'!$C$18)*('Ejercicio 3 - TIR'!$D$18-'Ejercicio 3 - TIR'!$C$18)*H491),'Ejercicio 3 - TIR'!$E$18-SQRT(('Ejercicio 3 - TIR'!$E$18-'Ejercicio 3 - TIR'!$C$18)*('Ejercicio 3 - TIR'!$E$18-'Ejercicio 3 - TIR'!$D$18)*(1-H491)))</f>
        <v>31521.596501972</v>
      </c>
      <c r="J491" s="16">
        <f ca="1" t="shared" si="3648"/>
        <v>0.771136129948067</v>
      </c>
      <c r="K491" s="17">
        <f ca="1">IF(J491&lt;=('Ejercicio 3 - TIR'!$D$18-'Ejercicio 3 - TIR'!$C$18)/('Ejercicio 3 - TIR'!$E$18-'Ejercicio 3 - TIR'!$C$18),'Ejercicio 3 - TIR'!$C$18+SQRT(('Ejercicio 3 - TIR'!$E$18-'Ejercicio 3 - TIR'!$C$18)*('Ejercicio 3 - TIR'!$D$18-'Ejercicio 3 - TIR'!$C$18)*J491),'Ejercicio 3 - TIR'!$E$18-SQRT(('Ejercicio 3 - TIR'!$E$18-'Ejercicio 3 - TIR'!$C$18)*('Ejercicio 3 - TIR'!$E$18-'Ejercicio 3 - TIR'!$D$18)*(1-J491)))</f>
        <v>40856.9588158099</v>
      </c>
      <c r="L491" s="16">
        <f ca="1" t="shared" si="3648"/>
        <v>0.823656881173285</v>
      </c>
      <c r="M491" s="17">
        <f ca="1">IF(L491&lt;=('Ejercicio 3 - TIR'!$D$18-'Ejercicio 3 - TIR'!$C$18)/('Ejercicio 3 - TIR'!$E$18-'Ejercicio 3 - TIR'!$C$18),'Ejercicio 3 - TIR'!$C$18+SQRT(('Ejercicio 3 - TIR'!$E$18-'Ejercicio 3 - TIR'!$C$18)*('Ejercicio 3 - TIR'!$D$18-'Ejercicio 3 - TIR'!$C$18)*L491),'Ejercicio 3 - TIR'!$E$18-SQRT(('Ejercicio 3 - TIR'!$E$18-'Ejercicio 3 - TIR'!$C$18)*('Ejercicio 3 - TIR'!$E$18-'Ejercicio 3 - TIR'!$D$18)*(1-L491)))</f>
        <v>41363.2797864004</v>
      </c>
      <c r="N491" s="16">
        <f ca="1" t="shared" ref="N491:R491" si="3649">RAND()</f>
        <v>0.711731932986533</v>
      </c>
      <c r="O491" s="17">
        <f ca="1">IF(N491&lt;=('Ejercicio 3 - TIR'!$D$18-'Ejercicio 3 - TIR'!$C$18)/('Ejercicio 3 - TIR'!$E$18-'Ejercicio 3 - TIR'!$C$18),'Ejercicio 3 - TIR'!$C$18+SQRT(('Ejercicio 3 - TIR'!$E$18-'Ejercicio 3 - TIR'!$C$18)*('Ejercicio 3 - TIR'!$D$18-'Ejercicio 3 - TIR'!$C$18)*N491),'Ejercicio 3 - TIR'!$E$18-SQRT(('Ejercicio 3 - TIR'!$E$18-'Ejercicio 3 - TIR'!$C$18)*('Ejercicio 3 - TIR'!$E$18-'Ejercicio 3 - TIR'!$D$18)*(1-N491)))</f>
        <v>40350.2575312164</v>
      </c>
      <c r="P491" s="16">
        <f ca="1" t="shared" si="3649"/>
        <v>0.319550833367813</v>
      </c>
      <c r="Q491" s="18">
        <f ca="1">IF(P491&lt;=('Ejercicio 3 - TIR'!$D$22-'Ejercicio 3 - TIR'!$C$22)/('Ejercicio 3 - TIR'!$E$22-'Ejercicio 3 - TIR'!$C$22),'Ejercicio 3 - TIR'!$C$22+SQRT(('Ejercicio 3 - TIR'!$E$22-'Ejercicio 3 - TIR'!$C$22)*('Ejercicio 3 - TIR'!$D$22-'Ejercicio 3 - TIR'!$C$22)*P491),'Ejercicio 3 - TIR'!$E$22-SQRT(('Ejercicio 3 - TIR'!$E$22-'Ejercicio 3 - TIR'!$C$22)*('Ejercicio 3 - TIR'!$E$22-'Ejercicio 3 - TIR'!$D$22)*(1-P491)))</f>
        <v>0.143983150336477</v>
      </c>
      <c r="R491" s="16">
        <f ca="1" t="shared" si="3649"/>
        <v>0.843399409342885</v>
      </c>
      <c r="S491" s="18">
        <f ca="1">IF(R491&lt;=('Ejercicio 3 - TIR'!$D$23-'Ejercicio 3 - TIR'!$C$23)/('Ejercicio 3 - TIR'!$E$23-'Ejercicio 3 - TIR'!$C$23),'Ejercicio 3 - TIR'!$C$23+SQRT(('Ejercicio 3 - TIR'!$E$23-'Ejercicio 3 - TIR'!$C$23)*('Ejercicio 3 - TIR'!$D$23-'Ejercicio 3 - TIR'!$C$23)*R491),'Ejercicio 3 - TIR'!$E$23-SQRT(('Ejercicio 3 - TIR'!$E$23-'Ejercicio 3 - TIR'!$C$23)*('Ejercicio 3 - TIR'!$E$23-'Ejercicio 3 - TIR'!$D$23)*(1-R491)))</f>
        <v>0.163210686041925</v>
      </c>
      <c r="T491" s="16">
        <f ca="1" t="shared" ref="T491:X491" si="3650">RAND()</f>
        <v>0.701979313195576</v>
      </c>
      <c r="U491" s="18">
        <f ca="1">IF(T491&lt;=('Ejercicio 3 - TIR'!$D$24-'Ejercicio 3 - TIR'!$C$24)/('Ejercicio 3 - TIR'!$E$24-'Ejercicio 3 - TIR'!$C$24),'Ejercicio 3 - TIR'!$C$24+SQRT(('Ejercicio 3 - TIR'!$E$24-'Ejercicio 3 - TIR'!$C$24)*('Ejercicio 3 - TIR'!$D$24-'Ejercicio 3 - TIR'!$C$24)*T491),'Ejercicio 3 - TIR'!$E$24-SQRT(('Ejercicio 3 - TIR'!$E$24-'Ejercicio 3 - TIR'!$C$24)*('Ejercicio 3 - TIR'!$E$24-'Ejercicio 3 - TIR'!$D$24)*(1-T491)))</f>
        <v>0.191113014642362</v>
      </c>
      <c r="V491" s="16">
        <f ca="1" t="shared" si="3650"/>
        <v>0.147203260420706</v>
      </c>
      <c r="W491" s="18">
        <f ca="1">IF(V491&lt;=('Ejercicio 3 - TIR'!$D$25-'Ejercicio 3 - TIR'!$C$25)/('Ejercicio 3 - TIR'!$E$25-'Ejercicio 3 - TIR'!$C$25),'Ejercicio 3 - TIR'!$C$25+SQRT(('Ejercicio 3 - TIR'!$E$25-'Ejercicio 3 - TIR'!$C$25)*('Ejercicio 3 - TIR'!$D$25-'Ejercicio 3 - TIR'!$C$25)*V491),'Ejercicio 3 - TIR'!$E$25-SQRT(('Ejercicio 3 - TIR'!$E$25-'Ejercicio 3 - TIR'!$C$25)*('Ejercicio 3 - TIR'!$E$25-'Ejercicio 3 - TIR'!$D$25)*(1-V491)))</f>
        <v>0.194355645739185</v>
      </c>
      <c r="X491" s="16">
        <f ca="1" t="shared" si="3650"/>
        <v>0.339902828373247</v>
      </c>
      <c r="Y491" s="18">
        <f ca="1">IF(X491&lt;=('Ejercicio 3 - TIR'!$D$26-'Ejercicio 3 - TIR'!$C$26)/('Ejercicio 3 - TIR'!$E$26-'Ejercicio 3 - TIR'!$C$26),'Ejercicio 3 - TIR'!$C$26+SQRT(('Ejercicio 3 - TIR'!$E$26-'Ejercicio 3 - TIR'!$C$26)*('Ejercicio 3 - TIR'!$D$26-'Ejercicio 3 - TIR'!$C$26)*X491),'Ejercicio 3 - TIR'!$E$26-SQRT(('Ejercicio 3 - TIR'!$E$26-'Ejercicio 3 - TIR'!$C$26)*('Ejercicio 3 - TIR'!$E$26-'Ejercicio 3 - TIR'!$D$26)*(1-X491)))</f>
        <v>0.220296359183175</v>
      </c>
      <c r="Z491" s="16">
        <f ca="1" t="shared" si="3336"/>
        <v>1.14398315033648</v>
      </c>
      <c r="AA491" s="16">
        <f ca="1" t="shared" si="3337"/>
        <v>1.3306934251233</v>
      </c>
      <c r="AB491" s="16">
        <f ca="1" t="shared" si="3338"/>
        <v>1.58500625716338</v>
      </c>
      <c r="AC491" s="16">
        <f ca="1" t="shared" si="3339"/>
        <v>1.89306117177502</v>
      </c>
      <c r="AD491" s="16">
        <f ca="1" t="shared" si="3340"/>
        <v>2.31009565562809</v>
      </c>
      <c r="AE491" s="15">
        <f ca="1" t="shared" si="3341"/>
        <v>5091.7196873844</v>
      </c>
      <c r="AF491" s="15">
        <f ca="1" t="shared" si="3342"/>
        <v>5922.74275069558</v>
      </c>
      <c r="AG491" s="15">
        <f ca="1" t="shared" si="3343"/>
        <v>7054.65597273221</v>
      </c>
      <c r="AH491" s="15">
        <f ca="1" t="shared" si="3344"/>
        <v>8425.76818978038</v>
      </c>
      <c r="AI491" s="15">
        <f ca="1" t="shared" si="3345"/>
        <v>10281.9342453104</v>
      </c>
      <c r="AJ491" s="17">
        <f ca="1" t="shared" si="3346"/>
        <v>41465.3267393232</v>
      </c>
      <c r="AK491" s="17">
        <f ca="1" t="shared" si="3347"/>
        <v>41945.5812145636</v>
      </c>
      <c r="AL491" s="17">
        <f ca="1" t="shared" si="3348"/>
        <v>64758.5353717253</v>
      </c>
      <c r="AM491" s="17">
        <f ca="1" t="shared" si="3349"/>
        <v>78303.2189009011</v>
      </c>
      <c r="AN491" s="17">
        <f ca="1" t="shared" si="3350"/>
        <v>93212.9546263375</v>
      </c>
      <c r="AO491" s="17">
        <f ca="1">C491/'Ejercicio 3 - TIR'!$D$7</f>
        <v>15563.4151004409</v>
      </c>
      <c r="AP491" s="17">
        <f ca="1" t="shared" si="3351"/>
        <v>25901.9116388823</v>
      </c>
      <c r="AQ491" s="17">
        <f ca="1" t="shared" si="3352"/>
        <v>26382.1661141227</v>
      </c>
      <c r="AR491" s="17">
        <f ca="1" t="shared" si="3353"/>
        <v>49195.1202712843</v>
      </c>
      <c r="AS491" s="17">
        <f ca="1" t="shared" si="3354"/>
        <v>62739.8038004602</v>
      </c>
      <c r="AT491" s="17">
        <f ca="1" t="shared" si="3355"/>
        <v>77649.5395258966</v>
      </c>
      <c r="AU491" s="17">
        <f ca="1">AP491*'Ejercicio 3 - TIR'!$D$5</f>
        <v>12950.9558194411</v>
      </c>
      <c r="AV491" s="17">
        <f ca="1">AQ491*'Ejercicio 3 - TIR'!$D$5</f>
        <v>13191.0830570613</v>
      </c>
      <c r="AW491" s="17">
        <f ca="1">AR491*'Ejercicio 3 - TIR'!$D$5</f>
        <v>24597.5601356422</v>
      </c>
      <c r="AX491" s="17">
        <f ca="1">AS491*'Ejercicio 3 - TIR'!$D$5</f>
        <v>31369.9019002301</v>
      </c>
      <c r="AY491" s="17">
        <f ca="1">AT491*'Ejercicio 3 - TIR'!$D$5</f>
        <v>38824.7697629483</v>
      </c>
      <c r="AZ491" s="17">
        <f ca="1" t="shared" ref="AZ491:BD491" si="3651">AJ491-AU491-AE491</f>
        <v>23422.6512324977</v>
      </c>
      <c r="BA491" s="17">
        <f ca="1" t="shared" si="3651"/>
        <v>22831.7554068067</v>
      </c>
      <c r="BB491" s="17">
        <f ca="1" t="shared" si="3651"/>
        <v>33106.3192633509</v>
      </c>
      <c r="BC491" s="17">
        <f ca="1" t="shared" si="3651"/>
        <v>38507.5488108906</v>
      </c>
      <c r="BD491" s="17">
        <f ca="1" t="shared" si="3651"/>
        <v>44106.2506180788</v>
      </c>
      <c r="BE491" s="17">
        <f ca="1" t="shared" ref="BE491:BI491" si="3652">AZ491/Z491</f>
        <v>20474.6470484364</v>
      </c>
      <c r="BF491" s="17">
        <f ca="1" t="shared" si="3652"/>
        <v>17157.7877937521</v>
      </c>
      <c r="BG491" s="17">
        <f ca="1" t="shared" si="3652"/>
        <v>20887.1852169214</v>
      </c>
      <c r="BH491" s="17">
        <f ca="1" t="shared" si="3652"/>
        <v>20341.4181142304</v>
      </c>
      <c r="BI491" s="17">
        <f ca="1" t="shared" si="3652"/>
        <v>19092.8243644901</v>
      </c>
      <c r="BJ491" s="17">
        <f ca="1" t="shared" si="3358"/>
        <v>81692.6112674644</v>
      </c>
      <c r="BK491" s="17">
        <f ca="1" t="shared" si="3359"/>
        <v>35952.9776102652</v>
      </c>
      <c r="BL491" s="17">
        <f ca="1" t="shared" si="3360"/>
        <v>117645.58887773</v>
      </c>
      <c r="BM491" s="17">
        <f ca="1">BK491*'Ejercicio 3 - TIR'!$D$5</f>
        <v>17976.4888051326</v>
      </c>
      <c r="BN491" s="17">
        <f ca="1" t="shared" si="3361"/>
        <v>99669.100072597</v>
      </c>
      <c r="BO491" s="17">
        <f ca="1" t="shared" si="3362"/>
        <v>43145.0099608529</v>
      </c>
      <c r="BP491" s="17">
        <f ca="1" t="shared" si="3363"/>
        <v>-113180.377912837</v>
      </c>
      <c r="BQ491" s="17">
        <f ca="1" t="shared" ref="BQ491:BT491" si="3653">BE491</f>
        <v>20474.6470484364</v>
      </c>
      <c r="BR491" s="17">
        <f ca="1" t="shared" si="3653"/>
        <v>17157.7877937521</v>
      </c>
      <c r="BS491" s="17">
        <f ca="1" t="shared" si="3653"/>
        <v>20887.1852169214</v>
      </c>
      <c r="BT491" s="17">
        <f ca="1" t="shared" si="3653"/>
        <v>20341.4181142304</v>
      </c>
      <c r="BU491" s="17">
        <f ca="1" t="shared" si="3365"/>
        <v>62237.8343253431</v>
      </c>
      <c r="BV491" s="19">
        <f ca="1" t="shared" si="3366"/>
        <v>6.41899481326407</v>
      </c>
    </row>
    <row r="492" ht="15" customHeight="1" spans="1:74">
      <c r="A492" s="15">
        <v>491</v>
      </c>
      <c r="B492" s="16">
        <f ca="1" t="shared" ref="B492:F492" si="3654">RAND()</f>
        <v>0.707393858895246</v>
      </c>
      <c r="C492" s="17">
        <f ca="1">IF(B492&lt;=('Ejercicio 3 - TIR'!$D$13-'Ejercicio 3 - TIR'!$C$13)/('Ejercicio 3 - TIR'!$E$13-'Ejercicio 3 - TIR'!$C$13),'Ejercicio 3 - TIR'!$C$13+SQRT(('Ejercicio 3 - TIR'!$E$13-'Ejercicio 3 - TIR'!$C$13)*('Ejercicio 3 - TIR'!$D$13-'Ejercicio 3 - TIR'!$C$13)*B492),'Ejercicio 3 - TIR'!$E$13-SQRT(('Ejercicio 3 - TIR'!$E$13-'Ejercicio 3 - TIR'!$C$13)*('Ejercicio 3 - TIR'!$E$13-'Ejercicio 3 - TIR'!$D$13)*(1-B492)))</f>
        <v>81261.6070772943</v>
      </c>
      <c r="D492" s="16">
        <f ca="1" t="shared" si="3654"/>
        <v>0.842586300137724</v>
      </c>
      <c r="E492" s="17">
        <f ca="1">IF(D492&lt;=('Ejercicio 3 - TIR'!$D$14-'Ejercicio 3 - TIR'!$C$14)/('Ejercicio 3 - TIR'!$E$14-'Ejercicio 3 - TIR'!$C$14),'Ejercicio 3 - TIR'!$C$14+SQRT(('Ejercicio 3 - TIR'!$E$14-'Ejercicio 3 - TIR'!$C$14)*('Ejercicio 3 - TIR'!$D$14-'Ejercicio 3 - TIR'!$C$14)*D492),'Ejercicio 3 - TIR'!$E$14-SQRT(('Ejercicio 3 - TIR'!$E$14-'Ejercicio 3 - TIR'!$C$14)*('Ejercicio 3 - TIR'!$E$14-'Ejercicio 3 - TIR'!$D$14)*(1-D492)))</f>
        <v>35140.7762986932</v>
      </c>
      <c r="F492" s="16">
        <f ca="1" t="shared" si="3654"/>
        <v>0.938197119778153</v>
      </c>
      <c r="G492" s="17">
        <f ca="1">IF(F492&lt;=('Ejercicio 3 - TIR'!$D$18-'Ejercicio 3 - TIR'!$C$18)/('Ejercicio 3 - TIR'!$E$18-'Ejercicio 3 - TIR'!$C$18),'Ejercicio 3 - TIR'!$C$18+SQRT(('Ejercicio 3 - TIR'!$E$18-'Ejercicio 3 - TIR'!$C$18)*('Ejercicio 3 - TIR'!$D$18-'Ejercicio 3 - TIR'!$C$18)*F492),'Ejercicio 3 - TIR'!$E$18-SQRT(('Ejercicio 3 - TIR'!$E$18-'Ejercicio 3 - TIR'!$C$18)*('Ejercicio 3 - TIR'!$E$18-'Ejercicio 3 - TIR'!$D$18)*(1-F492)))</f>
        <v>42847.0448177822</v>
      </c>
      <c r="H492" s="16">
        <f ca="1" t="shared" ref="H492:L492" si="3655">RAND()</f>
        <v>0.584153234370596</v>
      </c>
      <c r="I492" s="17">
        <f ca="1">IF(H492&lt;=('Ejercicio 3 - TIR'!$D$18-'Ejercicio 3 - TIR'!$C$18)/('Ejercicio 3 - TIR'!$E$18-'Ejercicio 3 - TIR'!$C$18),'Ejercicio 3 - TIR'!$C$18+SQRT(('Ejercicio 3 - TIR'!$E$18-'Ejercicio 3 - TIR'!$C$18)*('Ejercicio 3 - TIR'!$D$18-'Ejercicio 3 - TIR'!$C$18)*H492),'Ejercicio 3 - TIR'!$E$18-SQRT(('Ejercicio 3 - TIR'!$E$18-'Ejercicio 3 - TIR'!$C$18)*('Ejercicio 3 - TIR'!$E$18-'Ejercicio 3 - TIR'!$D$18)*(1-H492)))</f>
        <v>39360.7149916868</v>
      </c>
      <c r="J492" s="16">
        <f ca="1" t="shared" si="3655"/>
        <v>0.717670246604135</v>
      </c>
      <c r="K492" s="17">
        <f ca="1">IF(J492&lt;=('Ejercicio 3 - TIR'!$D$18-'Ejercicio 3 - TIR'!$C$18)/('Ejercicio 3 - TIR'!$E$18-'Ejercicio 3 - TIR'!$C$18),'Ejercicio 3 - TIR'!$C$18+SQRT(('Ejercicio 3 - TIR'!$E$18-'Ejercicio 3 - TIR'!$C$18)*('Ejercicio 3 - TIR'!$D$18-'Ejercicio 3 - TIR'!$C$18)*J492),'Ejercicio 3 - TIR'!$E$18-SQRT(('Ejercicio 3 - TIR'!$E$18-'Ejercicio 3 - TIR'!$C$18)*('Ejercicio 3 - TIR'!$E$18-'Ejercicio 3 - TIR'!$D$18)*(1-J492)))</f>
        <v>40398.3990280893</v>
      </c>
      <c r="L492" s="16">
        <f ca="1" t="shared" si="3655"/>
        <v>0.684442609499658</v>
      </c>
      <c r="M492" s="17">
        <f ca="1">IF(L492&lt;=('Ejercicio 3 - TIR'!$D$18-'Ejercicio 3 - TIR'!$C$18)/('Ejercicio 3 - TIR'!$E$18-'Ejercicio 3 - TIR'!$C$18),'Ejercicio 3 - TIR'!$C$18+SQRT(('Ejercicio 3 - TIR'!$E$18-'Ejercicio 3 - TIR'!$C$18)*('Ejercicio 3 - TIR'!$D$18-'Ejercicio 3 - TIR'!$C$18)*L492),'Ejercicio 3 - TIR'!$E$18-SQRT(('Ejercicio 3 - TIR'!$E$18-'Ejercicio 3 - TIR'!$C$18)*('Ejercicio 3 - TIR'!$E$18-'Ejercicio 3 - TIR'!$D$18)*(1-L492)))</f>
        <v>40135.1460158063</v>
      </c>
      <c r="N492" s="16">
        <f ca="1" t="shared" ref="N492:R492" si="3656">RAND()</f>
        <v>0.469529760524146</v>
      </c>
      <c r="O492" s="17">
        <f ca="1">IF(N492&lt;=('Ejercicio 3 - TIR'!$D$18-'Ejercicio 3 - TIR'!$C$18)/('Ejercicio 3 - TIR'!$E$18-'Ejercicio 3 - TIR'!$C$18),'Ejercicio 3 - TIR'!$C$18+SQRT(('Ejercicio 3 - TIR'!$E$18-'Ejercicio 3 - TIR'!$C$18)*('Ejercicio 3 - TIR'!$D$18-'Ejercicio 3 - TIR'!$C$18)*N492),'Ejercicio 3 - TIR'!$E$18-SQRT(('Ejercicio 3 - TIR'!$E$18-'Ejercicio 3 - TIR'!$C$18)*('Ejercicio 3 - TIR'!$E$18-'Ejercicio 3 - TIR'!$D$18)*(1-N492)))</f>
        <v>38392.2264077313</v>
      </c>
      <c r="P492" s="16">
        <f ca="1" t="shared" si="3656"/>
        <v>0.945726519095889</v>
      </c>
      <c r="Q492" s="18">
        <f ca="1">IF(P492&lt;=('Ejercicio 3 - TIR'!$D$22-'Ejercicio 3 - TIR'!$C$22)/('Ejercicio 3 - TIR'!$E$22-'Ejercicio 3 - TIR'!$C$22),'Ejercicio 3 - TIR'!$C$22+SQRT(('Ejercicio 3 - TIR'!$E$22-'Ejercicio 3 - TIR'!$C$22)*('Ejercicio 3 - TIR'!$D$22-'Ejercicio 3 - TIR'!$C$22)*P492),'Ejercicio 3 - TIR'!$E$22-SQRT(('Ejercicio 3 - TIR'!$E$22-'Ejercicio 3 - TIR'!$C$22)*('Ejercicio 3 - TIR'!$E$22-'Ejercicio 3 - TIR'!$D$22)*(1-P492)))</f>
        <v>0.170116060217332</v>
      </c>
      <c r="R492" s="16">
        <f ca="1" t="shared" si="3656"/>
        <v>0.482809838055464</v>
      </c>
      <c r="S492" s="18">
        <f ca="1">IF(R492&lt;=('Ejercicio 3 - TIR'!$D$23-'Ejercicio 3 - TIR'!$C$23)/('Ejercicio 3 - TIR'!$E$23-'Ejercicio 3 - TIR'!$C$23),'Ejercicio 3 - TIR'!$C$23+SQRT(('Ejercicio 3 - TIR'!$E$23-'Ejercicio 3 - TIR'!$C$23)*('Ejercicio 3 - TIR'!$D$23-'Ejercicio 3 - TIR'!$C$23)*R492),'Ejercicio 3 - TIR'!$E$23-SQRT(('Ejercicio 3 - TIR'!$E$23-'Ejercicio 3 - TIR'!$C$23)*('Ejercicio 3 - TIR'!$E$23-'Ejercicio 3 - TIR'!$D$23)*(1-R492)))</f>
        <v>0.149479784743105</v>
      </c>
      <c r="T492" s="16">
        <f ca="1" t="shared" ref="T492:X492" si="3657">RAND()</f>
        <v>0.566470787802664</v>
      </c>
      <c r="U492" s="18">
        <f ca="1">IF(T492&lt;=('Ejercicio 3 - TIR'!$D$24-'Ejercicio 3 - TIR'!$C$24)/('Ejercicio 3 - TIR'!$E$24-'Ejercicio 3 - TIR'!$C$24),'Ejercicio 3 - TIR'!$C$24+SQRT(('Ejercicio 3 - TIR'!$E$24-'Ejercicio 3 - TIR'!$C$24)*('Ejercicio 3 - TIR'!$D$24-'Ejercicio 3 - TIR'!$C$24)*T492),'Ejercicio 3 - TIR'!$E$24-SQRT(('Ejercicio 3 - TIR'!$E$24-'Ejercicio 3 - TIR'!$C$24)*('Ejercicio 3 - TIR'!$E$24-'Ejercicio 3 - TIR'!$D$24)*(1-T492)))</f>
        <v>0.18515919354905</v>
      </c>
      <c r="V492" s="16">
        <f ca="1" t="shared" si="3657"/>
        <v>0.00193346517837689</v>
      </c>
      <c r="W492" s="18">
        <f ca="1">IF(V492&lt;=('Ejercicio 3 - TIR'!$D$25-'Ejercicio 3 - TIR'!$C$25)/('Ejercicio 3 - TIR'!$E$25-'Ejercicio 3 - TIR'!$C$25),'Ejercicio 3 - TIR'!$C$25+SQRT(('Ejercicio 3 - TIR'!$E$25-'Ejercicio 3 - TIR'!$C$25)*('Ejercicio 3 - TIR'!$D$25-'Ejercicio 3 - TIR'!$C$25)*V492),'Ejercicio 3 - TIR'!$E$25-SQRT(('Ejercicio 3 - TIR'!$E$25-'Ejercicio 3 - TIR'!$C$25)*('Ejercicio 3 - TIR'!$E$25-'Ejercicio 3 - TIR'!$D$25)*(1-V492)))</f>
        <v>0.181645251120567</v>
      </c>
      <c r="X492" s="16">
        <f ca="1" t="shared" si="3657"/>
        <v>0.438317300706056</v>
      </c>
      <c r="Y492" s="18">
        <f ca="1">IF(X492&lt;=('Ejercicio 3 - TIR'!$D$26-'Ejercicio 3 - TIR'!$C$26)/('Ejercicio 3 - TIR'!$E$26-'Ejercicio 3 - TIR'!$C$26),'Ejercicio 3 - TIR'!$C$26+SQRT(('Ejercicio 3 - TIR'!$E$26-'Ejercicio 3 - TIR'!$C$26)*('Ejercicio 3 - TIR'!$D$26-'Ejercicio 3 - TIR'!$C$26)*X492),'Ejercicio 3 - TIR'!$E$26-SQRT(('Ejercicio 3 - TIR'!$E$26-'Ejercicio 3 - TIR'!$C$26)*('Ejercicio 3 - TIR'!$E$26-'Ejercicio 3 - TIR'!$D$26)*(1-X492)))</f>
        <v>0.224926534735979</v>
      </c>
      <c r="Z492" s="16">
        <f ca="1" t="shared" si="3336"/>
        <v>1.17011606021733</v>
      </c>
      <c r="AA492" s="16">
        <f ca="1" t="shared" si="3337"/>
        <v>1.34502475702307</v>
      </c>
      <c r="AB492" s="16">
        <f ca="1" t="shared" si="3338"/>
        <v>1.59406845633697</v>
      </c>
      <c r="AC492" s="16">
        <f ca="1" t="shared" si="3339"/>
        <v>1.88362342139167</v>
      </c>
      <c r="AD492" s="16">
        <f ca="1" t="shared" si="3340"/>
        <v>2.30730031031283</v>
      </c>
      <c r="AE492" s="15">
        <f ca="1" t="shared" si="3341"/>
        <v>5978.0104169123</v>
      </c>
      <c r="AF492" s="15">
        <f ca="1" t="shared" si="3342"/>
        <v>6871.6021272244</v>
      </c>
      <c r="AG492" s="15">
        <f ca="1" t="shared" si="3343"/>
        <v>8143.94243549121</v>
      </c>
      <c r="AH492" s="15">
        <f ca="1" t="shared" si="3344"/>
        <v>9623.25090429745</v>
      </c>
      <c r="AI492" s="15">
        <f ca="1" t="shared" si="3345"/>
        <v>11787.775383096</v>
      </c>
      <c r="AJ492" s="17">
        <f ca="1" t="shared" si="3346"/>
        <v>50136.0152741388</v>
      </c>
      <c r="AK492" s="17">
        <f ca="1" t="shared" si="3347"/>
        <v>52941.1361179478</v>
      </c>
      <c r="AL492" s="17">
        <f ca="1" t="shared" si="3348"/>
        <v>64397.8135771912</v>
      </c>
      <c r="AM492" s="17">
        <f ca="1" t="shared" si="3349"/>
        <v>75599.5010563473</v>
      </c>
      <c r="AN492" s="17">
        <f ca="1" t="shared" si="3350"/>
        <v>88582.3959041588</v>
      </c>
      <c r="AO492" s="17">
        <f ca="1">C492/'Ejercicio 3 - TIR'!$D$7</f>
        <v>16252.3214154589</v>
      </c>
      <c r="AP492" s="17">
        <f ca="1" t="shared" si="3351"/>
        <v>33883.6938586799</v>
      </c>
      <c r="AQ492" s="17">
        <f ca="1" t="shared" si="3352"/>
        <v>36688.8147024889</v>
      </c>
      <c r="AR492" s="17">
        <f ca="1" t="shared" si="3353"/>
        <v>48145.4921617323</v>
      </c>
      <c r="AS492" s="17">
        <f ca="1" t="shared" si="3354"/>
        <v>59347.1796408885</v>
      </c>
      <c r="AT492" s="17">
        <f ca="1" t="shared" si="3355"/>
        <v>72330.0744886999</v>
      </c>
      <c r="AU492" s="17">
        <f ca="1">AP492*'Ejercicio 3 - TIR'!$D$5</f>
        <v>16941.8469293399</v>
      </c>
      <c r="AV492" s="17">
        <f ca="1">AQ492*'Ejercicio 3 - TIR'!$D$5</f>
        <v>18344.4073512445</v>
      </c>
      <c r="AW492" s="17">
        <f ca="1">AR492*'Ejercicio 3 - TIR'!$D$5</f>
        <v>24072.7460808661</v>
      </c>
      <c r="AX492" s="17">
        <f ca="1">AS492*'Ejercicio 3 - TIR'!$D$5</f>
        <v>29673.5898204442</v>
      </c>
      <c r="AY492" s="17">
        <f ca="1">AT492*'Ejercicio 3 - TIR'!$D$5</f>
        <v>36165.03724435</v>
      </c>
      <c r="AZ492" s="17">
        <f ca="1" t="shared" ref="AZ492:BD492" si="3658">AJ492-AU492-AE492</f>
        <v>27216.1579278865</v>
      </c>
      <c r="BA492" s="17">
        <f ca="1" t="shared" si="3658"/>
        <v>27725.1266394789</v>
      </c>
      <c r="BB492" s="17">
        <f ca="1" t="shared" si="3658"/>
        <v>32181.1250608338</v>
      </c>
      <c r="BC492" s="17">
        <f ca="1" t="shared" si="3658"/>
        <v>36302.6603316057</v>
      </c>
      <c r="BD492" s="17">
        <f ca="1" t="shared" si="3658"/>
        <v>40629.5832767129</v>
      </c>
      <c r="BE492" s="17">
        <f ca="1" t="shared" ref="BE492:BI492" si="3659">AZ492/Z492</f>
        <v>23259.3661887108</v>
      </c>
      <c r="BF492" s="17">
        <f ca="1" t="shared" si="3659"/>
        <v>20613.0976360931</v>
      </c>
      <c r="BG492" s="17">
        <f ca="1" t="shared" si="3659"/>
        <v>20188.0445804588</v>
      </c>
      <c r="BH492" s="17">
        <f ca="1" t="shared" si="3659"/>
        <v>19272.7802804577</v>
      </c>
      <c r="BI492" s="17">
        <f ca="1" t="shared" si="3659"/>
        <v>17609.1439398299</v>
      </c>
      <c r="BJ492" s="17">
        <f ca="1" t="shared" si="3358"/>
        <v>81080.3240586087</v>
      </c>
      <c r="BK492" s="17">
        <f ca="1" t="shared" si="3359"/>
        <v>37498.9862451921</v>
      </c>
      <c r="BL492" s="17">
        <f ca="1" t="shared" si="3360"/>
        <v>118579.310303801</v>
      </c>
      <c r="BM492" s="17">
        <f ca="1">BK492*'Ejercicio 3 - TIR'!$D$5</f>
        <v>18749.4931225961</v>
      </c>
      <c r="BN492" s="17">
        <f ca="1" t="shared" si="3361"/>
        <v>99829.8171812047</v>
      </c>
      <c r="BO492" s="17">
        <f ca="1" t="shared" si="3362"/>
        <v>43266.9370064227</v>
      </c>
      <c r="BP492" s="17">
        <f ca="1" t="shared" si="3363"/>
        <v>-116402.383375988</v>
      </c>
      <c r="BQ492" s="17">
        <f ca="1" t="shared" ref="BQ492:BT492" si="3660">BE492</f>
        <v>23259.3661887108</v>
      </c>
      <c r="BR492" s="17">
        <f ca="1" t="shared" si="3660"/>
        <v>20613.0976360931</v>
      </c>
      <c r="BS492" s="17">
        <f ca="1" t="shared" si="3660"/>
        <v>20188.0445804588</v>
      </c>
      <c r="BT492" s="17">
        <f ca="1" t="shared" si="3660"/>
        <v>19272.7802804577</v>
      </c>
      <c r="BU492" s="17">
        <f ca="1" t="shared" si="3365"/>
        <v>60876.0809462526</v>
      </c>
      <c r="BV492" s="19">
        <f ca="1" t="shared" si="3366"/>
        <v>6.4284449966842</v>
      </c>
    </row>
    <row r="493" ht="15" customHeight="1" spans="1:74">
      <c r="A493" s="15">
        <v>492</v>
      </c>
      <c r="B493" s="16">
        <f ca="1" t="shared" ref="B493:F493" si="3661">RAND()</f>
        <v>0.593421387000717</v>
      </c>
      <c r="C493" s="17">
        <f ca="1">IF(B493&lt;=('Ejercicio 3 - TIR'!$D$13-'Ejercicio 3 - TIR'!$C$13)/('Ejercicio 3 - TIR'!$E$13-'Ejercicio 3 - TIR'!$C$13),'Ejercicio 3 - TIR'!$C$13+SQRT(('Ejercicio 3 - TIR'!$E$13-'Ejercicio 3 - TIR'!$C$13)*('Ejercicio 3 - TIR'!$D$13-'Ejercicio 3 - TIR'!$C$13)*B493),'Ejercicio 3 - TIR'!$E$13-SQRT(('Ejercicio 3 - TIR'!$E$13-'Ejercicio 3 - TIR'!$C$13)*('Ejercicio 3 - TIR'!$E$13-'Ejercicio 3 - TIR'!$D$13)*(1-B493)))</f>
        <v>77911.6696964406</v>
      </c>
      <c r="D493" s="16">
        <f ca="1" t="shared" si="3661"/>
        <v>0.0941697677146456</v>
      </c>
      <c r="E493" s="17">
        <f ca="1">IF(D493&lt;=('Ejercicio 3 - TIR'!$D$14-'Ejercicio 3 - TIR'!$C$14)/('Ejercicio 3 - TIR'!$E$14-'Ejercicio 3 - TIR'!$C$14),'Ejercicio 3 - TIR'!$C$14+SQRT(('Ejercicio 3 - TIR'!$E$14-'Ejercicio 3 - TIR'!$C$14)*('Ejercicio 3 - TIR'!$D$14-'Ejercicio 3 - TIR'!$C$14)*D493),'Ejercicio 3 - TIR'!$E$14-SQRT(('Ejercicio 3 - TIR'!$E$14-'Ejercicio 3 - TIR'!$C$14)*('Ejercicio 3 - TIR'!$E$14-'Ejercicio 3 - TIR'!$D$14)*(1-D493)))</f>
        <v>27657.5802111316</v>
      </c>
      <c r="F493" s="16">
        <f ca="1" t="shared" si="3661"/>
        <v>0.298858154655333</v>
      </c>
      <c r="G493" s="17">
        <f ca="1">IF(F493&lt;=('Ejercicio 3 - TIR'!$D$18-'Ejercicio 3 - TIR'!$C$18)/('Ejercicio 3 - TIR'!$E$18-'Ejercicio 3 - TIR'!$C$18),'Ejercicio 3 - TIR'!$C$18+SQRT(('Ejercicio 3 - TIR'!$E$18-'Ejercicio 3 - TIR'!$C$18)*('Ejercicio 3 - TIR'!$D$18-'Ejercicio 3 - TIR'!$C$18)*F493),'Ejercicio 3 - TIR'!$E$18-SQRT(('Ejercicio 3 - TIR'!$E$18-'Ejercicio 3 - TIR'!$C$18)*('Ejercicio 3 - TIR'!$E$18-'Ejercicio 3 - TIR'!$D$18)*(1-F493)))</f>
        <v>36695.4255427344</v>
      </c>
      <c r="H493" s="16">
        <f ca="1" t="shared" ref="H493:L493" si="3662">RAND()</f>
        <v>0.576263927085604</v>
      </c>
      <c r="I493" s="17">
        <f ca="1">IF(H493&lt;=('Ejercicio 3 - TIR'!$D$18-'Ejercicio 3 - TIR'!$C$18)/('Ejercicio 3 - TIR'!$E$18-'Ejercicio 3 - TIR'!$C$18),'Ejercicio 3 - TIR'!$C$18+SQRT(('Ejercicio 3 - TIR'!$E$18-'Ejercicio 3 - TIR'!$C$18)*('Ejercicio 3 - TIR'!$D$18-'Ejercicio 3 - TIR'!$C$18)*H493),'Ejercicio 3 - TIR'!$E$18-SQRT(('Ejercicio 3 - TIR'!$E$18-'Ejercicio 3 - TIR'!$C$18)*('Ejercicio 3 - TIR'!$E$18-'Ejercicio 3 - TIR'!$D$18)*(1-H493)))</f>
        <v>39297.2893395248</v>
      </c>
      <c r="J493" s="16">
        <f ca="1" t="shared" si="3662"/>
        <v>0.0533356901745088</v>
      </c>
      <c r="K493" s="17">
        <f ca="1">IF(J493&lt;=('Ejercicio 3 - TIR'!$D$18-'Ejercicio 3 - TIR'!$C$18)/('Ejercicio 3 - TIR'!$E$18-'Ejercicio 3 - TIR'!$C$18),'Ejercicio 3 - TIR'!$C$18+SQRT(('Ejercicio 3 - TIR'!$E$18-'Ejercicio 3 - TIR'!$C$18)*('Ejercicio 3 - TIR'!$D$18-'Ejercicio 3 - TIR'!$C$18)*J493),'Ejercicio 3 - TIR'!$E$18-SQRT(('Ejercicio 3 - TIR'!$E$18-'Ejercicio 3 - TIR'!$C$18)*('Ejercicio 3 - TIR'!$E$18-'Ejercicio 3 - TIR'!$D$18)*(1-J493)))</f>
        <v>32828.4896192449</v>
      </c>
      <c r="L493" s="16">
        <f ca="1" t="shared" si="3662"/>
        <v>0.11641889547065</v>
      </c>
      <c r="M493" s="17">
        <f ca="1">IF(L493&lt;=('Ejercicio 3 - TIR'!$D$18-'Ejercicio 3 - TIR'!$C$18)/('Ejercicio 3 - TIR'!$E$18-'Ejercicio 3 - TIR'!$C$18),'Ejercicio 3 - TIR'!$C$18+SQRT(('Ejercicio 3 - TIR'!$E$18-'Ejercicio 3 - TIR'!$C$18)*('Ejercicio 3 - TIR'!$D$18-'Ejercicio 3 - TIR'!$C$18)*L493),'Ejercicio 3 - TIR'!$E$18-SQRT(('Ejercicio 3 - TIR'!$E$18-'Ejercicio 3 - TIR'!$C$18)*('Ejercicio 3 - TIR'!$E$18-'Ejercicio 3 - TIR'!$D$18)*(1-L493)))</f>
        <v>34178.8556233253</v>
      </c>
      <c r="N493" s="16">
        <f ca="1" t="shared" ref="N493:R493" si="3663">RAND()</f>
        <v>0.751039981155208</v>
      </c>
      <c r="O493" s="17">
        <f ca="1">IF(N493&lt;=('Ejercicio 3 - TIR'!$D$18-'Ejercicio 3 - TIR'!$C$18)/('Ejercicio 3 - TIR'!$E$18-'Ejercicio 3 - TIR'!$C$18),'Ejercicio 3 - TIR'!$C$18+SQRT(('Ejercicio 3 - TIR'!$E$18-'Ejercicio 3 - TIR'!$C$18)*('Ejercicio 3 - TIR'!$D$18-'Ejercicio 3 - TIR'!$C$18)*N493),'Ejercicio 3 - TIR'!$E$18-SQRT(('Ejercicio 3 - TIR'!$E$18-'Ejercicio 3 - TIR'!$C$18)*('Ejercicio 3 - TIR'!$E$18-'Ejercicio 3 - TIR'!$D$18)*(1-N493)))</f>
        <v>40678.8888682008</v>
      </c>
      <c r="P493" s="16">
        <f ca="1" t="shared" si="3663"/>
        <v>0.626098644840643</v>
      </c>
      <c r="Q493" s="18">
        <f ca="1">IF(P493&lt;=('Ejercicio 3 - TIR'!$D$22-'Ejercicio 3 - TIR'!$C$22)/('Ejercicio 3 - TIR'!$E$22-'Ejercicio 3 - TIR'!$C$22),'Ejercicio 3 - TIR'!$C$22+SQRT(('Ejercicio 3 - TIR'!$E$22-'Ejercicio 3 - TIR'!$C$22)*('Ejercicio 3 - TIR'!$D$22-'Ejercicio 3 - TIR'!$C$22)*P493),'Ejercicio 3 - TIR'!$E$22-SQRT(('Ejercicio 3 - TIR'!$E$22-'Ejercicio 3 - TIR'!$C$22)*('Ejercicio 3 - TIR'!$E$22-'Ejercicio 3 - TIR'!$D$22)*(1-P493)))</f>
        <v>0.154057323975988</v>
      </c>
      <c r="R493" s="16">
        <f ca="1" t="shared" si="3663"/>
        <v>0.685525308195695</v>
      </c>
      <c r="S493" s="18">
        <f ca="1">IF(R493&lt;=('Ejercicio 3 - TIR'!$D$23-'Ejercicio 3 - TIR'!$C$23)/('Ejercicio 3 - TIR'!$E$23-'Ejercicio 3 - TIR'!$C$23),'Ejercicio 3 - TIR'!$C$23+SQRT(('Ejercicio 3 - TIR'!$E$23-'Ejercicio 3 - TIR'!$C$23)*('Ejercicio 3 - TIR'!$D$23-'Ejercicio 3 - TIR'!$C$23)*R493),'Ejercicio 3 - TIR'!$E$23-SQRT(('Ejercicio 3 - TIR'!$E$23-'Ejercicio 3 - TIR'!$C$23)*('Ejercicio 3 - TIR'!$E$23-'Ejercicio 3 - TIR'!$D$23)*(1-R493)))</f>
        <v>0.156208101268546</v>
      </c>
      <c r="T493" s="16">
        <f ca="1" t="shared" ref="T493:X493" si="3664">RAND()</f>
        <v>0.34230867932979</v>
      </c>
      <c r="U493" s="18">
        <f ca="1">IF(T493&lt;=('Ejercicio 3 - TIR'!$D$24-'Ejercicio 3 - TIR'!$C$24)/('Ejercicio 3 - TIR'!$E$24-'Ejercicio 3 - TIR'!$C$24),'Ejercicio 3 - TIR'!$C$24+SQRT(('Ejercicio 3 - TIR'!$E$24-'Ejercicio 3 - TIR'!$C$24)*('Ejercicio 3 - TIR'!$D$24-'Ejercicio 3 - TIR'!$C$24)*T493),'Ejercicio 3 - TIR'!$E$24-SQRT(('Ejercicio 3 - TIR'!$E$24-'Ejercicio 3 - TIR'!$C$24)*('Ejercicio 3 - TIR'!$E$24-'Ejercicio 3 - TIR'!$D$24)*(1-T493)))</f>
        <v>0.176811345109721</v>
      </c>
      <c r="V493" s="16">
        <f ca="1" t="shared" si="3664"/>
        <v>0.909650212207497</v>
      </c>
      <c r="W493" s="18">
        <f ca="1">IF(V493&lt;=('Ejercicio 3 - TIR'!$D$25-'Ejercicio 3 - TIR'!$C$25)/('Ejercicio 3 - TIR'!$E$25-'Ejercicio 3 - TIR'!$C$25),'Ejercicio 3 - TIR'!$C$25+SQRT(('Ejercicio 3 - TIR'!$E$25-'Ejercicio 3 - TIR'!$C$25)*('Ejercicio 3 - TIR'!$D$25-'Ejercicio 3 - TIR'!$C$25)*V493),'Ejercicio 3 - TIR'!$E$25-SQRT(('Ejercicio 3 - TIR'!$E$25-'Ejercicio 3 - TIR'!$C$25)*('Ejercicio 3 - TIR'!$E$25-'Ejercicio 3 - TIR'!$D$25)*(1-V493)))</f>
        <v>0.232217304555446</v>
      </c>
      <c r="X493" s="16">
        <f ca="1" t="shared" si="3664"/>
        <v>0.710277144431068</v>
      </c>
      <c r="Y493" s="18">
        <f ca="1">IF(X493&lt;=('Ejercicio 3 - TIR'!$D$26-'Ejercicio 3 - TIR'!$C$26)/('Ejercicio 3 - TIR'!$E$26-'Ejercicio 3 - TIR'!$C$26),'Ejercicio 3 - TIR'!$C$26+SQRT(('Ejercicio 3 - TIR'!$E$26-'Ejercicio 3 - TIR'!$C$26)*('Ejercicio 3 - TIR'!$D$26-'Ejercicio 3 - TIR'!$C$26)*X493),'Ejercicio 3 - TIR'!$E$26-SQRT(('Ejercicio 3 - TIR'!$E$26-'Ejercicio 3 - TIR'!$C$26)*('Ejercicio 3 - TIR'!$E$26-'Ejercicio 3 - TIR'!$D$26)*(1-X493)))</f>
        <v>0.24044619588368</v>
      </c>
      <c r="Z493" s="16">
        <f ca="1" t="shared" si="3336"/>
        <v>1.15405732397599</v>
      </c>
      <c r="AA493" s="16">
        <f ca="1" t="shared" si="3337"/>
        <v>1.33433042730934</v>
      </c>
      <c r="AB493" s="16">
        <f ca="1" t="shared" si="3338"/>
        <v>1.57025518498273</v>
      </c>
      <c r="AC493" s="16">
        <f ca="1" t="shared" si="3339"/>
        <v>1.93489561150363</v>
      </c>
      <c r="AD493" s="16">
        <f ca="1" t="shared" si="3340"/>
        <v>2.40013390072171</v>
      </c>
      <c r="AE493" s="15">
        <f ca="1" t="shared" si="3341"/>
        <v>4260.85279497818</v>
      </c>
      <c r="AF493" s="15">
        <f ca="1" t="shared" si="3342"/>
        <v>4926.4325198665</v>
      </c>
      <c r="AG493" s="15">
        <f ca="1" t="shared" si="3343"/>
        <v>5797.48168029637</v>
      </c>
      <c r="AH493" s="15">
        <f ca="1" t="shared" si="3344"/>
        <v>7143.75724930437</v>
      </c>
      <c r="AI493" s="15">
        <f ca="1" t="shared" si="3345"/>
        <v>8861.44650421607</v>
      </c>
      <c r="AJ493" s="17">
        <f ca="1" t="shared" si="3346"/>
        <v>42348.6246040082</v>
      </c>
      <c r="AK493" s="17">
        <f ca="1" t="shared" si="3347"/>
        <v>52435.5688765067</v>
      </c>
      <c r="AL493" s="17">
        <f ca="1" t="shared" si="3348"/>
        <v>51549.1060397711</v>
      </c>
      <c r="AM493" s="17">
        <f ca="1" t="shared" si="3349"/>
        <v>66132.5177517884</v>
      </c>
      <c r="AN493" s="17">
        <f ca="1" t="shared" si="3350"/>
        <v>97634.7802162595</v>
      </c>
      <c r="AO493" s="17">
        <f ca="1">C493/'Ejercicio 3 - TIR'!$D$7</f>
        <v>15582.3339392881</v>
      </c>
      <c r="AP493" s="17">
        <f ca="1" t="shared" si="3351"/>
        <v>26766.29066472</v>
      </c>
      <c r="AQ493" s="17">
        <f ca="1" t="shared" si="3352"/>
        <v>36853.2349372186</v>
      </c>
      <c r="AR493" s="17">
        <f ca="1" t="shared" si="3353"/>
        <v>35966.7721004829</v>
      </c>
      <c r="AS493" s="17">
        <f ca="1" t="shared" si="3354"/>
        <v>50550.1838125003</v>
      </c>
      <c r="AT493" s="17">
        <f ca="1" t="shared" si="3355"/>
        <v>82052.4462769714</v>
      </c>
      <c r="AU493" s="17">
        <f ca="1">AP493*'Ejercicio 3 - TIR'!$D$5</f>
        <v>13383.14533236</v>
      </c>
      <c r="AV493" s="17">
        <f ca="1">AQ493*'Ejercicio 3 - TIR'!$D$5</f>
        <v>18426.6174686093</v>
      </c>
      <c r="AW493" s="17">
        <f ca="1">AR493*'Ejercicio 3 - TIR'!$D$5</f>
        <v>17983.3860502415</v>
      </c>
      <c r="AX493" s="17">
        <f ca="1">AS493*'Ejercicio 3 - TIR'!$D$5</f>
        <v>25275.0919062501</v>
      </c>
      <c r="AY493" s="17">
        <f ca="1">AT493*'Ejercicio 3 - TIR'!$D$5</f>
        <v>41026.2231384857</v>
      </c>
      <c r="AZ493" s="17">
        <f ca="1" t="shared" ref="AZ493:BD493" si="3665">AJ493-AU493-AE493</f>
        <v>24704.62647667</v>
      </c>
      <c r="BA493" s="17">
        <f ca="1" t="shared" si="3665"/>
        <v>29082.5188880309</v>
      </c>
      <c r="BB493" s="17">
        <f ca="1" t="shared" si="3665"/>
        <v>27768.2383092332</v>
      </c>
      <c r="BC493" s="17">
        <f ca="1" t="shared" si="3665"/>
        <v>33713.6685962339</v>
      </c>
      <c r="BD493" s="17">
        <f ca="1" t="shared" si="3665"/>
        <v>47747.1105735577</v>
      </c>
      <c r="BE493" s="17">
        <f ca="1" t="shared" ref="BE493:BI493" si="3666">AZ493/Z493</f>
        <v>21406.7585408643</v>
      </c>
      <c r="BF493" s="17">
        <f ca="1" t="shared" si="3666"/>
        <v>21795.5899774207</v>
      </c>
      <c r="BG493" s="17">
        <f ca="1" t="shared" si="3666"/>
        <v>17683.9016834952</v>
      </c>
      <c r="BH493" s="17">
        <f ca="1" t="shared" si="3666"/>
        <v>17424.0245291758</v>
      </c>
      <c r="BI493" s="17">
        <f ca="1" t="shared" si="3666"/>
        <v>19893.5195070577</v>
      </c>
      <c r="BJ493" s="17">
        <f ca="1" t="shared" si="3358"/>
        <v>66381.8958766668</v>
      </c>
      <c r="BK493" s="17">
        <f ca="1" t="shared" si="3359"/>
        <v>37399.6879400519</v>
      </c>
      <c r="BL493" s="17">
        <f ca="1" t="shared" si="3360"/>
        <v>103781.583816719</v>
      </c>
      <c r="BM493" s="17">
        <f ca="1">BK493*'Ejercicio 3 - TIR'!$D$5</f>
        <v>18699.8439700259</v>
      </c>
      <c r="BN493" s="17">
        <f ca="1" t="shared" si="3361"/>
        <v>85081.7398466928</v>
      </c>
      <c r="BO493" s="17">
        <f ca="1" t="shared" si="3362"/>
        <v>35448.7471807757</v>
      </c>
      <c r="BP493" s="17">
        <f ca="1" t="shared" si="3363"/>
        <v>-105569.249907572</v>
      </c>
      <c r="BQ493" s="17">
        <f ca="1" t="shared" ref="BQ493:BT493" si="3667">BE493</f>
        <v>21406.7585408643</v>
      </c>
      <c r="BR493" s="17">
        <f ca="1" t="shared" si="3667"/>
        <v>21795.5899774207</v>
      </c>
      <c r="BS493" s="17">
        <f ca="1" t="shared" si="3667"/>
        <v>17683.9016834952</v>
      </c>
      <c r="BT493" s="17">
        <f ca="1" t="shared" si="3667"/>
        <v>17424.0245291758</v>
      </c>
      <c r="BU493" s="17">
        <f ca="1" t="shared" si="3365"/>
        <v>55342.2666878334</v>
      </c>
      <c r="BV493" s="19">
        <f ca="1" t="shared" si="3366"/>
        <v>7.20181663497297</v>
      </c>
    </row>
    <row r="494" ht="15" customHeight="1" spans="1:74">
      <c r="A494" s="15">
        <v>493</v>
      </c>
      <c r="B494" s="16">
        <f ca="1" t="shared" ref="B494:F494" si="3668">RAND()</f>
        <v>0.0522484733239414</v>
      </c>
      <c r="C494" s="17">
        <f ca="1">IF(B494&lt;=('Ejercicio 3 - TIR'!$D$13-'Ejercicio 3 - TIR'!$C$13)/('Ejercicio 3 - TIR'!$E$13-'Ejercicio 3 - TIR'!$C$13),'Ejercicio 3 - TIR'!$C$13+SQRT(('Ejercicio 3 - TIR'!$E$13-'Ejercicio 3 - TIR'!$C$13)*('Ejercicio 3 - TIR'!$D$13-'Ejercicio 3 - TIR'!$C$13)*B494),'Ejercicio 3 - TIR'!$E$13-SQRT(('Ejercicio 3 - TIR'!$E$13-'Ejercicio 3 - TIR'!$C$13)*('Ejercicio 3 - TIR'!$E$13-'Ejercicio 3 - TIR'!$D$13)*(1-B494)))</f>
        <v>64571.5849909606</v>
      </c>
      <c r="D494" s="16">
        <f ca="1" t="shared" si="3668"/>
        <v>0.239000237089818</v>
      </c>
      <c r="E494" s="17">
        <f ca="1">IF(D494&lt;=('Ejercicio 3 - TIR'!$D$14-'Ejercicio 3 - TIR'!$C$14)/('Ejercicio 3 - TIR'!$E$14-'Ejercicio 3 - TIR'!$C$14),'Ejercicio 3 - TIR'!$C$14+SQRT(('Ejercicio 3 - TIR'!$E$14-'Ejercicio 3 - TIR'!$C$14)*('Ejercicio 3 - TIR'!$D$14-'Ejercicio 3 - TIR'!$C$14)*D494),'Ejercicio 3 - TIR'!$E$14-SQRT(('Ejercicio 3 - TIR'!$E$14-'Ejercicio 3 - TIR'!$C$14)*('Ejercicio 3 - TIR'!$E$14-'Ejercicio 3 - TIR'!$D$14)*(1-D494)))</f>
        <v>29233.79472598</v>
      </c>
      <c r="F494" s="16">
        <f ca="1" t="shared" si="3668"/>
        <v>0.658044741088949</v>
      </c>
      <c r="G494" s="17">
        <f ca="1">IF(F494&lt;=('Ejercicio 3 - TIR'!$D$18-'Ejercicio 3 - TIR'!$C$18)/('Ejercicio 3 - TIR'!$E$18-'Ejercicio 3 - TIR'!$C$18),'Ejercicio 3 - TIR'!$C$18+SQRT(('Ejercicio 3 - TIR'!$E$18-'Ejercicio 3 - TIR'!$C$18)*('Ejercicio 3 - TIR'!$D$18-'Ejercicio 3 - TIR'!$C$18)*F494),'Ejercicio 3 - TIR'!$E$18-SQRT(('Ejercicio 3 - TIR'!$E$18-'Ejercicio 3 - TIR'!$C$18)*('Ejercicio 3 - TIR'!$E$18-'Ejercicio 3 - TIR'!$D$18)*(1-F494)))</f>
        <v>39935.1251206687</v>
      </c>
      <c r="H494" s="16">
        <f ca="1" t="shared" ref="H494:L494" si="3669">RAND()</f>
        <v>0.743148294459498</v>
      </c>
      <c r="I494" s="17">
        <f ca="1">IF(H494&lt;=('Ejercicio 3 - TIR'!$D$18-'Ejercicio 3 - TIR'!$C$18)/('Ejercicio 3 - TIR'!$E$18-'Ejercicio 3 - TIR'!$C$18),'Ejercicio 3 - TIR'!$C$18+SQRT(('Ejercicio 3 - TIR'!$E$18-'Ejercicio 3 - TIR'!$C$18)*('Ejercicio 3 - TIR'!$D$18-'Ejercicio 3 - TIR'!$C$18)*H494),'Ejercicio 3 - TIR'!$E$18-SQRT(('Ejercicio 3 - TIR'!$E$18-'Ejercicio 3 - TIR'!$C$18)*('Ejercicio 3 - TIR'!$E$18-'Ejercicio 3 - TIR'!$D$18)*(1-H494)))</f>
        <v>40610.9365559908</v>
      </c>
      <c r="J494" s="16">
        <f ca="1" t="shared" si="3669"/>
        <v>0.033285467882779</v>
      </c>
      <c r="K494" s="17">
        <f ca="1">IF(J494&lt;=('Ejercicio 3 - TIR'!$D$18-'Ejercicio 3 - TIR'!$C$18)/('Ejercicio 3 - TIR'!$E$18-'Ejercicio 3 - TIR'!$C$18),'Ejercicio 3 - TIR'!$C$18+SQRT(('Ejercicio 3 - TIR'!$E$18-'Ejercicio 3 - TIR'!$C$18)*('Ejercicio 3 - TIR'!$D$18-'Ejercicio 3 - TIR'!$C$18)*J494),'Ejercicio 3 - TIR'!$E$18-SQRT(('Ejercicio 3 - TIR'!$E$18-'Ejercicio 3 - TIR'!$C$18)*('Ejercicio 3 - TIR'!$E$18-'Ejercicio 3 - TIR'!$D$18)*(1-J494)))</f>
        <v>32234.4619447233</v>
      </c>
      <c r="L494" s="16">
        <f ca="1" t="shared" si="3669"/>
        <v>0.0824880443449398</v>
      </c>
      <c r="M494" s="17">
        <f ca="1">IF(L494&lt;=('Ejercicio 3 - TIR'!$D$18-'Ejercicio 3 - TIR'!$C$18)/('Ejercicio 3 - TIR'!$E$18-'Ejercicio 3 - TIR'!$C$18),'Ejercicio 3 - TIR'!$C$18+SQRT(('Ejercicio 3 - TIR'!$E$18-'Ejercicio 3 - TIR'!$C$18)*('Ejercicio 3 - TIR'!$D$18-'Ejercicio 3 - TIR'!$C$18)*L494),'Ejercicio 3 - TIR'!$E$18-SQRT(('Ejercicio 3 - TIR'!$E$18-'Ejercicio 3 - TIR'!$C$18)*('Ejercicio 3 - TIR'!$E$18-'Ejercicio 3 - TIR'!$D$18)*(1-L494)))</f>
        <v>33517.5569152099</v>
      </c>
      <c r="N494" s="16">
        <f ca="1" t="shared" ref="N494:R494" si="3670">RAND()</f>
        <v>0.900761032487896</v>
      </c>
      <c r="O494" s="17">
        <f ca="1">IF(N494&lt;=('Ejercicio 3 - TIR'!$D$18-'Ejercicio 3 - TIR'!$C$18)/('Ejercicio 3 - TIR'!$E$18-'Ejercicio 3 - TIR'!$C$18),'Ejercicio 3 - TIR'!$C$18+SQRT(('Ejercicio 3 - TIR'!$E$18-'Ejercicio 3 - TIR'!$C$18)*('Ejercicio 3 - TIR'!$D$18-'Ejercicio 3 - TIR'!$C$18)*N494),'Ejercicio 3 - TIR'!$E$18-SQRT(('Ejercicio 3 - TIR'!$E$18-'Ejercicio 3 - TIR'!$C$18)*('Ejercicio 3 - TIR'!$E$18-'Ejercicio 3 - TIR'!$D$18)*(1-N494)))</f>
        <v>42271.8279813385</v>
      </c>
      <c r="P494" s="16">
        <f ca="1" t="shared" si="3670"/>
        <v>0.863106424804152</v>
      </c>
      <c r="Q494" s="18">
        <f ca="1">IF(P494&lt;=('Ejercicio 3 - TIR'!$D$22-'Ejercicio 3 - TIR'!$C$22)/('Ejercicio 3 - TIR'!$E$22-'Ejercicio 3 - TIR'!$C$22),'Ejercicio 3 - TIR'!$C$22+SQRT(('Ejercicio 3 - TIR'!$E$22-'Ejercicio 3 - TIR'!$C$22)*('Ejercicio 3 - TIR'!$D$22-'Ejercicio 3 - TIR'!$C$22)*P494),'Ejercicio 3 - TIR'!$E$22-SQRT(('Ejercicio 3 - TIR'!$E$22-'Ejercicio 3 - TIR'!$C$22)*('Ejercicio 3 - TIR'!$E$22-'Ejercicio 3 - TIR'!$D$22)*(1-P494)))</f>
        <v>0.164302597815163</v>
      </c>
      <c r="R494" s="16">
        <f ca="1" t="shared" si="3670"/>
        <v>0.54841130332325</v>
      </c>
      <c r="S494" s="18">
        <f ca="1">IF(R494&lt;=('Ejercicio 3 - TIR'!$D$23-'Ejercicio 3 - TIR'!$C$23)/('Ejercicio 3 - TIR'!$E$23-'Ejercicio 3 - TIR'!$C$23),'Ejercicio 3 - TIR'!$C$23+SQRT(('Ejercicio 3 - TIR'!$E$23-'Ejercicio 3 - TIR'!$C$23)*('Ejercicio 3 - TIR'!$D$23-'Ejercicio 3 - TIR'!$C$23)*R494),'Ejercicio 3 - TIR'!$E$23-SQRT(('Ejercicio 3 - TIR'!$E$23-'Ejercicio 3 - TIR'!$C$23)*('Ejercicio 3 - TIR'!$E$23-'Ejercicio 3 - TIR'!$D$23)*(1-R494)))</f>
        <v>0.151489306321695</v>
      </c>
      <c r="T494" s="16">
        <f ca="1" t="shared" ref="T494:X494" si="3671">RAND()</f>
        <v>0.163340870206496</v>
      </c>
      <c r="U494" s="18">
        <f ca="1">IF(T494&lt;=('Ejercicio 3 - TIR'!$D$24-'Ejercicio 3 - TIR'!$C$24)/('Ejercicio 3 - TIR'!$E$24-'Ejercicio 3 - TIR'!$C$24),'Ejercicio 3 - TIR'!$C$24+SQRT(('Ejercicio 3 - TIR'!$E$24-'Ejercicio 3 - TIR'!$C$24)*('Ejercicio 3 - TIR'!$D$24-'Ejercicio 3 - TIR'!$C$24)*T494),'Ejercicio 3 - TIR'!$E$24-SQRT(('Ejercicio 3 - TIR'!$E$24-'Ejercicio 3 - TIR'!$C$24)*('Ejercicio 3 - TIR'!$E$24-'Ejercicio 3 - TIR'!$D$24)*(1-T494)))</f>
        <v>0.168520686473067</v>
      </c>
      <c r="V494" s="16">
        <f ca="1" t="shared" si="3671"/>
        <v>0.289774733052476</v>
      </c>
      <c r="W494" s="18">
        <f ca="1">IF(V494&lt;=('Ejercicio 3 - TIR'!$D$25-'Ejercicio 3 - TIR'!$C$25)/('Ejercicio 3 - TIR'!$E$25-'Ejercicio 3 - TIR'!$C$25),'Ejercicio 3 - TIR'!$C$25+SQRT(('Ejercicio 3 - TIR'!$E$25-'Ejercicio 3 - TIR'!$C$25)*('Ejercicio 3 - TIR'!$D$25-'Ejercicio 3 - TIR'!$C$25)*V494),'Ejercicio 3 - TIR'!$E$25-SQRT(('Ejercicio 3 - TIR'!$E$25-'Ejercicio 3 - TIR'!$C$25)*('Ejercicio 3 - TIR'!$E$25-'Ejercicio 3 - TIR'!$D$25)*(1-V494)))</f>
        <v>0.200142318201542</v>
      </c>
      <c r="X494" s="16">
        <f ca="1" t="shared" si="3671"/>
        <v>0.645305907395377</v>
      </c>
      <c r="Y494" s="18">
        <f ca="1">IF(X494&lt;=('Ejercicio 3 - TIR'!$D$26-'Ejercicio 3 - TIR'!$C$26)/('Ejercicio 3 - TIR'!$E$26-'Ejercicio 3 - TIR'!$C$26),'Ejercicio 3 - TIR'!$C$26+SQRT(('Ejercicio 3 - TIR'!$E$26-'Ejercicio 3 - TIR'!$C$26)*('Ejercicio 3 - TIR'!$D$26-'Ejercicio 3 - TIR'!$C$26)*X494),'Ejercicio 3 - TIR'!$E$26-SQRT(('Ejercicio 3 - TIR'!$E$26-'Ejercicio 3 - TIR'!$C$26)*('Ejercicio 3 - TIR'!$E$26-'Ejercicio 3 - TIR'!$D$26)*(1-X494)))</f>
        <v>0.236235309894106</v>
      </c>
      <c r="Z494" s="16">
        <f ca="1" t="shared" si="3336"/>
        <v>1.16430259781516</v>
      </c>
      <c r="AA494" s="16">
        <f ca="1" t="shared" si="3337"/>
        <v>1.34068199070673</v>
      </c>
      <c r="AB494" s="16">
        <f ca="1" t="shared" si="3338"/>
        <v>1.56661464012271</v>
      </c>
      <c r="AC494" s="16">
        <f ca="1" t="shared" si="3339"/>
        <v>1.88016052592534</v>
      </c>
      <c r="AD494" s="16">
        <f ca="1" t="shared" si="3340"/>
        <v>2.32432083041797</v>
      </c>
      <c r="AE494" s="15">
        <f ca="1" t="shared" si="3341"/>
        <v>4803.18841747373</v>
      </c>
      <c r="AF494" s="15">
        <f ca="1" t="shared" si="3342"/>
        <v>5530.82009896923</v>
      </c>
      <c r="AG494" s="15">
        <f ca="1" t="shared" si="3343"/>
        <v>6462.87769880656</v>
      </c>
      <c r="AH494" s="15">
        <f ca="1" t="shared" si="3344"/>
        <v>7756.37302369874</v>
      </c>
      <c r="AI494" s="15">
        <f ca="1" t="shared" si="3345"/>
        <v>9588.7022086065</v>
      </c>
      <c r="AJ494" s="17">
        <f ca="1" t="shared" si="3346"/>
        <v>46496.5699220681</v>
      </c>
      <c r="AK494" s="17">
        <f ca="1" t="shared" si="3347"/>
        <v>54446.3512663505</v>
      </c>
      <c r="AL494" s="17">
        <f ca="1" t="shared" si="3348"/>
        <v>50498.9799990818</v>
      </c>
      <c r="AM494" s="17">
        <f ca="1" t="shared" si="3349"/>
        <v>63018.3874374335</v>
      </c>
      <c r="AN494" s="17">
        <f ca="1" t="shared" si="3350"/>
        <v>98253.2903168703</v>
      </c>
      <c r="AO494" s="17">
        <f ca="1">C494/'Ejercicio 3 - TIR'!$D$7</f>
        <v>12914.3169981921</v>
      </c>
      <c r="AP494" s="17">
        <f ca="1" t="shared" si="3351"/>
        <v>33582.252923876</v>
      </c>
      <c r="AQ494" s="17">
        <f ca="1" t="shared" si="3352"/>
        <v>41532.0342681583</v>
      </c>
      <c r="AR494" s="17">
        <f ca="1" t="shared" si="3353"/>
        <v>37584.6630008897</v>
      </c>
      <c r="AS494" s="17">
        <f ca="1" t="shared" si="3354"/>
        <v>50104.0704392413</v>
      </c>
      <c r="AT494" s="17">
        <f ca="1" t="shared" si="3355"/>
        <v>85338.9733186782</v>
      </c>
      <c r="AU494" s="17">
        <f ca="1">AP494*'Ejercicio 3 - TIR'!$D$5</f>
        <v>16791.126461938</v>
      </c>
      <c r="AV494" s="17">
        <f ca="1">AQ494*'Ejercicio 3 - TIR'!$D$5</f>
        <v>20766.0171340792</v>
      </c>
      <c r="AW494" s="17">
        <f ca="1">AR494*'Ejercicio 3 - TIR'!$D$5</f>
        <v>18792.3315004448</v>
      </c>
      <c r="AX494" s="17">
        <f ca="1">AS494*'Ejercicio 3 - TIR'!$D$5</f>
        <v>25052.0352196207</v>
      </c>
      <c r="AY494" s="17">
        <f ca="1">AT494*'Ejercicio 3 - TIR'!$D$5</f>
        <v>42669.4866593391</v>
      </c>
      <c r="AZ494" s="17">
        <f ca="1" t="shared" ref="AZ494:BD494" si="3672">AJ494-AU494-AE494</f>
        <v>24902.2550426564</v>
      </c>
      <c r="BA494" s="17">
        <f ca="1" t="shared" si="3672"/>
        <v>28149.5140333021</v>
      </c>
      <c r="BB494" s="17">
        <f ca="1" t="shared" si="3672"/>
        <v>25243.7707998304</v>
      </c>
      <c r="BC494" s="17">
        <f ca="1" t="shared" si="3672"/>
        <v>30209.9791941141</v>
      </c>
      <c r="BD494" s="17">
        <f ca="1" t="shared" si="3672"/>
        <v>45995.1014489247</v>
      </c>
      <c r="BE494" s="17">
        <f ca="1" t="shared" ref="BE494:BI494" si="3673">AZ494/Z494</f>
        <v>21388.1297605846</v>
      </c>
      <c r="BF494" s="17">
        <f ca="1" t="shared" si="3673"/>
        <v>20996.4139359128</v>
      </c>
      <c r="BG494" s="17">
        <f ca="1" t="shared" si="3673"/>
        <v>16113.5802981218</v>
      </c>
      <c r="BH494" s="17">
        <f ca="1" t="shared" si="3673"/>
        <v>16067.7659048532</v>
      </c>
      <c r="BI494" s="17">
        <f ca="1" t="shared" si="3673"/>
        <v>19788.6199043587</v>
      </c>
      <c r="BJ494" s="17">
        <f ca="1" t="shared" si="3358"/>
        <v>67948.7180337585</v>
      </c>
      <c r="BK494" s="17">
        <f ca="1" t="shared" si="3359"/>
        <v>30017.0160095189</v>
      </c>
      <c r="BL494" s="17">
        <f ca="1" t="shared" si="3360"/>
        <v>97965.7340432774</v>
      </c>
      <c r="BM494" s="17">
        <f ca="1">BK494*'Ejercicio 3 - TIR'!$D$5</f>
        <v>15008.5080047594</v>
      </c>
      <c r="BN494" s="17">
        <f ca="1" t="shared" si="3361"/>
        <v>82957.2260385179</v>
      </c>
      <c r="BO494" s="17">
        <f ca="1" t="shared" si="3362"/>
        <v>35690.9532250761</v>
      </c>
      <c r="BP494" s="17">
        <f ca="1" t="shared" si="3363"/>
        <v>-93805.3797169407</v>
      </c>
      <c r="BQ494" s="17">
        <f ca="1" t="shared" ref="BQ494:BT494" si="3674">BE494</f>
        <v>21388.1297605846</v>
      </c>
      <c r="BR494" s="17">
        <f ca="1" t="shared" si="3674"/>
        <v>20996.4139359128</v>
      </c>
      <c r="BS494" s="17">
        <f ca="1" t="shared" si="3674"/>
        <v>16113.5802981218</v>
      </c>
      <c r="BT494" s="17">
        <f ca="1" t="shared" si="3674"/>
        <v>16067.7659048532</v>
      </c>
      <c r="BU494" s="17">
        <f ca="1" t="shared" si="3365"/>
        <v>55479.5731294348</v>
      </c>
      <c r="BV494" s="19">
        <f ca="1" t="shared" si="3366"/>
        <v>10.1873944175387</v>
      </c>
    </row>
    <row r="495" ht="15" customHeight="1" spans="1:74">
      <c r="A495" s="15">
        <v>494</v>
      </c>
      <c r="B495" s="16">
        <f ca="1" t="shared" ref="B495:F495" si="3675">RAND()</f>
        <v>0.703370633055962</v>
      </c>
      <c r="C495" s="17">
        <f ca="1">IF(B495&lt;=('Ejercicio 3 - TIR'!$D$13-'Ejercicio 3 - TIR'!$C$13)/('Ejercicio 3 - TIR'!$E$13-'Ejercicio 3 - TIR'!$C$13),'Ejercicio 3 - TIR'!$C$13+SQRT(('Ejercicio 3 - TIR'!$E$13-'Ejercicio 3 - TIR'!$C$13)*('Ejercicio 3 - TIR'!$D$13-'Ejercicio 3 - TIR'!$C$13)*B495),'Ejercicio 3 - TIR'!$E$13-SQRT(('Ejercicio 3 - TIR'!$E$13-'Ejercicio 3 - TIR'!$C$13)*('Ejercicio 3 - TIR'!$E$13-'Ejercicio 3 - TIR'!$D$13)*(1-B495)))</f>
        <v>81133.2239019793</v>
      </c>
      <c r="D495" s="16">
        <f ca="1" t="shared" si="3675"/>
        <v>0.0461583972516517</v>
      </c>
      <c r="E495" s="17">
        <f ca="1">IF(D495&lt;=('Ejercicio 3 - TIR'!$D$14-'Ejercicio 3 - TIR'!$C$14)/('Ejercicio 3 - TIR'!$E$14-'Ejercicio 3 - TIR'!$C$14),'Ejercicio 3 - TIR'!$C$14+SQRT(('Ejercicio 3 - TIR'!$E$14-'Ejercicio 3 - TIR'!$C$14)*('Ejercicio 3 - TIR'!$D$14-'Ejercicio 3 - TIR'!$C$14)*D495),'Ejercicio 3 - TIR'!$E$14-SQRT(('Ejercicio 3 - TIR'!$E$14-'Ejercicio 3 - TIR'!$C$14)*('Ejercicio 3 - TIR'!$E$14-'Ejercicio 3 - TIR'!$D$14)*(1-D495)))</f>
        <v>26860.6127468858</v>
      </c>
      <c r="F495" s="16">
        <f ca="1" t="shared" si="3675"/>
        <v>0.412999770656479</v>
      </c>
      <c r="G495" s="17">
        <f ca="1">IF(F495&lt;=('Ejercicio 3 - TIR'!$D$18-'Ejercicio 3 - TIR'!$C$18)/('Ejercicio 3 - TIR'!$E$18-'Ejercicio 3 - TIR'!$C$18),'Ejercicio 3 - TIR'!$C$18+SQRT(('Ejercicio 3 - TIR'!$E$18-'Ejercicio 3 - TIR'!$C$18)*('Ejercicio 3 - TIR'!$D$18-'Ejercicio 3 - TIR'!$C$18)*F495),'Ejercicio 3 - TIR'!$E$18-SQRT(('Ejercicio 3 - TIR'!$E$18-'Ejercicio 3 - TIR'!$C$18)*('Ejercicio 3 - TIR'!$E$18-'Ejercicio 3 - TIR'!$D$18)*(1-F495)))</f>
        <v>37870.8300450761</v>
      </c>
      <c r="H495" s="16">
        <f ca="1" t="shared" ref="H495:L495" si="3676">RAND()</f>
        <v>0.142119216743517</v>
      </c>
      <c r="I495" s="17">
        <f ca="1">IF(H495&lt;=('Ejercicio 3 - TIR'!$D$18-'Ejercicio 3 - TIR'!$C$18)/('Ejercicio 3 - TIR'!$E$18-'Ejercicio 3 - TIR'!$C$18),'Ejercicio 3 - TIR'!$C$18+SQRT(('Ejercicio 3 - TIR'!$E$18-'Ejercicio 3 - TIR'!$C$18)*('Ejercicio 3 - TIR'!$D$18-'Ejercicio 3 - TIR'!$C$18)*H495),'Ejercicio 3 - TIR'!$E$18-SQRT(('Ejercicio 3 - TIR'!$E$18-'Ejercicio 3 - TIR'!$C$18)*('Ejercicio 3 - TIR'!$E$18-'Ejercicio 3 - TIR'!$D$18)*(1-H495)))</f>
        <v>34617.1292500349</v>
      </c>
      <c r="J495" s="16">
        <f ca="1" t="shared" si="3676"/>
        <v>0.984108021525118</v>
      </c>
      <c r="K495" s="17">
        <f ca="1">IF(J495&lt;=('Ejercicio 3 - TIR'!$D$18-'Ejercicio 3 - TIR'!$C$18)/('Ejercicio 3 - TIR'!$E$18-'Ejercicio 3 - TIR'!$C$18),'Ejercicio 3 - TIR'!$C$18+SQRT(('Ejercicio 3 - TIR'!$E$18-'Ejercicio 3 - TIR'!$C$18)*('Ejercicio 3 - TIR'!$D$18-'Ejercicio 3 - TIR'!$C$18)*J495),'Ejercicio 3 - TIR'!$E$18-SQRT(('Ejercicio 3 - TIR'!$E$18-'Ejercicio 3 - TIR'!$C$18)*('Ejercicio 3 - TIR'!$E$18-'Ejercicio 3 - TIR'!$D$18)*(1-J495)))</f>
        <v>43908.2590116625</v>
      </c>
      <c r="L495" s="16">
        <f ca="1" t="shared" si="3676"/>
        <v>0.112376903411649</v>
      </c>
      <c r="M495" s="17">
        <f ca="1">IF(L495&lt;=('Ejercicio 3 - TIR'!$D$18-'Ejercicio 3 - TIR'!$C$18)/('Ejercicio 3 - TIR'!$E$18-'Ejercicio 3 - TIR'!$C$18),'Ejercicio 3 - TIR'!$C$18+SQRT(('Ejercicio 3 - TIR'!$E$18-'Ejercicio 3 - TIR'!$C$18)*('Ejercicio 3 - TIR'!$D$18-'Ejercicio 3 - TIR'!$C$18)*L495),'Ejercicio 3 - TIR'!$E$18-SQRT(('Ejercicio 3 - TIR'!$E$18-'Ejercicio 3 - TIR'!$C$18)*('Ejercicio 3 - TIR'!$E$18-'Ejercicio 3 - TIR'!$D$18)*(1-L495)))</f>
        <v>34105.6711402336</v>
      </c>
      <c r="N495" s="16">
        <f ca="1" t="shared" ref="N495:R495" si="3677">RAND()</f>
        <v>0.801536305650887</v>
      </c>
      <c r="O495" s="17">
        <f ca="1">IF(N495&lt;=('Ejercicio 3 - TIR'!$D$18-'Ejercicio 3 - TIR'!$C$18)/('Ejercicio 3 - TIR'!$E$18-'Ejercicio 3 - TIR'!$C$18),'Ejercicio 3 - TIR'!$C$18+SQRT(('Ejercicio 3 - TIR'!$E$18-'Ejercicio 3 - TIR'!$C$18)*('Ejercicio 3 - TIR'!$D$18-'Ejercicio 3 - TIR'!$C$18)*N495),'Ejercicio 3 - TIR'!$E$18-SQRT(('Ejercicio 3 - TIR'!$E$18-'Ejercicio 3 - TIR'!$C$18)*('Ejercicio 3 - TIR'!$E$18-'Ejercicio 3 - TIR'!$D$18)*(1-N495)))</f>
        <v>41141.9205456363</v>
      </c>
      <c r="P495" s="16">
        <f ca="1" t="shared" si="3677"/>
        <v>0.869352395135512</v>
      </c>
      <c r="Q495" s="18">
        <f ca="1">IF(P495&lt;=('Ejercicio 3 - TIR'!$D$22-'Ejercicio 3 - TIR'!$C$22)/('Ejercicio 3 - TIR'!$E$22-'Ejercicio 3 - TIR'!$C$22),'Ejercicio 3 - TIR'!$C$22+SQRT(('Ejercicio 3 - TIR'!$E$22-'Ejercicio 3 - TIR'!$C$22)*('Ejercicio 3 - TIR'!$D$22-'Ejercicio 3 - TIR'!$C$22)*P495),'Ejercicio 3 - TIR'!$E$22-SQRT(('Ejercicio 3 - TIR'!$E$22-'Ejercicio 3 - TIR'!$C$22)*('Ejercicio 3 - TIR'!$E$22-'Ejercicio 3 - TIR'!$D$22)*(1-P495)))</f>
        <v>0.164664887064124</v>
      </c>
      <c r="R495" s="16">
        <f ca="1" t="shared" si="3677"/>
        <v>0.0569006687615981</v>
      </c>
      <c r="S495" s="18">
        <f ca="1">IF(R495&lt;=('Ejercicio 3 - TIR'!$D$23-'Ejercicio 3 - TIR'!$C$23)/('Ejercicio 3 - TIR'!$E$23-'Ejercicio 3 - TIR'!$C$23),'Ejercicio 3 - TIR'!$C$23+SQRT(('Ejercicio 3 - TIR'!$E$23-'Ejercicio 3 - TIR'!$C$23)*('Ejercicio 3 - TIR'!$D$23-'Ejercicio 3 - TIR'!$C$23)*R495),'Ejercicio 3 - TIR'!$E$23-SQRT(('Ejercicio 3 - TIR'!$E$23-'Ejercicio 3 - TIR'!$C$23)*('Ejercicio 3 - TIR'!$E$23-'Ejercicio 3 - TIR'!$D$23)*(1-R495)))</f>
        <v>0.130120336149105</v>
      </c>
      <c r="T495" s="16">
        <f ca="1" t="shared" ref="T495:X495" si="3678">RAND()</f>
        <v>0.863362385008675</v>
      </c>
      <c r="U495" s="18">
        <f ca="1">IF(T495&lt;=('Ejercicio 3 - TIR'!$D$24-'Ejercicio 3 - TIR'!$C$24)/('Ejercicio 3 - TIR'!$E$24-'Ejercicio 3 - TIR'!$C$24),'Ejercicio 3 - TIR'!$C$24+SQRT(('Ejercicio 3 - TIR'!$E$24-'Ejercicio 3 - TIR'!$C$24)*('Ejercicio 3 - TIR'!$D$24-'Ejercicio 3 - TIR'!$C$24)*T495),'Ejercicio 3 - TIR'!$E$24-SQRT(('Ejercicio 3 - TIR'!$E$24-'Ejercicio 3 - TIR'!$C$24)*('Ejercicio 3 - TIR'!$E$24-'Ejercicio 3 - TIR'!$D$24)*(1-T495)))</f>
        <v>0.200440211607083</v>
      </c>
      <c r="V495" s="16">
        <f ca="1" t="shared" si="3678"/>
        <v>0.618371357700647</v>
      </c>
      <c r="W495" s="18">
        <f ca="1">IF(V495&lt;=('Ejercicio 3 - TIR'!$D$25-'Ejercicio 3 - TIR'!$C$25)/('Ejercicio 3 - TIR'!$E$25-'Ejercicio 3 - TIR'!$C$25),'Ejercicio 3 - TIR'!$C$25+SQRT(('Ejercicio 3 - TIR'!$E$25-'Ejercicio 3 - TIR'!$C$25)*('Ejercicio 3 - TIR'!$D$25-'Ejercicio 3 - TIR'!$C$25)*V495),'Ejercicio 3 - TIR'!$E$25-SQRT(('Ejercicio 3 - TIR'!$E$25-'Ejercicio 3 - TIR'!$C$25)*('Ejercicio 3 - TIR'!$E$25-'Ejercicio 3 - TIR'!$D$25)*(1-V495)))</f>
        <v>0.213452766889302</v>
      </c>
      <c r="X495" s="16">
        <f ca="1" t="shared" si="3678"/>
        <v>0.68882789803957</v>
      </c>
      <c r="Y495" s="18">
        <f ca="1">IF(X495&lt;=('Ejercicio 3 - TIR'!$D$26-'Ejercicio 3 - TIR'!$C$26)/('Ejercicio 3 - TIR'!$E$26-'Ejercicio 3 - TIR'!$C$26),'Ejercicio 3 - TIR'!$C$26+SQRT(('Ejercicio 3 - TIR'!$E$26-'Ejercicio 3 - TIR'!$C$26)*('Ejercicio 3 - TIR'!$D$26-'Ejercicio 3 - TIR'!$C$26)*X495),'Ejercicio 3 - TIR'!$E$26-SQRT(('Ejercicio 3 - TIR'!$E$26-'Ejercicio 3 - TIR'!$C$26)*('Ejercicio 3 - TIR'!$E$26-'Ejercicio 3 - TIR'!$D$26)*(1-X495)))</f>
        <v>0.239008179467285</v>
      </c>
      <c r="Z495" s="16">
        <f ca="1" t="shared" si="3336"/>
        <v>1.16466488706412</v>
      </c>
      <c r="AA495" s="16">
        <f ca="1" t="shared" si="3337"/>
        <v>1.31621147366997</v>
      </c>
      <c r="AB495" s="16">
        <f ca="1" t="shared" si="3338"/>
        <v>1.58003317997204</v>
      </c>
      <c r="AC495" s="16">
        <f ca="1" t="shared" si="3339"/>
        <v>1.91729563401398</v>
      </c>
      <c r="AD495" s="16">
        <f ca="1" t="shared" si="3340"/>
        <v>2.37554497300023</v>
      </c>
      <c r="AE495" s="15">
        <f ca="1" t="shared" si="3341"/>
        <v>4422.99976443911</v>
      </c>
      <c r="AF495" s="15">
        <f ca="1" t="shared" si="3342"/>
        <v>4998.52198057534</v>
      </c>
      <c r="AG495" s="15">
        <f ca="1" t="shared" si="3343"/>
        <v>6000.42678408451</v>
      </c>
      <c r="AH495" s="15">
        <f ca="1" t="shared" si="3344"/>
        <v>7281.23448366403</v>
      </c>
      <c r="AI495" s="15">
        <f ca="1" t="shared" si="3345"/>
        <v>9021.50908187898</v>
      </c>
      <c r="AJ495" s="17">
        <f ca="1" t="shared" si="3346"/>
        <v>44106.8259974731</v>
      </c>
      <c r="AK495" s="17">
        <f ca="1" t="shared" si="3347"/>
        <v>45563.4627044121</v>
      </c>
      <c r="AL495" s="17">
        <f ca="1" t="shared" si="3348"/>
        <v>69376.5061132333</v>
      </c>
      <c r="AM495" s="17">
        <f ca="1" t="shared" si="3349"/>
        <v>65390.6543722865</v>
      </c>
      <c r="AN495" s="17">
        <f ca="1" t="shared" si="3350"/>
        <v>97734.4825317613</v>
      </c>
      <c r="AO495" s="17">
        <f ca="1">C495/'Ejercicio 3 - TIR'!$D$7</f>
        <v>16226.6447803959</v>
      </c>
      <c r="AP495" s="17">
        <f ca="1" t="shared" si="3351"/>
        <v>27880.1812170773</v>
      </c>
      <c r="AQ495" s="17">
        <f ca="1" t="shared" si="3352"/>
        <v>29336.8179240163</v>
      </c>
      <c r="AR495" s="17">
        <f ca="1" t="shared" si="3353"/>
        <v>53149.8613328374</v>
      </c>
      <c r="AS495" s="17">
        <f ca="1" t="shared" si="3354"/>
        <v>49164.0095918907</v>
      </c>
      <c r="AT495" s="17">
        <f ca="1" t="shared" si="3355"/>
        <v>81507.8377513655</v>
      </c>
      <c r="AU495" s="17">
        <f ca="1">AP495*'Ejercicio 3 - TIR'!$D$5</f>
        <v>13940.0906085386</v>
      </c>
      <c r="AV495" s="17">
        <f ca="1">AQ495*'Ejercicio 3 - TIR'!$D$5</f>
        <v>14668.4089620081</v>
      </c>
      <c r="AW495" s="17">
        <f ca="1">AR495*'Ejercicio 3 - TIR'!$D$5</f>
        <v>26574.9306664187</v>
      </c>
      <c r="AX495" s="17">
        <f ca="1">AS495*'Ejercicio 3 - TIR'!$D$5</f>
        <v>24582.0047959453</v>
      </c>
      <c r="AY495" s="17">
        <f ca="1">AT495*'Ejercicio 3 - TIR'!$D$5</f>
        <v>40753.9188756827</v>
      </c>
      <c r="AZ495" s="17">
        <f ca="1" t="shared" ref="AZ495:BD495" si="3679">AJ495-AU495-AE495</f>
        <v>25743.7356244954</v>
      </c>
      <c r="BA495" s="17">
        <f ca="1" t="shared" si="3679"/>
        <v>25896.5317618286</v>
      </c>
      <c r="BB495" s="17">
        <f ca="1" t="shared" si="3679"/>
        <v>36801.1486627301</v>
      </c>
      <c r="BC495" s="17">
        <f ca="1" t="shared" si="3679"/>
        <v>33527.4150926772</v>
      </c>
      <c r="BD495" s="17">
        <f ca="1" t="shared" si="3679"/>
        <v>47959.0545741996</v>
      </c>
      <c r="BE495" s="17">
        <f ca="1" t="shared" ref="BE495:BI495" si="3680">AZ495/Z495</f>
        <v>22103.9853698946</v>
      </c>
      <c r="BF495" s="17">
        <f ca="1" t="shared" si="3680"/>
        <v>19675.053955898</v>
      </c>
      <c r="BG495" s="17">
        <f ca="1" t="shared" si="3680"/>
        <v>23291.3771237267</v>
      </c>
      <c r="BH495" s="17">
        <f ca="1" t="shared" si="3680"/>
        <v>17486.8259739816</v>
      </c>
      <c r="BI495" s="17">
        <f ca="1" t="shared" si="3680"/>
        <v>20188.6536012951</v>
      </c>
      <c r="BJ495" s="17">
        <f ca="1" t="shared" si="3358"/>
        <v>63808.5935825706</v>
      </c>
      <c r="BK495" s="17">
        <f ca="1" t="shared" si="3359"/>
        <v>38547.1244367299</v>
      </c>
      <c r="BL495" s="17">
        <f ca="1" t="shared" si="3360"/>
        <v>102355.7180193</v>
      </c>
      <c r="BM495" s="17">
        <f ca="1">BK495*'Ejercicio 3 - TIR'!$D$5</f>
        <v>19273.5622183649</v>
      </c>
      <c r="BN495" s="17">
        <f ca="1" t="shared" si="3361"/>
        <v>83082.1558009355</v>
      </c>
      <c r="BO495" s="17">
        <f ca="1" t="shared" si="3362"/>
        <v>34973.9351370837</v>
      </c>
      <c r="BP495" s="17">
        <f ca="1" t="shared" si="3363"/>
        <v>-107993.836648865</v>
      </c>
      <c r="BQ495" s="17">
        <f ca="1" t="shared" ref="BQ495:BT495" si="3681">BE495</f>
        <v>22103.9853698946</v>
      </c>
      <c r="BR495" s="17">
        <f ca="1" t="shared" si="3681"/>
        <v>19675.053955898</v>
      </c>
      <c r="BS495" s="17">
        <f ca="1" t="shared" si="3681"/>
        <v>23291.3771237267</v>
      </c>
      <c r="BT495" s="17">
        <f ca="1" t="shared" si="3681"/>
        <v>17486.8259739816</v>
      </c>
      <c r="BU495" s="17">
        <f ca="1" t="shared" si="3365"/>
        <v>55162.5887383788</v>
      </c>
      <c r="BV495" s="19">
        <f ca="1" t="shared" si="3366"/>
        <v>7.45776171840336</v>
      </c>
    </row>
    <row r="496" ht="15" customHeight="1" spans="1:74">
      <c r="A496" s="15">
        <v>495</v>
      </c>
      <c r="B496" s="16">
        <f ca="1" t="shared" ref="B496:F496" si="3682">RAND()</f>
        <v>0.617013875855778</v>
      </c>
      <c r="C496" s="17">
        <f ca="1">IF(B496&lt;=('Ejercicio 3 - TIR'!$D$13-'Ejercicio 3 - TIR'!$C$13)/('Ejercicio 3 - TIR'!$E$13-'Ejercicio 3 - TIR'!$C$13),'Ejercicio 3 - TIR'!$C$13+SQRT(('Ejercicio 3 - TIR'!$E$13-'Ejercicio 3 - TIR'!$C$13)*('Ejercicio 3 - TIR'!$D$13-'Ejercicio 3 - TIR'!$C$13)*B496),'Ejercicio 3 - TIR'!$E$13-SQRT(('Ejercicio 3 - TIR'!$E$13-'Ejercicio 3 - TIR'!$C$13)*('Ejercicio 3 - TIR'!$E$13-'Ejercicio 3 - TIR'!$D$13)*(1-B496)))</f>
        <v>78562.1048380895</v>
      </c>
      <c r="D496" s="16">
        <f ca="1" t="shared" si="3682"/>
        <v>0.0245993993624229</v>
      </c>
      <c r="E496" s="17">
        <f ca="1">IF(D496&lt;=('Ejercicio 3 - TIR'!$D$14-'Ejercicio 3 - TIR'!$C$14)/('Ejercicio 3 - TIR'!$E$14-'Ejercicio 3 - TIR'!$C$14),'Ejercicio 3 - TIR'!$C$14+SQRT(('Ejercicio 3 - TIR'!$E$14-'Ejercicio 3 - TIR'!$C$14)*('Ejercicio 3 - TIR'!$D$14-'Ejercicio 3 - TIR'!$C$14)*D496),'Ejercicio 3 - TIR'!$E$14-SQRT(('Ejercicio 3 - TIR'!$E$14-'Ejercicio 3 - TIR'!$C$14)*('Ejercicio 3 - TIR'!$E$14-'Ejercicio 3 - TIR'!$D$14)*(1-D496)))</f>
        <v>26358.2911882883</v>
      </c>
      <c r="F496" s="16">
        <f ca="1" t="shared" si="3682"/>
        <v>0.83373310278769</v>
      </c>
      <c r="G496" s="17">
        <f ca="1">IF(F496&lt;=('Ejercicio 3 - TIR'!$D$18-'Ejercicio 3 - TIR'!$C$18)/('Ejercicio 3 - TIR'!$E$18-'Ejercicio 3 - TIR'!$C$18),'Ejercicio 3 - TIR'!$C$18+SQRT(('Ejercicio 3 - TIR'!$E$18-'Ejercicio 3 - TIR'!$C$18)*('Ejercicio 3 - TIR'!$D$18-'Ejercicio 3 - TIR'!$C$18)*F496),'Ejercicio 3 - TIR'!$E$18-SQRT(('Ejercicio 3 - TIR'!$E$18-'Ejercicio 3 - TIR'!$C$18)*('Ejercicio 3 - TIR'!$E$18-'Ejercicio 3 - TIR'!$D$18)*(1-F496)))</f>
        <v>41468.7088351535</v>
      </c>
      <c r="H496" s="16">
        <f ca="1" t="shared" ref="H496:L496" si="3683">RAND()</f>
        <v>0.049723887804805</v>
      </c>
      <c r="I496" s="17">
        <f ca="1">IF(H496&lt;=('Ejercicio 3 - TIR'!$D$18-'Ejercicio 3 - TIR'!$C$18)/('Ejercicio 3 - TIR'!$E$18-'Ejercicio 3 - TIR'!$C$18),'Ejercicio 3 - TIR'!$C$18+SQRT(('Ejercicio 3 - TIR'!$E$18-'Ejercicio 3 - TIR'!$C$18)*('Ejercicio 3 - TIR'!$D$18-'Ejercicio 3 - TIR'!$C$18)*H496),'Ejercicio 3 - TIR'!$E$18-SQRT(('Ejercicio 3 - TIR'!$E$18-'Ejercicio 3 - TIR'!$C$18)*('Ejercicio 3 - TIR'!$E$18-'Ejercicio 3 - TIR'!$D$18)*(1-H496)))</f>
        <v>32731.0406754058</v>
      </c>
      <c r="J496" s="16">
        <f ca="1" t="shared" si="3683"/>
        <v>0.926064720049383</v>
      </c>
      <c r="K496" s="17">
        <f ca="1">IF(J496&lt;=('Ejercicio 3 - TIR'!$D$18-'Ejercicio 3 - TIR'!$C$18)/('Ejercicio 3 - TIR'!$E$18-'Ejercicio 3 - TIR'!$C$18),'Ejercicio 3 - TIR'!$C$18+SQRT(('Ejercicio 3 - TIR'!$E$18-'Ejercicio 3 - TIR'!$C$18)*('Ejercicio 3 - TIR'!$D$18-'Ejercicio 3 - TIR'!$C$18)*J496),'Ejercicio 3 - TIR'!$E$18-SQRT(('Ejercicio 3 - TIR'!$E$18-'Ejercicio 3 - TIR'!$C$18)*('Ejercicio 3 - TIR'!$E$18-'Ejercicio 3 - TIR'!$D$18)*(1-J496)))</f>
        <v>42645.1866323854</v>
      </c>
      <c r="L496" s="16">
        <f ca="1" t="shared" si="3683"/>
        <v>0.118787806750206</v>
      </c>
      <c r="M496" s="17">
        <f ca="1">IF(L496&lt;=('Ejercicio 3 - TIR'!$D$18-'Ejercicio 3 - TIR'!$C$18)/('Ejercicio 3 - TIR'!$E$18-'Ejercicio 3 - TIR'!$C$18),'Ejercicio 3 - TIR'!$C$18+SQRT(('Ejercicio 3 - TIR'!$E$18-'Ejercicio 3 - TIR'!$C$18)*('Ejercicio 3 - TIR'!$D$18-'Ejercicio 3 - TIR'!$C$18)*L496),'Ejercicio 3 - TIR'!$E$18-SQRT(('Ejercicio 3 - TIR'!$E$18-'Ejercicio 3 - TIR'!$C$18)*('Ejercicio 3 - TIR'!$E$18-'Ejercicio 3 - TIR'!$D$18)*(1-L496)))</f>
        <v>34221.1575441496</v>
      </c>
      <c r="N496" s="16">
        <f ca="1" t="shared" ref="N496:R496" si="3684">RAND()</f>
        <v>0.178492701308347</v>
      </c>
      <c r="O496" s="17">
        <f ca="1">IF(N496&lt;=('Ejercicio 3 - TIR'!$D$18-'Ejercicio 3 - TIR'!$C$18)/('Ejercicio 3 - TIR'!$E$18-'Ejercicio 3 - TIR'!$C$18),'Ejercicio 3 - TIR'!$C$18+SQRT(('Ejercicio 3 - TIR'!$E$18-'Ejercicio 3 - TIR'!$C$18)*('Ejercicio 3 - TIR'!$D$18-'Ejercicio 3 - TIR'!$C$18)*N496),'Ejercicio 3 - TIR'!$E$18-SQRT(('Ejercicio 3 - TIR'!$E$18-'Ejercicio 3 - TIR'!$C$18)*('Ejercicio 3 - TIR'!$E$18-'Ejercicio 3 - TIR'!$D$18)*(1-N496)))</f>
        <v>35174.3507028662</v>
      </c>
      <c r="P496" s="16">
        <f ca="1" t="shared" si="3684"/>
        <v>0.161359998901338</v>
      </c>
      <c r="Q496" s="18">
        <f ca="1">IF(P496&lt;=('Ejercicio 3 - TIR'!$D$22-'Ejercicio 3 - TIR'!$C$22)/('Ejercicio 3 - TIR'!$E$22-'Ejercicio 3 - TIR'!$C$22),'Ejercicio 3 - TIR'!$C$22+SQRT(('Ejercicio 3 - TIR'!$E$22-'Ejercicio 3 - TIR'!$C$22)*('Ejercicio 3 - TIR'!$D$22-'Ejercicio 3 - TIR'!$C$22)*P496),'Ejercicio 3 - TIR'!$E$22-SQRT(('Ejercicio 3 - TIR'!$E$22-'Ejercicio 3 - TIR'!$C$22)*('Ejercicio 3 - TIR'!$E$22-'Ejercicio 3 - TIR'!$D$22)*(1-P496)))</f>
        <v>0.137042534964682</v>
      </c>
      <c r="R496" s="16">
        <f ca="1" t="shared" si="3684"/>
        <v>0.778586292280002</v>
      </c>
      <c r="S496" s="18">
        <f ca="1">IF(R496&lt;=('Ejercicio 3 - TIR'!$D$23-'Ejercicio 3 - TIR'!$C$23)/('Ejercicio 3 - TIR'!$E$23-'Ejercicio 3 - TIR'!$C$23),'Ejercicio 3 - TIR'!$C$23+SQRT(('Ejercicio 3 - TIR'!$E$23-'Ejercicio 3 - TIR'!$C$23)*('Ejercicio 3 - TIR'!$D$23-'Ejercicio 3 - TIR'!$C$23)*R496),'Ejercicio 3 - TIR'!$E$23-SQRT(('Ejercicio 3 - TIR'!$E$23-'Ejercicio 3 - TIR'!$C$23)*('Ejercicio 3 - TIR'!$E$23-'Ejercicio 3 - TIR'!$D$23)*(1-R496)))</f>
        <v>0.160036416306284</v>
      </c>
      <c r="T496" s="16">
        <f ca="1" t="shared" ref="T496:X496" si="3685">RAND()</f>
        <v>0.50638683737747</v>
      </c>
      <c r="U496" s="18">
        <f ca="1">IF(T496&lt;=('Ejercicio 3 - TIR'!$D$24-'Ejercicio 3 - TIR'!$C$24)/('Ejercicio 3 - TIR'!$E$24-'Ejercicio 3 - TIR'!$C$24),'Ejercicio 3 - TIR'!$C$24+SQRT(('Ejercicio 3 - TIR'!$E$24-'Ejercicio 3 - TIR'!$C$24)*('Ejercicio 3 - TIR'!$D$24-'Ejercicio 3 - TIR'!$C$24)*T496),'Ejercicio 3 - TIR'!$E$24-SQRT(('Ejercicio 3 - TIR'!$E$24-'Ejercicio 3 - TIR'!$C$24)*('Ejercicio 3 - TIR'!$E$24-'Ejercicio 3 - TIR'!$D$24)*(1-T496)))</f>
        <v>0.18282316776078</v>
      </c>
      <c r="V496" s="16">
        <f ca="1" t="shared" si="3685"/>
        <v>0.43387991332329</v>
      </c>
      <c r="W496" s="18">
        <f ca="1">IF(V496&lt;=('Ejercicio 3 - TIR'!$D$25-'Ejercicio 3 - TIR'!$C$25)/('Ejercicio 3 - TIR'!$E$25-'Ejercicio 3 - TIR'!$C$25),'Ejercicio 3 - TIR'!$C$25+SQRT(('Ejercicio 3 - TIR'!$E$25-'Ejercicio 3 - TIR'!$C$25)*('Ejercicio 3 - TIR'!$D$25-'Ejercicio 3 - TIR'!$C$25)*V496),'Ejercicio 3 - TIR'!$E$25-SQRT(('Ejercicio 3 - TIR'!$E$25-'Ejercicio 3 - TIR'!$C$25)*('Ejercicio 3 - TIR'!$E$25-'Ejercicio 3 - TIR'!$D$25)*(1-V496)))</f>
        <v>0.20548685246617</v>
      </c>
      <c r="X496" s="16">
        <f ca="1" t="shared" si="3685"/>
        <v>0.263982676613738</v>
      </c>
      <c r="Y496" s="18">
        <f ca="1">IF(X496&lt;=('Ejercicio 3 - TIR'!$D$26-'Ejercicio 3 - TIR'!$C$26)/('Ejercicio 3 - TIR'!$E$26-'Ejercicio 3 - TIR'!$C$26),'Ejercicio 3 - TIR'!$C$26+SQRT(('Ejercicio 3 - TIR'!$E$26-'Ejercicio 3 - TIR'!$C$26)*('Ejercicio 3 - TIR'!$D$26-'Ejercicio 3 - TIR'!$C$26)*X496),'Ejercicio 3 - TIR'!$E$26-SQRT(('Ejercicio 3 - TIR'!$E$26-'Ejercicio 3 - TIR'!$C$26)*('Ejercicio 3 - TIR'!$E$26-'Ejercicio 3 - TIR'!$D$26)*(1-X496)))</f>
        <v>0.216697438582326</v>
      </c>
      <c r="Z496" s="16">
        <f ca="1" t="shared" si="3336"/>
        <v>1.13704253496468</v>
      </c>
      <c r="AA496" s="16">
        <f ca="1" t="shared" si="3337"/>
        <v>1.31901074744824</v>
      </c>
      <c r="AB496" s="16">
        <f ca="1" t="shared" si="3338"/>
        <v>1.56015647060724</v>
      </c>
      <c r="AC496" s="16">
        <f ca="1" t="shared" si="3339"/>
        <v>1.88074811310706</v>
      </c>
      <c r="AD496" s="16">
        <f ca="1" t="shared" si="3340"/>
        <v>2.2883014118359</v>
      </c>
      <c r="AE496" s="15">
        <f ca="1" t="shared" si="3341"/>
        <v>3612.20704178027</v>
      </c>
      <c r="AF496" s="15">
        <f ca="1" t="shared" si="3342"/>
        <v>4190.29171170311</v>
      </c>
      <c r="AG496" s="15">
        <f ca="1" t="shared" si="3343"/>
        <v>4956.37411627842</v>
      </c>
      <c r="AH496" s="15">
        <f ca="1" t="shared" si="3344"/>
        <v>5974.84383307727</v>
      </c>
      <c r="AI496" s="15">
        <f ca="1" t="shared" si="3345"/>
        <v>7269.57718763452</v>
      </c>
      <c r="AJ496" s="17">
        <f ca="1" t="shared" si="3346"/>
        <v>47151.6858156352</v>
      </c>
      <c r="AK496" s="17">
        <f ca="1" t="shared" si="3347"/>
        <v>43172.5944260258</v>
      </c>
      <c r="AL496" s="17">
        <f ca="1" t="shared" si="3348"/>
        <v>66533.1638647697</v>
      </c>
      <c r="AM496" s="17">
        <f ca="1" t="shared" si="3349"/>
        <v>64361.3774794986</v>
      </c>
      <c r="AN496" s="17">
        <f ca="1" t="shared" si="3350"/>
        <v>80489.5163737798</v>
      </c>
      <c r="AO496" s="17">
        <f ca="1">C496/'Ejercicio 3 - TIR'!$D$7</f>
        <v>15712.4209676179</v>
      </c>
      <c r="AP496" s="17">
        <f ca="1" t="shared" si="3351"/>
        <v>31439.2648480173</v>
      </c>
      <c r="AQ496" s="17">
        <f ca="1" t="shared" si="3352"/>
        <v>27460.1734584079</v>
      </c>
      <c r="AR496" s="17">
        <f ca="1" t="shared" si="3353"/>
        <v>50820.7428971518</v>
      </c>
      <c r="AS496" s="17">
        <f ca="1" t="shared" si="3354"/>
        <v>48648.9565118807</v>
      </c>
      <c r="AT496" s="17">
        <f ca="1" t="shared" si="3355"/>
        <v>64777.0954061619</v>
      </c>
      <c r="AU496" s="17">
        <f ca="1">AP496*'Ejercicio 3 - TIR'!$D$5</f>
        <v>15719.6324240086</v>
      </c>
      <c r="AV496" s="17">
        <f ca="1">AQ496*'Ejercicio 3 - TIR'!$D$5</f>
        <v>13730.0867292039</v>
      </c>
      <c r="AW496" s="17">
        <f ca="1">AR496*'Ejercicio 3 - TIR'!$D$5</f>
        <v>25410.3714485759</v>
      </c>
      <c r="AX496" s="17">
        <f ca="1">AS496*'Ejercicio 3 - TIR'!$D$5</f>
        <v>24324.4782559404</v>
      </c>
      <c r="AY496" s="17">
        <f ca="1">AT496*'Ejercicio 3 - TIR'!$D$5</f>
        <v>32388.5477030809</v>
      </c>
      <c r="AZ496" s="17">
        <f ca="1" t="shared" ref="AZ496:BD496" si="3686">AJ496-AU496-AE496</f>
        <v>27819.8463498463</v>
      </c>
      <c r="BA496" s="17">
        <f ca="1" t="shared" si="3686"/>
        <v>25252.2159851187</v>
      </c>
      <c r="BB496" s="17">
        <f ca="1" t="shared" si="3686"/>
        <v>36166.4182999154</v>
      </c>
      <c r="BC496" s="17">
        <f ca="1" t="shared" si="3686"/>
        <v>34062.055390481</v>
      </c>
      <c r="BD496" s="17">
        <f ca="1" t="shared" si="3686"/>
        <v>40831.3914830643</v>
      </c>
      <c r="BE496" s="17">
        <f ca="1" t="shared" ref="BE496:BI496" si="3687">AZ496/Z496</f>
        <v>24466.8475403256</v>
      </c>
      <c r="BF496" s="17">
        <f ca="1" t="shared" si="3687"/>
        <v>19144.8144254864</v>
      </c>
      <c r="BG496" s="17">
        <f ca="1" t="shared" si="3687"/>
        <v>23181.2763535434</v>
      </c>
      <c r="BH496" s="17">
        <f ca="1" t="shared" si="3687"/>
        <v>18110.9076505781</v>
      </c>
      <c r="BI496" s="17">
        <f ca="1" t="shared" si="3687"/>
        <v>17843.5372507616</v>
      </c>
      <c r="BJ496" s="17">
        <f ca="1" t="shared" si="3358"/>
        <v>60315.7149397419</v>
      </c>
      <c r="BK496" s="17">
        <f ca="1" t="shared" si="3359"/>
        <v>35954.75508356</v>
      </c>
      <c r="BL496" s="17">
        <f ca="1" t="shared" si="3360"/>
        <v>96270.4700233019</v>
      </c>
      <c r="BM496" s="17">
        <f ca="1">BK496*'Ejercicio 3 - TIR'!$D$5</f>
        <v>17977.37754178</v>
      </c>
      <c r="BN496" s="17">
        <f ca="1" t="shared" si="3361"/>
        <v>78293.0924815219</v>
      </c>
      <c r="BO496" s="17">
        <f ca="1" t="shared" si="3362"/>
        <v>34214.5016720973</v>
      </c>
      <c r="BP496" s="17">
        <f ca="1" t="shared" si="3363"/>
        <v>-104920.396026378</v>
      </c>
      <c r="BQ496" s="17">
        <f ca="1" t="shared" ref="BQ496:BT496" si="3688">BE496</f>
        <v>24466.8475403256</v>
      </c>
      <c r="BR496" s="17">
        <f ca="1" t="shared" si="3688"/>
        <v>19144.8144254864</v>
      </c>
      <c r="BS496" s="17">
        <f ca="1" t="shared" si="3688"/>
        <v>23181.2763535434</v>
      </c>
      <c r="BT496" s="17">
        <f ca="1" t="shared" si="3688"/>
        <v>18110.9076505781</v>
      </c>
      <c r="BU496" s="17">
        <f ca="1" t="shared" si="3365"/>
        <v>52058.0389228589</v>
      </c>
      <c r="BV496" s="19">
        <f ca="1" t="shared" si="3366"/>
        <v>8.41285948719504</v>
      </c>
    </row>
    <row r="497" ht="15" customHeight="1" spans="1:74">
      <c r="A497" s="15">
        <v>496</v>
      </c>
      <c r="B497" s="16">
        <f ca="1" t="shared" ref="B497:F497" si="3689">RAND()</f>
        <v>0.309091482653237</v>
      </c>
      <c r="C497" s="17">
        <f ca="1">IF(B497&lt;=('Ejercicio 3 - TIR'!$D$13-'Ejercicio 3 - TIR'!$C$13)/('Ejercicio 3 - TIR'!$E$13-'Ejercicio 3 - TIR'!$C$13),'Ejercicio 3 - TIR'!$C$13+SQRT(('Ejercicio 3 - TIR'!$E$13-'Ejercicio 3 - TIR'!$C$13)*('Ejercicio 3 - TIR'!$D$13-'Ejercicio 3 - TIR'!$C$13)*B497),'Ejercicio 3 - TIR'!$E$13-SQRT(('Ejercicio 3 - TIR'!$E$13-'Ejercicio 3 - TIR'!$C$13)*('Ejercicio 3 - TIR'!$E$13-'Ejercicio 3 - TIR'!$D$13)*(1-B497)))</f>
        <v>71206.0731956179</v>
      </c>
      <c r="D497" s="16">
        <f ca="1" t="shared" si="3689"/>
        <v>0.0351431515224099</v>
      </c>
      <c r="E497" s="17">
        <f ca="1">IF(D497&lt;=('Ejercicio 3 - TIR'!$D$14-'Ejercicio 3 - TIR'!$C$14)/('Ejercicio 3 - TIR'!$E$14-'Ejercicio 3 - TIR'!$C$14),'Ejercicio 3 - TIR'!$C$14+SQRT(('Ejercicio 3 - TIR'!$E$14-'Ejercicio 3 - TIR'!$C$14)*('Ejercicio 3 - TIR'!$D$14-'Ejercicio 3 - TIR'!$C$14)*D497),'Ejercicio 3 - TIR'!$E$14-SQRT(('Ejercicio 3 - TIR'!$E$14-'Ejercicio 3 - TIR'!$C$14)*('Ejercicio 3 - TIR'!$E$14-'Ejercicio 3 - TIR'!$D$14)*(1-D497)))</f>
        <v>26623.4951075321</v>
      </c>
      <c r="F497" s="16">
        <f ca="1" t="shared" si="3689"/>
        <v>0.0495297201206595</v>
      </c>
      <c r="G497" s="17">
        <f ca="1">IF(F497&lt;=('Ejercicio 3 - TIR'!$D$18-'Ejercicio 3 - TIR'!$C$18)/('Ejercicio 3 - TIR'!$E$18-'Ejercicio 3 - TIR'!$C$18),'Ejercicio 3 - TIR'!$C$18+SQRT(('Ejercicio 3 - TIR'!$E$18-'Ejercicio 3 - TIR'!$C$18)*('Ejercicio 3 - TIR'!$D$18-'Ejercicio 3 - TIR'!$C$18)*F497),'Ejercicio 3 - TIR'!$E$18-SQRT(('Ejercicio 3 - TIR'!$E$18-'Ejercicio 3 - TIR'!$C$18)*('Ejercicio 3 - TIR'!$E$18-'Ejercicio 3 - TIR'!$D$18)*(1-F497)))</f>
        <v>32725.7032153371</v>
      </c>
      <c r="H497" s="16">
        <f ca="1" t="shared" ref="H497:L497" si="3690">RAND()</f>
        <v>0.836675581875846</v>
      </c>
      <c r="I497" s="17">
        <f ca="1">IF(H497&lt;=('Ejercicio 3 - TIR'!$D$18-'Ejercicio 3 - TIR'!$C$18)/('Ejercicio 3 - TIR'!$E$18-'Ejercicio 3 - TIR'!$C$18),'Ejercicio 3 - TIR'!$C$18+SQRT(('Ejercicio 3 - TIR'!$E$18-'Ejercicio 3 - TIR'!$C$18)*('Ejercicio 3 - TIR'!$D$18-'Ejercicio 3 - TIR'!$C$18)*H497),'Ejercicio 3 - TIR'!$E$18-SQRT(('Ejercicio 3 - TIR'!$E$18-'Ejercicio 3 - TIR'!$C$18)*('Ejercicio 3 - TIR'!$E$18-'Ejercicio 3 - TIR'!$D$18)*(1-H497)))</f>
        <v>41500.0955214018</v>
      </c>
      <c r="J497" s="16">
        <f ca="1" t="shared" si="3690"/>
        <v>0.221815983396253</v>
      </c>
      <c r="K497" s="17">
        <f ca="1">IF(J497&lt;=('Ejercicio 3 - TIR'!$D$18-'Ejercicio 3 - TIR'!$C$18)/('Ejercicio 3 - TIR'!$E$18-'Ejercicio 3 - TIR'!$C$18),'Ejercicio 3 - TIR'!$C$18+SQRT(('Ejercicio 3 - TIR'!$E$18-'Ejercicio 3 - TIR'!$C$18)*('Ejercicio 3 - TIR'!$D$18-'Ejercicio 3 - TIR'!$C$18)*J497),'Ejercicio 3 - TIR'!$E$18-SQRT(('Ejercicio 3 - TIR'!$E$18-'Ejercicio 3 - TIR'!$C$18)*('Ejercicio 3 - TIR'!$E$18-'Ejercicio 3 - TIR'!$D$18)*(1-J497)))</f>
        <v>35768.2230807622</v>
      </c>
      <c r="L497" s="16">
        <f ca="1" t="shared" si="3690"/>
        <v>0.21423436976263</v>
      </c>
      <c r="M497" s="17">
        <f ca="1">IF(L497&lt;=('Ejercicio 3 - TIR'!$D$18-'Ejercicio 3 - TIR'!$C$18)/('Ejercicio 3 - TIR'!$E$18-'Ejercicio 3 - TIR'!$C$18),'Ejercicio 3 - TIR'!$C$18+SQRT(('Ejercicio 3 - TIR'!$E$18-'Ejercicio 3 - TIR'!$C$18)*('Ejercicio 3 - TIR'!$D$18-'Ejercicio 3 - TIR'!$C$18)*L497),'Ejercicio 3 - TIR'!$E$18-SQRT(('Ejercicio 3 - TIR'!$E$18-'Ejercicio 3 - TIR'!$C$18)*('Ejercicio 3 - TIR'!$E$18-'Ejercicio 3 - TIR'!$D$18)*(1-L497)))</f>
        <v>35668.7878302504</v>
      </c>
      <c r="N497" s="16">
        <f ca="1" t="shared" ref="N497:R497" si="3691">RAND()</f>
        <v>0.195519806399876</v>
      </c>
      <c r="O497" s="17">
        <f ca="1">IF(N497&lt;=('Ejercicio 3 - TIR'!$D$18-'Ejercicio 3 - TIR'!$C$18)/('Ejercicio 3 - TIR'!$E$18-'Ejercicio 3 - TIR'!$C$18),'Ejercicio 3 - TIR'!$C$18+SQRT(('Ejercicio 3 - TIR'!$E$18-'Ejercicio 3 - TIR'!$C$18)*('Ejercicio 3 - TIR'!$D$18-'Ejercicio 3 - TIR'!$C$18)*N497),'Ejercicio 3 - TIR'!$E$18-SQRT(('Ejercicio 3 - TIR'!$E$18-'Ejercicio 3 - TIR'!$C$18)*('Ejercicio 3 - TIR'!$E$18-'Ejercicio 3 - TIR'!$D$18)*(1-N497)))</f>
        <v>35415.5305335656</v>
      </c>
      <c r="P497" s="16">
        <f ca="1" t="shared" si="3691"/>
        <v>0.647306156852035</v>
      </c>
      <c r="Q497" s="18">
        <f ca="1">IF(P497&lt;=('Ejercicio 3 - TIR'!$D$22-'Ejercicio 3 - TIR'!$C$22)/('Ejercicio 3 - TIR'!$E$22-'Ejercicio 3 - TIR'!$C$22),'Ejercicio 3 - TIR'!$C$22+SQRT(('Ejercicio 3 - TIR'!$E$22-'Ejercicio 3 - TIR'!$C$22)*('Ejercicio 3 - TIR'!$D$22-'Ejercicio 3 - TIR'!$C$22)*P497),'Ejercicio 3 - TIR'!$E$22-SQRT(('Ejercicio 3 - TIR'!$E$22-'Ejercicio 3 - TIR'!$C$22)*('Ejercicio 3 - TIR'!$E$22-'Ejercicio 3 - TIR'!$D$22)*(1-P497)))</f>
        <v>0.154803791601387</v>
      </c>
      <c r="R497" s="16">
        <f ca="1" t="shared" si="3691"/>
        <v>0.624579356725081</v>
      </c>
      <c r="S497" s="18">
        <f ca="1">IF(R497&lt;=('Ejercicio 3 - TIR'!$D$23-'Ejercicio 3 - TIR'!$C$23)/('Ejercicio 3 - TIR'!$E$23-'Ejercicio 3 - TIR'!$C$23),'Ejercicio 3 - TIR'!$C$23+SQRT(('Ejercicio 3 - TIR'!$E$23-'Ejercicio 3 - TIR'!$C$23)*('Ejercicio 3 - TIR'!$D$23-'Ejercicio 3 - TIR'!$C$23)*R497),'Ejercicio 3 - TIR'!$E$23-SQRT(('Ejercicio 3 - TIR'!$E$23-'Ejercicio 3 - TIR'!$C$23)*('Ejercicio 3 - TIR'!$E$23-'Ejercicio 3 - TIR'!$D$23)*(1-R497)))</f>
        <v>0.154004670459968</v>
      </c>
      <c r="T497" s="16">
        <f ca="1" t="shared" ref="T497:X497" si="3692">RAND()</f>
        <v>0.834761605475907</v>
      </c>
      <c r="U497" s="18">
        <f ca="1">IF(T497&lt;=('Ejercicio 3 - TIR'!$D$24-'Ejercicio 3 - TIR'!$C$24)/('Ejercicio 3 - TIR'!$E$24-'Ejercicio 3 - TIR'!$C$24),'Ejercicio 3 - TIR'!$C$24+SQRT(('Ejercicio 3 - TIR'!$E$24-'Ejercicio 3 - TIR'!$C$24)*('Ejercicio 3 - TIR'!$D$24-'Ejercicio 3 - TIR'!$C$24)*T497),'Ejercicio 3 - TIR'!$E$24-SQRT(('Ejercicio 3 - TIR'!$E$24-'Ejercicio 3 - TIR'!$C$24)*('Ejercicio 3 - TIR'!$E$24-'Ejercicio 3 - TIR'!$D$24)*(1-T497)))</f>
        <v>0.198490292780527</v>
      </c>
      <c r="V497" s="16">
        <f ca="1" t="shared" si="3692"/>
        <v>0.876084134587917</v>
      </c>
      <c r="W497" s="18">
        <f ca="1">IF(V497&lt;=('Ejercicio 3 - TIR'!$D$25-'Ejercicio 3 - TIR'!$C$25)/('Ejercicio 3 - TIR'!$E$25-'Ejercicio 3 - TIR'!$C$25),'Ejercicio 3 - TIR'!$C$25+SQRT(('Ejercicio 3 - TIR'!$E$25-'Ejercicio 3 - TIR'!$C$25)*('Ejercicio 3 - TIR'!$D$25-'Ejercicio 3 - TIR'!$C$25)*V497),'Ejercicio 3 - TIR'!$E$25-SQRT(('Ejercicio 3 - TIR'!$E$25-'Ejercicio 3 - TIR'!$C$25)*('Ejercicio 3 - TIR'!$E$25-'Ejercicio 3 - TIR'!$D$25)*(1-V497)))</f>
        <v>0.229174402074795</v>
      </c>
      <c r="X497" s="16">
        <f ca="1" t="shared" si="3692"/>
        <v>0.987191411491595</v>
      </c>
      <c r="Y497" s="18">
        <f ca="1">IF(X497&lt;=('Ejercicio 3 - TIR'!$D$26-'Ejercicio 3 - TIR'!$C$26)/('Ejercicio 3 - TIR'!$E$26-'Ejercicio 3 - TIR'!$C$26),'Ejercicio 3 - TIR'!$C$26+SQRT(('Ejercicio 3 - TIR'!$E$26-'Ejercicio 3 - TIR'!$C$26)*('Ejercicio 3 - TIR'!$D$26-'Ejercicio 3 - TIR'!$C$26)*X497),'Ejercicio 3 - TIR'!$E$26-SQRT(('Ejercicio 3 - TIR'!$E$26-'Ejercicio 3 - TIR'!$C$26)*('Ejercicio 3 - TIR'!$E$26-'Ejercicio 3 - TIR'!$D$26)*(1-X497)))</f>
        <v>0.271683367391462</v>
      </c>
      <c r="Z497" s="16">
        <f ca="1" t="shared" si="3336"/>
        <v>1.15480379160139</v>
      </c>
      <c r="AA497" s="16">
        <f ca="1" t="shared" si="3337"/>
        <v>1.33264896897288</v>
      </c>
      <c r="AB497" s="16">
        <f ca="1" t="shared" si="3338"/>
        <v>1.59716685299797</v>
      </c>
      <c r="AC497" s="16">
        <f ca="1" t="shared" si="3339"/>
        <v>1.96319661154747</v>
      </c>
      <c r="AD497" s="16">
        <f ca="1" t="shared" si="3340"/>
        <v>2.49656447782419</v>
      </c>
      <c r="AE497" s="15">
        <f ca="1" t="shared" si="3341"/>
        <v>4121.41798832695</v>
      </c>
      <c r="AF497" s="15">
        <f ca="1" t="shared" si="3342"/>
        <v>4756.13560744702</v>
      </c>
      <c r="AG497" s="15">
        <f ca="1" t="shared" si="3343"/>
        <v>5700.18235667307</v>
      </c>
      <c r="AH497" s="15">
        <f ca="1" t="shared" si="3344"/>
        <v>7006.51823998092</v>
      </c>
      <c r="AI497" s="15">
        <f ca="1" t="shared" si="3345"/>
        <v>8910.07270910864</v>
      </c>
      <c r="AJ497" s="17">
        <f ca="1" t="shared" si="3346"/>
        <v>37791.766155893</v>
      </c>
      <c r="AK497" s="17">
        <f ca="1" t="shared" si="3347"/>
        <v>55305.0595088722</v>
      </c>
      <c r="AL497" s="17">
        <f ca="1" t="shared" si="3348"/>
        <v>57127.8202952305</v>
      </c>
      <c r="AM497" s="17">
        <f ca="1" t="shared" si="3349"/>
        <v>70024.843406353</v>
      </c>
      <c r="AN497" s="17">
        <f ca="1" t="shared" si="3350"/>
        <v>88417.1554933979</v>
      </c>
      <c r="AO497" s="17">
        <f ca="1">C497/'Ejercicio 3 - TIR'!$D$7</f>
        <v>14241.2146391236</v>
      </c>
      <c r="AP497" s="17">
        <f ca="1" t="shared" si="3351"/>
        <v>23550.5515167694</v>
      </c>
      <c r="AQ497" s="17">
        <f ca="1" t="shared" si="3352"/>
        <v>41063.8448697486</v>
      </c>
      <c r="AR497" s="17">
        <f ca="1" t="shared" si="3353"/>
        <v>42886.6056561069</v>
      </c>
      <c r="AS497" s="17">
        <f ca="1" t="shared" si="3354"/>
        <v>55783.6287672295</v>
      </c>
      <c r="AT497" s="17">
        <f ca="1" t="shared" si="3355"/>
        <v>74175.9408542744</v>
      </c>
      <c r="AU497" s="17">
        <f ca="1">AP497*'Ejercicio 3 - TIR'!$D$5</f>
        <v>11775.2757583847</v>
      </c>
      <c r="AV497" s="17">
        <f ca="1">AQ497*'Ejercicio 3 - TIR'!$D$5</f>
        <v>20531.9224348743</v>
      </c>
      <c r="AW497" s="17">
        <f ca="1">AR497*'Ejercicio 3 - TIR'!$D$5</f>
        <v>21443.3028280535</v>
      </c>
      <c r="AX497" s="17">
        <f ca="1">AS497*'Ejercicio 3 - TIR'!$D$5</f>
        <v>27891.8143836147</v>
      </c>
      <c r="AY497" s="17">
        <f ca="1">AT497*'Ejercicio 3 - TIR'!$D$5</f>
        <v>37087.9704271372</v>
      </c>
      <c r="AZ497" s="17">
        <f ca="1" t="shared" ref="AZ497:BD497" si="3693">AJ497-AU497-AE497</f>
        <v>21895.0724091813</v>
      </c>
      <c r="BA497" s="17">
        <f ca="1" t="shared" si="3693"/>
        <v>30017.0014665508</v>
      </c>
      <c r="BB497" s="17">
        <f ca="1" t="shared" si="3693"/>
        <v>29984.335110504</v>
      </c>
      <c r="BC497" s="17">
        <f ca="1" t="shared" si="3693"/>
        <v>35126.5107827574</v>
      </c>
      <c r="BD497" s="17">
        <f ca="1" t="shared" si="3693"/>
        <v>42419.1123571521</v>
      </c>
      <c r="BE497" s="17">
        <f ca="1" t="shared" ref="BE497:BI497" si="3694">AZ497/Z497</f>
        <v>18959.993523072</v>
      </c>
      <c r="BF497" s="17">
        <f ca="1" t="shared" si="3694"/>
        <v>22524.3122273122</v>
      </c>
      <c r="BG497" s="17">
        <f ca="1" t="shared" si="3694"/>
        <v>18773.4519121917</v>
      </c>
      <c r="BH497" s="17">
        <f ca="1" t="shared" si="3694"/>
        <v>17892.5078497713</v>
      </c>
      <c r="BI497" s="17">
        <f ca="1" t="shared" si="3694"/>
        <v>16990.994117693</v>
      </c>
      <c r="BJ497" s="17">
        <f ca="1" t="shared" si="3358"/>
        <v>66467.2721609909</v>
      </c>
      <c r="BK497" s="17">
        <f ca="1" t="shared" si="3359"/>
        <v>35554.1105891058</v>
      </c>
      <c r="BL497" s="17">
        <f ca="1" t="shared" si="3360"/>
        <v>102021.382750097</v>
      </c>
      <c r="BM497" s="17">
        <f ca="1">BK497*'Ejercicio 3 - TIR'!$D$5</f>
        <v>17777.0552945529</v>
      </c>
      <c r="BN497" s="17">
        <f ca="1" t="shared" si="3361"/>
        <v>84244.3274555438</v>
      </c>
      <c r="BO497" s="17">
        <f ca="1" t="shared" si="3362"/>
        <v>33744.1024270939</v>
      </c>
      <c r="BP497" s="17">
        <f ca="1" t="shared" si="3363"/>
        <v>-97829.56830315</v>
      </c>
      <c r="BQ497" s="17">
        <f ca="1" t="shared" ref="BQ497:BT497" si="3695">BE497</f>
        <v>18959.993523072</v>
      </c>
      <c r="BR497" s="17">
        <f ca="1" t="shared" si="3695"/>
        <v>22524.3122273122</v>
      </c>
      <c r="BS497" s="17">
        <f ca="1" t="shared" si="3695"/>
        <v>18773.4519121917</v>
      </c>
      <c r="BT497" s="17">
        <f ca="1" t="shared" si="3695"/>
        <v>17892.5078497713</v>
      </c>
      <c r="BU497" s="17">
        <f ca="1" t="shared" si="3365"/>
        <v>50735.0965447869</v>
      </c>
      <c r="BV497" s="19">
        <f ca="1" t="shared" si="3366"/>
        <v>8.54351378167035</v>
      </c>
    </row>
    <row r="498" ht="15" customHeight="1" spans="1:74">
      <c r="A498" s="15">
        <v>497</v>
      </c>
      <c r="B498" s="16">
        <f ca="1" t="shared" ref="B498:F498" si="3696">RAND()</f>
        <v>0.945324451141962</v>
      </c>
      <c r="C498" s="17">
        <f ca="1">IF(B498&lt;=('Ejercicio 3 - TIR'!$D$13-'Ejercicio 3 - TIR'!$C$13)/('Ejercicio 3 - TIR'!$E$13-'Ejercicio 3 - TIR'!$C$13),'Ejercicio 3 - TIR'!$C$13+SQRT(('Ejercicio 3 - TIR'!$E$13-'Ejercicio 3 - TIR'!$C$13)*('Ejercicio 3 - TIR'!$D$13-'Ejercicio 3 - TIR'!$C$13)*B498),'Ejercicio 3 - TIR'!$E$13-SQRT(('Ejercicio 3 - TIR'!$E$13-'Ejercicio 3 - TIR'!$C$13)*('Ejercicio 3 - TIR'!$E$13-'Ejercicio 3 - TIR'!$D$13)*(1-B498)))</f>
        <v>91899.959343951</v>
      </c>
      <c r="D498" s="16">
        <f ca="1" t="shared" si="3696"/>
        <v>0.332679711691435</v>
      </c>
      <c r="E498" s="17">
        <f ca="1">IF(D498&lt;=('Ejercicio 3 - TIR'!$D$14-'Ejercicio 3 - TIR'!$C$14)/('Ejercicio 3 - TIR'!$E$14-'Ejercicio 3 - TIR'!$C$14),'Ejercicio 3 - TIR'!$C$14+SQRT(('Ejercicio 3 - TIR'!$E$14-'Ejercicio 3 - TIR'!$C$14)*('Ejercicio 3 - TIR'!$D$14-'Ejercicio 3 - TIR'!$C$14)*D498),'Ejercicio 3 - TIR'!$E$14-SQRT(('Ejercicio 3 - TIR'!$E$14-'Ejercicio 3 - TIR'!$C$14)*('Ejercicio 3 - TIR'!$E$14-'Ejercicio 3 - TIR'!$D$14)*(1-D498)))</f>
        <v>29995.0954322072</v>
      </c>
      <c r="F498" s="16">
        <f ca="1" t="shared" si="3696"/>
        <v>0.865015095983645</v>
      </c>
      <c r="G498" s="17">
        <f ca="1">IF(F498&lt;=('Ejercicio 3 - TIR'!$D$18-'Ejercicio 3 - TIR'!$C$18)/('Ejercicio 3 - TIR'!$E$18-'Ejercicio 3 - TIR'!$C$18),'Ejercicio 3 - TIR'!$C$18+SQRT(('Ejercicio 3 - TIR'!$E$18-'Ejercicio 3 - TIR'!$C$18)*('Ejercicio 3 - TIR'!$D$18-'Ejercicio 3 - TIR'!$C$18)*F498),'Ejercicio 3 - TIR'!$E$18-SQRT(('Ejercicio 3 - TIR'!$E$18-'Ejercicio 3 - TIR'!$C$18)*('Ejercicio 3 - TIR'!$E$18-'Ejercicio 3 - TIR'!$D$18)*(1-F498)))</f>
        <v>41818.1973975077</v>
      </c>
      <c r="H498" s="16">
        <f ca="1" t="shared" ref="H498:L498" si="3697">RAND()</f>
        <v>0.255082108084451</v>
      </c>
      <c r="I498" s="17">
        <f ca="1">IF(H498&lt;=('Ejercicio 3 - TIR'!$D$18-'Ejercicio 3 - TIR'!$C$18)/('Ejercicio 3 - TIR'!$E$18-'Ejercicio 3 - TIR'!$C$18),'Ejercicio 3 - TIR'!$C$18+SQRT(('Ejercicio 3 - TIR'!$E$18-'Ejercicio 3 - TIR'!$C$18)*('Ejercicio 3 - TIR'!$D$18-'Ejercicio 3 - TIR'!$C$18)*H498),'Ejercicio 3 - TIR'!$E$18-SQRT(('Ejercicio 3 - TIR'!$E$18-'Ejercicio 3 - TIR'!$C$18)*('Ejercicio 3 - TIR'!$E$18-'Ejercicio 3 - TIR'!$D$18)*(1-H498)))</f>
        <v>36185.654065066</v>
      </c>
      <c r="J498" s="16">
        <f ca="1" t="shared" si="3697"/>
        <v>0.554216588155164</v>
      </c>
      <c r="K498" s="17">
        <f ca="1">IF(J498&lt;=('Ejercicio 3 - TIR'!$D$18-'Ejercicio 3 - TIR'!$C$18)/('Ejercicio 3 - TIR'!$E$18-'Ejercicio 3 - TIR'!$C$18),'Ejercicio 3 - TIR'!$C$18+SQRT(('Ejercicio 3 - TIR'!$E$18-'Ejercicio 3 - TIR'!$C$18)*('Ejercicio 3 - TIR'!$D$18-'Ejercicio 3 - TIR'!$C$18)*J498),'Ejercicio 3 - TIR'!$E$18-SQRT(('Ejercicio 3 - TIR'!$E$18-'Ejercicio 3 - TIR'!$C$18)*('Ejercicio 3 - TIR'!$E$18-'Ejercicio 3 - TIR'!$D$18)*(1-J498)))</f>
        <v>39117.7019156844</v>
      </c>
      <c r="L498" s="16">
        <f ca="1" t="shared" si="3697"/>
        <v>0.806466399788438</v>
      </c>
      <c r="M498" s="17">
        <f ca="1">IF(L498&lt;=('Ejercicio 3 - TIR'!$D$18-'Ejercicio 3 - TIR'!$C$18)/('Ejercicio 3 - TIR'!$E$18-'Ejercicio 3 - TIR'!$C$18),'Ejercicio 3 - TIR'!$C$18+SQRT(('Ejercicio 3 - TIR'!$E$18-'Ejercicio 3 - TIR'!$C$18)*('Ejercicio 3 - TIR'!$D$18-'Ejercicio 3 - TIR'!$C$18)*L498),'Ejercicio 3 - TIR'!$E$18-SQRT(('Ejercicio 3 - TIR'!$E$18-'Ejercicio 3 - TIR'!$C$18)*('Ejercicio 3 - TIR'!$E$18-'Ejercicio 3 - TIR'!$D$18)*(1-L498)))</f>
        <v>41190.1417328374</v>
      </c>
      <c r="N498" s="16">
        <f ca="1" t="shared" ref="N498:R498" si="3698">RAND()</f>
        <v>0.619787075805459</v>
      </c>
      <c r="O498" s="17">
        <f ca="1">IF(N498&lt;=('Ejercicio 3 - TIR'!$D$18-'Ejercicio 3 - TIR'!$C$18)/('Ejercicio 3 - TIR'!$E$18-'Ejercicio 3 - TIR'!$C$18),'Ejercicio 3 - TIR'!$C$18+SQRT(('Ejercicio 3 - TIR'!$E$18-'Ejercicio 3 - TIR'!$C$18)*('Ejercicio 3 - TIR'!$D$18-'Ejercicio 3 - TIR'!$C$18)*N498),'Ejercicio 3 - TIR'!$E$18-SQRT(('Ejercicio 3 - TIR'!$E$18-'Ejercicio 3 - TIR'!$C$18)*('Ejercicio 3 - TIR'!$E$18-'Ejercicio 3 - TIR'!$D$18)*(1-N498)))</f>
        <v>39641.9946780124</v>
      </c>
      <c r="P498" s="16">
        <f ca="1" t="shared" si="3698"/>
        <v>0.582224208501497</v>
      </c>
      <c r="Q498" s="18">
        <f ca="1">IF(P498&lt;=('Ejercicio 3 - TIR'!$D$22-'Ejercicio 3 - TIR'!$C$22)/('Ejercicio 3 - TIR'!$E$22-'Ejercicio 3 - TIR'!$C$22),'Ejercicio 3 - TIR'!$C$22+SQRT(('Ejercicio 3 - TIR'!$E$22-'Ejercicio 3 - TIR'!$C$22)*('Ejercicio 3 - TIR'!$D$22-'Ejercicio 3 - TIR'!$C$22)*P498),'Ejercicio 3 - TIR'!$E$22-SQRT(('Ejercicio 3 - TIR'!$E$22-'Ejercicio 3 - TIR'!$C$22)*('Ejercicio 3 - TIR'!$E$22-'Ejercicio 3 - TIR'!$D$22)*(1-P498)))</f>
        <v>0.15257744678741</v>
      </c>
      <c r="R498" s="16">
        <f ca="1" t="shared" si="3698"/>
        <v>0.534137819976935</v>
      </c>
      <c r="S498" s="18">
        <f ca="1">IF(R498&lt;=('Ejercicio 3 - TIR'!$D$23-'Ejercicio 3 - TIR'!$C$23)/('Ejercicio 3 - TIR'!$E$23-'Ejercicio 3 - TIR'!$C$23),'Ejercicio 3 - TIR'!$C$23+SQRT(('Ejercicio 3 - TIR'!$E$23-'Ejercicio 3 - TIR'!$C$23)*('Ejercicio 3 - TIR'!$D$23-'Ejercicio 3 - TIR'!$C$23)*R498),'Ejercicio 3 - TIR'!$E$23-SQRT(('Ejercicio 3 - TIR'!$E$23-'Ejercicio 3 - TIR'!$C$23)*('Ejercicio 3 - TIR'!$E$23-'Ejercicio 3 - TIR'!$D$23)*(1-R498)))</f>
        <v>0.151042238967049</v>
      </c>
      <c r="T498" s="16">
        <f ca="1" t="shared" ref="T498:X498" si="3699">RAND()</f>
        <v>0.37912586814334</v>
      </c>
      <c r="U498" s="18">
        <f ca="1">IF(T498&lt;=('Ejercicio 3 - TIR'!$D$24-'Ejercicio 3 - TIR'!$C$24)/('Ejercicio 3 - TIR'!$E$24-'Ejercicio 3 - TIR'!$C$24),'Ejercicio 3 - TIR'!$C$24+SQRT(('Ejercicio 3 - TIR'!$E$24-'Ejercicio 3 - TIR'!$C$24)*('Ejercicio 3 - TIR'!$D$24-'Ejercicio 3 - TIR'!$C$24)*T498),'Ejercicio 3 - TIR'!$E$24-SQRT(('Ejercicio 3 - TIR'!$E$24-'Ejercicio 3 - TIR'!$C$24)*('Ejercicio 3 - TIR'!$E$24-'Ejercicio 3 - TIR'!$D$24)*(1-T498)))</f>
        <v>0.178216383948001</v>
      </c>
      <c r="V498" s="16">
        <f ca="1" t="shared" si="3699"/>
        <v>0.575303441966618</v>
      </c>
      <c r="W498" s="18">
        <f ca="1">IF(V498&lt;=('Ejercicio 3 - TIR'!$D$25-'Ejercicio 3 - TIR'!$C$25)/('Ejercicio 3 - TIR'!$E$25-'Ejercicio 3 - TIR'!$C$25),'Ejercicio 3 - TIR'!$C$25+SQRT(('Ejercicio 3 - TIR'!$E$25-'Ejercicio 3 - TIR'!$C$25)*('Ejercicio 3 - TIR'!$D$25-'Ejercicio 3 - TIR'!$C$25)*V498),'Ejercicio 3 - TIR'!$E$25-SQRT(('Ejercicio 3 - TIR'!$E$25-'Ejercicio 3 - TIR'!$C$25)*('Ejercicio 3 - TIR'!$E$25-'Ejercicio 3 - TIR'!$D$25)*(1-V498)))</f>
        <v>0.211445649362013</v>
      </c>
      <c r="X498" s="16">
        <f ca="1" t="shared" si="3699"/>
        <v>0.0837906142947589</v>
      </c>
      <c r="Y498" s="18">
        <f ca="1">IF(X498&lt;=('Ejercicio 3 - TIR'!$D$26-'Ejercicio 3 - TIR'!$C$26)/('Ejercicio 3 - TIR'!$E$26-'Ejercicio 3 - TIR'!$C$26),'Ejercicio 3 - TIR'!$C$26+SQRT(('Ejercicio 3 - TIR'!$E$26-'Ejercicio 3 - TIR'!$C$26)*('Ejercicio 3 - TIR'!$D$26-'Ejercicio 3 - TIR'!$C$26)*X498),'Ejercicio 3 - TIR'!$E$26-SQRT(('Ejercicio 3 - TIR'!$E$26-'Ejercicio 3 - TIR'!$C$26)*('Ejercicio 3 - TIR'!$E$26-'Ejercicio 3 - TIR'!$D$26)*(1-X498)))</f>
        <v>0.205041098982317</v>
      </c>
      <c r="Z498" s="16">
        <f ca="1" t="shared" si="3336"/>
        <v>1.15257744678741</v>
      </c>
      <c r="AA498" s="16">
        <f ca="1" t="shared" si="3337"/>
        <v>1.32666532493311</v>
      </c>
      <c r="AB498" s="16">
        <f ca="1" t="shared" si="3338"/>
        <v>1.56309882185188</v>
      </c>
      <c r="AC498" s="16">
        <f ca="1" t="shared" si="3339"/>
        <v>1.89360926725535</v>
      </c>
      <c r="AD498" s="16">
        <f ca="1" t="shared" si="3340"/>
        <v>2.28187699245649</v>
      </c>
      <c r="AE498" s="15">
        <f ca="1" t="shared" si="3341"/>
        <v>4576.5750771909</v>
      </c>
      <c r="AF498" s="15">
        <f ca="1" t="shared" si="3342"/>
        <v>5267.83122365061</v>
      </c>
      <c r="AG498" s="15">
        <f ca="1" t="shared" si="3343"/>
        <v>6206.64505557799</v>
      </c>
      <c r="AH498" s="15">
        <f ca="1" t="shared" si="3344"/>
        <v>7519.01314971421</v>
      </c>
      <c r="AI498" s="15">
        <f ca="1" t="shared" si="3345"/>
        <v>9060.7198691941</v>
      </c>
      <c r="AJ498" s="17">
        <f ca="1" t="shared" si="3346"/>
        <v>48198.7111856714</v>
      </c>
      <c r="AK498" s="17">
        <f ca="1" t="shared" si="3347"/>
        <v>48006.2525081477</v>
      </c>
      <c r="AL498" s="17">
        <f ca="1" t="shared" si="3348"/>
        <v>61144.8337779594</v>
      </c>
      <c r="AM498" s="17">
        <f ca="1" t="shared" si="3349"/>
        <v>77998.0341048624</v>
      </c>
      <c r="AN498" s="17">
        <f ca="1" t="shared" si="3350"/>
        <v>90458.155590839</v>
      </c>
      <c r="AO498" s="17">
        <f ca="1">C498/'Ejercicio 3 - TIR'!$D$7</f>
        <v>18379.9918687902</v>
      </c>
      <c r="AP498" s="17">
        <f ca="1" t="shared" si="3351"/>
        <v>29818.7193168812</v>
      </c>
      <c r="AQ498" s="17">
        <f ca="1" t="shared" si="3352"/>
        <v>29626.2606393575</v>
      </c>
      <c r="AR498" s="17">
        <f ca="1" t="shared" si="3353"/>
        <v>42764.8419091692</v>
      </c>
      <c r="AS498" s="17">
        <f ca="1" t="shared" si="3354"/>
        <v>59618.0422360722</v>
      </c>
      <c r="AT498" s="17">
        <f ca="1" t="shared" si="3355"/>
        <v>72078.1637220488</v>
      </c>
      <c r="AU498" s="17">
        <f ca="1">AP498*'Ejercicio 3 - TIR'!$D$5</f>
        <v>14909.3596584406</v>
      </c>
      <c r="AV498" s="17">
        <f ca="1">AQ498*'Ejercicio 3 - TIR'!$D$5</f>
        <v>14813.1303196788</v>
      </c>
      <c r="AW498" s="17">
        <f ca="1">AR498*'Ejercicio 3 - TIR'!$D$5</f>
        <v>21382.4209545846</v>
      </c>
      <c r="AX498" s="17">
        <f ca="1">AS498*'Ejercicio 3 - TIR'!$D$5</f>
        <v>29809.0211180361</v>
      </c>
      <c r="AY498" s="17">
        <f ca="1">AT498*'Ejercicio 3 - TIR'!$D$5</f>
        <v>36039.0818610244</v>
      </c>
      <c r="AZ498" s="17">
        <f ca="1" t="shared" ref="AZ498:BD498" si="3700">AJ498-AU498-AE498</f>
        <v>28712.7764500399</v>
      </c>
      <c r="BA498" s="17">
        <f ca="1" t="shared" si="3700"/>
        <v>27925.2909648184</v>
      </c>
      <c r="BB498" s="17">
        <f ca="1" t="shared" si="3700"/>
        <v>33555.7677677968</v>
      </c>
      <c r="BC498" s="17">
        <f ca="1" t="shared" si="3700"/>
        <v>40669.9998371121</v>
      </c>
      <c r="BD498" s="17">
        <f ca="1" t="shared" si="3700"/>
        <v>45358.3538606205</v>
      </c>
      <c r="BE498" s="17">
        <f ca="1" t="shared" ref="BE498:BI498" si="3701">AZ498/Z498</f>
        <v>24911.7979273942</v>
      </c>
      <c r="BF498" s="17">
        <f ca="1" t="shared" si="3701"/>
        <v>21049.23558338</v>
      </c>
      <c r="BG498" s="17">
        <f ca="1" t="shared" si="3701"/>
        <v>21467.4640519795</v>
      </c>
      <c r="BH498" s="17">
        <f ca="1" t="shared" si="3701"/>
        <v>21477.5035908333</v>
      </c>
      <c r="BI498" s="17">
        <f ca="1" t="shared" si="3701"/>
        <v>19877.6507281364</v>
      </c>
      <c r="BJ498" s="17">
        <f ca="1" t="shared" si="3358"/>
        <v>68445.1181532904</v>
      </c>
      <c r="BK498" s="17">
        <f ca="1" t="shared" si="3359"/>
        <v>41940.8805669297</v>
      </c>
      <c r="BL498" s="17">
        <f ca="1" t="shared" si="3360"/>
        <v>110385.99872022</v>
      </c>
      <c r="BM498" s="17">
        <f ca="1">BK498*'Ejercicio 3 - TIR'!$D$5</f>
        <v>20970.4402834649</v>
      </c>
      <c r="BN498" s="17">
        <f ca="1" t="shared" si="3361"/>
        <v>89415.5584367553</v>
      </c>
      <c r="BO498" s="17">
        <f ca="1" t="shared" si="3362"/>
        <v>39185.0913666023</v>
      </c>
      <c r="BP498" s="17">
        <f ca="1" t="shared" si="3363"/>
        <v>-121895.054776158</v>
      </c>
      <c r="BQ498" s="17">
        <f ca="1" t="shared" ref="BQ498:BT498" si="3702">BE498</f>
        <v>24911.7979273942</v>
      </c>
      <c r="BR498" s="17">
        <f ca="1" t="shared" si="3702"/>
        <v>21049.23558338</v>
      </c>
      <c r="BS498" s="17">
        <f ca="1" t="shared" si="3702"/>
        <v>21467.4640519795</v>
      </c>
      <c r="BT498" s="17">
        <f ca="1" t="shared" si="3702"/>
        <v>21477.5035908333</v>
      </c>
      <c r="BU498" s="17">
        <f ca="1" t="shared" si="3365"/>
        <v>59062.7420947388</v>
      </c>
      <c r="BV498" s="19">
        <f ca="1" t="shared" si="3366"/>
        <v>5.87232695355318</v>
      </c>
    </row>
    <row r="499" ht="15" customHeight="1" spans="1:74">
      <c r="A499" s="15">
        <v>498</v>
      </c>
      <c r="B499" s="16">
        <f ca="1" t="shared" ref="B499:F499" si="3703">RAND()</f>
        <v>0.8344250183856</v>
      </c>
      <c r="C499" s="17">
        <f ca="1">IF(B499&lt;=('Ejercicio 3 - TIR'!$D$13-'Ejercicio 3 - TIR'!$C$13)/('Ejercicio 3 - TIR'!$E$13-'Ejercicio 3 - TIR'!$C$13),'Ejercicio 3 - TIR'!$C$13+SQRT(('Ejercicio 3 - TIR'!$E$13-'Ejercicio 3 - TIR'!$C$13)*('Ejercicio 3 - TIR'!$D$13-'Ejercicio 3 - TIR'!$C$13)*B499),'Ejercicio 3 - TIR'!$E$13-SQRT(('Ejercicio 3 - TIR'!$E$13-'Ejercicio 3 - TIR'!$C$13)*('Ejercicio 3 - TIR'!$E$13-'Ejercicio 3 - TIR'!$D$13)*(1-B499)))</f>
        <v>85904.2567440635</v>
      </c>
      <c r="D499" s="16">
        <f ca="1" t="shared" si="3703"/>
        <v>0.801117343927618</v>
      </c>
      <c r="E499" s="17">
        <f ca="1">IF(D499&lt;=('Ejercicio 3 - TIR'!$D$14-'Ejercicio 3 - TIR'!$C$14)/('Ejercicio 3 - TIR'!$E$14-'Ejercicio 3 - TIR'!$C$14),'Ejercicio 3 - TIR'!$C$14+SQRT(('Ejercicio 3 - TIR'!$E$14-'Ejercicio 3 - TIR'!$C$14)*('Ejercicio 3 - TIR'!$D$14-'Ejercicio 3 - TIR'!$C$14)*D499),'Ejercicio 3 - TIR'!$E$14-SQRT(('Ejercicio 3 - TIR'!$E$14-'Ejercicio 3 - TIR'!$C$14)*('Ejercicio 3 - TIR'!$E$14-'Ejercicio 3 - TIR'!$D$14)*(1-D499)))</f>
        <v>34538.0957156998</v>
      </c>
      <c r="F499" s="16">
        <f ca="1" t="shared" si="3703"/>
        <v>0.656816621748529</v>
      </c>
      <c r="G499" s="17">
        <f ca="1">IF(F499&lt;=('Ejercicio 3 - TIR'!$D$18-'Ejercicio 3 - TIR'!$C$18)/('Ejercicio 3 - TIR'!$E$18-'Ejercicio 3 - TIR'!$C$18),'Ejercicio 3 - TIR'!$C$18+SQRT(('Ejercicio 3 - TIR'!$E$18-'Ejercicio 3 - TIR'!$C$18)*('Ejercicio 3 - TIR'!$D$18-'Ejercicio 3 - TIR'!$C$18)*F499),'Ejercicio 3 - TIR'!$E$18-SQRT(('Ejercicio 3 - TIR'!$E$18-'Ejercicio 3 - TIR'!$C$18)*('Ejercicio 3 - TIR'!$E$18-'Ejercicio 3 - TIR'!$D$18)*(1-F499)))</f>
        <v>39925.8497501362</v>
      </c>
      <c r="H499" s="16">
        <f ca="1" t="shared" ref="H499:L499" si="3704">RAND()</f>
        <v>0.399410507683495</v>
      </c>
      <c r="I499" s="17">
        <f ca="1">IF(H499&lt;=('Ejercicio 3 - TIR'!$D$18-'Ejercicio 3 - TIR'!$C$18)/('Ejercicio 3 - TIR'!$E$18-'Ejercicio 3 - TIR'!$C$18),'Ejercicio 3 - TIR'!$C$18+SQRT(('Ejercicio 3 - TIR'!$E$18-'Ejercicio 3 - TIR'!$C$18)*('Ejercicio 3 - TIR'!$D$18-'Ejercicio 3 - TIR'!$C$18)*H499),'Ejercicio 3 - TIR'!$E$18-SQRT(('Ejercicio 3 - TIR'!$E$18-'Ejercicio 3 - TIR'!$C$18)*('Ejercicio 3 - TIR'!$E$18-'Ejercicio 3 - TIR'!$D$18)*(1-H499)))</f>
        <v>37740.2568531364</v>
      </c>
      <c r="J499" s="16">
        <f ca="1" t="shared" si="3704"/>
        <v>0.159470570478212</v>
      </c>
      <c r="K499" s="17">
        <f ca="1">IF(J499&lt;=('Ejercicio 3 - TIR'!$D$18-'Ejercicio 3 - TIR'!$C$18)/('Ejercicio 3 - TIR'!$E$18-'Ejercicio 3 - TIR'!$C$18),'Ejercicio 3 - TIR'!$C$18+SQRT(('Ejercicio 3 - TIR'!$E$18-'Ejercicio 3 - TIR'!$C$18)*('Ejercicio 3 - TIR'!$D$18-'Ejercicio 3 - TIR'!$C$18)*J499),'Ejercicio 3 - TIR'!$E$18-SQRT(('Ejercicio 3 - TIR'!$E$18-'Ejercicio 3 - TIR'!$C$18)*('Ejercicio 3 - TIR'!$E$18-'Ejercicio 3 - TIR'!$D$18)*(1-J499)))</f>
        <v>34890.8675684107</v>
      </c>
      <c r="L499" s="16">
        <f ca="1" t="shared" si="3704"/>
        <v>0.215574392340982</v>
      </c>
      <c r="M499" s="17">
        <f ca="1">IF(L499&lt;=('Ejercicio 3 - TIR'!$D$18-'Ejercicio 3 - TIR'!$C$18)/('Ejercicio 3 - TIR'!$E$18-'Ejercicio 3 - TIR'!$C$18),'Ejercicio 3 - TIR'!$C$18+SQRT(('Ejercicio 3 - TIR'!$E$18-'Ejercicio 3 - TIR'!$C$18)*('Ejercicio 3 - TIR'!$D$18-'Ejercicio 3 - TIR'!$C$18)*L499),'Ejercicio 3 - TIR'!$E$18-SQRT(('Ejercicio 3 - TIR'!$E$18-'Ejercicio 3 - TIR'!$C$18)*('Ejercicio 3 - TIR'!$E$18-'Ejercicio 3 - TIR'!$D$18)*(1-L499)))</f>
        <v>35686.4891498311</v>
      </c>
      <c r="N499" s="16">
        <f ca="1" t="shared" ref="N499:R499" si="3705">RAND()</f>
        <v>0.81344132288505</v>
      </c>
      <c r="O499" s="17">
        <f ca="1">IF(N499&lt;=('Ejercicio 3 - TIR'!$D$18-'Ejercicio 3 - TIR'!$C$18)/('Ejercicio 3 - TIR'!$E$18-'Ejercicio 3 - TIR'!$C$18),'Ejercicio 3 - TIR'!$C$18+SQRT(('Ejercicio 3 - TIR'!$E$18-'Ejercicio 3 - TIR'!$C$18)*('Ejercicio 3 - TIR'!$D$18-'Ejercicio 3 - TIR'!$C$18)*N499),'Ejercicio 3 - TIR'!$E$18-SQRT(('Ejercicio 3 - TIR'!$E$18-'Ejercicio 3 - TIR'!$C$18)*('Ejercicio 3 - TIR'!$E$18-'Ejercicio 3 - TIR'!$D$18)*(1-N499)))</f>
        <v>41259.4250731176</v>
      </c>
      <c r="P499" s="16">
        <f ca="1" t="shared" si="3705"/>
        <v>0.346956990577481</v>
      </c>
      <c r="Q499" s="18">
        <f ca="1">IF(P499&lt;=('Ejercicio 3 - TIR'!$D$22-'Ejercicio 3 - TIR'!$C$22)/('Ejercicio 3 - TIR'!$E$22-'Ejercicio 3 - TIR'!$C$22),'Ejercicio 3 - TIR'!$C$22+SQRT(('Ejercicio 3 - TIR'!$E$22-'Ejercicio 3 - TIR'!$C$22)*('Ejercicio 3 - TIR'!$D$22-'Ejercicio 3 - TIR'!$C$22)*P499),'Ejercicio 3 - TIR'!$E$22-SQRT(('Ejercicio 3 - TIR'!$E$22-'Ejercicio 3 - TIR'!$C$22)*('Ejercicio 3 - TIR'!$E$22-'Ejercicio 3 - TIR'!$D$22)*(1-P499)))</f>
        <v>0.144990449836677</v>
      </c>
      <c r="R499" s="16">
        <f ca="1" t="shared" si="3705"/>
        <v>0.155051919282202</v>
      </c>
      <c r="S499" s="18">
        <f ca="1">IF(R499&lt;=('Ejercicio 3 - TIR'!$D$23-'Ejercicio 3 - TIR'!$C$23)/('Ejercicio 3 - TIR'!$E$23-'Ejercicio 3 - TIR'!$C$23),'Ejercicio 3 - TIR'!$C$23+SQRT(('Ejercicio 3 - TIR'!$E$23-'Ejercicio 3 - TIR'!$C$23)*('Ejercicio 3 - TIR'!$D$23-'Ejercicio 3 - TIR'!$C$23)*R499),'Ejercicio 3 - TIR'!$E$23-SQRT(('Ejercicio 3 - TIR'!$E$23-'Ejercicio 3 - TIR'!$C$23)*('Ejercicio 3 - TIR'!$E$23-'Ejercicio 3 - TIR'!$D$23)*(1-R499)))</f>
        <v>0.136706090347773</v>
      </c>
      <c r="T499" s="16">
        <f ca="1" t="shared" ref="T499:X499" si="3706">RAND()</f>
        <v>0.685193910659121</v>
      </c>
      <c r="U499" s="18">
        <f ca="1">IF(T499&lt;=('Ejercicio 3 - TIR'!$D$24-'Ejercicio 3 - TIR'!$C$24)/('Ejercicio 3 - TIR'!$E$24-'Ejercicio 3 - TIR'!$C$24),'Ejercicio 3 - TIR'!$C$24+SQRT(('Ejercicio 3 - TIR'!$E$24-'Ejercicio 3 - TIR'!$C$24)*('Ejercicio 3 - TIR'!$D$24-'Ejercicio 3 - TIR'!$C$24)*T499),'Ejercicio 3 - TIR'!$E$24-SQRT(('Ejercicio 3 - TIR'!$E$24-'Ejercicio 3 - TIR'!$C$24)*('Ejercicio 3 - TIR'!$E$24-'Ejercicio 3 - TIR'!$D$24)*(1-T499)))</f>
        <v>0.190310657633513</v>
      </c>
      <c r="V499" s="16">
        <f ca="1" t="shared" si="3706"/>
        <v>0.936498381296176</v>
      </c>
      <c r="W499" s="18">
        <f ca="1">IF(V499&lt;=('Ejercicio 3 - TIR'!$D$25-'Ejercicio 3 - TIR'!$C$25)/('Ejercicio 3 - TIR'!$E$25-'Ejercicio 3 - TIR'!$C$25),'Ejercicio 3 - TIR'!$C$25+SQRT(('Ejercicio 3 - TIR'!$E$25-'Ejercicio 3 - TIR'!$C$25)*('Ejercicio 3 - TIR'!$D$25-'Ejercicio 3 - TIR'!$C$25)*V499),'Ejercicio 3 - TIR'!$E$25-SQRT(('Ejercicio 3 - TIR'!$E$25-'Ejercicio 3 - TIR'!$C$25)*('Ejercicio 3 - TIR'!$E$25-'Ejercicio 3 - TIR'!$D$25)*(1-V499)))</f>
        <v>0.235091758471792</v>
      </c>
      <c r="X499" s="16">
        <f ca="1" t="shared" si="3706"/>
        <v>0.357600228888117</v>
      </c>
      <c r="Y499" s="18">
        <f ca="1">IF(X499&lt;=('Ejercicio 3 - TIR'!$D$26-'Ejercicio 3 - TIR'!$C$26)/('Ejercicio 3 - TIR'!$E$26-'Ejercicio 3 - TIR'!$C$26),'Ejercicio 3 - TIR'!$C$26+SQRT(('Ejercicio 3 - TIR'!$E$26-'Ejercicio 3 - TIR'!$C$26)*('Ejercicio 3 - TIR'!$D$26-'Ejercicio 3 - TIR'!$C$26)*X499),'Ejercicio 3 - TIR'!$E$26-SQRT(('Ejercicio 3 - TIR'!$E$26-'Ejercicio 3 - TIR'!$C$26)*('Ejercicio 3 - TIR'!$E$26-'Ejercicio 3 - TIR'!$D$26)*(1-X499)))</f>
        <v>0.221102132772025</v>
      </c>
      <c r="Z499" s="16">
        <f ca="1" t="shared" si="3336"/>
        <v>1.14499044983668</v>
      </c>
      <c r="AA499" s="16">
        <f ca="1" t="shared" si="3337"/>
        <v>1.30151761771939</v>
      </c>
      <c r="AB499" s="16">
        <f ca="1" t="shared" si="3338"/>
        <v>1.54921029146917</v>
      </c>
      <c r="AC499" s="16">
        <f ca="1" t="shared" si="3339"/>
        <v>1.91341686313325</v>
      </c>
      <c r="AD499" s="16">
        <f ca="1" t="shared" si="3340"/>
        <v>2.33647741245397</v>
      </c>
      <c r="AE499" s="15">
        <f ca="1" t="shared" si="3341"/>
        <v>5007.69403432151</v>
      </c>
      <c r="AF499" s="15">
        <f ca="1" t="shared" si="3342"/>
        <v>5692.27630741147</v>
      </c>
      <c r="AG499" s="15">
        <f ca="1" t="shared" si="3343"/>
        <v>6775.57715490662</v>
      </c>
      <c r="AH499" s="15">
        <f ca="1" t="shared" si="3344"/>
        <v>8368.45950291492</v>
      </c>
      <c r="AI499" s="15">
        <f ca="1" t="shared" si="3345"/>
        <v>10218.7437470257</v>
      </c>
      <c r="AJ499" s="17">
        <f ca="1" t="shared" si="3346"/>
        <v>45714.7166655201</v>
      </c>
      <c r="AK499" s="17">
        <f ca="1" t="shared" si="3347"/>
        <v>49119.6091916118</v>
      </c>
      <c r="AL499" s="17">
        <f ca="1" t="shared" si="3348"/>
        <v>54053.2911152697</v>
      </c>
      <c r="AM499" s="17">
        <f ca="1" t="shared" si="3349"/>
        <v>68283.1301253087</v>
      </c>
      <c r="AN499" s="17">
        <f ca="1" t="shared" si="3350"/>
        <v>96401.7147341763</v>
      </c>
      <c r="AO499" s="17">
        <f ca="1">C499/'Ejercicio 3 - TIR'!$D$7</f>
        <v>17180.8513488127</v>
      </c>
      <c r="AP499" s="17">
        <f ca="1" t="shared" si="3351"/>
        <v>28533.8653167074</v>
      </c>
      <c r="AQ499" s="17">
        <f ca="1" t="shared" si="3352"/>
        <v>31938.7578427991</v>
      </c>
      <c r="AR499" s="17">
        <f ca="1" t="shared" si="3353"/>
        <v>36872.439766457</v>
      </c>
      <c r="AS499" s="17">
        <f ca="1" t="shared" si="3354"/>
        <v>51102.278776496</v>
      </c>
      <c r="AT499" s="17">
        <f ca="1" t="shared" si="3355"/>
        <v>79220.8633853636</v>
      </c>
      <c r="AU499" s="17">
        <f ca="1">AP499*'Ejercicio 3 - TIR'!$D$5</f>
        <v>14266.9326583537</v>
      </c>
      <c r="AV499" s="17">
        <f ca="1">AQ499*'Ejercicio 3 - TIR'!$D$5</f>
        <v>15969.3789213996</v>
      </c>
      <c r="AW499" s="17">
        <f ca="1">AR499*'Ejercicio 3 - TIR'!$D$5</f>
        <v>18436.2198832285</v>
      </c>
      <c r="AX499" s="17">
        <f ca="1">AS499*'Ejercicio 3 - TIR'!$D$5</f>
        <v>25551.139388248</v>
      </c>
      <c r="AY499" s="17">
        <f ca="1">AT499*'Ejercicio 3 - TIR'!$D$5</f>
        <v>39610.4316926818</v>
      </c>
      <c r="AZ499" s="17">
        <f ca="1" t="shared" ref="AZ499:BD499" si="3707">AJ499-AU499-AE499</f>
        <v>26440.0899728449</v>
      </c>
      <c r="BA499" s="17">
        <f ca="1" t="shared" si="3707"/>
        <v>27457.9539628008</v>
      </c>
      <c r="BB499" s="17">
        <f ca="1" t="shared" si="3707"/>
        <v>28841.4940771346</v>
      </c>
      <c r="BC499" s="17">
        <f ca="1" t="shared" si="3707"/>
        <v>34363.5312341458</v>
      </c>
      <c r="BD499" s="17">
        <f ca="1" t="shared" si="3707"/>
        <v>46572.5392944688</v>
      </c>
      <c r="BE499" s="17">
        <f ca="1" t="shared" ref="BE499:BI499" si="3708">AZ499/Z499</f>
        <v>23091.9742401487</v>
      </c>
      <c r="BF499" s="17">
        <f ca="1" t="shared" si="3708"/>
        <v>21096.874593918</v>
      </c>
      <c r="BG499" s="17">
        <f ca="1" t="shared" si="3708"/>
        <v>18616.9006467051</v>
      </c>
      <c r="BH499" s="17">
        <f ca="1" t="shared" si="3708"/>
        <v>17959.2497046749</v>
      </c>
      <c r="BI499" s="17">
        <f ca="1" t="shared" si="3708"/>
        <v>19932.8009961604</v>
      </c>
      <c r="BJ499" s="17">
        <f ca="1" t="shared" si="3358"/>
        <v>80697.4805089058</v>
      </c>
      <c r="BK499" s="17">
        <f ca="1" t="shared" si="3359"/>
        <v>40142.6711032302</v>
      </c>
      <c r="BL499" s="17">
        <f ca="1" t="shared" si="3360"/>
        <v>120840.151612136</v>
      </c>
      <c r="BM499" s="17">
        <f ca="1">BK499*'Ejercicio 3 - TIR'!$D$5</f>
        <v>20071.3355516151</v>
      </c>
      <c r="BN499" s="17">
        <f ca="1" t="shared" si="3361"/>
        <v>100768.816060521</v>
      </c>
      <c r="BO499" s="17">
        <f ca="1" t="shared" si="3362"/>
        <v>43128.5213901061</v>
      </c>
      <c r="BP499" s="17">
        <f ca="1" t="shared" si="3363"/>
        <v>-120442.352459763</v>
      </c>
      <c r="BQ499" s="17">
        <f ca="1" t="shared" ref="BQ499:BT499" si="3709">BE499</f>
        <v>23091.9742401487</v>
      </c>
      <c r="BR499" s="17">
        <f ca="1" t="shared" si="3709"/>
        <v>21096.874593918</v>
      </c>
      <c r="BS499" s="17">
        <f ca="1" t="shared" si="3709"/>
        <v>18616.9006467051</v>
      </c>
      <c r="BT499" s="17">
        <f ca="1" t="shared" si="3709"/>
        <v>17959.2497046749</v>
      </c>
      <c r="BU499" s="17">
        <f ca="1" t="shared" si="3365"/>
        <v>63061.3223862665</v>
      </c>
      <c r="BV499" s="19">
        <f ca="1" t="shared" si="3366"/>
        <v>5.24269676510278</v>
      </c>
    </row>
    <row r="500" ht="15" customHeight="1" spans="1:74">
      <c r="A500" s="15">
        <v>499</v>
      </c>
      <c r="B500" s="16">
        <f ca="1" t="shared" ref="B500:F500" si="3710">RAND()</f>
        <v>0.409027717008038</v>
      </c>
      <c r="C500" s="17">
        <f ca="1">IF(B500&lt;=('Ejercicio 3 - TIR'!$D$13-'Ejercicio 3 - TIR'!$C$13)/('Ejercicio 3 - TIR'!$E$13-'Ejercicio 3 - TIR'!$C$13),'Ejercicio 3 - TIR'!$C$13+SQRT(('Ejercicio 3 - TIR'!$E$13-'Ejercicio 3 - TIR'!$C$13)*('Ejercicio 3 - TIR'!$D$13-'Ejercicio 3 - TIR'!$C$13)*B500),'Ejercicio 3 - TIR'!$E$13-SQRT(('Ejercicio 3 - TIR'!$E$13-'Ejercicio 3 - TIR'!$C$13)*('Ejercicio 3 - TIR'!$E$13-'Ejercicio 3 - TIR'!$D$13)*(1-B500)))</f>
        <v>73369.8152542955</v>
      </c>
      <c r="D500" s="16">
        <f ca="1" t="shared" si="3710"/>
        <v>0.674981906751811</v>
      </c>
      <c r="E500" s="17">
        <f ca="1">IF(D500&lt;=('Ejercicio 3 - TIR'!$D$14-'Ejercicio 3 - TIR'!$C$14)/('Ejercicio 3 - TIR'!$E$14-'Ejercicio 3 - TIR'!$C$14),'Ejercicio 3 - TIR'!$C$14+SQRT(('Ejercicio 3 - TIR'!$E$14-'Ejercicio 3 - TIR'!$C$14)*('Ejercicio 3 - TIR'!$D$14-'Ejercicio 3 - TIR'!$C$14)*D500),'Ejercicio 3 - TIR'!$E$14-SQRT(('Ejercicio 3 - TIR'!$E$14-'Ejercicio 3 - TIR'!$C$14)*('Ejercicio 3 - TIR'!$E$14-'Ejercicio 3 - TIR'!$D$14)*(1-D500)))</f>
        <v>33017.6856281582</v>
      </c>
      <c r="F500" s="16">
        <f ca="1" t="shared" si="3710"/>
        <v>0.53829720920706</v>
      </c>
      <c r="G500" s="17">
        <f ca="1">IF(F500&lt;=('Ejercicio 3 - TIR'!$D$18-'Ejercicio 3 - TIR'!$C$18)/('Ejercicio 3 - TIR'!$E$18-'Ejercicio 3 - TIR'!$C$18),'Ejercicio 3 - TIR'!$C$18+SQRT(('Ejercicio 3 - TIR'!$E$18-'Ejercicio 3 - TIR'!$C$18)*('Ejercicio 3 - TIR'!$D$18-'Ejercicio 3 - TIR'!$C$18)*F500),'Ejercicio 3 - TIR'!$E$18-SQRT(('Ejercicio 3 - TIR'!$E$18-'Ejercicio 3 - TIR'!$C$18)*('Ejercicio 3 - TIR'!$E$18-'Ejercicio 3 - TIR'!$D$18)*(1-F500)))</f>
        <v>38985.7988727246</v>
      </c>
      <c r="H500" s="16">
        <f ca="1" t="shared" ref="H500:L500" si="3711">RAND()</f>
        <v>0.161981589640604</v>
      </c>
      <c r="I500" s="17">
        <f ca="1">IF(H500&lt;=('Ejercicio 3 - TIR'!$D$18-'Ejercicio 3 - TIR'!$C$18)/('Ejercicio 3 - TIR'!$E$18-'Ejercicio 3 - TIR'!$C$18),'Ejercicio 3 - TIR'!$C$18+SQRT(('Ejercicio 3 - TIR'!$E$18-'Ejercicio 3 - TIR'!$C$18)*('Ejercicio 3 - TIR'!$D$18-'Ejercicio 3 - TIR'!$C$18)*H500),'Ejercicio 3 - TIR'!$E$18-SQRT(('Ejercicio 3 - TIR'!$E$18-'Ejercicio 3 - TIR'!$C$18)*('Ejercicio 3 - TIR'!$E$18-'Ejercicio 3 - TIR'!$D$18)*(1-H500)))</f>
        <v>34929.2229048898</v>
      </c>
      <c r="J500" s="16">
        <f ca="1" t="shared" si="3711"/>
        <v>0.772502257353456</v>
      </c>
      <c r="K500" s="17">
        <f ca="1">IF(J500&lt;=('Ejercicio 3 - TIR'!$D$18-'Ejercicio 3 - TIR'!$C$18)/('Ejercicio 3 - TIR'!$E$18-'Ejercicio 3 - TIR'!$C$18),'Ejercicio 3 - TIR'!$C$18+SQRT(('Ejercicio 3 - TIR'!$E$18-'Ejercicio 3 - TIR'!$C$18)*('Ejercicio 3 - TIR'!$D$18-'Ejercicio 3 - TIR'!$C$18)*J500),'Ejercicio 3 - TIR'!$E$18-SQRT(('Ejercicio 3 - TIR'!$E$18-'Ejercicio 3 - TIR'!$C$18)*('Ejercicio 3 - TIR'!$E$18-'Ejercicio 3 - TIR'!$D$18)*(1-J500)))</f>
        <v>40869.3425827732</v>
      </c>
      <c r="L500" s="16">
        <f ca="1" t="shared" si="3711"/>
        <v>0.524590926746161</v>
      </c>
      <c r="M500" s="17">
        <f ca="1">IF(L500&lt;=('Ejercicio 3 - TIR'!$D$18-'Ejercicio 3 - TIR'!$C$18)/('Ejercicio 3 - TIR'!$E$18-'Ejercicio 3 - TIR'!$C$18),'Ejercicio 3 - TIR'!$C$18+SQRT(('Ejercicio 3 - TIR'!$E$18-'Ejercicio 3 - TIR'!$C$18)*('Ejercicio 3 - TIR'!$D$18-'Ejercicio 3 - TIR'!$C$18)*L500),'Ejercicio 3 - TIR'!$E$18-SQRT(('Ejercicio 3 - TIR'!$E$18-'Ejercicio 3 - TIR'!$C$18)*('Ejercicio 3 - TIR'!$E$18-'Ejercicio 3 - TIR'!$D$18)*(1-L500)))</f>
        <v>38870.6617009062</v>
      </c>
      <c r="N500" s="16">
        <f ca="1" t="shared" ref="N500:R500" si="3712">RAND()</f>
        <v>0.303437335995217</v>
      </c>
      <c r="O500" s="17">
        <f ca="1">IF(N500&lt;=('Ejercicio 3 - TIR'!$D$18-'Ejercicio 3 - TIR'!$C$18)/('Ejercicio 3 - TIR'!$E$18-'Ejercicio 3 - TIR'!$C$18),'Ejercicio 3 - TIR'!$C$18+SQRT(('Ejercicio 3 - TIR'!$E$18-'Ejercicio 3 - TIR'!$C$18)*('Ejercicio 3 - TIR'!$D$18-'Ejercicio 3 - TIR'!$C$18)*N500),'Ejercicio 3 - TIR'!$E$18-SQRT(('Ejercicio 3 - TIR'!$E$18-'Ejercicio 3 - TIR'!$C$18)*('Ejercicio 3 - TIR'!$E$18-'Ejercicio 3 - TIR'!$D$18)*(1-N500)))</f>
        <v>36746.5250610431</v>
      </c>
      <c r="P500" s="16">
        <f ca="1" t="shared" si="3712"/>
        <v>0.974511230813955</v>
      </c>
      <c r="Q500" s="18">
        <f ca="1">IF(P500&lt;=('Ejercicio 3 - TIR'!$D$22-'Ejercicio 3 - TIR'!$C$22)/('Ejercicio 3 - TIR'!$E$22-'Ejercicio 3 - TIR'!$C$22),'Ejercicio 3 - TIR'!$C$22+SQRT(('Ejercicio 3 - TIR'!$E$22-'Ejercicio 3 - TIR'!$C$22)*('Ejercicio 3 - TIR'!$D$22-'Ejercicio 3 - TIR'!$C$22)*P500),'Ejercicio 3 - TIR'!$E$22-SQRT(('Ejercicio 3 - TIR'!$E$22-'Ejercicio 3 - TIR'!$C$22)*('Ejercicio 3 - TIR'!$E$22-'Ejercicio 3 - TIR'!$D$22)*(1-P500)))</f>
        <v>0.173226538216327</v>
      </c>
      <c r="R500" s="16">
        <f ca="1" t="shared" si="3712"/>
        <v>0.917874792603151</v>
      </c>
      <c r="S500" s="18">
        <f ca="1">IF(R500&lt;=('Ejercicio 3 - TIR'!$D$23-'Ejercicio 3 - TIR'!$C$23)/('Ejercicio 3 - TIR'!$E$23-'Ejercicio 3 - TIR'!$C$23),'Ejercicio 3 - TIR'!$C$23+SQRT(('Ejercicio 3 - TIR'!$E$23-'Ejercicio 3 - TIR'!$C$23)*('Ejercicio 3 - TIR'!$D$23-'Ejercicio 3 - TIR'!$C$23)*R500),'Ejercicio 3 - TIR'!$E$23-SQRT(('Ejercicio 3 - TIR'!$E$23-'Ejercicio 3 - TIR'!$C$23)*('Ejercicio 3 - TIR'!$E$23-'Ejercicio 3 - TIR'!$D$23)*(1-R500)))</f>
        <v>0.16784165417031</v>
      </c>
      <c r="T500" s="16">
        <f ca="1" t="shared" ref="T500:X500" si="3713">RAND()</f>
        <v>0.143391848358623</v>
      </c>
      <c r="U500" s="18">
        <f ca="1">IF(T500&lt;=('Ejercicio 3 - TIR'!$D$24-'Ejercicio 3 - TIR'!$C$24)/('Ejercicio 3 - TIR'!$E$24-'Ejercicio 3 - TIR'!$C$24),'Ejercicio 3 - TIR'!$C$24+SQRT(('Ejercicio 3 - TIR'!$E$24-'Ejercicio 3 - TIR'!$C$24)*('Ejercicio 3 - TIR'!$D$24-'Ejercicio 3 - TIR'!$C$24)*T500),'Ejercicio 3 - TIR'!$E$24-SQRT(('Ejercicio 3 - TIR'!$E$24-'Ejercicio 3 - TIR'!$C$24)*('Ejercicio 3 - TIR'!$E$24-'Ejercicio 3 - TIR'!$D$24)*(1-T500)))</f>
        <v>0.16735289259902</v>
      </c>
      <c r="V500" s="16">
        <f ca="1" t="shared" si="3713"/>
        <v>0.476089388181482</v>
      </c>
      <c r="W500" s="18">
        <f ca="1">IF(V500&lt;=('Ejercicio 3 - TIR'!$D$25-'Ejercicio 3 - TIR'!$C$25)/('Ejercicio 3 - TIR'!$E$25-'Ejercicio 3 - TIR'!$C$25),'Ejercicio 3 - TIR'!$C$25+SQRT(('Ejercicio 3 - TIR'!$E$25-'Ejercicio 3 - TIR'!$C$25)*('Ejercicio 3 - TIR'!$D$25-'Ejercicio 3 - TIR'!$C$25)*V500),'Ejercicio 3 - TIR'!$E$25-SQRT(('Ejercicio 3 - TIR'!$E$25-'Ejercicio 3 - TIR'!$C$25)*('Ejercicio 3 - TIR'!$E$25-'Ejercicio 3 - TIR'!$D$25)*(1-V500)))</f>
        <v>0.207178426682748</v>
      </c>
      <c r="X500" s="16">
        <f ca="1" t="shared" si="3713"/>
        <v>0.107569842011752</v>
      </c>
      <c r="Y500" s="18">
        <f ca="1">IF(X500&lt;=('Ejercicio 3 - TIR'!$D$26-'Ejercicio 3 - TIR'!$C$26)/('Ejercicio 3 - TIR'!$E$26-'Ejercicio 3 - TIR'!$C$26),'Ejercicio 3 - TIR'!$C$26+SQRT(('Ejercicio 3 - TIR'!$E$26-'Ejercicio 3 - TIR'!$C$26)*('Ejercicio 3 - TIR'!$D$26-'Ejercicio 3 - TIR'!$C$26)*X500),'Ejercicio 3 - TIR'!$E$26-SQRT(('Ejercicio 3 - TIR'!$E$26-'Ejercicio 3 - TIR'!$C$26)*('Ejercicio 3 - TIR'!$E$26-'Ejercicio 3 - TIR'!$D$26)*(1-X500)))</f>
        <v>0.207042258460419</v>
      </c>
      <c r="Z500" s="16">
        <f ca="1" t="shared" si="3336"/>
        <v>1.17322653821633</v>
      </c>
      <c r="AA500" s="16">
        <f ca="1" t="shared" si="3337"/>
        <v>1.37014282110706</v>
      </c>
      <c r="AB500" s="16">
        <f ca="1" t="shared" si="3338"/>
        <v>1.59944018549311</v>
      </c>
      <c r="AC500" s="16">
        <f ca="1" t="shared" si="3339"/>
        <v>1.93080968669673</v>
      </c>
      <c r="AD500" s="16">
        <f ca="1" t="shared" si="3340"/>
        <v>2.33056888488768</v>
      </c>
      <c r="AE500" s="15">
        <f ca="1" t="shared" si="3341"/>
        <v>5719.53938128082</v>
      </c>
      <c r="AF500" s="15">
        <f ca="1" t="shared" si="3342"/>
        <v>6679.51633212722</v>
      </c>
      <c r="AG500" s="15">
        <f ca="1" t="shared" si="3343"/>
        <v>7797.35271147111</v>
      </c>
      <c r="AH500" s="15">
        <f ca="1" t="shared" si="3344"/>
        <v>9412.79597852415</v>
      </c>
      <c r="AI500" s="15">
        <f ca="1" t="shared" si="3345"/>
        <v>11361.6425163449</v>
      </c>
      <c r="AJ500" s="17">
        <f ca="1" t="shared" si="3346"/>
        <v>45739.1738510447</v>
      </c>
      <c r="AK500" s="17">
        <f ca="1" t="shared" si="3347"/>
        <v>47858.0240099832</v>
      </c>
      <c r="AL500" s="17">
        <f ca="1" t="shared" si="3348"/>
        <v>65368.0688815722</v>
      </c>
      <c r="AM500" s="17">
        <f ca="1" t="shared" si="3349"/>
        <v>75051.8501404215</v>
      </c>
      <c r="AN500" s="17">
        <f ca="1" t="shared" si="3350"/>
        <v>85640.3079350125</v>
      </c>
      <c r="AO500" s="17">
        <f ca="1">C500/'Ejercicio 3 - TIR'!$D$7</f>
        <v>14673.9630508591</v>
      </c>
      <c r="AP500" s="17">
        <f ca="1" t="shared" si="3351"/>
        <v>31065.2108001856</v>
      </c>
      <c r="AQ500" s="17">
        <f ca="1" t="shared" si="3352"/>
        <v>33184.0609591241</v>
      </c>
      <c r="AR500" s="17">
        <f ca="1" t="shared" si="3353"/>
        <v>50694.1058307131</v>
      </c>
      <c r="AS500" s="17">
        <f ca="1" t="shared" si="3354"/>
        <v>60377.8870895624</v>
      </c>
      <c r="AT500" s="17">
        <f ca="1" t="shared" si="3355"/>
        <v>70966.3448841534</v>
      </c>
      <c r="AU500" s="17">
        <f ca="1">AP500*'Ejercicio 3 - TIR'!$D$5</f>
        <v>15532.6054000928</v>
      </c>
      <c r="AV500" s="17">
        <f ca="1">AQ500*'Ejercicio 3 - TIR'!$D$5</f>
        <v>16592.030479562</v>
      </c>
      <c r="AW500" s="17">
        <f ca="1">AR500*'Ejercicio 3 - TIR'!$D$5</f>
        <v>25347.0529153566</v>
      </c>
      <c r="AX500" s="17">
        <f ca="1">AS500*'Ejercicio 3 - TIR'!$D$5</f>
        <v>30188.9435447812</v>
      </c>
      <c r="AY500" s="17">
        <f ca="1">AT500*'Ejercicio 3 - TIR'!$D$5</f>
        <v>35483.1724420767</v>
      </c>
      <c r="AZ500" s="17">
        <f ca="1" t="shared" ref="AZ500:BD500" si="3714">AJ500-AU500-AE500</f>
        <v>24487.0290696711</v>
      </c>
      <c r="BA500" s="17">
        <f ca="1" t="shared" si="3714"/>
        <v>24586.4771982939</v>
      </c>
      <c r="BB500" s="17">
        <f ca="1" t="shared" si="3714"/>
        <v>32223.6632547446</v>
      </c>
      <c r="BC500" s="17">
        <f ca="1" t="shared" si="3714"/>
        <v>35450.1106171161</v>
      </c>
      <c r="BD500" s="17">
        <f ca="1" t="shared" si="3714"/>
        <v>38795.4929765908</v>
      </c>
      <c r="BE500" s="17">
        <f ca="1" t="shared" ref="BE500:BI500" si="3715">AZ500/Z500</f>
        <v>20871.5267444419</v>
      </c>
      <c r="BF500" s="17">
        <f ca="1" t="shared" si="3715"/>
        <v>17944.4630293565</v>
      </c>
      <c r="BG500" s="17">
        <f ca="1" t="shared" si="3715"/>
        <v>20146.8385920352</v>
      </c>
      <c r="BH500" s="17">
        <f ca="1" t="shared" si="3715"/>
        <v>18360.2303538081</v>
      </c>
      <c r="BI500" s="17">
        <f ca="1" t="shared" si="3715"/>
        <v>16646.3618510296</v>
      </c>
      <c r="BJ500" s="17">
        <f ca="1" t="shared" si="3358"/>
        <v>76949.9907759887</v>
      </c>
      <c r="BK500" s="17">
        <f ca="1" t="shared" si="3359"/>
        <v>34198.6817043237</v>
      </c>
      <c r="BL500" s="17">
        <f ca="1" t="shared" si="3360"/>
        <v>111148.672480312</v>
      </c>
      <c r="BM500" s="17">
        <f ca="1">BK500*'Ejercicio 3 - TIR'!$D$5</f>
        <v>17099.3408521619</v>
      </c>
      <c r="BN500" s="17">
        <f ca="1" t="shared" si="3361"/>
        <v>94049.3316281506</v>
      </c>
      <c r="BO500" s="17">
        <f ca="1" t="shared" si="3362"/>
        <v>40354.6671535878</v>
      </c>
      <c r="BP500" s="17">
        <f ca="1" t="shared" si="3363"/>
        <v>-106387.500882454</v>
      </c>
      <c r="BQ500" s="17">
        <f ca="1" t="shared" ref="BQ500:BT500" si="3716">BE500</f>
        <v>20871.5267444419</v>
      </c>
      <c r="BR500" s="17">
        <f ca="1" t="shared" si="3716"/>
        <v>17944.4630293565</v>
      </c>
      <c r="BS500" s="17">
        <f ca="1" t="shared" si="3716"/>
        <v>20146.8385920352</v>
      </c>
      <c r="BT500" s="17">
        <f ca="1" t="shared" si="3716"/>
        <v>18360.2303538081</v>
      </c>
      <c r="BU500" s="17">
        <f ca="1" t="shared" si="3365"/>
        <v>57001.0290046173</v>
      </c>
      <c r="BV500" s="19">
        <f ca="1" t="shared" si="3366"/>
        <v>6.96599663929782</v>
      </c>
    </row>
    <row r="501" ht="15" customHeight="1" spans="1:74">
      <c r="A501" s="15">
        <v>500</v>
      </c>
      <c r="B501" s="16">
        <f ca="1" t="shared" ref="B501:F501" si="3717">RAND()</f>
        <v>0.169198079346804</v>
      </c>
      <c r="C501" s="17">
        <f ca="1">IF(B501&lt;=('Ejercicio 3 - TIR'!$D$13-'Ejercicio 3 - TIR'!$C$13)/('Ejercicio 3 - TIR'!$E$13-'Ejercicio 3 - TIR'!$C$13),'Ejercicio 3 - TIR'!$C$13+SQRT(('Ejercicio 3 - TIR'!$E$13-'Ejercicio 3 - TIR'!$C$13)*('Ejercicio 3 - TIR'!$D$13-'Ejercicio 3 - TIR'!$C$13)*B501),'Ejercicio 3 - TIR'!$E$13-SQRT(('Ejercicio 3 - TIR'!$E$13-'Ejercicio 3 - TIR'!$C$13)*('Ejercicio 3 - TIR'!$E$13-'Ejercicio 3 - TIR'!$D$13)*(1-B501)))</f>
        <v>68226.7388276717</v>
      </c>
      <c r="D501" s="16">
        <f ca="1" t="shared" si="3717"/>
        <v>0.635842529262354</v>
      </c>
      <c r="E501" s="17">
        <f ca="1">IF(D501&lt;=('Ejercicio 3 - TIR'!$D$14-'Ejercicio 3 - TIR'!$C$14)/('Ejercicio 3 - TIR'!$E$14-'Ejercicio 3 - TIR'!$C$14),'Ejercicio 3 - TIR'!$C$14+SQRT(('Ejercicio 3 - TIR'!$E$14-'Ejercicio 3 - TIR'!$C$14)*('Ejercicio 3 - TIR'!$D$14-'Ejercicio 3 - TIR'!$C$14)*D501),'Ejercicio 3 - TIR'!$E$14-SQRT(('Ejercicio 3 - TIR'!$E$14-'Ejercicio 3 - TIR'!$C$14)*('Ejercicio 3 - TIR'!$E$14-'Ejercicio 3 - TIR'!$D$14)*(1-D501)))</f>
        <v>32609.2205681236</v>
      </c>
      <c r="F501" s="16">
        <f ca="1" t="shared" si="3717"/>
        <v>0.361545008591039</v>
      </c>
      <c r="G501" s="17">
        <f ca="1">IF(F501&lt;=('Ejercicio 3 - TIR'!$D$18-'Ejercicio 3 - TIR'!$C$18)/('Ejercicio 3 - TIR'!$E$18-'Ejercicio 3 - TIR'!$C$18),'Ejercicio 3 - TIR'!$C$18+SQRT(('Ejercicio 3 - TIR'!$E$18-'Ejercicio 3 - TIR'!$C$18)*('Ejercicio 3 - TIR'!$D$18-'Ejercicio 3 - TIR'!$C$18)*F501),'Ejercicio 3 - TIR'!$E$18-SQRT(('Ejercicio 3 - TIR'!$E$18-'Ejercicio 3 - TIR'!$C$18)*('Ejercicio 3 - TIR'!$E$18-'Ejercicio 3 - TIR'!$D$18)*(1-F501)))</f>
        <v>37364.2210238868</v>
      </c>
      <c r="H501" s="16">
        <f ca="1" t="shared" ref="H501:L501" si="3718">RAND()</f>
        <v>0.112652114928337</v>
      </c>
      <c r="I501" s="17">
        <f ca="1">IF(H501&lt;=('Ejercicio 3 - TIR'!$D$18-'Ejercicio 3 - TIR'!$C$18)/('Ejercicio 3 - TIR'!$E$18-'Ejercicio 3 - TIR'!$C$18),'Ejercicio 3 - TIR'!$C$18+SQRT(('Ejercicio 3 - TIR'!$E$18-'Ejercicio 3 - TIR'!$C$18)*('Ejercicio 3 - TIR'!$D$18-'Ejercicio 3 - TIR'!$C$18)*H501),'Ejercicio 3 - TIR'!$E$18-SQRT(('Ejercicio 3 - TIR'!$E$18-'Ejercicio 3 - TIR'!$C$18)*('Ejercicio 3 - TIR'!$E$18-'Ejercicio 3 - TIR'!$D$18)*(1-H501)))</f>
        <v>34110.6954690479</v>
      </c>
      <c r="J501" s="16">
        <f ca="1" t="shared" si="3718"/>
        <v>0.86089673855885</v>
      </c>
      <c r="K501" s="17">
        <f ca="1">IF(J501&lt;=('Ejercicio 3 - TIR'!$D$18-'Ejercicio 3 - TIR'!$C$18)/('Ejercicio 3 - TIR'!$E$18-'Ejercicio 3 - TIR'!$C$18),'Ejercicio 3 - TIR'!$C$18+SQRT(('Ejercicio 3 - TIR'!$E$18-'Ejercicio 3 - TIR'!$C$18)*('Ejercicio 3 - TIR'!$D$18-'Ejercicio 3 - TIR'!$C$18)*J501),'Ejercicio 3 - TIR'!$E$18-SQRT(('Ejercicio 3 - TIR'!$E$18-'Ejercicio 3 - TIR'!$C$18)*('Ejercicio 3 - TIR'!$E$18-'Ejercicio 3 - TIR'!$D$18)*(1-J501)))</f>
        <v>41770.0240545654</v>
      </c>
      <c r="L501" s="16">
        <f ca="1" t="shared" si="3718"/>
        <v>0.709344825960138</v>
      </c>
      <c r="M501" s="17">
        <f ca="1">IF(L501&lt;=('Ejercicio 3 - TIR'!$D$18-'Ejercicio 3 - TIR'!$C$18)/('Ejercicio 3 - TIR'!$E$18-'Ejercicio 3 - TIR'!$C$18),'Ejercicio 3 - TIR'!$C$18+SQRT(('Ejercicio 3 - TIR'!$E$18-'Ejercicio 3 - TIR'!$C$18)*('Ejercicio 3 - TIR'!$D$18-'Ejercicio 3 - TIR'!$C$18)*L501),'Ejercicio 3 - TIR'!$E$18-SQRT(('Ejercicio 3 - TIR'!$E$18-'Ejercicio 3 - TIR'!$C$18)*('Ejercicio 3 - TIR'!$E$18-'Ejercicio 3 - TIR'!$D$18)*(1-L501)))</f>
        <v>40331.0452933242</v>
      </c>
      <c r="N501" s="16">
        <f ca="1" t="shared" ref="N501:R501" si="3719">RAND()</f>
        <v>0.615059807228521</v>
      </c>
      <c r="O501" s="17">
        <f ca="1">IF(N501&lt;=('Ejercicio 3 - TIR'!$D$18-'Ejercicio 3 - TIR'!$C$18)/('Ejercicio 3 - TIR'!$E$18-'Ejercicio 3 - TIR'!$C$18),'Ejercicio 3 - TIR'!$C$18+SQRT(('Ejercicio 3 - TIR'!$E$18-'Ejercicio 3 - TIR'!$C$18)*('Ejercicio 3 - TIR'!$D$18-'Ejercicio 3 - TIR'!$C$18)*N501),'Ejercicio 3 - TIR'!$E$18-SQRT(('Ejercicio 3 - TIR'!$E$18-'Ejercicio 3 - TIR'!$C$18)*('Ejercicio 3 - TIR'!$E$18-'Ejercicio 3 - TIR'!$D$18)*(1-N501)))</f>
        <v>39605.1533607891</v>
      </c>
      <c r="P501" s="16">
        <f ca="1" t="shared" si="3719"/>
        <v>0.27856292361674</v>
      </c>
      <c r="Q501" s="18">
        <f ca="1">IF(P501&lt;=('Ejercicio 3 - TIR'!$D$22-'Ejercicio 3 - TIR'!$C$22)/('Ejercicio 3 - TIR'!$E$22-'Ejercicio 3 - TIR'!$C$22),'Ejercicio 3 - TIR'!$C$22+SQRT(('Ejercicio 3 - TIR'!$E$22-'Ejercicio 3 - TIR'!$C$22)*('Ejercicio 3 - TIR'!$D$22-'Ejercicio 3 - TIR'!$C$22)*P501),'Ejercicio 3 - TIR'!$E$22-SQRT(('Ejercicio 3 - TIR'!$E$22-'Ejercicio 3 - TIR'!$C$22)*('Ejercicio 3 - TIR'!$E$22-'Ejercicio 3 - TIR'!$D$22)*(1-P501)))</f>
        <v>0.142392258986313</v>
      </c>
      <c r="R501" s="16">
        <f ca="1" t="shared" si="3719"/>
        <v>0.723565236463756</v>
      </c>
      <c r="S501" s="18">
        <f ca="1">IF(R501&lt;=('Ejercicio 3 - TIR'!$D$23-'Ejercicio 3 - TIR'!$C$23)/('Ejercicio 3 - TIR'!$E$23-'Ejercicio 3 - TIR'!$C$23),'Ejercicio 3 - TIR'!$C$23+SQRT(('Ejercicio 3 - TIR'!$E$23-'Ejercicio 3 - TIR'!$C$23)*('Ejercicio 3 - TIR'!$D$23-'Ejercicio 3 - TIR'!$C$23)*R501),'Ejercicio 3 - TIR'!$E$23-SQRT(('Ejercicio 3 - TIR'!$E$23-'Ejercicio 3 - TIR'!$C$23)*('Ejercicio 3 - TIR'!$E$23-'Ejercicio 3 - TIR'!$D$23)*(1-R501)))</f>
        <v>0.157693441001238</v>
      </c>
      <c r="T501" s="16">
        <f ca="1" t="shared" ref="T501:X501" si="3720">RAND()</f>
        <v>0.631860119822258</v>
      </c>
      <c r="U501" s="18">
        <f ca="1">IF(T501&lt;=('Ejercicio 3 - TIR'!$D$24-'Ejercicio 3 - TIR'!$C$24)/('Ejercicio 3 - TIR'!$E$24-'Ejercicio 3 - TIR'!$C$24),'Ejercicio 3 - TIR'!$C$24+SQRT(('Ejercicio 3 - TIR'!$E$24-'Ejercicio 3 - TIR'!$C$24)*('Ejercicio 3 - TIR'!$D$24-'Ejercicio 3 - TIR'!$C$24)*T501),'Ejercicio 3 - TIR'!$E$24-SQRT(('Ejercicio 3 - TIR'!$E$24-'Ejercicio 3 - TIR'!$C$24)*('Ejercicio 3 - TIR'!$E$24-'Ejercicio 3 - TIR'!$D$24)*(1-T501)))</f>
        <v>0.187894055620529</v>
      </c>
      <c r="V501" s="16">
        <f ca="1" t="shared" si="3720"/>
        <v>0.624887170991322</v>
      </c>
      <c r="W501" s="18">
        <f ca="1">IF(V501&lt;=('Ejercicio 3 - TIR'!$D$25-'Ejercicio 3 - TIR'!$C$25)/('Ejercicio 3 - TIR'!$E$25-'Ejercicio 3 - TIR'!$C$25),'Ejercicio 3 - TIR'!$C$25+SQRT(('Ejercicio 3 - TIR'!$E$25-'Ejercicio 3 - TIR'!$C$25)*('Ejercicio 3 - TIR'!$D$25-'Ejercicio 3 - TIR'!$C$25)*V501),'Ejercicio 3 - TIR'!$E$25-SQRT(('Ejercicio 3 - TIR'!$E$25-'Ejercicio 3 - TIR'!$C$25)*('Ejercicio 3 - TIR'!$E$25-'Ejercicio 3 - TIR'!$D$25)*(1-V501)))</f>
        <v>0.213766108385513</v>
      </c>
      <c r="X501" s="16">
        <f ca="1" t="shared" si="3720"/>
        <v>0.832985205776785</v>
      </c>
      <c r="Y501" s="18">
        <f ca="1">IF(X501&lt;=('Ejercicio 3 - TIR'!$D$26-'Ejercicio 3 - TIR'!$C$26)/('Ejercicio 3 - TIR'!$E$26-'Ejercicio 3 - TIR'!$C$26),'Ejercicio 3 - TIR'!$C$26+SQRT(('Ejercicio 3 - TIR'!$E$26-'Ejercicio 3 - TIR'!$C$26)*('Ejercicio 3 - TIR'!$D$26-'Ejercicio 3 - TIR'!$C$26)*X501),'Ejercicio 3 - TIR'!$E$26-SQRT(('Ejercicio 3 - TIR'!$E$26-'Ejercicio 3 - TIR'!$C$26)*('Ejercicio 3 - TIR'!$E$26-'Ejercicio 3 - TIR'!$D$26)*(1-X501)))</f>
        <v>0.249968684863873</v>
      </c>
      <c r="Z501" s="16">
        <f ca="1" t="shared" si="3336"/>
        <v>1.14239225898631</v>
      </c>
      <c r="AA501" s="16">
        <f ca="1" t="shared" si="3337"/>
        <v>1.32254002527904</v>
      </c>
      <c r="AB501" s="16">
        <f ca="1" t="shared" si="3338"/>
        <v>1.5710374343492</v>
      </c>
      <c r="AC501" s="16">
        <f ca="1" t="shared" si="3339"/>
        <v>1.90687199281799</v>
      </c>
      <c r="AD501" s="16">
        <f ca="1" t="shared" si="3340"/>
        <v>2.38353027706645</v>
      </c>
      <c r="AE501" s="15">
        <f ca="1" t="shared" si="3341"/>
        <v>4643.30058047808</v>
      </c>
      <c r="AF501" s="15">
        <f ca="1" t="shared" si="3342"/>
        <v>5375.51862661671</v>
      </c>
      <c r="AG501" s="15">
        <f ca="1" t="shared" si="3343"/>
        <v>6385.54662243542</v>
      </c>
      <c r="AH501" s="15">
        <f ca="1" t="shared" si="3344"/>
        <v>7750.5600738277</v>
      </c>
      <c r="AI501" s="15">
        <f ca="1" t="shared" si="3345"/>
        <v>9687.95738244085</v>
      </c>
      <c r="AJ501" s="17">
        <f ca="1" t="shared" si="3346"/>
        <v>42684.5968607419</v>
      </c>
      <c r="AK501" s="17">
        <f ca="1" t="shared" si="3347"/>
        <v>45112.7600479203</v>
      </c>
      <c r="AL501" s="17">
        <f ca="1" t="shared" si="3348"/>
        <v>65622.2714233887</v>
      </c>
      <c r="AM501" s="17">
        <f ca="1" t="shared" si="3349"/>
        <v>76906.1407109138</v>
      </c>
      <c r="AN501" s="17">
        <f ca="1" t="shared" si="3350"/>
        <v>94400.0821633011</v>
      </c>
      <c r="AO501" s="17">
        <f ca="1">C501/'Ejercicio 3 - TIR'!$D$7</f>
        <v>13645.3477655343</v>
      </c>
      <c r="AP501" s="17">
        <f ca="1" t="shared" si="3351"/>
        <v>29039.2490952076</v>
      </c>
      <c r="AQ501" s="17">
        <f ca="1" t="shared" si="3352"/>
        <v>31467.4122823859</v>
      </c>
      <c r="AR501" s="17">
        <f ca="1" t="shared" si="3353"/>
        <v>51976.9236578544</v>
      </c>
      <c r="AS501" s="17">
        <f ca="1" t="shared" si="3354"/>
        <v>63260.7929453794</v>
      </c>
      <c r="AT501" s="17">
        <f ca="1" t="shared" si="3355"/>
        <v>80754.7343977667</v>
      </c>
      <c r="AU501" s="17">
        <f ca="1">AP501*'Ejercicio 3 - TIR'!$D$5</f>
        <v>14519.6245476038</v>
      </c>
      <c r="AV501" s="17">
        <f ca="1">AQ501*'Ejercicio 3 - TIR'!$D$5</f>
        <v>15733.706141193</v>
      </c>
      <c r="AW501" s="17">
        <f ca="1">AR501*'Ejercicio 3 - TIR'!$D$5</f>
        <v>25988.4618289272</v>
      </c>
      <c r="AX501" s="17">
        <f ca="1">AS501*'Ejercicio 3 - TIR'!$D$5</f>
        <v>31630.3964726897</v>
      </c>
      <c r="AY501" s="17">
        <f ca="1">AT501*'Ejercicio 3 - TIR'!$D$5</f>
        <v>40377.3671988834</v>
      </c>
      <c r="AZ501" s="17">
        <f ca="1" t="shared" ref="AZ501:BD501" si="3721">AJ501-AU501-AE501</f>
        <v>23521.6717326601</v>
      </c>
      <c r="BA501" s="17">
        <f ca="1" t="shared" si="3721"/>
        <v>24003.5352801106</v>
      </c>
      <c r="BB501" s="17">
        <f ca="1" t="shared" si="3721"/>
        <v>33248.2629720261</v>
      </c>
      <c r="BC501" s="17">
        <f ca="1" t="shared" si="3721"/>
        <v>37525.1841643964</v>
      </c>
      <c r="BD501" s="17">
        <f ca="1" t="shared" si="3721"/>
        <v>44334.7575819769</v>
      </c>
      <c r="BE501" s="17">
        <f ca="1" t="shared" ref="BE501:BI501" si="3722">AZ501/Z501</f>
        <v>20589.8381642849</v>
      </c>
      <c r="BF501" s="17">
        <f ca="1" t="shared" si="3722"/>
        <v>18149.5719005148</v>
      </c>
      <c r="BG501" s="17">
        <f ca="1" t="shared" si="3722"/>
        <v>21163.2531759494</v>
      </c>
      <c r="BH501" s="17">
        <f ca="1" t="shared" si="3722"/>
        <v>19678.9214513248</v>
      </c>
      <c r="BI501" s="17">
        <f ca="1" t="shared" si="3722"/>
        <v>18600.459162844</v>
      </c>
      <c r="BJ501" s="17">
        <f ca="1" t="shared" si="3358"/>
        <v>77725.0645356608</v>
      </c>
      <c r="BK501" s="17">
        <f ca="1" t="shared" si="3359"/>
        <v>32524.0995402522</v>
      </c>
      <c r="BL501" s="17">
        <f ca="1" t="shared" si="3360"/>
        <v>110249.164075913</v>
      </c>
      <c r="BM501" s="17">
        <f ca="1">BK501*'Ejercicio 3 - TIR'!$D$5</f>
        <v>16262.0497701261</v>
      </c>
      <c r="BN501" s="17">
        <f ca="1" t="shared" si="3361"/>
        <v>93987.1143057869</v>
      </c>
      <c r="BO501" s="17">
        <f ca="1" t="shared" si="3362"/>
        <v>39431.8944508908</v>
      </c>
      <c r="BP501" s="17">
        <f ca="1" t="shared" si="3363"/>
        <v>-100835.959395795</v>
      </c>
      <c r="BQ501" s="17">
        <f ca="1" t="shared" ref="BQ501:BT501" si="3723">BE501</f>
        <v>20589.8381642849</v>
      </c>
      <c r="BR501" s="17">
        <f ca="1" t="shared" si="3723"/>
        <v>18149.5719005148</v>
      </c>
      <c r="BS501" s="17">
        <f ca="1" t="shared" si="3723"/>
        <v>21163.2531759494</v>
      </c>
      <c r="BT501" s="17">
        <f ca="1" t="shared" si="3723"/>
        <v>19678.9214513248</v>
      </c>
      <c r="BU501" s="17">
        <f ca="1" t="shared" si="3365"/>
        <v>58032.3536137348</v>
      </c>
      <c r="BV501" s="19">
        <f ca="1" t="shared" si="3366"/>
        <v>9.42706014293775</v>
      </c>
    </row>
    <row r="502" ht="15" customHeight="1" spans="1:74">
      <c r="A502" s="15">
        <v>501</v>
      </c>
      <c r="B502" s="16">
        <f ca="1" t="shared" ref="B502:F502" si="3724">RAND()</f>
        <v>0.334148071187087</v>
      </c>
      <c r="C502" s="17">
        <f ca="1">IF(B502&lt;=('Ejercicio 3 - TIR'!$D$13-'Ejercicio 3 - TIR'!$C$13)/('Ejercicio 3 - TIR'!$E$13-'Ejercicio 3 - TIR'!$C$13),'Ejercicio 3 - TIR'!$C$13+SQRT(('Ejercicio 3 - TIR'!$E$13-'Ejercicio 3 - TIR'!$C$13)*('Ejercicio 3 - TIR'!$D$13-'Ejercicio 3 - TIR'!$C$13)*B502),'Ejercicio 3 - TIR'!$E$13-SQRT(('Ejercicio 3 - TIR'!$E$13-'Ejercicio 3 - TIR'!$C$13)*('Ejercicio 3 - TIR'!$E$13-'Ejercicio 3 - TIR'!$D$13)*(1-B502)))</f>
        <v>71733.0172360845</v>
      </c>
      <c r="D502" s="16">
        <f ca="1" t="shared" si="3724"/>
        <v>0.190260053410853</v>
      </c>
      <c r="E502" s="17">
        <f ca="1">IF(D502&lt;=('Ejercicio 3 - TIR'!$D$14-'Ejercicio 3 - TIR'!$C$14)/('Ejercicio 3 - TIR'!$E$14-'Ejercicio 3 - TIR'!$C$14),'Ejercicio 3 - TIR'!$C$14+SQRT(('Ejercicio 3 - TIR'!$E$14-'Ejercicio 3 - TIR'!$C$14)*('Ejercicio 3 - TIR'!$D$14-'Ejercicio 3 - TIR'!$C$14)*D502),'Ejercicio 3 - TIR'!$E$14-SQRT(('Ejercicio 3 - TIR'!$E$14-'Ejercicio 3 - TIR'!$C$14)*('Ejercicio 3 - TIR'!$E$14-'Ejercicio 3 - TIR'!$D$14)*(1-D502)))</f>
        <v>28777.4997029535</v>
      </c>
      <c r="F502" s="16">
        <f ca="1" t="shared" si="3724"/>
        <v>0.880279606718616</v>
      </c>
      <c r="G502" s="17">
        <f ca="1">IF(F502&lt;=('Ejercicio 3 - TIR'!$D$18-'Ejercicio 3 - TIR'!$C$18)/('Ejercicio 3 - TIR'!$E$18-'Ejercicio 3 - TIR'!$C$18),'Ejercicio 3 - TIR'!$C$18+SQRT(('Ejercicio 3 - TIR'!$E$18-'Ejercicio 3 - TIR'!$C$18)*('Ejercicio 3 - TIR'!$D$18-'Ejercicio 3 - TIR'!$C$18)*F502),'Ejercicio 3 - TIR'!$E$18-SQRT(('Ejercicio 3 - TIR'!$E$18-'Ejercicio 3 - TIR'!$C$18)*('Ejercicio 3 - TIR'!$E$18-'Ejercicio 3 - TIR'!$D$18)*(1-F502)))</f>
        <v>42003.4971222934</v>
      </c>
      <c r="H502" s="16">
        <f ca="1" t="shared" ref="H502:L502" si="3725">RAND()</f>
        <v>0.000317537524253009</v>
      </c>
      <c r="I502" s="17">
        <f ca="1">IF(H502&lt;=('Ejercicio 3 - TIR'!$D$18-'Ejercicio 3 - TIR'!$C$18)/('Ejercicio 3 - TIR'!$E$18-'Ejercicio 3 - TIR'!$C$18),'Ejercicio 3 - TIR'!$C$18+SQRT(('Ejercicio 3 - TIR'!$E$18-'Ejercicio 3 - TIR'!$C$18)*('Ejercicio 3 - TIR'!$D$18-'Ejercicio 3 - TIR'!$C$18)*H502),'Ejercicio 3 - TIR'!$E$18-SQRT(('Ejercicio 3 - TIR'!$E$18-'Ejercicio 3 - TIR'!$C$18)*('Ejercicio 3 - TIR'!$E$18-'Ejercicio 3 - TIR'!$D$18)*(1-H502)))</f>
        <v>30218.2444240707</v>
      </c>
      <c r="J502" s="16">
        <f ca="1" t="shared" si="3725"/>
        <v>0.470685795868976</v>
      </c>
      <c r="K502" s="17">
        <f ca="1">IF(J502&lt;=('Ejercicio 3 - TIR'!$D$18-'Ejercicio 3 - TIR'!$C$18)/('Ejercicio 3 - TIR'!$E$18-'Ejercicio 3 - TIR'!$C$18),'Ejercicio 3 - TIR'!$C$18+SQRT(('Ejercicio 3 - TIR'!$E$18-'Ejercicio 3 - TIR'!$C$18)*('Ejercicio 3 - TIR'!$D$18-'Ejercicio 3 - TIR'!$C$18)*J502),'Ejercicio 3 - TIR'!$E$18-SQRT(('Ejercicio 3 - TIR'!$E$18-'Ejercicio 3 - TIR'!$C$18)*('Ejercicio 3 - TIR'!$E$18-'Ejercicio 3 - TIR'!$D$18)*(1-J502)))</f>
        <v>38402.5513613632</v>
      </c>
      <c r="L502" s="16">
        <f ca="1" t="shared" si="3725"/>
        <v>0.188956665959573</v>
      </c>
      <c r="M502" s="17">
        <f ca="1">IF(L502&lt;=('Ejercicio 3 - TIR'!$D$18-'Ejercicio 3 - TIR'!$C$18)/('Ejercicio 3 - TIR'!$E$18-'Ejercicio 3 - TIR'!$C$18),'Ejercicio 3 - TIR'!$C$18+SQRT(('Ejercicio 3 - TIR'!$E$18-'Ejercicio 3 - TIR'!$C$18)*('Ejercicio 3 - TIR'!$D$18-'Ejercicio 3 - TIR'!$C$18)*L502),'Ejercicio 3 - TIR'!$E$18-SQRT(('Ejercicio 3 - TIR'!$E$18-'Ejercicio 3 - TIR'!$C$18)*('Ejercicio 3 - TIR'!$E$18-'Ejercicio 3 - TIR'!$D$18)*(1-L502)))</f>
        <v>35323.8613706534</v>
      </c>
      <c r="N502" s="16">
        <f ca="1" t="shared" ref="N502:R502" si="3726">RAND()</f>
        <v>0.643551356851332</v>
      </c>
      <c r="O502" s="17">
        <f ca="1">IF(N502&lt;=('Ejercicio 3 - TIR'!$D$18-'Ejercicio 3 - TIR'!$C$18)/('Ejercicio 3 - TIR'!$E$18-'Ejercicio 3 - TIR'!$C$18),'Ejercicio 3 - TIR'!$C$18+SQRT(('Ejercicio 3 - TIR'!$E$18-'Ejercicio 3 - TIR'!$C$18)*('Ejercicio 3 - TIR'!$D$18-'Ejercicio 3 - TIR'!$C$18)*N502),'Ejercicio 3 - TIR'!$E$18-SQRT(('Ejercicio 3 - TIR'!$E$18-'Ejercicio 3 - TIR'!$C$18)*('Ejercicio 3 - TIR'!$E$18-'Ejercicio 3 - TIR'!$D$18)*(1-N502)))</f>
        <v>39825.1057769217</v>
      </c>
      <c r="P502" s="16">
        <f ca="1" t="shared" si="3726"/>
        <v>0.140214484892178</v>
      </c>
      <c r="Q502" s="18">
        <f ca="1">IF(P502&lt;=('Ejercicio 3 - TIR'!$D$22-'Ejercicio 3 - TIR'!$C$22)/('Ejercicio 3 - TIR'!$E$22-'Ejercicio 3 - TIR'!$C$22),'Ejercicio 3 - TIR'!$C$22+SQRT(('Ejercicio 3 - TIR'!$E$22-'Ejercicio 3 - TIR'!$C$22)*('Ejercicio 3 - TIR'!$D$22-'Ejercicio 3 - TIR'!$C$22)*P502),'Ejercicio 3 - TIR'!$E$22-SQRT(('Ejercicio 3 - TIR'!$E$22-'Ejercicio 3 - TIR'!$C$22)*('Ejercicio 3 - TIR'!$E$22-'Ejercicio 3 - TIR'!$D$22)*(1-P502)))</f>
        <v>0.135886663362894</v>
      </c>
      <c r="R502" s="16">
        <f ca="1" t="shared" si="3726"/>
        <v>0.584803434717321</v>
      </c>
      <c r="S502" s="18">
        <f ca="1">IF(R502&lt;=('Ejercicio 3 - TIR'!$D$23-'Ejercicio 3 - TIR'!$C$23)/('Ejercicio 3 - TIR'!$E$23-'Ejercicio 3 - TIR'!$C$23),'Ejercicio 3 - TIR'!$C$23+SQRT(('Ejercicio 3 - TIR'!$E$23-'Ejercicio 3 - TIR'!$C$23)*('Ejercicio 3 - TIR'!$D$23-'Ejercicio 3 - TIR'!$C$23)*R502),'Ejercicio 3 - TIR'!$E$23-SQRT(('Ejercicio 3 - TIR'!$E$23-'Ejercicio 3 - TIR'!$C$23)*('Ejercicio 3 - TIR'!$E$23-'Ejercicio 3 - TIR'!$D$23)*(1-R502)))</f>
        <v>0.152662227276005</v>
      </c>
      <c r="T502" s="16">
        <f ca="1" t="shared" ref="T502:X502" si="3727">RAND()</f>
        <v>0.334581071552271</v>
      </c>
      <c r="U502" s="18">
        <f ca="1">IF(T502&lt;=('Ejercicio 3 - TIR'!$D$24-'Ejercicio 3 - TIR'!$C$24)/('Ejercicio 3 - TIR'!$E$24-'Ejercicio 3 - TIR'!$C$24),'Ejercicio 3 - TIR'!$C$24+SQRT(('Ejercicio 3 - TIR'!$E$24-'Ejercicio 3 - TIR'!$C$24)*('Ejercicio 3 - TIR'!$D$24-'Ejercicio 3 - TIR'!$C$24)*T502),'Ejercicio 3 - TIR'!$E$24-SQRT(('Ejercicio 3 - TIR'!$E$24-'Ejercicio 3 - TIR'!$C$24)*('Ejercicio 3 - TIR'!$E$24-'Ejercicio 3 - TIR'!$D$24)*(1-T502)))</f>
        <v>0.176506984933405</v>
      </c>
      <c r="V502" s="16">
        <f ca="1" t="shared" si="3727"/>
        <v>0.283276287429025</v>
      </c>
      <c r="W502" s="18">
        <f ca="1">IF(V502&lt;=('Ejercicio 3 - TIR'!$D$25-'Ejercicio 3 - TIR'!$C$25)/('Ejercicio 3 - TIR'!$E$25-'Ejercicio 3 - TIR'!$C$25),'Ejercicio 3 - TIR'!$C$25+SQRT(('Ejercicio 3 - TIR'!$E$25-'Ejercicio 3 - TIR'!$C$25)*('Ejercicio 3 - TIR'!$D$25-'Ejercicio 3 - TIR'!$C$25)*V502),'Ejercicio 3 - TIR'!$E$25-SQRT(('Ejercicio 3 - TIR'!$E$25-'Ejercicio 3 - TIR'!$C$25)*('Ejercicio 3 - TIR'!$E$25-'Ejercicio 3 - TIR'!$D$25)*(1-V502)))</f>
        <v>0.199914487249252</v>
      </c>
      <c r="X502" s="16">
        <f ca="1" t="shared" si="3727"/>
        <v>0.117888488101468</v>
      </c>
      <c r="Y502" s="18">
        <f ca="1">IF(X502&lt;=('Ejercicio 3 - TIR'!$D$26-'Ejercicio 3 - TIR'!$C$26)/('Ejercicio 3 - TIR'!$E$26-'Ejercicio 3 - TIR'!$C$26),'Ejercicio 3 - TIR'!$C$26+SQRT(('Ejercicio 3 - TIR'!$E$26-'Ejercicio 3 - TIR'!$C$26)*('Ejercicio 3 - TIR'!$D$26-'Ejercicio 3 - TIR'!$C$26)*X502),'Ejercicio 3 - TIR'!$E$26-SQRT(('Ejercicio 3 - TIR'!$E$26-'Ejercicio 3 - TIR'!$C$26)*('Ejercicio 3 - TIR'!$E$26-'Ejercicio 3 - TIR'!$D$26)*(1-X502)))</f>
        <v>0.207840933772479</v>
      </c>
      <c r="Z502" s="16">
        <f ca="1" t="shared" si="3336"/>
        <v>1.13588666336289</v>
      </c>
      <c r="AA502" s="16">
        <f ca="1" t="shared" si="3337"/>
        <v>1.30929365132498</v>
      </c>
      <c r="AB502" s="16">
        <f ca="1" t="shared" si="3338"/>
        <v>1.5403931261128</v>
      </c>
      <c r="AC502" s="16">
        <f ca="1" t="shared" si="3339"/>
        <v>1.84834002808192</v>
      </c>
      <c r="AD502" s="16">
        <f ca="1" t="shared" si="3340"/>
        <v>2.23250074544751</v>
      </c>
      <c r="AE502" s="15">
        <f ca="1" t="shared" si="3341"/>
        <v>3910.47841456103</v>
      </c>
      <c r="AF502" s="15">
        <f ca="1" t="shared" si="3342"/>
        <v>4507.46075904266</v>
      </c>
      <c r="AG502" s="15">
        <f ca="1" t="shared" si="3343"/>
        <v>5303.05906732691</v>
      </c>
      <c r="AH502" s="15">
        <f ca="1" t="shared" si="3344"/>
        <v>6363.21740162407</v>
      </c>
      <c r="AI502" s="15">
        <f ca="1" t="shared" si="3345"/>
        <v>7685.7544481749</v>
      </c>
      <c r="AJ502" s="17">
        <f ca="1" t="shared" si="3346"/>
        <v>47711.2121958148</v>
      </c>
      <c r="AK502" s="17">
        <f ca="1" t="shared" si="3347"/>
        <v>39564.5555786223</v>
      </c>
      <c r="AL502" s="17">
        <f ca="1" t="shared" si="3348"/>
        <v>59155.0261422378</v>
      </c>
      <c r="AM502" s="17">
        <f ca="1" t="shared" si="3349"/>
        <v>65290.5069177954</v>
      </c>
      <c r="AN502" s="17">
        <f ca="1" t="shared" si="3350"/>
        <v>88909.5783345037</v>
      </c>
      <c r="AO502" s="17">
        <f ca="1">C502/'Ejercicio 3 - TIR'!$D$7</f>
        <v>14346.6034472169</v>
      </c>
      <c r="AP502" s="17">
        <f ca="1" t="shared" si="3351"/>
        <v>33364.6087485979</v>
      </c>
      <c r="AQ502" s="17">
        <f ca="1" t="shared" si="3352"/>
        <v>25217.9521314054</v>
      </c>
      <c r="AR502" s="17">
        <f ca="1" t="shared" si="3353"/>
        <v>44808.4226950209</v>
      </c>
      <c r="AS502" s="17">
        <f ca="1" t="shared" si="3354"/>
        <v>50943.9034705785</v>
      </c>
      <c r="AT502" s="17">
        <f ca="1" t="shared" si="3355"/>
        <v>74562.9748872869</v>
      </c>
      <c r="AU502" s="17">
        <f ca="1">AP502*'Ejercicio 3 - TIR'!$D$5</f>
        <v>16682.304374299</v>
      </c>
      <c r="AV502" s="17">
        <f ca="1">AQ502*'Ejercicio 3 - TIR'!$D$5</f>
        <v>12608.9760657027</v>
      </c>
      <c r="AW502" s="17">
        <f ca="1">AR502*'Ejercicio 3 - TIR'!$D$5</f>
        <v>22404.2113475104</v>
      </c>
      <c r="AX502" s="17">
        <f ca="1">AS502*'Ejercicio 3 - TIR'!$D$5</f>
        <v>25471.9517352892</v>
      </c>
      <c r="AY502" s="17">
        <f ca="1">AT502*'Ejercicio 3 - TIR'!$D$5</f>
        <v>37281.4874436434</v>
      </c>
      <c r="AZ502" s="17">
        <f ca="1" t="shared" ref="AZ502:BD502" si="3728">AJ502-AU502-AE502</f>
        <v>27118.4294069548</v>
      </c>
      <c r="BA502" s="17">
        <f ca="1" t="shared" si="3728"/>
        <v>22448.118753877</v>
      </c>
      <c r="BB502" s="17">
        <f ca="1" t="shared" si="3728"/>
        <v>31447.7557274004</v>
      </c>
      <c r="BC502" s="17">
        <f ca="1" t="shared" si="3728"/>
        <v>33455.3377808821</v>
      </c>
      <c r="BD502" s="17">
        <f ca="1" t="shared" si="3728"/>
        <v>43942.3364426854</v>
      </c>
      <c r="BE502" s="17">
        <f ca="1" t="shared" ref="BE502:BI502" si="3729">AZ502/Z502</f>
        <v>23874.2387613464</v>
      </c>
      <c r="BF502" s="17">
        <f ca="1" t="shared" si="3729"/>
        <v>17145.2131698339</v>
      </c>
      <c r="BG502" s="17">
        <f ca="1" t="shared" si="3729"/>
        <v>20415.4090240321</v>
      </c>
      <c r="BH502" s="17">
        <f ca="1" t="shared" si="3729"/>
        <v>18100.2073604388</v>
      </c>
      <c r="BI502" s="17">
        <f ca="1" t="shared" si="3729"/>
        <v>19683.0108712358</v>
      </c>
      <c r="BJ502" s="17">
        <f ca="1" t="shared" si="3358"/>
        <v>64245.7895389594</v>
      </c>
      <c r="BK502" s="17">
        <f ca="1" t="shared" si="3359"/>
        <v>32028.8028905516</v>
      </c>
      <c r="BL502" s="17">
        <f ca="1" t="shared" si="3360"/>
        <v>96274.592429511</v>
      </c>
      <c r="BM502" s="17">
        <f ca="1">BK502*'Ejercicio 3 - TIR'!$D$5</f>
        <v>16014.4014452758</v>
      </c>
      <c r="BN502" s="17">
        <f ca="1" t="shared" si="3361"/>
        <v>80260.1909842352</v>
      </c>
      <c r="BO502" s="17">
        <f ca="1" t="shared" si="3362"/>
        <v>35950.801426562</v>
      </c>
      <c r="BP502" s="17">
        <f ca="1" t="shared" si="3363"/>
        <v>-100510.516939038</v>
      </c>
      <c r="BQ502" s="17">
        <f ca="1" t="shared" ref="BQ502:BT502" si="3730">BE502</f>
        <v>23874.2387613464</v>
      </c>
      <c r="BR502" s="17">
        <f ca="1" t="shared" si="3730"/>
        <v>17145.2131698339</v>
      </c>
      <c r="BS502" s="17">
        <f ca="1" t="shared" si="3730"/>
        <v>20415.4090240321</v>
      </c>
      <c r="BT502" s="17">
        <f ca="1" t="shared" si="3730"/>
        <v>18100.2073604388</v>
      </c>
      <c r="BU502" s="17">
        <f ca="1" t="shared" si="3365"/>
        <v>55633.8122977978</v>
      </c>
      <c r="BV502" s="19">
        <f ca="1" t="shared" si="3366"/>
        <v>9.18850943565588</v>
      </c>
    </row>
    <row r="503" ht="15" customHeight="1" spans="1:74">
      <c r="A503" s="15">
        <v>502</v>
      </c>
      <c r="B503" s="16">
        <f ca="1" t="shared" ref="B503:F503" si="3731">RAND()</f>
        <v>0.909563316301033</v>
      </c>
      <c r="C503" s="17">
        <f ca="1">IF(B503&lt;=('Ejercicio 3 - TIR'!$D$13-'Ejercicio 3 - TIR'!$C$13)/('Ejercicio 3 - TIR'!$E$13-'Ejercicio 3 - TIR'!$C$13),'Ejercicio 3 - TIR'!$C$13+SQRT(('Ejercicio 3 - TIR'!$E$13-'Ejercicio 3 - TIR'!$C$13)*('Ejercicio 3 - TIR'!$D$13-'Ejercicio 3 - TIR'!$C$13)*B503),'Ejercicio 3 - TIR'!$E$13-SQRT(('Ejercicio 3 - TIR'!$E$13-'Ejercicio 3 - TIR'!$C$13)*('Ejercicio 3 - TIR'!$E$13-'Ejercicio 3 - TIR'!$D$13)*(1-B503)))</f>
        <v>89582.5137178511</v>
      </c>
      <c r="D503" s="16">
        <f ca="1" t="shared" si="3731"/>
        <v>0.99310028959816</v>
      </c>
      <c r="E503" s="17">
        <f ca="1">IF(D503&lt;=('Ejercicio 3 - TIR'!$D$14-'Ejercicio 3 - TIR'!$C$14)/('Ejercicio 3 - TIR'!$E$14-'Ejercicio 3 - TIR'!$C$14),'Ejercicio 3 - TIR'!$C$14+SQRT(('Ejercicio 3 - TIR'!$E$14-'Ejercicio 3 - TIR'!$C$14)*('Ejercicio 3 - TIR'!$D$14-'Ejercicio 3 - TIR'!$C$14)*D503),'Ejercicio 3 - TIR'!$E$14-SQRT(('Ejercicio 3 - TIR'!$E$14-'Ejercicio 3 - TIR'!$C$14)*('Ejercicio 3 - TIR'!$E$14-'Ejercicio 3 - TIR'!$D$14)*(1-D503)))</f>
        <v>38982.6718522149</v>
      </c>
      <c r="F503" s="16">
        <f ca="1" t="shared" si="3731"/>
        <v>0.821514007046112</v>
      </c>
      <c r="G503" s="17">
        <f ca="1">IF(F503&lt;=('Ejercicio 3 - TIR'!$D$18-'Ejercicio 3 - TIR'!$C$18)/('Ejercicio 3 - TIR'!$E$18-'Ejercicio 3 - TIR'!$C$18),'Ejercicio 3 - TIR'!$C$18+SQRT(('Ejercicio 3 - TIR'!$E$18-'Ejercicio 3 - TIR'!$C$18)*('Ejercicio 3 - TIR'!$D$18-'Ejercicio 3 - TIR'!$C$18)*F503),'Ejercicio 3 - TIR'!$E$18-SQRT(('Ejercicio 3 - TIR'!$E$18-'Ejercicio 3 - TIR'!$C$18)*('Ejercicio 3 - TIR'!$E$18-'Ejercicio 3 - TIR'!$D$18)*(1-F503)))</f>
        <v>41341.2502857477</v>
      </c>
      <c r="H503" s="16">
        <f ca="1" t="shared" ref="H503:L503" si="3732">RAND()</f>
        <v>0.0723992039079102</v>
      </c>
      <c r="I503" s="17">
        <f ca="1">IF(H503&lt;=('Ejercicio 3 - TIR'!$D$18-'Ejercicio 3 - TIR'!$C$18)/('Ejercicio 3 - TIR'!$E$18-'Ejercicio 3 - TIR'!$C$18),'Ejercicio 3 - TIR'!$C$18+SQRT(('Ejercicio 3 - TIR'!$E$18-'Ejercicio 3 - TIR'!$C$18)*('Ejercicio 3 - TIR'!$D$18-'Ejercicio 3 - TIR'!$C$18)*H503),'Ejercicio 3 - TIR'!$E$18-SQRT(('Ejercicio 3 - TIR'!$E$18-'Ejercicio 3 - TIR'!$C$18)*('Ejercicio 3 - TIR'!$E$18-'Ejercicio 3 - TIR'!$D$18)*(1-H503)))</f>
        <v>33295.4332926319</v>
      </c>
      <c r="J503" s="16">
        <f ca="1" t="shared" si="3732"/>
        <v>0.384313018583142</v>
      </c>
      <c r="K503" s="17">
        <f ca="1">IF(J503&lt;=('Ejercicio 3 - TIR'!$D$18-'Ejercicio 3 - TIR'!$C$18)/('Ejercicio 3 - TIR'!$E$18-'Ejercicio 3 - TIR'!$C$18),'Ejercicio 3 - TIR'!$C$18+SQRT(('Ejercicio 3 - TIR'!$E$18-'Ejercicio 3 - TIR'!$C$18)*('Ejercicio 3 - TIR'!$D$18-'Ejercicio 3 - TIR'!$C$18)*J503),'Ejercicio 3 - TIR'!$E$18-SQRT(('Ejercicio 3 - TIR'!$E$18-'Ejercicio 3 - TIR'!$C$18)*('Ejercicio 3 - TIR'!$E$18-'Ejercicio 3 - TIR'!$D$18)*(1-J503)))</f>
        <v>37592.559040763</v>
      </c>
      <c r="L503" s="16">
        <f ca="1" t="shared" si="3732"/>
        <v>0.156562783616932</v>
      </c>
      <c r="M503" s="17">
        <f ca="1">IF(L503&lt;=('Ejercicio 3 - TIR'!$D$18-'Ejercicio 3 - TIR'!$C$18)/('Ejercicio 3 - TIR'!$E$18-'Ejercicio 3 - TIR'!$C$18),'Ejercicio 3 - TIR'!$C$18+SQRT(('Ejercicio 3 - TIR'!$E$18-'Ejercicio 3 - TIR'!$C$18)*('Ejercicio 3 - TIR'!$D$18-'Ejercicio 3 - TIR'!$C$18)*L503),'Ejercicio 3 - TIR'!$E$18-SQRT(('Ejercicio 3 - TIR'!$E$18-'Ejercicio 3 - TIR'!$C$18)*('Ejercicio 3 - TIR'!$E$18-'Ejercicio 3 - TIR'!$D$18)*(1-L503)))</f>
        <v>34846.0723831305</v>
      </c>
      <c r="N503" s="16">
        <f ca="1" t="shared" ref="N503:R503" si="3733">RAND()</f>
        <v>0.554553567571332</v>
      </c>
      <c r="O503" s="17">
        <f ca="1">IF(N503&lt;=('Ejercicio 3 - TIR'!$D$18-'Ejercicio 3 - TIR'!$C$18)/('Ejercicio 3 - TIR'!$E$18-'Ejercicio 3 - TIR'!$C$18),'Ejercicio 3 - TIR'!$C$18+SQRT(('Ejercicio 3 - TIR'!$E$18-'Ejercicio 3 - TIR'!$C$18)*('Ejercicio 3 - TIR'!$D$18-'Ejercicio 3 - TIR'!$C$18)*N503),'Ejercicio 3 - TIR'!$E$18-SQRT(('Ejercicio 3 - TIR'!$E$18-'Ejercicio 3 - TIR'!$C$18)*('Ejercicio 3 - TIR'!$E$18-'Ejercicio 3 - TIR'!$D$18)*(1-N503)))</f>
        <v>39120.4734052405</v>
      </c>
      <c r="P503" s="16">
        <f ca="1" t="shared" si="3733"/>
        <v>0.615146755677675</v>
      </c>
      <c r="Q503" s="18">
        <f ca="1">IF(P503&lt;=('Ejercicio 3 - TIR'!$D$22-'Ejercicio 3 - TIR'!$C$22)/('Ejercicio 3 - TIR'!$E$22-'Ejercicio 3 - TIR'!$C$22),'Ejercicio 3 - TIR'!$C$22+SQRT(('Ejercicio 3 - TIR'!$E$22-'Ejercicio 3 - TIR'!$C$22)*('Ejercicio 3 - TIR'!$D$22-'Ejercicio 3 - TIR'!$C$22)*P503),'Ejercicio 3 - TIR'!$E$22-SQRT(('Ejercicio 3 - TIR'!$E$22-'Ejercicio 3 - TIR'!$C$22)*('Ejercicio 3 - TIR'!$E$22-'Ejercicio 3 - TIR'!$D$22)*(1-P503)))</f>
        <v>0.153680124624532</v>
      </c>
      <c r="R503" s="16">
        <f ca="1" t="shared" si="3733"/>
        <v>0.609908178444753</v>
      </c>
      <c r="S503" s="18">
        <f ca="1">IF(R503&lt;=('Ejercicio 3 - TIR'!$D$23-'Ejercicio 3 - TIR'!$C$23)/('Ejercicio 3 - TIR'!$E$23-'Ejercicio 3 - TIR'!$C$23),'Ejercicio 3 - TIR'!$C$23+SQRT(('Ejercicio 3 - TIR'!$E$23-'Ejercicio 3 - TIR'!$C$23)*('Ejercicio 3 - TIR'!$D$23-'Ejercicio 3 - TIR'!$C$23)*R503),'Ejercicio 3 - TIR'!$E$23-SQRT(('Ejercicio 3 - TIR'!$E$23-'Ejercicio 3 - TIR'!$C$23)*('Ejercicio 3 - TIR'!$E$23-'Ejercicio 3 - TIR'!$D$23)*(1-R503)))</f>
        <v>0.153501598561433</v>
      </c>
      <c r="T503" s="16">
        <f ca="1" t="shared" ref="T503:X503" si="3734">RAND()</f>
        <v>0.11926154426334</v>
      </c>
      <c r="U503" s="18">
        <f ca="1">IF(T503&lt;=('Ejercicio 3 - TIR'!$D$24-'Ejercicio 3 - TIR'!$C$24)/('Ejercicio 3 - TIR'!$E$24-'Ejercicio 3 - TIR'!$C$24),'Ejercicio 3 - TIR'!$C$24+SQRT(('Ejercicio 3 - TIR'!$E$24-'Ejercicio 3 - TIR'!$C$24)*('Ejercicio 3 - TIR'!$D$24-'Ejercicio 3 - TIR'!$C$24)*T503),'Ejercicio 3 - TIR'!$E$24-SQRT(('Ejercicio 3 - TIR'!$E$24-'Ejercicio 3 - TIR'!$C$24)*('Ejercicio 3 - TIR'!$E$24-'Ejercicio 3 - TIR'!$D$24)*(1-T503)))</f>
        <v>0.165825588234028</v>
      </c>
      <c r="V503" s="16">
        <f ca="1" t="shared" si="3734"/>
        <v>0.179178969726981</v>
      </c>
      <c r="W503" s="18">
        <f ca="1">IF(V503&lt;=('Ejercicio 3 - TIR'!$D$25-'Ejercicio 3 - TIR'!$C$25)/('Ejercicio 3 - TIR'!$E$25-'Ejercicio 3 - TIR'!$C$25),'Ejercicio 3 - TIR'!$C$25+SQRT(('Ejercicio 3 - TIR'!$E$25-'Ejercicio 3 - TIR'!$C$25)*('Ejercicio 3 - TIR'!$D$25-'Ejercicio 3 - TIR'!$C$25)*V503),'Ejercicio 3 - TIR'!$E$25-SQRT(('Ejercicio 3 - TIR'!$E$25-'Ejercicio 3 - TIR'!$C$25)*('Ejercicio 3 - TIR'!$E$25-'Ejercicio 3 - TIR'!$D$25)*(1-V503)))</f>
        <v>0.195838262455767</v>
      </c>
      <c r="X503" s="16">
        <f ca="1" t="shared" si="3734"/>
        <v>0.71999182954581</v>
      </c>
      <c r="Y503" s="18">
        <f ca="1">IF(X503&lt;=('Ejercicio 3 - TIR'!$D$26-'Ejercicio 3 - TIR'!$C$26)/('Ejercicio 3 - TIR'!$E$26-'Ejercicio 3 - TIR'!$C$26),'Ejercicio 3 - TIR'!$C$26+SQRT(('Ejercicio 3 - TIR'!$E$26-'Ejercicio 3 - TIR'!$C$26)*('Ejercicio 3 - TIR'!$D$26-'Ejercicio 3 - TIR'!$C$26)*X503),'Ejercicio 3 - TIR'!$E$26-SQRT(('Ejercicio 3 - TIR'!$E$26-'Ejercicio 3 - TIR'!$C$26)*('Ejercicio 3 - TIR'!$E$26-'Ejercicio 3 - TIR'!$D$26)*(1-X503)))</f>
        <v>0.241114988485888</v>
      </c>
      <c r="Z503" s="16">
        <f ca="1" t="shared" si="3336"/>
        <v>1.15368012462453</v>
      </c>
      <c r="AA503" s="16">
        <f ca="1" t="shared" si="3337"/>
        <v>1.33077186798295</v>
      </c>
      <c r="AB503" s="16">
        <f ca="1" t="shared" si="3338"/>
        <v>1.55144789579652</v>
      </c>
      <c r="AC503" s="16">
        <f ca="1" t="shared" si="3339"/>
        <v>1.85528075599997</v>
      </c>
      <c r="AD503" s="16">
        <f ca="1" t="shared" si="3340"/>
        <v>2.30261675412099</v>
      </c>
      <c r="AE503" s="15">
        <f ca="1" t="shared" si="3341"/>
        <v>5990.8618684456</v>
      </c>
      <c r="AF503" s="15">
        <f ca="1" t="shared" si="3342"/>
        <v>6910.46874201274</v>
      </c>
      <c r="AG503" s="15">
        <f ca="1" t="shared" si="3343"/>
        <v>8056.40128612986</v>
      </c>
      <c r="AH503" s="15">
        <f ca="1" t="shared" si="3344"/>
        <v>9634.15291565195</v>
      </c>
      <c r="AI503" s="15">
        <f ca="1" t="shared" si="3345"/>
        <v>11957.0915849807</v>
      </c>
      <c r="AJ503" s="17">
        <f ca="1" t="shared" si="3346"/>
        <v>47694.5787817953</v>
      </c>
      <c r="AK503" s="17">
        <f ca="1" t="shared" si="3347"/>
        <v>44308.6259581374</v>
      </c>
      <c r="AL503" s="17">
        <f ca="1" t="shared" si="3348"/>
        <v>58322.8966213981</v>
      </c>
      <c r="AM503" s="17">
        <f ca="1" t="shared" si="3349"/>
        <v>64649.2475146039</v>
      </c>
      <c r="AN503" s="17">
        <f ca="1" t="shared" si="3350"/>
        <v>90079.4574920514</v>
      </c>
      <c r="AO503" s="17">
        <f ca="1">C503/'Ejercicio 3 - TIR'!$D$7</f>
        <v>17916.5027435702</v>
      </c>
      <c r="AP503" s="17">
        <f ca="1" t="shared" si="3351"/>
        <v>29778.0760382251</v>
      </c>
      <c r="AQ503" s="17">
        <f ca="1" t="shared" si="3352"/>
        <v>26392.1232145672</v>
      </c>
      <c r="AR503" s="17">
        <f ca="1" t="shared" si="3353"/>
        <v>40406.3938778279</v>
      </c>
      <c r="AS503" s="17">
        <f ca="1" t="shared" si="3354"/>
        <v>46732.7447710336</v>
      </c>
      <c r="AT503" s="17">
        <f ca="1" t="shared" si="3355"/>
        <v>72162.9547484812</v>
      </c>
      <c r="AU503" s="17">
        <f ca="1">AP503*'Ejercicio 3 - TIR'!$D$5</f>
        <v>14889.0380191125</v>
      </c>
      <c r="AV503" s="17">
        <f ca="1">AQ503*'Ejercicio 3 - TIR'!$D$5</f>
        <v>13196.0616072836</v>
      </c>
      <c r="AW503" s="17">
        <f ca="1">AR503*'Ejercicio 3 - TIR'!$D$5</f>
        <v>20203.196938914</v>
      </c>
      <c r="AX503" s="17">
        <f ca="1">AS503*'Ejercicio 3 - TIR'!$D$5</f>
        <v>23366.3723855168</v>
      </c>
      <c r="AY503" s="17">
        <f ca="1">AT503*'Ejercicio 3 - TIR'!$D$5</f>
        <v>36081.4773742406</v>
      </c>
      <c r="AZ503" s="17">
        <f ca="1" t="shared" ref="AZ503:BD503" si="3735">AJ503-AU503-AE503</f>
        <v>26814.6788942372</v>
      </c>
      <c r="BA503" s="17">
        <f ca="1" t="shared" si="3735"/>
        <v>24202.0956088411</v>
      </c>
      <c r="BB503" s="17">
        <f ca="1" t="shared" si="3735"/>
        <v>30063.2983963543</v>
      </c>
      <c r="BC503" s="17">
        <f ca="1" t="shared" si="3735"/>
        <v>31648.7222134351</v>
      </c>
      <c r="BD503" s="17">
        <f ca="1" t="shared" si="3735"/>
        <v>42040.8885328302</v>
      </c>
      <c r="BE503" s="17">
        <f ca="1" t="shared" ref="BE503:BI503" si="3736">AZ503/Z503</f>
        <v>23242.732818132</v>
      </c>
      <c r="BF503" s="17">
        <f ca="1" t="shared" si="3736"/>
        <v>18186.5097926395</v>
      </c>
      <c r="BG503" s="17">
        <f ca="1" t="shared" si="3736"/>
        <v>19377.5752816498</v>
      </c>
      <c r="BH503" s="17">
        <f ca="1" t="shared" si="3736"/>
        <v>17058.7239214784</v>
      </c>
      <c r="BI503" s="17">
        <f ca="1" t="shared" si="3736"/>
        <v>18257.8748537244</v>
      </c>
      <c r="BJ503" s="17">
        <f ca="1" t="shared" si="3358"/>
        <v>89762.1533273106</v>
      </c>
      <c r="BK503" s="17">
        <f ca="1" t="shared" si="3359"/>
        <v>41254.8393925995</v>
      </c>
      <c r="BL503" s="17">
        <f ca="1" t="shared" si="3360"/>
        <v>131016.99271991</v>
      </c>
      <c r="BM503" s="17">
        <f ca="1">BK503*'Ejercicio 3 - TIR'!$D$5</f>
        <v>20627.4196962997</v>
      </c>
      <c r="BN503" s="17">
        <f ca="1" t="shared" si="3361"/>
        <v>110389.57302361</v>
      </c>
      <c r="BO503" s="17">
        <f ca="1" t="shared" si="3362"/>
        <v>47940.923224</v>
      </c>
      <c r="BP503" s="17">
        <f ca="1" t="shared" si="3363"/>
        <v>-128565.185570066</v>
      </c>
      <c r="BQ503" s="17">
        <f ca="1" t="shared" ref="BQ503:BT503" si="3737">BE503</f>
        <v>23242.732818132</v>
      </c>
      <c r="BR503" s="17">
        <f ca="1" t="shared" si="3737"/>
        <v>18186.5097926395</v>
      </c>
      <c r="BS503" s="17">
        <f ca="1" t="shared" si="3737"/>
        <v>19377.5752816498</v>
      </c>
      <c r="BT503" s="17">
        <f ca="1" t="shared" si="3737"/>
        <v>17058.7239214784</v>
      </c>
      <c r="BU503" s="17">
        <f ca="1" t="shared" si="3365"/>
        <v>66198.7980777244</v>
      </c>
      <c r="BV503" s="19">
        <f ca="1" t="shared" si="3366"/>
        <v>3.25826678424104</v>
      </c>
    </row>
    <row r="504" ht="15" customHeight="1" spans="1:74">
      <c r="A504" s="15">
        <v>503</v>
      </c>
      <c r="B504" s="16">
        <f ca="1" t="shared" ref="B504:F504" si="3738">RAND()</f>
        <v>0.434366977916503</v>
      </c>
      <c r="C504" s="17">
        <f ca="1">IF(B504&lt;=('Ejercicio 3 - TIR'!$D$13-'Ejercicio 3 - TIR'!$C$13)/('Ejercicio 3 - TIR'!$E$13-'Ejercicio 3 - TIR'!$C$13),'Ejercicio 3 - TIR'!$C$13+SQRT(('Ejercicio 3 - TIR'!$E$13-'Ejercicio 3 - TIR'!$C$13)*('Ejercicio 3 - TIR'!$D$13-'Ejercicio 3 - TIR'!$C$13)*B504),'Ejercicio 3 - TIR'!$E$13-SQRT(('Ejercicio 3 - TIR'!$E$13-'Ejercicio 3 - TIR'!$C$13)*('Ejercicio 3 - TIR'!$E$13-'Ejercicio 3 - TIR'!$D$13)*(1-B504)))</f>
        <v>73946.9843108289</v>
      </c>
      <c r="D504" s="16">
        <f ca="1" t="shared" si="3738"/>
        <v>0.436531659167809</v>
      </c>
      <c r="E504" s="17">
        <f ca="1">IF(D504&lt;=('Ejercicio 3 - TIR'!$D$14-'Ejercicio 3 - TIR'!$C$14)/('Ejercicio 3 - TIR'!$E$14-'Ejercicio 3 - TIR'!$C$14),'Ejercicio 3 - TIR'!$C$14+SQRT(('Ejercicio 3 - TIR'!$E$14-'Ejercicio 3 - TIR'!$C$14)*('Ejercicio 3 - TIR'!$D$14-'Ejercicio 3 - TIR'!$C$14)*D504),'Ejercicio 3 - TIR'!$E$14-SQRT(('Ejercicio 3 - TIR'!$E$14-'Ejercicio 3 - TIR'!$C$14)*('Ejercicio 3 - TIR'!$E$14-'Ejercicio 3 - TIR'!$D$14)*(1-D504)))</f>
        <v>30806.5103945874</v>
      </c>
      <c r="F504" s="16">
        <f ca="1" t="shared" si="3738"/>
        <v>0.958408038561271</v>
      </c>
      <c r="G504" s="17">
        <f ca="1">IF(F504&lt;=('Ejercicio 3 - TIR'!$D$18-'Ejercicio 3 - TIR'!$C$18)/('Ejercicio 3 - TIR'!$E$18-'Ejercicio 3 - TIR'!$C$18),'Ejercicio 3 - TIR'!$C$18+SQRT(('Ejercicio 3 - TIR'!$E$18-'Ejercicio 3 - TIR'!$C$18)*('Ejercicio 3 - TIR'!$D$18-'Ejercicio 3 - TIR'!$C$18)*F504),'Ejercicio 3 - TIR'!$E$18-SQRT(('Ejercicio 3 - TIR'!$E$18-'Ejercicio 3 - TIR'!$C$18)*('Ejercicio 3 - TIR'!$E$18-'Ejercicio 3 - TIR'!$D$18)*(1-F504)))</f>
        <v>43233.818495198</v>
      </c>
      <c r="H504" s="16">
        <f ca="1" t="shared" ref="H504:L504" si="3739">RAND()</f>
        <v>0.277331320137916</v>
      </c>
      <c r="I504" s="17">
        <f ca="1">IF(H504&lt;=('Ejercicio 3 - TIR'!$D$18-'Ejercicio 3 - TIR'!$C$18)/('Ejercicio 3 - TIR'!$E$18-'Ejercicio 3 - TIR'!$C$18),'Ejercicio 3 - TIR'!$C$18+SQRT(('Ejercicio 3 - TIR'!$E$18-'Ejercicio 3 - TIR'!$C$18)*('Ejercicio 3 - TIR'!$D$18-'Ejercicio 3 - TIR'!$C$18)*H504),'Ejercicio 3 - TIR'!$E$18-SQRT(('Ejercicio 3 - TIR'!$E$18-'Ejercicio 3 - TIR'!$C$18)*('Ejercicio 3 - TIR'!$E$18-'Ejercicio 3 - TIR'!$D$18)*(1-H504)))</f>
        <v>36449.7827886439</v>
      </c>
      <c r="J504" s="16">
        <f ca="1" t="shared" si="3739"/>
        <v>0.943184220062491</v>
      </c>
      <c r="K504" s="17">
        <f ca="1">IF(J504&lt;=('Ejercicio 3 - TIR'!$D$18-'Ejercicio 3 - TIR'!$C$18)/('Ejercicio 3 - TIR'!$E$18-'Ejercicio 3 - TIR'!$C$18),'Ejercicio 3 - TIR'!$C$18+SQRT(('Ejercicio 3 - TIR'!$E$18-'Ejercicio 3 - TIR'!$C$18)*('Ejercicio 3 - TIR'!$D$18-'Ejercicio 3 - TIR'!$C$18)*J504),'Ejercicio 3 - TIR'!$E$18-SQRT(('Ejercicio 3 - TIR'!$E$18-'Ejercicio 3 - TIR'!$C$18)*('Ejercicio 3 - TIR'!$E$18-'Ejercicio 3 - TIR'!$D$18)*(1-J504)))</f>
        <v>42935.7365731784</v>
      </c>
      <c r="L504" s="16">
        <f ca="1" t="shared" si="3739"/>
        <v>0.373989778590134</v>
      </c>
      <c r="M504" s="17">
        <f ca="1">IF(L504&lt;=('Ejercicio 3 - TIR'!$D$18-'Ejercicio 3 - TIR'!$C$18)/('Ejercicio 3 - TIR'!$E$18-'Ejercicio 3 - TIR'!$C$18),'Ejercicio 3 - TIR'!$C$18+SQRT(('Ejercicio 3 - TIR'!$E$18-'Ejercicio 3 - TIR'!$C$18)*('Ejercicio 3 - TIR'!$D$18-'Ejercicio 3 - TIR'!$C$18)*L504),'Ejercicio 3 - TIR'!$E$18-SQRT(('Ejercicio 3 - TIR'!$E$18-'Ejercicio 3 - TIR'!$C$18)*('Ejercicio 3 - TIR'!$E$18-'Ejercicio 3 - TIR'!$D$18)*(1-L504)))</f>
        <v>37489.890973073</v>
      </c>
      <c r="N504" s="16">
        <f ca="1" t="shared" ref="N504:R504" si="3740">RAND()</f>
        <v>0.293472391423278</v>
      </c>
      <c r="O504" s="17">
        <f ca="1">IF(N504&lt;=('Ejercicio 3 - TIR'!$D$18-'Ejercicio 3 - TIR'!$C$18)/('Ejercicio 3 - TIR'!$E$18-'Ejercicio 3 - TIR'!$C$18),'Ejercicio 3 - TIR'!$C$18+SQRT(('Ejercicio 3 - TIR'!$E$18-'Ejercicio 3 - TIR'!$C$18)*('Ejercicio 3 - TIR'!$D$18-'Ejercicio 3 - TIR'!$C$18)*N504),'Ejercicio 3 - TIR'!$E$18-SQRT(('Ejercicio 3 - TIR'!$E$18-'Ejercicio 3 - TIR'!$C$18)*('Ejercicio 3 - TIR'!$E$18-'Ejercicio 3 - TIR'!$D$18)*(1-N504)))</f>
        <v>36634.8216791027</v>
      </c>
      <c r="P504" s="16">
        <f ca="1" t="shared" si="3740"/>
        <v>0.964635191442009</v>
      </c>
      <c r="Q504" s="18">
        <f ca="1">IF(P504&lt;=('Ejercicio 3 - TIR'!$D$22-'Ejercicio 3 - TIR'!$C$22)/('Ejercicio 3 - TIR'!$E$22-'Ejercicio 3 - TIR'!$C$22),'Ejercicio 3 - TIR'!$C$22+SQRT(('Ejercicio 3 - TIR'!$E$22-'Ejercicio 3 - TIR'!$C$22)*('Ejercicio 3 - TIR'!$D$22-'Ejercicio 3 - TIR'!$C$22)*P504),'Ejercicio 3 - TIR'!$E$22-SQRT(('Ejercicio 3 - TIR'!$E$22-'Ejercicio 3 - TIR'!$C$22)*('Ejercicio 3 - TIR'!$E$22-'Ejercicio 3 - TIR'!$D$22)*(1-P504)))</f>
        <v>0.172021487895329</v>
      </c>
      <c r="R504" s="16">
        <f ca="1" t="shared" si="3740"/>
        <v>0.210326070351995</v>
      </c>
      <c r="S504" s="18">
        <f ca="1">IF(R504&lt;=('Ejercicio 3 - TIR'!$D$23-'Ejercicio 3 - TIR'!$C$23)/('Ejercicio 3 - TIR'!$E$23-'Ejercicio 3 - TIR'!$C$23),'Ejercicio 3 - TIR'!$C$23+SQRT(('Ejercicio 3 - TIR'!$E$23-'Ejercicio 3 - TIR'!$C$23)*('Ejercicio 3 - TIR'!$D$23-'Ejercicio 3 - TIR'!$C$23)*R504),'Ejercicio 3 - TIR'!$E$23-SQRT(('Ejercicio 3 - TIR'!$E$23-'Ejercicio 3 - TIR'!$C$23)*('Ejercicio 3 - TIR'!$E$23-'Ejercicio 3 - TIR'!$D$23)*(1-R504)))</f>
        <v>0.139457310364837</v>
      </c>
      <c r="T504" s="16">
        <f ca="1" t="shared" ref="T504:X504" si="3741">RAND()</f>
        <v>0.494244881920509</v>
      </c>
      <c r="U504" s="18">
        <f ca="1">IF(T504&lt;=('Ejercicio 3 - TIR'!$D$24-'Ejercicio 3 - TIR'!$C$24)/('Ejercicio 3 - TIR'!$E$24-'Ejercicio 3 - TIR'!$C$24),'Ejercicio 3 - TIR'!$C$24+SQRT(('Ejercicio 3 - TIR'!$E$24-'Ejercicio 3 - TIR'!$C$24)*('Ejercicio 3 - TIR'!$D$24-'Ejercicio 3 - TIR'!$C$24)*T504),'Ejercicio 3 - TIR'!$E$24-SQRT(('Ejercicio 3 - TIR'!$E$24-'Ejercicio 3 - TIR'!$C$24)*('Ejercicio 3 - TIR'!$E$24-'Ejercicio 3 - TIR'!$D$24)*(1-T504)))</f>
        <v>0.182368705435202</v>
      </c>
      <c r="V504" s="16">
        <f ca="1" t="shared" si="3741"/>
        <v>0.828053311299216</v>
      </c>
      <c r="W504" s="18">
        <f ca="1">IF(V504&lt;=('Ejercicio 3 - TIR'!$D$25-'Ejercicio 3 - TIR'!$C$25)/('Ejercicio 3 - TIR'!$E$25-'Ejercicio 3 - TIR'!$C$25),'Ejercicio 3 - TIR'!$C$25+SQRT(('Ejercicio 3 - TIR'!$E$25-'Ejercicio 3 - TIR'!$C$25)*('Ejercicio 3 - TIR'!$D$25-'Ejercicio 3 - TIR'!$C$25)*V504),'Ejercicio 3 - TIR'!$E$25-SQRT(('Ejercicio 3 - TIR'!$E$25-'Ejercicio 3 - TIR'!$C$25)*('Ejercicio 3 - TIR'!$E$25-'Ejercicio 3 - TIR'!$D$25)*(1-V504)))</f>
        <v>0.225468114413019</v>
      </c>
      <c r="X504" s="16">
        <f ca="1" t="shared" si="3741"/>
        <v>0.102413372651839</v>
      </c>
      <c r="Y504" s="18">
        <f ca="1">IF(X504&lt;=('Ejercicio 3 - TIR'!$D$26-'Ejercicio 3 - TIR'!$C$26)/('Ejercicio 3 - TIR'!$E$26-'Ejercicio 3 - TIR'!$C$26),'Ejercicio 3 - TIR'!$C$26+SQRT(('Ejercicio 3 - TIR'!$E$26-'Ejercicio 3 - TIR'!$C$26)*('Ejercicio 3 - TIR'!$D$26-'Ejercicio 3 - TIR'!$C$26)*X504),'Ejercicio 3 - TIR'!$E$26-SQRT(('Ejercicio 3 - TIR'!$E$26-'Ejercicio 3 - TIR'!$C$26)*('Ejercicio 3 - TIR'!$E$26-'Ejercicio 3 - TIR'!$D$26)*(1-X504)))</f>
        <v>0.206628773441236</v>
      </c>
      <c r="Z504" s="16">
        <f ca="1" t="shared" si="3336"/>
        <v>1.17202148789533</v>
      </c>
      <c r="AA504" s="16">
        <f ca="1" t="shared" si="3337"/>
        <v>1.33546845228701</v>
      </c>
      <c r="AB504" s="16">
        <f ca="1" t="shared" si="3338"/>
        <v>1.57901610508014</v>
      </c>
      <c r="AC504" s="16">
        <f ca="1" t="shared" si="3339"/>
        <v>1.93503388892035</v>
      </c>
      <c r="AD504" s="16">
        <f ca="1" t="shared" si="3340"/>
        <v>2.33486756795518</v>
      </c>
      <c r="AE504" s="15">
        <f ca="1" t="shared" si="3341"/>
        <v>5299.38175493985</v>
      </c>
      <c r="AF504" s="15">
        <f ca="1" t="shared" si="3342"/>
        <v>6038.41928108025</v>
      </c>
      <c r="AG504" s="15">
        <f ca="1" t="shared" si="3343"/>
        <v>7139.63798824582</v>
      </c>
      <c r="AH504" s="15">
        <f ca="1" t="shared" si="3344"/>
        <v>8749.39870304716</v>
      </c>
      <c r="AI504" s="15">
        <f ca="1" t="shared" si="3345"/>
        <v>10557.2762254061</v>
      </c>
      <c r="AJ504" s="17">
        <f ca="1" t="shared" si="3346"/>
        <v>50670.9642801385</v>
      </c>
      <c r="AK504" s="17">
        <f ca="1" t="shared" si="3347"/>
        <v>48677.5350069478</v>
      </c>
      <c r="AL504" s="17">
        <f ca="1" t="shared" si="3348"/>
        <v>67796.2195325271</v>
      </c>
      <c r="AM504" s="17">
        <f ca="1" t="shared" si="3349"/>
        <v>72544.2095248253</v>
      </c>
      <c r="AN504" s="17">
        <f ca="1" t="shared" si="3350"/>
        <v>85537.4569963585</v>
      </c>
      <c r="AO504" s="17">
        <f ca="1">C504/'Ejercicio 3 - TIR'!$D$7</f>
        <v>14789.3968621658</v>
      </c>
      <c r="AP504" s="17">
        <f ca="1" t="shared" si="3351"/>
        <v>35881.5674179728</v>
      </c>
      <c r="AQ504" s="17">
        <f ca="1" t="shared" si="3352"/>
        <v>33888.1381447821</v>
      </c>
      <c r="AR504" s="17">
        <f ca="1" t="shared" si="3353"/>
        <v>53006.8226703613</v>
      </c>
      <c r="AS504" s="17">
        <f ca="1" t="shared" si="3354"/>
        <v>57754.8126626595</v>
      </c>
      <c r="AT504" s="17">
        <f ca="1" t="shared" si="3355"/>
        <v>70748.0601341928</v>
      </c>
      <c r="AU504" s="17">
        <f ca="1">AP504*'Ejercicio 3 - TIR'!$D$5</f>
        <v>17940.7837089864</v>
      </c>
      <c r="AV504" s="17">
        <f ca="1">AQ504*'Ejercicio 3 - TIR'!$D$5</f>
        <v>16944.069072391</v>
      </c>
      <c r="AW504" s="17">
        <f ca="1">AR504*'Ejercicio 3 - TIR'!$D$5</f>
        <v>26503.4113351807</v>
      </c>
      <c r="AX504" s="17">
        <f ca="1">AS504*'Ejercicio 3 - TIR'!$D$5</f>
        <v>28877.4063313297</v>
      </c>
      <c r="AY504" s="17">
        <f ca="1">AT504*'Ejercicio 3 - TIR'!$D$5</f>
        <v>35374.0300670964</v>
      </c>
      <c r="AZ504" s="17">
        <f ca="1" t="shared" ref="AZ504:BD504" si="3742">AJ504-AU504-AE504</f>
        <v>27430.7988162123</v>
      </c>
      <c r="BA504" s="17">
        <f ca="1" t="shared" si="3742"/>
        <v>25695.0466534766</v>
      </c>
      <c r="BB504" s="17">
        <f ca="1" t="shared" si="3742"/>
        <v>34153.1702091006</v>
      </c>
      <c r="BC504" s="17">
        <f ca="1" t="shared" si="3742"/>
        <v>34917.4044904484</v>
      </c>
      <c r="BD504" s="17">
        <f ca="1" t="shared" si="3742"/>
        <v>39606.150703856</v>
      </c>
      <c r="BE504" s="17">
        <f ca="1" t="shared" ref="BE504:BI504" si="3743">AZ504/Z504</f>
        <v>23404.6893333598</v>
      </c>
      <c r="BF504" s="17">
        <f ca="1" t="shared" si="3743"/>
        <v>19240.4744638284</v>
      </c>
      <c r="BG504" s="17">
        <f ca="1" t="shared" si="3743"/>
        <v>21629.3995350777</v>
      </c>
      <c r="BH504" s="17">
        <f ca="1" t="shared" si="3743"/>
        <v>18044.854247969</v>
      </c>
      <c r="BI504" s="17">
        <f ca="1" t="shared" si="3743"/>
        <v>16962.910979376</v>
      </c>
      <c r="BJ504" s="17">
        <f ca="1" t="shared" si="3358"/>
        <v>71929.1220021965</v>
      </c>
      <c r="BK504" s="17">
        <f ca="1" t="shared" si="3359"/>
        <v>34531.2830830891</v>
      </c>
      <c r="BL504" s="17">
        <f ca="1" t="shared" si="3360"/>
        <v>106460.405085286</v>
      </c>
      <c r="BM504" s="17">
        <f ca="1">BK504*'Ejercicio 3 - TIR'!$D$5</f>
        <v>17265.6415415445</v>
      </c>
      <c r="BN504" s="17">
        <f ca="1" t="shared" si="3361"/>
        <v>89194.763543741</v>
      </c>
      <c r="BO504" s="17">
        <f ca="1" t="shared" si="3362"/>
        <v>38201.2088256703</v>
      </c>
      <c r="BP504" s="17">
        <f ca="1" t="shared" si="3363"/>
        <v>-104753.494705416</v>
      </c>
      <c r="BQ504" s="17">
        <f ca="1" t="shared" ref="BQ504:BT504" si="3744">BE504</f>
        <v>23404.6893333598</v>
      </c>
      <c r="BR504" s="17">
        <f ca="1" t="shared" si="3744"/>
        <v>19240.4744638284</v>
      </c>
      <c r="BS504" s="17">
        <f ca="1" t="shared" si="3744"/>
        <v>21629.3995350777</v>
      </c>
      <c r="BT504" s="17">
        <f ca="1" t="shared" si="3744"/>
        <v>18044.854247969</v>
      </c>
      <c r="BU504" s="17">
        <f ca="1" t="shared" si="3365"/>
        <v>55164.1198050464</v>
      </c>
      <c r="BV504" s="19">
        <f ca="1" t="shared" si="3366"/>
        <v>8.43725174068288</v>
      </c>
    </row>
    <row r="505" ht="15" customHeight="1" spans="1:74">
      <c r="A505" s="15">
        <v>504</v>
      </c>
      <c r="B505" s="16">
        <f ca="1" t="shared" ref="B505:F505" si="3745">RAND()</f>
        <v>0.578419246046541</v>
      </c>
      <c r="C505" s="17">
        <f ca="1">IF(B505&lt;=('Ejercicio 3 - TIR'!$D$13-'Ejercicio 3 - TIR'!$C$13)/('Ejercicio 3 - TIR'!$E$13-'Ejercicio 3 - TIR'!$C$13),'Ejercicio 3 - TIR'!$C$13+SQRT(('Ejercicio 3 - TIR'!$E$13-'Ejercicio 3 - TIR'!$C$13)*('Ejercicio 3 - TIR'!$D$13-'Ejercicio 3 - TIR'!$C$13)*B505),'Ejercicio 3 - TIR'!$E$13-SQRT(('Ejercicio 3 - TIR'!$E$13-'Ejercicio 3 - TIR'!$C$13)*('Ejercicio 3 - TIR'!$E$13-'Ejercicio 3 - TIR'!$D$13)*(1-B505)))</f>
        <v>77507.8479299078</v>
      </c>
      <c r="D505" s="16">
        <f ca="1" t="shared" si="3745"/>
        <v>0.992835532230241</v>
      </c>
      <c r="E505" s="17">
        <f ca="1">IF(D505&lt;=('Ejercicio 3 - TIR'!$D$14-'Ejercicio 3 - TIR'!$C$14)/('Ejercicio 3 - TIR'!$E$14-'Ejercicio 3 - TIR'!$C$14),'Ejercicio 3 - TIR'!$C$14+SQRT(('Ejercicio 3 - TIR'!$E$14-'Ejercicio 3 - TIR'!$C$14)*('Ejercicio 3 - TIR'!$D$14-'Ejercicio 3 - TIR'!$C$14)*D505),'Ejercicio 3 - TIR'!$E$14-SQRT(('Ejercicio 3 - TIR'!$E$14-'Ejercicio 3 - TIR'!$C$14)*('Ejercicio 3 - TIR'!$E$14-'Ejercicio 3 - TIR'!$D$14)*(1-D505)))</f>
        <v>38963.3370048739</v>
      </c>
      <c r="F505" s="16">
        <f ca="1" t="shared" si="3745"/>
        <v>0.990444852352653</v>
      </c>
      <c r="G505" s="17">
        <f ca="1">IF(F505&lt;=('Ejercicio 3 - TIR'!$D$18-'Ejercicio 3 - TIR'!$C$18)/('Ejercicio 3 - TIR'!$E$18-'Ejercicio 3 - TIR'!$C$18),'Ejercicio 3 - TIR'!$C$18+SQRT(('Ejercicio 3 - TIR'!$E$18-'Ejercicio 3 - TIR'!$C$18)*('Ejercicio 3 - TIR'!$D$18-'Ejercicio 3 - TIR'!$C$18)*F505),'Ejercicio 3 - TIR'!$E$18-SQRT(('Ejercicio 3 - TIR'!$E$18-'Ejercicio 3 - TIR'!$C$18)*('Ejercicio 3 - TIR'!$E$18-'Ejercicio 3 - TIR'!$D$18)*(1-F505)))</f>
        <v>44153.4563959541</v>
      </c>
      <c r="H505" s="16">
        <f ca="1" t="shared" ref="H505:L505" si="3746">RAND()</f>
        <v>0.238399175877467</v>
      </c>
      <c r="I505" s="17">
        <f ca="1">IF(H505&lt;=('Ejercicio 3 - TIR'!$D$18-'Ejercicio 3 - TIR'!$C$18)/('Ejercicio 3 - TIR'!$E$18-'Ejercicio 3 - TIR'!$C$18),'Ejercicio 3 - TIR'!$C$18+SQRT(('Ejercicio 3 - TIR'!$E$18-'Ejercicio 3 - TIR'!$C$18)*('Ejercicio 3 - TIR'!$D$18-'Ejercicio 3 - TIR'!$C$18)*H505),'Ejercicio 3 - TIR'!$E$18-SQRT(('Ejercicio 3 - TIR'!$E$18-'Ejercicio 3 - TIR'!$C$18)*('Ejercicio 3 - TIR'!$E$18-'Ejercicio 3 - TIR'!$D$18)*(1-H505)))</f>
        <v>35979.9562190387</v>
      </c>
      <c r="J505" s="16">
        <f ca="1" t="shared" si="3746"/>
        <v>0.430353904260997</v>
      </c>
      <c r="K505" s="17">
        <f ca="1">IF(J505&lt;=('Ejercicio 3 - TIR'!$D$18-'Ejercicio 3 - TIR'!$C$18)/('Ejercicio 3 - TIR'!$E$18-'Ejercicio 3 - TIR'!$C$18),'Ejercicio 3 - TIR'!$C$18+SQRT(('Ejercicio 3 - TIR'!$E$18-'Ejercicio 3 - TIR'!$C$18)*('Ejercicio 3 - TIR'!$D$18-'Ejercicio 3 - TIR'!$C$18)*J505),'Ejercicio 3 - TIR'!$E$18-SQRT(('Ejercicio 3 - TIR'!$E$18-'Ejercicio 3 - TIR'!$C$18)*('Ejercicio 3 - TIR'!$E$18-'Ejercicio 3 - TIR'!$D$18)*(1-J505)))</f>
        <v>38034.493489894</v>
      </c>
      <c r="L505" s="16">
        <f ca="1" t="shared" si="3746"/>
        <v>0.651355273227016</v>
      </c>
      <c r="M505" s="17">
        <f ca="1">IF(L505&lt;=('Ejercicio 3 - TIR'!$D$18-'Ejercicio 3 - TIR'!$C$18)/('Ejercicio 3 - TIR'!$E$18-'Ejercicio 3 - TIR'!$C$18),'Ejercicio 3 - TIR'!$C$18+SQRT(('Ejercicio 3 - TIR'!$E$18-'Ejercicio 3 - TIR'!$C$18)*('Ejercicio 3 - TIR'!$D$18-'Ejercicio 3 - TIR'!$C$18)*L505),'Ejercicio 3 - TIR'!$E$18-SQRT(('Ejercicio 3 - TIR'!$E$18-'Ejercicio 3 - TIR'!$C$18)*('Ejercicio 3 - TIR'!$E$18-'Ejercicio 3 - TIR'!$D$18)*(1-L505)))</f>
        <v>39884.4975079188</v>
      </c>
      <c r="N505" s="16">
        <f ca="1" t="shared" ref="N505:R505" si="3747">RAND()</f>
        <v>0.79976149611074</v>
      </c>
      <c r="O505" s="17">
        <f ca="1">IF(N505&lt;=('Ejercicio 3 - TIR'!$D$18-'Ejercicio 3 - TIR'!$C$18)/('Ejercicio 3 - TIR'!$E$18-'Ejercicio 3 - TIR'!$C$18),'Ejercicio 3 - TIR'!$C$18+SQRT(('Ejercicio 3 - TIR'!$E$18-'Ejercicio 3 - TIR'!$C$18)*('Ejercicio 3 - TIR'!$D$18-'Ejercicio 3 - TIR'!$C$18)*N505),'Ejercicio 3 - TIR'!$E$18-SQRT(('Ejercicio 3 - TIR'!$E$18-'Ejercicio 3 - TIR'!$C$18)*('Ejercicio 3 - TIR'!$E$18-'Ejercicio 3 - TIR'!$D$18)*(1-N505)))</f>
        <v>41124.7080378771</v>
      </c>
      <c r="P505" s="16">
        <f ca="1" t="shared" si="3747"/>
        <v>0.809660385909373</v>
      </c>
      <c r="Q505" s="18">
        <f ca="1">IF(P505&lt;=('Ejercicio 3 - TIR'!$D$22-'Ejercicio 3 - TIR'!$C$22)/('Ejercicio 3 - TIR'!$E$22-'Ejercicio 3 - TIR'!$C$22),'Ejercicio 3 - TIR'!$C$22+SQRT(('Ejercicio 3 - TIR'!$E$22-'Ejercicio 3 - TIR'!$C$22)*('Ejercicio 3 - TIR'!$D$22-'Ejercicio 3 - TIR'!$C$22)*P505),'Ejercicio 3 - TIR'!$E$22-SQRT(('Ejercicio 3 - TIR'!$E$22-'Ejercicio 3 - TIR'!$C$22)*('Ejercicio 3 - TIR'!$E$22-'Ejercicio 3 - TIR'!$D$22)*(1-P505)))</f>
        <v>0.161490237566</v>
      </c>
      <c r="R505" s="16">
        <f ca="1" t="shared" si="3747"/>
        <v>0.0220606060279469</v>
      </c>
      <c r="S505" s="18">
        <f ca="1">IF(R505&lt;=('Ejercicio 3 - TIR'!$D$23-'Ejercicio 3 - TIR'!$C$23)/('Ejercicio 3 - TIR'!$E$23-'Ejercicio 3 - TIR'!$C$23),'Ejercicio 3 - TIR'!$C$23+SQRT(('Ejercicio 3 - TIR'!$E$23-'Ejercicio 3 - TIR'!$C$23)*('Ejercicio 3 - TIR'!$D$23-'Ejercicio 3 - TIR'!$C$23)*R505),'Ejercicio 3 - TIR'!$E$23-SQRT(('Ejercicio 3 - TIR'!$E$23-'Ejercicio 3 - TIR'!$C$23)*('Ejercicio 3 - TIR'!$E$23-'Ejercicio 3 - TIR'!$D$23)*(1-R505)))</f>
        <v>0.126301514964697</v>
      </c>
      <c r="T505" s="16">
        <f ca="1" t="shared" ref="T505:X505" si="3748">RAND()</f>
        <v>0.16177409330273</v>
      </c>
      <c r="U505" s="18">
        <f ca="1">IF(T505&lt;=('Ejercicio 3 - TIR'!$D$24-'Ejercicio 3 - TIR'!$C$24)/('Ejercicio 3 - TIR'!$E$24-'Ejercicio 3 - TIR'!$C$24),'Ejercicio 3 - TIR'!$C$24+SQRT(('Ejercicio 3 - TIR'!$E$24-'Ejercicio 3 - TIR'!$C$24)*('Ejercicio 3 - TIR'!$D$24-'Ejercicio 3 - TIR'!$C$24)*T505),'Ejercicio 3 - TIR'!$E$24-SQRT(('Ejercicio 3 - TIR'!$E$24-'Ejercicio 3 - TIR'!$C$24)*('Ejercicio 3 - TIR'!$E$24-'Ejercicio 3 - TIR'!$D$24)*(1-T505)))</f>
        <v>0.16843164658775</v>
      </c>
      <c r="V505" s="16">
        <f ca="1" t="shared" si="3748"/>
        <v>0.198672878851487</v>
      </c>
      <c r="W505" s="18">
        <f ca="1">IF(V505&lt;=('Ejercicio 3 - TIR'!$D$25-'Ejercicio 3 - TIR'!$C$25)/('Ejercicio 3 - TIR'!$E$25-'Ejercicio 3 - TIR'!$C$25),'Ejercicio 3 - TIR'!$C$25+SQRT(('Ejercicio 3 - TIR'!$E$25-'Ejercicio 3 - TIR'!$C$25)*('Ejercicio 3 - TIR'!$D$25-'Ejercicio 3 - TIR'!$C$25)*V505),'Ejercicio 3 - TIR'!$E$25-SQRT(('Ejercicio 3 - TIR'!$E$25-'Ejercicio 3 - TIR'!$C$25)*('Ejercicio 3 - TIR'!$E$25-'Ejercicio 3 - TIR'!$D$25)*(1-V505)))</f>
        <v>0.196677590665084</v>
      </c>
      <c r="X505" s="16">
        <f ca="1" t="shared" si="3748"/>
        <v>0.376569525051024</v>
      </c>
      <c r="Y505" s="18">
        <f ca="1">IF(X505&lt;=('Ejercicio 3 - TIR'!$D$26-'Ejercicio 3 - TIR'!$C$26)/('Ejercicio 3 - TIR'!$E$26-'Ejercicio 3 - TIR'!$C$26),'Ejercicio 3 - TIR'!$C$26+SQRT(('Ejercicio 3 - TIR'!$E$26-'Ejercicio 3 - TIR'!$C$26)*('Ejercicio 3 - TIR'!$D$26-'Ejercicio 3 - TIR'!$C$26)*X505),'Ejercicio 3 - TIR'!$E$26-SQRT(('Ejercicio 3 - TIR'!$E$26-'Ejercicio 3 - TIR'!$C$26)*('Ejercicio 3 - TIR'!$E$26-'Ejercicio 3 - TIR'!$D$26)*(1-X505)))</f>
        <v>0.221978240592649</v>
      </c>
      <c r="Z505" s="16">
        <f ca="1" t="shared" si="3336"/>
        <v>1.161490237566</v>
      </c>
      <c r="AA505" s="16">
        <f ca="1" t="shared" si="3337"/>
        <v>1.30818821418729</v>
      </c>
      <c r="AB505" s="16">
        <f ca="1" t="shared" si="3338"/>
        <v>1.52852850914955</v>
      </c>
      <c r="AC505" s="16">
        <f ca="1" t="shared" si="3339"/>
        <v>1.82915581359197</v>
      </c>
      <c r="AD505" s="16">
        <f ca="1" t="shared" si="3340"/>
        <v>2.23518860286293</v>
      </c>
      <c r="AE505" s="15">
        <f ca="1" t="shared" si="3341"/>
        <v>6292.19854928119</v>
      </c>
      <c r="AF505" s="15">
        <f ca="1" t="shared" si="3342"/>
        <v>7086.91275851407</v>
      </c>
      <c r="AG505" s="15">
        <f ca="1" t="shared" si="3343"/>
        <v>8280.57314365433</v>
      </c>
      <c r="AH505" s="15">
        <f ca="1" t="shared" si="3344"/>
        <v>9909.17631887426</v>
      </c>
      <c r="AI505" s="15">
        <f ca="1" t="shared" si="3345"/>
        <v>12108.7978438603</v>
      </c>
      <c r="AJ505" s="17">
        <f ca="1" t="shared" si="3346"/>
        <v>51283.8085586967</v>
      </c>
      <c r="AK505" s="17">
        <f ca="1" t="shared" si="3347"/>
        <v>47068.5546727212</v>
      </c>
      <c r="AL505" s="17">
        <f ca="1" t="shared" si="3348"/>
        <v>58136.8076303658</v>
      </c>
      <c r="AM505" s="17">
        <f ca="1" t="shared" si="3349"/>
        <v>72954.9604888041</v>
      </c>
      <c r="AN505" s="17">
        <f ca="1" t="shared" si="3350"/>
        <v>91921.4787023285</v>
      </c>
      <c r="AO505" s="17">
        <f ca="1">C505/'Ejercicio 3 - TIR'!$D$7</f>
        <v>15501.5695859816</v>
      </c>
      <c r="AP505" s="17">
        <f ca="1" t="shared" si="3351"/>
        <v>35782.2389727152</v>
      </c>
      <c r="AQ505" s="17">
        <f ca="1" t="shared" si="3352"/>
        <v>31566.9850867397</v>
      </c>
      <c r="AR505" s="17">
        <f ca="1" t="shared" si="3353"/>
        <v>42635.2380443843</v>
      </c>
      <c r="AS505" s="17">
        <f ca="1" t="shared" si="3354"/>
        <v>57453.3909028225</v>
      </c>
      <c r="AT505" s="17">
        <f ca="1" t="shared" si="3355"/>
        <v>76419.9091163469</v>
      </c>
      <c r="AU505" s="17">
        <f ca="1">AP505*'Ejercicio 3 - TIR'!$D$5</f>
        <v>17891.1194863576</v>
      </c>
      <c r="AV505" s="17">
        <f ca="1">AQ505*'Ejercicio 3 - TIR'!$D$5</f>
        <v>15783.4925433698</v>
      </c>
      <c r="AW505" s="17">
        <f ca="1">AR505*'Ejercicio 3 - TIR'!$D$5</f>
        <v>21317.6190221921</v>
      </c>
      <c r="AX505" s="17">
        <f ca="1">AS505*'Ejercicio 3 - TIR'!$D$5</f>
        <v>28726.6954514113</v>
      </c>
      <c r="AY505" s="17">
        <f ca="1">AT505*'Ejercicio 3 - TIR'!$D$5</f>
        <v>38209.9545581734</v>
      </c>
      <c r="AZ505" s="17">
        <f ca="1" t="shared" ref="AZ505:BD505" si="3749">AJ505-AU505-AE505</f>
        <v>27100.490523058</v>
      </c>
      <c r="BA505" s="17">
        <f ca="1" t="shared" si="3749"/>
        <v>24198.1493708373</v>
      </c>
      <c r="BB505" s="17">
        <f ca="1" t="shared" si="3749"/>
        <v>28538.6154645194</v>
      </c>
      <c r="BC505" s="17">
        <f ca="1" t="shared" si="3749"/>
        <v>34319.0887185186</v>
      </c>
      <c r="BD505" s="17">
        <f ca="1" t="shared" si="3749"/>
        <v>41602.7263002947</v>
      </c>
      <c r="BE505" s="17">
        <f ca="1" t="shared" ref="BE505:BI505" si="3750">AZ505/Z505</f>
        <v>23332.5168361719</v>
      </c>
      <c r="BF505" s="17">
        <f ca="1" t="shared" si="3750"/>
        <v>18497.4525136434</v>
      </c>
      <c r="BG505" s="17">
        <f ca="1" t="shared" si="3750"/>
        <v>18670.6465032817</v>
      </c>
      <c r="BH505" s="17">
        <f ca="1" t="shared" si="3750"/>
        <v>18762.2554970454</v>
      </c>
      <c r="BI505" s="17">
        <f ca="1" t="shared" si="3750"/>
        <v>18612.6245664496</v>
      </c>
      <c r="BJ505" s="17">
        <f ca="1" t="shared" si="3358"/>
        <v>87090.4068028016</v>
      </c>
      <c r="BK505" s="17">
        <f ca="1" t="shared" si="3359"/>
        <v>34648.9316650727</v>
      </c>
      <c r="BL505" s="17">
        <f ca="1" t="shared" si="3360"/>
        <v>121739.338467874</v>
      </c>
      <c r="BM505" s="17">
        <f ca="1">BK505*'Ejercicio 3 - TIR'!$D$5</f>
        <v>17324.4658325363</v>
      </c>
      <c r="BN505" s="17">
        <f ca="1" t="shared" si="3361"/>
        <v>104414.872635338</v>
      </c>
      <c r="BO505" s="17">
        <f ca="1" t="shared" si="3362"/>
        <v>46714.1217978646</v>
      </c>
      <c r="BP505" s="17">
        <f ca="1" t="shared" si="3363"/>
        <v>-116471.184934782</v>
      </c>
      <c r="BQ505" s="17">
        <f ca="1" t="shared" ref="BQ505:BT505" si="3751">BE505</f>
        <v>23332.5168361719</v>
      </c>
      <c r="BR505" s="17">
        <f ca="1" t="shared" si="3751"/>
        <v>18497.4525136434</v>
      </c>
      <c r="BS505" s="17">
        <f ca="1" t="shared" si="3751"/>
        <v>18670.6465032817</v>
      </c>
      <c r="BT505" s="17">
        <f ca="1" t="shared" si="3751"/>
        <v>18762.2554970454</v>
      </c>
      <c r="BU505" s="17">
        <f ca="1" t="shared" si="3365"/>
        <v>65326.7463643142</v>
      </c>
      <c r="BV505" s="19">
        <f ca="1" t="shared" si="3366"/>
        <v>6.3578118549054</v>
      </c>
    </row>
    <row r="506" ht="15" customHeight="1" spans="1:74">
      <c r="A506" s="15">
        <v>505</v>
      </c>
      <c r="B506" s="16">
        <f ca="1" t="shared" ref="B506:F506" si="3752">RAND()</f>
        <v>0.602842513921773</v>
      </c>
      <c r="C506" s="17">
        <f ca="1">IF(B506&lt;=('Ejercicio 3 - TIR'!$D$13-'Ejercicio 3 - TIR'!$C$13)/('Ejercicio 3 - TIR'!$E$13-'Ejercicio 3 - TIR'!$C$13),'Ejercicio 3 - TIR'!$C$13+SQRT(('Ejercicio 3 - TIR'!$E$13-'Ejercicio 3 - TIR'!$C$13)*('Ejercicio 3 - TIR'!$D$13-'Ejercicio 3 - TIR'!$C$13)*B506),'Ejercicio 3 - TIR'!$E$13-SQRT(('Ejercicio 3 - TIR'!$E$13-'Ejercicio 3 - TIR'!$C$13)*('Ejercicio 3 - TIR'!$E$13-'Ejercicio 3 - TIR'!$D$13)*(1-B506)))</f>
        <v>78169.0819411122</v>
      </c>
      <c r="D506" s="16">
        <f ca="1" t="shared" si="3752"/>
        <v>0.0393943168106226</v>
      </c>
      <c r="E506" s="17">
        <f ca="1">IF(D506&lt;=('Ejercicio 3 - TIR'!$D$14-'Ejercicio 3 - TIR'!$C$14)/('Ejercicio 3 - TIR'!$E$14-'Ejercicio 3 - TIR'!$C$14),'Ejercicio 3 - TIR'!$C$14+SQRT(('Ejercicio 3 - TIR'!$E$14-'Ejercicio 3 - TIR'!$C$14)*('Ejercicio 3 - TIR'!$D$14-'Ejercicio 3 - TIR'!$C$14)*D506),'Ejercicio 3 - TIR'!$E$14-SQRT(('Ejercicio 3 - TIR'!$E$14-'Ejercicio 3 - TIR'!$C$14)*('Ejercicio 3 - TIR'!$E$14-'Ejercicio 3 - TIR'!$D$14)*(1-D506)))</f>
        <v>26718.8873612883</v>
      </c>
      <c r="F506" s="16">
        <f ca="1" t="shared" si="3752"/>
        <v>0.467030503431868</v>
      </c>
      <c r="G506" s="17">
        <f ca="1">IF(F506&lt;=('Ejercicio 3 - TIR'!$D$18-'Ejercicio 3 - TIR'!$C$18)/('Ejercicio 3 - TIR'!$E$18-'Ejercicio 3 - TIR'!$C$18),'Ejercicio 3 - TIR'!$C$18+SQRT(('Ejercicio 3 - TIR'!$E$18-'Ejercicio 3 - TIR'!$C$18)*('Ejercicio 3 - TIR'!$D$18-'Ejercicio 3 - TIR'!$C$18)*F506),'Ejercicio 3 - TIR'!$E$18-SQRT(('Ejercicio 3 - TIR'!$E$18-'Ejercicio 3 - TIR'!$C$18)*('Ejercicio 3 - TIR'!$E$18-'Ejercicio 3 - TIR'!$D$18)*(1-F506)))</f>
        <v>38369.8611407108</v>
      </c>
      <c r="H506" s="16">
        <f ca="1" t="shared" ref="H506:L506" si="3753">RAND()</f>
        <v>0.373405270559081</v>
      </c>
      <c r="I506" s="17">
        <f ca="1">IF(H506&lt;=('Ejercicio 3 - TIR'!$D$18-'Ejercicio 3 - TIR'!$C$18)/('Ejercicio 3 - TIR'!$E$18-'Ejercicio 3 - TIR'!$C$18),'Ejercicio 3 - TIR'!$C$18+SQRT(('Ejercicio 3 - TIR'!$E$18-'Ejercicio 3 - TIR'!$C$18)*('Ejercicio 3 - TIR'!$D$18-'Ejercicio 3 - TIR'!$C$18)*H506),'Ejercicio 3 - TIR'!$E$18-SQRT(('Ejercicio 3 - TIR'!$E$18-'Ejercicio 3 - TIR'!$C$18)*('Ejercicio 3 - TIR'!$E$18-'Ejercicio 3 - TIR'!$D$18)*(1-H506)))</f>
        <v>37484.0357150312</v>
      </c>
      <c r="J506" s="16">
        <f ca="1" t="shared" si="3753"/>
        <v>0.753280977351376</v>
      </c>
      <c r="K506" s="17">
        <f ca="1">IF(J506&lt;=('Ejercicio 3 - TIR'!$D$18-'Ejercicio 3 - TIR'!$C$18)/('Ejercicio 3 - TIR'!$E$18-'Ejercicio 3 - TIR'!$C$18),'Ejercicio 3 - TIR'!$C$18+SQRT(('Ejercicio 3 - TIR'!$E$18-'Ejercicio 3 - TIR'!$C$18)*('Ejercicio 3 - TIR'!$D$18-'Ejercicio 3 - TIR'!$C$18)*J506),'Ejercicio 3 - TIR'!$E$18-SQRT(('Ejercicio 3 - TIR'!$E$18-'Ejercicio 3 - TIR'!$C$18)*('Ejercicio 3 - TIR'!$E$18-'Ejercicio 3 - TIR'!$D$18)*(1-J506)))</f>
        <v>40698.3809212522</v>
      </c>
      <c r="L506" s="16">
        <f ca="1" t="shared" si="3753"/>
        <v>0.909159352739785</v>
      </c>
      <c r="M506" s="17">
        <f ca="1">IF(L506&lt;=('Ejercicio 3 - TIR'!$D$18-'Ejercicio 3 - TIR'!$C$18)/('Ejercicio 3 - TIR'!$E$18-'Ejercicio 3 - TIR'!$C$18),'Ejercicio 3 - TIR'!$C$18+SQRT(('Ejercicio 3 - TIR'!$E$18-'Ejercicio 3 - TIR'!$C$18)*('Ejercicio 3 - TIR'!$D$18-'Ejercicio 3 - TIR'!$C$18)*L506),'Ejercicio 3 - TIR'!$E$18-SQRT(('Ejercicio 3 - TIR'!$E$18-'Ejercicio 3 - TIR'!$C$18)*('Ejercicio 3 - TIR'!$E$18-'Ejercicio 3 - TIR'!$D$18)*(1-L506)))</f>
        <v>42389.8182928164</v>
      </c>
      <c r="N506" s="16">
        <f ca="1" t="shared" ref="N506:R506" si="3754">RAND()</f>
        <v>0.799638450084811</v>
      </c>
      <c r="O506" s="17">
        <f ca="1">IF(N506&lt;=('Ejercicio 3 - TIR'!$D$18-'Ejercicio 3 - TIR'!$C$18)/('Ejercicio 3 - TIR'!$E$18-'Ejercicio 3 - TIR'!$C$18),'Ejercicio 3 - TIR'!$C$18+SQRT(('Ejercicio 3 - TIR'!$E$18-'Ejercicio 3 - TIR'!$C$18)*('Ejercicio 3 - TIR'!$D$18-'Ejercicio 3 - TIR'!$C$18)*N506),'Ejercicio 3 - TIR'!$E$18-SQRT(('Ejercicio 3 - TIR'!$E$18-'Ejercicio 3 - TIR'!$C$18)*('Ejercicio 3 - TIR'!$E$18-'Ejercicio 3 - TIR'!$D$18)*(1-N506)))</f>
        <v>41123.5175424569</v>
      </c>
      <c r="P506" s="16">
        <f ca="1" t="shared" si="3754"/>
        <v>0.665162716594714</v>
      </c>
      <c r="Q506" s="18">
        <f ca="1">IF(P506&lt;=('Ejercicio 3 - TIR'!$D$22-'Ejercicio 3 - TIR'!$C$22)/('Ejercicio 3 - TIR'!$E$22-'Ejercicio 3 - TIR'!$C$22),'Ejercicio 3 - TIR'!$C$22+SQRT(('Ejercicio 3 - TIR'!$E$22-'Ejercicio 3 - TIR'!$C$22)*('Ejercicio 3 - TIR'!$D$22-'Ejercicio 3 - TIR'!$C$22)*P506),'Ejercicio 3 - TIR'!$E$22-SQRT(('Ejercicio 3 - TIR'!$E$22-'Ejercicio 3 - TIR'!$C$22)*('Ejercicio 3 - TIR'!$E$22-'Ejercicio 3 - TIR'!$D$22)*(1-P506)))</f>
        <v>0.155449906107521</v>
      </c>
      <c r="R506" s="16">
        <f ca="1" t="shared" si="3754"/>
        <v>0.00435784863459054</v>
      </c>
      <c r="S506" s="18">
        <f ca="1">IF(R506&lt;=('Ejercicio 3 - TIR'!$D$23-'Ejercicio 3 - TIR'!$C$23)/('Ejercicio 3 - TIR'!$E$23-'Ejercicio 3 - TIR'!$C$23),'Ejercicio 3 - TIR'!$C$23+SQRT(('Ejercicio 3 - TIR'!$E$23-'Ejercicio 3 - TIR'!$C$23)*('Ejercicio 3 - TIR'!$D$23-'Ejercicio 3 - TIR'!$C$23)*R506),'Ejercicio 3 - TIR'!$E$23-SQRT(('Ejercicio 3 - TIR'!$E$23-'Ejercicio 3 - TIR'!$C$23)*('Ejercicio 3 - TIR'!$E$23-'Ejercicio 3 - TIR'!$D$23)*(1-R506)))</f>
        <v>0.122800736964133</v>
      </c>
      <c r="T506" s="16">
        <f ca="1" t="shared" ref="T506:X506" si="3755">RAND()</f>
        <v>0.129867498019418</v>
      </c>
      <c r="U506" s="18">
        <f ca="1">IF(T506&lt;=('Ejercicio 3 - TIR'!$D$24-'Ejercicio 3 - TIR'!$C$24)/('Ejercicio 3 - TIR'!$E$24-'Ejercicio 3 - TIR'!$C$24),'Ejercicio 3 - TIR'!$C$24+SQRT(('Ejercicio 3 - TIR'!$E$24-'Ejercicio 3 - TIR'!$C$24)*('Ejercicio 3 - TIR'!$D$24-'Ejercicio 3 - TIR'!$C$24)*T506),'Ejercicio 3 - TIR'!$E$24-SQRT(('Ejercicio 3 - TIR'!$E$24-'Ejercicio 3 - TIR'!$C$24)*('Ejercicio 3 - TIR'!$E$24-'Ejercicio 3 - TIR'!$D$24)*(1-T506)))</f>
        <v>0.166514289141249</v>
      </c>
      <c r="V506" s="16">
        <f ca="1" t="shared" si="3755"/>
        <v>0.449469826125924</v>
      </c>
      <c r="W506" s="18">
        <f ca="1">IF(V506&lt;=('Ejercicio 3 - TIR'!$D$25-'Ejercicio 3 - TIR'!$C$25)/('Ejercicio 3 - TIR'!$E$25-'Ejercicio 3 - TIR'!$C$25),'Ejercicio 3 - TIR'!$C$25+SQRT(('Ejercicio 3 - TIR'!$E$25-'Ejercicio 3 - TIR'!$C$25)*('Ejercicio 3 - TIR'!$D$25-'Ejercicio 3 - TIR'!$C$25)*V506),'Ejercicio 3 - TIR'!$E$25-SQRT(('Ejercicio 3 - TIR'!$E$25-'Ejercicio 3 - TIR'!$C$25)*('Ejercicio 3 - TIR'!$E$25-'Ejercicio 3 - TIR'!$D$25)*(1-V506)))</f>
        <v>0.20610403653456</v>
      </c>
      <c r="X506" s="16">
        <f ca="1" t="shared" si="3755"/>
        <v>0.252174596754663</v>
      </c>
      <c r="Y506" s="18">
        <f ca="1">IF(X506&lt;=('Ejercicio 3 - TIR'!$D$26-'Ejercicio 3 - TIR'!$C$26)/('Ejercicio 3 - TIR'!$E$26-'Ejercicio 3 - TIR'!$C$26),'Ejercicio 3 - TIR'!$C$26+SQRT(('Ejercicio 3 - TIR'!$E$26-'Ejercicio 3 - TIR'!$C$26)*('Ejercicio 3 - TIR'!$D$26-'Ejercicio 3 - TIR'!$C$26)*X506),'Ejercicio 3 - TIR'!$E$26-SQRT(('Ejercicio 3 - TIR'!$E$26-'Ejercicio 3 - TIR'!$C$26)*('Ejercicio 3 - TIR'!$E$26-'Ejercicio 3 - TIR'!$D$26)*(1-X506)))</f>
        <v>0.216093512819044</v>
      </c>
      <c r="Z506" s="16">
        <f ca="1" t="shared" si="3336"/>
        <v>1.15544990610752</v>
      </c>
      <c r="AA506" s="16">
        <f ca="1" t="shared" si="3337"/>
        <v>1.29734000610266</v>
      </c>
      <c r="AB506" s="16">
        <f ca="1" t="shared" si="3338"/>
        <v>1.51336565499335</v>
      </c>
      <c r="AC506" s="16">
        <f ca="1" t="shared" si="3339"/>
        <v>1.82527642524025</v>
      </c>
      <c r="AD506" s="16">
        <f ca="1" t="shared" si="3340"/>
        <v>2.2197068198362</v>
      </c>
      <c r="AE506" s="15">
        <f ca="1" t="shared" si="3341"/>
        <v>4153.44853160971</v>
      </c>
      <c r="AF506" s="15">
        <f ca="1" t="shared" si="3342"/>
        <v>4663.49507223398</v>
      </c>
      <c r="AG506" s="15">
        <f ca="1" t="shared" si="3343"/>
        <v>5440.03363910074</v>
      </c>
      <c r="AH506" s="15">
        <f ca="1" t="shared" si="3344"/>
        <v>6561.24653100319</v>
      </c>
      <c r="AI506" s="15">
        <f ca="1" t="shared" si="3345"/>
        <v>7979.08934235943</v>
      </c>
      <c r="AJ506" s="17">
        <f ca="1" t="shared" si="3346"/>
        <v>44334.4524523929</v>
      </c>
      <c r="AK506" s="17">
        <f ca="1" t="shared" si="3347"/>
        <v>48629.539123291</v>
      </c>
      <c r="AL506" s="17">
        <f ca="1" t="shared" si="3348"/>
        <v>61591.5319000598</v>
      </c>
      <c r="AM506" s="17">
        <f ca="1" t="shared" si="3349"/>
        <v>77373.1360000956</v>
      </c>
      <c r="AN506" s="17">
        <f ca="1" t="shared" si="3350"/>
        <v>91282.1523446453</v>
      </c>
      <c r="AO506" s="17">
        <f ca="1">C506/'Ejercicio 3 - TIR'!$D$7</f>
        <v>15633.8163882224</v>
      </c>
      <c r="AP506" s="17">
        <f ca="1" t="shared" si="3351"/>
        <v>28700.6360641704</v>
      </c>
      <c r="AQ506" s="17">
        <f ca="1" t="shared" si="3352"/>
        <v>32995.7227350686</v>
      </c>
      <c r="AR506" s="17">
        <f ca="1" t="shared" si="3353"/>
        <v>45957.7155118374</v>
      </c>
      <c r="AS506" s="17">
        <f ca="1" t="shared" si="3354"/>
        <v>61739.3196118731</v>
      </c>
      <c r="AT506" s="17">
        <f ca="1" t="shared" si="3355"/>
        <v>75648.3359564229</v>
      </c>
      <c r="AU506" s="17">
        <f ca="1">AP506*'Ejercicio 3 - TIR'!$D$5</f>
        <v>14350.3180320852</v>
      </c>
      <c r="AV506" s="17">
        <f ca="1">AQ506*'Ejercicio 3 - TIR'!$D$5</f>
        <v>16497.8613675343</v>
      </c>
      <c r="AW506" s="17">
        <f ca="1">AR506*'Ejercicio 3 - TIR'!$D$5</f>
        <v>22978.8577559187</v>
      </c>
      <c r="AX506" s="17">
        <f ca="1">AS506*'Ejercicio 3 - TIR'!$D$5</f>
        <v>30869.6598059366</v>
      </c>
      <c r="AY506" s="17">
        <f ca="1">AT506*'Ejercicio 3 - TIR'!$D$5</f>
        <v>37824.1679782114</v>
      </c>
      <c r="AZ506" s="17">
        <f ca="1" t="shared" ref="AZ506:BD506" si="3756">AJ506-AU506-AE506</f>
        <v>25830.685888698</v>
      </c>
      <c r="BA506" s="17">
        <f ca="1" t="shared" si="3756"/>
        <v>27468.1826835227</v>
      </c>
      <c r="BB506" s="17">
        <f ca="1" t="shared" si="3756"/>
        <v>33172.6405050404</v>
      </c>
      <c r="BC506" s="17">
        <f ca="1" t="shared" si="3756"/>
        <v>39942.2296631558</v>
      </c>
      <c r="BD506" s="17">
        <f ca="1" t="shared" si="3756"/>
        <v>45478.8950240745</v>
      </c>
      <c r="BE506" s="17">
        <f ca="1" t="shared" ref="BE506:BI506" si="3757">AZ506/Z506</f>
        <v>22355.5220803266</v>
      </c>
      <c r="BF506" s="17">
        <f ca="1" t="shared" si="3757"/>
        <v>21172.6937844458</v>
      </c>
      <c r="BG506" s="17">
        <f ca="1" t="shared" si="3757"/>
        <v>21919.7788687666</v>
      </c>
      <c r="BH506" s="17">
        <f ca="1" t="shared" si="3757"/>
        <v>21882.8387365483</v>
      </c>
      <c r="BI506" s="17">
        <f ca="1" t="shared" si="3757"/>
        <v>20488.6945508554</v>
      </c>
      <c r="BJ506" s="17">
        <f ca="1" t="shared" si="3358"/>
        <v>59308.096494287</v>
      </c>
      <c r="BK506" s="17">
        <f ca="1" t="shared" si="3359"/>
        <v>34702.4888570043</v>
      </c>
      <c r="BL506" s="17">
        <f ca="1" t="shared" si="3360"/>
        <v>94010.5853512913</v>
      </c>
      <c r="BM506" s="17">
        <f ca="1">BK506*'Ejercicio 3 - TIR'!$D$5</f>
        <v>17351.2444285022</v>
      </c>
      <c r="BN506" s="17">
        <f ca="1" t="shared" si="3361"/>
        <v>76659.3409227891</v>
      </c>
      <c r="BO506" s="17">
        <f ca="1" t="shared" si="3362"/>
        <v>34535.7955553995</v>
      </c>
      <c r="BP506" s="17">
        <f ca="1" t="shared" si="3363"/>
        <v>-104887.969302401</v>
      </c>
      <c r="BQ506" s="17">
        <f ca="1" t="shared" ref="BQ506:BT506" si="3758">BE506</f>
        <v>22355.5220803266</v>
      </c>
      <c r="BR506" s="17">
        <f ca="1" t="shared" si="3758"/>
        <v>21172.6937844458</v>
      </c>
      <c r="BS506" s="17">
        <f ca="1" t="shared" si="3758"/>
        <v>21919.7788687666</v>
      </c>
      <c r="BT506" s="17">
        <f ca="1" t="shared" si="3758"/>
        <v>21882.8387365483</v>
      </c>
      <c r="BU506" s="17">
        <f ca="1" t="shared" si="3365"/>
        <v>55024.4901062549</v>
      </c>
      <c r="BV506" s="19">
        <f ca="1" t="shared" si="3366"/>
        <v>9.517898929854</v>
      </c>
    </row>
    <row r="507" ht="15" customHeight="1" spans="1:74">
      <c r="A507" s="15">
        <v>506</v>
      </c>
      <c r="B507" s="16">
        <f ca="1" t="shared" ref="B507:F507" si="3759">RAND()</f>
        <v>0.731030985671604</v>
      </c>
      <c r="C507" s="17">
        <f ca="1">IF(B507&lt;=('Ejercicio 3 - TIR'!$D$13-'Ejercicio 3 - TIR'!$C$13)/('Ejercicio 3 - TIR'!$E$13-'Ejercicio 3 - TIR'!$C$13),'Ejercicio 3 - TIR'!$C$13+SQRT(('Ejercicio 3 - TIR'!$E$13-'Ejercicio 3 - TIR'!$C$13)*('Ejercicio 3 - TIR'!$D$13-'Ejercicio 3 - TIR'!$C$13)*B507),'Ejercicio 3 - TIR'!$E$13-SQRT(('Ejercicio 3 - TIR'!$E$13-'Ejercicio 3 - TIR'!$C$13)*('Ejercicio 3 - TIR'!$E$13-'Ejercicio 3 - TIR'!$D$13)*(1-B507)))</f>
        <v>82034.399058365</v>
      </c>
      <c r="D507" s="16">
        <f ca="1" t="shared" si="3759"/>
        <v>0.536344329671782</v>
      </c>
      <c r="E507" s="17">
        <f ca="1">IF(D507&lt;=('Ejercicio 3 - TIR'!$D$14-'Ejercicio 3 - TIR'!$C$14)/('Ejercicio 3 - TIR'!$E$14-'Ejercicio 3 - TIR'!$C$14),'Ejercicio 3 - TIR'!$C$14+SQRT(('Ejercicio 3 - TIR'!$E$14-'Ejercicio 3 - TIR'!$C$14)*('Ejercicio 3 - TIR'!$D$14-'Ejercicio 3 - TIR'!$C$14)*D507),'Ejercicio 3 - TIR'!$E$14-SQRT(('Ejercicio 3 - TIR'!$E$14-'Ejercicio 3 - TIR'!$C$14)*('Ejercicio 3 - TIR'!$E$14-'Ejercicio 3 - TIR'!$D$14)*(1-D507)))</f>
        <v>31660.4346306757</v>
      </c>
      <c r="F507" s="16">
        <f ca="1" t="shared" si="3759"/>
        <v>0.0588744428138102</v>
      </c>
      <c r="G507" s="17">
        <f ca="1">IF(F507&lt;=('Ejercicio 3 - TIR'!$D$18-'Ejercicio 3 - TIR'!$C$18)/('Ejercicio 3 - TIR'!$E$18-'Ejercicio 3 - TIR'!$C$18),'Ejercicio 3 - TIR'!$C$18+SQRT(('Ejercicio 3 - TIR'!$E$18-'Ejercicio 3 - TIR'!$C$18)*('Ejercicio 3 - TIR'!$D$18-'Ejercicio 3 - TIR'!$C$18)*F507),'Ejercicio 3 - TIR'!$E$18-SQRT(('Ejercicio 3 - TIR'!$E$18-'Ejercicio 3 - TIR'!$C$18)*('Ejercicio 3 - TIR'!$E$18-'Ejercicio 3 - TIR'!$D$18)*(1-F507)))</f>
        <v>32971.7278512797</v>
      </c>
      <c r="H507" s="16">
        <f ca="1" t="shared" ref="H507:L507" si="3760">RAND()</f>
        <v>0.22346438979537</v>
      </c>
      <c r="I507" s="17">
        <f ca="1">IF(H507&lt;=('Ejercicio 3 - TIR'!$D$18-'Ejercicio 3 - TIR'!$C$18)/('Ejercicio 3 - TIR'!$E$18-'Ejercicio 3 - TIR'!$C$18),'Ejercicio 3 - TIR'!$C$18+SQRT(('Ejercicio 3 - TIR'!$E$18-'Ejercicio 3 - TIR'!$C$18)*('Ejercicio 3 - TIR'!$D$18-'Ejercicio 3 - TIR'!$C$18)*H507),'Ejercicio 3 - TIR'!$E$18-SQRT(('Ejercicio 3 - TIR'!$E$18-'Ejercicio 3 - TIR'!$C$18)*('Ejercicio 3 - TIR'!$E$18-'Ejercicio 3 - TIR'!$D$18)*(1-H507)))</f>
        <v>35789.6164354217</v>
      </c>
      <c r="J507" s="16">
        <f ca="1" t="shared" si="3760"/>
        <v>0.373454935217865</v>
      </c>
      <c r="K507" s="17">
        <f ca="1">IF(J507&lt;=('Ejercicio 3 - TIR'!$D$18-'Ejercicio 3 - TIR'!$C$18)/('Ejercicio 3 - TIR'!$E$18-'Ejercicio 3 - TIR'!$C$18),'Ejercicio 3 - TIR'!$C$18+SQRT(('Ejercicio 3 - TIR'!$E$18-'Ejercicio 3 - TIR'!$C$18)*('Ejercicio 3 - TIR'!$D$18-'Ejercicio 3 - TIR'!$C$18)*J507),'Ejercicio 3 - TIR'!$E$18-SQRT(('Ejercicio 3 - TIR'!$E$18-'Ejercicio 3 - TIR'!$C$18)*('Ejercicio 3 - TIR'!$E$18-'Ejercicio 3 - TIR'!$D$18)*(1-J507)))</f>
        <v>37484.5334044735</v>
      </c>
      <c r="L507" s="16">
        <f ca="1" t="shared" si="3760"/>
        <v>0.640853469861217</v>
      </c>
      <c r="M507" s="17">
        <f ca="1">IF(L507&lt;=('Ejercicio 3 - TIR'!$D$18-'Ejercicio 3 - TIR'!$C$18)/('Ejercicio 3 - TIR'!$E$18-'Ejercicio 3 - TIR'!$C$18),'Ejercicio 3 - TIR'!$C$18+SQRT(('Ejercicio 3 - TIR'!$E$18-'Ejercicio 3 - TIR'!$C$18)*('Ejercicio 3 - TIR'!$D$18-'Ejercicio 3 - TIR'!$C$18)*L507),'Ejercicio 3 - TIR'!$E$18-SQRT(('Ejercicio 3 - TIR'!$E$18-'Ejercicio 3 - TIR'!$C$18)*('Ejercicio 3 - TIR'!$E$18-'Ejercicio 3 - TIR'!$D$18)*(1-L507)))</f>
        <v>39804.4898122841</v>
      </c>
      <c r="N507" s="16">
        <f ca="1" t="shared" ref="N507:R507" si="3761">RAND()</f>
        <v>0.709914761639483</v>
      </c>
      <c r="O507" s="17">
        <f ca="1">IF(N507&lt;=('Ejercicio 3 - TIR'!$D$18-'Ejercicio 3 - TIR'!$C$18)/('Ejercicio 3 - TIR'!$E$18-'Ejercicio 3 - TIR'!$C$18),'Ejercicio 3 - TIR'!$C$18+SQRT(('Ejercicio 3 - TIR'!$E$18-'Ejercicio 3 - TIR'!$C$18)*('Ejercicio 3 - TIR'!$D$18-'Ejercicio 3 - TIR'!$C$18)*N507),'Ejercicio 3 - TIR'!$E$18-SQRT(('Ejercicio 3 - TIR'!$E$18-'Ejercicio 3 - TIR'!$C$18)*('Ejercicio 3 - TIR'!$E$18-'Ejercicio 3 - TIR'!$D$18)*(1-N507)))</f>
        <v>40335.6251354508</v>
      </c>
      <c r="P507" s="16">
        <f ca="1" t="shared" si="3761"/>
        <v>0.696335553523461</v>
      </c>
      <c r="Q507" s="18">
        <f ca="1">IF(P507&lt;=('Ejercicio 3 - TIR'!$D$22-'Ejercicio 3 - TIR'!$C$22)/('Ejercicio 3 - TIR'!$E$22-'Ejercicio 3 - TIR'!$C$22),'Ejercicio 3 - TIR'!$C$22+SQRT(('Ejercicio 3 - TIR'!$E$22-'Ejercicio 3 - TIR'!$C$22)*('Ejercicio 3 - TIR'!$D$22-'Ejercicio 3 - TIR'!$C$22)*P507),'Ejercicio 3 - TIR'!$E$22-SQRT(('Ejercicio 3 - TIR'!$E$22-'Ejercicio 3 - TIR'!$C$22)*('Ejercicio 3 - TIR'!$E$22-'Ejercicio 3 - TIR'!$D$22)*(1-P507)))</f>
        <v>0.156620607286378</v>
      </c>
      <c r="R507" s="16">
        <f ca="1" t="shared" si="3761"/>
        <v>0.250908263296725</v>
      </c>
      <c r="S507" s="18">
        <f ca="1">IF(R507&lt;=('Ejercicio 3 - TIR'!$D$23-'Ejercicio 3 - TIR'!$C$23)/('Ejercicio 3 - TIR'!$E$23-'Ejercicio 3 - TIR'!$C$23),'Ejercicio 3 - TIR'!$C$23+SQRT(('Ejercicio 3 - TIR'!$E$23-'Ejercicio 3 - TIR'!$C$23)*('Ejercicio 3 - TIR'!$D$23-'Ejercicio 3 - TIR'!$C$23)*R507),'Ejercicio 3 - TIR'!$E$23-SQRT(('Ejercicio 3 - TIR'!$E$23-'Ejercicio 3 - TIR'!$C$23)*('Ejercicio 3 - TIR'!$E$23-'Ejercicio 3 - TIR'!$D$23)*(1-R507)))</f>
        <v>0.141251702847869</v>
      </c>
      <c r="T507" s="16">
        <f ca="1" t="shared" ref="T507:X507" si="3762">RAND()</f>
        <v>0.491185997567035</v>
      </c>
      <c r="U507" s="18">
        <f ca="1">IF(T507&lt;=('Ejercicio 3 - TIR'!$D$24-'Ejercicio 3 - TIR'!$C$24)/('Ejercicio 3 - TIR'!$E$24-'Ejercicio 3 - TIR'!$C$24),'Ejercicio 3 - TIR'!$C$24+SQRT(('Ejercicio 3 - TIR'!$E$24-'Ejercicio 3 - TIR'!$C$24)*('Ejercicio 3 - TIR'!$D$24-'Ejercicio 3 - TIR'!$C$24)*T507),'Ejercicio 3 - TIR'!$E$24-SQRT(('Ejercicio 3 - TIR'!$E$24-'Ejercicio 3 - TIR'!$C$24)*('Ejercicio 3 - TIR'!$E$24-'Ejercicio 3 - TIR'!$D$24)*(1-T507)))</f>
        <v>0.182255077072376</v>
      </c>
      <c r="V507" s="16">
        <f ca="1" t="shared" si="3762"/>
        <v>0.0578836759969379</v>
      </c>
      <c r="W507" s="18">
        <f ca="1">IF(V507&lt;=('Ejercicio 3 - TIR'!$D$25-'Ejercicio 3 - TIR'!$C$25)/('Ejercicio 3 - TIR'!$E$25-'Ejercicio 3 - TIR'!$C$25),'Ejercicio 3 - TIR'!$C$25+SQRT(('Ejercicio 3 - TIR'!$E$25-'Ejercicio 3 - TIR'!$C$25)*('Ejercicio 3 - TIR'!$D$25-'Ejercicio 3 - TIR'!$C$25)*V507),'Ejercicio 3 - TIR'!$E$25-SQRT(('Ejercicio 3 - TIR'!$E$25-'Ejercicio 3 - TIR'!$C$25)*('Ejercicio 3 - TIR'!$E$25-'Ejercicio 3 - TIR'!$D$25)*(1-V507)))</f>
        <v>0.189002063452104</v>
      </c>
      <c r="X507" s="16">
        <f ca="1" t="shared" si="3762"/>
        <v>0.621239440920056</v>
      </c>
      <c r="Y507" s="18">
        <f ca="1">IF(X507&lt;=('Ejercicio 3 - TIR'!$D$26-'Ejercicio 3 - TIR'!$C$26)/('Ejercicio 3 - TIR'!$E$26-'Ejercicio 3 - TIR'!$C$26),'Ejercicio 3 - TIR'!$C$26+SQRT(('Ejercicio 3 - TIR'!$E$26-'Ejercicio 3 - TIR'!$C$26)*('Ejercicio 3 - TIR'!$D$26-'Ejercicio 3 - TIR'!$C$26)*X507),'Ejercicio 3 - TIR'!$E$26-SQRT(('Ejercicio 3 - TIR'!$E$26-'Ejercicio 3 - TIR'!$C$26)*('Ejercicio 3 - TIR'!$E$26-'Ejercicio 3 - TIR'!$D$26)*(1-X507)))</f>
        <v>0.234774929308715</v>
      </c>
      <c r="Z507" s="16">
        <f ca="1" t="shared" si="3336"/>
        <v>1.15662060728638</v>
      </c>
      <c r="AA507" s="16">
        <f ca="1" t="shared" si="3337"/>
        <v>1.31999523761451</v>
      </c>
      <c r="AB507" s="16">
        <f ca="1" t="shared" si="3338"/>
        <v>1.56057107138112</v>
      </c>
      <c r="AC507" s="16">
        <f ca="1" t="shared" si="3339"/>
        <v>1.85552222403581</v>
      </c>
      <c r="AD507" s="16">
        <f ca="1" t="shared" si="3340"/>
        <v>2.29115232301457</v>
      </c>
      <c r="AE507" s="15">
        <f ca="1" t="shared" si="3341"/>
        <v>4958.6764988071</v>
      </c>
      <c r="AF507" s="15">
        <f ca="1" t="shared" si="3342"/>
        <v>5659.09799813531</v>
      </c>
      <c r="AG507" s="15">
        <f ca="1" t="shared" si="3343"/>
        <v>6690.49733994558</v>
      </c>
      <c r="AH507" s="15">
        <f ca="1" t="shared" si="3344"/>
        <v>7955.01514271612</v>
      </c>
      <c r="AI507" s="15">
        <f ca="1" t="shared" si="3345"/>
        <v>9822.65326049705</v>
      </c>
      <c r="AJ507" s="17">
        <f ca="1" t="shared" si="3346"/>
        <v>38135.7798906283</v>
      </c>
      <c r="AK507" s="17">
        <f ca="1" t="shared" si="3347"/>
        <v>47242.1232508068</v>
      </c>
      <c r="AL507" s="17">
        <f ca="1" t="shared" si="3348"/>
        <v>58497.2784552405</v>
      </c>
      <c r="AM507" s="17">
        <f ca="1" t="shared" si="3349"/>
        <v>73858.1154631001</v>
      </c>
      <c r="AN507" s="17">
        <f ca="1" t="shared" si="3350"/>
        <v>92415.0612293327</v>
      </c>
      <c r="AO507" s="17">
        <f ca="1">C507/'Ejercicio 3 - TIR'!$D$7</f>
        <v>16406.879811673</v>
      </c>
      <c r="AP507" s="17">
        <f ca="1" t="shared" si="3351"/>
        <v>21728.9000789553</v>
      </c>
      <c r="AQ507" s="17">
        <f ca="1" t="shared" si="3352"/>
        <v>30835.2434391338</v>
      </c>
      <c r="AR507" s="17">
        <f ca="1" t="shared" si="3353"/>
        <v>42090.3986435675</v>
      </c>
      <c r="AS507" s="17">
        <f ca="1" t="shared" si="3354"/>
        <v>57451.2356514271</v>
      </c>
      <c r="AT507" s="17">
        <f ca="1" t="shared" si="3355"/>
        <v>76008.1814176597</v>
      </c>
      <c r="AU507" s="17">
        <f ca="1">AP507*'Ejercicio 3 - TIR'!$D$5</f>
        <v>10864.4500394777</v>
      </c>
      <c r="AV507" s="17">
        <f ca="1">AQ507*'Ejercicio 3 - TIR'!$D$5</f>
        <v>15417.6217195669</v>
      </c>
      <c r="AW507" s="17">
        <f ca="1">AR507*'Ejercicio 3 - TIR'!$D$5</f>
        <v>21045.1993217837</v>
      </c>
      <c r="AX507" s="17">
        <f ca="1">AS507*'Ejercicio 3 - TIR'!$D$5</f>
        <v>28725.6178257135</v>
      </c>
      <c r="AY507" s="17">
        <f ca="1">AT507*'Ejercicio 3 - TIR'!$D$5</f>
        <v>38004.0907088299</v>
      </c>
      <c r="AZ507" s="17">
        <f ca="1" t="shared" ref="AZ507:BD507" si="3763">AJ507-AU507-AE507</f>
        <v>22312.6533523436</v>
      </c>
      <c r="BA507" s="17">
        <f ca="1" t="shared" si="3763"/>
        <v>26165.4035331046</v>
      </c>
      <c r="BB507" s="17">
        <f ca="1" t="shared" si="3763"/>
        <v>30761.5817935112</v>
      </c>
      <c r="BC507" s="17">
        <f ca="1" t="shared" si="3763"/>
        <v>37177.4824946704</v>
      </c>
      <c r="BD507" s="17">
        <f ca="1" t="shared" si="3763"/>
        <v>44588.3172600058</v>
      </c>
      <c r="BE507" s="17">
        <f ca="1" t="shared" ref="BE507:BI507" si="3764">AZ507/Z507</f>
        <v>19291.2465952796</v>
      </c>
      <c r="BF507" s="17">
        <f ca="1" t="shared" si="3764"/>
        <v>19822.3469202741</v>
      </c>
      <c r="BG507" s="17">
        <f ca="1" t="shared" si="3764"/>
        <v>19711.7467814439</v>
      </c>
      <c r="BH507" s="17">
        <f ca="1" t="shared" si="3764"/>
        <v>20036.1289199805</v>
      </c>
      <c r="BI507" s="17">
        <f ca="1" t="shared" si="3764"/>
        <v>19461.0881223903</v>
      </c>
      <c r="BJ507" s="17">
        <f ca="1" t="shared" si="3358"/>
        <v>72538.8783517235</v>
      </c>
      <c r="BK507" s="17">
        <f ca="1" t="shared" si="3359"/>
        <v>37590.6607939354</v>
      </c>
      <c r="BL507" s="17">
        <f ca="1" t="shared" si="3360"/>
        <v>110129.539145659</v>
      </c>
      <c r="BM507" s="17">
        <f ca="1">BK507*'Ejercicio 3 - TIR'!$D$5</f>
        <v>18795.3303969677</v>
      </c>
      <c r="BN507" s="17">
        <f ca="1" t="shared" si="3361"/>
        <v>91334.2087486912</v>
      </c>
      <c r="BO507" s="17">
        <f ca="1" t="shared" si="3362"/>
        <v>39863.8745365122</v>
      </c>
      <c r="BP507" s="17">
        <f ca="1" t="shared" si="3363"/>
        <v>-113694.833689041</v>
      </c>
      <c r="BQ507" s="17">
        <f ca="1" t="shared" ref="BQ507:BT507" si="3765">BE507</f>
        <v>19291.2465952796</v>
      </c>
      <c r="BR507" s="17">
        <f ca="1" t="shared" si="3765"/>
        <v>19822.3469202741</v>
      </c>
      <c r="BS507" s="17">
        <f ca="1" t="shared" si="3765"/>
        <v>19711.7467814439</v>
      </c>
      <c r="BT507" s="17">
        <f ca="1" t="shared" si="3765"/>
        <v>20036.1289199805</v>
      </c>
      <c r="BU507" s="17">
        <f ca="1" t="shared" si="3365"/>
        <v>59324.9626589026</v>
      </c>
      <c r="BV507" s="19">
        <f ca="1" t="shared" si="3366"/>
        <v>5.70136759316133</v>
      </c>
    </row>
    <row r="508" ht="15" customHeight="1" spans="1:74">
      <c r="A508" s="15">
        <v>507</v>
      </c>
      <c r="B508" s="16">
        <f ca="1" t="shared" ref="B508:F508" si="3766">RAND()</f>
        <v>0.0372538091983954</v>
      </c>
      <c r="C508" s="17">
        <f ca="1">IF(B508&lt;=('Ejercicio 3 - TIR'!$D$13-'Ejercicio 3 - TIR'!$C$13)/('Ejercicio 3 - TIR'!$E$13-'Ejercicio 3 - TIR'!$C$13),'Ejercicio 3 - TIR'!$C$13+SQRT(('Ejercicio 3 - TIR'!$E$13-'Ejercicio 3 - TIR'!$C$13)*('Ejercicio 3 - TIR'!$D$13-'Ejercicio 3 - TIR'!$C$13)*B508),'Ejercicio 3 - TIR'!$E$13-SQRT(('Ejercicio 3 - TIR'!$E$13-'Ejercicio 3 - TIR'!$C$13)*('Ejercicio 3 - TIR'!$E$13-'Ejercicio 3 - TIR'!$D$13)*(1-B508)))</f>
        <v>63860.2491732216</v>
      </c>
      <c r="D508" s="16">
        <f ca="1" t="shared" si="3766"/>
        <v>0.0020038644234468</v>
      </c>
      <c r="E508" s="17">
        <f ca="1">IF(D508&lt;=('Ejercicio 3 - TIR'!$D$14-'Ejercicio 3 - TIR'!$C$14)/('Ejercicio 3 - TIR'!$E$14-'Ejercicio 3 - TIR'!$C$14),'Ejercicio 3 - TIR'!$C$14+SQRT(('Ejercicio 3 - TIR'!$E$14-'Ejercicio 3 - TIR'!$C$14)*('Ejercicio 3 - TIR'!$D$14-'Ejercicio 3 - TIR'!$C$14)*D508),'Ejercicio 3 - TIR'!$E$14-SQRT(('Ejercicio 3 - TIR'!$E$14-'Ejercicio 3 - TIR'!$C$14)*('Ejercicio 3 - TIR'!$E$14-'Ejercicio 3 - TIR'!$D$14)*(1-D508)))</f>
        <v>25387.672325242</v>
      </c>
      <c r="F508" s="16">
        <f ca="1" t="shared" si="3766"/>
        <v>0.743134069820481</v>
      </c>
      <c r="G508" s="17">
        <f ca="1">IF(F508&lt;=('Ejercicio 3 - TIR'!$D$18-'Ejercicio 3 - TIR'!$C$18)/('Ejercicio 3 - TIR'!$E$18-'Ejercicio 3 - TIR'!$C$18),'Ejercicio 3 - TIR'!$C$18+SQRT(('Ejercicio 3 - TIR'!$E$18-'Ejercicio 3 - TIR'!$C$18)*('Ejercicio 3 - TIR'!$D$18-'Ejercicio 3 - TIR'!$C$18)*F508),'Ejercicio 3 - TIR'!$E$18-SQRT(('Ejercicio 3 - TIR'!$E$18-'Ejercicio 3 - TIR'!$C$18)*('Ejercicio 3 - TIR'!$E$18-'Ejercicio 3 - TIR'!$D$18)*(1-F508)))</f>
        <v>40610.81502287</v>
      </c>
      <c r="H508" s="16">
        <f ca="1" t="shared" ref="H508:L508" si="3767">RAND()</f>
        <v>0.968766045793939</v>
      </c>
      <c r="I508" s="17">
        <f ca="1">IF(H508&lt;=('Ejercicio 3 - TIR'!$D$18-'Ejercicio 3 - TIR'!$C$18)/('Ejercicio 3 - TIR'!$E$18-'Ejercicio 3 - TIR'!$C$18),'Ejercicio 3 - TIR'!$C$18+SQRT(('Ejercicio 3 - TIR'!$E$18-'Ejercicio 3 - TIR'!$C$18)*('Ejercicio 3 - TIR'!$D$18-'Ejercicio 3 - TIR'!$C$18)*H508),'Ejercicio 3 - TIR'!$E$18-SQRT(('Ejercicio 3 - TIR'!$E$18-'Ejercicio 3 - TIR'!$C$18)*('Ejercicio 3 - TIR'!$E$18-'Ejercicio 3 - TIR'!$D$18)*(1-H508)))</f>
        <v>43469.4620013033</v>
      </c>
      <c r="J508" s="16">
        <f ca="1" t="shared" si="3767"/>
        <v>0.473721244913476</v>
      </c>
      <c r="K508" s="17">
        <f ca="1">IF(J508&lt;=('Ejercicio 3 - TIR'!$D$18-'Ejercicio 3 - TIR'!$C$18)/('Ejercicio 3 - TIR'!$E$18-'Ejercicio 3 - TIR'!$C$18),'Ejercicio 3 - TIR'!$C$18+SQRT(('Ejercicio 3 - TIR'!$E$18-'Ejercicio 3 - TIR'!$C$18)*('Ejercicio 3 - TIR'!$D$18-'Ejercicio 3 - TIR'!$C$18)*J508),'Ejercicio 3 - TIR'!$E$18-SQRT(('Ejercicio 3 - TIR'!$E$18-'Ejercicio 3 - TIR'!$C$18)*('Ejercicio 3 - TIR'!$E$18-'Ejercicio 3 - TIR'!$D$18)*(1-J508)))</f>
        <v>38429.6018136696</v>
      </c>
      <c r="L508" s="16">
        <f ca="1" t="shared" si="3767"/>
        <v>0.142106679368148</v>
      </c>
      <c r="M508" s="17">
        <f ca="1">IF(L508&lt;=('Ejercicio 3 - TIR'!$D$18-'Ejercicio 3 - TIR'!$C$18)/('Ejercicio 3 - TIR'!$E$18-'Ejercicio 3 - TIR'!$C$18),'Ejercicio 3 - TIR'!$C$18+SQRT(('Ejercicio 3 - TIR'!$E$18-'Ejercicio 3 - TIR'!$C$18)*('Ejercicio 3 - TIR'!$D$18-'Ejercicio 3 - TIR'!$C$18)*L508),'Ejercicio 3 - TIR'!$E$18-SQRT(('Ejercicio 3 - TIR'!$E$18-'Ejercicio 3 - TIR'!$C$18)*('Ejercicio 3 - TIR'!$E$18-'Ejercicio 3 - TIR'!$D$18)*(1-L508)))</f>
        <v>34616.925590176</v>
      </c>
      <c r="N508" s="16">
        <f ca="1" t="shared" ref="N508:R508" si="3768">RAND()</f>
        <v>0.22726380606927</v>
      </c>
      <c r="O508" s="17">
        <f ca="1">IF(N508&lt;=('Ejercicio 3 - TIR'!$D$18-'Ejercicio 3 - TIR'!$C$18)/('Ejercicio 3 - TIR'!$E$18-'Ejercicio 3 - TIR'!$C$18),'Ejercicio 3 - TIR'!$C$18+SQRT(('Ejercicio 3 - TIR'!$E$18-'Ejercicio 3 - TIR'!$C$18)*('Ejercicio 3 - TIR'!$D$18-'Ejercicio 3 - TIR'!$C$18)*N508),'Ejercicio 3 - TIR'!$E$18-SQRT(('Ejercicio 3 - TIR'!$E$18-'Ejercicio 3 - TIR'!$C$18)*('Ejercicio 3 - TIR'!$E$18-'Ejercicio 3 - TIR'!$D$18)*(1-N508)))</f>
        <v>35838.6274851536</v>
      </c>
      <c r="P508" s="16">
        <f ca="1" t="shared" si="3768"/>
        <v>0.116180372595055</v>
      </c>
      <c r="Q508" s="18">
        <f ca="1">IF(P508&lt;=('Ejercicio 3 - TIR'!$D$22-'Ejercicio 3 - TIR'!$C$22)/('Ejercicio 3 - TIR'!$E$22-'Ejercicio 3 - TIR'!$C$22),'Ejercicio 3 - TIR'!$C$22+SQRT(('Ejercicio 3 - TIR'!$E$22-'Ejercicio 3 - TIR'!$C$22)*('Ejercicio 3 - TIR'!$D$22-'Ejercicio 3 - TIR'!$C$22)*P508),'Ejercicio 3 - TIR'!$E$22-SQRT(('Ejercicio 3 - TIR'!$E$22-'Ejercicio 3 - TIR'!$C$22)*('Ejercicio 3 - TIR'!$E$22-'Ejercicio 3 - TIR'!$D$22)*(1-P508)))</f>
        <v>0.134461143477302</v>
      </c>
      <c r="R508" s="16">
        <f ca="1" t="shared" si="3768"/>
        <v>0.22327821278683</v>
      </c>
      <c r="S508" s="18">
        <f ca="1">IF(R508&lt;=('Ejercicio 3 - TIR'!$D$23-'Ejercicio 3 - TIR'!$C$23)/('Ejercicio 3 - TIR'!$E$23-'Ejercicio 3 - TIR'!$C$23),'Ejercicio 3 - TIR'!$C$23+SQRT(('Ejercicio 3 - TIR'!$E$23-'Ejercicio 3 - TIR'!$C$23)*('Ejercicio 3 - TIR'!$D$23-'Ejercicio 3 - TIR'!$C$23)*R508),'Ejercicio 3 - TIR'!$E$23-SQRT(('Ejercicio 3 - TIR'!$E$23-'Ejercicio 3 - TIR'!$C$23)*('Ejercicio 3 - TIR'!$E$23-'Ejercicio 3 - TIR'!$D$23)*(1-R508)))</f>
        <v>0.14004746325639</v>
      </c>
      <c r="T508" s="16">
        <f ca="1" t="shared" ref="T508:X508" si="3769">RAND()</f>
        <v>0.10202003578072</v>
      </c>
      <c r="U508" s="18">
        <f ca="1">IF(T508&lt;=('Ejercicio 3 - TIR'!$D$24-'Ejercicio 3 - TIR'!$C$24)/('Ejercicio 3 - TIR'!$E$24-'Ejercicio 3 - TIR'!$C$24),'Ejercicio 3 - TIR'!$C$24+SQRT(('Ejercicio 3 - TIR'!$E$24-'Ejercicio 3 - TIR'!$C$24)*('Ejercicio 3 - TIR'!$D$24-'Ejercicio 3 - TIR'!$C$24)*T508),'Ejercicio 3 - TIR'!$E$24-SQRT(('Ejercicio 3 - TIR'!$E$24-'Ejercicio 3 - TIR'!$C$24)*('Ejercicio 3 - TIR'!$E$24-'Ejercicio 3 - TIR'!$D$24)*(1-T508)))</f>
        <v>0.164637010457724</v>
      </c>
      <c r="V508" s="16">
        <f ca="1" t="shared" si="3769"/>
        <v>0.388081500196803</v>
      </c>
      <c r="W508" s="18">
        <f ca="1">IF(V508&lt;=('Ejercicio 3 - TIR'!$D$25-'Ejercicio 3 - TIR'!$C$25)/('Ejercicio 3 - TIR'!$E$25-'Ejercicio 3 - TIR'!$C$25),'Ejercicio 3 - TIR'!$C$25+SQRT(('Ejercicio 3 - TIR'!$E$25-'Ejercicio 3 - TIR'!$C$25)*('Ejercicio 3 - TIR'!$D$25-'Ejercicio 3 - TIR'!$C$25)*V508),'Ejercicio 3 - TIR'!$E$25-SQRT(('Ejercicio 3 - TIR'!$E$25-'Ejercicio 3 - TIR'!$C$25)*('Ejercicio 3 - TIR'!$E$25-'Ejercicio 3 - TIR'!$D$25)*(1-V508)))</f>
        <v>0.203721335916956</v>
      </c>
      <c r="X508" s="16">
        <f ca="1" t="shared" si="3769"/>
        <v>0.315346345651212</v>
      </c>
      <c r="Y508" s="18">
        <f ca="1">IF(X508&lt;=('Ejercicio 3 - TIR'!$D$26-'Ejercicio 3 - TIR'!$C$26)/('Ejercicio 3 - TIR'!$E$26-'Ejercicio 3 - TIR'!$C$26),'Ejercicio 3 - TIR'!$C$26+SQRT(('Ejercicio 3 - TIR'!$E$26-'Ejercicio 3 - TIR'!$C$26)*('Ejercicio 3 - TIR'!$D$26-'Ejercicio 3 - TIR'!$C$26)*X508),'Ejercicio 3 - TIR'!$E$26-SQRT(('Ejercicio 3 - TIR'!$E$26-'Ejercicio 3 - TIR'!$C$26)*('Ejercicio 3 - TIR'!$E$26-'Ejercicio 3 - TIR'!$D$26)*(1-X508)))</f>
        <v>0.219179361426499</v>
      </c>
      <c r="Z508" s="16">
        <f ca="1" t="shared" si="3336"/>
        <v>1.1344611434773</v>
      </c>
      <c r="AA508" s="16">
        <f ca="1" t="shared" si="3337"/>
        <v>1.29333954878424</v>
      </c>
      <c r="AB508" s="16">
        <f ca="1" t="shared" si="3338"/>
        <v>1.50627110560282</v>
      </c>
      <c r="AC508" s="16">
        <f ca="1" t="shared" si="3339"/>
        <v>1.81313066748934</v>
      </c>
      <c r="AD508" s="16">
        <f ca="1" t="shared" si="3340"/>
        <v>2.21053148937245</v>
      </c>
      <c r="AE508" s="15">
        <f ca="1" t="shared" si="3341"/>
        <v>3413.65545107908</v>
      </c>
      <c r="AF508" s="15">
        <f ca="1" t="shared" si="3342"/>
        <v>3891.72923743405</v>
      </c>
      <c r="AG508" s="15">
        <f ca="1" t="shared" si="3343"/>
        <v>4532.45190459611</v>
      </c>
      <c r="AH508" s="15">
        <f ca="1" t="shared" si="3344"/>
        <v>5455.80906157978</v>
      </c>
      <c r="AI508" s="15">
        <f ca="1" t="shared" si="3345"/>
        <v>6651.60980776174</v>
      </c>
      <c r="AJ508" s="17">
        <f ca="1" t="shared" si="3346"/>
        <v>46071.3916483902</v>
      </c>
      <c r="AK508" s="17">
        <f ca="1" t="shared" si="3347"/>
        <v>56220.7743706593</v>
      </c>
      <c r="AL508" s="17">
        <f ca="1" t="shared" si="3348"/>
        <v>57885.3988117522</v>
      </c>
      <c r="AM508" s="17">
        <f ca="1" t="shared" si="3349"/>
        <v>62765.0094017446</v>
      </c>
      <c r="AN508" s="17">
        <f ca="1" t="shared" si="3350"/>
        <v>79222.414591821</v>
      </c>
      <c r="AO508" s="17">
        <f ca="1">C508/'Ejercicio 3 - TIR'!$D$7</f>
        <v>12772.0498346443</v>
      </c>
      <c r="AP508" s="17">
        <f ca="1" t="shared" si="3351"/>
        <v>33299.3418137459</v>
      </c>
      <c r="AQ508" s="17">
        <f ca="1" t="shared" si="3352"/>
        <v>43448.7245360149</v>
      </c>
      <c r="AR508" s="17">
        <f ca="1" t="shared" si="3353"/>
        <v>45113.3489771079</v>
      </c>
      <c r="AS508" s="17">
        <f ca="1" t="shared" si="3354"/>
        <v>49992.9595671002</v>
      </c>
      <c r="AT508" s="17">
        <f ca="1" t="shared" si="3355"/>
        <v>66450.3647571766</v>
      </c>
      <c r="AU508" s="17">
        <f ca="1">AP508*'Ejercicio 3 - TIR'!$D$5</f>
        <v>16649.670906873</v>
      </c>
      <c r="AV508" s="17">
        <f ca="1">AQ508*'Ejercicio 3 - TIR'!$D$5</f>
        <v>21724.3622680075</v>
      </c>
      <c r="AW508" s="17">
        <f ca="1">AR508*'Ejercicio 3 - TIR'!$D$5</f>
        <v>22556.6744885539</v>
      </c>
      <c r="AX508" s="17">
        <f ca="1">AS508*'Ejercicio 3 - TIR'!$D$5</f>
        <v>24996.4797835501</v>
      </c>
      <c r="AY508" s="17">
        <f ca="1">AT508*'Ejercicio 3 - TIR'!$D$5</f>
        <v>33225.1823785883</v>
      </c>
      <c r="AZ508" s="17">
        <f ca="1" t="shared" ref="AZ508:BD508" si="3770">AJ508-AU508-AE508</f>
        <v>26008.0652904382</v>
      </c>
      <c r="BA508" s="17">
        <f ca="1" t="shared" si="3770"/>
        <v>30604.6828652178</v>
      </c>
      <c r="BB508" s="17">
        <f ca="1" t="shared" si="3770"/>
        <v>30796.2724186021</v>
      </c>
      <c r="BC508" s="17">
        <f ca="1" t="shared" si="3770"/>
        <v>32312.7205566147</v>
      </c>
      <c r="BD508" s="17">
        <f ca="1" t="shared" si="3770"/>
        <v>39345.6224054709</v>
      </c>
      <c r="BE508" s="17">
        <f ca="1" t="shared" ref="BE508:BI508" si="3771">AZ508/Z508</f>
        <v>22925.4791492632</v>
      </c>
      <c r="BF508" s="17">
        <f ca="1" t="shared" si="3771"/>
        <v>23663.3008663399</v>
      </c>
      <c r="BG508" s="17">
        <f ca="1" t="shared" si="3771"/>
        <v>20445.3715563224</v>
      </c>
      <c r="BH508" s="17">
        <f ca="1" t="shared" si="3771"/>
        <v>17821.5068202219</v>
      </c>
      <c r="BI508" s="17">
        <f ca="1" t="shared" si="3771"/>
        <v>17799.1684780934</v>
      </c>
      <c r="BJ508" s="17">
        <f ca="1" t="shared" si="3358"/>
        <v>56120.2491168169</v>
      </c>
      <c r="BK508" s="17">
        <f ca="1" t="shared" si="3359"/>
        <v>28233.0183433155</v>
      </c>
      <c r="BL508" s="17">
        <f ca="1" t="shared" si="3360"/>
        <v>84353.2674601324</v>
      </c>
      <c r="BM508" s="17">
        <f ca="1">BK508*'Ejercicio 3 - TIR'!$D$5</f>
        <v>14116.5091716577</v>
      </c>
      <c r="BN508" s="17">
        <f ca="1" t="shared" si="3361"/>
        <v>70236.7582884746</v>
      </c>
      <c r="BO508" s="17">
        <f ca="1" t="shared" si="3362"/>
        <v>31773.6972425641</v>
      </c>
      <c r="BP508" s="17">
        <f ca="1" t="shared" si="3363"/>
        <v>-89247.9214984636</v>
      </c>
      <c r="BQ508" s="17">
        <f ca="1" t="shared" ref="BQ508:BT508" si="3772">BE508</f>
        <v>22925.4791492632</v>
      </c>
      <c r="BR508" s="17">
        <f ca="1" t="shared" si="3772"/>
        <v>23663.3008663399</v>
      </c>
      <c r="BS508" s="17">
        <f ca="1" t="shared" si="3772"/>
        <v>20445.3715563224</v>
      </c>
      <c r="BT508" s="17">
        <f ca="1" t="shared" si="3772"/>
        <v>17821.5068202219</v>
      </c>
      <c r="BU508" s="17">
        <f ca="1" t="shared" si="3365"/>
        <v>49572.8657206575</v>
      </c>
      <c r="BV508" s="19">
        <f ca="1" t="shared" si="3366"/>
        <v>13.650131592135</v>
      </c>
    </row>
    <row r="509" ht="15" customHeight="1" spans="1:74">
      <c r="A509" s="15">
        <v>508</v>
      </c>
      <c r="B509" s="16">
        <f ca="1" t="shared" ref="B509:F509" si="3773">RAND()</f>
        <v>0.277928901932157</v>
      </c>
      <c r="C509" s="17">
        <f ca="1">IF(B509&lt;=('Ejercicio 3 - TIR'!$D$13-'Ejercicio 3 - TIR'!$C$13)/('Ejercicio 3 - TIR'!$E$13-'Ejercicio 3 - TIR'!$C$13),'Ejercicio 3 - TIR'!$C$13+SQRT(('Ejercicio 3 - TIR'!$E$13-'Ejercicio 3 - TIR'!$C$13)*('Ejercicio 3 - TIR'!$D$13-'Ejercicio 3 - TIR'!$C$13)*B509),'Ejercicio 3 - TIR'!$E$13-SQRT(('Ejercicio 3 - TIR'!$E$13-'Ejercicio 3 - TIR'!$C$13)*('Ejercicio 3 - TIR'!$E$13-'Ejercicio 3 - TIR'!$D$13)*(1-B509)))</f>
        <v>70563.8773327496</v>
      </c>
      <c r="D509" s="16">
        <f ca="1" t="shared" si="3773"/>
        <v>0.258435061525692</v>
      </c>
      <c r="E509" s="17">
        <f ca="1">IF(D509&lt;=('Ejercicio 3 - TIR'!$D$14-'Ejercicio 3 - TIR'!$C$14)/('Ejercicio 3 - TIR'!$E$14-'Ejercicio 3 - TIR'!$C$14),'Ejercicio 3 - TIR'!$C$14+SQRT(('Ejercicio 3 - TIR'!$E$14-'Ejercicio 3 - TIR'!$C$14)*('Ejercicio 3 - TIR'!$D$14-'Ejercicio 3 - TIR'!$C$14)*D509),'Ejercicio 3 - TIR'!$E$14-SQRT(('Ejercicio 3 - TIR'!$E$14-'Ejercicio 3 - TIR'!$C$14)*('Ejercicio 3 - TIR'!$E$14-'Ejercicio 3 - TIR'!$D$14)*(1-D509)))</f>
        <v>29402.5707960721</v>
      </c>
      <c r="F509" s="16">
        <f ca="1" t="shared" si="3773"/>
        <v>0.782746686725326</v>
      </c>
      <c r="G509" s="17">
        <f ca="1">IF(F509&lt;=('Ejercicio 3 - TIR'!$D$18-'Ejercicio 3 - TIR'!$C$18)/('Ejercicio 3 - TIR'!$E$18-'Ejercicio 3 - TIR'!$C$18),'Ejercicio 3 - TIR'!$C$18+SQRT(('Ejercicio 3 - TIR'!$E$18-'Ejercicio 3 - TIR'!$C$18)*('Ejercicio 3 - TIR'!$D$18-'Ejercicio 3 - TIR'!$C$18)*F509),'Ejercicio 3 - TIR'!$E$18-SQRT(('Ejercicio 3 - TIR'!$E$18-'Ejercicio 3 - TIR'!$C$18)*('Ejercicio 3 - TIR'!$E$18-'Ejercicio 3 - TIR'!$D$18)*(1-F509)))</f>
        <v>40963.4174732082</v>
      </c>
      <c r="H509" s="16">
        <f ca="1" t="shared" ref="H509:L509" si="3774">RAND()</f>
        <v>0.985647184659264</v>
      </c>
      <c r="I509" s="17">
        <f ca="1">IF(H509&lt;=('Ejercicio 3 - TIR'!$D$18-'Ejercicio 3 - TIR'!$C$18)/('Ejercicio 3 - TIR'!$E$18-'Ejercicio 3 - TIR'!$C$18),'Ejercicio 3 - TIR'!$C$18+SQRT(('Ejercicio 3 - TIR'!$E$18-'Ejercicio 3 - TIR'!$C$18)*('Ejercicio 3 - TIR'!$D$18-'Ejercicio 3 - TIR'!$C$18)*H509),'Ejercicio 3 - TIR'!$E$18-SQRT(('Ejercicio 3 - TIR'!$E$18-'Ejercicio 3 - TIR'!$C$18)*('Ejercicio 3 - TIR'!$E$18-'Ejercicio 3 - TIR'!$D$18)*(1-H509)))</f>
        <v>43962.4735422384</v>
      </c>
      <c r="J509" s="16">
        <f ca="1" t="shared" si="3774"/>
        <v>0.936792941298569</v>
      </c>
      <c r="K509" s="17">
        <f ca="1">IF(J509&lt;=('Ejercicio 3 - TIR'!$D$18-'Ejercicio 3 - TIR'!$C$18)/('Ejercicio 3 - TIR'!$E$18-'Ejercicio 3 - TIR'!$C$18),'Ejercicio 3 - TIR'!$C$18+SQRT(('Ejercicio 3 - TIR'!$E$18-'Ejercicio 3 - TIR'!$C$18)*('Ejercicio 3 - TIR'!$D$18-'Ejercicio 3 - TIR'!$C$18)*J509),'Ejercicio 3 - TIR'!$E$18-SQRT(('Ejercicio 3 - TIR'!$E$18-'Ejercicio 3 - TIR'!$C$18)*('Ejercicio 3 - TIR'!$E$18-'Ejercicio 3 - TIR'!$D$18)*(1-J509)))</f>
        <v>42822.7243163514</v>
      </c>
      <c r="L509" s="16">
        <f ca="1" t="shared" si="3774"/>
        <v>0.0274162019504034</v>
      </c>
      <c r="M509" s="17">
        <f ca="1">IF(L509&lt;=('Ejercicio 3 - TIR'!$D$18-'Ejercicio 3 - TIR'!$C$18)/('Ejercicio 3 - TIR'!$E$18-'Ejercicio 3 - TIR'!$C$18),'Ejercicio 3 - TIR'!$C$18+SQRT(('Ejercicio 3 - TIR'!$E$18-'Ejercicio 3 - TIR'!$C$18)*('Ejercicio 3 - TIR'!$D$18-'Ejercicio 3 - TIR'!$C$18)*L509),'Ejercicio 3 - TIR'!$E$18-SQRT(('Ejercicio 3 - TIR'!$E$18-'Ejercicio 3 - TIR'!$C$18)*('Ejercicio 3 - TIR'!$E$18-'Ejercicio 3 - TIR'!$D$18)*(1-L509)))</f>
        <v>32027.9127921487</v>
      </c>
      <c r="N509" s="16">
        <f ca="1" t="shared" ref="N509:R509" si="3775">RAND()</f>
        <v>0.0646977672179092</v>
      </c>
      <c r="O509" s="17">
        <f ca="1">IF(N509&lt;=('Ejercicio 3 - TIR'!$D$18-'Ejercicio 3 - TIR'!$C$18)/('Ejercicio 3 - TIR'!$E$18-'Ejercicio 3 - TIR'!$C$18),'Ejercicio 3 - TIR'!$C$18+SQRT(('Ejercicio 3 - TIR'!$E$18-'Ejercicio 3 - TIR'!$C$18)*('Ejercicio 3 - TIR'!$D$18-'Ejercicio 3 - TIR'!$C$18)*N509),'Ejercicio 3 - TIR'!$E$18-SQRT(('Ejercicio 3 - TIR'!$E$18-'Ejercicio 3 - TIR'!$C$18)*('Ejercicio 3 - TIR'!$E$18-'Ejercicio 3 - TIR'!$D$18)*(1-N509)))</f>
        <v>33115.2311443433</v>
      </c>
      <c r="P509" s="16">
        <f ca="1" t="shared" si="3775"/>
        <v>0.0541406394186883</v>
      </c>
      <c r="Q509" s="18">
        <f ca="1">IF(P509&lt;=('Ejercicio 3 - TIR'!$D$22-'Ejercicio 3 - TIR'!$C$22)/('Ejercicio 3 - TIR'!$E$22-'Ejercicio 3 - TIR'!$C$22),'Ejercicio 3 - TIR'!$C$22+SQRT(('Ejercicio 3 - TIR'!$E$22-'Ejercicio 3 - TIR'!$C$22)*('Ejercicio 3 - TIR'!$D$22-'Ejercicio 3 - TIR'!$C$22)*P509),'Ejercicio 3 - TIR'!$E$22-SQRT(('Ejercicio 3 - TIR'!$E$22-'Ejercicio 3 - TIR'!$C$22)*('Ejercicio 3 - TIR'!$E$22-'Ejercicio 3 - TIR'!$D$22)*(1-P509)))</f>
        <v>0.129871836250346</v>
      </c>
      <c r="R509" s="16">
        <f ca="1" t="shared" si="3775"/>
        <v>0.117364245048283</v>
      </c>
      <c r="S509" s="18">
        <f ca="1">IF(R509&lt;=('Ejercicio 3 - TIR'!$D$23-'Ejercicio 3 - TIR'!$C$23)/('Ejercicio 3 - TIR'!$E$23-'Ejercicio 3 - TIR'!$C$23),'Ejercicio 3 - TIR'!$C$23+SQRT(('Ejercicio 3 - TIR'!$E$23-'Ejercicio 3 - TIR'!$C$23)*('Ejercicio 3 - TIR'!$D$23-'Ejercicio 3 - TIR'!$C$23)*R509),'Ejercicio 3 - TIR'!$E$23-SQRT(('Ejercicio 3 - TIR'!$E$23-'Ejercicio 3 - TIR'!$C$23)*('Ejercicio 3 - TIR'!$E$23-'Ejercicio 3 - TIR'!$D$23)*(1-R509)))</f>
        <v>0.134534635911742</v>
      </c>
      <c r="T509" s="16">
        <f ca="1" t="shared" ref="T509:X509" si="3776">RAND()</f>
        <v>0.724404599796073</v>
      </c>
      <c r="U509" s="18">
        <f ca="1">IF(T509&lt;=('Ejercicio 3 - TIR'!$D$24-'Ejercicio 3 - TIR'!$C$24)/('Ejercicio 3 - TIR'!$E$24-'Ejercicio 3 - TIR'!$C$24),'Ejercicio 3 - TIR'!$C$24+SQRT(('Ejercicio 3 - TIR'!$E$24-'Ejercicio 3 - TIR'!$C$24)*('Ejercicio 3 - TIR'!$D$24-'Ejercicio 3 - TIR'!$C$24)*T509),'Ejercicio 3 - TIR'!$E$24-SQRT(('Ejercicio 3 - TIR'!$E$24-'Ejercicio 3 - TIR'!$C$24)*('Ejercicio 3 - TIR'!$E$24-'Ejercicio 3 - TIR'!$D$24)*(1-T509)))</f>
        <v>0.192221102963383</v>
      </c>
      <c r="V509" s="16">
        <f ca="1" t="shared" si="3776"/>
        <v>0.945923289457548</v>
      </c>
      <c r="W509" s="18">
        <f ca="1">IF(V509&lt;=('Ejercicio 3 - TIR'!$D$25-'Ejercicio 3 - TIR'!$C$25)/('Ejercicio 3 - TIR'!$E$25-'Ejercicio 3 - TIR'!$C$25),'Ejercicio 3 - TIR'!$C$25+SQRT(('Ejercicio 3 - TIR'!$E$25-'Ejercicio 3 - TIR'!$C$25)*('Ejercicio 3 - TIR'!$D$25-'Ejercicio 3 - TIR'!$C$25)*V509),'Ejercicio 3 - TIR'!$E$25-SQRT(('Ejercicio 3 - TIR'!$E$25-'Ejercicio 3 - TIR'!$C$25)*('Ejercicio 3 - TIR'!$E$25-'Ejercicio 3 - TIR'!$D$25)*(1-V509)))</f>
        <v>0.236242511606453</v>
      </c>
      <c r="X509" s="16">
        <f ca="1" t="shared" si="3776"/>
        <v>0.468616066149905</v>
      </c>
      <c r="Y509" s="18">
        <f ca="1">IF(X509&lt;=('Ejercicio 3 - TIR'!$D$26-'Ejercicio 3 - TIR'!$C$26)/('Ejercicio 3 - TIR'!$E$26-'Ejercicio 3 - TIR'!$C$26),'Ejercicio 3 - TIR'!$C$26+SQRT(('Ejercicio 3 - TIR'!$E$26-'Ejercicio 3 - TIR'!$C$26)*('Ejercicio 3 - TIR'!$D$26-'Ejercicio 3 - TIR'!$C$26)*X509),'Ejercicio 3 - TIR'!$E$26-SQRT(('Ejercicio 3 - TIR'!$E$26-'Ejercicio 3 - TIR'!$C$26)*('Ejercicio 3 - TIR'!$E$26-'Ejercicio 3 - TIR'!$D$26)*(1-X509)))</f>
        <v>0.226432535594911</v>
      </c>
      <c r="Z509" s="16">
        <f ca="1" t="shared" si="3336"/>
        <v>1.12987183625035</v>
      </c>
      <c r="AA509" s="16">
        <f ca="1" t="shared" si="3337"/>
        <v>1.28187873236722</v>
      </c>
      <c r="AB509" s="16">
        <f ca="1" t="shared" si="3338"/>
        <v>1.52828287616815</v>
      </c>
      <c r="AC509" s="16">
        <f ca="1" t="shared" si="3339"/>
        <v>1.88932826127924</v>
      </c>
      <c r="AD509" s="16">
        <f ca="1" t="shared" si="3340"/>
        <v>2.31713365005183</v>
      </c>
      <c r="AE509" s="15">
        <f ca="1" t="shared" si="3341"/>
        <v>3818.56585976667</v>
      </c>
      <c r="AF509" s="15">
        <f ca="1" t="shared" si="3342"/>
        <v>4332.29522741539</v>
      </c>
      <c r="AG509" s="15">
        <f ca="1" t="shared" si="3343"/>
        <v>5165.05379439217</v>
      </c>
      <c r="AH509" s="15">
        <f ca="1" t="shared" si="3344"/>
        <v>6385.25907536182</v>
      </c>
      <c r="AI509" s="15">
        <f ca="1" t="shared" si="3345"/>
        <v>7831.08947822641</v>
      </c>
      <c r="AJ509" s="17">
        <f ca="1" t="shared" si="3346"/>
        <v>46283.4117195433</v>
      </c>
      <c r="AK509" s="17">
        <f ca="1" t="shared" si="3347"/>
        <v>56354.559856052</v>
      </c>
      <c r="AL509" s="17">
        <f ca="1" t="shared" si="3348"/>
        <v>65445.2362835492</v>
      </c>
      <c r="AM509" s="17">
        <f ca="1" t="shared" si="3349"/>
        <v>60511.2407879936</v>
      </c>
      <c r="AN509" s="17">
        <f ca="1" t="shared" si="3350"/>
        <v>76732.4164138021</v>
      </c>
      <c r="AO509" s="17">
        <f ca="1">C509/'Ejercicio 3 - TIR'!$D$7</f>
        <v>14112.7754665499</v>
      </c>
      <c r="AP509" s="17">
        <f ca="1" t="shared" si="3351"/>
        <v>32170.6362529934</v>
      </c>
      <c r="AQ509" s="17">
        <f ca="1" t="shared" si="3352"/>
        <v>42241.784389502</v>
      </c>
      <c r="AR509" s="17">
        <f ca="1" t="shared" si="3353"/>
        <v>51332.4608169993</v>
      </c>
      <c r="AS509" s="17">
        <f ca="1" t="shared" si="3354"/>
        <v>46398.4653214437</v>
      </c>
      <c r="AT509" s="17">
        <f ca="1" t="shared" si="3355"/>
        <v>62619.6409472522</v>
      </c>
      <c r="AU509" s="17">
        <f ca="1">AP509*'Ejercicio 3 - TIR'!$D$5</f>
        <v>16085.3181264967</v>
      </c>
      <c r="AV509" s="17">
        <f ca="1">AQ509*'Ejercicio 3 - TIR'!$D$5</f>
        <v>21120.892194751</v>
      </c>
      <c r="AW509" s="17">
        <f ca="1">AR509*'Ejercicio 3 - TIR'!$D$5</f>
        <v>25666.2304084997</v>
      </c>
      <c r="AX509" s="17">
        <f ca="1">AS509*'Ejercicio 3 - TIR'!$D$5</f>
        <v>23199.2326607219</v>
      </c>
      <c r="AY509" s="17">
        <f ca="1">AT509*'Ejercicio 3 - TIR'!$D$5</f>
        <v>31309.8204736261</v>
      </c>
      <c r="AZ509" s="17">
        <f ca="1" t="shared" ref="AZ509:BD509" si="3777">AJ509-AU509-AE509</f>
        <v>26379.5277332799</v>
      </c>
      <c r="BA509" s="17">
        <f ca="1" t="shared" si="3777"/>
        <v>30901.3724338856</v>
      </c>
      <c r="BB509" s="17">
        <f ca="1" t="shared" si="3777"/>
        <v>34613.9520806574</v>
      </c>
      <c r="BC509" s="17">
        <f ca="1" t="shared" si="3777"/>
        <v>30926.74905191</v>
      </c>
      <c r="BD509" s="17">
        <f ca="1" t="shared" si="3777"/>
        <v>37591.5064619496</v>
      </c>
      <c r="BE509" s="17">
        <f ca="1" t="shared" ref="BE509:BI509" si="3778">AZ509/Z509</f>
        <v>23347.3628485373</v>
      </c>
      <c r="BF509" s="17">
        <f ca="1" t="shared" si="3778"/>
        <v>24106.3149373113</v>
      </c>
      <c r="BG509" s="17">
        <f ca="1" t="shared" si="3778"/>
        <v>22648.9170430573</v>
      </c>
      <c r="BH509" s="17">
        <f ca="1" t="shared" si="3778"/>
        <v>16369.1771756856</v>
      </c>
      <c r="BI509" s="17">
        <f ca="1" t="shared" si="3778"/>
        <v>16223.2793352722</v>
      </c>
      <c r="BJ509" s="17">
        <f ca="1" t="shared" si="3358"/>
        <v>68129.6861896098</v>
      </c>
      <c r="BK509" s="17">
        <f ca="1" t="shared" si="3359"/>
        <v>32701.1869291687</v>
      </c>
      <c r="BL509" s="17">
        <f ca="1" t="shared" si="3360"/>
        <v>100830.873118778</v>
      </c>
      <c r="BM509" s="17">
        <f ca="1">BK509*'Ejercicio 3 - TIR'!$D$5</f>
        <v>16350.5934645843</v>
      </c>
      <c r="BN509" s="17">
        <f ca="1" t="shared" si="3361"/>
        <v>84480.2796541941</v>
      </c>
      <c r="BO509" s="17">
        <f ca="1" t="shared" si="3362"/>
        <v>36458.9585293471</v>
      </c>
      <c r="BP509" s="17">
        <f ca="1" t="shared" si="3363"/>
        <v>-99966.4481288217</v>
      </c>
      <c r="BQ509" s="17">
        <f ca="1" t="shared" ref="BQ509:BT509" si="3779">BE509</f>
        <v>23347.3628485373</v>
      </c>
      <c r="BR509" s="17">
        <f ca="1" t="shared" si="3779"/>
        <v>24106.3149373113</v>
      </c>
      <c r="BS509" s="17">
        <f ca="1" t="shared" si="3779"/>
        <v>22648.9170430573</v>
      </c>
      <c r="BT509" s="17">
        <f ca="1" t="shared" si="3779"/>
        <v>16369.1771756856</v>
      </c>
      <c r="BU509" s="17">
        <f ca="1" t="shared" si="3365"/>
        <v>52682.2378646192</v>
      </c>
      <c r="BV509" s="19">
        <f ca="1" t="shared" si="3366"/>
        <v>10.7290085647274</v>
      </c>
    </row>
    <row r="510" ht="15" customHeight="1" spans="1:74">
      <c r="A510" s="15">
        <v>509</v>
      </c>
      <c r="B510" s="16">
        <f ca="1" t="shared" ref="B510:F510" si="3780">RAND()</f>
        <v>0.493109180989202</v>
      </c>
      <c r="C510" s="17">
        <f ca="1">IF(B510&lt;=('Ejercicio 3 - TIR'!$D$13-'Ejercicio 3 - TIR'!$C$13)/('Ejercicio 3 - TIR'!$E$13-'Ejercicio 3 - TIR'!$C$13),'Ejercicio 3 - TIR'!$C$13+SQRT(('Ejercicio 3 - TIR'!$E$13-'Ejercicio 3 - TIR'!$C$13)*('Ejercicio 3 - TIR'!$D$13-'Ejercicio 3 - TIR'!$C$13)*B510),'Ejercicio 3 - TIR'!$E$13-SQRT(('Ejercicio 3 - TIR'!$E$13-'Ejercicio 3 - TIR'!$C$13)*('Ejercicio 3 - TIR'!$E$13-'Ejercicio 3 - TIR'!$D$13)*(1-B510)))</f>
        <v>75336.8902444773</v>
      </c>
      <c r="D510" s="16">
        <f ca="1" t="shared" si="3780"/>
        <v>0.0905672371461894</v>
      </c>
      <c r="E510" s="17">
        <f ca="1">IF(D510&lt;=('Ejercicio 3 - TIR'!$D$14-'Ejercicio 3 - TIR'!$C$14)/('Ejercicio 3 - TIR'!$E$14-'Ejercicio 3 - TIR'!$C$14),'Ejercicio 3 - TIR'!$C$14+SQRT(('Ejercicio 3 - TIR'!$E$14-'Ejercicio 3 - TIR'!$C$14)*('Ejercicio 3 - TIR'!$D$14-'Ejercicio 3 - TIR'!$C$14)*D510),'Ejercicio 3 - TIR'!$E$14-SQRT(('Ejercicio 3 - TIR'!$E$14-'Ejercicio 3 - TIR'!$C$14)*('Ejercicio 3 - TIR'!$E$14-'Ejercicio 3 - TIR'!$D$14)*(1-D510)))</f>
        <v>27606.2507143336</v>
      </c>
      <c r="F510" s="16">
        <f ca="1" t="shared" si="3780"/>
        <v>0.6684723975249</v>
      </c>
      <c r="G510" s="17">
        <f ca="1">IF(F510&lt;=('Ejercicio 3 - TIR'!$D$18-'Ejercicio 3 - TIR'!$C$18)/('Ejercicio 3 - TIR'!$E$18-'Ejercicio 3 - TIR'!$C$18),'Ejercicio 3 - TIR'!$C$18+SQRT(('Ejercicio 3 - TIR'!$E$18-'Ejercicio 3 - TIR'!$C$18)*('Ejercicio 3 - TIR'!$D$18-'Ejercicio 3 - TIR'!$C$18)*F510),'Ejercicio 3 - TIR'!$E$18-SQRT(('Ejercicio 3 - TIR'!$E$18-'Ejercicio 3 - TIR'!$C$18)*('Ejercicio 3 - TIR'!$E$18-'Ejercicio 3 - TIR'!$D$18)*(1-F510)))</f>
        <v>40013.5613725192</v>
      </c>
      <c r="H510" s="16">
        <f ca="1" t="shared" ref="H510:L510" si="3781">RAND()</f>
        <v>0.724685951772996</v>
      </c>
      <c r="I510" s="17">
        <f ca="1">IF(H510&lt;=('Ejercicio 3 - TIR'!$D$18-'Ejercicio 3 - TIR'!$C$18)/('Ejercicio 3 - TIR'!$E$18-'Ejercicio 3 - TIR'!$C$18),'Ejercicio 3 - TIR'!$C$18+SQRT(('Ejercicio 3 - TIR'!$E$18-'Ejercicio 3 - TIR'!$C$18)*('Ejercicio 3 - TIR'!$D$18-'Ejercicio 3 - TIR'!$C$18)*H510),'Ejercicio 3 - TIR'!$E$18-SQRT(('Ejercicio 3 - TIR'!$E$18-'Ejercicio 3 - TIR'!$C$18)*('Ejercicio 3 - TIR'!$E$18-'Ejercicio 3 - TIR'!$D$18)*(1-H510)))</f>
        <v>40455.9320408883</v>
      </c>
      <c r="J510" s="16">
        <f ca="1" t="shared" si="3781"/>
        <v>0.362498158615935</v>
      </c>
      <c r="K510" s="17">
        <f ca="1">IF(J510&lt;=('Ejercicio 3 - TIR'!$D$18-'Ejercicio 3 - TIR'!$C$18)/('Ejercicio 3 - TIR'!$E$18-'Ejercicio 3 - TIR'!$C$18),'Ejercicio 3 - TIR'!$C$18+SQRT(('Ejercicio 3 - TIR'!$E$18-'Ejercicio 3 - TIR'!$C$18)*('Ejercicio 3 - TIR'!$D$18-'Ejercicio 3 - TIR'!$C$18)*J510),'Ejercicio 3 - TIR'!$E$18-SQRT(('Ejercicio 3 - TIR'!$E$18-'Ejercicio 3 - TIR'!$C$18)*('Ejercicio 3 - TIR'!$E$18-'Ejercicio 3 - TIR'!$D$18)*(1-J510)))</f>
        <v>37373.9218732226</v>
      </c>
      <c r="L510" s="16">
        <f ca="1" t="shared" si="3781"/>
        <v>0.762815212893071</v>
      </c>
      <c r="M510" s="17">
        <f ca="1">IF(L510&lt;=('Ejercicio 3 - TIR'!$D$18-'Ejercicio 3 - TIR'!$C$18)/('Ejercicio 3 - TIR'!$E$18-'Ejercicio 3 - TIR'!$C$18),'Ejercicio 3 - TIR'!$C$18+SQRT(('Ejercicio 3 - TIR'!$E$18-'Ejercicio 3 - TIR'!$C$18)*('Ejercicio 3 - TIR'!$D$18-'Ejercicio 3 - TIR'!$C$18)*L510),'Ejercicio 3 - TIR'!$E$18-SQRT(('Ejercicio 3 - TIR'!$E$18-'Ejercicio 3 - TIR'!$C$18)*('Ejercicio 3 - TIR'!$E$18-'Ejercicio 3 - TIR'!$D$18)*(1-L510)))</f>
        <v>40782.3159159297</v>
      </c>
      <c r="N510" s="16">
        <f ca="1" t="shared" ref="N510:R510" si="3782">RAND()</f>
        <v>0.519809123504293</v>
      </c>
      <c r="O510" s="17">
        <f ca="1">IF(N510&lt;=('Ejercicio 3 - TIR'!$D$18-'Ejercicio 3 - TIR'!$C$18)/('Ejercicio 3 - TIR'!$E$18-'Ejercicio 3 - TIR'!$C$18),'Ejercicio 3 - TIR'!$C$18+SQRT(('Ejercicio 3 - TIR'!$E$18-'Ejercicio 3 - TIR'!$C$18)*('Ejercicio 3 - TIR'!$D$18-'Ejercicio 3 - TIR'!$C$18)*N510),'Ejercicio 3 - TIR'!$E$18-SQRT(('Ejercicio 3 - TIR'!$E$18-'Ejercicio 3 - TIR'!$C$18)*('Ejercicio 3 - TIR'!$E$18-'Ejercicio 3 - TIR'!$D$18)*(1-N510)))</f>
        <v>38830.1397795077</v>
      </c>
      <c r="P510" s="16">
        <f ca="1" t="shared" si="3782"/>
        <v>0.78679904167944</v>
      </c>
      <c r="Q510" s="18">
        <f ca="1">IF(P510&lt;=('Ejercicio 3 - TIR'!$D$22-'Ejercicio 3 - TIR'!$C$22)/('Ejercicio 3 - TIR'!$E$22-'Ejercicio 3 - TIR'!$C$22),'Ejercicio 3 - TIR'!$C$22+SQRT(('Ejercicio 3 - TIR'!$E$22-'Ejercicio 3 - TIR'!$C$22)*('Ejercicio 3 - TIR'!$D$22-'Ejercicio 3 - TIR'!$C$22)*P510),'Ejercicio 3 - TIR'!$E$22-SQRT(('Ejercicio 3 - TIR'!$E$22-'Ejercicio 3 - TIR'!$C$22)*('Ejercicio 3 - TIR'!$E$22-'Ejercicio 3 - TIR'!$D$22)*(1-P510)))</f>
        <v>0.160410162711829</v>
      </c>
      <c r="R510" s="16">
        <f ca="1" t="shared" si="3782"/>
        <v>0.50803487236279</v>
      </c>
      <c r="S510" s="18">
        <f ca="1">IF(R510&lt;=('Ejercicio 3 - TIR'!$D$23-'Ejercicio 3 - TIR'!$C$23)/('Ejercicio 3 - TIR'!$E$23-'Ejercicio 3 - TIR'!$C$23),'Ejercicio 3 - TIR'!$C$23+SQRT(('Ejercicio 3 - TIR'!$E$23-'Ejercicio 3 - TIR'!$C$23)*('Ejercicio 3 - TIR'!$D$23-'Ejercicio 3 - TIR'!$C$23)*R510),'Ejercicio 3 - TIR'!$E$23-SQRT(('Ejercicio 3 - TIR'!$E$23-'Ejercicio 3 - TIR'!$C$23)*('Ejercicio 3 - TIR'!$E$23-'Ejercicio 3 - TIR'!$D$23)*(1-R510)))</f>
        <v>0.150242022418401</v>
      </c>
      <c r="T510" s="16">
        <f ca="1" t="shared" ref="T510:X510" si="3783">RAND()</f>
        <v>0.495880513582743</v>
      </c>
      <c r="U510" s="18">
        <f ca="1">IF(T510&lt;=('Ejercicio 3 - TIR'!$D$24-'Ejercicio 3 - TIR'!$C$24)/('Ejercicio 3 - TIR'!$E$24-'Ejercicio 3 - TIR'!$C$24),'Ejercicio 3 - TIR'!$C$24+SQRT(('Ejercicio 3 - TIR'!$E$24-'Ejercicio 3 - TIR'!$C$24)*('Ejercicio 3 - TIR'!$D$24-'Ejercicio 3 - TIR'!$C$24)*T510),'Ejercicio 3 - TIR'!$E$24-SQRT(('Ejercicio 3 - TIR'!$E$24-'Ejercicio 3 - TIR'!$C$24)*('Ejercicio 3 - TIR'!$E$24-'Ejercicio 3 - TIR'!$D$24)*(1-T510)))</f>
        <v>0.182429605246041</v>
      </c>
      <c r="V510" s="16">
        <f ca="1" t="shared" si="3783"/>
        <v>0.950634948712016</v>
      </c>
      <c r="W510" s="18">
        <f ca="1">IF(V510&lt;=('Ejercicio 3 - TIR'!$D$25-'Ejercicio 3 - TIR'!$C$25)/('Ejercicio 3 - TIR'!$E$25-'Ejercicio 3 - TIR'!$C$25),'Ejercicio 3 - TIR'!$C$25+SQRT(('Ejercicio 3 - TIR'!$E$25-'Ejercicio 3 - TIR'!$C$25)*('Ejercicio 3 - TIR'!$D$25-'Ejercicio 3 - TIR'!$C$25)*V510),'Ejercicio 3 - TIR'!$E$25-SQRT(('Ejercicio 3 - TIR'!$E$25-'Ejercicio 3 - TIR'!$C$25)*('Ejercicio 3 - TIR'!$E$25-'Ejercicio 3 - TIR'!$D$25)*(1-V510)))</f>
        <v>0.236855507635974</v>
      </c>
      <c r="X510" s="16">
        <f ca="1" t="shared" si="3783"/>
        <v>0.672557585098272</v>
      </c>
      <c r="Y510" s="18">
        <f ca="1">IF(X510&lt;=('Ejercicio 3 - TIR'!$D$26-'Ejercicio 3 - TIR'!$C$26)/('Ejercicio 3 - TIR'!$E$26-'Ejercicio 3 - TIR'!$C$26),'Ejercicio 3 - TIR'!$C$26+SQRT(('Ejercicio 3 - TIR'!$E$26-'Ejercicio 3 - TIR'!$C$26)*('Ejercicio 3 - TIR'!$D$26-'Ejercicio 3 - TIR'!$C$26)*X510),'Ejercicio 3 - TIR'!$E$26-SQRT(('Ejercicio 3 - TIR'!$E$26-'Ejercicio 3 - TIR'!$C$26)*('Ejercicio 3 - TIR'!$E$26-'Ejercicio 3 - TIR'!$D$26)*(1-X510)))</f>
        <v>0.237950160042286</v>
      </c>
      <c r="Z510" s="16">
        <f ca="1" t="shared" si="3336"/>
        <v>1.16041016271183</v>
      </c>
      <c r="AA510" s="16">
        <f ca="1" t="shared" si="3337"/>
        <v>1.33475253239252</v>
      </c>
      <c r="AB510" s="16">
        <f ca="1" t="shared" si="3338"/>
        <v>1.57825090997804</v>
      </c>
      <c r="AC510" s="16">
        <f ca="1" t="shared" si="3339"/>
        <v>1.95206833043783</v>
      </c>
      <c r="AD510" s="16">
        <f ca="1" t="shared" si="3340"/>
        <v>2.41656330207899</v>
      </c>
      <c r="AE510" s="15">
        <f ca="1" t="shared" si="3341"/>
        <v>4428.3231689498</v>
      </c>
      <c r="AF510" s="15">
        <f ca="1" t="shared" si="3342"/>
        <v>5093.64339777507</v>
      </c>
      <c r="AG510" s="15">
        <f ca="1" t="shared" si="3343"/>
        <v>6022.87475209528</v>
      </c>
      <c r="AH510" s="15">
        <f ca="1" t="shared" si="3344"/>
        <v>7449.4258089307</v>
      </c>
      <c r="AI510" s="15">
        <f ca="1" t="shared" si="3345"/>
        <v>9222.0178723889</v>
      </c>
      <c r="AJ510" s="17">
        <f ca="1" t="shared" si="3346"/>
        <v>46432.1432629648</v>
      </c>
      <c r="AK510" s="17">
        <f ca="1" t="shared" si="3347"/>
        <v>53998.6577418754</v>
      </c>
      <c r="AL510" s="17">
        <f ca="1" t="shared" si="3348"/>
        <v>58985.4262058617</v>
      </c>
      <c r="AM510" s="17">
        <f ca="1" t="shared" si="3349"/>
        <v>79609.8673413969</v>
      </c>
      <c r="AN510" s="17">
        <f ca="1" t="shared" si="3350"/>
        <v>93835.4908057557</v>
      </c>
      <c r="AO510" s="17">
        <f ca="1">C510/'Ejercicio 3 - TIR'!$D$7</f>
        <v>15067.3780488955</v>
      </c>
      <c r="AP510" s="17">
        <f ca="1" t="shared" si="3351"/>
        <v>31364.7652140693</v>
      </c>
      <c r="AQ510" s="17">
        <f ca="1" t="shared" si="3352"/>
        <v>38931.2796929799</v>
      </c>
      <c r="AR510" s="17">
        <f ca="1" t="shared" si="3353"/>
        <v>43918.0481569662</v>
      </c>
      <c r="AS510" s="17">
        <f ca="1" t="shared" si="3354"/>
        <v>64542.4892925015</v>
      </c>
      <c r="AT510" s="17">
        <f ca="1" t="shared" si="3355"/>
        <v>78768.1127568602</v>
      </c>
      <c r="AU510" s="17">
        <f ca="1">AP510*'Ejercicio 3 - TIR'!$D$5</f>
        <v>15682.3826070347</v>
      </c>
      <c r="AV510" s="17">
        <f ca="1">AQ510*'Ejercicio 3 - TIR'!$D$5</f>
        <v>19465.6398464899</v>
      </c>
      <c r="AW510" s="17">
        <f ca="1">AR510*'Ejercicio 3 - TIR'!$D$5</f>
        <v>21959.0240784831</v>
      </c>
      <c r="AX510" s="17">
        <f ca="1">AS510*'Ejercicio 3 - TIR'!$D$5</f>
        <v>32271.2446462507</v>
      </c>
      <c r="AY510" s="17">
        <f ca="1">AT510*'Ejercicio 3 - TIR'!$D$5</f>
        <v>39384.0563784301</v>
      </c>
      <c r="AZ510" s="17">
        <f ca="1" t="shared" ref="AZ510:BD510" si="3784">AJ510-AU510-AE510</f>
        <v>26321.4374869803</v>
      </c>
      <c r="BA510" s="17">
        <f ca="1" t="shared" si="3784"/>
        <v>29439.3744976103</v>
      </c>
      <c r="BB510" s="17">
        <f ca="1" t="shared" si="3784"/>
        <v>31003.5273752833</v>
      </c>
      <c r="BC510" s="17">
        <f ca="1" t="shared" si="3784"/>
        <v>39889.1968862155</v>
      </c>
      <c r="BD510" s="17">
        <f ca="1" t="shared" si="3784"/>
        <v>45229.4165549367</v>
      </c>
      <c r="BE510" s="17">
        <f ca="1" t="shared" ref="BE510:BI510" si="3785">AZ510/Z510</f>
        <v>22682.8739809278</v>
      </c>
      <c r="BF510" s="17">
        <f ca="1" t="shared" si="3785"/>
        <v>22056.0544244414</v>
      </c>
      <c r="BG510" s="17">
        <f ca="1" t="shared" si="3785"/>
        <v>19644.2322188901</v>
      </c>
      <c r="BH510" s="17">
        <f ca="1" t="shared" si="3785"/>
        <v>20434.32407782</v>
      </c>
      <c r="BI510" s="17">
        <f ca="1" t="shared" si="3785"/>
        <v>18716.4211738321</v>
      </c>
      <c r="BJ510" s="17">
        <f ca="1" t="shared" si="3358"/>
        <v>66712.2523842503</v>
      </c>
      <c r="BK510" s="17">
        <f ca="1" t="shared" si="3359"/>
        <v>36411.2728515113</v>
      </c>
      <c r="BL510" s="17">
        <f ca="1" t="shared" si="3360"/>
        <v>103123.525235762</v>
      </c>
      <c r="BM510" s="17">
        <f ca="1">BK510*'Ejercicio 3 - TIR'!$D$5</f>
        <v>18205.6364257556</v>
      </c>
      <c r="BN510" s="17">
        <f ca="1" t="shared" si="3361"/>
        <v>84917.8888100059</v>
      </c>
      <c r="BO510" s="17">
        <f ca="1" t="shared" si="3362"/>
        <v>35139.9397387813</v>
      </c>
      <c r="BP510" s="17">
        <f ca="1" t="shared" si="3363"/>
        <v>-102943.140958811</v>
      </c>
      <c r="BQ510" s="17">
        <f ca="1" t="shared" ref="BQ510:BT510" si="3786">BE510</f>
        <v>22682.8739809278</v>
      </c>
      <c r="BR510" s="17">
        <f ca="1" t="shared" si="3786"/>
        <v>22056.0544244414</v>
      </c>
      <c r="BS510" s="17">
        <f ca="1" t="shared" si="3786"/>
        <v>19644.2322188901</v>
      </c>
      <c r="BT510" s="17">
        <f ca="1" t="shared" si="3786"/>
        <v>20434.32407782</v>
      </c>
      <c r="BU510" s="17">
        <f ca="1" t="shared" si="3365"/>
        <v>53856.3609126134</v>
      </c>
      <c r="BV510" s="19">
        <f ca="1" t="shared" si="3366"/>
        <v>9.35248995659976</v>
      </c>
    </row>
    <row r="511" ht="15" customHeight="1" spans="1:74">
      <c r="A511" s="15">
        <v>510</v>
      </c>
      <c r="B511" s="16">
        <f ca="1" t="shared" ref="B511:F511" si="3787">RAND()</f>
        <v>0.684734682577148</v>
      </c>
      <c r="C511" s="17">
        <f ca="1">IF(B511&lt;=('Ejercicio 3 - TIR'!$D$13-'Ejercicio 3 - TIR'!$C$13)/('Ejercicio 3 - TIR'!$E$13-'Ejercicio 3 - TIR'!$C$13),'Ejercicio 3 - TIR'!$C$13+SQRT(('Ejercicio 3 - TIR'!$E$13-'Ejercicio 3 - TIR'!$C$13)*('Ejercicio 3 - TIR'!$D$13-'Ejercicio 3 - TIR'!$C$13)*B511),'Ejercicio 3 - TIR'!$E$13-SQRT(('Ejercicio 3 - TIR'!$E$13-'Ejercicio 3 - TIR'!$C$13)*('Ejercicio 3 - TIR'!$E$13-'Ejercicio 3 - TIR'!$D$13)*(1-B511)))</f>
        <v>80549.5917547363</v>
      </c>
      <c r="D511" s="16">
        <f ca="1" t="shared" si="3787"/>
        <v>0.0715629352395759</v>
      </c>
      <c r="E511" s="17">
        <f ca="1">IF(D511&lt;=('Ejercicio 3 - TIR'!$D$14-'Ejercicio 3 - TIR'!$C$14)/('Ejercicio 3 - TIR'!$E$14-'Ejercicio 3 - TIR'!$C$14),'Ejercicio 3 - TIR'!$C$14+SQRT(('Ejercicio 3 - TIR'!$E$14-'Ejercicio 3 - TIR'!$C$14)*('Ejercicio 3 - TIR'!$D$14-'Ejercicio 3 - TIR'!$C$14)*D511),'Ejercicio 3 - TIR'!$E$14-SQRT(('Ejercicio 3 - TIR'!$E$14-'Ejercicio 3 - TIR'!$C$14)*('Ejercicio 3 - TIR'!$E$14-'Ejercicio 3 - TIR'!$D$14)*(1-D511)))</f>
        <v>27316.726169181</v>
      </c>
      <c r="F511" s="16">
        <f ca="1" t="shared" si="3787"/>
        <v>0.271573195651678</v>
      </c>
      <c r="G511" s="17">
        <f ca="1">IF(F511&lt;=('Ejercicio 3 - TIR'!$D$18-'Ejercicio 3 - TIR'!$C$18)/('Ejercicio 3 - TIR'!$E$18-'Ejercicio 3 - TIR'!$C$18),'Ejercicio 3 - TIR'!$C$18+SQRT(('Ejercicio 3 - TIR'!$E$18-'Ejercicio 3 - TIR'!$C$18)*('Ejercicio 3 - TIR'!$D$18-'Ejercicio 3 - TIR'!$C$18)*F511),'Ejercicio 3 - TIR'!$E$18-SQRT(('Ejercicio 3 - TIR'!$E$18-'Ejercicio 3 - TIR'!$C$18)*('Ejercicio 3 - TIR'!$E$18-'Ejercicio 3 - TIR'!$D$18)*(1-F511)))</f>
        <v>36382.4743906851</v>
      </c>
      <c r="H511" s="16">
        <f ca="1" t="shared" ref="H511:L511" si="3788">RAND()</f>
        <v>0.0741945996481388</v>
      </c>
      <c r="I511" s="17">
        <f ca="1">IF(H511&lt;=('Ejercicio 3 - TIR'!$D$18-'Ejercicio 3 - TIR'!$C$18)/('Ejercicio 3 - TIR'!$E$18-'Ejercicio 3 - TIR'!$C$18),'Ejercicio 3 - TIR'!$C$18+SQRT(('Ejercicio 3 - TIR'!$E$18-'Ejercicio 3 - TIR'!$C$18)*('Ejercicio 3 - TIR'!$D$18-'Ejercicio 3 - TIR'!$C$18)*H511),'Ejercicio 3 - TIR'!$E$18-SQRT(('Ejercicio 3 - TIR'!$E$18-'Ejercicio 3 - TIR'!$C$18)*('Ejercicio 3 - TIR'!$E$18-'Ejercicio 3 - TIR'!$D$18)*(1-H511)))</f>
        <v>33336.0440565467</v>
      </c>
      <c r="J511" s="16">
        <f ca="1" t="shared" si="3788"/>
        <v>0.540404505769326</v>
      </c>
      <c r="K511" s="17">
        <f ca="1">IF(J511&lt;=('Ejercicio 3 - TIR'!$D$18-'Ejercicio 3 - TIR'!$C$18)/('Ejercicio 3 - TIR'!$E$18-'Ejercicio 3 - TIR'!$C$18),'Ejercicio 3 - TIR'!$C$18+SQRT(('Ejercicio 3 - TIR'!$E$18-'Ejercicio 3 - TIR'!$C$18)*('Ejercicio 3 - TIR'!$D$18-'Ejercicio 3 - TIR'!$C$18)*J511),'Ejercicio 3 - TIR'!$E$18-SQRT(('Ejercicio 3 - TIR'!$E$18-'Ejercicio 3 - TIR'!$C$18)*('Ejercicio 3 - TIR'!$E$18-'Ejercicio 3 - TIR'!$D$18)*(1-J511)))</f>
        <v>39003.3702503784</v>
      </c>
      <c r="L511" s="16">
        <f ca="1" t="shared" si="3788"/>
        <v>0.785085409094806</v>
      </c>
      <c r="M511" s="17">
        <f ca="1">IF(L511&lt;=('Ejercicio 3 - TIR'!$D$18-'Ejercicio 3 - TIR'!$C$18)/('Ejercicio 3 - TIR'!$E$18-'Ejercicio 3 - TIR'!$C$18),'Ejercicio 3 - TIR'!$C$18+SQRT(('Ejercicio 3 - TIR'!$E$18-'Ejercicio 3 - TIR'!$C$18)*('Ejercicio 3 - TIR'!$D$18-'Ejercicio 3 - TIR'!$C$18)*L511),'Ejercicio 3 - TIR'!$E$18-SQRT(('Ejercicio 3 - TIR'!$E$18-'Ejercicio 3 - TIR'!$C$18)*('Ejercicio 3 - TIR'!$E$18-'Ejercicio 3 - TIR'!$D$18)*(1-L511)))</f>
        <v>40985.2030788732</v>
      </c>
      <c r="N511" s="16">
        <f ca="1" t="shared" ref="N511:R511" si="3789">RAND()</f>
        <v>0.337213108768142</v>
      </c>
      <c r="O511" s="17">
        <f ca="1">IF(N511&lt;=('Ejercicio 3 - TIR'!$D$18-'Ejercicio 3 - TIR'!$C$18)/('Ejercicio 3 - TIR'!$E$18-'Ejercicio 3 - TIR'!$C$18),'Ejercicio 3 - TIR'!$C$18+SQRT(('Ejercicio 3 - TIR'!$E$18-'Ejercicio 3 - TIR'!$C$18)*('Ejercicio 3 - TIR'!$D$18-'Ejercicio 3 - TIR'!$C$18)*N511),'Ejercicio 3 - TIR'!$E$18-SQRT(('Ejercicio 3 - TIR'!$E$18-'Ejercicio 3 - TIR'!$C$18)*('Ejercicio 3 - TIR'!$E$18-'Ejercicio 3 - TIR'!$D$18)*(1-N511)))</f>
        <v>37112.0999933368</v>
      </c>
      <c r="P511" s="16">
        <f ca="1" t="shared" si="3789"/>
        <v>0.366826963854914</v>
      </c>
      <c r="Q511" s="18">
        <f ca="1">IF(P511&lt;=('Ejercicio 3 - TIR'!$D$22-'Ejercicio 3 - TIR'!$C$22)/('Ejercicio 3 - TIR'!$E$22-'Ejercicio 3 - TIR'!$C$22),'Ejercicio 3 - TIR'!$C$22+SQRT(('Ejercicio 3 - TIR'!$E$22-'Ejercicio 3 - TIR'!$C$22)*('Ejercicio 3 - TIR'!$D$22-'Ejercicio 3 - TIR'!$C$22)*P511),'Ejercicio 3 - TIR'!$E$22-SQRT(('Ejercicio 3 - TIR'!$E$22-'Ejercicio 3 - TIR'!$C$22)*('Ejercicio 3 - TIR'!$E$22-'Ejercicio 3 - TIR'!$D$22)*(1-P511)))</f>
        <v>0.145696080147346</v>
      </c>
      <c r="R511" s="16">
        <f ca="1" t="shared" si="3789"/>
        <v>0.0522742326890568</v>
      </c>
      <c r="S511" s="18">
        <f ca="1">IF(R511&lt;=('Ejercicio 3 - TIR'!$D$23-'Ejercicio 3 - TIR'!$C$23)/('Ejercicio 3 - TIR'!$E$23-'Ejercicio 3 - TIR'!$C$23),'Ejercicio 3 - TIR'!$C$23+SQRT(('Ejercicio 3 - TIR'!$E$23-'Ejercicio 3 - TIR'!$C$23)*('Ejercicio 3 - TIR'!$D$23-'Ejercicio 3 - TIR'!$C$23)*R511),'Ejercicio 3 - TIR'!$E$23-SQRT(('Ejercicio 3 - TIR'!$E$23-'Ejercicio 3 - TIR'!$C$23)*('Ejercicio 3 - TIR'!$E$23-'Ejercicio 3 - TIR'!$D$23)*(1-R511)))</f>
        <v>0.129700186536366</v>
      </c>
      <c r="T511" s="16">
        <f ca="1" t="shared" ref="T511:X511" si="3790">RAND()</f>
        <v>0.804376934164941</v>
      </c>
      <c r="U511" s="18">
        <f ca="1">IF(T511&lt;=('Ejercicio 3 - TIR'!$D$24-'Ejercicio 3 - TIR'!$C$24)/('Ejercicio 3 - TIR'!$E$24-'Ejercicio 3 - TIR'!$C$24),'Ejercicio 3 - TIR'!$C$24+SQRT(('Ejercicio 3 - TIR'!$E$24-'Ejercicio 3 - TIR'!$C$24)*('Ejercicio 3 - TIR'!$D$24-'Ejercicio 3 - TIR'!$C$24)*T511),'Ejercicio 3 - TIR'!$E$24-SQRT(('Ejercicio 3 - TIR'!$E$24-'Ejercicio 3 - TIR'!$C$24)*('Ejercicio 3 - TIR'!$E$24-'Ejercicio 3 - TIR'!$D$24)*(1-T511)))</f>
        <v>0.196596056222547</v>
      </c>
      <c r="V511" s="16">
        <f ca="1" t="shared" si="3790"/>
        <v>0.438897262703665</v>
      </c>
      <c r="W511" s="18">
        <f ca="1">IF(V511&lt;=('Ejercicio 3 - TIR'!$D$25-'Ejercicio 3 - TIR'!$C$25)/('Ejercicio 3 - TIR'!$E$25-'Ejercicio 3 - TIR'!$C$25),'Ejercicio 3 - TIR'!$C$25+SQRT(('Ejercicio 3 - TIR'!$E$25-'Ejercicio 3 - TIR'!$C$25)*('Ejercicio 3 - TIR'!$D$25-'Ejercicio 3 - TIR'!$C$25)*V511),'Ejercicio 3 - TIR'!$E$25-SQRT(('Ejercicio 3 - TIR'!$E$25-'Ejercicio 3 - TIR'!$C$25)*('Ejercicio 3 - TIR'!$E$25-'Ejercicio 3 - TIR'!$D$25)*(1-V511)))</f>
        <v>0.205684544676409</v>
      </c>
      <c r="X511" s="16">
        <f ca="1" t="shared" si="3790"/>
        <v>0.476872966874355</v>
      </c>
      <c r="Y511" s="18">
        <f ca="1">IF(X511&lt;=('Ejercicio 3 - TIR'!$D$26-'Ejercicio 3 - TIR'!$C$26)/('Ejercicio 3 - TIR'!$E$26-'Ejercicio 3 - TIR'!$C$26),'Ejercicio 3 - TIR'!$C$26+SQRT(('Ejercicio 3 - TIR'!$E$26-'Ejercicio 3 - TIR'!$C$26)*('Ejercicio 3 - TIR'!$D$26-'Ejercicio 3 - TIR'!$C$26)*X511),'Ejercicio 3 - TIR'!$E$26-SQRT(('Ejercicio 3 - TIR'!$E$26-'Ejercicio 3 - TIR'!$C$26)*('Ejercicio 3 - TIR'!$E$26-'Ejercicio 3 - TIR'!$D$26)*(1-X511)))</f>
        <v>0.226850343567635</v>
      </c>
      <c r="Z511" s="16">
        <f ca="1" t="shared" si="3336"/>
        <v>1.14569608014735</v>
      </c>
      <c r="AA511" s="16">
        <f ca="1" t="shared" si="3337"/>
        <v>1.29429307545644</v>
      </c>
      <c r="AB511" s="16">
        <f ca="1" t="shared" si="3338"/>
        <v>1.54874598968733</v>
      </c>
      <c r="AC511" s="16">
        <f ca="1" t="shared" si="3339"/>
        <v>1.86729910339558</v>
      </c>
      <c r="AD511" s="16">
        <f ca="1" t="shared" si="3340"/>
        <v>2.2908965465444</v>
      </c>
      <c r="AE511" s="15">
        <f ca="1" t="shared" si="3341"/>
        <v>3979.93992530811</v>
      </c>
      <c r="AF511" s="15">
        <f ca="1" t="shared" si="3342"/>
        <v>4496.1388760241</v>
      </c>
      <c r="AG511" s="15">
        <f ca="1" t="shared" si="3343"/>
        <v>5380.06204727932</v>
      </c>
      <c r="AH511" s="15">
        <f ca="1" t="shared" si="3344"/>
        <v>6486.6576598048</v>
      </c>
      <c r="AI511" s="15">
        <f ca="1" t="shared" si="3345"/>
        <v>7958.15817853714</v>
      </c>
      <c r="AJ511" s="17">
        <f ca="1" t="shared" si="3346"/>
        <v>41683.2582954692</v>
      </c>
      <c r="AK511" s="17">
        <f ca="1" t="shared" si="3347"/>
        <v>43146.6109854993</v>
      </c>
      <c r="AL511" s="17">
        <f ca="1" t="shared" si="3348"/>
        <v>60406.3132595636</v>
      </c>
      <c r="AM511" s="17">
        <f ca="1" t="shared" si="3349"/>
        <v>76531.6329616657</v>
      </c>
      <c r="AN511" s="17">
        <f ca="1" t="shared" si="3350"/>
        <v>85019.9817097459</v>
      </c>
      <c r="AO511" s="17">
        <f ca="1">C511/'Ejercicio 3 - TIR'!$D$7</f>
        <v>16109.9183509473</v>
      </c>
      <c r="AP511" s="17">
        <f ca="1" t="shared" si="3351"/>
        <v>25573.3399445219</v>
      </c>
      <c r="AQ511" s="17">
        <f ca="1" t="shared" si="3352"/>
        <v>27036.692634552</v>
      </c>
      <c r="AR511" s="17">
        <f ca="1" t="shared" si="3353"/>
        <v>44296.3949086164</v>
      </c>
      <c r="AS511" s="17">
        <f ca="1" t="shared" si="3354"/>
        <v>60421.7146107184</v>
      </c>
      <c r="AT511" s="17">
        <f ca="1" t="shared" si="3355"/>
        <v>68910.0633587986</v>
      </c>
      <c r="AU511" s="17">
        <f ca="1">AP511*'Ejercicio 3 - TIR'!$D$5</f>
        <v>12786.669972261</v>
      </c>
      <c r="AV511" s="17">
        <f ca="1">AQ511*'Ejercicio 3 - TIR'!$D$5</f>
        <v>13518.346317276</v>
      </c>
      <c r="AW511" s="17">
        <f ca="1">AR511*'Ejercicio 3 - TIR'!$D$5</f>
        <v>22148.1974543082</v>
      </c>
      <c r="AX511" s="17">
        <f ca="1">AS511*'Ejercicio 3 - TIR'!$D$5</f>
        <v>30210.8573053592</v>
      </c>
      <c r="AY511" s="17">
        <f ca="1">AT511*'Ejercicio 3 - TIR'!$D$5</f>
        <v>34455.0316793993</v>
      </c>
      <c r="AZ511" s="17">
        <f ca="1" t="shared" ref="AZ511:BD511" si="3791">AJ511-AU511-AE511</f>
        <v>24916.6483979001</v>
      </c>
      <c r="BA511" s="17">
        <f ca="1" t="shared" si="3791"/>
        <v>25132.1257921992</v>
      </c>
      <c r="BB511" s="17">
        <f ca="1" t="shared" si="3791"/>
        <v>32878.0537579761</v>
      </c>
      <c r="BC511" s="17">
        <f ca="1" t="shared" si="3791"/>
        <v>39834.1179965017</v>
      </c>
      <c r="BD511" s="17">
        <f ca="1" t="shared" si="3791"/>
        <v>42606.7918518094</v>
      </c>
      <c r="BE511" s="17">
        <f ca="1" t="shared" ref="BE511:BI511" si="3792">AZ511/Z511</f>
        <v>21748.0436824883</v>
      </c>
      <c r="BF511" s="17">
        <f ca="1" t="shared" si="3792"/>
        <v>19417.6467979141</v>
      </c>
      <c r="BG511" s="17">
        <f ca="1" t="shared" si="3792"/>
        <v>21228.8225292604</v>
      </c>
      <c r="BH511" s="17">
        <f ca="1" t="shared" si="3792"/>
        <v>21332.4785108425</v>
      </c>
      <c r="BI511" s="17">
        <f ca="1" t="shared" si="3792"/>
        <v>18598.3046314674</v>
      </c>
      <c r="BJ511" s="17">
        <f ca="1" t="shared" si="3358"/>
        <v>62579.793643876</v>
      </c>
      <c r="BK511" s="17">
        <f ca="1" t="shared" si="3359"/>
        <v>36906.1563152974</v>
      </c>
      <c r="BL511" s="17">
        <f ca="1" t="shared" si="3360"/>
        <v>99485.9499591734</v>
      </c>
      <c r="BM511" s="17">
        <f ca="1">BK511*'Ejercicio 3 - TIR'!$D$5</f>
        <v>18453.0781576487</v>
      </c>
      <c r="BN511" s="17">
        <f ca="1" t="shared" si="3361"/>
        <v>81032.8718015247</v>
      </c>
      <c r="BO511" s="17">
        <f ca="1" t="shared" si="3362"/>
        <v>35371.6853446547</v>
      </c>
      <c r="BP511" s="17">
        <f ca="1" t="shared" si="3363"/>
        <v>-107866.317923917</v>
      </c>
      <c r="BQ511" s="17">
        <f ca="1" t="shared" ref="BQ511:BT511" si="3793">BE511</f>
        <v>21748.0436824883</v>
      </c>
      <c r="BR511" s="17">
        <f ca="1" t="shared" si="3793"/>
        <v>19417.6467979141</v>
      </c>
      <c r="BS511" s="17">
        <f ca="1" t="shared" si="3793"/>
        <v>21228.8225292604</v>
      </c>
      <c r="BT511" s="17">
        <f ca="1" t="shared" si="3793"/>
        <v>21332.4785108425</v>
      </c>
      <c r="BU511" s="17">
        <f ca="1" t="shared" si="3365"/>
        <v>53969.989976122</v>
      </c>
      <c r="BV511" s="19">
        <f ca="1" t="shared" si="3366"/>
        <v>7.44662486092047</v>
      </c>
    </row>
    <row r="512" ht="15" customHeight="1" spans="1:74">
      <c r="A512" s="15">
        <v>511</v>
      </c>
      <c r="B512" s="16">
        <f ca="1" t="shared" ref="B512:F512" si="3794">RAND()</f>
        <v>0.617278318853912</v>
      </c>
      <c r="C512" s="17">
        <f ca="1">IF(B512&lt;=('Ejercicio 3 - TIR'!$D$13-'Ejercicio 3 - TIR'!$C$13)/('Ejercicio 3 - TIR'!$E$13-'Ejercicio 3 - TIR'!$C$13),'Ejercicio 3 - TIR'!$C$13+SQRT(('Ejercicio 3 - TIR'!$E$13-'Ejercicio 3 - TIR'!$C$13)*('Ejercicio 3 - TIR'!$D$13-'Ejercicio 3 - TIR'!$C$13)*B512),'Ejercicio 3 - TIR'!$E$13-SQRT(('Ejercicio 3 - TIR'!$E$13-'Ejercicio 3 - TIR'!$C$13)*('Ejercicio 3 - TIR'!$E$13-'Ejercicio 3 - TIR'!$D$13)*(1-B512)))</f>
        <v>78569.5072997538</v>
      </c>
      <c r="D512" s="16">
        <f ca="1" t="shared" si="3794"/>
        <v>0.892106725589366</v>
      </c>
      <c r="E512" s="17">
        <f ca="1">IF(D512&lt;=('Ejercicio 3 - TIR'!$D$14-'Ejercicio 3 - TIR'!$C$14)/('Ejercicio 3 - TIR'!$E$14-'Ejercicio 3 - TIR'!$C$14),'Ejercicio 3 - TIR'!$C$14+SQRT(('Ejercicio 3 - TIR'!$E$14-'Ejercicio 3 - TIR'!$C$14)*('Ejercicio 3 - TIR'!$D$14-'Ejercicio 3 - TIR'!$C$14)*D512),'Ejercicio 3 - TIR'!$E$14-SQRT(('Ejercicio 3 - TIR'!$E$14-'Ejercicio 3 - TIR'!$C$14)*('Ejercicio 3 - TIR'!$E$14-'Ejercicio 3 - TIR'!$D$14)*(1-D512)))</f>
        <v>35977.0668459947</v>
      </c>
      <c r="F512" s="16">
        <f ca="1" t="shared" si="3794"/>
        <v>0.609172795225801</v>
      </c>
      <c r="G512" s="17">
        <f ca="1">IF(F512&lt;=('Ejercicio 3 - TIR'!$D$18-'Ejercicio 3 - TIR'!$C$18)/('Ejercicio 3 - TIR'!$E$18-'Ejercicio 3 - TIR'!$C$18),'Ejercicio 3 - TIR'!$C$18+SQRT(('Ejercicio 3 - TIR'!$E$18-'Ejercicio 3 - TIR'!$C$18)*('Ejercicio 3 - TIR'!$D$18-'Ejercicio 3 - TIR'!$C$18)*F512),'Ejercicio 3 - TIR'!$E$18-SQRT(('Ejercicio 3 - TIR'!$E$18-'Ejercicio 3 - TIR'!$C$18)*('Ejercicio 3 - TIR'!$E$18-'Ejercicio 3 - TIR'!$D$18)*(1-F512)))</f>
        <v>39559.0752316252</v>
      </c>
      <c r="H512" s="16">
        <f ca="1" t="shared" ref="H512:L512" si="3795">RAND()</f>
        <v>0.973497322671915</v>
      </c>
      <c r="I512" s="17">
        <f ca="1">IF(H512&lt;=('Ejercicio 3 - TIR'!$D$18-'Ejercicio 3 - TIR'!$C$18)/('Ejercicio 3 - TIR'!$E$18-'Ejercicio 3 - TIR'!$C$18),'Ejercicio 3 - TIR'!$C$18+SQRT(('Ejercicio 3 - TIR'!$E$18-'Ejercicio 3 - TIR'!$C$18)*('Ejercicio 3 - TIR'!$D$18-'Ejercicio 3 - TIR'!$C$18)*H512),'Ejercicio 3 - TIR'!$E$18-SQRT(('Ejercicio 3 - TIR'!$E$18-'Ejercicio 3 - TIR'!$C$18)*('Ejercicio 3 - TIR'!$E$18-'Ejercicio 3 - TIR'!$D$18)*(1-H512)))</f>
        <v>43590.1415675301</v>
      </c>
      <c r="J512" s="16">
        <f ca="1" t="shared" si="3795"/>
        <v>0.801543164243201</v>
      </c>
      <c r="K512" s="17">
        <f ca="1">IF(J512&lt;=('Ejercicio 3 - TIR'!$D$18-'Ejercicio 3 - TIR'!$C$18)/('Ejercicio 3 - TIR'!$E$18-'Ejercicio 3 - TIR'!$C$18),'Ejercicio 3 - TIR'!$C$18+SQRT(('Ejercicio 3 - TIR'!$E$18-'Ejercicio 3 - TIR'!$C$18)*('Ejercicio 3 - TIR'!$D$18-'Ejercicio 3 - TIR'!$C$18)*J512),'Ejercicio 3 - TIR'!$E$18-SQRT(('Ejercicio 3 - TIR'!$E$18-'Ejercicio 3 - TIR'!$C$18)*('Ejercicio 3 - TIR'!$E$18-'Ejercicio 3 - TIR'!$D$18)*(1-J512)))</f>
        <v>41141.9872107833</v>
      </c>
      <c r="L512" s="16">
        <f ca="1" t="shared" si="3795"/>
        <v>0.335233631967136</v>
      </c>
      <c r="M512" s="17">
        <f ca="1">IF(L512&lt;=('Ejercicio 3 - TIR'!$D$18-'Ejercicio 3 - TIR'!$C$18)/('Ejercicio 3 - TIR'!$E$18-'Ejercicio 3 - TIR'!$C$18),'Ejercicio 3 - TIR'!$C$18+SQRT(('Ejercicio 3 - TIR'!$E$18-'Ejercicio 3 - TIR'!$C$18)*('Ejercicio 3 - TIR'!$D$18-'Ejercicio 3 - TIR'!$C$18)*L512),'Ejercicio 3 - TIR'!$E$18-SQRT(('Ejercicio 3 - TIR'!$E$18-'Ejercicio 3 - TIR'!$C$18)*('Ejercicio 3 - TIR'!$E$18-'Ejercicio 3 - TIR'!$D$18)*(1-L512)))</f>
        <v>37091.1948778094</v>
      </c>
      <c r="N512" s="16">
        <f ca="1" t="shared" ref="N512:R512" si="3796">RAND()</f>
        <v>0.964009566856843</v>
      </c>
      <c r="O512" s="17">
        <f ca="1">IF(N512&lt;=('Ejercicio 3 - TIR'!$D$18-'Ejercicio 3 - TIR'!$C$18)/('Ejercicio 3 - TIR'!$E$18-'Ejercicio 3 - TIR'!$C$18),'Ejercicio 3 - TIR'!$C$18+SQRT(('Ejercicio 3 - TIR'!$E$18-'Ejercicio 3 - TIR'!$C$18)*('Ejercicio 3 - TIR'!$D$18-'Ejercicio 3 - TIR'!$C$18)*N512),'Ejercicio 3 - TIR'!$E$18-SQRT(('Ejercicio 3 - TIR'!$E$18-'Ejercicio 3 - TIR'!$C$18)*('Ejercicio 3 - TIR'!$E$18-'Ejercicio 3 - TIR'!$D$18)*(1-N512)))</f>
        <v>43357.0506746291</v>
      </c>
      <c r="P512" s="16">
        <f ca="1" t="shared" si="3796"/>
        <v>0.533992281395081</v>
      </c>
      <c r="Q512" s="18">
        <f ca="1">IF(P512&lt;=('Ejercicio 3 - TIR'!$D$22-'Ejercicio 3 - TIR'!$C$22)/('Ejercicio 3 - TIR'!$E$22-'Ejercicio 3 - TIR'!$C$22),'Ejercicio 3 - TIR'!$C$22+SQRT(('Ejercicio 3 - TIR'!$E$22-'Ejercicio 3 - TIR'!$C$22)*('Ejercicio 3 - TIR'!$D$22-'Ejercicio 3 - TIR'!$C$22)*P512),'Ejercicio 3 - TIR'!$E$22-SQRT(('Ejercicio 3 - TIR'!$E$22-'Ejercicio 3 - TIR'!$C$22)*('Ejercicio 3 - TIR'!$E$22-'Ejercicio 3 - TIR'!$D$22)*(1-P512)))</f>
        <v>0.151037716017399</v>
      </c>
      <c r="R512" s="16">
        <f ca="1" t="shared" si="3796"/>
        <v>0.795673488697434</v>
      </c>
      <c r="S512" s="18">
        <f ca="1">IF(R512&lt;=('Ejercicio 3 - TIR'!$D$23-'Ejercicio 3 - TIR'!$C$23)/('Ejercicio 3 - TIR'!$E$23-'Ejercicio 3 - TIR'!$C$23),'Ejercicio 3 - TIR'!$C$23+SQRT(('Ejercicio 3 - TIR'!$E$23-'Ejercicio 3 - TIR'!$C$23)*('Ejercicio 3 - TIR'!$D$23-'Ejercicio 3 - TIR'!$C$23)*R512),'Ejercicio 3 - TIR'!$E$23-SQRT(('Ejercicio 3 - TIR'!$E$23-'Ejercicio 3 - TIR'!$C$23)*('Ejercicio 3 - TIR'!$E$23-'Ejercicio 3 - TIR'!$D$23)*(1-R512)))</f>
        <v>0.160822207625886</v>
      </c>
      <c r="T512" s="16">
        <f ca="1" t="shared" ref="T512:X512" si="3797">RAND()</f>
        <v>0.978352217333744</v>
      </c>
      <c r="U512" s="18">
        <f ca="1">IF(T512&lt;=('Ejercicio 3 - TIR'!$D$24-'Ejercicio 3 - TIR'!$C$24)/('Ejercicio 3 - TIR'!$E$24-'Ejercicio 3 - TIR'!$C$24),'Ejercicio 3 - TIR'!$C$24+SQRT(('Ejercicio 3 - TIR'!$E$24-'Ejercicio 3 - TIR'!$C$24)*('Ejercicio 3 - TIR'!$D$24-'Ejercicio 3 - TIR'!$C$24)*T512),'Ejercicio 3 - TIR'!$E$24-SQRT(('Ejercicio 3 - TIR'!$E$24-'Ejercicio 3 - TIR'!$C$24)*('Ejercicio 3 - TIR'!$E$24-'Ejercicio 3 - TIR'!$D$24)*(1-T512)))</f>
        <v>0.212214514050779</v>
      </c>
      <c r="V512" s="16">
        <f ca="1" t="shared" si="3797"/>
        <v>0.848362396900171</v>
      </c>
      <c r="W512" s="18">
        <f ca="1">IF(V512&lt;=('Ejercicio 3 - TIR'!$D$25-'Ejercicio 3 - TIR'!$C$25)/('Ejercicio 3 - TIR'!$E$25-'Ejercicio 3 - TIR'!$C$25),'Ejercicio 3 - TIR'!$C$25+SQRT(('Ejercicio 3 - TIR'!$E$25-'Ejercicio 3 - TIR'!$C$25)*('Ejercicio 3 - TIR'!$D$25-'Ejercicio 3 - TIR'!$C$25)*V512),'Ejercicio 3 - TIR'!$E$25-SQRT(('Ejercicio 3 - TIR'!$E$25-'Ejercicio 3 - TIR'!$C$25)*('Ejercicio 3 - TIR'!$E$25-'Ejercicio 3 - TIR'!$D$25)*(1-V512)))</f>
        <v>0.226962387040984</v>
      </c>
      <c r="X512" s="16">
        <f ca="1" t="shared" si="3797"/>
        <v>0.563227494025634</v>
      </c>
      <c r="Y512" s="18">
        <f ca="1">IF(X512&lt;=('Ejercicio 3 - TIR'!$D$26-'Ejercicio 3 - TIR'!$C$26)/('Ejercicio 3 - TIR'!$E$26-'Ejercicio 3 - TIR'!$C$26),'Ejercicio 3 - TIR'!$C$26+SQRT(('Ejercicio 3 - TIR'!$E$26-'Ejercicio 3 - TIR'!$C$26)*('Ejercicio 3 - TIR'!$D$26-'Ejercicio 3 - TIR'!$C$26)*X512),'Ejercicio 3 - TIR'!$E$26-SQRT(('Ejercicio 3 - TIR'!$E$26-'Ejercicio 3 - TIR'!$C$26)*('Ejercicio 3 - TIR'!$E$26-'Ejercicio 3 - TIR'!$D$26)*(1-X512)))</f>
        <v>0.231434873290996</v>
      </c>
      <c r="Z512" s="16">
        <f ca="1" t="shared" si="3336"/>
        <v>1.1510377160174</v>
      </c>
      <c r="AA512" s="16">
        <f ca="1" t="shared" si="3337"/>
        <v>1.33615014256797</v>
      </c>
      <c r="AB512" s="16">
        <f ca="1" t="shared" si="3338"/>
        <v>1.61970059577192</v>
      </c>
      <c r="AC512" s="16">
        <f ca="1" t="shared" si="3339"/>
        <v>1.98731170928001</v>
      </c>
      <c r="AD512" s="16">
        <f ca="1" t="shared" si="3340"/>
        <v>2.44724494290695</v>
      </c>
      <c r="AE512" s="15">
        <f ca="1" t="shared" si="3341"/>
        <v>5433.89400542431</v>
      </c>
      <c r="AF512" s="15">
        <f ca="1" t="shared" si="3342"/>
        <v>6307.78483538172</v>
      </c>
      <c r="AG512" s="15">
        <f ca="1" t="shared" si="3343"/>
        <v>7646.38832895912</v>
      </c>
      <c r="AH512" s="15">
        <f ca="1" t="shared" si="3344"/>
        <v>9381.83087634201</v>
      </c>
      <c r="AI512" s="15">
        <f ca="1" t="shared" si="3345"/>
        <v>11553.1137164458</v>
      </c>
      <c r="AJ512" s="17">
        <f ca="1" t="shared" si="3346"/>
        <v>45533.9876023703</v>
      </c>
      <c r="AK512" s="17">
        <f ca="1" t="shared" si="3347"/>
        <v>58242.9738700136</v>
      </c>
      <c r="AL512" s="17">
        <f ca="1" t="shared" si="3348"/>
        <v>66637.7011965462</v>
      </c>
      <c r="AM512" s="17">
        <f ca="1" t="shared" si="3349"/>
        <v>73711.7658918575</v>
      </c>
      <c r="AN512" s="17">
        <f ca="1" t="shared" si="3350"/>
        <v>106105.323002846</v>
      </c>
      <c r="AO512" s="17">
        <f ca="1">C512/'Ejercicio 3 - TIR'!$D$7</f>
        <v>15713.9014599508</v>
      </c>
      <c r="AP512" s="17">
        <f ca="1" t="shared" si="3351"/>
        <v>29820.0861424195</v>
      </c>
      <c r="AQ512" s="17">
        <f ca="1" t="shared" si="3352"/>
        <v>42529.0724100628</v>
      </c>
      <c r="AR512" s="17">
        <f ca="1" t="shared" si="3353"/>
        <v>50923.7997365954</v>
      </c>
      <c r="AS512" s="17">
        <f ca="1" t="shared" si="3354"/>
        <v>57997.8644319068</v>
      </c>
      <c r="AT512" s="17">
        <f ca="1" t="shared" si="3355"/>
        <v>90391.4215428956</v>
      </c>
      <c r="AU512" s="17">
        <f ca="1">AP512*'Ejercicio 3 - TIR'!$D$5</f>
        <v>14910.0430712098</v>
      </c>
      <c r="AV512" s="17">
        <f ca="1">AQ512*'Ejercicio 3 - TIR'!$D$5</f>
        <v>21264.5362050314</v>
      </c>
      <c r="AW512" s="17">
        <f ca="1">AR512*'Ejercicio 3 - TIR'!$D$5</f>
        <v>25461.8998682977</v>
      </c>
      <c r="AX512" s="17">
        <f ca="1">AS512*'Ejercicio 3 - TIR'!$D$5</f>
        <v>28998.9322159534</v>
      </c>
      <c r="AY512" s="17">
        <f ca="1">AT512*'Ejercicio 3 - TIR'!$D$5</f>
        <v>45195.7107714478</v>
      </c>
      <c r="AZ512" s="17">
        <f ca="1" t="shared" ref="AZ512:BD512" si="3798">AJ512-AU512-AE512</f>
        <v>25190.0505257362</v>
      </c>
      <c r="BA512" s="17">
        <f ca="1" t="shared" si="3798"/>
        <v>30670.6528296005</v>
      </c>
      <c r="BB512" s="17">
        <f ca="1" t="shared" si="3798"/>
        <v>33529.4129992894</v>
      </c>
      <c r="BC512" s="17">
        <f ca="1" t="shared" si="3798"/>
        <v>35331.0027995621</v>
      </c>
      <c r="BD512" s="17">
        <f ca="1" t="shared" si="3798"/>
        <v>49356.4985149528</v>
      </c>
      <c r="BE512" s="17">
        <f ca="1" t="shared" ref="BE512:BI512" si="3799">AZ512/Z512</f>
        <v>21884.6438958525</v>
      </c>
      <c r="BF512" s="17">
        <f ca="1" t="shared" si="3799"/>
        <v>22954.4957954006</v>
      </c>
      <c r="BG512" s="17">
        <f ca="1" t="shared" si="3799"/>
        <v>20700.9944225587</v>
      </c>
      <c r="BH512" s="17">
        <f ca="1" t="shared" si="3799"/>
        <v>17778.2894523186</v>
      </c>
      <c r="BI512" s="17">
        <f ca="1" t="shared" si="3799"/>
        <v>20168.1889906471</v>
      </c>
      <c r="BJ512" s="17">
        <f ca="1" t="shared" si="3358"/>
        <v>88044.6948994858</v>
      </c>
      <c r="BK512" s="17">
        <f ca="1" t="shared" si="3359"/>
        <v>38455.7658812026</v>
      </c>
      <c r="BL512" s="17">
        <f ca="1" t="shared" si="3360"/>
        <v>126500.460780688</v>
      </c>
      <c r="BM512" s="17">
        <f ca="1">BK512*'Ejercicio 3 - TIR'!$D$5</f>
        <v>19227.8829406013</v>
      </c>
      <c r="BN512" s="17">
        <f ca="1" t="shared" si="3361"/>
        <v>107272.577840087</v>
      </c>
      <c r="BO512" s="17">
        <f ca="1" t="shared" si="3362"/>
        <v>43834.0175759701</v>
      </c>
      <c r="BP512" s="17">
        <f ca="1" t="shared" si="3363"/>
        <v>-114546.574145749</v>
      </c>
      <c r="BQ512" s="17">
        <f ca="1" t="shared" ref="BQ512:BT512" si="3800">BE512</f>
        <v>21884.6438958525</v>
      </c>
      <c r="BR512" s="17">
        <f ca="1" t="shared" si="3800"/>
        <v>22954.4957954006</v>
      </c>
      <c r="BS512" s="17">
        <f ca="1" t="shared" si="3800"/>
        <v>20700.9944225587</v>
      </c>
      <c r="BT512" s="17">
        <f ca="1" t="shared" si="3800"/>
        <v>17778.2894523186</v>
      </c>
      <c r="BU512" s="17">
        <f ca="1" t="shared" si="3365"/>
        <v>64002.2065666172</v>
      </c>
      <c r="BV512" s="19">
        <f ca="1" t="shared" si="3366"/>
        <v>7.56458060596752</v>
      </c>
    </row>
    <row r="513" ht="15" customHeight="1" spans="1:74">
      <c r="A513" s="15">
        <v>512</v>
      </c>
      <c r="B513" s="16">
        <f ca="1" t="shared" ref="B513:F513" si="3801">RAND()</f>
        <v>0.833732356276258</v>
      </c>
      <c r="C513" s="17">
        <f ca="1">IF(B513&lt;=('Ejercicio 3 - TIR'!$D$13-'Ejercicio 3 - TIR'!$C$13)/('Ejercicio 3 - TIR'!$E$13-'Ejercicio 3 - TIR'!$C$13),'Ejercicio 3 - TIR'!$C$13+SQRT(('Ejercicio 3 - TIR'!$E$13-'Ejercicio 3 - TIR'!$C$13)*('Ejercicio 3 - TIR'!$D$13-'Ejercicio 3 - TIR'!$C$13)*B513),'Ejercicio 3 - TIR'!$E$13-SQRT(('Ejercicio 3 - TIR'!$E$13-'Ejercicio 3 - TIR'!$C$13)*('Ejercicio 3 - TIR'!$E$13-'Ejercicio 3 - TIR'!$D$13)*(1-B513)))</f>
        <v>85874.8036307989</v>
      </c>
      <c r="D513" s="16">
        <f ca="1" t="shared" si="3801"/>
        <v>0.529564156648821</v>
      </c>
      <c r="E513" s="17">
        <f ca="1">IF(D513&lt;=('Ejercicio 3 - TIR'!$D$14-'Ejercicio 3 - TIR'!$C$14)/('Ejercicio 3 - TIR'!$E$14-'Ejercicio 3 - TIR'!$C$14),'Ejercicio 3 - TIR'!$C$14+SQRT(('Ejercicio 3 - TIR'!$E$14-'Ejercicio 3 - TIR'!$C$14)*('Ejercicio 3 - TIR'!$D$14-'Ejercicio 3 - TIR'!$C$14)*D513),'Ejercicio 3 - TIR'!$E$14-SQRT(('Ejercicio 3 - TIR'!$E$14-'Ejercicio 3 - TIR'!$C$14)*('Ejercicio 3 - TIR'!$E$14-'Ejercicio 3 - TIR'!$D$14)*(1-D513)))</f>
        <v>31599.6799761749</v>
      </c>
      <c r="F513" s="16">
        <f ca="1" t="shared" si="3801"/>
        <v>0.266107115910779</v>
      </c>
      <c r="G513" s="17">
        <f ca="1">IF(F513&lt;=('Ejercicio 3 - TIR'!$D$18-'Ejercicio 3 - TIR'!$C$18)/('Ejercicio 3 - TIR'!$E$18-'Ejercicio 3 - TIR'!$C$18),'Ejercicio 3 - TIR'!$C$18+SQRT(('Ejercicio 3 - TIR'!$E$18-'Ejercicio 3 - TIR'!$C$18)*('Ejercicio 3 - TIR'!$D$18-'Ejercicio 3 - TIR'!$C$18)*F513),'Ejercicio 3 - TIR'!$E$18-SQRT(('Ejercicio 3 - TIR'!$E$18-'Ejercicio 3 - TIR'!$C$18)*('Ejercicio 3 - TIR'!$E$18-'Ejercicio 3 - TIR'!$D$18)*(1-F513)))</f>
        <v>36317.9163801539</v>
      </c>
      <c r="H513" s="16">
        <f ca="1" t="shared" ref="H513:L513" si="3802">RAND()</f>
        <v>0.0497138390961593</v>
      </c>
      <c r="I513" s="17">
        <f ca="1">IF(H513&lt;=('Ejercicio 3 - TIR'!$D$18-'Ejercicio 3 - TIR'!$C$18)/('Ejercicio 3 - TIR'!$E$18-'Ejercicio 3 - TIR'!$C$18),'Ejercicio 3 - TIR'!$C$18+SQRT(('Ejercicio 3 - TIR'!$E$18-'Ejercicio 3 - TIR'!$C$18)*('Ejercicio 3 - TIR'!$D$18-'Ejercicio 3 - TIR'!$C$18)*H513),'Ejercicio 3 - TIR'!$E$18-SQRT(('Ejercicio 3 - TIR'!$E$18-'Ejercicio 3 - TIR'!$C$18)*('Ejercicio 3 - TIR'!$E$18-'Ejercicio 3 - TIR'!$D$18)*(1-H513)))</f>
        <v>32730.7647032331</v>
      </c>
      <c r="J513" s="16">
        <f ca="1" t="shared" si="3802"/>
        <v>0.120364199784881</v>
      </c>
      <c r="K513" s="17">
        <f ca="1">IF(J513&lt;=('Ejercicio 3 - TIR'!$D$18-'Ejercicio 3 - TIR'!$C$18)/('Ejercicio 3 - TIR'!$E$18-'Ejercicio 3 - TIR'!$C$18),'Ejercicio 3 - TIR'!$C$18+SQRT(('Ejercicio 3 - TIR'!$E$18-'Ejercicio 3 - TIR'!$C$18)*('Ejercicio 3 - TIR'!$D$18-'Ejercicio 3 - TIR'!$C$18)*J513),'Ejercicio 3 - TIR'!$E$18-SQRT(('Ejercicio 3 - TIR'!$E$18-'Ejercicio 3 - TIR'!$C$18)*('Ejercicio 3 - TIR'!$E$18-'Ejercicio 3 - TIR'!$D$18)*(1-J513)))</f>
        <v>34249.0740129741</v>
      </c>
      <c r="L513" s="16">
        <f ca="1" t="shared" si="3802"/>
        <v>0.153588436116034</v>
      </c>
      <c r="M513" s="17">
        <f ca="1">IF(L513&lt;=('Ejercicio 3 - TIR'!$D$18-'Ejercicio 3 - TIR'!$C$18)/('Ejercicio 3 - TIR'!$E$18-'Ejercicio 3 - TIR'!$C$18),'Ejercicio 3 - TIR'!$C$18+SQRT(('Ejercicio 3 - TIR'!$E$18-'Ejercicio 3 - TIR'!$C$18)*('Ejercicio 3 - TIR'!$D$18-'Ejercicio 3 - TIR'!$C$18)*L513),'Ejercicio 3 - TIR'!$E$18-SQRT(('Ejercicio 3 - TIR'!$E$18-'Ejercicio 3 - TIR'!$C$18)*('Ejercicio 3 - TIR'!$E$18-'Ejercicio 3 - TIR'!$D$18)*(1-L513)))</f>
        <v>34799.8193109121</v>
      </c>
      <c r="N513" s="16">
        <f ca="1" t="shared" ref="N513:R513" si="3803">RAND()</f>
        <v>0.321001294205065</v>
      </c>
      <c r="O513" s="17">
        <f ca="1">IF(N513&lt;=('Ejercicio 3 - TIR'!$D$18-'Ejercicio 3 - TIR'!$C$18)/('Ejercicio 3 - TIR'!$E$18-'Ejercicio 3 - TIR'!$C$18),'Ejercicio 3 - TIR'!$C$18+SQRT(('Ejercicio 3 - TIR'!$E$18-'Ejercicio 3 - TIR'!$C$18)*('Ejercicio 3 - TIR'!$D$18-'Ejercicio 3 - TIR'!$C$18)*N513),'Ejercicio 3 - TIR'!$E$18-SQRT(('Ejercicio 3 - TIR'!$E$18-'Ejercicio 3 - TIR'!$C$18)*('Ejercicio 3 - TIR'!$E$18-'Ejercicio 3 - TIR'!$D$18)*(1-N513)))</f>
        <v>36939.0340920592</v>
      </c>
      <c r="P513" s="16">
        <f ca="1" t="shared" si="3803"/>
        <v>0.396404786727508</v>
      </c>
      <c r="Q513" s="18">
        <f ca="1">IF(P513&lt;=('Ejercicio 3 - TIR'!$D$22-'Ejercicio 3 - TIR'!$C$22)/('Ejercicio 3 - TIR'!$E$22-'Ejercicio 3 - TIR'!$C$22),'Ejercicio 3 - TIR'!$C$22+SQRT(('Ejercicio 3 - TIR'!$E$22-'Ejercicio 3 - TIR'!$C$22)*('Ejercicio 3 - TIR'!$D$22-'Ejercicio 3 - TIR'!$C$22)*P513),'Ejercicio 3 - TIR'!$E$22-SQRT(('Ejercicio 3 - TIR'!$E$22-'Ejercicio 3 - TIR'!$C$22)*('Ejercicio 3 - TIR'!$E$22-'Ejercicio 3 - TIR'!$D$22)*(1-P513)))</f>
        <v>0.146711956426093</v>
      </c>
      <c r="R513" s="16">
        <f ca="1" t="shared" si="3803"/>
        <v>0.372971058456007</v>
      </c>
      <c r="S513" s="18">
        <f ca="1">IF(R513&lt;=('Ejercicio 3 - TIR'!$D$23-'Ejercicio 3 - TIR'!$C$23)/('Ejercicio 3 - TIR'!$E$23-'Ejercicio 3 - TIR'!$C$23),'Ejercicio 3 - TIR'!$C$23+SQRT(('Ejercicio 3 - TIR'!$E$23-'Ejercicio 3 - TIR'!$C$23)*('Ejercicio 3 - TIR'!$D$23-'Ejercicio 3 - TIR'!$C$23)*R513),'Ejercicio 3 - TIR'!$E$23-SQRT(('Ejercicio 3 - TIR'!$E$23-'Ejercicio 3 - TIR'!$C$23)*('Ejercicio 3 - TIR'!$E$23-'Ejercicio 3 - TIR'!$D$23)*(1-R513)))</f>
        <v>0.145910382189787</v>
      </c>
      <c r="T513" s="16">
        <f ca="1" t="shared" ref="T513:X513" si="3804">RAND()</f>
        <v>0.883019615562692</v>
      </c>
      <c r="U513" s="18">
        <f ca="1">IF(T513&lt;=('Ejercicio 3 - TIR'!$D$24-'Ejercicio 3 - TIR'!$C$24)/('Ejercicio 3 - TIR'!$E$24-'Ejercicio 3 - TIR'!$C$24),'Ejercicio 3 - TIR'!$C$24+SQRT(('Ejercicio 3 - TIR'!$E$24-'Ejercicio 3 - TIR'!$C$24)*('Ejercicio 3 - TIR'!$D$24-'Ejercicio 3 - TIR'!$C$24)*T513),'Ejercicio 3 - TIR'!$E$24-SQRT(('Ejercicio 3 - TIR'!$E$24-'Ejercicio 3 - TIR'!$C$24)*('Ejercicio 3 - TIR'!$E$24-'Ejercicio 3 - TIR'!$D$24)*(1-T513)))</f>
        <v>0.201901793557801</v>
      </c>
      <c r="V513" s="16">
        <f ca="1" t="shared" si="3804"/>
        <v>0.844650877840838</v>
      </c>
      <c r="W513" s="18">
        <f ca="1">IF(V513&lt;=('Ejercicio 3 - TIR'!$D$25-'Ejercicio 3 - TIR'!$C$25)/('Ejercicio 3 - TIR'!$E$25-'Ejercicio 3 - TIR'!$C$25),'Ejercicio 3 - TIR'!$C$25+SQRT(('Ejercicio 3 - TIR'!$E$25-'Ejercicio 3 - TIR'!$C$25)*('Ejercicio 3 - TIR'!$D$25-'Ejercicio 3 - TIR'!$C$25)*V513),'Ejercicio 3 - TIR'!$E$25-SQRT(('Ejercicio 3 - TIR'!$E$25-'Ejercicio 3 - TIR'!$C$25)*('Ejercicio 3 - TIR'!$E$25-'Ejercicio 3 - TIR'!$D$25)*(1-V513)))</f>
        <v>0.226682154311406</v>
      </c>
      <c r="X513" s="16">
        <f ca="1" t="shared" si="3804"/>
        <v>0.899299577581009</v>
      </c>
      <c r="Y513" s="18">
        <f ca="1">IF(X513&lt;=('Ejercicio 3 - TIR'!$D$26-'Ejercicio 3 - TIR'!$C$26)/('Ejercicio 3 - TIR'!$E$26-'Ejercicio 3 - TIR'!$C$26),'Ejercicio 3 - TIR'!$C$26+SQRT(('Ejercicio 3 - TIR'!$E$26-'Ejercicio 3 - TIR'!$C$26)*('Ejercicio 3 - TIR'!$D$26-'Ejercicio 3 - TIR'!$C$26)*X513),'Ejercicio 3 - TIR'!$E$26-SQRT(('Ejercicio 3 - TIR'!$E$26-'Ejercicio 3 - TIR'!$C$26)*('Ejercicio 3 - TIR'!$E$26-'Ejercicio 3 - TIR'!$D$26)*(1-X513)))</f>
        <v>0.256680860198915</v>
      </c>
      <c r="Z513" s="16">
        <f ca="1" t="shared" si="3336"/>
        <v>1.14671195642609</v>
      </c>
      <c r="AA513" s="16">
        <f ca="1" t="shared" si="3337"/>
        <v>1.31402913624982</v>
      </c>
      <c r="AB513" s="16">
        <f ca="1" t="shared" si="3338"/>
        <v>1.57933397564587</v>
      </c>
      <c r="AC513" s="16">
        <f ca="1" t="shared" si="3339"/>
        <v>1.93734080362247</v>
      </c>
      <c r="AD513" s="16">
        <f ca="1" t="shared" si="3340"/>
        <v>2.43461910759475</v>
      </c>
      <c r="AE513" s="15">
        <f ca="1" t="shared" si="3341"/>
        <v>4636.05087174307</v>
      </c>
      <c r="AF513" s="15">
        <f ca="1" t="shared" si="3342"/>
        <v>5312.49882629039</v>
      </c>
      <c r="AG513" s="15">
        <f ca="1" t="shared" si="3343"/>
        <v>6385.10186759214</v>
      </c>
      <c r="AH513" s="15">
        <f ca="1" t="shared" si="3344"/>
        <v>7832.4905144357</v>
      </c>
      <c r="AI513" s="15">
        <f ca="1" t="shared" si="3345"/>
        <v>9842.9409171809</v>
      </c>
      <c r="AJ513" s="17">
        <f ca="1" t="shared" si="3346"/>
        <v>41646.1889456055</v>
      </c>
      <c r="AK513" s="17">
        <f ca="1" t="shared" si="3347"/>
        <v>43009.1784717856</v>
      </c>
      <c r="AL513" s="17">
        <f ca="1" t="shared" si="3348"/>
        <v>54090.7262231001</v>
      </c>
      <c r="AM513" s="17">
        <f ca="1" t="shared" si="3349"/>
        <v>67419.1099097194</v>
      </c>
      <c r="AN513" s="17">
        <f ca="1" t="shared" si="3350"/>
        <v>89932.4782166211</v>
      </c>
      <c r="AO513" s="17">
        <f ca="1">C513/'Ejercicio 3 - TIR'!$D$7</f>
        <v>17174.9607261598</v>
      </c>
      <c r="AP513" s="17">
        <f ca="1" t="shared" si="3351"/>
        <v>24471.2282194458</v>
      </c>
      <c r="AQ513" s="17">
        <f ca="1" t="shared" si="3352"/>
        <v>25834.2177456258</v>
      </c>
      <c r="AR513" s="17">
        <f ca="1" t="shared" si="3353"/>
        <v>36915.7654969403</v>
      </c>
      <c r="AS513" s="17">
        <f ca="1" t="shared" si="3354"/>
        <v>50244.1491835596</v>
      </c>
      <c r="AT513" s="17">
        <f ca="1" t="shared" si="3355"/>
        <v>72757.5174904613</v>
      </c>
      <c r="AU513" s="17">
        <f ca="1">AP513*'Ejercicio 3 - TIR'!$D$5</f>
        <v>12235.6141097229</v>
      </c>
      <c r="AV513" s="17">
        <f ca="1">AQ513*'Ejercicio 3 - TIR'!$D$5</f>
        <v>12917.1088728129</v>
      </c>
      <c r="AW513" s="17">
        <f ca="1">AR513*'Ejercicio 3 - TIR'!$D$5</f>
        <v>18457.8827484702</v>
      </c>
      <c r="AX513" s="17">
        <f ca="1">AS513*'Ejercicio 3 - TIR'!$D$5</f>
        <v>25122.0745917798</v>
      </c>
      <c r="AY513" s="17">
        <f ca="1">AT513*'Ejercicio 3 - TIR'!$D$5</f>
        <v>36378.7587452307</v>
      </c>
      <c r="AZ513" s="17">
        <f ca="1" t="shared" ref="AZ513:BD513" si="3805">AJ513-AU513-AE513</f>
        <v>24774.5239641396</v>
      </c>
      <c r="BA513" s="17">
        <f ca="1" t="shared" si="3805"/>
        <v>24779.5707726823</v>
      </c>
      <c r="BB513" s="17">
        <f ca="1" t="shared" si="3805"/>
        <v>29247.7416070378</v>
      </c>
      <c r="BC513" s="17">
        <f ca="1" t="shared" si="3805"/>
        <v>34464.5448035039</v>
      </c>
      <c r="BD513" s="17">
        <f ca="1" t="shared" si="3805"/>
        <v>43710.7785542095</v>
      </c>
      <c r="BE513" s="17">
        <f ca="1" t="shared" ref="BE513:BI513" si="3806">AZ513/Z513</f>
        <v>21604.8361799185</v>
      </c>
      <c r="BF513" s="17">
        <f ca="1" t="shared" si="3806"/>
        <v>18857.7026864123</v>
      </c>
      <c r="BG513" s="17">
        <f ca="1" t="shared" si="3806"/>
        <v>18519.0352756623</v>
      </c>
      <c r="BH513" s="17">
        <f ca="1" t="shared" si="3806"/>
        <v>17789.613855787</v>
      </c>
      <c r="BI513" s="17">
        <f ca="1" t="shared" si="3806"/>
        <v>17953.8468329007</v>
      </c>
      <c r="BJ513" s="17">
        <f ca="1" t="shared" si="3358"/>
        <v>76933.1846638745</v>
      </c>
      <c r="BK513" s="17">
        <f ca="1" t="shared" si="3359"/>
        <v>41814.487556098</v>
      </c>
      <c r="BL513" s="17">
        <f ca="1" t="shared" si="3360"/>
        <v>118747.672219973</v>
      </c>
      <c r="BM513" s="17">
        <f ca="1">BK513*'Ejercicio 3 - TIR'!$D$5</f>
        <v>20907.243778049</v>
      </c>
      <c r="BN513" s="17">
        <f ca="1" t="shared" si="3361"/>
        <v>97840.4284419235</v>
      </c>
      <c r="BO513" s="17">
        <f ca="1" t="shared" si="3362"/>
        <v>40187.1603392548</v>
      </c>
      <c r="BP513" s="17">
        <f ca="1" t="shared" si="3363"/>
        <v>-117474.483606974</v>
      </c>
      <c r="BQ513" s="17">
        <f ca="1" t="shared" ref="BQ513:BT513" si="3807">BE513</f>
        <v>21604.8361799185</v>
      </c>
      <c r="BR513" s="17">
        <f ca="1" t="shared" si="3807"/>
        <v>18857.7026864123</v>
      </c>
      <c r="BS513" s="17">
        <f ca="1" t="shared" si="3807"/>
        <v>18519.0352756623</v>
      </c>
      <c r="BT513" s="17">
        <f ca="1" t="shared" si="3807"/>
        <v>17789.613855787</v>
      </c>
      <c r="BU513" s="17">
        <f ca="1" t="shared" si="3365"/>
        <v>58141.0071721555</v>
      </c>
      <c r="BV513" s="19">
        <f ca="1" t="shared" si="3366"/>
        <v>4.04940511385055</v>
      </c>
    </row>
    <row r="514" ht="15" customHeight="1" spans="1:74">
      <c r="A514" s="15">
        <v>513</v>
      </c>
      <c r="B514" s="16">
        <f ca="1" t="shared" ref="B514:F514" si="3808">RAND()</f>
        <v>0.618543292498132</v>
      </c>
      <c r="C514" s="17">
        <f ca="1">IF(B514&lt;=('Ejercicio 3 - TIR'!$D$13-'Ejercicio 3 - TIR'!$C$13)/('Ejercicio 3 - TIR'!$E$13-'Ejercicio 3 - TIR'!$C$13),'Ejercicio 3 - TIR'!$C$13+SQRT(('Ejercicio 3 - TIR'!$E$13-'Ejercicio 3 - TIR'!$C$13)*('Ejercicio 3 - TIR'!$D$13-'Ejercicio 3 - TIR'!$C$13)*B514),'Ejercicio 3 - TIR'!$E$13-SQRT(('Ejercicio 3 - TIR'!$E$13-'Ejercicio 3 - TIR'!$C$13)*('Ejercicio 3 - TIR'!$E$13-'Ejercicio 3 - TIR'!$D$13)*(1-B514)))</f>
        <v>78604.9526992287</v>
      </c>
      <c r="D514" s="16">
        <f ca="1" t="shared" si="3808"/>
        <v>0.591098746550895</v>
      </c>
      <c r="E514" s="17">
        <f ca="1">IF(D514&lt;=('Ejercicio 3 - TIR'!$D$14-'Ejercicio 3 - TIR'!$C$14)/('Ejercicio 3 - TIR'!$E$14-'Ejercicio 3 - TIR'!$C$14),'Ejercicio 3 - TIR'!$C$14+SQRT(('Ejercicio 3 - TIR'!$E$14-'Ejercicio 3 - TIR'!$C$14)*('Ejercicio 3 - TIR'!$D$14-'Ejercicio 3 - TIR'!$C$14)*D514),'Ejercicio 3 - TIR'!$E$14-SQRT(('Ejercicio 3 - TIR'!$E$14-'Ejercicio 3 - TIR'!$C$14)*('Ejercicio 3 - TIR'!$E$14-'Ejercicio 3 - TIR'!$D$14)*(1-D514)))</f>
        <v>32168.3215070225</v>
      </c>
      <c r="F514" s="16">
        <f ca="1" t="shared" si="3808"/>
        <v>0.0679821949457913</v>
      </c>
      <c r="G514" s="17">
        <f ca="1">IF(F514&lt;=('Ejercicio 3 - TIR'!$D$18-'Ejercicio 3 - TIR'!$C$18)/('Ejercicio 3 - TIR'!$E$18-'Ejercicio 3 - TIR'!$C$18),'Ejercicio 3 - TIR'!$C$18+SQRT(('Ejercicio 3 - TIR'!$E$18-'Ejercicio 3 - TIR'!$C$18)*('Ejercicio 3 - TIR'!$D$18-'Ejercicio 3 - TIR'!$C$18)*F514),'Ejercicio 3 - TIR'!$E$18-SQRT(('Ejercicio 3 - TIR'!$E$18-'Ejercicio 3 - TIR'!$C$18)*('Ejercicio 3 - TIR'!$E$18-'Ejercicio 3 - TIR'!$D$18)*(1-F514)))</f>
        <v>33193.3257337561</v>
      </c>
      <c r="H514" s="16">
        <f ca="1" t="shared" ref="H514:L514" si="3809">RAND()</f>
        <v>0.673158971873153</v>
      </c>
      <c r="I514" s="17">
        <f ca="1">IF(H514&lt;=('Ejercicio 3 - TIR'!$D$18-'Ejercicio 3 - TIR'!$C$18)/('Ejercicio 3 - TIR'!$E$18-'Ejercicio 3 - TIR'!$C$18),'Ejercicio 3 - TIR'!$C$18+SQRT(('Ejercicio 3 - TIR'!$E$18-'Ejercicio 3 - TIR'!$C$18)*('Ejercicio 3 - TIR'!$D$18-'Ejercicio 3 - TIR'!$C$18)*H514),'Ejercicio 3 - TIR'!$E$18-SQRT(('Ejercicio 3 - TIR'!$E$18-'Ejercicio 3 - TIR'!$C$18)*('Ejercicio 3 - TIR'!$E$18-'Ejercicio 3 - TIR'!$D$18)*(1-H514)))</f>
        <v>40048.9317203745</v>
      </c>
      <c r="J514" s="16">
        <f ca="1" t="shared" si="3809"/>
        <v>0.655935554675236</v>
      </c>
      <c r="K514" s="17">
        <f ca="1">IF(J514&lt;=('Ejercicio 3 - TIR'!$D$18-'Ejercicio 3 - TIR'!$C$18)/('Ejercicio 3 - TIR'!$E$18-'Ejercicio 3 - TIR'!$C$18),'Ejercicio 3 - TIR'!$C$18+SQRT(('Ejercicio 3 - TIR'!$E$18-'Ejercicio 3 - TIR'!$C$18)*('Ejercicio 3 - TIR'!$D$18-'Ejercicio 3 - TIR'!$C$18)*J514),'Ejercicio 3 - TIR'!$E$18-SQRT(('Ejercicio 3 - TIR'!$E$18-'Ejercicio 3 - TIR'!$C$18)*('Ejercicio 3 - TIR'!$E$18-'Ejercicio 3 - TIR'!$D$18)*(1-J514)))</f>
        <v>39919.190148459</v>
      </c>
      <c r="L514" s="16">
        <f ca="1" t="shared" si="3809"/>
        <v>0.421706220815463</v>
      </c>
      <c r="M514" s="17">
        <f ca="1">IF(L514&lt;=('Ejercicio 3 - TIR'!$D$18-'Ejercicio 3 - TIR'!$C$18)/('Ejercicio 3 - TIR'!$E$18-'Ejercicio 3 - TIR'!$C$18),'Ejercicio 3 - TIR'!$C$18+SQRT(('Ejercicio 3 - TIR'!$E$18-'Ejercicio 3 - TIR'!$C$18)*('Ejercicio 3 - TIR'!$D$18-'Ejercicio 3 - TIR'!$C$18)*L514),'Ejercicio 3 - TIR'!$E$18-SQRT(('Ejercicio 3 - TIR'!$E$18-'Ejercicio 3 - TIR'!$C$18)*('Ejercicio 3 - TIR'!$E$18-'Ejercicio 3 - TIR'!$D$18)*(1-L514)))</f>
        <v>37953.3598637506</v>
      </c>
      <c r="N514" s="16">
        <f ca="1" t="shared" ref="N514:R514" si="3810">RAND()</f>
        <v>0.59806497286045</v>
      </c>
      <c r="O514" s="17">
        <f ca="1">IF(N514&lt;=('Ejercicio 3 - TIR'!$D$18-'Ejercicio 3 - TIR'!$C$18)/('Ejercicio 3 - TIR'!$E$18-'Ejercicio 3 - TIR'!$C$18),'Ejercicio 3 - TIR'!$C$18+SQRT(('Ejercicio 3 - TIR'!$E$18-'Ejercicio 3 - TIR'!$C$18)*('Ejercicio 3 - TIR'!$D$18-'Ejercicio 3 - TIR'!$C$18)*N514),'Ejercicio 3 - TIR'!$E$18-SQRT(('Ejercicio 3 - TIR'!$E$18-'Ejercicio 3 - TIR'!$C$18)*('Ejercicio 3 - TIR'!$E$18-'Ejercicio 3 - TIR'!$D$18)*(1-N514)))</f>
        <v>39471.5228938681</v>
      </c>
      <c r="P514" s="16">
        <f ca="1" t="shared" si="3810"/>
        <v>0.19112409215971</v>
      </c>
      <c r="Q514" s="18">
        <f ca="1">IF(P514&lt;=('Ejercicio 3 - TIR'!$D$22-'Ejercicio 3 - TIR'!$C$22)/('Ejercicio 3 - TIR'!$E$22-'Ejercicio 3 - TIR'!$C$22),'Ejercicio 3 - TIR'!$C$22+SQRT(('Ejercicio 3 - TIR'!$E$22-'Ejercicio 3 - TIR'!$C$22)*('Ejercicio 3 - TIR'!$D$22-'Ejercicio 3 - TIR'!$C$22)*P514),'Ejercicio 3 - TIR'!$E$22-SQRT(('Ejercicio 3 - TIR'!$E$22-'Ejercicio 3 - TIR'!$C$22)*('Ejercicio 3 - TIR'!$E$22-'Ejercicio 3 - TIR'!$D$22)*(1-P514)))</f>
        <v>0.138547866882407</v>
      </c>
      <c r="R514" s="16">
        <f ca="1" t="shared" si="3810"/>
        <v>0.30233110128644</v>
      </c>
      <c r="S514" s="18">
        <f ca="1">IF(R514&lt;=('Ejercicio 3 - TIR'!$D$23-'Ejercicio 3 - TIR'!$C$23)/('Ejercicio 3 - TIR'!$E$23-'Ejercicio 3 - TIR'!$C$23),'Ejercicio 3 - TIR'!$C$23+SQRT(('Ejercicio 3 - TIR'!$E$23-'Ejercicio 3 - TIR'!$C$23)*('Ejercicio 3 - TIR'!$D$23-'Ejercicio 3 - TIR'!$C$23)*R514),'Ejercicio 3 - TIR'!$E$23-SQRT(('Ejercicio 3 - TIR'!$E$23-'Ejercicio 3 - TIR'!$C$23)*('Ejercicio 3 - TIR'!$E$23-'Ejercicio 3 - TIR'!$D$23)*(1-R514)))</f>
        <v>0.143328008537284</v>
      </c>
      <c r="T514" s="16">
        <f ca="1" t="shared" ref="T514:X514" si="3811">RAND()</f>
        <v>0.320982615309245</v>
      </c>
      <c r="U514" s="18">
        <f ca="1">IF(T514&lt;=('Ejercicio 3 - TIR'!$D$24-'Ejercicio 3 - TIR'!$C$24)/('Ejercicio 3 - TIR'!$E$24-'Ejercicio 3 - TIR'!$C$24),'Ejercicio 3 - TIR'!$C$24+SQRT(('Ejercicio 3 - TIR'!$E$24-'Ejercicio 3 - TIR'!$C$24)*('Ejercicio 3 - TIR'!$D$24-'Ejercicio 3 - TIR'!$C$24)*T514),'Ejercicio 3 - TIR'!$E$24-SQRT(('Ejercicio 3 - TIR'!$E$24-'Ejercicio 3 - TIR'!$C$24)*('Ejercicio 3 - TIR'!$E$24-'Ejercicio 3 - TIR'!$D$24)*(1-T514)))</f>
        <v>0.175962732755806</v>
      </c>
      <c r="V514" s="16">
        <f ca="1" t="shared" si="3811"/>
        <v>0.225545606758487</v>
      </c>
      <c r="W514" s="18">
        <f ca="1">IF(V514&lt;=('Ejercicio 3 - TIR'!$D$25-'Ejercicio 3 - TIR'!$C$25)/('Ejercicio 3 - TIR'!$E$25-'Ejercicio 3 - TIR'!$C$25),'Ejercicio 3 - TIR'!$C$25+SQRT(('Ejercicio 3 - TIR'!$E$25-'Ejercicio 3 - TIR'!$C$25)*('Ejercicio 3 - TIR'!$D$25-'Ejercicio 3 - TIR'!$C$25)*V514),'Ejercicio 3 - TIR'!$E$25-SQRT(('Ejercicio 3 - TIR'!$E$25-'Ejercicio 3 - TIR'!$C$25)*('Ejercicio 3 - TIR'!$E$25-'Ejercicio 3 - TIR'!$D$25)*(1-V514)))</f>
        <v>0.197769745340378</v>
      </c>
      <c r="X514" s="16">
        <f ca="1" t="shared" si="3811"/>
        <v>0.271579532251498</v>
      </c>
      <c r="Y514" s="18">
        <f ca="1">IF(X514&lt;=('Ejercicio 3 - TIR'!$D$26-'Ejercicio 3 - TIR'!$C$26)/('Ejercicio 3 - TIR'!$E$26-'Ejercicio 3 - TIR'!$C$26),'Ejercicio 3 - TIR'!$C$26+SQRT(('Ejercicio 3 - TIR'!$E$26-'Ejercicio 3 - TIR'!$C$26)*('Ejercicio 3 - TIR'!$D$26-'Ejercicio 3 - TIR'!$C$26)*X514),'Ejercicio 3 - TIR'!$E$26-SQRT(('Ejercicio 3 - TIR'!$E$26-'Ejercicio 3 - TIR'!$C$26)*('Ejercicio 3 - TIR'!$E$26-'Ejercicio 3 - TIR'!$D$26)*(1-X514)))</f>
        <v>0.217078861443551</v>
      </c>
      <c r="Z514" s="16">
        <f ca="1" t="shared" ref="Z514:Z577" si="3812">(1+Q514)</f>
        <v>1.13854786688241</v>
      </c>
      <c r="AA514" s="16">
        <f ca="1" t="shared" ref="AA514:AA577" si="3813">Z514*(1+S514)</f>
        <v>1.30173366526703</v>
      </c>
      <c r="AB514" s="16">
        <f ca="1" t="shared" ref="AB514:AB577" si="3814">AA514*(1+U514)</f>
        <v>1.53079027832765</v>
      </c>
      <c r="AC514" s="16">
        <f ca="1" t="shared" ref="AC514:AC577" si="3815">AB514*(1+W514)</f>
        <v>1.83353428184204</v>
      </c>
      <c r="AD514" s="16">
        <f ca="1" t="shared" ref="AD514:AD577" si="3816">AC514*(1+Y514)</f>
        <v>2.23155581616203</v>
      </c>
      <c r="AE514" s="15">
        <f ca="1" t="shared" ref="AE514:AE577" si="3817">E514*Q514</f>
        <v>4456.85232598542</v>
      </c>
      <c r="AF514" s="15">
        <f ca="1" t="shared" ref="AF514:AF577" si="3818">AE514*(1+S514)</f>
        <v>5095.64409421367</v>
      </c>
      <c r="AG514" s="15">
        <f ca="1" t="shared" ref="AG514:AG577" si="3819">AF514*(1+U514)</f>
        <v>5992.28755418249</v>
      </c>
      <c r="AH514" s="15">
        <f ca="1" t="shared" ref="AH514:AH577" si="3820">AG514*(1+W514)</f>
        <v>7177.38073777948</v>
      </c>
      <c r="AI514" s="15">
        <f ca="1" t="shared" ref="AI514:AI577" si="3821">AH514*(1+Y514)</f>
        <v>8735.43837648352</v>
      </c>
      <c r="AJ514" s="17">
        <f ca="1" t="shared" ref="AJ514:AJ577" si="3822">G514*Z514</f>
        <v>37792.1902089009</v>
      </c>
      <c r="AK514" s="17">
        <f ca="1" t="shared" ref="AK514:AK577" si="3823">I514*AA514</f>
        <v>52133.0426783923</v>
      </c>
      <c r="AL514" s="17">
        <f ca="1" t="shared" ref="AL514:AL577" si="3824">K514*AB514</f>
        <v>61107.908197974</v>
      </c>
      <c r="AM514" s="17">
        <f ca="1" t="shared" ref="AM514:AM577" si="3825">M514*AC514</f>
        <v>69588.7864212745</v>
      </c>
      <c r="AN514" s="17">
        <f ca="1" t="shared" ref="AN514:AN577" si="3826">O514*AD514</f>
        <v>88082.9064865841</v>
      </c>
      <c r="AO514" s="17">
        <f ca="1">C514/'Ejercicio 3 - TIR'!$D$7</f>
        <v>15720.9905398457</v>
      </c>
      <c r="AP514" s="17">
        <f ca="1" t="shared" ref="AP514:AP577" si="3827">AJ514-AO514</f>
        <v>22071.1996690551</v>
      </c>
      <c r="AQ514" s="17">
        <f ca="1" t="shared" ref="AQ514:AQ577" si="3828">AK514-AO514</f>
        <v>36412.0521385466</v>
      </c>
      <c r="AR514" s="17">
        <f ca="1" t="shared" ref="AR514:AR577" si="3829">AL514-AO514</f>
        <v>45386.9176581283</v>
      </c>
      <c r="AS514" s="17">
        <f ca="1" t="shared" ref="AS514:AS577" si="3830">AM514-AO514</f>
        <v>53867.7958814288</v>
      </c>
      <c r="AT514" s="17">
        <f ca="1" t="shared" ref="AT514:AT577" si="3831">AN514-AO514</f>
        <v>72361.9159467383</v>
      </c>
      <c r="AU514" s="17">
        <f ca="1">AP514*'Ejercicio 3 - TIR'!$D$5</f>
        <v>11035.5998345276</v>
      </c>
      <c r="AV514" s="17">
        <f ca="1">AQ514*'Ejercicio 3 - TIR'!$D$5</f>
        <v>18206.0260692733</v>
      </c>
      <c r="AW514" s="17">
        <f ca="1">AR514*'Ejercicio 3 - TIR'!$D$5</f>
        <v>22693.4588290642</v>
      </c>
      <c r="AX514" s="17">
        <f ca="1">AS514*'Ejercicio 3 - TIR'!$D$5</f>
        <v>26933.8979407144</v>
      </c>
      <c r="AY514" s="17">
        <f ca="1">AT514*'Ejercicio 3 - TIR'!$D$5</f>
        <v>36180.9579733692</v>
      </c>
      <c r="AZ514" s="17">
        <f ca="1" t="shared" ref="AZ514:BD514" si="3832">AJ514-AU514-AE514</f>
        <v>22299.7380483879</v>
      </c>
      <c r="BA514" s="17">
        <f ca="1" t="shared" si="3832"/>
        <v>28831.3725149054</v>
      </c>
      <c r="BB514" s="17">
        <f ca="1" t="shared" si="3832"/>
        <v>32422.1618147274</v>
      </c>
      <c r="BC514" s="17">
        <f ca="1" t="shared" si="3832"/>
        <v>35477.5077427807</v>
      </c>
      <c r="BD514" s="17">
        <f ca="1" t="shared" si="3832"/>
        <v>43166.5101367314</v>
      </c>
      <c r="BE514" s="17">
        <f ca="1" t="shared" ref="BE514:BI514" si="3833">AZ514/Z514</f>
        <v>19586.1225487598</v>
      </c>
      <c r="BF514" s="17">
        <f ca="1" t="shared" si="3833"/>
        <v>22148.4419464491</v>
      </c>
      <c r="BG514" s="17">
        <f ca="1" t="shared" si="3833"/>
        <v>21180.0154950995</v>
      </c>
      <c r="BH514" s="17">
        <f ca="1" t="shared" si="3833"/>
        <v>19349.247022062</v>
      </c>
      <c r="BI514" s="17">
        <f ca="1" t="shared" si="3833"/>
        <v>19343.6838209908</v>
      </c>
      <c r="BJ514" s="17">
        <f ca="1" t="shared" ref="BJ514:BJ577" si="3834">E514*AD514</f>
        <v>71785.4049551663</v>
      </c>
      <c r="BK514" s="17">
        <f ca="1" t="shared" ref="BK514:BK577" si="3835">0.2*C514*AD514</f>
        <v>35082.267875021</v>
      </c>
      <c r="BL514" s="17">
        <f ca="1" t="shared" ref="BL514:BL577" si="3836">BJ514+BK514</f>
        <v>106867.672830187</v>
      </c>
      <c r="BM514" s="17">
        <f ca="1">BK514*'Ejercicio 3 - TIR'!$D$5</f>
        <v>17541.1339375105</v>
      </c>
      <c r="BN514" s="17">
        <f ca="1" t="shared" ref="BN514:BN577" si="3837">BL514-BM514</f>
        <v>89326.5388926768</v>
      </c>
      <c r="BO514" s="17">
        <f ca="1" t="shared" ref="BO514:BO577" si="3838">BN514/AD514</f>
        <v>40028.8167769454</v>
      </c>
      <c r="BP514" s="17">
        <f ca="1" t="shared" ref="BP514:BP577" si="3839">-(C514+E514)</f>
        <v>-110773.274206251</v>
      </c>
      <c r="BQ514" s="17">
        <f ca="1" t="shared" ref="BQ514:BT514" si="3840">BE514</f>
        <v>19586.1225487598</v>
      </c>
      <c r="BR514" s="17">
        <f ca="1" t="shared" si="3840"/>
        <v>22148.4419464491</v>
      </c>
      <c r="BS514" s="17">
        <f ca="1" t="shared" si="3840"/>
        <v>21180.0154950995</v>
      </c>
      <c r="BT514" s="17">
        <f ca="1" t="shared" si="3840"/>
        <v>19349.247022062</v>
      </c>
      <c r="BU514" s="17">
        <f ca="1" t="shared" ref="BU514:BU577" si="3841">BI514+BO514</f>
        <v>59372.5005979362</v>
      </c>
      <c r="BV514" s="19">
        <f ca="1" t="shared" ref="BV514:BV577" si="3842">IFERROR(IRR(BP514:BU514,0.1),NA())*100</f>
        <v>7.35799629936467</v>
      </c>
    </row>
    <row r="515" ht="15" customHeight="1" spans="1:74">
      <c r="A515" s="15">
        <v>514</v>
      </c>
      <c r="B515" s="16">
        <f ca="1" t="shared" ref="B515:F515" si="3843">RAND()</f>
        <v>0.32619793493029</v>
      </c>
      <c r="C515" s="17">
        <f ca="1">IF(B515&lt;=('Ejercicio 3 - TIR'!$D$13-'Ejercicio 3 - TIR'!$C$13)/('Ejercicio 3 - TIR'!$E$13-'Ejercicio 3 - TIR'!$C$13),'Ejercicio 3 - TIR'!$C$13+SQRT(('Ejercicio 3 - TIR'!$E$13-'Ejercicio 3 - TIR'!$C$13)*('Ejercicio 3 - TIR'!$D$13-'Ejercicio 3 - TIR'!$C$13)*B515),'Ejercicio 3 - TIR'!$E$13-SQRT(('Ejercicio 3 - TIR'!$E$13-'Ejercicio 3 - TIR'!$C$13)*('Ejercicio 3 - TIR'!$E$13-'Ejercicio 3 - TIR'!$D$13)*(1-B515)))</f>
        <v>71564.7669592168</v>
      </c>
      <c r="D515" s="16">
        <f ca="1" t="shared" si="3843"/>
        <v>0.772567110921904</v>
      </c>
      <c r="E515" s="17">
        <f ca="1">IF(D515&lt;=('Ejercicio 3 - TIR'!$D$14-'Ejercicio 3 - TIR'!$C$14)/('Ejercicio 3 - TIR'!$E$14-'Ejercicio 3 - TIR'!$C$14),'Ejercicio 3 - TIR'!$C$14+SQRT(('Ejercicio 3 - TIR'!$E$14-'Ejercicio 3 - TIR'!$C$14)*('Ejercicio 3 - TIR'!$D$14-'Ejercicio 3 - TIR'!$C$14)*D515),'Ejercicio 3 - TIR'!$E$14-SQRT(('Ejercicio 3 - TIR'!$E$14-'Ejercicio 3 - TIR'!$C$14)*('Ejercicio 3 - TIR'!$E$14-'Ejercicio 3 - TIR'!$D$14)*(1-D515)))</f>
        <v>34159.2009654745</v>
      </c>
      <c r="F515" s="16">
        <f ca="1" t="shared" si="3843"/>
        <v>0.445183620243864</v>
      </c>
      <c r="G515" s="17">
        <f ca="1">IF(F515&lt;=('Ejercicio 3 - TIR'!$D$18-'Ejercicio 3 - TIR'!$C$18)/('Ejercicio 3 - TIR'!$E$18-'Ejercicio 3 - TIR'!$C$18),'Ejercicio 3 - TIR'!$C$18+SQRT(('Ejercicio 3 - TIR'!$E$18-'Ejercicio 3 - TIR'!$C$18)*('Ejercicio 3 - TIR'!$D$18-'Ejercicio 3 - TIR'!$C$18)*F515),'Ejercicio 3 - TIR'!$E$18-SQRT(('Ejercicio 3 - TIR'!$E$18-'Ejercicio 3 - TIR'!$C$18)*('Ejercicio 3 - TIR'!$E$18-'Ejercicio 3 - TIR'!$D$18)*(1-F515)))</f>
        <v>38171.7527518018</v>
      </c>
      <c r="H515" s="16">
        <f ca="1" t="shared" ref="H515:L515" si="3844">RAND()</f>
        <v>0.050187349270659</v>
      </c>
      <c r="I515" s="17">
        <f ca="1">IF(H515&lt;=('Ejercicio 3 - TIR'!$D$18-'Ejercicio 3 - TIR'!$C$18)/('Ejercicio 3 - TIR'!$E$18-'Ejercicio 3 - TIR'!$C$18),'Ejercicio 3 - TIR'!$C$18+SQRT(('Ejercicio 3 - TIR'!$E$18-'Ejercicio 3 - TIR'!$C$18)*('Ejercicio 3 - TIR'!$D$18-'Ejercicio 3 - TIR'!$C$18)*H515),'Ejercicio 3 - TIR'!$E$18-SQRT(('Ejercicio 3 - TIR'!$E$18-'Ejercicio 3 - TIR'!$C$18)*('Ejercicio 3 - TIR'!$E$18-'Ejercicio 3 - TIR'!$D$18)*(1-H515)))</f>
        <v>32743.7387613617</v>
      </c>
      <c r="J515" s="16">
        <f ca="1" t="shared" si="3844"/>
        <v>0.500985672268207</v>
      </c>
      <c r="K515" s="17">
        <f ca="1">IF(J515&lt;=('Ejercicio 3 - TIR'!$D$18-'Ejercicio 3 - TIR'!$C$18)/('Ejercicio 3 - TIR'!$E$18-'Ejercicio 3 - TIR'!$C$18),'Ejercicio 3 - TIR'!$C$18+SQRT(('Ejercicio 3 - TIR'!$E$18-'Ejercicio 3 - TIR'!$C$18)*('Ejercicio 3 - TIR'!$D$18-'Ejercicio 3 - TIR'!$C$18)*J515),'Ejercicio 3 - TIR'!$E$18-SQRT(('Ejercicio 3 - TIR'!$E$18-'Ejercicio 3 - TIR'!$C$18)*('Ejercicio 3 - TIR'!$E$18-'Ejercicio 3 - TIR'!$D$18)*(1-J515)))</f>
        <v>38668.7860072925</v>
      </c>
      <c r="L515" s="16">
        <f ca="1" t="shared" si="3844"/>
        <v>0.0922113955116377</v>
      </c>
      <c r="M515" s="17">
        <f ca="1">IF(L515&lt;=('Ejercicio 3 - TIR'!$D$18-'Ejercicio 3 - TIR'!$C$18)/('Ejercicio 3 - TIR'!$E$18-'Ejercicio 3 - TIR'!$C$18),'Ejercicio 3 - TIR'!$C$18+SQRT(('Ejercicio 3 - TIR'!$E$18-'Ejercicio 3 - TIR'!$C$18)*('Ejercicio 3 - TIR'!$D$18-'Ejercicio 3 - TIR'!$C$18)*L515),'Ejercicio 3 - TIR'!$E$18-SQRT(('Ejercicio 3 - TIR'!$E$18-'Ejercicio 3 - TIR'!$C$18)*('Ejercicio 3 - TIR'!$E$18-'Ejercicio 3 - TIR'!$D$18)*(1-L515)))</f>
        <v>33719.1006072363</v>
      </c>
      <c r="N515" s="16">
        <f ca="1" t="shared" ref="N515:R515" si="3845">RAND()</f>
        <v>0.473790077857149</v>
      </c>
      <c r="O515" s="17">
        <f ca="1">IF(N515&lt;=('Ejercicio 3 - TIR'!$D$18-'Ejercicio 3 - TIR'!$C$18)/('Ejercicio 3 - TIR'!$E$18-'Ejercicio 3 - TIR'!$C$18),'Ejercicio 3 - TIR'!$C$18+SQRT(('Ejercicio 3 - TIR'!$E$18-'Ejercicio 3 - TIR'!$C$18)*('Ejercicio 3 - TIR'!$D$18-'Ejercicio 3 - TIR'!$C$18)*N515),'Ejercicio 3 - TIR'!$E$18-SQRT(('Ejercicio 3 - TIR'!$E$18-'Ejercicio 3 - TIR'!$C$18)*('Ejercicio 3 - TIR'!$E$18-'Ejercicio 3 - TIR'!$D$18)*(1-N515)))</f>
        <v>38430.2142130893</v>
      </c>
      <c r="P515" s="16">
        <f ca="1" t="shared" si="3845"/>
        <v>0.25239945708846</v>
      </c>
      <c r="Q515" s="18">
        <f ca="1">IF(P515&lt;=('Ejercicio 3 - TIR'!$D$22-'Ejercicio 3 - TIR'!$C$22)/('Ejercicio 3 - TIR'!$E$22-'Ejercicio 3 - TIR'!$C$22),'Ejercicio 3 - TIR'!$C$22+SQRT(('Ejercicio 3 - TIR'!$E$22-'Ejercicio 3 - TIR'!$C$22)*('Ejercicio 3 - TIR'!$D$22-'Ejercicio 3 - TIR'!$C$22)*P515),'Ejercicio 3 - TIR'!$E$22-SQRT(('Ejercicio 3 - TIR'!$E$22-'Ejercicio 3 - TIR'!$C$22)*('Ejercicio 3 - TIR'!$E$22-'Ejercicio 3 - TIR'!$D$22)*(1-P515)))</f>
        <v>0.141314760677972</v>
      </c>
      <c r="R515" s="16">
        <f ca="1" t="shared" si="3845"/>
        <v>0.0657884433082998</v>
      </c>
      <c r="S515" s="18">
        <f ca="1">IF(R515&lt;=('Ejercicio 3 - TIR'!$D$23-'Ejercicio 3 - TIR'!$C$23)/('Ejercicio 3 - TIR'!$E$23-'Ejercicio 3 - TIR'!$C$23),'Ejercicio 3 - TIR'!$C$23+SQRT(('Ejercicio 3 - TIR'!$E$23-'Ejercicio 3 - TIR'!$C$23)*('Ejercicio 3 - TIR'!$D$23-'Ejercicio 3 - TIR'!$C$23)*R515),'Ejercicio 3 - TIR'!$E$23-SQRT(('Ejercicio 3 - TIR'!$E$23-'Ejercicio 3 - TIR'!$C$23)*('Ejercicio 3 - TIR'!$E$23-'Ejercicio 3 - TIR'!$D$23)*(1-R515)))</f>
        <v>0.130882058534806</v>
      </c>
      <c r="T515" s="16">
        <f ca="1" t="shared" ref="T515:X515" si="3846">RAND()</f>
        <v>0.747173931962388</v>
      </c>
      <c r="U515" s="18">
        <f ca="1">IF(T515&lt;=('Ejercicio 3 - TIR'!$D$24-'Ejercicio 3 - TIR'!$C$24)/('Ejercicio 3 - TIR'!$E$24-'Ejercicio 3 - TIR'!$C$24),'Ejercicio 3 - TIR'!$C$24+SQRT(('Ejercicio 3 - TIR'!$E$24-'Ejercicio 3 - TIR'!$C$24)*('Ejercicio 3 - TIR'!$D$24-'Ejercicio 3 - TIR'!$C$24)*T515),'Ejercicio 3 - TIR'!$E$24-SQRT(('Ejercicio 3 - TIR'!$E$24-'Ejercicio 3 - TIR'!$C$24)*('Ejercicio 3 - TIR'!$E$24-'Ejercicio 3 - TIR'!$D$24)*(1-T515)))</f>
        <v>0.193393365667463</v>
      </c>
      <c r="V515" s="16">
        <f ca="1" t="shared" si="3846"/>
        <v>0.923992806185404</v>
      </c>
      <c r="W515" s="18">
        <f ca="1">IF(V515&lt;=('Ejercicio 3 - TIR'!$D$25-'Ejercicio 3 - TIR'!$C$25)/('Ejercicio 3 - TIR'!$E$25-'Ejercicio 3 - TIR'!$C$25),'Ejercicio 3 - TIR'!$C$25+SQRT(('Ejercicio 3 - TIR'!$E$25-'Ejercicio 3 - TIR'!$C$25)*('Ejercicio 3 - TIR'!$D$25-'Ejercicio 3 - TIR'!$C$25)*V515),'Ejercicio 3 - TIR'!$E$25-SQRT(('Ejercicio 3 - TIR'!$E$25-'Ejercicio 3 - TIR'!$C$25)*('Ejercicio 3 - TIR'!$E$25-'Ejercicio 3 - TIR'!$D$25)*(1-V515)))</f>
        <v>0.233689721696087</v>
      </c>
      <c r="X515" s="16">
        <f ca="1" t="shared" si="3846"/>
        <v>0.0212519756945044</v>
      </c>
      <c r="Y515" s="18">
        <f ca="1">IF(X515&lt;=('Ejercicio 3 - TIR'!$D$26-'Ejercicio 3 - TIR'!$C$26)/('Ejercicio 3 - TIR'!$E$26-'Ejercicio 3 - TIR'!$C$26),'Ejercicio 3 - TIR'!$C$26+SQRT(('Ejercicio 3 - TIR'!$E$26-'Ejercicio 3 - TIR'!$C$26)*('Ejercicio 3 - TIR'!$D$26-'Ejercicio 3 - TIR'!$C$26)*X515),'Ejercicio 3 - TIR'!$E$26-SQRT(('Ejercicio 3 - TIR'!$E$26-'Ejercicio 3 - TIR'!$C$26)*('Ejercicio 3 - TIR'!$E$26-'Ejercicio 3 - TIR'!$D$26)*(1-X515)))</f>
        <v>0.197574980816818</v>
      </c>
      <c r="Z515" s="16">
        <f ca="1" t="shared" si="3812"/>
        <v>1.14131476067797</v>
      </c>
      <c r="AA515" s="16">
        <f ca="1" t="shared" si="3813"/>
        <v>1.29069238599166</v>
      </c>
      <c r="AB515" s="16">
        <f ca="1" t="shared" si="3814"/>
        <v>1.54030373055996</v>
      </c>
      <c r="AC515" s="16">
        <f ca="1" t="shared" si="3815"/>
        <v>1.90025688068196</v>
      </c>
      <c r="AD515" s="16">
        <f ca="1" t="shared" si="3816"/>
        <v>2.27570009742973</v>
      </c>
      <c r="AE515" s="15">
        <f ca="1" t="shared" si="3817"/>
        <v>4827.19930938678</v>
      </c>
      <c r="AF515" s="15">
        <f ca="1" t="shared" si="3818"/>
        <v>5458.99309195712</v>
      </c>
      <c r="AG515" s="15">
        <f ca="1" t="shared" si="3819"/>
        <v>6514.72613916613</v>
      </c>
      <c r="AH515" s="15">
        <f ca="1" t="shared" si="3820"/>
        <v>8037.15067755409</v>
      </c>
      <c r="AI515" s="15">
        <f ca="1" t="shared" si="3821"/>
        <v>9625.09056849372</v>
      </c>
      <c r="AJ515" s="17">
        <f ca="1" t="shared" si="3822"/>
        <v>43565.9848565814</v>
      </c>
      <c r="AK515" s="17">
        <f ca="1" t="shared" si="3823"/>
        <v>42262.0943081897</v>
      </c>
      <c r="AL515" s="17">
        <f ca="1" t="shared" si="3824"/>
        <v>59561.6753432575</v>
      </c>
      <c r="AM515" s="17">
        <f ca="1" t="shared" si="3825"/>
        <v>64074.9529393082</v>
      </c>
      <c r="AN515" s="17">
        <f ca="1" t="shared" si="3826"/>
        <v>87455.6422289726</v>
      </c>
      <c r="AO515" s="17">
        <f ca="1">C515/'Ejercicio 3 - TIR'!$D$7</f>
        <v>14312.9533918433</v>
      </c>
      <c r="AP515" s="17">
        <f ca="1" t="shared" si="3827"/>
        <v>29253.031464738</v>
      </c>
      <c r="AQ515" s="17">
        <f ca="1" t="shared" si="3828"/>
        <v>27949.1409163464</v>
      </c>
      <c r="AR515" s="17">
        <f ca="1" t="shared" si="3829"/>
        <v>45248.7219514142</v>
      </c>
      <c r="AS515" s="17">
        <f ca="1" t="shared" si="3830"/>
        <v>49761.9995474649</v>
      </c>
      <c r="AT515" s="17">
        <f ca="1" t="shared" si="3831"/>
        <v>73142.6888371293</v>
      </c>
      <c r="AU515" s="17">
        <f ca="1">AP515*'Ejercicio 3 - TIR'!$D$5</f>
        <v>14626.515732369</v>
      </c>
      <c r="AV515" s="17">
        <f ca="1">AQ515*'Ejercicio 3 - TIR'!$D$5</f>
        <v>13974.5704581732</v>
      </c>
      <c r="AW515" s="17">
        <f ca="1">AR515*'Ejercicio 3 - TIR'!$D$5</f>
        <v>22624.3609757071</v>
      </c>
      <c r="AX515" s="17">
        <f ca="1">AS515*'Ejercicio 3 - TIR'!$D$5</f>
        <v>24880.9997737324</v>
      </c>
      <c r="AY515" s="17">
        <f ca="1">AT515*'Ejercicio 3 - TIR'!$D$5</f>
        <v>36571.3444185646</v>
      </c>
      <c r="AZ515" s="17">
        <f ca="1" t="shared" ref="AZ515:BD515" si="3847">AJ515-AU515-AE515</f>
        <v>24112.2698148256</v>
      </c>
      <c r="BA515" s="17">
        <f ca="1" t="shared" si="3847"/>
        <v>22828.5307580594</v>
      </c>
      <c r="BB515" s="17">
        <f ca="1" t="shared" si="3847"/>
        <v>30422.5882283843</v>
      </c>
      <c r="BC515" s="17">
        <f ca="1" t="shared" si="3847"/>
        <v>31156.8024880217</v>
      </c>
      <c r="BD515" s="17">
        <f ca="1" t="shared" si="3847"/>
        <v>41259.2072419143</v>
      </c>
      <c r="BE515" s="17">
        <f ca="1" t="shared" ref="BE515:BI515" si="3848">AZ515/Z515</f>
        <v>21126.7484182034</v>
      </c>
      <c r="BF515" s="17">
        <f ca="1" t="shared" si="3848"/>
        <v>17687.0422463365</v>
      </c>
      <c r="BG515" s="17">
        <f ca="1" t="shared" si="3848"/>
        <v>19751.0319716778</v>
      </c>
      <c r="BH515" s="17">
        <f ca="1" t="shared" si="3848"/>
        <v>16396.1003403077</v>
      </c>
      <c r="BI515" s="17">
        <f ca="1" t="shared" si="3848"/>
        <v>18130.3359298152</v>
      </c>
      <c r="BJ515" s="17">
        <f ca="1" t="shared" si="3834"/>
        <v>77736.0969652519</v>
      </c>
      <c r="BK515" s="17">
        <f ca="1" t="shared" si="3835"/>
        <v>32571.9894283251</v>
      </c>
      <c r="BL515" s="17">
        <f ca="1" t="shared" si="3836"/>
        <v>110308.086393577</v>
      </c>
      <c r="BM515" s="17">
        <f ca="1">BK515*'Ejercicio 3 - TIR'!$D$5</f>
        <v>16285.9947141625</v>
      </c>
      <c r="BN515" s="17">
        <f ca="1" t="shared" si="3837"/>
        <v>94022.0916794145</v>
      </c>
      <c r="BO515" s="17">
        <f ca="1" t="shared" si="3838"/>
        <v>41315.6776613961</v>
      </c>
      <c r="BP515" s="17">
        <f ca="1" t="shared" si="3839"/>
        <v>-105723.967924691</v>
      </c>
      <c r="BQ515" s="17">
        <f ca="1" t="shared" ref="BQ515:BT515" si="3849">BE515</f>
        <v>21126.7484182034</v>
      </c>
      <c r="BR515" s="17">
        <f ca="1" t="shared" si="3849"/>
        <v>17687.0422463365</v>
      </c>
      <c r="BS515" s="17">
        <f ca="1" t="shared" si="3849"/>
        <v>19751.0319716778</v>
      </c>
      <c r="BT515" s="17">
        <f ca="1" t="shared" si="3849"/>
        <v>16396.1003403077</v>
      </c>
      <c r="BU515" s="17">
        <f ca="1" t="shared" si="3841"/>
        <v>59446.0135912114</v>
      </c>
      <c r="BV515" s="19">
        <f ca="1" t="shared" si="3842"/>
        <v>7.14415106548107</v>
      </c>
    </row>
    <row r="516" ht="15" customHeight="1" spans="1:74">
      <c r="A516" s="15">
        <v>515</v>
      </c>
      <c r="B516" s="16">
        <f ca="1" t="shared" ref="B516:F516" si="3850">RAND()</f>
        <v>0.980744716996594</v>
      </c>
      <c r="C516" s="17">
        <f ca="1">IF(B516&lt;=('Ejercicio 3 - TIR'!$D$13-'Ejercicio 3 - TIR'!$C$13)/('Ejercicio 3 - TIR'!$E$13-'Ejercicio 3 - TIR'!$C$13),'Ejercicio 3 - TIR'!$C$13+SQRT(('Ejercicio 3 - TIR'!$E$13-'Ejercicio 3 - TIR'!$C$13)*('Ejercicio 3 - TIR'!$D$13-'Ejercicio 3 - TIR'!$C$13)*B516),'Ejercicio 3 - TIR'!$E$13-SQRT(('Ejercicio 3 - TIR'!$E$13-'Ejercicio 3 - TIR'!$C$13)*('Ejercicio 3 - TIR'!$E$13-'Ejercicio 3 - TIR'!$D$13)*(1-B516)))</f>
        <v>95193.0945917267</v>
      </c>
      <c r="D516" s="16">
        <f ca="1" t="shared" si="3850"/>
        <v>0.718773762415652</v>
      </c>
      <c r="E516" s="17">
        <f ca="1">IF(D516&lt;=('Ejercicio 3 - TIR'!$D$14-'Ejercicio 3 - TIR'!$C$14)/('Ejercicio 3 - TIR'!$E$14-'Ejercicio 3 - TIR'!$C$14),'Ejercicio 3 - TIR'!$C$14+SQRT(('Ejercicio 3 - TIR'!$E$14-'Ejercicio 3 - TIR'!$C$14)*('Ejercicio 3 - TIR'!$D$14-'Ejercicio 3 - TIR'!$C$14)*D516),'Ejercicio 3 - TIR'!$E$14-SQRT(('Ejercicio 3 - TIR'!$E$14-'Ejercicio 3 - TIR'!$C$14)*('Ejercicio 3 - TIR'!$E$14-'Ejercicio 3 - TIR'!$D$14)*(1-D516)))</f>
        <v>33505.083862154</v>
      </c>
      <c r="F516" s="16">
        <f ca="1" t="shared" si="3850"/>
        <v>0.495015328458758</v>
      </c>
      <c r="G516" s="17">
        <f ca="1">IF(F516&lt;=('Ejercicio 3 - TIR'!$D$18-'Ejercicio 3 - TIR'!$C$18)/('Ejercicio 3 - TIR'!$E$18-'Ejercicio 3 - TIR'!$C$18),'Ejercicio 3 - TIR'!$C$18+SQRT(('Ejercicio 3 - TIR'!$E$18-'Ejercicio 3 - TIR'!$C$18)*('Ejercicio 3 - TIR'!$D$18-'Ejercicio 3 - TIR'!$C$18)*F516),'Ejercicio 3 - TIR'!$E$18-SQRT(('Ejercicio 3 - TIR'!$E$18-'Ejercicio 3 - TIR'!$C$18)*('Ejercicio 3 - TIR'!$E$18-'Ejercicio 3 - TIR'!$D$18)*(1-F516)))</f>
        <v>38616.9773858827</v>
      </c>
      <c r="H516" s="16">
        <f ca="1" t="shared" ref="H516:L516" si="3851">RAND()</f>
        <v>0.769155110448856</v>
      </c>
      <c r="I516" s="17">
        <f ca="1">IF(H516&lt;=('Ejercicio 3 - TIR'!$D$18-'Ejercicio 3 - TIR'!$C$18)/('Ejercicio 3 - TIR'!$E$18-'Ejercicio 3 - TIR'!$C$18),'Ejercicio 3 - TIR'!$C$18+SQRT(('Ejercicio 3 - TIR'!$E$18-'Ejercicio 3 - TIR'!$C$18)*('Ejercicio 3 - TIR'!$D$18-'Ejercicio 3 - TIR'!$C$18)*H516),'Ejercicio 3 - TIR'!$E$18-SQRT(('Ejercicio 3 - TIR'!$E$18-'Ejercicio 3 - TIR'!$C$18)*('Ejercicio 3 - TIR'!$E$18-'Ejercicio 3 - TIR'!$D$18)*(1-H516)))</f>
        <v>40839.0666051551</v>
      </c>
      <c r="J516" s="16">
        <f ca="1" t="shared" si="3851"/>
        <v>0.824838285184915</v>
      </c>
      <c r="K516" s="17">
        <f ca="1">IF(J516&lt;=('Ejercicio 3 - TIR'!$D$18-'Ejercicio 3 - TIR'!$C$18)/('Ejercicio 3 - TIR'!$E$18-'Ejercicio 3 - TIR'!$C$18),'Ejercicio 3 - TIR'!$C$18+SQRT(('Ejercicio 3 - TIR'!$E$18-'Ejercicio 3 - TIR'!$C$18)*('Ejercicio 3 - TIR'!$D$18-'Ejercicio 3 - TIR'!$C$18)*J516),'Ejercicio 3 - TIR'!$E$18-SQRT(('Ejercicio 3 - TIR'!$E$18-'Ejercicio 3 - TIR'!$C$18)*('Ejercicio 3 - TIR'!$E$18-'Ejercicio 3 - TIR'!$D$18)*(1-J516)))</f>
        <v>41375.4822926172</v>
      </c>
      <c r="L516" s="16">
        <f ca="1" t="shared" si="3851"/>
        <v>0.318137945819612</v>
      </c>
      <c r="M516" s="17">
        <f ca="1">IF(L516&lt;=('Ejercicio 3 - TIR'!$D$18-'Ejercicio 3 - TIR'!$C$18)/('Ejercicio 3 - TIR'!$E$18-'Ejercicio 3 - TIR'!$C$18),'Ejercicio 3 - TIR'!$C$18+SQRT(('Ejercicio 3 - TIR'!$E$18-'Ejercicio 3 - TIR'!$C$18)*('Ejercicio 3 - TIR'!$D$18-'Ejercicio 3 - TIR'!$C$18)*L516),'Ejercicio 3 - TIR'!$E$18-SQRT(('Ejercicio 3 - TIR'!$E$18-'Ejercicio 3 - TIR'!$C$18)*('Ejercicio 3 - TIR'!$E$18-'Ejercicio 3 - TIR'!$D$18)*(1-L516)))</f>
        <v>36908.0164933895</v>
      </c>
      <c r="N516" s="16">
        <f ca="1" t="shared" ref="N516:R516" si="3852">RAND()</f>
        <v>0.134878443087689</v>
      </c>
      <c r="O516" s="17">
        <f ca="1">IF(N516&lt;=('Ejercicio 3 - TIR'!$D$18-'Ejercicio 3 - TIR'!$C$18)/('Ejercicio 3 - TIR'!$E$18-'Ejercicio 3 - TIR'!$C$18),'Ejercicio 3 - TIR'!$C$18+SQRT(('Ejercicio 3 - TIR'!$E$18-'Ejercicio 3 - TIR'!$C$18)*('Ejercicio 3 - TIR'!$D$18-'Ejercicio 3 - TIR'!$C$18)*N516),'Ejercicio 3 - TIR'!$E$18-SQRT(('Ejercicio 3 - TIR'!$E$18-'Ejercicio 3 - TIR'!$C$18)*('Ejercicio 3 - TIR'!$E$18-'Ejercicio 3 - TIR'!$D$18)*(1-N516)))</f>
        <v>34497.9735952041</v>
      </c>
      <c r="P516" s="16">
        <f ca="1" t="shared" si="3852"/>
        <v>0.40972294204224</v>
      </c>
      <c r="Q516" s="18">
        <f ca="1">IF(P516&lt;=('Ejercicio 3 - TIR'!$D$22-'Ejercicio 3 - TIR'!$C$22)/('Ejercicio 3 - TIR'!$E$22-'Ejercicio 3 - TIR'!$C$22),'Ejercicio 3 - TIR'!$C$22+SQRT(('Ejercicio 3 - TIR'!$E$22-'Ejercicio 3 - TIR'!$C$22)*('Ejercicio 3 - TIR'!$D$22-'Ejercicio 3 - TIR'!$C$22)*P516),'Ejercicio 3 - TIR'!$E$22-SQRT(('Ejercicio 3 - TIR'!$E$22-'Ejercicio 3 - TIR'!$C$22)*('Ejercicio 3 - TIR'!$E$22-'Ejercicio 3 - TIR'!$D$22)*(1-P516)))</f>
        <v>0.147156975083319</v>
      </c>
      <c r="R516" s="16">
        <f ca="1" t="shared" si="3852"/>
        <v>0.500213918208041</v>
      </c>
      <c r="S516" s="18">
        <f ca="1">IF(R516&lt;=('Ejercicio 3 - TIR'!$D$23-'Ejercicio 3 - TIR'!$C$23)/('Ejercicio 3 - TIR'!$E$23-'Ejercicio 3 - TIR'!$C$23),'Ejercicio 3 - TIR'!$C$23+SQRT(('Ejercicio 3 - TIR'!$E$23-'Ejercicio 3 - TIR'!$C$23)*('Ejercicio 3 - TIR'!$D$23-'Ejercicio 3 - TIR'!$C$23)*R516),'Ejercicio 3 - TIR'!$E$23-SQRT(('Ejercicio 3 - TIR'!$E$23-'Ejercicio 3 - TIR'!$C$23)*('Ejercicio 3 - TIR'!$E$23-'Ejercicio 3 - TIR'!$D$23)*(1-R516)))</f>
        <v>0.150006418232803</v>
      </c>
      <c r="T516" s="16">
        <f ca="1" t="shared" ref="T516:X516" si="3853">RAND()</f>
        <v>0.732828756142921</v>
      </c>
      <c r="U516" s="18">
        <f ca="1">IF(T516&lt;=('Ejercicio 3 - TIR'!$D$24-'Ejercicio 3 - TIR'!$C$24)/('Ejercicio 3 - TIR'!$E$24-'Ejercicio 3 - TIR'!$C$24),'Ejercicio 3 - TIR'!$C$24+SQRT(('Ejercicio 3 - TIR'!$E$24-'Ejercicio 3 - TIR'!$C$24)*('Ejercicio 3 - TIR'!$D$24-'Ejercicio 3 - TIR'!$C$24)*T516),'Ejercicio 3 - TIR'!$E$24-SQRT(('Ejercicio 3 - TIR'!$E$24-'Ejercicio 3 - TIR'!$C$24)*('Ejercicio 3 - TIR'!$E$24-'Ejercicio 3 - TIR'!$D$24)*(1-T516)))</f>
        <v>0.192648958286752</v>
      </c>
      <c r="V516" s="16">
        <f ca="1" t="shared" si="3853"/>
        <v>0.428689293805294</v>
      </c>
      <c r="W516" s="18">
        <f ca="1">IF(V516&lt;=('Ejercicio 3 - TIR'!$D$25-'Ejercicio 3 - TIR'!$C$25)/('Ejercicio 3 - TIR'!$E$25-'Ejercicio 3 - TIR'!$C$25),'Ejercicio 3 - TIR'!$C$25+SQRT(('Ejercicio 3 - TIR'!$E$25-'Ejercicio 3 - TIR'!$C$25)*('Ejercicio 3 - TIR'!$D$25-'Ejercicio 3 - TIR'!$C$25)*V516),'Ejercicio 3 - TIR'!$E$25-SQRT(('Ejercicio 3 - TIR'!$E$25-'Ejercicio 3 - TIR'!$C$25)*('Ejercicio 3 - TIR'!$E$25-'Ejercicio 3 - TIR'!$D$25)*(1-V516)))</f>
        <v>0.205283252894676</v>
      </c>
      <c r="X516" s="16">
        <f ca="1" t="shared" si="3853"/>
        <v>0.618044697008262</v>
      </c>
      <c r="Y516" s="18">
        <f ca="1">IF(X516&lt;=('Ejercicio 3 - TIR'!$D$26-'Ejercicio 3 - TIR'!$C$26)/('Ejercicio 3 - TIR'!$E$26-'Ejercicio 3 - TIR'!$C$26),'Ejercicio 3 - TIR'!$C$26+SQRT(('Ejercicio 3 - TIR'!$E$26-'Ejercicio 3 - TIR'!$C$26)*('Ejercicio 3 - TIR'!$D$26-'Ejercicio 3 - TIR'!$C$26)*X516),'Ejercicio 3 - TIR'!$E$26-SQRT(('Ejercicio 3 - TIR'!$E$26-'Ejercicio 3 - TIR'!$C$26)*('Ejercicio 3 - TIR'!$E$26-'Ejercicio 3 - TIR'!$D$26)*(1-X516)))</f>
        <v>0.234584599130302</v>
      </c>
      <c r="Z516" s="16">
        <f ca="1" t="shared" si="3812"/>
        <v>1.14715697508332</v>
      </c>
      <c r="AA516" s="16">
        <f ca="1" t="shared" si="3813"/>
        <v>1.31923788406635</v>
      </c>
      <c r="AB516" s="16">
        <f ca="1" t="shared" si="3814"/>
        <v>1.57338768816415</v>
      </c>
      <c r="AC516" s="16">
        <f ca="1" t="shared" si="3815"/>
        <v>1.89637783085492</v>
      </c>
      <c r="AD516" s="16">
        <f ca="1" t="shared" si="3816"/>
        <v>2.34123886410561</v>
      </c>
      <c r="AE516" s="15">
        <f ca="1" t="shared" si="3817"/>
        <v>4930.50679106753</v>
      </c>
      <c r="AF516" s="15">
        <f ca="1" t="shared" si="3818"/>
        <v>5670.11445486808</v>
      </c>
      <c r="AG516" s="15">
        <f ca="1" t="shared" si="3819"/>
        <v>6762.45609796507</v>
      </c>
      <c r="AH516" s="15">
        <f ca="1" t="shared" si="3820"/>
        <v>8150.67508331278</v>
      </c>
      <c r="AI516" s="15">
        <f ca="1" t="shared" si="3821"/>
        <v>10062.697930373</v>
      </c>
      <c r="AJ516" s="17">
        <f ca="1" t="shared" si="3822"/>
        <v>44299.7349648501</v>
      </c>
      <c r="AK516" s="17">
        <f ca="1" t="shared" si="3823"/>
        <v>53876.4438154293</v>
      </c>
      <c r="AL516" s="17">
        <f ca="1" t="shared" si="3824"/>
        <v>65099.6744310576</v>
      </c>
      <c r="AM516" s="17">
        <f ca="1" t="shared" si="3825"/>
        <v>69991.5442588915</v>
      </c>
      <c r="AN516" s="17">
        <f ca="1" t="shared" si="3826"/>
        <v>80767.9965139809</v>
      </c>
      <c r="AO516" s="17">
        <f ca="1">C516/'Ejercicio 3 - TIR'!$D$7</f>
        <v>19038.6189183453</v>
      </c>
      <c r="AP516" s="17">
        <f ca="1" t="shared" si="3827"/>
        <v>25261.1160465048</v>
      </c>
      <c r="AQ516" s="17">
        <f ca="1" t="shared" si="3828"/>
        <v>34837.824897084</v>
      </c>
      <c r="AR516" s="17">
        <f ca="1" t="shared" si="3829"/>
        <v>46061.0555127122</v>
      </c>
      <c r="AS516" s="17">
        <f ca="1" t="shared" si="3830"/>
        <v>50952.9253405462</v>
      </c>
      <c r="AT516" s="17">
        <f ca="1" t="shared" si="3831"/>
        <v>61729.3775956356</v>
      </c>
      <c r="AU516" s="17">
        <f ca="1">AP516*'Ejercicio 3 - TIR'!$D$5</f>
        <v>12630.5580232524</v>
      </c>
      <c r="AV516" s="17">
        <f ca="1">AQ516*'Ejercicio 3 - TIR'!$D$5</f>
        <v>17418.912448542</v>
      </c>
      <c r="AW516" s="17">
        <f ca="1">AR516*'Ejercicio 3 - TIR'!$D$5</f>
        <v>23030.5277563561</v>
      </c>
      <c r="AX516" s="17">
        <f ca="1">AS516*'Ejercicio 3 - TIR'!$D$5</f>
        <v>25476.4626702731</v>
      </c>
      <c r="AY516" s="17">
        <f ca="1">AT516*'Ejercicio 3 - TIR'!$D$5</f>
        <v>30864.6887978178</v>
      </c>
      <c r="AZ516" s="17">
        <f ca="1" t="shared" ref="AZ516:BD516" si="3854">AJ516-AU516-AE516</f>
        <v>26738.6701505302</v>
      </c>
      <c r="BA516" s="17">
        <f ca="1" t="shared" si="3854"/>
        <v>30787.4169120192</v>
      </c>
      <c r="BB516" s="17">
        <f ca="1" t="shared" si="3854"/>
        <v>35306.6905767364</v>
      </c>
      <c r="BC516" s="17">
        <f ca="1" t="shared" si="3854"/>
        <v>36364.4065053056</v>
      </c>
      <c r="BD516" s="17">
        <f ca="1" t="shared" si="3854"/>
        <v>39840.6097857901</v>
      </c>
      <c r="BE516" s="17">
        <f ca="1" t="shared" ref="BE516:BI516" si="3855">AZ516/Z516</f>
        <v>23308.6410415524</v>
      </c>
      <c r="BF516" s="17">
        <f ca="1" t="shared" si="3855"/>
        <v>23337.2747128227</v>
      </c>
      <c r="BG516" s="17">
        <f ca="1" t="shared" si="3855"/>
        <v>22439.9179187253</v>
      </c>
      <c r="BH516" s="17">
        <f ca="1" t="shared" si="3855"/>
        <v>19175.7179996731</v>
      </c>
      <c r="BI516" s="17">
        <f ca="1" t="shared" si="3855"/>
        <v>17016.8923797572</v>
      </c>
      <c r="BJ516" s="17">
        <f ca="1" t="shared" si="3834"/>
        <v>78443.4044831926</v>
      </c>
      <c r="BK516" s="17">
        <f ca="1" t="shared" si="3835"/>
        <v>44573.9545305264</v>
      </c>
      <c r="BL516" s="17">
        <f ca="1" t="shared" si="3836"/>
        <v>123017.359013719</v>
      </c>
      <c r="BM516" s="17">
        <f ca="1">BK516*'Ejercicio 3 - TIR'!$D$5</f>
        <v>22286.9772652632</v>
      </c>
      <c r="BN516" s="17">
        <f ca="1" t="shared" si="3837"/>
        <v>100730.381748456</v>
      </c>
      <c r="BO516" s="17">
        <f ca="1" t="shared" si="3838"/>
        <v>43024.3933213267</v>
      </c>
      <c r="BP516" s="17">
        <f ca="1" t="shared" si="3839"/>
        <v>-128698.178453881</v>
      </c>
      <c r="BQ516" s="17">
        <f ca="1" t="shared" ref="BQ516:BT516" si="3856">BE516</f>
        <v>23308.6410415524</v>
      </c>
      <c r="BR516" s="17">
        <f ca="1" t="shared" si="3856"/>
        <v>23337.2747128227</v>
      </c>
      <c r="BS516" s="17">
        <f ca="1" t="shared" si="3856"/>
        <v>22439.9179187253</v>
      </c>
      <c r="BT516" s="17">
        <f ca="1" t="shared" si="3856"/>
        <v>19175.7179996731</v>
      </c>
      <c r="BU516" s="17">
        <f ca="1" t="shared" si="3841"/>
        <v>60041.2857010839</v>
      </c>
      <c r="BV516" s="19">
        <f ca="1" t="shared" si="3842"/>
        <v>4.23432735143976</v>
      </c>
    </row>
    <row r="517" ht="15" customHeight="1" spans="1:74">
      <c r="A517" s="15">
        <v>516</v>
      </c>
      <c r="B517" s="16">
        <f ca="1" t="shared" ref="B517:F517" si="3857">RAND()</f>
        <v>0.309103184353952</v>
      </c>
      <c r="C517" s="17">
        <f ca="1">IF(B517&lt;=('Ejercicio 3 - TIR'!$D$13-'Ejercicio 3 - TIR'!$C$13)/('Ejercicio 3 - TIR'!$E$13-'Ejercicio 3 - TIR'!$C$13),'Ejercicio 3 - TIR'!$C$13+SQRT(('Ejercicio 3 - TIR'!$E$13-'Ejercicio 3 - TIR'!$C$13)*('Ejercicio 3 - TIR'!$D$13-'Ejercicio 3 - TIR'!$C$13)*B517),'Ejercicio 3 - TIR'!$E$13-SQRT(('Ejercicio 3 - TIR'!$E$13-'Ejercicio 3 - TIR'!$C$13)*('Ejercicio 3 - TIR'!$E$13-'Ejercicio 3 - TIR'!$D$13)*(1-B517)))</f>
        <v>71206.3170335009</v>
      </c>
      <c r="D517" s="16">
        <f ca="1" t="shared" si="3857"/>
        <v>0.570654852931956</v>
      </c>
      <c r="E517" s="17">
        <f ca="1">IF(D517&lt;=('Ejercicio 3 - TIR'!$D$14-'Ejercicio 3 - TIR'!$C$14)/('Ejercicio 3 - TIR'!$E$14-'Ejercicio 3 - TIR'!$C$14),'Ejercicio 3 - TIR'!$C$14+SQRT(('Ejercicio 3 - TIR'!$E$14-'Ejercicio 3 - TIR'!$C$14)*('Ejercicio 3 - TIR'!$D$14-'Ejercicio 3 - TIR'!$C$14)*D517),'Ejercicio 3 - TIR'!$E$14-SQRT(('Ejercicio 3 - TIR'!$E$14-'Ejercicio 3 - TIR'!$C$14)*('Ejercicio 3 - TIR'!$E$14-'Ejercicio 3 - TIR'!$D$14)*(1-D517)))</f>
        <v>31974.9285323926</v>
      </c>
      <c r="F517" s="16">
        <f ca="1" t="shared" si="3857"/>
        <v>0.588541275928433</v>
      </c>
      <c r="G517" s="17">
        <f ca="1">IF(F517&lt;=('Ejercicio 3 - TIR'!$D$18-'Ejercicio 3 - TIR'!$C$18)/('Ejercicio 3 - TIR'!$E$18-'Ejercicio 3 - TIR'!$C$18),'Ejercicio 3 - TIR'!$C$18+SQRT(('Ejercicio 3 - TIR'!$E$18-'Ejercicio 3 - TIR'!$C$18)*('Ejercicio 3 - TIR'!$D$18-'Ejercicio 3 - TIR'!$C$18)*F517),'Ejercicio 3 - TIR'!$E$18-SQRT(('Ejercicio 3 - TIR'!$E$18-'Ejercicio 3 - TIR'!$C$18)*('Ejercicio 3 - TIR'!$E$18-'Ejercicio 3 - TIR'!$D$18)*(1-F517)))</f>
        <v>39395.8071175001</v>
      </c>
      <c r="H517" s="16">
        <f ca="1" t="shared" ref="H517:L517" si="3858">RAND()</f>
        <v>0.202727366372341</v>
      </c>
      <c r="I517" s="17">
        <f ca="1">IF(H517&lt;=('Ejercicio 3 - TIR'!$D$18-'Ejercicio 3 - TIR'!$C$18)/('Ejercicio 3 - TIR'!$E$18-'Ejercicio 3 - TIR'!$C$18),'Ejercicio 3 - TIR'!$C$18+SQRT(('Ejercicio 3 - TIR'!$E$18-'Ejercicio 3 - TIR'!$C$18)*('Ejercicio 3 - TIR'!$D$18-'Ejercicio 3 - TIR'!$C$18)*H517),'Ejercicio 3 - TIR'!$E$18-SQRT(('Ejercicio 3 - TIR'!$E$18-'Ejercicio 3 - TIR'!$C$18)*('Ejercicio 3 - TIR'!$E$18-'Ejercicio 3 - TIR'!$D$18)*(1-H517)))</f>
        <v>35514.4451176751</v>
      </c>
      <c r="J517" s="16">
        <f ca="1" t="shared" si="3858"/>
        <v>0.83667342025796</v>
      </c>
      <c r="K517" s="17">
        <f ca="1">IF(J517&lt;=('Ejercicio 3 - TIR'!$D$18-'Ejercicio 3 - TIR'!$C$18)/('Ejercicio 3 - TIR'!$E$18-'Ejercicio 3 - TIR'!$C$18),'Ejercicio 3 - TIR'!$C$18+SQRT(('Ejercicio 3 - TIR'!$E$18-'Ejercicio 3 - TIR'!$C$18)*('Ejercicio 3 - TIR'!$D$18-'Ejercicio 3 - TIR'!$C$18)*J517),'Ejercicio 3 - TIR'!$E$18-SQRT(('Ejercicio 3 - TIR'!$E$18-'Ejercicio 3 - TIR'!$C$18)*('Ejercicio 3 - TIR'!$E$18-'Ejercicio 3 - TIR'!$D$18)*(1-J517)))</f>
        <v>41500.0723606547</v>
      </c>
      <c r="L517" s="16">
        <f ca="1" t="shared" si="3858"/>
        <v>0.0792241793449779</v>
      </c>
      <c r="M517" s="17">
        <f ca="1">IF(L517&lt;=('Ejercicio 3 - TIR'!$D$18-'Ejercicio 3 - TIR'!$C$18)/('Ejercicio 3 - TIR'!$E$18-'Ejercicio 3 - TIR'!$C$18),'Ejercicio 3 - TIR'!$C$18+SQRT(('Ejercicio 3 - TIR'!$E$18-'Ejercicio 3 - TIR'!$C$18)*('Ejercicio 3 - TIR'!$D$18-'Ejercicio 3 - TIR'!$C$18)*L517),'Ejercicio 3 - TIR'!$E$18-SQRT(('Ejercicio 3 - TIR'!$E$18-'Ejercicio 3 - TIR'!$C$18)*('Ejercicio 3 - TIR'!$E$18-'Ejercicio 3 - TIR'!$D$18)*(1-L517)))</f>
        <v>33447.2636832344</v>
      </c>
      <c r="N517" s="16">
        <f ca="1" t="shared" ref="N517:R517" si="3859">RAND()</f>
        <v>0.943379852120427</v>
      </c>
      <c r="O517" s="17">
        <f ca="1">IF(N517&lt;=('Ejercicio 3 - TIR'!$D$18-'Ejercicio 3 - TIR'!$C$18)/('Ejercicio 3 - TIR'!$E$18-'Ejercicio 3 - TIR'!$C$18),'Ejercicio 3 - TIR'!$C$18+SQRT(('Ejercicio 3 - TIR'!$E$18-'Ejercicio 3 - TIR'!$C$18)*('Ejercicio 3 - TIR'!$D$18-'Ejercicio 3 - TIR'!$C$18)*N517),'Ejercicio 3 - TIR'!$E$18-SQRT(('Ejercicio 3 - TIR'!$E$18-'Ejercicio 3 - TIR'!$C$18)*('Ejercicio 3 - TIR'!$E$18-'Ejercicio 3 - TIR'!$D$18)*(1-N517)))</f>
        <v>42939.2935456577</v>
      </c>
      <c r="P517" s="16">
        <f ca="1" t="shared" si="3859"/>
        <v>0.659786015530348</v>
      </c>
      <c r="Q517" s="18">
        <f ca="1">IF(P517&lt;=('Ejercicio 3 - TIR'!$D$22-'Ejercicio 3 - TIR'!$C$22)/('Ejercicio 3 - TIR'!$E$22-'Ejercicio 3 - TIR'!$C$22),'Ejercicio 3 - TIR'!$C$22+SQRT(('Ejercicio 3 - TIR'!$E$22-'Ejercicio 3 - TIR'!$C$22)*('Ejercicio 3 - TIR'!$D$22-'Ejercicio 3 - TIR'!$C$22)*P517),'Ejercicio 3 - TIR'!$E$22-SQRT(('Ejercicio 3 - TIR'!$E$22-'Ejercicio 3 - TIR'!$C$22)*('Ejercicio 3 - TIR'!$E$22-'Ejercicio 3 - TIR'!$D$22)*(1-P517)))</f>
        <v>0.155253582642221</v>
      </c>
      <c r="R517" s="16">
        <f ca="1" t="shared" si="3859"/>
        <v>0.164855543485152</v>
      </c>
      <c r="S517" s="18">
        <f ca="1">IF(R517&lt;=('Ejercicio 3 - TIR'!$D$23-'Ejercicio 3 - TIR'!$C$23)/('Ejercicio 3 - TIR'!$E$23-'Ejercicio 3 - TIR'!$C$23),'Ejercicio 3 - TIR'!$C$23+SQRT(('Ejercicio 3 - TIR'!$E$23-'Ejercicio 3 - TIR'!$C$23)*('Ejercicio 3 - TIR'!$D$23-'Ejercicio 3 - TIR'!$C$23)*R517),'Ejercicio 3 - TIR'!$E$23-SQRT(('Ejercicio 3 - TIR'!$E$23-'Ejercicio 3 - TIR'!$C$23)*('Ejercicio 3 - TIR'!$E$23-'Ejercicio 3 - TIR'!$D$23)*(1-R517)))</f>
        <v>0.137226142292262</v>
      </c>
      <c r="T517" s="16">
        <f ca="1" t="shared" ref="T517:X517" si="3860">RAND()</f>
        <v>0.0573992947960889</v>
      </c>
      <c r="U517" s="18">
        <f ca="1">IF(T517&lt;=('Ejercicio 3 - TIR'!$D$24-'Ejercicio 3 - TIR'!$C$24)/('Ejercicio 3 - TIR'!$E$24-'Ejercicio 3 - TIR'!$C$24),'Ejercicio 3 - TIR'!$C$24+SQRT(('Ejercicio 3 - TIR'!$E$24-'Ejercicio 3 - TIR'!$C$24)*('Ejercicio 3 - TIR'!$D$24-'Ejercicio 3 - TIR'!$C$24)*T517),'Ejercicio 3 - TIR'!$E$24-SQRT(('Ejercicio 3 - TIR'!$E$24-'Ejercicio 3 - TIR'!$C$24)*('Ejercicio 3 - TIR'!$E$24-'Ejercicio 3 - TIR'!$D$24)*(1-T517)))</f>
        <v>0.160979003555505</v>
      </c>
      <c r="V517" s="16">
        <f ca="1" t="shared" si="3860"/>
        <v>0.876044162308628</v>
      </c>
      <c r="W517" s="18">
        <f ca="1">IF(V517&lt;=('Ejercicio 3 - TIR'!$D$25-'Ejercicio 3 - TIR'!$C$25)/('Ejercicio 3 - TIR'!$E$25-'Ejercicio 3 - TIR'!$C$25),'Ejercicio 3 - TIR'!$C$25+SQRT(('Ejercicio 3 - TIR'!$E$25-'Ejercicio 3 - TIR'!$C$25)*('Ejercicio 3 - TIR'!$D$25-'Ejercicio 3 - TIR'!$C$25)*V517),'Ejercicio 3 - TIR'!$E$25-SQRT(('Ejercicio 3 - TIR'!$E$25-'Ejercicio 3 - TIR'!$C$25)*('Ejercicio 3 - TIR'!$E$25-'Ejercicio 3 - TIR'!$D$25)*(1-V517)))</f>
        <v>0.229171043427003</v>
      </c>
      <c r="X517" s="16">
        <f ca="1" t="shared" si="3860"/>
        <v>0.648611002975261</v>
      </c>
      <c r="Y517" s="18">
        <f ca="1">IF(X517&lt;=('Ejercicio 3 - TIR'!$D$26-'Ejercicio 3 - TIR'!$C$26)/('Ejercicio 3 - TIR'!$E$26-'Ejercicio 3 - TIR'!$C$26),'Ejercicio 3 - TIR'!$C$26+SQRT(('Ejercicio 3 - TIR'!$E$26-'Ejercicio 3 - TIR'!$C$26)*('Ejercicio 3 - TIR'!$D$26-'Ejercicio 3 - TIR'!$C$26)*X517),'Ejercicio 3 - TIR'!$E$26-SQRT(('Ejercicio 3 - TIR'!$E$26-'Ejercicio 3 - TIR'!$C$26)*('Ejercicio 3 - TIR'!$E$26-'Ejercicio 3 - TIR'!$D$26)*(1-X517)))</f>
        <v>0.236439690268163</v>
      </c>
      <c r="Z517" s="16">
        <f ca="1" t="shared" si="3812"/>
        <v>1.15525358264222</v>
      </c>
      <c r="AA517" s="16">
        <f ca="1" t="shared" si="3813"/>
        <v>1.31378457515753</v>
      </c>
      <c r="AB517" s="16">
        <f ca="1" t="shared" si="3814"/>
        <v>1.52527630695298</v>
      </c>
      <c r="AC517" s="16">
        <f ca="1" t="shared" si="3815"/>
        <v>1.87482546973188</v>
      </c>
      <c r="AD517" s="16">
        <f ca="1" t="shared" si="3816"/>
        <v>2.31810862310215</v>
      </c>
      <c r="AE517" s="15">
        <f ca="1" t="shared" si="3817"/>
        <v>4964.22220938293</v>
      </c>
      <c r="AF517" s="15">
        <f ca="1" t="shared" si="3818"/>
        <v>5645.44327265812</v>
      </c>
      <c r="AG517" s="15">
        <f ca="1" t="shared" si="3819"/>
        <v>6554.24110531975</v>
      </c>
      <c r="AH517" s="15">
        <f ca="1" t="shared" si="3820"/>
        <v>8056.28337829804</v>
      </c>
      <c r="AI517" s="15">
        <f ca="1" t="shared" si="3821"/>
        <v>9961.10852497537</v>
      </c>
      <c r="AJ517" s="17">
        <f ca="1" t="shared" si="3822"/>
        <v>45512.1473135739</v>
      </c>
      <c r="AK517" s="17">
        <f ca="1" t="shared" si="3823"/>
        <v>46658.3301908802</v>
      </c>
      <c r="AL517" s="17">
        <f ca="1" t="shared" si="3824"/>
        <v>63299.0771085409</v>
      </c>
      <c r="AM517" s="17">
        <f ca="1" t="shared" si="3825"/>
        <v>62707.781846166</v>
      </c>
      <c r="AN517" s="17">
        <f ca="1" t="shared" si="3826"/>
        <v>99537.9466381036</v>
      </c>
      <c r="AO517" s="17">
        <f ca="1">C517/'Ejercicio 3 - TIR'!$D$7</f>
        <v>14241.2634067002</v>
      </c>
      <c r="AP517" s="17">
        <f ca="1" t="shared" si="3827"/>
        <v>31270.8839068737</v>
      </c>
      <c r="AQ517" s="17">
        <f ca="1" t="shared" si="3828"/>
        <v>32417.06678418</v>
      </c>
      <c r="AR517" s="17">
        <f ca="1" t="shared" si="3829"/>
        <v>49057.8137018407</v>
      </c>
      <c r="AS517" s="17">
        <f ca="1" t="shared" si="3830"/>
        <v>48466.5184394658</v>
      </c>
      <c r="AT517" s="17">
        <f ca="1" t="shared" si="3831"/>
        <v>85296.6832314034</v>
      </c>
      <c r="AU517" s="17">
        <f ca="1">AP517*'Ejercicio 3 - TIR'!$D$5</f>
        <v>15635.4419534368</v>
      </c>
      <c r="AV517" s="17">
        <f ca="1">AQ517*'Ejercicio 3 - TIR'!$D$5</f>
        <v>16208.53339209</v>
      </c>
      <c r="AW517" s="17">
        <f ca="1">AR517*'Ejercicio 3 - TIR'!$D$5</f>
        <v>24528.9068509203</v>
      </c>
      <c r="AX517" s="17">
        <f ca="1">AS517*'Ejercicio 3 - TIR'!$D$5</f>
        <v>24233.2592197329</v>
      </c>
      <c r="AY517" s="17">
        <f ca="1">AT517*'Ejercicio 3 - TIR'!$D$5</f>
        <v>42648.3416157017</v>
      </c>
      <c r="AZ517" s="17">
        <f ca="1" t="shared" ref="AZ517:BD517" si="3861">AJ517-AU517-AE517</f>
        <v>24912.4831507541</v>
      </c>
      <c r="BA517" s="17">
        <f ca="1" t="shared" si="3861"/>
        <v>24804.3535261321</v>
      </c>
      <c r="BB517" s="17">
        <f ca="1" t="shared" si="3861"/>
        <v>32215.9291523008</v>
      </c>
      <c r="BC517" s="17">
        <f ca="1" t="shared" si="3861"/>
        <v>30418.239248135</v>
      </c>
      <c r="BD517" s="17">
        <f ca="1" t="shared" si="3861"/>
        <v>46928.4964974265</v>
      </c>
      <c r="BE517" s="17">
        <f ca="1" t="shared" ref="BE517:BI517" si="3862">AZ517/Z517</f>
        <v>21564.5149472516</v>
      </c>
      <c r="BF517" s="17">
        <f ca="1" t="shared" si="3862"/>
        <v>18880.0766846862</v>
      </c>
      <c r="BG517" s="17">
        <f ca="1" t="shared" si="3862"/>
        <v>21121.3725706249</v>
      </c>
      <c r="BH517" s="17">
        <f ca="1" t="shared" si="3862"/>
        <v>16224.5711610079</v>
      </c>
      <c r="BI517" s="17">
        <f ca="1" t="shared" si="3862"/>
        <v>20244.3043564653</v>
      </c>
      <c r="BJ517" s="17">
        <f ca="1" t="shared" si="3834"/>
        <v>74121.3575540142</v>
      </c>
      <c r="BK517" s="17">
        <f ca="1" t="shared" si="3835"/>
        <v>33012.7955069408</v>
      </c>
      <c r="BL517" s="17">
        <f ca="1" t="shared" si="3836"/>
        <v>107134.153060955</v>
      </c>
      <c r="BM517" s="17">
        <f ca="1">BK517*'Ejercicio 3 - TIR'!$D$5</f>
        <v>16506.3977534704</v>
      </c>
      <c r="BN517" s="17">
        <f ca="1" t="shared" si="3837"/>
        <v>90627.7553074846</v>
      </c>
      <c r="BO517" s="17">
        <f ca="1" t="shared" si="3838"/>
        <v>39095.5602357427</v>
      </c>
      <c r="BP517" s="17">
        <f ca="1" t="shared" si="3839"/>
        <v>-103181.245565894</v>
      </c>
      <c r="BQ517" s="17">
        <f ca="1" t="shared" ref="BQ517:BT517" si="3863">BE517</f>
        <v>21564.5149472516</v>
      </c>
      <c r="BR517" s="17">
        <f ca="1" t="shared" si="3863"/>
        <v>18880.0766846862</v>
      </c>
      <c r="BS517" s="17">
        <f ca="1" t="shared" si="3863"/>
        <v>21121.3725706249</v>
      </c>
      <c r="BT517" s="17">
        <f ca="1" t="shared" si="3863"/>
        <v>16224.5711610079</v>
      </c>
      <c r="BU517" s="17">
        <f ca="1" t="shared" si="3841"/>
        <v>59339.8645922079</v>
      </c>
      <c r="BV517" s="19">
        <f ca="1" t="shared" si="3842"/>
        <v>8.63812951278748</v>
      </c>
    </row>
    <row r="518" ht="15" customHeight="1" spans="1:74">
      <c r="A518" s="15">
        <v>517</v>
      </c>
      <c r="B518" s="16">
        <f ca="1" t="shared" ref="B518:F518" si="3864">RAND()</f>
        <v>0.549639257080578</v>
      </c>
      <c r="C518" s="17">
        <f ca="1">IF(B518&lt;=('Ejercicio 3 - TIR'!$D$13-'Ejercicio 3 - TIR'!$C$13)/('Ejercicio 3 - TIR'!$E$13-'Ejercicio 3 - TIR'!$C$13),'Ejercicio 3 - TIR'!$C$13+SQRT(('Ejercicio 3 - TIR'!$E$13-'Ejercicio 3 - TIR'!$C$13)*('Ejercicio 3 - TIR'!$D$13-'Ejercicio 3 - TIR'!$C$13)*B518),'Ejercicio 3 - TIR'!$E$13-SQRT(('Ejercicio 3 - TIR'!$E$13-'Ejercicio 3 - TIR'!$C$13)*('Ejercicio 3 - TIR'!$E$13-'Ejercicio 3 - TIR'!$D$13)*(1-B518)))</f>
        <v>76752.7874465925</v>
      </c>
      <c r="D518" s="16">
        <f ca="1" t="shared" si="3864"/>
        <v>0.56668172558261</v>
      </c>
      <c r="E518" s="17">
        <f ca="1">IF(D518&lt;=('Ejercicio 3 - TIR'!$D$14-'Ejercicio 3 - TIR'!$C$14)/('Ejercicio 3 - TIR'!$E$14-'Ejercicio 3 - TIR'!$C$14),'Ejercicio 3 - TIR'!$C$14+SQRT(('Ejercicio 3 - TIR'!$E$14-'Ejercicio 3 - TIR'!$C$14)*('Ejercicio 3 - TIR'!$D$14-'Ejercicio 3 - TIR'!$C$14)*D518),'Ejercicio 3 - TIR'!$E$14-SQRT(('Ejercicio 3 - TIR'!$E$14-'Ejercicio 3 - TIR'!$C$14)*('Ejercicio 3 - TIR'!$E$14-'Ejercicio 3 - TIR'!$D$14)*(1-D518)))</f>
        <v>31937.8823400667</v>
      </c>
      <c r="F518" s="16">
        <f ca="1" t="shared" si="3864"/>
        <v>0.214242976158198</v>
      </c>
      <c r="G518" s="17">
        <f ca="1">IF(F518&lt;=('Ejercicio 3 - TIR'!$D$18-'Ejercicio 3 - TIR'!$C$18)/('Ejercicio 3 - TIR'!$E$18-'Ejercicio 3 - TIR'!$C$18),'Ejercicio 3 - TIR'!$C$18+SQRT(('Ejercicio 3 - TIR'!$E$18-'Ejercicio 3 - TIR'!$C$18)*('Ejercicio 3 - TIR'!$D$18-'Ejercicio 3 - TIR'!$C$18)*F518),'Ejercicio 3 - TIR'!$E$18-SQRT(('Ejercicio 3 - TIR'!$E$18-'Ejercicio 3 - TIR'!$C$18)*('Ejercicio 3 - TIR'!$E$18-'Ejercicio 3 - TIR'!$D$18)*(1-F518)))</f>
        <v>35668.9016946609</v>
      </c>
      <c r="H518" s="16">
        <f ca="1" t="shared" ref="H518:L518" si="3865">RAND()</f>
        <v>0.232609775569966</v>
      </c>
      <c r="I518" s="17">
        <f ca="1">IF(H518&lt;=('Ejercicio 3 - TIR'!$D$18-'Ejercicio 3 - TIR'!$C$18)/('Ejercicio 3 - TIR'!$E$18-'Ejercicio 3 - TIR'!$C$18),'Ejercicio 3 - TIR'!$C$18+SQRT(('Ejercicio 3 - TIR'!$E$18-'Ejercicio 3 - TIR'!$C$18)*('Ejercicio 3 - TIR'!$D$18-'Ejercicio 3 - TIR'!$C$18)*H518),'Ejercicio 3 - TIR'!$E$18-SQRT(('Ejercicio 3 - TIR'!$E$18-'Ejercicio 3 - TIR'!$C$18)*('Ejercicio 3 - TIR'!$E$18-'Ejercicio 3 - TIR'!$D$18)*(1-H518)))</f>
        <v>35906.8998921173</v>
      </c>
      <c r="J518" s="16">
        <f ca="1" t="shared" si="3865"/>
        <v>0.236139716972899</v>
      </c>
      <c r="K518" s="17">
        <f ca="1">IF(J518&lt;=('Ejercicio 3 - TIR'!$D$18-'Ejercicio 3 - TIR'!$C$18)/('Ejercicio 3 - TIR'!$E$18-'Ejercicio 3 - TIR'!$C$18),'Ejercicio 3 - TIR'!$C$18+SQRT(('Ejercicio 3 - TIR'!$E$18-'Ejercicio 3 - TIR'!$C$18)*('Ejercicio 3 - TIR'!$D$18-'Ejercicio 3 - TIR'!$C$18)*J518),'Ejercicio 3 - TIR'!$E$18-SQRT(('Ejercicio 3 - TIR'!$E$18-'Ejercicio 3 - TIR'!$C$18)*('Ejercicio 3 - TIR'!$E$18-'Ejercicio 3 - TIR'!$D$18)*(1-J518)))</f>
        <v>35951.5508521674</v>
      </c>
      <c r="L518" s="16">
        <f ca="1" t="shared" si="3865"/>
        <v>0.707704876329671</v>
      </c>
      <c r="M518" s="17">
        <f ca="1">IF(L518&lt;=('Ejercicio 3 - TIR'!$D$18-'Ejercicio 3 - TIR'!$C$18)/('Ejercicio 3 - TIR'!$E$18-'Ejercicio 3 - TIR'!$C$18),'Ejercicio 3 - TIR'!$C$18+SQRT(('Ejercicio 3 - TIR'!$E$18-'Ejercicio 3 - TIR'!$C$18)*('Ejercicio 3 - TIR'!$D$18-'Ejercicio 3 - TIR'!$C$18)*L518),'Ejercicio 3 - TIR'!$E$18-SQRT(('Ejercicio 3 - TIR'!$E$18-'Ejercicio 3 - TIR'!$C$18)*('Ejercicio 3 - TIR'!$E$18-'Ejercicio 3 - TIR'!$D$18)*(1-L518)))</f>
        <v>40317.892111957</v>
      </c>
      <c r="N518" s="16">
        <f ca="1" t="shared" ref="N518:R518" si="3866">RAND()</f>
        <v>0.945325046266182</v>
      </c>
      <c r="O518" s="17">
        <f ca="1">IF(N518&lt;=('Ejercicio 3 - TIR'!$D$18-'Ejercicio 3 - TIR'!$C$18)/('Ejercicio 3 - TIR'!$E$18-'Ejercicio 3 - TIR'!$C$18),'Ejercicio 3 - TIR'!$C$18+SQRT(('Ejercicio 3 - TIR'!$E$18-'Ejercicio 3 - TIR'!$C$18)*('Ejercicio 3 - TIR'!$D$18-'Ejercicio 3 - TIR'!$C$18)*N518),'Ejercicio 3 - TIR'!$E$18-SQRT(('Ejercicio 3 - TIR'!$E$18-'Ejercicio 3 - TIR'!$C$18)*('Ejercicio 3 - TIR'!$E$18-'Ejercicio 3 - TIR'!$D$18)*(1-N518)))</f>
        <v>42975.0008567813</v>
      </c>
      <c r="P518" s="16">
        <f ca="1" t="shared" si="3866"/>
        <v>0.726916267254657</v>
      </c>
      <c r="Q518" s="18">
        <f ca="1">IF(P518&lt;=('Ejercicio 3 - TIR'!$D$22-'Ejercicio 3 - TIR'!$C$22)/('Ejercicio 3 - TIR'!$E$22-'Ejercicio 3 - TIR'!$C$22),'Ejercicio 3 - TIR'!$C$22+SQRT(('Ejercicio 3 - TIR'!$E$22-'Ejercicio 3 - TIR'!$C$22)*('Ejercicio 3 - TIR'!$D$22-'Ejercicio 3 - TIR'!$C$22)*P518),'Ejercicio 3 - TIR'!$E$22-SQRT(('Ejercicio 3 - TIR'!$E$22-'Ejercicio 3 - TIR'!$C$22)*('Ejercicio 3 - TIR'!$E$22-'Ejercicio 3 - TIR'!$D$22)*(1-P518)))</f>
        <v>0.157829056877489</v>
      </c>
      <c r="R518" s="16">
        <f ca="1" t="shared" si="3866"/>
        <v>0.498038386153786</v>
      </c>
      <c r="S518" s="18">
        <f ca="1">IF(R518&lt;=('Ejercicio 3 - TIR'!$D$23-'Ejercicio 3 - TIR'!$C$23)/('Ejercicio 3 - TIR'!$E$23-'Ejercicio 3 - TIR'!$C$23),'Ejercicio 3 - TIR'!$C$23+SQRT(('Ejercicio 3 - TIR'!$E$23-'Ejercicio 3 - TIR'!$C$23)*('Ejercicio 3 - TIR'!$D$23-'Ejercicio 3 - TIR'!$C$23)*R518),'Ejercicio 3 - TIR'!$E$23-SQRT(('Ejercicio 3 - TIR'!$E$23-'Ejercicio 3 - TIR'!$C$23)*('Ejercicio 3 - TIR'!$E$23-'Ejercicio 3 - TIR'!$D$23)*(1-R518)))</f>
        <v>0.14994109375218</v>
      </c>
      <c r="T518" s="16">
        <f ca="1" t="shared" ref="T518:X518" si="3867">RAND()</f>
        <v>0.99592895619269</v>
      </c>
      <c r="U518" s="18">
        <f ca="1">IF(T518&lt;=('Ejercicio 3 - TIR'!$D$24-'Ejercicio 3 - TIR'!$C$24)/('Ejercicio 3 - TIR'!$E$24-'Ejercicio 3 - TIR'!$C$24),'Ejercicio 3 - TIR'!$C$24+SQRT(('Ejercicio 3 - TIR'!$E$24-'Ejercicio 3 - TIR'!$C$24)*('Ejercicio 3 - TIR'!$D$24-'Ejercicio 3 - TIR'!$C$24)*T518),'Ejercicio 3 - TIR'!$E$24-SQRT(('Ejercicio 3 - TIR'!$E$24-'Ejercicio 3 - TIR'!$C$24)*('Ejercicio 3 - TIR'!$E$24-'Ejercicio 3 - TIR'!$D$24)*(1-T518)))</f>
        <v>0.216623770940758</v>
      </c>
      <c r="V518" s="16">
        <f ca="1" t="shared" si="3867"/>
        <v>0.11330431493046</v>
      </c>
      <c r="W518" s="18">
        <f ca="1">IF(V518&lt;=('Ejercicio 3 - TIR'!$D$25-'Ejercicio 3 - TIR'!$C$25)/('Ejercicio 3 - TIR'!$E$25-'Ejercicio 3 - TIR'!$C$25),'Ejercicio 3 - TIR'!$C$25+SQRT(('Ejercicio 3 - TIR'!$E$25-'Ejercicio 3 - TIR'!$C$25)*('Ejercicio 3 - TIR'!$D$25-'Ejercicio 3 - TIR'!$C$25)*V518),'Ejercicio 3 - TIR'!$E$25-SQRT(('Ejercicio 3 - TIR'!$E$25-'Ejercicio 3 - TIR'!$C$25)*('Ejercicio 3 - TIR'!$E$25-'Ejercicio 3 - TIR'!$D$25)*(1-V518)))</f>
        <v>0.192594683040976</v>
      </c>
      <c r="X518" s="16">
        <f ca="1" t="shared" si="3867"/>
        <v>0.710256195257679</v>
      </c>
      <c r="Y518" s="18">
        <f ca="1">IF(X518&lt;=('Ejercicio 3 - TIR'!$D$26-'Ejercicio 3 - TIR'!$C$26)/('Ejercicio 3 - TIR'!$E$26-'Ejercicio 3 - TIR'!$C$26),'Ejercicio 3 - TIR'!$C$26+SQRT(('Ejercicio 3 - TIR'!$E$26-'Ejercicio 3 - TIR'!$C$26)*('Ejercicio 3 - TIR'!$D$26-'Ejercicio 3 - TIR'!$C$26)*X518),'Ejercicio 3 - TIR'!$E$26-SQRT(('Ejercicio 3 - TIR'!$E$26-'Ejercicio 3 - TIR'!$C$26)*('Ejercicio 3 - TIR'!$E$26-'Ejercicio 3 - TIR'!$D$26)*(1-X518)))</f>
        <v>0.240444765888589</v>
      </c>
      <c r="Z518" s="16">
        <f ca="1" t="shared" si="3812"/>
        <v>1.15782905687749</v>
      </c>
      <c r="AA518" s="16">
        <f ca="1" t="shared" si="3813"/>
        <v>1.33143521204375</v>
      </c>
      <c r="AB518" s="16">
        <f ca="1" t="shared" si="3814"/>
        <v>1.61985572843998</v>
      </c>
      <c r="AC518" s="16">
        <f ca="1" t="shared" si="3815"/>
        <v>1.93183132903099</v>
      </c>
      <c r="AD518" s="16">
        <f ca="1" t="shared" si="3816"/>
        <v>2.39633006067608</v>
      </c>
      <c r="AE518" s="15">
        <f ca="1" t="shared" si="3817"/>
        <v>5040.72584839694</v>
      </c>
      <c r="AF518" s="15">
        <f ca="1" t="shared" si="3818"/>
        <v>5796.53779541046</v>
      </c>
      <c r="AG518" s="15">
        <f ca="1" t="shared" si="3819"/>
        <v>7052.2056710529</v>
      </c>
      <c r="AH518" s="15">
        <f ca="1" t="shared" si="3820"/>
        <v>8410.42298700911</v>
      </c>
      <c r="AI518" s="15">
        <f ca="1" t="shared" si="3821"/>
        <v>10432.6651731445</v>
      </c>
      <c r="AJ518" s="17">
        <f ca="1" t="shared" si="3822"/>
        <v>41298.4908089851</v>
      </c>
      <c r="AK518" s="17">
        <f ca="1" t="shared" si="3823"/>
        <v>47807.710871695</v>
      </c>
      <c r="AL518" s="17">
        <f ca="1" t="shared" si="3824"/>
        <v>58236.3255941847</v>
      </c>
      <c r="AM518" s="17">
        <f ca="1" t="shared" si="3825"/>
        <v>77887.3671023698</v>
      </c>
      <c r="AN518" s="17">
        <f ca="1" t="shared" si="3826"/>
        <v>102982.286410686</v>
      </c>
      <c r="AO518" s="17">
        <f ca="1">C518/'Ejercicio 3 - TIR'!$D$7</f>
        <v>15350.5574893185</v>
      </c>
      <c r="AP518" s="17">
        <f ca="1" t="shared" si="3827"/>
        <v>25947.9333196666</v>
      </c>
      <c r="AQ518" s="17">
        <f ca="1" t="shared" si="3828"/>
        <v>32457.1533823765</v>
      </c>
      <c r="AR518" s="17">
        <f ca="1" t="shared" si="3829"/>
        <v>42885.7681048662</v>
      </c>
      <c r="AS518" s="17">
        <f ca="1" t="shared" si="3830"/>
        <v>62536.8096130513</v>
      </c>
      <c r="AT518" s="17">
        <f ca="1" t="shared" si="3831"/>
        <v>87631.7289213671</v>
      </c>
      <c r="AU518" s="17">
        <f ca="1">AP518*'Ejercicio 3 - TIR'!$D$5</f>
        <v>12973.9666598333</v>
      </c>
      <c r="AV518" s="17">
        <f ca="1">AQ518*'Ejercicio 3 - TIR'!$D$5</f>
        <v>16228.5766911882</v>
      </c>
      <c r="AW518" s="17">
        <f ca="1">AR518*'Ejercicio 3 - TIR'!$D$5</f>
        <v>21442.8840524331</v>
      </c>
      <c r="AX518" s="17">
        <f ca="1">AS518*'Ejercicio 3 - TIR'!$D$5</f>
        <v>31268.4048065256</v>
      </c>
      <c r="AY518" s="17">
        <f ca="1">AT518*'Ejercicio 3 - TIR'!$D$5</f>
        <v>43815.8644606835</v>
      </c>
      <c r="AZ518" s="17">
        <f ca="1" t="shared" ref="AZ518:BD518" si="3868">AJ518-AU518-AE518</f>
        <v>23283.7983007549</v>
      </c>
      <c r="BA518" s="17">
        <f ca="1" t="shared" si="3868"/>
        <v>25782.5963850963</v>
      </c>
      <c r="BB518" s="17">
        <f ca="1" t="shared" si="3868"/>
        <v>29741.2358706987</v>
      </c>
      <c r="BC518" s="17">
        <f ca="1" t="shared" si="3868"/>
        <v>38208.539308835</v>
      </c>
      <c r="BD518" s="17">
        <f ca="1" t="shared" si="3868"/>
        <v>48733.7567768575</v>
      </c>
      <c r="BE518" s="17">
        <f ca="1" t="shared" ref="BE518:BI518" si="3869">AZ518/Z518</f>
        <v>20109.8756007629</v>
      </c>
      <c r="BF518" s="17">
        <f ca="1" t="shared" si="3869"/>
        <v>19364.5144366582</v>
      </c>
      <c r="BG518" s="17">
        <f ca="1" t="shared" si="3869"/>
        <v>18360.4226898289</v>
      </c>
      <c r="BH518" s="17">
        <f ca="1" t="shared" si="3869"/>
        <v>19778.4033909423</v>
      </c>
      <c r="BI518" s="17">
        <f ca="1" t="shared" si="3869"/>
        <v>20336.8298785636</v>
      </c>
      <c r="BJ518" s="17">
        <f ca="1" t="shared" si="3834"/>
        <v>76533.7075258377</v>
      </c>
      <c r="BK518" s="17">
        <f ca="1" t="shared" si="3835"/>
        <v>36785.0023597903</v>
      </c>
      <c r="BL518" s="17">
        <f ca="1" t="shared" si="3836"/>
        <v>113318.709885628</v>
      </c>
      <c r="BM518" s="17">
        <f ca="1">BK518*'Ejercicio 3 - TIR'!$D$5</f>
        <v>18392.5011798952</v>
      </c>
      <c r="BN518" s="17">
        <f ca="1" t="shared" si="3837"/>
        <v>94926.2087057328</v>
      </c>
      <c r="BO518" s="17">
        <f ca="1" t="shared" si="3838"/>
        <v>39613.1610847259</v>
      </c>
      <c r="BP518" s="17">
        <f ca="1" t="shared" si="3839"/>
        <v>-108690.669786659</v>
      </c>
      <c r="BQ518" s="17">
        <f ca="1" t="shared" ref="BQ518:BT518" si="3870">BE518</f>
        <v>20109.8756007629</v>
      </c>
      <c r="BR518" s="17">
        <f ca="1" t="shared" si="3870"/>
        <v>19364.5144366582</v>
      </c>
      <c r="BS518" s="17">
        <f ca="1" t="shared" si="3870"/>
        <v>18360.4226898289</v>
      </c>
      <c r="BT518" s="17">
        <f ca="1" t="shared" si="3870"/>
        <v>19778.4033909423</v>
      </c>
      <c r="BU518" s="17">
        <f ca="1" t="shared" si="3841"/>
        <v>59949.9909632896</v>
      </c>
      <c r="BV518" s="19">
        <f ca="1" t="shared" si="3842"/>
        <v>6.95320016037877</v>
      </c>
    </row>
    <row r="519" ht="15" customHeight="1" spans="1:74">
      <c r="A519" s="15">
        <v>518</v>
      </c>
      <c r="B519" s="16">
        <f ca="1" t="shared" ref="B519:F519" si="3871">RAND()</f>
        <v>0.255091634866829</v>
      </c>
      <c r="C519" s="17">
        <f ca="1">IF(B519&lt;=('Ejercicio 3 - TIR'!$D$13-'Ejercicio 3 - TIR'!$C$13)/('Ejercicio 3 - TIR'!$E$13-'Ejercicio 3 - TIR'!$C$13),'Ejercicio 3 - TIR'!$C$13+SQRT(('Ejercicio 3 - TIR'!$E$13-'Ejercicio 3 - TIR'!$C$13)*('Ejercicio 3 - TIR'!$D$13-'Ejercicio 3 - TIR'!$C$13)*B519),'Ejercicio 3 - TIR'!$E$13-SQRT(('Ejercicio 3 - TIR'!$E$13-'Ejercicio 3 - TIR'!$C$13)*('Ejercicio 3 - TIR'!$E$13-'Ejercicio 3 - TIR'!$D$13)*(1-B519)))</f>
        <v>70102.0061181389</v>
      </c>
      <c r="D519" s="16">
        <f ca="1" t="shared" si="3871"/>
        <v>0.412793360281034</v>
      </c>
      <c r="E519" s="17">
        <f ca="1">IF(D519&lt;=('Ejercicio 3 - TIR'!$D$14-'Ejercicio 3 - TIR'!$C$14)/('Ejercicio 3 - TIR'!$E$14-'Ejercicio 3 - TIR'!$C$14),'Ejercicio 3 - TIR'!$C$14+SQRT(('Ejercicio 3 - TIR'!$E$14-'Ejercicio 3 - TIR'!$C$14)*('Ejercicio 3 - TIR'!$D$14-'Ejercicio 3 - TIR'!$C$14)*D519),'Ejercicio 3 - TIR'!$E$14-SQRT(('Ejercicio 3 - TIR'!$E$14-'Ejercicio 3 - TIR'!$C$14)*('Ejercicio 3 - TIR'!$E$14-'Ejercicio 3 - TIR'!$D$14)*(1-D519)))</f>
        <v>30614.8523742114</v>
      </c>
      <c r="F519" s="16">
        <f ca="1" t="shared" si="3871"/>
        <v>0.373626940885883</v>
      </c>
      <c r="G519" s="17">
        <f ca="1">IF(F519&lt;=('Ejercicio 3 - TIR'!$D$18-'Ejercicio 3 - TIR'!$C$18)/('Ejercicio 3 - TIR'!$E$18-'Ejercicio 3 - TIR'!$C$18),'Ejercicio 3 - TIR'!$C$18+SQRT(('Ejercicio 3 - TIR'!$E$18-'Ejercicio 3 - TIR'!$C$18)*('Ejercicio 3 - TIR'!$D$18-'Ejercicio 3 - TIR'!$C$18)*F519),'Ejercicio 3 - TIR'!$E$18-SQRT(('Ejercicio 3 - TIR'!$E$18-'Ejercicio 3 - TIR'!$C$18)*('Ejercicio 3 - TIR'!$E$18-'Ejercicio 3 - TIR'!$D$18)*(1-F519)))</f>
        <v>37486.2568171872</v>
      </c>
      <c r="H519" s="16">
        <f ca="1" t="shared" ref="H519:L519" si="3872">RAND()</f>
        <v>0.42111983502695</v>
      </c>
      <c r="I519" s="17">
        <f ca="1">IF(H519&lt;=('Ejercicio 3 - TIR'!$D$18-'Ejercicio 3 - TIR'!$C$18)/('Ejercicio 3 - TIR'!$E$18-'Ejercicio 3 - TIR'!$C$18),'Ejercicio 3 - TIR'!$C$18+SQRT(('Ejercicio 3 - TIR'!$E$18-'Ejercicio 3 - TIR'!$C$18)*('Ejercicio 3 - TIR'!$D$18-'Ejercicio 3 - TIR'!$C$18)*H519),'Ejercicio 3 - TIR'!$E$18-SQRT(('Ejercicio 3 - TIR'!$E$18-'Ejercicio 3 - TIR'!$C$18)*('Ejercicio 3 - TIR'!$E$18-'Ejercicio 3 - TIR'!$D$18)*(1-H519)))</f>
        <v>37947.828335718</v>
      </c>
      <c r="J519" s="16">
        <f ca="1" t="shared" si="3872"/>
        <v>0.88487027594393</v>
      </c>
      <c r="K519" s="17">
        <f ca="1">IF(J519&lt;=('Ejercicio 3 - TIR'!$D$18-'Ejercicio 3 - TIR'!$C$18)/('Ejercicio 3 - TIR'!$E$18-'Ejercicio 3 - TIR'!$C$18),'Ejercicio 3 - TIR'!$C$18+SQRT(('Ejercicio 3 - TIR'!$E$18-'Ejercicio 3 - TIR'!$C$18)*('Ejercicio 3 - TIR'!$D$18-'Ejercicio 3 - TIR'!$C$18)*J519),'Ejercicio 3 - TIR'!$E$18-SQRT(('Ejercicio 3 - TIR'!$E$18-'Ejercicio 3 - TIR'!$C$18)*('Ejercicio 3 - TIR'!$E$18-'Ejercicio 3 - TIR'!$D$18)*(1-J519)))</f>
        <v>42061.5090089971</v>
      </c>
      <c r="L519" s="16">
        <f ca="1" t="shared" si="3872"/>
        <v>0.421467723526701</v>
      </c>
      <c r="M519" s="17">
        <f ca="1">IF(L519&lt;=('Ejercicio 3 - TIR'!$D$18-'Ejercicio 3 - TIR'!$C$18)/('Ejercicio 3 - TIR'!$E$18-'Ejercicio 3 - TIR'!$C$18),'Ejercicio 3 - TIR'!$C$18+SQRT(('Ejercicio 3 - TIR'!$E$18-'Ejercicio 3 - TIR'!$C$18)*('Ejercicio 3 - TIR'!$D$18-'Ejercicio 3 - TIR'!$C$18)*L519),'Ejercicio 3 - TIR'!$E$18-SQRT(('Ejercicio 3 - TIR'!$E$18-'Ejercicio 3 - TIR'!$C$18)*('Ejercicio 3 - TIR'!$E$18-'Ejercicio 3 - TIR'!$D$18)*(1-L519)))</f>
        <v>37951.1105217451</v>
      </c>
      <c r="N519" s="16">
        <f ca="1" t="shared" ref="N519:R519" si="3873">RAND()</f>
        <v>0.56579277257022</v>
      </c>
      <c r="O519" s="17">
        <f ca="1">IF(N519&lt;=('Ejercicio 3 - TIR'!$D$18-'Ejercicio 3 - TIR'!$C$18)/('Ejercicio 3 - TIR'!$E$18-'Ejercicio 3 - TIR'!$C$18),'Ejercicio 3 - TIR'!$C$18+SQRT(('Ejercicio 3 - TIR'!$E$18-'Ejercicio 3 - TIR'!$C$18)*('Ejercicio 3 - TIR'!$D$18-'Ejercicio 3 - TIR'!$C$18)*N519),'Ejercicio 3 - TIR'!$E$18-SQRT(('Ejercicio 3 - TIR'!$E$18-'Ejercicio 3 - TIR'!$C$18)*('Ejercicio 3 - TIR'!$E$18-'Ejercicio 3 - TIR'!$D$18)*(1-N519)))</f>
        <v>39212.4326801086</v>
      </c>
      <c r="P519" s="16">
        <f ca="1" t="shared" si="3873"/>
        <v>0.194749231750199</v>
      </c>
      <c r="Q519" s="18">
        <f ca="1">IF(P519&lt;=('Ejercicio 3 - TIR'!$D$22-'Ejercicio 3 - TIR'!$C$22)/('Ejercicio 3 - TIR'!$E$22-'Ejercicio 3 - TIR'!$C$22),'Ejercicio 3 - TIR'!$C$22+SQRT(('Ejercicio 3 - TIR'!$E$22-'Ejercicio 3 - TIR'!$C$22)*('Ejercicio 3 - TIR'!$D$22-'Ejercicio 3 - TIR'!$C$22)*P519),'Ejercicio 3 - TIR'!$E$22-SQRT(('Ejercicio 3 - TIR'!$E$22-'Ejercicio 3 - TIR'!$C$22)*('Ejercicio 3 - TIR'!$E$22-'Ejercicio 3 - TIR'!$D$22)*(1-P519)))</f>
        <v>0.138722943602713</v>
      </c>
      <c r="R519" s="16">
        <f ca="1" t="shared" si="3873"/>
        <v>0.439249911375681</v>
      </c>
      <c r="S519" s="18">
        <f ca="1">IF(R519&lt;=('Ejercicio 3 - TIR'!$D$23-'Ejercicio 3 - TIR'!$C$23)/('Ejercicio 3 - TIR'!$E$23-'Ejercicio 3 - TIR'!$C$23),'Ejercicio 3 - TIR'!$C$23+SQRT(('Ejercicio 3 - TIR'!$E$23-'Ejercicio 3 - TIR'!$C$23)*('Ejercicio 3 - TIR'!$D$23-'Ejercicio 3 - TIR'!$C$23)*R519),'Ejercicio 3 - TIR'!$E$23-SQRT(('Ejercicio 3 - TIR'!$E$23-'Ejercicio 3 - TIR'!$C$23)*('Ejercicio 3 - TIR'!$E$23-'Ejercicio 3 - TIR'!$D$23)*(1-R519)))</f>
        <v>0.148118496412081</v>
      </c>
      <c r="T519" s="16">
        <f ca="1" t="shared" ref="T519:X519" si="3874">RAND()</f>
        <v>0.0851968987691876</v>
      </c>
      <c r="U519" s="18">
        <f ca="1">IF(T519&lt;=('Ejercicio 3 - TIR'!$D$24-'Ejercicio 3 - TIR'!$C$24)/('Ejercicio 3 - TIR'!$E$24-'Ejercicio 3 - TIR'!$C$24),'Ejercicio 3 - TIR'!$C$24+SQRT(('Ejercicio 3 - TIR'!$E$24-'Ejercicio 3 - TIR'!$C$24)*('Ejercicio 3 - TIR'!$D$24-'Ejercicio 3 - TIR'!$C$24)*T519),'Ejercicio 3 - TIR'!$E$24-SQRT(('Ejercicio 3 - TIR'!$E$24-'Ejercicio 3 - TIR'!$C$24)*('Ejercicio 3 - TIR'!$E$24-'Ejercicio 3 - TIR'!$D$24)*(1-T519)))</f>
        <v>0.163375854642425</v>
      </c>
      <c r="V519" s="16">
        <f ca="1" t="shared" si="3874"/>
        <v>0.229118396264736</v>
      </c>
      <c r="W519" s="18">
        <f ca="1">IF(V519&lt;=('Ejercicio 3 - TIR'!$D$25-'Ejercicio 3 - TIR'!$C$25)/('Ejercicio 3 - TIR'!$E$25-'Ejercicio 3 - TIR'!$C$25),'Ejercicio 3 - TIR'!$C$25+SQRT(('Ejercicio 3 - TIR'!$E$25-'Ejercicio 3 - TIR'!$C$25)*('Ejercicio 3 - TIR'!$D$25-'Ejercicio 3 - TIR'!$C$25)*V519),'Ejercicio 3 - TIR'!$E$25-SQRT(('Ejercicio 3 - TIR'!$E$25-'Ejercicio 3 - TIR'!$C$25)*('Ejercicio 3 - TIR'!$E$25-'Ejercicio 3 - TIR'!$D$25)*(1-V519)))</f>
        <v>0.197909934527257</v>
      </c>
      <c r="X519" s="16">
        <f ca="1" t="shared" si="3874"/>
        <v>0.177947255894528</v>
      </c>
      <c r="Y519" s="18">
        <f ca="1">IF(X519&lt;=('Ejercicio 3 - TIR'!$D$26-'Ejercicio 3 - TIR'!$C$26)/('Ejercicio 3 - TIR'!$E$26-'Ejercicio 3 - TIR'!$C$26),'Ejercicio 3 - TIR'!$C$26+SQRT(('Ejercicio 3 - TIR'!$E$26-'Ejercicio 3 - TIR'!$C$26)*('Ejercicio 3 - TIR'!$D$26-'Ejercicio 3 - TIR'!$C$26)*X519),'Ejercicio 3 - TIR'!$E$26-SQRT(('Ejercicio 3 - TIR'!$E$26-'Ejercicio 3 - TIR'!$C$26)*('Ejercicio 3 - TIR'!$E$26-'Ejercicio 3 - TIR'!$D$26)*(1-X519)))</f>
        <v>0.211919342848617</v>
      </c>
      <c r="Z519" s="16">
        <f ca="1" t="shared" si="3812"/>
        <v>1.13872294360271</v>
      </c>
      <c r="AA519" s="16">
        <f ca="1" t="shared" si="3813"/>
        <v>1.30738887383909</v>
      </c>
      <c r="AB519" s="16">
        <f ca="1" t="shared" si="3814"/>
        <v>1.52098464845254</v>
      </c>
      <c r="AC519" s="16">
        <f ca="1" t="shared" si="3815"/>
        <v>1.82200262064475</v>
      </c>
      <c r="AD519" s="16">
        <f ca="1" t="shared" si="3816"/>
        <v>2.20812021868024</v>
      </c>
      <c r="AE519" s="15">
        <f ca="1" t="shared" si="3817"/>
        <v>4246.9824393131</v>
      </c>
      <c r="AF519" s="15">
        <f ca="1" t="shared" si="3818"/>
        <v>4876.03909251267</v>
      </c>
      <c r="AG519" s="15">
        <f ca="1" t="shared" si="3819"/>
        <v>5672.66614652181</v>
      </c>
      <c r="AH519" s="15">
        <f ca="1" t="shared" si="3820"/>
        <v>6795.34313217493</v>
      </c>
      <c r="AI519" s="15">
        <f ca="1" t="shared" si="3821"/>
        <v>8235.4077831763</v>
      </c>
      <c r="AJ519" s="17">
        <f ca="1" t="shared" si="3822"/>
        <v>42686.4607075147</v>
      </c>
      <c r="AK519" s="17">
        <f ca="1" t="shared" si="3823"/>
        <v>49612.5685524733</v>
      </c>
      <c r="AL519" s="17">
        <f ca="1" t="shared" si="3824"/>
        <v>63974.909493433</v>
      </c>
      <c r="AM519" s="17">
        <f ca="1" t="shared" si="3825"/>
        <v>69147.0228269981</v>
      </c>
      <c r="AN519" s="17">
        <f ca="1" t="shared" si="3826"/>
        <v>86585.7654245858</v>
      </c>
      <c r="AO519" s="17">
        <f ca="1">C519/'Ejercicio 3 - TIR'!$D$7</f>
        <v>14020.4012236278</v>
      </c>
      <c r="AP519" s="17">
        <f ca="1" t="shared" si="3827"/>
        <v>28666.0594838869</v>
      </c>
      <c r="AQ519" s="17">
        <f ca="1" t="shared" si="3828"/>
        <v>35592.1673288456</v>
      </c>
      <c r="AR519" s="17">
        <f ca="1" t="shared" si="3829"/>
        <v>49954.5082698052</v>
      </c>
      <c r="AS519" s="17">
        <f ca="1" t="shared" si="3830"/>
        <v>55126.6216033703</v>
      </c>
      <c r="AT519" s="17">
        <f ca="1" t="shared" si="3831"/>
        <v>72565.364200958</v>
      </c>
      <c r="AU519" s="17">
        <f ca="1">AP519*'Ejercicio 3 - TIR'!$D$5</f>
        <v>14333.0297419435</v>
      </c>
      <c r="AV519" s="17">
        <f ca="1">AQ519*'Ejercicio 3 - TIR'!$D$5</f>
        <v>17796.0836644228</v>
      </c>
      <c r="AW519" s="17">
        <f ca="1">AR519*'Ejercicio 3 - TIR'!$D$5</f>
        <v>24977.2541349026</v>
      </c>
      <c r="AX519" s="17">
        <f ca="1">AS519*'Ejercicio 3 - TIR'!$D$5</f>
        <v>27563.3108016852</v>
      </c>
      <c r="AY519" s="17">
        <f ca="1">AT519*'Ejercicio 3 - TIR'!$D$5</f>
        <v>36282.682100479</v>
      </c>
      <c r="AZ519" s="17">
        <f ca="1" t="shared" ref="AZ519:BD519" si="3875">AJ519-AU519-AE519</f>
        <v>24106.4485262581</v>
      </c>
      <c r="BA519" s="17">
        <f ca="1" t="shared" si="3875"/>
        <v>26940.4457955379</v>
      </c>
      <c r="BB519" s="17">
        <f ca="1" t="shared" si="3875"/>
        <v>33324.9892120086</v>
      </c>
      <c r="BC519" s="17">
        <f ca="1" t="shared" si="3875"/>
        <v>34788.368893138</v>
      </c>
      <c r="BD519" s="17">
        <f ca="1" t="shared" si="3875"/>
        <v>42067.6755409305</v>
      </c>
      <c r="BE519" s="17">
        <f ca="1" t="shared" ref="BE519:BI519" si="3876">AZ519/Z519</f>
        <v>21169.722329463</v>
      </c>
      <c r="BF519" s="17">
        <f ca="1" t="shared" si="3876"/>
        <v>20606.2988102603</v>
      </c>
      <c r="BG519" s="17">
        <f ca="1" t="shared" si="3876"/>
        <v>21910.141726883</v>
      </c>
      <c r="BH519" s="17">
        <f ca="1" t="shared" si="3876"/>
        <v>19093.4790647159</v>
      </c>
      <c r="BI519" s="17">
        <f ca="1" t="shared" si="3876"/>
        <v>19051.3519984313</v>
      </c>
      <c r="BJ519" s="17">
        <f ca="1" t="shared" si="3834"/>
        <v>67601.2745194071</v>
      </c>
      <c r="BK519" s="17">
        <f ca="1" t="shared" si="3835"/>
        <v>30958.7314159017</v>
      </c>
      <c r="BL519" s="17">
        <f ca="1" t="shared" si="3836"/>
        <v>98560.0059353089</v>
      </c>
      <c r="BM519" s="17">
        <f ca="1">BK519*'Ejercicio 3 - TIR'!$D$5</f>
        <v>15479.3657079509</v>
      </c>
      <c r="BN519" s="17">
        <f ca="1" t="shared" si="3837"/>
        <v>83080.640227358</v>
      </c>
      <c r="BO519" s="17">
        <f ca="1" t="shared" si="3838"/>
        <v>37625.0529860253</v>
      </c>
      <c r="BP519" s="17">
        <f ca="1" t="shared" si="3839"/>
        <v>-100716.85849235</v>
      </c>
      <c r="BQ519" s="17">
        <f ca="1" t="shared" ref="BQ519:BT519" si="3877">BE519</f>
        <v>21169.722329463</v>
      </c>
      <c r="BR519" s="17">
        <f ca="1" t="shared" si="3877"/>
        <v>20606.2988102603</v>
      </c>
      <c r="BS519" s="17">
        <f ca="1" t="shared" si="3877"/>
        <v>21910.141726883</v>
      </c>
      <c r="BT519" s="17">
        <f ca="1" t="shared" si="3877"/>
        <v>19093.4790647159</v>
      </c>
      <c r="BU519" s="17">
        <f ca="1" t="shared" si="3841"/>
        <v>56676.4049844566</v>
      </c>
      <c r="BV519" s="19">
        <f ca="1" t="shared" si="3842"/>
        <v>10.0841033684059</v>
      </c>
    </row>
    <row r="520" ht="15" customHeight="1" spans="1:74">
      <c r="A520" s="15">
        <v>519</v>
      </c>
      <c r="B520" s="16">
        <f ca="1" t="shared" ref="B520:F520" si="3878">RAND()</f>
        <v>0.181776395360349</v>
      </c>
      <c r="C520" s="17">
        <f ca="1">IF(B520&lt;=('Ejercicio 3 - TIR'!$D$13-'Ejercicio 3 - TIR'!$C$13)/('Ejercicio 3 - TIR'!$E$13-'Ejercicio 3 - TIR'!$C$13),'Ejercicio 3 - TIR'!$C$13+SQRT(('Ejercicio 3 - TIR'!$E$13-'Ejercicio 3 - TIR'!$C$13)*('Ejercicio 3 - TIR'!$D$13-'Ejercicio 3 - TIR'!$C$13)*B520),'Ejercicio 3 - TIR'!$E$13-SQRT(('Ejercicio 3 - TIR'!$E$13-'Ejercicio 3 - TIR'!$C$13)*('Ejercicio 3 - TIR'!$E$13-'Ejercicio 3 - TIR'!$D$13)*(1-B520)))</f>
        <v>68527.04861861</v>
      </c>
      <c r="D520" s="16">
        <f ca="1" t="shared" si="3878"/>
        <v>0.363475838023914</v>
      </c>
      <c r="E520" s="17">
        <f ca="1">IF(D520&lt;=('Ejercicio 3 - TIR'!$D$14-'Ejercicio 3 - TIR'!$C$14)/('Ejercicio 3 - TIR'!$E$14-'Ejercicio 3 - TIR'!$C$14),'Ejercicio 3 - TIR'!$C$14+SQRT(('Ejercicio 3 - TIR'!$E$14-'Ejercicio 3 - TIR'!$C$14)*('Ejercicio 3 - TIR'!$D$14-'Ejercicio 3 - TIR'!$C$14)*D520),'Ejercicio 3 - TIR'!$E$14-SQRT(('Ejercicio 3 - TIR'!$E$14-'Ejercicio 3 - TIR'!$C$14)*('Ejercicio 3 - TIR'!$E$14-'Ejercicio 3 - TIR'!$D$14)*(1-D520)))</f>
        <v>30228.683594499</v>
      </c>
      <c r="F520" s="16">
        <f ca="1" t="shared" si="3878"/>
        <v>0.311013453441779</v>
      </c>
      <c r="G520" s="17">
        <f ca="1">IF(F520&lt;=('Ejercicio 3 - TIR'!$D$18-'Ejercicio 3 - TIR'!$C$18)/('Ejercicio 3 - TIR'!$E$18-'Ejercicio 3 - TIR'!$C$18),'Ejercicio 3 - TIR'!$C$18+SQRT(('Ejercicio 3 - TIR'!$E$18-'Ejercicio 3 - TIR'!$C$18)*('Ejercicio 3 - TIR'!$D$18-'Ejercicio 3 - TIR'!$C$18)*F520),'Ejercicio 3 - TIR'!$E$18-SQRT(('Ejercicio 3 - TIR'!$E$18-'Ejercicio 3 - TIR'!$C$18)*('Ejercicio 3 - TIR'!$E$18-'Ejercicio 3 - TIR'!$D$18)*(1-F520)))</f>
        <v>36830.2282550634</v>
      </c>
      <c r="H520" s="16">
        <f ca="1" t="shared" ref="H520:L520" si="3879">RAND()</f>
        <v>0.905376312134727</v>
      </c>
      <c r="I520" s="17">
        <f ca="1">IF(H520&lt;=('Ejercicio 3 - TIR'!$D$18-'Ejercicio 3 - TIR'!$C$18)/('Ejercicio 3 - TIR'!$E$18-'Ejercicio 3 - TIR'!$C$18),'Ejercicio 3 - TIR'!$C$18+SQRT(('Ejercicio 3 - TIR'!$E$18-'Ejercicio 3 - TIR'!$C$18)*('Ejercicio 3 - TIR'!$D$18-'Ejercicio 3 - TIR'!$C$18)*H520),'Ejercicio 3 - TIR'!$E$18-SQRT(('Ejercicio 3 - TIR'!$E$18-'Ejercicio 3 - TIR'!$C$18)*('Ejercicio 3 - TIR'!$E$18-'Ejercicio 3 - TIR'!$D$18)*(1-H520)))</f>
        <v>42336.0224119007</v>
      </c>
      <c r="J520" s="16">
        <f ca="1" t="shared" si="3879"/>
        <v>0.656804239909487</v>
      </c>
      <c r="K520" s="17">
        <f ca="1">IF(J520&lt;=('Ejercicio 3 - TIR'!$D$18-'Ejercicio 3 - TIR'!$C$18)/('Ejercicio 3 - TIR'!$E$18-'Ejercicio 3 - TIR'!$C$18),'Ejercicio 3 - TIR'!$C$18+SQRT(('Ejercicio 3 - TIR'!$E$18-'Ejercicio 3 - TIR'!$C$18)*('Ejercicio 3 - TIR'!$D$18-'Ejercicio 3 - TIR'!$C$18)*J520),'Ejercicio 3 - TIR'!$E$18-SQRT(('Ejercicio 3 - TIR'!$E$18-'Ejercicio 3 - TIR'!$C$18)*('Ejercicio 3 - TIR'!$E$18-'Ejercicio 3 - TIR'!$D$18)*(1-J520)))</f>
        <v>39925.7561921711</v>
      </c>
      <c r="L520" s="16">
        <f ca="1" t="shared" si="3879"/>
        <v>0.898985454577448</v>
      </c>
      <c r="M520" s="17">
        <f ca="1">IF(L520&lt;=('Ejercicio 3 - TIR'!$D$18-'Ejercicio 3 - TIR'!$C$18)/('Ejercicio 3 - TIR'!$E$18-'Ejercicio 3 - TIR'!$C$18),'Ejercicio 3 - TIR'!$C$18+SQRT(('Ejercicio 3 - TIR'!$E$18-'Ejercicio 3 - TIR'!$C$18)*('Ejercicio 3 - TIR'!$D$18-'Ejercicio 3 - TIR'!$C$18)*L520),'Ejercicio 3 - TIR'!$E$18-SQRT(('Ejercicio 3 - TIR'!$E$18-'Ejercicio 3 - TIR'!$C$18)*('Ejercicio 3 - TIR'!$E$18-'Ejercicio 3 - TIR'!$D$18)*(1-L520)))</f>
        <v>42247.530035279</v>
      </c>
      <c r="N520" s="16">
        <f ca="1" t="shared" ref="N520:R520" si="3880">RAND()</f>
        <v>0.455438164427955</v>
      </c>
      <c r="O520" s="17">
        <f ca="1">IF(N520&lt;=('Ejercicio 3 - TIR'!$D$18-'Ejercicio 3 - TIR'!$C$18)/('Ejercicio 3 - TIR'!$E$18-'Ejercicio 3 - TIR'!$C$18),'Ejercicio 3 - TIR'!$C$18+SQRT(('Ejercicio 3 - TIR'!$E$18-'Ejercicio 3 - TIR'!$C$18)*('Ejercicio 3 - TIR'!$D$18-'Ejercicio 3 - TIR'!$C$18)*N520),'Ejercicio 3 - TIR'!$E$18-SQRT(('Ejercicio 3 - TIR'!$E$18-'Ejercicio 3 - TIR'!$C$18)*('Ejercicio 3 - TIR'!$E$18-'Ejercicio 3 - TIR'!$D$18)*(1-N520)))</f>
        <v>38265.3327013614</v>
      </c>
      <c r="P520" s="16">
        <f ca="1" t="shared" si="3880"/>
        <v>0.946174288448149</v>
      </c>
      <c r="Q520" s="18">
        <f ca="1">IF(P520&lt;=('Ejercicio 3 - TIR'!$D$22-'Ejercicio 3 - TIR'!$C$22)/('Ejercicio 3 - TIR'!$E$22-'Ejercicio 3 - TIR'!$C$22),'Ejercicio 3 - TIR'!$C$22+SQRT(('Ejercicio 3 - TIR'!$E$22-'Ejercicio 3 - TIR'!$C$22)*('Ejercicio 3 - TIR'!$D$22-'Ejercicio 3 - TIR'!$C$22)*P520),'Ejercicio 3 - TIR'!$E$22-SQRT(('Ejercicio 3 - TIR'!$E$22-'Ejercicio 3 - TIR'!$C$22)*('Ejercicio 3 - TIR'!$E$22-'Ejercicio 3 - TIR'!$D$22)*(1-P520)))</f>
        <v>0.170156917109293</v>
      </c>
      <c r="R520" s="16">
        <f ca="1" t="shared" si="3880"/>
        <v>0.0714008555341477</v>
      </c>
      <c r="S520" s="18">
        <f ca="1">IF(R520&lt;=('Ejercicio 3 - TIR'!$D$23-'Ejercicio 3 - TIR'!$C$23)/('Ejercicio 3 - TIR'!$E$23-'Ejercicio 3 - TIR'!$C$23),'Ejercicio 3 - TIR'!$C$23+SQRT(('Ejercicio 3 - TIR'!$E$23-'Ejercicio 3 - TIR'!$C$23)*('Ejercicio 3 - TIR'!$D$23-'Ejercicio 3 - TIR'!$C$23)*R520),'Ejercicio 3 - TIR'!$E$23-SQRT(('Ejercicio 3 - TIR'!$E$23-'Ejercicio 3 - TIR'!$C$23)*('Ejercicio 3 - TIR'!$E$23-'Ejercicio 3 - TIR'!$D$23)*(1-R520)))</f>
        <v>0.131336734095914</v>
      </c>
      <c r="T520" s="16">
        <f ca="1" t="shared" ref="T520:X520" si="3881">RAND()</f>
        <v>0.818273347597254</v>
      </c>
      <c r="U520" s="18">
        <f ca="1">IF(T520&lt;=('Ejercicio 3 - TIR'!$D$24-'Ejercicio 3 - TIR'!$C$24)/('Ejercicio 3 - TIR'!$E$24-'Ejercicio 3 - TIR'!$C$24),'Ejercicio 3 - TIR'!$C$24+SQRT(('Ejercicio 3 - TIR'!$E$24-'Ejercicio 3 - TIR'!$C$24)*('Ejercicio 3 - TIR'!$D$24-'Ejercicio 3 - TIR'!$C$24)*T520),'Ejercicio 3 - TIR'!$E$24-SQRT(('Ejercicio 3 - TIR'!$E$24-'Ejercicio 3 - TIR'!$C$24)*('Ejercicio 3 - TIR'!$E$24-'Ejercicio 3 - TIR'!$D$24)*(1-T520)))</f>
        <v>0.197442636973093</v>
      </c>
      <c r="V520" s="16">
        <f ca="1" t="shared" si="3881"/>
        <v>0.284079970201322</v>
      </c>
      <c r="W520" s="18">
        <f ca="1">IF(V520&lt;=('Ejercicio 3 - TIR'!$D$25-'Ejercicio 3 - TIR'!$C$25)/('Ejercicio 3 - TIR'!$E$25-'Ejercicio 3 - TIR'!$C$25),'Ejercicio 3 - TIR'!$C$25+SQRT(('Ejercicio 3 - TIR'!$E$25-'Ejercicio 3 - TIR'!$C$25)*('Ejercicio 3 - TIR'!$D$25-'Ejercicio 3 - TIR'!$C$25)*V520),'Ejercicio 3 - TIR'!$E$25-SQRT(('Ejercicio 3 - TIR'!$E$25-'Ejercicio 3 - TIR'!$C$25)*('Ejercicio 3 - TIR'!$E$25-'Ejercicio 3 - TIR'!$D$25)*(1-V520)))</f>
        <v>0.199942716923274</v>
      </c>
      <c r="X520" s="16">
        <f ca="1" t="shared" si="3881"/>
        <v>0.610784676238284</v>
      </c>
      <c r="Y520" s="18">
        <f ca="1">IF(X520&lt;=('Ejercicio 3 - TIR'!$D$26-'Ejercicio 3 - TIR'!$C$26)/('Ejercicio 3 - TIR'!$E$26-'Ejercicio 3 - TIR'!$C$26),'Ejercicio 3 - TIR'!$C$26+SQRT(('Ejercicio 3 - TIR'!$E$26-'Ejercicio 3 - TIR'!$C$26)*('Ejercicio 3 - TIR'!$D$26-'Ejercicio 3 - TIR'!$C$26)*X520),'Ejercicio 3 - TIR'!$E$26-SQRT(('Ejercicio 3 - TIR'!$E$26-'Ejercicio 3 - TIR'!$C$26)*('Ejercicio 3 - TIR'!$E$26-'Ejercicio 3 - TIR'!$D$26)*(1-X520)))</f>
        <v>0.234155013923949</v>
      </c>
      <c r="Z520" s="16">
        <f ca="1" t="shared" si="3812"/>
        <v>1.17015691710929</v>
      </c>
      <c r="AA520" s="16">
        <f ca="1" t="shared" si="3813"/>
        <v>1.32384150498217</v>
      </c>
      <c r="AB520" s="16">
        <f ca="1" t="shared" si="3814"/>
        <v>1.58522426266028</v>
      </c>
      <c r="AC520" s="16">
        <f ca="1" t="shared" si="3815"/>
        <v>1.90217830866927</v>
      </c>
      <c r="AD520" s="16">
        <f ca="1" t="shared" si="3816"/>
        <v>2.34758289702156</v>
      </c>
      <c r="AE520" s="15">
        <f ca="1" t="shared" si="3817"/>
        <v>5143.61960871221</v>
      </c>
      <c r="AF520" s="15">
        <f ca="1" t="shared" si="3818"/>
        <v>5819.16580955217</v>
      </c>
      <c r="AG520" s="15">
        <f ca="1" t="shared" si="3819"/>
        <v>6968.11725197382</v>
      </c>
      <c r="AH520" s="15">
        <f ca="1" t="shared" si="3820"/>
        <v>8361.3415471734</v>
      </c>
      <c r="AI520" s="15">
        <f ca="1" t="shared" si="3821"/>
        <v>10319.1915935747</v>
      </c>
      <c r="AJ520" s="17">
        <f ca="1" t="shared" si="3822"/>
        <v>43097.1463513766</v>
      </c>
      <c r="AK520" s="17">
        <f ca="1" t="shared" si="3823"/>
        <v>56046.1836247295</v>
      </c>
      <c r="AL520" s="17">
        <f ca="1" t="shared" si="3824"/>
        <v>63291.2774208885</v>
      </c>
      <c r="AM520" s="17">
        <f ca="1" t="shared" si="3825"/>
        <v>80362.3352279611</v>
      </c>
      <c r="AN520" s="17">
        <f ca="1" t="shared" si="3826"/>
        <v>89831.0405985556</v>
      </c>
      <c r="AO520" s="17">
        <f ca="1">C520/'Ejercicio 3 - TIR'!$D$7</f>
        <v>13705.409723722</v>
      </c>
      <c r="AP520" s="17">
        <f ca="1" t="shared" si="3827"/>
        <v>29391.7366276546</v>
      </c>
      <c r="AQ520" s="17">
        <f ca="1" t="shared" si="3828"/>
        <v>42340.7739010075</v>
      </c>
      <c r="AR520" s="17">
        <f ca="1" t="shared" si="3829"/>
        <v>49585.8676971665</v>
      </c>
      <c r="AS520" s="17">
        <f ca="1" t="shared" si="3830"/>
        <v>66656.9255042391</v>
      </c>
      <c r="AT520" s="17">
        <f ca="1" t="shared" si="3831"/>
        <v>76125.6308748335</v>
      </c>
      <c r="AU520" s="17">
        <f ca="1">AP520*'Ejercicio 3 - TIR'!$D$5</f>
        <v>14695.8683138273</v>
      </c>
      <c r="AV520" s="17">
        <f ca="1">AQ520*'Ejercicio 3 - TIR'!$D$5</f>
        <v>21170.3869505038</v>
      </c>
      <c r="AW520" s="17">
        <f ca="1">AR520*'Ejercicio 3 - TIR'!$D$5</f>
        <v>24792.9338485832</v>
      </c>
      <c r="AX520" s="17">
        <f ca="1">AS520*'Ejercicio 3 - TIR'!$D$5</f>
        <v>33328.4627521195</v>
      </c>
      <c r="AY520" s="17">
        <f ca="1">AT520*'Ejercicio 3 - TIR'!$D$5</f>
        <v>38062.8154374168</v>
      </c>
      <c r="AZ520" s="17">
        <f ca="1" t="shared" ref="AZ520:BD520" si="3882">AJ520-AU520-AE520</f>
        <v>23257.6584288371</v>
      </c>
      <c r="BA520" s="17">
        <f ca="1" t="shared" si="3882"/>
        <v>29056.6308646736</v>
      </c>
      <c r="BB520" s="17">
        <f ca="1" t="shared" si="3882"/>
        <v>31530.2263203314</v>
      </c>
      <c r="BC520" s="17">
        <f ca="1" t="shared" si="3882"/>
        <v>38672.5309286681</v>
      </c>
      <c r="BD520" s="17">
        <f ca="1" t="shared" si="3882"/>
        <v>41449.0335675641</v>
      </c>
      <c r="BE520" s="17">
        <f ca="1" t="shared" ref="BE520:BI520" si="3883">AZ520/Z520</f>
        <v>19875.6748678561</v>
      </c>
      <c r="BF520" s="17">
        <f ca="1" t="shared" si="3883"/>
        <v>21948.7232839591</v>
      </c>
      <c r="BG520" s="17">
        <f ca="1" t="shared" si="3883"/>
        <v>19890.0730092399</v>
      </c>
      <c r="BH520" s="17">
        <f ca="1" t="shared" si="3883"/>
        <v>20330.6549929711</v>
      </c>
      <c r="BI520" s="17">
        <f ca="1" t="shared" si="3883"/>
        <v>17656.0468301893</v>
      </c>
      <c r="BJ520" s="17">
        <f ca="1" t="shared" si="3834"/>
        <v>70964.3406059219</v>
      </c>
      <c r="BK520" s="17">
        <f ca="1" t="shared" si="3835"/>
        <v>32174.5854640827</v>
      </c>
      <c r="BL520" s="17">
        <f ca="1" t="shared" si="3836"/>
        <v>103138.926070005</v>
      </c>
      <c r="BM520" s="17">
        <f ca="1">BK520*'Ejercicio 3 - TIR'!$D$5</f>
        <v>16087.2927320414</v>
      </c>
      <c r="BN520" s="17">
        <f ca="1" t="shared" si="3837"/>
        <v>87051.6333379633</v>
      </c>
      <c r="BO520" s="17">
        <f ca="1" t="shared" si="3838"/>
        <v>37081.38845636</v>
      </c>
      <c r="BP520" s="17">
        <f ca="1" t="shared" si="3839"/>
        <v>-98755.732213109</v>
      </c>
      <c r="BQ520" s="17">
        <f ca="1" t="shared" ref="BQ520:BT520" si="3884">BE520</f>
        <v>19875.6748678561</v>
      </c>
      <c r="BR520" s="17">
        <f ca="1" t="shared" si="3884"/>
        <v>21948.7232839591</v>
      </c>
      <c r="BS520" s="17">
        <f ca="1" t="shared" si="3884"/>
        <v>19890.0730092399</v>
      </c>
      <c r="BT520" s="17">
        <f ca="1" t="shared" si="3884"/>
        <v>20330.6549929711</v>
      </c>
      <c r="BU520" s="17">
        <f ca="1" t="shared" si="3841"/>
        <v>54737.4352865493</v>
      </c>
      <c r="BV520" s="19">
        <f ca="1" t="shared" si="3842"/>
        <v>10.0916573561312</v>
      </c>
    </row>
    <row r="521" ht="15" customHeight="1" spans="1:74">
      <c r="A521" s="15">
        <v>520</v>
      </c>
      <c r="B521" s="16">
        <f ca="1" t="shared" ref="B521:F521" si="3885">RAND()</f>
        <v>0.215550267870326</v>
      </c>
      <c r="C521" s="17">
        <f ca="1">IF(B521&lt;=('Ejercicio 3 - TIR'!$D$13-'Ejercicio 3 - TIR'!$C$13)/('Ejercicio 3 - TIR'!$E$13-'Ejercicio 3 - TIR'!$C$13),'Ejercicio 3 - TIR'!$C$13+SQRT(('Ejercicio 3 - TIR'!$E$13-'Ejercicio 3 - TIR'!$C$13)*('Ejercicio 3 - TIR'!$D$13-'Ejercicio 3 - TIR'!$C$13)*B521),'Ejercicio 3 - TIR'!$E$13-SQRT(('Ejercicio 3 - TIR'!$E$13-'Ejercicio 3 - TIR'!$C$13)*('Ejercicio 3 - TIR'!$E$13-'Ejercicio 3 - TIR'!$D$13)*(1-B521)))</f>
        <v>69285.4782939884</v>
      </c>
      <c r="D521" s="16">
        <f ca="1" t="shared" si="3885"/>
        <v>0.903396375248111</v>
      </c>
      <c r="E521" s="17">
        <f ca="1">IF(D521&lt;=('Ejercicio 3 - TIR'!$D$14-'Ejercicio 3 - TIR'!$C$14)/('Ejercicio 3 - TIR'!$E$14-'Ejercicio 3 - TIR'!$C$14),'Ejercicio 3 - TIR'!$C$14+SQRT(('Ejercicio 3 - TIR'!$E$14-'Ejercicio 3 - TIR'!$C$14)*('Ejercicio 3 - TIR'!$D$14-'Ejercicio 3 - TIR'!$C$14)*D521),'Ejercicio 3 - TIR'!$E$14-SQRT(('Ejercicio 3 - TIR'!$E$14-'Ejercicio 3 - TIR'!$C$14)*('Ejercicio 3 - TIR'!$E$14-'Ejercicio 3 - TIR'!$D$14)*(1-D521)))</f>
        <v>36193.355320918</v>
      </c>
      <c r="F521" s="16">
        <f ca="1" t="shared" si="3885"/>
        <v>0.892609561765607</v>
      </c>
      <c r="G521" s="17">
        <f ca="1">IF(F521&lt;=('Ejercicio 3 - TIR'!$D$18-'Ejercicio 3 - TIR'!$C$18)/('Ejercicio 3 - TIR'!$E$18-'Ejercicio 3 - TIR'!$C$18),'Ejercicio 3 - TIR'!$C$18+SQRT(('Ejercicio 3 - TIR'!$E$18-'Ejercicio 3 - TIR'!$C$18)*('Ejercicio 3 - TIR'!$D$18-'Ejercicio 3 - TIR'!$C$18)*F521),'Ejercicio 3 - TIR'!$E$18-SQRT(('Ejercicio 3 - TIR'!$E$18-'Ejercicio 3 - TIR'!$C$18)*('Ejercicio 3 - TIR'!$E$18-'Ejercicio 3 - TIR'!$D$18)*(1-F521)))</f>
        <v>42161.9931523022</v>
      </c>
      <c r="H521" s="16">
        <f ca="1" t="shared" ref="H521:L521" si="3886">RAND()</f>
        <v>0.662674236857</v>
      </c>
      <c r="I521" s="17">
        <f ca="1">IF(H521&lt;=('Ejercicio 3 - TIR'!$D$18-'Ejercicio 3 - TIR'!$C$18)/('Ejercicio 3 - TIR'!$E$18-'Ejercicio 3 - TIR'!$C$18),'Ejercicio 3 - TIR'!$C$18+SQRT(('Ejercicio 3 - TIR'!$E$18-'Ejercicio 3 - TIR'!$C$18)*('Ejercicio 3 - TIR'!$D$18-'Ejercicio 3 - TIR'!$C$18)*H521),'Ejercicio 3 - TIR'!$E$18-SQRT(('Ejercicio 3 - TIR'!$E$18-'Ejercicio 3 - TIR'!$C$18)*('Ejercicio 3 - TIR'!$E$18-'Ejercicio 3 - TIR'!$D$18)*(1-H521)))</f>
        <v>39970.0118118561</v>
      </c>
      <c r="J521" s="16">
        <f ca="1" t="shared" si="3886"/>
        <v>0.40905364753872</v>
      </c>
      <c r="K521" s="17">
        <f ca="1">IF(J521&lt;=('Ejercicio 3 - TIR'!$D$18-'Ejercicio 3 - TIR'!$C$18)/('Ejercicio 3 - TIR'!$E$18-'Ejercicio 3 - TIR'!$C$18),'Ejercicio 3 - TIR'!$C$18+SQRT(('Ejercicio 3 - TIR'!$E$18-'Ejercicio 3 - TIR'!$C$18)*('Ejercicio 3 - TIR'!$D$18-'Ejercicio 3 - TIR'!$C$18)*J521),'Ejercicio 3 - TIR'!$E$18-SQRT(('Ejercicio 3 - TIR'!$E$18-'Ejercicio 3 - TIR'!$C$18)*('Ejercicio 3 - TIR'!$E$18-'Ejercicio 3 - TIR'!$D$18)*(1-J521)))</f>
        <v>37833.137757681</v>
      </c>
      <c r="L521" s="16">
        <f ca="1" t="shared" si="3886"/>
        <v>0.955689874906612</v>
      </c>
      <c r="M521" s="17">
        <f ca="1">IF(L521&lt;=('Ejercicio 3 - TIR'!$D$18-'Ejercicio 3 - TIR'!$C$18)/('Ejercicio 3 - TIR'!$E$18-'Ejercicio 3 - TIR'!$C$18),'Ejercicio 3 - TIR'!$C$18+SQRT(('Ejercicio 3 - TIR'!$E$18-'Ejercicio 3 - TIR'!$C$18)*('Ejercicio 3 - TIR'!$D$18-'Ejercicio 3 - TIR'!$C$18)*L521),'Ejercicio 3 - TIR'!$E$18-SQRT(('Ejercicio 3 - TIR'!$E$18-'Ejercicio 3 - TIR'!$C$18)*('Ejercicio 3 - TIR'!$E$18-'Ejercicio 3 - TIR'!$D$18)*(1-L521)))</f>
        <v>43177.0190944489</v>
      </c>
      <c r="N521" s="16">
        <f ca="1" t="shared" ref="N521:R521" si="3887">RAND()</f>
        <v>0.973307171225049</v>
      </c>
      <c r="O521" s="17">
        <f ca="1">IF(N521&lt;=('Ejercicio 3 - TIR'!$D$18-'Ejercicio 3 - TIR'!$C$18)/('Ejercicio 3 - TIR'!$E$18-'Ejercicio 3 - TIR'!$C$18),'Ejercicio 3 - TIR'!$C$18+SQRT(('Ejercicio 3 - TIR'!$E$18-'Ejercicio 3 - TIR'!$C$18)*('Ejercicio 3 - TIR'!$D$18-'Ejercicio 3 - TIR'!$C$18)*N521),'Ejercicio 3 - TIR'!$E$18-SQRT(('Ejercicio 3 - TIR'!$E$18-'Ejercicio 3 - TIR'!$C$18)*('Ejercicio 3 - TIR'!$E$18-'Ejercicio 3 - TIR'!$D$18)*(1-N521)))</f>
        <v>43585.0928800372</v>
      </c>
      <c r="P521" s="16">
        <f ca="1" t="shared" si="3887"/>
        <v>0.287344293748068</v>
      </c>
      <c r="Q521" s="18">
        <f ca="1">IF(P521&lt;=('Ejercicio 3 - TIR'!$D$22-'Ejercicio 3 - TIR'!$C$22)/('Ejercicio 3 - TIR'!$E$22-'Ejercicio 3 - TIR'!$C$22),'Ejercicio 3 - TIR'!$C$22+SQRT(('Ejercicio 3 - TIR'!$E$22-'Ejercicio 3 - TIR'!$C$22)*('Ejercicio 3 - TIR'!$D$22-'Ejercicio 3 - TIR'!$C$22)*P521),'Ejercicio 3 - TIR'!$E$22-SQRT(('Ejercicio 3 - TIR'!$E$22-'Ejercicio 3 - TIR'!$C$22)*('Ejercicio 3 - TIR'!$E$22-'Ejercicio 3 - TIR'!$D$22)*(1-P521)))</f>
        <v>0.142742465318134</v>
      </c>
      <c r="R521" s="16">
        <f ca="1" t="shared" si="3887"/>
        <v>0.826805853589001</v>
      </c>
      <c r="S521" s="18">
        <f ca="1">IF(R521&lt;=('Ejercicio 3 - TIR'!$D$23-'Ejercicio 3 - TIR'!$C$23)/('Ejercicio 3 - TIR'!$E$23-'Ejercicio 3 - TIR'!$C$23),'Ejercicio 3 - TIR'!$C$23+SQRT(('Ejercicio 3 - TIR'!$E$23-'Ejercicio 3 - TIR'!$C$23)*('Ejercicio 3 - TIR'!$D$23-'Ejercicio 3 - TIR'!$C$23)*R521),'Ejercicio 3 - TIR'!$E$23-SQRT(('Ejercicio 3 - TIR'!$E$23-'Ejercicio 3 - TIR'!$C$23)*('Ejercicio 3 - TIR'!$E$23-'Ejercicio 3 - TIR'!$D$23)*(1-R521)))</f>
        <v>0.162343571608624</v>
      </c>
      <c r="T521" s="16">
        <f ca="1" t="shared" ref="T521:X521" si="3888">RAND()</f>
        <v>0.930829775618689</v>
      </c>
      <c r="U521" s="18">
        <f ca="1">IF(T521&lt;=('Ejercicio 3 - TIR'!$D$24-'Ejercicio 3 - TIR'!$C$24)/('Ejercicio 3 - TIR'!$E$24-'Ejercicio 3 - TIR'!$C$24),'Ejercicio 3 - TIR'!$C$24+SQRT(('Ejercicio 3 - TIR'!$E$24-'Ejercicio 3 - TIR'!$C$24)*('Ejercicio 3 - TIR'!$D$24-'Ejercicio 3 - TIR'!$C$24)*T521),'Ejercicio 3 - TIR'!$E$24-SQRT(('Ejercicio 3 - TIR'!$E$24-'Ejercicio 3 - TIR'!$C$24)*('Ejercicio 3 - TIR'!$E$24-'Ejercicio 3 - TIR'!$D$24)*(1-T521)))</f>
        <v>0.206083224932921</v>
      </c>
      <c r="V521" s="16">
        <f ca="1" t="shared" si="3888"/>
        <v>0.176866549732334</v>
      </c>
      <c r="W521" s="18">
        <f ca="1">IF(V521&lt;=('Ejercicio 3 - TIR'!$D$25-'Ejercicio 3 - TIR'!$C$25)/('Ejercicio 3 - TIR'!$E$25-'Ejercicio 3 - TIR'!$C$25),'Ejercicio 3 - TIR'!$C$25+SQRT(('Ejercicio 3 - TIR'!$E$25-'Ejercicio 3 - TIR'!$C$25)*('Ejercicio 3 - TIR'!$D$25-'Ejercicio 3 - TIR'!$C$25)*V521),'Ejercicio 3 - TIR'!$E$25-SQRT(('Ejercicio 3 - TIR'!$E$25-'Ejercicio 3 - TIR'!$C$25)*('Ejercicio 3 - TIR'!$E$25-'Ejercicio 3 - TIR'!$D$25)*(1-V521)))</f>
        <v>0.195735729078288</v>
      </c>
      <c r="X521" s="16">
        <f ca="1" t="shared" si="3888"/>
        <v>0.777469184653508</v>
      </c>
      <c r="Y521" s="18">
        <f ca="1">IF(X521&lt;=('Ejercicio 3 - TIR'!$D$26-'Ejercicio 3 - TIR'!$C$26)/('Ejercicio 3 - TIR'!$E$26-'Ejercicio 3 - TIR'!$C$26),'Ejercicio 3 - TIR'!$C$26+SQRT(('Ejercicio 3 - TIR'!$E$26-'Ejercicio 3 - TIR'!$C$26)*('Ejercicio 3 - TIR'!$D$26-'Ejercicio 3 - TIR'!$C$26)*X521),'Ejercicio 3 - TIR'!$E$26-SQRT(('Ejercicio 3 - TIR'!$E$26-'Ejercicio 3 - TIR'!$C$26)*('Ejercicio 3 - TIR'!$E$26-'Ejercicio 3 - TIR'!$D$26)*(1-X521)))</f>
        <v>0.2453349397394</v>
      </c>
      <c r="Z521" s="16">
        <f ca="1" t="shared" si="3812"/>
        <v>1.14274246531813</v>
      </c>
      <c r="AA521" s="16">
        <f ca="1" t="shared" si="3813"/>
        <v>1.32825935856672</v>
      </c>
      <c r="AB521" s="16">
        <f ca="1" t="shared" si="3814"/>
        <v>1.60199133072749</v>
      </c>
      <c r="AC521" s="16">
        <f ca="1" t="shared" si="3815"/>
        <v>1.91555827182453</v>
      </c>
      <c r="AD521" s="16">
        <f ca="1" t="shared" si="3816"/>
        <v>2.38551164500991</v>
      </c>
      <c r="AE521" s="15">
        <f ca="1" t="shared" si="3817"/>
        <v>5166.32876664304</v>
      </c>
      <c r="AF521" s="15">
        <f ca="1" t="shared" si="3818"/>
        <v>6005.04903072424</v>
      </c>
      <c r="AG521" s="15">
        <f ca="1" t="shared" si="3819"/>
        <v>7242.5889008562</v>
      </c>
      <c r="AH521" s="15">
        <f ca="1" t="shared" si="3820"/>
        <v>8660.22231977961</v>
      </c>
      <c r="AI521" s="15">
        <f ca="1" t="shared" si="3821"/>
        <v>10784.8774407325</v>
      </c>
      <c r="AJ521" s="17">
        <f ca="1" t="shared" si="3822"/>
        <v>48180.2999975881</v>
      </c>
      <c r="AK521" s="17">
        <f ca="1" t="shared" si="3823"/>
        <v>53090.5422511203</v>
      </c>
      <c r="AL521" s="17">
        <f ca="1" t="shared" si="3824"/>
        <v>60608.3587020237</v>
      </c>
      <c r="AM521" s="17">
        <f ca="1" t="shared" si="3825"/>
        <v>82708.0960790971</v>
      </c>
      <c r="AN521" s="17">
        <f ca="1" t="shared" si="3826"/>
        <v>103972.746614167</v>
      </c>
      <c r="AO521" s="17">
        <f ca="1">C521/'Ejercicio 3 - TIR'!$D$7</f>
        <v>13857.0956587977</v>
      </c>
      <c r="AP521" s="17">
        <f ca="1" t="shared" si="3827"/>
        <v>34323.2043387904</v>
      </c>
      <c r="AQ521" s="17">
        <f ca="1" t="shared" si="3828"/>
        <v>39233.4465923227</v>
      </c>
      <c r="AR521" s="17">
        <f ca="1" t="shared" si="3829"/>
        <v>46751.2630432261</v>
      </c>
      <c r="AS521" s="17">
        <f ca="1" t="shared" si="3830"/>
        <v>68851.0004202994</v>
      </c>
      <c r="AT521" s="17">
        <f ca="1" t="shared" si="3831"/>
        <v>90115.6509553695</v>
      </c>
      <c r="AU521" s="17">
        <f ca="1">AP521*'Ejercicio 3 - TIR'!$D$5</f>
        <v>17161.6021693952</v>
      </c>
      <c r="AV521" s="17">
        <f ca="1">AQ521*'Ejercicio 3 - TIR'!$D$5</f>
        <v>19616.7232961613</v>
      </c>
      <c r="AW521" s="17">
        <f ca="1">AR521*'Ejercicio 3 - TIR'!$D$5</f>
        <v>23375.631521613</v>
      </c>
      <c r="AX521" s="17">
        <f ca="1">AS521*'Ejercicio 3 - TIR'!$D$5</f>
        <v>34425.5002101497</v>
      </c>
      <c r="AY521" s="17">
        <f ca="1">AT521*'Ejercicio 3 - TIR'!$D$5</f>
        <v>45057.8254776848</v>
      </c>
      <c r="AZ521" s="17">
        <f ca="1" t="shared" ref="AZ521:BD521" si="3889">AJ521-AU521-AE521</f>
        <v>25852.3690615499</v>
      </c>
      <c r="BA521" s="17">
        <f ca="1" t="shared" si="3889"/>
        <v>27468.7699242348</v>
      </c>
      <c r="BB521" s="17">
        <f ca="1" t="shared" si="3889"/>
        <v>29990.1382795545</v>
      </c>
      <c r="BC521" s="17">
        <f ca="1" t="shared" si="3889"/>
        <v>39622.3735491678</v>
      </c>
      <c r="BD521" s="17">
        <f ca="1" t="shared" si="3889"/>
        <v>48130.0436957499</v>
      </c>
      <c r="BE521" s="17">
        <f ca="1" t="shared" ref="BE521:BI521" si="3890">AZ521/Z521</f>
        <v>22623.0929944068</v>
      </c>
      <c r="BF521" s="17">
        <f ca="1" t="shared" si="3890"/>
        <v>20680.2758415159</v>
      </c>
      <c r="BG521" s="17">
        <f ca="1" t="shared" si="3890"/>
        <v>18720.5371866373</v>
      </c>
      <c r="BH521" s="17">
        <f ca="1" t="shared" si="3890"/>
        <v>20684.5044246179</v>
      </c>
      <c r="BI521" s="17">
        <f ca="1" t="shared" si="3890"/>
        <v>20175.9835448424</v>
      </c>
      <c r="BJ521" s="17">
        <f ca="1" t="shared" si="3834"/>
        <v>86339.6705900312</v>
      </c>
      <c r="BK521" s="17">
        <f ca="1" t="shared" si="3835"/>
        <v>33056.2630600781</v>
      </c>
      <c r="BL521" s="17">
        <f ca="1" t="shared" si="3836"/>
        <v>119395.933650109</v>
      </c>
      <c r="BM521" s="17">
        <f ca="1">BK521*'Ejercicio 3 - TIR'!$D$5</f>
        <v>16528.1315300391</v>
      </c>
      <c r="BN521" s="17">
        <f ca="1" t="shared" si="3837"/>
        <v>102867.80212007</v>
      </c>
      <c r="BO521" s="17">
        <f ca="1" t="shared" si="3838"/>
        <v>43121.9031503169</v>
      </c>
      <c r="BP521" s="17">
        <f ca="1" t="shared" si="3839"/>
        <v>-105478.833614906</v>
      </c>
      <c r="BQ521" s="17">
        <f ca="1" t="shared" ref="BQ521:BT521" si="3891">BE521</f>
        <v>22623.0929944068</v>
      </c>
      <c r="BR521" s="17">
        <f ca="1" t="shared" si="3891"/>
        <v>20680.2758415159</v>
      </c>
      <c r="BS521" s="17">
        <f ca="1" t="shared" si="3891"/>
        <v>18720.5371866373</v>
      </c>
      <c r="BT521" s="17">
        <f ca="1" t="shared" si="3891"/>
        <v>20684.5044246179</v>
      </c>
      <c r="BU521" s="17">
        <f ca="1" t="shared" si="3841"/>
        <v>63297.8866951593</v>
      </c>
      <c r="BV521" s="19">
        <f ca="1" t="shared" si="3842"/>
        <v>9.89795386790826</v>
      </c>
    </row>
    <row r="522" ht="15" customHeight="1" spans="1:74">
      <c r="A522" s="15">
        <v>521</v>
      </c>
      <c r="B522" s="16">
        <f ca="1" t="shared" ref="B522:F522" si="3892">RAND()</f>
        <v>0.798166875909224</v>
      </c>
      <c r="C522" s="17">
        <f ca="1">IF(B522&lt;=('Ejercicio 3 - TIR'!$D$13-'Ejercicio 3 - TIR'!$C$13)/('Ejercicio 3 - TIR'!$E$13-'Ejercicio 3 - TIR'!$C$13),'Ejercicio 3 - TIR'!$C$13+SQRT(('Ejercicio 3 - TIR'!$E$13-'Ejercicio 3 - TIR'!$C$13)*('Ejercicio 3 - TIR'!$D$13-'Ejercicio 3 - TIR'!$C$13)*B522),'Ejercicio 3 - TIR'!$E$13-SQRT(('Ejercicio 3 - TIR'!$E$13-'Ejercicio 3 - TIR'!$C$13)*('Ejercicio 3 - TIR'!$E$13-'Ejercicio 3 - TIR'!$D$13)*(1-B522)))</f>
        <v>84437.2319650734</v>
      </c>
      <c r="D522" s="16">
        <f ca="1" t="shared" si="3892"/>
        <v>0.182104004467111</v>
      </c>
      <c r="E522" s="17">
        <f ca="1">IF(D522&lt;=('Ejercicio 3 - TIR'!$D$14-'Ejercicio 3 - TIR'!$C$14)/('Ejercicio 3 - TIR'!$E$14-'Ejercicio 3 - TIR'!$C$14),'Ejercicio 3 - TIR'!$C$14+SQRT(('Ejercicio 3 - TIR'!$E$14-'Ejercicio 3 - TIR'!$C$14)*('Ejercicio 3 - TIR'!$D$14-'Ejercicio 3 - TIR'!$C$14)*D522),'Ejercicio 3 - TIR'!$E$14-SQRT(('Ejercicio 3 - TIR'!$E$14-'Ejercicio 3 - TIR'!$C$14)*('Ejercicio 3 - TIR'!$E$14-'Ejercicio 3 - TIR'!$D$14)*(1-D522)))</f>
        <v>28695.6461322796</v>
      </c>
      <c r="F522" s="16">
        <f ca="1" t="shared" si="3892"/>
        <v>0.161976843151465</v>
      </c>
      <c r="G522" s="17">
        <f ca="1">IF(F522&lt;=('Ejercicio 3 - TIR'!$D$18-'Ejercicio 3 - TIR'!$C$18)/('Ejercicio 3 - TIR'!$E$18-'Ejercicio 3 - TIR'!$C$18),'Ejercicio 3 - TIR'!$C$18+SQRT(('Ejercicio 3 - TIR'!$E$18-'Ejercicio 3 - TIR'!$C$18)*('Ejercicio 3 - TIR'!$D$18-'Ejercicio 3 - TIR'!$C$18)*F522),'Ejercicio 3 - TIR'!$E$18-SQRT(('Ejercicio 3 - TIR'!$E$18-'Ejercicio 3 - TIR'!$C$18)*('Ejercicio 3 - TIR'!$E$18-'Ejercicio 3 - TIR'!$D$18)*(1-F522)))</f>
        <v>34929.1506847245</v>
      </c>
      <c r="H522" s="16">
        <f ca="1" t="shared" ref="H522:L522" si="3893">RAND()</f>
        <v>0.662849049707244</v>
      </c>
      <c r="I522" s="17">
        <f ca="1">IF(H522&lt;=('Ejercicio 3 - TIR'!$D$18-'Ejercicio 3 - TIR'!$C$18)/('Ejercicio 3 - TIR'!$E$18-'Ejercicio 3 - TIR'!$C$18),'Ejercicio 3 - TIR'!$C$18+SQRT(('Ejercicio 3 - TIR'!$E$18-'Ejercicio 3 - TIR'!$C$18)*('Ejercicio 3 - TIR'!$D$18-'Ejercicio 3 - TIR'!$C$18)*H522),'Ejercicio 3 - TIR'!$E$18-SQRT(('Ejercicio 3 - TIR'!$E$18-'Ejercicio 3 - TIR'!$C$18)*('Ejercicio 3 - TIR'!$E$18-'Ejercicio 3 - TIR'!$D$18)*(1-H522)))</f>
        <v>39971.3267650843</v>
      </c>
      <c r="J522" s="16">
        <f ca="1" t="shared" si="3893"/>
        <v>0.306075573364978</v>
      </c>
      <c r="K522" s="17">
        <f ca="1">IF(J522&lt;=('Ejercicio 3 - TIR'!$D$18-'Ejercicio 3 - TIR'!$C$18)/('Ejercicio 3 - TIR'!$E$18-'Ejercicio 3 - TIR'!$C$18),'Ejercicio 3 - TIR'!$C$18+SQRT(('Ejercicio 3 - TIR'!$E$18-'Ejercicio 3 - TIR'!$C$18)*('Ejercicio 3 - TIR'!$D$18-'Ejercicio 3 - TIR'!$C$18)*J522),'Ejercicio 3 - TIR'!$E$18-SQRT(('Ejercicio 3 - TIR'!$E$18-'Ejercicio 3 - TIR'!$C$18)*('Ejercicio 3 - TIR'!$E$18-'Ejercicio 3 - TIR'!$D$18)*(1-J522)))</f>
        <v>36775.7904339455</v>
      </c>
      <c r="L522" s="16">
        <f ca="1" t="shared" si="3893"/>
        <v>0.388327424683334</v>
      </c>
      <c r="M522" s="17">
        <f ca="1">IF(L522&lt;=('Ejercicio 3 - TIR'!$D$18-'Ejercicio 3 - TIR'!$C$18)/('Ejercicio 3 - TIR'!$E$18-'Ejercicio 3 - TIR'!$C$18),'Ejercicio 3 - TIR'!$C$18+SQRT(('Ejercicio 3 - TIR'!$E$18-'Ejercicio 3 - TIR'!$C$18)*('Ejercicio 3 - TIR'!$D$18-'Ejercicio 3 - TIR'!$C$18)*L522),'Ejercicio 3 - TIR'!$E$18-SQRT(('Ejercicio 3 - TIR'!$E$18-'Ejercicio 3 - TIR'!$C$18)*('Ejercicio 3 - TIR'!$E$18-'Ejercicio 3 - TIR'!$D$18)*(1-L522)))</f>
        <v>37632.1106977362</v>
      </c>
      <c r="N522" s="16">
        <f ca="1" t="shared" ref="N522:R522" si="3894">RAND()</f>
        <v>0.524590073711072</v>
      </c>
      <c r="O522" s="17">
        <f ca="1">IF(N522&lt;=('Ejercicio 3 - TIR'!$D$18-'Ejercicio 3 - TIR'!$C$18)/('Ejercicio 3 - TIR'!$E$18-'Ejercicio 3 - TIR'!$C$18),'Ejercicio 3 - TIR'!$C$18+SQRT(('Ejercicio 3 - TIR'!$E$18-'Ejercicio 3 - TIR'!$C$18)*('Ejercicio 3 - TIR'!$D$18-'Ejercicio 3 - TIR'!$C$18)*N522),'Ejercicio 3 - TIR'!$E$18-SQRT(('Ejercicio 3 - TIR'!$E$18-'Ejercicio 3 - TIR'!$C$18)*('Ejercicio 3 - TIR'!$E$18-'Ejercicio 3 - TIR'!$D$18)*(1-N522)))</f>
        <v>38870.6544886305</v>
      </c>
      <c r="P522" s="16">
        <f ca="1" t="shared" si="3894"/>
        <v>0.534319961381033</v>
      </c>
      <c r="Q522" s="18">
        <f ca="1">IF(P522&lt;=('Ejercicio 3 - TIR'!$D$22-'Ejercicio 3 - TIR'!$C$22)/('Ejercicio 3 - TIR'!$E$22-'Ejercicio 3 - TIR'!$C$22),'Ejercicio 3 - TIR'!$C$22+SQRT(('Ejercicio 3 - TIR'!$E$22-'Ejercicio 3 - TIR'!$C$22)*('Ejercicio 3 - TIR'!$D$22-'Ejercicio 3 - TIR'!$C$22)*P522),'Ejercicio 3 - TIR'!$E$22-SQRT(('Ejercicio 3 - TIR'!$E$22-'Ejercicio 3 - TIR'!$C$22)*('Ejercicio 3 - TIR'!$E$22-'Ejercicio 3 - TIR'!$D$22)*(1-P522)))</f>
        <v>0.151047900429949</v>
      </c>
      <c r="R522" s="16">
        <f ca="1" t="shared" si="3894"/>
        <v>0.143672062762613</v>
      </c>
      <c r="S522" s="18">
        <f ca="1">IF(R522&lt;=('Ejercicio 3 - TIR'!$D$23-'Ejercicio 3 - TIR'!$C$23)/('Ejercicio 3 - TIR'!$E$23-'Ejercicio 3 - TIR'!$C$23),'Ejercicio 3 - TIR'!$C$23+SQRT(('Ejercicio 3 - TIR'!$E$23-'Ejercicio 3 - TIR'!$C$23)*('Ejercicio 3 - TIR'!$D$23-'Ejercicio 3 - TIR'!$C$23)*R522),'Ejercicio 3 - TIR'!$E$23-SQRT(('Ejercicio 3 - TIR'!$E$23-'Ejercicio 3 - TIR'!$C$23)*('Ejercicio 3 - TIR'!$E$23-'Ejercicio 3 - TIR'!$D$23)*(1-R522)))</f>
        <v>0.136081346740018</v>
      </c>
      <c r="T522" s="16">
        <f ca="1" t="shared" ref="T522:X522" si="3895">RAND()</f>
        <v>0.60088602493599</v>
      </c>
      <c r="U522" s="18">
        <f ca="1">IF(T522&lt;=('Ejercicio 3 - TIR'!$D$24-'Ejercicio 3 - TIR'!$C$24)/('Ejercicio 3 - TIR'!$E$24-'Ejercicio 3 - TIR'!$C$24),'Ejercicio 3 - TIR'!$C$24+SQRT(('Ejercicio 3 - TIR'!$E$24-'Ejercicio 3 - TIR'!$C$24)*('Ejercicio 3 - TIR'!$D$24-'Ejercicio 3 - TIR'!$C$24)*T522),'Ejercicio 3 - TIR'!$E$24-SQRT(('Ejercicio 3 - TIR'!$E$24-'Ejercicio 3 - TIR'!$C$24)*('Ejercicio 3 - TIR'!$E$24-'Ejercicio 3 - TIR'!$D$24)*(1-T522)))</f>
        <v>0.186570684569091</v>
      </c>
      <c r="V522" s="16">
        <f ca="1" t="shared" si="3895"/>
        <v>0.647071048111304</v>
      </c>
      <c r="W522" s="18">
        <f ca="1">IF(V522&lt;=('Ejercicio 3 - TIR'!$D$25-'Ejercicio 3 - TIR'!$C$25)/('Ejercicio 3 - TIR'!$E$25-'Ejercicio 3 - TIR'!$C$25),'Ejercicio 3 - TIR'!$C$25+SQRT(('Ejercicio 3 - TIR'!$E$25-'Ejercicio 3 - TIR'!$C$25)*('Ejercicio 3 - TIR'!$D$25-'Ejercicio 3 - TIR'!$C$25)*V522),'Ejercicio 3 - TIR'!$E$25-SQRT(('Ejercicio 3 - TIR'!$E$25-'Ejercicio 3 - TIR'!$C$25)*('Ejercicio 3 - TIR'!$E$25-'Ejercicio 3 - TIR'!$D$25)*(1-V522)))</f>
        <v>0.214853857514509</v>
      </c>
      <c r="X522" s="16">
        <f ca="1" t="shared" si="3895"/>
        <v>0.171854788513438</v>
      </c>
      <c r="Y522" s="18">
        <f ca="1">IF(X522&lt;=('Ejercicio 3 - TIR'!$D$26-'Ejercicio 3 - TIR'!$C$26)/('Ejercicio 3 - TIR'!$E$26-'Ejercicio 3 - TIR'!$C$26),'Ejercicio 3 - TIR'!$C$26+SQRT(('Ejercicio 3 - TIR'!$E$26-'Ejercicio 3 - TIR'!$C$26)*('Ejercicio 3 - TIR'!$D$26-'Ejercicio 3 - TIR'!$C$26)*X522),'Ejercicio 3 - TIR'!$E$26-SQRT(('Ejercicio 3 - TIR'!$E$26-'Ejercicio 3 - TIR'!$C$26)*('Ejercicio 3 - TIR'!$E$26-'Ejercicio 3 - TIR'!$D$26)*(1-X522)))</f>
        <v>0.211540843274725</v>
      </c>
      <c r="Z522" s="16">
        <f ca="1" t="shared" si="3812"/>
        <v>1.15104790042995</v>
      </c>
      <c r="AA522" s="16">
        <f ca="1" t="shared" si="3813"/>
        <v>1.30768404888273</v>
      </c>
      <c r="AB522" s="16">
        <f ca="1" t="shared" si="3814"/>
        <v>1.55165955708286</v>
      </c>
      <c r="AC522" s="16">
        <f ca="1" t="shared" si="3815"/>
        <v>1.88503959847136</v>
      </c>
      <c r="AD522" s="16">
        <f ca="1" t="shared" si="3816"/>
        <v>2.28380246473825</v>
      </c>
      <c r="AE522" s="15">
        <f ca="1" t="shared" si="3817"/>
        <v>4334.41709976163</v>
      </c>
      <c r="AF522" s="15">
        <f ca="1" t="shared" si="3818"/>
        <v>4924.25041603015</v>
      </c>
      <c r="AG522" s="15">
        <f ca="1" t="shared" si="3819"/>
        <v>5842.97118713853</v>
      </c>
      <c r="AH522" s="15">
        <f ca="1" t="shared" si="3820"/>
        <v>7098.35608604137</v>
      </c>
      <c r="AI522" s="15">
        <f ca="1" t="shared" si="3821"/>
        <v>8599.94831834684</v>
      </c>
      <c r="AJ522" s="17">
        <f ca="1" t="shared" si="3822"/>
        <v>40205.1255594534</v>
      </c>
      <c r="AK522" s="17">
        <f ca="1" t="shared" si="3823"/>
        <v>52269.86642338</v>
      </c>
      <c r="AL522" s="17">
        <f ca="1" t="shared" si="3824"/>
        <v>57063.5066961078</v>
      </c>
      <c r="AM522" s="17">
        <f ca="1" t="shared" si="3825"/>
        <v>70938.0188392906</v>
      </c>
      <c r="AN522" s="17">
        <f ca="1" t="shared" si="3826"/>
        <v>88772.8965271231</v>
      </c>
      <c r="AO522" s="17">
        <f ca="1">C522/'Ejercicio 3 - TIR'!$D$7</f>
        <v>16887.4463930147</v>
      </c>
      <c r="AP522" s="17">
        <f ca="1" t="shared" si="3827"/>
        <v>23317.6791664387</v>
      </c>
      <c r="AQ522" s="17">
        <f ca="1" t="shared" si="3828"/>
        <v>35382.4200303653</v>
      </c>
      <c r="AR522" s="17">
        <f ca="1" t="shared" si="3829"/>
        <v>40176.0603030931</v>
      </c>
      <c r="AS522" s="17">
        <f ca="1" t="shared" si="3830"/>
        <v>54050.572446276</v>
      </c>
      <c r="AT522" s="17">
        <f ca="1" t="shared" si="3831"/>
        <v>71885.4501341085</v>
      </c>
      <c r="AU522" s="17">
        <f ca="1">AP522*'Ejercicio 3 - TIR'!$D$5</f>
        <v>11658.8395832194</v>
      </c>
      <c r="AV522" s="17">
        <f ca="1">AQ522*'Ejercicio 3 - TIR'!$D$5</f>
        <v>17691.2100151826</v>
      </c>
      <c r="AW522" s="17">
        <f ca="1">AR522*'Ejercicio 3 - TIR'!$D$5</f>
        <v>20088.0301515466</v>
      </c>
      <c r="AX522" s="17">
        <f ca="1">AS522*'Ejercicio 3 - TIR'!$D$5</f>
        <v>27025.286223138</v>
      </c>
      <c r="AY522" s="17">
        <f ca="1">AT522*'Ejercicio 3 - TIR'!$D$5</f>
        <v>35942.7250670542</v>
      </c>
      <c r="AZ522" s="17">
        <f ca="1" t="shared" ref="AZ522:BD522" si="3896">AJ522-AU522-AE522</f>
        <v>24211.8688764724</v>
      </c>
      <c r="BA522" s="17">
        <f ca="1" t="shared" si="3896"/>
        <v>29654.4059921672</v>
      </c>
      <c r="BB522" s="17">
        <f ca="1" t="shared" si="3896"/>
        <v>31132.5053574227</v>
      </c>
      <c r="BC522" s="17">
        <f ca="1" t="shared" si="3896"/>
        <v>36814.3765301113</v>
      </c>
      <c r="BD522" s="17">
        <f ca="1" t="shared" si="3896"/>
        <v>44230.2231417221</v>
      </c>
      <c r="BE522" s="17">
        <f ca="1" t="shared" ref="BE522:BI522" si="3897">AZ522/Z522</f>
        <v>21034.631892755</v>
      </c>
      <c r="BF522" s="17">
        <f ca="1" t="shared" si="3897"/>
        <v>22677.0419181175</v>
      </c>
      <c r="BG522" s="17">
        <f ca="1" t="shared" si="3897"/>
        <v>20064.0051584204</v>
      </c>
      <c r="BH522" s="17">
        <f ca="1" t="shared" si="3897"/>
        <v>19529.7629609294</v>
      </c>
      <c r="BI522" s="17">
        <f ca="1" t="shared" si="3897"/>
        <v>19366.9215374945</v>
      </c>
      <c r="BJ522" s="17">
        <f ca="1" t="shared" si="3834"/>
        <v>65535.1873641567</v>
      </c>
      <c r="BK522" s="17">
        <f ca="1" t="shared" si="3835"/>
        <v>38567.5916955019</v>
      </c>
      <c r="BL522" s="17">
        <f ca="1" t="shared" si="3836"/>
        <v>104102.779059659</v>
      </c>
      <c r="BM522" s="17">
        <f ca="1">BK522*'Ejercicio 3 - TIR'!$D$5</f>
        <v>19283.795847751</v>
      </c>
      <c r="BN522" s="17">
        <f ca="1" t="shared" si="3837"/>
        <v>84818.9832119077</v>
      </c>
      <c r="BO522" s="17">
        <f ca="1" t="shared" si="3838"/>
        <v>37139.369328787</v>
      </c>
      <c r="BP522" s="17">
        <f ca="1" t="shared" si="3839"/>
        <v>-113132.878097353</v>
      </c>
      <c r="BQ522" s="17">
        <f ca="1" t="shared" ref="BQ522:BT522" si="3898">BE522</f>
        <v>21034.631892755</v>
      </c>
      <c r="BR522" s="17">
        <f ca="1" t="shared" si="3898"/>
        <v>22677.0419181175</v>
      </c>
      <c r="BS522" s="17">
        <f ca="1" t="shared" si="3898"/>
        <v>20064.0051584204</v>
      </c>
      <c r="BT522" s="17">
        <f ca="1" t="shared" si="3898"/>
        <v>19529.7629609294</v>
      </c>
      <c r="BU522" s="17">
        <f ca="1" t="shared" si="3841"/>
        <v>56506.2908662814</v>
      </c>
      <c r="BV522" s="19">
        <f ca="1" t="shared" si="3842"/>
        <v>6.3998600812823</v>
      </c>
    </row>
    <row r="523" ht="15" customHeight="1" spans="1:74">
      <c r="A523" s="15">
        <v>522</v>
      </c>
      <c r="B523" s="16">
        <f ca="1" t="shared" ref="B523:F523" si="3899">RAND()</f>
        <v>0.92161295768535</v>
      </c>
      <c r="C523" s="17">
        <f ca="1">IF(B523&lt;=('Ejercicio 3 - TIR'!$D$13-'Ejercicio 3 - TIR'!$C$13)/('Ejercicio 3 - TIR'!$E$13-'Ejercicio 3 - TIR'!$C$13),'Ejercicio 3 - TIR'!$C$13+SQRT(('Ejercicio 3 - TIR'!$E$13-'Ejercicio 3 - TIR'!$C$13)*('Ejercicio 3 - TIR'!$D$13-'Ejercicio 3 - TIR'!$C$13)*B523),'Ejercicio 3 - TIR'!$E$13-SQRT(('Ejercicio 3 - TIR'!$E$13-'Ejercicio 3 - TIR'!$C$13)*('Ejercicio 3 - TIR'!$E$13-'Ejercicio 3 - TIR'!$D$13)*(1-B523)))</f>
        <v>90301.3170596426</v>
      </c>
      <c r="D523" s="16">
        <f ca="1" t="shared" si="3899"/>
        <v>0.461346737315763</v>
      </c>
      <c r="E523" s="17">
        <f ca="1">IF(D523&lt;=('Ejercicio 3 - TIR'!$D$14-'Ejercicio 3 - TIR'!$C$14)/('Ejercicio 3 - TIR'!$E$14-'Ejercicio 3 - TIR'!$C$14),'Ejercicio 3 - TIR'!$C$14+SQRT(('Ejercicio 3 - TIR'!$E$14-'Ejercicio 3 - TIR'!$C$14)*('Ejercicio 3 - TIR'!$D$14-'Ejercicio 3 - TIR'!$C$14)*D523),'Ejercicio 3 - TIR'!$E$14-SQRT(('Ejercicio 3 - TIR'!$E$14-'Ejercicio 3 - TIR'!$C$14)*('Ejercicio 3 - TIR'!$E$14-'Ejercicio 3 - TIR'!$D$14)*(1-D523)))</f>
        <v>31011.2298170086</v>
      </c>
      <c r="F523" s="16">
        <f ca="1" t="shared" si="3899"/>
        <v>0.615062876085562</v>
      </c>
      <c r="G523" s="17">
        <f ca="1">IF(F523&lt;=('Ejercicio 3 - TIR'!$D$18-'Ejercicio 3 - TIR'!$C$18)/('Ejercicio 3 - TIR'!$E$18-'Ejercicio 3 - TIR'!$C$18),'Ejercicio 3 - TIR'!$C$18+SQRT(('Ejercicio 3 - TIR'!$E$18-'Ejercicio 3 - TIR'!$C$18)*('Ejercicio 3 - TIR'!$D$18-'Ejercicio 3 - TIR'!$C$18)*F523),'Ejercicio 3 - TIR'!$E$18-SQRT(('Ejercicio 3 - TIR'!$E$18-'Ejercicio 3 - TIR'!$C$18)*('Ejercicio 3 - TIR'!$E$18-'Ejercicio 3 - TIR'!$D$18)*(1-F523)))</f>
        <v>39605.1773233415</v>
      </c>
      <c r="H523" s="16">
        <f ca="1" t="shared" ref="H523:L523" si="3900">RAND()</f>
        <v>0.127181706712697</v>
      </c>
      <c r="I523" s="17">
        <f ca="1">IF(H523&lt;=('Ejercicio 3 - TIR'!$D$18-'Ejercicio 3 - TIR'!$C$18)/('Ejercicio 3 - TIR'!$E$18-'Ejercicio 3 - TIR'!$C$18),'Ejercicio 3 - TIR'!$C$18+SQRT(('Ejercicio 3 - TIR'!$E$18-'Ejercicio 3 - TIR'!$C$18)*('Ejercicio 3 - TIR'!$D$18-'Ejercicio 3 - TIR'!$C$18)*H523),'Ejercicio 3 - TIR'!$E$18-SQRT(('Ejercicio 3 - TIR'!$E$18-'Ejercicio 3 - TIR'!$C$18)*('Ejercicio 3 - TIR'!$E$18-'Ejercicio 3 - TIR'!$D$18)*(1-H523)))</f>
        <v>34367.751825242</v>
      </c>
      <c r="J523" s="16">
        <f ca="1" t="shared" si="3900"/>
        <v>0.887657906039159</v>
      </c>
      <c r="K523" s="17">
        <f ca="1">IF(J523&lt;=('Ejercicio 3 - TIR'!$D$18-'Ejercicio 3 - TIR'!$C$18)/('Ejercicio 3 - TIR'!$E$18-'Ejercicio 3 - TIR'!$C$18),'Ejercicio 3 - TIR'!$C$18+SQRT(('Ejercicio 3 - TIR'!$E$18-'Ejercicio 3 - TIR'!$C$18)*('Ejercicio 3 - TIR'!$D$18-'Ejercicio 3 - TIR'!$C$18)*J523),'Ejercicio 3 - TIR'!$E$18-SQRT(('Ejercicio 3 - TIR'!$E$18-'Ejercicio 3 - TIR'!$C$18)*('Ejercicio 3 - TIR'!$E$18-'Ejercicio 3 - TIR'!$D$18)*(1-J523)))</f>
        <v>42097.3017643815</v>
      </c>
      <c r="L523" s="16">
        <f ca="1" t="shared" si="3900"/>
        <v>0.470685819128393</v>
      </c>
      <c r="M523" s="17">
        <f ca="1">IF(L523&lt;=('Ejercicio 3 - TIR'!$D$18-'Ejercicio 3 - TIR'!$C$18)/('Ejercicio 3 - TIR'!$E$18-'Ejercicio 3 - TIR'!$C$18),'Ejercicio 3 - TIR'!$C$18+SQRT(('Ejercicio 3 - TIR'!$E$18-'Ejercicio 3 - TIR'!$C$18)*('Ejercicio 3 - TIR'!$D$18-'Ejercicio 3 - TIR'!$C$18)*L523),'Ejercicio 3 - TIR'!$E$18-SQRT(('Ejercicio 3 - TIR'!$E$18-'Ejercicio 3 - TIR'!$C$18)*('Ejercicio 3 - TIR'!$E$18-'Ejercicio 3 - TIR'!$D$18)*(1-L523)))</f>
        <v>38402.5515689735</v>
      </c>
      <c r="N523" s="16">
        <f ca="1" t="shared" ref="N523:R523" si="3901">RAND()</f>
        <v>0.644958624469119</v>
      </c>
      <c r="O523" s="17">
        <f ca="1">IF(N523&lt;=('Ejercicio 3 - TIR'!$D$18-'Ejercicio 3 - TIR'!$C$18)/('Ejercicio 3 - TIR'!$E$18-'Ejercicio 3 - TIR'!$C$18),'Ejercicio 3 - TIR'!$C$18+SQRT(('Ejercicio 3 - TIR'!$E$18-'Ejercicio 3 - TIR'!$C$18)*('Ejercicio 3 - TIR'!$D$18-'Ejercicio 3 - TIR'!$C$18)*N523),'Ejercicio 3 - TIR'!$E$18-SQRT(('Ejercicio 3 - TIR'!$E$18-'Ejercicio 3 - TIR'!$C$18)*('Ejercicio 3 - TIR'!$E$18-'Ejercicio 3 - TIR'!$D$18)*(1-N523)))</f>
        <v>39835.8422959281</v>
      </c>
      <c r="P523" s="16">
        <f ca="1" t="shared" si="3901"/>
        <v>0.257261642247814</v>
      </c>
      <c r="Q523" s="18">
        <f ca="1">IF(P523&lt;=('Ejercicio 3 - TIR'!$D$22-'Ejercicio 3 - TIR'!$C$22)/('Ejercicio 3 - TIR'!$E$22-'Ejercicio 3 - TIR'!$C$22),'Ejercicio 3 - TIR'!$C$22+SQRT(('Ejercicio 3 - TIR'!$E$22-'Ejercicio 3 - TIR'!$C$22)*('Ejercicio 3 - TIR'!$D$22-'Ejercicio 3 - TIR'!$C$22)*P523),'Ejercicio 3 - TIR'!$E$22-SQRT(('Ejercicio 3 - TIR'!$E$22-'Ejercicio 3 - TIR'!$C$22)*('Ejercicio 3 - TIR'!$E$22-'Ejercicio 3 - TIR'!$D$22)*(1-P523)))</f>
        <v>0.141519083531741</v>
      </c>
      <c r="R523" s="16">
        <f ca="1" t="shared" si="3901"/>
        <v>0.308825945575309</v>
      </c>
      <c r="S523" s="18">
        <f ca="1">IF(R523&lt;=('Ejercicio 3 - TIR'!$D$23-'Ejercicio 3 - TIR'!$C$23)/('Ejercicio 3 - TIR'!$E$23-'Ejercicio 3 - TIR'!$C$23),'Ejercicio 3 - TIR'!$C$23+SQRT(('Ejercicio 3 - TIR'!$E$23-'Ejercicio 3 - TIR'!$C$23)*('Ejercicio 3 - TIR'!$D$23-'Ejercicio 3 - TIR'!$C$23)*R523),'Ejercicio 3 - TIR'!$E$23-SQRT(('Ejercicio 3 - TIR'!$E$23-'Ejercicio 3 - TIR'!$C$23)*('Ejercicio 3 - TIR'!$E$23-'Ejercicio 3 - TIR'!$D$23)*(1-R523)))</f>
        <v>0.143577249670722</v>
      </c>
      <c r="T523" s="16">
        <f ca="1" t="shared" ref="T523:X523" si="3902">RAND()</f>
        <v>0.559228730477124</v>
      </c>
      <c r="U523" s="18">
        <f ca="1">IF(T523&lt;=('Ejercicio 3 - TIR'!$D$24-'Ejercicio 3 - TIR'!$C$24)/('Ejercicio 3 - TIR'!$E$24-'Ejercicio 3 - TIR'!$C$24),'Ejercicio 3 - TIR'!$C$24+SQRT(('Ejercicio 3 - TIR'!$E$24-'Ejercicio 3 - TIR'!$C$24)*('Ejercicio 3 - TIR'!$D$24-'Ejercicio 3 - TIR'!$C$24)*T523),'Ejercicio 3 - TIR'!$E$24-SQRT(('Ejercicio 3 - TIR'!$E$24-'Ejercicio 3 - TIR'!$C$24)*('Ejercicio 3 - TIR'!$E$24-'Ejercicio 3 - TIR'!$D$24)*(1-T523)))</f>
        <v>0.184869392907835</v>
      </c>
      <c r="V523" s="16">
        <f ca="1" t="shared" si="3902"/>
        <v>0.994256502238451</v>
      </c>
      <c r="W523" s="18">
        <f ca="1">IF(V523&lt;=('Ejercicio 3 - TIR'!$D$25-'Ejercicio 3 - TIR'!$C$25)/('Ejercicio 3 - TIR'!$E$25-'Ejercicio 3 - TIR'!$C$25),'Ejercicio 3 - TIR'!$C$25+SQRT(('Ejercicio 3 - TIR'!$E$25-'Ejercicio 3 - TIR'!$C$25)*('Ejercicio 3 - TIR'!$D$25-'Ejercicio 3 - TIR'!$C$25)*V523),'Ejercicio 3 - TIR'!$E$25-SQRT(('Ejercicio 3 - TIR'!$E$25-'Ejercicio 3 - TIR'!$C$25)*('Ejercicio 3 - TIR'!$E$25-'Ejercicio 3 - TIR'!$D$25)*(1-V523)))</f>
        <v>0.24551644759533</v>
      </c>
      <c r="X523" s="16">
        <f ca="1" t="shared" si="3902"/>
        <v>0.838855127900153</v>
      </c>
      <c r="Y523" s="18">
        <f ca="1">IF(X523&lt;=('Ejercicio 3 - TIR'!$D$26-'Ejercicio 3 - TIR'!$C$26)/('Ejercicio 3 - TIR'!$E$26-'Ejercicio 3 - TIR'!$C$26),'Ejercicio 3 - TIR'!$C$26+SQRT(('Ejercicio 3 - TIR'!$E$26-'Ejercicio 3 - TIR'!$C$26)*('Ejercicio 3 - TIR'!$D$26-'Ejercicio 3 - TIR'!$C$26)*X523),'Ejercicio 3 - TIR'!$E$26-SQRT(('Ejercicio 3 - TIR'!$E$26-'Ejercicio 3 - TIR'!$C$26)*('Ejercicio 3 - TIR'!$E$26-'Ejercicio 3 - TIR'!$D$26)*(1-X523)))</f>
        <v>0.250501147321647</v>
      </c>
      <c r="Z523" s="16">
        <f ca="1" t="shared" si="3812"/>
        <v>1.14151908353174</v>
      </c>
      <c r="AA523" s="16">
        <f ca="1" t="shared" si="3813"/>
        <v>1.30541525399187</v>
      </c>
      <c r="AB523" s="16">
        <f ca="1" t="shared" si="3814"/>
        <v>1.54674657948998</v>
      </c>
      <c r="AC523" s="16">
        <f ca="1" t="shared" si="3815"/>
        <v>1.92649830501658</v>
      </c>
      <c r="AD523" s="16">
        <f ca="1" t="shared" si="3816"/>
        <v>2.40908834073645</v>
      </c>
      <c r="AE523" s="15">
        <f ca="1" t="shared" si="3817"/>
        <v>4388.68082289527</v>
      </c>
      <c r="AF523" s="15">
        <f ca="1" t="shared" si="3818"/>
        <v>5018.79554512921</v>
      </c>
      <c r="AG523" s="15">
        <f ca="1" t="shared" si="3819"/>
        <v>5946.6172306858</v>
      </c>
      <c r="AH523" s="15">
        <f ca="1" t="shared" si="3820"/>
        <v>7406.60956837295</v>
      </c>
      <c r="AI523" s="15">
        <f ca="1" t="shared" si="3821"/>
        <v>9261.97376301387</v>
      </c>
      <c r="AJ523" s="17">
        <f ca="1" t="shared" si="3822"/>
        <v>45210.0657212529</v>
      </c>
      <c r="AK523" s="17">
        <f ca="1" t="shared" si="3823"/>
        <v>44864.1874780779</v>
      </c>
      <c r="AL523" s="17">
        <f ca="1" t="shared" si="3824"/>
        <v>65113.8575098144</v>
      </c>
      <c r="AM523" s="17">
        <f ca="1" t="shared" si="3825"/>
        <v>73982.4505059394</v>
      </c>
      <c r="AN523" s="17">
        <f ca="1" t="shared" si="3826"/>
        <v>95968.0632185362</v>
      </c>
      <c r="AO523" s="17">
        <f ca="1">C523/'Ejercicio 3 - TIR'!$D$7</f>
        <v>18060.2634119285</v>
      </c>
      <c r="AP523" s="17">
        <f ca="1" t="shared" si="3827"/>
        <v>27149.8023093244</v>
      </c>
      <c r="AQ523" s="17">
        <f ca="1" t="shared" si="3828"/>
        <v>26803.9240661493</v>
      </c>
      <c r="AR523" s="17">
        <f ca="1" t="shared" si="3829"/>
        <v>47053.5940978859</v>
      </c>
      <c r="AS523" s="17">
        <f ca="1" t="shared" si="3830"/>
        <v>55922.1870940109</v>
      </c>
      <c r="AT523" s="17">
        <f ca="1" t="shared" si="3831"/>
        <v>77907.7998066076</v>
      </c>
      <c r="AU523" s="17">
        <f ca="1">AP523*'Ejercicio 3 - TIR'!$D$5</f>
        <v>13574.9011546622</v>
      </c>
      <c r="AV523" s="17">
        <f ca="1">AQ523*'Ejercicio 3 - TIR'!$D$5</f>
        <v>13401.9620330747</v>
      </c>
      <c r="AW523" s="17">
        <f ca="1">AR523*'Ejercicio 3 - TIR'!$D$5</f>
        <v>23526.7970489429</v>
      </c>
      <c r="AX523" s="17">
        <f ca="1">AS523*'Ejercicio 3 - TIR'!$D$5</f>
        <v>27961.0935470054</v>
      </c>
      <c r="AY523" s="17">
        <f ca="1">AT523*'Ejercicio 3 - TIR'!$D$5</f>
        <v>38953.8999033038</v>
      </c>
      <c r="AZ523" s="17">
        <f ca="1" t="shared" ref="AZ523:BD523" si="3903">AJ523-AU523-AE523</f>
        <v>27246.4837436955</v>
      </c>
      <c r="BA523" s="17">
        <f ca="1" t="shared" si="3903"/>
        <v>26443.429899874</v>
      </c>
      <c r="BB523" s="17">
        <f ca="1" t="shared" si="3903"/>
        <v>35640.4432301857</v>
      </c>
      <c r="BC523" s="17">
        <f ca="1" t="shared" si="3903"/>
        <v>38614.747390561</v>
      </c>
      <c r="BD523" s="17">
        <f ca="1" t="shared" si="3903"/>
        <v>47752.1895522185</v>
      </c>
      <c r="BE523" s="17">
        <f ca="1" t="shared" ref="BE523:BI523" si="3904">AZ523/Z523</f>
        <v>23868.6187000901</v>
      </c>
      <c r="BF523" s="17">
        <f ca="1" t="shared" si="3904"/>
        <v>20256.7189398253</v>
      </c>
      <c r="BG523" s="17">
        <f ca="1" t="shared" si="3904"/>
        <v>23042.1994803685</v>
      </c>
      <c r="BH523" s="17">
        <f ca="1" t="shared" si="3904"/>
        <v>20044.0079755111</v>
      </c>
      <c r="BI523" s="17">
        <f ca="1" t="shared" si="3904"/>
        <v>19821.6847197977</v>
      </c>
      <c r="BJ523" s="17">
        <f ca="1" t="shared" si="3834"/>
        <v>74708.7921840538</v>
      </c>
      <c r="BK523" s="17">
        <f ca="1" t="shared" si="3835"/>
        <v>43508.770016306</v>
      </c>
      <c r="BL523" s="17">
        <f ca="1" t="shared" si="3836"/>
        <v>118217.56220036</v>
      </c>
      <c r="BM523" s="17">
        <f ca="1">BK523*'Ejercicio 3 - TIR'!$D$5</f>
        <v>21754.385008153</v>
      </c>
      <c r="BN523" s="17">
        <f ca="1" t="shared" si="3837"/>
        <v>96463.1771922068</v>
      </c>
      <c r="BO523" s="17">
        <f ca="1" t="shared" si="3838"/>
        <v>40041.3615229728</v>
      </c>
      <c r="BP523" s="17">
        <f ca="1" t="shared" si="3839"/>
        <v>-121312.546876651</v>
      </c>
      <c r="BQ523" s="17">
        <f ca="1" t="shared" ref="BQ523:BT523" si="3905">BE523</f>
        <v>23868.6187000901</v>
      </c>
      <c r="BR523" s="17">
        <f ca="1" t="shared" si="3905"/>
        <v>20256.7189398253</v>
      </c>
      <c r="BS523" s="17">
        <f ca="1" t="shared" si="3905"/>
        <v>23042.1994803685</v>
      </c>
      <c r="BT523" s="17">
        <f ca="1" t="shared" si="3905"/>
        <v>20044.0079755111</v>
      </c>
      <c r="BU523" s="17">
        <f ca="1" t="shared" si="3841"/>
        <v>59863.0462427706</v>
      </c>
      <c r="BV523" s="19">
        <f ca="1" t="shared" si="3842"/>
        <v>5.78843250959256</v>
      </c>
    </row>
    <row r="524" ht="15" customHeight="1" spans="1:74">
      <c r="A524" s="15">
        <v>523</v>
      </c>
      <c r="B524" s="16">
        <f ca="1" t="shared" ref="B524:F524" si="3906">RAND()</f>
        <v>0.643544159595933</v>
      </c>
      <c r="C524" s="17">
        <f ca="1">IF(B524&lt;=('Ejercicio 3 - TIR'!$D$13-'Ejercicio 3 - TIR'!$C$13)/('Ejercicio 3 - TIR'!$E$13-'Ejercicio 3 - TIR'!$C$13),'Ejercicio 3 - TIR'!$C$13+SQRT(('Ejercicio 3 - TIR'!$E$13-'Ejercicio 3 - TIR'!$C$13)*('Ejercicio 3 - TIR'!$D$13-'Ejercicio 3 - TIR'!$C$13)*B524),'Ejercicio 3 - TIR'!$E$13-SQRT(('Ejercicio 3 - TIR'!$E$13-'Ejercicio 3 - TIR'!$C$13)*('Ejercicio 3 - TIR'!$E$13-'Ejercicio 3 - TIR'!$D$13)*(1-B524)))</f>
        <v>79317.9544414756</v>
      </c>
      <c r="D524" s="16">
        <f ca="1" t="shared" si="3906"/>
        <v>0.25375966193075</v>
      </c>
      <c r="E524" s="17">
        <f ca="1">IF(D524&lt;=('Ejercicio 3 - TIR'!$D$14-'Ejercicio 3 - TIR'!$C$14)/('Ejercicio 3 - TIR'!$E$14-'Ejercicio 3 - TIR'!$C$14),'Ejercicio 3 - TIR'!$C$14+SQRT(('Ejercicio 3 - TIR'!$E$14-'Ejercicio 3 - TIR'!$C$14)*('Ejercicio 3 - TIR'!$D$14-'Ejercicio 3 - TIR'!$C$14)*D524),'Ejercicio 3 - TIR'!$E$14-SQRT(('Ejercicio 3 - TIR'!$E$14-'Ejercicio 3 - TIR'!$C$14)*('Ejercicio 3 - TIR'!$E$14-'Ejercicio 3 - TIR'!$D$14)*(1-D524)))</f>
        <v>29362.5651450501</v>
      </c>
      <c r="F524" s="16">
        <f ca="1" t="shared" si="3906"/>
        <v>0.821522836247872</v>
      </c>
      <c r="G524" s="17">
        <f ca="1">IF(F524&lt;=('Ejercicio 3 - TIR'!$D$18-'Ejercicio 3 - TIR'!$C$18)/('Ejercicio 3 - TIR'!$E$18-'Ejercicio 3 - TIR'!$C$18),'Ejercicio 3 - TIR'!$C$18+SQRT(('Ejercicio 3 - TIR'!$E$18-'Ejercicio 3 - TIR'!$C$18)*('Ejercicio 3 - TIR'!$D$18-'Ejercicio 3 - TIR'!$C$18)*F524),'Ejercicio 3 - TIR'!$E$18-SQRT(('Ejercicio 3 - TIR'!$E$18-'Ejercicio 3 - TIR'!$C$18)*('Ejercicio 3 - TIR'!$E$18-'Ejercicio 3 - TIR'!$D$18)*(1-F524)))</f>
        <v>41341.3407809131</v>
      </c>
      <c r="H524" s="16">
        <f ca="1" t="shared" ref="H524:L524" si="3907">RAND()</f>
        <v>0.684871500109569</v>
      </c>
      <c r="I524" s="17">
        <f ca="1">IF(H524&lt;=('Ejercicio 3 - TIR'!$D$18-'Ejercicio 3 - TIR'!$C$18)/('Ejercicio 3 - TIR'!$E$18-'Ejercicio 3 - TIR'!$C$18),'Ejercicio 3 - TIR'!$C$18+SQRT(('Ejercicio 3 - TIR'!$E$18-'Ejercicio 3 - TIR'!$C$18)*('Ejercicio 3 - TIR'!$D$18-'Ejercicio 3 - TIR'!$C$18)*H524),'Ejercicio 3 - TIR'!$E$18-SQRT(('Ejercicio 3 - TIR'!$E$18-'Ejercicio 3 - TIR'!$C$18)*('Ejercicio 3 - TIR'!$E$18-'Ejercicio 3 - TIR'!$D$18)*(1-H524)))</f>
        <v>40138.4531791021</v>
      </c>
      <c r="J524" s="16">
        <f ca="1" t="shared" si="3907"/>
        <v>0.888757798718974</v>
      </c>
      <c r="K524" s="17">
        <f ca="1">IF(J524&lt;=('Ejercicio 3 - TIR'!$D$18-'Ejercicio 3 - TIR'!$C$18)/('Ejercicio 3 - TIR'!$E$18-'Ejercicio 3 - TIR'!$C$18),'Ejercicio 3 - TIR'!$C$18+SQRT(('Ejercicio 3 - TIR'!$E$18-'Ejercicio 3 - TIR'!$C$18)*('Ejercicio 3 - TIR'!$D$18-'Ejercicio 3 - TIR'!$C$18)*J524),'Ejercicio 3 - TIR'!$E$18-SQRT(('Ejercicio 3 - TIR'!$E$18-'Ejercicio 3 - TIR'!$C$18)*('Ejercicio 3 - TIR'!$E$18-'Ejercicio 3 - TIR'!$D$18)*(1-J524)))</f>
        <v>42111.5462447744</v>
      </c>
      <c r="L524" s="16">
        <f ca="1" t="shared" si="3907"/>
        <v>0.0894796825819641</v>
      </c>
      <c r="M524" s="17">
        <f ca="1">IF(L524&lt;=('Ejercicio 3 - TIR'!$D$18-'Ejercicio 3 - TIR'!$C$18)/('Ejercicio 3 - TIR'!$E$18-'Ejercicio 3 - TIR'!$C$18),'Ejercicio 3 - TIR'!$C$18+SQRT(('Ejercicio 3 - TIR'!$E$18-'Ejercicio 3 - TIR'!$C$18)*('Ejercicio 3 - TIR'!$D$18-'Ejercicio 3 - TIR'!$C$18)*L524),'Ejercicio 3 - TIR'!$E$18-SQRT(('Ejercicio 3 - TIR'!$E$18-'Ejercicio 3 - TIR'!$C$18)*('Ejercicio 3 - TIR'!$E$18-'Ejercicio 3 - TIR'!$D$18)*(1-L524)))</f>
        <v>33663.5982841047</v>
      </c>
      <c r="N524" s="16">
        <f ca="1" t="shared" ref="N524:R524" si="3908">RAND()</f>
        <v>0.0723877191289584</v>
      </c>
      <c r="O524" s="17">
        <f ca="1">IF(N524&lt;=('Ejercicio 3 - TIR'!$D$18-'Ejercicio 3 - TIR'!$C$18)/('Ejercicio 3 - TIR'!$E$18-'Ejercicio 3 - TIR'!$C$18),'Ejercicio 3 - TIR'!$C$18+SQRT(('Ejercicio 3 - TIR'!$E$18-'Ejercicio 3 - TIR'!$C$18)*('Ejercicio 3 - TIR'!$D$18-'Ejercicio 3 - TIR'!$C$18)*N524),'Ejercicio 3 - TIR'!$E$18-SQRT(('Ejercicio 3 - TIR'!$E$18-'Ejercicio 3 - TIR'!$C$18)*('Ejercicio 3 - TIR'!$E$18-'Ejercicio 3 - TIR'!$D$18)*(1-N524)))</f>
        <v>33295.1719028518</v>
      </c>
      <c r="P524" s="16">
        <f ca="1" t="shared" si="3908"/>
        <v>0.886926145841801</v>
      </c>
      <c r="Q524" s="18">
        <f ca="1">IF(P524&lt;=('Ejercicio 3 - TIR'!$D$22-'Ejercicio 3 - TIR'!$C$22)/('Ejercicio 3 - TIR'!$E$22-'Ejercicio 3 - TIR'!$C$22),'Ejercicio 3 - TIR'!$C$22+SQRT(('Ejercicio 3 - TIR'!$E$22-'Ejercicio 3 - TIR'!$C$22)*('Ejercicio 3 - TIR'!$D$22-'Ejercicio 3 - TIR'!$C$22)*P524),'Ejercicio 3 - TIR'!$E$22-SQRT(('Ejercicio 3 - TIR'!$E$22-'Ejercicio 3 - TIR'!$C$22)*('Ejercicio 3 - TIR'!$E$22-'Ejercicio 3 - TIR'!$D$22)*(1-P524)))</f>
        <v>0.165733502970779</v>
      </c>
      <c r="R524" s="16">
        <f ca="1" t="shared" si="3908"/>
        <v>0.00795082564992478</v>
      </c>
      <c r="S524" s="18">
        <f ca="1">IF(R524&lt;=('Ejercicio 3 - TIR'!$D$23-'Ejercicio 3 - TIR'!$C$23)/('Ejercicio 3 - TIR'!$E$23-'Ejercicio 3 - TIR'!$C$23),'Ejercicio 3 - TIR'!$C$23+SQRT(('Ejercicio 3 - TIR'!$E$23-'Ejercicio 3 - TIR'!$C$23)*('Ejercicio 3 - TIR'!$D$23-'Ejercicio 3 - TIR'!$C$23)*R524),'Ejercicio 3 - TIR'!$E$23-SQRT(('Ejercicio 3 - TIR'!$E$23-'Ejercicio 3 - TIR'!$C$23)*('Ejercicio 3 - TIR'!$E$23-'Ejercicio 3 - TIR'!$D$23)*(1-R524)))</f>
        <v>0.12378305249367</v>
      </c>
      <c r="T524" s="16">
        <f ca="1" t="shared" ref="T524:X524" si="3909">RAND()</f>
        <v>0.0635152244830763</v>
      </c>
      <c r="U524" s="18">
        <f ca="1">IF(T524&lt;=('Ejercicio 3 - TIR'!$D$24-'Ejercicio 3 - TIR'!$C$24)/('Ejercicio 3 - TIR'!$E$24-'Ejercicio 3 - TIR'!$C$24),'Ejercicio 3 - TIR'!$C$24+SQRT(('Ejercicio 3 - TIR'!$E$24-'Ejercicio 3 - TIR'!$C$24)*('Ejercicio 3 - TIR'!$D$24-'Ejercicio 3 - TIR'!$C$24)*T524),'Ejercicio 3 - TIR'!$E$24-SQRT(('Ejercicio 3 - TIR'!$E$24-'Ejercicio 3 - TIR'!$C$24)*('Ejercicio 3 - TIR'!$E$24-'Ejercicio 3 - TIR'!$D$24)*(1-T524)))</f>
        <v>0.161549111282452</v>
      </c>
      <c r="V524" s="16">
        <f ca="1" t="shared" si="3909"/>
        <v>0.726412846229453</v>
      </c>
      <c r="W524" s="18">
        <f ca="1">IF(V524&lt;=('Ejercicio 3 - TIR'!$D$25-'Ejercicio 3 - TIR'!$C$25)/('Ejercicio 3 - TIR'!$E$25-'Ejercicio 3 - TIR'!$C$25),'Ejercicio 3 - TIR'!$C$25+SQRT(('Ejercicio 3 - TIR'!$E$25-'Ejercicio 3 - TIR'!$C$25)*('Ejercicio 3 - TIR'!$D$25-'Ejercicio 3 - TIR'!$C$25)*V524),'Ejercicio 3 - TIR'!$E$25-SQRT(('Ejercicio 3 - TIR'!$E$25-'Ejercicio 3 - TIR'!$C$25)*('Ejercicio 3 - TIR'!$E$25-'Ejercicio 3 - TIR'!$D$25)*(1-V524)))</f>
        <v>0.219055613785423</v>
      </c>
      <c r="X524" s="16">
        <f ca="1" t="shared" si="3909"/>
        <v>0.502950393776481</v>
      </c>
      <c r="Y524" s="18">
        <f ca="1">IF(X524&lt;=('Ejercicio 3 - TIR'!$D$26-'Ejercicio 3 - TIR'!$C$26)/('Ejercicio 3 - TIR'!$E$26-'Ejercicio 3 - TIR'!$C$26),'Ejercicio 3 - TIR'!$C$26+SQRT(('Ejercicio 3 - TIR'!$E$26-'Ejercicio 3 - TIR'!$C$26)*('Ejercicio 3 - TIR'!$D$26-'Ejercicio 3 - TIR'!$C$26)*X524),'Ejercicio 3 - TIR'!$E$26-SQRT(('Ejercicio 3 - TIR'!$E$26-'Ejercicio 3 - TIR'!$C$26)*('Ejercicio 3 - TIR'!$E$26-'Ejercicio 3 - TIR'!$D$26)*(1-X524)))</f>
        <v>0.228192009558303</v>
      </c>
      <c r="Z524" s="16">
        <f ca="1" t="shared" si="3812"/>
        <v>1.16573350297078</v>
      </c>
      <c r="AA524" s="16">
        <f ca="1" t="shared" si="3813"/>
        <v>1.31003155436264</v>
      </c>
      <c r="AB524" s="16">
        <f ca="1" t="shared" si="3814"/>
        <v>1.5216659877219</v>
      </c>
      <c r="AC524" s="16">
        <f ca="1" t="shared" si="3815"/>
        <v>1.85499546463872</v>
      </c>
      <c r="AD524" s="16">
        <f ca="1" t="shared" si="3816"/>
        <v>2.27829060743616</v>
      </c>
      <c r="AE524" s="15">
        <f ca="1" t="shared" si="3817"/>
        <v>4866.36077769687</v>
      </c>
      <c r="AF524" s="15">
        <f ca="1" t="shared" si="3818"/>
        <v>5468.73376929566</v>
      </c>
      <c r="AG524" s="15">
        <f ca="1" t="shared" si="3819"/>
        <v>6352.20284956571</v>
      </c>
      <c r="AH524" s="15">
        <f ca="1" t="shared" si="3820"/>
        <v>7743.68854366684</v>
      </c>
      <c r="AI524" s="15">
        <f ca="1" t="shared" si="3821"/>
        <v>9510.73639383978</v>
      </c>
      <c r="AJ524" s="17">
        <f ca="1" t="shared" si="3822"/>
        <v>48192.9860060426</v>
      </c>
      <c r="AK524" s="17">
        <f ca="1" t="shared" si="3823"/>
        <v>52582.6402079313</v>
      </c>
      <c r="AL524" s="17">
        <f ca="1" t="shared" si="3824"/>
        <v>64079.7076110509</v>
      </c>
      <c r="AM524" s="17">
        <f ca="1" t="shared" si="3825"/>
        <v>62445.8221404339</v>
      </c>
      <c r="AN524" s="17">
        <f ca="1" t="shared" si="3826"/>
        <v>75856.0774192396</v>
      </c>
      <c r="AO524" s="17">
        <f ca="1">C524/'Ejercicio 3 - TIR'!$D$7</f>
        <v>15863.5908882951</v>
      </c>
      <c r="AP524" s="17">
        <f ca="1" t="shared" si="3827"/>
        <v>32329.3951177475</v>
      </c>
      <c r="AQ524" s="17">
        <f ca="1" t="shared" si="3828"/>
        <v>36719.0493196361</v>
      </c>
      <c r="AR524" s="17">
        <f ca="1" t="shared" si="3829"/>
        <v>48216.1167227558</v>
      </c>
      <c r="AS524" s="17">
        <f ca="1" t="shared" si="3830"/>
        <v>46582.2312521387</v>
      </c>
      <c r="AT524" s="17">
        <f ca="1" t="shared" si="3831"/>
        <v>59992.4865309445</v>
      </c>
      <c r="AU524" s="17">
        <f ca="1">AP524*'Ejercicio 3 - TIR'!$D$5</f>
        <v>16164.6975588737</v>
      </c>
      <c r="AV524" s="17">
        <f ca="1">AQ524*'Ejercicio 3 - TIR'!$D$5</f>
        <v>18359.5246598181</v>
      </c>
      <c r="AW524" s="17">
        <f ca="1">AR524*'Ejercicio 3 - TIR'!$D$5</f>
        <v>24108.0583613779</v>
      </c>
      <c r="AX524" s="17">
        <f ca="1">AS524*'Ejercicio 3 - TIR'!$D$5</f>
        <v>23291.1156260694</v>
      </c>
      <c r="AY524" s="17">
        <f ca="1">AT524*'Ejercicio 3 - TIR'!$D$5</f>
        <v>29996.2432654723</v>
      </c>
      <c r="AZ524" s="17">
        <f ca="1" t="shared" ref="AZ524:BD524" si="3910">AJ524-AU524-AE524</f>
        <v>27161.927669472</v>
      </c>
      <c r="BA524" s="17">
        <f ca="1" t="shared" si="3910"/>
        <v>28754.3817788175</v>
      </c>
      <c r="BB524" s="17">
        <f ca="1" t="shared" si="3910"/>
        <v>33619.4464001073</v>
      </c>
      <c r="BC524" s="17">
        <f ca="1" t="shared" si="3910"/>
        <v>31411.0179706976</v>
      </c>
      <c r="BD524" s="17">
        <f ca="1" t="shared" si="3910"/>
        <v>36349.0977599276</v>
      </c>
      <c r="BE524" s="17">
        <f ca="1" t="shared" ref="BE524:BI524" si="3911">AZ524/Z524</f>
        <v>23300.2891314798</v>
      </c>
      <c r="BF524" s="17">
        <f ca="1" t="shared" si="3911"/>
        <v>21949.3810535023</v>
      </c>
      <c r="BG524" s="17">
        <f ca="1" t="shared" si="3911"/>
        <v>22093.8410080647</v>
      </c>
      <c r="BH524" s="17">
        <f ca="1" t="shared" si="3911"/>
        <v>16933.2047271691</v>
      </c>
      <c r="BI524" s="17">
        <f ca="1" t="shared" si="3911"/>
        <v>15954.5483975078</v>
      </c>
      <c r="BJ524" s="17">
        <f ca="1" t="shared" si="3834"/>
        <v>66896.4563802002</v>
      </c>
      <c r="BK524" s="17">
        <f ca="1" t="shared" si="3835"/>
        <v>36141.8701210127</v>
      </c>
      <c r="BL524" s="17">
        <f ca="1" t="shared" si="3836"/>
        <v>103038.326501213</v>
      </c>
      <c r="BM524" s="17">
        <f ca="1">BK524*'Ejercicio 3 - TIR'!$D$5</f>
        <v>18070.9350605063</v>
      </c>
      <c r="BN524" s="17">
        <f ca="1" t="shared" si="3837"/>
        <v>84967.3914407065</v>
      </c>
      <c r="BO524" s="17">
        <f ca="1" t="shared" si="3838"/>
        <v>37294.3605891977</v>
      </c>
      <c r="BP524" s="17">
        <f ca="1" t="shared" si="3839"/>
        <v>-108680.519586526</v>
      </c>
      <c r="BQ524" s="17">
        <f ca="1" t="shared" ref="BQ524:BT524" si="3912">BE524</f>
        <v>23300.2891314798</v>
      </c>
      <c r="BR524" s="17">
        <f ca="1" t="shared" si="3912"/>
        <v>21949.3810535023</v>
      </c>
      <c r="BS524" s="17">
        <f ca="1" t="shared" si="3912"/>
        <v>22093.8410080647</v>
      </c>
      <c r="BT524" s="17">
        <f ca="1" t="shared" si="3912"/>
        <v>16933.2047271691</v>
      </c>
      <c r="BU524" s="17">
        <f ca="1" t="shared" si="3841"/>
        <v>53248.9089867054</v>
      </c>
      <c r="BV524" s="19">
        <f ca="1" t="shared" si="3842"/>
        <v>7.35974578796408</v>
      </c>
    </row>
    <row r="525" ht="15" customHeight="1" spans="1:74">
      <c r="A525" s="15">
        <v>524</v>
      </c>
      <c r="B525" s="16">
        <f ca="1" t="shared" ref="B525:F525" si="3913">RAND()</f>
        <v>0.80186289437061</v>
      </c>
      <c r="C525" s="17">
        <f ca="1">IF(B525&lt;=('Ejercicio 3 - TIR'!$D$13-'Ejercicio 3 - TIR'!$C$13)/('Ejercicio 3 - TIR'!$E$13-'Ejercicio 3 - TIR'!$C$13),'Ejercicio 3 - TIR'!$C$13+SQRT(('Ejercicio 3 - TIR'!$E$13-'Ejercicio 3 - TIR'!$C$13)*('Ejercicio 3 - TIR'!$D$13-'Ejercicio 3 - TIR'!$C$13)*B525),'Ejercicio 3 - TIR'!$E$13-SQRT(('Ejercicio 3 - TIR'!$E$13-'Ejercicio 3 - TIR'!$C$13)*('Ejercicio 3 - TIR'!$E$13-'Ejercicio 3 - TIR'!$D$13)*(1-B525)))</f>
        <v>84580.3849997716</v>
      </c>
      <c r="D525" s="16">
        <f ca="1" t="shared" si="3913"/>
        <v>0.918288841618849</v>
      </c>
      <c r="E525" s="17">
        <f ca="1">IF(D525&lt;=('Ejercicio 3 - TIR'!$D$14-'Ejercicio 3 - TIR'!$C$14)/('Ejercicio 3 - TIR'!$E$14-'Ejercicio 3 - TIR'!$C$14),'Ejercicio 3 - TIR'!$C$14+SQRT(('Ejercicio 3 - TIR'!$E$14-'Ejercicio 3 - TIR'!$C$14)*('Ejercicio 3 - TIR'!$D$14-'Ejercicio 3 - TIR'!$C$14)*D525),'Ejercicio 3 - TIR'!$E$14-SQRT(('Ejercicio 3 - TIR'!$E$14-'Ejercicio 3 - TIR'!$C$14)*('Ejercicio 3 - TIR'!$E$14-'Ejercicio 3 - TIR'!$D$14)*(1-D525)))</f>
        <v>36499.0467359343</v>
      </c>
      <c r="F525" s="16">
        <f ca="1" t="shared" si="3913"/>
        <v>0.324328243311406</v>
      </c>
      <c r="G525" s="17">
        <f ca="1">IF(F525&lt;=('Ejercicio 3 - TIR'!$D$18-'Ejercicio 3 - TIR'!$C$18)/('Ejercicio 3 - TIR'!$E$18-'Ejercicio 3 - TIR'!$C$18),'Ejercicio 3 - TIR'!$C$18+SQRT(('Ejercicio 3 - TIR'!$E$18-'Ejercicio 3 - TIR'!$C$18)*('Ejercicio 3 - TIR'!$D$18-'Ejercicio 3 - TIR'!$C$18)*F525),'Ejercicio 3 - TIR'!$E$18-SQRT(('Ejercicio 3 - TIR'!$E$18-'Ejercicio 3 - TIR'!$C$18)*('Ejercicio 3 - TIR'!$E$18-'Ejercicio 3 - TIR'!$D$18)*(1-F525)))</f>
        <v>36974.9004650038</v>
      </c>
      <c r="H525" s="16">
        <f ca="1" t="shared" ref="H525:L525" si="3914">RAND()</f>
        <v>0.398473096492286</v>
      </c>
      <c r="I525" s="17">
        <f ca="1">IF(H525&lt;=('Ejercicio 3 - TIR'!$D$18-'Ejercicio 3 - TIR'!$C$18)/('Ejercicio 3 - TIR'!$E$18-'Ejercicio 3 - TIR'!$C$18),'Ejercicio 3 - TIR'!$C$18+SQRT(('Ejercicio 3 - TIR'!$E$18-'Ejercicio 3 - TIR'!$C$18)*('Ejercicio 3 - TIR'!$D$18-'Ejercicio 3 - TIR'!$C$18)*H525),'Ejercicio 3 - TIR'!$E$18-SQRT(('Ejercicio 3 - TIR'!$E$18-'Ejercicio 3 - TIR'!$C$18)*('Ejercicio 3 - TIR'!$E$18-'Ejercicio 3 - TIR'!$D$18)*(1-H525)))</f>
        <v>37731.1683770206</v>
      </c>
      <c r="J525" s="16">
        <f ca="1" t="shared" si="3914"/>
        <v>0.943193855533124</v>
      </c>
      <c r="K525" s="17">
        <f ca="1">IF(J525&lt;=('Ejercicio 3 - TIR'!$D$18-'Ejercicio 3 - TIR'!$C$18)/('Ejercicio 3 - TIR'!$E$18-'Ejercicio 3 - TIR'!$C$18),'Ejercicio 3 - TIR'!$C$18+SQRT(('Ejercicio 3 - TIR'!$E$18-'Ejercicio 3 - TIR'!$C$18)*('Ejercicio 3 - TIR'!$D$18-'Ejercicio 3 - TIR'!$C$18)*J525),'Ejercicio 3 - TIR'!$E$18-SQRT(('Ejercicio 3 - TIR'!$E$18-'Ejercicio 3 - TIR'!$C$18)*('Ejercicio 3 - TIR'!$E$18-'Ejercicio 3 - TIR'!$D$18)*(1-J525)))</f>
        <v>42935.9116213166</v>
      </c>
      <c r="L525" s="16">
        <f ca="1" t="shared" si="3914"/>
        <v>0.352697074344451</v>
      </c>
      <c r="M525" s="17">
        <f ca="1">IF(L525&lt;=('Ejercicio 3 - TIR'!$D$18-'Ejercicio 3 - TIR'!$C$18)/('Ejercicio 3 - TIR'!$E$18-'Ejercicio 3 - TIR'!$C$18),'Ejercicio 3 - TIR'!$C$18+SQRT(('Ejercicio 3 - TIR'!$E$18-'Ejercicio 3 - TIR'!$C$18)*('Ejercicio 3 - TIR'!$D$18-'Ejercicio 3 - TIR'!$C$18)*L525),'Ejercicio 3 - TIR'!$E$18-SQRT(('Ejercicio 3 - TIR'!$E$18-'Ejercicio 3 - TIR'!$C$18)*('Ejercicio 3 - TIR'!$E$18-'Ejercicio 3 - TIR'!$D$18)*(1-L525)))</f>
        <v>37273.5521687596</v>
      </c>
      <c r="N525" s="16">
        <f ca="1" t="shared" ref="N525:R525" si="3915">RAND()</f>
        <v>0.551769302410684</v>
      </c>
      <c r="O525" s="17">
        <f ca="1">IF(N525&lt;=('Ejercicio 3 - TIR'!$D$18-'Ejercicio 3 - TIR'!$C$18)/('Ejercicio 3 - TIR'!$E$18-'Ejercicio 3 - TIR'!$C$18),'Ejercicio 3 - TIR'!$C$18+SQRT(('Ejercicio 3 - TIR'!$E$18-'Ejercicio 3 - TIR'!$C$18)*('Ejercicio 3 - TIR'!$D$18-'Ejercicio 3 - TIR'!$C$18)*N525),'Ejercicio 3 - TIR'!$E$18-SQRT(('Ejercicio 3 - TIR'!$E$18-'Ejercicio 3 - TIR'!$C$18)*('Ejercicio 3 - TIR'!$E$18-'Ejercicio 3 - TIR'!$D$18)*(1-N525)))</f>
        <v>39097.5488655793</v>
      </c>
      <c r="P525" s="16">
        <f ca="1" t="shared" si="3915"/>
        <v>0.27785956623311</v>
      </c>
      <c r="Q525" s="18">
        <f ca="1">IF(P525&lt;=('Ejercicio 3 - TIR'!$D$22-'Ejercicio 3 - TIR'!$C$22)/('Ejercicio 3 - TIR'!$E$22-'Ejercicio 3 - TIR'!$C$22),'Ejercicio 3 - TIR'!$C$22+SQRT(('Ejercicio 3 - TIR'!$E$22-'Ejercicio 3 - TIR'!$C$22)*('Ejercicio 3 - TIR'!$D$22-'Ejercicio 3 - TIR'!$C$22)*P525),'Ejercicio 3 - TIR'!$E$22-SQRT(('Ejercicio 3 - TIR'!$E$22-'Ejercicio 3 - TIR'!$C$22)*('Ejercicio 3 - TIR'!$E$22-'Ejercicio 3 - TIR'!$D$22)*(1-P525)))</f>
        <v>0.142363971454543</v>
      </c>
      <c r="R525" s="16">
        <f ca="1" t="shared" si="3915"/>
        <v>0.343551020215614</v>
      </c>
      <c r="S525" s="18">
        <f ca="1">IF(R525&lt;=('Ejercicio 3 - TIR'!$D$23-'Ejercicio 3 - TIR'!$C$23)/('Ejercicio 3 - TIR'!$E$23-'Ejercicio 3 - TIR'!$C$23),'Ejercicio 3 - TIR'!$C$23+SQRT(('Ejercicio 3 - TIR'!$E$23-'Ejercicio 3 - TIR'!$C$23)*('Ejercicio 3 - TIR'!$D$23-'Ejercicio 3 - TIR'!$C$23)*R525),'Ejercicio 3 - TIR'!$E$23-SQRT(('Ejercicio 3 - TIR'!$E$23-'Ejercicio 3 - TIR'!$C$23)*('Ejercicio 3 - TIR'!$E$23-'Ejercicio 3 - TIR'!$D$23)*(1-R525)))</f>
        <v>0.144867485526046</v>
      </c>
      <c r="T525" s="16">
        <f ca="1" t="shared" ref="T525:X525" si="3916">RAND()</f>
        <v>0.432133963382901</v>
      </c>
      <c r="U525" s="18">
        <f ca="1">IF(T525&lt;=('Ejercicio 3 - TIR'!$D$24-'Ejercicio 3 - TIR'!$C$24)/('Ejercicio 3 - TIR'!$E$24-'Ejercicio 3 - TIR'!$C$24),'Ejercicio 3 - TIR'!$C$24+SQRT(('Ejercicio 3 - TIR'!$E$24-'Ejercicio 3 - TIR'!$C$24)*('Ejercicio 3 - TIR'!$D$24-'Ejercicio 3 - TIR'!$C$24)*T525),'Ejercicio 3 - TIR'!$E$24-SQRT(('Ejercicio 3 - TIR'!$E$24-'Ejercicio 3 - TIR'!$C$24)*('Ejercicio 3 - TIR'!$E$24-'Ejercicio 3 - TIR'!$D$24)*(1-T525)))</f>
        <v>0.180124883667532</v>
      </c>
      <c r="V525" s="16">
        <f ca="1" t="shared" si="3916"/>
        <v>0.818098372831596</v>
      </c>
      <c r="W525" s="18">
        <f ca="1">IF(V525&lt;=('Ejercicio 3 - TIR'!$D$25-'Ejercicio 3 - TIR'!$C$25)/('Ejercicio 3 - TIR'!$E$25-'Ejercicio 3 - TIR'!$C$25),'Ejercicio 3 - TIR'!$C$25+SQRT(('Ejercicio 3 - TIR'!$E$25-'Ejercicio 3 - TIR'!$C$25)*('Ejercicio 3 - TIR'!$D$25-'Ejercicio 3 - TIR'!$C$25)*V525),'Ejercicio 3 - TIR'!$E$25-SQRT(('Ejercicio 3 - TIR'!$E$25-'Ejercicio 3 - TIR'!$C$25)*('Ejercicio 3 - TIR'!$E$25-'Ejercicio 3 - TIR'!$D$25)*(1-V525)))</f>
        <v>0.22476796292232</v>
      </c>
      <c r="X525" s="16">
        <f ca="1" t="shared" si="3916"/>
        <v>0.645467426704384</v>
      </c>
      <c r="Y525" s="18">
        <f ca="1">IF(X525&lt;=('Ejercicio 3 - TIR'!$D$26-'Ejercicio 3 - TIR'!$C$26)/('Ejercicio 3 - TIR'!$E$26-'Ejercicio 3 - TIR'!$C$26),'Ejercicio 3 - TIR'!$C$26+SQRT(('Ejercicio 3 - TIR'!$E$26-'Ejercicio 3 - TIR'!$C$26)*('Ejercicio 3 - TIR'!$D$26-'Ejercicio 3 - TIR'!$C$26)*X525),'Ejercicio 3 - TIR'!$E$26-SQRT(('Ejercicio 3 - TIR'!$E$26-'Ejercicio 3 - TIR'!$C$26)*('Ejercicio 3 - TIR'!$E$26-'Ejercicio 3 - TIR'!$D$26)*(1-X525)))</f>
        <v>0.236245275731684</v>
      </c>
      <c r="Z525" s="16">
        <f ca="1" t="shared" si="3812"/>
        <v>1.14236397145454</v>
      </c>
      <c r="AA525" s="16">
        <f ca="1" t="shared" si="3813"/>
        <v>1.30785536755471</v>
      </c>
      <c r="AB525" s="16">
        <f ca="1" t="shared" si="3814"/>
        <v>1.54343266348946</v>
      </c>
      <c r="AC525" s="16">
        <f ca="1" t="shared" si="3815"/>
        <v>1.89034687916976</v>
      </c>
      <c r="AD525" s="16">
        <f ca="1" t="shared" si="3816"/>
        <v>2.33693239886774</v>
      </c>
      <c r="AE525" s="15">
        <f ca="1" t="shared" si="3817"/>
        <v>5196.14924763256</v>
      </c>
      <c r="AF525" s="15">
        <f ca="1" t="shared" si="3818"/>
        <v>5948.90232355515</v>
      </c>
      <c r="AG525" s="15">
        <f ca="1" t="shared" si="3819"/>
        <v>7020.44766253503</v>
      </c>
      <c r="AH525" s="15">
        <f ca="1" t="shared" si="3820"/>
        <v>8598.41938244579</v>
      </c>
      <c r="AI525" s="15">
        <f ca="1" t="shared" si="3821"/>
        <v>10629.7553403084</v>
      </c>
      <c r="AJ525" s="17">
        <f ca="1" t="shared" si="3822"/>
        <v>42238.7941393382</v>
      </c>
      <c r="AK525" s="17">
        <f ca="1" t="shared" si="3823"/>
        <v>49346.9110859969</v>
      </c>
      <c r="AL525" s="17">
        <f ca="1" t="shared" si="3824"/>
        <v>66268.6884330367</v>
      </c>
      <c r="AM525" s="17">
        <f ca="1" t="shared" si="3825"/>
        <v>70459.9430177858</v>
      </c>
      <c r="AN525" s="17">
        <f ca="1" t="shared" si="3826"/>
        <v>91368.328660287</v>
      </c>
      <c r="AO525" s="17">
        <f ca="1">C525/'Ejercicio 3 - TIR'!$D$7</f>
        <v>16916.0769999543</v>
      </c>
      <c r="AP525" s="17">
        <f ca="1" t="shared" si="3827"/>
        <v>25322.7171393839</v>
      </c>
      <c r="AQ525" s="17">
        <f ca="1" t="shared" si="3828"/>
        <v>32430.8340860426</v>
      </c>
      <c r="AR525" s="17">
        <f ca="1" t="shared" si="3829"/>
        <v>49352.6114330824</v>
      </c>
      <c r="AS525" s="17">
        <f ca="1" t="shared" si="3830"/>
        <v>53543.8660178315</v>
      </c>
      <c r="AT525" s="17">
        <f ca="1" t="shared" si="3831"/>
        <v>74452.2516603327</v>
      </c>
      <c r="AU525" s="17">
        <f ca="1">AP525*'Ejercicio 3 - TIR'!$D$5</f>
        <v>12661.3585696919</v>
      </c>
      <c r="AV525" s="17">
        <f ca="1">AQ525*'Ejercicio 3 - TIR'!$D$5</f>
        <v>16215.4170430213</v>
      </c>
      <c r="AW525" s="17">
        <f ca="1">AR525*'Ejercicio 3 - TIR'!$D$5</f>
        <v>24676.3057165412</v>
      </c>
      <c r="AX525" s="17">
        <f ca="1">AS525*'Ejercicio 3 - TIR'!$D$5</f>
        <v>26771.9330089157</v>
      </c>
      <c r="AY525" s="17">
        <f ca="1">AT525*'Ejercicio 3 - TIR'!$D$5</f>
        <v>37226.1258301663</v>
      </c>
      <c r="AZ525" s="17">
        <f ca="1" t="shared" ref="AZ525:BD525" si="3917">AJ525-AU525-AE525</f>
        <v>24381.2863220137</v>
      </c>
      <c r="BA525" s="17">
        <f ca="1" t="shared" si="3917"/>
        <v>27182.5917194205</v>
      </c>
      <c r="BB525" s="17">
        <f ca="1" t="shared" si="3917"/>
        <v>34571.9350539605</v>
      </c>
      <c r="BC525" s="17">
        <f ca="1" t="shared" si="3917"/>
        <v>35089.5906264243</v>
      </c>
      <c r="BD525" s="17">
        <f ca="1" t="shared" si="3917"/>
        <v>43512.4474898123</v>
      </c>
      <c r="BE525" s="17">
        <f ca="1" t="shared" ref="BE525:BI525" si="3918">AZ525/Z525</f>
        <v>21342.8354983654</v>
      </c>
      <c r="BF525" s="17">
        <f ca="1" t="shared" si="3918"/>
        <v>20784.0961575465</v>
      </c>
      <c r="BG525" s="17">
        <f ca="1" t="shared" si="3918"/>
        <v>22399.3802073612</v>
      </c>
      <c r="BH525" s="17">
        <f ca="1" t="shared" si="3918"/>
        <v>18562.5141147828</v>
      </c>
      <c r="BI525" s="17">
        <f ca="1" t="shared" si="3918"/>
        <v>18619.4720527193</v>
      </c>
      <c r="BJ525" s="17">
        <f ca="1" t="shared" si="3834"/>
        <v>85295.8048449927</v>
      </c>
      <c r="BK525" s="17">
        <f ca="1" t="shared" si="3835"/>
        <v>39531.7284029347</v>
      </c>
      <c r="BL525" s="17">
        <f ca="1" t="shared" si="3836"/>
        <v>124827.533247927</v>
      </c>
      <c r="BM525" s="17">
        <f ca="1">BK525*'Ejercicio 3 - TIR'!$D$5</f>
        <v>19765.8642014674</v>
      </c>
      <c r="BN525" s="17">
        <f ca="1" t="shared" si="3837"/>
        <v>105061.66904646</v>
      </c>
      <c r="BO525" s="17">
        <f ca="1" t="shared" si="3838"/>
        <v>44957.0852359114</v>
      </c>
      <c r="BP525" s="17">
        <f ca="1" t="shared" si="3839"/>
        <v>-121079.431735706</v>
      </c>
      <c r="BQ525" s="17">
        <f ca="1" t="shared" ref="BQ525:BT525" si="3919">BE525</f>
        <v>21342.8354983654</v>
      </c>
      <c r="BR525" s="17">
        <f ca="1" t="shared" si="3919"/>
        <v>20784.0961575465</v>
      </c>
      <c r="BS525" s="17">
        <f ca="1" t="shared" si="3919"/>
        <v>22399.3802073612</v>
      </c>
      <c r="BT525" s="17">
        <f ca="1" t="shared" si="3919"/>
        <v>18562.5141147828</v>
      </c>
      <c r="BU525" s="17">
        <f ca="1" t="shared" si="3841"/>
        <v>63576.5572886307</v>
      </c>
      <c r="BV525" s="19">
        <f ca="1" t="shared" si="3842"/>
        <v>5.63382557199488</v>
      </c>
    </row>
    <row r="526" ht="15" customHeight="1" spans="1:74">
      <c r="A526" s="15">
        <v>525</v>
      </c>
      <c r="B526" s="16">
        <f ca="1" t="shared" ref="B526:F526" si="3920">RAND()</f>
        <v>0.283713842247145</v>
      </c>
      <c r="C526" s="17">
        <f ca="1">IF(B526&lt;=('Ejercicio 3 - TIR'!$D$13-'Ejercicio 3 - TIR'!$C$13)/('Ejercicio 3 - TIR'!$E$13-'Ejercicio 3 - TIR'!$C$13),'Ejercicio 3 - TIR'!$C$13+SQRT(('Ejercicio 3 - TIR'!$E$13-'Ejercicio 3 - TIR'!$C$13)*('Ejercicio 3 - TIR'!$D$13-'Ejercicio 3 - TIR'!$C$13)*B526),'Ejercicio 3 - TIR'!$E$13-SQRT(('Ejercicio 3 - TIR'!$E$13-'Ejercicio 3 - TIR'!$C$13)*('Ejercicio 3 - TIR'!$E$13-'Ejercicio 3 - TIR'!$D$13)*(1-B526)))</f>
        <v>70682.029584171</v>
      </c>
      <c r="D526" s="16">
        <f ca="1" t="shared" si="3920"/>
        <v>0.224495968986202</v>
      </c>
      <c r="E526" s="17">
        <f ca="1">IF(D526&lt;=('Ejercicio 3 - TIR'!$D$14-'Ejercicio 3 - TIR'!$C$14)/('Ejercicio 3 - TIR'!$E$14-'Ejercicio 3 - TIR'!$C$14),'Ejercicio 3 - TIR'!$C$14+SQRT(('Ejercicio 3 - TIR'!$E$14-'Ejercicio 3 - TIR'!$C$14)*('Ejercicio 3 - TIR'!$D$14-'Ejercicio 3 - TIR'!$C$14)*D526),'Ejercicio 3 - TIR'!$E$14-SQRT(('Ejercicio 3 - TIR'!$E$14-'Ejercicio 3 - TIR'!$C$14)*('Ejercicio 3 - TIR'!$E$14-'Ejercicio 3 - TIR'!$D$14)*(1-D526)))</f>
        <v>29103.3154489955</v>
      </c>
      <c r="F526" s="16">
        <f ca="1" t="shared" si="3920"/>
        <v>0.623938852265378</v>
      </c>
      <c r="G526" s="17">
        <f ca="1">IF(F526&lt;=('Ejercicio 3 - TIR'!$D$18-'Ejercicio 3 - TIR'!$C$18)/('Ejercicio 3 - TIR'!$E$18-'Ejercicio 3 - TIR'!$C$18),'Ejercicio 3 - TIR'!$C$18+SQRT(('Ejercicio 3 - TIR'!$E$18-'Ejercicio 3 - TIR'!$C$18)*('Ejercicio 3 - TIR'!$D$18-'Ejercicio 3 - TIR'!$C$18)*F526),'Ejercicio 3 - TIR'!$E$18-SQRT(('Ejercicio 3 - TIR'!$E$18-'Ejercicio 3 - TIR'!$C$18)*('Ejercicio 3 - TIR'!$E$18-'Ejercicio 3 - TIR'!$D$18)*(1-F526)))</f>
        <v>39674.2352586552</v>
      </c>
      <c r="H526" s="16">
        <f ca="1" t="shared" ref="H526:L526" si="3921">RAND()</f>
        <v>0.44790689978523</v>
      </c>
      <c r="I526" s="17">
        <f ca="1">IF(H526&lt;=('Ejercicio 3 - TIR'!$D$18-'Ejercicio 3 - TIR'!$C$18)/('Ejercicio 3 - TIR'!$E$18-'Ejercicio 3 - TIR'!$C$18),'Ejercicio 3 - TIR'!$C$18+SQRT(('Ejercicio 3 - TIR'!$E$18-'Ejercicio 3 - TIR'!$C$18)*('Ejercicio 3 - TIR'!$D$18-'Ejercicio 3 - TIR'!$C$18)*H526),'Ejercicio 3 - TIR'!$E$18-SQRT(('Ejercicio 3 - TIR'!$E$18-'Ejercicio 3 - TIR'!$C$18)*('Ejercicio 3 - TIR'!$E$18-'Ejercicio 3 - TIR'!$D$18)*(1-H526)))</f>
        <v>38196.708788763</v>
      </c>
      <c r="J526" s="16">
        <f ca="1" t="shared" si="3921"/>
        <v>0.685492590587674</v>
      </c>
      <c r="K526" s="17">
        <f ca="1">IF(J526&lt;=('Ejercicio 3 - TIR'!$D$18-'Ejercicio 3 - TIR'!$C$18)/('Ejercicio 3 - TIR'!$E$18-'Ejercicio 3 - TIR'!$C$18),'Ejercicio 3 - TIR'!$C$18+SQRT(('Ejercicio 3 - TIR'!$E$18-'Ejercicio 3 - TIR'!$C$18)*('Ejercicio 3 - TIR'!$D$18-'Ejercicio 3 - TIR'!$C$18)*J526),'Ejercicio 3 - TIR'!$E$18-SQRT(('Ejercicio 3 - TIR'!$E$18-'Ejercicio 3 - TIR'!$C$18)*('Ejercicio 3 - TIR'!$E$18-'Ejercicio 3 - TIR'!$D$18)*(1-J526)))</f>
        <v>40143.2463820033</v>
      </c>
      <c r="L526" s="16">
        <f ca="1" t="shared" si="3921"/>
        <v>0.0562588296202586</v>
      </c>
      <c r="M526" s="17">
        <f ca="1">IF(L526&lt;=('Ejercicio 3 - TIR'!$D$18-'Ejercicio 3 - TIR'!$C$18)/('Ejercicio 3 - TIR'!$E$18-'Ejercicio 3 - TIR'!$C$18),'Ejercicio 3 - TIR'!$C$18+SQRT(('Ejercicio 3 - TIR'!$E$18-'Ejercicio 3 - TIR'!$C$18)*('Ejercicio 3 - TIR'!$D$18-'Ejercicio 3 - TIR'!$C$18)*L526),'Ejercicio 3 - TIR'!$E$18-SQRT(('Ejercicio 3 - TIR'!$E$18-'Ejercicio 3 - TIR'!$C$18)*('Ejercicio 3 - TIR'!$E$18-'Ejercicio 3 - TIR'!$D$18)*(1-L526)))</f>
        <v>32904.9654805245</v>
      </c>
      <c r="N526" s="16">
        <f ca="1" t="shared" ref="N526:R526" si="3922">RAND()</f>
        <v>0.53869375131224</v>
      </c>
      <c r="O526" s="17">
        <f ca="1">IF(N526&lt;=('Ejercicio 3 - TIR'!$D$18-'Ejercicio 3 - TIR'!$C$18)/('Ejercicio 3 - TIR'!$E$18-'Ejercicio 3 - TIR'!$C$18),'Ejercicio 3 - TIR'!$C$18+SQRT(('Ejercicio 3 - TIR'!$E$18-'Ejercicio 3 - TIR'!$C$18)*('Ejercicio 3 - TIR'!$D$18-'Ejercicio 3 - TIR'!$C$18)*N526),'Ejercicio 3 - TIR'!$E$18-SQRT(('Ejercicio 3 - TIR'!$E$18-'Ejercicio 3 - TIR'!$C$18)*('Ejercicio 3 - TIR'!$E$18-'Ejercicio 3 - TIR'!$D$18)*(1-N526)))</f>
        <v>38989.1080034026</v>
      </c>
      <c r="P526" s="16">
        <f ca="1" t="shared" si="3922"/>
        <v>0.0978011029462731</v>
      </c>
      <c r="Q526" s="18">
        <f ca="1">IF(P526&lt;=('Ejercicio 3 - TIR'!$D$22-'Ejercicio 3 - TIR'!$C$22)/('Ejercicio 3 - TIR'!$E$22-'Ejercicio 3 - TIR'!$C$22),'Ejercicio 3 - TIR'!$C$22+SQRT(('Ejercicio 3 - TIR'!$E$22-'Ejercicio 3 - TIR'!$C$22)*('Ejercicio 3 - TIR'!$D$22-'Ejercicio 3 - TIR'!$C$22)*P526),'Ejercicio 3 - TIR'!$E$22-SQRT(('Ejercicio 3 - TIR'!$E$22-'Ejercicio 3 - TIR'!$C$22)*('Ejercicio 3 - TIR'!$E$22-'Ejercicio 3 - TIR'!$D$22)*(1-P526)))</f>
        <v>0.133268081447718</v>
      </c>
      <c r="R526" s="16">
        <f ca="1" t="shared" si="3922"/>
        <v>0.385740625034779</v>
      </c>
      <c r="S526" s="18">
        <f ca="1">IF(R526&lt;=('Ejercicio 3 - TIR'!$D$23-'Ejercicio 3 - TIR'!$C$23)/('Ejercicio 3 - TIR'!$E$23-'Ejercicio 3 - TIR'!$C$23),'Ejercicio 3 - TIR'!$C$23+SQRT(('Ejercicio 3 - TIR'!$E$23-'Ejercicio 3 - TIR'!$C$23)*('Ejercicio 3 - TIR'!$D$23-'Ejercicio 3 - TIR'!$C$23)*R526),'Ejercicio 3 - TIR'!$E$23-SQRT(('Ejercicio 3 - TIR'!$E$23-'Ejercicio 3 - TIR'!$C$23)*('Ejercicio 3 - TIR'!$E$23-'Ejercicio 3 - TIR'!$D$23)*(1-R526)))</f>
        <v>0.14635020161332</v>
      </c>
      <c r="T526" s="16">
        <f ca="1" t="shared" ref="T526:X526" si="3923">RAND()</f>
        <v>0.475508033164963</v>
      </c>
      <c r="U526" s="18">
        <f ca="1">IF(T526&lt;=('Ejercicio 3 - TIR'!$D$24-'Ejercicio 3 - TIR'!$C$24)/('Ejercicio 3 - TIR'!$E$24-'Ejercicio 3 - TIR'!$C$24),'Ejercicio 3 - TIR'!$C$24+SQRT(('Ejercicio 3 - TIR'!$E$24-'Ejercicio 3 - TIR'!$C$24)*('Ejercicio 3 - TIR'!$D$24-'Ejercicio 3 - TIR'!$C$24)*T526),'Ejercicio 3 - TIR'!$E$24-SQRT(('Ejercicio 3 - TIR'!$E$24-'Ejercicio 3 - TIR'!$C$24)*('Ejercicio 3 - TIR'!$E$24-'Ejercicio 3 - TIR'!$D$24)*(1-T526)))</f>
        <v>0.181677976212912</v>
      </c>
      <c r="V526" s="16">
        <f ca="1" t="shared" si="3923"/>
        <v>0.858345141273784</v>
      </c>
      <c r="W526" s="18">
        <f ca="1">IF(V526&lt;=('Ejercicio 3 - TIR'!$D$25-'Ejercicio 3 - TIR'!$C$25)/('Ejercicio 3 - TIR'!$E$25-'Ejercicio 3 - TIR'!$C$25),'Ejercicio 3 - TIR'!$C$25+SQRT(('Ejercicio 3 - TIR'!$E$25-'Ejercicio 3 - TIR'!$C$25)*('Ejercicio 3 - TIR'!$D$25-'Ejercicio 3 - TIR'!$C$25)*V526),'Ejercicio 3 - TIR'!$E$25-SQRT(('Ejercicio 3 - TIR'!$E$25-'Ejercicio 3 - TIR'!$C$25)*('Ejercicio 3 - TIR'!$E$25-'Ejercicio 3 - TIR'!$D$25)*(1-V526)))</f>
        <v>0.227733612651762</v>
      </c>
      <c r="X526" s="16">
        <f ca="1" t="shared" si="3923"/>
        <v>0.290551533459551</v>
      </c>
      <c r="Y526" s="18">
        <f ca="1">IF(X526&lt;=('Ejercicio 3 - TIR'!$D$26-'Ejercicio 3 - TIR'!$C$26)/('Ejercicio 3 - TIR'!$E$26-'Ejercicio 3 - TIR'!$C$26),'Ejercicio 3 - TIR'!$C$26+SQRT(('Ejercicio 3 - TIR'!$E$26-'Ejercicio 3 - TIR'!$C$26)*('Ejercicio 3 - TIR'!$D$26-'Ejercicio 3 - TIR'!$C$26)*X526),'Ejercicio 3 - TIR'!$E$26-SQRT(('Ejercicio 3 - TIR'!$E$26-'Ejercicio 3 - TIR'!$C$26)*('Ejercicio 3 - TIR'!$E$26-'Ejercicio 3 - TIR'!$D$26)*(1-X526)))</f>
        <v>0.218008733286973</v>
      </c>
      <c r="Z526" s="16">
        <f ca="1" t="shared" si="3812"/>
        <v>1.13326808144772</v>
      </c>
      <c r="AA526" s="16">
        <f ca="1" t="shared" si="3813"/>
        <v>1.29912209364953</v>
      </c>
      <c r="AB526" s="16">
        <f ca="1" t="shared" si="3814"/>
        <v>1.53514396647726</v>
      </c>
      <c r="AC526" s="16">
        <f ca="1" t="shared" si="3815"/>
        <v>1.88474784790368</v>
      </c>
      <c r="AD526" s="16">
        <f ca="1" t="shared" si="3816"/>
        <v>2.29563933879051</v>
      </c>
      <c r="AE526" s="15">
        <f ca="1" t="shared" si="3817"/>
        <v>3878.54301365538</v>
      </c>
      <c r="AF526" s="15">
        <f ca="1" t="shared" si="3818"/>
        <v>4446.16856566977</v>
      </c>
      <c r="AG526" s="15">
        <f ca="1" t="shared" si="3819"/>
        <v>5253.93947258213</v>
      </c>
      <c r="AH526" s="15">
        <f ca="1" t="shared" si="3820"/>
        <v>6450.43808932695</v>
      </c>
      <c r="AI526" s="15">
        <f ca="1" t="shared" si="3821"/>
        <v>7856.68992632716</v>
      </c>
      <c r="AJ526" s="17">
        <f ca="1" t="shared" si="3822"/>
        <v>44961.5444744816</v>
      </c>
      <c r="AK526" s="17">
        <f ca="1" t="shared" si="3823"/>
        <v>49622.1882921793</v>
      </c>
      <c r="AL526" s="17">
        <f ca="1" t="shared" si="3824"/>
        <v>61625.6624781424</v>
      </c>
      <c r="AM526" s="17">
        <f ca="1" t="shared" si="3825"/>
        <v>62017.5628747635</v>
      </c>
      <c r="AN526" s="17">
        <f ca="1" t="shared" si="3826"/>
        <v>89504.930116963</v>
      </c>
      <c r="AO526" s="17">
        <f ca="1">C526/'Ejercicio 3 - TIR'!$D$7</f>
        <v>14136.4059168342</v>
      </c>
      <c r="AP526" s="17">
        <f ca="1" t="shared" si="3827"/>
        <v>30825.1385576474</v>
      </c>
      <c r="AQ526" s="17">
        <f ca="1" t="shared" si="3828"/>
        <v>35485.7823753451</v>
      </c>
      <c r="AR526" s="17">
        <f ca="1" t="shared" si="3829"/>
        <v>47489.2565613082</v>
      </c>
      <c r="AS526" s="17">
        <f ca="1" t="shared" si="3830"/>
        <v>47881.1569579293</v>
      </c>
      <c r="AT526" s="17">
        <f ca="1" t="shared" si="3831"/>
        <v>75368.5242001288</v>
      </c>
      <c r="AU526" s="17">
        <f ca="1">AP526*'Ejercicio 3 - TIR'!$D$5</f>
        <v>15412.5692788237</v>
      </c>
      <c r="AV526" s="17">
        <f ca="1">AQ526*'Ejercicio 3 - TIR'!$D$5</f>
        <v>17742.8911876725</v>
      </c>
      <c r="AW526" s="17">
        <f ca="1">AR526*'Ejercicio 3 - TIR'!$D$5</f>
        <v>23744.6282806541</v>
      </c>
      <c r="AX526" s="17">
        <f ca="1">AS526*'Ejercicio 3 - TIR'!$D$5</f>
        <v>23940.5784789647</v>
      </c>
      <c r="AY526" s="17">
        <f ca="1">AT526*'Ejercicio 3 - TIR'!$D$5</f>
        <v>37684.2621000644</v>
      </c>
      <c r="AZ526" s="17">
        <f ca="1" t="shared" ref="AZ526:BD526" si="3924">AJ526-AU526-AE526</f>
        <v>25670.4321820025</v>
      </c>
      <c r="BA526" s="17">
        <f ca="1" t="shared" si="3924"/>
        <v>27433.128538837</v>
      </c>
      <c r="BB526" s="17">
        <f ca="1" t="shared" si="3924"/>
        <v>32627.0947249062</v>
      </c>
      <c r="BC526" s="17">
        <f ca="1" t="shared" si="3924"/>
        <v>31626.5463064719</v>
      </c>
      <c r="BD526" s="17">
        <f ca="1" t="shared" si="3924"/>
        <v>43963.9780905714</v>
      </c>
      <c r="BE526" s="17">
        <f ca="1" t="shared" ref="BE526:BI526" si="3925">AZ526/Z526</f>
        <v>22651.6855122305</v>
      </c>
      <c r="BF526" s="17">
        <f ca="1" t="shared" si="3925"/>
        <v>21116.6669190969</v>
      </c>
      <c r="BG526" s="17">
        <f ca="1" t="shared" si="3925"/>
        <v>21253.442958693</v>
      </c>
      <c r="BH526" s="17">
        <f ca="1" t="shared" si="3925"/>
        <v>16780.2533063766</v>
      </c>
      <c r="BI526" s="17">
        <f ca="1" t="shared" si="3925"/>
        <v>19151.0823794013</v>
      </c>
      <c r="BJ526" s="17">
        <f ca="1" t="shared" si="3834"/>
        <v>66810.7158339438</v>
      </c>
      <c r="BK526" s="17">
        <f ca="1" t="shared" si="3835"/>
        <v>32452.0895317956</v>
      </c>
      <c r="BL526" s="17">
        <f ca="1" t="shared" si="3836"/>
        <v>99262.8053657394</v>
      </c>
      <c r="BM526" s="17">
        <f ca="1">BK526*'Ejercicio 3 - TIR'!$D$5</f>
        <v>16226.0447658978</v>
      </c>
      <c r="BN526" s="17">
        <f ca="1" t="shared" si="3837"/>
        <v>83036.7605998416</v>
      </c>
      <c r="BO526" s="17">
        <f ca="1" t="shared" si="3838"/>
        <v>36171.5184074126</v>
      </c>
      <c r="BP526" s="17">
        <f ca="1" t="shared" si="3839"/>
        <v>-99785.3450331665</v>
      </c>
      <c r="BQ526" s="17">
        <f ca="1" t="shared" ref="BQ526:BT526" si="3926">BE526</f>
        <v>22651.6855122305</v>
      </c>
      <c r="BR526" s="17">
        <f ca="1" t="shared" si="3926"/>
        <v>21116.6669190969</v>
      </c>
      <c r="BS526" s="17">
        <f ca="1" t="shared" si="3926"/>
        <v>21253.442958693</v>
      </c>
      <c r="BT526" s="17">
        <f ca="1" t="shared" si="3926"/>
        <v>16780.2533063766</v>
      </c>
      <c r="BU526" s="17">
        <f ca="1" t="shared" si="3841"/>
        <v>55322.6007868139</v>
      </c>
      <c r="BV526" s="19">
        <f ca="1" t="shared" si="3842"/>
        <v>10.0133804491206</v>
      </c>
    </row>
    <row r="527" ht="15" customHeight="1" spans="1:74">
      <c r="A527" s="15">
        <v>526</v>
      </c>
      <c r="B527" s="16">
        <f ca="1" t="shared" ref="B527:F527" si="3927">RAND()</f>
        <v>0.232719387106931</v>
      </c>
      <c r="C527" s="17">
        <f ca="1">IF(B527&lt;=('Ejercicio 3 - TIR'!$D$13-'Ejercicio 3 - TIR'!$C$13)/('Ejercicio 3 - TIR'!$E$13-'Ejercicio 3 - TIR'!$C$13),'Ejercicio 3 - TIR'!$C$13+SQRT(('Ejercicio 3 - TIR'!$E$13-'Ejercicio 3 - TIR'!$C$13)*('Ejercicio 3 - TIR'!$D$13-'Ejercicio 3 - TIR'!$C$13)*B527),'Ejercicio 3 - TIR'!$E$13-SQRT(('Ejercicio 3 - TIR'!$E$13-'Ejercicio 3 - TIR'!$C$13)*('Ejercicio 3 - TIR'!$E$13-'Ejercicio 3 - TIR'!$D$13)*(1-B527)))</f>
        <v>69648.1995648293</v>
      </c>
      <c r="D527" s="16">
        <f ca="1" t="shared" si="3927"/>
        <v>0.624642938516955</v>
      </c>
      <c r="E527" s="17">
        <f ca="1">IF(D527&lt;=('Ejercicio 3 - TIR'!$D$14-'Ejercicio 3 - TIR'!$C$14)/('Ejercicio 3 - TIR'!$E$14-'Ejercicio 3 - TIR'!$C$14),'Ejercicio 3 - TIR'!$C$14+SQRT(('Ejercicio 3 - TIR'!$E$14-'Ejercicio 3 - TIR'!$C$14)*('Ejercicio 3 - TIR'!$D$14-'Ejercicio 3 - TIR'!$C$14)*D527),'Ejercicio 3 - TIR'!$E$14-SQRT(('Ejercicio 3 - TIR'!$E$14-'Ejercicio 3 - TIR'!$C$14)*('Ejercicio 3 - TIR'!$E$14-'Ejercicio 3 - TIR'!$D$14)*(1-D527)))</f>
        <v>32496.4302347178</v>
      </c>
      <c r="F527" s="16">
        <f ca="1" t="shared" si="3927"/>
        <v>0.0433723033406161</v>
      </c>
      <c r="G527" s="17">
        <f ca="1">IF(F527&lt;=('Ejercicio 3 - TIR'!$D$18-'Ejercicio 3 - TIR'!$C$18)/('Ejercicio 3 - TIR'!$E$18-'Ejercicio 3 - TIR'!$C$18),'Ejercicio 3 - TIR'!$C$18+SQRT(('Ejercicio 3 - TIR'!$E$18-'Ejercicio 3 - TIR'!$C$18)*('Ejercicio 3 - TIR'!$D$18-'Ejercicio 3 - TIR'!$C$18)*F527),'Ejercicio 3 - TIR'!$E$18-SQRT(('Ejercicio 3 - TIR'!$E$18-'Ejercicio 3 - TIR'!$C$18)*('Ejercicio 3 - TIR'!$E$18-'Ejercicio 3 - TIR'!$D$18)*(1-F527)))</f>
        <v>32550.6558962534</v>
      </c>
      <c r="H527" s="16">
        <f ca="1" t="shared" ref="H527:L527" si="3928">RAND()</f>
        <v>0.952369645855689</v>
      </c>
      <c r="I527" s="17">
        <f ca="1">IF(H527&lt;=('Ejercicio 3 - TIR'!$D$18-'Ejercicio 3 - TIR'!$C$18)/('Ejercicio 3 - TIR'!$E$18-'Ejercicio 3 - TIR'!$C$18),'Ejercicio 3 - TIR'!$C$18+SQRT(('Ejercicio 3 - TIR'!$E$18-'Ejercicio 3 - TIR'!$C$18)*('Ejercicio 3 - TIR'!$D$18-'Ejercicio 3 - TIR'!$C$18)*H527),'Ejercicio 3 - TIR'!$E$18-SQRT(('Ejercicio 3 - TIR'!$E$18-'Ejercicio 3 - TIR'!$C$18)*('Ejercicio 3 - TIR'!$E$18-'Ejercicio 3 - TIR'!$D$18)*(1-H527)))</f>
        <v>43109.9532913646</v>
      </c>
      <c r="J527" s="16">
        <f ca="1" t="shared" si="3928"/>
        <v>0.457441363260613</v>
      </c>
      <c r="K527" s="17">
        <f ca="1">IF(J527&lt;=('Ejercicio 3 - TIR'!$D$18-'Ejercicio 3 - TIR'!$C$18)/('Ejercicio 3 - TIR'!$E$18-'Ejercicio 3 - TIR'!$C$18),'Ejercicio 3 - TIR'!$C$18+SQRT(('Ejercicio 3 - TIR'!$E$18-'Ejercicio 3 - TIR'!$C$18)*('Ejercicio 3 - TIR'!$D$18-'Ejercicio 3 - TIR'!$C$18)*J527),'Ejercicio 3 - TIR'!$E$18-SQRT(('Ejercicio 3 - TIR'!$E$18-'Ejercicio 3 - TIR'!$C$18)*('Ejercicio 3 - TIR'!$E$18-'Ejercicio 3 - TIR'!$D$18)*(1-J527)))</f>
        <v>38283.4898737846</v>
      </c>
      <c r="L527" s="16">
        <f ca="1" t="shared" si="3928"/>
        <v>0.0489762584247719</v>
      </c>
      <c r="M527" s="17">
        <f ca="1">IF(L527&lt;=('Ejercicio 3 - TIR'!$D$18-'Ejercicio 3 - TIR'!$C$18)/('Ejercicio 3 - TIR'!$E$18-'Ejercicio 3 - TIR'!$C$18),'Ejercicio 3 - TIR'!$C$18+SQRT(('Ejercicio 3 - TIR'!$E$18-'Ejercicio 3 - TIR'!$C$18)*('Ejercicio 3 - TIR'!$D$18-'Ejercicio 3 - TIR'!$C$18)*L527),'Ejercicio 3 - TIR'!$E$18-SQRT(('Ejercicio 3 - TIR'!$E$18-'Ejercicio 3 - TIR'!$C$18)*('Ejercicio 3 - TIR'!$E$18-'Ejercicio 3 - TIR'!$D$18)*(1-L527)))</f>
        <v>32710.4314718723</v>
      </c>
      <c r="N527" s="16">
        <f ca="1" t="shared" ref="N527:R527" si="3929">RAND()</f>
        <v>0.55094133572142</v>
      </c>
      <c r="O527" s="17">
        <f ca="1">IF(N527&lt;=('Ejercicio 3 - TIR'!$D$18-'Ejercicio 3 - TIR'!$C$18)/('Ejercicio 3 - TIR'!$E$18-'Ejercicio 3 - TIR'!$C$18),'Ejercicio 3 - TIR'!$C$18+SQRT(('Ejercicio 3 - TIR'!$E$18-'Ejercicio 3 - TIR'!$C$18)*('Ejercicio 3 - TIR'!$D$18-'Ejercicio 3 - TIR'!$C$18)*N527),'Ejercicio 3 - TIR'!$E$18-SQRT(('Ejercicio 3 - TIR'!$E$18-'Ejercicio 3 - TIR'!$C$18)*('Ejercicio 3 - TIR'!$E$18-'Ejercicio 3 - TIR'!$D$18)*(1-N527)))</f>
        <v>39090.7205632014</v>
      </c>
      <c r="P527" s="16">
        <f ca="1" t="shared" si="3929"/>
        <v>0.324562441418615</v>
      </c>
      <c r="Q527" s="18">
        <f ca="1">IF(P527&lt;=('Ejercicio 3 - TIR'!$D$22-'Ejercicio 3 - TIR'!$C$22)/('Ejercicio 3 - TIR'!$E$22-'Ejercicio 3 - TIR'!$C$22),'Ejercicio 3 - TIR'!$C$22+SQRT(('Ejercicio 3 - TIR'!$E$22-'Ejercicio 3 - TIR'!$C$22)*('Ejercicio 3 - TIR'!$D$22-'Ejercicio 3 - TIR'!$C$22)*P527),'Ejercicio 3 - TIR'!$E$22-SQRT(('Ejercicio 3 - TIR'!$E$22-'Ejercicio 3 - TIR'!$C$22)*('Ejercicio 3 - TIR'!$E$22-'Ejercicio 3 - TIR'!$D$22)*(1-P527)))</f>
        <v>0.144170486022286</v>
      </c>
      <c r="R527" s="16">
        <f ca="1" t="shared" si="3929"/>
        <v>0.770704010077856</v>
      </c>
      <c r="S527" s="18">
        <f ca="1">IF(R527&lt;=('Ejercicio 3 - TIR'!$D$23-'Ejercicio 3 - TIR'!$C$23)/('Ejercicio 3 - TIR'!$E$23-'Ejercicio 3 - TIR'!$C$23),'Ejercicio 3 - TIR'!$C$23+SQRT(('Ejercicio 3 - TIR'!$E$23-'Ejercicio 3 - TIR'!$C$23)*('Ejercicio 3 - TIR'!$D$23-'Ejercicio 3 - TIR'!$C$23)*R527),'Ejercicio 3 - TIR'!$E$23-SQRT(('Ejercicio 3 - TIR'!$E$23-'Ejercicio 3 - TIR'!$C$23)*('Ejercicio 3 - TIR'!$E$23-'Ejercicio 3 - TIR'!$D$23)*(1-R527)))</f>
        <v>0.159684174103427</v>
      </c>
      <c r="T527" s="16">
        <f ca="1" t="shared" ref="T527:X527" si="3930">RAND()</f>
        <v>0.763802918515518</v>
      </c>
      <c r="U527" s="18">
        <f ca="1">IF(T527&lt;=('Ejercicio 3 - TIR'!$D$24-'Ejercicio 3 - TIR'!$C$24)/('Ejercicio 3 - TIR'!$E$24-'Ejercicio 3 - TIR'!$C$24),'Ejercicio 3 - TIR'!$C$24+SQRT(('Ejercicio 3 - TIR'!$E$24-'Ejercicio 3 - TIR'!$C$24)*('Ejercicio 3 - TIR'!$D$24-'Ejercicio 3 - TIR'!$C$24)*T527),'Ejercicio 3 - TIR'!$E$24-SQRT(('Ejercicio 3 - TIR'!$E$24-'Ejercicio 3 - TIR'!$C$24)*('Ejercicio 3 - TIR'!$E$24-'Ejercicio 3 - TIR'!$D$24)*(1-T527)))</f>
        <v>0.194283238381232</v>
      </c>
      <c r="V527" s="16">
        <f ca="1" t="shared" si="3930"/>
        <v>0.955156986733521</v>
      </c>
      <c r="W527" s="18">
        <f ca="1">IF(V527&lt;=('Ejercicio 3 - TIR'!$D$25-'Ejercicio 3 - TIR'!$C$25)/('Ejercicio 3 - TIR'!$E$25-'Ejercicio 3 - TIR'!$C$25),'Ejercicio 3 - TIR'!$C$25+SQRT(('Ejercicio 3 - TIR'!$E$25-'Ejercicio 3 - TIR'!$C$25)*('Ejercicio 3 - TIR'!$D$25-'Ejercicio 3 - TIR'!$C$25)*V527),'Ejercicio 3 - TIR'!$E$25-SQRT(('Ejercicio 3 - TIR'!$E$25-'Ejercicio 3 - TIR'!$C$25)*('Ejercicio 3 - TIR'!$E$25-'Ejercicio 3 - TIR'!$D$25)*(1-V527)))</f>
        <v>0.237472009481458</v>
      </c>
      <c r="X527" s="16">
        <f ca="1" t="shared" si="3930"/>
        <v>0.810910282562806</v>
      </c>
      <c r="Y527" s="18">
        <f ca="1">IF(X527&lt;=('Ejercicio 3 - TIR'!$D$26-'Ejercicio 3 - TIR'!$C$26)/('Ejercicio 3 - TIR'!$E$26-'Ejercicio 3 - TIR'!$C$26),'Ejercicio 3 - TIR'!$C$26+SQRT(('Ejercicio 3 - TIR'!$E$26-'Ejercicio 3 - TIR'!$C$26)*('Ejercicio 3 - TIR'!$D$26-'Ejercicio 3 - TIR'!$C$26)*X527),'Ejercicio 3 - TIR'!$E$26-SQRT(('Ejercicio 3 - TIR'!$E$26-'Ejercicio 3 - TIR'!$C$26)*('Ejercicio 3 - TIR'!$E$26-'Ejercicio 3 - TIR'!$D$26)*(1-X527)))</f>
        <v>0.248045587563517</v>
      </c>
      <c r="Z527" s="16">
        <f ca="1" t="shared" si="3812"/>
        <v>1.14417048602229</v>
      </c>
      <c r="AA527" s="16">
        <f ca="1" t="shared" si="3813"/>
        <v>1.32687640511627</v>
      </c>
      <c r="AB527" s="16">
        <f ca="1" t="shared" si="3814"/>
        <v>1.58466625003391</v>
      </c>
      <c r="AC527" s="16">
        <f ca="1" t="shared" si="3815"/>
        <v>1.96098012878691</v>
      </c>
      <c r="AD527" s="16">
        <f ca="1" t="shared" si="3816"/>
        <v>2.44739259703224</v>
      </c>
      <c r="AE527" s="15">
        <f ca="1" t="shared" si="3817"/>
        <v>4685.02614092857</v>
      </c>
      <c r="AF527" s="15">
        <f ca="1" t="shared" si="3818"/>
        <v>5433.15067089571</v>
      </c>
      <c r="AG527" s="15">
        <f ca="1" t="shared" si="3819"/>
        <v>6488.72077785049</v>
      </c>
      <c r="AH527" s="15">
        <f ca="1" t="shared" si="3820"/>
        <v>8029.61033993074</v>
      </c>
      <c r="AI527" s="15">
        <f ca="1" t="shared" si="3821"/>
        <v>10021.319754605</v>
      </c>
      <c r="AJ527" s="17">
        <f ca="1" t="shared" si="3822"/>
        <v>37243.4997771605</v>
      </c>
      <c r="AK527" s="17">
        <f ca="1" t="shared" si="3823"/>
        <v>57201.5798479763</v>
      </c>
      <c r="AL527" s="17">
        <f ca="1" t="shared" si="3824"/>
        <v>60666.5543365013</v>
      </c>
      <c r="AM527" s="17">
        <f ca="1" t="shared" si="3825"/>
        <v>64144.5061203874</v>
      </c>
      <c r="AN527" s="17">
        <f ca="1" t="shared" si="3826"/>
        <v>95670.340119035</v>
      </c>
      <c r="AO527" s="17">
        <f ca="1">C527/'Ejercicio 3 - TIR'!$D$7</f>
        <v>13929.6399129659</v>
      </c>
      <c r="AP527" s="17">
        <f ca="1" t="shared" si="3827"/>
        <v>23313.8598641946</v>
      </c>
      <c r="AQ527" s="17">
        <f ca="1" t="shared" si="3828"/>
        <v>43271.9399350104</v>
      </c>
      <c r="AR527" s="17">
        <f ca="1" t="shared" si="3829"/>
        <v>46736.9144235355</v>
      </c>
      <c r="AS527" s="17">
        <f ca="1" t="shared" si="3830"/>
        <v>50214.8662074215</v>
      </c>
      <c r="AT527" s="17">
        <f ca="1" t="shared" si="3831"/>
        <v>81740.7002060691</v>
      </c>
      <c r="AU527" s="17">
        <f ca="1">AP527*'Ejercicio 3 - TIR'!$D$5</f>
        <v>11656.9299320973</v>
      </c>
      <c r="AV527" s="17">
        <f ca="1">AQ527*'Ejercicio 3 - TIR'!$D$5</f>
        <v>21635.9699675052</v>
      </c>
      <c r="AW527" s="17">
        <f ca="1">AR527*'Ejercicio 3 - TIR'!$D$5</f>
        <v>23368.4572117677</v>
      </c>
      <c r="AX527" s="17">
        <f ca="1">AS527*'Ejercicio 3 - TIR'!$D$5</f>
        <v>25107.4331037108</v>
      </c>
      <c r="AY527" s="17">
        <f ca="1">AT527*'Ejercicio 3 - TIR'!$D$5</f>
        <v>40870.3501030346</v>
      </c>
      <c r="AZ527" s="17">
        <f ca="1" t="shared" ref="AZ527:BD527" si="3931">AJ527-AU527-AE527</f>
        <v>20901.5437041346</v>
      </c>
      <c r="BA527" s="17">
        <f ca="1" t="shared" si="3931"/>
        <v>30132.4592095754</v>
      </c>
      <c r="BB527" s="17">
        <f ca="1" t="shared" si="3931"/>
        <v>30809.3763468831</v>
      </c>
      <c r="BC527" s="17">
        <f ca="1" t="shared" si="3931"/>
        <v>31007.4626767459</v>
      </c>
      <c r="BD527" s="17">
        <f ca="1" t="shared" si="3931"/>
        <v>44778.6702613955</v>
      </c>
      <c r="BE527" s="17">
        <f ca="1" t="shared" ref="BE527:BI527" si="3932">AZ527/Z527</f>
        <v>18267.8577707409</v>
      </c>
      <c r="BF527" s="17">
        <f ca="1" t="shared" si="3932"/>
        <v>22709.3187378932</v>
      </c>
      <c r="BG527" s="17">
        <f ca="1" t="shared" si="3932"/>
        <v>19442.1862308381</v>
      </c>
      <c r="BH527" s="17">
        <f ca="1" t="shared" si="3932"/>
        <v>15812.2268663312</v>
      </c>
      <c r="BI527" s="17">
        <f ca="1" t="shared" si="3932"/>
        <v>18296.4802278535</v>
      </c>
      <c r="BJ527" s="17">
        <f ca="1" t="shared" si="3834"/>
        <v>79531.522786423</v>
      </c>
      <c r="BK527" s="17">
        <f ca="1" t="shared" si="3835"/>
        <v>34091.2976023174</v>
      </c>
      <c r="BL527" s="17">
        <f ca="1" t="shared" si="3836"/>
        <v>113622.82038874</v>
      </c>
      <c r="BM527" s="17">
        <f ca="1">BK527*'Ejercicio 3 - TIR'!$D$5</f>
        <v>17045.6488011587</v>
      </c>
      <c r="BN527" s="17">
        <f ca="1" t="shared" si="3837"/>
        <v>96577.1715875817</v>
      </c>
      <c r="BO527" s="17">
        <f ca="1" t="shared" si="3838"/>
        <v>39461.2501912008</v>
      </c>
      <c r="BP527" s="17">
        <f ca="1" t="shared" si="3839"/>
        <v>-102144.629799547</v>
      </c>
      <c r="BQ527" s="17">
        <f ca="1" t="shared" ref="BQ527:BT527" si="3933">BE527</f>
        <v>18267.8577707409</v>
      </c>
      <c r="BR527" s="17">
        <f ca="1" t="shared" si="3933"/>
        <v>22709.3187378932</v>
      </c>
      <c r="BS527" s="17">
        <f ca="1" t="shared" si="3933"/>
        <v>19442.1862308381</v>
      </c>
      <c r="BT527" s="17">
        <f ca="1" t="shared" si="3933"/>
        <v>15812.2268663312</v>
      </c>
      <c r="BU527" s="17">
        <f ca="1" t="shared" si="3841"/>
        <v>57757.7304190543</v>
      </c>
      <c r="BV527" s="19">
        <f ca="1" t="shared" si="3842"/>
        <v>8.19008949419224</v>
      </c>
    </row>
    <row r="528" ht="15" customHeight="1" spans="1:74">
      <c r="A528" s="15">
        <v>527</v>
      </c>
      <c r="B528" s="16">
        <f ca="1" t="shared" ref="B528:F528" si="3934">RAND()</f>
        <v>0.756677410154513</v>
      </c>
      <c r="C528" s="17">
        <f ca="1">IF(B528&lt;=('Ejercicio 3 - TIR'!$D$13-'Ejercicio 3 - TIR'!$C$13)/('Ejercicio 3 - TIR'!$E$13-'Ejercicio 3 - TIR'!$C$13),'Ejercicio 3 - TIR'!$C$13+SQRT(('Ejercicio 3 - TIR'!$E$13-'Ejercicio 3 - TIR'!$C$13)*('Ejercicio 3 - TIR'!$D$13-'Ejercicio 3 - TIR'!$C$13)*B528),'Ejercicio 3 - TIR'!$E$13-SQRT(('Ejercicio 3 - TIR'!$E$13-'Ejercicio 3 - TIR'!$C$13)*('Ejercicio 3 - TIR'!$E$13-'Ejercicio 3 - TIR'!$D$13)*(1-B528)))</f>
        <v>82912.3697425716</v>
      </c>
      <c r="D528" s="16">
        <f ca="1" t="shared" si="3934"/>
        <v>0.0489133100790382</v>
      </c>
      <c r="E528" s="17">
        <f ca="1">IF(D528&lt;=('Ejercicio 3 - TIR'!$D$14-'Ejercicio 3 - TIR'!$C$14)/('Ejercicio 3 - TIR'!$E$14-'Ejercicio 3 - TIR'!$C$14),'Ejercicio 3 - TIR'!$C$14+SQRT(('Ejercicio 3 - TIR'!$E$14-'Ejercicio 3 - TIR'!$C$14)*('Ejercicio 3 - TIR'!$D$14-'Ejercicio 3 - TIR'!$C$14)*D528),'Ejercicio 3 - TIR'!$E$14-SQRT(('Ejercicio 3 - TIR'!$E$14-'Ejercicio 3 - TIR'!$C$14)*('Ejercicio 3 - TIR'!$E$14-'Ejercicio 3 - TIR'!$D$14)*(1-D528)))</f>
        <v>26915.3324139501</v>
      </c>
      <c r="F528" s="16">
        <f ca="1" t="shared" si="3934"/>
        <v>0.849282261187301</v>
      </c>
      <c r="G528" s="17">
        <f ca="1">IF(F528&lt;=('Ejercicio 3 - TIR'!$D$18-'Ejercicio 3 - TIR'!$C$18)/('Ejercicio 3 - TIR'!$E$18-'Ejercicio 3 - TIR'!$C$18),'Ejercicio 3 - TIR'!$C$18+SQRT(('Ejercicio 3 - TIR'!$E$18-'Ejercicio 3 - TIR'!$C$18)*('Ejercicio 3 - TIR'!$D$18-'Ejercicio 3 - TIR'!$C$18)*F528),'Ejercicio 3 - TIR'!$E$18-SQRT(('Ejercicio 3 - TIR'!$E$18-'Ejercicio 3 - TIR'!$C$18)*('Ejercicio 3 - TIR'!$E$18-'Ejercicio 3 - TIR'!$D$18)*(1-F528)))</f>
        <v>41637.8830462114</v>
      </c>
      <c r="H528" s="16">
        <f ca="1" t="shared" ref="H528:L528" si="3935">RAND()</f>
        <v>0.46922520556795</v>
      </c>
      <c r="I528" s="17">
        <f ca="1">IF(H528&lt;=('Ejercicio 3 - TIR'!$D$18-'Ejercicio 3 - TIR'!$C$18)/('Ejercicio 3 - TIR'!$E$18-'Ejercicio 3 - TIR'!$C$18),'Ejercicio 3 - TIR'!$C$18+SQRT(('Ejercicio 3 - TIR'!$E$18-'Ejercicio 3 - TIR'!$C$18)*('Ejercicio 3 - TIR'!$D$18-'Ejercicio 3 - TIR'!$C$18)*H528),'Ejercicio 3 - TIR'!$E$18-SQRT(('Ejercicio 3 - TIR'!$E$18-'Ejercicio 3 - TIR'!$C$18)*('Ejercicio 3 - TIR'!$E$18-'Ejercicio 3 - TIR'!$D$18)*(1-H528)))</f>
        <v>38389.5042067569</v>
      </c>
      <c r="J528" s="16">
        <f ca="1" t="shared" si="3935"/>
        <v>0.977377494427824</v>
      </c>
      <c r="K528" s="17">
        <f ca="1">IF(J528&lt;=('Ejercicio 3 - TIR'!$D$18-'Ejercicio 3 - TIR'!$C$18)/('Ejercicio 3 - TIR'!$E$18-'Ejercicio 3 - TIR'!$C$18),'Ejercicio 3 - TIR'!$C$18+SQRT(('Ejercicio 3 - TIR'!$E$18-'Ejercicio 3 - TIR'!$C$18)*('Ejercicio 3 - TIR'!$D$18-'Ejercicio 3 - TIR'!$C$18)*J528),'Ejercicio 3 - TIR'!$E$18-SQRT(('Ejercicio 3 - TIR'!$E$18-'Ejercicio 3 - TIR'!$C$18)*('Ejercicio 3 - TIR'!$E$18-'Ejercicio 3 - TIR'!$D$18)*(1-J528)))</f>
        <v>43697.4302637044</v>
      </c>
      <c r="L528" s="16">
        <f ca="1" t="shared" si="3935"/>
        <v>0.827780419430578</v>
      </c>
      <c r="M528" s="17">
        <f ca="1">IF(L528&lt;=('Ejercicio 3 - TIR'!$D$18-'Ejercicio 3 - TIR'!$C$18)/('Ejercicio 3 - TIR'!$E$18-'Ejercicio 3 - TIR'!$C$18),'Ejercicio 3 - TIR'!$C$18+SQRT(('Ejercicio 3 - TIR'!$E$18-'Ejercicio 3 - TIR'!$C$18)*('Ejercicio 3 - TIR'!$D$18-'Ejercicio 3 - TIR'!$C$18)*L528),'Ejercicio 3 - TIR'!$E$18-SQRT(('Ejercicio 3 - TIR'!$E$18-'Ejercicio 3 - TIR'!$C$18)*('Ejercicio 3 - TIR'!$E$18-'Ejercicio 3 - TIR'!$D$18)*(1-L528)))</f>
        <v>41406.0511213003</v>
      </c>
      <c r="N528" s="16">
        <f ca="1" t="shared" ref="N528:R528" si="3936">RAND()</f>
        <v>0.600998534928465</v>
      </c>
      <c r="O528" s="17">
        <f ca="1">IF(N528&lt;=('Ejercicio 3 - TIR'!$D$18-'Ejercicio 3 - TIR'!$C$18)/('Ejercicio 3 - TIR'!$E$18-'Ejercicio 3 - TIR'!$C$18),'Ejercicio 3 - TIR'!$C$18+SQRT(('Ejercicio 3 - TIR'!$E$18-'Ejercicio 3 - TIR'!$C$18)*('Ejercicio 3 - TIR'!$D$18-'Ejercicio 3 - TIR'!$C$18)*N528),'Ejercicio 3 - TIR'!$E$18-SQRT(('Ejercicio 3 - TIR'!$E$18-'Ejercicio 3 - TIR'!$C$18)*('Ejercicio 3 - TIR'!$E$18-'Ejercicio 3 - TIR'!$D$18)*(1-N528)))</f>
        <v>39494.7238105839</v>
      </c>
      <c r="P528" s="16">
        <f ca="1" t="shared" si="3936"/>
        <v>0.0731356488542858</v>
      </c>
      <c r="Q528" s="18">
        <f ca="1">IF(P528&lt;=('Ejercicio 3 - TIR'!$D$22-'Ejercicio 3 - TIR'!$C$22)/('Ejercicio 3 - TIR'!$E$22-'Ejercicio 3 - TIR'!$C$22),'Ejercicio 3 - TIR'!$C$22+SQRT(('Ejercicio 3 - TIR'!$E$22-'Ejercicio 3 - TIR'!$C$22)*('Ejercicio 3 - TIR'!$D$22-'Ejercicio 3 - TIR'!$C$22)*P528),'Ejercicio 3 - TIR'!$E$22-SQRT(('Ejercicio 3 - TIR'!$E$22-'Ejercicio 3 - TIR'!$C$22)*('Ejercicio 3 - TIR'!$E$22-'Ejercicio 3 - TIR'!$D$22)*(1-P528)))</f>
        <v>0.131473629240032</v>
      </c>
      <c r="R528" s="16">
        <f ca="1" t="shared" si="3936"/>
        <v>0.950124969852939</v>
      </c>
      <c r="S528" s="18">
        <f ca="1">IF(R528&lt;=('Ejercicio 3 - TIR'!$D$23-'Ejercicio 3 - TIR'!$C$23)/('Ejercicio 3 - TIR'!$E$23-'Ejercicio 3 - TIR'!$C$23),'Ejercicio 3 - TIR'!$C$23+SQRT(('Ejercicio 3 - TIR'!$E$23-'Ejercicio 3 - TIR'!$C$23)*('Ejercicio 3 - TIR'!$D$23-'Ejercicio 3 - TIR'!$C$23)*R528),'Ejercicio 3 - TIR'!$E$23-SQRT(('Ejercicio 3 - TIR'!$E$23-'Ejercicio 3 - TIR'!$C$23)*('Ejercicio 3 - TIR'!$E$23-'Ejercicio 3 - TIR'!$D$23)*(1-R528)))</f>
        <v>0.170525030118005</v>
      </c>
      <c r="T528" s="16">
        <f ca="1" t="shared" ref="T528:X528" si="3937">RAND()</f>
        <v>0.136910045658999</v>
      </c>
      <c r="U528" s="18">
        <f ca="1">IF(T528&lt;=('Ejercicio 3 - TIR'!$D$24-'Ejercicio 3 - TIR'!$C$24)/('Ejercicio 3 - TIR'!$E$24-'Ejercicio 3 - TIR'!$C$24),'Ejercicio 3 - TIR'!$C$24+SQRT(('Ejercicio 3 - TIR'!$E$24-'Ejercicio 3 - TIR'!$C$24)*('Ejercicio 3 - TIR'!$D$24-'Ejercicio 3 - TIR'!$C$24)*T528),'Ejercicio 3 - TIR'!$E$24-SQRT(('Ejercicio 3 - TIR'!$E$24-'Ejercicio 3 - TIR'!$C$24)*('Ejercicio 3 - TIR'!$E$24-'Ejercicio 3 - TIR'!$D$24)*(1-T528)))</f>
        <v>0.166956152154422</v>
      </c>
      <c r="V528" s="16">
        <f ca="1" t="shared" si="3937"/>
        <v>0.493700992002759</v>
      </c>
      <c r="W528" s="18">
        <f ca="1">IF(V528&lt;=('Ejercicio 3 - TIR'!$D$25-'Ejercicio 3 - TIR'!$C$25)/('Ejercicio 3 - TIR'!$E$25-'Ejercicio 3 - TIR'!$C$25),'Ejercicio 3 - TIR'!$C$25+SQRT(('Ejercicio 3 - TIR'!$E$25-'Ejercicio 3 - TIR'!$C$25)*('Ejercicio 3 - TIR'!$D$25-'Ejercicio 3 - TIR'!$C$25)*V528),'Ejercicio 3 - TIR'!$E$25-SQRT(('Ejercicio 3 - TIR'!$E$25-'Ejercicio 3 - TIR'!$C$25)*('Ejercicio 3 - TIR'!$E$25-'Ejercicio 3 - TIR'!$D$25)*(1-V528)))</f>
        <v>0.207904316991046</v>
      </c>
      <c r="X528" s="16">
        <f ca="1" t="shared" si="3937"/>
        <v>0.311683875343084</v>
      </c>
      <c r="Y528" s="18">
        <f ca="1">IF(X528&lt;=('Ejercicio 3 - TIR'!$D$26-'Ejercicio 3 - TIR'!$C$26)/('Ejercicio 3 - TIR'!$E$26-'Ejercicio 3 - TIR'!$C$26),'Ejercicio 3 - TIR'!$C$26+SQRT(('Ejercicio 3 - TIR'!$E$26-'Ejercicio 3 - TIR'!$C$26)*('Ejercicio 3 - TIR'!$D$26-'Ejercicio 3 - TIR'!$C$26)*X528),'Ejercicio 3 - TIR'!$E$26-SQRT(('Ejercicio 3 - TIR'!$E$26-'Ejercicio 3 - TIR'!$C$26)*('Ejercicio 3 - TIR'!$E$26-'Ejercicio 3 - TIR'!$D$26)*(1-X528)))</f>
        <v>0.219009420253192</v>
      </c>
      <c r="Z528" s="16">
        <f ca="1" t="shared" si="3812"/>
        <v>1.13147362924003</v>
      </c>
      <c r="AA528" s="16">
        <f ca="1" t="shared" si="3813"/>
        <v>1.32441820394392</v>
      </c>
      <c r="AB528" s="16">
        <f ca="1" t="shared" si="3814"/>
        <v>1.54553797111766</v>
      </c>
      <c r="AC528" s="16">
        <f ca="1" t="shared" si="3815"/>
        <v>1.86686198738661</v>
      </c>
      <c r="AD528" s="16">
        <f ca="1" t="shared" si="3816"/>
        <v>2.27572234893687</v>
      </c>
      <c r="AE528" s="15">
        <f ca="1" t="shared" si="3817"/>
        <v>3538.65643466389</v>
      </c>
      <c r="AF528" s="15">
        <f ca="1" t="shared" si="3818"/>
        <v>4142.08592976222</v>
      </c>
      <c r="AG528" s="15">
        <f ca="1" t="shared" si="3819"/>
        <v>4833.63265848829</v>
      </c>
      <c r="AH528" s="15">
        <f ca="1" t="shared" si="3820"/>
        <v>5838.56575493691</v>
      </c>
      <c r="AI528" s="15">
        <f ca="1" t="shared" si="3821"/>
        <v>7117.26665603578</v>
      </c>
      <c r="AJ528" s="17">
        <f ca="1" t="shared" si="3822"/>
        <v>47112.1666441689</v>
      </c>
      <c r="AK528" s="17">
        <f ca="1" t="shared" si="3823"/>
        <v>50843.7582118105</v>
      </c>
      <c r="AL528" s="17">
        <f ca="1" t="shared" si="3824"/>
        <v>67536.0377128213</v>
      </c>
      <c r="AM528" s="17">
        <f ca="1" t="shared" si="3825"/>
        <v>77299.3828861422</v>
      </c>
      <c r="AN528" s="17">
        <f ca="1" t="shared" si="3826"/>
        <v>89879.0256408351</v>
      </c>
      <c r="AO528" s="17">
        <f ca="1">C528/'Ejercicio 3 - TIR'!$D$7</f>
        <v>16582.4739485143</v>
      </c>
      <c r="AP528" s="17">
        <f ca="1" t="shared" si="3827"/>
        <v>30529.6926956545</v>
      </c>
      <c r="AQ528" s="17">
        <f ca="1" t="shared" si="3828"/>
        <v>34261.2842632962</v>
      </c>
      <c r="AR528" s="17">
        <f ca="1" t="shared" si="3829"/>
        <v>50953.563764307</v>
      </c>
      <c r="AS528" s="17">
        <f ca="1" t="shared" si="3830"/>
        <v>60716.9089376279</v>
      </c>
      <c r="AT528" s="17">
        <f ca="1" t="shared" si="3831"/>
        <v>73296.5516923208</v>
      </c>
      <c r="AU528" s="17">
        <f ca="1">AP528*'Ejercicio 3 - TIR'!$D$5</f>
        <v>15264.8463478273</v>
      </c>
      <c r="AV528" s="17">
        <f ca="1">AQ528*'Ejercicio 3 - TIR'!$D$5</f>
        <v>17130.6421316481</v>
      </c>
      <c r="AW528" s="17">
        <f ca="1">AR528*'Ejercicio 3 - TIR'!$D$5</f>
        <v>25476.7818821535</v>
      </c>
      <c r="AX528" s="17">
        <f ca="1">AS528*'Ejercicio 3 - TIR'!$D$5</f>
        <v>30358.454468814</v>
      </c>
      <c r="AY528" s="17">
        <f ca="1">AT528*'Ejercicio 3 - TIR'!$D$5</f>
        <v>36648.2758461604</v>
      </c>
      <c r="AZ528" s="17">
        <f ca="1" t="shared" ref="AZ528:BD528" si="3938">AJ528-AU528-AE528</f>
        <v>28308.6638616777</v>
      </c>
      <c r="BA528" s="17">
        <f ca="1" t="shared" si="3938"/>
        <v>29571.0301504002</v>
      </c>
      <c r="BB528" s="17">
        <f ca="1" t="shared" si="3938"/>
        <v>37225.6231721795</v>
      </c>
      <c r="BC528" s="17">
        <f ca="1" t="shared" si="3938"/>
        <v>41102.3626623914</v>
      </c>
      <c r="BD528" s="17">
        <f ca="1" t="shared" si="3938"/>
        <v>46113.4831386389</v>
      </c>
      <c r="BE528" s="17">
        <f ca="1" t="shared" ref="BE528:BI528" si="3939">AZ528/Z528</f>
        <v>25019.2873524517</v>
      </c>
      <c r="BF528" s="17">
        <f ca="1" t="shared" si="3939"/>
        <v>22327.5624439034</v>
      </c>
      <c r="BG528" s="17">
        <f ca="1" t="shared" si="3939"/>
        <v>24085.8677482117</v>
      </c>
      <c r="BH528" s="17">
        <f ca="1" t="shared" si="3939"/>
        <v>22016.8191007681</v>
      </c>
      <c r="BI528" s="17">
        <f ca="1" t="shared" si="3939"/>
        <v>20263.2290183296</v>
      </c>
      <c r="BJ528" s="17">
        <f ca="1" t="shared" si="3834"/>
        <v>61251.8235034912</v>
      </c>
      <c r="BK528" s="17">
        <f ca="1" t="shared" si="3835"/>
        <v>37737.1065652975</v>
      </c>
      <c r="BL528" s="17">
        <f ca="1" t="shared" si="3836"/>
        <v>98988.9300687887</v>
      </c>
      <c r="BM528" s="17">
        <f ca="1">BK528*'Ejercicio 3 - TIR'!$D$5</f>
        <v>18868.5532826487</v>
      </c>
      <c r="BN528" s="17">
        <f ca="1" t="shared" si="3837"/>
        <v>80120.37678614</v>
      </c>
      <c r="BO528" s="17">
        <f ca="1" t="shared" si="3838"/>
        <v>35206.5693882073</v>
      </c>
      <c r="BP528" s="17">
        <f ca="1" t="shared" si="3839"/>
        <v>-109827.702156522</v>
      </c>
      <c r="BQ528" s="17">
        <f ca="1" t="shared" ref="BQ528:BT528" si="3940">BE528</f>
        <v>25019.2873524517</v>
      </c>
      <c r="BR528" s="17">
        <f ca="1" t="shared" si="3940"/>
        <v>22327.5624439034</v>
      </c>
      <c r="BS528" s="17">
        <f ca="1" t="shared" si="3940"/>
        <v>24085.8677482117</v>
      </c>
      <c r="BT528" s="17">
        <f ca="1" t="shared" si="3940"/>
        <v>22016.8191007681</v>
      </c>
      <c r="BU528" s="17">
        <f ca="1" t="shared" si="3841"/>
        <v>55469.7984065369</v>
      </c>
      <c r="BV528" s="19">
        <f ca="1" t="shared" si="3842"/>
        <v>9.66765401394207</v>
      </c>
    </row>
    <row r="529" ht="15" customHeight="1" spans="1:74">
      <c r="A529" s="15">
        <v>528</v>
      </c>
      <c r="B529" s="16">
        <f ca="1" t="shared" ref="B529:F529" si="3941">RAND()</f>
        <v>0.507890662019076</v>
      </c>
      <c r="C529" s="17">
        <f ca="1">IF(B529&lt;=('Ejercicio 3 - TIR'!$D$13-'Ejercicio 3 - TIR'!$C$13)/('Ejercicio 3 - TIR'!$E$13-'Ejercicio 3 - TIR'!$C$13),'Ejercicio 3 - TIR'!$C$13+SQRT(('Ejercicio 3 - TIR'!$E$13-'Ejercicio 3 - TIR'!$C$13)*('Ejercicio 3 - TIR'!$D$13-'Ejercicio 3 - TIR'!$C$13)*B529),'Ejercicio 3 - TIR'!$E$13-SQRT(('Ejercicio 3 - TIR'!$E$13-'Ejercicio 3 - TIR'!$C$13)*('Ejercicio 3 - TIR'!$E$13-'Ejercicio 3 - TIR'!$D$13)*(1-B529)))</f>
        <v>75699.1521634098</v>
      </c>
      <c r="D529" s="16">
        <f ca="1" t="shared" si="3941"/>
        <v>0.634440610839194</v>
      </c>
      <c r="E529" s="17">
        <f ca="1">IF(D529&lt;=('Ejercicio 3 - TIR'!$D$14-'Ejercicio 3 - TIR'!$C$14)/('Ejercicio 3 - TIR'!$E$14-'Ejercicio 3 - TIR'!$C$14),'Ejercicio 3 - TIR'!$C$14+SQRT(('Ejercicio 3 - TIR'!$E$14-'Ejercicio 3 - TIR'!$C$14)*('Ejercicio 3 - TIR'!$D$14-'Ejercicio 3 - TIR'!$C$14)*D529),'Ejercicio 3 - TIR'!$E$14-SQRT(('Ejercicio 3 - TIR'!$E$14-'Ejercicio 3 - TIR'!$C$14)*('Ejercicio 3 - TIR'!$E$14-'Ejercicio 3 - TIR'!$D$14)*(1-D529)))</f>
        <v>32595.0078748103</v>
      </c>
      <c r="F529" s="16">
        <f ca="1" t="shared" si="3941"/>
        <v>0.352675701088985</v>
      </c>
      <c r="G529" s="17">
        <f ca="1">IF(F529&lt;=('Ejercicio 3 - TIR'!$D$18-'Ejercicio 3 - TIR'!$C$18)/('Ejercicio 3 - TIR'!$E$18-'Ejercicio 3 - TIR'!$C$18),'Ejercicio 3 - TIR'!$C$18+SQRT(('Ejercicio 3 - TIR'!$E$18-'Ejercicio 3 - TIR'!$C$18)*('Ejercicio 3 - TIR'!$D$18-'Ejercicio 3 - TIR'!$C$18)*F529),'Ejercicio 3 - TIR'!$E$18-SQRT(('Ejercicio 3 - TIR'!$E$18-'Ejercicio 3 - TIR'!$C$18)*('Ejercicio 3 - TIR'!$E$18-'Ejercicio 3 - TIR'!$D$18)*(1-F529)))</f>
        <v>37273.3317787207</v>
      </c>
      <c r="H529" s="16">
        <f ca="1" t="shared" ref="H529:L529" si="3942">RAND()</f>
        <v>0.684749963748875</v>
      </c>
      <c r="I529" s="17">
        <f ca="1">IF(H529&lt;=('Ejercicio 3 - TIR'!$D$18-'Ejercicio 3 - TIR'!$C$18)/('Ejercicio 3 - TIR'!$E$18-'Ejercicio 3 - TIR'!$C$18),'Ejercicio 3 - TIR'!$C$18+SQRT(('Ejercicio 3 - TIR'!$E$18-'Ejercicio 3 - TIR'!$C$18)*('Ejercicio 3 - TIR'!$D$18-'Ejercicio 3 - TIR'!$C$18)*H529),'Ejercicio 3 - TIR'!$E$18-SQRT(('Ejercicio 3 - TIR'!$E$18-'Ejercicio 3 - TIR'!$C$18)*('Ejercicio 3 - TIR'!$E$18-'Ejercicio 3 - TIR'!$D$18)*(1-H529)))</f>
        <v>40137.515787292</v>
      </c>
      <c r="J529" s="16">
        <f ca="1" t="shared" si="3942"/>
        <v>0.182209125113659</v>
      </c>
      <c r="K529" s="17">
        <f ca="1">IF(J529&lt;=('Ejercicio 3 - TIR'!$D$18-'Ejercicio 3 - TIR'!$C$18)/('Ejercicio 3 - TIR'!$E$18-'Ejercicio 3 - TIR'!$C$18),'Ejercicio 3 - TIR'!$C$18+SQRT(('Ejercicio 3 - TIR'!$E$18-'Ejercicio 3 - TIR'!$C$18)*('Ejercicio 3 - TIR'!$D$18-'Ejercicio 3 - TIR'!$C$18)*J529),'Ejercicio 3 - TIR'!$E$18-SQRT(('Ejercicio 3 - TIR'!$E$18-'Ejercicio 3 - TIR'!$C$18)*('Ejercicio 3 - TIR'!$E$18-'Ejercicio 3 - TIR'!$D$18)*(1-J529)))</f>
        <v>35227.9411594861</v>
      </c>
      <c r="L529" s="16">
        <f ca="1" t="shared" si="3942"/>
        <v>0.154318272375829</v>
      </c>
      <c r="M529" s="17">
        <f ca="1">IF(L529&lt;=('Ejercicio 3 - TIR'!$D$18-'Ejercicio 3 - TIR'!$C$18)/('Ejercicio 3 - TIR'!$E$18-'Ejercicio 3 - TIR'!$C$18),'Ejercicio 3 - TIR'!$C$18+SQRT(('Ejercicio 3 - TIR'!$E$18-'Ejercicio 3 - TIR'!$C$18)*('Ejercicio 3 - TIR'!$D$18-'Ejercicio 3 - TIR'!$C$18)*L529),'Ejercicio 3 - TIR'!$E$18-SQRT(('Ejercicio 3 - TIR'!$E$18-'Ejercicio 3 - TIR'!$C$18)*('Ejercicio 3 - TIR'!$E$18-'Ejercicio 3 - TIR'!$D$18)*(1-L529)))</f>
        <v>34811.209916058</v>
      </c>
      <c r="N529" s="16">
        <f ca="1" t="shared" ref="N529:R529" si="3943">RAND()</f>
        <v>0.54037492848685</v>
      </c>
      <c r="O529" s="17">
        <f ca="1">IF(N529&lt;=('Ejercicio 3 - TIR'!$D$18-'Ejercicio 3 - TIR'!$C$18)/('Ejercicio 3 - TIR'!$E$18-'Ejercicio 3 - TIR'!$C$18),'Ejercicio 3 - TIR'!$C$18+SQRT(('Ejercicio 3 - TIR'!$E$18-'Ejercicio 3 - TIR'!$C$18)*('Ejercicio 3 - TIR'!$D$18-'Ejercicio 3 - TIR'!$C$18)*N529),'Ejercicio 3 - TIR'!$E$18-SQRT(('Ejercicio 3 - TIR'!$E$18-'Ejercicio 3 - TIR'!$C$18)*('Ejercicio 3 - TIR'!$E$18-'Ejercicio 3 - TIR'!$D$18)*(1-N529)))</f>
        <v>39003.1238619175</v>
      </c>
      <c r="P529" s="16">
        <f ca="1" t="shared" si="3943"/>
        <v>0.0473299867436896</v>
      </c>
      <c r="Q529" s="18">
        <f ca="1">IF(P529&lt;=('Ejercicio 3 - TIR'!$D$22-'Ejercicio 3 - TIR'!$C$22)/('Ejercicio 3 - TIR'!$E$22-'Ejercicio 3 - TIR'!$C$22),'Ejercicio 3 - TIR'!$C$22+SQRT(('Ejercicio 3 - TIR'!$E$22-'Ejercicio 3 - TIR'!$C$22)*('Ejercicio 3 - TIR'!$D$22-'Ejercicio 3 - TIR'!$C$22)*P529),'Ejercicio 3 - TIR'!$E$22-SQRT(('Ejercicio 3 - TIR'!$E$22-'Ejercicio 3 - TIR'!$C$22)*('Ejercicio 3 - TIR'!$E$22-'Ejercicio 3 - TIR'!$D$22)*(1-P529)))</f>
        <v>0.129230058295517</v>
      </c>
      <c r="R529" s="16">
        <f ca="1" t="shared" si="3943"/>
        <v>0.234903088833954</v>
      </c>
      <c r="S529" s="18">
        <f ca="1">IF(R529&lt;=('Ejercicio 3 - TIR'!$D$23-'Ejercicio 3 - TIR'!$C$23)/('Ejercicio 3 - TIR'!$E$23-'Ejercicio 3 - TIR'!$C$23),'Ejercicio 3 - TIR'!$C$23+SQRT(('Ejercicio 3 - TIR'!$E$23-'Ejercicio 3 - TIR'!$C$23)*('Ejercicio 3 - TIR'!$D$23-'Ejercicio 3 - TIR'!$C$23)*R529),'Ejercicio 3 - TIR'!$E$23-SQRT(('Ejercicio 3 - TIR'!$E$23-'Ejercicio 3 - TIR'!$C$23)*('Ejercicio 3 - TIR'!$E$23-'Ejercicio 3 - TIR'!$D$23)*(1-R529)))</f>
        <v>0.140562722579978</v>
      </c>
      <c r="T529" s="16">
        <f ca="1" t="shared" ref="T529:X529" si="3944">RAND()</f>
        <v>0.610974813981486</v>
      </c>
      <c r="U529" s="18">
        <f ca="1">IF(T529&lt;=('Ejercicio 3 - TIR'!$D$24-'Ejercicio 3 - TIR'!$C$24)/('Ejercicio 3 - TIR'!$E$24-'Ejercicio 3 - TIR'!$C$24),'Ejercicio 3 - TIR'!$C$24+SQRT(('Ejercicio 3 - TIR'!$E$24-'Ejercicio 3 - TIR'!$C$24)*('Ejercicio 3 - TIR'!$D$24-'Ejercicio 3 - TIR'!$C$24)*T529),'Ejercicio 3 - TIR'!$E$24-SQRT(('Ejercicio 3 - TIR'!$E$24-'Ejercicio 3 - TIR'!$C$24)*('Ejercicio 3 - TIR'!$E$24-'Ejercicio 3 - TIR'!$D$24)*(1-T529)))</f>
        <v>0.186995901453731</v>
      </c>
      <c r="V529" s="16">
        <f ca="1" t="shared" si="3944"/>
        <v>0.221812179889574</v>
      </c>
      <c r="W529" s="18">
        <f ca="1">IF(V529&lt;=('Ejercicio 3 - TIR'!$D$25-'Ejercicio 3 - TIR'!$C$25)/('Ejercicio 3 - TIR'!$E$25-'Ejercicio 3 - TIR'!$C$25),'Ejercicio 3 - TIR'!$C$25+SQRT(('Ejercicio 3 - TIR'!$E$25-'Ejercicio 3 - TIR'!$C$25)*('Ejercicio 3 - TIR'!$D$25-'Ejercicio 3 - TIR'!$C$25)*V529),'Ejercicio 3 - TIR'!$E$25-SQRT(('Ejercicio 3 - TIR'!$E$25-'Ejercicio 3 - TIR'!$C$25)*('Ejercicio 3 - TIR'!$E$25-'Ejercicio 3 - TIR'!$D$25)*(1-V529)))</f>
        <v>0.197622061509523</v>
      </c>
      <c r="X529" s="16">
        <f ca="1" t="shared" si="3944"/>
        <v>0.507443671730475</v>
      </c>
      <c r="Y529" s="18">
        <f ca="1">IF(X529&lt;=('Ejercicio 3 - TIR'!$D$26-'Ejercicio 3 - TIR'!$C$26)/('Ejercicio 3 - TIR'!$E$26-'Ejercicio 3 - TIR'!$C$26),'Ejercicio 3 - TIR'!$C$26+SQRT(('Ejercicio 3 - TIR'!$E$26-'Ejercicio 3 - TIR'!$C$26)*('Ejercicio 3 - TIR'!$D$26-'Ejercicio 3 - TIR'!$C$26)*X529),'Ejercicio 3 - TIR'!$E$26-SQRT(('Ejercicio 3 - TIR'!$E$26-'Ejercicio 3 - TIR'!$C$26)*('Ejercicio 3 - TIR'!$E$26-'Ejercicio 3 - TIR'!$D$26)*(1-X529)))</f>
        <v>0.228426710666708</v>
      </c>
      <c r="Z529" s="16">
        <f ca="1" t="shared" si="3812"/>
        <v>1.12923005829552</v>
      </c>
      <c r="AA529" s="16">
        <f ca="1" t="shared" si="3813"/>
        <v>1.28795770970868</v>
      </c>
      <c r="AB529" s="16">
        <f ca="1" t="shared" si="3814"/>
        <v>1.52880052266994</v>
      </c>
      <c r="AC529" s="16">
        <f ca="1" t="shared" si="3815"/>
        <v>1.83092523359681</v>
      </c>
      <c r="AD529" s="16">
        <f ca="1" t="shared" si="3816"/>
        <v>2.249157462184</v>
      </c>
      <c r="AE529" s="15">
        <f ca="1" t="shared" si="3817"/>
        <v>4212.25476780457</v>
      </c>
      <c r="AF529" s="15">
        <f ca="1" t="shared" si="3818"/>
        <v>4804.34076616768</v>
      </c>
      <c r="AG529" s="15">
        <f ca="1" t="shared" si="3819"/>
        <v>5702.73279862811</v>
      </c>
      <c r="AH529" s="15">
        <f ca="1" t="shared" si="3820"/>
        <v>6829.71861053097</v>
      </c>
      <c r="AI529" s="15">
        <f ca="1" t="shared" si="3821"/>
        <v>8389.80876751376</v>
      </c>
      <c r="AJ529" s="17">
        <f ca="1" t="shared" si="3822"/>
        <v>42090.1666173529</v>
      </c>
      <c r="AK529" s="17">
        <f ca="1" t="shared" si="3823"/>
        <v>51695.4229067967</v>
      </c>
      <c r="AL529" s="17">
        <f ca="1" t="shared" si="3824"/>
        <v>53856.4948572082</v>
      </c>
      <c r="AM529" s="17">
        <f ca="1" t="shared" si="3825"/>
        <v>63736.7226473459</v>
      </c>
      <c r="AN529" s="17">
        <f ca="1" t="shared" si="3826"/>
        <v>87724.1670825186</v>
      </c>
      <c r="AO529" s="17">
        <f ca="1">C529/'Ejercicio 3 - TIR'!$D$7</f>
        <v>15139.830432682</v>
      </c>
      <c r="AP529" s="17">
        <f ca="1" t="shared" si="3827"/>
        <v>26950.3361846709</v>
      </c>
      <c r="AQ529" s="17">
        <f ca="1" t="shared" si="3828"/>
        <v>36555.5924741147</v>
      </c>
      <c r="AR529" s="17">
        <f ca="1" t="shared" si="3829"/>
        <v>38716.6644245263</v>
      </c>
      <c r="AS529" s="17">
        <f ca="1" t="shared" si="3830"/>
        <v>48596.892214664</v>
      </c>
      <c r="AT529" s="17">
        <f ca="1" t="shared" si="3831"/>
        <v>72584.3366498366</v>
      </c>
      <c r="AU529" s="17">
        <f ca="1">AP529*'Ejercicio 3 - TIR'!$D$5</f>
        <v>13475.1680923355</v>
      </c>
      <c r="AV529" s="17">
        <f ca="1">AQ529*'Ejercicio 3 - TIR'!$D$5</f>
        <v>18277.7962370574</v>
      </c>
      <c r="AW529" s="17">
        <f ca="1">AR529*'Ejercicio 3 - TIR'!$D$5</f>
        <v>19358.3322122631</v>
      </c>
      <c r="AX529" s="17">
        <f ca="1">AS529*'Ejercicio 3 - TIR'!$D$5</f>
        <v>24298.446107332</v>
      </c>
      <c r="AY529" s="17">
        <f ca="1">AT529*'Ejercicio 3 - TIR'!$D$5</f>
        <v>36292.1683249183</v>
      </c>
      <c r="AZ529" s="17">
        <f ca="1" t="shared" ref="AZ529:BD529" si="3945">AJ529-AU529-AE529</f>
        <v>24402.7437572128</v>
      </c>
      <c r="BA529" s="17">
        <f ca="1" t="shared" si="3945"/>
        <v>28613.2859035716</v>
      </c>
      <c r="BB529" s="17">
        <f ca="1" t="shared" si="3945"/>
        <v>28795.429846317</v>
      </c>
      <c r="BC529" s="17">
        <f ca="1" t="shared" si="3945"/>
        <v>32608.557929483</v>
      </c>
      <c r="BD529" s="17">
        <f ca="1" t="shared" si="3945"/>
        <v>43042.1899900865</v>
      </c>
      <c r="BE529" s="17">
        <f ca="1" t="shared" ref="BE529:BI529" si="3946">AZ529/Z529</f>
        <v>21610.0727907003</v>
      </c>
      <c r="BF529" s="17">
        <f ca="1" t="shared" si="3946"/>
        <v>22216.0135289252</v>
      </c>
      <c r="BG529" s="17">
        <f ca="1" t="shared" si="3946"/>
        <v>18835.3087399708</v>
      </c>
      <c r="BH529" s="17">
        <f ca="1" t="shared" si="3946"/>
        <v>17809.8795795305</v>
      </c>
      <c r="BI529" s="17">
        <f ca="1" t="shared" si="3946"/>
        <v>19137.028293382</v>
      </c>
      <c r="BJ529" s="17">
        <f ca="1" t="shared" si="3834"/>
        <v>73311.305191576</v>
      </c>
      <c r="BK529" s="17">
        <f ca="1" t="shared" si="3835"/>
        <v>34051.8625938671</v>
      </c>
      <c r="BL529" s="17">
        <f ca="1" t="shared" si="3836"/>
        <v>107363.167785443</v>
      </c>
      <c r="BM529" s="17">
        <f ca="1">BK529*'Ejercicio 3 - TIR'!$D$5</f>
        <v>17025.9312969335</v>
      </c>
      <c r="BN529" s="17">
        <f ca="1" t="shared" si="3837"/>
        <v>90337.2364885095</v>
      </c>
      <c r="BO529" s="17">
        <f ca="1" t="shared" si="3838"/>
        <v>40164.9230911513</v>
      </c>
      <c r="BP529" s="17">
        <f ca="1" t="shared" si="3839"/>
        <v>-108294.16003822</v>
      </c>
      <c r="BQ529" s="17">
        <f ca="1" t="shared" ref="BQ529:BT529" si="3947">BE529</f>
        <v>21610.0727907003</v>
      </c>
      <c r="BR529" s="17">
        <f ca="1" t="shared" si="3947"/>
        <v>22216.0135289252</v>
      </c>
      <c r="BS529" s="17">
        <f ca="1" t="shared" si="3947"/>
        <v>18835.3087399708</v>
      </c>
      <c r="BT529" s="17">
        <f ca="1" t="shared" si="3947"/>
        <v>17809.8795795305</v>
      </c>
      <c r="BU529" s="17">
        <f ca="1" t="shared" si="3841"/>
        <v>59301.9513845333</v>
      </c>
      <c r="BV529" s="19">
        <f ca="1" t="shared" si="3842"/>
        <v>7.74884373380846</v>
      </c>
    </row>
    <row r="530" ht="15" customHeight="1" spans="1:74">
      <c r="A530" s="15">
        <v>529</v>
      </c>
      <c r="B530" s="16">
        <f ca="1" t="shared" ref="B530:F530" si="3948">RAND()</f>
        <v>0.617266434553946</v>
      </c>
      <c r="C530" s="17">
        <f ca="1">IF(B530&lt;=('Ejercicio 3 - TIR'!$D$13-'Ejercicio 3 - TIR'!$C$13)/('Ejercicio 3 - TIR'!$E$13-'Ejercicio 3 - TIR'!$C$13),'Ejercicio 3 - TIR'!$C$13+SQRT(('Ejercicio 3 - TIR'!$E$13-'Ejercicio 3 - TIR'!$C$13)*('Ejercicio 3 - TIR'!$D$13-'Ejercicio 3 - TIR'!$C$13)*B530),'Ejercicio 3 - TIR'!$E$13-SQRT(('Ejercicio 3 - TIR'!$E$13-'Ejercicio 3 - TIR'!$C$13)*('Ejercicio 3 - TIR'!$E$13-'Ejercicio 3 - TIR'!$D$13)*(1-B530)))</f>
        <v>78569.1745717701</v>
      </c>
      <c r="D530" s="16">
        <f ca="1" t="shared" si="3948"/>
        <v>0.826020632397876</v>
      </c>
      <c r="E530" s="17">
        <f ca="1">IF(D530&lt;=('Ejercicio 3 - TIR'!$D$14-'Ejercicio 3 - TIR'!$C$14)/('Ejercicio 3 - TIR'!$E$14-'Ejercicio 3 - TIR'!$C$14),'Ejercicio 3 - TIR'!$C$14+SQRT(('Ejercicio 3 - TIR'!$E$14-'Ejercicio 3 - TIR'!$C$14)*('Ejercicio 3 - TIR'!$D$14-'Ejercicio 3 - TIR'!$C$14)*D530),'Ejercicio 3 - TIR'!$E$14-SQRT(('Ejercicio 3 - TIR'!$E$14-'Ejercicio 3 - TIR'!$C$14)*('Ejercicio 3 - TIR'!$E$14-'Ejercicio 3 - TIR'!$D$14)*(1-D530)))</f>
        <v>34891.4869932319</v>
      </c>
      <c r="F530" s="16">
        <f ca="1" t="shared" si="3948"/>
        <v>0.846020870068495</v>
      </c>
      <c r="G530" s="17">
        <f ca="1">IF(F530&lt;=('Ejercicio 3 - TIR'!$D$18-'Ejercicio 3 - TIR'!$C$18)/('Ejercicio 3 - TIR'!$E$18-'Ejercicio 3 - TIR'!$C$18),'Ejercicio 3 - TIR'!$C$18+SQRT(('Ejercicio 3 - TIR'!$E$18-'Ejercicio 3 - TIR'!$C$18)*('Ejercicio 3 - TIR'!$D$18-'Ejercicio 3 - TIR'!$C$18)*F530),'Ejercicio 3 - TIR'!$E$18-SQRT(('Ejercicio 3 - TIR'!$E$18-'Ejercicio 3 - TIR'!$C$18)*('Ejercicio 3 - TIR'!$E$18-'Ejercicio 3 - TIR'!$D$18)*(1-F530)))</f>
        <v>41601.7011984137</v>
      </c>
      <c r="H530" s="16">
        <f ca="1" t="shared" ref="H530:L530" si="3949">RAND()</f>
        <v>0.609183783793539</v>
      </c>
      <c r="I530" s="17">
        <f ca="1">IF(H530&lt;=('Ejercicio 3 - TIR'!$D$18-'Ejercicio 3 - TIR'!$C$18)/('Ejercicio 3 - TIR'!$E$18-'Ejercicio 3 - TIR'!$C$18),'Ejercicio 3 - TIR'!$C$18+SQRT(('Ejercicio 3 - TIR'!$E$18-'Ejercicio 3 - TIR'!$C$18)*('Ejercicio 3 - TIR'!$D$18-'Ejercicio 3 - TIR'!$C$18)*H530),'Ejercicio 3 - TIR'!$E$18-SQRT(('Ejercicio 3 - TIR'!$E$18-'Ejercicio 3 - TIR'!$C$18)*('Ejercicio 3 - TIR'!$E$18-'Ejercicio 3 - TIR'!$D$18)*(1-H530)))</f>
        <v>39559.1614469592</v>
      </c>
      <c r="J530" s="16">
        <f ca="1" t="shared" si="3949"/>
        <v>0.609422327127552</v>
      </c>
      <c r="K530" s="17">
        <f ca="1">IF(J530&lt;=('Ejercicio 3 - TIR'!$D$18-'Ejercicio 3 - TIR'!$C$18)/('Ejercicio 3 - TIR'!$E$18-'Ejercicio 3 - TIR'!$C$18),'Ejercicio 3 - TIR'!$C$18+SQRT(('Ejercicio 3 - TIR'!$E$18-'Ejercicio 3 - TIR'!$C$18)*('Ejercicio 3 - TIR'!$D$18-'Ejercicio 3 - TIR'!$C$18)*J530),'Ejercicio 3 - TIR'!$E$18-SQRT(('Ejercicio 3 - TIR'!$E$18-'Ejercicio 3 - TIR'!$C$18)*('Ejercicio 3 - TIR'!$E$18-'Ejercicio 3 - TIR'!$D$18)*(1-J530)))</f>
        <v>39561.0328453119</v>
      </c>
      <c r="L530" s="16">
        <f ca="1" t="shared" si="3949"/>
        <v>0.671984083147587</v>
      </c>
      <c r="M530" s="17">
        <f ca="1">IF(L530&lt;=('Ejercicio 3 - TIR'!$D$18-'Ejercicio 3 - TIR'!$C$18)/('Ejercicio 3 - TIR'!$E$18-'Ejercicio 3 - TIR'!$C$18),'Ejercicio 3 - TIR'!$C$18+SQRT(('Ejercicio 3 - TIR'!$E$18-'Ejercicio 3 - TIR'!$C$18)*('Ejercicio 3 - TIR'!$D$18-'Ejercicio 3 - TIR'!$C$18)*L530),'Ejercicio 3 - TIR'!$E$18-SQRT(('Ejercicio 3 - TIR'!$E$18-'Ejercicio 3 - TIR'!$C$18)*('Ejercicio 3 - TIR'!$E$18-'Ejercicio 3 - TIR'!$D$18)*(1-L530)))</f>
        <v>40040.0409513857</v>
      </c>
      <c r="N530" s="16">
        <f ca="1" t="shared" ref="N530:R530" si="3950">RAND()</f>
        <v>0.736049487758722</v>
      </c>
      <c r="O530" s="17">
        <f ca="1">IF(N530&lt;=('Ejercicio 3 - TIR'!$D$18-'Ejercicio 3 - TIR'!$C$18)/('Ejercicio 3 - TIR'!$E$18-'Ejercicio 3 - TIR'!$C$18),'Ejercicio 3 - TIR'!$C$18+SQRT(('Ejercicio 3 - TIR'!$E$18-'Ejercicio 3 - TIR'!$C$18)*('Ejercicio 3 - TIR'!$D$18-'Ejercicio 3 - TIR'!$C$18)*N530),'Ejercicio 3 - TIR'!$E$18-SQRT(('Ejercicio 3 - TIR'!$E$18-'Ejercicio 3 - TIR'!$C$18)*('Ejercicio 3 - TIR'!$E$18-'Ejercicio 3 - TIR'!$D$18)*(1-N530)))</f>
        <v>40550.6979852907</v>
      </c>
      <c r="P530" s="16">
        <f ca="1" t="shared" si="3950"/>
        <v>0.882133506693498</v>
      </c>
      <c r="Q530" s="18">
        <f ca="1">IF(P530&lt;=('Ejercicio 3 - TIR'!$D$22-'Ejercicio 3 - TIR'!$C$22)/('Ejercicio 3 - TIR'!$E$22-'Ejercicio 3 - TIR'!$C$22),'Ejercicio 3 - TIR'!$C$22+SQRT(('Ejercicio 3 - TIR'!$E$22-'Ejercicio 3 - TIR'!$C$22)*('Ejercicio 3 - TIR'!$D$22-'Ejercicio 3 - TIR'!$C$22)*P530),'Ejercicio 3 - TIR'!$E$22-SQRT(('Ejercicio 3 - TIR'!$E$22-'Ejercicio 3 - TIR'!$C$22)*('Ejercicio 3 - TIR'!$E$22-'Ejercicio 3 - TIR'!$D$22)*(1-P530)))</f>
        <v>0.165434297546919</v>
      </c>
      <c r="R530" s="16">
        <f ca="1" t="shared" si="3950"/>
        <v>0.148967080964978</v>
      </c>
      <c r="S530" s="18">
        <f ca="1">IF(R530&lt;=('Ejercicio 3 - TIR'!$D$23-'Ejercicio 3 - TIR'!$C$23)/('Ejercicio 3 - TIR'!$E$23-'Ejercicio 3 - TIR'!$C$23),'Ejercicio 3 - TIR'!$C$23+SQRT(('Ejercicio 3 - TIR'!$E$23-'Ejercicio 3 - TIR'!$C$23)*('Ejercicio 3 - TIR'!$D$23-'Ejercicio 3 - TIR'!$C$23)*R530),'Ejercicio 3 - TIR'!$E$23-SQRT(('Ejercicio 3 - TIR'!$E$23-'Ejercicio 3 - TIR'!$C$23)*('Ejercicio 3 - TIR'!$E$23-'Ejercicio 3 - TIR'!$D$23)*(1-R530)))</f>
        <v>0.136375003686624</v>
      </c>
      <c r="T530" s="16">
        <f ca="1" t="shared" ref="T530:X530" si="3951">RAND()</f>
        <v>0.638997721670682</v>
      </c>
      <c r="U530" s="18">
        <f ca="1">IF(T530&lt;=('Ejercicio 3 - TIR'!$D$24-'Ejercicio 3 - TIR'!$C$24)/('Ejercicio 3 - TIR'!$E$24-'Ejercicio 3 - TIR'!$C$24),'Ejercicio 3 - TIR'!$C$24+SQRT(('Ejercicio 3 - TIR'!$E$24-'Ejercicio 3 - TIR'!$C$24)*('Ejercicio 3 - TIR'!$D$24-'Ejercicio 3 - TIR'!$C$24)*T530),'Ejercicio 3 - TIR'!$E$24-SQRT(('Ejercicio 3 - TIR'!$E$24-'Ejercicio 3 - TIR'!$C$24)*('Ejercicio 3 - TIR'!$E$24-'Ejercicio 3 - TIR'!$D$24)*(1-T530)))</f>
        <v>0.188206818666228</v>
      </c>
      <c r="V530" s="16">
        <f ca="1" t="shared" si="3951"/>
        <v>0.021093153183007</v>
      </c>
      <c r="W530" s="18">
        <f ca="1">IF(V530&lt;=('Ejercicio 3 - TIR'!$D$25-'Ejercicio 3 - TIR'!$C$25)/('Ejercicio 3 - TIR'!$E$25-'Ejercicio 3 - TIR'!$C$25),'Ejercicio 3 - TIR'!$C$25+SQRT(('Ejercicio 3 - TIR'!$E$25-'Ejercicio 3 - TIR'!$C$25)*('Ejercicio 3 - TIR'!$D$25-'Ejercicio 3 - TIR'!$C$25)*V530),'Ejercicio 3 - TIR'!$E$25-SQRT(('Ejercicio 3 - TIR'!$E$25-'Ejercicio 3 - TIR'!$C$25)*('Ejercicio 3 - TIR'!$E$25-'Ejercicio 3 - TIR'!$D$25)*(1-V530)))</f>
        <v>0.185434189401945</v>
      </c>
      <c r="X530" s="16">
        <f ca="1" t="shared" si="3951"/>
        <v>0.0233199829103086</v>
      </c>
      <c r="Y530" s="18">
        <f ca="1">IF(X530&lt;=('Ejercicio 3 - TIR'!$D$26-'Ejercicio 3 - TIR'!$C$26)/('Ejercicio 3 - TIR'!$E$26-'Ejercicio 3 - TIR'!$C$26),'Ejercicio 3 - TIR'!$C$26+SQRT(('Ejercicio 3 - TIR'!$E$26-'Ejercicio 3 - TIR'!$C$26)*('Ejercicio 3 - TIR'!$D$26-'Ejercicio 3 - TIR'!$C$26)*X530),'Ejercicio 3 - TIR'!$E$26-SQRT(('Ejercicio 3 - TIR'!$E$26-'Ejercicio 3 - TIR'!$C$26)*('Ejercicio 3 - TIR'!$E$26-'Ejercicio 3 - TIR'!$D$26)*(1-X530)))</f>
        <v>0.197934982914779</v>
      </c>
      <c r="Z530" s="16">
        <f ca="1" t="shared" si="3812"/>
        <v>1.16543429754692</v>
      </c>
      <c r="AA530" s="16">
        <f ca="1" t="shared" si="3813"/>
        <v>1.3243704041714</v>
      </c>
      <c r="AB530" s="16">
        <f ca="1" t="shared" si="3814"/>
        <v>1.5736259446762</v>
      </c>
      <c r="AC530" s="16">
        <f ca="1" t="shared" si="3815"/>
        <v>1.86542999614911</v>
      </c>
      <c r="AD530" s="16">
        <f ca="1" t="shared" si="3816"/>
        <v>2.23466385056559</v>
      </c>
      <c r="AE530" s="15">
        <f ca="1" t="shared" si="3817"/>
        <v>5772.24864109277</v>
      </c>
      <c r="AF530" s="15">
        <f ca="1" t="shared" si="3818"/>
        <v>6559.43907080191</v>
      </c>
      <c r="AG530" s="15">
        <f ca="1" t="shared" si="3819"/>
        <v>7793.9702305525</v>
      </c>
      <c r="AH530" s="15">
        <f ca="1" t="shared" si="3820"/>
        <v>9239.23878247789</v>
      </c>
      <c r="AI530" s="15">
        <f ca="1" t="shared" si="3821"/>
        <v>11068.0073530332</v>
      </c>
      <c r="AJ530" s="17">
        <f ca="1" t="shared" si="3822"/>
        <v>48484.0494129301</v>
      </c>
      <c r="AK530" s="17">
        <f ca="1" t="shared" si="3823"/>
        <v>52390.9826341909</v>
      </c>
      <c r="AL530" s="17">
        <f ca="1" t="shared" si="3824"/>
        <v>62254.2676835702</v>
      </c>
      <c r="AM530" s="17">
        <f ca="1" t="shared" si="3825"/>
        <v>74691.8934377534</v>
      </c>
      <c r="AN530" s="17">
        <f ca="1" t="shared" si="3826"/>
        <v>90617.1789029323</v>
      </c>
      <c r="AO530" s="17">
        <f ca="1">C530/'Ejercicio 3 - TIR'!$D$7</f>
        <v>15713.834914354</v>
      </c>
      <c r="AP530" s="17">
        <f ca="1" t="shared" si="3827"/>
        <v>32770.214498576</v>
      </c>
      <c r="AQ530" s="17">
        <f ca="1" t="shared" si="3828"/>
        <v>36677.1477198369</v>
      </c>
      <c r="AR530" s="17">
        <f ca="1" t="shared" si="3829"/>
        <v>46540.4327692162</v>
      </c>
      <c r="AS530" s="17">
        <f ca="1" t="shared" si="3830"/>
        <v>58978.0585233994</v>
      </c>
      <c r="AT530" s="17">
        <f ca="1" t="shared" si="3831"/>
        <v>74903.3439885783</v>
      </c>
      <c r="AU530" s="17">
        <f ca="1">AP530*'Ejercicio 3 - TIR'!$D$5</f>
        <v>16385.107249288</v>
      </c>
      <c r="AV530" s="17">
        <f ca="1">AQ530*'Ejercicio 3 - TIR'!$D$5</f>
        <v>18338.5738599184</v>
      </c>
      <c r="AW530" s="17">
        <f ca="1">AR530*'Ejercicio 3 - TIR'!$D$5</f>
        <v>23270.2163846081</v>
      </c>
      <c r="AX530" s="17">
        <f ca="1">AS530*'Ejercicio 3 - TIR'!$D$5</f>
        <v>29489.0292616997</v>
      </c>
      <c r="AY530" s="17">
        <f ca="1">AT530*'Ejercicio 3 - TIR'!$D$5</f>
        <v>37451.6719942892</v>
      </c>
      <c r="AZ530" s="17">
        <f ca="1" t="shared" ref="AZ530:BD530" si="3952">AJ530-AU530-AE530</f>
        <v>26326.6935225493</v>
      </c>
      <c r="BA530" s="17">
        <f ca="1" t="shared" si="3952"/>
        <v>27492.9697034706</v>
      </c>
      <c r="BB530" s="17">
        <f ca="1" t="shared" si="3952"/>
        <v>31190.0810684096</v>
      </c>
      <c r="BC530" s="17">
        <f ca="1" t="shared" si="3952"/>
        <v>35963.6253935758</v>
      </c>
      <c r="BD530" s="17">
        <f ca="1" t="shared" si="3952"/>
        <v>42097.49955561</v>
      </c>
      <c r="BE530" s="17">
        <f ca="1" t="shared" ref="BE530:BI530" si="3953">AZ530/Z530</f>
        <v>22589.5990687449</v>
      </c>
      <c r="BF530" s="17">
        <f ca="1" t="shared" si="3953"/>
        <v>20759.2752124899</v>
      </c>
      <c r="BG530" s="17">
        <f ca="1" t="shared" si="3953"/>
        <v>19820.5178136075</v>
      </c>
      <c r="BH530" s="17">
        <f ca="1" t="shared" si="3953"/>
        <v>19279.0002668646</v>
      </c>
      <c r="BI530" s="17">
        <f ca="1" t="shared" si="3953"/>
        <v>18838.4036126754</v>
      </c>
      <c r="BJ530" s="17">
        <f ca="1" t="shared" si="3834"/>
        <v>77970.744676255</v>
      </c>
      <c r="BK530" s="17">
        <f ca="1" t="shared" si="3835"/>
        <v>35115.1388368624</v>
      </c>
      <c r="BL530" s="17">
        <f ca="1" t="shared" si="3836"/>
        <v>113085.883513117</v>
      </c>
      <c r="BM530" s="17">
        <f ca="1">BK530*'Ejercicio 3 - TIR'!$D$5</f>
        <v>17557.5694184312</v>
      </c>
      <c r="BN530" s="17">
        <f ca="1" t="shared" si="3837"/>
        <v>95528.3140946863</v>
      </c>
      <c r="BO530" s="17">
        <f ca="1" t="shared" si="3838"/>
        <v>42748.4044504089</v>
      </c>
      <c r="BP530" s="17">
        <f ca="1" t="shared" si="3839"/>
        <v>-113460.661565002</v>
      </c>
      <c r="BQ530" s="17">
        <f ca="1" t="shared" ref="BQ530:BT530" si="3954">BE530</f>
        <v>22589.5990687449</v>
      </c>
      <c r="BR530" s="17">
        <f ca="1" t="shared" si="3954"/>
        <v>20759.2752124899</v>
      </c>
      <c r="BS530" s="17">
        <f ca="1" t="shared" si="3954"/>
        <v>19820.5178136075</v>
      </c>
      <c r="BT530" s="17">
        <f ca="1" t="shared" si="3954"/>
        <v>19279.0002668646</v>
      </c>
      <c r="BU530" s="17">
        <f ca="1" t="shared" si="3841"/>
        <v>61586.8080630843</v>
      </c>
      <c r="BV530" s="19">
        <f ca="1" t="shared" si="3842"/>
        <v>7.16236911772079</v>
      </c>
    </row>
    <row r="531" ht="15" customHeight="1" spans="1:74">
      <c r="A531" s="15">
        <v>530</v>
      </c>
      <c r="B531" s="16">
        <f ca="1" t="shared" ref="B531:F531" si="3955">RAND()</f>
        <v>0.964003707993837</v>
      </c>
      <c r="C531" s="17">
        <f ca="1">IF(B531&lt;=('Ejercicio 3 - TIR'!$D$13-'Ejercicio 3 - TIR'!$C$13)/('Ejercicio 3 - TIR'!$E$13-'Ejercicio 3 - TIR'!$C$13),'Ejercicio 3 - TIR'!$C$13+SQRT(('Ejercicio 3 - TIR'!$E$13-'Ejercicio 3 - TIR'!$C$13)*('Ejercicio 3 - TIR'!$D$13-'Ejercicio 3 - TIR'!$C$13)*B531),'Ejercicio 3 - TIR'!$E$13-SQRT(('Ejercicio 3 - TIR'!$E$13-'Ejercicio 3 - TIR'!$C$13)*('Ejercicio 3 - TIR'!$E$13-'Ejercicio 3 - TIR'!$D$13)*(1-B531)))</f>
        <v>93427.6678106326</v>
      </c>
      <c r="D531" s="16">
        <f ca="1" t="shared" si="3955"/>
        <v>0.174189933835477</v>
      </c>
      <c r="E531" s="17">
        <f ca="1">IF(D531&lt;=('Ejercicio 3 - TIR'!$D$14-'Ejercicio 3 - TIR'!$C$14)/('Ejercicio 3 - TIR'!$E$14-'Ejercicio 3 - TIR'!$C$14),'Ejercicio 3 - TIR'!$C$14+SQRT(('Ejercicio 3 - TIR'!$E$14-'Ejercicio 3 - TIR'!$C$14)*('Ejercicio 3 - TIR'!$D$14-'Ejercicio 3 - TIR'!$C$14)*D531),'Ejercicio 3 - TIR'!$E$14-SQRT(('Ejercicio 3 - TIR'!$E$14-'Ejercicio 3 - TIR'!$C$14)*('Ejercicio 3 - TIR'!$E$14-'Ejercicio 3 - TIR'!$D$14)*(1-D531)))</f>
        <v>28614.4494791961</v>
      </c>
      <c r="F531" s="16">
        <f ca="1" t="shared" si="3955"/>
        <v>0.216956677073667</v>
      </c>
      <c r="G531" s="17">
        <f ca="1">IF(F531&lt;=('Ejercicio 3 - TIR'!$D$18-'Ejercicio 3 - TIR'!$C$18)/('Ejercicio 3 - TIR'!$E$18-'Ejercicio 3 - TIR'!$C$18),'Ejercicio 3 - TIR'!$C$18+SQRT(('Ejercicio 3 - TIR'!$E$18-'Ejercicio 3 - TIR'!$C$18)*('Ejercicio 3 - TIR'!$D$18-'Ejercicio 3 - TIR'!$C$18)*F531),'Ejercicio 3 - TIR'!$E$18-SQRT(('Ejercicio 3 - TIR'!$E$18-'Ejercicio 3 - TIR'!$C$18)*('Ejercicio 3 - TIR'!$E$18-'Ejercicio 3 - TIR'!$D$18)*(1-F531)))</f>
        <v>35704.6911889295</v>
      </c>
      <c r="H531" s="16">
        <f ca="1" t="shared" ref="H531:L531" si="3956">RAND()</f>
        <v>0.387831037388404</v>
      </c>
      <c r="I531" s="17">
        <f ca="1">IF(H531&lt;=('Ejercicio 3 - TIR'!$D$18-'Ejercicio 3 - TIR'!$C$18)/('Ejercicio 3 - TIR'!$E$18-'Ejercicio 3 - TIR'!$C$18),'Ejercicio 3 - TIR'!$C$18+SQRT(('Ejercicio 3 - TIR'!$E$18-'Ejercicio 3 - TIR'!$C$18)*('Ejercicio 3 - TIR'!$D$18-'Ejercicio 3 - TIR'!$C$18)*H531),'Ejercicio 3 - TIR'!$E$18-SQRT(('Ejercicio 3 - TIR'!$E$18-'Ejercicio 3 - TIR'!$C$18)*('Ejercicio 3 - TIR'!$E$18-'Ejercicio 3 - TIR'!$D$18)*(1-H531)))</f>
        <v>37627.2311888562</v>
      </c>
      <c r="J531" s="16">
        <f ca="1" t="shared" si="3956"/>
        <v>0.824848624115139</v>
      </c>
      <c r="K531" s="17">
        <f ca="1">IF(J531&lt;=('Ejercicio 3 - TIR'!$D$18-'Ejercicio 3 - TIR'!$C$18)/('Ejercicio 3 - TIR'!$E$18-'Ejercicio 3 - TIR'!$C$18),'Ejercicio 3 - TIR'!$C$18+SQRT(('Ejercicio 3 - TIR'!$E$18-'Ejercicio 3 - TIR'!$C$18)*('Ejercicio 3 - TIR'!$D$18-'Ejercicio 3 - TIR'!$C$18)*J531),'Ejercicio 3 - TIR'!$E$18-SQRT(('Ejercicio 3 - TIR'!$E$18-'Ejercicio 3 - TIR'!$C$18)*('Ejercicio 3 - TIR'!$E$18-'Ejercicio 3 - TIR'!$D$18)*(1-J531)))</f>
        <v>41375.5892628781</v>
      </c>
      <c r="L531" s="16">
        <f ca="1" t="shared" si="3956"/>
        <v>0.851452349415764</v>
      </c>
      <c r="M531" s="17">
        <f ca="1">IF(L531&lt;=('Ejercicio 3 - TIR'!$D$18-'Ejercicio 3 - TIR'!$C$18)/('Ejercicio 3 - TIR'!$E$18-'Ejercicio 3 - TIR'!$C$18),'Ejercicio 3 - TIR'!$C$18+SQRT(('Ejercicio 3 - TIR'!$E$18-'Ejercicio 3 - TIR'!$C$18)*('Ejercicio 3 - TIR'!$D$18-'Ejercicio 3 - TIR'!$C$18)*L531),'Ejercicio 3 - TIR'!$E$18-SQRT(('Ejercicio 3 - TIR'!$E$18-'Ejercicio 3 - TIR'!$C$18)*('Ejercicio 3 - TIR'!$E$18-'Ejercicio 3 - TIR'!$D$18)*(1-L531)))</f>
        <v>41662.1752901302</v>
      </c>
      <c r="N531" s="16">
        <f ca="1" t="shared" ref="N531:R531" si="3957">RAND()</f>
        <v>0.590987266586071</v>
      </c>
      <c r="O531" s="17">
        <f ca="1">IF(N531&lt;=('Ejercicio 3 - TIR'!$D$18-'Ejercicio 3 - TIR'!$C$18)/('Ejercicio 3 - TIR'!$E$18-'Ejercicio 3 - TIR'!$C$18),'Ejercicio 3 - TIR'!$C$18+SQRT(('Ejercicio 3 - TIR'!$E$18-'Ejercicio 3 - TIR'!$C$18)*('Ejercicio 3 - TIR'!$D$18-'Ejercicio 3 - TIR'!$C$18)*N531),'Ejercicio 3 - TIR'!$E$18-SQRT(('Ejercicio 3 - TIR'!$E$18-'Ejercicio 3 - TIR'!$C$18)*('Ejercicio 3 - TIR'!$E$18-'Ejercicio 3 - TIR'!$D$18)*(1-N531)))</f>
        <v>39415.3114652629</v>
      </c>
      <c r="P531" s="16">
        <f ca="1" t="shared" si="3957"/>
        <v>0.779076371230367</v>
      </c>
      <c r="Q531" s="18">
        <f ca="1">IF(P531&lt;=('Ejercicio 3 - TIR'!$D$22-'Ejercicio 3 - TIR'!$C$22)/('Ejercicio 3 - TIR'!$E$22-'Ejercicio 3 - TIR'!$C$22),'Ejercicio 3 - TIR'!$C$22+SQRT(('Ejercicio 3 - TIR'!$E$22-'Ejercicio 3 - TIR'!$C$22)*('Ejercicio 3 - TIR'!$D$22-'Ejercicio 3 - TIR'!$C$22)*P531),'Ejercicio 3 - TIR'!$E$22-SQRT(('Ejercicio 3 - TIR'!$E$22-'Ejercicio 3 - TIR'!$C$22)*('Ejercicio 3 - TIR'!$E$22-'Ejercicio 3 - TIR'!$D$22)*(1-P531)))</f>
        <v>0.160058522326935</v>
      </c>
      <c r="R531" s="16">
        <f ca="1" t="shared" si="3957"/>
        <v>0.755773411783737</v>
      </c>
      <c r="S531" s="18">
        <f ca="1">IF(R531&lt;=('Ejercicio 3 - TIR'!$D$23-'Ejercicio 3 - TIR'!$C$23)/('Ejercicio 3 - TIR'!$E$23-'Ejercicio 3 - TIR'!$C$23),'Ejercicio 3 - TIR'!$C$23+SQRT(('Ejercicio 3 - TIR'!$E$23-'Ejercicio 3 - TIR'!$C$23)*('Ejercicio 3 - TIR'!$D$23-'Ejercicio 3 - TIR'!$C$23)*R531),'Ejercicio 3 - TIR'!$E$23-SQRT(('Ejercicio 3 - TIR'!$E$23-'Ejercicio 3 - TIR'!$C$23)*('Ejercicio 3 - TIR'!$E$23-'Ejercicio 3 - TIR'!$D$23)*(1-R531)))</f>
        <v>0.159033172419527</v>
      </c>
      <c r="T531" s="16">
        <f ca="1" t="shared" ref="T531:X531" si="3958">RAND()</f>
        <v>0.897890800415241</v>
      </c>
      <c r="U531" s="18">
        <f ca="1">IF(T531&lt;=('Ejercicio 3 - TIR'!$D$24-'Ejercicio 3 - TIR'!$C$24)/('Ejercicio 3 - TIR'!$E$24-'Ejercicio 3 - TIR'!$C$24),'Ejercicio 3 - TIR'!$C$24+SQRT(('Ejercicio 3 - TIR'!$E$24-'Ejercicio 3 - TIR'!$C$24)*('Ejercicio 3 - TIR'!$D$24-'Ejercicio 3 - TIR'!$C$24)*T531),'Ejercicio 3 - TIR'!$E$24-SQRT(('Ejercicio 3 - TIR'!$E$24-'Ejercicio 3 - TIR'!$C$24)*('Ejercicio 3 - TIR'!$E$24-'Ejercicio 3 - TIR'!$D$24)*(1-T531)))</f>
        <v>0.203091252002667</v>
      </c>
      <c r="V531" s="16">
        <f ca="1" t="shared" si="3958"/>
        <v>0.82095930201336</v>
      </c>
      <c r="W531" s="18">
        <f ca="1">IF(V531&lt;=('Ejercicio 3 - TIR'!$D$25-'Ejercicio 3 - TIR'!$C$25)/('Ejercicio 3 - TIR'!$E$25-'Ejercicio 3 - TIR'!$C$25),'Ejercicio 3 - TIR'!$C$25+SQRT(('Ejercicio 3 - TIR'!$E$25-'Ejercicio 3 - TIR'!$C$25)*('Ejercicio 3 - TIR'!$D$25-'Ejercicio 3 - TIR'!$C$25)*V531),'Ejercicio 3 - TIR'!$E$25-SQRT(('Ejercicio 3 - TIR'!$E$25-'Ejercicio 3 - TIR'!$C$25)*('Ejercicio 3 - TIR'!$E$25-'Ejercicio 3 - TIR'!$D$25)*(1-V531)))</f>
        <v>0.224967172693576</v>
      </c>
      <c r="X531" s="16">
        <f ca="1" t="shared" si="3958"/>
        <v>0.290804379303534</v>
      </c>
      <c r="Y531" s="18">
        <f ca="1">IF(X531&lt;=('Ejercicio 3 - TIR'!$D$26-'Ejercicio 3 - TIR'!$C$26)/('Ejercicio 3 - TIR'!$E$26-'Ejercicio 3 - TIR'!$C$26),'Ejercicio 3 - TIR'!$C$26+SQRT(('Ejercicio 3 - TIR'!$E$26-'Ejercicio 3 - TIR'!$C$26)*('Ejercicio 3 - TIR'!$D$26-'Ejercicio 3 - TIR'!$C$26)*X531),'Ejercicio 3 - TIR'!$E$26-SQRT(('Ejercicio 3 - TIR'!$E$26-'Ejercicio 3 - TIR'!$C$26)*('Ejercicio 3 - TIR'!$E$26-'Ejercicio 3 - TIR'!$D$26)*(1-X531)))</f>
        <v>0.218020917617372</v>
      </c>
      <c r="Z531" s="16">
        <f ca="1" t="shared" si="3812"/>
        <v>1.16005852232694</v>
      </c>
      <c r="AA531" s="16">
        <f ca="1" t="shared" si="3813"/>
        <v>1.3445463093249</v>
      </c>
      <c r="AB531" s="16">
        <f ca="1" t="shared" si="3814"/>
        <v>1.61761190266125</v>
      </c>
      <c r="AC531" s="16">
        <f ca="1" t="shared" si="3815"/>
        <v>1.98152147891843</v>
      </c>
      <c r="AD531" s="16">
        <f ca="1" t="shared" si="3816"/>
        <v>2.41353461003076</v>
      </c>
      <c r="AE531" s="15">
        <f ca="1" t="shared" si="3817"/>
        <v>4579.98650083887</v>
      </c>
      <c r="AF531" s="15">
        <f ca="1" t="shared" si="3818"/>
        <v>5308.35628370588</v>
      </c>
      <c r="AG531" s="15">
        <f ca="1" t="shared" si="3819"/>
        <v>6386.43700743993</v>
      </c>
      <c r="AH531" s="15">
        <f ca="1" t="shared" si="3820"/>
        <v>7823.17568458931</v>
      </c>
      <c r="AI531" s="15">
        <f ca="1" t="shared" si="3821"/>
        <v>9528.79162602539</v>
      </c>
      <c r="AJ531" s="17">
        <f ca="1" t="shared" si="3822"/>
        <v>41419.5313007691</v>
      </c>
      <c r="AK531" s="17">
        <f ca="1" t="shared" si="3823"/>
        <v>50591.5548250912</v>
      </c>
      <c r="AL531" s="17">
        <f ca="1" t="shared" si="3824"/>
        <v>66929.6456712548</v>
      </c>
      <c r="AM531" s="17">
        <f ca="1" t="shared" si="3825"/>
        <v>82554.4951958577</v>
      </c>
      <c r="AN531" s="17">
        <f ca="1" t="shared" si="3826"/>
        <v>95130.2183865543</v>
      </c>
      <c r="AO531" s="17">
        <f ca="1">C531/'Ejercicio 3 - TIR'!$D$7</f>
        <v>18685.5335621265</v>
      </c>
      <c r="AP531" s="17">
        <f ca="1" t="shared" si="3827"/>
        <v>22733.9977386426</v>
      </c>
      <c r="AQ531" s="17">
        <f ca="1" t="shared" si="3828"/>
        <v>31906.0212629647</v>
      </c>
      <c r="AR531" s="17">
        <f ca="1" t="shared" si="3829"/>
        <v>48244.1121091283</v>
      </c>
      <c r="AS531" s="17">
        <f ca="1" t="shared" si="3830"/>
        <v>63868.9616337312</v>
      </c>
      <c r="AT531" s="17">
        <f ca="1" t="shared" si="3831"/>
        <v>76444.6848244278</v>
      </c>
      <c r="AU531" s="17">
        <f ca="1">AP531*'Ejercicio 3 - TIR'!$D$5</f>
        <v>11366.9988693213</v>
      </c>
      <c r="AV531" s="17">
        <f ca="1">AQ531*'Ejercicio 3 - TIR'!$D$5</f>
        <v>15953.0106314824</v>
      </c>
      <c r="AW531" s="17">
        <f ca="1">AR531*'Ejercicio 3 - TIR'!$D$5</f>
        <v>24122.0560545641</v>
      </c>
      <c r="AX531" s="17">
        <f ca="1">AS531*'Ejercicio 3 - TIR'!$D$5</f>
        <v>31934.4808168656</v>
      </c>
      <c r="AY531" s="17">
        <f ca="1">AT531*'Ejercicio 3 - TIR'!$D$5</f>
        <v>38222.3424122139</v>
      </c>
      <c r="AZ531" s="17">
        <f ca="1" t="shared" ref="AZ531:BD531" si="3959">AJ531-AU531-AE531</f>
        <v>25472.545930609</v>
      </c>
      <c r="BA531" s="17">
        <f ca="1" t="shared" si="3959"/>
        <v>29330.187909903</v>
      </c>
      <c r="BB531" s="17">
        <f ca="1" t="shared" si="3959"/>
        <v>36421.1526092507</v>
      </c>
      <c r="BC531" s="17">
        <f ca="1" t="shared" si="3959"/>
        <v>42796.8386944028</v>
      </c>
      <c r="BD531" s="17">
        <f ca="1" t="shared" si="3959"/>
        <v>47379.084348315</v>
      </c>
      <c r="BE531" s="17">
        <f ca="1" t="shared" ref="BE531:BI531" si="3960">AZ531/Z531</f>
        <v>21957.9835330326</v>
      </c>
      <c r="BF531" s="17">
        <f ca="1" t="shared" si="3960"/>
        <v>21814.1894455311</v>
      </c>
      <c r="BG531" s="17">
        <f ca="1" t="shared" si="3960"/>
        <v>22515.3836648528</v>
      </c>
      <c r="BH531" s="17">
        <f ca="1" t="shared" si="3960"/>
        <v>21597.9686063067</v>
      </c>
      <c r="BI531" s="17">
        <f ca="1" t="shared" si="3960"/>
        <v>19630.5800428158</v>
      </c>
      <c r="BJ531" s="17">
        <f ca="1" t="shared" si="3834"/>
        <v>69061.9641650165</v>
      </c>
      <c r="BK531" s="17">
        <f ca="1" t="shared" si="3835"/>
        <v>45098.1819590837</v>
      </c>
      <c r="BL531" s="17">
        <f ca="1" t="shared" si="3836"/>
        <v>114160.1461241</v>
      </c>
      <c r="BM531" s="17">
        <f ca="1">BK531*'Ejercicio 3 - TIR'!$D$5</f>
        <v>22549.0909795419</v>
      </c>
      <c r="BN531" s="17">
        <f ca="1" t="shared" si="3837"/>
        <v>91611.0551445583</v>
      </c>
      <c r="BO531" s="17">
        <f ca="1" t="shared" si="3838"/>
        <v>37957.2162602593</v>
      </c>
      <c r="BP531" s="17">
        <f ca="1" t="shared" si="3839"/>
        <v>-122042.117289829</v>
      </c>
      <c r="BQ531" s="17">
        <f ca="1" t="shared" ref="BQ531:BT531" si="3961">BE531</f>
        <v>21957.9835330326</v>
      </c>
      <c r="BR531" s="17">
        <f ca="1" t="shared" si="3961"/>
        <v>21814.1894455311</v>
      </c>
      <c r="BS531" s="17">
        <f ca="1" t="shared" si="3961"/>
        <v>22515.3836648528</v>
      </c>
      <c r="BT531" s="17">
        <f ca="1" t="shared" si="3961"/>
        <v>21597.9686063067</v>
      </c>
      <c r="BU531" s="17">
        <f ca="1" t="shared" si="3841"/>
        <v>57587.7963030751</v>
      </c>
      <c r="BV531" s="19">
        <f ca="1" t="shared" si="3842"/>
        <v>5.25328679050727</v>
      </c>
    </row>
    <row r="532" ht="15" customHeight="1" spans="1:74">
      <c r="A532" s="15">
        <v>531</v>
      </c>
      <c r="B532" s="16">
        <f ca="1" t="shared" ref="B532:F532" si="3962">RAND()</f>
        <v>0.0513901360943043</v>
      </c>
      <c r="C532" s="17">
        <f ca="1">IF(B532&lt;=('Ejercicio 3 - TIR'!$D$13-'Ejercicio 3 - TIR'!$C$13)/('Ejercicio 3 - TIR'!$E$13-'Ejercicio 3 - TIR'!$C$13),'Ejercicio 3 - TIR'!$C$13+SQRT(('Ejercicio 3 - TIR'!$E$13-'Ejercicio 3 - TIR'!$C$13)*('Ejercicio 3 - TIR'!$D$13-'Ejercicio 3 - TIR'!$C$13)*B532),'Ejercicio 3 - TIR'!$E$13-SQRT(('Ejercicio 3 - TIR'!$E$13-'Ejercicio 3 - TIR'!$C$13)*('Ejercicio 3 - TIR'!$E$13-'Ejercicio 3 - TIR'!$D$13)*(1-B532)))</f>
        <v>64533.8785203975</v>
      </c>
      <c r="D532" s="16">
        <f ca="1" t="shared" si="3962"/>
        <v>0.521982399747315</v>
      </c>
      <c r="E532" s="17">
        <f ca="1">IF(D532&lt;=('Ejercicio 3 - TIR'!$D$14-'Ejercicio 3 - TIR'!$C$14)/('Ejercicio 3 - TIR'!$E$14-'Ejercicio 3 - TIR'!$C$14),'Ejercicio 3 - TIR'!$C$14+SQRT(('Ejercicio 3 - TIR'!$E$14-'Ejercicio 3 - TIR'!$C$14)*('Ejercicio 3 - TIR'!$D$14-'Ejercicio 3 - TIR'!$C$14)*D532),'Ejercicio 3 - TIR'!$E$14-SQRT(('Ejercicio 3 - TIR'!$E$14-'Ejercicio 3 - TIR'!$C$14)*('Ejercicio 3 - TIR'!$E$14-'Ejercicio 3 - TIR'!$D$14)*(1-D532)))</f>
        <v>31532.2588585915</v>
      </c>
      <c r="F532" s="16">
        <f ca="1" t="shared" si="3962"/>
        <v>0.898958564740858</v>
      </c>
      <c r="G532" s="17">
        <f ca="1">IF(F532&lt;=('Ejercicio 3 - TIR'!$D$18-'Ejercicio 3 - TIR'!$C$18)/('Ejercicio 3 - TIR'!$E$18-'Ejercicio 3 - TIR'!$C$18),'Ejercicio 3 - TIR'!$C$18+SQRT(('Ejercicio 3 - TIR'!$E$18-'Ejercicio 3 - TIR'!$C$18)*('Ejercicio 3 - TIR'!$D$18-'Ejercicio 3 - TIR'!$C$18)*F532),'Ejercicio 3 - TIR'!$E$18-SQRT(('Ejercicio 3 - TIR'!$E$18-'Ejercicio 3 - TIR'!$C$18)*('Ejercicio 3 - TIR'!$E$18-'Ejercicio 3 - TIR'!$D$18)*(1-F532)))</f>
        <v>42247.163709111</v>
      </c>
      <c r="H532" s="16">
        <f ca="1" t="shared" ref="H532:L532" si="3963">RAND()</f>
        <v>0.543974938894478</v>
      </c>
      <c r="I532" s="17">
        <f ca="1">IF(H532&lt;=('Ejercicio 3 - TIR'!$D$18-'Ejercicio 3 - TIR'!$C$18)/('Ejercicio 3 - TIR'!$E$18-'Ejercicio 3 - TIR'!$C$18),'Ejercicio 3 - TIR'!$C$18+SQRT(('Ejercicio 3 - TIR'!$E$18-'Ejercicio 3 - TIR'!$C$18)*('Ejercicio 3 - TIR'!$D$18-'Ejercicio 3 - TIR'!$C$18)*H532),'Ejercicio 3 - TIR'!$E$18-SQRT(('Ejercicio 3 - TIR'!$E$18-'Ejercicio 3 - TIR'!$C$18)*('Ejercicio 3 - TIR'!$E$18-'Ejercicio 3 - TIR'!$D$18)*(1-H532)))</f>
        <v>39033.0637567866</v>
      </c>
      <c r="J532" s="16">
        <f ca="1" t="shared" si="3963"/>
        <v>0.662659166455213</v>
      </c>
      <c r="K532" s="17">
        <f ca="1">IF(J532&lt;=('Ejercicio 3 - TIR'!$D$18-'Ejercicio 3 - TIR'!$C$18)/('Ejercicio 3 - TIR'!$E$18-'Ejercicio 3 - TIR'!$C$18),'Ejercicio 3 - TIR'!$C$18+SQRT(('Ejercicio 3 - TIR'!$E$18-'Ejercicio 3 - TIR'!$C$18)*('Ejercicio 3 - TIR'!$D$18-'Ejercicio 3 - TIR'!$C$18)*J532),'Ejercicio 3 - TIR'!$E$18-SQRT(('Ejercicio 3 - TIR'!$E$18-'Ejercicio 3 - TIR'!$C$18)*('Ejercicio 3 - TIR'!$E$18-'Ejercicio 3 - TIR'!$D$18)*(1-J532)))</f>
        <v>39969.8984432281</v>
      </c>
      <c r="L532" s="16">
        <f ca="1" t="shared" si="3963"/>
        <v>0.146612032476021</v>
      </c>
      <c r="M532" s="17">
        <f ca="1">IF(L532&lt;=('Ejercicio 3 - TIR'!$D$18-'Ejercicio 3 - TIR'!$C$18)/('Ejercicio 3 - TIR'!$E$18-'Ejercicio 3 - TIR'!$C$18),'Ejercicio 3 - TIR'!$C$18+SQRT(('Ejercicio 3 - TIR'!$E$18-'Ejercicio 3 - TIR'!$C$18)*('Ejercicio 3 - TIR'!$D$18-'Ejercicio 3 - TIR'!$C$18)*L532),'Ejercicio 3 - TIR'!$E$18-SQRT(('Ejercicio 3 - TIR'!$E$18-'Ejercicio 3 - TIR'!$C$18)*('Ejercicio 3 - TIR'!$E$18-'Ejercicio 3 - TIR'!$D$18)*(1-L532)))</f>
        <v>34689.5420748089</v>
      </c>
      <c r="N532" s="16">
        <f ca="1" t="shared" ref="N532:R532" si="3964">RAND()</f>
        <v>0.261372675482262</v>
      </c>
      <c r="O532" s="17">
        <f ca="1">IF(N532&lt;=('Ejercicio 3 - TIR'!$D$18-'Ejercicio 3 - TIR'!$C$18)/('Ejercicio 3 - TIR'!$E$18-'Ejercicio 3 - TIR'!$C$18),'Ejercicio 3 - TIR'!$C$18+SQRT(('Ejercicio 3 - TIR'!$E$18-'Ejercicio 3 - TIR'!$C$18)*('Ejercicio 3 - TIR'!$D$18-'Ejercicio 3 - TIR'!$C$18)*N532),'Ejercicio 3 - TIR'!$E$18-SQRT(('Ejercicio 3 - TIR'!$E$18-'Ejercicio 3 - TIR'!$C$18)*('Ejercicio 3 - TIR'!$E$18-'Ejercicio 3 - TIR'!$D$18)*(1-N532)))</f>
        <v>36261.4615963319</v>
      </c>
      <c r="P532" s="16">
        <f ca="1" t="shared" si="3964"/>
        <v>0.19211593270069</v>
      </c>
      <c r="Q532" s="18">
        <f ca="1">IF(P532&lt;=('Ejercicio 3 - TIR'!$D$22-'Ejercicio 3 - TIR'!$C$22)/('Ejercicio 3 - TIR'!$E$22-'Ejercicio 3 - TIR'!$C$22),'Ejercicio 3 - TIR'!$C$22+SQRT(('Ejercicio 3 - TIR'!$E$22-'Ejercicio 3 - TIR'!$C$22)*('Ejercicio 3 - TIR'!$D$22-'Ejercicio 3 - TIR'!$C$22)*P532),'Ejercicio 3 - TIR'!$E$22-SQRT(('Ejercicio 3 - TIR'!$E$22-'Ejercicio 3 - TIR'!$C$22)*('Ejercicio 3 - TIR'!$E$22-'Ejercicio 3 - TIR'!$D$22)*(1-P532)))</f>
        <v>0.13859593178255</v>
      </c>
      <c r="R532" s="16">
        <f ca="1" t="shared" si="3964"/>
        <v>0.923253033110499</v>
      </c>
      <c r="S532" s="18">
        <f ca="1">IF(R532&lt;=('Ejercicio 3 - TIR'!$D$23-'Ejercicio 3 - TIR'!$C$23)/('Ejercicio 3 - TIR'!$E$23-'Ejercicio 3 - TIR'!$C$23),'Ejercicio 3 - TIR'!$C$23+SQRT(('Ejercicio 3 - TIR'!$E$23-'Ejercicio 3 - TIR'!$C$23)*('Ejercicio 3 - TIR'!$D$23-'Ejercicio 3 - TIR'!$C$23)*R532),'Ejercicio 3 - TIR'!$E$23-SQRT(('Ejercicio 3 - TIR'!$E$23-'Ejercicio 3 - TIR'!$C$23)*('Ejercicio 3 - TIR'!$E$23-'Ejercicio 3 - TIR'!$D$23)*(1-R532)))</f>
        <v>0.168246509437571</v>
      </c>
      <c r="T532" s="16">
        <f ca="1" t="shared" ref="T532:X532" si="3965">RAND()</f>
        <v>0.887276569116115</v>
      </c>
      <c r="U532" s="18">
        <f ca="1">IF(T532&lt;=('Ejercicio 3 - TIR'!$D$24-'Ejercicio 3 - TIR'!$C$24)/('Ejercicio 3 - TIR'!$E$24-'Ejercicio 3 - TIR'!$C$24),'Ejercicio 3 - TIR'!$C$24+SQRT(('Ejercicio 3 - TIR'!$E$24-'Ejercicio 3 - TIR'!$C$24)*('Ejercicio 3 - TIR'!$D$24-'Ejercicio 3 - TIR'!$C$24)*T532),'Ejercicio 3 - TIR'!$E$24-SQRT(('Ejercicio 3 - TIR'!$E$24-'Ejercicio 3 - TIR'!$C$24)*('Ejercicio 3 - TIR'!$E$24-'Ejercicio 3 - TIR'!$D$24)*(1-T532)))</f>
        <v>0.202234144926999</v>
      </c>
      <c r="V532" s="16">
        <f ca="1" t="shared" si="3965"/>
        <v>0.401229483953402</v>
      </c>
      <c r="W532" s="18">
        <f ca="1">IF(V532&lt;=('Ejercicio 3 - TIR'!$D$25-'Ejercicio 3 - TIR'!$C$25)/('Ejercicio 3 - TIR'!$E$25-'Ejercicio 3 - TIR'!$C$25),'Ejercicio 3 - TIR'!$C$25+SQRT(('Ejercicio 3 - TIR'!$E$25-'Ejercicio 3 - TIR'!$C$25)*('Ejercicio 3 - TIR'!$D$25-'Ejercicio 3 - TIR'!$C$25)*V532),'Ejercicio 3 - TIR'!$E$25-SQRT(('Ejercicio 3 - TIR'!$E$25-'Ejercicio 3 - TIR'!$C$25)*('Ejercicio 3 - TIR'!$E$25-'Ejercicio 3 - TIR'!$D$25)*(1-V532)))</f>
        <v>0.204221218821783</v>
      </c>
      <c r="X532" s="16">
        <f ca="1" t="shared" si="3965"/>
        <v>0.969137775829611</v>
      </c>
      <c r="Y532" s="18">
        <f ca="1">IF(X532&lt;=('Ejercicio 3 - TIR'!$D$26-'Ejercicio 3 - TIR'!$C$26)/('Ejercicio 3 - TIR'!$E$26-'Ejercicio 3 - TIR'!$C$26),'Ejercicio 3 - TIR'!$C$26+SQRT(('Ejercicio 3 - TIR'!$E$26-'Ejercicio 3 - TIR'!$C$26)*('Ejercicio 3 - TIR'!$D$26-'Ejercicio 3 - TIR'!$C$26)*X532),'Ejercicio 3 - TIR'!$E$26-SQRT(('Ejercicio 3 - TIR'!$E$26-'Ejercicio 3 - TIR'!$C$26)*('Ejercicio 3 - TIR'!$E$26-'Ejercicio 3 - TIR'!$D$26)*(1-X532)))</f>
        <v>0.267090468230021</v>
      </c>
      <c r="Z532" s="16">
        <f ca="1" t="shared" si="3812"/>
        <v>1.13859593178255</v>
      </c>
      <c r="AA532" s="16">
        <f ca="1" t="shared" si="3813"/>
        <v>1.33016072296478</v>
      </c>
      <c r="AB532" s="16">
        <f ca="1" t="shared" si="3814"/>
        <v>1.59916463938904</v>
      </c>
      <c r="AC532" s="16">
        <f ca="1" t="shared" si="3815"/>
        <v>1.92574799114177</v>
      </c>
      <c r="AD532" s="16">
        <f ca="1" t="shared" si="3816"/>
        <v>2.44009692378885</v>
      </c>
      <c r="AE532" s="15">
        <f ca="1" t="shared" si="3817"/>
        <v>4370.24279771504</v>
      </c>
      <c r="AF532" s="15">
        <f ca="1" t="shared" si="3818"/>
        <v>5105.52089382528</v>
      </c>
      <c r="AG532" s="15">
        <f ca="1" t="shared" si="3819"/>
        <v>6138.03154619496</v>
      </c>
      <c r="AH532" s="15">
        <f ca="1" t="shared" si="3820"/>
        <v>7391.54782972545</v>
      </c>
      <c r="AI532" s="15">
        <f ca="1" t="shared" si="3821"/>
        <v>9365.75980051142</v>
      </c>
      <c r="AJ532" s="17">
        <f ca="1" t="shared" si="3822"/>
        <v>48102.4487285451</v>
      </c>
      <c r="AK532" s="17">
        <f ca="1" t="shared" si="3823"/>
        <v>51920.2483062577</v>
      </c>
      <c r="AL532" s="17">
        <f ca="1" t="shared" si="3824"/>
        <v>63918.4482303816</v>
      </c>
      <c r="AM532" s="17">
        <f ca="1" t="shared" si="3825"/>
        <v>66803.3159641912</v>
      </c>
      <c r="AN532" s="17">
        <f ca="1" t="shared" si="3826"/>
        <v>88481.480893297</v>
      </c>
      <c r="AO532" s="17">
        <f ca="1">C532/'Ejercicio 3 - TIR'!$D$7</f>
        <v>12906.7757040795</v>
      </c>
      <c r="AP532" s="17">
        <f ca="1" t="shared" si="3827"/>
        <v>35195.6730244656</v>
      </c>
      <c r="AQ532" s="17">
        <f ca="1" t="shared" si="3828"/>
        <v>39013.4726021782</v>
      </c>
      <c r="AR532" s="17">
        <f ca="1" t="shared" si="3829"/>
        <v>51011.6725263021</v>
      </c>
      <c r="AS532" s="17">
        <f ca="1" t="shared" si="3830"/>
        <v>53896.5402601117</v>
      </c>
      <c r="AT532" s="17">
        <f ca="1" t="shared" si="3831"/>
        <v>75574.7051892175</v>
      </c>
      <c r="AU532" s="17">
        <f ca="1">AP532*'Ejercicio 3 - TIR'!$D$5</f>
        <v>17597.8365122328</v>
      </c>
      <c r="AV532" s="17">
        <f ca="1">AQ532*'Ejercicio 3 - TIR'!$D$5</f>
        <v>19506.7363010891</v>
      </c>
      <c r="AW532" s="17">
        <f ca="1">AR532*'Ejercicio 3 - TIR'!$D$5</f>
        <v>25505.836263151</v>
      </c>
      <c r="AX532" s="17">
        <f ca="1">AS532*'Ejercicio 3 - TIR'!$D$5</f>
        <v>26948.2701300559</v>
      </c>
      <c r="AY532" s="17">
        <f ca="1">AT532*'Ejercicio 3 - TIR'!$D$5</f>
        <v>37787.3525946087</v>
      </c>
      <c r="AZ532" s="17">
        <f ca="1" t="shared" ref="AZ532:BD532" si="3966">AJ532-AU532-AE532</f>
        <v>26134.3694185973</v>
      </c>
      <c r="BA532" s="17">
        <f ca="1" t="shared" si="3966"/>
        <v>27307.9911113433</v>
      </c>
      <c r="BB532" s="17">
        <f ca="1" t="shared" si="3966"/>
        <v>32274.5804210356</v>
      </c>
      <c r="BC532" s="17">
        <f ca="1" t="shared" si="3966"/>
        <v>32463.4980044099</v>
      </c>
      <c r="BD532" s="17">
        <f ca="1" t="shared" si="3966"/>
        <v>41328.3684981768</v>
      </c>
      <c r="BE532" s="17">
        <f ca="1" t="shared" ref="BE532:BI532" si="3967">AZ532/Z532</f>
        <v>22953.1554514534</v>
      </c>
      <c r="BF532" s="17">
        <f ca="1" t="shared" si="3967"/>
        <v>20529.8432286264</v>
      </c>
      <c r="BG532" s="17">
        <f ca="1" t="shared" si="3967"/>
        <v>20182.1498713015</v>
      </c>
      <c r="BH532" s="17">
        <f ca="1" t="shared" si="3967"/>
        <v>16857.6045015954</v>
      </c>
      <c r="BI532" s="17">
        <f ca="1" t="shared" si="3967"/>
        <v>16937.1831484482</v>
      </c>
      <c r="BJ532" s="17">
        <f ca="1" t="shared" si="3834"/>
        <v>76941.7678409627</v>
      </c>
      <c r="BK532" s="17">
        <f ca="1" t="shared" si="3835"/>
        <v>31493.783691557</v>
      </c>
      <c r="BL532" s="17">
        <f ca="1" t="shared" si="3836"/>
        <v>108435.55153252</v>
      </c>
      <c r="BM532" s="17">
        <f ca="1">BK532*'Ejercicio 3 - TIR'!$D$5</f>
        <v>15746.8918457785</v>
      </c>
      <c r="BN532" s="17">
        <f ca="1" t="shared" si="3837"/>
        <v>92688.6596867413</v>
      </c>
      <c r="BO532" s="17">
        <f ca="1" t="shared" si="3838"/>
        <v>37985.6467106312</v>
      </c>
      <c r="BP532" s="17">
        <f ca="1" t="shared" si="3839"/>
        <v>-96066.1373789889</v>
      </c>
      <c r="BQ532" s="17">
        <f ca="1" t="shared" ref="BQ532:BT532" si="3968">BE532</f>
        <v>22953.1554514534</v>
      </c>
      <c r="BR532" s="17">
        <f ca="1" t="shared" si="3968"/>
        <v>20529.8432286264</v>
      </c>
      <c r="BS532" s="17">
        <f ca="1" t="shared" si="3968"/>
        <v>20182.1498713015</v>
      </c>
      <c r="BT532" s="17">
        <f ca="1" t="shared" si="3968"/>
        <v>16857.6045015954</v>
      </c>
      <c r="BU532" s="17">
        <f ca="1" t="shared" si="3841"/>
        <v>54922.8298590794</v>
      </c>
      <c r="BV532" s="19">
        <f ca="1" t="shared" si="3842"/>
        <v>10.9023567081801</v>
      </c>
    </row>
    <row r="533" ht="15" customHeight="1" spans="1:74">
      <c r="A533" s="15">
        <v>532</v>
      </c>
      <c r="B533" s="16">
        <f ca="1" t="shared" ref="B533:F533" si="3969">RAND()</f>
        <v>0.798163151206459</v>
      </c>
      <c r="C533" s="17">
        <f ca="1">IF(B533&lt;=('Ejercicio 3 - TIR'!$D$13-'Ejercicio 3 - TIR'!$C$13)/('Ejercicio 3 - TIR'!$E$13-'Ejercicio 3 - TIR'!$C$13),'Ejercicio 3 - TIR'!$C$13+SQRT(('Ejercicio 3 - TIR'!$E$13-'Ejercicio 3 - TIR'!$C$13)*('Ejercicio 3 - TIR'!$D$13-'Ejercicio 3 - TIR'!$C$13)*B533),'Ejercicio 3 - TIR'!$E$13-SQRT(('Ejercicio 3 - TIR'!$E$13-'Ejercicio 3 - TIR'!$C$13)*('Ejercicio 3 - TIR'!$E$13-'Ejercicio 3 - TIR'!$D$13)*(1-B533)))</f>
        <v>84437.088365211</v>
      </c>
      <c r="D533" s="16">
        <f ca="1" t="shared" si="3969"/>
        <v>0.63961141910578</v>
      </c>
      <c r="E533" s="17">
        <f ca="1">IF(D533&lt;=('Ejercicio 3 - TIR'!$D$14-'Ejercicio 3 - TIR'!$C$14)/('Ejercicio 3 - TIR'!$E$14-'Ejercicio 3 - TIR'!$C$14),'Ejercicio 3 - TIR'!$C$14+SQRT(('Ejercicio 3 - TIR'!$E$14-'Ejercicio 3 - TIR'!$C$14)*('Ejercicio 3 - TIR'!$D$14-'Ejercicio 3 - TIR'!$C$14)*D533),'Ejercicio 3 - TIR'!$E$14-SQRT(('Ejercicio 3 - TIR'!$E$14-'Ejercicio 3 - TIR'!$C$14)*('Ejercicio 3 - TIR'!$E$14-'Ejercicio 3 - TIR'!$D$14)*(1-D533)))</f>
        <v>32647.5659041286</v>
      </c>
      <c r="F533" s="16">
        <f ca="1" t="shared" si="3969"/>
        <v>0.662865923336891</v>
      </c>
      <c r="G533" s="17">
        <f ca="1">IF(F533&lt;=('Ejercicio 3 - TIR'!$D$18-'Ejercicio 3 - TIR'!$C$18)/('Ejercicio 3 - TIR'!$E$18-'Ejercicio 3 - TIR'!$C$18),'Ejercicio 3 - TIR'!$C$18+SQRT(('Ejercicio 3 - TIR'!$E$18-'Ejercicio 3 - TIR'!$C$18)*('Ejercicio 3 - TIR'!$D$18-'Ejercicio 3 - TIR'!$C$18)*F533),'Ejercicio 3 - TIR'!$E$18-SQRT(('Ejercicio 3 - TIR'!$E$18-'Ejercicio 3 - TIR'!$C$18)*('Ejercicio 3 - TIR'!$E$18-'Ejercicio 3 - TIR'!$D$18)*(1-F533)))</f>
        <v>39971.4536804086</v>
      </c>
      <c r="H533" s="16">
        <f ca="1" t="shared" ref="H533:L533" si="3970">RAND()</f>
        <v>0.829288002358122</v>
      </c>
      <c r="I533" s="17">
        <f ca="1">IF(H533&lt;=('Ejercicio 3 - TIR'!$D$18-'Ejercicio 3 - TIR'!$C$18)/('Ejercicio 3 - TIR'!$E$18-'Ejercicio 3 - TIR'!$C$18),'Ejercicio 3 - TIR'!$C$18+SQRT(('Ejercicio 3 - TIR'!$E$18-'Ejercicio 3 - TIR'!$C$18)*('Ejercicio 3 - TIR'!$D$18-'Ejercicio 3 - TIR'!$C$18)*H533),'Ejercicio 3 - TIR'!$E$18-SQRT(('Ejercicio 3 - TIR'!$E$18-'Ejercicio 3 - TIR'!$C$18)*('Ejercicio 3 - TIR'!$E$18-'Ejercicio 3 - TIR'!$D$18)*(1-H533)))</f>
        <v>41421.8161278184</v>
      </c>
      <c r="J533" s="16">
        <f ca="1" t="shared" si="3970"/>
        <v>0.810853211018268</v>
      </c>
      <c r="K533" s="17">
        <f ca="1">IF(J533&lt;=('Ejercicio 3 - TIR'!$D$18-'Ejercicio 3 - TIR'!$C$18)/('Ejercicio 3 - TIR'!$E$18-'Ejercicio 3 - TIR'!$C$18),'Ejercicio 3 - TIR'!$C$18+SQRT(('Ejercicio 3 - TIR'!$E$18-'Ejercicio 3 - TIR'!$C$18)*('Ejercicio 3 - TIR'!$D$18-'Ejercicio 3 - TIR'!$C$18)*J533),'Ejercicio 3 - TIR'!$E$18-SQRT(('Ejercicio 3 - TIR'!$E$18-'Ejercicio 3 - TIR'!$C$18)*('Ejercicio 3 - TIR'!$E$18-'Ejercicio 3 - TIR'!$D$18)*(1-J533)))</f>
        <v>41233.5681111123</v>
      </c>
      <c r="L533" s="16">
        <f ca="1" t="shared" si="3970"/>
        <v>0.694007884231458</v>
      </c>
      <c r="M533" s="17">
        <f ca="1">IF(L533&lt;=('Ejercicio 3 - TIR'!$D$18-'Ejercicio 3 - TIR'!$C$18)/('Ejercicio 3 - TIR'!$E$18-'Ejercicio 3 - TIR'!$C$18),'Ejercicio 3 - TIR'!$C$18+SQRT(('Ejercicio 3 - TIR'!$E$18-'Ejercicio 3 - TIR'!$C$18)*('Ejercicio 3 - TIR'!$D$18-'Ejercicio 3 - TIR'!$C$18)*L533),'Ejercicio 3 - TIR'!$E$18-SQRT(('Ejercicio 3 - TIR'!$E$18-'Ejercicio 3 - TIR'!$C$18)*('Ejercicio 3 - TIR'!$E$18-'Ejercicio 3 - TIR'!$D$18)*(1-L533)))</f>
        <v>40209.4458898118</v>
      </c>
      <c r="N533" s="16">
        <f ca="1" t="shared" ref="N533:R533" si="3971">RAND()</f>
        <v>0.457444467713457</v>
      </c>
      <c r="O533" s="17">
        <f ca="1">IF(N533&lt;=('Ejercicio 3 - TIR'!$D$18-'Ejercicio 3 - TIR'!$C$18)/('Ejercicio 3 - TIR'!$E$18-'Ejercicio 3 - TIR'!$C$18),'Ejercicio 3 - TIR'!$C$18+SQRT(('Ejercicio 3 - TIR'!$E$18-'Ejercicio 3 - TIR'!$C$18)*('Ejercicio 3 - TIR'!$D$18-'Ejercicio 3 - TIR'!$C$18)*N533),'Ejercicio 3 - TIR'!$E$18-SQRT(('Ejercicio 3 - TIR'!$E$18-'Ejercicio 3 - TIR'!$C$18)*('Ejercicio 3 - TIR'!$E$18-'Ejercicio 3 - TIR'!$D$18)*(1-N533)))</f>
        <v>38283.5179819337</v>
      </c>
      <c r="P533" s="16">
        <f ca="1" t="shared" si="3971"/>
        <v>0.171662305013083</v>
      </c>
      <c r="Q533" s="18">
        <f ca="1">IF(P533&lt;=('Ejercicio 3 - TIR'!$D$22-'Ejercicio 3 - TIR'!$C$22)/('Ejercicio 3 - TIR'!$E$22-'Ejercicio 3 - TIR'!$C$22),'Ejercicio 3 - TIR'!$C$22+SQRT(('Ejercicio 3 - TIR'!$E$22-'Ejercicio 3 - TIR'!$C$22)*('Ejercicio 3 - TIR'!$D$22-'Ejercicio 3 - TIR'!$C$22)*P533),'Ejercicio 3 - TIR'!$E$22-SQRT(('Ejercicio 3 - TIR'!$E$22-'Ejercicio 3 - TIR'!$C$22)*('Ejercicio 3 - TIR'!$E$22-'Ejercicio 3 - TIR'!$D$22)*(1-P533)))</f>
        <v>0.137578172516606</v>
      </c>
      <c r="R533" s="16">
        <f ca="1" t="shared" si="3971"/>
        <v>0.423843056410813</v>
      </c>
      <c r="S533" s="18">
        <f ca="1">IF(R533&lt;=('Ejercicio 3 - TIR'!$D$23-'Ejercicio 3 - TIR'!$C$23)/('Ejercicio 3 - TIR'!$E$23-'Ejercicio 3 - TIR'!$C$23),'Ejercicio 3 - TIR'!$C$23+SQRT(('Ejercicio 3 - TIR'!$E$23-'Ejercicio 3 - TIR'!$C$23)*('Ejercicio 3 - TIR'!$D$23-'Ejercicio 3 - TIR'!$C$23)*R533),'Ejercicio 3 - TIR'!$E$23-SQRT(('Ejercicio 3 - TIR'!$E$23-'Ejercicio 3 - TIR'!$C$23)*('Ejercicio 3 - TIR'!$E$23-'Ejercicio 3 - TIR'!$D$23)*(1-R533)))</f>
        <v>0.147620961271097</v>
      </c>
      <c r="T533" s="16">
        <f ca="1" t="shared" ref="T533:X533" si="3972">RAND()</f>
        <v>0.658985590437911</v>
      </c>
      <c r="U533" s="18">
        <f ca="1">IF(T533&lt;=('Ejercicio 3 - TIR'!$D$24-'Ejercicio 3 - TIR'!$C$24)/('Ejercicio 3 - TIR'!$E$24-'Ejercicio 3 - TIR'!$C$24),'Ejercicio 3 - TIR'!$C$24+SQRT(('Ejercicio 3 - TIR'!$E$24-'Ejercicio 3 - TIR'!$C$24)*('Ejercicio 3 - TIR'!$D$24-'Ejercicio 3 - TIR'!$C$24)*T533),'Ejercicio 3 - TIR'!$E$24-SQRT(('Ejercicio 3 - TIR'!$E$24-'Ejercicio 3 - TIR'!$C$24)*('Ejercicio 3 - TIR'!$E$24-'Ejercicio 3 - TIR'!$D$24)*(1-T533)))</f>
        <v>0.189099508955781</v>
      </c>
      <c r="V533" s="16">
        <f ca="1" t="shared" si="3972"/>
        <v>0.606244855631228</v>
      </c>
      <c r="W533" s="18">
        <f ca="1">IF(V533&lt;=('Ejercicio 3 - TIR'!$D$25-'Ejercicio 3 - TIR'!$C$25)/('Ejercicio 3 - TIR'!$E$25-'Ejercicio 3 - TIR'!$C$25),'Ejercicio 3 - TIR'!$C$25+SQRT(('Ejercicio 3 - TIR'!$E$25-'Ejercicio 3 - TIR'!$C$25)*('Ejercicio 3 - TIR'!$D$25-'Ejercicio 3 - TIR'!$C$25)*V533),'Ejercicio 3 - TIR'!$E$25-SQRT(('Ejercicio 3 - TIR'!$E$25-'Ejercicio 3 - TIR'!$C$25)*('Ejercicio 3 - TIR'!$E$25-'Ejercicio 3 - TIR'!$D$25)*(1-V533)))</f>
        <v>0.212876651480629</v>
      </c>
      <c r="X533" s="16">
        <f ca="1" t="shared" si="3972"/>
        <v>0.194034464139361</v>
      </c>
      <c r="Y533" s="18">
        <f ca="1">IF(X533&lt;=('Ejercicio 3 - TIR'!$D$26-'Ejercicio 3 - TIR'!$C$26)/('Ejercicio 3 - TIR'!$E$26-'Ejercicio 3 - TIR'!$C$26),'Ejercicio 3 - TIR'!$C$26+SQRT(('Ejercicio 3 - TIR'!$E$26-'Ejercicio 3 - TIR'!$C$26)*('Ejercicio 3 - TIR'!$D$26-'Ejercicio 3 - TIR'!$C$26)*X533),'Ejercicio 3 - TIR'!$E$26-SQRT(('Ejercicio 3 - TIR'!$E$26-'Ejercicio 3 - TIR'!$C$26)*('Ejercicio 3 - TIR'!$E$26-'Ejercicio 3 - TIR'!$D$26)*(1-X533)))</f>
        <v>0.212888710168471</v>
      </c>
      <c r="Z533" s="16">
        <f ca="1" t="shared" si="3812"/>
        <v>1.13757817251661</v>
      </c>
      <c r="AA533" s="16">
        <f ca="1" t="shared" si="3813"/>
        <v>1.30550855586453</v>
      </c>
      <c r="AB533" s="16">
        <f ca="1" t="shared" si="3814"/>
        <v>1.55237958271608</v>
      </c>
      <c r="AC533" s="16">
        <f ca="1" t="shared" si="3815"/>
        <v>1.88284495011157</v>
      </c>
      <c r="AD533" s="16">
        <f ca="1" t="shared" si="3816"/>
        <v>2.28368138298804</v>
      </c>
      <c r="AE533" s="15">
        <f ca="1" t="shared" si="3817"/>
        <v>4491.59245420545</v>
      </c>
      <c r="AF533" s="15">
        <f ca="1" t="shared" si="3818"/>
        <v>5154.64564993327</v>
      </c>
      <c r="AG533" s="15">
        <f ca="1" t="shared" si="3819"/>
        <v>6129.3866111767</v>
      </c>
      <c r="AH533" s="15">
        <f ca="1" t="shared" si="3820"/>
        <v>7434.1899085942</v>
      </c>
      <c r="AI533" s="15">
        <f ca="1" t="shared" si="3821"/>
        <v>9016.84500938228</v>
      </c>
      <c r="AJ533" s="17">
        <f ca="1" t="shared" si="3822"/>
        <v>45470.6532305913</v>
      </c>
      <c r="AK533" s="17">
        <f ca="1" t="shared" si="3823"/>
        <v>54076.535354314</v>
      </c>
      <c r="AL533" s="17">
        <f ca="1" t="shared" si="3824"/>
        <v>64010.1492582236</v>
      </c>
      <c r="AM533" s="17">
        <f ca="1" t="shared" si="3825"/>
        <v>75708.1521404168</v>
      </c>
      <c r="AN533" s="17">
        <f ca="1" t="shared" si="3826"/>
        <v>87427.35729063</v>
      </c>
      <c r="AO533" s="17">
        <f ca="1">C533/'Ejercicio 3 - TIR'!$D$7</f>
        <v>16887.4176730422</v>
      </c>
      <c r="AP533" s="17">
        <f ca="1" t="shared" si="3827"/>
        <v>28583.2355575491</v>
      </c>
      <c r="AQ533" s="17">
        <f ca="1" t="shared" si="3828"/>
        <v>37189.1176812718</v>
      </c>
      <c r="AR533" s="17">
        <f ca="1" t="shared" si="3829"/>
        <v>47122.7315851814</v>
      </c>
      <c r="AS533" s="17">
        <f ca="1" t="shared" si="3830"/>
        <v>58820.7344673746</v>
      </c>
      <c r="AT533" s="17">
        <f ca="1" t="shared" si="3831"/>
        <v>70539.9396175878</v>
      </c>
      <c r="AU533" s="17">
        <f ca="1">AP533*'Ejercicio 3 - TIR'!$D$5</f>
        <v>14291.6177787746</v>
      </c>
      <c r="AV533" s="17">
        <f ca="1">AQ533*'Ejercicio 3 - TIR'!$D$5</f>
        <v>18594.5588406359</v>
      </c>
      <c r="AW533" s="17">
        <f ca="1">AR533*'Ejercicio 3 - TIR'!$D$5</f>
        <v>23561.3657925907</v>
      </c>
      <c r="AX533" s="17">
        <f ca="1">AS533*'Ejercicio 3 - TIR'!$D$5</f>
        <v>29410.3672336873</v>
      </c>
      <c r="AY533" s="17">
        <f ca="1">AT533*'Ejercicio 3 - TIR'!$D$5</f>
        <v>35269.9698087939</v>
      </c>
      <c r="AZ533" s="17">
        <f ca="1" t="shared" ref="AZ533:BD533" si="3973">AJ533-AU533-AE533</f>
        <v>26687.4429976113</v>
      </c>
      <c r="BA533" s="17">
        <f ca="1" t="shared" si="3973"/>
        <v>30327.3308637449</v>
      </c>
      <c r="BB533" s="17">
        <f ca="1" t="shared" si="3973"/>
        <v>34319.3968544562</v>
      </c>
      <c r="BC533" s="17">
        <f ca="1" t="shared" si="3973"/>
        <v>38863.5949981353</v>
      </c>
      <c r="BD533" s="17">
        <f ca="1" t="shared" si="3973"/>
        <v>43140.5424724538</v>
      </c>
      <c r="BE533" s="17">
        <f ca="1" t="shared" ref="BE533:BI533" si="3974">AZ533/Z533</f>
        <v>23459.8761143351</v>
      </c>
      <c r="BF533" s="17">
        <f ca="1" t="shared" si="3974"/>
        <v>23230.2812015366</v>
      </c>
      <c r="BG533" s="17">
        <f ca="1" t="shared" si="3974"/>
        <v>22107.6064363139</v>
      </c>
      <c r="BH533" s="17">
        <f ca="1" t="shared" si="3974"/>
        <v>20640.889732228</v>
      </c>
      <c r="BI533" s="17">
        <f ca="1" t="shared" si="3974"/>
        <v>18890.7887036357</v>
      </c>
      <c r="BJ533" s="17">
        <f ca="1" t="shared" si="3834"/>
        <v>74556.6384551336</v>
      </c>
      <c r="BK533" s="17">
        <f ca="1" t="shared" si="3835"/>
        <v>38565.4813466698</v>
      </c>
      <c r="BL533" s="17">
        <f ca="1" t="shared" si="3836"/>
        <v>113122.119801803</v>
      </c>
      <c r="BM533" s="17">
        <f ca="1">BK533*'Ejercicio 3 - TIR'!$D$5</f>
        <v>19282.7406733349</v>
      </c>
      <c r="BN533" s="17">
        <f ca="1" t="shared" si="3837"/>
        <v>93839.3791284685</v>
      </c>
      <c r="BO533" s="17">
        <f ca="1" t="shared" si="3838"/>
        <v>41091.2747406496</v>
      </c>
      <c r="BP533" s="17">
        <f ca="1" t="shared" si="3839"/>
        <v>-117084.65426934</v>
      </c>
      <c r="BQ533" s="17">
        <f ca="1" t="shared" ref="BQ533:BT533" si="3975">BE533</f>
        <v>23459.8761143351</v>
      </c>
      <c r="BR533" s="17">
        <f ca="1" t="shared" si="3975"/>
        <v>23230.2812015366</v>
      </c>
      <c r="BS533" s="17">
        <f ca="1" t="shared" si="3975"/>
        <v>22107.6064363139</v>
      </c>
      <c r="BT533" s="17">
        <f ca="1" t="shared" si="3975"/>
        <v>20640.889732228</v>
      </c>
      <c r="BU533" s="17">
        <f ca="1" t="shared" si="3841"/>
        <v>59982.0634442854</v>
      </c>
      <c r="BV533" s="19">
        <f ca="1" t="shared" si="3842"/>
        <v>7.46469838712374</v>
      </c>
    </row>
    <row r="534" ht="15" customHeight="1" spans="1:74">
      <c r="A534" s="15">
        <v>533</v>
      </c>
      <c r="B534" s="16">
        <f ca="1" t="shared" ref="B534:F534" si="3976">RAND()</f>
        <v>0.0986160944999628</v>
      </c>
      <c r="C534" s="17">
        <f ca="1">IF(B534&lt;=('Ejercicio 3 - TIR'!$D$13-'Ejercicio 3 - TIR'!$C$13)/('Ejercicio 3 - TIR'!$E$13-'Ejercicio 3 - TIR'!$C$13),'Ejercicio 3 - TIR'!$C$13+SQRT(('Ejercicio 3 - TIR'!$E$13-'Ejercicio 3 - TIR'!$C$13)*('Ejercicio 3 - TIR'!$D$13-'Ejercicio 3 - TIR'!$C$13)*B534),'Ejercicio 3 - TIR'!$E$13-SQRT(('Ejercicio 3 - TIR'!$E$13-'Ejercicio 3 - TIR'!$C$13)*('Ejercicio 3 - TIR'!$E$13-'Ejercicio 3 - TIR'!$D$13)*(1-B534)))</f>
        <v>66280.6399196248</v>
      </c>
      <c r="D534" s="16">
        <f ca="1" t="shared" si="3976"/>
        <v>0.964189322018699</v>
      </c>
      <c r="E534" s="17">
        <f ca="1">IF(D534&lt;=('Ejercicio 3 - TIR'!$D$14-'Ejercicio 3 - TIR'!$C$14)/('Ejercicio 3 - TIR'!$E$14-'Ejercicio 3 - TIR'!$C$14),'Ejercicio 3 - TIR'!$C$14+SQRT(('Ejercicio 3 - TIR'!$E$14-'Ejercicio 3 - TIR'!$C$14)*('Ejercicio 3 - TIR'!$D$14-'Ejercicio 3 - TIR'!$C$14)*D534),'Ejercicio 3 - TIR'!$E$14-SQRT(('Ejercicio 3 - TIR'!$E$14-'Ejercicio 3 - TIR'!$C$14)*('Ejercicio 3 - TIR'!$E$14-'Ejercicio 3 - TIR'!$D$14)*(1-D534)))</f>
        <v>37682.3283888361</v>
      </c>
      <c r="F534" s="16">
        <f ca="1" t="shared" si="3976"/>
        <v>0.851165990266887</v>
      </c>
      <c r="G534" s="17">
        <f ca="1">IF(F534&lt;=('Ejercicio 3 - TIR'!$D$18-'Ejercicio 3 - TIR'!$C$18)/('Ejercicio 3 - TIR'!$E$18-'Ejercicio 3 - TIR'!$C$18),'Ejercicio 3 - TIR'!$C$18+SQRT(('Ejercicio 3 - TIR'!$E$18-'Ejercicio 3 - TIR'!$C$18)*('Ejercicio 3 - TIR'!$D$18-'Ejercicio 3 - TIR'!$C$18)*F534),'Ejercicio 3 - TIR'!$E$18-SQRT(('Ejercicio 3 - TIR'!$E$18-'Ejercicio 3 - TIR'!$C$18)*('Ejercicio 3 - TIR'!$E$18-'Ejercicio 3 - TIR'!$D$18)*(1-F534)))</f>
        <v>41658.9596335896</v>
      </c>
      <c r="H534" s="16">
        <f ca="1" t="shared" ref="H534:L534" si="3977">RAND()</f>
        <v>0.68981790421031</v>
      </c>
      <c r="I534" s="17">
        <f ca="1">IF(H534&lt;=('Ejercicio 3 - TIR'!$D$18-'Ejercicio 3 - TIR'!$C$18)/('Ejercicio 3 - TIR'!$E$18-'Ejercicio 3 - TIR'!$C$18),'Ejercicio 3 - TIR'!$C$18+SQRT(('Ejercicio 3 - TIR'!$E$18-'Ejercicio 3 - TIR'!$C$18)*('Ejercicio 3 - TIR'!$D$18-'Ejercicio 3 - TIR'!$C$18)*H534),'Ejercicio 3 - TIR'!$E$18-SQRT(('Ejercicio 3 - TIR'!$E$18-'Ejercicio 3 - TIR'!$C$18)*('Ejercicio 3 - TIR'!$E$18-'Ejercicio 3 - TIR'!$D$18)*(1-H534)))</f>
        <v>40176.7586433782</v>
      </c>
      <c r="J534" s="16">
        <f ca="1" t="shared" si="3977"/>
        <v>0.9754612682108</v>
      </c>
      <c r="K534" s="17">
        <f ca="1">IF(J534&lt;=('Ejercicio 3 - TIR'!$D$18-'Ejercicio 3 - TIR'!$C$18)/('Ejercicio 3 - TIR'!$E$18-'Ejercicio 3 - TIR'!$C$18),'Ejercicio 3 - TIR'!$C$18+SQRT(('Ejercicio 3 - TIR'!$E$18-'Ejercicio 3 - TIR'!$C$18)*('Ejercicio 3 - TIR'!$D$18-'Ejercicio 3 - TIR'!$C$18)*J534),'Ejercicio 3 - TIR'!$E$18-SQRT(('Ejercicio 3 - TIR'!$E$18-'Ejercicio 3 - TIR'!$C$18)*('Ejercicio 3 - TIR'!$E$18-'Ejercicio 3 - TIR'!$D$18)*(1-J534)))</f>
        <v>43643.3847692916</v>
      </c>
      <c r="L534" s="16">
        <f ca="1" t="shared" si="3977"/>
        <v>0.463553307287183</v>
      </c>
      <c r="M534" s="17">
        <f ca="1">IF(L534&lt;=('Ejercicio 3 - TIR'!$D$18-'Ejercicio 3 - TIR'!$C$18)/('Ejercicio 3 - TIR'!$E$18-'Ejercicio 3 - TIR'!$C$18),'Ejercicio 3 - TIR'!$C$18+SQRT(('Ejercicio 3 - TIR'!$E$18-'Ejercicio 3 - TIR'!$C$18)*('Ejercicio 3 - TIR'!$D$18-'Ejercicio 3 - TIR'!$C$18)*L534),'Ejercicio 3 - TIR'!$E$18-SQRT(('Ejercicio 3 - TIR'!$E$18-'Ejercicio 3 - TIR'!$C$18)*('Ejercicio 3 - TIR'!$E$18-'Ejercicio 3 - TIR'!$D$18)*(1-L534)))</f>
        <v>38338.6447395891</v>
      </c>
      <c r="N534" s="16">
        <f ca="1" t="shared" ref="N534:R534" si="3978">RAND()</f>
        <v>0.280575418688703</v>
      </c>
      <c r="O534" s="17">
        <f ca="1">IF(N534&lt;=('Ejercicio 3 - TIR'!$D$18-'Ejercicio 3 - TIR'!$C$18)/('Ejercicio 3 - TIR'!$E$18-'Ejercicio 3 - TIR'!$C$18),'Ejercicio 3 - TIR'!$C$18+SQRT(('Ejercicio 3 - TIR'!$E$18-'Ejercicio 3 - TIR'!$C$18)*('Ejercicio 3 - TIR'!$D$18-'Ejercicio 3 - TIR'!$C$18)*N534),'Ejercicio 3 - TIR'!$E$18-SQRT(('Ejercicio 3 - TIR'!$E$18-'Ejercicio 3 - TIR'!$C$18)*('Ejercicio 3 - TIR'!$E$18-'Ejercicio 3 - TIR'!$D$18)*(1-N534)))</f>
        <v>36487.3964580027</v>
      </c>
      <c r="P534" s="16">
        <f ca="1" t="shared" si="3978"/>
        <v>0.369735290071891</v>
      </c>
      <c r="Q534" s="18">
        <f ca="1">IF(P534&lt;=('Ejercicio 3 - TIR'!$D$22-'Ejercicio 3 - TIR'!$C$22)/('Ejercicio 3 - TIR'!$E$22-'Ejercicio 3 - TIR'!$C$22),'Ejercicio 3 - TIR'!$C$22+SQRT(('Ejercicio 3 - TIR'!$E$22-'Ejercicio 3 - TIR'!$C$22)*('Ejercicio 3 - TIR'!$D$22-'Ejercicio 3 - TIR'!$C$22)*P534),'Ejercicio 3 - TIR'!$E$22-SQRT(('Ejercicio 3 - TIR'!$E$22-'Ejercicio 3 - TIR'!$C$22)*('Ejercicio 3 - TIR'!$E$22-'Ejercicio 3 - TIR'!$D$22)*(1-P534)))</f>
        <v>0.145797742578168</v>
      </c>
      <c r="R534" s="16">
        <f ca="1" t="shared" si="3978"/>
        <v>0.0278045302240326</v>
      </c>
      <c r="S534" s="18">
        <f ca="1">IF(R534&lt;=('Ejercicio 3 - TIR'!$D$23-'Ejercicio 3 - TIR'!$C$23)/('Ejercicio 3 - TIR'!$E$23-'Ejercicio 3 - TIR'!$C$23),'Ejercicio 3 - TIR'!$C$23+SQRT(('Ejercicio 3 - TIR'!$E$23-'Ejercicio 3 - TIR'!$C$23)*('Ejercicio 3 - TIR'!$D$23-'Ejercicio 3 - TIR'!$C$23)*R534),'Ejercicio 3 - TIR'!$E$23-SQRT(('Ejercicio 3 - TIR'!$E$23-'Ejercicio 3 - TIR'!$C$23)*('Ejercicio 3 - TIR'!$E$23-'Ejercicio 3 - TIR'!$D$23)*(1-R534)))</f>
        <v>0.127074472022933</v>
      </c>
      <c r="T534" s="16">
        <f ca="1" t="shared" ref="T534:X534" si="3979">RAND()</f>
        <v>0.909347152841465</v>
      </c>
      <c r="U534" s="18">
        <f ca="1">IF(T534&lt;=('Ejercicio 3 - TIR'!$D$24-'Ejercicio 3 - TIR'!$C$24)/('Ejercicio 3 - TIR'!$E$24-'Ejercicio 3 - TIR'!$C$24),'Ejercicio 3 - TIR'!$C$24+SQRT(('Ejercicio 3 - TIR'!$E$24-'Ejercicio 3 - TIR'!$C$24)*('Ejercicio 3 - TIR'!$D$24-'Ejercicio 3 - TIR'!$C$24)*T534),'Ejercicio 3 - TIR'!$E$24-SQRT(('Ejercicio 3 - TIR'!$E$24-'Ejercicio 3 - TIR'!$C$24)*('Ejercicio 3 - TIR'!$E$24-'Ejercicio 3 - TIR'!$D$24)*(1-T534)))</f>
        <v>0.204068020460599</v>
      </c>
      <c r="V534" s="16">
        <f ca="1" t="shared" si="3979"/>
        <v>0.15466564834658</v>
      </c>
      <c r="W534" s="18">
        <f ca="1">IF(V534&lt;=('Ejercicio 3 - TIR'!$D$25-'Ejercicio 3 - TIR'!$C$25)/('Ejercicio 3 - TIR'!$E$25-'Ejercicio 3 - TIR'!$C$25),'Ejercicio 3 - TIR'!$C$25+SQRT(('Ejercicio 3 - TIR'!$E$25-'Ejercicio 3 - TIR'!$C$25)*('Ejercicio 3 - TIR'!$D$25-'Ejercicio 3 - TIR'!$C$25)*V534),'Ejercicio 3 - TIR'!$E$25-SQRT(('Ejercicio 3 - TIR'!$E$25-'Ejercicio 3 - TIR'!$C$25)*('Ejercicio 3 - TIR'!$E$25-'Ejercicio 3 - TIR'!$D$25)*(1-V534)))</f>
        <v>0.194715023196897</v>
      </c>
      <c r="X534" s="16">
        <f ca="1" t="shared" si="3979"/>
        <v>0.566463275162164</v>
      </c>
      <c r="Y534" s="18">
        <f ca="1">IF(X534&lt;=('Ejercicio 3 - TIR'!$D$26-'Ejercicio 3 - TIR'!$C$26)/('Ejercicio 3 - TIR'!$E$26-'Ejercicio 3 - TIR'!$C$26),'Ejercicio 3 - TIR'!$C$26+SQRT(('Ejercicio 3 - TIR'!$E$26-'Ejercicio 3 - TIR'!$C$26)*('Ejercicio 3 - TIR'!$D$26-'Ejercicio 3 - TIR'!$C$26)*X534),'Ejercicio 3 - TIR'!$E$26-SQRT(('Ejercicio 3 - TIR'!$E$26-'Ejercicio 3 - TIR'!$C$26)*('Ejercicio 3 - TIR'!$E$26-'Ejercicio 3 - TIR'!$D$26)*(1-X534)))</f>
        <v>0.231615102416929</v>
      </c>
      <c r="Z534" s="16">
        <f ca="1" t="shared" si="3812"/>
        <v>1.14579774257817</v>
      </c>
      <c r="AA534" s="16">
        <f ca="1" t="shared" si="3813"/>
        <v>1.29139938576136</v>
      </c>
      <c r="AB534" s="16">
        <f ca="1" t="shared" si="3814"/>
        <v>1.55493270203771</v>
      </c>
      <c r="AC534" s="16">
        <f ca="1" t="shared" si="3815"/>
        <v>1.8577014591846</v>
      </c>
      <c r="AD534" s="16">
        <f ca="1" t="shared" si="3816"/>
        <v>2.28797317291371</v>
      </c>
      <c r="AE534" s="15">
        <f ca="1" t="shared" si="3817"/>
        <v>5493.9984141815</v>
      </c>
      <c r="AF534" s="15">
        <f ca="1" t="shared" si="3818"/>
        <v>6192.14536195844</v>
      </c>
      <c r="AG534" s="15">
        <f ca="1" t="shared" si="3819"/>
        <v>7455.76420837758</v>
      </c>
      <c r="AH534" s="15">
        <f ca="1" t="shared" si="3820"/>
        <v>8907.51350916242</v>
      </c>
      <c r="AI534" s="15">
        <f ca="1" t="shared" si="3821"/>
        <v>10970.6281628672</v>
      </c>
      <c r="AJ534" s="17">
        <f ca="1" t="shared" si="3822"/>
        <v>47732.741906322</v>
      </c>
      <c r="AK534" s="17">
        <f ca="1" t="shared" si="3823"/>
        <v>51884.2414339409</v>
      </c>
      <c r="AL534" s="17">
        <f ca="1" t="shared" si="3824"/>
        <v>67862.526205386</v>
      </c>
      <c r="AM534" s="17">
        <f ca="1" t="shared" si="3825"/>
        <v>71221.7562758946</v>
      </c>
      <c r="AN534" s="17">
        <f ca="1" t="shared" si="3826"/>
        <v>83482.1842453769</v>
      </c>
      <c r="AO534" s="17">
        <f ca="1">C534/'Ejercicio 3 - TIR'!$D$7</f>
        <v>13256.127983925</v>
      </c>
      <c r="AP534" s="17">
        <f ca="1" t="shared" si="3827"/>
        <v>34476.6139223971</v>
      </c>
      <c r="AQ534" s="17">
        <f ca="1" t="shared" si="3828"/>
        <v>38628.1134500159</v>
      </c>
      <c r="AR534" s="17">
        <f ca="1" t="shared" si="3829"/>
        <v>54606.3982214611</v>
      </c>
      <c r="AS534" s="17">
        <f ca="1" t="shared" si="3830"/>
        <v>57965.6282919696</v>
      </c>
      <c r="AT534" s="17">
        <f ca="1" t="shared" si="3831"/>
        <v>70226.056261452</v>
      </c>
      <c r="AU534" s="17">
        <f ca="1">AP534*'Ejercicio 3 - TIR'!$D$5</f>
        <v>17238.3069611985</v>
      </c>
      <c r="AV534" s="17">
        <f ca="1">AQ534*'Ejercicio 3 - TIR'!$D$5</f>
        <v>19314.056725008</v>
      </c>
      <c r="AW534" s="17">
        <f ca="1">AR534*'Ejercicio 3 - TIR'!$D$5</f>
        <v>27303.1991107305</v>
      </c>
      <c r="AX534" s="17">
        <f ca="1">AS534*'Ejercicio 3 - TIR'!$D$5</f>
        <v>28982.8141459848</v>
      </c>
      <c r="AY534" s="17">
        <f ca="1">AT534*'Ejercicio 3 - TIR'!$D$5</f>
        <v>35113.028130726</v>
      </c>
      <c r="AZ534" s="17">
        <f ca="1" t="shared" ref="AZ534:BD534" si="3980">AJ534-AU534-AE534</f>
        <v>25000.436530942</v>
      </c>
      <c r="BA534" s="17">
        <f ca="1" t="shared" si="3980"/>
        <v>26378.0393469745</v>
      </c>
      <c r="BB534" s="17">
        <f ca="1" t="shared" si="3980"/>
        <v>33103.5628862779</v>
      </c>
      <c r="BC534" s="17">
        <f ca="1" t="shared" si="3980"/>
        <v>33331.4286207473</v>
      </c>
      <c r="BD534" s="17">
        <f ca="1" t="shared" si="3980"/>
        <v>37398.5279517837</v>
      </c>
      <c r="BE534" s="17">
        <f ca="1" t="shared" ref="BE534:BI534" si="3981">AZ534/Z534</f>
        <v>21819.2405185651</v>
      </c>
      <c r="BF534" s="17">
        <f ca="1" t="shared" si="3981"/>
        <v>20425.9345620047</v>
      </c>
      <c r="BG534" s="17">
        <f ca="1" t="shared" si="3981"/>
        <v>21289.3862498977</v>
      </c>
      <c r="BH534" s="17">
        <f ca="1" t="shared" si="3981"/>
        <v>17942.2955480573</v>
      </c>
      <c r="BI534" s="17">
        <f ca="1" t="shared" si="3981"/>
        <v>16345.7021238396</v>
      </c>
      <c r="BJ534" s="17">
        <f ca="1" t="shared" si="3834"/>
        <v>86216.1564465818</v>
      </c>
      <c r="BK534" s="17">
        <f ca="1" t="shared" si="3835"/>
        <v>30329.6652039311</v>
      </c>
      <c r="BL534" s="17">
        <f ca="1" t="shared" si="3836"/>
        <v>116545.821650513</v>
      </c>
      <c r="BM534" s="17">
        <f ca="1">BK534*'Ejercicio 3 - TIR'!$D$5</f>
        <v>15164.8326019655</v>
      </c>
      <c r="BN534" s="17">
        <f ca="1" t="shared" si="3837"/>
        <v>101380.989048547</v>
      </c>
      <c r="BO534" s="17">
        <f ca="1" t="shared" si="3838"/>
        <v>44310.3923807986</v>
      </c>
      <c r="BP534" s="17">
        <f ca="1" t="shared" si="3839"/>
        <v>-103962.968308461</v>
      </c>
      <c r="BQ534" s="17">
        <f ca="1" t="shared" ref="BQ534:BT534" si="3982">BE534</f>
        <v>21819.2405185651</v>
      </c>
      <c r="BR534" s="17">
        <f ca="1" t="shared" si="3982"/>
        <v>20425.9345620047</v>
      </c>
      <c r="BS534" s="17">
        <f ca="1" t="shared" si="3982"/>
        <v>21289.3862498977</v>
      </c>
      <c r="BT534" s="17">
        <f ca="1" t="shared" si="3982"/>
        <v>17942.2955480573</v>
      </c>
      <c r="BU534" s="17">
        <f ca="1" t="shared" si="3841"/>
        <v>60656.0945046382</v>
      </c>
      <c r="BV534" s="19">
        <f ca="1" t="shared" si="3842"/>
        <v>9.57132822762448</v>
      </c>
    </row>
    <row r="535" ht="15" customHeight="1" spans="1:74">
      <c r="A535" s="15">
        <v>534</v>
      </c>
      <c r="B535" s="16">
        <f ca="1" t="shared" ref="B535:F535" si="3983">RAND()</f>
        <v>0.60267853202741</v>
      </c>
      <c r="C535" s="17">
        <f ca="1">IF(B535&lt;=('Ejercicio 3 - TIR'!$D$13-'Ejercicio 3 - TIR'!$C$13)/('Ejercicio 3 - TIR'!$E$13-'Ejercicio 3 - TIR'!$C$13),'Ejercicio 3 - TIR'!$C$13+SQRT(('Ejercicio 3 - TIR'!$E$13-'Ejercicio 3 - TIR'!$C$13)*('Ejercicio 3 - TIR'!$D$13-'Ejercicio 3 - TIR'!$C$13)*B535),'Ejercicio 3 - TIR'!$E$13-SQRT(('Ejercicio 3 - TIR'!$E$13-'Ejercicio 3 - TIR'!$C$13)*('Ejercicio 3 - TIR'!$E$13-'Ejercicio 3 - TIR'!$D$13)*(1-B535)))</f>
        <v>78164.5755349911</v>
      </c>
      <c r="D535" s="16">
        <f ca="1" t="shared" si="3983"/>
        <v>0.0237524366799358</v>
      </c>
      <c r="E535" s="17">
        <f ca="1">IF(D535&lt;=('Ejercicio 3 - TIR'!$D$14-'Ejercicio 3 - TIR'!$C$14)/('Ejercicio 3 - TIR'!$E$14-'Ejercicio 3 - TIR'!$C$14),'Ejercicio 3 - TIR'!$C$14+SQRT(('Ejercicio 3 - TIR'!$E$14-'Ejercicio 3 - TIR'!$C$14)*('Ejercicio 3 - TIR'!$D$14-'Ejercicio 3 - TIR'!$C$14)*D535),'Ejercicio 3 - TIR'!$E$14-SQRT(('Ejercicio 3 - TIR'!$E$14-'Ejercicio 3 - TIR'!$C$14)*('Ejercicio 3 - TIR'!$E$14-'Ejercicio 3 - TIR'!$D$14)*(1-D535)))</f>
        <v>26334.7032445436</v>
      </c>
      <c r="F535" s="16">
        <f ca="1" t="shared" si="3983"/>
        <v>0.716399303331543</v>
      </c>
      <c r="G535" s="17">
        <f ca="1">IF(F535&lt;=('Ejercicio 3 - TIR'!$D$18-'Ejercicio 3 - TIR'!$C$18)/('Ejercicio 3 - TIR'!$E$18-'Ejercicio 3 - TIR'!$C$18),'Ejercicio 3 - TIR'!$C$18+SQRT(('Ejercicio 3 - TIR'!$E$18-'Ejercicio 3 - TIR'!$C$18)*('Ejercicio 3 - TIR'!$D$18-'Ejercicio 3 - TIR'!$C$18)*F535),'Ejercicio 3 - TIR'!$E$18-SQRT(('Ejercicio 3 - TIR'!$E$18-'Ejercicio 3 - TIR'!$C$18)*('Ejercicio 3 - TIR'!$E$18-'Ejercicio 3 - TIR'!$D$18)*(1-F535)))</f>
        <v>40388.0533123057</v>
      </c>
      <c r="H535" s="16">
        <f ca="1" t="shared" ref="H535:L535" si="3984">RAND()</f>
        <v>0.327528611728695</v>
      </c>
      <c r="I535" s="17">
        <f ca="1">IF(H535&lt;=('Ejercicio 3 - TIR'!$D$18-'Ejercicio 3 - TIR'!$C$18)/('Ejercicio 3 - TIR'!$E$18-'Ejercicio 3 - TIR'!$C$18),'Ejercicio 3 - TIR'!$C$18+SQRT(('Ejercicio 3 - TIR'!$E$18-'Ejercicio 3 - TIR'!$C$18)*('Ejercicio 3 - TIR'!$D$18-'Ejercicio 3 - TIR'!$C$18)*H535),'Ejercicio 3 - TIR'!$E$18-SQRT(('Ejercicio 3 - TIR'!$E$18-'Ejercicio 3 - TIR'!$C$18)*('Ejercicio 3 - TIR'!$E$18-'Ejercicio 3 - TIR'!$D$18)*(1-H535)))</f>
        <v>37009.2290417209</v>
      </c>
      <c r="J535" s="16">
        <f ca="1" t="shared" si="3984"/>
        <v>0.774744925153272</v>
      </c>
      <c r="K535" s="17">
        <f ca="1">IF(J535&lt;=('Ejercicio 3 - TIR'!$D$18-'Ejercicio 3 - TIR'!$C$18)/('Ejercicio 3 - TIR'!$E$18-'Ejercicio 3 - TIR'!$C$18),'Ejercicio 3 - TIR'!$C$18+SQRT(('Ejercicio 3 - TIR'!$E$18-'Ejercicio 3 - TIR'!$C$18)*('Ejercicio 3 - TIR'!$D$18-'Ejercicio 3 - TIR'!$C$18)*J535),'Ejercicio 3 - TIR'!$E$18-SQRT(('Ejercicio 3 - TIR'!$E$18-'Ejercicio 3 - TIR'!$C$18)*('Ejercicio 3 - TIR'!$E$18-'Ejercicio 3 - TIR'!$D$18)*(1-J535)))</f>
        <v>40889.7529741505</v>
      </c>
      <c r="L535" s="16">
        <f ca="1" t="shared" si="3984"/>
        <v>0.185430903436447</v>
      </c>
      <c r="M535" s="17">
        <f ca="1">IF(L535&lt;=('Ejercicio 3 - TIR'!$D$18-'Ejercicio 3 - TIR'!$C$18)/('Ejercicio 3 - TIR'!$E$18-'Ejercicio 3 - TIR'!$C$18),'Ejercicio 3 - TIR'!$C$18+SQRT(('Ejercicio 3 - TIR'!$E$18-'Ejercicio 3 - TIR'!$C$18)*('Ejercicio 3 - TIR'!$D$18-'Ejercicio 3 - TIR'!$C$18)*L535),'Ejercicio 3 - TIR'!$E$18-SQRT(('Ejercicio 3 - TIR'!$E$18-'Ejercicio 3 - TIR'!$C$18)*('Ejercicio 3 - TIR'!$E$18-'Ejercicio 3 - TIR'!$D$18)*(1-L535)))</f>
        <v>35273.9582398297</v>
      </c>
      <c r="N535" s="16">
        <f ca="1" t="shared" ref="N535:R535" si="3985">RAND()</f>
        <v>0.100873536856431</v>
      </c>
      <c r="O535" s="17">
        <f ca="1">IF(N535&lt;=('Ejercicio 3 - TIR'!$D$18-'Ejercicio 3 - TIR'!$C$18)/('Ejercicio 3 - TIR'!$E$18-'Ejercicio 3 - TIR'!$C$18),'Ejercicio 3 - TIR'!$C$18+SQRT(('Ejercicio 3 - TIR'!$E$18-'Ejercicio 3 - TIR'!$C$18)*('Ejercicio 3 - TIR'!$D$18-'Ejercicio 3 - TIR'!$C$18)*N535),'Ejercicio 3 - TIR'!$E$18-SQRT(('Ejercicio 3 - TIR'!$E$18-'Ejercicio 3 - TIR'!$C$18)*('Ejercicio 3 - TIR'!$E$18-'Ejercicio 3 - TIR'!$D$18)*(1-N535)))</f>
        <v>33889.8625333634</v>
      </c>
      <c r="P535" s="16">
        <f ca="1" t="shared" si="3985"/>
        <v>0.623101522493545</v>
      </c>
      <c r="Q535" s="18">
        <f ca="1">IF(P535&lt;=('Ejercicio 3 - TIR'!$D$22-'Ejercicio 3 - TIR'!$C$22)/('Ejercicio 3 - TIR'!$E$22-'Ejercicio 3 - TIR'!$C$22),'Ejercicio 3 - TIR'!$C$22+SQRT(('Ejercicio 3 - TIR'!$E$22-'Ejercicio 3 - TIR'!$C$22)*('Ejercicio 3 - TIR'!$D$22-'Ejercicio 3 - TIR'!$C$22)*P535),'Ejercicio 3 - TIR'!$E$22-SQRT(('Ejercicio 3 - TIR'!$E$22-'Ejercicio 3 - TIR'!$C$22)*('Ejercicio 3 - TIR'!$E$22-'Ejercicio 3 - TIR'!$D$22)*(1-P535)))</f>
        <v>0.153953555722294</v>
      </c>
      <c r="R535" s="16">
        <f ca="1" t="shared" si="3985"/>
        <v>0.169861926440562</v>
      </c>
      <c r="S535" s="18">
        <f ca="1">IF(R535&lt;=('Ejercicio 3 - TIR'!$D$23-'Ejercicio 3 - TIR'!$C$23)/('Ejercicio 3 - TIR'!$E$23-'Ejercicio 3 - TIR'!$C$23),'Ejercicio 3 - TIR'!$C$23+SQRT(('Ejercicio 3 - TIR'!$E$23-'Ejercicio 3 - TIR'!$C$23)*('Ejercicio 3 - TIR'!$D$23-'Ejercicio 3 - TIR'!$C$23)*R535),'Ejercicio 3 - TIR'!$E$23-SQRT(('Ejercicio 3 - TIR'!$E$23-'Ejercicio 3 - TIR'!$C$23)*('Ejercicio 3 - TIR'!$E$23-'Ejercicio 3 - TIR'!$D$23)*(1-R535)))</f>
        <v>0.137485750415496</v>
      </c>
      <c r="T535" s="16">
        <f ca="1" t="shared" ref="T535:X535" si="3986">RAND()</f>
        <v>0.241002443139328</v>
      </c>
      <c r="U535" s="18">
        <f ca="1">IF(T535&lt;=('Ejercicio 3 - TIR'!$D$24-'Ejercicio 3 - TIR'!$C$24)/('Ejercicio 3 - TIR'!$E$24-'Ejercicio 3 - TIR'!$C$24),'Ejercicio 3 - TIR'!$C$24+SQRT(('Ejercicio 3 - TIR'!$E$24-'Ejercicio 3 - TIR'!$C$24)*('Ejercicio 3 - TIR'!$D$24-'Ejercicio 3 - TIR'!$C$24)*T535),'Ejercicio 3 - TIR'!$E$24-SQRT(('Ejercicio 3 - TIR'!$E$24-'Ejercicio 3 - TIR'!$C$24)*('Ejercicio 3 - TIR'!$E$24-'Ejercicio 3 - TIR'!$D$24)*(1-T535)))</f>
        <v>0.172496780449491</v>
      </c>
      <c r="V535" s="16">
        <f ca="1" t="shared" si="3986"/>
        <v>0.79410876621199</v>
      </c>
      <c r="W535" s="18">
        <f ca="1">IF(V535&lt;=('Ejercicio 3 - TIR'!$D$25-'Ejercicio 3 - TIR'!$C$25)/('Ejercicio 3 - TIR'!$E$25-'Ejercicio 3 - TIR'!$C$25),'Ejercicio 3 - TIR'!$C$25+SQRT(('Ejercicio 3 - TIR'!$E$25-'Ejercicio 3 - TIR'!$C$25)*('Ejercicio 3 - TIR'!$D$25-'Ejercicio 3 - TIR'!$C$25)*V535),'Ejercicio 3 - TIR'!$E$25-SQRT(('Ejercicio 3 - TIR'!$E$25-'Ejercicio 3 - TIR'!$C$25)*('Ejercicio 3 - TIR'!$E$25-'Ejercicio 3 - TIR'!$D$25)*(1-V535)))</f>
        <v>0.223155646436205</v>
      </c>
      <c r="X535" s="16">
        <f ca="1" t="shared" si="3986"/>
        <v>0.892153120497585</v>
      </c>
      <c r="Y535" s="18">
        <f ca="1">IF(X535&lt;=('Ejercicio 3 - TIR'!$D$26-'Ejercicio 3 - TIR'!$C$26)/('Ejercicio 3 - TIR'!$E$26-'Ejercicio 3 - TIR'!$C$26),'Ejercicio 3 - TIR'!$C$26+SQRT(('Ejercicio 3 - TIR'!$E$26-'Ejercicio 3 - TIR'!$C$26)*('Ejercicio 3 - TIR'!$D$26-'Ejercicio 3 - TIR'!$C$26)*X535),'Ejercicio 3 - TIR'!$E$26-SQRT(('Ejercicio 3 - TIR'!$E$26-'Ejercicio 3 - TIR'!$C$26)*('Ejercicio 3 - TIR'!$E$26-'Ejercicio 3 - TIR'!$D$26)*(1-X535)))</f>
        <v>0.255867591307268</v>
      </c>
      <c r="Z535" s="16">
        <f ca="1" t="shared" si="3812"/>
        <v>1.15395355572229</v>
      </c>
      <c r="AA535" s="16">
        <f ca="1" t="shared" si="3813"/>
        <v>1.3126057262754</v>
      </c>
      <c r="AB535" s="16">
        <f ca="1" t="shared" si="3814"/>
        <v>1.53902598805748</v>
      </c>
      <c r="AC535" s="16">
        <f ca="1" t="shared" si="3815"/>
        <v>1.88246832730456</v>
      </c>
      <c r="AD535" s="16">
        <f ca="1" t="shared" si="3816"/>
        <v>2.3641309639242</v>
      </c>
      <c r="AE535" s="15">
        <f ca="1" t="shared" si="3817"/>
        <v>4054.32120338893</v>
      </c>
      <c r="AF535" s="15">
        <f ca="1" t="shared" si="3818"/>
        <v>4611.73259646231</v>
      </c>
      <c r="AG535" s="15">
        <f ca="1" t="shared" si="3819"/>
        <v>5407.24162164603</v>
      </c>
      <c r="AH535" s="15">
        <f ca="1" t="shared" si="3820"/>
        <v>6613.89812116121</v>
      </c>
      <c r="AI535" s="15">
        <f ca="1" t="shared" si="3821"/>
        <v>8306.18030257439</v>
      </c>
      <c r="AJ535" s="17">
        <f ca="1" t="shared" si="3822"/>
        <v>46605.9377284368</v>
      </c>
      <c r="AK535" s="17">
        <f ca="1" t="shared" si="3823"/>
        <v>48578.5259652009</v>
      </c>
      <c r="AL535" s="17">
        <f ca="1" t="shared" si="3824"/>
        <v>62930.3924724681</v>
      </c>
      <c r="AM535" s="17">
        <f ca="1" t="shared" si="3825"/>
        <v>66402.1091651431</v>
      </c>
      <c r="AN535" s="17">
        <f ca="1" t="shared" si="3826"/>
        <v>80120.0733782592</v>
      </c>
      <c r="AO535" s="17">
        <f ca="1">C535/'Ejercicio 3 - TIR'!$D$7</f>
        <v>15632.9151069982</v>
      </c>
      <c r="AP535" s="17">
        <f ca="1" t="shared" si="3827"/>
        <v>30973.0226214385</v>
      </c>
      <c r="AQ535" s="17">
        <f ca="1" t="shared" si="3828"/>
        <v>32945.6108582026</v>
      </c>
      <c r="AR535" s="17">
        <f ca="1" t="shared" si="3829"/>
        <v>47297.4773654699</v>
      </c>
      <c r="AS535" s="17">
        <f ca="1" t="shared" si="3830"/>
        <v>50769.1940581449</v>
      </c>
      <c r="AT535" s="17">
        <f ca="1" t="shared" si="3831"/>
        <v>64487.158271261</v>
      </c>
      <c r="AU535" s="17">
        <f ca="1">AP535*'Ejercicio 3 - TIR'!$D$5</f>
        <v>15486.5113107193</v>
      </c>
      <c r="AV535" s="17">
        <f ca="1">AQ535*'Ejercicio 3 - TIR'!$D$5</f>
        <v>16472.8054291013</v>
      </c>
      <c r="AW535" s="17">
        <f ca="1">AR535*'Ejercicio 3 - TIR'!$D$5</f>
        <v>23648.738682735</v>
      </c>
      <c r="AX535" s="17">
        <f ca="1">AS535*'Ejercicio 3 - TIR'!$D$5</f>
        <v>25384.5970290724</v>
      </c>
      <c r="AY535" s="17">
        <f ca="1">AT535*'Ejercicio 3 - TIR'!$D$5</f>
        <v>32243.5791356305</v>
      </c>
      <c r="AZ535" s="17">
        <f ca="1" t="shared" ref="AZ535:BD535" si="3987">AJ535-AU535-AE535</f>
        <v>27065.1052143286</v>
      </c>
      <c r="BA535" s="17">
        <f ca="1" t="shared" si="3987"/>
        <v>27493.9879396372</v>
      </c>
      <c r="BB535" s="17">
        <f ca="1" t="shared" si="3987"/>
        <v>33874.4121680871</v>
      </c>
      <c r="BC535" s="17">
        <f ca="1" t="shared" si="3987"/>
        <v>34403.6140149095</v>
      </c>
      <c r="BD535" s="17">
        <f ca="1" t="shared" si="3987"/>
        <v>39570.3139400543</v>
      </c>
      <c r="BE535" s="17">
        <f ca="1" t="shared" ref="BE535:BI535" si="3988">AZ535/Z535</f>
        <v>23454.2413601626</v>
      </c>
      <c r="BF535" s="17">
        <f ca="1" t="shared" si="3988"/>
        <v>20946.1130553293</v>
      </c>
      <c r="BG535" s="17">
        <f ca="1" t="shared" si="3988"/>
        <v>22010.292503795</v>
      </c>
      <c r="BH535" s="17">
        <f ca="1" t="shared" si="3988"/>
        <v>18275.7996593604</v>
      </c>
      <c r="BI535" s="17">
        <f ca="1" t="shared" si="3988"/>
        <v>16737.7842191838</v>
      </c>
      <c r="BJ535" s="17">
        <f ca="1" t="shared" si="3834"/>
        <v>62258.6873661806</v>
      </c>
      <c r="BK535" s="17">
        <f ca="1" t="shared" si="3835"/>
        <v>36958.2586608529</v>
      </c>
      <c r="BL535" s="17">
        <f ca="1" t="shared" si="3836"/>
        <v>99216.9460270336</v>
      </c>
      <c r="BM535" s="17">
        <f ca="1">BK535*'Ejercicio 3 - TIR'!$D$5</f>
        <v>18479.1293304265</v>
      </c>
      <c r="BN535" s="17">
        <f ca="1" t="shared" si="3837"/>
        <v>80737.8166966071</v>
      </c>
      <c r="BO535" s="17">
        <f ca="1" t="shared" si="3838"/>
        <v>34151.1607980427</v>
      </c>
      <c r="BP535" s="17">
        <f ca="1" t="shared" si="3839"/>
        <v>-104499.278779535</v>
      </c>
      <c r="BQ535" s="17">
        <f ca="1" t="shared" ref="BQ535:BT535" si="3989">BE535</f>
        <v>23454.2413601626</v>
      </c>
      <c r="BR535" s="17">
        <f ca="1" t="shared" si="3989"/>
        <v>20946.1130553293</v>
      </c>
      <c r="BS535" s="17">
        <f ca="1" t="shared" si="3989"/>
        <v>22010.292503795</v>
      </c>
      <c r="BT535" s="17">
        <f ca="1" t="shared" si="3989"/>
        <v>18275.7996593604</v>
      </c>
      <c r="BU535" s="17">
        <f ca="1" t="shared" si="3841"/>
        <v>50888.9450172265</v>
      </c>
      <c r="BV535" s="19">
        <f ca="1" t="shared" si="3842"/>
        <v>8.23052018049342</v>
      </c>
    </row>
    <row r="536" ht="15" customHeight="1" spans="1:74">
      <c r="A536" s="15">
        <v>535</v>
      </c>
      <c r="B536" s="16">
        <f ca="1" t="shared" ref="B536:F536" si="3990">RAND()</f>
        <v>0.764761810073307</v>
      </c>
      <c r="C536" s="17">
        <f ca="1">IF(B536&lt;=('Ejercicio 3 - TIR'!$D$13-'Ejercicio 3 - TIR'!$C$13)/('Ejercicio 3 - TIR'!$E$13-'Ejercicio 3 - TIR'!$C$13),'Ejercicio 3 - TIR'!$C$13+SQRT(('Ejercicio 3 - TIR'!$E$13-'Ejercicio 3 - TIR'!$C$13)*('Ejercicio 3 - TIR'!$D$13-'Ejercicio 3 - TIR'!$C$13)*B536),'Ejercicio 3 - TIR'!$E$13-SQRT(('Ejercicio 3 - TIR'!$E$13-'Ejercicio 3 - TIR'!$C$13)*('Ejercicio 3 - TIR'!$E$13-'Ejercicio 3 - TIR'!$D$13)*(1-B536)))</f>
        <v>83198.6361294081</v>
      </c>
      <c r="D536" s="16">
        <f ca="1" t="shared" si="3990"/>
        <v>0.505703912555078</v>
      </c>
      <c r="E536" s="17">
        <f ca="1">IF(D536&lt;=('Ejercicio 3 - TIR'!$D$14-'Ejercicio 3 - TIR'!$C$14)/('Ejercicio 3 - TIR'!$E$14-'Ejercicio 3 - TIR'!$C$14),'Ejercicio 3 - TIR'!$C$14+SQRT(('Ejercicio 3 - TIR'!$E$14-'Ejercicio 3 - TIR'!$C$14)*('Ejercicio 3 - TIR'!$D$14-'Ejercicio 3 - TIR'!$C$14)*D536),'Ejercicio 3 - TIR'!$E$14-SQRT(('Ejercicio 3 - TIR'!$E$14-'Ejercicio 3 - TIR'!$C$14)*('Ejercicio 3 - TIR'!$E$14-'Ejercicio 3 - TIR'!$D$14)*(1-D536)))</f>
        <v>31389.2849822597</v>
      </c>
      <c r="F536" s="16">
        <f ca="1" t="shared" si="3990"/>
        <v>0.0986407630077539</v>
      </c>
      <c r="G536" s="17">
        <f ca="1">IF(F536&lt;=('Ejercicio 3 - TIR'!$D$18-'Ejercicio 3 - TIR'!$C$18)/('Ejercicio 3 - TIR'!$E$18-'Ejercicio 3 - TIR'!$C$18),'Ejercicio 3 - TIR'!$C$18+SQRT(('Ejercicio 3 - TIR'!$E$18-'Ejercicio 3 - TIR'!$C$18)*('Ejercicio 3 - TIR'!$D$18-'Ejercicio 3 - TIR'!$C$18)*F536),'Ejercicio 3 - TIR'!$E$18-SQRT(('Ejercicio 3 - TIR'!$E$18-'Ejercicio 3 - TIR'!$C$18)*('Ejercicio 3 - TIR'!$E$18-'Ejercicio 3 - TIR'!$D$18)*(1-F536)))</f>
        <v>33846.5717790213</v>
      </c>
      <c r="H536" s="16">
        <f ca="1" t="shared" ref="H536:L536" si="3991">RAND()</f>
        <v>0.00905119734172155</v>
      </c>
      <c r="I536" s="17">
        <f ca="1">IF(H536&lt;=('Ejercicio 3 - TIR'!$D$18-'Ejercicio 3 - TIR'!$C$18)/('Ejercicio 3 - TIR'!$E$18-'Ejercicio 3 - TIR'!$C$18),'Ejercicio 3 - TIR'!$C$18+SQRT(('Ejercicio 3 - TIR'!$E$18-'Ejercicio 3 - TIR'!$C$18)*('Ejercicio 3 - TIR'!$D$18-'Ejercicio 3 - TIR'!$C$18)*H536),'Ejercicio 3 - TIR'!$E$18-SQRT(('Ejercicio 3 - TIR'!$E$18-'Ejercicio 3 - TIR'!$C$18)*('Ejercicio 3 - TIR'!$E$18-'Ejercicio 3 - TIR'!$D$18)*(1-H536)))</f>
        <v>31165.1950915011</v>
      </c>
      <c r="J536" s="16">
        <f ca="1" t="shared" si="3991"/>
        <v>0.788771942719124</v>
      </c>
      <c r="K536" s="17">
        <f ca="1">IF(J536&lt;=('Ejercicio 3 - TIR'!$D$18-'Ejercicio 3 - TIR'!$C$18)/('Ejercicio 3 - TIR'!$E$18-'Ejercicio 3 - TIR'!$C$18),'Ejercicio 3 - TIR'!$C$18+SQRT(('Ejercicio 3 - TIR'!$E$18-'Ejercicio 3 - TIR'!$C$18)*('Ejercicio 3 - TIR'!$D$18-'Ejercicio 3 - TIR'!$C$18)*J536),'Ejercicio 3 - TIR'!$E$18-SQRT(('Ejercicio 3 - TIR'!$E$18-'Ejercicio 3 - TIR'!$C$18)*('Ejercicio 3 - TIR'!$E$18-'Ejercicio 3 - TIR'!$D$18)*(1-J536)))</f>
        <v>41019.7858982128</v>
      </c>
      <c r="L536" s="16">
        <f ca="1" t="shared" si="3991"/>
        <v>0.204607313233143</v>
      </c>
      <c r="M536" s="17">
        <f ca="1">IF(L536&lt;=('Ejercicio 3 - TIR'!$D$18-'Ejercicio 3 - TIR'!$C$18)/('Ejercicio 3 - TIR'!$E$18-'Ejercicio 3 - TIR'!$C$18),'Ejercicio 3 - TIR'!$C$18+SQRT(('Ejercicio 3 - TIR'!$E$18-'Ejercicio 3 - TIR'!$C$18)*('Ejercicio 3 - TIR'!$D$18-'Ejercicio 3 - TIR'!$C$18)*L536),'Ejercicio 3 - TIR'!$E$18-SQRT(('Ejercicio 3 - TIR'!$E$18-'Ejercicio 3 - TIR'!$C$18)*('Ejercicio 3 - TIR'!$E$18-'Ejercicio 3 - TIR'!$D$18)*(1-L536)))</f>
        <v>35539.9546013457</v>
      </c>
      <c r="N536" s="16">
        <f ca="1" t="shared" ref="N536:R536" si="3992">RAND()</f>
        <v>0.305993962330996</v>
      </c>
      <c r="O536" s="17">
        <f ca="1">IF(N536&lt;=('Ejercicio 3 - TIR'!$D$18-'Ejercicio 3 - TIR'!$C$18)/('Ejercicio 3 - TIR'!$E$18-'Ejercicio 3 - TIR'!$C$18),'Ejercicio 3 - TIR'!$C$18+SQRT(('Ejercicio 3 - TIR'!$E$18-'Ejercicio 3 - TIR'!$C$18)*('Ejercicio 3 - TIR'!$D$18-'Ejercicio 3 - TIR'!$C$18)*N536),'Ejercicio 3 - TIR'!$E$18-SQRT(('Ejercicio 3 - TIR'!$E$18-'Ejercicio 3 - TIR'!$C$18)*('Ejercicio 3 - TIR'!$E$18-'Ejercicio 3 - TIR'!$D$18)*(1-N536)))</f>
        <v>36774.8870359327</v>
      </c>
      <c r="P536" s="16">
        <f ca="1" t="shared" si="3992"/>
        <v>0.67137204522663</v>
      </c>
      <c r="Q536" s="18">
        <f ca="1">IF(P536&lt;=('Ejercicio 3 - TIR'!$D$22-'Ejercicio 3 - TIR'!$C$22)/('Ejercicio 3 - TIR'!$E$22-'Ejercicio 3 - TIR'!$C$22),'Ejercicio 3 - TIR'!$C$22+SQRT(('Ejercicio 3 - TIR'!$E$22-'Ejercicio 3 - TIR'!$C$22)*('Ejercicio 3 - TIR'!$D$22-'Ejercicio 3 - TIR'!$C$22)*P536),'Ejercicio 3 - TIR'!$E$22-SQRT(('Ejercicio 3 - TIR'!$E$22-'Ejercicio 3 - TIR'!$C$22)*('Ejercicio 3 - TIR'!$E$22-'Ejercicio 3 - TIR'!$D$22)*(1-P536)))</f>
        <v>0.155678603687451</v>
      </c>
      <c r="R536" s="16">
        <f ca="1" t="shared" si="3992"/>
        <v>0.873895187162043</v>
      </c>
      <c r="S536" s="18">
        <f ca="1">IF(R536&lt;=('Ejercicio 3 - TIR'!$D$23-'Ejercicio 3 - TIR'!$C$23)/('Ejercicio 3 - TIR'!$E$23-'Ejercicio 3 - TIR'!$C$23),'Ejercicio 3 - TIR'!$C$23+SQRT(('Ejercicio 3 - TIR'!$E$23-'Ejercicio 3 - TIR'!$C$23)*('Ejercicio 3 - TIR'!$D$23-'Ejercicio 3 - TIR'!$C$23)*R536),'Ejercicio 3 - TIR'!$E$23-SQRT(('Ejercicio 3 - TIR'!$E$23-'Ejercicio 3 - TIR'!$C$23)*('Ejercicio 3 - TIR'!$E$23-'Ejercicio 3 - TIR'!$D$23)*(1-R536)))</f>
        <v>0.164933857059343</v>
      </c>
      <c r="T536" s="16">
        <f ca="1" t="shared" ref="T536:X536" si="3993">RAND()</f>
        <v>0.284455488548572</v>
      </c>
      <c r="U536" s="18">
        <f ca="1">IF(T536&lt;=('Ejercicio 3 - TIR'!$D$24-'Ejercicio 3 - TIR'!$C$24)/('Ejercicio 3 - TIR'!$E$24-'Ejercicio 3 - TIR'!$C$24),'Ejercicio 3 - TIR'!$C$24+SQRT(('Ejercicio 3 - TIR'!$E$24-'Ejercicio 3 - TIR'!$C$24)*('Ejercicio 3 - TIR'!$D$24-'Ejercicio 3 - TIR'!$C$24)*T536),'Ejercicio 3 - TIR'!$E$24-SQRT(('Ejercicio 3 - TIR'!$E$24-'Ejercicio 3 - TIR'!$C$24)*('Ejercicio 3 - TIR'!$E$24-'Ejercicio 3 - TIR'!$D$24)*(1-T536)))</f>
        <v>0.17444087817473</v>
      </c>
      <c r="V536" s="16">
        <f ca="1" t="shared" si="3993"/>
        <v>0.863049199412834</v>
      </c>
      <c r="W536" s="18">
        <f ca="1">IF(V536&lt;=('Ejercicio 3 - TIR'!$D$25-'Ejercicio 3 - TIR'!$C$25)/('Ejercicio 3 - TIR'!$E$25-'Ejercicio 3 - TIR'!$C$25),'Ejercicio 3 - TIR'!$C$25+SQRT(('Ejercicio 3 - TIR'!$E$25-'Ejercicio 3 - TIR'!$C$25)*('Ejercicio 3 - TIR'!$D$25-'Ejercicio 3 - TIR'!$C$25)*V536),'Ejercicio 3 - TIR'!$E$25-SQRT(('Ejercicio 3 - TIR'!$E$25-'Ejercicio 3 - TIR'!$C$25)*('Ejercicio 3 - TIR'!$E$25-'Ejercicio 3 - TIR'!$D$25)*(1-V536)))</f>
        <v>0.228106443823465</v>
      </c>
      <c r="X536" s="16">
        <f ca="1" t="shared" si="3993"/>
        <v>0.787574577028519</v>
      </c>
      <c r="Y536" s="18">
        <f ca="1">IF(X536&lt;=('Ejercicio 3 - TIR'!$D$26-'Ejercicio 3 - TIR'!$C$26)/('Ejercicio 3 - TIR'!$E$26-'Ejercicio 3 - TIR'!$C$26),'Ejercicio 3 - TIR'!$C$26+SQRT(('Ejercicio 3 - TIR'!$E$26-'Ejercicio 3 - TIR'!$C$26)*('Ejercicio 3 - TIR'!$D$26-'Ejercicio 3 - TIR'!$C$26)*X536),'Ejercicio 3 - TIR'!$E$26-SQRT(('Ejercicio 3 - TIR'!$E$26-'Ejercicio 3 - TIR'!$C$26)*('Ejercicio 3 - TIR'!$E$26-'Ejercicio 3 - TIR'!$D$26)*(1-X536)))</f>
        <v>0.246131175337104</v>
      </c>
      <c r="Z536" s="16">
        <f ca="1" t="shared" si="3812"/>
        <v>1.15567860368745</v>
      </c>
      <c r="AA536" s="16">
        <f ca="1" t="shared" si="3813"/>
        <v>1.34628913331458</v>
      </c>
      <c r="AB536" s="16">
        <f ca="1" t="shared" si="3814"/>
        <v>1.58113699200707</v>
      </c>
      <c r="AC536" s="16">
        <f ca="1" t="shared" si="3815"/>
        <v>1.94180452845153</v>
      </c>
      <c r="AD536" s="16">
        <f ca="1" t="shared" si="3816"/>
        <v>2.41974315931422</v>
      </c>
      <c r="AE536" s="15">
        <f ca="1" t="shared" si="3817"/>
        <v>4886.64005678567</v>
      </c>
      <c r="AF536" s="15">
        <f ca="1" t="shared" si="3818"/>
        <v>5692.61244941201</v>
      </c>
      <c r="AG536" s="15">
        <f ca="1" t="shared" si="3819"/>
        <v>6685.63676419585</v>
      </c>
      <c r="AH536" s="15">
        <f ca="1" t="shared" si="3820"/>
        <v>8210.67359117198</v>
      </c>
      <c r="AI536" s="15">
        <f ca="1" t="shared" si="3821"/>
        <v>10231.5763324765</v>
      </c>
      <c r="AJ536" s="17">
        <f ca="1" t="shared" si="3822"/>
        <v>39115.7588131864</v>
      </c>
      <c r="AK536" s="17">
        <f ca="1" t="shared" si="3823"/>
        <v>41957.3634893167</v>
      </c>
      <c r="AL536" s="17">
        <f ca="1" t="shared" si="3824"/>
        <v>64857.9008878742</v>
      </c>
      <c r="AM536" s="17">
        <f ca="1" t="shared" si="3825"/>
        <v>69011.644785855</v>
      </c>
      <c r="AN536" s="17">
        <f ca="1" t="shared" si="3826"/>
        <v>88985.7813397514</v>
      </c>
      <c r="AO536" s="17">
        <f ca="1">C536/'Ejercicio 3 - TIR'!$D$7</f>
        <v>16639.7272258816</v>
      </c>
      <c r="AP536" s="17">
        <f ca="1" t="shared" si="3827"/>
        <v>22476.0315873048</v>
      </c>
      <c r="AQ536" s="17">
        <f ca="1" t="shared" si="3828"/>
        <v>25317.6362634351</v>
      </c>
      <c r="AR536" s="17">
        <f ca="1" t="shared" si="3829"/>
        <v>48218.1736619926</v>
      </c>
      <c r="AS536" s="17">
        <f ca="1" t="shared" si="3830"/>
        <v>52371.9175599734</v>
      </c>
      <c r="AT536" s="17">
        <f ca="1" t="shared" si="3831"/>
        <v>72346.0541138698</v>
      </c>
      <c r="AU536" s="17">
        <f ca="1">AP536*'Ejercicio 3 - TIR'!$D$5</f>
        <v>11238.0157936524</v>
      </c>
      <c r="AV536" s="17">
        <f ca="1">AQ536*'Ejercicio 3 - TIR'!$D$5</f>
        <v>12658.8181317176</v>
      </c>
      <c r="AW536" s="17">
        <f ca="1">AR536*'Ejercicio 3 - TIR'!$D$5</f>
        <v>24109.0868309963</v>
      </c>
      <c r="AX536" s="17">
        <f ca="1">AS536*'Ejercicio 3 - TIR'!$D$5</f>
        <v>26185.9587799867</v>
      </c>
      <c r="AY536" s="17">
        <f ca="1">AT536*'Ejercicio 3 - TIR'!$D$5</f>
        <v>36173.0270569349</v>
      </c>
      <c r="AZ536" s="17">
        <f ca="1" t="shared" ref="AZ536:BD536" si="3994">AJ536-AU536-AE536</f>
        <v>22991.1029627484</v>
      </c>
      <c r="BA536" s="17">
        <f ca="1" t="shared" si="3994"/>
        <v>23605.9329081872</v>
      </c>
      <c r="BB536" s="17">
        <f ca="1" t="shared" si="3994"/>
        <v>34063.177292682</v>
      </c>
      <c r="BC536" s="17">
        <f ca="1" t="shared" si="3994"/>
        <v>34615.0124146963</v>
      </c>
      <c r="BD536" s="17">
        <f ca="1" t="shared" si="3994"/>
        <v>42581.17795034</v>
      </c>
      <c r="BE536" s="17">
        <f ca="1" t="shared" ref="BE536:BI536" si="3995">AZ536/Z536</f>
        <v>19894.0283997559</v>
      </c>
      <c r="BF536" s="17">
        <f ca="1" t="shared" si="3995"/>
        <v>17534.0737171882</v>
      </c>
      <c r="BG536" s="17">
        <f ca="1" t="shared" si="3995"/>
        <v>21543.4699617285</v>
      </c>
      <c r="BH536" s="17">
        <f ca="1" t="shared" si="3995"/>
        <v>17826.2085125013</v>
      </c>
      <c r="BI536" s="17">
        <f ca="1" t="shared" si="3995"/>
        <v>17597.3957345159</v>
      </c>
      <c r="BJ536" s="17">
        <f ca="1" t="shared" si="3834"/>
        <v>75954.0076115875</v>
      </c>
      <c r="BK536" s="17">
        <f ca="1" t="shared" si="3835"/>
        <v>40263.8661276816</v>
      </c>
      <c r="BL536" s="17">
        <f ca="1" t="shared" si="3836"/>
        <v>116217.873739269</v>
      </c>
      <c r="BM536" s="17">
        <f ca="1">BK536*'Ejercicio 3 - TIR'!$D$5</f>
        <v>20131.9330638408</v>
      </c>
      <c r="BN536" s="17">
        <f ca="1" t="shared" si="3837"/>
        <v>96085.9406754283</v>
      </c>
      <c r="BO536" s="17">
        <f ca="1" t="shared" si="3838"/>
        <v>39709.1485952005</v>
      </c>
      <c r="BP536" s="17">
        <f ca="1" t="shared" si="3839"/>
        <v>-114587.921111668</v>
      </c>
      <c r="BQ536" s="17">
        <f ca="1" t="shared" ref="BQ536:BT536" si="3996">BE536</f>
        <v>19894.0283997559</v>
      </c>
      <c r="BR536" s="17">
        <f ca="1" t="shared" si="3996"/>
        <v>17534.0737171882</v>
      </c>
      <c r="BS536" s="17">
        <f ca="1" t="shared" si="3996"/>
        <v>21543.4699617285</v>
      </c>
      <c r="BT536" s="17">
        <f ca="1" t="shared" si="3996"/>
        <v>17826.2085125013</v>
      </c>
      <c r="BU536" s="17">
        <f ca="1" t="shared" si="3841"/>
        <v>57306.5443297164</v>
      </c>
      <c r="BV536" s="19">
        <f ca="1" t="shared" si="3842"/>
        <v>4.58388611619238</v>
      </c>
    </row>
    <row r="537" ht="15" customHeight="1" spans="1:74">
      <c r="A537" s="15">
        <v>536</v>
      </c>
      <c r="B537" s="16">
        <f ca="1" t="shared" ref="B537:F537" si="3997">RAND()</f>
        <v>0.0518559651044641</v>
      </c>
      <c r="C537" s="17">
        <f ca="1">IF(B537&lt;=('Ejercicio 3 - TIR'!$D$13-'Ejercicio 3 - TIR'!$C$13)/('Ejercicio 3 - TIR'!$E$13-'Ejercicio 3 - TIR'!$C$13),'Ejercicio 3 - TIR'!$C$13+SQRT(('Ejercicio 3 - TIR'!$E$13-'Ejercicio 3 - TIR'!$C$13)*('Ejercicio 3 - TIR'!$D$13-'Ejercicio 3 - TIR'!$C$13)*B537),'Ejercicio 3 - TIR'!$E$13-SQRT(('Ejercicio 3 - TIR'!$E$13-'Ejercicio 3 - TIR'!$C$13)*('Ejercicio 3 - TIR'!$E$13-'Ejercicio 3 - TIR'!$D$13)*(1-B537)))</f>
        <v>64554.3809724029</v>
      </c>
      <c r="D537" s="16">
        <f ca="1" t="shared" si="3997"/>
        <v>0.00457410963366911</v>
      </c>
      <c r="E537" s="17">
        <f ca="1">IF(D537&lt;=('Ejercicio 3 - TIR'!$D$14-'Ejercicio 3 - TIR'!$C$14)/('Ejercicio 3 - TIR'!$E$14-'Ejercicio 3 - TIR'!$C$14),'Ejercicio 3 - TIR'!$C$14+SQRT(('Ejercicio 3 - TIR'!$E$14-'Ejercicio 3 - TIR'!$C$14)*('Ejercicio 3 - TIR'!$D$14-'Ejercicio 3 - TIR'!$C$14)*D537),'Ejercicio 3 - TIR'!$E$14-SQRT(('Ejercicio 3 - TIR'!$E$14-'Ejercicio 3 - TIR'!$C$14)*('Ejercicio 3 - TIR'!$E$14-'Ejercicio 3 - TIR'!$D$14)*(1-D537)))</f>
        <v>25585.711723056</v>
      </c>
      <c r="F537" s="16">
        <f ca="1" t="shared" si="3997"/>
        <v>0.823268751711135</v>
      </c>
      <c r="G537" s="17">
        <f ca="1">IF(F537&lt;=('Ejercicio 3 - TIR'!$D$18-'Ejercicio 3 - TIR'!$C$18)/('Ejercicio 3 - TIR'!$E$18-'Ejercicio 3 - TIR'!$C$18),'Ejercicio 3 - TIR'!$C$18+SQRT(('Ejercicio 3 - TIR'!$E$18-'Ejercicio 3 - TIR'!$C$18)*('Ejercicio 3 - TIR'!$D$18-'Ejercicio 3 - TIR'!$C$18)*F537),'Ejercicio 3 - TIR'!$E$18-SQRT(('Ejercicio 3 - TIR'!$E$18-'Ejercicio 3 - TIR'!$C$18)*('Ejercicio 3 - TIR'!$E$18-'Ejercicio 3 - TIR'!$D$18)*(1-F537)))</f>
        <v>41359.2797935484</v>
      </c>
      <c r="H537" s="16">
        <f ca="1" t="shared" ref="H537:L537" si="3998">RAND()</f>
        <v>0.469234959465707</v>
      </c>
      <c r="I537" s="17">
        <f ca="1">IF(H537&lt;=('Ejercicio 3 - TIR'!$D$18-'Ejercicio 3 - TIR'!$C$18)/('Ejercicio 3 - TIR'!$E$18-'Ejercicio 3 - TIR'!$C$18),'Ejercicio 3 - TIR'!$C$18+SQRT(('Ejercicio 3 - TIR'!$E$18-'Ejercicio 3 - TIR'!$C$18)*('Ejercicio 3 - TIR'!$D$18-'Ejercicio 3 - TIR'!$C$18)*H537),'Ejercicio 3 - TIR'!$E$18-SQRT(('Ejercicio 3 - TIR'!$E$18-'Ejercicio 3 - TIR'!$C$18)*('Ejercicio 3 - TIR'!$E$18-'Ejercicio 3 - TIR'!$D$18)*(1-H537)))</f>
        <v>38389.5914036296</v>
      </c>
      <c r="J537" s="16">
        <f ca="1" t="shared" si="3998"/>
        <v>0.405209202686015</v>
      </c>
      <c r="K537" s="17">
        <f ca="1">IF(J537&lt;=('Ejercicio 3 - TIR'!$D$18-'Ejercicio 3 - TIR'!$C$18)/('Ejercicio 3 - TIR'!$E$18-'Ejercicio 3 - TIR'!$C$18),'Ejercicio 3 - TIR'!$C$18+SQRT(('Ejercicio 3 - TIR'!$E$18-'Ejercicio 3 - TIR'!$C$18)*('Ejercicio 3 - TIR'!$D$18-'Ejercicio 3 - TIR'!$C$18)*J537),'Ejercicio 3 - TIR'!$E$18-SQRT(('Ejercicio 3 - TIR'!$E$18-'Ejercicio 3 - TIR'!$C$18)*('Ejercicio 3 - TIR'!$E$18-'Ejercicio 3 - TIR'!$D$18)*(1-J537)))</f>
        <v>37796.2414279512</v>
      </c>
      <c r="L537" s="16">
        <f ca="1" t="shared" si="3998"/>
        <v>0.684536470599579</v>
      </c>
      <c r="M537" s="17">
        <f ca="1">IF(L537&lt;=('Ejercicio 3 - TIR'!$D$18-'Ejercicio 3 - TIR'!$C$18)/('Ejercicio 3 - TIR'!$E$18-'Ejercicio 3 - TIR'!$C$18),'Ejercicio 3 - TIR'!$C$18+SQRT(('Ejercicio 3 - TIR'!$E$18-'Ejercicio 3 - TIR'!$C$18)*('Ejercicio 3 - TIR'!$D$18-'Ejercicio 3 - TIR'!$C$18)*L537),'Ejercicio 3 - TIR'!$E$18-SQRT(('Ejercicio 3 - TIR'!$E$18-'Ejercicio 3 - TIR'!$C$18)*('Ejercicio 3 - TIR'!$E$18-'Ejercicio 3 - TIR'!$D$18)*(1-L537)))</f>
        <v>40135.8695838792</v>
      </c>
      <c r="N537" s="16">
        <f ca="1" t="shared" ref="N537:R537" si="3999">RAND()</f>
        <v>0.900921054436658</v>
      </c>
      <c r="O537" s="17">
        <f ca="1">IF(N537&lt;=('Ejercicio 3 - TIR'!$D$18-'Ejercicio 3 - TIR'!$C$18)/('Ejercicio 3 - TIR'!$E$18-'Ejercicio 3 - TIR'!$C$18),'Ejercicio 3 - TIR'!$C$18+SQRT(('Ejercicio 3 - TIR'!$E$18-'Ejercicio 3 - TIR'!$C$18)*('Ejercicio 3 - TIR'!$D$18-'Ejercicio 3 - TIR'!$C$18)*N537),'Ejercicio 3 - TIR'!$E$18-SQRT(('Ejercicio 3 - TIR'!$E$18-'Ejercicio 3 - TIR'!$C$18)*('Ejercicio 3 - TIR'!$E$18-'Ejercicio 3 - TIR'!$D$18)*(1-N537)))</f>
        <v>42274.0284452602</v>
      </c>
      <c r="P537" s="16">
        <f ca="1" t="shared" si="3999"/>
        <v>0.67040939747974</v>
      </c>
      <c r="Q537" s="18">
        <f ca="1">IF(P537&lt;=('Ejercicio 3 - TIR'!$D$22-'Ejercicio 3 - TIR'!$C$22)/('Ejercicio 3 - TIR'!$E$22-'Ejercicio 3 - TIR'!$C$22),'Ejercicio 3 - TIR'!$C$22+SQRT(('Ejercicio 3 - TIR'!$E$22-'Ejercicio 3 - TIR'!$C$22)*('Ejercicio 3 - TIR'!$D$22-'Ejercicio 3 - TIR'!$C$22)*P537),'Ejercicio 3 - TIR'!$E$22-SQRT(('Ejercicio 3 - TIR'!$E$22-'Ejercicio 3 - TIR'!$C$22)*('Ejercicio 3 - TIR'!$E$22-'Ejercicio 3 - TIR'!$D$22)*(1-P537)))</f>
        <v>0.155643007481701</v>
      </c>
      <c r="R537" s="16">
        <f ca="1" t="shared" si="3999"/>
        <v>0.856531248707044</v>
      </c>
      <c r="S537" s="18">
        <f ca="1">IF(R537&lt;=('Ejercicio 3 - TIR'!$D$23-'Ejercicio 3 - TIR'!$C$23)/('Ejercicio 3 - TIR'!$E$23-'Ejercicio 3 - TIR'!$C$23),'Ejercicio 3 - TIR'!$C$23+SQRT(('Ejercicio 3 - TIR'!$E$23-'Ejercicio 3 - TIR'!$C$23)*('Ejercicio 3 - TIR'!$D$23-'Ejercicio 3 - TIR'!$C$23)*R537),'Ejercicio 3 - TIR'!$E$23-SQRT(('Ejercicio 3 - TIR'!$E$23-'Ejercicio 3 - TIR'!$C$23)*('Ejercicio 3 - TIR'!$E$23-'Ejercicio 3 - TIR'!$D$23)*(1-R537)))</f>
        <v>0.163930035708586</v>
      </c>
      <c r="T537" s="16">
        <f ca="1" t="shared" ref="T537:X537" si="4000">RAND()</f>
        <v>0.404800441195944</v>
      </c>
      <c r="U537" s="18">
        <f ca="1">IF(T537&lt;=('Ejercicio 3 - TIR'!$D$24-'Ejercicio 3 - TIR'!$C$24)/('Ejercicio 3 - TIR'!$E$24-'Ejercicio 3 - TIR'!$C$24),'Ejercicio 3 - TIR'!$C$24+SQRT(('Ejercicio 3 - TIR'!$E$24-'Ejercicio 3 - TIR'!$C$24)*('Ejercicio 3 - TIR'!$D$24-'Ejercicio 3 - TIR'!$C$24)*T537),'Ejercicio 3 - TIR'!$E$24-SQRT(('Ejercicio 3 - TIR'!$E$24-'Ejercicio 3 - TIR'!$C$24)*('Ejercicio 3 - TIR'!$E$24-'Ejercicio 3 - TIR'!$D$24)*(1-T537)))</f>
        <v>0.179156147319416</v>
      </c>
      <c r="V537" s="16">
        <f ca="1" t="shared" si="4000"/>
        <v>0.218094786350576</v>
      </c>
      <c r="W537" s="18">
        <f ca="1">IF(V537&lt;=('Ejercicio 3 - TIR'!$D$25-'Ejercicio 3 - TIR'!$C$25)/('Ejercicio 3 - TIR'!$E$25-'Ejercicio 3 - TIR'!$C$25),'Ejercicio 3 - TIR'!$C$25+SQRT(('Ejercicio 3 - TIR'!$E$25-'Ejercicio 3 - TIR'!$C$25)*('Ejercicio 3 - TIR'!$D$25-'Ejercicio 3 - TIR'!$C$25)*V537),'Ejercicio 3 - TIR'!$E$25-SQRT(('Ejercicio 3 - TIR'!$E$25-'Ejercicio 3 - TIR'!$C$25)*('Ejercicio 3 - TIR'!$E$25-'Ejercicio 3 - TIR'!$D$25)*(1-V537)))</f>
        <v>0.197473771799208</v>
      </c>
      <c r="X537" s="16">
        <f ca="1" t="shared" si="4000"/>
        <v>0.946734313347457</v>
      </c>
      <c r="Y537" s="18">
        <f ca="1">IF(X537&lt;=('Ejercicio 3 - TIR'!$D$26-'Ejercicio 3 - TIR'!$C$26)/('Ejercicio 3 - TIR'!$E$26-'Ejercicio 3 - TIR'!$C$26),'Ejercicio 3 - TIR'!$C$26+SQRT(('Ejercicio 3 - TIR'!$E$26-'Ejercicio 3 - TIR'!$C$26)*('Ejercicio 3 - TIR'!$D$26-'Ejercicio 3 - TIR'!$C$26)*X537),'Ejercicio 3 - TIR'!$E$26-SQRT(('Ejercicio 3 - TIR'!$E$26-'Ejercicio 3 - TIR'!$C$26)*('Ejercicio 3 - TIR'!$E$26-'Ejercicio 3 - TIR'!$D$26)*(1-X537)))</f>
        <v>0.263040203187428</v>
      </c>
      <c r="Z537" s="16">
        <f ca="1" t="shared" si="3812"/>
        <v>1.1556430074817</v>
      </c>
      <c r="AA537" s="16">
        <f ca="1" t="shared" si="3813"/>
        <v>1.34508760696455</v>
      </c>
      <c r="AB537" s="16">
        <f ca="1" t="shared" si="3814"/>
        <v>1.58606832043542</v>
      </c>
      <c r="AC537" s="16">
        <f ca="1" t="shared" si="3815"/>
        <v>1.89927521400303</v>
      </c>
      <c r="AD537" s="16">
        <f ca="1" t="shared" si="3816"/>
        <v>2.39886095220324</v>
      </c>
      <c r="AE537" s="15">
        <f ca="1" t="shared" si="3817"/>
        <v>3982.23712113625</v>
      </c>
      <c r="AF537" s="15">
        <f ca="1" t="shared" si="3818"/>
        <v>4635.04539460417</v>
      </c>
      <c r="AG537" s="15">
        <f ca="1" t="shared" si="3819"/>
        <v>5465.44227015205</v>
      </c>
      <c r="AH537" s="15">
        <f ca="1" t="shared" si="3820"/>
        <v>6544.72376978981</v>
      </c>
      <c r="AI537" s="15">
        <f ca="1" t="shared" si="3821"/>
        <v>8266.24924000091</v>
      </c>
      <c r="AJ537" s="17">
        <f ca="1" t="shared" si="3822"/>
        <v>47796.5624878934</v>
      </c>
      <c r="AK537" s="17">
        <f ca="1" t="shared" si="3823"/>
        <v>51637.3636334552</v>
      </c>
      <c r="AL537" s="17">
        <f ca="1" t="shared" si="3824"/>
        <v>59947.421160402</v>
      </c>
      <c r="AM537" s="17">
        <f ca="1" t="shared" si="3825"/>
        <v>76229.06229312</v>
      </c>
      <c r="AN537" s="17">
        <f ca="1" t="shared" si="3826"/>
        <v>101409.516129664</v>
      </c>
      <c r="AO537" s="17">
        <f ca="1">C537/'Ejercicio 3 - TIR'!$D$7</f>
        <v>12910.8761944806</v>
      </c>
      <c r="AP537" s="17">
        <f ca="1" t="shared" si="3827"/>
        <v>34885.6862934129</v>
      </c>
      <c r="AQ537" s="17">
        <f ca="1" t="shared" si="3828"/>
        <v>38726.4874389746</v>
      </c>
      <c r="AR537" s="17">
        <f ca="1" t="shared" si="3829"/>
        <v>47036.5449659214</v>
      </c>
      <c r="AS537" s="17">
        <f ca="1" t="shared" si="3830"/>
        <v>63318.1860986394</v>
      </c>
      <c r="AT537" s="17">
        <f ca="1" t="shared" si="3831"/>
        <v>88498.639935183</v>
      </c>
      <c r="AU537" s="17">
        <f ca="1">AP537*'Ejercicio 3 - TIR'!$D$5</f>
        <v>17442.8431467064</v>
      </c>
      <c r="AV537" s="17">
        <f ca="1">AQ537*'Ejercicio 3 - TIR'!$D$5</f>
        <v>19363.2437194873</v>
      </c>
      <c r="AW537" s="17">
        <f ca="1">AR537*'Ejercicio 3 - TIR'!$D$5</f>
        <v>23518.2724829607</v>
      </c>
      <c r="AX537" s="17">
        <f ca="1">AS537*'Ejercicio 3 - TIR'!$D$5</f>
        <v>31659.0930493197</v>
      </c>
      <c r="AY537" s="17">
        <f ca="1">AT537*'Ejercicio 3 - TIR'!$D$5</f>
        <v>44249.3199675915</v>
      </c>
      <c r="AZ537" s="17">
        <f ca="1" t="shared" ref="AZ537:BD537" si="4001">AJ537-AU537-AE537</f>
        <v>26371.4822200508</v>
      </c>
      <c r="BA537" s="17">
        <f ca="1" t="shared" si="4001"/>
        <v>27639.0745193637</v>
      </c>
      <c r="BB537" s="17">
        <f ca="1" t="shared" si="4001"/>
        <v>30963.7064072892</v>
      </c>
      <c r="BC537" s="17">
        <f ca="1" t="shared" si="4001"/>
        <v>38025.2454740105</v>
      </c>
      <c r="BD537" s="17">
        <f ca="1" t="shared" si="4001"/>
        <v>48893.9469220711</v>
      </c>
      <c r="BE537" s="17">
        <f ca="1" t="shared" ref="BE537:BI537" si="4002">AZ537/Z537</f>
        <v>22819.7480098268</v>
      </c>
      <c r="BF537" s="17">
        <f ca="1" t="shared" si="4002"/>
        <v>20548.1593736014</v>
      </c>
      <c r="BG537" s="17">
        <f ca="1" t="shared" si="4002"/>
        <v>19522.303048578</v>
      </c>
      <c r="BH537" s="17">
        <f ca="1" t="shared" si="4002"/>
        <v>20020.924399822</v>
      </c>
      <c r="BI537" s="17">
        <f ca="1" t="shared" si="4002"/>
        <v>20382.151319427</v>
      </c>
      <c r="BJ537" s="17">
        <f ca="1" t="shared" si="3834"/>
        <v>61376.5647867675</v>
      </c>
      <c r="BK537" s="17">
        <f ca="1" t="shared" si="3835"/>
        <v>30971.3967616698</v>
      </c>
      <c r="BL537" s="17">
        <f ca="1" t="shared" si="3836"/>
        <v>92347.9615484373</v>
      </c>
      <c r="BM537" s="17">
        <f ca="1">BK537*'Ejercicio 3 - TIR'!$D$5</f>
        <v>15485.6983808349</v>
      </c>
      <c r="BN537" s="17">
        <f ca="1" t="shared" si="3837"/>
        <v>76862.2631676024</v>
      </c>
      <c r="BO537" s="17">
        <f ca="1" t="shared" si="3838"/>
        <v>32041.1498202963</v>
      </c>
      <c r="BP537" s="17">
        <f ca="1" t="shared" si="3839"/>
        <v>-90140.0926954589</v>
      </c>
      <c r="BQ537" s="17">
        <f ca="1" t="shared" ref="BQ537:BT537" si="4003">BE537</f>
        <v>22819.7480098268</v>
      </c>
      <c r="BR537" s="17">
        <f ca="1" t="shared" si="4003"/>
        <v>20548.1593736014</v>
      </c>
      <c r="BS537" s="17">
        <f ca="1" t="shared" si="4003"/>
        <v>19522.303048578</v>
      </c>
      <c r="BT537" s="17">
        <f ca="1" t="shared" si="4003"/>
        <v>20020.924399822</v>
      </c>
      <c r="BU537" s="17">
        <f ca="1" t="shared" si="3841"/>
        <v>52423.3011397233</v>
      </c>
      <c r="BV537" s="19">
        <f ca="1" t="shared" si="3842"/>
        <v>13.1631150399433</v>
      </c>
    </row>
    <row r="538" ht="15" customHeight="1" spans="1:74">
      <c r="A538" s="15">
        <v>537</v>
      </c>
      <c r="B538" s="16">
        <f ca="1" t="shared" ref="B538:F538" si="4004">RAND()</f>
        <v>0.850596085522528</v>
      </c>
      <c r="C538" s="17">
        <f ca="1">IF(B538&lt;=('Ejercicio 3 - TIR'!$D$13-'Ejercicio 3 - TIR'!$C$13)/('Ejercicio 3 - TIR'!$E$13-'Ejercicio 3 - TIR'!$C$13),'Ejercicio 3 - TIR'!$C$13+SQRT(('Ejercicio 3 - TIR'!$E$13-'Ejercicio 3 - TIR'!$C$13)*('Ejercicio 3 - TIR'!$D$13-'Ejercicio 3 - TIR'!$C$13)*B538),'Ejercicio 3 - TIR'!$E$13-SQRT(('Ejercicio 3 - TIR'!$E$13-'Ejercicio 3 - TIR'!$C$13)*('Ejercicio 3 - TIR'!$E$13-'Ejercicio 3 - TIR'!$D$13)*(1-B538)))</f>
        <v>86610.2764265663</v>
      </c>
      <c r="D538" s="16">
        <f ca="1" t="shared" si="4004"/>
        <v>0.802226419506876</v>
      </c>
      <c r="E538" s="17">
        <f ca="1">IF(D538&lt;=('Ejercicio 3 - TIR'!$D$14-'Ejercicio 3 - TIR'!$C$14)/('Ejercicio 3 - TIR'!$E$14-'Ejercicio 3 - TIR'!$C$14),'Ejercicio 3 - TIR'!$C$14+SQRT(('Ejercicio 3 - TIR'!$E$14-'Ejercicio 3 - TIR'!$C$14)*('Ejercicio 3 - TIR'!$D$14-'Ejercicio 3 - TIR'!$C$14)*D538),'Ejercicio 3 - TIR'!$E$14-SQRT(('Ejercicio 3 - TIR'!$E$14-'Ejercicio 3 - TIR'!$C$14)*('Ejercicio 3 - TIR'!$E$14-'Ejercicio 3 - TIR'!$D$14)*(1-D538)))</f>
        <v>34553.346249855</v>
      </c>
      <c r="F538" s="16">
        <f ca="1" t="shared" si="4004"/>
        <v>0.171043177240034</v>
      </c>
      <c r="G538" s="17">
        <f ca="1">IF(F538&lt;=('Ejercicio 3 - TIR'!$D$18-'Ejercicio 3 - TIR'!$C$18)/('Ejercicio 3 - TIR'!$E$18-'Ejercicio 3 - TIR'!$C$18),'Ejercicio 3 - TIR'!$C$18+SQRT(('Ejercicio 3 - TIR'!$E$18-'Ejercicio 3 - TIR'!$C$18)*('Ejercicio 3 - TIR'!$D$18-'Ejercicio 3 - TIR'!$C$18)*F538),'Ejercicio 3 - TIR'!$E$18-SQRT(('Ejercicio 3 - TIR'!$E$18-'Ejercicio 3 - TIR'!$C$18)*('Ejercicio 3 - TIR'!$E$18-'Ejercicio 3 - TIR'!$D$18)*(1-F538)))</f>
        <v>35065.2222642254</v>
      </c>
      <c r="H538" s="16">
        <f ca="1" t="shared" ref="H538:L538" si="4005">RAND()</f>
        <v>0.868835592682632</v>
      </c>
      <c r="I538" s="17">
        <f ca="1">IF(H538&lt;=('Ejercicio 3 - TIR'!$D$18-'Ejercicio 3 - TIR'!$C$18)/('Ejercicio 3 - TIR'!$E$18-'Ejercicio 3 - TIR'!$C$18),'Ejercicio 3 - TIR'!$C$18+SQRT(('Ejercicio 3 - TIR'!$E$18-'Ejercicio 3 - TIR'!$C$18)*('Ejercicio 3 - TIR'!$D$18-'Ejercicio 3 - TIR'!$C$18)*H538),'Ejercicio 3 - TIR'!$E$18-SQRT(('Ejercicio 3 - TIR'!$E$18-'Ejercicio 3 - TIR'!$C$18)*('Ejercicio 3 - TIR'!$E$18-'Ejercicio 3 - TIR'!$D$18)*(1-H538)))</f>
        <v>41863.54809557</v>
      </c>
      <c r="J538" s="16">
        <f ca="1" t="shared" si="4005"/>
        <v>0.954418893990918</v>
      </c>
      <c r="K538" s="17">
        <f ca="1">IF(J538&lt;=('Ejercicio 3 - TIR'!$D$18-'Ejercicio 3 - TIR'!$C$18)/('Ejercicio 3 - TIR'!$E$18-'Ejercicio 3 - TIR'!$C$18),'Ejercicio 3 - TIR'!$C$18+SQRT(('Ejercicio 3 - TIR'!$E$18-'Ejercicio 3 - TIR'!$C$18)*('Ejercicio 3 - TIR'!$D$18-'Ejercicio 3 - TIR'!$C$18)*J538),'Ejercicio 3 - TIR'!$E$18-SQRT(('Ejercicio 3 - TIR'!$E$18-'Ejercicio 3 - TIR'!$C$18)*('Ejercicio 3 - TIR'!$E$18-'Ejercicio 3 - TIR'!$D$18)*(1-J538)))</f>
        <v>43151.058965061</v>
      </c>
      <c r="L538" s="16">
        <f ca="1" t="shared" si="4005"/>
        <v>0.0752412393043629</v>
      </c>
      <c r="M538" s="17">
        <f ca="1">IF(L538&lt;=('Ejercicio 3 - TIR'!$D$18-'Ejercicio 3 - TIR'!$C$18)/('Ejercicio 3 - TIR'!$E$18-'Ejercicio 3 - TIR'!$C$18),'Ejercicio 3 - TIR'!$C$18+SQRT(('Ejercicio 3 - TIR'!$E$18-'Ejercicio 3 - TIR'!$C$18)*('Ejercicio 3 - TIR'!$D$18-'Ejercicio 3 - TIR'!$C$18)*L538),'Ejercicio 3 - TIR'!$E$18-SQRT(('Ejercicio 3 - TIR'!$E$18-'Ejercicio 3 - TIR'!$C$18)*('Ejercicio 3 - TIR'!$E$18-'Ejercicio 3 - TIR'!$D$18)*(1-L538)))</f>
        <v>33359.4919103422</v>
      </c>
      <c r="N538" s="16">
        <f ca="1" t="shared" ref="N538:R538" si="4006">RAND()</f>
        <v>0.301073951896999</v>
      </c>
      <c r="O538" s="17">
        <f ca="1">IF(N538&lt;=('Ejercicio 3 - TIR'!$D$18-'Ejercicio 3 - TIR'!$C$18)/('Ejercicio 3 - TIR'!$E$18-'Ejercicio 3 - TIR'!$C$18),'Ejercicio 3 - TIR'!$C$18+SQRT(('Ejercicio 3 - TIR'!$E$18-'Ejercicio 3 - TIR'!$C$18)*('Ejercicio 3 - TIR'!$D$18-'Ejercicio 3 - TIR'!$C$18)*N538),'Ejercicio 3 - TIR'!$E$18-SQRT(('Ejercicio 3 - TIR'!$E$18-'Ejercicio 3 - TIR'!$C$18)*('Ejercicio 3 - TIR'!$E$18-'Ejercicio 3 - TIR'!$D$18)*(1-N538)))</f>
        <v>36720.2003530066</v>
      </c>
      <c r="P538" s="16">
        <f ca="1" t="shared" si="4006"/>
        <v>0.439132943301366</v>
      </c>
      <c r="Q538" s="18">
        <f ca="1">IF(P538&lt;=('Ejercicio 3 - TIR'!$D$22-'Ejercicio 3 - TIR'!$C$22)/('Ejercicio 3 - TIR'!$E$22-'Ejercicio 3 - TIR'!$C$22),'Ejercicio 3 - TIR'!$C$22+SQRT(('Ejercicio 3 - TIR'!$E$22-'Ejercicio 3 - TIR'!$C$22)*('Ejercicio 3 - TIR'!$D$22-'Ejercicio 3 - TIR'!$C$22)*P538),'Ejercicio 3 - TIR'!$E$22-SQRT(('Ejercicio 3 - TIR'!$E$22-'Ejercicio 3 - TIR'!$C$22)*('Ejercicio 3 - TIR'!$E$22-'Ejercicio 3 - TIR'!$D$22)*(1-P538)))</f>
        <v>0.148114752318711</v>
      </c>
      <c r="R538" s="16">
        <f ca="1" t="shared" si="4006"/>
        <v>0.627823325428361</v>
      </c>
      <c r="S538" s="18">
        <f ca="1">IF(R538&lt;=('Ejercicio 3 - TIR'!$D$23-'Ejercicio 3 - TIR'!$C$23)/('Ejercicio 3 - TIR'!$E$23-'Ejercicio 3 - TIR'!$C$23),'Ejercicio 3 - TIR'!$C$23+SQRT(('Ejercicio 3 - TIR'!$E$23-'Ejercicio 3 - TIR'!$C$23)*('Ejercicio 3 - TIR'!$D$23-'Ejercicio 3 - TIR'!$C$23)*R538),'Ejercicio 3 - TIR'!$E$23-SQRT(('Ejercicio 3 - TIR'!$E$23-'Ejercicio 3 - TIR'!$C$23)*('Ejercicio 3 - TIR'!$E$23-'Ejercicio 3 - TIR'!$D$23)*(1-R538)))</f>
        <v>0.154117225530694</v>
      </c>
      <c r="T538" s="16">
        <f ca="1" t="shared" ref="T538:X538" si="4007">RAND()</f>
        <v>0.960990280292484</v>
      </c>
      <c r="U538" s="18">
        <f ca="1">IF(T538&lt;=('Ejercicio 3 - TIR'!$D$24-'Ejercicio 3 - TIR'!$C$24)/('Ejercicio 3 - TIR'!$E$24-'Ejercicio 3 - TIR'!$C$24),'Ejercicio 3 - TIR'!$C$24+SQRT(('Ejercicio 3 - TIR'!$E$24-'Ejercicio 3 - TIR'!$C$24)*('Ejercicio 3 - TIR'!$D$24-'Ejercicio 3 - TIR'!$C$24)*T538),'Ejercicio 3 - TIR'!$E$24-SQRT(('Ejercicio 3 - TIR'!$E$24-'Ejercicio 3 - TIR'!$C$24)*('Ejercicio 3 - TIR'!$E$24-'Ejercicio 3 - TIR'!$D$24)*(1-T538)))</f>
        <v>0.209548817522355</v>
      </c>
      <c r="V538" s="16">
        <f ca="1" t="shared" si="4007"/>
        <v>0.440230538411598</v>
      </c>
      <c r="W538" s="18">
        <f ca="1">IF(V538&lt;=('Ejercicio 3 - TIR'!$D$25-'Ejercicio 3 - TIR'!$C$25)/('Ejercicio 3 - TIR'!$E$25-'Ejercicio 3 - TIR'!$C$25),'Ejercicio 3 - TIR'!$C$25+SQRT(('Ejercicio 3 - TIR'!$E$25-'Ejercicio 3 - TIR'!$C$25)*('Ejercicio 3 - TIR'!$D$25-'Ejercicio 3 - TIR'!$C$25)*V538),'Ejercicio 3 - TIR'!$E$25-SQRT(('Ejercicio 3 - TIR'!$E$25-'Ejercicio 3 - TIR'!$C$25)*('Ejercicio 3 - TIR'!$E$25-'Ejercicio 3 - TIR'!$D$25)*(1-V538)))</f>
        <v>0.205737226526579</v>
      </c>
      <c r="X538" s="16">
        <f ca="1" t="shared" si="4007"/>
        <v>0.234995378050022</v>
      </c>
      <c r="Y538" s="18">
        <f ca="1">IF(X538&lt;=('Ejercicio 3 - TIR'!$D$26-'Ejercicio 3 - TIR'!$C$26)/('Ejercicio 3 - TIR'!$E$26-'Ejercicio 3 - TIR'!$C$26),'Ejercicio 3 - TIR'!$C$26+SQRT(('Ejercicio 3 - TIR'!$E$26-'Ejercicio 3 - TIR'!$C$26)*('Ejercicio 3 - TIR'!$D$26-'Ejercicio 3 - TIR'!$C$26)*X538),'Ejercicio 3 - TIR'!$E$26-SQRT(('Ejercicio 3 - TIR'!$E$26-'Ejercicio 3 - TIR'!$C$26)*('Ejercicio 3 - TIR'!$E$26-'Ejercicio 3 - TIR'!$D$26)*(1-X538)))</f>
        <v>0.215189035724598</v>
      </c>
      <c r="Z538" s="16">
        <f ca="1" t="shared" si="3812"/>
        <v>1.14811475231871</v>
      </c>
      <c r="AA538" s="16">
        <f ca="1" t="shared" si="3813"/>
        <v>1.32505901253693</v>
      </c>
      <c r="AB538" s="16">
        <f ca="1" t="shared" si="3814"/>
        <v>1.60272356176138</v>
      </c>
      <c r="AC538" s="16">
        <f ca="1" t="shared" si="3815"/>
        <v>1.93246346224697</v>
      </c>
      <c r="AD538" s="16">
        <f ca="1" t="shared" si="3816"/>
        <v>2.34830841126091</v>
      </c>
      <c r="AE538" s="15">
        <f ca="1" t="shared" si="3817"/>
        <v>5117.86032157993</v>
      </c>
      <c r="AF538" s="15">
        <f ca="1" t="shared" si="3818"/>
        <v>5906.61075499546</v>
      </c>
      <c r="AG538" s="15">
        <f ca="1" t="shared" si="3819"/>
        <v>7144.33405426958</v>
      </c>
      <c r="AH538" s="15">
        <f ca="1" t="shared" si="3820"/>
        <v>8614.18952797438</v>
      </c>
      <c r="AI538" s="15">
        <f ca="1" t="shared" si="3821"/>
        <v>10467.8686660481</v>
      </c>
      <c r="AJ538" s="17">
        <f ca="1" t="shared" si="3822"/>
        <v>40258.8989748917</v>
      </c>
      <c r="AK538" s="17">
        <f ca="1" t="shared" si="3823"/>
        <v>55471.6717008083</v>
      </c>
      <c r="AL538" s="17">
        <f ca="1" t="shared" si="3824"/>
        <v>69159.2189182581</v>
      </c>
      <c r="AM538" s="17">
        <f ca="1" t="shared" si="3825"/>
        <v>64465.9992358596</v>
      </c>
      <c r="AN538" s="17">
        <f ca="1" t="shared" si="3826"/>
        <v>86230.3553521514</v>
      </c>
      <c r="AO538" s="17">
        <f ca="1">C538/'Ejercicio 3 - TIR'!$D$7</f>
        <v>17322.0552853133</v>
      </c>
      <c r="AP538" s="17">
        <f ca="1" t="shared" si="3827"/>
        <v>22936.8436895785</v>
      </c>
      <c r="AQ538" s="17">
        <f ca="1" t="shared" si="3828"/>
        <v>38149.616415495</v>
      </c>
      <c r="AR538" s="17">
        <f ca="1" t="shared" si="3829"/>
        <v>51837.1636329449</v>
      </c>
      <c r="AS538" s="17">
        <f ca="1" t="shared" si="3830"/>
        <v>47143.9439505464</v>
      </c>
      <c r="AT538" s="17">
        <f ca="1" t="shared" si="3831"/>
        <v>68908.3000668381</v>
      </c>
      <c r="AU538" s="17">
        <f ca="1">AP538*'Ejercicio 3 - TIR'!$D$5</f>
        <v>11468.4218447892</v>
      </c>
      <c r="AV538" s="17">
        <f ca="1">AQ538*'Ejercicio 3 - TIR'!$D$5</f>
        <v>19074.8082077475</v>
      </c>
      <c r="AW538" s="17">
        <f ca="1">AR538*'Ejercicio 3 - TIR'!$D$5</f>
        <v>25918.5818164724</v>
      </c>
      <c r="AX538" s="17">
        <f ca="1">AS538*'Ejercicio 3 - TIR'!$D$5</f>
        <v>23571.9719752732</v>
      </c>
      <c r="AY538" s="17">
        <f ca="1">AT538*'Ejercicio 3 - TIR'!$D$5</f>
        <v>34454.150033419</v>
      </c>
      <c r="AZ538" s="17">
        <f ca="1" t="shared" ref="AZ538:BD538" si="4008">AJ538-AU538-AE538</f>
        <v>23672.6168085226</v>
      </c>
      <c r="BA538" s="17">
        <f ca="1" t="shared" si="4008"/>
        <v>30490.2527380653</v>
      </c>
      <c r="BB538" s="17">
        <f ca="1" t="shared" si="4008"/>
        <v>36096.3030475161</v>
      </c>
      <c r="BC538" s="17">
        <f ca="1" t="shared" si="4008"/>
        <v>32279.837732612</v>
      </c>
      <c r="BD538" s="17">
        <f ca="1" t="shared" si="4008"/>
        <v>41308.3366526842</v>
      </c>
      <c r="BE538" s="17">
        <f ca="1" t="shared" ref="BE538:BI538" si="4009">AZ538/Z538</f>
        <v>20618.6853367347</v>
      </c>
      <c r="BF538" s="17">
        <f ca="1" t="shared" si="4009"/>
        <v>23010.4866648085</v>
      </c>
      <c r="BG538" s="17">
        <f ca="1" t="shared" si="4009"/>
        <v>22521.8521201788</v>
      </c>
      <c r="BH538" s="17">
        <f ca="1" t="shared" si="4009"/>
        <v>16703.9834714798</v>
      </c>
      <c r="BI538" s="17">
        <f ca="1" t="shared" si="4009"/>
        <v>17590.6778064572</v>
      </c>
      <c r="BJ538" s="17">
        <f ca="1" t="shared" si="3834"/>
        <v>81141.9136357452</v>
      </c>
      <c r="BK538" s="17">
        <f ca="1" t="shared" si="3835"/>
        <v>40677.5281268277</v>
      </c>
      <c r="BL538" s="17">
        <f ca="1" t="shared" si="3836"/>
        <v>121819.441762573</v>
      </c>
      <c r="BM538" s="17">
        <f ca="1">BK538*'Ejercicio 3 - TIR'!$D$5</f>
        <v>20338.7640634138</v>
      </c>
      <c r="BN538" s="17">
        <f ca="1" t="shared" si="3837"/>
        <v>101480.677699159</v>
      </c>
      <c r="BO538" s="17">
        <f ca="1" t="shared" si="3838"/>
        <v>43214.3738925116</v>
      </c>
      <c r="BP538" s="17">
        <f ca="1" t="shared" si="3839"/>
        <v>-121163.622676421</v>
      </c>
      <c r="BQ538" s="17">
        <f ca="1" t="shared" ref="BQ538:BT538" si="4010">BE538</f>
        <v>20618.6853367347</v>
      </c>
      <c r="BR538" s="17">
        <f ca="1" t="shared" si="4010"/>
        <v>23010.4866648085</v>
      </c>
      <c r="BS538" s="17">
        <f ca="1" t="shared" si="4010"/>
        <v>22521.8521201788</v>
      </c>
      <c r="BT538" s="17">
        <f ca="1" t="shared" si="4010"/>
        <v>16703.9834714798</v>
      </c>
      <c r="BU538" s="17">
        <f ca="1" t="shared" si="3841"/>
        <v>60805.0516989689</v>
      </c>
      <c r="BV538" s="19">
        <f ca="1" t="shared" si="3842"/>
        <v>5.04694066695244</v>
      </c>
    </row>
    <row r="539" ht="15" customHeight="1" spans="1:74">
      <c r="A539" s="15">
        <v>538</v>
      </c>
      <c r="B539" s="16">
        <f ca="1" t="shared" ref="B539:F539" si="4011">RAND()</f>
        <v>0.128519726061633</v>
      </c>
      <c r="C539" s="17">
        <f ca="1">IF(B539&lt;=('Ejercicio 3 - TIR'!$D$13-'Ejercicio 3 - TIR'!$C$13)/('Ejercicio 3 - TIR'!$E$13-'Ejercicio 3 - TIR'!$C$13),'Ejercicio 3 - TIR'!$C$13+SQRT(('Ejercicio 3 - TIR'!$E$13-'Ejercicio 3 - TIR'!$C$13)*('Ejercicio 3 - TIR'!$D$13-'Ejercicio 3 - TIR'!$C$13)*B539),'Ejercicio 3 - TIR'!$E$13-SQRT(('Ejercicio 3 - TIR'!$E$13-'Ejercicio 3 - TIR'!$C$13)*('Ejercicio 3 - TIR'!$E$13-'Ejercicio 3 - TIR'!$D$13)*(1-B539)))</f>
        <v>67169.9295969105</v>
      </c>
      <c r="D539" s="16">
        <f ca="1" t="shared" si="4011"/>
        <v>0.369373613371224</v>
      </c>
      <c r="E539" s="17">
        <f ca="1">IF(D539&lt;=('Ejercicio 3 - TIR'!$D$14-'Ejercicio 3 - TIR'!$C$14)/('Ejercicio 3 - TIR'!$E$14-'Ejercicio 3 - TIR'!$C$14),'Ejercicio 3 - TIR'!$C$14+SQRT(('Ejercicio 3 - TIR'!$E$14-'Ejercicio 3 - TIR'!$C$14)*('Ejercicio 3 - TIR'!$D$14-'Ejercicio 3 - TIR'!$C$14)*D539),'Ejercicio 3 - TIR'!$E$14-SQRT(('Ejercicio 3 - TIR'!$E$14-'Ejercicio 3 - TIR'!$C$14)*('Ejercicio 3 - TIR'!$E$14-'Ejercicio 3 - TIR'!$D$14)*(1-D539)))</f>
        <v>30274.0574752718</v>
      </c>
      <c r="F539" s="16">
        <f ca="1" t="shared" si="4011"/>
        <v>0.513704479585231</v>
      </c>
      <c r="G539" s="17">
        <f ca="1">IF(F539&lt;=('Ejercicio 3 - TIR'!$D$18-'Ejercicio 3 - TIR'!$C$18)/('Ejercicio 3 - TIR'!$E$18-'Ejercicio 3 - TIR'!$C$18),'Ejercicio 3 - TIR'!$C$18+SQRT(('Ejercicio 3 - TIR'!$E$18-'Ejercicio 3 - TIR'!$C$18)*('Ejercicio 3 - TIR'!$D$18-'Ejercicio 3 - TIR'!$C$18)*F539),'Ejercicio 3 - TIR'!$E$18-SQRT(('Ejercicio 3 - TIR'!$E$18-'Ejercicio 3 - TIR'!$C$18)*('Ejercicio 3 - TIR'!$E$18-'Ejercicio 3 - TIR'!$D$18)*(1-F539)))</f>
        <v>38778.1360172752</v>
      </c>
      <c r="H539" s="16">
        <f ca="1" t="shared" ref="H539:L539" si="4012">RAND()</f>
        <v>0.128141197740365</v>
      </c>
      <c r="I539" s="17">
        <f ca="1">IF(H539&lt;=('Ejercicio 3 - TIR'!$D$18-'Ejercicio 3 - TIR'!$C$18)/('Ejercicio 3 - TIR'!$E$18-'Ejercicio 3 - TIR'!$C$18),'Ejercicio 3 - TIR'!$C$18+SQRT(('Ejercicio 3 - TIR'!$E$18-'Ejercicio 3 - TIR'!$C$18)*('Ejercicio 3 - TIR'!$D$18-'Ejercicio 3 - TIR'!$C$18)*H539),'Ejercicio 3 - TIR'!$E$18-SQRT(('Ejercicio 3 - TIR'!$E$18-'Ejercicio 3 - TIR'!$C$18)*('Ejercicio 3 - TIR'!$E$18-'Ejercicio 3 - TIR'!$D$18)*(1-H539)))</f>
        <v>34384.1965810231</v>
      </c>
      <c r="J539" s="16">
        <f ca="1" t="shared" si="4012"/>
        <v>0.725783894470806</v>
      </c>
      <c r="K539" s="17">
        <f ca="1">IF(J539&lt;=('Ejercicio 3 - TIR'!$D$18-'Ejercicio 3 - TIR'!$C$18)/('Ejercicio 3 - TIR'!$E$18-'Ejercicio 3 - TIR'!$C$18),'Ejercicio 3 - TIR'!$C$18+SQRT(('Ejercicio 3 - TIR'!$E$18-'Ejercicio 3 - TIR'!$C$18)*('Ejercicio 3 - TIR'!$D$18-'Ejercicio 3 - TIR'!$C$18)*J539),'Ejercicio 3 - TIR'!$E$18-SQRT(('Ejercicio 3 - TIR'!$E$18-'Ejercicio 3 - TIR'!$C$18)*('Ejercicio 3 - TIR'!$E$18-'Ejercicio 3 - TIR'!$D$18)*(1-J539)))</f>
        <v>40465.0018837171</v>
      </c>
      <c r="L539" s="16">
        <f ca="1" t="shared" si="4012"/>
        <v>0.480363620330893</v>
      </c>
      <c r="M539" s="17">
        <f ca="1">IF(L539&lt;=('Ejercicio 3 - TIR'!$D$18-'Ejercicio 3 - TIR'!$C$18)/('Ejercicio 3 - TIR'!$E$18-'Ejercicio 3 - TIR'!$C$18),'Ejercicio 3 - TIR'!$C$18+SQRT(('Ejercicio 3 - TIR'!$E$18-'Ejercicio 3 - TIR'!$C$18)*('Ejercicio 3 - TIR'!$D$18-'Ejercicio 3 - TIR'!$C$18)*L539),'Ejercicio 3 - TIR'!$E$18-SQRT(('Ejercicio 3 - TIR'!$E$18-'Ejercicio 3 - TIR'!$C$18)*('Ejercicio 3 - TIR'!$E$18-'Ejercicio 3 - TIR'!$D$18)*(1-L539)))</f>
        <v>38488.4947458094</v>
      </c>
      <c r="N539" s="16">
        <f ca="1" t="shared" ref="N539:R539" si="4013">RAND()</f>
        <v>0.823348016370236</v>
      </c>
      <c r="O539" s="17">
        <f ca="1">IF(N539&lt;=('Ejercicio 3 - TIR'!$D$18-'Ejercicio 3 - TIR'!$C$18)/('Ejercicio 3 - TIR'!$E$18-'Ejercicio 3 - TIR'!$C$18),'Ejercicio 3 - TIR'!$C$18+SQRT(('Ejercicio 3 - TIR'!$E$18-'Ejercicio 3 - TIR'!$C$18)*('Ejercicio 3 - TIR'!$D$18-'Ejercicio 3 - TIR'!$C$18)*N539),'Ejercicio 3 - TIR'!$E$18-SQRT(('Ejercicio 3 - TIR'!$E$18-'Ejercicio 3 - TIR'!$C$18)*('Ejercicio 3 - TIR'!$E$18-'Ejercicio 3 - TIR'!$D$18)*(1-N539)))</f>
        <v>41360.09632377</v>
      </c>
      <c r="P539" s="16">
        <f ca="1" t="shared" si="4013"/>
        <v>0.826376396729112</v>
      </c>
      <c r="Q539" s="18">
        <f ca="1">IF(P539&lt;=('Ejercicio 3 - TIR'!$D$22-'Ejercicio 3 - TIR'!$C$22)/('Ejercicio 3 - TIR'!$E$22-'Ejercicio 3 - TIR'!$C$22),'Ejercicio 3 - TIR'!$C$22+SQRT(('Ejercicio 3 - TIR'!$E$22-'Ejercicio 3 - TIR'!$C$22)*('Ejercicio 3 - TIR'!$D$22-'Ejercicio 3 - TIR'!$C$22)*P539),'Ejercicio 3 - TIR'!$E$22-SQRT(('Ejercicio 3 - TIR'!$E$22-'Ejercicio 3 - TIR'!$C$22)*('Ejercicio 3 - TIR'!$E$22-'Ejercicio 3 - TIR'!$D$22)*(1-P539)))</f>
        <v>0.162321694484833</v>
      </c>
      <c r="R539" s="16">
        <f ca="1" t="shared" si="4013"/>
        <v>0.224813746045863</v>
      </c>
      <c r="S539" s="18">
        <f ca="1">IF(R539&lt;=('Ejercicio 3 - TIR'!$D$23-'Ejercicio 3 - TIR'!$C$23)/('Ejercicio 3 - TIR'!$E$23-'Ejercicio 3 - TIR'!$C$23),'Ejercicio 3 - TIR'!$C$23+SQRT(('Ejercicio 3 - TIR'!$E$23-'Ejercicio 3 - TIR'!$C$23)*('Ejercicio 3 - TIR'!$D$23-'Ejercicio 3 - TIR'!$C$23)*R539),'Ejercicio 3 - TIR'!$E$23-SQRT(('Ejercicio 3 - TIR'!$E$23-'Ejercicio 3 - TIR'!$C$23)*('Ejercicio 3 - TIR'!$E$23-'Ejercicio 3 - TIR'!$D$23)*(1-R539)))</f>
        <v>0.140116280542947</v>
      </c>
      <c r="T539" s="16">
        <f ca="1" t="shared" ref="T539:X539" si="4014">RAND()</f>
        <v>0.225088578416657</v>
      </c>
      <c r="U539" s="18">
        <f ca="1">IF(T539&lt;=('Ejercicio 3 - TIR'!$D$24-'Ejercicio 3 - TIR'!$C$24)/('Ejercicio 3 - TIR'!$E$24-'Ejercicio 3 - TIR'!$C$24),'Ejercicio 3 - TIR'!$C$24+SQRT(('Ejercicio 3 - TIR'!$E$24-'Ejercicio 3 - TIR'!$C$24)*('Ejercicio 3 - TIR'!$D$24-'Ejercicio 3 - TIR'!$C$24)*T539),'Ejercicio 3 - TIR'!$E$24-SQRT(('Ejercicio 3 - TIR'!$E$24-'Ejercicio 3 - TIR'!$C$24)*('Ejercicio 3 - TIR'!$E$24-'Ejercicio 3 - TIR'!$D$24)*(1-T539)))</f>
        <v>0.171741343442276</v>
      </c>
      <c r="V539" s="16">
        <f ca="1" t="shared" si="4014"/>
        <v>0.817516336387384</v>
      </c>
      <c r="W539" s="18">
        <f ca="1">IF(V539&lt;=('Ejercicio 3 - TIR'!$D$25-'Ejercicio 3 - TIR'!$C$25)/('Ejercicio 3 - TIR'!$E$25-'Ejercicio 3 - TIR'!$C$25),'Ejercicio 3 - TIR'!$C$25+SQRT(('Ejercicio 3 - TIR'!$E$25-'Ejercicio 3 - TIR'!$C$25)*('Ejercicio 3 - TIR'!$D$25-'Ejercicio 3 - TIR'!$C$25)*V539),'Ejercicio 3 - TIR'!$E$25-SQRT(('Ejercicio 3 - TIR'!$E$25-'Ejercicio 3 - TIR'!$C$25)*('Ejercicio 3 - TIR'!$E$25-'Ejercicio 3 - TIR'!$D$25)*(1-V539)))</f>
        <v>0.224727627285034</v>
      </c>
      <c r="X539" s="16">
        <f ca="1" t="shared" si="4014"/>
        <v>0.256805101193966</v>
      </c>
      <c r="Y539" s="18">
        <f ca="1">IF(X539&lt;=('Ejercicio 3 - TIR'!$D$26-'Ejercicio 3 - TIR'!$C$26)/('Ejercicio 3 - TIR'!$E$26-'Ejercicio 3 - TIR'!$C$26),'Ejercicio 3 - TIR'!$C$26+SQRT(('Ejercicio 3 - TIR'!$E$26-'Ejercicio 3 - TIR'!$C$26)*('Ejercicio 3 - TIR'!$D$26-'Ejercicio 3 - TIR'!$C$26)*X539),'Ejercicio 3 - TIR'!$E$26-SQRT(('Ejercicio 3 - TIR'!$E$26-'Ejercicio 3 - TIR'!$C$26)*('Ejercicio 3 - TIR'!$E$26-'Ejercicio 3 - TIR'!$D$26)*(1-X539)))</f>
        <v>0.216331991440522</v>
      </c>
      <c r="Z539" s="16">
        <f ca="1" t="shared" si="3812"/>
        <v>1.16232169448483</v>
      </c>
      <c r="AA539" s="16">
        <f ca="1" t="shared" si="3813"/>
        <v>1.32518188711042</v>
      </c>
      <c r="AB539" s="16">
        <f ca="1" t="shared" si="3814"/>
        <v>1.55277040470814</v>
      </c>
      <c r="AC539" s="16">
        <f ca="1" t="shared" si="3815"/>
        <v>1.90172081347662</v>
      </c>
      <c r="AD539" s="16">
        <f ca="1" t="shared" si="3816"/>
        <v>2.3131238642199</v>
      </c>
      <c r="AE539" s="15">
        <f ca="1" t="shared" si="3817"/>
        <v>4914.13630831733</v>
      </c>
      <c r="AF539" s="15">
        <f ca="1" t="shared" si="3818"/>
        <v>5602.6868099198</v>
      </c>
      <c r="AG539" s="15">
        <f ca="1" t="shared" si="3819"/>
        <v>6564.89976954175</v>
      </c>
      <c r="AH539" s="15">
        <f ca="1" t="shared" si="3820"/>
        <v>8040.21411811493</v>
      </c>
      <c r="AI539" s="15">
        <f ca="1" t="shared" si="3821"/>
        <v>9779.56964989493</v>
      </c>
      <c r="AJ539" s="17">
        <f ca="1" t="shared" si="3822"/>
        <v>45072.6687645627</v>
      </c>
      <c r="AK539" s="17">
        <f ca="1" t="shared" si="3823"/>
        <v>45565.314512016</v>
      </c>
      <c r="AL539" s="17">
        <f ca="1" t="shared" si="3824"/>
        <v>62832.8573514949</v>
      </c>
      <c r="AM539" s="17">
        <f ca="1" t="shared" si="3825"/>
        <v>73194.3715374912</v>
      </c>
      <c r="AN539" s="17">
        <f ca="1" t="shared" si="3826"/>
        <v>95671.0258329464</v>
      </c>
      <c r="AO539" s="17">
        <f ca="1">C539/'Ejercicio 3 - TIR'!$D$7</f>
        <v>13433.9859193821</v>
      </c>
      <c r="AP539" s="17">
        <f ca="1" t="shared" si="3827"/>
        <v>31638.6828451806</v>
      </c>
      <c r="AQ539" s="17">
        <f ca="1" t="shared" si="3828"/>
        <v>32131.3285926339</v>
      </c>
      <c r="AR539" s="17">
        <f ca="1" t="shared" si="3829"/>
        <v>49398.8714321128</v>
      </c>
      <c r="AS539" s="17">
        <f ca="1" t="shared" si="3830"/>
        <v>59760.3856181091</v>
      </c>
      <c r="AT539" s="17">
        <f ca="1" t="shared" si="3831"/>
        <v>82237.0399135643</v>
      </c>
      <c r="AU539" s="17">
        <f ca="1">AP539*'Ejercicio 3 - TIR'!$D$5</f>
        <v>15819.3414225903</v>
      </c>
      <c r="AV539" s="17">
        <f ca="1">AQ539*'Ejercicio 3 - TIR'!$D$5</f>
        <v>16065.6642963169</v>
      </c>
      <c r="AW539" s="17">
        <f ca="1">AR539*'Ejercicio 3 - TIR'!$D$5</f>
        <v>24699.4357160564</v>
      </c>
      <c r="AX539" s="17">
        <f ca="1">AS539*'Ejercicio 3 - TIR'!$D$5</f>
        <v>29880.1928090546</v>
      </c>
      <c r="AY539" s="17">
        <f ca="1">AT539*'Ejercicio 3 - TIR'!$D$5</f>
        <v>41118.5199567822</v>
      </c>
      <c r="AZ539" s="17">
        <f ca="1" t="shared" ref="AZ539:BD539" si="4015">AJ539-AU539-AE539</f>
        <v>24339.191033655</v>
      </c>
      <c r="BA539" s="17">
        <f ca="1" t="shared" si="4015"/>
        <v>23896.9634057792</v>
      </c>
      <c r="BB539" s="17">
        <f ca="1" t="shared" si="4015"/>
        <v>31568.5218658968</v>
      </c>
      <c r="BC539" s="17">
        <f ca="1" t="shared" si="4015"/>
        <v>35273.9646103217</v>
      </c>
      <c r="BD539" s="17">
        <f ca="1" t="shared" si="4015"/>
        <v>44772.9362262693</v>
      </c>
      <c r="BE539" s="17">
        <f ca="1" t="shared" ref="BE539:BI539" si="4016">AZ539/Z539</f>
        <v>20940.1503466239</v>
      </c>
      <c r="BF539" s="17">
        <f ca="1" t="shared" si="4016"/>
        <v>18032.9686348844</v>
      </c>
      <c r="BG539" s="17">
        <f ca="1" t="shared" si="4016"/>
        <v>20330.4505097329</v>
      </c>
      <c r="BH539" s="17">
        <f ca="1" t="shared" si="4016"/>
        <v>18548.4453660871</v>
      </c>
      <c r="BI539" s="17">
        <f ca="1" t="shared" si="4016"/>
        <v>19356.0478618679</v>
      </c>
      <c r="BJ539" s="17">
        <f ca="1" t="shared" si="3834"/>
        <v>70027.6448128162</v>
      </c>
      <c r="BK539" s="17">
        <f ca="1" t="shared" si="3835"/>
        <v>31074.4734217169</v>
      </c>
      <c r="BL539" s="17">
        <f ca="1" t="shared" si="3836"/>
        <v>101102.118234533</v>
      </c>
      <c r="BM539" s="17">
        <f ca="1">BK539*'Ejercicio 3 - TIR'!$D$5</f>
        <v>15537.2367108585</v>
      </c>
      <c r="BN539" s="17">
        <f ca="1" t="shared" si="3837"/>
        <v>85564.8815236747</v>
      </c>
      <c r="BO539" s="17">
        <f ca="1" t="shared" si="3838"/>
        <v>36991.0504349629</v>
      </c>
      <c r="BP539" s="17">
        <f ca="1" t="shared" si="3839"/>
        <v>-97443.9870721823</v>
      </c>
      <c r="BQ539" s="17">
        <f ca="1" t="shared" ref="BQ539:BT539" si="4017">BE539</f>
        <v>20940.1503466239</v>
      </c>
      <c r="BR539" s="17">
        <f ca="1" t="shared" si="4017"/>
        <v>18032.9686348844</v>
      </c>
      <c r="BS539" s="17">
        <f ca="1" t="shared" si="4017"/>
        <v>20330.4505097329</v>
      </c>
      <c r="BT539" s="17">
        <f ca="1" t="shared" si="4017"/>
        <v>18548.4453660871</v>
      </c>
      <c r="BU539" s="17">
        <f ca="1" t="shared" si="3841"/>
        <v>56347.0982968308</v>
      </c>
      <c r="BV539" s="19">
        <f ca="1" t="shared" si="3842"/>
        <v>9.80385096767915</v>
      </c>
    </row>
    <row r="540" ht="15" customHeight="1" spans="1:74">
      <c r="A540" s="15">
        <v>539</v>
      </c>
      <c r="B540" s="16">
        <f ca="1" t="shared" ref="B540:F540" si="4018">RAND()</f>
        <v>0.304921462959287</v>
      </c>
      <c r="C540" s="17">
        <f ca="1">IF(B540&lt;=('Ejercicio 3 - TIR'!$D$13-'Ejercicio 3 - TIR'!$C$13)/('Ejercicio 3 - TIR'!$E$13-'Ejercicio 3 - TIR'!$C$13),'Ejercicio 3 - TIR'!$C$13+SQRT(('Ejercicio 3 - TIR'!$E$13-'Ejercicio 3 - TIR'!$C$13)*('Ejercicio 3 - TIR'!$D$13-'Ejercicio 3 - TIR'!$C$13)*B540),'Ejercicio 3 - TIR'!$E$13-SQRT(('Ejercicio 3 - TIR'!$E$13-'Ejercicio 3 - TIR'!$C$13)*('Ejercicio 3 - TIR'!$E$13-'Ejercicio 3 - TIR'!$D$13)*(1-B540)))</f>
        <v>71119.3101805228</v>
      </c>
      <c r="D540" s="16">
        <f ca="1" t="shared" si="4018"/>
        <v>0.841608533888565</v>
      </c>
      <c r="E540" s="17">
        <f ca="1">IF(D540&lt;=('Ejercicio 3 - TIR'!$D$14-'Ejercicio 3 - TIR'!$C$14)/('Ejercicio 3 - TIR'!$E$14-'Ejercicio 3 - TIR'!$C$14),'Ejercicio 3 - TIR'!$C$14+SQRT(('Ejercicio 3 - TIR'!$E$14-'Ejercicio 3 - TIR'!$C$14)*('Ejercicio 3 - TIR'!$D$14-'Ejercicio 3 - TIR'!$C$14)*D540),'Ejercicio 3 - TIR'!$E$14-SQRT(('Ejercicio 3 - TIR'!$E$14-'Ejercicio 3 - TIR'!$C$14)*('Ejercicio 3 - TIR'!$E$14-'Ejercicio 3 - TIR'!$D$14)*(1-D540)))</f>
        <v>35125.7082651204</v>
      </c>
      <c r="F540" s="16">
        <f ca="1" t="shared" si="4018"/>
        <v>0.617497032141203</v>
      </c>
      <c r="G540" s="17">
        <f ca="1">IF(F540&lt;=('Ejercicio 3 - TIR'!$D$18-'Ejercicio 3 - TIR'!$C$18)/('Ejercicio 3 - TIR'!$E$18-'Ejercicio 3 - TIR'!$C$18),'Ejercicio 3 - TIR'!$C$18+SQRT(('Ejercicio 3 - TIR'!$E$18-'Ejercicio 3 - TIR'!$C$18)*('Ejercicio 3 - TIR'!$D$18-'Ejercicio 3 - TIR'!$C$18)*F540),'Ejercicio 3 - TIR'!$E$18-SQRT(('Ejercicio 3 - TIR'!$E$18-'Ejercicio 3 - TIR'!$C$18)*('Ejercicio 3 - TIR'!$E$18-'Ejercicio 3 - TIR'!$D$18)*(1-F540)))</f>
        <v>39624.1651493093</v>
      </c>
      <c r="H540" s="16">
        <f ca="1" t="shared" ref="H540:L540" si="4019">RAND()</f>
        <v>0.823264379994567</v>
      </c>
      <c r="I540" s="17">
        <f ca="1">IF(H540&lt;=('Ejercicio 3 - TIR'!$D$18-'Ejercicio 3 - TIR'!$C$18)/('Ejercicio 3 - TIR'!$E$18-'Ejercicio 3 - TIR'!$C$18),'Ejercicio 3 - TIR'!$C$18+SQRT(('Ejercicio 3 - TIR'!$E$18-'Ejercicio 3 - TIR'!$C$18)*('Ejercicio 3 - TIR'!$D$18-'Ejercicio 3 - TIR'!$C$18)*H540),'Ejercicio 3 - TIR'!$E$18-SQRT(('Ejercicio 3 - TIR'!$E$18-'Ejercicio 3 - TIR'!$C$18)*('Ejercicio 3 - TIR'!$E$18-'Ejercicio 3 - TIR'!$D$18)*(1-H540)))</f>
        <v>41359.2347644475</v>
      </c>
      <c r="J540" s="16">
        <f ca="1" t="shared" si="4019"/>
        <v>0.250324283694271</v>
      </c>
      <c r="K540" s="17">
        <f ca="1">IF(J540&lt;=('Ejercicio 3 - TIR'!$D$18-'Ejercicio 3 - TIR'!$C$18)/('Ejercicio 3 - TIR'!$E$18-'Ejercicio 3 - TIR'!$C$18),'Ejercicio 3 - TIR'!$C$18+SQRT(('Ejercicio 3 - TIR'!$E$18-'Ejercicio 3 - TIR'!$C$18)*('Ejercicio 3 - TIR'!$D$18-'Ejercicio 3 - TIR'!$C$18)*J540),'Ejercicio 3 - TIR'!$E$18-SQRT(('Ejercicio 3 - TIR'!$E$18-'Ejercicio 3 - TIR'!$C$18)*('Ejercicio 3 - TIR'!$E$18-'Ejercicio 3 - TIR'!$D$18)*(1-J540)))</f>
        <v>36127.6947177663</v>
      </c>
      <c r="L540" s="16">
        <f ca="1" t="shared" si="4019"/>
        <v>0.419976136693565</v>
      </c>
      <c r="M540" s="17">
        <f ca="1">IF(L540&lt;=('Ejercicio 3 - TIR'!$D$18-'Ejercicio 3 - TIR'!$C$18)/('Ejercicio 3 - TIR'!$E$18-'Ejercicio 3 - TIR'!$C$18),'Ejercicio 3 - TIR'!$C$18+SQRT(('Ejercicio 3 - TIR'!$E$18-'Ejercicio 3 - TIR'!$C$18)*('Ejercicio 3 - TIR'!$D$18-'Ejercicio 3 - TIR'!$C$18)*L540),'Ejercicio 3 - TIR'!$E$18-SQRT(('Ejercicio 3 - TIR'!$E$18-'Ejercicio 3 - TIR'!$C$18)*('Ejercicio 3 - TIR'!$E$18-'Ejercicio 3 - TIR'!$D$18)*(1-L540)))</f>
        <v>37937.0284429398</v>
      </c>
      <c r="N540" s="16">
        <f ca="1" t="shared" ref="N540:R540" si="4020">RAND()</f>
        <v>0.81085469148283</v>
      </c>
      <c r="O540" s="17">
        <f ca="1">IF(N540&lt;=('Ejercicio 3 - TIR'!$D$18-'Ejercicio 3 - TIR'!$C$18)/('Ejercicio 3 - TIR'!$E$18-'Ejercicio 3 - TIR'!$C$18),'Ejercicio 3 - TIR'!$C$18+SQRT(('Ejercicio 3 - TIR'!$E$18-'Ejercicio 3 - TIR'!$C$18)*('Ejercicio 3 - TIR'!$D$18-'Ejercicio 3 - TIR'!$C$18)*N540),'Ejercicio 3 - TIR'!$E$18-SQRT(('Ejercicio 3 - TIR'!$E$18-'Ejercicio 3 - TIR'!$C$18)*('Ejercicio 3 - TIR'!$E$18-'Ejercicio 3 - TIR'!$D$18)*(1-N540)))</f>
        <v>41233.5828511983</v>
      </c>
      <c r="P540" s="16">
        <f ca="1" t="shared" si="4020"/>
        <v>0.138352673305462</v>
      </c>
      <c r="Q540" s="18">
        <f ca="1">IF(P540&lt;=('Ejercicio 3 - TIR'!$D$22-'Ejercicio 3 - TIR'!$C$22)/('Ejercicio 3 - TIR'!$E$22-'Ejercicio 3 - TIR'!$C$22),'Ejercicio 3 - TIR'!$C$22+SQRT(('Ejercicio 3 - TIR'!$E$22-'Ejercicio 3 - TIR'!$C$22)*('Ejercicio 3 - TIR'!$D$22-'Ejercicio 3 - TIR'!$C$22)*P540),'Ejercicio 3 - TIR'!$E$22-SQRT(('Ejercicio 3 - TIR'!$E$22-'Ejercicio 3 - TIR'!$C$22)*('Ejercicio 3 - TIR'!$E$22-'Ejercicio 3 - TIR'!$D$22)*(1-P540)))</f>
        <v>0.135780836858349</v>
      </c>
      <c r="R540" s="16">
        <f ca="1" t="shared" si="4020"/>
        <v>0.247429301304584</v>
      </c>
      <c r="S540" s="18">
        <f ca="1">IF(R540&lt;=('Ejercicio 3 - TIR'!$D$23-'Ejercicio 3 - TIR'!$C$23)/('Ejercicio 3 - TIR'!$E$23-'Ejercicio 3 - TIR'!$C$23),'Ejercicio 3 - TIR'!$C$23+SQRT(('Ejercicio 3 - TIR'!$E$23-'Ejercicio 3 - TIR'!$C$23)*('Ejercicio 3 - TIR'!$D$23-'Ejercicio 3 - TIR'!$C$23)*R540),'Ejercicio 3 - TIR'!$E$23-SQRT(('Ejercicio 3 - TIR'!$E$23-'Ejercicio 3 - TIR'!$C$23)*('Ejercicio 3 - TIR'!$E$23-'Ejercicio 3 - TIR'!$D$23)*(1-R540)))</f>
        <v>0.141103856101392</v>
      </c>
      <c r="T540" s="16">
        <f ca="1" t="shared" ref="T540:X540" si="4021">RAND()</f>
        <v>0.180896831200661</v>
      </c>
      <c r="U540" s="18">
        <f ca="1">IF(T540&lt;=('Ejercicio 3 - TIR'!$D$24-'Ejercicio 3 - TIR'!$C$24)/('Ejercicio 3 - TIR'!$E$24-'Ejercicio 3 - TIR'!$C$24),'Ejercicio 3 - TIR'!$C$24+SQRT(('Ejercicio 3 - TIR'!$E$24-'Ejercicio 3 - TIR'!$C$24)*('Ejercicio 3 - TIR'!$D$24-'Ejercicio 3 - TIR'!$C$24)*T540),'Ejercicio 3 - TIR'!$E$24-SQRT(('Ejercicio 3 - TIR'!$E$24-'Ejercicio 3 - TIR'!$C$24)*('Ejercicio 3 - TIR'!$E$24-'Ejercicio 3 - TIR'!$D$24)*(1-T540)))</f>
        <v>0.169490596335705</v>
      </c>
      <c r="V540" s="16">
        <f ca="1" t="shared" si="4021"/>
        <v>0.654231667926562</v>
      </c>
      <c r="W540" s="18">
        <f ca="1">IF(V540&lt;=('Ejercicio 3 - TIR'!$D$25-'Ejercicio 3 - TIR'!$C$25)/('Ejercicio 3 - TIR'!$E$25-'Ejercicio 3 - TIR'!$C$25),'Ejercicio 3 - TIR'!$C$25+SQRT(('Ejercicio 3 - TIR'!$E$25-'Ejercicio 3 - TIR'!$C$25)*('Ejercicio 3 - TIR'!$D$25-'Ejercicio 3 - TIR'!$C$25)*V540),'Ejercicio 3 - TIR'!$E$25-SQRT(('Ejercicio 3 - TIR'!$E$25-'Ejercicio 3 - TIR'!$C$25)*('Ejercicio 3 - TIR'!$E$25-'Ejercicio 3 - TIR'!$D$25)*(1-V540)))</f>
        <v>0.215212226828136</v>
      </c>
      <c r="X540" s="16">
        <f ca="1" t="shared" si="4021"/>
        <v>0.130882995851325</v>
      </c>
      <c r="Y540" s="18">
        <f ca="1">IF(X540&lt;=('Ejercicio 3 - TIR'!$D$26-'Ejercicio 3 - TIR'!$C$26)/('Ejercicio 3 - TIR'!$E$26-'Ejercicio 3 - TIR'!$C$26),'Ejercicio 3 - TIR'!$C$26+SQRT(('Ejercicio 3 - TIR'!$E$26-'Ejercicio 3 - TIR'!$C$26)*('Ejercicio 3 - TIR'!$D$26-'Ejercicio 3 - TIR'!$C$26)*X540),'Ejercicio 3 - TIR'!$E$26-SQRT(('Ejercicio 3 - TIR'!$E$26-'Ejercicio 3 - TIR'!$C$26)*('Ejercicio 3 - TIR'!$E$26-'Ejercicio 3 - TIR'!$D$26)*(1-X540)))</f>
        <v>0.20879851294115</v>
      </c>
      <c r="Z540" s="16">
        <f ca="1" t="shared" si="3812"/>
        <v>1.13578083685835</v>
      </c>
      <c r="AA540" s="16">
        <f ca="1" t="shared" si="3813"/>
        <v>1.29604389262513</v>
      </c>
      <c r="AB540" s="16">
        <f ca="1" t="shared" si="3814"/>
        <v>1.51571114486341</v>
      </c>
      <c r="AC540" s="16">
        <f ca="1" t="shared" si="3815"/>
        <v>1.84191071557769</v>
      </c>
      <c r="AD540" s="16">
        <f ca="1" t="shared" si="3816"/>
        <v>2.22649893396068</v>
      </c>
      <c r="AE540" s="15">
        <f ca="1" t="shared" si="3817"/>
        <v>4769.39806348028</v>
      </c>
      <c r="AF540" s="15">
        <f ca="1" t="shared" si="3818"/>
        <v>5442.37852151986</v>
      </c>
      <c r="AG540" s="15">
        <f ca="1" t="shared" si="3819"/>
        <v>6364.8105026169</v>
      </c>
      <c r="AH540" s="15">
        <f ca="1" t="shared" si="3820"/>
        <v>7734.59554422419</v>
      </c>
      <c r="AI540" s="15">
        <f ca="1" t="shared" si="3821"/>
        <v>9349.56759205944</v>
      </c>
      <c r="AJ540" s="17">
        <f ca="1" t="shared" si="3822"/>
        <v>45004.367453096</v>
      </c>
      <c r="AK540" s="17">
        <f ca="1" t="shared" si="3823"/>
        <v>53603.3836201111</v>
      </c>
      <c r="AL540" s="17">
        <f ca="1" t="shared" si="3824"/>
        <v>54759.1495219412</v>
      </c>
      <c r="AM540" s="17">
        <f ca="1" t="shared" si="3825"/>
        <v>69876.6192062262</v>
      </c>
      <c r="AN540" s="17">
        <f ca="1" t="shared" si="3826"/>
        <v>91806.5282615722</v>
      </c>
      <c r="AO540" s="17">
        <f ca="1">C540/'Ejercicio 3 - TIR'!$D$7</f>
        <v>14223.8620361046</v>
      </c>
      <c r="AP540" s="17">
        <f ca="1" t="shared" si="3827"/>
        <v>30780.5054169914</v>
      </c>
      <c r="AQ540" s="17">
        <f ca="1" t="shared" si="3828"/>
        <v>39379.5215840065</v>
      </c>
      <c r="AR540" s="17">
        <f ca="1" t="shared" si="3829"/>
        <v>40535.2874858367</v>
      </c>
      <c r="AS540" s="17">
        <f ca="1" t="shared" si="3830"/>
        <v>55652.7571701217</v>
      </c>
      <c r="AT540" s="17">
        <f ca="1" t="shared" si="3831"/>
        <v>77582.6662254677</v>
      </c>
      <c r="AU540" s="17">
        <f ca="1">AP540*'Ejercicio 3 - TIR'!$D$5</f>
        <v>15390.2527084957</v>
      </c>
      <c r="AV540" s="17">
        <f ca="1">AQ540*'Ejercicio 3 - TIR'!$D$5</f>
        <v>19689.7607920033</v>
      </c>
      <c r="AW540" s="17">
        <f ca="1">AR540*'Ejercicio 3 - TIR'!$D$5</f>
        <v>20267.6437429183</v>
      </c>
      <c r="AX540" s="17">
        <f ca="1">AS540*'Ejercicio 3 - TIR'!$D$5</f>
        <v>27826.3785850608</v>
      </c>
      <c r="AY540" s="17">
        <f ca="1">AT540*'Ejercicio 3 - TIR'!$D$5</f>
        <v>38791.3331127338</v>
      </c>
      <c r="AZ540" s="17">
        <f ca="1" t="shared" ref="AZ540:BD540" si="4022">AJ540-AU540-AE540</f>
        <v>24844.71668112</v>
      </c>
      <c r="BA540" s="17">
        <f ca="1" t="shared" si="4022"/>
        <v>28471.244306588</v>
      </c>
      <c r="BB540" s="17">
        <f ca="1" t="shared" si="4022"/>
        <v>28126.695276406</v>
      </c>
      <c r="BC540" s="17">
        <f ca="1" t="shared" si="4022"/>
        <v>34315.6450769412</v>
      </c>
      <c r="BD540" s="17">
        <f ca="1" t="shared" si="4022"/>
        <v>43665.627556779</v>
      </c>
      <c r="BE540" s="17">
        <f ca="1" t="shared" ref="BE540:BI540" si="4023">AZ540/Z540</f>
        <v>21874.5693489972</v>
      </c>
      <c r="BF540" s="17">
        <f ca="1" t="shared" si="4023"/>
        <v>21967.8087050892</v>
      </c>
      <c r="BG540" s="17">
        <f ca="1" t="shared" si="4023"/>
        <v>18556.7648372347</v>
      </c>
      <c r="BH540" s="17">
        <f ca="1" t="shared" si="4023"/>
        <v>18630.4606334725</v>
      </c>
      <c r="BI540" s="17">
        <f ca="1" t="shared" si="4023"/>
        <v>19611.7891146271</v>
      </c>
      <c r="BJ540" s="17">
        <f ca="1" t="shared" si="3834"/>
        <v>78207.3520069044</v>
      </c>
      <c r="BK540" s="17">
        <f ca="1" t="shared" si="3835"/>
        <v>31669.4136601905</v>
      </c>
      <c r="BL540" s="17">
        <f ca="1" t="shared" si="3836"/>
        <v>109876.765667095</v>
      </c>
      <c r="BM540" s="17">
        <f ca="1">BK540*'Ejercicio 3 - TIR'!$D$5</f>
        <v>15834.7068300953</v>
      </c>
      <c r="BN540" s="17">
        <f ca="1" t="shared" si="3837"/>
        <v>94042.0588369997</v>
      </c>
      <c r="BO540" s="17">
        <f ca="1" t="shared" si="3838"/>
        <v>42237.6392831727</v>
      </c>
      <c r="BP540" s="17">
        <f ca="1" t="shared" si="3839"/>
        <v>-106245.018445643</v>
      </c>
      <c r="BQ540" s="17">
        <f ca="1" t="shared" ref="BQ540:BT540" si="4024">BE540</f>
        <v>21874.5693489972</v>
      </c>
      <c r="BR540" s="17">
        <f ca="1" t="shared" si="4024"/>
        <v>21967.8087050892</v>
      </c>
      <c r="BS540" s="17">
        <f ca="1" t="shared" si="4024"/>
        <v>18556.7648372347</v>
      </c>
      <c r="BT540" s="17">
        <f ca="1" t="shared" si="4024"/>
        <v>18630.4606334725</v>
      </c>
      <c r="BU540" s="17">
        <f ca="1" t="shared" si="3841"/>
        <v>61849.4283977999</v>
      </c>
      <c r="BV540" s="19">
        <f ca="1" t="shared" si="3842"/>
        <v>9.0119128485445</v>
      </c>
    </row>
    <row r="541" ht="15" customHeight="1" spans="1:74">
      <c r="A541" s="15">
        <v>540</v>
      </c>
      <c r="B541" s="16">
        <f ca="1" t="shared" ref="B541:F541" si="4025">RAND()</f>
        <v>0.921275286722909</v>
      </c>
      <c r="C541" s="17">
        <f ca="1">IF(B541&lt;=('Ejercicio 3 - TIR'!$D$13-'Ejercicio 3 - TIR'!$C$13)/('Ejercicio 3 - TIR'!$E$13-'Ejercicio 3 - TIR'!$C$13),'Ejercicio 3 - TIR'!$C$13+SQRT(('Ejercicio 3 - TIR'!$E$13-'Ejercicio 3 - TIR'!$C$13)*('Ejercicio 3 - TIR'!$D$13-'Ejercicio 3 - TIR'!$C$13)*B541),'Ejercicio 3 - TIR'!$E$13-SQRT(('Ejercicio 3 - TIR'!$E$13-'Ejercicio 3 - TIR'!$C$13)*('Ejercicio 3 - TIR'!$E$13-'Ejercicio 3 - TIR'!$D$13)*(1-B541)))</f>
        <v>90280.4498081182</v>
      </c>
      <c r="D541" s="16">
        <f ca="1" t="shared" si="4025"/>
        <v>0.700987910466315</v>
      </c>
      <c r="E541" s="17">
        <f ca="1">IF(D541&lt;=('Ejercicio 3 - TIR'!$D$14-'Ejercicio 3 - TIR'!$C$14)/('Ejercicio 3 - TIR'!$E$14-'Ejercicio 3 - TIR'!$C$14),'Ejercicio 3 - TIR'!$C$14+SQRT(('Ejercicio 3 - TIR'!$E$14-'Ejercicio 3 - TIR'!$C$14)*('Ejercicio 3 - TIR'!$D$14-'Ejercicio 3 - TIR'!$C$14)*D541),'Ejercicio 3 - TIR'!$E$14-SQRT(('Ejercicio 3 - TIR'!$E$14-'Ejercicio 3 - TIR'!$C$14)*('Ejercicio 3 - TIR'!$E$14-'Ejercicio 3 - TIR'!$D$14)*(1-D541)))</f>
        <v>33302.8503503317</v>
      </c>
      <c r="F541" s="16">
        <f ca="1" t="shared" si="4025"/>
        <v>0.0986037329917653</v>
      </c>
      <c r="G541" s="17">
        <f ca="1">IF(F541&lt;=('Ejercicio 3 - TIR'!$D$18-'Ejercicio 3 - TIR'!$C$18)/('Ejercicio 3 - TIR'!$E$18-'Ejercicio 3 - TIR'!$C$18),'Ejercicio 3 - TIR'!$C$18+SQRT(('Ejercicio 3 - TIR'!$E$18-'Ejercicio 3 - TIR'!$C$18)*('Ejercicio 3 - TIR'!$D$18-'Ejercicio 3 - TIR'!$C$18)*F541),'Ejercicio 3 - TIR'!$E$18-SQRT(('Ejercicio 3 - TIR'!$E$18-'Ejercicio 3 - TIR'!$C$18)*('Ejercicio 3 - TIR'!$E$18-'Ejercicio 3 - TIR'!$D$18)*(1-F541)))</f>
        <v>33845.8497043911</v>
      </c>
      <c r="H541" s="16">
        <f ca="1" t="shared" ref="H541:L541" si="4026">RAND()</f>
        <v>0.522232832986789</v>
      </c>
      <c r="I541" s="17">
        <f ca="1">IF(H541&lt;=('Ejercicio 3 - TIR'!$D$18-'Ejercicio 3 - TIR'!$C$18)/('Ejercicio 3 - TIR'!$E$18-'Ejercicio 3 - TIR'!$C$18),'Ejercicio 3 - TIR'!$C$18+SQRT(('Ejercicio 3 - TIR'!$E$18-'Ejercicio 3 - TIR'!$C$18)*('Ejercicio 3 - TIR'!$D$18-'Ejercicio 3 - TIR'!$C$18)*H541),'Ejercicio 3 - TIR'!$E$18-SQRT(('Ejercicio 3 - TIR'!$E$18-'Ejercicio 3 - TIR'!$C$18)*('Ejercicio 3 - TIR'!$E$18-'Ejercicio 3 - TIR'!$D$18)*(1-H541)))</f>
        <v>38850.7019466265</v>
      </c>
      <c r="J541" s="16">
        <f ca="1" t="shared" si="4026"/>
        <v>0.553935332115262</v>
      </c>
      <c r="K541" s="17">
        <f ca="1">IF(J541&lt;=('Ejercicio 3 - TIR'!$D$18-'Ejercicio 3 - TIR'!$C$18)/('Ejercicio 3 - TIR'!$E$18-'Ejercicio 3 - TIR'!$C$18),'Ejercicio 3 - TIR'!$C$18+SQRT(('Ejercicio 3 - TIR'!$E$18-'Ejercicio 3 - TIR'!$C$18)*('Ejercicio 3 - TIR'!$D$18-'Ejercicio 3 - TIR'!$C$18)*J541),'Ejercicio 3 - TIR'!$E$18-SQRT(('Ejercicio 3 - TIR'!$E$18-'Ejercicio 3 - TIR'!$C$18)*('Ejercicio 3 - TIR'!$E$18-'Ejercicio 3 - TIR'!$D$18)*(1-J541)))</f>
        <v>39115.3880782603</v>
      </c>
      <c r="L541" s="16">
        <f ca="1" t="shared" si="4026"/>
        <v>0.621342490615927</v>
      </c>
      <c r="M541" s="17">
        <f ca="1">IF(L541&lt;=('Ejercicio 3 - TIR'!$D$18-'Ejercicio 3 - TIR'!$C$18)/('Ejercicio 3 - TIR'!$E$18-'Ejercicio 3 - TIR'!$C$18),'Ejercicio 3 - TIR'!$C$18+SQRT(('Ejercicio 3 - TIR'!$E$18-'Ejercicio 3 - TIR'!$C$18)*('Ejercicio 3 - TIR'!$D$18-'Ejercicio 3 - TIR'!$C$18)*L541),'Ejercicio 3 - TIR'!$E$18-SQRT(('Ejercicio 3 - TIR'!$E$18-'Ejercicio 3 - TIR'!$C$18)*('Ejercicio 3 - TIR'!$E$18-'Ejercicio 3 - TIR'!$D$18)*(1-L541)))</f>
        <v>39654.0858496488</v>
      </c>
      <c r="N541" s="16">
        <f ca="1" t="shared" ref="N541:R541" si="4027">RAND()</f>
        <v>0.689806854502701</v>
      </c>
      <c r="O541" s="17">
        <f ca="1">IF(N541&lt;=('Ejercicio 3 - TIR'!$D$18-'Ejercicio 3 - TIR'!$C$18)/('Ejercicio 3 - TIR'!$E$18-'Ejercicio 3 - TIR'!$C$18),'Ejercicio 3 - TIR'!$C$18+SQRT(('Ejercicio 3 - TIR'!$E$18-'Ejercicio 3 - TIR'!$C$18)*('Ejercicio 3 - TIR'!$D$18-'Ejercicio 3 - TIR'!$C$18)*N541),'Ejercicio 3 - TIR'!$E$18-SQRT(('Ejercicio 3 - TIR'!$E$18-'Ejercicio 3 - TIR'!$C$18)*('Ejercicio 3 - TIR'!$E$18-'Ejercicio 3 - TIR'!$D$18)*(1-N541)))</f>
        <v>40176.6727342738</v>
      </c>
      <c r="P541" s="16">
        <f ca="1" t="shared" si="4027"/>
        <v>0.255180143302993</v>
      </c>
      <c r="Q541" s="18">
        <f ca="1">IF(P541&lt;=('Ejercicio 3 - TIR'!$D$22-'Ejercicio 3 - TIR'!$C$22)/('Ejercicio 3 - TIR'!$E$22-'Ejercicio 3 - TIR'!$C$22),'Ejercicio 3 - TIR'!$C$22+SQRT(('Ejercicio 3 - TIR'!$E$22-'Ejercicio 3 - TIR'!$C$22)*('Ejercicio 3 - TIR'!$D$22-'Ejercicio 3 - TIR'!$C$22)*P541),'Ejercicio 3 - TIR'!$E$22-SQRT(('Ejercicio 3 - TIR'!$E$22-'Ejercicio 3 - TIR'!$C$22)*('Ejercicio 3 - TIR'!$E$22-'Ejercicio 3 - TIR'!$D$22)*(1-P541)))</f>
        <v>0.141431851481974</v>
      </c>
      <c r="R541" s="16">
        <f ca="1" t="shared" si="4027"/>
        <v>0.757781916572698</v>
      </c>
      <c r="S541" s="18">
        <f ca="1">IF(R541&lt;=('Ejercicio 3 - TIR'!$D$23-'Ejercicio 3 - TIR'!$C$23)/('Ejercicio 3 - TIR'!$E$23-'Ejercicio 3 - TIR'!$C$23),'Ejercicio 3 - TIR'!$C$23+SQRT(('Ejercicio 3 - TIR'!$E$23-'Ejercicio 3 - TIR'!$C$23)*('Ejercicio 3 - TIR'!$D$23-'Ejercicio 3 - TIR'!$C$23)*R541),'Ejercicio 3 - TIR'!$E$23-SQRT(('Ejercicio 3 - TIR'!$E$23-'Ejercicio 3 - TIR'!$C$23)*('Ejercicio 3 - TIR'!$E$23-'Ejercicio 3 - TIR'!$D$23)*(1-R541)))</f>
        <v>0.159119565374036</v>
      </c>
      <c r="T541" s="16">
        <f ca="1" t="shared" ref="T541:X541" si="4028">RAND()</f>
        <v>0.0702647367355667</v>
      </c>
      <c r="U541" s="18">
        <f ca="1">IF(T541&lt;=('Ejercicio 3 - TIR'!$D$24-'Ejercicio 3 - TIR'!$C$24)/('Ejercicio 3 - TIR'!$E$24-'Ejercicio 3 - TIR'!$C$24),'Ejercicio 3 - TIR'!$C$24+SQRT(('Ejercicio 3 - TIR'!$E$24-'Ejercicio 3 - TIR'!$C$24)*('Ejercicio 3 - TIR'!$D$24-'Ejercicio 3 - TIR'!$C$24)*T541),'Ejercicio 3 - TIR'!$E$24-SQRT(('Ejercicio 3 - TIR'!$E$24-'Ejercicio 3 - TIR'!$C$24)*('Ejercicio 3 - TIR'!$E$24-'Ejercicio 3 - TIR'!$D$24)*(1-T541)))</f>
        <v>0.162147260890616</v>
      </c>
      <c r="V541" s="16">
        <f ca="1" t="shared" si="4028"/>
        <v>0.875684003465771</v>
      </c>
      <c r="W541" s="18">
        <f ca="1">IF(V541&lt;=('Ejercicio 3 - TIR'!$D$25-'Ejercicio 3 - TIR'!$C$25)/('Ejercicio 3 - TIR'!$E$25-'Ejercicio 3 - TIR'!$C$25),'Ejercicio 3 - TIR'!$C$25+SQRT(('Ejercicio 3 - TIR'!$E$25-'Ejercicio 3 - TIR'!$C$25)*('Ejercicio 3 - TIR'!$D$25-'Ejercicio 3 - TIR'!$C$25)*V541),'Ejercicio 3 - TIR'!$E$25-SQRT(('Ejercicio 3 - TIR'!$E$25-'Ejercicio 3 - TIR'!$C$25)*('Ejercicio 3 - TIR'!$E$25-'Ejercicio 3 - TIR'!$D$25)*(1-V541)))</f>
        <v>0.229140805675439</v>
      </c>
      <c r="X541" s="16">
        <f ca="1" t="shared" si="4028"/>
        <v>0.149357056823535</v>
      </c>
      <c r="Y541" s="18">
        <f ca="1">IF(X541&lt;=('Ejercicio 3 - TIR'!$D$26-'Ejercicio 3 - TIR'!$C$26)/('Ejercicio 3 - TIR'!$E$26-'Ejercicio 3 - TIR'!$C$26),'Ejercicio 3 - TIR'!$C$26+SQRT(('Ejercicio 3 - TIR'!$E$26-'Ejercicio 3 - TIR'!$C$26)*('Ejercicio 3 - TIR'!$D$26-'Ejercicio 3 - TIR'!$C$26)*X541),'Ejercicio 3 - TIR'!$E$26-SQRT(('Ejercicio 3 - TIR'!$E$26-'Ejercicio 3 - TIR'!$C$26)*('Ejercicio 3 - TIR'!$E$26-'Ejercicio 3 - TIR'!$D$26)*(1-X541)))</f>
        <v>0.210081435541902</v>
      </c>
      <c r="Z541" s="16">
        <f ca="1" t="shared" si="3812"/>
        <v>1.14143185148197</v>
      </c>
      <c r="AA541" s="16">
        <f ca="1" t="shared" si="3813"/>
        <v>1.32305599159387</v>
      </c>
      <c r="AB541" s="16">
        <f ca="1" t="shared" si="3814"/>
        <v>1.53758589663573</v>
      </c>
      <c r="AC541" s="16">
        <f ca="1" t="shared" si="3815"/>
        <v>1.88990956778603</v>
      </c>
      <c r="AD541" s="16">
        <f ca="1" t="shared" si="3816"/>
        <v>2.2869444828309</v>
      </c>
      <c r="AE541" s="15">
        <f ca="1" t="shared" si="3817"/>
        <v>4710.08378467451</v>
      </c>
      <c r="AF541" s="15">
        <f ca="1" t="shared" si="3818"/>
        <v>5459.55026936721</v>
      </c>
      <c r="AG541" s="15">
        <f ca="1" t="shared" si="3819"/>
        <v>6344.80139123973</v>
      </c>
      <c r="AH541" s="15">
        <f ca="1" t="shared" si="3820"/>
        <v>7798.65429387905</v>
      </c>
      <c r="AI541" s="15">
        <f ca="1" t="shared" si="3821"/>
        <v>9437.00678323217</v>
      </c>
      <c r="AJ541" s="17">
        <f ca="1" t="shared" si="3822"/>
        <v>38632.7308930637</v>
      </c>
      <c r="AK541" s="17">
        <f ca="1" t="shared" si="3823"/>
        <v>51401.6539881117</v>
      </c>
      <c r="AL541" s="17">
        <f ca="1" t="shared" si="3824"/>
        <v>60143.2690505664</v>
      </c>
      <c r="AM541" s="17">
        <f ca="1" t="shared" si="3825"/>
        <v>74942.63624906</v>
      </c>
      <c r="AN541" s="17">
        <f ca="1" t="shared" si="3826"/>
        <v>91881.8200481501</v>
      </c>
      <c r="AO541" s="17">
        <f ca="1">C541/'Ejercicio 3 - TIR'!$D$7</f>
        <v>18056.0899616236</v>
      </c>
      <c r="AP541" s="17">
        <f ca="1" t="shared" si="3827"/>
        <v>20576.6409314401</v>
      </c>
      <c r="AQ541" s="17">
        <f ca="1" t="shared" si="3828"/>
        <v>33345.5640264881</v>
      </c>
      <c r="AR541" s="17">
        <f ca="1" t="shared" si="3829"/>
        <v>42087.1790889427</v>
      </c>
      <c r="AS541" s="17">
        <f ca="1" t="shared" si="3830"/>
        <v>56886.5462874364</v>
      </c>
      <c r="AT541" s="17">
        <f ca="1" t="shared" si="3831"/>
        <v>73825.7300865265</v>
      </c>
      <c r="AU541" s="17">
        <f ca="1">AP541*'Ejercicio 3 - TIR'!$D$5</f>
        <v>10288.32046572</v>
      </c>
      <c r="AV541" s="17">
        <f ca="1">AQ541*'Ejercicio 3 - TIR'!$D$5</f>
        <v>16672.782013244</v>
      </c>
      <c r="AW541" s="17">
        <f ca="1">AR541*'Ejercicio 3 - TIR'!$D$5</f>
        <v>21043.5895444714</v>
      </c>
      <c r="AX541" s="17">
        <f ca="1">AS541*'Ejercicio 3 - TIR'!$D$5</f>
        <v>28443.2731437182</v>
      </c>
      <c r="AY541" s="17">
        <f ca="1">AT541*'Ejercicio 3 - TIR'!$D$5</f>
        <v>36912.8650432632</v>
      </c>
      <c r="AZ541" s="17">
        <f ca="1" t="shared" ref="AZ541:BD541" si="4029">AJ541-AU541-AE541</f>
        <v>23634.3266426692</v>
      </c>
      <c r="BA541" s="17">
        <f ca="1" t="shared" si="4029"/>
        <v>29269.3217055005</v>
      </c>
      <c r="BB541" s="17">
        <f ca="1" t="shared" si="4029"/>
        <v>32754.8781148553</v>
      </c>
      <c r="BC541" s="17">
        <f ca="1" t="shared" si="4029"/>
        <v>38700.7088114628</v>
      </c>
      <c r="BD541" s="17">
        <f ca="1" t="shared" si="4029"/>
        <v>45531.9482216547</v>
      </c>
      <c r="BE541" s="17">
        <f ca="1" t="shared" ref="BE541:BI541" si="4030">AZ541/Z541</f>
        <v>20705.8587089397</v>
      </c>
      <c r="BF541" s="17">
        <f ca="1" t="shared" si="4030"/>
        <v>22122.5117390838</v>
      </c>
      <c r="BG541" s="17">
        <f ca="1" t="shared" si="4030"/>
        <v>21302.7956269133</v>
      </c>
      <c r="BH541" s="17">
        <f ca="1" t="shared" si="4030"/>
        <v>20477.5453128159</v>
      </c>
      <c r="BI541" s="17">
        <f ca="1" t="shared" si="4030"/>
        <v>19909.5118239569</v>
      </c>
      <c r="BJ541" s="17">
        <f ca="1" t="shared" si="3834"/>
        <v>76161.769871234</v>
      </c>
      <c r="BK541" s="17">
        <f ca="1" t="shared" si="3835"/>
        <v>41293.2753192336</v>
      </c>
      <c r="BL541" s="17">
        <f ca="1" t="shared" si="3836"/>
        <v>117455.045190468</v>
      </c>
      <c r="BM541" s="17">
        <f ca="1">BK541*'Ejercicio 3 - TIR'!$D$5</f>
        <v>20646.6376596168</v>
      </c>
      <c r="BN541" s="17">
        <f ca="1" t="shared" si="3837"/>
        <v>96808.4075308508</v>
      </c>
      <c r="BO541" s="17">
        <f ca="1" t="shared" si="3838"/>
        <v>42330.8953311435</v>
      </c>
      <c r="BP541" s="17">
        <f ca="1" t="shared" si="3839"/>
        <v>-123583.30015845</v>
      </c>
      <c r="BQ541" s="17">
        <f ca="1" t="shared" ref="BQ541:BT541" si="4031">BE541</f>
        <v>20705.8587089397</v>
      </c>
      <c r="BR541" s="17">
        <f ca="1" t="shared" si="4031"/>
        <v>22122.5117390838</v>
      </c>
      <c r="BS541" s="17">
        <f ca="1" t="shared" si="4031"/>
        <v>21302.7956269133</v>
      </c>
      <c r="BT541" s="17">
        <f ca="1" t="shared" si="4031"/>
        <v>20477.5453128159</v>
      </c>
      <c r="BU541" s="17">
        <f ca="1" t="shared" si="3841"/>
        <v>62240.4071551004</v>
      </c>
      <c r="BV541" s="19">
        <f ca="1" t="shared" si="3842"/>
        <v>5.05386769620708</v>
      </c>
    </row>
    <row r="542" ht="15" customHeight="1" spans="1:74">
      <c r="A542" s="15">
        <v>541</v>
      </c>
      <c r="B542" s="16">
        <f ca="1" t="shared" ref="B542:F542" si="4032">RAND()</f>
        <v>0.919787690386687</v>
      </c>
      <c r="C542" s="17">
        <f ca="1">IF(B542&lt;=('Ejercicio 3 - TIR'!$D$13-'Ejercicio 3 - TIR'!$C$13)/('Ejercicio 3 - TIR'!$E$13-'Ejercicio 3 - TIR'!$C$13),'Ejercicio 3 - TIR'!$C$13+SQRT(('Ejercicio 3 - TIR'!$E$13-'Ejercicio 3 - TIR'!$C$13)*('Ejercicio 3 - TIR'!$D$13-'Ejercicio 3 - TIR'!$C$13)*B542),'Ejercicio 3 - TIR'!$E$13-SQRT(('Ejercicio 3 - TIR'!$E$13-'Ejercicio 3 - TIR'!$C$13)*('Ejercicio 3 - TIR'!$E$13-'Ejercicio 3 - TIR'!$D$13)*(1-B542)))</f>
        <v>90189.0483878486</v>
      </c>
      <c r="D542" s="16">
        <f ca="1" t="shared" si="4032"/>
        <v>0.00288842426127145</v>
      </c>
      <c r="E542" s="17">
        <f ca="1">IF(D542&lt;=('Ejercicio 3 - TIR'!$D$14-'Ejercicio 3 - TIR'!$C$14)/('Ejercicio 3 - TIR'!$E$14-'Ejercicio 3 - TIR'!$C$14),'Ejercicio 3 - TIR'!$C$14+SQRT(('Ejercicio 3 - TIR'!$E$14-'Ejercicio 3 - TIR'!$C$14)*('Ejercicio 3 - TIR'!$D$14-'Ejercicio 3 - TIR'!$C$14)*D542),'Ejercicio 3 - TIR'!$E$14-SQRT(('Ejercicio 3 - TIR'!$E$14-'Ejercicio 3 - TIR'!$C$14)*('Ejercicio 3 - TIR'!$E$14-'Ejercicio 3 - TIR'!$D$14)*(1-D542)))</f>
        <v>25465.4372348613</v>
      </c>
      <c r="F542" s="16">
        <f ca="1" t="shared" si="4032"/>
        <v>0.096736555680885</v>
      </c>
      <c r="G542" s="17">
        <f ca="1">IF(F542&lt;=('Ejercicio 3 - TIR'!$D$18-'Ejercicio 3 - TIR'!$C$18)/('Ejercicio 3 - TIR'!$E$18-'Ejercicio 3 - TIR'!$C$18),'Ejercicio 3 - TIR'!$C$18+SQRT(('Ejercicio 3 - TIR'!$E$18-'Ejercicio 3 - TIR'!$C$18)*('Ejercicio 3 - TIR'!$D$18-'Ejercicio 3 - TIR'!$C$18)*F542),'Ejercicio 3 - TIR'!$E$18-SQRT(('Ejercicio 3 - TIR'!$E$18-'Ejercicio 3 - TIR'!$C$18)*('Ejercicio 3 - TIR'!$E$18-'Ejercicio 3 - TIR'!$D$18)*(1-F542)))</f>
        <v>33809.2628357902</v>
      </c>
      <c r="H542" s="16">
        <f ca="1" t="shared" ref="H542:L542" si="4033">RAND()</f>
        <v>0.523792961371242</v>
      </c>
      <c r="I542" s="17">
        <f ca="1">IF(H542&lt;=('Ejercicio 3 - TIR'!$D$18-'Ejercicio 3 - TIR'!$C$18)/('Ejercicio 3 - TIR'!$E$18-'Ejercicio 3 - TIR'!$C$18),'Ejercicio 3 - TIR'!$C$18+SQRT(('Ejercicio 3 - TIR'!$E$18-'Ejercicio 3 - TIR'!$C$18)*('Ejercicio 3 - TIR'!$D$18-'Ejercicio 3 - TIR'!$C$18)*H542),'Ejercicio 3 - TIR'!$E$18-SQRT(('Ejercicio 3 - TIR'!$E$18-'Ejercicio 3 - TIR'!$C$18)*('Ejercicio 3 - TIR'!$E$18-'Ejercicio 3 - TIR'!$D$18)*(1-H542)))</f>
        <v>38863.9124660438</v>
      </c>
      <c r="J542" s="16">
        <f ca="1" t="shared" si="4033"/>
        <v>0.14446228260476</v>
      </c>
      <c r="K542" s="17">
        <f ca="1">IF(J542&lt;=('Ejercicio 3 - TIR'!$D$18-'Ejercicio 3 - TIR'!$C$18)/('Ejercicio 3 - TIR'!$E$18-'Ejercicio 3 - TIR'!$C$18),'Ejercicio 3 - TIR'!$C$18+SQRT(('Ejercicio 3 - TIR'!$E$18-'Ejercicio 3 - TIR'!$C$18)*('Ejercicio 3 - TIR'!$D$18-'Ejercicio 3 - TIR'!$C$18)*J542),'Ejercicio 3 - TIR'!$E$18-SQRT(('Ejercicio 3 - TIR'!$E$18-'Ejercicio 3 - TIR'!$C$18)*('Ejercicio 3 - TIR'!$E$18-'Ejercicio 3 - TIR'!$D$18)*(1-J542)))</f>
        <v>34655.0340912515</v>
      </c>
      <c r="L542" s="16">
        <f ca="1" t="shared" si="4033"/>
        <v>0.962657235692701</v>
      </c>
      <c r="M542" s="17">
        <f ca="1">IF(L542&lt;=('Ejercicio 3 - TIR'!$D$18-'Ejercicio 3 - TIR'!$C$18)/('Ejercicio 3 - TIR'!$E$18-'Ejercicio 3 - TIR'!$C$18),'Ejercicio 3 - TIR'!$C$18+SQRT(('Ejercicio 3 - TIR'!$E$18-'Ejercicio 3 - TIR'!$C$18)*('Ejercicio 3 - TIR'!$D$18-'Ejercicio 3 - TIR'!$C$18)*L542),'Ejercicio 3 - TIR'!$E$18-SQRT(('Ejercicio 3 - TIR'!$E$18-'Ejercicio 3 - TIR'!$C$18)*('Ejercicio 3 - TIR'!$E$18-'Ejercicio 3 - TIR'!$D$18)*(1-L542)))</f>
        <v>43326.4686070923</v>
      </c>
      <c r="N542" s="16">
        <f ca="1" t="shared" ref="N542:R542" si="4034">RAND()</f>
        <v>0.371823926277007</v>
      </c>
      <c r="O542" s="17">
        <f ca="1">IF(N542&lt;=('Ejercicio 3 - TIR'!$D$18-'Ejercicio 3 - TIR'!$C$18)/('Ejercicio 3 - TIR'!$E$18-'Ejercicio 3 - TIR'!$C$18),'Ejercicio 3 - TIR'!$C$18+SQRT(('Ejercicio 3 - TIR'!$E$18-'Ejercicio 3 - TIR'!$C$18)*('Ejercicio 3 - TIR'!$D$18-'Ejercicio 3 - TIR'!$C$18)*N542),'Ejercicio 3 - TIR'!$E$18-SQRT(('Ejercicio 3 - TIR'!$E$18-'Ejercicio 3 - TIR'!$C$18)*('Ejercicio 3 - TIR'!$E$18-'Ejercicio 3 - TIR'!$D$18)*(1-N542)))</f>
        <v>37468.1717268386</v>
      </c>
      <c r="P542" s="16">
        <f ca="1" t="shared" si="4034"/>
        <v>0.470447309570958</v>
      </c>
      <c r="Q542" s="18">
        <f ca="1">IF(P542&lt;=('Ejercicio 3 - TIR'!$D$22-'Ejercicio 3 - TIR'!$C$22)/('Ejercicio 3 - TIR'!$E$22-'Ejercicio 3 - TIR'!$C$22),'Ejercicio 3 - TIR'!$C$22+SQRT(('Ejercicio 3 - TIR'!$E$22-'Ejercicio 3 - TIR'!$C$22)*('Ejercicio 3 - TIR'!$D$22-'Ejercicio 3 - TIR'!$C$22)*P542),'Ejercicio 3 - TIR'!$E$22-SQRT(('Ejercicio 3 - TIR'!$E$22-'Ejercicio 3 - TIR'!$C$22)*('Ejercicio 3 - TIR'!$E$22-'Ejercicio 3 - TIR'!$D$22)*(1-P542)))</f>
        <v>0.149099916790735</v>
      </c>
      <c r="R542" s="16">
        <f ca="1" t="shared" si="4034"/>
        <v>0.120790015879197</v>
      </c>
      <c r="S542" s="18">
        <f ca="1">IF(R542&lt;=('Ejercicio 3 - TIR'!$D$23-'Ejercicio 3 - TIR'!$C$23)/('Ejercicio 3 - TIR'!$E$23-'Ejercicio 3 - TIR'!$C$23),'Ejercicio 3 - TIR'!$C$23+SQRT(('Ejercicio 3 - TIR'!$E$23-'Ejercicio 3 - TIR'!$C$23)*('Ejercicio 3 - TIR'!$D$23-'Ejercicio 3 - TIR'!$C$23)*R542),'Ejercicio 3 - TIR'!$E$23-SQRT(('Ejercicio 3 - TIR'!$E$23-'Ejercicio 3 - TIR'!$C$23)*('Ejercicio 3 - TIR'!$E$23-'Ejercicio 3 - TIR'!$D$23)*(1-R542)))</f>
        <v>0.134745237488171</v>
      </c>
      <c r="T542" s="16">
        <f ca="1" t="shared" ref="T542:X542" si="4035">RAND()</f>
        <v>0.73166561159629</v>
      </c>
      <c r="U542" s="18">
        <f ca="1">IF(T542&lt;=('Ejercicio 3 - TIR'!$D$24-'Ejercicio 3 - TIR'!$C$24)/('Ejercicio 3 - TIR'!$E$24-'Ejercicio 3 - TIR'!$C$24),'Ejercicio 3 - TIR'!$C$24+SQRT(('Ejercicio 3 - TIR'!$E$24-'Ejercicio 3 - TIR'!$C$24)*('Ejercicio 3 - TIR'!$D$24-'Ejercicio 3 - TIR'!$C$24)*T542),'Ejercicio 3 - TIR'!$E$24-SQRT(('Ejercicio 3 - TIR'!$E$24-'Ejercicio 3 - TIR'!$C$24)*('Ejercicio 3 - TIR'!$E$24-'Ejercicio 3 - TIR'!$D$24)*(1-T542)))</f>
        <v>0.192589485821488</v>
      </c>
      <c r="V542" s="16">
        <f ca="1" t="shared" si="4035"/>
        <v>0.607699421383535</v>
      </c>
      <c r="W542" s="18">
        <f ca="1">IF(V542&lt;=('Ejercicio 3 - TIR'!$D$25-'Ejercicio 3 - TIR'!$C$25)/('Ejercicio 3 - TIR'!$E$25-'Ejercicio 3 - TIR'!$C$25),'Ejercicio 3 - TIR'!$C$25+SQRT(('Ejercicio 3 - TIR'!$E$25-'Ejercicio 3 - TIR'!$C$25)*('Ejercicio 3 - TIR'!$D$25-'Ejercicio 3 - TIR'!$C$25)*V542),'Ejercicio 3 - TIR'!$E$25-SQRT(('Ejercicio 3 - TIR'!$E$25-'Ejercicio 3 - TIR'!$C$25)*('Ejercicio 3 - TIR'!$E$25-'Ejercicio 3 - TIR'!$D$25)*(1-V542)))</f>
        <v>0.212945283361526</v>
      </c>
      <c r="X542" s="16">
        <f ca="1" t="shared" si="4035"/>
        <v>0.919830200861651</v>
      </c>
      <c r="Y542" s="18">
        <f ca="1">IF(X542&lt;=('Ejercicio 3 - TIR'!$D$26-'Ejercicio 3 - TIR'!$C$26)/('Ejercicio 3 - TIR'!$E$26-'Ejercicio 3 - TIR'!$C$26),'Ejercicio 3 - TIR'!$C$26+SQRT(('Ejercicio 3 - TIR'!$E$26-'Ejercicio 3 - TIR'!$C$26)*('Ejercicio 3 - TIR'!$D$26-'Ejercicio 3 - TIR'!$C$26)*X542),'Ejercicio 3 - TIR'!$E$26-SQRT(('Ejercicio 3 - TIR'!$E$26-'Ejercicio 3 - TIR'!$C$26)*('Ejercicio 3 - TIR'!$E$26-'Ejercicio 3 - TIR'!$D$26)*(1-X542)))</f>
        <v>0.259193344445897</v>
      </c>
      <c r="Z542" s="16">
        <f ca="1" t="shared" si="3812"/>
        <v>1.14909991679074</v>
      </c>
      <c r="AA542" s="16">
        <f ca="1" t="shared" si="3813"/>
        <v>1.30393565797634</v>
      </c>
      <c r="AB542" s="16">
        <f ca="1" t="shared" si="3814"/>
        <v>1.55505995589031</v>
      </c>
      <c r="AC542" s="16">
        <f ca="1" t="shared" si="3815"/>
        <v>1.88620263884153</v>
      </c>
      <c r="AD542" s="16">
        <f ca="1" t="shared" si="3816"/>
        <v>2.37509380910554</v>
      </c>
      <c r="AE542" s="15">
        <f ca="1" t="shared" si="3817"/>
        <v>3796.89457275752</v>
      </c>
      <c r="AF542" s="15">
        <f ca="1" t="shared" si="3818"/>
        <v>4308.50803368128</v>
      </c>
      <c r="AG542" s="15">
        <f ca="1" t="shared" si="3819"/>
        <v>5138.28138054571</v>
      </c>
      <c r="AH542" s="15">
        <f ca="1" t="shared" si="3820"/>
        <v>6232.45416511726</v>
      </c>
      <c r="AI542" s="15">
        <f ca="1" t="shared" si="3821"/>
        <v>7847.86480427977</v>
      </c>
      <c r="AJ542" s="17">
        <f ca="1" t="shared" si="3822"/>
        <v>38850.2211113627</v>
      </c>
      <c r="AK542" s="17">
        <f ca="1" t="shared" si="3823"/>
        <v>50676.0412729457</v>
      </c>
      <c r="AL542" s="17">
        <f ca="1" t="shared" si="3824"/>
        <v>53890.6557853187</v>
      </c>
      <c r="AM542" s="17">
        <f ca="1" t="shared" si="3825"/>
        <v>81722.4994183823</v>
      </c>
      <c r="AN542" s="17">
        <f ca="1" t="shared" si="3826"/>
        <v>88990.4227069177</v>
      </c>
      <c r="AO542" s="17">
        <f ca="1">C542/'Ejercicio 3 - TIR'!$D$7</f>
        <v>18037.8096775697</v>
      </c>
      <c r="AP542" s="17">
        <f ca="1" t="shared" si="3827"/>
        <v>20812.4114337929</v>
      </c>
      <c r="AQ542" s="17">
        <f ca="1" t="shared" si="3828"/>
        <v>32638.231595376</v>
      </c>
      <c r="AR542" s="17">
        <f ca="1" t="shared" si="3829"/>
        <v>35852.846107749</v>
      </c>
      <c r="AS542" s="17">
        <f ca="1" t="shared" si="3830"/>
        <v>63684.6897408126</v>
      </c>
      <c r="AT542" s="17">
        <f ca="1" t="shared" si="3831"/>
        <v>70952.613029348</v>
      </c>
      <c r="AU542" s="17">
        <f ca="1">AP542*'Ejercicio 3 - TIR'!$D$5</f>
        <v>10406.2057168965</v>
      </c>
      <c r="AV542" s="17">
        <f ca="1">AQ542*'Ejercicio 3 - TIR'!$D$5</f>
        <v>16319.115797688</v>
      </c>
      <c r="AW542" s="17">
        <f ca="1">AR542*'Ejercicio 3 - TIR'!$D$5</f>
        <v>17926.4230538745</v>
      </c>
      <c r="AX542" s="17">
        <f ca="1">AS542*'Ejercicio 3 - TIR'!$D$5</f>
        <v>31842.3448704063</v>
      </c>
      <c r="AY542" s="17">
        <f ca="1">AT542*'Ejercicio 3 - TIR'!$D$5</f>
        <v>35476.306514674</v>
      </c>
      <c r="AZ542" s="17">
        <f ca="1" t="shared" ref="AZ542:BD542" si="4036">AJ542-AU542-AE542</f>
        <v>24647.1208217087</v>
      </c>
      <c r="BA542" s="17">
        <f ca="1" t="shared" si="4036"/>
        <v>30048.4174415764</v>
      </c>
      <c r="BB542" s="17">
        <f ca="1" t="shared" si="4036"/>
        <v>30825.9513508985</v>
      </c>
      <c r="BC542" s="17">
        <f ca="1" t="shared" si="4036"/>
        <v>43647.7003828588</v>
      </c>
      <c r="BD542" s="17">
        <f ca="1" t="shared" si="4036"/>
        <v>45666.2513879639</v>
      </c>
      <c r="BE542" s="17">
        <f ca="1" t="shared" ref="BE542:BI542" si="4037">AZ542/Z542</f>
        <v>21449.0667535199</v>
      </c>
      <c r="BF542" s="17">
        <f ca="1" t="shared" si="4037"/>
        <v>23044.4019670499</v>
      </c>
      <c r="BG542" s="17">
        <f ca="1" t="shared" si="4037"/>
        <v>19822.9986143846</v>
      </c>
      <c r="BH542" s="17">
        <f ca="1" t="shared" si="4037"/>
        <v>23140.5149606123</v>
      </c>
      <c r="BI542" s="17">
        <f ca="1" t="shared" si="4037"/>
        <v>19227.1358768611</v>
      </c>
      <c r="BJ542" s="17">
        <f ca="1" t="shared" si="3834"/>
        <v>60482.8023226849</v>
      </c>
      <c r="BK542" s="17">
        <f ca="1" t="shared" si="3835"/>
        <v>42841.4900950199</v>
      </c>
      <c r="BL542" s="17">
        <f ca="1" t="shared" si="3836"/>
        <v>103324.292417705</v>
      </c>
      <c r="BM542" s="17">
        <f ca="1">BK542*'Ejercicio 3 - TIR'!$D$5</f>
        <v>21420.74504751</v>
      </c>
      <c r="BN542" s="17">
        <f ca="1" t="shared" si="3837"/>
        <v>81903.5473701949</v>
      </c>
      <c r="BO542" s="17">
        <f ca="1" t="shared" si="3838"/>
        <v>34484.3420736462</v>
      </c>
      <c r="BP542" s="17">
        <f ca="1" t="shared" si="3839"/>
        <v>-115654.48562271</v>
      </c>
      <c r="BQ542" s="17">
        <f ca="1" t="shared" ref="BQ542:BT542" si="4038">BE542</f>
        <v>21449.0667535199</v>
      </c>
      <c r="BR542" s="17">
        <f ca="1" t="shared" si="4038"/>
        <v>23044.4019670499</v>
      </c>
      <c r="BS542" s="17">
        <f ca="1" t="shared" si="4038"/>
        <v>19822.9986143846</v>
      </c>
      <c r="BT542" s="17">
        <f ca="1" t="shared" si="4038"/>
        <v>23140.5149606123</v>
      </c>
      <c r="BU542" s="17">
        <f ca="1" t="shared" si="3841"/>
        <v>53711.4779505073</v>
      </c>
      <c r="BV542" s="19">
        <f ca="1" t="shared" si="3842"/>
        <v>6.05496877218656</v>
      </c>
    </row>
    <row r="543" ht="15" customHeight="1" spans="1:74">
      <c r="A543" s="15">
        <v>542</v>
      </c>
      <c r="B543" s="16">
        <f ca="1" t="shared" ref="B543:F543" si="4039">RAND()</f>
        <v>0.19517886404418</v>
      </c>
      <c r="C543" s="17">
        <f ca="1">IF(B543&lt;=('Ejercicio 3 - TIR'!$D$13-'Ejercicio 3 - TIR'!$C$13)/('Ejercicio 3 - TIR'!$E$13-'Ejercicio 3 - TIR'!$C$13),'Ejercicio 3 - TIR'!$C$13+SQRT(('Ejercicio 3 - TIR'!$E$13-'Ejercicio 3 - TIR'!$C$13)*('Ejercicio 3 - TIR'!$D$13-'Ejercicio 3 - TIR'!$C$13)*B543),'Ejercicio 3 - TIR'!$E$13-SQRT(('Ejercicio 3 - TIR'!$E$13-'Ejercicio 3 - TIR'!$C$13)*('Ejercicio 3 - TIR'!$E$13-'Ejercicio 3 - TIR'!$D$13)*(1-B543)))</f>
        <v>68835.8104109172</v>
      </c>
      <c r="D543" s="16">
        <f ca="1" t="shared" si="4039"/>
        <v>0.109502513448005</v>
      </c>
      <c r="E543" s="17">
        <f ca="1">IF(D543&lt;=('Ejercicio 3 - TIR'!$D$14-'Ejercicio 3 - TIR'!$C$14)/('Ejercicio 3 - TIR'!$E$14-'Ejercicio 3 - TIR'!$C$14),'Ejercicio 3 - TIR'!$C$14+SQRT(('Ejercicio 3 - TIR'!$E$14-'Ejercicio 3 - TIR'!$C$14)*('Ejercicio 3 - TIR'!$D$14-'Ejercicio 3 - TIR'!$C$14)*D543),'Ejercicio 3 - TIR'!$E$14-SQRT(('Ejercicio 3 - TIR'!$E$14-'Ejercicio 3 - TIR'!$C$14)*('Ejercicio 3 - TIR'!$E$14-'Ejercicio 3 - TIR'!$D$14)*(1-D543)))</f>
        <v>27865.778865963</v>
      </c>
      <c r="F543" s="16">
        <f ca="1" t="shared" si="4039"/>
        <v>0.0414949130462265</v>
      </c>
      <c r="G543" s="17">
        <f ca="1">IF(F543&lt;=('Ejercicio 3 - TIR'!$D$18-'Ejercicio 3 - TIR'!$C$18)/('Ejercicio 3 - TIR'!$E$18-'Ejercicio 3 - TIR'!$C$18),'Ejercicio 3 - TIR'!$C$18+SQRT(('Ejercicio 3 - TIR'!$E$18-'Ejercicio 3 - TIR'!$C$18)*('Ejercicio 3 - TIR'!$D$18-'Ejercicio 3 - TIR'!$C$18)*F543),'Ejercicio 3 - TIR'!$E$18-SQRT(('Ejercicio 3 - TIR'!$E$18-'Ejercicio 3 - TIR'!$C$18)*('Ejercicio 3 - TIR'!$E$18-'Ejercicio 3 - TIR'!$D$18)*(1-F543)))</f>
        <v>32494.8420705395</v>
      </c>
      <c r="H543" s="16">
        <f ca="1" t="shared" ref="H543:L543" si="4040">RAND()</f>
        <v>0.899054081755389</v>
      </c>
      <c r="I543" s="17">
        <f ca="1">IF(H543&lt;=('Ejercicio 3 - TIR'!$D$18-'Ejercicio 3 - TIR'!$C$18)/('Ejercicio 3 - TIR'!$E$18-'Ejercicio 3 - TIR'!$C$18),'Ejercicio 3 - TIR'!$C$18+SQRT(('Ejercicio 3 - TIR'!$E$18-'Ejercicio 3 - TIR'!$C$18)*('Ejercicio 3 - TIR'!$D$18-'Ejercicio 3 - TIR'!$C$18)*H543),'Ejercicio 3 - TIR'!$E$18-SQRT(('Ejercicio 3 - TIR'!$E$18-'Ejercicio 3 - TIR'!$C$18)*('Ejercicio 3 - TIR'!$E$18-'Ejercicio 3 - TIR'!$D$18)*(1-H543)))</f>
        <v>42248.4651795142</v>
      </c>
      <c r="J543" s="16">
        <f ca="1" t="shared" si="4040"/>
        <v>0.521196376011093</v>
      </c>
      <c r="K543" s="17">
        <f ca="1">IF(J543&lt;=('Ejercicio 3 - TIR'!$D$18-'Ejercicio 3 - TIR'!$C$18)/('Ejercicio 3 - TIR'!$E$18-'Ejercicio 3 - TIR'!$C$18),'Ejercicio 3 - TIR'!$C$18+SQRT(('Ejercicio 3 - TIR'!$E$18-'Ejercicio 3 - TIR'!$C$18)*('Ejercicio 3 - TIR'!$D$18-'Ejercicio 3 - TIR'!$C$18)*J543),'Ejercicio 3 - TIR'!$E$18-SQRT(('Ejercicio 3 - TIR'!$E$18-'Ejercicio 3 - TIR'!$C$18)*('Ejercicio 3 - TIR'!$E$18-'Ejercicio 3 - TIR'!$D$18)*(1-J543)))</f>
        <v>38841.9147474777</v>
      </c>
      <c r="L543" s="16">
        <f ca="1" t="shared" si="4040"/>
        <v>0.969363620380752</v>
      </c>
      <c r="M543" s="17">
        <f ca="1">IF(L543&lt;=('Ejercicio 3 - TIR'!$D$18-'Ejercicio 3 - TIR'!$C$18)/('Ejercicio 3 - TIR'!$E$18-'Ejercicio 3 - TIR'!$C$18),'Ejercicio 3 - TIR'!$C$18+SQRT(('Ejercicio 3 - TIR'!$E$18-'Ejercicio 3 - TIR'!$C$18)*('Ejercicio 3 - TIR'!$D$18-'Ejercicio 3 - TIR'!$C$18)*L543),'Ejercicio 3 - TIR'!$E$18-SQRT(('Ejercicio 3 - TIR'!$E$18-'Ejercicio 3 - TIR'!$C$18)*('Ejercicio 3 - TIR'!$E$18-'Ejercicio 3 - TIR'!$D$18)*(1-L543)))</f>
        <v>43484.173996976</v>
      </c>
      <c r="N543" s="16">
        <f ca="1" t="shared" ref="N543:R543" si="4041">RAND()</f>
        <v>0.885815878400786</v>
      </c>
      <c r="O543" s="17">
        <f ca="1">IF(N543&lt;=('Ejercicio 3 - TIR'!$D$18-'Ejercicio 3 - TIR'!$C$18)/('Ejercicio 3 - TIR'!$E$18-'Ejercicio 3 - TIR'!$C$18),'Ejercicio 3 - TIR'!$C$18+SQRT(('Ejercicio 3 - TIR'!$E$18-'Ejercicio 3 - TIR'!$C$18)*('Ejercicio 3 - TIR'!$D$18-'Ejercicio 3 - TIR'!$C$18)*N543),'Ejercicio 3 - TIR'!$E$18-SQRT(('Ejercicio 3 - TIR'!$E$18-'Ejercicio 3 - TIR'!$C$18)*('Ejercicio 3 - TIR'!$E$18-'Ejercicio 3 - TIR'!$D$18)*(1-N543)))</f>
        <v>42073.6013395402</v>
      </c>
      <c r="P543" s="16">
        <f ca="1" t="shared" si="4041"/>
        <v>0.94264257605711</v>
      </c>
      <c r="Q543" s="18">
        <f ca="1">IF(P543&lt;=('Ejercicio 3 - TIR'!$D$22-'Ejercicio 3 - TIR'!$C$22)/('Ejercicio 3 - TIR'!$E$22-'Ejercicio 3 - TIR'!$C$22),'Ejercicio 3 - TIR'!$C$22+SQRT(('Ejercicio 3 - TIR'!$E$22-'Ejercicio 3 - TIR'!$C$22)*('Ejercicio 3 - TIR'!$D$22-'Ejercicio 3 - TIR'!$C$22)*P543),'Ejercicio 3 - TIR'!$E$22-SQRT(('Ejercicio 3 - TIR'!$E$22-'Ejercicio 3 - TIR'!$C$22)*('Ejercicio 3 - TIR'!$E$22-'Ejercicio 3 - TIR'!$D$22)*(1-P543)))</f>
        <v>0.169839125869434</v>
      </c>
      <c r="R543" s="16">
        <f ca="1" t="shared" si="4041"/>
        <v>0.0833055661269142</v>
      </c>
      <c r="S543" s="18">
        <f ca="1">IF(R543&lt;=('Ejercicio 3 - TIR'!$D$23-'Ejercicio 3 - TIR'!$C$23)/('Ejercicio 3 - TIR'!$E$23-'Ejercicio 3 - TIR'!$C$23),'Ejercicio 3 - TIR'!$C$23+SQRT(('Ejercicio 3 - TIR'!$E$23-'Ejercicio 3 - TIR'!$C$23)*('Ejercicio 3 - TIR'!$D$23-'Ejercicio 3 - TIR'!$C$23)*R543),'Ejercicio 3 - TIR'!$E$23-SQRT(('Ejercicio 3 - TIR'!$E$23-'Ejercicio 3 - TIR'!$C$23)*('Ejercicio 3 - TIR'!$E$23-'Ejercicio 3 - TIR'!$D$23)*(1-R543)))</f>
        <v>0.132245408079294</v>
      </c>
      <c r="T543" s="16">
        <f ca="1" t="shared" ref="T543:X543" si="4042">RAND()</f>
        <v>0.62813290268046</v>
      </c>
      <c r="U543" s="18">
        <f ca="1">IF(T543&lt;=('Ejercicio 3 - TIR'!$D$24-'Ejercicio 3 - TIR'!$C$24)/('Ejercicio 3 - TIR'!$E$24-'Ejercicio 3 - TIR'!$C$24),'Ejercicio 3 - TIR'!$C$24+SQRT(('Ejercicio 3 - TIR'!$E$24-'Ejercicio 3 - TIR'!$C$24)*('Ejercicio 3 - TIR'!$D$24-'Ejercicio 3 - TIR'!$C$24)*T543),'Ejercicio 3 - TIR'!$E$24-SQRT(('Ejercicio 3 - TIR'!$E$24-'Ejercicio 3 - TIR'!$C$24)*('Ejercicio 3 - TIR'!$E$24-'Ejercicio 3 - TIR'!$D$24)*(1-T543)))</f>
        <v>0.187731937267715</v>
      </c>
      <c r="V543" s="16">
        <f ca="1" t="shared" si="4042"/>
        <v>0.772916151910972</v>
      </c>
      <c r="W543" s="18">
        <f ca="1">IF(V543&lt;=('Ejercicio 3 - TIR'!$D$25-'Ejercicio 3 - TIR'!$C$25)/('Ejercicio 3 - TIR'!$E$25-'Ejercicio 3 - TIR'!$C$25),'Ejercicio 3 - TIR'!$C$25+SQRT(('Ejercicio 3 - TIR'!$E$25-'Ejercicio 3 - TIR'!$C$25)*('Ejercicio 3 - TIR'!$D$25-'Ejercicio 3 - TIR'!$C$25)*V543),'Ejercicio 3 - TIR'!$E$25-SQRT(('Ejercicio 3 - TIR'!$E$25-'Ejercicio 3 - TIR'!$C$25)*('Ejercicio 3 - TIR'!$E$25-'Ejercicio 3 - TIR'!$D$25)*(1-V543)))</f>
        <v>0.221807918340222</v>
      </c>
      <c r="X543" s="16">
        <f ca="1" t="shared" si="4042"/>
        <v>0.289541223580098</v>
      </c>
      <c r="Y543" s="18">
        <f ca="1">IF(X543&lt;=('Ejercicio 3 - TIR'!$D$26-'Ejercicio 3 - TIR'!$C$26)/('Ejercicio 3 - TIR'!$E$26-'Ejercicio 3 - TIR'!$C$26),'Ejercicio 3 - TIR'!$C$26+SQRT(('Ejercicio 3 - TIR'!$E$26-'Ejercicio 3 - TIR'!$C$26)*('Ejercicio 3 - TIR'!$D$26-'Ejercicio 3 - TIR'!$C$26)*X543),'Ejercicio 3 - TIR'!$E$26-SQRT(('Ejercicio 3 - TIR'!$E$26-'Ejercicio 3 - TIR'!$C$26)*('Ejercicio 3 - TIR'!$E$26-'Ejercicio 3 - TIR'!$D$26)*(1-X543)))</f>
        <v>0.217959994700755</v>
      </c>
      <c r="Z543" s="16">
        <f ca="1" t="shared" si="3812"/>
        <v>1.16983912586943</v>
      </c>
      <c r="AA543" s="16">
        <f ca="1" t="shared" si="3813"/>
        <v>1.32454497845716</v>
      </c>
      <c r="AB543" s="16">
        <f ca="1" t="shared" si="3814"/>
        <v>1.57320437326115</v>
      </c>
      <c r="AC543" s="16">
        <f ca="1" t="shared" si="3815"/>
        <v>1.92215356041794</v>
      </c>
      <c r="AD543" s="16">
        <f ca="1" t="shared" si="3816"/>
        <v>2.34110614026067</v>
      </c>
      <c r="AE543" s="15">
        <f ca="1" t="shared" si="3817"/>
        <v>4732.69952426611</v>
      </c>
      <c r="AF543" s="15">
        <f ca="1" t="shared" si="3818"/>
        <v>5358.57730416937</v>
      </c>
      <c r="AG543" s="15">
        <f ca="1" t="shared" si="3819"/>
        <v>6364.55340247989</v>
      </c>
      <c r="AH543" s="15">
        <f ca="1" t="shared" si="3820"/>
        <v>7776.26174384913</v>
      </c>
      <c r="AI543" s="15">
        <f ca="1" t="shared" si="3821"/>
        <v>9471.17571233018</v>
      </c>
      <c r="AJ543" s="17">
        <f ca="1" t="shared" si="3822"/>
        <v>38013.7376430653</v>
      </c>
      <c r="AK543" s="17">
        <f ca="1" t="shared" si="3823"/>
        <v>55959.9924010478</v>
      </c>
      <c r="AL543" s="17">
        <f ca="1" t="shared" si="3824"/>
        <v>61106.2701465686</v>
      </c>
      <c r="AM543" s="17">
        <f ca="1" t="shared" si="3825"/>
        <v>83583.2598701206</v>
      </c>
      <c r="AN543" s="17">
        <f ca="1" t="shared" si="3826"/>
        <v>98498.766438877</v>
      </c>
      <c r="AO543" s="17">
        <f ca="1">C543/'Ejercicio 3 - TIR'!$D$7</f>
        <v>13767.1620821834</v>
      </c>
      <c r="AP543" s="17">
        <f ca="1" t="shared" si="3827"/>
        <v>24246.5755608819</v>
      </c>
      <c r="AQ543" s="17">
        <f ca="1" t="shared" si="3828"/>
        <v>42192.8303188644</v>
      </c>
      <c r="AR543" s="17">
        <f ca="1" t="shared" si="3829"/>
        <v>47339.1080643852</v>
      </c>
      <c r="AS543" s="17">
        <f ca="1" t="shared" si="3830"/>
        <v>69816.0977879371</v>
      </c>
      <c r="AT543" s="17">
        <f ca="1" t="shared" si="3831"/>
        <v>84731.6043566936</v>
      </c>
      <c r="AU543" s="17">
        <f ca="1">AP543*'Ejercicio 3 - TIR'!$D$5</f>
        <v>12123.2877804409</v>
      </c>
      <c r="AV543" s="17">
        <f ca="1">AQ543*'Ejercicio 3 - TIR'!$D$5</f>
        <v>21096.4151594322</v>
      </c>
      <c r="AW543" s="17">
        <f ca="1">AR543*'Ejercicio 3 - TIR'!$D$5</f>
        <v>23669.5540321926</v>
      </c>
      <c r="AX543" s="17">
        <f ca="1">AS543*'Ejercicio 3 - TIR'!$D$5</f>
        <v>34908.0488939686</v>
      </c>
      <c r="AY543" s="17">
        <f ca="1">AT543*'Ejercicio 3 - TIR'!$D$5</f>
        <v>42365.8021783468</v>
      </c>
      <c r="AZ543" s="17">
        <f ca="1" t="shared" ref="AZ543:BD543" si="4043">AJ543-AU543-AE543</f>
        <v>21157.7503383582</v>
      </c>
      <c r="BA543" s="17">
        <f ca="1" t="shared" si="4043"/>
        <v>29504.9999374462</v>
      </c>
      <c r="BB543" s="17">
        <f ca="1" t="shared" si="4043"/>
        <v>31072.1627118961</v>
      </c>
      <c r="BC543" s="17">
        <f ca="1" t="shared" si="4043"/>
        <v>40898.9492323029</v>
      </c>
      <c r="BD543" s="17">
        <f ca="1" t="shared" si="4043"/>
        <v>46661.7885482001</v>
      </c>
      <c r="BE543" s="17">
        <f ca="1" t="shared" ref="BE543:BI543" si="4044">AZ543/Z543</f>
        <v>18086.0341139929</v>
      </c>
      <c r="BF543" s="17">
        <f ca="1" t="shared" si="4044"/>
        <v>22275.5741913829</v>
      </c>
      <c r="BG543" s="17">
        <f ca="1" t="shared" si="4044"/>
        <v>19750.8748640748</v>
      </c>
      <c r="BH543" s="17">
        <f ca="1" t="shared" si="4044"/>
        <v>21277.6700439117</v>
      </c>
      <c r="BI543" s="17">
        <f ca="1" t="shared" si="4044"/>
        <v>19931.513460985</v>
      </c>
      <c r="BJ543" s="17">
        <f ca="1" t="shared" si="3834"/>
        <v>65236.746006252</v>
      </c>
      <c r="BK543" s="17">
        <f ca="1" t="shared" si="3835"/>
        <v>32230.3876845635</v>
      </c>
      <c r="BL543" s="17">
        <f ca="1" t="shared" si="3836"/>
        <v>97467.1336908155</v>
      </c>
      <c r="BM543" s="17">
        <f ca="1">BK543*'Ejercicio 3 - TIR'!$D$5</f>
        <v>16115.1938422817</v>
      </c>
      <c r="BN543" s="17">
        <f ca="1" t="shared" si="3837"/>
        <v>81351.9398485338</v>
      </c>
      <c r="BO543" s="17">
        <f ca="1" t="shared" si="3838"/>
        <v>34749.3599070547</v>
      </c>
      <c r="BP543" s="17">
        <f ca="1" t="shared" si="3839"/>
        <v>-96701.5892768802</v>
      </c>
      <c r="BQ543" s="17">
        <f ca="1" t="shared" ref="BQ543:BT543" si="4045">BE543</f>
        <v>18086.0341139929</v>
      </c>
      <c r="BR543" s="17">
        <f ca="1" t="shared" si="4045"/>
        <v>22275.5741913829</v>
      </c>
      <c r="BS543" s="17">
        <f ca="1" t="shared" si="4045"/>
        <v>19750.8748640748</v>
      </c>
      <c r="BT543" s="17">
        <f ca="1" t="shared" si="4045"/>
        <v>21277.6700439117</v>
      </c>
      <c r="BU543" s="17">
        <f ca="1" t="shared" si="3841"/>
        <v>54680.8733680397</v>
      </c>
      <c r="BV543" s="19">
        <f ca="1" t="shared" si="3842"/>
        <v>10.5037181505439</v>
      </c>
    </row>
    <row r="544" ht="15" customHeight="1" spans="1:74">
      <c r="A544" s="15">
        <v>543</v>
      </c>
      <c r="B544" s="16">
        <f ca="1" t="shared" ref="B544:F544" si="4046">RAND()</f>
        <v>0.922206564104179</v>
      </c>
      <c r="C544" s="17">
        <f ca="1">IF(B544&lt;=('Ejercicio 3 - TIR'!$D$13-'Ejercicio 3 - TIR'!$C$13)/('Ejercicio 3 - TIR'!$E$13-'Ejercicio 3 - TIR'!$C$13),'Ejercicio 3 - TIR'!$C$13+SQRT(('Ejercicio 3 - TIR'!$E$13-'Ejercicio 3 - TIR'!$C$13)*('Ejercicio 3 - TIR'!$D$13-'Ejercicio 3 - TIR'!$C$13)*B544),'Ejercicio 3 - TIR'!$E$13-SQRT(('Ejercicio 3 - TIR'!$E$13-'Ejercicio 3 - TIR'!$C$13)*('Ejercicio 3 - TIR'!$E$13-'Ejercicio 3 - TIR'!$D$13)*(1-B544)))</f>
        <v>90338.1097566271</v>
      </c>
      <c r="D544" s="16">
        <f ca="1" t="shared" si="4046"/>
        <v>0.625038422018552</v>
      </c>
      <c r="E544" s="17">
        <f ca="1">IF(D544&lt;=('Ejercicio 3 - TIR'!$D$14-'Ejercicio 3 - TIR'!$C$14)/('Ejercicio 3 - TIR'!$E$14-'Ejercicio 3 - TIR'!$C$14),'Ejercicio 3 - TIR'!$C$14+SQRT(('Ejercicio 3 - TIR'!$E$14-'Ejercicio 3 - TIR'!$C$14)*('Ejercicio 3 - TIR'!$D$14-'Ejercicio 3 - TIR'!$C$14)*D544),'Ejercicio 3 - TIR'!$E$14-SQRT(('Ejercicio 3 - TIR'!$E$14-'Ejercicio 3 - TIR'!$C$14)*('Ejercicio 3 - TIR'!$E$14-'Ejercicio 3 - TIR'!$D$14)*(1-D544)))</f>
        <v>32500.3842300277</v>
      </c>
      <c r="F544" s="16">
        <f ca="1" t="shared" si="4046"/>
        <v>0.323538728437538</v>
      </c>
      <c r="G544" s="17">
        <f ca="1">IF(F544&lt;=('Ejercicio 3 - TIR'!$D$18-'Ejercicio 3 - TIR'!$C$18)/('Ejercicio 3 - TIR'!$E$18-'Ejercicio 3 - TIR'!$C$18),'Ejercicio 3 - TIR'!$C$18+SQRT(('Ejercicio 3 - TIR'!$E$18-'Ejercicio 3 - TIR'!$C$18)*('Ejercicio 3 - TIR'!$D$18-'Ejercicio 3 - TIR'!$C$18)*F544),'Ejercicio 3 - TIR'!$E$18-SQRT(('Ejercicio 3 - TIR'!$E$18-'Ejercicio 3 - TIR'!$C$18)*('Ejercicio 3 - TIR'!$E$18-'Ejercicio 3 - TIR'!$D$18)*(1-F544)))</f>
        <v>36966.4057637802</v>
      </c>
      <c r="H544" s="16">
        <f ca="1" t="shared" ref="H544:L544" si="4047">RAND()</f>
        <v>0.378179688045476</v>
      </c>
      <c r="I544" s="17">
        <f ca="1">IF(H544&lt;=('Ejercicio 3 - TIR'!$D$18-'Ejercicio 3 - TIR'!$C$18)/('Ejercicio 3 - TIR'!$E$18-'Ejercicio 3 - TIR'!$C$18),'Ejercicio 3 - TIR'!$C$18+SQRT(('Ejercicio 3 - TIR'!$E$18-'Ejercicio 3 - TIR'!$C$18)*('Ejercicio 3 - TIR'!$D$18-'Ejercicio 3 - TIR'!$C$18)*H544),'Ejercicio 3 - TIR'!$E$18-SQRT(('Ejercicio 3 - TIR'!$E$18-'Ejercicio 3 - TIR'!$C$18)*('Ejercicio 3 - TIR'!$E$18-'Ejercicio 3 - TIR'!$D$18)*(1-H544)))</f>
        <v>37531.7297619353</v>
      </c>
      <c r="J544" s="16">
        <f ca="1" t="shared" si="4047"/>
        <v>0.364224185795941</v>
      </c>
      <c r="K544" s="17">
        <f ca="1">IF(J544&lt;=('Ejercicio 3 - TIR'!$D$18-'Ejercicio 3 - TIR'!$C$18)/('Ejercicio 3 - TIR'!$E$18-'Ejercicio 3 - TIR'!$C$18),'Ejercicio 3 - TIR'!$C$18+SQRT(('Ejercicio 3 - TIR'!$E$18-'Ejercicio 3 - TIR'!$C$18)*('Ejercicio 3 - TIR'!$D$18-'Ejercicio 3 - TIR'!$C$18)*J544),'Ejercicio 3 - TIR'!$E$18-SQRT(('Ejercicio 3 - TIR'!$E$18-'Ejercicio 3 - TIR'!$C$18)*('Ejercicio 3 - TIR'!$E$18-'Ejercicio 3 - TIR'!$D$18)*(1-J544)))</f>
        <v>37391.4564105724</v>
      </c>
      <c r="L544" s="16">
        <f ca="1" t="shared" si="4047"/>
        <v>0.0230394635773281</v>
      </c>
      <c r="M544" s="17">
        <f ca="1">IF(L544&lt;=('Ejercicio 3 - TIR'!$D$18-'Ejercicio 3 - TIR'!$C$18)/('Ejercicio 3 - TIR'!$E$18-'Ejercicio 3 - TIR'!$C$18),'Ejercicio 3 - TIR'!$C$18+SQRT(('Ejercicio 3 - TIR'!$E$18-'Ejercicio 3 - TIR'!$C$18)*('Ejercicio 3 - TIR'!$D$18-'Ejercicio 3 - TIR'!$C$18)*L544),'Ejercicio 3 - TIR'!$E$18-SQRT(('Ejercicio 3 - TIR'!$E$18-'Ejercicio 3 - TIR'!$C$18)*('Ejercicio 3 - TIR'!$E$18-'Ejercicio 3 - TIR'!$D$18)*(1-L544)))</f>
        <v>31859.0103648445</v>
      </c>
      <c r="N544" s="16">
        <f ca="1" t="shared" ref="N544:R544" si="4048">RAND()</f>
        <v>0.719773899154906</v>
      </c>
      <c r="O544" s="17">
        <f ca="1">IF(N544&lt;=('Ejercicio 3 - TIR'!$D$18-'Ejercicio 3 - TIR'!$C$18)/('Ejercicio 3 - TIR'!$E$18-'Ejercicio 3 - TIR'!$C$18),'Ejercicio 3 - TIR'!$C$18+SQRT(('Ejercicio 3 - TIR'!$E$18-'Ejercicio 3 - TIR'!$C$18)*('Ejercicio 3 - TIR'!$D$18-'Ejercicio 3 - TIR'!$C$18)*N544),'Ejercicio 3 - TIR'!$E$18-SQRT(('Ejercicio 3 - TIR'!$E$18-'Ejercicio 3 - TIR'!$C$18)*('Ejercicio 3 - TIR'!$E$18-'Ejercicio 3 - TIR'!$D$18)*(1-N544)))</f>
        <v>40415.574456556</v>
      </c>
      <c r="P544" s="16">
        <f ca="1" t="shared" si="4048"/>
        <v>0.158847397510842</v>
      </c>
      <c r="Q544" s="18">
        <f ca="1">IF(P544&lt;=('Ejercicio 3 - TIR'!$D$22-'Ejercicio 3 - TIR'!$C$22)/('Ejercicio 3 - TIR'!$E$22-'Ejercicio 3 - TIR'!$C$22),'Ejercicio 3 - TIR'!$C$22+SQRT(('Ejercicio 3 - TIR'!$E$22-'Ejercicio 3 - TIR'!$C$22)*('Ejercicio 3 - TIR'!$D$22-'Ejercicio 3 - TIR'!$C$22)*P544),'Ejercicio 3 - TIR'!$E$22-SQRT(('Ejercicio 3 - TIR'!$E$22-'Ejercicio 3 - TIR'!$C$22)*('Ejercicio 3 - TIR'!$E$22-'Ejercicio 3 - TIR'!$D$22)*(1-P544)))</f>
        <v>0.136909326288162</v>
      </c>
      <c r="R544" s="16">
        <f ca="1" t="shared" si="4048"/>
        <v>0.435809174565688</v>
      </c>
      <c r="S544" s="18">
        <f ca="1">IF(R544&lt;=('Ejercicio 3 - TIR'!$D$23-'Ejercicio 3 - TIR'!$C$23)/('Ejercicio 3 - TIR'!$E$23-'Ejercicio 3 - TIR'!$C$23),'Ejercicio 3 - TIR'!$C$23+SQRT(('Ejercicio 3 - TIR'!$E$23-'Ejercicio 3 - TIR'!$C$23)*('Ejercicio 3 - TIR'!$D$23-'Ejercicio 3 - TIR'!$C$23)*R544),'Ejercicio 3 - TIR'!$E$23-SQRT(('Ejercicio 3 - TIR'!$E$23-'Ejercicio 3 - TIR'!$C$23)*('Ejercicio 3 - TIR'!$E$23-'Ejercicio 3 - TIR'!$D$23)*(1-R544)))</f>
        <v>0.148008150853247</v>
      </c>
      <c r="T544" s="16">
        <f ca="1" t="shared" ref="T544:X544" si="4049">RAND()</f>
        <v>0.05078956411813</v>
      </c>
      <c r="U544" s="18">
        <f ca="1">IF(T544&lt;=('Ejercicio 3 - TIR'!$D$24-'Ejercicio 3 - TIR'!$C$24)/('Ejercicio 3 - TIR'!$E$24-'Ejercicio 3 - TIR'!$C$24),'Ejercicio 3 - TIR'!$C$24+SQRT(('Ejercicio 3 - TIR'!$E$24-'Ejercicio 3 - TIR'!$C$24)*('Ejercicio 3 - TIR'!$D$24-'Ejercicio 3 - TIR'!$C$24)*T544),'Ejercicio 3 - TIR'!$E$24-SQRT(('Ejercicio 3 - TIR'!$E$24-'Ejercicio 3 - TIR'!$C$24)*('Ejercicio 3 - TIR'!$E$24-'Ejercicio 3 - TIR'!$D$24)*(1-T544)))</f>
        <v>0.160327540106341</v>
      </c>
      <c r="V544" s="16">
        <f ca="1" t="shared" si="4049"/>
        <v>0.806079359110041</v>
      </c>
      <c r="W544" s="18">
        <f ca="1">IF(V544&lt;=('Ejercicio 3 - TIR'!$D$25-'Ejercicio 3 - TIR'!$C$25)/('Ejercicio 3 - TIR'!$E$25-'Ejercicio 3 - TIR'!$C$25),'Ejercicio 3 - TIR'!$C$25+SQRT(('Ejercicio 3 - TIR'!$E$25-'Ejercicio 3 - TIR'!$C$25)*('Ejercicio 3 - TIR'!$D$25-'Ejercicio 3 - TIR'!$C$25)*V544),'Ejercicio 3 - TIR'!$E$25-SQRT(('Ejercicio 3 - TIR'!$E$25-'Ejercicio 3 - TIR'!$C$25)*('Ejercicio 3 - TIR'!$E$25-'Ejercicio 3 - TIR'!$D$25)*(1-V544)))</f>
        <v>0.22394770176904</v>
      </c>
      <c r="X544" s="16">
        <f ca="1" t="shared" si="4049"/>
        <v>0.848812195378996</v>
      </c>
      <c r="Y544" s="18">
        <f ca="1">IF(X544&lt;=('Ejercicio 3 - TIR'!$D$26-'Ejercicio 3 - TIR'!$C$26)/('Ejercicio 3 - TIR'!$E$26-'Ejercicio 3 - TIR'!$C$26),'Ejercicio 3 - TIR'!$C$26+SQRT(('Ejercicio 3 - TIR'!$E$26-'Ejercicio 3 - TIR'!$C$26)*('Ejercicio 3 - TIR'!$D$26-'Ejercicio 3 - TIR'!$C$26)*X544),'Ejercicio 3 - TIR'!$E$26-SQRT(('Ejercicio 3 - TIR'!$E$26-'Ejercicio 3 - TIR'!$C$26)*('Ejercicio 3 - TIR'!$E$26-'Ejercicio 3 - TIR'!$D$26)*(1-X544)))</f>
        <v>0.251427038218739</v>
      </c>
      <c r="Z544" s="16">
        <f ca="1" t="shared" si="3812"/>
        <v>1.13690932628816</v>
      </c>
      <c r="AA544" s="16">
        <f ca="1" t="shared" si="3813"/>
        <v>1.30518117335988</v>
      </c>
      <c r="AB544" s="16">
        <f ca="1" t="shared" si="3814"/>
        <v>1.51443766027778</v>
      </c>
      <c r="AC544" s="16">
        <f ca="1" t="shared" si="3815"/>
        <v>1.85359249376947</v>
      </c>
      <c r="AD544" s="16">
        <f ca="1" t="shared" si="3816"/>
        <v>2.31963576454242</v>
      </c>
      <c r="AE544" s="15">
        <f ca="1" t="shared" si="3817"/>
        <v>4449.60570903949</v>
      </c>
      <c r="AF544" s="15">
        <f ca="1" t="shared" si="3818"/>
        <v>5108.18362206047</v>
      </c>
      <c r="AG544" s="15">
        <f ca="1" t="shared" si="3819"/>
        <v>5927.16613659692</v>
      </c>
      <c r="AH544" s="15">
        <f ca="1" t="shared" si="3820"/>
        <v>7254.54137089109</v>
      </c>
      <c r="AI544" s="15">
        <f ca="1" t="shared" si="3821"/>
        <v>9078.52922140954</v>
      </c>
      <c r="AJ544" s="17">
        <f ca="1" t="shared" si="3822"/>
        <v>42027.4514721942</v>
      </c>
      <c r="AK544" s="17">
        <f ca="1" t="shared" si="3823"/>
        <v>48985.7070889087</v>
      </c>
      <c r="AL544" s="17">
        <f ca="1" t="shared" si="3824"/>
        <v>56627.0297608058</v>
      </c>
      <c r="AM544" s="17">
        <f ca="1" t="shared" si="3825"/>
        <v>59053.6224711996</v>
      </c>
      <c r="AN544" s="17">
        <f ca="1" t="shared" si="3826"/>
        <v>93749.4119539542</v>
      </c>
      <c r="AO544" s="17">
        <f ca="1">C544/'Ejercicio 3 - TIR'!$D$7</f>
        <v>18067.6219513254</v>
      </c>
      <c r="AP544" s="17">
        <f ca="1" t="shared" si="3827"/>
        <v>23959.8295208688</v>
      </c>
      <c r="AQ544" s="17">
        <f ca="1" t="shared" si="3828"/>
        <v>30918.0851375833</v>
      </c>
      <c r="AR544" s="17">
        <f ca="1" t="shared" si="3829"/>
        <v>38559.4078094804</v>
      </c>
      <c r="AS544" s="17">
        <f ca="1" t="shared" si="3830"/>
        <v>40986.0005198741</v>
      </c>
      <c r="AT544" s="17">
        <f ca="1" t="shared" si="3831"/>
        <v>75681.7900026288</v>
      </c>
      <c r="AU544" s="17">
        <f ca="1">AP544*'Ejercicio 3 - TIR'!$D$5</f>
        <v>11979.9147604344</v>
      </c>
      <c r="AV544" s="17">
        <f ca="1">AQ544*'Ejercicio 3 - TIR'!$D$5</f>
        <v>15459.0425687917</v>
      </c>
      <c r="AW544" s="17">
        <f ca="1">AR544*'Ejercicio 3 - TIR'!$D$5</f>
        <v>19279.7039047402</v>
      </c>
      <c r="AX544" s="17">
        <f ca="1">AS544*'Ejercicio 3 - TIR'!$D$5</f>
        <v>20493.0002599371</v>
      </c>
      <c r="AY544" s="17">
        <f ca="1">AT544*'Ejercicio 3 - TIR'!$D$5</f>
        <v>37840.8950013144</v>
      </c>
      <c r="AZ544" s="17">
        <f ca="1" t="shared" ref="AZ544:BD544" si="4050">AJ544-AU544-AE544</f>
        <v>25597.9310027203</v>
      </c>
      <c r="BA544" s="17">
        <f ca="1" t="shared" si="4050"/>
        <v>28418.4808980566</v>
      </c>
      <c r="BB544" s="17">
        <f ca="1" t="shared" si="4050"/>
        <v>31420.1597194687</v>
      </c>
      <c r="BC544" s="17">
        <f ca="1" t="shared" si="4050"/>
        <v>31306.0808403714</v>
      </c>
      <c r="BD544" s="17">
        <f ca="1" t="shared" si="4050"/>
        <v>46829.9877312303</v>
      </c>
      <c r="BE544" s="17">
        <f ca="1" t="shared" ref="BE544:BI544" si="4051">AZ544/Z544</f>
        <v>22515.3672424289</v>
      </c>
      <c r="BF544" s="17">
        <f ca="1" t="shared" si="4051"/>
        <v>21773.5908838616</v>
      </c>
      <c r="BG544" s="17">
        <f ca="1" t="shared" si="4051"/>
        <v>20747.0802817368</v>
      </c>
      <c r="BH544" s="17">
        <f ca="1" t="shared" si="4051"/>
        <v>16889.4085110947</v>
      </c>
      <c r="BI544" s="17">
        <f ca="1" t="shared" si="4051"/>
        <v>20188.5090957236</v>
      </c>
      <c r="BJ544" s="17">
        <f ca="1" t="shared" si="3834"/>
        <v>75389.0536213426</v>
      </c>
      <c r="BK544" s="17">
        <f ca="1" t="shared" si="3835"/>
        <v>41910.3020585261</v>
      </c>
      <c r="BL544" s="17">
        <f ca="1" t="shared" si="3836"/>
        <v>117299.355679869</v>
      </c>
      <c r="BM544" s="17">
        <f ca="1">BK544*'Ejercicio 3 - TIR'!$D$5</f>
        <v>20955.151029263</v>
      </c>
      <c r="BN544" s="17">
        <f ca="1" t="shared" si="3837"/>
        <v>96344.2046506057</v>
      </c>
      <c r="BO544" s="17">
        <f ca="1" t="shared" si="3838"/>
        <v>41534.1952056904</v>
      </c>
      <c r="BP544" s="17">
        <f ca="1" t="shared" si="3839"/>
        <v>-122838.493986655</v>
      </c>
      <c r="BQ544" s="17">
        <f ca="1" t="shared" ref="BQ544:BT544" si="4052">BE544</f>
        <v>22515.3672424289</v>
      </c>
      <c r="BR544" s="17">
        <f ca="1" t="shared" si="4052"/>
        <v>21773.5908838616</v>
      </c>
      <c r="BS544" s="17">
        <f ca="1" t="shared" si="4052"/>
        <v>20747.0802817368</v>
      </c>
      <c r="BT544" s="17">
        <f ca="1" t="shared" si="4052"/>
        <v>16889.4085110947</v>
      </c>
      <c r="BU544" s="17">
        <f ca="1" t="shared" si="3841"/>
        <v>61722.704301414</v>
      </c>
      <c r="BV544" s="19">
        <f ca="1" t="shared" si="3842"/>
        <v>4.62943307826333</v>
      </c>
    </row>
    <row r="545" ht="15" customHeight="1" spans="1:74">
      <c r="A545" s="15">
        <v>544</v>
      </c>
      <c r="B545" s="16">
        <f ca="1" t="shared" ref="B545:F545" si="4053">RAND()</f>
        <v>0.543852992342692</v>
      </c>
      <c r="C545" s="17">
        <f ca="1">IF(B545&lt;=('Ejercicio 3 - TIR'!$D$13-'Ejercicio 3 - TIR'!$C$13)/('Ejercicio 3 - TIR'!$E$13-'Ejercicio 3 - TIR'!$C$13),'Ejercicio 3 - TIR'!$C$13+SQRT(('Ejercicio 3 - TIR'!$E$13-'Ejercicio 3 - TIR'!$C$13)*('Ejercicio 3 - TIR'!$D$13-'Ejercicio 3 - TIR'!$C$13)*B545),'Ejercicio 3 - TIR'!$E$13-SQRT(('Ejercicio 3 - TIR'!$E$13-'Ejercicio 3 - TIR'!$C$13)*('Ejercicio 3 - TIR'!$E$13-'Ejercicio 3 - TIR'!$D$13)*(1-B545)))</f>
        <v>76603.9232094616</v>
      </c>
      <c r="D545" s="16">
        <f ca="1" t="shared" si="4053"/>
        <v>0.306655131027931</v>
      </c>
      <c r="E545" s="17">
        <f ca="1">IF(D545&lt;=('Ejercicio 3 - TIR'!$D$14-'Ejercicio 3 - TIR'!$C$14)/('Ejercicio 3 - TIR'!$E$14-'Ejercicio 3 - TIR'!$C$14),'Ejercicio 3 - TIR'!$C$14+SQRT(('Ejercicio 3 - TIR'!$E$14-'Ejercicio 3 - TIR'!$C$14)*('Ejercicio 3 - TIR'!$D$14-'Ejercicio 3 - TIR'!$C$14)*D545),'Ejercicio 3 - TIR'!$E$14-SQRT(('Ejercicio 3 - TIR'!$E$14-'Ejercicio 3 - TIR'!$C$14)*('Ejercicio 3 - TIR'!$E$14-'Ejercicio 3 - TIR'!$D$14)*(1-D545)))</f>
        <v>29795.7413219538</v>
      </c>
      <c r="F545" s="16">
        <f ca="1" t="shared" si="4053"/>
        <v>0.924635995149221</v>
      </c>
      <c r="G545" s="17">
        <f ca="1">IF(F545&lt;=('Ejercicio 3 - TIR'!$D$18-'Ejercicio 3 - TIR'!$C$18)/('Ejercicio 3 - TIR'!$E$18-'Ejercicio 3 - TIR'!$C$18),'Ejercicio 3 - TIR'!$C$18+SQRT(('Ejercicio 3 - TIR'!$E$18-'Ejercicio 3 - TIR'!$C$18)*('Ejercicio 3 - TIR'!$D$18-'Ejercicio 3 - TIR'!$C$18)*F545),'Ejercicio 3 - TIR'!$E$18-SQRT(('Ejercicio 3 - TIR'!$E$18-'Ejercicio 3 - TIR'!$C$18)*('Ejercicio 3 - TIR'!$E$18-'Ejercicio 3 - TIR'!$D$18)*(1-F545)))</f>
        <v>42622.5432992779</v>
      </c>
      <c r="H545" s="16">
        <f ca="1" t="shared" ref="H545:L545" si="4054">RAND()</f>
        <v>0.169654718902636</v>
      </c>
      <c r="I545" s="17">
        <f ca="1">IF(H545&lt;=('Ejercicio 3 - TIR'!$D$18-'Ejercicio 3 - TIR'!$C$18)/('Ejercicio 3 - TIR'!$E$18-'Ejercicio 3 - TIR'!$C$18),'Ejercicio 3 - TIR'!$C$18+SQRT(('Ejercicio 3 - TIR'!$E$18-'Ejercicio 3 - TIR'!$C$18)*('Ejercicio 3 - TIR'!$D$18-'Ejercicio 3 - TIR'!$C$18)*H545),'Ejercicio 3 - TIR'!$E$18-SQRT(('Ejercicio 3 - TIR'!$E$18-'Ejercicio 3 - TIR'!$C$18)*('Ejercicio 3 - TIR'!$E$18-'Ejercicio 3 - TIR'!$D$18)*(1-H545)))</f>
        <v>35044.6216741591</v>
      </c>
      <c r="J545" s="16">
        <f ca="1" t="shared" si="4054"/>
        <v>0.891108329394354</v>
      </c>
      <c r="K545" s="17">
        <f ca="1">IF(J545&lt;=('Ejercicio 3 - TIR'!$D$18-'Ejercicio 3 - TIR'!$C$18)/('Ejercicio 3 - TIR'!$E$18-'Ejercicio 3 - TIR'!$C$18),'Ejercicio 3 - TIR'!$C$18+SQRT(('Ejercicio 3 - TIR'!$E$18-'Ejercicio 3 - TIR'!$C$18)*('Ejercicio 3 - TIR'!$D$18-'Ejercicio 3 - TIR'!$C$18)*J545),'Ejercicio 3 - TIR'!$E$18-SQRT(('Ejercicio 3 - TIR'!$E$18-'Ejercicio 3 - TIR'!$C$18)*('Ejercicio 3 - TIR'!$E$18-'Ejercicio 3 - TIR'!$D$18)*(1-J545)))</f>
        <v>42142.2254645575</v>
      </c>
      <c r="L545" s="16">
        <f ca="1" t="shared" si="4054"/>
        <v>0.15591891806006</v>
      </c>
      <c r="M545" s="17">
        <f ca="1">IF(L545&lt;=('Ejercicio 3 - TIR'!$D$18-'Ejercicio 3 - TIR'!$C$18)/('Ejercicio 3 - TIR'!$E$18-'Ejercicio 3 - TIR'!$C$18),'Ejercicio 3 - TIR'!$C$18+SQRT(('Ejercicio 3 - TIR'!$E$18-'Ejercicio 3 - TIR'!$C$18)*('Ejercicio 3 - TIR'!$D$18-'Ejercicio 3 - TIR'!$C$18)*L545),'Ejercicio 3 - TIR'!$E$18-SQRT(('Ejercicio 3 - TIR'!$E$18-'Ejercicio 3 - TIR'!$C$18)*('Ejercicio 3 - TIR'!$E$18-'Ejercicio 3 - TIR'!$D$18)*(1-L545)))</f>
        <v>34836.0973634749</v>
      </c>
      <c r="N545" s="16">
        <f ca="1" t="shared" ref="N545:R545" si="4055">RAND()</f>
        <v>0.483287686060131</v>
      </c>
      <c r="O545" s="17">
        <f ca="1">IF(N545&lt;=('Ejercicio 3 - TIR'!$D$18-'Ejercicio 3 - TIR'!$C$18)/('Ejercicio 3 - TIR'!$E$18-'Ejercicio 3 - TIR'!$C$18),'Ejercicio 3 - TIR'!$C$18+SQRT(('Ejercicio 3 - TIR'!$E$18-'Ejercicio 3 - TIR'!$C$18)*('Ejercicio 3 - TIR'!$D$18-'Ejercicio 3 - TIR'!$C$18)*N545),'Ejercicio 3 - TIR'!$E$18-SQRT(('Ejercicio 3 - TIR'!$E$18-'Ejercicio 3 - TIR'!$C$18)*('Ejercicio 3 - TIR'!$E$18-'Ejercicio 3 - TIR'!$D$18)*(1-N545)))</f>
        <v>38514.2910984426</v>
      </c>
      <c r="P545" s="16">
        <f ca="1" t="shared" si="4055"/>
        <v>0.706000873200958</v>
      </c>
      <c r="Q545" s="18">
        <f ca="1">IF(P545&lt;=('Ejercicio 3 - TIR'!$D$22-'Ejercicio 3 - TIR'!$C$22)/('Ejercicio 3 - TIR'!$E$22-'Ejercicio 3 - TIR'!$C$22),'Ejercicio 3 - TIR'!$C$22+SQRT(('Ejercicio 3 - TIR'!$E$22-'Ejercicio 3 - TIR'!$C$22)*('Ejercicio 3 - TIR'!$D$22-'Ejercicio 3 - TIR'!$C$22)*P545),'Ejercicio 3 - TIR'!$E$22-SQRT(('Ejercicio 3 - TIR'!$E$22-'Ejercicio 3 - TIR'!$C$22)*('Ejercicio 3 - TIR'!$E$22-'Ejercicio 3 - TIR'!$D$22)*(1-P545)))</f>
        <v>0.156995686747084</v>
      </c>
      <c r="R545" s="16">
        <f ca="1" t="shared" si="4055"/>
        <v>0.908618694487152</v>
      </c>
      <c r="S545" s="18">
        <f ca="1">IF(R545&lt;=('Ejercicio 3 - TIR'!$D$23-'Ejercicio 3 - TIR'!$C$23)/('Ejercicio 3 - TIR'!$E$23-'Ejercicio 3 - TIR'!$C$23),'Ejercicio 3 - TIR'!$C$23+SQRT(('Ejercicio 3 - TIR'!$E$23-'Ejercicio 3 - TIR'!$C$23)*('Ejercicio 3 - TIR'!$D$23-'Ejercicio 3 - TIR'!$C$23)*R545),'Ejercicio 3 - TIR'!$E$23-SQRT(('Ejercicio 3 - TIR'!$E$23-'Ejercicio 3 - TIR'!$C$23)*('Ejercicio 3 - TIR'!$E$23-'Ejercicio 3 - TIR'!$D$23)*(1-R545)))</f>
        <v>0.167174776808058</v>
      </c>
      <c r="T545" s="16">
        <f ca="1" t="shared" ref="T545:X545" si="4056">RAND()</f>
        <v>0.313894965893756</v>
      </c>
      <c r="U545" s="18">
        <f ca="1">IF(T545&lt;=('Ejercicio 3 - TIR'!$D$24-'Ejercicio 3 - TIR'!$C$24)/('Ejercicio 3 - TIR'!$E$24-'Ejercicio 3 - TIR'!$C$24),'Ejercicio 3 - TIR'!$C$24+SQRT(('Ejercicio 3 - TIR'!$E$24-'Ejercicio 3 - TIR'!$C$24)*('Ejercicio 3 - TIR'!$D$24-'Ejercicio 3 - TIR'!$C$24)*T545),'Ejercicio 3 - TIR'!$E$24-SQRT(('Ejercicio 3 - TIR'!$E$24-'Ejercicio 3 - TIR'!$C$24)*('Ejercicio 3 - TIR'!$E$24-'Ejercicio 3 - TIR'!$D$24)*(1-T545)))</f>
        <v>0.17567448983674</v>
      </c>
      <c r="V545" s="16">
        <f ca="1" t="shared" si="4056"/>
        <v>0.587055306697348</v>
      </c>
      <c r="W545" s="18">
        <f ca="1">IF(V545&lt;=('Ejercicio 3 - TIR'!$D$25-'Ejercicio 3 - TIR'!$C$25)/('Ejercicio 3 - TIR'!$E$25-'Ejercicio 3 - TIR'!$C$25),'Ejercicio 3 - TIR'!$C$25+SQRT(('Ejercicio 3 - TIR'!$E$25-'Ejercicio 3 - TIR'!$C$25)*('Ejercicio 3 - TIR'!$D$25-'Ejercicio 3 - TIR'!$C$25)*V545),'Ejercicio 3 - TIR'!$E$25-SQRT(('Ejercicio 3 - TIR'!$E$25-'Ejercicio 3 - TIR'!$C$25)*('Ejercicio 3 - TIR'!$E$25-'Ejercicio 3 - TIR'!$D$25)*(1-V545)))</f>
        <v>0.21198281406312</v>
      </c>
      <c r="X545" s="16">
        <f ca="1" t="shared" si="4056"/>
        <v>0.542175834915271</v>
      </c>
      <c r="Y545" s="18">
        <f ca="1">IF(X545&lt;=('Ejercicio 3 - TIR'!$D$26-'Ejercicio 3 - TIR'!$C$26)/('Ejercicio 3 - TIR'!$E$26-'Ejercicio 3 - TIR'!$C$26),'Ejercicio 3 - TIR'!$C$26+SQRT(('Ejercicio 3 - TIR'!$E$26-'Ejercicio 3 - TIR'!$C$26)*('Ejercicio 3 - TIR'!$D$26-'Ejercicio 3 - TIR'!$C$26)*X545),'Ejercicio 3 - TIR'!$E$26-SQRT(('Ejercicio 3 - TIR'!$E$26-'Ejercicio 3 - TIR'!$C$26)*('Ejercicio 3 - TIR'!$E$26-'Ejercicio 3 - TIR'!$D$26)*(1-X545)))</f>
        <v>0.230278269424149</v>
      </c>
      <c r="Z545" s="16">
        <f ca="1" t="shared" si="3812"/>
        <v>1.15699568674708</v>
      </c>
      <c r="AA545" s="16">
        <f ca="1" t="shared" si="3813"/>
        <v>1.35041618244691</v>
      </c>
      <c r="AB545" s="16">
        <f ca="1" t="shared" si="3814"/>
        <v>1.58764985636555</v>
      </c>
      <c r="AC545" s="16">
        <f ca="1" t="shared" si="3815"/>
        <v>1.92420434066483</v>
      </c>
      <c r="AD545" s="16">
        <f ca="1" t="shared" si="3816"/>
        <v>2.36730678625157</v>
      </c>
      <c r="AE545" s="15">
        <f ca="1" t="shared" si="3817"/>
        <v>4677.80287097861</v>
      </c>
      <c r="AF545" s="15">
        <f ca="1" t="shared" si="3818"/>
        <v>5459.81352188655</v>
      </c>
      <c r="AG545" s="15">
        <f ca="1" t="shared" si="3819"/>
        <v>6418.9634769477</v>
      </c>
      <c r="AH545" s="15">
        <f ca="1" t="shared" si="3820"/>
        <v>7779.67341815947</v>
      </c>
      <c r="AI545" s="15">
        <f ca="1" t="shared" si="3821"/>
        <v>9571.16314957829</v>
      </c>
      <c r="AJ545" s="17">
        <f ca="1" t="shared" si="3822"/>
        <v>49314.0987554554</v>
      </c>
      <c r="AK545" s="17">
        <f ca="1" t="shared" si="3823"/>
        <v>47324.8242165143</v>
      </c>
      <c r="AL545" s="17">
        <f ca="1" t="shared" si="3824"/>
        <v>66907.0982057295</v>
      </c>
      <c r="AM545" s="17">
        <f ca="1" t="shared" si="3825"/>
        <v>67031.7697586212</v>
      </c>
      <c r="AN545" s="17">
        <f ca="1" t="shared" si="3826"/>
        <v>91175.1426850115</v>
      </c>
      <c r="AO545" s="17">
        <f ca="1">C545/'Ejercicio 3 - TIR'!$D$7</f>
        <v>15320.7846418923</v>
      </c>
      <c r="AP545" s="17">
        <f ca="1" t="shared" si="3827"/>
        <v>33993.314113563</v>
      </c>
      <c r="AQ545" s="17">
        <f ca="1" t="shared" si="3828"/>
        <v>32004.0395746219</v>
      </c>
      <c r="AR545" s="17">
        <f ca="1" t="shared" si="3829"/>
        <v>51586.3135638372</v>
      </c>
      <c r="AS545" s="17">
        <f ca="1" t="shared" si="3830"/>
        <v>51710.9851167288</v>
      </c>
      <c r="AT545" s="17">
        <f ca="1" t="shared" si="3831"/>
        <v>75854.3580431192</v>
      </c>
      <c r="AU545" s="17">
        <f ca="1">AP545*'Ejercicio 3 - TIR'!$D$5</f>
        <v>16996.6570567815</v>
      </c>
      <c r="AV545" s="17">
        <f ca="1">AQ545*'Ejercicio 3 - TIR'!$D$5</f>
        <v>16002.019787311</v>
      </c>
      <c r="AW545" s="17">
        <f ca="1">AR545*'Ejercicio 3 - TIR'!$D$5</f>
        <v>25793.1567819186</v>
      </c>
      <c r="AX545" s="17">
        <f ca="1">AS545*'Ejercicio 3 - TIR'!$D$5</f>
        <v>25855.4925583644</v>
      </c>
      <c r="AY545" s="17">
        <f ca="1">AT545*'Ejercicio 3 - TIR'!$D$5</f>
        <v>37927.1790215596</v>
      </c>
      <c r="AZ545" s="17">
        <f ca="1" t="shared" ref="AZ545:BD545" si="4057">AJ545-AU545-AE545</f>
        <v>27639.6388276952</v>
      </c>
      <c r="BA545" s="17">
        <f ca="1" t="shared" si="4057"/>
        <v>25862.9909073167</v>
      </c>
      <c r="BB545" s="17">
        <f ca="1" t="shared" si="4057"/>
        <v>34694.9779468632</v>
      </c>
      <c r="BC545" s="17">
        <f ca="1" t="shared" si="4057"/>
        <v>33396.6037820973</v>
      </c>
      <c r="BD545" s="17">
        <f ca="1" t="shared" si="4057"/>
        <v>43676.8005138736</v>
      </c>
      <c r="BE545" s="17">
        <f ca="1" t="shared" ref="BE545:BI545" si="4058">AZ545/Z545</f>
        <v>23889.1459530023</v>
      </c>
      <c r="BF545" s="17">
        <f ca="1" t="shared" si="4058"/>
        <v>19151.8668418604</v>
      </c>
      <c r="BG545" s="17">
        <f ca="1" t="shared" si="4058"/>
        <v>21853.0413414246</v>
      </c>
      <c r="BH545" s="17">
        <f ca="1" t="shared" si="4058"/>
        <v>17356.0588531665</v>
      </c>
      <c r="BI545" s="17">
        <f ca="1" t="shared" si="4058"/>
        <v>18449.9959056985</v>
      </c>
      <c r="BJ545" s="17">
        <f ca="1" t="shared" si="3834"/>
        <v>70535.6606328573</v>
      </c>
      <c r="BK545" s="17">
        <f ca="1" t="shared" si="3835"/>
        <v>36268.9974534505</v>
      </c>
      <c r="BL545" s="17">
        <f ca="1" t="shared" si="3836"/>
        <v>106804.658086308</v>
      </c>
      <c r="BM545" s="17">
        <f ca="1">BK545*'Ejercicio 3 - TIR'!$D$5</f>
        <v>18134.4987267252</v>
      </c>
      <c r="BN545" s="17">
        <f ca="1" t="shared" si="3837"/>
        <v>88670.1593595826</v>
      </c>
      <c r="BO545" s="17">
        <f ca="1" t="shared" si="3838"/>
        <v>37456.1336428999</v>
      </c>
      <c r="BP545" s="17">
        <f ca="1" t="shared" si="3839"/>
        <v>-106399.664531415</v>
      </c>
      <c r="BQ545" s="17">
        <f ca="1" t="shared" ref="BQ545:BT545" si="4059">BE545</f>
        <v>23889.1459530023</v>
      </c>
      <c r="BR545" s="17">
        <f ca="1" t="shared" si="4059"/>
        <v>19151.8668418604</v>
      </c>
      <c r="BS545" s="17">
        <f ca="1" t="shared" si="4059"/>
        <v>21853.0413414246</v>
      </c>
      <c r="BT545" s="17">
        <f ca="1" t="shared" si="4059"/>
        <v>17356.0588531665</v>
      </c>
      <c r="BU545" s="17">
        <f ca="1" t="shared" si="3841"/>
        <v>55906.1295485984</v>
      </c>
      <c r="BV545" s="19">
        <f ca="1" t="shared" si="3842"/>
        <v>8.09111279672927</v>
      </c>
    </row>
    <row r="546" ht="15" customHeight="1" spans="1:74">
      <c r="A546" s="15">
        <v>545</v>
      </c>
      <c r="B546" s="16">
        <f ca="1" t="shared" ref="B546:F546" si="4060">RAND()</f>
        <v>0.97754225846906</v>
      </c>
      <c r="C546" s="17">
        <f ca="1">IF(B546&lt;=('Ejercicio 3 - TIR'!$D$13-'Ejercicio 3 - TIR'!$C$13)/('Ejercicio 3 - TIR'!$E$13-'Ejercicio 3 - TIR'!$C$13),'Ejercicio 3 - TIR'!$C$13+SQRT(('Ejercicio 3 - TIR'!$E$13-'Ejercicio 3 - TIR'!$C$13)*('Ejercicio 3 - TIR'!$D$13-'Ejercicio 3 - TIR'!$C$13)*B546),'Ejercicio 3 - TIR'!$E$13-SQRT(('Ejercicio 3 - TIR'!$E$13-'Ejercicio 3 - TIR'!$C$13)*('Ejercicio 3 - TIR'!$E$13-'Ejercicio 3 - TIR'!$D$13)*(1-B546)))</f>
        <v>94808.7294582995</v>
      </c>
      <c r="D546" s="16">
        <f ca="1" t="shared" si="4060"/>
        <v>0.998296801791415</v>
      </c>
      <c r="E546" s="17">
        <f ca="1">IF(D546&lt;=('Ejercicio 3 - TIR'!$D$14-'Ejercicio 3 - TIR'!$C$14)/('Ejercicio 3 - TIR'!$E$14-'Ejercicio 3 - TIR'!$C$14),'Ejercicio 3 - TIR'!$C$14+SQRT(('Ejercicio 3 - TIR'!$E$14-'Ejercicio 3 - TIR'!$C$14)*('Ejercicio 3 - TIR'!$D$14-'Ejercicio 3 - TIR'!$C$14)*D546),'Ejercicio 3 - TIR'!$E$14-SQRT(('Ejercicio 3 - TIR'!$E$14-'Ejercicio 3 - TIR'!$C$14)*('Ejercicio 3 - TIR'!$E$14-'Ejercicio 3 - TIR'!$D$14)*(1-D546)))</f>
        <v>39494.5499715227</v>
      </c>
      <c r="F546" s="16">
        <f ca="1" t="shared" si="4060"/>
        <v>0.77473214319295</v>
      </c>
      <c r="G546" s="17">
        <f ca="1">IF(F546&lt;=('Ejercicio 3 - TIR'!$D$18-'Ejercicio 3 - TIR'!$C$18)/('Ejercicio 3 - TIR'!$E$18-'Ejercicio 3 - TIR'!$C$18),'Ejercicio 3 - TIR'!$C$18+SQRT(('Ejercicio 3 - TIR'!$E$18-'Ejercicio 3 - TIR'!$C$18)*('Ejercicio 3 - TIR'!$D$18-'Ejercicio 3 - TIR'!$C$18)*F546),'Ejercicio 3 - TIR'!$E$18-SQRT(('Ejercicio 3 - TIR'!$E$18-'Ejercicio 3 - TIR'!$C$18)*('Ejercicio 3 - TIR'!$E$18-'Ejercicio 3 - TIR'!$D$18)*(1-F546)))</f>
        <v>40889.6363590883</v>
      </c>
      <c r="H546" s="16">
        <f ca="1" t="shared" ref="H546:L546" si="4061">RAND()</f>
        <v>0.336338427353551</v>
      </c>
      <c r="I546" s="17">
        <f ca="1">IF(H546&lt;=('Ejercicio 3 - TIR'!$D$18-'Ejercicio 3 - TIR'!$C$18)/('Ejercicio 3 - TIR'!$E$18-'Ejercicio 3 - TIR'!$C$18),'Ejercicio 3 - TIR'!$C$18+SQRT(('Ejercicio 3 - TIR'!$E$18-'Ejercicio 3 - TIR'!$C$18)*('Ejercicio 3 - TIR'!$D$18-'Ejercicio 3 - TIR'!$C$18)*H546),'Ejercicio 3 - TIR'!$E$18-SQRT(('Ejercicio 3 - TIR'!$E$18-'Ejercicio 3 - TIR'!$C$18)*('Ejercicio 3 - TIR'!$E$18-'Ejercicio 3 - TIR'!$D$18)*(1-H546)))</f>
        <v>37102.8701313647</v>
      </c>
      <c r="J546" s="16">
        <f ca="1" t="shared" si="4061"/>
        <v>0.553945091831967</v>
      </c>
      <c r="K546" s="17">
        <f ca="1">IF(J546&lt;=('Ejercicio 3 - TIR'!$D$18-'Ejercicio 3 - TIR'!$C$18)/('Ejercicio 3 - TIR'!$E$18-'Ejercicio 3 - TIR'!$C$18),'Ejercicio 3 - TIR'!$C$18+SQRT(('Ejercicio 3 - TIR'!$E$18-'Ejercicio 3 - TIR'!$C$18)*('Ejercicio 3 - TIR'!$D$18-'Ejercicio 3 - TIR'!$C$18)*J546),'Ejercicio 3 - TIR'!$E$18-SQRT(('Ejercicio 3 - TIR'!$E$18-'Ejercicio 3 - TIR'!$C$18)*('Ejercicio 3 - TIR'!$E$18-'Ejercicio 3 - TIR'!$D$18)*(1-J546)))</f>
        <v>39115.4683793426</v>
      </c>
      <c r="L546" s="16">
        <f ca="1" t="shared" si="4061"/>
        <v>0.588183539489703</v>
      </c>
      <c r="M546" s="17">
        <f ca="1">IF(L546&lt;=('Ejercicio 3 - TIR'!$D$18-'Ejercicio 3 - TIR'!$C$18)/('Ejercicio 3 - TIR'!$E$18-'Ejercicio 3 - TIR'!$C$18),'Ejercicio 3 - TIR'!$C$18+SQRT(('Ejercicio 3 - TIR'!$E$18-'Ejercicio 3 - TIR'!$C$18)*('Ejercicio 3 - TIR'!$D$18-'Ejercicio 3 - TIR'!$C$18)*L546),'Ejercicio 3 - TIR'!$E$18-SQRT(('Ejercicio 3 - TIR'!$E$18-'Ejercicio 3 - TIR'!$C$18)*('Ejercicio 3 - TIR'!$E$18-'Ejercicio 3 - TIR'!$D$18)*(1-L546)))</f>
        <v>39392.9511296214</v>
      </c>
      <c r="N546" s="16">
        <f ca="1" t="shared" ref="N546:R546" si="4062">RAND()</f>
        <v>0.239392356038512</v>
      </c>
      <c r="O546" s="17">
        <f ca="1">IF(N546&lt;=('Ejercicio 3 - TIR'!$D$18-'Ejercicio 3 - TIR'!$C$18)/('Ejercicio 3 - TIR'!$E$18-'Ejercicio 3 - TIR'!$C$18),'Ejercicio 3 - TIR'!$C$18+SQRT(('Ejercicio 3 - TIR'!$E$18-'Ejercicio 3 - TIR'!$C$18)*('Ejercicio 3 - TIR'!$D$18-'Ejercicio 3 - TIR'!$C$18)*N546),'Ejercicio 3 - TIR'!$E$18-SQRT(('Ejercicio 3 - TIR'!$E$18-'Ejercicio 3 - TIR'!$C$18)*('Ejercicio 3 - TIR'!$E$18-'Ejercicio 3 - TIR'!$D$18)*(1-N546)))</f>
        <v>35992.3996366879</v>
      </c>
      <c r="P546" s="16">
        <f ca="1" t="shared" si="4062"/>
        <v>0.516809500416176</v>
      </c>
      <c r="Q546" s="18">
        <f ca="1">IF(P546&lt;=('Ejercicio 3 - TIR'!$D$22-'Ejercicio 3 - TIR'!$C$22)/('Ejercicio 3 - TIR'!$E$22-'Ejercicio 3 - TIR'!$C$22),'Ejercicio 3 - TIR'!$C$22+SQRT(('Ejercicio 3 - TIR'!$E$22-'Ejercicio 3 - TIR'!$C$22)*('Ejercicio 3 - TIR'!$D$22-'Ejercicio 3 - TIR'!$C$22)*P546),'Ejercicio 3 - TIR'!$E$22-SQRT(('Ejercicio 3 - TIR'!$E$22-'Ejercicio 3 - TIR'!$C$22)*('Ejercicio 3 - TIR'!$E$22-'Ejercicio 3 - TIR'!$D$22)*(1-P546)))</f>
        <v>0.150508596180397</v>
      </c>
      <c r="R546" s="16">
        <f ca="1" t="shared" si="4062"/>
        <v>0.791530223105166</v>
      </c>
      <c r="S546" s="18">
        <f ca="1">IF(R546&lt;=('Ejercicio 3 - TIR'!$D$23-'Ejercicio 3 - TIR'!$C$23)/('Ejercicio 3 - TIR'!$E$23-'Ejercicio 3 - TIR'!$C$23),'Ejercicio 3 - TIR'!$C$23+SQRT(('Ejercicio 3 - TIR'!$E$23-'Ejercicio 3 - TIR'!$C$23)*('Ejercicio 3 - TIR'!$D$23-'Ejercicio 3 - TIR'!$C$23)*R546),'Ejercicio 3 - TIR'!$E$23-SQRT(('Ejercicio 3 - TIR'!$E$23-'Ejercicio 3 - TIR'!$C$23)*('Ejercicio 3 - TIR'!$E$23-'Ejercicio 3 - TIR'!$D$23)*(1-R546)))</f>
        <v>0.160628742983206</v>
      </c>
      <c r="T546" s="16">
        <f ca="1" t="shared" ref="T546:X546" si="4063">RAND()</f>
        <v>0.493224587468998</v>
      </c>
      <c r="U546" s="18">
        <f ca="1">IF(T546&lt;=('Ejercicio 3 - TIR'!$D$24-'Ejercicio 3 - TIR'!$C$24)/('Ejercicio 3 - TIR'!$E$24-'Ejercicio 3 - TIR'!$C$24),'Ejercicio 3 - TIR'!$C$24+SQRT(('Ejercicio 3 - TIR'!$E$24-'Ejercicio 3 - TIR'!$C$24)*('Ejercicio 3 - TIR'!$D$24-'Ejercicio 3 - TIR'!$C$24)*T546),'Ejercicio 3 - TIR'!$E$24-SQRT(('Ejercicio 3 - TIR'!$E$24-'Ejercicio 3 - TIR'!$C$24)*('Ejercicio 3 - TIR'!$E$24-'Ejercicio 3 - TIR'!$D$24)*(1-T546)))</f>
        <v>0.182330766465366</v>
      </c>
      <c r="V546" s="16">
        <f ca="1" t="shared" si="4063"/>
        <v>0.504059231513479</v>
      </c>
      <c r="W546" s="18">
        <f ca="1">IF(V546&lt;=('Ejercicio 3 - TIR'!$D$25-'Ejercicio 3 - TIR'!$C$25)/('Ejercicio 3 - TIR'!$E$25-'Ejercicio 3 - TIR'!$C$25),'Ejercicio 3 - TIR'!$C$25+SQRT(('Ejercicio 3 - TIR'!$E$25-'Ejercicio 3 - TIR'!$C$25)*('Ejercicio 3 - TIR'!$D$25-'Ejercicio 3 - TIR'!$C$25)*V546),'Ejercicio 3 - TIR'!$E$25-SQRT(('Ejercicio 3 - TIR'!$E$25-'Ejercicio 3 - TIR'!$C$25)*('Ejercicio 3 - TIR'!$E$25-'Ejercicio 3 - TIR'!$D$25)*(1-V546)))</f>
        <v>0.208337154565455</v>
      </c>
      <c r="X546" s="16">
        <f ca="1" t="shared" si="4063"/>
        <v>0.78529102305909</v>
      </c>
      <c r="Y546" s="18">
        <f ca="1">IF(X546&lt;=('Ejercicio 3 - TIR'!$D$26-'Ejercicio 3 - TIR'!$C$26)/('Ejercicio 3 - TIR'!$E$26-'Ejercicio 3 - TIR'!$C$26),'Ejercicio 3 - TIR'!$C$26+SQRT(('Ejercicio 3 - TIR'!$E$26-'Ejercicio 3 - TIR'!$C$26)*('Ejercicio 3 - TIR'!$D$26-'Ejercicio 3 - TIR'!$C$26)*X546),'Ejercicio 3 - TIR'!$E$26-SQRT(('Ejercicio 3 - TIR'!$E$26-'Ejercicio 3 - TIR'!$C$26)*('Ejercicio 3 - TIR'!$E$26-'Ejercicio 3 - TIR'!$D$26)*(1-X546)))</f>
        <v>0.245949618570699</v>
      </c>
      <c r="Z546" s="16">
        <f ca="1" t="shared" si="3812"/>
        <v>1.1505085961804</v>
      </c>
      <c r="AA546" s="16">
        <f ca="1" t="shared" si="3813"/>
        <v>1.33531334577623</v>
      </c>
      <c r="AB546" s="16">
        <f ca="1" t="shared" si="3814"/>
        <v>1.57878205158304</v>
      </c>
      <c r="AC546" s="16">
        <f ca="1" t="shared" si="3815"/>
        <v>1.90770101188886</v>
      </c>
      <c r="AD546" s="16">
        <f ca="1" t="shared" si="3816"/>
        <v>2.37689934810986</v>
      </c>
      <c r="AE546" s="15">
        <f ca="1" t="shared" si="3817"/>
        <v>5944.26927299043</v>
      </c>
      <c r="AF546" s="15">
        <f ca="1" t="shared" si="3818"/>
        <v>6899.08977426457</v>
      </c>
      <c r="AG546" s="15">
        <f ca="1" t="shared" si="3819"/>
        <v>8157.0061007196</v>
      </c>
      <c r="AH546" s="15">
        <f ca="1" t="shared" si="3820"/>
        <v>9856.41354151658</v>
      </c>
      <c r="AI546" s="15">
        <f ca="1" t="shared" si="3821"/>
        <v>12280.5946925276</v>
      </c>
      <c r="AJ546" s="17">
        <f ca="1" t="shared" si="3822"/>
        <v>47043.8781258216</v>
      </c>
      <c r="AK546" s="17">
        <f ca="1" t="shared" si="3823"/>
        <v>49543.9576530134</v>
      </c>
      <c r="AL546" s="17">
        <f ca="1" t="shared" si="3824"/>
        <v>61754.79941657</v>
      </c>
      <c r="AM546" s="17">
        <f ca="1" t="shared" si="3825"/>
        <v>75149.9727312671</v>
      </c>
      <c r="AN546" s="17">
        <f ca="1" t="shared" si="3826"/>
        <v>85550.3112333529</v>
      </c>
      <c r="AO546" s="17">
        <f ca="1">C546/'Ejercicio 3 - TIR'!$D$7</f>
        <v>18961.7458916599</v>
      </c>
      <c r="AP546" s="17">
        <f ca="1" t="shared" si="3827"/>
        <v>28082.1322341617</v>
      </c>
      <c r="AQ546" s="17">
        <f ca="1" t="shared" si="3828"/>
        <v>30582.2117613535</v>
      </c>
      <c r="AR546" s="17">
        <f ca="1" t="shared" si="3829"/>
        <v>42793.0535249101</v>
      </c>
      <c r="AS546" s="17">
        <f ca="1" t="shared" si="3830"/>
        <v>56188.2268396072</v>
      </c>
      <c r="AT546" s="17">
        <f ca="1" t="shared" si="3831"/>
        <v>66588.565341693</v>
      </c>
      <c r="AU546" s="17">
        <f ca="1">AP546*'Ejercicio 3 - TIR'!$D$5</f>
        <v>14041.0661170809</v>
      </c>
      <c r="AV546" s="17">
        <f ca="1">AQ546*'Ejercicio 3 - TIR'!$D$5</f>
        <v>15291.1058806768</v>
      </c>
      <c r="AW546" s="17">
        <f ca="1">AR546*'Ejercicio 3 - TIR'!$D$5</f>
        <v>21396.5267624551</v>
      </c>
      <c r="AX546" s="17">
        <f ca="1">AS546*'Ejercicio 3 - TIR'!$D$5</f>
        <v>28094.1134198036</v>
      </c>
      <c r="AY546" s="17">
        <f ca="1">AT546*'Ejercicio 3 - TIR'!$D$5</f>
        <v>33294.2826708465</v>
      </c>
      <c r="AZ546" s="17">
        <f ca="1" t="shared" ref="AZ546:BD546" si="4064">AJ546-AU546-AE546</f>
        <v>27058.5427357503</v>
      </c>
      <c r="BA546" s="17">
        <f ca="1" t="shared" si="4064"/>
        <v>27353.7619980721</v>
      </c>
      <c r="BB546" s="17">
        <f ca="1" t="shared" si="4064"/>
        <v>32201.2665533953</v>
      </c>
      <c r="BC546" s="17">
        <f ca="1" t="shared" si="4064"/>
        <v>37199.4457699469</v>
      </c>
      <c r="BD546" s="17">
        <f ca="1" t="shared" si="4064"/>
        <v>39975.4338699788</v>
      </c>
      <c r="BE546" s="17">
        <f ca="1" t="shared" ref="BE546:BI546" si="4065">AZ546/Z546</f>
        <v>23518.7662444094</v>
      </c>
      <c r="BF546" s="17">
        <f ca="1" t="shared" si="4065"/>
        <v>20484.9012290603</v>
      </c>
      <c r="BG546" s="17">
        <f ca="1" t="shared" si="4065"/>
        <v>20396.270986934</v>
      </c>
      <c r="BH546" s="17">
        <f ca="1" t="shared" si="4065"/>
        <v>19499.6205055817</v>
      </c>
      <c r="BI546" s="17">
        <f ca="1" t="shared" si="4065"/>
        <v>16818.3115964787</v>
      </c>
      <c r="BJ546" s="17">
        <f ca="1" t="shared" si="3834"/>
        <v>93874.5700812046</v>
      </c>
      <c r="BK546" s="17">
        <f ca="1" t="shared" si="3835"/>
        <v>45070.1614489112</v>
      </c>
      <c r="BL546" s="17">
        <f ca="1" t="shared" si="3836"/>
        <v>138944.731530116</v>
      </c>
      <c r="BM546" s="17">
        <f ca="1">BK546*'Ejercicio 3 - TIR'!$D$5</f>
        <v>22535.0807244556</v>
      </c>
      <c r="BN546" s="17">
        <f ca="1" t="shared" si="3837"/>
        <v>116409.65080566</v>
      </c>
      <c r="BO546" s="17">
        <f ca="1" t="shared" si="3838"/>
        <v>48975.4229173527</v>
      </c>
      <c r="BP546" s="17">
        <f ca="1" t="shared" si="3839"/>
        <v>-134303.279429822</v>
      </c>
      <c r="BQ546" s="17">
        <f ca="1" t="shared" ref="BQ546:BT546" si="4066">BE546</f>
        <v>23518.7662444094</v>
      </c>
      <c r="BR546" s="17">
        <f ca="1" t="shared" si="4066"/>
        <v>20484.9012290603</v>
      </c>
      <c r="BS546" s="17">
        <f ca="1" t="shared" si="4066"/>
        <v>20396.270986934</v>
      </c>
      <c r="BT546" s="17">
        <f ca="1" t="shared" si="4066"/>
        <v>19499.6205055817</v>
      </c>
      <c r="BU546" s="17">
        <f ca="1" t="shared" si="3841"/>
        <v>65793.7345138314</v>
      </c>
      <c r="BV546" s="19">
        <f ca="1" t="shared" si="3842"/>
        <v>3.12833051817181</v>
      </c>
    </row>
    <row r="547" ht="15" customHeight="1" spans="1:74">
      <c r="A547" s="15">
        <v>546</v>
      </c>
      <c r="B547" s="16">
        <f ca="1" t="shared" ref="B547:F547" si="4067">RAND()</f>
        <v>0.969483009123759</v>
      </c>
      <c r="C547" s="17">
        <f ca="1">IF(B547&lt;=('Ejercicio 3 - TIR'!$D$13-'Ejercicio 3 - TIR'!$C$13)/('Ejercicio 3 - TIR'!$E$13-'Ejercicio 3 - TIR'!$C$13),'Ejercicio 3 - TIR'!$C$13+SQRT(('Ejercicio 3 - TIR'!$E$13-'Ejercicio 3 - TIR'!$C$13)*('Ejercicio 3 - TIR'!$D$13-'Ejercicio 3 - TIR'!$C$13)*B547),'Ejercicio 3 - TIR'!$E$13-SQRT(('Ejercicio 3 - TIR'!$E$13-'Ejercicio 3 - TIR'!$C$13)*('Ejercicio 3 - TIR'!$E$13-'Ejercicio 3 - TIR'!$D$13)*(1-B547)))</f>
        <v>93948.5217465904</v>
      </c>
      <c r="D547" s="16">
        <f ca="1" t="shared" si="4067"/>
        <v>0.496671520903706</v>
      </c>
      <c r="E547" s="17">
        <f ca="1">IF(D547&lt;=('Ejercicio 3 - TIR'!$D$14-'Ejercicio 3 - TIR'!$C$14)/('Ejercicio 3 - TIR'!$E$14-'Ejercicio 3 - TIR'!$C$14),'Ejercicio 3 - TIR'!$C$14+SQRT(('Ejercicio 3 - TIR'!$E$14-'Ejercicio 3 - TIR'!$C$14)*('Ejercicio 3 - TIR'!$D$14-'Ejercicio 3 - TIR'!$C$14)*D547),'Ejercicio 3 - TIR'!$E$14-SQRT(('Ejercicio 3 - TIR'!$E$14-'Ejercicio 3 - TIR'!$C$14)*('Ejercicio 3 - TIR'!$E$14-'Ejercicio 3 - TIR'!$D$14)*(1-D547)))</f>
        <v>31310.9683011026</v>
      </c>
      <c r="F547" s="16">
        <f ca="1" t="shared" si="4067"/>
        <v>0.884924634856195</v>
      </c>
      <c r="G547" s="17">
        <f ca="1">IF(F547&lt;=('Ejercicio 3 - TIR'!$D$18-'Ejercicio 3 - TIR'!$C$18)/('Ejercicio 3 - TIR'!$E$18-'Ejercicio 3 - TIR'!$C$18),'Ejercicio 3 - TIR'!$C$18+SQRT(('Ejercicio 3 - TIR'!$E$18-'Ejercicio 3 - TIR'!$C$18)*('Ejercicio 3 - TIR'!$D$18-'Ejercicio 3 - TIR'!$C$18)*F547),'Ejercicio 3 - TIR'!$E$18-SQRT(('Ejercicio 3 - TIR'!$E$18-'Ejercicio 3 - TIR'!$C$18)*('Ejercicio 3 - TIR'!$E$18-'Ejercicio 3 - TIR'!$D$18)*(1-F547)))</f>
        <v>42062.2028004327</v>
      </c>
      <c r="H547" s="16">
        <f ca="1" t="shared" ref="H547:L547" si="4068">RAND()</f>
        <v>0.209791758093357</v>
      </c>
      <c r="I547" s="17">
        <f ca="1">IF(H547&lt;=('Ejercicio 3 - TIR'!$D$18-'Ejercicio 3 - TIR'!$C$18)/('Ejercicio 3 - TIR'!$E$18-'Ejercicio 3 - TIR'!$C$18),'Ejercicio 3 - TIR'!$C$18+SQRT(('Ejercicio 3 - TIR'!$E$18-'Ejercicio 3 - TIR'!$C$18)*('Ejercicio 3 - TIR'!$D$18-'Ejercicio 3 - TIR'!$C$18)*H547),'Ejercicio 3 - TIR'!$E$18-SQRT(('Ejercicio 3 - TIR'!$E$18-'Ejercicio 3 - TIR'!$C$18)*('Ejercicio 3 - TIR'!$E$18-'Ejercicio 3 - TIR'!$D$18)*(1-H547)))</f>
        <v>35609.7026404261</v>
      </c>
      <c r="J547" s="16">
        <f ca="1" t="shared" si="4068"/>
        <v>0.801947445039842</v>
      </c>
      <c r="K547" s="17">
        <f ca="1">IF(J547&lt;=('Ejercicio 3 - TIR'!$D$18-'Ejercicio 3 - TIR'!$C$18)/('Ejercicio 3 - TIR'!$E$18-'Ejercicio 3 - TIR'!$C$18),'Ejercicio 3 - TIR'!$C$18+SQRT(('Ejercicio 3 - TIR'!$E$18-'Ejercicio 3 - TIR'!$C$18)*('Ejercicio 3 - TIR'!$D$18-'Ejercicio 3 - TIR'!$C$18)*J547),'Ejercicio 3 - TIR'!$E$18-SQRT(('Ejercicio 3 - TIR'!$E$18-'Ejercicio 3 - TIR'!$C$18)*('Ejercicio 3 - TIR'!$E$18-'Ejercicio 3 - TIR'!$D$18)*(1-J547)))</f>
        <v>41145.9188355703</v>
      </c>
      <c r="L547" s="16">
        <f ca="1" t="shared" si="4068"/>
        <v>0.0967268213936527</v>
      </c>
      <c r="M547" s="17">
        <f ca="1">IF(L547&lt;=('Ejercicio 3 - TIR'!$D$18-'Ejercicio 3 - TIR'!$C$18)/('Ejercicio 3 - TIR'!$E$18-'Ejercicio 3 - TIR'!$C$18),'Ejercicio 3 - TIR'!$C$18+SQRT(('Ejercicio 3 - TIR'!$E$18-'Ejercicio 3 - TIR'!$C$18)*('Ejercicio 3 - TIR'!$D$18-'Ejercicio 3 - TIR'!$C$18)*L547),'Ejercicio 3 - TIR'!$E$18-SQRT(('Ejercicio 3 - TIR'!$E$18-'Ejercicio 3 - TIR'!$C$18)*('Ejercicio 3 - TIR'!$E$18-'Ejercicio 3 - TIR'!$D$18)*(1-L547)))</f>
        <v>33809.0711740591</v>
      </c>
      <c r="N547" s="16">
        <f ca="1" t="shared" ref="N547:R547" si="4069">RAND()</f>
        <v>0.318871944189406</v>
      </c>
      <c r="O547" s="17">
        <f ca="1">IF(N547&lt;=('Ejercicio 3 - TIR'!$D$18-'Ejercicio 3 - TIR'!$C$18)/('Ejercicio 3 - TIR'!$E$18-'Ejercicio 3 - TIR'!$C$18),'Ejercicio 3 - TIR'!$C$18+SQRT(('Ejercicio 3 - TIR'!$E$18-'Ejercicio 3 - TIR'!$C$18)*('Ejercicio 3 - TIR'!$D$18-'Ejercicio 3 - TIR'!$C$18)*N547),'Ejercicio 3 - TIR'!$E$18-SQRT(('Ejercicio 3 - TIR'!$E$18-'Ejercicio 3 - TIR'!$C$18)*('Ejercicio 3 - TIR'!$E$18-'Ejercicio 3 - TIR'!$D$18)*(1-N547)))</f>
        <v>36915.9808869322</v>
      </c>
      <c r="P547" s="16">
        <f ca="1" t="shared" si="4069"/>
        <v>0.151640869750945</v>
      </c>
      <c r="Q547" s="18">
        <f ca="1">IF(P547&lt;=('Ejercicio 3 - TIR'!$D$22-'Ejercicio 3 - TIR'!$C$22)/('Ejercicio 3 - TIR'!$E$22-'Ejercicio 3 - TIR'!$C$22),'Ejercicio 3 - TIR'!$C$22+SQRT(('Ejercicio 3 - TIR'!$E$22-'Ejercicio 3 - TIR'!$C$22)*('Ejercicio 3 - TIR'!$D$22-'Ejercicio 3 - TIR'!$C$22)*P547),'Ejercicio 3 - TIR'!$E$22-SQRT(('Ejercicio 3 - TIR'!$E$22-'Ejercicio 3 - TIR'!$C$22)*('Ejercicio 3 - TIR'!$E$22-'Ejercicio 3 - TIR'!$D$22)*(1-P547)))</f>
        <v>0.136521306411773</v>
      </c>
      <c r="R547" s="16">
        <f ca="1" t="shared" si="4069"/>
        <v>0.315049461637733</v>
      </c>
      <c r="S547" s="18">
        <f ca="1">IF(R547&lt;=('Ejercicio 3 - TIR'!$D$23-'Ejercicio 3 - TIR'!$C$23)/('Ejercicio 3 - TIR'!$E$23-'Ejercicio 3 - TIR'!$C$23),'Ejercicio 3 - TIR'!$C$23+SQRT(('Ejercicio 3 - TIR'!$E$23-'Ejercicio 3 - TIR'!$C$23)*('Ejercicio 3 - TIR'!$D$23-'Ejercicio 3 - TIR'!$C$23)*R547),'Ejercicio 3 - TIR'!$E$23-SQRT(('Ejercicio 3 - TIR'!$E$23-'Ejercicio 3 - TIR'!$C$23)*('Ejercicio 3 - TIR'!$E$23-'Ejercicio 3 - TIR'!$D$23)*(1-R547)))</f>
        <v>0.143813631200384</v>
      </c>
      <c r="T547" s="16">
        <f ca="1" t="shared" ref="T547:X547" si="4070">RAND()</f>
        <v>0.549041372670016</v>
      </c>
      <c r="U547" s="18">
        <f ca="1">IF(T547&lt;=('Ejercicio 3 - TIR'!$D$24-'Ejercicio 3 - TIR'!$C$24)/('Ejercicio 3 - TIR'!$E$24-'Ejercicio 3 - TIR'!$C$24),'Ejercicio 3 - TIR'!$C$24+SQRT(('Ejercicio 3 - TIR'!$E$24-'Ejercicio 3 - TIR'!$C$24)*('Ejercicio 3 - TIR'!$D$24-'Ejercicio 3 - TIR'!$C$24)*T547),'Ejercicio 3 - TIR'!$E$24-SQRT(('Ejercicio 3 - TIR'!$E$24-'Ejercicio 3 - TIR'!$C$24)*('Ejercicio 3 - TIR'!$E$24-'Ejercicio 3 - TIR'!$D$24)*(1-T547)))</f>
        <v>0.184465732644052</v>
      </c>
      <c r="V547" s="16">
        <f ca="1" t="shared" si="4070"/>
        <v>0.094329197666285</v>
      </c>
      <c r="W547" s="18">
        <f ca="1">IF(V547&lt;=('Ejercicio 3 - TIR'!$D$25-'Ejercicio 3 - TIR'!$C$25)/('Ejercicio 3 - TIR'!$E$25-'Ejercicio 3 - TIR'!$C$25),'Ejercicio 3 - TIR'!$C$25+SQRT(('Ejercicio 3 - TIR'!$E$25-'Ejercicio 3 - TIR'!$C$25)*('Ejercicio 3 - TIR'!$D$25-'Ejercicio 3 - TIR'!$C$25)*V547),'Ejercicio 3 - TIR'!$E$25-SQRT(('Ejercicio 3 - TIR'!$E$25-'Ejercicio 3 - TIR'!$C$25)*('Ejercicio 3 - TIR'!$E$25-'Ejercicio 3 - TIR'!$D$25)*(1-V547)))</f>
        <v>0.191491774307425</v>
      </c>
      <c r="X547" s="16">
        <f ca="1" t="shared" si="4070"/>
        <v>0.371218331107683</v>
      </c>
      <c r="Y547" s="18">
        <f ca="1">IF(X547&lt;=('Ejercicio 3 - TIR'!$D$26-'Ejercicio 3 - TIR'!$C$26)/('Ejercicio 3 - TIR'!$E$26-'Ejercicio 3 - TIR'!$C$26),'Ejercicio 3 - TIR'!$C$26+SQRT(('Ejercicio 3 - TIR'!$E$26-'Ejercicio 3 - TIR'!$C$26)*('Ejercicio 3 - TIR'!$D$26-'Ejercicio 3 - TIR'!$C$26)*X547),'Ejercicio 3 - TIR'!$E$26-SQRT(('Ejercicio 3 - TIR'!$E$26-'Ejercicio 3 - TIR'!$C$26)*('Ejercicio 3 - TIR'!$E$26-'Ejercicio 3 - TIR'!$D$26)*(1-X547)))</f>
        <v>0.221729758778442</v>
      </c>
      <c r="Z547" s="16">
        <f ca="1" t="shared" si="3812"/>
        <v>1.13652130641177</v>
      </c>
      <c r="AA547" s="16">
        <f ca="1" t="shared" si="3813"/>
        <v>1.29996856242345</v>
      </c>
      <c r="AB547" s="16">
        <f ca="1" t="shared" si="3814"/>
        <v>1.53976821570513</v>
      </c>
      <c r="AC547" s="16">
        <f ca="1" t="shared" si="3815"/>
        <v>1.83462116335269</v>
      </c>
      <c r="AD547" s="16">
        <f ca="1" t="shared" si="3816"/>
        <v>2.2414112713527</v>
      </c>
      <c r="AE547" s="15">
        <f ca="1" t="shared" si="3817"/>
        <v>4274.61429748415</v>
      </c>
      <c r="AF547" s="15">
        <f ca="1" t="shared" si="3818"/>
        <v>4889.36210158642</v>
      </c>
      <c r="AG547" s="15">
        <f ca="1" t="shared" si="3819"/>
        <v>5791.28186381762</v>
      </c>
      <c r="AH547" s="15">
        <f ca="1" t="shared" si="3820"/>
        <v>6900.26470343447</v>
      </c>
      <c r="AI547" s="15">
        <f ca="1" t="shared" si="3821"/>
        <v>8430.2587316344</v>
      </c>
      <c r="AJ547" s="17">
        <f ca="1" t="shared" si="3822"/>
        <v>47804.5896773047</v>
      </c>
      <c r="AK547" s="17">
        <f ca="1" t="shared" si="3823"/>
        <v>46291.4939498014</v>
      </c>
      <c r="AL547" s="17">
        <f ca="1" t="shared" si="3824"/>
        <v>63355.1780289943</v>
      </c>
      <c r="AM547" s="17">
        <f ca="1" t="shared" si="3825"/>
        <v>62026.8374892261</v>
      </c>
      <c r="AN547" s="17">
        <f ca="1" t="shared" si="3826"/>
        <v>82743.8956530107</v>
      </c>
      <c r="AO547" s="17">
        <f ca="1">C547/'Ejercicio 3 - TIR'!$D$7</f>
        <v>18789.7043493181</v>
      </c>
      <c r="AP547" s="17">
        <f ca="1" t="shared" si="3827"/>
        <v>29014.8853279867</v>
      </c>
      <c r="AQ547" s="17">
        <f ca="1" t="shared" si="3828"/>
        <v>27501.7896004833</v>
      </c>
      <c r="AR547" s="17">
        <f ca="1" t="shared" si="3829"/>
        <v>44565.4736796762</v>
      </c>
      <c r="AS547" s="17">
        <f ca="1" t="shared" si="3830"/>
        <v>43237.133139908</v>
      </c>
      <c r="AT547" s="17">
        <f ca="1" t="shared" si="3831"/>
        <v>63954.1913036927</v>
      </c>
      <c r="AU547" s="17">
        <f ca="1">AP547*'Ejercicio 3 - TIR'!$D$5</f>
        <v>14507.4426639933</v>
      </c>
      <c r="AV547" s="17">
        <f ca="1">AQ547*'Ejercicio 3 - TIR'!$D$5</f>
        <v>13750.8948002417</v>
      </c>
      <c r="AW547" s="17">
        <f ca="1">AR547*'Ejercicio 3 - TIR'!$D$5</f>
        <v>22282.7368398381</v>
      </c>
      <c r="AX547" s="17">
        <f ca="1">AS547*'Ejercicio 3 - TIR'!$D$5</f>
        <v>21618.566569954</v>
      </c>
      <c r="AY547" s="17">
        <f ca="1">AT547*'Ejercicio 3 - TIR'!$D$5</f>
        <v>31977.0956518463</v>
      </c>
      <c r="AZ547" s="17">
        <f ca="1" t="shared" ref="AZ547:BD547" si="4071">AJ547-AU547-AE547</f>
        <v>29022.5327158273</v>
      </c>
      <c r="BA547" s="17">
        <f ca="1" t="shared" si="4071"/>
        <v>27651.2370479733</v>
      </c>
      <c r="BB547" s="17">
        <f ca="1" t="shared" si="4071"/>
        <v>35281.1593253386</v>
      </c>
      <c r="BC547" s="17">
        <f ca="1" t="shared" si="4071"/>
        <v>33508.0062158376</v>
      </c>
      <c r="BD547" s="17">
        <f ca="1" t="shared" si="4071"/>
        <v>42336.54126953</v>
      </c>
      <c r="BE547" s="17">
        <f ca="1" t="shared" ref="BE547:BI547" si="4072">AZ547/Z547</f>
        <v>25536.2856394283</v>
      </c>
      <c r="BF547" s="17">
        <f ca="1" t="shared" si="4072"/>
        <v>21270.6967285615</v>
      </c>
      <c r="BG547" s="17">
        <f ca="1" t="shared" si="4072"/>
        <v>22913.2923809456</v>
      </c>
      <c r="BH547" s="17">
        <f ca="1" t="shared" si="4072"/>
        <v>18264.2645169334</v>
      </c>
      <c r="BI547" s="17">
        <f ca="1" t="shared" si="4072"/>
        <v>18888.3413814457</v>
      </c>
      <c r="BJ547" s="17">
        <f ca="1" t="shared" si="3834"/>
        <v>70180.7572670586</v>
      </c>
      <c r="BK547" s="17">
        <f ca="1" t="shared" si="3835"/>
        <v>42115.4551139465</v>
      </c>
      <c r="BL547" s="17">
        <f ca="1" t="shared" si="3836"/>
        <v>112296.212381005</v>
      </c>
      <c r="BM547" s="17">
        <f ca="1">BK547*'Ejercicio 3 - TIR'!$D$5</f>
        <v>21057.7275569732</v>
      </c>
      <c r="BN547" s="17">
        <f ca="1" t="shared" si="3837"/>
        <v>91238.4848240318</v>
      </c>
      <c r="BO547" s="17">
        <f ca="1" t="shared" si="3838"/>
        <v>40705.8204757616</v>
      </c>
      <c r="BP547" s="17">
        <f ca="1" t="shared" si="3839"/>
        <v>-125259.490047693</v>
      </c>
      <c r="BQ547" s="17">
        <f ca="1" t="shared" ref="BQ547:BT547" si="4073">BE547</f>
        <v>25536.2856394283</v>
      </c>
      <c r="BR547" s="17">
        <f ca="1" t="shared" si="4073"/>
        <v>21270.6967285615</v>
      </c>
      <c r="BS547" s="17">
        <f ca="1" t="shared" si="4073"/>
        <v>22913.2923809456</v>
      </c>
      <c r="BT547" s="17">
        <f ca="1" t="shared" si="4073"/>
        <v>18264.2645169334</v>
      </c>
      <c r="BU547" s="17">
        <f ca="1" t="shared" si="3841"/>
        <v>59594.1618572073</v>
      </c>
      <c r="BV547" s="19">
        <f ca="1" t="shared" si="3842"/>
        <v>4.96642969402052</v>
      </c>
    </row>
    <row r="548" ht="15" customHeight="1" spans="1:74">
      <c r="A548" s="15">
        <v>547</v>
      </c>
      <c r="B548" s="16">
        <f ca="1" t="shared" ref="B548:F548" si="4074">RAND()</f>
        <v>0.227635263326114</v>
      </c>
      <c r="C548" s="17">
        <f ca="1">IF(B548&lt;=('Ejercicio 3 - TIR'!$D$13-'Ejercicio 3 - TIR'!$C$13)/('Ejercicio 3 - TIR'!$E$13-'Ejercicio 3 - TIR'!$C$13),'Ejercicio 3 - TIR'!$C$13+SQRT(('Ejercicio 3 - TIR'!$E$13-'Ejercicio 3 - TIR'!$C$13)*('Ejercicio 3 - TIR'!$D$13-'Ejercicio 3 - TIR'!$C$13)*B548),'Ejercicio 3 - TIR'!$E$13-SQRT(('Ejercicio 3 - TIR'!$E$13-'Ejercicio 3 - TIR'!$C$13)*('Ejercicio 3 - TIR'!$E$13-'Ejercicio 3 - TIR'!$D$13)*(1-B548)))</f>
        <v>69542.2274826398</v>
      </c>
      <c r="D548" s="16">
        <f ca="1" t="shared" si="4074"/>
        <v>0.226102089156915</v>
      </c>
      <c r="E548" s="17">
        <f ca="1">IF(D548&lt;=('Ejercicio 3 - TIR'!$D$14-'Ejercicio 3 - TIR'!$C$14)/('Ejercicio 3 - TIR'!$E$14-'Ejercicio 3 - TIR'!$C$14),'Ejercicio 3 - TIR'!$C$14+SQRT(('Ejercicio 3 - TIR'!$E$14-'Ejercicio 3 - TIR'!$C$14)*('Ejercicio 3 - TIR'!$D$14-'Ejercicio 3 - TIR'!$C$14)*D548),'Ejercicio 3 - TIR'!$E$14-SQRT(('Ejercicio 3 - TIR'!$E$14-'Ejercicio 3 - TIR'!$C$14)*('Ejercicio 3 - TIR'!$E$14-'Ejercicio 3 - TIR'!$D$14)*(1-D548)))</f>
        <v>29117.9675431903</v>
      </c>
      <c r="F548" s="16">
        <f ca="1" t="shared" si="4074"/>
        <v>0.602903883873461</v>
      </c>
      <c r="G548" s="17">
        <f ca="1">IF(F548&lt;=('Ejercicio 3 - TIR'!$D$18-'Ejercicio 3 - TIR'!$C$18)/('Ejercicio 3 - TIR'!$E$18-'Ejercicio 3 - TIR'!$C$18),'Ejercicio 3 - TIR'!$C$18+SQRT(('Ejercicio 3 - TIR'!$E$18-'Ejercicio 3 - TIR'!$C$18)*('Ejercicio 3 - TIR'!$D$18-'Ejercicio 3 - TIR'!$C$18)*F548),'Ejercicio 3 - TIR'!$E$18-SQRT(('Ejercicio 3 - TIR'!$E$18-'Ejercicio 3 - TIR'!$C$18)*('Ejercicio 3 - TIR'!$E$18-'Ejercicio 3 - TIR'!$D$18)*(1-F548)))</f>
        <v>39509.7624881497</v>
      </c>
      <c r="H548" s="16">
        <f ca="1" t="shared" ref="H548:L548" si="4075">RAND()</f>
        <v>0.478186706493584</v>
      </c>
      <c r="I548" s="17">
        <f ca="1">IF(H548&lt;=('Ejercicio 3 - TIR'!$D$18-'Ejercicio 3 - TIR'!$C$18)/('Ejercicio 3 - TIR'!$E$18-'Ejercicio 3 - TIR'!$C$18),'Ejercicio 3 - TIR'!$C$18+SQRT(('Ejercicio 3 - TIR'!$E$18-'Ejercicio 3 - TIR'!$C$18)*('Ejercicio 3 - TIR'!$D$18-'Ejercicio 3 - TIR'!$C$18)*H548),'Ejercicio 3 - TIR'!$E$18-SQRT(('Ejercicio 3 - TIR'!$E$18-'Ejercicio 3 - TIR'!$C$18)*('Ejercicio 3 - TIR'!$E$18-'Ejercicio 3 - TIR'!$D$18)*(1-H548)))</f>
        <v>38469.2388072387</v>
      </c>
      <c r="J548" s="16">
        <f ca="1" t="shared" si="4075"/>
        <v>0.700389765013187</v>
      </c>
      <c r="K548" s="17">
        <f ca="1">IF(J548&lt;=('Ejercicio 3 - TIR'!$D$18-'Ejercicio 3 - TIR'!$C$18)/('Ejercicio 3 - TIR'!$E$18-'Ejercicio 3 - TIR'!$C$18),'Ejercicio 3 - TIR'!$C$18+SQRT(('Ejercicio 3 - TIR'!$E$18-'Ejercicio 3 - TIR'!$C$18)*('Ejercicio 3 - TIR'!$D$18-'Ejercicio 3 - TIR'!$C$18)*J548),'Ejercicio 3 - TIR'!$E$18-SQRT(('Ejercicio 3 - TIR'!$E$18-'Ejercicio 3 - TIR'!$C$18)*('Ejercicio 3 - TIR'!$E$18-'Ejercicio 3 - TIR'!$D$18)*(1-J548)))</f>
        <v>40259.6658742225</v>
      </c>
      <c r="L548" s="16">
        <f ca="1" t="shared" si="4075"/>
        <v>0.841706085983001</v>
      </c>
      <c r="M548" s="17">
        <f ca="1">IF(L548&lt;=('Ejercicio 3 - TIR'!$D$18-'Ejercicio 3 - TIR'!$C$18)/('Ejercicio 3 - TIR'!$E$18-'Ejercicio 3 - TIR'!$C$18),'Ejercicio 3 - TIR'!$C$18+SQRT(('Ejercicio 3 - TIR'!$E$18-'Ejercicio 3 - TIR'!$C$18)*('Ejercicio 3 - TIR'!$D$18-'Ejercicio 3 - TIR'!$C$18)*L548),'Ejercicio 3 - TIR'!$E$18-SQRT(('Ejercicio 3 - TIR'!$E$18-'Ejercicio 3 - TIR'!$C$18)*('Ejercicio 3 - TIR'!$E$18-'Ejercicio 3 - TIR'!$D$18)*(1-L548)))</f>
        <v>41554.416805347</v>
      </c>
      <c r="N548" s="16">
        <f ca="1" t="shared" ref="N548:R548" si="4076">RAND()</f>
        <v>0.487332223140492</v>
      </c>
      <c r="O548" s="17">
        <f ca="1">IF(N548&lt;=('Ejercicio 3 - TIR'!$D$18-'Ejercicio 3 - TIR'!$C$18)/('Ejercicio 3 - TIR'!$E$18-'Ejercicio 3 - TIR'!$C$18),'Ejercicio 3 - TIR'!$C$18+SQRT(('Ejercicio 3 - TIR'!$E$18-'Ejercicio 3 - TIR'!$C$18)*('Ejercicio 3 - TIR'!$D$18-'Ejercicio 3 - TIR'!$C$18)*N548),'Ejercicio 3 - TIR'!$E$18-SQRT(('Ejercicio 3 - TIR'!$E$18-'Ejercicio 3 - TIR'!$C$18)*('Ejercicio 3 - TIR'!$E$18-'Ejercicio 3 - TIR'!$D$18)*(1-N548)))</f>
        <v>38549.8440612139</v>
      </c>
      <c r="P548" s="16">
        <f ca="1" t="shared" si="4076"/>
        <v>0.408036956162141</v>
      </c>
      <c r="Q548" s="18">
        <f ca="1">IF(P548&lt;=('Ejercicio 3 - TIR'!$D$22-'Ejercicio 3 - TIR'!$C$22)/('Ejercicio 3 - TIR'!$E$22-'Ejercicio 3 - TIR'!$C$22),'Ejercicio 3 - TIR'!$C$22+SQRT(('Ejercicio 3 - TIR'!$E$22-'Ejercicio 3 - TIR'!$C$22)*('Ejercicio 3 - TIR'!$D$22-'Ejercicio 3 - TIR'!$C$22)*P548),'Ejercicio 3 - TIR'!$E$22-SQRT(('Ejercicio 3 - TIR'!$E$22-'Ejercicio 3 - TIR'!$C$22)*('Ejercicio 3 - TIR'!$E$22-'Ejercicio 3 - TIR'!$D$22)*(1-P548)))</f>
        <v>0.147101042804509</v>
      </c>
      <c r="R548" s="16">
        <f ca="1" t="shared" si="4076"/>
        <v>0.53128769816727</v>
      </c>
      <c r="S548" s="18">
        <f ca="1">IF(R548&lt;=('Ejercicio 3 - TIR'!$D$23-'Ejercicio 3 - TIR'!$C$23)/('Ejercicio 3 - TIR'!$E$23-'Ejercicio 3 - TIR'!$C$23),'Ejercicio 3 - TIR'!$C$23+SQRT(('Ejercicio 3 - TIR'!$E$23-'Ejercicio 3 - TIR'!$C$23)*('Ejercicio 3 - TIR'!$D$23-'Ejercicio 3 - TIR'!$C$23)*R548),'Ejercicio 3 - TIR'!$E$23-SQRT(('Ejercicio 3 - TIR'!$E$23-'Ejercicio 3 - TIR'!$C$23)*('Ejercicio 3 - TIR'!$E$23-'Ejercicio 3 - TIR'!$D$23)*(1-R548)))</f>
        <v>0.150953792961922</v>
      </c>
      <c r="T548" s="16">
        <f ca="1" t="shared" ref="T548:X548" si="4077">RAND()</f>
        <v>0.614540537047316</v>
      </c>
      <c r="U548" s="18">
        <f ca="1">IF(T548&lt;=('Ejercicio 3 - TIR'!$D$24-'Ejercicio 3 - TIR'!$C$24)/('Ejercicio 3 - TIR'!$E$24-'Ejercicio 3 - TIR'!$C$24),'Ejercicio 3 - TIR'!$C$24+SQRT(('Ejercicio 3 - TIR'!$E$24-'Ejercicio 3 - TIR'!$C$24)*('Ejercicio 3 - TIR'!$D$24-'Ejercicio 3 - TIR'!$C$24)*T548),'Ejercicio 3 - TIR'!$E$24-SQRT(('Ejercicio 3 - TIR'!$E$24-'Ejercicio 3 - TIR'!$C$24)*('Ejercicio 3 - TIR'!$E$24-'Ejercicio 3 - TIR'!$D$24)*(1-T548)))</f>
        <v>0.187147503956815</v>
      </c>
      <c r="V548" s="16">
        <f ca="1" t="shared" si="4077"/>
        <v>0.733253098491414</v>
      </c>
      <c r="W548" s="18">
        <f ca="1">IF(V548&lt;=('Ejercicio 3 - TIR'!$D$25-'Ejercicio 3 - TIR'!$C$25)/('Ejercicio 3 - TIR'!$E$25-'Ejercicio 3 - TIR'!$C$25),'Ejercicio 3 - TIR'!$C$25+SQRT(('Ejercicio 3 - TIR'!$E$25-'Ejercicio 3 - TIR'!$C$25)*('Ejercicio 3 - TIR'!$D$25-'Ejercicio 3 - TIR'!$C$25)*V548),'Ejercicio 3 - TIR'!$E$25-SQRT(('Ejercicio 3 - TIR'!$E$25-'Ejercicio 3 - TIR'!$C$25)*('Ejercicio 3 - TIR'!$E$25-'Ejercicio 3 - TIR'!$D$25)*(1-V548)))</f>
        <v>0.219444899684667</v>
      </c>
      <c r="X548" s="16">
        <f ca="1" t="shared" si="4077"/>
        <v>0.114700280967727</v>
      </c>
      <c r="Y548" s="18">
        <f ca="1">IF(X548&lt;=('Ejercicio 3 - TIR'!$D$26-'Ejercicio 3 - TIR'!$C$26)/('Ejercicio 3 - TIR'!$E$26-'Ejercicio 3 - TIR'!$C$26),'Ejercicio 3 - TIR'!$C$26+SQRT(('Ejercicio 3 - TIR'!$E$26-'Ejercicio 3 - TIR'!$C$26)*('Ejercicio 3 - TIR'!$D$26-'Ejercicio 3 - TIR'!$C$26)*X548),'Ejercicio 3 - TIR'!$E$26-SQRT(('Ejercicio 3 - TIR'!$E$26-'Ejercicio 3 - TIR'!$C$26)*('Ejercicio 3 - TIR'!$E$26-'Ejercicio 3 - TIR'!$D$26)*(1-X548)))</f>
        <v>0.207598032805199</v>
      </c>
      <c r="Z548" s="16">
        <f ca="1" t="shared" si="3812"/>
        <v>1.14710104280451</v>
      </c>
      <c r="AA548" s="16">
        <f ca="1" t="shared" si="3813"/>
        <v>1.32026029612643</v>
      </c>
      <c r="AB548" s="16">
        <f ca="1" t="shared" si="3814"/>
        <v>1.56734371511977</v>
      </c>
      <c r="AC548" s="16">
        <f ca="1" t="shared" si="3815"/>
        <v>1.91128929945562</v>
      </c>
      <c r="AD548" s="16">
        <f ca="1" t="shared" si="3816"/>
        <v>2.30806919814424</v>
      </c>
      <c r="AE548" s="15">
        <f ca="1" t="shared" si="3817"/>
        <v>4283.28338995115</v>
      </c>
      <c r="AF548" s="15">
        <f ca="1" t="shared" si="3818"/>
        <v>4929.86126399508</v>
      </c>
      <c r="AG548" s="15">
        <f ca="1" t="shared" si="3819"/>
        <v>5852.47249440514</v>
      </c>
      <c r="AH548" s="15">
        <f ca="1" t="shared" si="3820"/>
        <v>7136.76773384715</v>
      </c>
      <c r="AI548" s="15">
        <f ca="1" t="shared" si="3821"/>
        <v>8618.34667598143</v>
      </c>
      <c r="AJ548" s="17">
        <f ca="1" t="shared" si="3822"/>
        <v>45321.689751115</v>
      </c>
      <c r="AK548" s="17">
        <f ca="1" t="shared" si="3823"/>
        <v>50789.4086194031</v>
      </c>
      <c r="AL548" s="17">
        <f ca="1" t="shared" si="3824"/>
        <v>63100.7342807845</v>
      </c>
      <c r="AM548" s="17">
        <f ca="1" t="shared" si="3825"/>
        <v>79422.5121851787</v>
      </c>
      <c r="AN548" s="17">
        <f ca="1" t="shared" si="3826"/>
        <v>88975.7076709512</v>
      </c>
      <c r="AO548" s="17">
        <f ca="1">C548/'Ejercicio 3 - TIR'!$D$7</f>
        <v>13908.445496528</v>
      </c>
      <c r="AP548" s="17">
        <f ca="1" t="shared" si="3827"/>
        <v>31413.2442545871</v>
      </c>
      <c r="AQ548" s="17">
        <f ca="1" t="shared" si="3828"/>
        <v>36880.9631228752</v>
      </c>
      <c r="AR548" s="17">
        <f ca="1" t="shared" si="3829"/>
        <v>49192.2887842566</v>
      </c>
      <c r="AS548" s="17">
        <f ca="1" t="shared" si="3830"/>
        <v>65514.0666886507</v>
      </c>
      <c r="AT548" s="17">
        <f ca="1" t="shared" si="3831"/>
        <v>75067.2621744233</v>
      </c>
      <c r="AU548" s="17">
        <f ca="1">AP548*'Ejercicio 3 - TIR'!$D$5</f>
        <v>15706.6221272935</v>
      </c>
      <c r="AV548" s="17">
        <f ca="1">AQ548*'Ejercicio 3 - TIR'!$D$5</f>
        <v>18440.4815614376</v>
      </c>
      <c r="AW548" s="17">
        <f ca="1">AR548*'Ejercicio 3 - TIR'!$D$5</f>
        <v>24596.1443921283</v>
      </c>
      <c r="AX548" s="17">
        <f ca="1">AS548*'Ejercicio 3 - TIR'!$D$5</f>
        <v>32757.0333443254</v>
      </c>
      <c r="AY548" s="17">
        <f ca="1">AT548*'Ejercicio 3 - TIR'!$D$5</f>
        <v>37533.6310872116</v>
      </c>
      <c r="AZ548" s="17">
        <f ca="1" t="shared" ref="AZ548:BD548" si="4078">AJ548-AU548-AE548</f>
        <v>25331.7842338703</v>
      </c>
      <c r="BA548" s="17">
        <f ca="1" t="shared" si="4078"/>
        <v>27419.0657939705</v>
      </c>
      <c r="BB548" s="17">
        <f ca="1" t="shared" si="4078"/>
        <v>32652.1173942511</v>
      </c>
      <c r="BC548" s="17">
        <f ca="1" t="shared" si="4078"/>
        <v>39528.7111070062</v>
      </c>
      <c r="BD548" s="17">
        <f ca="1" t="shared" si="4078"/>
        <v>42823.7299077582</v>
      </c>
      <c r="BE548" s="17">
        <f ca="1" t="shared" ref="BE548:BI548" si="4079">AZ548/Z548</f>
        <v>22083.306778222</v>
      </c>
      <c r="BF548" s="17">
        <f ca="1" t="shared" si="4079"/>
        <v>20767.9242301057</v>
      </c>
      <c r="BG548" s="17">
        <f ca="1" t="shared" si="4079"/>
        <v>20832.7739979842</v>
      </c>
      <c r="BH548" s="17">
        <f ca="1" t="shared" si="4079"/>
        <v>20681.6995827188</v>
      </c>
      <c r="BI548" s="17">
        <f ca="1" t="shared" si="4079"/>
        <v>18553.9194154967</v>
      </c>
      <c r="BJ548" s="17">
        <f ca="1" t="shared" si="3834"/>
        <v>67206.2839990011</v>
      </c>
      <c r="BK548" s="17">
        <f ca="1" t="shared" si="3835"/>
        <v>32101.6546446041</v>
      </c>
      <c r="BL548" s="17">
        <f ca="1" t="shared" si="3836"/>
        <v>99307.9386436052</v>
      </c>
      <c r="BM548" s="17">
        <f ca="1">BK548*'Ejercicio 3 - TIR'!$D$5</f>
        <v>16050.827322302</v>
      </c>
      <c r="BN548" s="17">
        <f ca="1" t="shared" si="3837"/>
        <v>83257.1113213031</v>
      </c>
      <c r="BO548" s="17">
        <f ca="1" t="shared" si="3838"/>
        <v>36072.1902914543</v>
      </c>
      <c r="BP548" s="17">
        <f ca="1" t="shared" si="3839"/>
        <v>-98660.19502583</v>
      </c>
      <c r="BQ548" s="17">
        <f ca="1" t="shared" ref="BQ548:BT548" si="4080">BE548</f>
        <v>22083.306778222</v>
      </c>
      <c r="BR548" s="17">
        <f ca="1" t="shared" si="4080"/>
        <v>20767.9242301057</v>
      </c>
      <c r="BS548" s="17">
        <f ca="1" t="shared" si="4080"/>
        <v>20832.7739979842</v>
      </c>
      <c r="BT548" s="17">
        <f ca="1" t="shared" si="4080"/>
        <v>20681.6995827188</v>
      </c>
      <c r="BU548" s="17">
        <f ca="1" t="shared" si="3841"/>
        <v>54626.1097069509</v>
      </c>
      <c r="BV548" s="19">
        <f ca="1" t="shared" si="3842"/>
        <v>10.7778872526065</v>
      </c>
    </row>
    <row r="549" ht="15" customHeight="1" spans="1:74">
      <c r="A549" s="15">
        <v>548</v>
      </c>
      <c r="B549" s="16">
        <f ca="1" t="shared" ref="B549:F549" si="4081">RAND()</f>
        <v>0.828993945065087</v>
      </c>
      <c r="C549" s="17">
        <f ca="1">IF(B549&lt;=('Ejercicio 3 - TIR'!$D$13-'Ejercicio 3 - TIR'!$C$13)/('Ejercicio 3 - TIR'!$E$13-'Ejercicio 3 - TIR'!$C$13),'Ejercicio 3 - TIR'!$C$13+SQRT(('Ejercicio 3 - TIR'!$E$13-'Ejercicio 3 - TIR'!$C$13)*('Ejercicio 3 - TIR'!$D$13-'Ejercicio 3 - TIR'!$C$13)*B549),'Ejercicio 3 - TIR'!$E$13-SQRT(('Ejercicio 3 - TIR'!$E$13-'Ejercicio 3 - TIR'!$C$13)*('Ejercicio 3 - TIR'!$E$13-'Ejercicio 3 - TIR'!$D$13)*(1-B549)))</f>
        <v>85674.9427253537</v>
      </c>
      <c r="D549" s="16">
        <f ca="1" t="shared" si="4081"/>
        <v>0.931931227671092</v>
      </c>
      <c r="E549" s="17">
        <f ca="1">IF(D549&lt;=('Ejercicio 3 - TIR'!$D$14-'Ejercicio 3 - TIR'!$C$14)/('Ejercicio 3 - TIR'!$E$14-'Ejercicio 3 - TIR'!$C$14),'Ejercicio 3 - TIR'!$C$14+SQRT(('Ejercicio 3 - TIR'!$E$14-'Ejercicio 3 - TIR'!$C$14)*('Ejercicio 3 - TIR'!$D$14-'Ejercicio 3 - TIR'!$C$14)*D549),'Ejercicio 3 - TIR'!$E$14-SQRT(('Ejercicio 3 - TIR'!$E$14-'Ejercicio 3 - TIR'!$C$14)*('Ejercicio 3 - TIR'!$E$14-'Ejercicio 3 - TIR'!$D$14)*(1-D549)))</f>
        <v>36804.641514738</v>
      </c>
      <c r="F549" s="16">
        <f ca="1" t="shared" si="4081"/>
        <v>0.915424898345949</v>
      </c>
      <c r="G549" s="17">
        <f ca="1">IF(F549&lt;=('Ejercicio 3 - TIR'!$D$18-'Ejercicio 3 - TIR'!$C$18)/('Ejercicio 3 - TIR'!$E$18-'Ejercicio 3 - TIR'!$C$18),'Ejercicio 3 - TIR'!$C$18+SQRT(('Ejercicio 3 - TIR'!$E$18-'Ejercicio 3 - TIR'!$C$18)*('Ejercicio 3 - TIR'!$D$18-'Ejercicio 3 - TIR'!$C$18)*F549),'Ejercicio 3 - TIR'!$E$18-SQRT(('Ejercicio 3 - TIR'!$E$18-'Ejercicio 3 - TIR'!$C$18)*('Ejercicio 3 - TIR'!$E$18-'Ejercicio 3 - TIR'!$D$18)*(1-F549)))</f>
        <v>42481.4423524458</v>
      </c>
      <c r="H549" s="16">
        <f ca="1" t="shared" ref="H549:L549" si="4082">RAND()</f>
        <v>0.115337720282433</v>
      </c>
      <c r="I549" s="17">
        <f ca="1">IF(H549&lt;=('Ejercicio 3 - TIR'!$D$18-'Ejercicio 3 - TIR'!$C$18)/('Ejercicio 3 - TIR'!$E$18-'Ejercicio 3 - TIR'!$C$18),'Ejercicio 3 - TIR'!$C$18+SQRT(('Ejercicio 3 - TIR'!$E$18-'Ejercicio 3 - TIR'!$C$18)*('Ejercicio 3 - TIR'!$D$18-'Ejercicio 3 - TIR'!$C$18)*H549),'Ejercicio 3 - TIR'!$E$18-SQRT(('Ejercicio 3 - TIR'!$E$18-'Ejercicio 3 - TIR'!$C$18)*('Ejercicio 3 - TIR'!$E$18-'Ejercicio 3 - TIR'!$D$18)*(1-H549)))</f>
        <v>34159.4059722952</v>
      </c>
      <c r="J549" s="16">
        <f ca="1" t="shared" si="4082"/>
        <v>0.315247881924335</v>
      </c>
      <c r="K549" s="17">
        <f ca="1">IF(J549&lt;=('Ejercicio 3 - TIR'!$D$18-'Ejercicio 3 - TIR'!$C$18)/('Ejercicio 3 - TIR'!$E$18-'Ejercicio 3 - TIR'!$C$18),'Ejercicio 3 - TIR'!$C$18+SQRT(('Ejercicio 3 - TIR'!$E$18-'Ejercicio 3 - TIR'!$C$18)*('Ejercicio 3 - TIR'!$D$18-'Ejercicio 3 - TIR'!$C$18)*J549),'Ejercicio 3 - TIR'!$E$18-SQRT(('Ejercicio 3 - TIR'!$E$18-'Ejercicio 3 - TIR'!$C$18)*('Ejercicio 3 - TIR'!$E$18-'Ejercicio 3 - TIR'!$D$18)*(1-J549)))</f>
        <v>36876.5676240876</v>
      </c>
      <c r="L549" s="16">
        <f ca="1" t="shared" si="4082"/>
        <v>0.48500547009472</v>
      </c>
      <c r="M549" s="17">
        <f ca="1">IF(L549&lt;=('Ejercicio 3 - TIR'!$D$18-'Ejercicio 3 - TIR'!$C$18)/('Ejercicio 3 - TIR'!$E$18-'Ejercicio 3 - TIR'!$C$18),'Ejercicio 3 - TIR'!$C$18+SQRT(('Ejercicio 3 - TIR'!$E$18-'Ejercicio 3 - TIR'!$C$18)*('Ejercicio 3 - TIR'!$D$18-'Ejercicio 3 - TIR'!$C$18)*L549),'Ejercicio 3 - TIR'!$E$18-SQRT(('Ejercicio 3 - TIR'!$E$18-'Ejercicio 3 - TIR'!$C$18)*('Ejercicio 3 - TIR'!$E$18-'Ejercicio 3 - TIR'!$D$18)*(1-L549)))</f>
        <v>38529.4091538751</v>
      </c>
      <c r="N549" s="16">
        <f ca="1" t="shared" ref="N549:R549" si="4083">RAND()</f>
        <v>0.400742713672673</v>
      </c>
      <c r="O549" s="17">
        <f ca="1">IF(N549&lt;=('Ejercicio 3 - TIR'!$D$18-'Ejercicio 3 - TIR'!$C$18)/('Ejercicio 3 - TIR'!$E$18-'Ejercicio 3 - TIR'!$C$18),'Ejercicio 3 - TIR'!$C$18+SQRT(('Ejercicio 3 - TIR'!$E$18-'Ejercicio 3 - TIR'!$C$18)*('Ejercicio 3 - TIR'!$D$18-'Ejercicio 3 - TIR'!$C$18)*N549),'Ejercicio 3 - TIR'!$E$18-SQRT(('Ejercicio 3 - TIR'!$E$18-'Ejercicio 3 - TIR'!$C$18)*('Ejercicio 3 - TIR'!$E$18-'Ejercicio 3 - TIR'!$D$18)*(1-N549)))</f>
        <v>37753.1546515532</v>
      </c>
      <c r="P549" s="16">
        <f ca="1" t="shared" si="4083"/>
        <v>0.716546198520172</v>
      </c>
      <c r="Q549" s="18">
        <f ca="1">IF(P549&lt;=('Ejercicio 3 - TIR'!$D$22-'Ejercicio 3 - TIR'!$C$22)/('Ejercicio 3 - TIR'!$E$22-'Ejercicio 3 - TIR'!$C$22),'Ejercicio 3 - TIR'!$C$22+SQRT(('Ejercicio 3 - TIR'!$E$22-'Ejercicio 3 - TIR'!$C$22)*('Ejercicio 3 - TIR'!$D$22-'Ejercicio 3 - TIR'!$C$22)*P549),'Ejercicio 3 - TIR'!$E$22-SQRT(('Ejercicio 3 - TIR'!$E$22-'Ejercicio 3 - TIR'!$C$22)*('Ejercicio 3 - TIR'!$E$22-'Ejercicio 3 - TIR'!$D$22)*(1-P549)))</f>
        <v>0.157412019951671</v>
      </c>
      <c r="R549" s="16">
        <f ca="1" t="shared" si="4083"/>
        <v>0.680971698626972</v>
      </c>
      <c r="S549" s="18">
        <f ca="1">IF(R549&lt;=('Ejercicio 3 - TIR'!$D$23-'Ejercicio 3 - TIR'!$C$23)/('Ejercicio 3 - TIR'!$E$23-'Ejercicio 3 - TIR'!$C$23),'Ejercicio 3 - TIR'!$C$23+SQRT(('Ejercicio 3 - TIR'!$E$23-'Ejercicio 3 - TIR'!$C$23)*('Ejercicio 3 - TIR'!$D$23-'Ejercicio 3 - TIR'!$C$23)*R549),'Ejercicio 3 - TIR'!$E$23-SQRT(('Ejercicio 3 - TIR'!$E$23-'Ejercicio 3 - TIR'!$C$23)*('Ejercicio 3 - TIR'!$E$23-'Ejercicio 3 - TIR'!$D$23)*(1-R549)))</f>
        <v>0.156036466402647</v>
      </c>
      <c r="T549" s="16">
        <f ca="1" t="shared" ref="T549:X549" si="4084">RAND()</f>
        <v>0.898171558284406</v>
      </c>
      <c r="U549" s="18">
        <f ca="1">IF(T549&lt;=('Ejercicio 3 - TIR'!$D$24-'Ejercicio 3 - TIR'!$C$24)/('Ejercicio 3 - TIR'!$E$24-'Ejercicio 3 - TIR'!$C$24),'Ejercicio 3 - TIR'!$C$24+SQRT(('Ejercicio 3 - TIR'!$E$24-'Ejercicio 3 - TIR'!$C$24)*('Ejercicio 3 - TIR'!$D$24-'Ejercicio 3 - TIR'!$C$24)*T549),'Ejercicio 3 - TIR'!$E$24-SQRT(('Ejercicio 3 - TIR'!$E$24-'Ejercicio 3 - TIR'!$C$24)*('Ejercicio 3 - TIR'!$E$24-'Ejercicio 3 - TIR'!$D$24)*(1-T549)))</f>
        <v>0.203114514019322</v>
      </c>
      <c r="V549" s="16">
        <f ca="1" t="shared" si="4084"/>
        <v>0.0987507227988029</v>
      </c>
      <c r="W549" s="18">
        <f ca="1">IF(V549&lt;=('Ejercicio 3 - TIR'!$D$25-'Ejercicio 3 - TIR'!$C$25)/('Ejercicio 3 - TIR'!$E$25-'Ejercicio 3 - TIR'!$C$25),'Ejercicio 3 - TIR'!$C$25+SQRT(('Ejercicio 3 - TIR'!$E$25-'Ejercicio 3 - TIR'!$C$25)*('Ejercicio 3 - TIR'!$D$25-'Ejercicio 3 - TIR'!$C$25)*V549),'Ejercicio 3 - TIR'!$E$25-SQRT(('Ejercicio 3 - TIR'!$E$25-'Ejercicio 3 - TIR'!$C$25)*('Ejercicio 3 - TIR'!$E$25-'Ejercicio 3 - TIR'!$D$25)*(1-V549)))</f>
        <v>0.19175801904737</v>
      </c>
      <c r="X549" s="16">
        <f ca="1" t="shared" si="4084"/>
        <v>0.0360336023134833</v>
      </c>
      <c r="Y549" s="18">
        <f ca="1">IF(X549&lt;=('Ejercicio 3 - TIR'!$D$26-'Ejercicio 3 - TIR'!$C$26)/('Ejercicio 3 - TIR'!$E$26-'Ejercicio 3 - TIR'!$C$26),'Ejercicio 3 - TIR'!$C$26+SQRT(('Ejercicio 3 - TIR'!$E$26-'Ejercicio 3 - TIR'!$C$26)*('Ejercicio 3 - TIR'!$D$26-'Ejercicio 3 - TIR'!$C$26)*X549),'Ejercicio 3 - TIR'!$E$26-SQRT(('Ejercicio 3 - TIR'!$E$26-'Ejercicio 3 - TIR'!$C$26)*('Ejercicio 3 - TIR'!$E$26-'Ejercicio 3 - TIR'!$D$26)*(1-X549)))</f>
        <v>0.19986360614818</v>
      </c>
      <c r="Z549" s="16">
        <f ca="1" t="shared" si="3812"/>
        <v>1.15741201995167</v>
      </c>
      <c r="AA549" s="16">
        <f ca="1" t="shared" si="3813"/>
        <v>1.33801050171688</v>
      </c>
      <c r="AB549" s="16">
        <f ca="1" t="shared" si="3814"/>
        <v>1.60977985452585</v>
      </c>
      <c r="AC549" s="16">
        <f ca="1" t="shared" si="3815"/>
        <v>1.9184680505321</v>
      </c>
      <c r="AD549" s="16">
        <f ca="1" t="shared" si="3816"/>
        <v>2.30189999339151</v>
      </c>
      <c r="AE549" s="15">
        <f ca="1" t="shared" si="3817"/>
        <v>5793.49296443205</v>
      </c>
      <c r="AF549" s="15">
        <f ca="1" t="shared" si="3818"/>
        <v>6697.48913473062</v>
      </c>
      <c r="AG549" s="15">
        <f ca="1" t="shared" si="3819"/>
        <v>8057.84638548112</v>
      </c>
      <c r="AH549" s="15">
        <f ca="1" t="shared" si="3820"/>
        <v>9603.003046149</v>
      </c>
      <c r="AI549" s="15">
        <f ca="1" t="shared" si="3821"/>
        <v>11522.2938648043</v>
      </c>
      <c r="AJ549" s="17">
        <f ca="1" t="shared" si="3822"/>
        <v>49168.5320036048</v>
      </c>
      <c r="AK549" s="17">
        <f ca="1" t="shared" si="3823"/>
        <v>45705.6439233413</v>
      </c>
      <c r="AL549" s="17">
        <f ca="1" t="shared" si="3824"/>
        <v>59363.1556653166</v>
      </c>
      <c r="AM549" s="17">
        <f ca="1" t="shared" si="3825"/>
        <v>73917.4404675882</v>
      </c>
      <c r="AN549" s="17">
        <f ca="1" t="shared" si="3826"/>
        <v>86903.9864429189</v>
      </c>
      <c r="AO549" s="17">
        <f ca="1">C549/'Ejercicio 3 - TIR'!$D$7</f>
        <v>17134.9885450707</v>
      </c>
      <c r="AP549" s="17">
        <f ca="1" t="shared" si="3827"/>
        <v>32033.543458534</v>
      </c>
      <c r="AQ549" s="17">
        <f ca="1" t="shared" si="3828"/>
        <v>28570.6553782706</v>
      </c>
      <c r="AR549" s="17">
        <f ca="1" t="shared" si="3829"/>
        <v>42228.1671202459</v>
      </c>
      <c r="AS549" s="17">
        <f ca="1" t="shared" si="3830"/>
        <v>56782.4519225175</v>
      </c>
      <c r="AT549" s="17">
        <f ca="1" t="shared" si="3831"/>
        <v>69768.9978978482</v>
      </c>
      <c r="AU549" s="17">
        <f ca="1">AP549*'Ejercicio 3 - TIR'!$D$5</f>
        <v>16016.771729267</v>
      </c>
      <c r="AV549" s="17">
        <f ca="1">AQ549*'Ejercicio 3 - TIR'!$D$5</f>
        <v>14285.3276891353</v>
      </c>
      <c r="AW549" s="17">
        <f ca="1">AR549*'Ejercicio 3 - TIR'!$D$5</f>
        <v>21114.0835601229</v>
      </c>
      <c r="AX549" s="17">
        <f ca="1">AS549*'Ejercicio 3 - TIR'!$D$5</f>
        <v>28391.2259612587</v>
      </c>
      <c r="AY549" s="17">
        <f ca="1">AT549*'Ejercicio 3 - TIR'!$D$5</f>
        <v>34884.4989489241</v>
      </c>
      <c r="AZ549" s="17">
        <f ca="1" t="shared" ref="AZ549:BD549" si="4085">AJ549-AU549-AE549</f>
        <v>27358.2673099057</v>
      </c>
      <c r="BA549" s="17">
        <f ca="1" t="shared" si="4085"/>
        <v>24722.8270994754</v>
      </c>
      <c r="BB549" s="17">
        <f ca="1" t="shared" si="4085"/>
        <v>30191.2257197126</v>
      </c>
      <c r="BC549" s="17">
        <f ca="1" t="shared" si="4085"/>
        <v>35923.2114601805</v>
      </c>
      <c r="BD549" s="17">
        <f ca="1" t="shared" si="4085"/>
        <v>40497.1936291905</v>
      </c>
      <c r="BE549" s="17">
        <f ca="1" t="shared" ref="BE549:BI549" si="4086">AZ549/Z549</f>
        <v>23637.4487548938</v>
      </c>
      <c r="BF549" s="17">
        <f ca="1" t="shared" si="4086"/>
        <v>18477.3042272479</v>
      </c>
      <c r="BG549" s="17">
        <f ca="1" t="shared" si="4086"/>
        <v>18754.8785846901</v>
      </c>
      <c r="BH549" s="17">
        <f ca="1" t="shared" si="4086"/>
        <v>18724.9464228591</v>
      </c>
      <c r="BI549" s="17">
        <f ca="1" t="shared" si="4086"/>
        <v>17592.942241389</v>
      </c>
      <c r="BJ549" s="17">
        <f ca="1" t="shared" si="3834"/>
        <v>84720.6040595522</v>
      </c>
      <c r="BK549" s="17">
        <f ca="1" t="shared" si="3835"/>
        <v>39443.0300186619</v>
      </c>
      <c r="BL549" s="17">
        <f ca="1" t="shared" si="3836"/>
        <v>124163.634078214</v>
      </c>
      <c r="BM549" s="17">
        <f ca="1">BK549*'Ejercicio 3 - TIR'!$D$5</f>
        <v>19721.515009331</v>
      </c>
      <c r="BN549" s="17">
        <f ca="1" t="shared" si="3837"/>
        <v>104442.119068883</v>
      </c>
      <c r="BO549" s="17">
        <f ca="1" t="shared" si="3838"/>
        <v>45372.1357872733</v>
      </c>
      <c r="BP549" s="17">
        <f ca="1" t="shared" si="3839"/>
        <v>-122479.584240092</v>
      </c>
      <c r="BQ549" s="17">
        <f ca="1" t="shared" ref="BQ549:BT549" si="4087">BE549</f>
        <v>23637.4487548938</v>
      </c>
      <c r="BR549" s="17">
        <f ca="1" t="shared" si="4087"/>
        <v>18477.3042272479</v>
      </c>
      <c r="BS549" s="17">
        <f ca="1" t="shared" si="4087"/>
        <v>18754.8785846901</v>
      </c>
      <c r="BT549" s="17">
        <f ca="1" t="shared" si="4087"/>
        <v>18724.9464228591</v>
      </c>
      <c r="BU549" s="17">
        <f ca="1" t="shared" si="3841"/>
        <v>62965.0780286623</v>
      </c>
      <c r="BV549" s="19">
        <f ca="1" t="shared" si="3842"/>
        <v>4.43150457922341</v>
      </c>
    </row>
    <row r="550" ht="15" customHeight="1" spans="1:74">
      <c r="A550" s="15">
        <v>549</v>
      </c>
      <c r="B550" s="16">
        <f ca="1" t="shared" ref="B550:F550" si="4088">RAND()</f>
        <v>0.553519641910045</v>
      </c>
      <c r="C550" s="17">
        <f ca="1">IF(B550&lt;=('Ejercicio 3 - TIR'!$D$13-'Ejercicio 3 - TIR'!$C$13)/('Ejercicio 3 - TIR'!$E$13-'Ejercicio 3 - TIR'!$C$13),'Ejercicio 3 - TIR'!$C$13+SQRT(('Ejercicio 3 - TIR'!$E$13-'Ejercicio 3 - TIR'!$C$13)*('Ejercicio 3 - TIR'!$D$13-'Ejercicio 3 - TIR'!$C$13)*B550),'Ejercicio 3 - TIR'!$E$13-SQRT(('Ejercicio 3 - TIR'!$E$13-'Ejercicio 3 - TIR'!$C$13)*('Ejercicio 3 - TIR'!$E$13-'Ejercicio 3 - TIR'!$D$13)*(1-B550)))</f>
        <v>76853.1550809199</v>
      </c>
      <c r="D550" s="16">
        <f ca="1" t="shared" si="4088"/>
        <v>0.373311008482705</v>
      </c>
      <c r="E550" s="17">
        <f ca="1">IF(D550&lt;=('Ejercicio 3 - TIR'!$D$14-'Ejercicio 3 - TIR'!$C$14)/('Ejercicio 3 - TIR'!$E$14-'Ejercicio 3 - TIR'!$C$14),'Ejercicio 3 - TIR'!$C$14+SQRT(('Ejercicio 3 - TIR'!$E$14-'Ejercicio 3 - TIR'!$C$14)*('Ejercicio 3 - TIR'!$D$14-'Ejercicio 3 - TIR'!$C$14)*D550),'Ejercicio 3 - TIR'!$E$14-SQRT(('Ejercicio 3 - TIR'!$E$14-'Ejercicio 3 - TIR'!$C$14)*('Ejercicio 3 - TIR'!$E$14-'Ejercicio 3 - TIR'!$D$14)*(1-D550)))</f>
        <v>30304.467589266</v>
      </c>
      <c r="F550" s="16">
        <f ca="1" t="shared" si="4088"/>
        <v>0.682373574301621</v>
      </c>
      <c r="G550" s="17">
        <f ca="1">IF(F550&lt;=('Ejercicio 3 - TIR'!$D$18-'Ejercicio 3 - TIR'!$C$18)/('Ejercicio 3 - TIR'!$E$18-'Ejercicio 3 - TIR'!$C$18),'Ejercicio 3 - TIR'!$C$18+SQRT(('Ejercicio 3 - TIR'!$E$18-'Ejercicio 3 - TIR'!$C$18)*('Ejercicio 3 - TIR'!$D$18-'Ejercicio 3 - TIR'!$C$18)*F550),'Ejercicio 3 - TIR'!$E$18-SQRT(('Ejercicio 3 - TIR'!$E$18-'Ejercicio 3 - TIR'!$C$18)*('Ejercicio 3 - TIR'!$E$18-'Ejercicio 3 - TIR'!$D$18)*(1-F550)))</f>
        <v>40119.2232250001</v>
      </c>
      <c r="H550" s="16">
        <f ca="1" t="shared" ref="H550:L550" si="4089">RAND()</f>
        <v>0.34895972045847</v>
      </c>
      <c r="I550" s="17">
        <f ca="1">IF(H550&lt;=('Ejercicio 3 - TIR'!$D$18-'Ejercicio 3 - TIR'!$C$18)/('Ejercicio 3 - TIR'!$E$18-'Ejercicio 3 - TIR'!$C$18),'Ejercicio 3 - TIR'!$C$18+SQRT(('Ejercicio 3 - TIR'!$E$18-'Ejercicio 3 - TIR'!$C$18)*('Ejercicio 3 - TIR'!$D$18-'Ejercicio 3 - TIR'!$C$18)*H550),'Ejercicio 3 - TIR'!$E$18-SQRT(('Ejercicio 3 - TIR'!$E$18-'Ejercicio 3 - TIR'!$C$18)*('Ejercicio 3 - TIR'!$E$18-'Ejercicio 3 - TIR'!$D$18)*(1-H550)))</f>
        <v>37234.9124437529</v>
      </c>
      <c r="J550" s="16">
        <f ca="1" t="shared" si="4089"/>
        <v>0.83272354499491</v>
      </c>
      <c r="K550" s="17">
        <f ca="1">IF(J550&lt;=('Ejercicio 3 - TIR'!$D$18-'Ejercicio 3 - TIR'!$C$18)/('Ejercicio 3 - TIR'!$E$18-'Ejercicio 3 - TIR'!$C$18),'Ejercicio 3 - TIR'!$C$18+SQRT(('Ejercicio 3 - TIR'!$E$18-'Ejercicio 3 - TIR'!$C$18)*('Ejercicio 3 - TIR'!$D$18-'Ejercicio 3 - TIR'!$C$18)*J550),'Ejercicio 3 - TIR'!$E$18-SQRT(('Ejercicio 3 - TIR'!$E$18-'Ejercicio 3 - TIR'!$C$18)*('Ejercicio 3 - TIR'!$E$18-'Ejercicio 3 - TIR'!$D$18)*(1-J550)))</f>
        <v>41458.0042171988</v>
      </c>
      <c r="L550" s="16">
        <f ca="1" t="shared" si="4089"/>
        <v>0.762650086619445</v>
      </c>
      <c r="M550" s="17">
        <f ca="1">IF(L550&lt;=('Ejercicio 3 - TIR'!$D$18-'Ejercicio 3 - TIR'!$C$18)/('Ejercicio 3 - TIR'!$E$18-'Ejercicio 3 - TIR'!$C$18),'Ejercicio 3 - TIR'!$C$18+SQRT(('Ejercicio 3 - TIR'!$E$18-'Ejercicio 3 - TIR'!$C$18)*('Ejercicio 3 - TIR'!$D$18-'Ejercicio 3 - TIR'!$C$18)*L550),'Ejercicio 3 - TIR'!$E$18-SQRT(('Ejercicio 3 - TIR'!$E$18-'Ejercicio 3 - TIR'!$C$18)*('Ejercicio 3 - TIR'!$E$18-'Ejercicio 3 - TIR'!$D$18)*(1-L550)))</f>
        <v>40780.8480113248</v>
      </c>
      <c r="N550" s="16">
        <f ca="1" t="shared" ref="N550:R550" si="4090">RAND()</f>
        <v>0.327645998277792</v>
      </c>
      <c r="O550" s="17">
        <f ca="1">IF(N550&lt;=('Ejercicio 3 - TIR'!$D$18-'Ejercicio 3 - TIR'!$C$18)/('Ejercicio 3 - TIR'!$E$18-'Ejercicio 3 - TIR'!$C$18),'Ejercicio 3 - TIR'!$C$18+SQRT(('Ejercicio 3 - TIR'!$E$18-'Ejercicio 3 - TIR'!$C$18)*('Ejercicio 3 - TIR'!$D$18-'Ejercicio 3 - TIR'!$C$18)*N550),'Ejercicio 3 - TIR'!$E$18-SQRT(('Ejercicio 3 - TIR'!$E$18-'Ejercicio 3 - TIR'!$C$18)*('Ejercicio 3 - TIR'!$E$18-'Ejercicio 3 - TIR'!$D$18)*(1-N550)))</f>
        <v>37010.4849861952</v>
      </c>
      <c r="P550" s="16">
        <f ca="1" t="shared" si="4090"/>
        <v>0.215034628614901</v>
      </c>
      <c r="Q550" s="18">
        <f ca="1">IF(P550&lt;=('Ejercicio 3 - TIR'!$D$22-'Ejercicio 3 - TIR'!$C$22)/('Ejercicio 3 - TIR'!$E$22-'Ejercicio 3 - TIR'!$C$22),'Ejercicio 3 - TIR'!$C$22+SQRT(('Ejercicio 3 - TIR'!$E$22-'Ejercicio 3 - TIR'!$C$22)*('Ejercicio 3 - TIR'!$D$22-'Ejercicio 3 - TIR'!$C$22)*P550),'Ejercicio 3 - TIR'!$E$22-SQRT(('Ejercicio 3 - TIR'!$E$22-'Ejercicio 3 - TIR'!$C$22)*('Ejercicio 3 - TIR'!$E$22-'Ejercicio 3 - TIR'!$D$22)*(1-P550)))</f>
        <v>0.1396738997534</v>
      </c>
      <c r="R550" s="16">
        <f ca="1" t="shared" si="4090"/>
        <v>0.030086178761811</v>
      </c>
      <c r="S550" s="18">
        <f ca="1">IF(R550&lt;=('Ejercicio 3 - TIR'!$D$23-'Ejercicio 3 - TIR'!$C$23)/('Ejercicio 3 - TIR'!$E$23-'Ejercicio 3 - TIR'!$C$23),'Ejercicio 3 - TIR'!$C$23+SQRT(('Ejercicio 3 - TIR'!$E$23-'Ejercicio 3 - TIR'!$C$23)*('Ejercicio 3 - TIR'!$D$23-'Ejercicio 3 - TIR'!$C$23)*R550),'Ejercicio 3 - TIR'!$E$23-SQRT(('Ejercicio 3 - TIR'!$E$23-'Ejercicio 3 - TIR'!$C$23)*('Ejercicio 3 - TIR'!$E$23-'Ejercicio 3 - TIR'!$D$23)*(1-R550)))</f>
        <v>0.127359016358948</v>
      </c>
      <c r="T550" s="16">
        <f ca="1" t="shared" ref="T550:X550" si="4091">RAND()</f>
        <v>0.631847015829319</v>
      </c>
      <c r="U550" s="18">
        <f ca="1">IF(T550&lt;=('Ejercicio 3 - TIR'!$D$24-'Ejercicio 3 - TIR'!$C$24)/('Ejercicio 3 - TIR'!$E$24-'Ejercicio 3 - TIR'!$C$24),'Ejercicio 3 - TIR'!$C$24+SQRT(('Ejercicio 3 - TIR'!$E$24-'Ejercicio 3 - TIR'!$C$24)*('Ejercicio 3 - TIR'!$D$24-'Ejercicio 3 - TIR'!$C$24)*T550),'Ejercicio 3 - TIR'!$E$24-SQRT(('Ejercicio 3 - TIR'!$E$24-'Ejercicio 3 - TIR'!$C$24)*('Ejercicio 3 - TIR'!$E$24-'Ejercicio 3 - TIR'!$D$24)*(1-T550)))</f>
        <v>0.187893484217718</v>
      </c>
      <c r="V550" s="16">
        <f ca="1" t="shared" si="4091"/>
        <v>0.86512464075885</v>
      </c>
      <c r="W550" s="18">
        <f ca="1">IF(V550&lt;=('Ejercicio 3 - TIR'!$D$25-'Ejercicio 3 - TIR'!$C$25)/('Ejercicio 3 - TIR'!$E$25-'Ejercicio 3 - TIR'!$C$25),'Ejercicio 3 - TIR'!$C$25+SQRT(('Ejercicio 3 - TIR'!$E$25-'Ejercicio 3 - TIR'!$C$25)*('Ejercicio 3 - TIR'!$D$25-'Ejercicio 3 - TIR'!$C$25)*V550),'Ejercicio 3 - TIR'!$E$25-SQRT(('Ejercicio 3 - TIR'!$E$25-'Ejercicio 3 - TIR'!$C$25)*('Ejercicio 3 - TIR'!$E$25-'Ejercicio 3 - TIR'!$D$25)*(1-V550)))</f>
        <v>0.228272971732332</v>
      </c>
      <c r="X550" s="16">
        <f ca="1" t="shared" si="4091"/>
        <v>0.365680024026964</v>
      </c>
      <c r="Y550" s="18">
        <f ca="1">IF(X550&lt;=('Ejercicio 3 - TIR'!$D$26-'Ejercicio 3 - TIR'!$C$26)/('Ejercicio 3 - TIR'!$E$26-'Ejercicio 3 - TIR'!$C$26),'Ejercicio 3 - TIR'!$C$26+SQRT(('Ejercicio 3 - TIR'!$E$26-'Ejercicio 3 - TIR'!$C$26)*('Ejercicio 3 - TIR'!$D$26-'Ejercicio 3 - TIR'!$C$26)*X550),'Ejercicio 3 - TIR'!$E$26-SQRT(('Ejercicio 3 - TIR'!$E$26-'Ejercicio 3 - TIR'!$C$26)*('Ejercicio 3 - TIR'!$E$26-'Ejercicio 3 - TIR'!$D$26)*(1-X550)))</f>
        <v>0.221473699328811</v>
      </c>
      <c r="Z550" s="16">
        <f ca="1" t="shared" si="3812"/>
        <v>1.1396738997534</v>
      </c>
      <c r="AA550" s="16">
        <f ca="1" t="shared" si="3813"/>
        <v>1.28482164659596</v>
      </c>
      <c r="AB550" s="16">
        <f ca="1" t="shared" si="3814"/>
        <v>1.52623126237322</v>
      </c>
      <c r="AC550" s="16">
        <f ca="1" t="shared" si="3815"/>
        <v>1.87462860818594</v>
      </c>
      <c r="AD550" s="16">
        <f ca="1" t="shared" si="3816"/>
        <v>2.2898095409085</v>
      </c>
      <c r="AE550" s="15">
        <f ca="1" t="shared" si="3817"/>
        <v>4232.74316814328</v>
      </c>
      <c r="AF550" s="15">
        <f ca="1" t="shared" si="3818"/>
        <v>4771.82117453807</v>
      </c>
      <c r="AG550" s="15">
        <f ca="1" t="shared" si="3819"/>
        <v>5668.41528108591</v>
      </c>
      <c r="AH550" s="15">
        <f ca="1" t="shared" si="3820"/>
        <v>6962.36128231236</v>
      </c>
      <c r="AI550" s="15">
        <f ca="1" t="shared" si="3821"/>
        <v>8504.34119156976</v>
      </c>
      <c r="AJ550" s="17">
        <f ca="1" t="shared" si="3822"/>
        <v>45722.831587913</v>
      </c>
      <c r="AK550" s="17">
        <f ca="1" t="shared" si="3823"/>
        <v>47840.221516839</v>
      </c>
      <c r="AL550" s="17">
        <f ca="1" t="shared" si="3824"/>
        <v>63274.5021118895</v>
      </c>
      <c r="AM550" s="17">
        <f ca="1" t="shared" si="3825"/>
        <v>76448.9443481123</v>
      </c>
      <c r="AN550" s="17">
        <f ca="1" t="shared" si="3826"/>
        <v>84746.9616350408</v>
      </c>
      <c r="AO550" s="17">
        <f ca="1">C550/'Ejercicio 3 - TIR'!$D$7</f>
        <v>15370.631016184</v>
      </c>
      <c r="AP550" s="17">
        <f ca="1" t="shared" si="3827"/>
        <v>30352.2005717291</v>
      </c>
      <c r="AQ550" s="17">
        <f ca="1" t="shared" si="3828"/>
        <v>32469.590500655</v>
      </c>
      <c r="AR550" s="17">
        <f ca="1" t="shared" si="3829"/>
        <v>47903.8710957055</v>
      </c>
      <c r="AS550" s="17">
        <f ca="1" t="shared" si="3830"/>
        <v>61078.3133319284</v>
      </c>
      <c r="AT550" s="17">
        <f ca="1" t="shared" si="3831"/>
        <v>69376.3306188568</v>
      </c>
      <c r="AU550" s="17">
        <f ca="1">AP550*'Ejercicio 3 - TIR'!$D$5</f>
        <v>15176.1002858645</v>
      </c>
      <c r="AV550" s="17">
        <f ca="1">AQ550*'Ejercicio 3 - TIR'!$D$5</f>
        <v>16234.7952503275</v>
      </c>
      <c r="AW550" s="17">
        <f ca="1">AR550*'Ejercicio 3 - TIR'!$D$5</f>
        <v>23951.9355478528</v>
      </c>
      <c r="AX550" s="17">
        <f ca="1">AS550*'Ejercicio 3 - TIR'!$D$5</f>
        <v>30539.1566659642</v>
      </c>
      <c r="AY550" s="17">
        <f ca="1">AT550*'Ejercicio 3 - TIR'!$D$5</f>
        <v>34688.1653094284</v>
      </c>
      <c r="AZ550" s="17">
        <f ca="1" t="shared" ref="AZ550:BD550" si="4092">AJ550-AU550-AE550</f>
        <v>26313.9881339052</v>
      </c>
      <c r="BA550" s="17">
        <f ca="1" t="shared" si="4092"/>
        <v>26833.6050919734</v>
      </c>
      <c r="BB550" s="17">
        <f ca="1" t="shared" si="4092"/>
        <v>33654.1512829508</v>
      </c>
      <c r="BC550" s="17">
        <f ca="1" t="shared" si="4092"/>
        <v>38947.4263998358</v>
      </c>
      <c r="BD550" s="17">
        <f ca="1" t="shared" si="4092"/>
        <v>41554.4551340426</v>
      </c>
      <c r="BE550" s="17">
        <f ca="1" t="shared" ref="BE550:BI550" si="4093">AZ550/Z550</f>
        <v>23089.0504201237</v>
      </c>
      <c r="BF550" s="17">
        <f ca="1" t="shared" si="4093"/>
        <v>20885.0817255975</v>
      </c>
      <c r="BG550" s="17">
        <f ca="1" t="shared" si="4093"/>
        <v>22050.4926826228</v>
      </c>
      <c r="BH550" s="17">
        <f ca="1" t="shared" si="4093"/>
        <v>20776.0759810045</v>
      </c>
      <c r="BI550" s="17">
        <f ca="1" t="shared" si="4093"/>
        <v>18147.5596077548</v>
      </c>
      <c r="BJ550" s="17">
        <f ca="1" t="shared" si="3834"/>
        <v>69391.4590180537</v>
      </c>
      <c r="BK550" s="17">
        <f ca="1" t="shared" si="3835"/>
        <v>35195.8175506422</v>
      </c>
      <c r="BL550" s="17">
        <f ca="1" t="shared" si="3836"/>
        <v>104587.276568696</v>
      </c>
      <c r="BM550" s="17">
        <f ca="1">BK550*'Ejercicio 3 - TIR'!$D$5</f>
        <v>17597.9087753211</v>
      </c>
      <c r="BN550" s="17">
        <f ca="1" t="shared" si="3837"/>
        <v>86989.3677933749</v>
      </c>
      <c r="BO550" s="17">
        <f ca="1" t="shared" si="3838"/>
        <v>37989.7830973579</v>
      </c>
      <c r="BP550" s="17">
        <f ca="1" t="shared" si="3839"/>
        <v>-107157.622670186</v>
      </c>
      <c r="BQ550" s="17">
        <f ca="1" t="shared" ref="BQ550:BT550" si="4094">BE550</f>
        <v>23089.0504201237</v>
      </c>
      <c r="BR550" s="17">
        <f ca="1" t="shared" si="4094"/>
        <v>20885.0817255975</v>
      </c>
      <c r="BS550" s="17">
        <f ca="1" t="shared" si="4094"/>
        <v>22050.4926826228</v>
      </c>
      <c r="BT550" s="17">
        <f ca="1" t="shared" si="4094"/>
        <v>20776.0759810045</v>
      </c>
      <c r="BU550" s="17">
        <f ca="1" t="shared" si="3841"/>
        <v>56137.3427051127</v>
      </c>
      <c r="BV550" s="19">
        <f ca="1" t="shared" si="3842"/>
        <v>8.94826557819643</v>
      </c>
    </row>
    <row r="551" ht="15" customHeight="1" spans="1:74">
      <c r="A551" s="15">
        <v>550</v>
      </c>
      <c r="B551" s="16">
        <f ca="1" t="shared" ref="B551:F551" si="4095">RAND()</f>
        <v>0.365488186429015</v>
      </c>
      <c r="C551" s="17">
        <f ca="1">IF(B551&lt;=('Ejercicio 3 - TIR'!$D$13-'Ejercicio 3 - TIR'!$C$13)/('Ejercicio 3 - TIR'!$E$13-'Ejercicio 3 - TIR'!$C$13),'Ejercicio 3 - TIR'!$C$13+SQRT(('Ejercicio 3 - TIR'!$E$13-'Ejercicio 3 - TIR'!$C$13)*('Ejercicio 3 - TIR'!$D$13-'Ejercicio 3 - TIR'!$C$13)*B551),'Ejercicio 3 - TIR'!$E$13-SQRT(('Ejercicio 3 - TIR'!$E$13-'Ejercicio 3 - TIR'!$C$13)*('Ejercicio 3 - TIR'!$E$13-'Ejercicio 3 - TIR'!$D$13)*(1-B551)))</f>
        <v>72406.2656335685</v>
      </c>
      <c r="D551" s="16">
        <f ca="1" t="shared" si="4095"/>
        <v>0.798937856813225</v>
      </c>
      <c r="E551" s="17">
        <f ca="1">IF(D551&lt;=('Ejercicio 3 - TIR'!$D$14-'Ejercicio 3 - TIR'!$C$14)/('Ejercicio 3 - TIR'!$E$14-'Ejercicio 3 - TIR'!$C$14),'Ejercicio 3 - TIR'!$C$14+SQRT(('Ejercicio 3 - TIR'!$E$14-'Ejercicio 3 - TIR'!$C$14)*('Ejercicio 3 - TIR'!$D$14-'Ejercicio 3 - TIR'!$C$14)*D551),'Ejercicio 3 - TIR'!$E$14-SQRT(('Ejercicio 3 - TIR'!$E$14-'Ejercicio 3 - TIR'!$C$14)*('Ejercicio 3 - TIR'!$E$14-'Ejercicio 3 - TIR'!$D$14)*(1-D551)))</f>
        <v>34508.2496890321</v>
      </c>
      <c r="F551" s="16">
        <f ca="1" t="shared" si="4095"/>
        <v>0.587304988747334</v>
      </c>
      <c r="G551" s="17">
        <f ca="1">IF(F551&lt;=('Ejercicio 3 - TIR'!$D$18-'Ejercicio 3 - TIR'!$C$18)/('Ejercicio 3 - TIR'!$E$18-'Ejercicio 3 - TIR'!$C$18),'Ejercicio 3 - TIR'!$C$18+SQRT(('Ejercicio 3 - TIR'!$E$18-'Ejercicio 3 - TIR'!$C$18)*('Ejercicio 3 - TIR'!$D$18-'Ejercicio 3 - TIR'!$C$18)*F551),'Ejercicio 3 - TIR'!$E$18-SQRT(('Ejercicio 3 - TIR'!$E$18-'Ejercicio 3 - TIR'!$C$18)*('Ejercicio 3 - TIR'!$E$18-'Ejercicio 3 - TIR'!$D$18)*(1-F551)))</f>
        <v>39385.933534396</v>
      </c>
      <c r="H551" s="16">
        <f ca="1" t="shared" ref="H551:L551" si="4096">RAND()</f>
        <v>0.506400200306637</v>
      </c>
      <c r="I551" s="17">
        <f ca="1">IF(H551&lt;=('Ejercicio 3 - TIR'!$D$18-'Ejercicio 3 - TIR'!$C$18)/('Ejercicio 3 - TIR'!$E$18-'Ejercicio 3 - TIR'!$C$18),'Ejercicio 3 - TIR'!$C$18+SQRT(('Ejercicio 3 - TIR'!$E$18-'Ejercicio 3 - TIR'!$C$18)*('Ejercicio 3 - TIR'!$D$18-'Ejercicio 3 - TIR'!$C$18)*H551),'Ejercicio 3 - TIR'!$E$18-SQRT(('Ejercicio 3 - TIR'!$E$18-'Ejercicio 3 - TIR'!$C$18)*('Ejercicio 3 - TIR'!$E$18-'Ejercicio 3 - TIR'!$D$18)*(1-H551)))</f>
        <v>38715.5051515099</v>
      </c>
      <c r="J551" s="16">
        <f ca="1" t="shared" si="4096"/>
        <v>0.038444892181376</v>
      </c>
      <c r="K551" s="17">
        <f ca="1">IF(J551&lt;=('Ejercicio 3 - TIR'!$D$18-'Ejercicio 3 - TIR'!$C$18)/('Ejercicio 3 - TIR'!$E$18-'Ejercicio 3 - TIR'!$C$18),'Ejercicio 3 - TIR'!$C$18+SQRT(('Ejercicio 3 - TIR'!$E$18-'Ejercicio 3 - TIR'!$C$18)*('Ejercicio 3 - TIR'!$D$18-'Ejercicio 3 - TIR'!$C$18)*J551),'Ejercicio 3 - TIR'!$E$18-SQRT(('Ejercicio 3 - TIR'!$E$18-'Ejercicio 3 - TIR'!$C$18)*('Ejercicio 3 - TIR'!$E$18-'Ejercicio 3 - TIR'!$D$18)*(1-J551)))</f>
        <v>32401.402470892</v>
      </c>
      <c r="L551" s="16">
        <f ca="1" t="shared" si="4096"/>
        <v>0.899074754137041</v>
      </c>
      <c r="M551" s="17">
        <f ca="1">IF(L551&lt;=('Ejercicio 3 - TIR'!$D$18-'Ejercicio 3 - TIR'!$C$18)/('Ejercicio 3 - TIR'!$E$18-'Ejercicio 3 - TIR'!$C$18),'Ejercicio 3 - TIR'!$C$18+SQRT(('Ejercicio 3 - TIR'!$E$18-'Ejercicio 3 - TIR'!$C$18)*('Ejercicio 3 - TIR'!$D$18-'Ejercicio 3 - TIR'!$C$18)*L551),'Ejercicio 3 - TIR'!$E$18-SQRT(('Ejercicio 3 - TIR'!$E$18-'Ejercicio 3 - TIR'!$C$18)*('Ejercicio 3 - TIR'!$E$18-'Ejercicio 3 - TIR'!$D$18)*(1-L551)))</f>
        <v>42248.7469328101</v>
      </c>
      <c r="N551" s="16">
        <f ca="1" t="shared" ref="N551:R551" si="4097">RAND()</f>
        <v>0.557385922480731</v>
      </c>
      <c r="O551" s="17">
        <f ca="1">IF(N551&lt;=('Ejercicio 3 - TIR'!$D$18-'Ejercicio 3 - TIR'!$C$18)/('Ejercicio 3 - TIR'!$E$18-'Ejercicio 3 - TIR'!$C$18),'Ejercicio 3 - TIR'!$C$18+SQRT(('Ejercicio 3 - TIR'!$E$18-'Ejercicio 3 - TIR'!$C$18)*('Ejercicio 3 - TIR'!$D$18-'Ejercicio 3 - TIR'!$C$18)*N551),'Ejercicio 3 - TIR'!$E$18-SQRT(('Ejercicio 3 - TIR'!$E$18-'Ejercicio 3 - TIR'!$C$18)*('Ejercicio 3 - TIR'!$E$18-'Ejercicio 3 - TIR'!$D$18)*(1-N551)))</f>
        <v>39143.7349246416</v>
      </c>
      <c r="P551" s="16">
        <f ca="1" t="shared" si="4097"/>
        <v>0.271910921452094</v>
      </c>
      <c r="Q551" s="18">
        <f ca="1">IF(P551&lt;=('Ejercicio 3 - TIR'!$D$22-'Ejercicio 3 - TIR'!$C$22)/('Ejercicio 3 - TIR'!$E$22-'Ejercicio 3 - TIR'!$C$22),'Ejercicio 3 - TIR'!$C$22+SQRT(('Ejercicio 3 - TIR'!$E$22-'Ejercicio 3 - TIR'!$C$22)*('Ejercicio 3 - TIR'!$D$22-'Ejercicio 3 - TIR'!$C$22)*P551),'Ejercicio 3 - TIR'!$E$22-SQRT(('Ejercicio 3 - TIR'!$E$22-'Ejercicio 3 - TIR'!$C$22)*('Ejercicio 3 - TIR'!$E$22-'Ejercicio 3 - TIR'!$D$22)*(1-P551)))</f>
        <v>0.142123283178899</v>
      </c>
      <c r="R551" s="16">
        <f ca="1" t="shared" si="4097"/>
        <v>0.892249219798547</v>
      </c>
      <c r="S551" s="18">
        <f ca="1">IF(R551&lt;=('Ejercicio 3 - TIR'!$D$23-'Ejercicio 3 - TIR'!$C$23)/('Ejercicio 3 - TIR'!$E$23-'Ejercicio 3 - TIR'!$C$23),'Ejercicio 3 - TIR'!$C$23+SQRT(('Ejercicio 3 - TIR'!$E$23-'Ejercicio 3 - TIR'!$C$23)*('Ejercicio 3 - TIR'!$D$23-'Ejercicio 3 - TIR'!$C$23)*R551),'Ejercicio 3 - TIR'!$E$23-SQRT(('Ejercicio 3 - TIR'!$E$23-'Ejercicio 3 - TIR'!$C$23)*('Ejercicio 3 - TIR'!$E$23-'Ejercicio 3 - TIR'!$D$23)*(1-R551)))</f>
        <v>0.166073356313791</v>
      </c>
      <c r="T551" s="16">
        <f ca="1" t="shared" ref="T551:X551" si="4098">RAND()</f>
        <v>0.291859943665698</v>
      </c>
      <c r="U551" s="18">
        <f ca="1">IF(T551&lt;=('Ejercicio 3 - TIR'!$D$24-'Ejercicio 3 - TIR'!$C$24)/('Ejercicio 3 - TIR'!$E$24-'Ejercicio 3 - TIR'!$C$24),'Ejercicio 3 - TIR'!$C$24+SQRT(('Ejercicio 3 - TIR'!$E$24-'Ejercicio 3 - TIR'!$C$24)*('Ejercicio 3 - TIR'!$D$24-'Ejercicio 3 - TIR'!$C$24)*T551),'Ejercicio 3 - TIR'!$E$24-SQRT(('Ejercicio 3 - TIR'!$E$24-'Ejercicio 3 - TIR'!$C$24)*('Ejercicio 3 - TIR'!$E$24-'Ejercicio 3 - TIR'!$D$24)*(1-T551)))</f>
        <v>0.17475693603211</v>
      </c>
      <c r="V551" s="16">
        <f ca="1" t="shared" si="4098"/>
        <v>0.766950769012152</v>
      </c>
      <c r="W551" s="18">
        <f ca="1">IF(V551&lt;=('Ejercicio 3 - TIR'!$D$25-'Ejercicio 3 - TIR'!$C$25)/('Ejercicio 3 - TIR'!$E$25-'Ejercicio 3 - TIR'!$C$25),'Ejercicio 3 - TIR'!$C$25+SQRT(('Ejercicio 3 - TIR'!$E$25-'Ejercicio 3 - TIR'!$C$25)*('Ejercicio 3 - TIR'!$D$25-'Ejercicio 3 - TIR'!$C$25)*V551),'Ejercicio 3 - TIR'!$E$25-SQRT(('Ejercicio 3 - TIR'!$E$25-'Ejercicio 3 - TIR'!$C$25)*('Ejercicio 3 - TIR'!$E$25-'Ejercicio 3 - TIR'!$D$25)*(1-V551)))</f>
        <v>0.221440022611048</v>
      </c>
      <c r="X551" s="16">
        <f ca="1" t="shared" si="4098"/>
        <v>0.992727329948315</v>
      </c>
      <c r="Y551" s="18">
        <f ca="1">IF(X551&lt;=('Ejercicio 3 - TIR'!$D$26-'Ejercicio 3 - TIR'!$C$26)/('Ejercicio 3 - TIR'!$E$26-'Ejercicio 3 - TIR'!$C$26),'Ejercicio 3 - TIR'!$C$26+SQRT(('Ejercicio 3 - TIR'!$E$26-'Ejercicio 3 - TIR'!$C$26)*('Ejercicio 3 - TIR'!$D$26-'Ejercicio 3 - TIR'!$C$26)*X551),'Ejercicio 3 - TIR'!$E$26-SQRT(('Ejercicio 3 - TIR'!$E$26-'Ejercicio 3 - TIR'!$C$26)*('Ejercicio 3 - TIR'!$E$26-'Ejercicio 3 - TIR'!$D$26)*(1-X551)))</f>
        <v>0.273733229038883</v>
      </c>
      <c r="Z551" s="16">
        <f ca="1" t="shared" si="3812"/>
        <v>1.1421232831789</v>
      </c>
      <c r="AA551" s="16">
        <f ca="1" t="shared" si="3813"/>
        <v>1.33179953014055</v>
      </c>
      <c r="AB551" s="16">
        <f ca="1" t="shared" si="3814"/>
        <v>1.56454073543691</v>
      </c>
      <c r="AC551" s="16">
        <f ca="1" t="shared" si="3815"/>
        <v>1.91099267126797</v>
      </c>
      <c r="AD551" s="16">
        <f ca="1" t="shared" si="3816"/>
        <v>2.43409486584379</v>
      </c>
      <c r="AE551" s="15">
        <f ca="1" t="shared" si="3817"/>
        <v>4904.42574256247</v>
      </c>
      <c r="AF551" s="15">
        <f ca="1" t="shared" si="3818"/>
        <v>5718.92018642158</v>
      </c>
      <c r="AG551" s="15">
        <f ca="1" t="shared" si="3819"/>
        <v>6718.34115561279</v>
      </c>
      <c r="AH551" s="15">
        <f ca="1" t="shared" si="3820"/>
        <v>8206.05077302042</v>
      </c>
      <c r="AI551" s="15">
        <f ca="1" t="shared" si="3821"/>
        <v>10452.3195487763</v>
      </c>
      <c r="AJ551" s="17">
        <f ca="1" t="shared" si="3822"/>
        <v>44983.5917193703</v>
      </c>
      <c r="AK551" s="17">
        <f ca="1" t="shared" si="3823"/>
        <v>51561.2915699348</v>
      </c>
      <c r="AL551" s="17">
        <f ca="1" t="shared" si="3824"/>
        <v>50693.3140509968</v>
      </c>
      <c r="AM551" s="17">
        <f ca="1" t="shared" si="3825"/>
        <v>80737.045758855</v>
      </c>
      <c r="AN551" s="17">
        <f ca="1" t="shared" si="3826"/>
        <v>95279.5642100201</v>
      </c>
      <c r="AO551" s="17">
        <f ca="1">C551/'Ejercicio 3 - TIR'!$D$7</f>
        <v>14481.2531267137</v>
      </c>
      <c r="AP551" s="17">
        <f ca="1" t="shared" si="3827"/>
        <v>30502.3385926566</v>
      </c>
      <c r="AQ551" s="17">
        <f ca="1" t="shared" si="3828"/>
        <v>37080.0384432211</v>
      </c>
      <c r="AR551" s="17">
        <f ca="1" t="shared" si="3829"/>
        <v>36212.0609242831</v>
      </c>
      <c r="AS551" s="17">
        <f ca="1" t="shared" si="3830"/>
        <v>66255.7926321413</v>
      </c>
      <c r="AT551" s="17">
        <f ca="1" t="shared" si="3831"/>
        <v>80798.3110833064</v>
      </c>
      <c r="AU551" s="17">
        <f ca="1">AP551*'Ejercicio 3 - TIR'!$D$5</f>
        <v>15251.1692963283</v>
      </c>
      <c r="AV551" s="17">
        <f ca="1">AQ551*'Ejercicio 3 - TIR'!$D$5</f>
        <v>18540.0192216105</v>
      </c>
      <c r="AW551" s="17">
        <f ca="1">AR551*'Ejercicio 3 - TIR'!$D$5</f>
        <v>18106.0304621415</v>
      </c>
      <c r="AX551" s="17">
        <f ca="1">AS551*'Ejercicio 3 - TIR'!$D$5</f>
        <v>33127.8963160706</v>
      </c>
      <c r="AY551" s="17">
        <f ca="1">AT551*'Ejercicio 3 - TIR'!$D$5</f>
        <v>40399.1555416532</v>
      </c>
      <c r="AZ551" s="17">
        <f ca="1" t="shared" ref="AZ551:BD551" si="4099">AJ551-AU551-AE551</f>
        <v>24827.9966804795</v>
      </c>
      <c r="BA551" s="17">
        <f ca="1" t="shared" si="4099"/>
        <v>27302.3521619027</v>
      </c>
      <c r="BB551" s="17">
        <f ca="1" t="shared" si="4099"/>
        <v>25868.9424332424</v>
      </c>
      <c r="BC551" s="17">
        <f ca="1" t="shared" si="4099"/>
        <v>39403.0986697639</v>
      </c>
      <c r="BD551" s="17">
        <f ca="1" t="shared" si="4099"/>
        <v>44428.0891195906</v>
      </c>
      <c r="BE551" s="17">
        <f ca="1" t="shared" ref="BE551:BI551" si="4100">AZ551/Z551</f>
        <v>21738.4559496722</v>
      </c>
      <c r="BF551" s="17">
        <f ca="1" t="shared" si="4100"/>
        <v>20500.3467443943</v>
      </c>
      <c r="BG551" s="17">
        <f ca="1" t="shared" si="4100"/>
        <v>16534.5278951899</v>
      </c>
      <c r="BH551" s="17">
        <f ca="1" t="shared" si="4100"/>
        <v>20619.1783266335</v>
      </c>
      <c r="BI551" s="17">
        <f ca="1" t="shared" si="4100"/>
        <v>18252.4065692852</v>
      </c>
      <c r="BJ551" s="17">
        <f ca="1" t="shared" si="3834"/>
        <v>83996.3533973284</v>
      </c>
      <c r="BK551" s="17">
        <f ca="1" t="shared" si="3835"/>
        <v>35248.7438867181</v>
      </c>
      <c r="BL551" s="17">
        <f ca="1" t="shared" si="3836"/>
        <v>119245.097284047</v>
      </c>
      <c r="BM551" s="17">
        <f ca="1">BK551*'Ejercicio 3 - TIR'!$D$5</f>
        <v>17624.371943359</v>
      </c>
      <c r="BN551" s="17">
        <f ca="1" t="shared" si="3837"/>
        <v>101620.725340687</v>
      </c>
      <c r="BO551" s="17">
        <f ca="1" t="shared" si="3838"/>
        <v>41748.8762523889</v>
      </c>
      <c r="BP551" s="17">
        <f ca="1" t="shared" si="3839"/>
        <v>-106914.515322601</v>
      </c>
      <c r="BQ551" s="17">
        <f ca="1" t="shared" ref="BQ551:BT551" si="4101">BE551</f>
        <v>21738.4559496722</v>
      </c>
      <c r="BR551" s="17">
        <f ca="1" t="shared" si="4101"/>
        <v>20500.3467443943</v>
      </c>
      <c r="BS551" s="17">
        <f ca="1" t="shared" si="4101"/>
        <v>16534.5278951899</v>
      </c>
      <c r="BT551" s="17">
        <f ca="1" t="shared" si="4101"/>
        <v>20619.1783266335</v>
      </c>
      <c r="BU551" s="17">
        <f ca="1" t="shared" si="3841"/>
        <v>60001.2828216742</v>
      </c>
      <c r="BV551" s="19">
        <f ca="1" t="shared" si="3842"/>
        <v>7.97197004179235</v>
      </c>
    </row>
    <row r="552" ht="15" customHeight="1" spans="1:74">
      <c r="A552" s="15">
        <v>551</v>
      </c>
      <c r="B552" s="16">
        <f ca="1" t="shared" ref="B552:F552" si="4102">RAND()</f>
        <v>0.885805719439555</v>
      </c>
      <c r="C552" s="17">
        <f ca="1">IF(B552&lt;=('Ejercicio 3 - TIR'!$D$13-'Ejercicio 3 - TIR'!$C$13)/('Ejercicio 3 - TIR'!$E$13-'Ejercicio 3 - TIR'!$C$13),'Ejercicio 3 - TIR'!$C$13+SQRT(('Ejercicio 3 - TIR'!$E$13-'Ejercicio 3 - TIR'!$C$13)*('Ejercicio 3 - TIR'!$D$13-'Ejercicio 3 - TIR'!$C$13)*B552),'Ejercicio 3 - TIR'!$E$13-SQRT(('Ejercicio 3 - TIR'!$E$13-'Ejercicio 3 - TIR'!$C$13)*('Ejercicio 3 - TIR'!$E$13-'Ejercicio 3 - TIR'!$D$13)*(1-B552)))</f>
        <v>88293.8846463682</v>
      </c>
      <c r="D552" s="16">
        <f ca="1" t="shared" si="4102"/>
        <v>0.861416762556757</v>
      </c>
      <c r="E552" s="17">
        <f ca="1">IF(D552&lt;=('Ejercicio 3 - TIR'!$D$14-'Ejercicio 3 - TIR'!$C$14)/('Ejercicio 3 - TIR'!$E$14-'Ejercicio 3 - TIR'!$C$14),'Ejercicio 3 - TIR'!$C$14+SQRT(('Ejercicio 3 - TIR'!$E$14-'Ejercicio 3 - TIR'!$C$14)*('Ejercicio 3 - TIR'!$D$14-'Ejercicio 3 - TIR'!$C$14)*D552),'Ejercicio 3 - TIR'!$E$14-SQRT(('Ejercicio 3 - TIR'!$E$14-'Ejercicio 3 - TIR'!$C$14)*('Ejercicio 3 - TIR'!$E$14-'Ejercicio 3 - TIR'!$D$14)*(1-D552)))</f>
        <v>35440.6704860817</v>
      </c>
      <c r="F552" s="16">
        <f ca="1" t="shared" si="4102"/>
        <v>0.921588833320182</v>
      </c>
      <c r="G552" s="17">
        <f ca="1">IF(F552&lt;=('Ejercicio 3 - TIR'!$D$18-'Ejercicio 3 - TIR'!$C$18)/('Ejercicio 3 - TIR'!$E$18-'Ejercicio 3 - TIR'!$C$18),'Ejercicio 3 - TIR'!$C$18+SQRT(('Ejercicio 3 - TIR'!$E$18-'Ejercicio 3 - TIR'!$C$18)*('Ejercicio 3 - TIR'!$D$18-'Ejercicio 3 - TIR'!$C$18)*F552),'Ejercicio 3 - TIR'!$E$18-SQRT(('Ejercicio 3 - TIR'!$E$18-'Ejercicio 3 - TIR'!$C$18)*('Ejercicio 3 - TIR'!$E$18-'Ejercicio 3 - TIR'!$D$18)*(1-F552)))</f>
        <v>42574.9561857595</v>
      </c>
      <c r="H552" s="16">
        <f ca="1" t="shared" ref="H552:L552" si="4103">RAND()</f>
        <v>0.323519877169869</v>
      </c>
      <c r="I552" s="17">
        <f ca="1">IF(H552&lt;=('Ejercicio 3 - TIR'!$D$18-'Ejercicio 3 - TIR'!$C$18)/('Ejercicio 3 - TIR'!$E$18-'Ejercicio 3 - TIR'!$C$18),'Ejercicio 3 - TIR'!$C$18+SQRT(('Ejercicio 3 - TIR'!$E$18-'Ejercicio 3 - TIR'!$C$18)*('Ejercicio 3 - TIR'!$D$18-'Ejercicio 3 - TIR'!$C$18)*H552),'Ejercicio 3 - TIR'!$E$18-SQRT(('Ejercicio 3 - TIR'!$E$18-'Ejercicio 3 - TIR'!$C$18)*('Ejercicio 3 - TIR'!$E$18-'Ejercicio 3 - TIR'!$D$18)*(1-H552)))</f>
        <v>36966.2028089541</v>
      </c>
      <c r="J552" s="16">
        <f ca="1" t="shared" si="4103"/>
        <v>0.717496753483958</v>
      </c>
      <c r="K552" s="17">
        <f ca="1">IF(J552&lt;=('Ejercicio 3 - TIR'!$D$18-'Ejercicio 3 - TIR'!$C$18)/('Ejercicio 3 - TIR'!$E$18-'Ejercicio 3 - TIR'!$C$18),'Ejercicio 3 - TIR'!$C$18+SQRT(('Ejercicio 3 - TIR'!$E$18-'Ejercicio 3 - TIR'!$C$18)*('Ejercicio 3 - TIR'!$D$18-'Ejercicio 3 - TIR'!$C$18)*J552),'Ejercicio 3 - TIR'!$E$18-SQRT(('Ejercicio 3 - TIR'!$E$18-'Ejercicio 3 - TIR'!$C$18)*('Ejercicio 3 - TIR'!$E$18-'Ejercicio 3 - TIR'!$D$18)*(1-J552)))</f>
        <v>40396.9853912134</v>
      </c>
      <c r="L552" s="16">
        <f ca="1" t="shared" si="4103"/>
        <v>0.109080395832325</v>
      </c>
      <c r="M552" s="17">
        <f ca="1">IF(L552&lt;=('Ejercicio 3 - TIR'!$D$18-'Ejercicio 3 - TIR'!$C$18)/('Ejercicio 3 - TIR'!$E$18-'Ejercicio 3 - TIR'!$C$18),'Ejercicio 3 - TIR'!$C$18+SQRT(('Ejercicio 3 - TIR'!$E$18-'Ejercicio 3 - TIR'!$C$18)*('Ejercicio 3 - TIR'!$D$18-'Ejercicio 3 - TIR'!$C$18)*L552),'Ejercicio 3 - TIR'!$E$18-SQRT(('Ejercicio 3 - TIR'!$E$18-'Ejercicio 3 - TIR'!$C$18)*('Ejercicio 3 - TIR'!$E$18-'Ejercicio 3 - TIR'!$D$18)*(1-L552)))</f>
        <v>34045.004249052</v>
      </c>
      <c r="N552" s="16">
        <f ca="1" t="shared" ref="N552:R552" si="4104">RAND()</f>
        <v>0.050937724875717</v>
      </c>
      <c r="O552" s="17">
        <f ca="1">IF(N552&lt;=('Ejercicio 3 - TIR'!$D$18-'Ejercicio 3 - TIR'!$C$18)/('Ejercicio 3 - TIR'!$E$18-'Ejercicio 3 - TIR'!$C$18),'Ejercicio 3 - TIR'!$C$18+SQRT(('Ejercicio 3 - TIR'!$E$18-'Ejercicio 3 - TIR'!$C$18)*('Ejercicio 3 - TIR'!$D$18-'Ejercicio 3 - TIR'!$C$18)*N552),'Ejercicio 3 - TIR'!$E$18-SQRT(('Ejercicio 3 - TIR'!$E$18-'Ejercicio 3 - TIR'!$C$18)*('Ejercicio 3 - TIR'!$E$18-'Ejercicio 3 - TIR'!$D$18)*(1-N552)))</f>
        <v>32764.1741499691</v>
      </c>
      <c r="P552" s="16">
        <f ca="1" t="shared" si="4104"/>
        <v>0.938205369000423</v>
      </c>
      <c r="Q552" s="18">
        <f ca="1">IF(P552&lt;=('Ejercicio 3 - TIR'!$D$22-'Ejercicio 3 - TIR'!$C$22)/('Ejercicio 3 - TIR'!$E$22-'Ejercicio 3 - TIR'!$C$22),'Ejercicio 3 - TIR'!$C$22+SQRT(('Ejercicio 3 - TIR'!$E$22-'Ejercicio 3 - TIR'!$C$22)*('Ejercicio 3 - TIR'!$D$22-'Ejercicio 3 - TIR'!$C$22)*P552),'Ejercicio 3 - TIR'!$E$22-SQRT(('Ejercicio 3 - TIR'!$E$22-'Ejercicio 3 - TIR'!$C$22)*('Ejercicio 3 - TIR'!$E$22-'Ejercicio 3 - TIR'!$D$22)*(1-P552)))</f>
        <v>0.169453420658847</v>
      </c>
      <c r="R552" s="16">
        <f ca="1" t="shared" si="4104"/>
        <v>0.483281359956968</v>
      </c>
      <c r="S552" s="18">
        <f ca="1">IF(R552&lt;=('Ejercicio 3 - TIR'!$D$23-'Ejercicio 3 - TIR'!$C$23)/('Ejercicio 3 - TIR'!$E$23-'Ejercicio 3 - TIR'!$C$23),'Ejercicio 3 - TIR'!$C$23+SQRT(('Ejercicio 3 - TIR'!$E$23-'Ejercicio 3 - TIR'!$C$23)*('Ejercicio 3 - TIR'!$D$23-'Ejercicio 3 - TIR'!$C$23)*R552),'Ejercicio 3 - TIR'!$E$23-SQRT(('Ejercicio 3 - TIR'!$E$23-'Ejercicio 3 - TIR'!$C$23)*('Ejercicio 3 - TIR'!$E$23-'Ejercicio 3 - TIR'!$D$23)*(1-R552)))</f>
        <v>0.149494176508635</v>
      </c>
      <c r="T552" s="16">
        <f ca="1" t="shared" ref="T552:X552" si="4105">RAND()</f>
        <v>0.237722634565486</v>
      </c>
      <c r="U552" s="18">
        <f ca="1">IF(T552&lt;=('Ejercicio 3 - TIR'!$D$24-'Ejercicio 3 - TIR'!$C$24)/('Ejercicio 3 - TIR'!$E$24-'Ejercicio 3 - TIR'!$C$24),'Ejercicio 3 - TIR'!$C$24+SQRT(('Ejercicio 3 - TIR'!$E$24-'Ejercicio 3 - TIR'!$C$24)*('Ejercicio 3 - TIR'!$D$24-'Ejercicio 3 - TIR'!$C$24)*T552),'Ejercicio 3 - TIR'!$E$24-SQRT(('Ejercicio 3 - TIR'!$E$24-'Ejercicio 3 - TIR'!$C$24)*('Ejercicio 3 - TIR'!$E$24-'Ejercicio 3 - TIR'!$D$24)*(1-T552)))</f>
        <v>0.17234317642117</v>
      </c>
      <c r="V552" s="16">
        <f ca="1" t="shared" si="4105"/>
        <v>0.586694416538922</v>
      </c>
      <c r="W552" s="18">
        <f ca="1">IF(V552&lt;=('Ejercicio 3 - TIR'!$D$25-'Ejercicio 3 - TIR'!$C$25)/('Ejercicio 3 - TIR'!$E$25-'Ejercicio 3 - TIR'!$C$25),'Ejercicio 3 - TIR'!$C$25+SQRT(('Ejercicio 3 - TIR'!$E$25-'Ejercicio 3 - TIR'!$C$25)*('Ejercicio 3 - TIR'!$D$25-'Ejercicio 3 - TIR'!$C$25)*V552),'Ejercicio 3 - TIR'!$E$25-SQRT(('Ejercicio 3 - TIR'!$E$25-'Ejercicio 3 - TIR'!$C$25)*('Ejercicio 3 - TIR'!$E$25-'Ejercicio 3 - TIR'!$D$25)*(1-V552)))</f>
        <v>0.21196620526277</v>
      </c>
      <c r="X552" s="16">
        <f ca="1" t="shared" si="4105"/>
        <v>0.860512759736379</v>
      </c>
      <c r="Y552" s="18">
        <f ca="1">IF(X552&lt;=('Ejercicio 3 - TIR'!$D$26-'Ejercicio 3 - TIR'!$C$26)/('Ejercicio 3 - TIR'!$E$26-'Ejercicio 3 - TIR'!$C$26),'Ejercicio 3 - TIR'!$C$26+SQRT(('Ejercicio 3 - TIR'!$E$26-'Ejercicio 3 - TIR'!$C$26)*('Ejercicio 3 - TIR'!$D$26-'Ejercicio 3 - TIR'!$C$26)*X552),'Ejercicio 3 - TIR'!$E$26-SQRT(('Ejercicio 3 - TIR'!$E$26-'Ejercicio 3 - TIR'!$C$26)*('Ejercicio 3 - TIR'!$E$26-'Ejercicio 3 - TIR'!$D$26)*(1-X552)))</f>
        <v>0.252554944025862</v>
      </c>
      <c r="Z552" s="16">
        <f ca="1" t="shared" si="3812"/>
        <v>1.16945342065885</v>
      </c>
      <c r="AA552" s="16">
        <f ca="1" t="shared" si="3813"/>
        <v>1.34427989674545</v>
      </c>
      <c r="AB552" s="16">
        <f ca="1" t="shared" si="3814"/>
        <v>1.57595736414968</v>
      </c>
      <c r="AC552" s="16">
        <f ca="1" t="shared" si="3815"/>
        <v>1.9100070662844</v>
      </c>
      <c r="AD552" s="16">
        <f ca="1" t="shared" si="3816"/>
        <v>2.39238879399886</v>
      </c>
      <c r="AE552" s="15">
        <f ca="1" t="shared" si="3817"/>
        <v>6005.54284430958</v>
      </c>
      <c r="AF552" s="15">
        <f ca="1" t="shared" si="3818"/>
        <v>6903.33652630697</v>
      </c>
      <c r="AG552" s="15">
        <f ca="1" t="shared" si="3819"/>
        <v>8093.079471155</v>
      </c>
      <c r="AH552" s="15">
        <f ca="1" t="shared" si="3820"/>
        <v>9808.53881554575</v>
      </c>
      <c r="AI552" s="15">
        <f ca="1" t="shared" si="3821"/>
        <v>12285.7337870814</v>
      </c>
      <c r="AJ552" s="17">
        <f ca="1" t="shared" si="3822"/>
        <v>49789.4281458369</v>
      </c>
      <c r="AK552" s="17">
        <f ca="1" t="shared" si="3823"/>
        <v>49692.9232950921</v>
      </c>
      <c r="AL552" s="17">
        <f ca="1" t="shared" si="3824"/>
        <v>63663.9266167298</v>
      </c>
      <c r="AM552" s="17">
        <f ca="1" t="shared" si="3825"/>
        <v>65026.1986873719</v>
      </c>
      <c r="AN552" s="17">
        <f ca="1" t="shared" si="3826"/>
        <v>78384.6430810134</v>
      </c>
      <c r="AO552" s="17">
        <f ca="1">C552/'Ejercicio 3 - TIR'!$D$7</f>
        <v>17658.7769292736</v>
      </c>
      <c r="AP552" s="17">
        <f ca="1" t="shared" si="3827"/>
        <v>32130.6512165633</v>
      </c>
      <c r="AQ552" s="17">
        <f ca="1" t="shared" si="3828"/>
        <v>32034.1463658185</v>
      </c>
      <c r="AR552" s="17">
        <f ca="1" t="shared" si="3829"/>
        <v>46005.1496874561</v>
      </c>
      <c r="AS552" s="17">
        <f ca="1" t="shared" si="3830"/>
        <v>47367.4217580983</v>
      </c>
      <c r="AT552" s="17">
        <f ca="1" t="shared" si="3831"/>
        <v>60725.8661517398</v>
      </c>
      <c r="AU552" s="17">
        <f ca="1">AP552*'Ejercicio 3 - TIR'!$D$5</f>
        <v>16065.3256082816</v>
      </c>
      <c r="AV552" s="17">
        <f ca="1">AQ552*'Ejercicio 3 - TIR'!$D$5</f>
        <v>16017.0731829093</v>
      </c>
      <c r="AW552" s="17">
        <f ca="1">AR552*'Ejercicio 3 - TIR'!$D$5</f>
        <v>23002.5748437281</v>
      </c>
      <c r="AX552" s="17">
        <f ca="1">AS552*'Ejercicio 3 - TIR'!$D$5</f>
        <v>23683.7108790491</v>
      </c>
      <c r="AY552" s="17">
        <f ca="1">AT552*'Ejercicio 3 - TIR'!$D$5</f>
        <v>30362.9330758699</v>
      </c>
      <c r="AZ552" s="17">
        <f ca="1" t="shared" ref="AZ552:BD552" si="4106">AJ552-AU552-AE552</f>
        <v>27718.5596932457</v>
      </c>
      <c r="BA552" s="17">
        <f ca="1" t="shared" si="4106"/>
        <v>26772.5135858759</v>
      </c>
      <c r="BB552" s="17">
        <f ca="1" t="shared" si="4106"/>
        <v>32568.2723018467</v>
      </c>
      <c r="BC552" s="17">
        <f ca="1" t="shared" si="4106"/>
        <v>31533.948992777</v>
      </c>
      <c r="BD552" s="17">
        <f ca="1" t="shared" si="4106"/>
        <v>35735.9762180621</v>
      </c>
      <c r="BE552" s="17">
        <f ca="1" t="shared" ref="BE552:BI552" si="4107">AZ552/Z552</f>
        <v>23702.1494003837</v>
      </c>
      <c r="BF552" s="17">
        <f ca="1" t="shared" si="4107"/>
        <v>19915.8773784337</v>
      </c>
      <c r="BG552" s="17">
        <f ca="1" t="shared" si="4107"/>
        <v>20665.7064732326</v>
      </c>
      <c r="BH552" s="17">
        <f ca="1" t="shared" si="4107"/>
        <v>16509.8598583308</v>
      </c>
      <c r="BI552" s="17">
        <f ca="1" t="shared" si="4107"/>
        <v>14937.3614805851</v>
      </c>
      <c r="BJ552" s="17">
        <f ca="1" t="shared" si="3834"/>
        <v>84787.8629227082</v>
      </c>
      <c r="BK552" s="17">
        <f ca="1" t="shared" si="3835"/>
        <v>42246.6600413199</v>
      </c>
      <c r="BL552" s="17">
        <f ca="1" t="shared" si="3836"/>
        <v>127034.522964028</v>
      </c>
      <c r="BM552" s="17">
        <f ca="1">BK552*'Ejercicio 3 - TIR'!$D$5</f>
        <v>21123.33002066</v>
      </c>
      <c r="BN552" s="17">
        <f ca="1" t="shared" si="3837"/>
        <v>105911.192943368</v>
      </c>
      <c r="BO552" s="17">
        <f ca="1" t="shared" si="3838"/>
        <v>44270.0589507185</v>
      </c>
      <c r="BP552" s="17">
        <f ca="1" t="shared" si="3839"/>
        <v>-123734.55513245</v>
      </c>
      <c r="BQ552" s="17">
        <f ca="1" t="shared" ref="BQ552:BT552" si="4108">BE552</f>
        <v>23702.1494003837</v>
      </c>
      <c r="BR552" s="17">
        <f ca="1" t="shared" si="4108"/>
        <v>19915.8773784337</v>
      </c>
      <c r="BS552" s="17">
        <f ca="1" t="shared" si="4108"/>
        <v>20665.7064732326</v>
      </c>
      <c r="BT552" s="17">
        <f ca="1" t="shared" si="4108"/>
        <v>16509.8598583308</v>
      </c>
      <c r="BU552" s="17">
        <f ca="1" t="shared" si="3841"/>
        <v>59207.4204313036</v>
      </c>
      <c r="BV552" s="19">
        <f ca="1" t="shared" si="3842"/>
        <v>3.65616408266791</v>
      </c>
    </row>
    <row r="553" ht="15" customHeight="1" spans="1:74">
      <c r="A553" s="15">
        <v>552</v>
      </c>
      <c r="B553" s="16">
        <f ca="1" t="shared" ref="B553:F553" si="4109">RAND()</f>
        <v>0.415363388597886</v>
      </c>
      <c r="C553" s="17">
        <f ca="1">IF(B553&lt;=('Ejercicio 3 - TIR'!$D$13-'Ejercicio 3 - TIR'!$C$13)/('Ejercicio 3 - TIR'!$E$13-'Ejercicio 3 - TIR'!$C$13),'Ejercicio 3 - TIR'!$C$13+SQRT(('Ejercicio 3 - TIR'!$E$13-'Ejercicio 3 - TIR'!$C$13)*('Ejercicio 3 - TIR'!$D$13-'Ejercicio 3 - TIR'!$C$13)*B553),'Ejercicio 3 - TIR'!$E$13-SQRT(('Ejercicio 3 - TIR'!$E$13-'Ejercicio 3 - TIR'!$C$13)*('Ejercicio 3 - TIR'!$E$13-'Ejercicio 3 - TIR'!$D$13)*(1-B553)))</f>
        <v>73512.9478106276</v>
      </c>
      <c r="D553" s="16">
        <f ca="1" t="shared" si="4109"/>
        <v>0.315582710779354</v>
      </c>
      <c r="E553" s="17">
        <f ca="1">IF(D553&lt;=('Ejercicio 3 - TIR'!$D$14-'Ejercicio 3 - TIR'!$C$14)/('Ejercicio 3 - TIR'!$E$14-'Ejercicio 3 - TIR'!$C$14),'Ejercicio 3 - TIR'!$C$14+SQRT(('Ejercicio 3 - TIR'!$E$14-'Ejercicio 3 - TIR'!$C$14)*('Ejercicio 3 - TIR'!$D$14-'Ejercicio 3 - TIR'!$C$14)*D553),'Ejercicio 3 - TIR'!$E$14-SQRT(('Ejercicio 3 - TIR'!$E$14-'Ejercicio 3 - TIR'!$C$14)*('Ejercicio 3 - TIR'!$E$14-'Ejercicio 3 - TIR'!$D$14)*(1-D553)))</f>
        <v>29865.0491578659</v>
      </c>
      <c r="F553" s="16">
        <f ca="1" t="shared" si="4109"/>
        <v>0.0415553779349016</v>
      </c>
      <c r="G553" s="17">
        <f ca="1">IF(F553&lt;=('Ejercicio 3 - TIR'!$D$18-'Ejercicio 3 - TIR'!$C$18)/('Ejercicio 3 - TIR'!$E$18-'Ejercicio 3 - TIR'!$C$18),'Ejercicio 3 - TIR'!$C$18+SQRT(('Ejercicio 3 - TIR'!$E$18-'Ejercicio 3 - TIR'!$C$18)*('Ejercicio 3 - TIR'!$D$18-'Ejercicio 3 - TIR'!$C$18)*F553),'Ejercicio 3 - TIR'!$E$18-SQRT(('Ejercicio 3 - TIR'!$E$18-'Ejercicio 3 - TIR'!$C$18)*('Ejercicio 3 - TIR'!$E$18-'Ejercicio 3 - TIR'!$D$18)*(1-F553)))</f>
        <v>32496.6591057321</v>
      </c>
      <c r="H553" s="16">
        <f ca="1" t="shared" ref="H553:L553" si="4110">RAND()</f>
        <v>0.523653483300226</v>
      </c>
      <c r="I553" s="17">
        <f ca="1">IF(H553&lt;=('Ejercicio 3 - TIR'!$D$18-'Ejercicio 3 - TIR'!$C$18)/('Ejercicio 3 - TIR'!$E$18-'Ejercicio 3 - TIR'!$C$18),'Ejercicio 3 - TIR'!$C$18+SQRT(('Ejercicio 3 - TIR'!$E$18-'Ejercicio 3 - TIR'!$C$18)*('Ejercicio 3 - TIR'!$D$18-'Ejercicio 3 - TIR'!$C$18)*H553),'Ejercicio 3 - TIR'!$E$18-SQRT(('Ejercicio 3 - TIR'!$E$18-'Ejercicio 3 - TIR'!$C$18)*('Ejercicio 3 - TIR'!$E$18-'Ejercicio 3 - TIR'!$D$18)*(1-H553)))</f>
        <v>38862.7322251681</v>
      </c>
      <c r="J553" s="16">
        <f ca="1" t="shared" si="4110"/>
        <v>0.43455678253446</v>
      </c>
      <c r="K553" s="17">
        <f ca="1">IF(J553&lt;=('Ejercicio 3 - TIR'!$D$18-'Ejercicio 3 - TIR'!$C$18)/('Ejercicio 3 - TIR'!$E$18-'Ejercicio 3 - TIR'!$C$18),'Ejercicio 3 - TIR'!$C$18+SQRT(('Ejercicio 3 - TIR'!$E$18-'Ejercicio 3 - TIR'!$C$18)*('Ejercicio 3 - TIR'!$D$18-'Ejercicio 3 - TIR'!$C$18)*J553),'Ejercicio 3 - TIR'!$E$18-SQRT(('Ejercicio 3 - TIR'!$E$18-'Ejercicio 3 - TIR'!$C$18)*('Ejercicio 3 - TIR'!$E$18-'Ejercicio 3 - TIR'!$D$18)*(1-J553)))</f>
        <v>38073.6309910826</v>
      </c>
      <c r="L553" s="16">
        <f ca="1" t="shared" si="4110"/>
        <v>0.511475025054204</v>
      </c>
      <c r="M553" s="17">
        <f ca="1">IF(L553&lt;=('Ejercicio 3 - TIR'!$D$18-'Ejercicio 3 - TIR'!$C$18)/('Ejercicio 3 - TIR'!$E$18-'Ejercicio 3 - TIR'!$C$18),'Ejercicio 3 - TIR'!$C$18+SQRT(('Ejercicio 3 - TIR'!$E$18-'Ejercicio 3 - TIR'!$C$18)*('Ejercicio 3 - TIR'!$D$18-'Ejercicio 3 - TIR'!$C$18)*L553),'Ejercicio 3 - TIR'!$E$18-SQRT(('Ejercicio 3 - TIR'!$E$18-'Ejercicio 3 - TIR'!$C$18)*('Ejercicio 3 - TIR'!$E$18-'Ejercicio 3 - TIR'!$D$18)*(1-L553)))</f>
        <v>38759.0669456359</v>
      </c>
      <c r="N553" s="16">
        <f ca="1" t="shared" ref="N553:R553" si="4111">RAND()</f>
        <v>0.10892226859941</v>
      </c>
      <c r="O553" s="17">
        <f ca="1">IF(N553&lt;=('Ejercicio 3 - TIR'!$D$18-'Ejercicio 3 - TIR'!$C$18)/('Ejercicio 3 - TIR'!$E$18-'Ejercicio 3 - TIR'!$C$18),'Ejercicio 3 - TIR'!$C$18+SQRT(('Ejercicio 3 - TIR'!$E$18-'Ejercicio 3 - TIR'!$C$18)*('Ejercicio 3 - TIR'!$D$18-'Ejercicio 3 - TIR'!$C$18)*N553),'Ejercicio 3 - TIR'!$E$18-SQRT(('Ejercicio 3 - TIR'!$E$18-'Ejercicio 3 - TIR'!$C$18)*('Ejercicio 3 - TIR'!$E$18-'Ejercicio 3 - TIR'!$D$18)*(1-N553)))</f>
        <v>34042.0712870893</v>
      </c>
      <c r="P553" s="16">
        <f ca="1" t="shared" si="4111"/>
        <v>0.414789438028635</v>
      </c>
      <c r="Q553" s="18">
        <f ca="1">IF(P553&lt;=('Ejercicio 3 - TIR'!$D$22-'Ejercicio 3 - TIR'!$C$22)/('Ejercicio 3 - TIR'!$E$22-'Ejercicio 3 - TIR'!$C$22),'Ejercicio 3 - TIR'!$C$22+SQRT(('Ejercicio 3 - TIR'!$E$22-'Ejercicio 3 - TIR'!$C$22)*('Ejercicio 3 - TIR'!$D$22-'Ejercicio 3 - TIR'!$C$22)*P553),'Ejercicio 3 - TIR'!$E$22-SQRT(('Ejercicio 3 - TIR'!$E$22-'Ejercicio 3 - TIR'!$C$22)*('Ejercicio 3 - TIR'!$E$22-'Ejercicio 3 - TIR'!$D$22)*(1-P553)))</f>
        <v>0.147324366204023</v>
      </c>
      <c r="R553" s="16">
        <f ca="1" t="shared" si="4111"/>
        <v>0.276160698408723</v>
      </c>
      <c r="S553" s="18">
        <f ca="1">IF(R553&lt;=('Ejercicio 3 - TIR'!$D$23-'Ejercicio 3 - TIR'!$C$23)/('Ejercicio 3 - TIR'!$E$23-'Ejercicio 3 - TIR'!$C$23),'Ejercicio 3 - TIR'!$C$23+SQRT(('Ejercicio 3 - TIR'!$E$23-'Ejercicio 3 - TIR'!$C$23)*('Ejercicio 3 - TIR'!$D$23-'Ejercicio 3 - TIR'!$C$23)*R553),'Ejercicio 3 - TIR'!$E$23-SQRT(('Ejercicio 3 - TIR'!$E$23-'Ejercicio 3 - TIR'!$C$23)*('Ejercicio 3 - TIR'!$E$23-'Ejercicio 3 - TIR'!$D$23)*(1-R553)))</f>
        <v>0.142295498584596</v>
      </c>
      <c r="T553" s="16">
        <f ca="1" t="shared" ref="T553:X553" si="4112">RAND()</f>
        <v>0.298764526958031</v>
      </c>
      <c r="U553" s="18">
        <f ca="1">IF(T553&lt;=('Ejercicio 3 - TIR'!$D$24-'Ejercicio 3 - TIR'!$C$24)/('Ejercicio 3 - TIR'!$E$24-'Ejercicio 3 - TIR'!$C$24),'Ejercicio 3 - TIR'!$C$24+SQRT(('Ejercicio 3 - TIR'!$E$24-'Ejercicio 3 - TIR'!$C$24)*('Ejercicio 3 - TIR'!$D$24-'Ejercicio 3 - TIR'!$C$24)*T553),'Ejercicio 3 - TIR'!$E$24-SQRT(('Ejercicio 3 - TIR'!$E$24-'Ejercicio 3 - TIR'!$C$24)*('Ejercicio 3 - TIR'!$E$24-'Ejercicio 3 - TIR'!$D$24)*(1-T553)))</f>
        <v>0.175048063929411</v>
      </c>
      <c r="V553" s="16">
        <f ca="1" t="shared" si="4112"/>
        <v>0.294514906510771</v>
      </c>
      <c r="W553" s="18">
        <f ca="1">IF(V553&lt;=('Ejercicio 3 - TIR'!$D$25-'Ejercicio 3 - TIR'!$C$25)/('Ejercicio 3 - TIR'!$E$25-'Ejercicio 3 - TIR'!$C$25),'Ejercicio 3 - TIR'!$C$25+SQRT(('Ejercicio 3 - TIR'!$E$25-'Ejercicio 3 - TIR'!$C$25)*('Ejercicio 3 - TIR'!$D$25-'Ejercicio 3 - TIR'!$C$25)*V553),'Ejercicio 3 - TIR'!$E$25-SQRT(('Ejercicio 3 - TIR'!$E$25-'Ejercicio 3 - TIR'!$C$25)*('Ejercicio 3 - TIR'!$E$25-'Ejercicio 3 - TIR'!$D$25)*(1-V553)))</f>
        <v>0.200308976391985</v>
      </c>
      <c r="X553" s="16">
        <f ca="1" t="shared" si="4112"/>
        <v>0.944186077784533</v>
      </c>
      <c r="Y553" s="18">
        <f ca="1">IF(X553&lt;=('Ejercicio 3 - TIR'!$D$26-'Ejercicio 3 - TIR'!$C$26)/('Ejercicio 3 - TIR'!$E$26-'Ejercicio 3 - TIR'!$C$26),'Ejercicio 3 - TIR'!$C$26+SQRT(('Ejercicio 3 - TIR'!$E$26-'Ejercicio 3 - TIR'!$C$26)*('Ejercicio 3 - TIR'!$D$26-'Ejercicio 3 - TIR'!$C$26)*X553),'Ejercicio 3 - TIR'!$E$26-SQRT(('Ejercicio 3 - TIR'!$E$26-'Ejercicio 3 - TIR'!$C$26)*('Ejercicio 3 - TIR'!$E$26-'Ejercicio 3 - TIR'!$D$26)*(1-X553)))</f>
        <v>0.262639263265532</v>
      </c>
      <c r="Z553" s="16">
        <f ca="1" t="shared" si="3812"/>
        <v>1.14732436620402</v>
      </c>
      <c r="AA553" s="16">
        <f ca="1" t="shared" si="3813"/>
        <v>1.31058345893128</v>
      </c>
      <c r="AB553" s="16">
        <f ca="1" t="shared" si="3814"/>
        <v>1.53999855603511</v>
      </c>
      <c r="AC553" s="16">
        <f ca="1" t="shared" si="3815"/>
        <v>1.84847409043964</v>
      </c>
      <c r="AD553" s="16">
        <f ca="1" t="shared" si="3816"/>
        <v>2.33395596371813</v>
      </c>
      <c r="AE553" s="15">
        <f ca="1" t="shared" si="3817"/>
        <v>4399.84943883458</v>
      </c>
      <c r="AF553" s="15">
        <f ca="1" t="shared" si="3818"/>
        <v>5025.92820843069</v>
      </c>
      <c r="AG553" s="15">
        <f ca="1" t="shared" si="3819"/>
        <v>5905.7072107647</v>
      </c>
      <c r="AH553" s="15">
        <f ca="1" t="shared" si="3820"/>
        <v>7088.67337702374</v>
      </c>
      <c r="AI553" s="15">
        <f ca="1" t="shared" si="3821"/>
        <v>8950.43733029524</v>
      </c>
      <c r="AJ553" s="17">
        <f ca="1" t="shared" si="3822"/>
        <v>37284.2088122323</v>
      </c>
      <c r="AK553" s="17">
        <f ca="1" t="shared" si="3823"/>
        <v>50932.854023181</v>
      </c>
      <c r="AL553" s="17">
        <f ca="1" t="shared" si="3824"/>
        <v>58633.3367492808</v>
      </c>
      <c r="AM553" s="17">
        <f ca="1" t="shared" si="3825"/>
        <v>71645.1310186233</v>
      </c>
      <c r="AN553" s="17">
        <f ca="1" t="shared" si="3826"/>
        <v>79452.6952978196</v>
      </c>
      <c r="AO553" s="17">
        <f ca="1">C553/'Ejercicio 3 - TIR'!$D$7</f>
        <v>14702.5895621255</v>
      </c>
      <c r="AP553" s="17">
        <f ca="1" t="shared" si="3827"/>
        <v>22581.6192501068</v>
      </c>
      <c r="AQ553" s="17">
        <f ca="1" t="shared" si="3828"/>
        <v>36230.2644610554</v>
      </c>
      <c r="AR553" s="17">
        <f ca="1" t="shared" si="3829"/>
        <v>43930.7471871553</v>
      </c>
      <c r="AS553" s="17">
        <f ca="1" t="shared" si="3830"/>
        <v>56942.5414564978</v>
      </c>
      <c r="AT553" s="17">
        <f ca="1" t="shared" si="3831"/>
        <v>64750.1057356941</v>
      </c>
      <c r="AU553" s="17">
        <f ca="1">AP553*'Ejercicio 3 - TIR'!$D$5</f>
        <v>11290.8096250534</v>
      </c>
      <c r="AV553" s="17">
        <f ca="1">AQ553*'Ejercicio 3 - TIR'!$D$5</f>
        <v>18115.1322305277</v>
      </c>
      <c r="AW553" s="17">
        <f ca="1">AR553*'Ejercicio 3 - TIR'!$D$5</f>
        <v>21965.3735935776</v>
      </c>
      <c r="AX553" s="17">
        <f ca="1">AS553*'Ejercicio 3 - TIR'!$D$5</f>
        <v>28471.2707282489</v>
      </c>
      <c r="AY553" s="17">
        <f ca="1">AT553*'Ejercicio 3 - TIR'!$D$5</f>
        <v>32375.0528678471</v>
      </c>
      <c r="AZ553" s="17">
        <f ca="1" t="shared" ref="AZ553:BD553" si="4113">AJ553-AU553-AE553</f>
        <v>21593.5497483444</v>
      </c>
      <c r="BA553" s="17">
        <f ca="1" t="shared" si="4113"/>
        <v>27791.7935842225</v>
      </c>
      <c r="BB553" s="17">
        <f ca="1" t="shared" si="4113"/>
        <v>30762.2559449385</v>
      </c>
      <c r="BC553" s="17">
        <f ca="1" t="shared" si="4113"/>
        <v>36085.1869133507</v>
      </c>
      <c r="BD553" s="17">
        <f ca="1" t="shared" si="4113"/>
        <v>38127.2050996773</v>
      </c>
      <c r="BE553" s="17">
        <f ca="1" t="shared" ref="BE553:BI553" si="4114">AZ553/Z553</f>
        <v>18820.7889454903</v>
      </c>
      <c r="BF553" s="17">
        <f ca="1" t="shared" si="4114"/>
        <v>21205.6648470792</v>
      </c>
      <c r="BG553" s="17">
        <f ca="1" t="shared" si="4114"/>
        <v>19975.5096031643</v>
      </c>
      <c r="BH553" s="17">
        <f ca="1" t="shared" si="4114"/>
        <v>19521.6081739984</v>
      </c>
      <c r="BI553" s="17">
        <f ca="1" t="shared" si="4114"/>
        <v>16335.871666978</v>
      </c>
      <c r="BJ553" s="17">
        <f ca="1" t="shared" si="3834"/>
        <v>69703.7095887362</v>
      </c>
      <c r="BK553" s="17">
        <f ca="1" t="shared" si="3835"/>
        <v>34315.1965906228</v>
      </c>
      <c r="BL553" s="17">
        <f ca="1" t="shared" si="3836"/>
        <v>104018.906179359</v>
      </c>
      <c r="BM553" s="17">
        <f ca="1">BK553*'Ejercicio 3 - TIR'!$D$5</f>
        <v>17157.5982953114</v>
      </c>
      <c r="BN553" s="17">
        <f ca="1" t="shared" si="3837"/>
        <v>86861.3078840475</v>
      </c>
      <c r="BO553" s="17">
        <f ca="1" t="shared" si="3838"/>
        <v>37216.3439389286</v>
      </c>
      <c r="BP553" s="17">
        <f ca="1" t="shared" si="3839"/>
        <v>-103377.996968493</v>
      </c>
      <c r="BQ553" s="17">
        <f ca="1" t="shared" ref="BQ553:BT553" si="4115">BE553</f>
        <v>18820.7889454903</v>
      </c>
      <c r="BR553" s="17">
        <f ca="1" t="shared" si="4115"/>
        <v>21205.6648470792</v>
      </c>
      <c r="BS553" s="17">
        <f ca="1" t="shared" si="4115"/>
        <v>19975.5096031643</v>
      </c>
      <c r="BT553" s="17">
        <f ca="1" t="shared" si="4115"/>
        <v>19521.6081739984</v>
      </c>
      <c r="BU553" s="17">
        <f ca="1" t="shared" si="3841"/>
        <v>53552.2156059067</v>
      </c>
      <c r="BV553" s="19">
        <f ca="1" t="shared" si="3842"/>
        <v>7.64879331756412</v>
      </c>
    </row>
    <row r="554" ht="15" customHeight="1" spans="1:74">
      <c r="A554" s="15">
        <v>553</v>
      </c>
      <c r="B554" s="16">
        <f ca="1" t="shared" ref="B554:F554" si="4116">RAND()</f>
        <v>0.506196075476046</v>
      </c>
      <c r="C554" s="17">
        <f ca="1">IF(B554&lt;=('Ejercicio 3 - TIR'!$D$13-'Ejercicio 3 - TIR'!$C$13)/('Ejercicio 3 - TIR'!$E$13-'Ejercicio 3 - TIR'!$C$13),'Ejercicio 3 - TIR'!$C$13+SQRT(('Ejercicio 3 - TIR'!$E$13-'Ejercicio 3 - TIR'!$C$13)*('Ejercicio 3 - TIR'!$D$13-'Ejercicio 3 - TIR'!$C$13)*B554),'Ejercicio 3 - TIR'!$E$13-SQRT(('Ejercicio 3 - TIR'!$E$13-'Ejercicio 3 - TIR'!$C$13)*('Ejercicio 3 - TIR'!$E$13-'Ejercicio 3 - TIR'!$D$13)*(1-B554)))</f>
        <v>75657.3479376477</v>
      </c>
      <c r="D554" s="16">
        <f ca="1" t="shared" si="4116"/>
        <v>0.689409918607077</v>
      </c>
      <c r="E554" s="17">
        <f ca="1">IF(D554&lt;=('Ejercicio 3 - TIR'!$D$14-'Ejercicio 3 - TIR'!$C$14)/('Ejercicio 3 - TIR'!$E$14-'Ejercicio 3 - TIR'!$C$14),'Ejercicio 3 - TIR'!$C$14+SQRT(('Ejercicio 3 - TIR'!$E$14-'Ejercicio 3 - TIR'!$C$14)*('Ejercicio 3 - TIR'!$D$14-'Ejercicio 3 - TIR'!$C$14)*D554),'Ejercicio 3 - TIR'!$E$14-SQRT(('Ejercicio 3 - TIR'!$E$14-'Ejercicio 3 - TIR'!$C$14)*('Ejercicio 3 - TIR'!$E$14-'Ejercicio 3 - TIR'!$D$14)*(1-D554)))</f>
        <v>33174.4222069528</v>
      </c>
      <c r="F554" s="16">
        <f ca="1" t="shared" si="4116"/>
        <v>0.983315227354569</v>
      </c>
      <c r="G554" s="17">
        <f ca="1">IF(F554&lt;=('Ejercicio 3 - TIR'!$D$18-'Ejercicio 3 - TIR'!$C$18)/('Ejercicio 3 - TIR'!$E$18-'Ejercicio 3 - TIR'!$C$18),'Ejercicio 3 - TIR'!$C$18+SQRT(('Ejercicio 3 - TIR'!$E$18-'Ejercicio 3 - TIR'!$C$18)*('Ejercicio 3 - TIR'!$D$18-'Ejercicio 3 - TIR'!$C$18)*F554),'Ejercicio 3 - TIR'!$E$18-SQRT(('Ejercicio 3 - TIR'!$E$18-'Ejercicio 3 - TIR'!$C$18)*('Ejercicio 3 - TIR'!$E$18-'Ejercicio 3 - TIR'!$D$18)*(1-F554)))</f>
        <v>43881.3588831053</v>
      </c>
      <c r="H554" s="16">
        <f ca="1" t="shared" ref="H554:L554" si="4117">RAND()</f>
        <v>0.630511643401635</v>
      </c>
      <c r="I554" s="17">
        <f ca="1">IF(H554&lt;=('Ejercicio 3 - TIR'!$D$18-'Ejercicio 3 - TIR'!$C$18)/('Ejercicio 3 - TIR'!$E$18-'Ejercicio 3 - TIR'!$C$18),'Ejercicio 3 - TIR'!$C$18+SQRT(('Ejercicio 3 - TIR'!$E$18-'Ejercicio 3 - TIR'!$C$18)*('Ejercicio 3 - TIR'!$D$18-'Ejercicio 3 - TIR'!$C$18)*H554),'Ejercicio 3 - TIR'!$E$18-SQRT(('Ejercicio 3 - TIR'!$E$18-'Ejercicio 3 - TIR'!$C$18)*('Ejercicio 3 - TIR'!$E$18-'Ejercicio 3 - TIR'!$D$18)*(1-H554)))</f>
        <v>39725.0576610242</v>
      </c>
      <c r="J554" s="16">
        <f ca="1" t="shared" si="4117"/>
        <v>0.925633708661023</v>
      </c>
      <c r="K554" s="17">
        <f ca="1">IF(J554&lt;=('Ejercicio 3 - TIR'!$D$18-'Ejercicio 3 - TIR'!$C$18)/('Ejercicio 3 - TIR'!$E$18-'Ejercicio 3 - TIR'!$C$18),'Ejercicio 3 - TIR'!$C$18+SQRT(('Ejercicio 3 - TIR'!$E$18-'Ejercicio 3 - TIR'!$C$18)*('Ejercicio 3 - TIR'!$D$18-'Ejercicio 3 - TIR'!$C$18)*J554),'Ejercicio 3 - TIR'!$E$18-SQRT(('Ejercicio 3 - TIR'!$E$18-'Ejercicio 3 - TIR'!$C$18)*('Ejercicio 3 - TIR'!$E$18-'Ejercicio 3 - TIR'!$D$18)*(1-J554)))</f>
        <v>42638.3328239518</v>
      </c>
      <c r="L554" s="16">
        <f ca="1" t="shared" si="4117"/>
        <v>0.16901490056337</v>
      </c>
      <c r="M554" s="17">
        <f ca="1">IF(L554&lt;=('Ejercicio 3 - TIR'!$D$18-'Ejercicio 3 - TIR'!$C$18)/('Ejercicio 3 - TIR'!$E$18-'Ejercicio 3 - TIR'!$C$18),'Ejercicio 3 - TIR'!$C$18+SQRT(('Ejercicio 3 - TIR'!$E$18-'Ejercicio 3 - TIR'!$C$18)*('Ejercicio 3 - TIR'!$D$18-'Ejercicio 3 - TIR'!$C$18)*L554),'Ejercicio 3 - TIR'!$E$18-SQRT(('Ejercicio 3 - TIR'!$E$18-'Ejercicio 3 - TIR'!$C$18)*('Ejercicio 3 - TIR'!$E$18-'Ejercicio 3 - TIR'!$D$18)*(1-L554)))</f>
        <v>35035.1003053073</v>
      </c>
      <c r="N554" s="16">
        <f ca="1" t="shared" ref="N554:R554" si="4118">RAND()</f>
        <v>0.286026478979522</v>
      </c>
      <c r="O554" s="17">
        <f ca="1">IF(N554&lt;=('Ejercicio 3 - TIR'!$D$18-'Ejercicio 3 - TIR'!$C$18)/('Ejercicio 3 - TIR'!$E$18-'Ejercicio 3 - TIR'!$C$18),'Ejercicio 3 - TIR'!$C$18+SQRT(('Ejercicio 3 - TIR'!$E$18-'Ejercicio 3 - TIR'!$C$18)*('Ejercicio 3 - TIR'!$D$18-'Ejercicio 3 - TIR'!$C$18)*N554),'Ejercicio 3 - TIR'!$E$18-SQRT(('Ejercicio 3 - TIR'!$E$18-'Ejercicio 3 - TIR'!$C$18)*('Ejercicio 3 - TIR'!$E$18-'Ejercicio 3 - TIR'!$D$18)*(1-N554)))</f>
        <v>36550.1123537637</v>
      </c>
      <c r="P554" s="16">
        <f ca="1" t="shared" si="4118"/>
        <v>0.702902616492901</v>
      </c>
      <c r="Q554" s="18">
        <f ca="1">IF(P554&lt;=('Ejercicio 3 - TIR'!$D$22-'Ejercicio 3 - TIR'!$C$22)/('Ejercicio 3 - TIR'!$E$22-'Ejercicio 3 - TIR'!$C$22),'Ejercicio 3 - TIR'!$C$22+SQRT(('Ejercicio 3 - TIR'!$E$22-'Ejercicio 3 - TIR'!$C$22)*('Ejercicio 3 - TIR'!$D$22-'Ejercicio 3 - TIR'!$C$22)*P554),'Ejercicio 3 - TIR'!$E$22-SQRT(('Ejercicio 3 - TIR'!$E$22-'Ejercicio 3 - TIR'!$C$22)*('Ejercicio 3 - TIR'!$E$22-'Ejercicio 3 - TIR'!$D$22)*(1-P554)))</f>
        <v>0.156874791021208</v>
      </c>
      <c r="R554" s="16">
        <f ca="1" t="shared" si="4118"/>
        <v>0.846451175890339</v>
      </c>
      <c r="S554" s="18">
        <f ca="1">IF(R554&lt;=('Ejercicio 3 - TIR'!$D$23-'Ejercicio 3 - TIR'!$C$23)/('Ejercicio 3 - TIR'!$E$23-'Ejercicio 3 - TIR'!$C$23),'Ejercicio 3 - TIR'!$C$23+SQRT(('Ejercicio 3 - TIR'!$E$23-'Ejercicio 3 - TIR'!$C$23)*('Ejercicio 3 - TIR'!$D$23-'Ejercicio 3 - TIR'!$C$23)*R554),'Ejercicio 3 - TIR'!$E$23-SQRT(('Ejercicio 3 - TIR'!$E$23-'Ejercicio 3 - TIR'!$C$23)*('Ejercicio 3 - TIR'!$E$23-'Ejercicio 3 - TIR'!$D$23)*(1-R554)))</f>
        <v>0.163375082454418</v>
      </c>
      <c r="T554" s="16">
        <f ca="1" t="shared" ref="T554:X554" si="4119">RAND()</f>
        <v>0.0177943733416577</v>
      </c>
      <c r="U554" s="18">
        <f ca="1">IF(T554&lt;=('Ejercicio 3 - TIR'!$D$24-'Ejercicio 3 - TIR'!$C$24)/('Ejercicio 3 - TIR'!$E$24-'Ejercicio 3 - TIR'!$C$24),'Ejercicio 3 - TIR'!$C$24+SQRT(('Ejercicio 3 - TIR'!$E$24-'Ejercicio 3 - TIR'!$C$24)*('Ejercicio 3 - TIR'!$D$24-'Ejercicio 3 - TIR'!$C$24)*T554),'Ejercicio 3 - TIR'!$E$24-SQRT(('Ejercicio 3 - TIR'!$E$24-'Ejercicio 3 - TIR'!$C$24)*('Ejercicio 3 - TIR'!$E$24-'Ejercicio 3 - TIR'!$D$24)*(1-T554)))</f>
        <v>0.156112952152396</v>
      </c>
      <c r="V554" s="16">
        <f ca="1" t="shared" si="4119"/>
        <v>0.100660487774371</v>
      </c>
      <c r="W554" s="18">
        <f ca="1">IF(V554&lt;=('Ejercicio 3 - TIR'!$D$25-'Ejercicio 3 - TIR'!$C$25)/('Ejercicio 3 - TIR'!$E$25-'Ejercicio 3 - TIR'!$C$25),'Ejercicio 3 - TIR'!$C$25+SQRT(('Ejercicio 3 - TIR'!$E$25-'Ejercicio 3 - TIR'!$C$25)*('Ejercicio 3 - TIR'!$D$25-'Ejercicio 3 - TIR'!$C$25)*V554),'Ejercicio 3 - TIR'!$E$25-SQRT(('Ejercicio 3 - TIR'!$E$25-'Ejercicio 3 - TIR'!$C$25)*('Ejercicio 3 - TIR'!$E$25-'Ejercicio 3 - TIR'!$D$25)*(1-V554)))</f>
        <v>0.191871170240718</v>
      </c>
      <c r="X554" s="16">
        <f ca="1" t="shared" si="4119"/>
        <v>0.943406525071634</v>
      </c>
      <c r="Y554" s="18">
        <f ca="1">IF(X554&lt;=('Ejercicio 3 - TIR'!$D$26-'Ejercicio 3 - TIR'!$C$26)/('Ejercicio 3 - TIR'!$E$26-'Ejercicio 3 - TIR'!$C$26),'Ejercicio 3 - TIR'!$C$26+SQRT(('Ejercicio 3 - TIR'!$E$26-'Ejercicio 3 - TIR'!$C$26)*('Ejercicio 3 - TIR'!$D$26-'Ejercicio 3 - TIR'!$C$26)*X554),'Ejercicio 3 - TIR'!$E$26-SQRT(('Ejercicio 3 - TIR'!$E$26-'Ejercicio 3 - TIR'!$C$26)*('Ejercicio 3 - TIR'!$E$26-'Ejercicio 3 - TIR'!$D$26)*(1-X554)))</f>
        <v>0.2625184450173</v>
      </c>
      <c r="Z554" s="16">
        <f ca="1" t="shared" si="3812"/>
        <v>1.15687479102121</v>
      </c>
      <c r="AA554" s="16">
        <f ca="1" t="shared" si="3813"/>
        <v>1.34587930539374</v>
      </c>
      <c r="AB554" s="16">
        <f ca="1" t="shared" si="3814"/>
        <v>1.55598849699957</v>
      </c>
      <c r="AC554" s="16">
        <f ca="1" t="shared" si="3815"/>
        <v>1.85453783079997</v>
      </c>
      <c r="AD554" s="16">
        <f ca="1" t="shared" si="3816"/>
        <v>2.34138821836734</v>
      </c>
      <c r="AE554" s="15">
        <f ca="1" t="shared" si="3817"/>
        <v>5204.23055096507</v>
      </c>
      <c r="AF554" s="15">
        <f ca="1" t="shared" si="3818"/>
        <v>6054.47214634079</v>
      </c>
      <c r="AG554" s="15">
        <f ca="1" t="shared" si="3819"/>
        <v>6999.6536668305</v>
      </c>
      <c r="AH554" s="15">
        <f ca="1" t="shared" si="3820"/>
        <v>8342.685407165</v>
      </c>
      <c r="AI554" s="15">
        <f ca="1" t="shared" si="3821"/>
        <v>10532.7942075225</v>
      </c>
      <c r="AJ554" s="17">
        <f ca="1" t="shared" si="3822"/>
        <v>50765.2378876191</v>
      </c>
      <c r="AK554" s="17">
        <f ca="1" t="shared" si="3823"/>
        <v>53465.1330115454</v>
      </c>
      <c r="AL554" s="17">
        <f ca="1" t="shared" si="3824"/>
        <v>66344.7554053082</v>
      </c>
      <c r="AM554" s="17">
        <f ca="1" t="shared" si="3825"/>
        <v>64973.918922064</v>
      </c>
      <c r="AN554" s="17">
        <f ca="1" t="shared" si="3826"/>
        <v>85578.0024451049</v>
      </c>
      <c r="AO554" s="17">
        <f ca="1">C554/'Ejercicio 3 - TIR'!$D$7</f>
        <v>15131.4695875295</v>
      </c>
      <c r="AP554" s="17">
        <f ca="1" t="shared" si="3827"/>
        <v>35633.7683000896</v>
      </c>
      <c r="AQ554" s="17">
        <f ca="1" t="shared" si="3828"/>
        <v>38333.6634240158</v>
      </c>
      <c r="AR554" s="17">
        <f ca="1" t="shared" si="3829"/>
        <v>51213.2858177786</v>
      </c>
      <c r="AS554" s="17">
        <f ca="1" t="shared" si="3830"/>
        <v>49842.4493345345</v>
      </c>
      <c r="AT554" s="17">
        <f ca="1" t="shared" si="3831"/>
        <v>70446.5328575754</v>
      </c>
      <c r="AU554" s="17">
        <f ca="1">AP554*'Ejercicio 3 - TIR'!$D$5</f>
        <v>17816.8841500448</v>
      </c>
      <c r="AV554" s="17">
        <f ca="1">AQ554*'Ejercicio 3 - TIR'!$D$5</f>
        <v>19166.8317120079</v>
      </c>
      <c r="AW554" s="17">
        <f ca="1">AR554*'Ejercicio 3 - TIR'!$D$5</f>
        <v>25606.6429088893</v>
      </c>
      <c r="AX554" s="17">
        <f ca="1">AS554*'Ejercicio 3 - TIR'!$D$5</f>
        <v>24921.2246672672</v>
      </c>
      <c r="AY554" s="17">
        <f ca="1">AT554*'Ejercicio 3 - TIR'!$D$5</f>
        <v>35223.2664287877</v>
      </c>
      <c r="AZ554" s="17">
        <f ca="1" t="shared" ref="AZ554:BD554" si="4120">AJ554-AU554-AE554</f>
        <v>27744.1231866093</v>
      </c>
      <c r="BA554" s="17">
        <f ca="1" t="shared" si="4120"/>
        <v>28243.8291531967</v>
      </c>
      <c r="BB554" s="17">
        <f ca="1" t="shared" si="4120"/>
        <v>33738.4588295884</v>
      </c>
      <c r="BC554" s="17">
        <f ca="1" t="shared" si="4120"/>
        <v>31710.0088476318</v>
      </c>
      <c r="BD554" s="17">
        <f ca="1" t="shared" si="4120"/>
        <v>39821.9418087947</v>
      </c>
      <c r="BE554" s="17">
        <f ca="1" t="shared" ref="BE554:BI554" si="4121">AZ554/Z554</f>
        <v>23981.9584642506</v>
      </c>
      <c r="BF554" s="17">
        <f ca="1" t="shared" si="4121"/>
        <v>20985.4100884135</v>
      </c>
      <c r="BG554" s="17">
        <f ca="1" t="shared" si="4121"/>
        <v>21682.9744529903</v>
      </c>
      <c r="BH554" s="17">
        <f ca="1" t="shared" si="4121"/>
        <v>17098.6044722276</v>
      </c>
      <c r="BI554" s="17">
        <f ca="1" t="shared" si="4121"/>
        <v>17007.8338553197</v>
      </c>
      <c r="BJ554" s="17">
        <f ca="1" t="shared" si="3834"/>
        <v>77674.2013065032</v>
      </c>
      <c r="BK554" s="17">
        <f ca="1" t="shared" si="3835"/>
        <v>35428.6446188253</v>
      </c>
      <c r="BL554" s="17">
        <f ca="1" t="shared" si="3836"/>
        <v>113102.845925328</v>
      </c>
      <c r="BM554" s="17">
        <f ca="1">BK554*'Ejercicio 3 - TIR'!$D$5</f>
        <v>17714.3223094127</v>
      </c>
      <c r="BN554" s="17">
        <f ca="1" t="shared" si="3837"/>
        <v>95388.5236159158</v>
      </c>
      <c r="BO554" s="17">
        <f ca="1" t="shared" si="3838"/>
        <v>40740.1570007176</v>
      </c>
      <c r="BP554" s="17">
        <f ca="1" t="shared" si="3839"/>
        <v>-108831.770144601</v>
      </c>
      <c r="BQ554" s="17">
        <f ca="1" t="shared" ref="BQ554:BT554" si="4122">BE554</f>
        <v>23981.9584642506</v>
      </c>
      <c r="BR554" s="17">
        <f ca="1" t="shared" si="4122"/>
        <v>20985.4100884135</v>
      </c>
      <c r="BS554" s="17">
        <f ca="1" t="shared" si="4122"/>
        <v>21682.9744529903</v>
      </c>
      <c r="BT554" s="17">
        <f ca="1" t="shared" si="4122"/>
        <v>17098.6044722276</v>
      </c>
      <c r="BU554" s="17">
        <f ca="1" t="shared" si="3841"/>
        <v>57747.9908560373</v>
      </c>
      <c r="BV554" s="19">
        <f ca="1" t="shared" si="3842"/>
        <v>8.1361966194565</v>
      </c>
    </row>
    <row r="555" ht="15" customHeight="1" spans="1:74">
      <c r="A555" s="15">
        <v>554</v>
      </c>
      <c r="B555" s="16">
        <f ca="1" t="shared" ref="B555:F555" si="4123">RAND()</f>
        <v>0.606282887209988</v>
      </c>
      <c r="C555" s="17">
        <f ca="1">IF(B555&lt;=('Ejercicio 3 - TIR'!$D$13-'Ejercicio 3 - TIR'!$C$13)/('Ejercicio 3 - TIR'!$E$13-'Ejercicio 3 - TIR'!$C$13),'Ejercicio 3 - TIR'!$C$13+SQRT(('Ejercicio 3 - TIR'!$E$13-'Ejercicio 3 - TIR'!$C$13)*('Ejercicio 3 - TIR'!$D$13-'Ejercicio 3 - TIR'!$C$13)*B555),'Ejercicio 3 - TIR'!$E$13-SQRT(('Ejercicio 3 - TIR'!$E$13-'Ejercicio 3 - TIR'!$C$13)*('Ejercicio 3 - TIR'!$E$13-'Ejercicio 3 - TIR'!$D$13)*(1-B555)))</f>
        <v>78263.8426729098</v>
      </c>
      <c r="D555" s="16">
        <f ca="1" t="shared" si="4123"/>
        <v>0.293333970748919</v>
      </c>
      <c r="E555" s="17">
        <f ca="1">IF(D555&lt;=('Ejercicio 3 - TIR'!$D$14-'Ejercicio 3 - TIR'!$C$14)/('Ejercicio 3 - TIR'!$E$14-'Ejercicio 3 - TIR'!$C$14),'Ejercicio 3 - TIR'!$C$14+SQRT(('Ejercicio 3 - TIR'!$E$14-'Ejercicio 3 - TIR'!$C$14)*('Ejercicio 3 - TIR'!$D$14-'Ejercicio 3 - TIR'!$C$14)*D555),'Ejercicio 3 - TIR'!$E$14-SQRT(('Ejercicio 3 - TIR'!$E$14-'Ejercicio 3 - TIR'!$C$14)*('Ejercicio 3 - TIR'!$E$14-'Ejercicio 3 - TIR'!$D$14)*(1-D555)))</f>
        <v>29690.4208559754</v>
      </c>
      <c r="F555" s="16">
        <f ca="1" t="shared" si="4123"/>
        <v>0.823436628006691</v>
      </c>
      <c r="G555" s="17">
        <f ca="1">IF(F555&lt;=('Ejercicio 3 - TIR'!$D$18-'Ejercicio 3 - TIR'!$C$18)/('Ejercicio 3 - TIR'!$E$18-'Ejercicio 3 - TIR'!$C$18),'Ejercicio 3 - TIR'!$C$18+SQRT(('Ejercicio 3 - TIR'!$E$18-'Ejercicio 3 - TIR'!$C$18)*('Ejercicio 3 - TIR'!$D$18-'Ejercicio 3 - TIR'!$C$18)*F555),'Ejercicio 3 - TIR'!$E$18-SQRT(('Ejercicio 3 - TIR'!$E$18-'Ejercicio 3 - TIR'!$C$18)*('Ejercicio 3 - TIR'!$E$18-'Ejercicio 3 - TIR'!$D$18)*(1-F555)))</f>
        <v>41361.0093570472</v>
      </c>
      <c r="H555" s="16">
        <f ca="1" t="shared" ref="H555:L555" si="4124">RAND()</f>
        <v>0.764890939446611</v>
      </c>
      <c r="I555" s="17">
        <f ca="1">IF(H555&lt;=('Ejercicio 3 - TIR'!$D$18-'Ejercicio 3 - TIR'!$C$18)/('Ejercicio 3 - TIR'!$E$18-'Ejercicio 3 - TIR'!$C$18),'Ejercicio 3 - TIR'!$C$18+SQRT(('Ejercicio 3 - TIR'!$E$18-'Ejercicio 3 - TIR'!$C$18)*('Ejercicio 3 - TIR'!$D$18-'Ejercicio 3 - TIR'!$C$18)*H555),'Ejercicio 3 - TIR'!$E$18-SQRT(('Ejercicio 3 - TIR'!$E$18-'Ejercicio 3 - TIR'!$C$18)*('Ejercicio 3 - TIR'!$E$18-'Ejercicio 3 - TIR'!$D$18)*(1-H555)))</f>
        <v>40800.8120378454</v>
      </c>
      <c r="J555" s="16">
        <f ca="1" t="shared" si="4124"/>
        <v>0.839989076712134</v>
      </c>
      <c r="K555" s="17">
        <f ca="1">IF(J555&lt;=('Ejercicio 3 - TIR'!$D$18-'Ejercicio 3 - TIR'!$C$18)/('Ejercicio 3 - TIR'!$E$18-'Ejercicio 3 - TIR'!$C$18),'Ejercicio 3 - TIR'!$C$18+SQRT(('Ejercicio 3 - TIR'!$E$18-'Ejercicio 3 - TIR'!$C$18)*('Ejercicio 3 - TIR'!$D$18-'Ejercicio 3 - TIR'!$C$18)*J555),'Ejercicio 3 - TIR'!$E$18-SQRT(('Ejercicio 3 - TIR'!$E$18-'Ejercicio 3 - TIR'!$C$18)*('Ejercicio 3 - TIR'!$E$18-'Ejercicio 3 - TIR'!$D$18)*(1-J555)))</f>
        <v>41535.7801388206</v>
      </c>
      <c r="L555" s="16">
        <f ca="1" t="shared" si="4124"/>
        <v>0.102547721551087</v>
      </c>
      <c r="M555" s="17">
        <f ca="1">IF(L555&lt;=('Ejercicio 3 - TIR'!$D$18-'Ejercicio 3 - TIR'!$C$18)/('Ejercicio 3 - TIR'!$E$18-'Ejercicio 3 - TIR'!$C$18),'Ejercicio 3 - TIR'!$C$18+SQRT(('Ejercicio 3 - TIR'!$E$18-'Ejercicio 3 - TIR'!$C$18)*('Ejercicio 3 - TIR'!$D$18-'Ejercicio 3 - TIR'!$C$18)*L555),'Ejercicio 3 - TIR'!$E$18-SQRT(('Ejercicio 3 - TIR'!$E$18-'Ejercicio 3 - TIR'!$C$18)*('Ejercicio 3 - TIR'!$E$18-'Ejercicio 3 - TIR'!$D$18)*(1-L555)))</f>
        <v>33922.0094636121</v>
      </c>
      <c r="N555" s="16">
        <f ca="1" t="shared" ref="N555:R555" si="4125">RAND()</f>
        <v>0.320959614502922</v>
      </c>
      <c r="O555" s="17">
        <f ca="1">IF(N555&lt;=('Ejercicio 3 - TIR'!$D$18-'Ejercicio 3 - TIR'!$C$18)/('Ejercicio 3 - TIR'!$E$18-'Ejercicio 3 - TIR'!$C$18),'Ejercicio 3 - TIR'!$C$18+SQRT(('Ejercicio 3 - TIR'!$E$18-'Ejercicio 3 - TIR'!$C$18)*('Ejercicio 3 - TIR'!$D$18-'Ejercicio 3 - TIR'!$C$18)*N555),'Ejercicio 3 - TIR'!$E$18-SQRT(('Ejercicio 3 - TIR'!$E$18-'Ejercicio 3 - TIR'!$C$18)*('Ejercicio 3 - TIR'!$E$18-'Ejercicio 3 - TIR'!$D$18)*(1-N555)))</f>
        <v>36938.5835856779</v>
      </c>
      <c r="P555" s="16">
        <f ca="1" t="shared" si="4125"/>
        <v>0.737694942305446</v>
      </c>
      <c r="Q555" s="18">
        <f ca="1">IF(P555&lt;=('Ejercicio 3 - TIR'!$D$22-'Ejercicio 3 - TIR'!$C$22)/('Ejercicio 3 - TIR'!$E$22-'Ejercicio 3 - TIR'!$C$22),'Ejercicio 3 - TIR'!$C$22+SQRT(('Ejercicio 3 - TIR'!$E$22-'Ejercicio 3 - TIR'!$C$22)*('Ejercicio 3 - TIR'!$D$22-'Ejercicio 3 - TIR'!$C$22)*P555),'Ejercicio 3 - TIR'!$E$22-SQRT(('Ejercicio 3 - TIR'!$E$22-'Ejercicio 3 - TIR'!$C$22)*('Ejercicio 3 - TIR'!$E$22-'Ejercicio 3 - TIR'!$D$22)*(1-P555)))</f>
        <v>0.158271007758062</v>
      </c>
      <c r="R555" s="16">
        <f ca="1" t="shared" si="4125"/>
        <v>0.358652288481095</v>
      </c>
      <c r="S555" s="18">
        <f ca="1">IF(R555&lt;=('Ejercicio 3 - TIR'!$D$23-'Ejercicio 3 - TIR'!$C$23)/('Ejercicio 3 - TIR'!$E$23-'Ejercicio 3 - TIR'!$C$23),'Ejercicio 3 - TIR'!$C$23+SQRT(('Ejercicio 3 - TIR'!$E$23-'Ejercicio 3 - TIR'!$C$23)*('Ejercicio 3 - TIR'!$D$23-'Ejercicio 3 - TIR'!$C$23)*R555),'Ejercicio 3 - TIR'!$E$23-SQRT(('Ejercicio 3 - TIR'!$E$23-'Ejercicio 3 - TIR'!$C$23)*('Ejercicio 3 - TIR'!$E$23-'Ejercicio 3 - TIR'!$D$23)*(1-R555)))</f>
        <v>0.145408150646318</v>
      </c>
      <c r="T555" s="16">
        <f ca="1" t="shared" ref="T555:X555" si="4126">RAND()</f>
        <v>0.303668591199745</v>
      </c>
      <c r="U555" s="18">
        <f ca="1">IF(T555&lt;=('Ejercicio 3 - TIR'!$D$24-'Ejercicio 3 - TIR'!$C$24)/('Ejercicio 3 - TIR'!$E$24-'Ejercicio 3 - TIR'!$C$24),'Ejercicio 3 - TIR'!$C$24+SQRT(('Ejercicio 3 - TIR'!$E$24-'Ejercicio 3 - TIR'!$C$24)*('Ejercicio 3 - TIR'!$D$24-'Ejercicio 3 - TIR'!$C$24)*T555),'Ejercicio 3 - TIR'!$E$24-SQRT(('Ejercicio 3 - TIR'!$E$24-'Ejercicio 3 - TIR'!$C$24)*('Ejercicio 3 - TIR'!$E$24-'Ejercicio 3 - TIR'!$D$24)*(1-T555)))</f>
        <v>0.175252802646824</v>
      </c>
      <c r="V555" s="16">
        <f ca="1" t="shared" si="4126"/>
        <v>0.586859105143042</v>
      </c>
      <c r="W555" s="18">
        <f ca="1">IF(V555&lt;=('Ejercicio 3 - TIR'!$D$25-'Ejercicio 3 - TIR'!$C$25)/('Ejercicio 3 - TIR'!$E$25-'Ejercicio 3 - TIR'!$C$25),'Ejercicio 3 - TIR'!$C$25+SQRT(('Ejercicio 3 - TIR'!$E$25-'Ejercicio 3 - TIR'!$C$25)*('Ejercicio 3 - TIR'!$D$25-'Ejercicio 3 - TIR'!$C$25)*V555),'Ejercicio 3 - TIR'!$E$25-SQRT(('Ejercicio 3 - TIR'!$E$25-'Ejercicio 3 - TIR'!$C$25)*('Ejercicio 3 - TIR'!$E$25-'Ejercicio 3 - TIR'!$D$25)*(1-V555)))</f>
        <v>0.211973783622357</v>
      </c>
      <c r="X555" s="16">
        <f ca="1" t="shared" si="4126"/>
        <v>0.201651880977708</v>
      </c>
      <c r="Y555" s="18">
        <f ca="1">IF(X555&lt;=('Ejercicio 3 - TIR'!$D$26-'Ejercicio 3 - TIR'!$C$26)/('Ejercicio 3 - TIR'!$E$26-'Ejercicio 3 - TIR'!$C$26),'Ejercicio 3 - TIR'!$C$26+SQRT(('Ejercicio 3 - TIR'!$E$26-'Ejercicio 3 - TIR'!$C$26)*('Ejercicio 3 - TIR'!$D$26-'Ejercicio 3 - TIR'!$C$26)*X555),'Ejercicio 3 - TIR'!$E$26-SQRT(('Ejercicio 3 - TIR'!$E$26-'Ejercicio 3 - TIR'!$C$26)*('Ejercicio 3 - TIR'!$E$26-'Ejercicio 3 - TIR'!$D$26)*(1-X555)))</f>
        <v>0.2133336683494</v>
      </c>
      <c r="Z555" s="16">
        <f ca="1" t="shared" si="3812"/>
        <v>1.15827100775806</v>
      </c>
      <c r="AA555" s="16">
        <f ca="1" t="shared" si="3813"/>
        <v>1.32669305294341</v>
      </c>
      <c r="AB555" s="16">
        <f ca="1" t="shared" si="3814"/>
        <v>1.55919972872381</v>
      </c>
      <c r="AC555" s="16">
        <f ca="1" t="shared" si="3815"/>
        <v>1.88970919464435</v>
      </c>
      <c r="AD555" s="16">
        <f ca="1" t="shared" si="3816"/>
        <v>2.29284778925142</v>
      </c>
      <c r="AE555" s="15">
        <f ca="1" t="shared" si="3817"/>
        <v>4699.13282963621</v>
      </c>
      <c r="AF555" s="15">
        <f ca="1" t="shared" si="3818"/>
        <v>5382.42504403501</v>
      </c>
      <c r="AG555" s="15">
        <f ca="1" t="shared" si="3819"/>
        <v>6325.7101180386</v>
      </c>
      <c r="AH555" s="15">
        <f ca="1" t="shared" si="3820"/>
        <v>7666.59482585747</v>
      </c>
      <c r="AI555" s="15">
        <f ca="1" t="shared" si="3821"/>
        <v>9302.13762380618</v>
      </c>
      <c r="AJ555" s="17">
        <f ca="1" t="shared" si="3822"/>
        <v>47907.2579898777</v>
      </c>
      <c r="AK555" s="17">
        <f ca="1" t="shared" si="3823"/>
        <v>54130.1538850593</v>
      </c>
      <c r="AL555" s="17">
        <f ca="1" t="shared" si="3824"/>
        <v>64762.577124781</v>
      </c>
      <c r="AM555" s="17">
        <f ca="1" t="shared" si="3825"/>
        <v>64102.7331842005</v>
      </c>
      <c r="AN555" s="17">
        <f ca="1" t="shared" si="3826"/>
        <v>84694.5497125004</v>
      </c>
      <c r="AO555" s="17">
        <f ca="1">C555/'Ejercicio 3 - TIR'!$D$7</f>
        <v>15652.768534582</v>
      </c>
      <c r="AP555" s="17">
        <f ca="1" t="shared" si="3827"/>
        <v>32254.4894552957</v>
      </c>
      <c r="AQ555" s="17">
        <f ca="1" t="shared" si="3828"/>
        <v>38477.3853504773</v>
      </c>
      <c r="AR555" s="17">
        <f ca="1" t="shared" si="3829"/>
        <v>49109.808590199</v>
      </c>
      <c r="AS555" s="17">
        <f ca="1" t="shared" si="3830"/>
        <v>48449.9646496186</v>
      </c>
      <c r="AT555" s="17">
        <f ca="1" t="shared" si="3831"/>
        <v>69041.7811779184</v>
      </c>
      <c r="AU555" s="17">
        <f ca="1">AP555*'Ejercicio 3 - TIR'!$D$5</f>
        <v>16127.2447276478</v>
      </c>
      <c r="AV555" s="17">
        <f ca="1">AQ555*'Ejercicio 3 - TIR'!$D$5</f>
        <v>19238.6926752386</v>
      </c>
      <c r="AW555" s="17">
        <f ca="1">AR555*'Ejercicio 3 - TIR'!$D$5</f>
        <v>24554.9042950995</v>
      </c>
      <c r="AX555" s="17">
        <f ca="1">AS555*'Ejercicio 3 - TIR'!$D$5</f>
        <v>24224.9823248093</v>
      </c>
      <c r="AY555" s="17">
        <f ca="1">AT555*'Ejercicio 3 - TIR'!$D$5</f>
        <v>34520.8905889592</v>
      </c>
      <c r="AZ555" s="17">
        <f ca="1" t="shared" ref="AZ555:BD555" si="4127">AJ555-AU555-AE555</f>
        <v>27080.8804325936</v>
      </c>
      <c r="BA555" s="17">
        <f ca="1" t="shared" si="4127"/>
        <v>29509.0361657856</v>
      </c>
      <c r="BB555" s="17">
        <f ca="1" t="shared" si="4127"/>
        <v>33881.9627116429</v>
      </c>
      <c r="BC555" s="17">
        <f ca="1" t="shared" si="4127"/>
        <v>32211.1560335338</v>
      </c>
      <c r="BD555" s="17">
        <f ca="1" t="shared" si="4127"/>
        <v>40871.521499735</v>
      </c>
      <c r="BE555" s="17">
        <f ca="1" t="shared" ref="BE555:BI555" si="4128">AZ555/Z555</f>
        <v>23380.4353654773</v>
      </c>
      <c r="BF555" s="17">
        <f ca="1" t="shared" si="4128"/>
        <v>22242.5496992818</v>
      </c>
      <c r="BG555" s="17">
        <f ca="1" t="shared" si="4128"/>
        <v>21730.3544167333</v>
      </c>
      <c r="BH555" s="17">
        <f ca="1" t="shared" si="4128"/>
        <v>17045.5624203046</v>
      </c>
      <c r="BI555" s="17">
        <f ca="1" t="shared" si="4128"/>
        <v>17825.6584197763</v>
      </c>
      <c r="BJ555" s="17">
        <f ca="1" t="shared" si="3834"/>
        <v>68075.6158215675</v>
      </c>
      <c r="BK555" s="17">
        <f ca="1" t="shared" si="3835"/>
        <v>35889.4157301805</v>
      </c>
      <c r="BL555" s="17">
        <f ca="1" t="shared" si="3836"/>
        <v>103965.031551748</v>
      </c>
      <c r="BM555" s="17">
        <f ca="1">BK555*'Ejercicio 3 - TIR'!$D$5</f>
        <v>17944.7078650902</v>
      </c>
      <c r="BN555" s="17">
        <f ca="1" t="shared" si="3837"/>
        <v>86020.3236866577</v>
      </c>
      <c r="BO555" s="17">
        <f ca="1" t="shared" si="3838"/>
        <v>37516.8051232664</v>
      </c>
      <c r="BP555" s="17">
        <f ca="1" t="shared" si="3839"/>
        <v>-107954.263528885</v>
      </c>
      <c r="BQ555" s="17">
        <f ca="1" t="shared" ref="BQ555:BT555" si="4129">BE555</f>
        <v>23380.4353654773</v>
      </c>
      <c r="BR555" s="17">
        <f ca="1" t="shared" si="4129"/>
        <v>22242.5496992818</v>
      </c>
      <c r="BS555" s="17">
        <f ca="1" t="shared" si="4129"/>
        <v>21730.3544167333</v>
      </c>
      <c r="BT555" s="17">
        <f ca="1" t="shared" si="4129"/>
        <v>17045.5624203046</v>
      </c>
      <c r="BU555" s="17">
        <f ca="1" t="shared" si="3841"/>
        <v>55342.4635430426</v>
      </c>
      <c r="BV555" s="19">
        <f ca="1" t="shared" si="3842"/>
        <v>8.06431061392967</v>
      </c>
    </row>
    <row r="556" ht="15" customHeight="1" spans="1:74">
      <c r="A556" s="15">
        <v>555</v>
      </c>
      <c r="B556" s="16">
        <f ca="1" t="shared" ref="B556:F556" si="4130">RAND()</f>
        <v>0.825108432062856</v>
      </c>
      <c r="C556" s="17">
        <f ca="1">IF(B556&lt;=('Ejercicio 3 - TIR'!$D$13-'Ejercicio 3 - TIR'!$C$13)/('Ejercicio 3 - TIR'!$E$13-'Ejercicio 3 - TIR'!$C$13),'Ejercicio 3 - TIR'!$C$13+SQRT(('Ejercicio 3 - TIR'!$E$13-'Ejercicio 3 - TIR'!$C$13)*('Ejercicio 3 - TIR'!$D$13-'Ejercicio 3 - TIR'!$C$13)*B556),'Ejercicio 3 - TIR'!$E$13-SQRT(('Ejercicio 3 - TIR'!$E$13-'Ejercicio 3 - TIR'!$C$13)*('Ejercicio 3 - TIR'!$E$13-'Ejercicio 3 - TIR'!$D$13)*(1-B556)))</f>
        <v>85513.1134633913</v>
      </c>
      <c r="D556" s="16">
        <f ca="1" t="shared" si="4130"/>
        <v>0.726058411393289</v>
      </c>
      <c r="E556" s="17">
        <f ca="1">IF(D556&lt;=('Ejercicio 3 - TIR'!$D$14-'Ejercicio 3 - TIR'!$C$14)/('Ejercicio 3 - TIR'!$E$14-'Ejercicio 3 - TIR'!$C$14),'Ejercicio 3 - TIR'!$C$14+SQRT(('Ejercicio 3 - TIR'!$E$14-'Ejercicio 3 - TIR'!$C$14)*('Ejercicio 3 - TIR'!$D$14-'Ejercicio 3 - TIR'!$C$14)*D556),'Ejercicio 3 - TIR'!$E$14-SQRT(('Ejercicio 3 - TIR'!$E$14-'Ejercicio 3 - TIR'!$C$14)*('Ejercicio 3 - TIR'!$E$14-'Ejercicio 3 - TIR'!$D$14)*(1-D556)))</f>
        <v>33589.7552081838</v>
      </c>
      <c r="F556" s="16">
        <f ca="1" t="shared" si="4130"/>
        <v>0.930827550403476</v>
      </c>
      <c r="G556" s="17">
        <f ca="1">IF(F556&lt;=('Ejercicio 3 - TIR'!$D$18-'Ejercicio 3 - TIR'!$C$18)/('Ejercicio 3 - TIR'!$E$18-'Ejercicio 3 - TIR'!$C$18),'Ejercicio 3 - TIR'!$C$18+SQRT(('Ejercicio 3 - TIR'!$E$18-'Ejercicio 3 - TIR'!$C$18)*('Ejercicio 3 - TIR'!$D$18-'Ejercicio 3 - TIR'!$C$18)*F556),'Ejercicio 3 - TIR'!$E$18-SQRT(('Ejercicio 3 - TIR'!$E$18-'Ejercicio 3 - TIR'!$C$18)*('Ejercicio 3 - TIR'!$E$18-'Ejercicio 3 - TIR'!$D$18)*(1-F556)))</f>
        <v>42722.2963933516</v>
      </c>
      <c r="H556" s="16">
        <f ca="1" t="shared" ref="H556:L556" si="4131">RAND()</f>
        <v>0.859443374601896</v>
      </c>
      <c r="I556" s="17">
        <f ca="1">IF(H556&lt;=('Ejercicio 3 - TIR'!$D$18-'Ejercicio 3 - TIR'!$C$18)/('Ejercicio 3 - TIR'!$E$18-'Ejercicio 3 - TIR'!$C$18),'Ejercicio 3 - TIR'!$C$18+SQRT(('Ejercicio 3 - TIR'!$E$18-'Ejercicio 3 - TIR'!$C$18)*('Ejercicio 3 - TIR'!$D$18-'Ejercicio 3 - TIR'!$C$18)*H556),'Ejercicio 3 - TIR'!$E$18-SQRT(('Ejercicio 3 - TIR'!$E$18-'Ejercicio 3 - TIR'!$C$18)*('Ejercicio 3 - TIR'!$E$18-'Ejercicio 3 - TIR'!$D$18)*(1-H556)))</f>
        <v>41753.1943536981</v>
      </c>
      <c r="J556" s="16">
        <f ca="1" t="shared" si="4131"/>
        <v>0.639000794373066</v>
      </c>
      <c r="K556" s="17">
        <f ca="1">IF(J556&lt;=('Ejercicio 3 - TIR'!$D$18-'Ejercicio 3 - TIR'!$C$18)/('Ejercicio 3 - TIR'!$E$18-'Ejercicio 3 - TIR'!$C$18),'Ejercicio 3 - TIR'!$C$18+SQRT(('Ejercicio 3 - TIR'!$E$18-'Ejercicio 3 - TIR'!$C$18)*('Ejercicio 3 - TIR'!$D$18-'Ejercicio 3 - TIR'!$C$18)*J556),'Ejercicio 3 - TIR'!$E$18-SQRT(('Ejercicio 3 - TIR'!$E$18-'Ejercicio 3 - TIR'!$C$18)*('Ejercicio 3 - TIR'!$E$18-'Ejercicio 3 - TIR'!$D$18)*(1-J556)))</f>
        <v>39790.3074086547</v>
      </c>
      <c r="L556" s="16">
        <f ca="1" t="shared" si="4131"/>
        <v>0.249721885469408</v>
      </c>
      <c r="M556" s="17">
        <f ca="1">IF(L556&lt;=('Ejercicio 3 - TIR'!$D$18-'Ejercicio 3 - TIR'!$C$18)/('Ejercicio 3 - TIR'!$E$18-'Ejercicio 3 - TIR'!$C$18),'Ejercicio 3 - TIR'!$C$18+SQRT(('Ejercicio 3 - TIR'!$E$18-'Ejercicio 3 - TIR'!$C$18)*('Ejercicio 3 - TIR'!$D$18-'Ejercicio 3 - TIR'!$C$18)*L556),'Ejercicio 3 - TIR'!$E$18-SQRT(('Ejercicio 3 - TIR'!$E$18-'Ejercicio 3 - TIR'!$C$18)*('Ejercicio 3 - TIR'!$E$18-'Ejercicio 3 - TIR'!$D$18)*(1-L556)))</f>
        <v>36120.3172156688</v>
      </c>
      <c r="N556" s="16">
        <f ca="1" t="shared" ref="N556:R556" si="4132">RAND()</f>
        <v>0.268889694068062</v>
      </c>
      <c r="O556" s="17">
        <f ca="1">IF(N556&lt;=('Ejercicio 3 - TIR'!$D$18-'Ejercicio 3 - TIR'!$C$18)/('Ejercicio 3 - TIR'!$E$18-'Ejercicio 3 - TIR'!$C$18),'Ejercicio 3 - TIR'!$C$18+SQRT(('Ejercicio 3 - TIR'!$E$18-'Ejercicio 3 - TIR'!$C$18)*('Ejercicio 3 - TIR'!$D$18-'Ejercicio 3 - TIR'!$C$18)*N556),'Ejercicio 3 - TIR'!$E$18-SQRT(('Ejercicio 3 - TIR'!$E$18-'Ejercicio 3 - TIR'!$C$18)*('Ejercicio 3 - TIR'!$E$18-'Ejercicio 3 - TIR'!$D$18)*(1-N556)))</f>
        <v>36350.8624697917</v>
      </c>
      <c r="P556" s="16">
        <f ca="1" t="shared" si="4132"/>
        <v>0.0818472977664659</v>
      </c>
      <c r="Q556" s="18">
        <f ca="1">IF(P556&lt;=('Ejercicio 3 - TIR'!$D$22-'Ejercicio 3 - TIR'!$C$22)/('Ejercicio 3 - TIR'!$E$22-'Ejercicio 3 - TIR'!$C$22),'Ejercicio 3 - TIR'!$C$22+SQRT(('Ejercicio 3 - TIR'!$E$22-'Ejercicio 3 - TIR'!$C$22)*('Ejercicio 3 - TIR'!$D$22-'Ejercicio 3 - TIR'!$C$22)*P556),'Ejercicio 3 - TIR'!$E$22-SQRT(('Ejercicio 3 - TIR'!$E$22-'Ejercicio 3 - TIR'!$C$22)*('Ejercicio 3 - TIR'!$E$22-'Ejercicio 3 - TIR'!$D$22)*(1-P556)))</f>
        <v>0.132137756628786</v>
      </c>
      <c r="R556" s="16">
        <f ca="1" t="shared" si="4132"/>
        <v>0.192252331352555</v>
      </c>
      <c r="S556" s="18">
        <f ca="1">IF(R556&lt;=('Ejercicio 3 - TIR'!$D$23-'Ejercicio 3 - TIR'!$C$23)/('Ejercicio 3 - TIR'!$E$23-'Ejercicio 3 - TIR'!$C$23),'Ejercicio 3 - TIR'!$C$23+SQRT(('Ejercicio 3 - TIR'!$E$23-'Ejercicio 3 - TIR'!$C$23)*('Ejercicio 3 - TIR'!$D$23-'Ejercicio 3 - TIR'!$C$23)*R556),'Ejercicio 3 - TIR'!$E$23-SQRT(('Ejercicio 3 - TIR'!$E$23-'Ejercicio 3 - TIR'!$C$23)*('Ejercicio 3 - TIR'!$E$23-'Ejercicio 3 - TIR'!$D$23)*(1-R556)))</f>
        <v>0.138602531989882</v>
      </c>
      <c r="T556" s="16">
        <f ca="1" t="shared" ref="T556:X556" si="4133">RAND()</f>
        <v>0.744623887841106</v>
      </c>
      <c r="U556" s="18">
        <f ca="1">IF(T556&lt;=('Ejercicio 3 - TIR'!$D$24-'Ejercicio 3 - TIR'!$C$24)/('Ejercicio 3 - TIR'!$E$24-'Ejercicio 3 - TIR'!$C$24),'Ejercicio 3 - TIR'!$C$24+SQRT(('Ejercicio 3 - TIR'!$E$24-'Ejercicio 3 - TIR'!$C$24)*('Ejercicio 3 - TIR'!$D$24-'Ejercicio 3 - TIR'!$C$24)*T556),'Ejercicio 3 - TIR'!$E$24-SQRT(('Ejercicio 3 - TIR'!$E$24-'Ejercicio 3 - TIR'!$C$24)*('Ejercicio 3 - TIR'!$E$24-'Ejercicio 3 - TIR'!$D$24)*(1-T556)))</f>
        <v>0.193259522927874</v>
      </c>
      <c r="V556" s="16">
        <f ca="1" t="shared" si="4133"/>
        <v>0.700545772946589</v>
      </c>
      <c r="W556" s="18">
        <f ca="1">IF(V556&lt;=('Ejercicio 3 - TIR'!$D$25-'Ejercicio 3 - TIR'!$C$25)/('Ejercicio 3 - TIR'!$E$25-'Ejercicio 3 - TIR'!$C$25),'Ejercicio 3 - TIR'!$C$25+SQRT(('Ejercicio 3 - TIR'!$E$25-'Ejercicio 3 - TIR'!$C$25)*('Ejercicio 3 - TIR'!$D$25-'Ejercicio 3 - TIR'!$C$25)*V556),'Ejercicio 3 - TIR'!$E$25-SQRT(('Ejercicio 3 - TIR'!$E$25-'Ejercicio 3 - TIR'!$C$25)*('Ejercicio 3 - TIR'!$E$25-'Ejercicio 3 - TIR'!$D$25)*(1-V556)))</f>
        <v>0.217625785033658</v>
      </c>
      <c r="X556" s="16">
        <f ca="1" t="shared" si="4133"/>
        <v>0.965958148782812</v>
      </c>
      <c r="Y556" s="18">
        <f ca="1">IF(X556&lt;=('Ejercicio 3 - TIR'!$D$26-'Ejercicio 3 - TIR'!$C$26)/('Ejercicio 3 - TIR'!$E$26-'Ejercicio 3 - TIR'!$C$26),'Ejercicio 3 - TIR'!$C$26+SQRT(('Ejercicio 3 - TIR'!$E$26-'Ejercicio 3 - TIR'!$C$26)*('Ejercicio 3 - TIR'!$D$26-'Ejercicio 3 - TIR'!$C$26)*X556),'Ejercicio 3 - TIR'!$E$26-SQRT(('Ejercicio 3 - TIR'!$E$26-'Ejercicio 3 - TIR'!$C$26)*('Ejercicio 3 - TIR'!$E$26-'Ejercicio 3 - TIR'!$D$26)*(1-X556)))</f>
        <v>0.266441755402235</v>
      </c>
      <c r="Z556" s="16">
        <f ca="1" t="shared" si="3812"/>
        <v>1.13213775662879</v>
      </c>
      <c r="AA556" s="16">
        <f ca="1" t="shared" si="3813"/>
        <v>1.28905491625888</v>
      </c>
      <c r="AB556" s="16">
        <f ca="1" t="shared" si="3814"/>
        <v>1.5381770544029</v>
      </c>
      <c r="AC556" s="16">
        <f ca="1" t="shared" si="3815"/>
        <v>1.87292404338809</v>
      </c>
      <c r="AD556" s="16">
        <f ca="1" t="shared" si="3816"/>
        <v>2.37194921324347</v>
      </c>
      <c r="AE556" s="15">
        <f ca="1" t="shared" si="3817"/>
        <v>4438.47489891949</v>
      </c>
      <c r="AF556" s="15">
        <f ca="1" t="shared" si="3818"/>
        <v>5053.65875808327</v>
      </c>
      <c r="AG556" s="15">
        <f ca="1" t="shared" si="3819"/>
        <v>6030.32643871071</v>
      </c>
      <c r="AH556" s="15">
        <f ca="1" t="shared" si="3820"/>
        <v>7342.68096394435</v>
      </c>
      <c r="AI556" s="15">
        <f ca="1" t="shared" si="3821"/>
        <v>9299.07776933626</v>
      </c>
      <c r="AJ556" s="17">
        <f ca="1" t="shared" si="3822"/>
        <v>48367.5247967991</v>
      </c>
      <c r="AK556" s="17">
        <f ca="1" t="shared" si="3823"/>
        <v>53822.1604511471</v>
      </c>
      <c r="AL556" s="17">
        <f ca="1" t="shared" si="3824"/>
        <v>61204.5378436306</v>
      </c>
      <c r="AM556" s="17">
        <f ca="1" t="shared" si="3825"/>
        <v>67650.6105680309</v>
      </c>
      <c r="AN556" s="17">
        <f ca="1" t="shared" si="3826"/>
        <v>86222.3996359441</v>
      </c>
      <c r="AO556" s="17">
        <f ca="1">C556/'Ejercicio 3 - TIR'!$D$7</f>
        <v>17102.6226926783</v>
      </c>
      <c r="AP556" s="17">
        <f ca="1" t="shared" si="3827"/>
        <v>31264.9021041209</v>
      </c>
      <c r="AQ556" s="17">
        <f ca="1" t="shared" si="3828"/>
        <v>36719.5377584688</v>
      </c>
      <c r="AR556" s="17">
        <f ca="1" t="shared" si="3829"/>
        <v>44101.9151509523</v>
      </c>
      <c r="AS556" s="17">
        <f ca="1" t="shared" si="3830"/>
        <v>50547.9878753526</v>
      </c>
      <c r="AT556" s="17">
        <f ca="1" t="shared" si="3831"/>
        <v>69119.7769432659</v>
      </c>
      <c r="AU556" s="17">
        <f ca="1">AP556*'Ejercicio 3 - TIR'!$D$5</f>
        <v>15632.4510520604</v>
      </c>
      <c r="AV556" s="17">
        <f ca="1">AQ556*'Ejercicio 3 - TIR'!$D$5</f>
        <v>18359.7688792344</v>
      </c>
      <c r="AW556" s="17">
        <f ca="1">AR556*'Ejercicio 3 - TIR'!$D$5</f>
        <v>22050.9575754761</v>
      </c>
      <c r="AX556" s="17">
        <f ca="1">AS556*'Ejercicio 3 - TIR'!$D$5</f>
        <v>25273.9939376763</v>
      </c>
      <c r="AY556" s="17">
        <f ca="1">AT556*'Ejercicio 3 - TIR'!$D$5</f>
        <v>34559.8884716329</v>
      </c>
      <c r="AZ556" s="17">
        <f ca="1" t="shared" ref="AZ556:BD556" si="4134">AJ556-AU556-AE556</f>
        <v>28296.5988458192</v>
      </c>
      <c r="BA556" s="17">
        <f ca="1" t="shared" si="4134"/>
        <v>30408.7328138294</v>
      </c>
      <c r="BB556" s="17">
        <f ca="1" t="shared" si="4134"/>
        <v>33123.2538294437</v>
      </c>
      <c r="BC556" s="17">
        <f ca="1" t="shared" si="4134"/>
        <v>35033.9356664102</v>
      </c>
      <c r="BD556" s="17">
        <f ca="1" t="shared" si="4134"/>
        <v>42363.4333949749</v>
      </c>
      <c r="BE556" s="17">
        <f ca="1" t="shared" ref="BE556:BI556" si="4135">AZ556/Z556</f>
        <v>24993.9538542369</v>
      </c>
      <c r="BF556" s="17">
        <f ca="1" t="shared" si="4135"/>
        <v>23589.9436325663</v>
      </c>
      <c r="BG556" s="17">
        <f ca="1" t="shared" si="4135"/>
        <v>21534.0969588847</v>
      </c>
      <c r="BH556" s="17">
        <f ca="1" t="shared" si="4135"/>
        <v>18705.4759588832</v>
      </c>
      <c r="BI556" s="17">
        <f ca="1" t="shared" si="4135"/>
        <v>17860.1772577778</v>
      </c>
      <c r="BJ556" s="17">
        <f ca="1" t="shared" si="3834"/>
        <v>79673.1934390923</v>
      </c>
      <c r="BK556" s="17">
        <f ca="1" t="shared" si="3835"/>
        <v>40566.5524402981</v>
      </c>
      <c r="BL556" s="17">
        <f ca="1" t="shared" si="3836"/>
        <v>120239.74587939</v>
      </c>
      <c r="BM556" s="17">
        <f ca="1">BK556*'Ejercicio 3 - TIR'!$D$5</f>
        <v>20283.2762201491</v>
      </c>
      <c r="BN556" s="17">
        <f ca="1" t="shared" si="3837"/>
        <v>99956.4696592414</v>
      </c>
      <c r="BO556" s="17">
        <f ca="1" t="shared" si="3838"/>
        <v>42141.0665545229</v>
      </c>
      <c r="BP556" s="17">
        <f ca="1" t="shared" si="3839"/>
        <v>-119102.868671575</v>
      </c>
      <c r="BQ556" s="17">
        <f ca="1" t="shared" ref="BQ556:BT556" si="4136">BE556</f>
        <v>24993.9538542369</v>
      </c>
      <c r="BR556" s="17">
        <f ca="1" t="shared" si="4136"/>
        <v>23589.9436325663</v>
      </c>
      <c r="BS556" s="17">
        <f ca="1" t="shared" si="4136"/>
        <v>21534.0969588847</v>
      </c>
      <c r="BT556" s="17">
        <f ca="1" t="shared" si="4136"/>
        <v>18705.4759588832</v>
      </c>
      <c r="BU556" s="17">
        <f ca="1" t="shared" si="3841"/>
        <v>60001.2438123007</v>
      </c>
      <c r="BV556" s="19">
        <f ca="1" t="shared" si="3842"/>
        <v>6.85963292145464</v>
      </c>
    </row>
    <row r="557" ht="15" customHeight="1" spans="1:74">
      <c r="A557" s="15">
        <v>556</v>
      </c>
      <c r="B557" s="16">
        <f ca="1" t="shared" ref="B557:F557" si="4137">RAND()</f>
        <v>0.479986064961163</v>
      </c>
      <c r="C557" s="17">
        <f ca="1">IF(B557&lt;=('Ejercicio 3 - TIR'!$D$13-'Ejercicio 3 - TIR'!$C$13)/('Ejercicio 3 - TIR'!$E$13-'Ejercicio 3 - TIR'!$C$13),'Ejercicio 3 - TIR'!$C$13+SQRT(('Ejercicio 3 - TIR'!$E$13-'Ejercicio 3 - TIR'!$C$13)*('Ejercicio 3 - TIR'!$D$13-'Ejercicio 3 - TIR'!$C$13)*B557),'Ejercicio 3 - TIR'!$E$13-SQRT(('Ejercicio 3 - TIR'!$E$13-'Ejercicio 3 - TIR'!$C$13)*('Ejercicio 3 - TIR'!$E$13-'Ejercicio 3 - TIR'!$D$13)*(1-B557)))</f>
        <v>75019.6732998424</v>
      </c>
      <c r="D557" s="16">
        <f ca="1" t="shared" si="4137"/>
        <v>0.189641680419674</v>
      </c>
      <c r="E557" s="17">
        <f ca="1">IF(D557&lt;=('Ejercicio 3 - TIR'!$D$14-'Ejercicio 3 - TIR'!$C$14)/('Ejercicio 3 - TIR'!$E$14-'Ejercicio 3 - TIR'!$C$14),'Ejercicio 3 - TIR'!$C$14+SQRT(('Ejercicio 3 - TIR'!$E$14-'Ejercicio 3 - TIR'!$C$14)*('Ejercicio 3 - TIR'!$D$14-'Ejercicio 3 - TIR'!$C$14)*D557),'Ejercicio 3 - TIR'!$E$14-SQRT(('Ejercicio 3 - TIR'!$E$14-'Ejercicio 3 - TIR'!$C$14)*('Ejercicio 3 - TIR'!$E$14-'Ejercicio 3 - TIR'!$D$14)*(1-D557)))</f>
        <v>28771.3559937343</v>
      </c>
      <c r="F557" s="16">
        <f ca="1" t="shared" si="4137"/>
        <v>0.378194789779355</v>
      </c>
      <c r="G557" s="17">
        <f ca="1">IF(F557&lt;=('Ejercicio 3 - TIR'!$D$18-'Ejercicio 3 - TIR'!$C$18)/('Ejercicio 3 - TIR'!$E$18-'Ejercicio 3 - TIR'!$C$18),'Ejercicio 3 - TIR'!$C$18+SQRT(('Ejercicio 3 - TIR'!$E$18-'Ejercicio 3 - TIR'!$C$18)*('Ejercicio 3 - TIR'!$D$18-'Ejercicio 3 - TIR'!$C$18)*F557),'Ejercicio 3 - TIR'!$E$18-SQRT(('Ejercicio 3 - TIR'!$E$18-'Ejercicio 3 - TIR'!$C$18)*('Ejercicio 3 - TIR'!$E$18-'Ejercicio 3 - TIR'!$D$18)*(1-F557)))</f>
        <v>37531.8801415651</v>
      </c>
      <c r="H557" s="16">
        <f ca="1" t="shared" ref="H557:L557" si="4138">RAND()</f>
        <v>0.674577747749771</v>
      </c>
      <c r="I557" s="17">
        <f ca="1">IF(H557&lt;=('Ejercicio 3 - TIR'!$D$18-'Ejercicio 3 - TIR'!$C$18)/('Ejercicio 3 - TIR'!$E$18-'Ejercicio 3 - TIR'!$C$18),'Ejercicio 3 - TIR'!$C$18+SQRT(('Ejercicio 3 - TIR'!$E$18-'Ejercicio 3 - TIR'!$C$18)*('Ejercicio 3 - TIR'!$D$18-'Ejercicio 3 - TIR'!$C$18)*H557),'Ejercicio 3 - TIR'!$E$18-SQRT(('Ejercicio 3 - TIR'!$E$18-'Ejercicio 3 - TIR'!$C$18)*('Ejercicio 3 - TIR'!$E$18-'Ejercicio 3 - TIR'!$D$18)*(1-H557)))</f>
        <v>40059.6893904566</v>
      </c>
      <c r="J557" s="16">
        <f ca="1" t="shared" si="4138"/>
        <v>0.386847232363328</v>
      </c>
      <c r="K557" s="17">
        <f ca="1">IF(J557&lt;=('Ejercicio 3 - TIR'!$D$18-'Ejercicio 3 - TIR'!$C$18)/('Ejercicio 3 - TIR'!$E$18-'Ejercicio 3 - TIR'!$C$18),'Ejercicio 3 - TIR'!$C$18+SQRT(('Ejercicio 3 - TIR'!$E$18-'Ejercicio 3 - TIR'!$C$18)*('Ejercicio 3 - TIR'!$D$18-'Ejercicio 3 - TIR'!$C$18)*J557),'Ejercicio 3 - TIR'!$E$18-SQRT(('Ejercicio 3 - TIR'!$E$18-'Ejercicio 3 - TIR'!$C$18)*('Ejercicio 3 - TIR'!$E$18-'Ejercicio 3 - TIR'!$D$18)*(1-J557)))</f>
        <v>37617.5511061298</v>
      </c>
      <c r="L557" s="16">
        <f ca="1" t="shared" si="4138"/>
        <v>0.960978593176427</v>
      </c>
      <c r="M557" s="17">
        <f ca="1">IF(L557&lt;=('Ejercicio 3 - TIR'!$D$18-'Ejercicio 3 - TIR'!$C$18)/('Ejercicio 3 - TIR'!$E$18-'Ejercicio 3 - TIR'!$C$18),'Ejercicio 3 - TIR'!$C$18+SQRT(('Ejercicio 3 - TIR'!$E$18-'Ejercicio 3 - TIR'!$C$18)*('Ejercicio 3 - TIR'!$D$18-'Ejercicio 3 - TIR'!$C$18)*L557),'Ejercicio 3 - TIR'!$E$18-SQRT(('Ejercicio 3 - TIR'!$E$18-'Ejercicio 3 - TIR'!$C$18)*('Ejercicio 3 - TIR'!$E$18-'Ejercicio 3 - TIR'!$D$18)*(1-L557)))</f>
        <v>43289.2675510858</v>
      </c>
      <c r="N557" s="16">
        <f ca="1" t="shared" ref="N557:R557" si="4139">RAND()</f>
        <v>0.483278610894623</v>
      </c>
      <c r="O557" s="17">
        <f ca="1">IF(N557&lt;=('Ejercicio 3 - TIR'!$D$18-'Ejercicio 3 - TIR'!$C$18)/('Ejercicio 3 - TIR'!$E$18-'Ejercicio 3 - TIR'!$C$18),'Ejercicio 3 - TIR'!$C$18+SQRT(('Ejercicio 3 - TIR'!$E$18-'Ejercicio 3 - TIR'!$C$18)*('Ejercicio 3 - TIR'!$D$18-'Ejercicio 3 - TIR'!$C$18)*N557),'Ejercicio 3 - TIR'!$E$18-SQRT(('Ejercicio 3 - TIR'!$E$18-'Ejercicio 3 - TIR'!$C$18)*('Ejercicio 3 - TIR'!$E$18-'Ejercicio 3 - TIR'!$D$18)*(1-N557)))</f>
        <v>38514.2111574821</v>
      </c>
      <c r="P557" s="16">
        <f ca="1" t="shared" si="4139"/>
        <v>0.0884683464889773</v>
      </c>
      <c r="Q557" s="18">
        <f ca="1">IF(P557&lt;=('Ejercicio 3 - TIR'!$D$22-'Ejercicio 3 - TIR'!$C$22)/('Ejercicio 3 - TIR'!$E$22-'Ejercicio 3 - TIR'!$C$22),'Ejercicio 3 - TIR'!$C$22+SQRT(('Ejercicio 3 - TIR'!$E$22-'Ejercicio 3 - TIR'!$C$22)*('Ejercicio 3 - TIR'!$D$22-'Ejercicio 3 - TIR'!$C$22)*P557),'Ejercicio 3 - TIR'!$E$22-SQRT(('Ejercicio 3 - TIR'!$E$22-'Ejercicio 3 - TIR'!$C$22)*('Ejercicio 3 - TIR'!$E$22-'Ejercicio 3 - TIR'!$D$22)*(1-P557)))</f>
        <v>0.132619153049241</v>
      </c>
      <c r="R557" s="16">
        <f ca="1" t="shared" si="4139"/>
        <v>0.409891374194392</v>
      </c>
      <c r="S557" s="18">
        <f ca="1">IF(R557&lt;=('Ejercicio 3 - TIR'!$D$23-'Ejercicio 3 - TIR'!$C$23)/('Ejercicio 3 - TIR'!$E$23-'Ejercicio 3 - TIR'!$C$23),'Ejercicio 3 - TIR'!$C$23+SQRT(('Ejercicio 3 - TIR'!$E$23-'Ejercicio 3 - TIR'!$C$23)*('Ejercicio 3 - TIR'!$D$23-'Ejercicio 3 - TIR'!$C$23)*R557),'Ejercicio 3 - TIR'!$E$23-SQRT(('Ejercicio 3 - TIR'!$E$23-'Ejercicio 3 - TIR'!$C$23)*('Ejercicio 3 - TIR'!$E$23-'Ejercicio 3 - TIR'!$D$23)*(1-R557)))</f>
        <v>0.147162556461974</v>
      </c>
      <c r="T557" s="16">
        <f ca="1" t="shared" ref="T557:X557" si="4140">RAND()</f>
        <v>0.356338577561898</v>
      </c>
      <c r="U557" s="18">
        <f ca="1">IF(T557&lt;=('Ejercicio 3 - TIR'!$D$24-'Ejercicio 3 - TIR'!$C$24)/('Ejercicio 3 - TIR'!$E$24-'Ejercicio 3 - TIR'!$C$24),'Ejercicio 3 - TIR'!$C$24+SQRT(('Ejercicio 3 - TIR'!$E$24-'Ejercicio 3 - TIR'!$C$24)*('Ejercicio 3 - TIR'!$D$24-'Ejercicio 3 - TIR'!$C$24)*T557),'Ejercicio 3 - TIR'!$E$24-SQRT(('Ejercicio 3 - TIR'!$E$24-'Ejercicio 3 - TIR'!$C$24)*('Ejercicio 3 - TIR'!$E$24-'Ejercicio 3 - TIR'!$D$24)*(1-T557)))</f>
        <v>0.177355273950008</v>
      </c>
      <c r="V557" s="16">
        <f ca="1" t="shared" si="4140"/>
        <v>0.400478523863158</v>
      </c>
      <c r="W557" s="18">
        <f ca="1">IF(V557&lt;=('Ejercicio 3 - TIR'!$D$25-'Ejercicio 3 - TIR'!$C$25)/('Ejercicio 3 - TIR'!$E$25-'Ejercicio 3 - TIR'!$C$25),'Ejercicio 3 - TIR'!$C$25+SQRT(('Ejercicio 3 - TIR'!$E$25-'Ejercicio 3 - TIR'!$C$25)*('Ejercicio 3 - TIR'!$D$25-'Ejercicio 3 - TIR'!$C$25)*V557),'Ejercicio 3 - TIR'!$E$25-SQRT(('Ejercicio 3 - TIR'!$E$25-'Ejercicio 3 - TIR'!$C$25)*('Ejercicio 3 - TIR'!$E$25-'Ejercicio 3 - TIR'!$D$25)*(1-V557)))</f>
        <v>0.204192520627315</v>
      </c>
      <c r="X557" s="16">
        <f ca="1" t="shared" si="4140"/>
        <v>0.312905999345633</v>
      </c>
      <c r="Y557" s="18">
        <f ca="1">IF(X557&lt;=('Ejercicio 3 - TIR'!$D$26-'Ejercicio 3 - TIR'!$C$26)/('Ejercicio 3 - TIR'!$E$26-'Ejercicio 3 - TIR'!$C$26),'Ejercicio 3 - TIR'!$C$26+SQRT(('Ejercicio 3 - TIR'!$E$26-'Ejercicio 3 - TIR'!$C$26)*('Ejercicio 3 - TIR'!$D$26-'Ejercicio 3 - TIR'!$C$26)*X557),'Ejercicio 3 - TIR'!$E$26-SQRT(('Ejercicio 3 - TIR'!$E$26-'Ejercicio 3 - TIR'!$C$26)*('Ejercicio 3 - TIR'!$E$26-'Ejercicio 3 - TIR'!$D$26)*(1-X557)))</f>
        <v>0.219066238116296</v>
      </c>
      <c r="Z557" s="16">
        <f ca="1" t="shared" si="3812"/>
        <v>1.13261915304924</v>
      </c>
      <c r="AA557" s="16">
        <f ca="1" t="shared" si="3813"/>
        <v>1.29929828310976</v>
      </c>
      <c r="AB557" s="16">
        <f ca="1" t="shared" si="3814"/>
        <v>1.52973568605347</v>
      </c>
      <c r="AC557" s="16">
        <f ca="1" t="shared" si="3815"/>
        <v>1.84209627168228</v>
      </c>
      <c r="AD557" s="16">
        <f ca="1" t="shared" si="3816"/>
        <v>2.24563737216777</v>
      </c>
      <c r="AE557" s="15">
        <f ca="1" t="shared" si="3817"/>
        <v>3815.63286396723</v>
      </c>
      <c r="AF557" s="15">
        <f ca="1" t="shared" si="3818"/>
        <v>4377.15115074897</v>
      </c>
      <c r="AG557" s="15">
        <f ca="1" t="shared" si="3819"/>
        <v>5153.46199221065</v>
      </c>
      <c r="AH557" s="15">
        <f ca="1" t="shared" si="3820"/>
        <v>6205.76038635721</v>
      </c>
      <c r="AI557" s="15">
        <f ca="1" t="shared" si="3821"/>
        <v>7565.23296884761</v>
      </c>
      <c r="AJ557" s="17">
        <f ca="1" t="shared" si="3822"/>
        <v>42509.3262982851</v>
      </c>
      <c r="AK557" s="17">
        <f ca="1" t="shared" si="3823"/>
        <v>52049.4856469306</v>
      </c>
      <c r="AL557" s="17">
        <f ca="1" t="shared" si="3824"/>
        <v>57544.9103489869</v>
      </c>
      <c r="AM557" s="17">
        <f ca="1" t="shared" si="3825"/>
        <v>79742.998359712</v>
      </c>
      <c r="AN557" s="17">
        <f ca="1" t="shared" si="3826"/>
        <v>86488.951934803</v>
      </c>
      <c r="AO557" s="17">
        <f ca="1">C557/'Ejercicio 3 - TIR'!$D$7</f>
        <v>15003.9346599685</v>
      </c>
      <c r="AP557" s="17">
        <f ca="1" t="shared" si="3827"/>
        <v>27505.3916383166</v>
      </c>
      <c r="AQ557" s="17">
        <f ca="1" t="shared" si="3828"/>
        <v>37045.5509869621</v>
      </c>
      <c r="AR557" s="17">
        <f ca="1" t="shared" si="3829"/>
        <v>42540.9756890184</v>
      </c>
      <c r="AS557" s="17">
        <f ca="1" t="shared" si="3830"/>
        <v>64739.0636997435</v>
      </c>
      <c r="AT557" s="17">
        <f ca="1" t="shared" si="3831"/>
        <v>71485.0172748345</v>
      </c>
      <c r="AU557" s="17">
        <f ca="1">AP557*'Ejercicio 3 - TIR'!$D$5</f>
        <v>13752.6958191583</v>
      </c>
      <c r="AV557" s="17">
        <f ca="1">AQ557*'Ejercicio 3 - TIR'!$D$5</f>
        <v>18522.7754934811</v>
      </c>
      <c r="AW557" s="17">
        <f ca="1">AR557*'Ejercicio 3 - TIR'!$D$5</f>
        <v>21270.4878445092</v>
      </c>
      <c r="AX557" s="17">
        <f ca="1">AS557*'Ejercicio 3 - TIR'!$D$5</f>
        <v>32369.5318498717</v>
      </c>
      <c r="AY557" s="17">
        <f ca="1">AT557*'Ejercicio 3 - TIR'!$D$5</f>
        <v>35742.5086374172</v>
      </c>
      <c r="AZ557" s="17">
        <f ca="1" t="shared" ref="AZ557:BD557" si="4141">AJ557-AU557-AE557</f>
        <v>24940.9976151596</v>
      </c>
      <c r="BA557" s="17">
        <f ca="1" t="shared" si="4141"/>
        <v>29149.5590027006</v>
      </c>
      <c r="BB557" s="17">
        <f ca="1" t="shared" si="4141"/>
        <v>31120.960512267</v>
      </c>
      <c r="BC557" s="17">
        <f ca="1" t="shared" si="4141"/>
        <v>41167.706123483</v>
      </c>
      <c r="BD557" s="17">
        <f ca="1" t="shared" si="4141"/>
        <v>43181.2103285381</v>
      </c>
      <c r="BE557" s="17">
        <f ca="1" t="shared" ref="BE557:BI557" si="4142">AZ557/Z557</f>
        <v>22020.6391071644</v>
      </c>
      <c r="BF557" s="17">
        <f ca="1" t="shared" si="4142"/>
        <v>22434.8476263153</v>
      </c>
      <c r="BG557" s="17">
        <f ca="1" t="shared" si="4142"/>
        <v>20344.0115805596</v>
      </c>
      <c r="BH557" s="17">
        <f ca="1" t="shared" si="4142"/>
        <v>22348.2924081307</v>
      </c>
      <c r="BI557" s="17">
        <f ca="1" t="shared" si="4142"/>
        <v>19228.9328917136</v>
      </c>
      <c r="BJ557" s="17">
        <f ca="1" t="shared" si="3834"/>
        <v>64610.032267473</v>
      </c>
      <c r="BK557" s="17">
        <f ca="1" t="shared" si="3835"/>
        <v>33693.3964019886</v>
      </c>
      <c r="BL557" s="17">
        <f ca="1" t="shared" si="3836"/>
        <v>98303.4286694616</v>
      </c>
      <c r="BM557" s="17">
        <f ca="1">BK557*'Ejercicio 3 - TIR'!$D$5</f>
        <v>16846.6982009943</v>
      </c>
      <c r="BN557" s="17">
        <f ca="1" t="shared" si="3837"/>
        <v>81456.7304684673</v>
      </c>
      <c r="BO557" s="17">
        <f ca="1" t="shared" si="3838"/>
        <v>36273.3233237185</v>
      </c>
      <c r="BP557" s="17">
        <f ca="1" t="shared" si="3839"/>
        <v>-103791.029293577</v>
      </c>
      <c r="BQ557" s="17">
        <f ca="1" t="shared" ref="BQ557:BT557" si="4143">BE557</f>
        <v>22020.6391071644</v>
      </c>
      <c r="BR557" s="17">
        <f ca="1" t="shared" si="4143"/>
        <v>22434.8476263153</v>
      </c>
      <c r="BS557" s="17">
        <f ca="1" t="shared" si="4143"/>
        <v>20344.0115805596</v>
      </c>
      <c r="BT557" s="17">
        <f ca="1" t="shared" si="4143"/>
        <v>22348.2924081307</v>
      </c>
      <c r="BU557" s="17">
        <f ca="1" t="shared" si="3841"/>
        <v>55502.2562154321</v>
      </c>
      <c r="BV557" s="19">
        <f ca="1" t="shared" si="3842"/>
        <v>9.92829492178926</v>
      </c>
    </row>
    <row r="558" ht="15" customHeight="1" spans="1:74">
      <c r="A558" s="15">
        <v>557</v>
      </c>
      <c r="B558" s="16">
        <f ca="1" t="shared" ref="B558:F558" si="4144">RAND()</f>
        <v>0.919419984275557</v>
      </c>
      <c r="C558" s="17">
        <f ca="1">IF(B558&lt;=('Ejercicio 3 - TIR'!$D$13-'Ejercicio 3 - TIR'!$C$13)/('Ejercicio 3 - TIR'!$E$13-'Ejercicio 3 - TIR'!$C$13),'Ejercicio 3 - TIR'!$C$13+SQRT(('Ejercicio 3 - TIR'!$E$13-'Ejercicio 3 - TIR'!$C$13)*('Ejercicio 3 - TIR'!$D$13-'Ejercicio 3 - TIR'!$C$13)*B558),'Ejercicio 3 - TIR'!$E$13-SQRT(('Ejercicio 3 - TIR'!$E$13-'Ejercicio 3 - TIR'!$C$13)*('Ejercicio 3 - TIR'!$E$13-'Ejercicio 3 - TIR'!$D$13)*(1-B558)))</f>
        <v>90166.5866114898</v>
      </c>
      <c r="D558" s="16">
        <f ca="1" t="shared" si="4144"/>
        <v>0.87713832323724</v>
      </c>
      <c r="E558" s="17">
        <f ca="1">IF(D558&lt;=('Ejercicio 3 - TIR'!$D$14-'Ejercicio 3 - TIR'!$C$14)/('Ejercicio 3 - TIR'!$E$14-'Ejercicio 3 - TIR'!$C$14),'Ejercicio 3 - TIR'!$C$14+SQRT(('Ejercicio 3 - TIR'!$E$14-'Ejercicio 3 - TIR'!$C$14)*('Ejercicio 3 - TIR'!$D$14-'Ejercicio 3 - TIR'!$C$14)*D558),'Ejercicio 3 - TIR'!$E$14-SQRT(('Ejercicio 3 - TIR'!$E$14-'Ejercicio 3 - TIR'!$C$14)*('Ejercicio 3 - TIR'!$E$14-'Ejercicio 3 - TIR'!$D$14)*(1-D558)))</f>
        <v>35707.0695889155</v>
      </c>
      <c r="F558" s="16">
        <f ca="1" t="shared" si="4144"/>
        <v>0.503424173404655</v>
      </c>
      <c r="G558" s="17">
        <f ca="1">IF(F558&lt;=('Ejercicio 3 - TIR'!$D$18-'Ejercicio 3 - TIR'!$C$18)/('Ejercicio 3 - TIR'!$E$18-'Ejercicio 3 - TIR'!$C$18),'Ejercicio 3 - TIR'!$C$18+SQRT(('Ejercicio 3 - TIR'!$E$18-'Ejercicio 3 - TIR'!$C$18)*('Ejercicio 3 - TIR'!$D$18-'Ejercicio 3 - TIR'!$C$18)*F558),'Ejercicio 3 - TIR'!$E$18-SQRT(('Ejercicio 3 - TIR'!$E$18-'Ejercicio 3 - TIR'!$C$18)*('Ejercicio 3 - TIR'!$E$18-'Ejercicio 3 - TIR'!$D$18)*(1-F558)))</f>
        <v>38689.8576519238</v>
      </c>
      <c r="H558" s="16">
        <f ca="1" t="shared" ref="H558:L558" si="4145">RAND()</f>
        <v>0.951365764895014</v>
      </c>
      <c r="I558" s="17">
        <f ca="1">IF(H558&lt;=('Ejercicio 3 - TIR'!$D$18-'Ejercicio 3 - TIR'!$C$18)/('Ejercicio 3 - TIR'!$E$18-'Ejercicio 3 - TIR'!$C$18),'Ejercicio 3 - TIR'!$C$18+SQRT(('Ejercicio 3 - TIR'!$E$18-'Ejercicio 3 - TIR'!$C$18)*('Ejercicio 3 - TIR'!$D$18-'Ejercicio 3 - TIR'!$C$18)*H558),'Ejercicio 3 - TIR'!$E$18-SQRT(('Ejercicio 3 - TIR'!$E$18-'Ejercicio 3 - TIR'!$C$18)*('Ejercicio 3 - TIR'!$E$18-'Ejercicio 3 - TIR'!$D$18)*(1-H558)))</f>
        <v>43090.1393682067</v>
      </c>
      <c r="J558" s="16">
        <f ca="1" t="shared" si="4145"/>
        <v>0.883397075533552</v>
      </c>
      <c r="K558" s="17">
        <f ca="1">IF(J558&lt;=('Ejercicio 3 - TIR'!$D$18-'Ejercicio 3 - TIR'!$C$18)/('Ejercicio 3 - TIR'!$E$18-'Ejercicio 3 - TIR'!$C$18),'Ejercicio 3 - TIR'!$C$18+SQRT(('Ejercicio 3 - TIR'!$E$18-'Ejercicio 3 - TIR'!$C$18)*('Ejercicio 3 - TIR'!$D$18-'Ejercicio 3 - TIR'!$C$18)*J558),'Ejercicio 3 - TIR'!$E$18-SQRT(('Ejercicio 3 - TIR'!$E$18-'Ejercicio 3 - TIR'!$C$18)*('Ejercicio 3 - TIR'!$E$18-'Ejercicio 3 - TIR'!$D$18)*(1-J558)))</f>
        <v>42042.7682987321</v>
      </c>
      <c r="L558" s="16">
        <f ca="1" t="shared" si="4145"/>
        <v>0.0181447191653614</v>
      </c>
      <c r="M558" s="17">
        <f ca="1">IF(L558&lt;=('Ejercicio 3 - TIR'!$D$18-'Ejercicio 3 - TIR'!$C$18)/('Ejercicio 3 - TIR'!$E$18-'Ejercicio 3 - TIR'!$C$18),'Ejercicio 3 - TIR'!$C$18+SQRT(('Ejercicio 3 - TIR'!$E$18-'Ejercicio 3 - TIR'!$C$18)*('Ejercicio 3 - TIR'!$D$18-'Ejercicio 3 - TIR'!$C$18)*L558),'Ejercicio 3 - TIR'!$E$18-SQRT(('Ejercicio 3 - TIR'!$E$18-'Ejercicio 3 - TIR'!$C$18)*('Ejercicio 3 - TIR'!$E$18-'Ejercicio 3 - TIR'!$D$18)*(1-L558)))</f>
        <v>31649.7599445993</v>
      </c>
      <c r="N558" s="16">
        <f ca="1" t="shared" ref="N558:R558" si="4146">RAND()</f>
        <v>0.0222978851664242</v>
      </c>
      <c r="O558" s="17">
        <f ca="1">IF(N558&lt;=('Ejercicio 3 - TIR'!$D$18-'Ejercicio 3 - TIR'!$C$18)/('Ejercicio 3 - TIR'!$E$18-'Ejercicio 3 - TIR'!$C$18),'Ejercicio 3 - TIR'!$C$18+SQRT(('Ejercicio 3 - TIR'!$E$18-'Ejercicio 3 - TIR'!$C$18)*('Ejercicio 3 - TIR'!$D$18-'Ejercicio 3 - TIR'!$C$18)*N558),'Ejercicio 3 - TIR'!$E$18-SQRT(('Ejercicio 3 - TIR'!$E$18-'Ejercicio 3 - TIR'!$C$18)*('Ejercicio 3 - TIR'!$E$18-'Ejercicio 3 - TIR'!$D$18)*(1-N558)))</f>
        <v>31828.8473897413</v>
      </c>
      <c r="P558" s="16">
        <f ca="1" t="shared" si="4146"/>
        <v>0.873670753783929</v>
      </c>
      <c r="Q558" s="18">
        <f ca="1">IF(P558&lt;=('Ejercicio 3 - TIR'!$D$22-'Ejercicio 3 - TIR'!$C$22)/('Ejercicio 3 - TIR'!$E$22-'Ejercicio 3 - TIR'!$C$22),'Ejercicio 3 - TIR'!$C$22+SQRT(('Ejercicio 3 - TIR'!$E$22-'Ejercicio 3 - TIR'!$C$22)*('Ejercicio 3 - TIR'!$D$22-'Ejercicio 3 - TIR'!$C$22)*P558),'Ejercicio 3 - TIR'!$E$22-SQRT(('Ejercicio 3 - TIR'!$E$22-'Ejercicio 3 - TIR'!$C$22)*('Ejercicio 3 - TIR'!$E$22-'Ejercicio 3 - TIR'!$D$22)*(1-P558)))</f>
        <v>0.164920456134587</v>
      </c>
      <c r="R558" s="16">
        <f ca="1" t="shared" si="4146"/>
        <v>0.458167502184272</v>
      </c>
      <c r="S558" s="18">
        <f ca="1">IF(R558&lt;=('Ejercicio 3 - TIR'!$D$23-'Ejercicio 3 - TIR'!$C$23)/('Ejercicio 3 - TIR'!$E$23-'Ejercicio 3 - TIR'!$C$23),'Ejercicio 3 - TIR'!$C$23+SQRT(('Ejercicio 3 - TIR'!$E$23-'Ejercicio 3 - TIR'!$C$23)*('Ejercicio 3 - TIR'!$D$23-'Ejercicio 3 - TIR'!$C$23)*R558),'Ejercicio 3 - TIR'!$E$23-SQRT(('Ejercicio 3 - TIR'!$E$23-'Ejercicio 3 - TIR'!$C$23)*('Ejercicio 3 - TIR'!$E$23-'Ejercicio 3 - TIR'!$D$23)*(1-R558)))</f>
        <v>0.148717616613008</v>
      </c>
      <c r="T558" s="16">
        <f ca="1" t="shared" ref="T558:X558" si="4147">RAND()</f>
        <v>0.927562113220521</v>
      </c>
      <c r="U558" s="18">
        <f ca="1">IF(T558&lt;=('Ejercicio 3 - TIR'!$D$24-'Ejercicio 3 - TIR'!$C$24)/('Ejercicio 3 - TIR'!$E$24-'Ejercicio 3 - TIR'!$C$24),'Ejercicio 3 - TIR'!$C$24+SQRT(('Ejercicio 3 - TIR'!$E$24-'Ejercicio 3 - TIR'!$C$24)*('Ejercicio 3 - TIR'!$D$24-'Ejercicio 3 - TIR'!$C$24)*T558),'Ejercicio 3 - TIR'!$E$24-SQRT(('Ejercicio 3 - TIR'!$E$24-'Ejercicio 3 - TIR'!$C$24)*('Ejercicio 3 - TIR'!$E$24-'Ejercicio 3 - TIR'!$D$24)*(1-T558)))</f>
        <v>0.205758297749828</v>
      </c>
      <c r="V558" s="16">
        <f ca="1" t="shared" si="4147"/>
        <v>0.0390984501034735</v>
      </c>
      <c r="W558" s="18">
        <f ca="1">IF(V558&lt;=('Ejercicio 3 - TIR'!$D$25-'Ejercicio 3 - TIR'!$C$25)/('Ejercicio 3 - TIR'!$E$25-'Ejercicio 3 - TIR'!$C$25),'Ejercicio 3 - TIR'!$C$25+SQRT(('Ejercicio 3 - TIR'!$E$25-'Ejercicio 3 - TIR'!$C$25)*('Ejercicio 3 - TIR'!$D$25-'Ejercicio 3 - TIR'!$C$25)*V558),'Ejercicio 3 - TIR'!$E$25-SQRT(('Ejercicio 3 - TIR'!$E$25-'Ejercicio 3 - TIR'!$C$25)*('Ejercicio 3 - TIR'!$E$25-'Ejercicio 3 - TIR'!$D$25)*(1-V558)))</f>
        <v>0.18739850188517</v>
      </c>
      <c r="X558" s="16">
        <f ca="1" t="shared" si="4147"/>
        <v>0.275085351086378</v>
      </c>
      <c r="Y558" s="18">
        <f ca="1">IF(X558&lt;=('Ejercicio 3 - TIR'!$D$26-'Ejercicio 3 - TIR'!$C$26)/('Ejercicio 3 - TIR'!$E$26-'Ejercicio 3 - TIR'!$C$26),'Ejercicio 3 - TIR'!$C$26+SQRT(('Ejercicio 3 - TIR'!$E$26-'Ejercicio 3 - TIR'!$C$26)*('Ejercicio 3 - TIR'!$D$26-'Ejercicio 3 - TIR'!$C$26)*X558),'Ejercicio 3 - TIR'!$E$26-SQRT(('Ejercicio 3 - TIR'!$E$26-'Ejercicio 3 - TIR'!$C$26)*('Ejercicio 3 - TIR'!$E$26-'Ejercicio 3 - TIR'!$D$26)*(1-X558)))</f>
        <v>0.217253081439229</v>
      </c>
      <c r="Z558" s="16">
        <f ca="1" t="shared" si="3812"/>
        <v>1.16492045613459</v>
      </c>
      <c r="AA558" s="16">
        <f ca="1" t="shared" si="3813"/>
        <v>1.33816464991466</v>
      </c>
      <c r="AB558" s="16">
        <f ca="1" t="shared" si="3814"/>
        <v>1.6135031303901</v>
      </c>
      <c r="AC558" s="16">
        <f ca="1" t="shared" si="3815"/>
        <v>1.91587119981223</v>
      </c>
      <c r="AD558" s="16">
        <f ca="1" t="shared" si="3816"/>
        <v>2.33210012161211</v>
      </c>
      <c r="AE558" s="15">
        <f ca="1" t="shared" si="3817"/>
        <v>5888.82620383337</v>
      </c>
      <c r="AF558" s="15">
        <f ca="1" t="shared" si="3818"/>
        <v>6764.5984015157</v>
      </c>
      <c r="AG558" s="15">
        <f ca="1" t="shared" si="3819"/>
        <v>8156.47065357278</v>
      </c>
      <c r="AH558" s="15">
        <f ca="1" t="shared" si="3820"/>
        <v>9684.98103472266</v>
      </c>
      <c r="AI558" s="15">
        <f ca="1" t="shared" si="3821"/>
        <v>11789.0730081967</v>
      </c>
      <c r="AJ558" s="17">
        <f ca="1" t="shared" si="3822"/>
        <v>45070.6066236613</v>
      </c>
      <c r="AK558" s="17">
        <f ca="1" t="shared" si="3823"/>
        <v>57661.7012624302</v>
      </c>
      <c r="AL558" s="17">
        <f ca="1" t="shared" si="3824"/>
        <v>67836.1382602698</v>
      </c>
      <c r="AM558" s="17">
        <f ca="1" t="shared" si="3825"/>
        <v>60636.8635588285</v>
      </c>
      <c r="AN558" s="17">
        <f ca="1" t="shared" si="3826"/>
        <v>74228.058868389</v>
      </c>
      <c r="AO558" s="17">
        <f ca="1">C558/'Ejercicio 3 - TIR'!$D$7</f>
        <v>18033.317322298</v>
      </c>
      <c r="AP558" s="17">
        <f ca="1" t="shared" si="3827"/>
        <v>27037.2893013633</v>
      </c>
      <c r="AQ558" s="17">
        <f ca="1" t="shared" si="3828"/>
        <v>39628.3839401322</v>
      </c>
      <c r="AR558" s="17">
        <f ca="1" t="shared" si="3829"/>
        <v>49802.8209379718</v>
      </c>
      <c r="AS558" s="17">
        <f ca="1" t="shared" si="3830"/>
        <v>42603.5462365305</v>
      </c>
      <c r="AT558" s="17">
        <f ca="1" t="shared" si="3831"/>
        <v>56194.7415460911</v>
      </c>
      <c r="AU558" s="17">
        <f ca="1">AP558*'Ejercicio 3 - TIR'!$D$5</f>
        <v>13518.6446506817</v>
      </c>
      <c r="AV558" s="17">
        <f ca="1">AQ558*'Ejercicio 3 - TIR'!$D$5</f>
        <v>19814.1919700661</v>
      </c>
      <c r="AW558" s="17">
        <f ca="1">AR558*'Ejercicio 3 - TIR'!$D$5</f>
        <v>24901.4104689859</v>
      </c>
      <c r="AX558" s="17">
        <f ca="1">AS558*'Ejercicio 3 - TIR'!$D$5</f>
        <v>21301.7731182653</v>
      </c>
      <c r="AY558" s="17">
        <f ca="1">AT558*'Ejercicio 3 - TIR'!$D$5</f>
        <v>28097.3707730455</v>
      </c>
      <c r="AZ558" s="17">
        <f ca="1" t="shared" ref="AZ558:BD558" si="4148">AJ558-AU558-AE558</f>
        <v>25663.1357691462</v>
      </c>
      <c r="BA558" s="17">
        <f ca="1" t="shared" si="4148"/>
        <v>31082.9108908484</v>
      </c>
      <c r="BB558" s="17">
        <f ca="1" t="shared" si="4148"/>
        <v>34778.2571377111</v>
      </c>
      <c r="BC558" s="17">
        <f ca="1" t="shared" si="4148"/>
        <v>29650.1094058406</v>
      </c>
      <c r="BD558" s="17">
        <f ca="1" t="shared" si="4148"/>
        <v>34341.6150871468</v>
      </c>
      <c r="BE558" s="17">
        <f ca="1" t="shared" ref="BE558:BI558" si="4149">AZ558/Z558</f>
        <v>22029.9468809236</v>
      </c>
      <c r="BF558" s="17">
        <f ca="1" t="shared" si="4149"/>
        <v>23228.0167413111</v>
      </c>
      <c r="BG558" s="17">
        <f ca="1" t="shared" si="4149"/>
        <v>21554.5024256029</v>
      </c>
      <c r="BH558" s="17">
        <f ca="1" t="shared" si="4149"/>
        <v>15476.0452627225</v>
      </c>
      <c r="BI558" s="17">
        <f ca="1" t="shared" si="4149"/>
        <v>14725.6178107</v>
      </c>
      <c r="BJ558" s="17">
        <f ca="1" t="shared" si="3834"/>
        <v>83272.4613307219</v>
      </c>
      <c r="BK558" s="17">
        <f ca="1" t="shared" si="3835"/>
        <v>42055.5015204009</v>
      </c>
      <c r="BL558" s="17">
        <f ca="1" t="shared" si="3836"/>
        <v>125327.962851123</v>
      </c>
      <c r="BM558" s="17">
        <f ca="1">BK558*'Ejercicio 3 - TIR'!$D$5</f>
        <v>21027.7507602004</v>
      </c>
      <c r="BN558" s="17">
        <f ca="1" t="shared" si="3837"/>
        <v>104300.212090922</v>
      </c>
      <c r="BO558" s="17">
        <f ca="1" t="shared" si="3838"/>
        <v>44723.7282500645</v>
      </c>
      <c r="BP558" s="17">
        <f ca="1" t="shared" si="3839"/>
        <v>-125873.656200405</v>
      </c>
      <c r="BQ558" s="17">
        <f ca="1" t="shared" ref="BQ558:BT558" si="4150">BE558</f>
        <v>22029.9468809236</v>
      </c>
      <c r="BR558" s="17">
        <f ca="1" t="shared" si="4150"/>
        <v>23228.0167413111</v>
      </c>
      <c r="BS558" s="17">
        <f ca="1" t="shared" si="4150"/>
        <v>21554.5024256029</v>
      </c>
      <c r="BT558" s="17">
        <f ca="1" t="shared" si="4150"/>
        <v>15476.0452627225</v>
      </c>
      <c r="BU558" s="17">
        <f ca="1" t="shared" si="3841"/>
        <v>59449.3460607645</v>
      </c>
      <c r="BV558" s="19">
        <f ca="1" t="shared" si="3842"/>
        <v>3.51868305879526</v>
      </c>
    </row>
    <row r="559" ht="15" customHeight="1" spans="1:74">
      <c r="A559" s="15">
        <v>558</v>
      </c>
      <c r="B559" s="16">
        <f ca="1" t="shared" ref="B559:F559" si="4151">RAND()</f>
        <v>0.0747822092822517</v>
      </c>
      <c r="C559" s="17">
        <f ca="1">IF(B559&lt;=('Ejercicio 3 - TIR'!$D$13-'Ejercicio 3 - TIR'!$C$13)/('Ejercicio 3 - TIR'!$E$13-'Ejercicio 3 - TIR'!$C$13),'Ejercicio 3 - TIR'!$C$13+SQRT(('Ejercicio 3 - TIR'!$E$13-'Ejercicio 3 - TIR'!$C$13)*('Ejercicio 3 - TIR'!$D$13-'Ejercicio 3 - TIR'!$C$13)*B559),'Ejercicio 3 - TIR'!$E$13-SQRT(('Ejercicio 3 - TIR'!$E$13-'Ejercicio 3 - TIR'!$C$13)*('Ejercicio 3 - TIR'!$E$13-'Ejercicio 3 - TIR'!$D$13)*(1-B559)))</f>
        <v>65469.2672007227</v>
      </c>
      <c r="D559" s="16">
        <f ca="1" t="shared" si="4151"/>
        <v>0.0053809086584018</v>
      </c>
      <c r="E559" s="17">
        <f ca="1">IF(D559&lt;=('Ejercicio 3 - TIR'!$D$14-'Ejercicio 3 - TIR'!$C$14)/('Ejercicio 3 - TIR'!$E$14-'Ejercicio 3 - TIR'!$C$14),'Ejercicio 3 - TIR'!$C$14+SQRT(('Ejercicio 3 - TIR'!$E$14-'Ejercicio 3 - TIR'!$C$14)*('Ejercicio 3 - TIR'!$D$14-'Ejercicio 3 - TIR'!$C$14)*D559),'Ejercicio 3 - TIR'!$E$14-SQRT(('Ejercicio 3 - TIR'!$E$14-'Ejercicio 3 - TIR'!$C$14)*('Ejercicio 3 - TIR'!$E$14-'Ejercicio 3 - TIR'!$D$14)*(1-D559)))</f>
        <v>25635.2701389017</v>
      </c>
      <c r="F559" s="16">
        <f ca="1" t="shared" si="4151"/>
        <v>0.622391097577829</v>
      </c>
      <c r="G559" s="17">
        <f ca="1">IF(F559&lt;=('Ejercicio 3 - TIR'!$D$18-'Ejercicio 3 - TIR'!$C$18)/('Ejercicio 3 - TIR'!$E$18-'Ejercicio 3 - TIR'!$C$18),'Ejercicio 3 - TIR'!$C$18+SQRT(('Ejercicio 3 - TIR'!$E$18-'Ejercicio 3 - TIR'!$C$18)*('Ejercicio 3 - TIR'!$D$18-'Ejercicio 3 - TIR'!$C$18)*F559),'Ejercicio 3 - TIR'!$E$18-SQRT(('Ejercicio 3 - TIR'!$E$18-'Ejercicio 3 - TIR'!$C$18)*('Ejercicio 3 - TIR'!$E$18-'Ejercicio 3 - TIR'!$D$18)*(1-F559)))</f>
        <v>39662.2287613508</v>
      </c>
      <c r="H559" s="16">
        <f ca="1" t="shared" ref="H559:L559" si="4152">RAND()</f>
        <v>0.126526883139708</v>
      </c>
      <c r="I559" s="17">
        <f ca="1">IF(H559&lt;=('Ejercicio 3 - TIR'!$D$18-'Ejercicio 3 - TIR'!$C$18)/('Ejercicio 3 - TIR'!$E$18-'Ejercicio 3 - TIR'!$C$18),'Ejercicio 3 - TIR'!$C$18+SQRT(('Ejercicio 3 - TIR'!$E$18-'Ejercicio 3 - TIR'!$C$18)*('Ejercicio 3 - TIR'!$D$18-'Ejercicio 3 - TIR'!$C$18)*H559),'Ejercicio 3 - TIR'!$E$18-SQRT(('Ejercicio 3 - TIR'!$E$18-'Ejercicio 3 - TIR'!$C$18)*('Ejercicio 3 - TIR'!$E$18-'Ejercicio 3 - TIR'!$D$18)*(1-H559)))</f>
        <v>34356.4931390921</v>
      </c>
      <c r="J559" s="16">
        <f ca="1" t="shared" si="4152"/>
        <v>0.51417415708937</v>
      </c>
      <c r="K559" s="17">
        <f ca="1">IF(J559&lt;=('Ejercicio 3 - TIR'!$D$18-'Ejercicio 3 - TIR'!$C$18)/('Ejercicio 3 - TIR'!$E$18-'Ejercicio 3 - TIR'!$C$18),'Ejercicio 3 - TIR'!$C$18+SQRT(('Ejercicio 3 - TIR'!$E$18-'Ejercicio 3 - TIR'!$C$18)*('Ejercicio 3 - TIR'!$D$18-'Ejercicio 3 - TIR'!$C$18)*J559),'Ejercicio 3 - TIR'!$E$18-SQRT(('Ejercicio 3 - TIR'!$E$18-'Ejercicio 3 - TIR'!$C$18)*('Ejercicio 3 - TIR'!$E$18-'Ejercicio 3 - TIR'!$D$18)*(1-J559)))</f>
        <v>38782.148003957</v>
      </c>
      <c r="L559" s="16">
        <f ca="1" t="shared" si="4152"/>
        <v>0.43211160102918</v>
      </c>
      <c r="M559" s="17">
        <f ca="1">IF(L559&lt;=('Ejercicio 3 - TIR'!$D$18-'Ejercicio 3 - TIR'!$C$18)/('Ejercicio 3 - TIR'!$E$18-'Ejercicio 3 - TIR'!$C$18),'Ejercicio 3 - TIR'!$C$18+SQRT(('Ejercicio 3 - TIR'!$E$18-'Ejercicio 3 - TIR'!$C$18)*('Ejercicio 3 - TIR'!$D$18-'Ejercicio 3 - TIR'!$C$18)*L559),'Ejercicio 3 - TIR'!$E$18-SQRT(('Ejercicio 3 - TIR'!$E$18-'Ejercicio 3 - TIR'!$C$18)*('Ejercicio 3 - TIR'!$E$18-'Ejercicio 3 - TIR'!$D$18)*(1-L559)))</f>
        <v>38050.8844330531</v>
      </c>
      <c r="N559" s="16">
        <f ca="1" t="shared" ref="N559:R559" si="4153">RAND()</f>
        <v>0.257561226833915</v>
      </c>
      <c r="O559" s="17">
        <f ca="1">IF(N559&lt;=('Ejercicio 3 - TIR'!$D$18-'Ejercicio 3 - TIR'!$C$18)/('Ejercicio 3 - TIR'!$E$18-'Ejercicio 3 - TIR'!$C$18),'Ejercicio 3 - TIR'!$C$18+SQRT(('Ejercicio 3 - TIR'!$E$18-'Ejercicio 3 - TIR'!$C$18)*('Ejercicio 3 - TIR'!$D$18-'Ejercicio 3 - TIR'!$C$18)*N559),'Ejercicio 3 - TIR'!$E$18-SQRT(('Ejercicio 3 - TIR'!$E$18-'Ejercicio 3 - TIR'!$C$18)*('Ejercicio 3 - TIR'!$E$18-'Ejercicio 3 - TIR'!$D$18)*(1-N559)))</f>
        <v>36215.6402747494</v>
      </c>
      <c r="P559" s="16">
        <f ca="1" t="shared" si="4153"/>
        <v>0.0958648022399458</v>
      </c>
      <c r="Q559" s="18">
        <f ca="1">IF(P559&lt;=('Ejercicio 3 - TIR'!$D$22-'Ejercicio 3 - TIR'!$C$22)/('Ejercicio 3 - TIR'!$E$22-'Ejercicio 3 - TIR'!$C$22),'Ejercicio 3 - TIR'!$C$22+SQRT(('Ejercicio 3 - TIR'!$E$22-'Ejercicio 3 - TIR'!$C$22)*('Ejercicio 3 - TIR'!$D$22-'Ejercicio 3 - TIR'!$C$22)*P559),'Ejercicio 3 - TIR'!$E$22-SQRT(('Ejercicio 3 - TIR'!$E$22-'Ejercicio 3 - TIR'!$C$22)*('Ejercicio 3 - TIR'!$E$22-'Ejercicio 3 - TIR'!$D$22)*(1-P559)))</f>
        <v>0.133136081761009</v>
      </c>
      <c r="R559" s="16">
        <f ca="1" t="shared" si="4153"/>
        <v>0.411238793027759</v>
      </c>
      <c r="S559" s="18">
        <f ca="1">IF(R559&lt;=('Ejercicio 3 - TIR'!$D$23-'Ejercicio 3 - TIR'!$C$23)/('Ejercicio 3 - TIR'!$E$23-'Ejercicio 3 - TIR'!$C$23),'Ejercicio 3 - TIR'!$C$23+SQRT(('Ejercicio 3 - TIR'!$E$23-'Ejercicio 3 - TIR'!$C$23)*('Ejercicio 3 - TIR'!$D$23-'Ejercicio 3 - TIR'!$C$23)*R559),'Ejercicio 3 - TIR'!$E$23-SQRT(('Ejercicio 3 - TIR'!$E$23-'Ejercicio 3 - TIR'!$C$23)*('Ejercicio 3 - TIR'!$E$23-'Ejercicio 3 - TIR'!$D$23)*(1-R559)))</f>
        <v>0.147207165002072</v>
      </c>
      <c r="T559" s="16">
        <f ca="1" t="shared" ref="T559:X559" si="4154">RAND()</f>
        <v>0.427699804714485</v>
      </c>
      <c r="U559" s="18">
        <f ca="1">IF(T559&lt;=('Ejercicio 3 - TIR'!$D$24-'Ejercicio 3 - TIR'!$C$24)/('Ejercicio 3 - TIR'!$E$24-'Ejercicio 3 - TIR'!$C$24),'Ejercicio 3 - TIR'!$C$24+SQRT(('Ejercicio 3 - TIR'!$E$24-'Ejercicio 3 - TIR'!$C$24)*('Ejercicio 3 - TIR'!$D$24-'Ejercicio 3 - TIR'!$C$24)*T559),'Ejercicio 3 - TIR'!$E$24-SQRT(('Ejercicio 3 - TIR'!$E$24-'Ejercicio 3 - TIR'!$C$24)*('Ejercicio 3 - TIR'!$E$24-'Ejercicio 3 - TIR'!$D$24)*(1-T559)))</f>
        <v>0.179969477638097</v>
      </c>
      <c r="V559" s="16">
        <f ca="1" t="shared" si="4154"/>
        <v>0.458046081643972</v>
      </c>
      <c r="W559" s="18">
        <f ca="1">IF(V559&lt;=('Ejercicio 3 - TIR'!$D$25-'Ejercicio 3 - TIR'!$C$25)/('Ejercicio 3 - TIR'!$E$25-'Ejercicio 3 - TIR'!$C$25),'Ejercicio 3 - TIR'!$C$25+SQRT(('Ejercicio 3 - TIR'!$E$25-'Ejercicio 3 - TIR'!$C$25)*('Ejercicio 3 - TIR'!$D$25-'Ejercicio 3 - TIR'!$C$25)*V559),'Ejercicio 3 - TIR'!$E$25-SQRT(('Ejercicio 3 - TIR'!$E$25-'Ejercicio 3 - TIR'!$C$25)*('Ejercicio 3 - TIR'!$E$25-'Ejercicio 3 - TIR'!$D$25)*(1-V559)))</f>
        <v>0.206447288095388</v>
      </c>
      <c r="X559" s="16">
        <f ca="1" t="shared" si="4154"/>
        <v>0.377374085596192</v>
      </c>
      <c r="Y559" s="18">
        <f ca="1">IF(X559&lt;=('Ejercicio 3 - TIR'!$D$26-'Ejercicio 3 - TIR'!$C$26)/('Ejercicio 3 - TIR'!$E$26-'Ejercicio 3 - TIR'!$C$26),'Ejercicio 3 - TIR'!$C$26+SQRT(('Ejercicio 3 - TIR'!$E$26-'Ejercicio 3 - TIR'!$C$26)*('Ejercicio 3 - TIR'!$D$26-'Ejercicio 3 - TIR'!$C$26)*X559),'Ejercicio 3 - TIR'!$E$26-SQRT(('Ejercicio 3 - TIR'!$E$26-'Ejercicio 3 - TIR'!$C$26)*('Ejercicio 3 - TIR'!$E$26-'Ejercicio 3 - TIR'!$D$26)*(1-X559)))</f>
        <v>0.222015692314381</v>
      </c>
      <c r="Z559" s="16">
        <f ca="1" t="shared" si="3812"/>
        <v>1.13313608176101</v>
      </c>
      <c r="AA559" s="16">
        <f ca="1" t="shared" si="3813"/>
        <v>1.2999418319186</v>
      </c>
      <c r="AB559" s="16">
        <f ca="1" t="shared" si="3814"/>
        <v>1.5338916843689</v>
      </c>
      <c r="AC559" s="16">
        <f ca="1" t="shared" si="3815"/>
        <v>1.85055946283893</v>
      </c>
      <c r="AD559" s="16">
        <f ca="1" t="shared" si="3816"/>
        <v>2.26141270315005</v>
      </c>
      <c r="AE559" s="15">
        <f ca="1" t="shared" si="3817"/>
        <v>3412.97942117835</v>
      </c>
      <c r="AF559" s="15">
        <f ca="1" t="shared" si="3818"/>
        <v>3915.39444598043</v>
      </c>
      <c r="AG559" s="15">
        <f ca="1" t="shared" si="3819"/>
        <v>4620.04593917064</v>
      </c>
      <c r="AH559" s="15">
        <f ca="1" t="shared" si="3820"/>
        <v>5573.84189418852</v>
      </c>
      <c r="AI559" s="15">
        <f ca="1" t="shared" si="3821"/>
        <v>6811.32226117769</v>
      </c>
      <c r="AJ559" s="17">
        <f ca="1" t="shared" si="3822"/>
        <v>44942.7024925458</v>
      </c>
      <c r="AK559" s="17">
        <f ca="1" t="shared" si="3823"/>
        <v>44661.4426295302</v>
      </c>
      <c r="AL559" s="17">
        <f ca="1" t="shared" si="3824"/>
        <v>59487.6143252337</v>
      </c>
      <c r="AM559" s="17">
        <f ca="1" t="shared" si="3825"/>
        <v>70415.4242569771</v>
      </c>
      <c r="AN559" s="17">
        <f ca="1" t="shared" si="3826"/>
        <v>81898.5089700308</v>
      </c>
      <c r="AO559" s="17">
        <f ca="1">C559/'Ejercicio 3 - TIR'!$D$7</f>
        <v>13093.8534401445</v>
      </c>
      <c r="AP559" s="17">
        <f ca="1" t="shared" si="3827"/>
        <v>31848.8490524013</v>
      </c>
      <c r="AQ559" s="17">
        <f ca="1" t="shared" si="3828"/>
        <v>31567.5891893857</v>
      </c>
      <c r="AR559" s="17">
        <f ca="1" t="shared" si="3829"/>
        <v>46393.7608850892</v>
      </c>
      <c r="AS559" s="17">
        <f ca="1" t="shared" si="3830"/>
        <v>57321.5708168325</v>
      </c>
      <c r="AT559" s="17">
        <f ca="1" t="shared" si="3831"/>
        <v>68804.6555298863</v>
      </c>
      <c r="AU559" s="17">
        <f ca="1">AP559*'Ejercicio 3 - TIR'!$D$5</f>
        <v>15924.4245262006</v>
      </c>
      <c r="AV559" s="17">
        <f ca="1">AQ559*'Ejercicio 3 - TIR'!$D$5</f>
        <v>15783.7945946929</v>
      </c>
      <c r="AW559" s="17">
        <f ca="1">AR559*'Ejercicio 3 - TIR'!$D$5</f>
        <v>23196.8804425446</v>
      </c>
      <c r="AX559" s="17">
        <f ca="1">AS559*'Ejercicio 3 - TIR'!$D$5</f>
        <v>28660.7854084163</v>
      </c>
      <c r="AY559" s="17">
        <f ca="1">AT559*'Ejercicio 3 - TIR'!$D$5</f>
        <v>34402.3277649431</v>
      </c>
      <c r="AZ559" s="17">
        <f ca="1" t="shared" ref="AZ559:BD559" si="4155">AJ559-AU559-AE559</f>
        <v>25605.2985451668</v>
      </c>
      <c r="BA559" s="17">
        <f ca="1" t="shared" si="4155"/>
        <v>24962.253588857</v>
      </c>
      <c r="BB559" s="17">
        <f ca="1" t="shared" si="4155"/>
        <v>31670.6879435185</v>
      </c>
      <c r="BC559" s="17">
        <f ca="1" t="shared" si="4155"/>
        <v>36180.7969543723</v>
      </c>
      <c r="BD559" s="17">
        <f ca="1" t="shared" si="4155"/>
        <v>40684.85894391</v>
      </c>
      <c r="BE559" s="17">
        <f ca="1" t="shared" ref="BE559:BI559" si="4156">AZ559/Z559</f>
        <v>22596.8433600434</v>
      </c>
      <c r="BF559" s="17">
        <f ca="1" t="shared" si="4156"/>
        <v>19202.592743719</v>
      </c>
      <c r="BG559" s="17">
        <f ca="1" t="shared" si="4156"/>
        <v>20647.2779442369</v>
      </c>
      <c r="BH559" s="17">
        <f ca="1" t="shared" si="4156"/>
        <v>19551.2749959774</v>
      </c>
      <c r="BI559" s="17">
        <f ca="1" t="shared" si="4156"/>
        <v>17990.904042963</v>
      </c>
      <c r="BJ559" s="17">
        <f ca="1" t="shared" si="3834"/>
        <v>57971.9255407953</v>
      </c>
      <c r="BK559" s="17">
        <f ca="1" t="shared" si="3835"/>
        <v>29610.6065027278</v>
      </c>
      <c r="BL559" s="17">
        <f ca="1" t="shared" si="3836"/>
        <v>87582.5320435231</v>
      </c>
      <c r="BM559" s="17">
        <f ca="1">BK559*'Ejercicio 3 - TIR'!$D$5</f>
        <v>14805.3032513639</v>
      </c>
      <c r="BN559" s="17">
        <f ca="1" t="shared" si="3837"/>
        <v>72777.2287921592</v>
      </c>
      <c r="BO559" s="17">
        <f ca="1" t="shared" si="3838"/>
        <v>32182.1968589739</v>
      </c>
      <c r="BP559" s="17">
        <f ca="1" t="shared" si="3839"/>
        <v>-91104.5373396243</v>
      </c>
      <c r="BQ559" s="17">
        <f ca="1" t="shared" ref="BQ559:BT559" si="4157">BE559</f>
        <v>22596.8433600434</v>
      </c>
      <c r="BR559" s="17">
        <f ca="1" t="shared" si="4157"/>
        <v>19202.592743719</v>
      </c>
      <c r="BS559" s="17">
        <f ca="1" t="shared" si="4157"/>
        <v>20647.2779442369</v>
      </c>
      <c r="BT559" s="17">
        <f ca="1" t="shared" si="4157"/>
        <v>19551.2749959774</v>
      </c>
      <c r="BU559" s="17">
        <f ca="1" t="shared" si="3841"/>
        <v>50173.1009019369</v>
      </c>
      <c r="BV559" s="19">
        <f ca="1" t="shared" si="3842"/>
        <v>11.9884813564271</v>
      </c>
    </row>
    <row r="560" ht="15" customHeight="1" spans="1:74">
      <c r="A560" s="15">
        <v>559</v>
      </c>
      <c r="B560" s="16">
        <f ca="1" t="shared" ref="B560:F560" si="4158">RAND()</f>
        <v>0.879887112326701</v>
      </c>
      <c r="C560" s="17">
        <f ca="1">IF(B560&lt;=('Ejercicio 3 - TIR'!$D$13-'Ejercicio 3 - TIR'!$C$13)/('Ejercicio 3 - TIR'!$E$13-'Ejercicio 3 - TIR'!$C$13),'Ejercicio 3 - TIR'!$C$13+SQRT(('Ejercicio 3 - TIR'!$E$13-'Ejercicio 3 - TIR'!$C$13)*('Ejercicio 3 - TIR'!$D$13-'Ejercicio 3 - TIR'!$C$13)*B560),'Ejercicio 3 - TIR'!$E$13-SQRT(('Ejercicio 3 - TIR'!$E$13-'Ejercicio 3 - TIR'!$C$13)*('Ejercicio 3 - TIR'!$E$13-'Ejercicio 3 - TIR'!$D$13)*(1-B560)))</f>
        <v>87994.3569431722</v>
      </c>
      <c r="D560" s="16">
        <f ca="1" t="shared" si="4158"/>
        <v>0.924827825144934</v>
      </c>
      <c r="E560" s="17">
        <f ca="1">IF(D560&lt;=('Ejercicio 3 - TIR'!$D$14-'Ejercicio 3 - TIR'!$C$14)/('Ejercicio 3 - TIR'!$E$14-'Ejercicio 3 - TIR'!$C$14),'Ejercicio 3 - TIR'!$C$14+SQRT(('Ejercicio 3 - TIR'!$E$14-'Ejercicio 3 - TIR'!$C$14)*('Ejercicio 3 - TIR'!$D$14-'Ejercicio 3 - TIR'!$C$14)*D560),'Ejercicio 3 - TIR'!$E$14-SQRT(('Ejercicio 3 - TIR'!$E$14-'Ejercicio 3 - TIR'!$C$14)*('Ejercicio 3 - TIR'!$E$14-'Ejercicio 3 - TIR'!$D$14)*(1-D560)))</f>
        <v>36642.0502939651</v>
      </c>
      <c r="F560" s="16">
        <f ca="1" t="shared" si="4158"/>
        <v>0.689572104165357</v>
      </c>
      <c r="G560" s="17">
        <f ca="1">IF(F560&lt;=('Ejercicio 3 - TIR'!$D$18-'Ejercicio 3 - TIR'!$C$18)/('Ejercicio 3 - TIR'!$E$18-'Ejercicio 3 - TIR'!$C$18),'Ejercicio 3 - TIR'!$C$18+SQRT(('Ejercicio 3 - TIR'!$E$18-'Ejercicio 3 - TIR'!$C$18)*('Ejercicio 3 - TIR'!$D$18-'Ejercicio 3 - TIR'!$C$18)*F560),'Ejercicio 3 - TIR'!$E$18-SQRT(('Ejercicio 3 - TIR'!$E$18-'Ejercicio 3 - TIR'!$C$18)*('Ejercicio 3 - TIR'!$E$18-'Ejercicio 3 - TIR'!$D$18)*(1-F560)))</f>
        <v>40174.8479622298</v>
      </c>
      <c r="H560" s="16">
        <f ca="1" t="shared" ref="H560:L560" si="4159">RAND()</f>
        <v>0.0954802812963054</v>
      </c>
      <c r="I560" s="17">
        <f ca="1">IF(H560&lt;=('Ejercicio 3 - TIR'!$D$18-'Ejercicio 3 - TIR'!$C$18)/('Ejercicio 3 - TIR'!$E$18-'Ejercicio 3 - TIR'!$C$18),'Ejercicio 3 - TIR'!$C$18+SQRT(('Ejercicio 3 - TIR'!$E$18-'Ejercicio 3 - TIR'!$C$18)*('Ejercicio 3 - TIR'!$D$18-'Ejercicio 3 - TIR'!$C$18)*H560),'Ejercicio 3 - TIR'!$E$18-SQRT(('Ejercicio 3 - TIR'!$E$18-'Ejercicio 3 - TIR'!$C$18)*('Ejercicio 3 - TIR'!$E$18-'Ejercicio 3 - TIR'!$D$18)*(1-H560)))</f>
        <v>33784.4474093909</v>
      </c>
      <c r="J560" s="16">
        <f ca="1" t="shared" si="4159"/>
        <v>0.628118445861998</v>
      </c>
      <c r="K560" s="17">
        <f ca="1">IF(J560&lt;=('Ejercicio 3 - TIR'!$D$18-'Ejercicio 3 - TIR'!$C$18)/('Ejercicio 3 - TIR'!$E$18-'Ejercicio 3 - TIR'!$C$18),'Ejercicio 3 - TIR'!$C$18+SQRT(('Ejercicio 3 - TIR'!$E$18-'Ejercicio 3 - TIR'!$C$18)*('Ejercicio 3 - TIR'!$D$18-'Ejercicio 3 - TIR'!$C$18)*J560),'Ejercicio 3 - TIR'!$E$18-SQRT(('Ejercicio 3 - TIR'!$E$18-'Ejercicio 3 - TIR'!$C$18)*('Ejercicio 3 - TIR'!$E$18-'Ejercicio 3 - TIR'!$D$18)*(1-J560)))</f>
        <v>39706.5836873382</v>
      </c>
      <c r="L560" s="16">
        <f ca="1" t="shared" si="4159"/>
        <v>0.916015700808847</v>
      </c>
      <c r="M560" s="17">
        <f ca="1">IF(L560&lt;=('Ejercicio 3 - TIR'!$D$18-'Ejercicio 3 - TIR'!$C$18)/('Ejercicio 3 - TIR'!$E$18-'Ejercicio 3 - TIR'!$C$18),'Ejercicio 3 - TIR'!$C$18+SQRT(('Ejercicio 3 - TIR'!$E$18-'Ejercicio 3 - TIR'!$C$18)*('Ejercicio 3 - TIR'!$D$18-'Ejercicio 3 - TIR'!$C$18)*L560),'Ejercicio 3 - TIR'!$E$18-SQRT(('Ejercicio 3 - TIR'!$E$18-'Ejercicio 3 - TIR'!$C$18)*('Ejercicio 3 - TIR'!$E$18-'Ejercicio 3 - TIR'!$D$18)*(1-L560)))</f>
        <v>42490.2545070592</v>
      </c>
      <c r="N560" s="16">
        <f ca="1" t="shared" ref="N560:R560" si="4160">RAND()</f>
        <v>0.385307724069838</v>
      </c>
      <c r="O560" s="17">
        <f ca="1">IF(N560&lt;=('Ejercicio 3 - TIR'!$D$18-'Ejercicio 3 - TIR'!$C$18)/('Ejercicio 3 - TIR'!$E$18-'Ejercicio 3 - TIR'!$C$18),'Ejercicio 3 - TIR'!$C$18+SQRT(('Ejercicio 3 - TIR'!$E$18-'Ejercicio 3 - TIR'!$C$18)*('Ejercicio 3 - TIR'!$D$18-'Ejercicio 3 - TIR'!$C$18)*N560),'Ejercicio 3 - TIR'!$E$18-SQRT(('Ejercicio 3 - TIR'!$E$18-'Ejercicio 3 - TIR'!$C$18)*('Ejercicio 3 - TIR'!$E$18-'Ejercicio 3 - TIR'!$D$18)*(1-N560)))</f>
        <v>37602.3784837691</v>
      </c>
      <c r="P560" s="16">
        <f ca="1" t="shared" si="4160"/>
        <v>0.102280682020548</v>
      </c>
      <c r="Q560" s="18">
        <f ca="1">IF(P560&lt;=('Ejercicio 3 - TIR'!$D$22-'Ejercicio 3 - TIR'!$C$22)/('Ejercicio 3 - TIR'!$E$22-'Ejercicio 3 - TIR'!$C$22),'Ejercicio 3 - TIR'!$C$22+SQRT(('Ejercicio 3 - TIR'!$E$22-'Ejercicio 3 - TIR'!$C$22)*('Ejercicio 3 - TIR'!$D$22-'Ejercicio 3 - TIR'!$C$22)*P560),'Ejercicio 3 - TIR'!$E$22-SQRT(('Ejercicio 3 - TIR'!$E$22-'Ejercicio 3 - TIR'!$C$22)*('Ejercicio 3 - TIR'!$E$22-'Ejercicio 3 - TIR'!$D$22)*(1-P560)))</f>
        <v>0.133568538154016</v>
      </c>
      <c r="R560" s="16">
        <f ca="1" t="shared" si="4160"/>
        <v>0.073241467971179</v>
      </c>
      <c r="S560" s="18">
        <f ca="1">IF(R560&lt;=('Ejercicio 3 - TIR'!$D$23-'Ejercicio 3 - TIR'!$C$23)/('Ejercicio 3 - TIR'!$E$23-'Ejercicio 3 - TIR'!$C$23),'Ejercicio 3 - TIR'!$C$23+SQRT(('Ejercicio 3 - TIR'!$E$23-'Ejercicio 3 - TIR'!$C$23)*('Ejercicio 3 - TIR'!$D$23-'Ejercicio 3 - TIR'!$C$23)*R560),'Ejercicio 3 - TIR'!$E$23-SQRT(('Ejercicio 3 - TIR'!$E$23-'Ejercicio 3 - TIR'!$C$23)*('Ejercicio 3 - TIR'!$E$23-'Ejercicio 3 - TIR'!$D$23)*(1-R560)))</f>
        <v>0.131481926769847</v>
      </c>
      <c r="T560" s="16">
        <f ca="1" t="shared" ref="T560:X560" si="4161">RAND()</f>
        <v>0.1165839724721</v>
      </c>
      <c r="U560" s="18">
        <f ca="1">IF(T560&lt;=('Ejercicio 3 - TIR'!$D$24-'Ejercicio 3 - TIR'!$C$24)/('Ejercicio 3 - TIR'!$E$24-'Ejercicio 3 - TIR'!$C$24),'Ejercicio 3 - TIR'!$C$24+SQRT(('Ejercicio 3 - TIR'!$E$24-'Ejercicio 3 - TIR'!$C$24)*('Ejercicio 3 - TIR'!$D$24-'Ejercicio 3 - TIR'!$C$24)*T560),'Ejercicio 3 - TIR'!$E$24-SQRT(('Ejercicio 3 - TIR'!$E$24-'Ejercicio 3 - TIR'!$C$24)*('Ejercicio 3 - TIR'!$E$24-'Ejercicio 3 - TIR'!$D$24)*(1-T560)))</f>
        <v>0.165646927563947</v>
      </c>
      <c r="V560" s="16">
        <f ca="1" t="shared" si="4161"/>
        <v>0.765581041348934</v>
      </c>
      <c r="W560" s="18">
        <f ca="1">IF(V560&lt;=('Ejercicio 3 - TIR'!$D$25-'Ejercicio 3 - TIR'!$C$25)/('Ejercicio 3 - TIR'!$E$25-'Ejercicio 3 - TIR'!$C$25),'Ejercicio 3 - TIR'!$C$25+SQRT(('Ejercicio 3 - TIR'!$E$25-'Ejercicio 3 - TIR'!$C$25)*('Ejercicio 3 - TIR'!$D$25-'Ejercicio 3 - TIR'!$C$25)*V560),'Ejercicio 3 - TIR'!$E$25-SQRT(('Ejercicio 3 - TIR'!$E$25-'Ejercicio 3 - TIR'!$C$25)*('Ejercicio 3 - TIR'!$E$25-'Ejercicio 3 - TIR'!$D$25)*(1-V560)))</f>
        <v>0.221356216114509</v>
      </c>
      <c r="X560" s="16">
        <f ca="1" t="shared" si="4161"/>
        <v>0.0992586755619669</v>
      </c>
      <c r="Y560" s="18">
        <f ca="1">IF(X560&lt;=('Ejercicio 3 - TIR'!$D$26-'Ejercicio 3 - TIR'!$C$26)/('Ejercicio 3 - TIR'!$E$26-'Ejercicio 3 - TIR'!$C$26),'Ejercicio 3 - TIR'!$C$26+SQRT(('Ejercicio 3 - TIR'!$E$26-'Ejercicio 3 - TIR'!$C$26)*('Ejercicio 3 - TIR'!$D$26-'Ejercicio 3 - TIR'!$C$26)*X560),'Ejercicio 3 - TIR'!$E$26-SQRT(('Ejercicio 3 - TIR'!$E$26-'Ejercicio 3 - TIR'!$C$26)*('Ejercicio 3 - TIR'!$E$26-'Ejercicio 3 - TIR'!$D$26)*(1-X560)))</f>
        <v>0.206370657409442</v>
      </c>
      <c r="Z560" s="16">
        <f ca="1" t="shared" si="3812"/>
        <v>1.13356853815402</v>
      </c>
      <c r="AA560" s="16">
        <f ca="1" t="shared" si="3813"/>
        <v>1.28261231367618</v>
      </c>
      <c r="AB560" s="16">
        <f ca="1" t="shared" si="3814"/>
        <v>1.49507310269233</v>
      </c>
      <c r="AC560" s="16">
        <f ca="1" t="shared" si="3815"/>
        <v>1.82601682751888</v>
      </c>
      <c r="AD560" s="16">
        <f ca="1" t="shared" si="3816"/>
        <v>2.20285312065466</v>
      </c>
      <c r="AE560" s="15">
        <f ca="1" t="shared" si="3817"/>
        <v>4894.22509273085</v>
      </c>
      <c r="AF560" s="15">
        <f ca="1" t="shared" si="3818"/>
        <v>5537.72723796843</v>
      </c>
      <c r="AG560" s="15">
        <f ca="1" t="shared" si="3819"/>
        <v>6455.03474062508</v>
      </c>
      <c r="AH560" s="15">
        <f ca="1" t="shared" si="3820"/>
        <v>7883.89680569755</v>
      </c>
      <c r="AI560" s="15">
        <f ca="1" t="shared" si="3821"/>
        <v>9510.90177243755</v>
      </c>
      <c r="AJ560" s="17">
        <f ca="1" t="shared" si="3822"/>
        <v>45540.9436751046</v>
      </c>
      <c r="AK560" s="17">
        <f ca="1" t="shared" si="3823"/>
        <v>43332.3482580303</v>
      </c>
      <c r="AL560" s="17">
        <f ca="1" t="shared" si="3824"/>
        <v>59364.2452707413</v>
      </c>
      <c r="AM560" s="17">
        <f ca="1" t="shared" si="3825"/>
        <v>77587.9197354502</v>
      </c>
      <c r="AN560" s="17">
        <f ca="1" t="shared" si="3826"/>
        <v>82832.5167870083</v>
      </c>
      <c r="AO560" s="17">
        <f ca="1">C560/'Ejercicio 3 - TIR'!$D$7</f>
        <v>17598.8713886344</v>
      </c>
      <c r="AP560" s="17">
        <f ca="1" t="shared" si="3827"/>
        <v>27942.0722864702</v>
      </c>
      <c r="AQ560" s="17">
        <f ca="1" t="shared" si="3828"/>
        <v>25733.4768693958</v>
      </c>
      <c r="AR560" s="17">
        <f ca="1" t="shared" si="3829"/>
        <v>41765.3738821069</v>
      </c>
      <c r="AS560" s="17">
        <f ca="1" t="shared" si="3830"/>
        <v>59989.0483468158</v>
      </c>
      <c r="AT560" s="17">
        <f ca="1" t="shared" si="3831"/>
        <v>65233.6453983739</v>
      </c>
      <c r="AU560" s="17">
        <f ca="1">AP560*'Ejercicio 3 - TIR'!$D$5</f>
        <v>13971.0361432351</v>
      </c>
      <c r="AV560" s="17">
        <f ca="1">AQ560*'Ejercicio 3 - TIR'!$D$5</f>
        <v>12866.7384346979</v>
      </c>
      <c r="AW560" s="17">
        <f ca="1">AR560*'Ejercicio 3 - TIR'!$D$5</f>
        <v>20882.6869410535</v>
      </c>
      <c r="AX560" s="17">
        <f ca="1">AS560*'Ejercicio 3 - TIR'!$D$5</f>
        <v>29994.5241734079</v>
      </c>
      <c r="AY560" s="17">
        <f ca="1">AT560*'Ejercicio 3 - TIR'!$D$5</f>
        <v>32616.822699187</v>
      </c>
      <c r="AZ560" s="17">
        <f ca="1" t="shared" ref="AZ560:BD560" si="4162">AJ560-AU560-AE560</f>
        <v>26675.6824391387</v>
      </c>
      <c r="BA560" s="17">
        <f ca="1" t="shared" si="4162"/>
        <v>24927.8825853639</v>
      </c>
      <c r="BB560" s="17">
        <f ca="1" t="shared" si="4162"/>
        <v>32026.5235890628</v>
      </c>
      <c r="BC560" s="17">
        <f ca="1" t="shared" si="4162"/>
        <v>39709.4987563448</v>
      </c>
      <c r="BD560" s="17">
        <f ca="1" t="shared" si="4162"/>
        <v>40704.7923153838</v>
      </c>
      <c r="BE560" s="17">
        <f ca="1" t="shared" ref="BE560:BI560" si="4163">AZ560/Z560</f>
        <v>23532.4830755971</v>
      </c>
      <c r="BF560" s="17">
        <f ca="1" t="shared" si="4163"/>
        <v>19435.2434633318</v>
      </c>
      <c r="BG560" s="17">
        <f ca="1" t="shared" si="4163"/>
        <v>21421.3763403203</v>
      </c>
      <c r="BH560" s="17">
        <f ca="1" t="shared" si="4163"/>
        <v>21746.5130429824</v>
      </c>
      <c r="BI560" s="17">
        <f ca="1" t="shared" si="4163"/>
        <v>18478.2144273364</v>
      </c>
      <c r="BJ560" s="17">
        <f ca="1" t="shared" si="3834"/>
        <v>80717.0548372459</v>
      </c>
      <c r="BK560" s="17">
        <f ca="1" t="shared" si="3835"/>
        <v>38767.7287584533</v>
      </c>
      <c r="BL560" s="17">
        <f ca="1" t="shared" si="3836"/>
        <v>119484.783595699</v>
      </c>
      <c r="BM560" s="17">
        <f ca="1">BK560*'Ejercicio 3 - TIR'!$D$5</f>
        <v>19383.8643792267</v>
      </c>
      <c r="BN560" s="17">
        <f ca="1" t="shared" si="3837"/>
        <v>100100.919216473</v>
      </c>
      <c r="BO560" s="17">
        <f ca="1" t="shared" si="3838"/>
        <v>45441.4859882823</v>
      </c>
      <c r="BP560" s="17">
        <f ca="1" t="shared" si="3839"/>
        <v>-124636.407237137</v>
      </c>
      <c r="BQ560" s="17">
        <f ca="1" t="shared" ref="BQ560:BT560" si="4164">BE560</f>
        <v>23532.4830755971</v>
      </c>
      <c r="BR560" s="17">
        <f ca="1" t="shared" si="4164"/>
        <v>19435.2434633318</v>
      </c>
      <c r="BS560" s="17">
        <f ca="1" t="shared" si="4164"/>
        <v>21421.3763403203</v>
      </c>
      <c r="BT560" s="17">
        <f ca="1" t="shared" si="4164"/>
        <v>21746.5130429824</v>
      </c>
      <c r="BU560" s="17">
        <f ca="1" t="shared" si="3841"/>
        <v>63919.7004156187</v>
      </c>
      <c r="BV560" s="19">
        <f ca="1" t="shared" si="3842"/>
        <v>5.45923337251384</v>
      </c>
    </row>
    <row r="561" ht="15" customHeight="1" spans="1:74">
      <c r="A561" s="15">
        <v>560</v>
      </c>
      <c r="B561" s="16">
        <f ca="1" t="shared" ref="B561:F561" si="4165">RAND()</f>
        <v>0.155332232038153</v>
      </c>
      <c r="C561" s="17">
        <f ca="1">IF(B561&lt;=('Ejercicio 3 - TIR'!$D$13-'Ejercicio 3 - TIR'!$C$13)/('Ejercicio 3 - TIR'!$E$13-'Ejercicio 3 - TIR'!$C$13),'Ejercicio 3 - TIR'!$C$13+SQRT(('Ejercicio 3 - TIR'!$E$13-'Ejercicio 3 - TIR'!$C$13)*('Ejercicio 3 - TIR'!$D$13-'Ejercicio 3 - TIR'!$C$13)*B561),'Ejercicio 3 - TIR'!$E$13-SQRT(('Ejercicio 3 - TIR'!$E$13-'Ejercicio 3 - TIR'!$C$13)*('Ejercicio 3 - TIR'!$E$13-'Ejercicio 3 - TIR'!$D$13)*(1-B561)))</f>
        <v>67882.4420591122</v>
      </c>
      <c r="D561" s="16">
        <f ca="1" t="shared" si="4165"/>
        <v>0.59844833351138</v>
      </c>
      <c r="E561" s="17">
        <f ca="1">IF(D561&lt;=('Ejercicio 3 - TIR'!$D$14-'Ejercicio 3 - TIR'!$C$14)/('Ejercicio 3 - TIR'!$E$14-'Ejercicio 3 - TIR'!$C$14),'Ejercicio 3 - TIR'!$C$14+SQRT(('Ejercicio 3 - TIR'!$E$14-'Ejercicio 3 - TIR'!$C$14)*('Ejercicio 3 - TIR'!$D$14-'Ejercicio 3 - TIR'!$C$14)*D561),'Ejercicio 3 - TIR'!$E$14-SQRT(('Ejercicio 3 - TIR'!$E$14-'Ejercicio 3 - TIR'!$C$14)*('Ejercicio 3 - TIR'!$E$14-'Ejercicio 3 - TIR'!$D$14)*(1-D561)))</f>
        <v>32239.0239033165</v>
      </c>
      <c r="F561" s="16">
        <f ca="1" t="shared" si="4165"/>
        <v>0.0897589468330062</v>
      </c>
      <c r="G561" s="17">
        <f ca="1">IF(F561&lt;=('Ejercicio 3 - TIR'!$D$18-'Ejercicio 3 - TIR'!$C$18)/('Ejercicio 3 - TIR'!$E$18-'Ejercicio 3 - TIR'!$C$18),'Ejercicio 3 - TIR'!$C$18+SQRT(('Ejercicio 3 - TIR'!$E$18-'Ejercicio 3 - TIR'!$C$18)*('Ejercicio 3 - TIR'!$D$18-'Ejercicio 3 - TIR'!$C$18)*F561),'Ejercicio 3 - TIR'!$E$18-SQRT(('Ejercicio 3 - TIR'!$E$18-'Ejercicio 3 - TIR'!$C$18)*('Ejercicio 3 - TIR'!$E$18-'Ejercicio 3 - TIR'!$D$18)*(1-F561)))</f>
        <v>33669.3108378755</v>
      </c>
      <c r="H561" s="16">
        <f ca="1" t="shared" ref="H561:L561" si="4166">RAND()</f>
        <v>0.291852364346126</v>
      </c>
      <c r="I561" s="17">
        <f ca="1">IF(H561&lt;=('Ejercicio 3 - TIR'!$D$18-'Ejercicio 3 - TIR'!$C$18)/('Ejercicio 3 - TIR'!$E$18-'Ejercicio 3 - TIR'!$C$18),'Ejercicio 3 - TIR'!$C$18+SQRT(('Ejercicio 3 - TIR'!$E$18-'Ejercicio 3 - TIR'!$C$18)*('Ejercicio 3 - TIR'!$D$18-'Ejercicio 3 - TIR'!$C$18)*H561),'Ejercicio 3 - TIR'!$E$18-SQRT(('Ejercicio 3 - TIR'!$E$18-'Ejercicio 3 - TIR'!$C$18)*('Ejercicio 3 - TIR'!$E$18-'Ejercicio 3 - TIR'!$D$18)*(1-H561)))</f>
        <v>36616.4835563854</v>
      </c>
      <c r="J561" s="16">
        <f ca="1" t="shared" si="4166"/>
        <v>0.253359594472036</v>
      </c>
      <c r="K561" s="17">
        <f ca="1">IF(J561&lt;=('Ejercicio 3 - TIR'!$D$18-'Ejercicio 3 - TIR'!$C$18)/('Ejercicio 3 - TIR'!$E$18-'Ejercicio 3 - TIR'!$C$18),'Ejercicio 3 - TIR'!$C$18+SQRT(('Ejercicio 3 - TIR'!$E$18-'Ejercicio 3 - TIR'!$C$18)*('Ejercicio 3 - TIR'!$D$18-'Ejercicio 3 - TIR'!$C$18)*J561),'Ejercicio 3 - TIR'!$E$18-SQRT(('Ejercicio 3 - TIR'!$E$18-'Ejercicio 3 - TIR'!$C$18)*('Ejercicio 3 - TIR'!$E$18-'Ejercicio 3 - TIR'!$D$18)*(1-J561)))</f>
        <v>36164.7335036322</v>
      </c>
      <c r="L561" s="16">
        <f ca="1" t="shared" si="4166"/>
        <v>0.464830102115091</v>
      </c>
      <c r="M561" s="17">
        <f ca="1">IF(L561&lt;=('Ejercicio 3 - TIR'!$D$18-'Ejercicio 3 - TIR'!$C$18)/('Ejercicio 3 - TIR'!$E$18-'Ejercicio 3 - TIR'!$C$18),'Ejercicio 3 - TIR'!$C$18+SQRT(('Ejercicio 3 - TIR'!$E$18-'Ejercicio 3 - TIR'!$C$18)*('Ejercicio 3 - TIR'!$D$18-'Ejercicio 3 - TIR'!$C$18)*L561),'Ejercicio 3 - TIR'!$E$18-SQRT(('Ejercicio 3 - TIR'!$E$18-'Ejercicio 3 - TIR'!$C$18)*('Ejercicio 3 - TIR'!$E$18-'Ejercicio 3 - TIR'!$D$18)*(1-L561)))</f>
        <v>38350.1206768084</v>
      </c>
      <c r="N561" s="16">
        <f ca="1" t="shared" ref="N561:R561" si="4167">RAND()</f>
        <v>0.160636267339107</v>
      </c>
      <c r="O561" s="17">
        <f ca="1">IF(N561&lt;=('Ejercicio 3 - TIR'!$D$18-'Ejercicio 3 - TIR'!$C$18)/('Ejercicio 3 - TIR'!$E$18-'Ejercicio 3 - TIR'!$C$18),'Ejercicio 3 - TIR'!$C$18+SQRT(('Ejercicio 3 - TIR'!$E$18-'Ejercicio 3 - TIR'!$C$18)*('Ejercicio 3 - TIR'!$D$18-'Ejercicio 3 - TIR'!$C$18)*N561),'Ejercicio 3 - TIR'!$E$18-SQRT(('Ejercicio 3 - TIR'!$E$18-'Ejercicio 3 - TIR'!$C$18)*('Ejercicio 3 - TIR'!$E$18-'Ejercicio 3 - TIR'!$D$18)*(1-N561)))</f>
        <v>34908.7106352754</v>
      </c>
      <c r="P561" s="16">
        <f ca="1" t="shared" si="4167"/>
        <v>0.950368682736972</v>
      </c>
      <c r="Q561" s="18">
        <f ca="1">IF(P561&lt;=('Ejercicio 3 - TIR'!$D$22-'Ejercicio 3 - TIR'!$C$22)/('Ejercicio 3 - TIR'!$E$22-'Ejercicio 3 - TIR'!$C$22),'Ejercicio 3 - TIR'!$C$22+SQRT(('Ejercicio 3 - TIR'!$E$22-'Ejercicio 3 - TIR'!$C$22)*('Ejercicio 3 - TIR'!$D$22-'Ejercicio 3 - TIR'!$C$22)*P561),'Ejercicio 3 - TIR'!$E$22-SQRT(('Ejercicio 3 - TIR'!$E$22-'Ejercicio 3 - TIR'!$C$22)*('Ejercicio 3 - TIR'!$E$22-'Ejercicio 3 - TIR'!$D$22)*(1-P561)))</f>
        <v>0.17054820804961</v>
      </c>
      <c r="R561" s="16">
        <f ca="1" t="shared" si="4167"/>
        <v>0.0945690667657704</v>
      </c>
      <c r="S561" s="18">
        <f ca="1">IF(R561&lt;=('Ejercicio 3 - TIR'!$D$23-'Ejercicio 3 - TIR'!$C$23)/('Ejercicio 3 - TIR'!$E$23-'Ejercicio 3 - TIR'!$C$23),'Ejercicio 3 - TIR'!$C$23+SQRT(('Ejercicio 3 - TIR'!$E$23-'Ejercicio 3 - TIR'!$C$23)*('Ejercicio 3 - TIR'!$D$23-'Ejercicio 3 - TIR'!$C$23)*R561),'Ejercicio 3 - TIR'!$E$23-SQRT(('Ejercicio 3 - TIR'!$E$23-'Ejercicio 3 - TIR'!$C$23)*('Ejercicio 3 - TIR'!$E$23-'Ejercicio 3 - TIR'!$D$23)*(1-R561)))</f>
        <v>0.133047004260687</v>
      </c>
      <c r="T561" s="16">
        <f ca="1" t="shared" ref="T561:X561" si="4168">RAND()</f>
        <v>0.946854669368413</v>
      </c>
      <c r="U561" s="18">
        <f ca="1">IF(T561&lt;=('Ejercicio 3 - TIR'!$D$24-'Ejercicio 3 - TIR'!$C$24)/('Ejercicio 3 - TIR'!$E$24-'Ejercicio 3 - TIR'!$C$24),'Ejercicio 3 - TIR'!$C$24+SQRT(('Ejercicio 3 - TIR'!$E$24-'Ejercicio 3 - TIR'!$C$24)*('Ejercicio 3 - TIR'!$D$24-'Ejercicio 3 - TIR'!$C$24)*T561),'Ejercicio 3 - TIR'!$E$24-SQRT(('Ejercicio 3 - TIR'!$E$24-'Ejercicio 3 - TIR'!$C$24)*('Ejercicio 3 - TIR'!$E$24-'Ejercicio 3 - TIR'!$D$24)*(1-T561)))</f>
        <v>0.207801355576604</v>
      </c>
      <c r="V561" s="16">
        <f ca="1" t="shared" si="4168"/>
        <v>0.251697215415398</v>
      </c>
      <c r="W561" s="18">
        <f ca="1">IF(V561&lt;=('Ejercicio 3 - TIR'!$D$25-'Ejercicio 3 - TIR'!$C$25)/('Ejercicio 3 - TIR'!$E$25-'Ejercicio 3 - TIR'!$C$25),'Ejercicio 3 - TIR'!$C$25+SQRT(('Ejercicio 3 - TIR'!$E$25-'Ejercicio 3 - TIR'!$C$25)*('Ejercicio 3 - TIR'!$D$25-'Ejercicio 3 - TIR'!$C$25)*V561),'Ejercicio 3 - TIR'!$E$25-SQRT(('Ejercicio 3 - TIR'!$E$25-'Ejercicio 3 - TIR'!$C$25)*('Ejercicio 3 - TIR'!$E$25-'Ejercicio 3 - TIR'!$D$25)*(1-V561)))</f>
        <v>0.198771683504192</v>
      </c>
      <c r="X561" s="16">
        <f ca="1" t="shared" si="4168"/>
        <v>0.888324089050581</v>
      </c>
      <c r="Y561" s="18">
        <f ca="1">IF(X561&lt;=('Ejercicio 3 - TIR'!$D$26-'Ejercicio 3 - TIR'!$C$26)/('Ejercicio 3 - TIR'!$E$26-'Ejercicio 3 - TIR'!$C$26),'Ejercicio 3 - TIR'!$C$26+SQRT(('Ejercicio 3 - TIR'!$E$26-'Ejercicio 3 - TIR'!$C$26)*('Ejercicio 3 - TIR'!$D$26-'Ejercicio 3 - TIR'!$C$26)*X561),'Ejercicio 3 - TIR'!$E$26-SQRT(('Ejercicio 3 - TIR'!$E$26-'Ejercicio 3 - TIR'!$C$26)*('Ejercicio 3 - TIR'!$E$26-'Ejercicio 3 - TIR'!$D$26)*(1-X561)))</f>
        <v>0.255442925273419</v>
      </c>
      <c r="Z561" s="16">
        <f ca="1" t="shared" si="3812"/>
        <v>1.17054820804961</v>
      </c>
      <c r="AA561" s="16">
        <f ca="1" t="shared" si="3813"/>
        <v>1.32628614047333</v>
      </c>
      <c r="AB561" s="16">
        <f ca="1" t="shared" si="3814"/>
        <v>1.60189019834615</v>
      </c>
      <c r="AC561" s="16">
        <f ca="1" t="shared" si="3815"/>
        <v>1.92030060986027</v>
      </c>
      <c r="AD561" s="16">
        <f ca="1" t="shared" si="3816"/>
        <v>2.41082781504731</v>
      </c>
      <c r="AE561" s="15">
        <f ca="1" t="shared" si="3817"/>
        <v>5498.30775597918</v>
      </c>
      <c r="AF561" s="15">
        <f ca="1" t="shared" si="3818"/>
        <v>6229.84113141551</v>
      </c>
      <c r="AG561" s="15">
        <f ca="1" t="shared" si="3819"/>
        <v>7524.41056355054</v>
      </c>
      <c r="AH561" s="15">
        <f ca="1" t="shared" si="3820"/>
        <v>9020.05031864421</v>
      </c>
      <c r="AI561" s="15">
        <f ca="1" t="shared" si="3821"/>
        <v>11324.1583581521</v>
      </c>
      <c r="AJ561" s="17">
        <f ca="1" t="shared" si="3822"/>
        <v>39411.5514675405</v>
      </c>
      <c r="AK561" s="17">
        <f ca="1" t="shared" si="3823"/>
        <v>48563.9346537035</v>
      </c>
      <c r="AL561" s="17">
        <f ca="1" t="shared" si="3824"/>
        <v>57931.9321252689</v>
      </c>
      <c r="AM561" s="17">
        <f ca="1" t="shared" si="3825"/>
        <v>73643.7601238903</v>
      </c>
      <c r="AN561" s="17">
        <f ca="1" t="shared" si="3826"/>
        <v>84158.89058696</v>
      </c>
      <c r="AO561" s="17">
        <f ca="1">C561/'Ejercicio 3 - TIR'!$D$7</f>
        <v>13576.4884118224</v>
      </c>
      <c r="AP561" s="17">
        <f ca="1" t="shared" si="3827"/>
        <v>25835.0630557181</v>
      </c>
      <c r="AQ561" s="17">
        <f ca="1" t="shared" si="3828"/>
        <v>34987.446241881</v>
      </c>
      <c r="AR561" s="17">
        <f ca="1" t="shared" si="3829"/>
        <v>44355.4437134465</v>
      </c>
      <c r="AS561" s="17">
        <f ca="1" t="shared" si="3830"/>
        <v>60067.2717120679</v>
      </c>
      <c r="AT561" s="17">
        <f ca="1" t="shared" si="3831"/>
        <v>70582.4021751375</v>
      </c>
      <c r="AU561" s="17">
        <f ca="1">AP561*'Ejercicio 3 - TIR'!$D$5</f>
        <v>12917.5315278591</v>
      </c>
      <c r="AV561" s="17">
        <f ca="1">AQ561*'Ejercicio 3 - TIR'!$D$5</f>
        <v>17493.7231209405</v>
      </c>
      <c r="AW561" s="17">
        <f ca="1">AR561*'Ejercicio 3 - TIR'!$D$5</f>
        <v>22177.7218567232</v>
      </c>
      <c r="AX561" s="17">
        <f ca="1">AS561*'Ejercicio 3 - TIR'!$D$5</f>
        <v>30033.6358560339</v>
      </c>
      <c r="AY561" s="17">
        <f ca="1">AT561*'Ejercicio 3 - TIR'!$D$5</f>
        <v>35291.2010875688</v>
      </c>
      <c r="AZ561" s="17">
        <f ca="1" t="shared" ref="AZ561:BD561" si="4169">AJ561-AU561-AE561</f>
        <v>20995.7121837023</v>
      </c>
      <c r="BA561" s="17">
        <f ca="1" t="shared" si="4169"/>
        <v>24840.3704013474</v>
      </c>
      <c r="BB561" s="17">
        <f ca="1" t="shared" si="4169"/>
        <v>28229.7997049951</v>
      </c>
      <c r="BC561" s="17">
        <f ca="1" t="shared" si="4169"/>
        <v>34590.0739492122</v>
      </c>
      <c r="BD561" s="17">
        <f ca="1" t="shared" si="4169"/>
        <v>37543.5311412391</v>
      </c>
      <c r="BE561" s="17">
        <f ca="1" t="shared" ref="BE561:BI561" si="4170">AZ561/Z561</f>
        <v>17936.6488618916</v>
      </c>
      <c r="BF561" s="17">
        <f ca="1" t="shared" si="4170"/>
        <v>18729.2693811023</v>
      </c>
      <c r="BG561" s="17">
        <f ca="1" t="shared" si="4170"/>
        <v>17622.8056917638</v>
      </c>
      <c r="BH561" s="17">
        <f ca="1" t="shared" si="4170"/>
        <v>18012.8432869315</v>
      </c>
      <c r="BI561" s="17">
        <f ca="1" t="shared" si="4170"/>
        <v>15572.8795341206</v>
      </c>
      <c r="BJ561" s="17">
        <f ca="1" t="shared" si="3834"/>
        <v>77722.7355560906</v>
      </c>
      <c r="BK561" s="17">
        <f ca="1" t="shared" si="3835"/>
        <v>32730.5758938891</v>
      </c>
      <c r="BL561" s="17">
        <f ca="1" t="shared" si="3836"/>
        <v>110453.31144998</v>
      </c>
      <c r="BM561" s="17">
        <f ca="1">BK561*'Ejercicio 3 - TIR'!$D$5</f>
        <v>16365.2879469445</v>
      </c>
      <c r="BN561" s="17">
        <f ca="1" t="shared" si="3837"/>
        <v>94088.0235030351</v>
      </c>
      <c r="BO561" s="17">
        <f ca="1" t="shared" si="3838"/>
        <v>39027.2681092277</v>
      </c>
      <c r="BP561" s="17">
        <f ca="1" t="shared" si="3839"/>
        <v>-100121.465962429</v>
      </c>
      <c r="BQ561" s="17">
        <f ca="1" t="shared" ref="BQ561:BT561" si="4171">BE561</f>
        <v>17936.6488618916</v>
      </c>
      <c r="BR561" s="17">
        <f ca="1" t="shared" si="4171"/>
        <v>18729.2693811023</v>
      </c>
      <c r="BS561" s="17">
        <f ca="1" t="shared" si="4171"/>
        <v>17622.8056917638</v>
      </c>
      <c r="BT561" s="17">
        <f ca="1" t="shared" si="4171"/>
        <v>18012.8432869315</v>
      </c>
      <c r="BU561" s="17">
        <f ca="1" t="shared" si="3841"/>
        <v>54600.1476433483</v>
      </c>
      <c r="BV561" s="19">
        <f ca="1" t="shared" si="3842"/>
        <v>7.01787413766157</v>
      </c>
    </row>
    <row r="562" ht="15" customHeight="1" spans="1:74">
      <c r="A562" s="15">
        <v>561</v>
      </c>
      <c r="B562" s="16">
        <f ca="1" t="shared" ref="B562:F562" si="4172">RAND()</f>
        <v>0.904678333763719</v>
      </c>
      <c r="C562" s="17">
        <f ca="1">IF(B562&lt;=('Ejercicio 3 - TIR'!$D$13-'Ejercicio 3 - TIR'!$C$13)/('Ejercicio 3 - TIR'!$E$13-'Ejercicio 3 - TIR'!$C$13),'Ejercicio 3 - TIR'!$C$13+SQRT(('Ejercicio 3 - TIR'!$E$13-'Ejercicio 3 - TIR'!$C$13)*('Ejercicio 3 - TIR'!$D$13-'Ejercicio 3 - TIR'!$C$13)*B562),'Ejercicio 3 - TIR'!$E$13-SQRT(('Ejercicio 3 - TIR'!$E$13-'Ejercicio 3 - TIR'!$C$13)*('Ejercicio 3 - TIR'!$E$13-'Ejercicio 3 - TIR'!$D$13)*(1-B562)))</f>
        <v>89304.8609413651</v>
      </c>
      <c r="D562" s="16">
        <f ca="1" t="shared" si="4172"/>
        <v>0.172876367650447</v>
      </c>
      <c r="E562" s="17">
        <f ca="1">IF(D562&lt;=('Ejercicio 3 - TIR'!$D$14-'Ejercicio 3 - TIR'!$C$14)/('Ejercicio 3 - TIR'!$E$14-'Ejercicio 3 - TIR'!$C$14),'Ejercicio 3 - TIR'!$C$14+SQRT(('Ejercicio 3 - TIR'!$E$14-'Ejercicio 3 - TIR'!$C$14)*('Ejercicio 3 - TIR'!$D$14-'Ejercicio 3 - TIR'!$C$14)*D562),'Ejercicio 3 - TIR'!$E$14-SQRT(('Ejercicio 3 - TIR'!$E$14-'Ejercicio 3 - TIR'!$C$14)*('Ejercicio 3 - TIR'!$E$14-'Ejercicio 3 - TIR'!$D$14)*(1-D562)))</f>
        <v>28600.7954084873</v>
      </c>
      <c r="F562" s="16">
        <f ca="1" t="shared" si="4172"/>
        <v>0.932430992383456</v>
      </c>
      <c r="G562" s="17">
        <f ca="1">IF(F562&lt;=('Ejercicio 3 - TIR'!$D$18-'Ejercicio 3 - TIR'!$C$18)/('Ejercicio 3 - TIR'!$E$18-'Ejercicio 3 - TIR'!$C$18),'Ejercicio 3 - TIR'!$C$18+SQRT(('Ejercicio 3 - TIR'!$E$18-'Ejercicio 3 - TIR'!$C$18)*('Ejercicio 3 - TIR'!$D$18-'Ejercicio 3 - TIR'!$C$18)*F562),'Ejercicio 3 - TIR'!$E$18-SQRT(('Ejercicio 3 - TIR'!$E$18-'Ejercicio 3 - TIR'!$C$18)*('Ejercicio 3 - TIR'!$E$18-'Ejercicio 3 - TIR'!$D$18)*(1-F562)))</f>
        <v>42748.8501668612</v>
      </c>
      <c r="H562" s="16">
        <f ca="1" t="shared" ref="H562:L562" si="4173">RAND()</f>
        <v>0.594695334163713</v>
      </c>
      <c r="I562" s="17">
        <f ca="1">IF(H562&lt;=('Ejercicio 3 - TIR'!$D$18-'Ejercicio 3 - TIR'!$C$18)/('Ejercicio 3 - TIR'!$E$18-'Ejercicio 3 - TIR'!$C$18),'Ejercicio 3 - TIR'!$C$18+SQRT(('Ejercicio 3 - TIR'!$E$18-'Ejercicio 3 - TIR'!$C$18)*('Ejercicio 3 - TIR'!$D$18-'Ejercicio 3 - TIR'!$C$18)*H562),'Ejercicio 3 - TIR'!$E$18-SQRT(('Ejercicio 3 - TIR'!$E$18-'Ejercicio 3 - TIR'!$C$18)*('Ejercicio 3 - TIR'!$E$18-'Ejercicio 3 - TIR'!$D$18)*(1-H562)))</f>
        <v>39444.8028102527</v>
      </c>
      <c r="J562" s="16">
        <f ca="1" t="shared" si="4173"/>
        <v>0.398852524445789</v>
      </c>
      <c r="K562" s="17">
        <f ca="1">IF(J562&lt;=('Ejercicio 3 - TIR'!$D$18-'Ejercicio 3 - TIR'!$C$18)/('Ejercicio 3 - TIR'!$E$18-'Ejercicio 3 - TIR'!$C$18),'Ejercicio 3 - TIR'!$C$18+SQRT(('Ejercicio 3 - TIR'!$E$18-'Ejercicio 3 - TIR'!$C$18)*('Ejercicio 3 - TIR'!$D$18-'Ejercicio 3 - TIR'!$C$18)*J562),'Ejercicio 3 - TIR'!$E$18-SQRT(('Ejercicio 3 - TIR'!$E$18-'Ejercicio 3 - TIR'!$C$18)*('Ejercicio 3 - TIR'!$E$18-'Ejercicio 3 - TIR'!$D$18)*(1-J562)))</f>
        <v>37734.8483286273</v>
      </c>
      <c r="L562" s="16">
        <f ca="1" t="shared" si="4173"/>
        <v>0.34440588252577</v>
      </c>
      <c r="M562" s="17">
        <f ca="1">IF(L562&lt;=('Ejercicio 3 - TIR'!$D$18-'Ejercicio 3 - TIR'!$C$18)/('Ejercicio 3 - TIR'!$E$18-'Ejercicio 3 - TIR'!$C$18),'Ejercicio 3 - TIR'!$C$18+SQRT(('Ejercicio 3 - TIR'!$E$18-'Ejercicio 3 - TIR'!$C$18)*('Ejercicio 3 - TIR'!$D$18-'Ejercicio 3 - TIR'!$C$18)*L562),'Ejercicio 3 - TIR'!$E$18-SQRT(('Ejercicio 3 - TIR'!$E$18-'Ejercicio 3 - TIR'!$C$18)*('Ejercicio 3 - TIR'!$E$18-'Ejercicio 3 - TIR'!$D$18)*(1-L562)))</f>
        <v>37187.5505131349</v>
      </c>
      <c r="N562" s="16">
        <f ca="1" t="shared" ref="N562:R562" si="4174">RAND()</f>
        <v>0.716523371768602</v>
      </c>
      <c r="O562" s="17">
        <f ca="1">IF(N562&lt;=('Ejercicio 3 - TIR'!$D$18-'Ejercicio 3 - TIR'!$C$18)/('Ejercicio 3 - TIR'!$E$18-'Ejercicio 3 - TIR'!$C$18),'Ejercicio 3 - TIR'!$C$18+SQRT(('Ejercicio 3 - TIR'!$E$18-'Ejercicio 3 - TIR'!$C$18)*('Ejercicio 3 - TIR'!$D$18-'Ejercicio 3 - TIR'!$C$18)*N562),'Ejercicio 3 - TIR'!$E$18-SQRT(('Ejercicio 3 - TIR'!$E$18-'Ejercicio 3 - TIR'!$C$18)*('Ejercicio 3 - TIR'!$E$18-'Ejercicio 3 - TIR'!$D$18)*(1-N562)))</f>
        <v>40389.0622301581</v>
      </c>
      <c r="P562" s="16">
        <f ca="1" t="shared" si="4174"/>
        <v>0.685534232543334</v>
      </c>
      <c r="Q562" s="18">
        <f ca="1">IF(P562&lt;=('Ejercicio 3 - TIR'!$D$22-'Ejercicio 3 - TIR'!$C$22)/('Ejercicio 3 - TIR'!$E$22-'Ejercicio 3 - TIR'!$C$22),'Ejercicio 3 - TIR'!$C$22+SQRT(('Ejercicio 3 - TIR'!$E$22-'Ejercicio 3 - TIR'!$C$22)*('Ejercicio 3 - TIR'!$D$22-'Ejercicio 3 - TIR'!$C$22)*P562),'Ejercicio 3 - TIR'!$E$22-SQRT(('Ejercicio 3 - TIR'!$E$22-'Ejercicio 3 - TIR'!$C$22)*('Ejercicio 3 - TIR'!$E$22-'Ejercicio 3 - TIR'!$D$22)*(1-P562)))</f>
        <v>0.156208438861184</v>
      </c>
      <c r="R562" s="16">
        <f ca="1" t="shared" si="4174"/>
        <v>0.129840987853376</v>
      </c>
      <c r="S562" s="18">
        <f ca="1">IF(R562&lt;=('Ejercicio 3 - TIR'!$D$23-'Ejercicio 3 - TIR'!$C$23)/('Ejercicio 3 - TIR'!$E$23-'Ejercicio 3 - TIR'!$C$23),'Ejercicio 3 - TIR'!$C$23+SQRT(('Ejercicio 3 - TIR'!$E$23-'Ejercicio 3 - TIR'!$C$23)*('Ejercicio 3 - TIR'!$D$23-'Ejercicio 3 - TIR'!$C$23)*R562),'Ejercicio 3 - TIR'!$E$23-SQRT(('Ejercicio 3 - TIR'!$E$23-'Ejercicio 3 - TIR'!$C$23)*('Ejercicio 3 - TIR'!$E$23-'Ejercicio 3 - TIR'!$D$23)*(1-R562)))</f>
        <v>0.135287700223908</v>
      </c>
      <c r="T562" s="16">
        <f ca="1" t="shared" ref="T562:X562" si="4175">RAND()</f>
        <v>0.845059351215787</v>
      </c>
      <c r="U562" s="18">
        <f ca="1">IF(T562&lt;=('Ejercicio 3 - TIR'!$D$24-'Ejercicio 3 - TIR'!$C$24)/('Ejercicio 3 - TIR'!$E$24-'Ejercicio 3 - TIR'!$C$24),'Ejercicio 3 - TIR'!$C$24+SQRT(('Ejercicio 3 - TIR'!$E$24-'Ejercicio 3 - TIR'!$C$24)*('Ejercicio 3 - TIR'!$D$24-'Ejercicio 3 - TIR'!$C$24)*T562),'Ejercicio 3 - TIR'!$E$24-SQRT(('Ejercicio 3 - TIR'!$E$24-'Ejercicio 3 - TIR'!$C$24)*('Ejercicio 3 - TIR'!$E$24-'Ejercicio 3 - TIR'!$D$24)*(1-T562)))</f>
        <v>0.199171322255222</v>
      </c>
      <c r="V562" s="16">
        <f ca="1" t="shared" si="4175"/>
        <v>0.786327968120347</v>
      </c>
      <c r="W562" s="18">
        <f ca="1">IF(V562&lt;=('Ejercicio 3 - TIR'!$D$25-'Ejercicio 3 - TIR'!$C$25)/('Ejercicio 3 - TIR'!$E$25-'Ejercicio 3 - TIR'!$C$25),'Ejercicio 3 - TIR'!$C$25+SQRT(('Ejercicio 3 - TIR'!$E$25-'Ejercicio 3 - TIR'!$C$25)*('Ejercicio 3 - TIR'!$D$25-'Ejercicio 3 - TIR'!$C$25)*V562),'Ejercicio 3 - TIR'!$E$25-SQRT(('Ejercicio 3 - TIR'!$E$25-'Ejercicio 3 - TIR'!$C$25)*('Ejercicio 3 - TIR'!$E$25-'Ejercicio 3 - TIR'!$D$25)*(1-V562)))</f>
        <v>0.222653115139402</v>
      </c>
      <c r="X562" s="16">
        <f ca="1" t="shared" si="4175"/>
        <v>0.283876873961687</v>
      </c>
      <c r="Y562" s="18">
        <f ca="1">IF(X562&lt;=('Ejercicio 3 - TIR'!$D$26-'Ejercicio 3 - TIR'!$C$26)/('Ejercicio 3 - TIR'!$E$26-'Ejercicio 3 - TIR'!$C$26),'Ejercicio 3 - TIR'!$C$26+SQRT(('Ejercicio 3 - TIR'!$E$26-'Ejercicio 3 - TIR'!$C$26)*('Ejercicio 3 - TIR'!$D$26-'Ejercicio 3 - TIR'!$C$26)*X562),'Ejercicio 3 - TIR'!$E$26-SQRT(('Ejercicio 3 - TIR'!$E$26-'Ejercicio 3 - TIR'!$C$26)*('Ejercicio 3 - TIR'!$E$26-'Ejercicio 3 - TIR'!$D$26)*(1-X562)))</f>
        <v>0.21768515052689</v>
      </c>
      <c r="Z562" s="16">
        <f ca="1" t="shared" si="3812"/>
        <v>1.15620843886118</v>
      </c>
      <c r="AA562" s="16">
        <f ca="1" t="shared" si="3813"/>
        <v>1.31262921953419</v>
      </c>
      <c r="AB562" s="16">
        <f ca="1" t="shared" si="3814"/>
        <v>1.57406731681965</v>
      </c>
      <c r="AC562" s="16">
        <f ca="1" t="shared" si="3815"/>
        <v>1.92453830834867</v>
      </c>
      <c r="AD562" s="16">
        <f ca="1" t="shared" si="3816"/>
        <v>2.34348171969632</v>
      </c>
      <c r="AE562" s="15">
        <f ca="1" t="shared" si="3817"/>
        <v>4467.68560094794</v>
      </c>
      <c r="AF562" s="15">
        <f ca="1" t="shared" si="3818"/>
        <v>5072.10851122366</v>
      </c>
      <c r="AG562" s="15">
        <f ca="1" t="shared" si="3819"/>
        <v>6082.32707002604</v>
      </c>
      <c r="AH562" s="15">
        <f ca="1" t="shared" si="3820"/>
        <v>7436.57613946405</v>
      </c>
      <c r="AI562" s="15">
        <f ca="1" t="shared" si="3821"/>
        <v>9055.40833578796</v>
      </c>
      <c r="AJ562" s="17">
        <f ca="1" t="shared" si="3822"/>
        <v>49426.5813145373</v>
      </c>
      <c r="AK562" s="17">
        <f ca="1" t="shared" si="3823"/>
        <v>51776.400727502</v>
      </c>
      <c r="AL562" s="17">
        <f ca="1" t="shared" si="3824"/>
        <v>59397.191459239</v>
      </c>
      <c r="AM562" s="17">
        <f ca="1" t="shared" si="3825"/>
        <v>71568.8655561793</v>
      </c>
      <c r="AN562" s="17">
        <f ca="1" t="shared" si="3826"/>
        <v>94651.0290120524</v>
      </c>
      <c r="AO562" s="17">
        <f ca="1">C562/'Ejercicio 3 - TIR'!$D$7</f>
        <v>17860.972188273</v>
      </c>
      <c r="AP562" s="17">
        <f ca="1" t="shared" si="3827"/>
        <v>31565.6091262643</v>
      </c>
      <c r="AQ562" s="17">
        <f ca="1" t="shared" si="3828"/>
        <v>33915.4285392289</v>
      </c>
      <c r="AR562" s="17">
        <f ca="1" t="shared" si="3829"/>
        <v>41536.2192709659</v>
      </c>
      <c r="AS562" s="17">
        <f ca="1" t="shared" si="3830"/>
        <v>53707.8933679063</v>
      </c>
      <c r="AT562" s="17">
        <f ca="1" t="shared" si="3831"/>
        <v>76790.0568237794</v>
      </c>
      <c r="AU562" s="17">
        <f ca="1">AP562*'Ejercicio 3 - TIR'!$D$5</f>
        <v>15782.8045631321</v>
      </c>
      <c r="AV562" s="17">
        <f ca="1">AQ562*'Ejercicio 3 - TIR'!$D$5</f>
        <v>16957.7142696145</v>
      </c>
      <c r="AW562" s="17">
        <f ca="1">AR562*'Ejercicio 3 - TIR'!$D$5</f>
        <v>20768.109635483</v>
      </c>
      <c r="AX562" s="17">
        <f ca="1">AS562*'Ejercicio 3 - TIR'!$D$5</f>
        <v>26853.9466839532</v>
      </c>
      <c r="AY562" s="17">
        <f ca="1">AT562*'Ejercicio 3 - TIR'!$D$5</f>
        <v>38395.0284118897</v>
      </c>
      <c r="AZ562" s="17">
        <f ca="1" t="shared" ref="AZ562:BD562" si="4176">AJ562-AU562-AE562</f>
        <v>29176.0911504572</v>
      </c>
      <c r="BA562" s="17">
        <f ca="1" t="shared" si="4176"/>
        <v>29746.5779466638</v>
      </c>
      <c r="BB562" s="17">
        <f ca="1" t="shared" si="4176"/>
        <v>32546.75475373</v>
      </c>
      <c r="BC562" s="17">
        <f ca="1" t="shared" si="4176"/>
        <v>37278.3427327621</v>
      </c>
      <c r="BD562" s="17">
        <f ca="1" t="shared" si="4176"/>
        <v>47200.5922643748</v>
      </c>
      <c r="BE562" s="17">
        <f ca="1" t="shared" ref="BE562:BI562" si="4177">AZ562/Z562</f>
        <v>25234.2831705972</v>
      </c>
      <c r="BF562" s="17">
        <f ca="1" t="shared" si="4177"/>
        <v>22661.8282634452</v>
      </c>
      <c r="BG562" s="17">
        <f ca="1" t="shared" si="4177"/>
        <v>20676.8506060398</v>
      </c>
      <c r="BH562" s="17">
        <f ca="1" t="shared" si="4177"/>
        <v>19370.0185499287</v>
      </c>
      <c r="BI562" s="17">
        <f ca="1" t="shared" si="4177"/>
        <v>20141.2248568729</v>
      </c>
      <c r="BJ562" s="17">
        <f ca="1" t="shared" si="3834"/>
        <v>67025.4412085645</v>
      </c>
      <c r="BK562" s="17">
        <f ca="1" t="shared" si="3835"/>
        <v>41856.8618192222</v>
      </c>
      <c r="BL562" s="17">
        <f ca="1" t="shared" si="3836"/>
        <v>108882.303027787</v>
      </c>
      <c r="BM562" s="17">
        <f ca="1">BK562*'Ejercicio 3 - TIR'!$D$5</f>
        <v>20928.4309096111</v>
      </c>
      <c r="BN562" s="17">
        <f ca="1" t="shared" si="3837"/>
        <v>87953.8721181756</v>
      </c>
      <c r="BO562" s="17">
        <f ca="1" t="shared" si="3838"/>
        <v>37531.2815026239</v>
      </c>
      <c r="BP562" s="17">
        <f ca="1" t="shared" si="3839"/>
        <v>-117905.656349852</v>
      </c>
      <c r="BQ562" s="17">
        <f ca="1" t="shared" ref="BQ562:BT562" si="4178">BE562</f>
        <v>25234.2831705972</v>
      </c>
      <c r="BR562" s="17">
        <f ca="1" t="shared" si="4178"/>
        <v>22661.8282634452</v>
      </c>
      <c r="BS562" s="17">
        <f ca="1" t="shared" si="4178"/>
        <v>20676.8506060398</v>
      </c>
      <c r="BT562" s="17">
        <f ca="1" t="shared" si="4178"/>
        <v>19370.0185499287</v>
      </c>
      <c r="BU562" s="17">
        <f ca="1" t="shared" si="3841"/>
        <v>57672.5063594968</v>
      </c>
      <c r="BV562" s="19">
        <f ca="1" t="shared" si="3842"/>
        <v>6.5101219987066</v>
      </c>
    </row>
    <row r="563" ht="15" customHeight="1" spans="1:74">
      <c r="A563" s="15">
        <v>562</v>
      </c>
      <c r="B563" s="16">
        <f ca="1" t="shared" ref="B563:F563" si="4179">RAND()</f>
        <v>0.217846673021201</v>
      </c>
      <c r="C563" s="17">
        <f ca="1">IF(B563&lt;=('Ejercicio 3 - TIR'!$D$13-'Ejercicio 3 - TIR'!$C$13)/('Ejercicio 3 - TIR'!$E$13-'Ejercicio 3 - TIR'!$C$13),'Ejercicio 3 - TIR'!$C$13+SQRT(('Ejercicio 3 - TIR'!$E$13-'Ejercicio 3 - TIR'!$C$13)*('Ejercicio 3 - TIR'!$D$13-'Ejercicio 3 - TIR'!$C$13)*B563),'Ejercicio 3 - TIR'!$E$13-SQRT(('Ejercicio 3 - TIR'!$E$13-'Ejercicio 3 - TIR'!$C$13)*('Ejercicio 3 - TIR'!$E$13-'Ejercicio 3 - TIR'!$D$13)*(1-B563)))</f>
        <v>69334.8095432355</v>
      </c>
      <c r="D563" s="16">
        <f ca="1" t="shared" si="4179"/>
        <v>0.0439002502832613</v>
      </c>
      <c r="E563" s="17">
        <f ca="1">IF(D563&lt;=('Ejercicio 3 - TIR'!$D$14-'Ejercicio 3 - TIR'!$C$14)/('Ejercicio 3 - TIR'!$E$14-'Ejercicio 3 - TIR'!$C$14),'Ejercicio 3 - TIR'!$C$14+SQRT(('Ejercicio 3 - TIR'!$E$14-'Ejercicio 3 - TIR'!$C$14)*('Ejercicio 3 - TIR'!$D$14-'Ejercicio 3 - TIR'!$C$14)*D563),'Ejercicio 3 - TIR'!$E$14-SQRT(('Ejercicio 3 - TIR'!$E$14-'Ejercicio 3 - TIR'!$C$14)*('Ejercicio 3 - TIR'!$E$14-'Ejercicio 3 - TIR'!$D$14)*(1-D563)))</f>
        <v>26814.5299036512</v>
      </c>
      <c r="F563" s="16">
        <f ca="1" t="shared" si="4179"/>
        <v>0.290025251390742</v>
      </c>
      <c r="G563" s="17">
        <f ca="1">IF(F563&lt;=('Ejercicio 3 - TIR'!$D$18-'Ejercicio 3 - TIR'!$C$18)/('Ejercicio 3 - TIR'!$E$18-'Ejercicio 3 - TIR'!$C$18),'Ejercicio 3 - TIR'!$C$18+SQRT(('Ejercicio 3 - TIR'!$E$18-'Ejercicio 3 - TIR'!$C$18)*('Ejercicio 3 - TIR'!$D$18-'Ejercicio 3 - TIR'!$C$18)*F563),'Ejercicio 3 - TIR'!$E$18-SQRT(('Ejercicio 3 - TIR'!$E$18-'Ejercicio 3 - TIR'!$C$18)*('Ejercicio 3 - TIR'!$E$18-'Ejercicio 3 - TIR'!$D$18)*(1-F563)))</f>
        <v>36595.7401183348</v>
      </c>
      <c r="H563" s="16">
        <f ca="1" t="shared" ref="H563:L563" si="4180">RAND()</f>
        <v>0.295565912862072</v>
      </c>
      <c r="I563" s="17">
        <f ca="1">IF(H563&lt;=('Ejercicio 3 - TIR'!$D$18-'Ejercicio 3 - TIR'!$C$18)/('Ejercicio 3 - TIR'!$E$18-'Ejercicio 3 - TIR'!$C$18),'Ejercicio 3 - TIR'!$C$18+SQRT(('Ejercicio 3 - TIR'!$E$18-'Ejercicio 3 - TIR'!$C$18)*('Ejercicio 3 - TIR'!$D$18-'Ejercicio 3 - TIR'!$C$18)*H563),'Ejercicio 3 - TIR'!$E$18-SQRT(('Ejercicio 3 - TIR'!$E$18-'Ejercicio 3 - TIR'!$C$18)*('Ejercicio 3 - TIR'!$E$18-'Ejercicio 3 - TIR'!$D$18)*(1-H563)))</f>
        <v>36658.4447830789</v>
      </c>
      <c r="J563" s="16">
        <f ca="1" t="shared" si="4180"/>
        <v>0.39074734161437</v>
      </c>
      <c r="K563" s="17">
        <f ca="1">IF(J563&lt;=('Ejercicio 3 - TIR'!$D$18-'Ejercicio 3 - TIR'!$C$18)/('Ejercicio 3 - TIR'!$E$18-'Ejercicio 3 - TIR'!$C$18),'Ejercicio 3 - TIR'!$C$18+SQRT(('Ejercicio 3 - TIR'!$E$18-'Ejercicio 3 - TIR'!$C$18)*('Ejercicio 3 - TIR'!$D$18-'Ejercicio 3 - TIR'!$C$18)*J563),'Ejercicio 3 - TIR'!$E$18-SQRT(('Ejercicio 3 - TIR'!$E$18-'Ejercicio 3 - TIR'!$C$18)*('Ejercicio 3 - TIR'!$E$18-'Ejercicio 3 - TIR'!$D$18)*(1-J563)))</f>
        <v>37655.8540504738</v>
      </c>
      <c r="L563" s="16">
        <f ca="1" t="shared" si="4180"/>
        <v>0.645021951625108</v>
      </c>
      <c r="M563" s="17">
        <f ca="1">IF(L563&lt;=('Ejercicio 3 - TIR'!$D$18-'Ejercicio 3 - TIR'!$C$18)/('Ejercicio 3 - TIR'!$E$18-'Ejercicio 3 - TIR'!$C$18),'Ejercicio 3 - TIR'!$C$18+SQRT(('Ejercicio 3 - TIR'!$E$18-'Ejercicio 3 - TIR'!$C$18)*('Ejercicio 3 - TIR'!$D$18-'Ejercicio 3 - TIR'!$C$18)*L563),'Ejercicio 3 - TIR'!$E$18-SQRT(('Ejercicio 3 - TIR'!$E$18-'Ejercicio 3 - TIR'!$C$18)*('Ejercicio 3 - TIR'!$E$18-'Ejercicio 3 - TIR'!$D$18)*(1-L563)))</f>
        <v>39836.3251646012</v>
      </c>
      <c r="N563" s="16">
        <f ca="1" t="shared" ref="N563:R563" si="4181">RAND()</f>
        <v>0.0501570327613434</v>
      </c>
      <c r="O563" s="17">
        <f ca="1">IF(N563&lt;=('Ejercicio 3 - TIR'!$D$18-'Ejercicio 3 - TIR'!$C$18)/('Ejercicio 3 - TIR'!$E$18-'Ejercicio 3 - TIR'!$C$18),'Ejercicio 3 - TIR'!$C$18+SQRT(('Ejercicio 3 - TIR'!$E$18-'Ejercicio 3 - TIR'!$C$18)*('Ejercicio 3 - TIR'!$D$18-'Ejercicio 3 - TIR'!$C$18)*N563),'Ejercicio 3 - TIR'!$E$18-SQRT(('Ejercicio 3 - TIR'!$E$18-'Ejercicio 3 - TIR'!$C$18)*('Ejercicio 3 - TIR'!$E$18-'Ejercicio 3 - TIR'!$D$18)*(1-N563)))</f>
        <v>32742.9099354885</v>
      </c>
      <c r="P563" s="16">
        <f ca="1" t="shared" si="4181"/>
        <v>0.0439765121915716</v>
      </c>
      <c r="Q563" s="18">
        <f ca="1">IF(P563&lt;=('Ejercicio 3 - TIR'!$D$22-'Ejercicio 3 - TIR'!$C$22)/('Ejercicio 3 - TIR'!$E$22-'Ejercicio 3 - TIR'!$C$22),'Ejercicio 3 - TIR'!$C$22+SQRT(('Ejercicio 3 - TIR'!$E$22-'Ejercicio 3 - TIR'!$C$22)*('Ejercicio 3 - TIR'!$D$22-'Ejercicio 3 - TIR'!$C$22)*P563),'Ejercicio 3 - TIR'!$E$22-SQRT(('Ejercicio 3 - TIR'!$E$22-'Ejercicio 3 - TIR'!$C$22)*('Ejercicio 3 - TIR'!$E$22-'Ejercicio 3 - TIR'!$D$22)*(1-P563)))</f>
        <v>0.128897062545853</v>
      </c>
      <c r="R563" s="16">
        <f ca="1" t="shared" si="4181"/>
        <v>0.0810859821019556</v>
      </c>
      <c r="S563" s="18">
        <f ca="1">IF(R563&lt;=('Ejercicio 3 - TIR'!$D$23-'Ejercicio 3 - TIR'!$C$23)/('Ejercicio 3 - TIR'!$E$23-'Ejercicio 3 - TIR'!$C$23),'Ejercicio 3 - TIR'!$C$23+SQRT(('Ejercicio 3 - TIR'!$E$23-'Ejercicio 3 - TIR'!$C$23)*('Ejercicio 3 - TIR'!$D$23-'Ejercicio 3 - TIR'!$C$23)*R563),'Ejercicio 3 - TIR'!$E$23-SQRT(('Ejercicio 3 - TIR'!$E$23-'Ejercicio 3 - TIR'!$C$23)*('Ejercicio 3 - TIR'!$E$23-'Ejercicio 3 - TIR'!$D$23)*(1-R563)))</f>
        <v>0.132081174106167</v>
      </c>
      <c r="T563" s="16">
        <f ca="1" t="shared" ref="T563:X563" si="4182">RAND()</f>
        <v>0.476270816125566</v>
      </c>
      <c r="U563" s="18">
        <f ca="1">IF(T563&lt;=('Ejercicio 3 - TIR'!$D$24-'Ejercicio 3 - TIR'!$C$24)/('Ejercicio 3 - TIR'!$E$24-'Ejercicio 3 - TIR'!$C$24),'Ejercicio 3 - TIR'!$C$24+SQRT(('Ejercicio 3 - TIR'!$E$24-'Ejercicio 3 - TIR'!$C$24)*('Ejercicio 3 - TIR'!$D$24-'Ejercicio 3 - TIR'!$C$24)*T563),'Ejercicio 3 - TIR'!$E$24-SQRT(('Ejercicio 3 - TIR'!$E$24-'Ejercicio 3 - TIR'!$C$24)*('Ejercicio 3 - TIR'!$E$24-'Ejercicio 3 - TIR'!$D$24)*(1-T563)))</f>
        <v>0.181705852733761</v>
      </c>
      <c r="V563" s="16">
        <f ca="1" t="shared" si="4182"/>
        <v>0.807014551733733</v>
      </c>
      <c r="W563" s="18">
        <f ca="1">IF(V563&lt;=('Ejercicio 3 - TIR'!$D$25-'Ejercicio 3 - TIR'!$C$25)/('Ejercicio 3 - TIR'!$E$25-'Ejercicio 3 - TIR'!$C$25),'Ejercicio 3 - TIR'!$C$25+SQRT(('Ejercicio 3 - TIR'!$E$25-'Ejercicio 3 - TIR'!$C$25)*('Ejercicio 3 - TIR'!$D$25-'Ejercicio 3 - TIR'!$C$25)*V563),'Ejercicio 3 - TIR'!$E$25-SQRT(('Ejercicio 3 - TIR'!$E$25-'Ejercicio 3 - TIR'!$C$25)*('Ejercicio 3 - TIR'!$E$25-'Ejercicio 3 - TIR'!$D$25)*(1-V563)))</f>
        <v>0.224010596987773</v>
      </c>
      <c r="X563" s="16">
        <f ca="1" t="shared" si="4182"/>
        <v>0.395254838376619</v>
      </c>
      <c r="Y563" s="18">
        <f ca="1">IF(X563&lt;=('Ejercicio 3 - TIR'!$D$26-'Ejercicio 3 - TIR'!$C$26)/('Ejercicio 3 - TIR'!$E$26-'Ejercicio 3 - TIR'!$C$26),'Ejercicio 3 - TIR'!$C$26+SQRT(('Ejercicio 3 - TIR'!$E$26-'Ejercicio 3 - TIR'!$C$26)*('Ejercicio 3 - TIR'!$D$26-'Ejercicio 3 - TIR'!$C$26)*X563),'Ejercicio 3 - TIR'!$E$26-SQRT(('Ejercicio 3 - TIR'!$E$26-'Ejercicio 3 - TIR'!$C$26)*('Ejercicio 3 - TIR'!$E$26-'Ejercicio 3 - TIR'!$D$26)*(1-X563)))</f>
        <v>0.222854362609502</v>
      </c>
      <c r="Z563" s="16">
        <f ca="1" t="shared" si="3812"/>
        <v>1.12889706254585</v>
      </c>
      <c r="AA563" s="16">
        <f ca="1" t="shared" si="3813"/>
        <v>1.27800311201191</v>
      </c>
      <c r="AB563" s="16">
        <f ca="1" t="shared" si="3814"/>
        <v>1.51022375727644</v>
      </c>
      <c r="AC563" s="16">
        <f ca="1" t="shared" si="3815"/>
        <v>1.84852988272905</v>
      </c>
      <c r="AD563" s="16">
        <f ca="1" t="shared" si="3816"/>
        <v>2.26048283150925</v>
      </c>
      <c r="AE563" s="15">
        <f ca="1" t="shared" si="3817"/>
        <v>3456.31413812859</v>
      </c>
      <c r="AF563" s="15">
        <f ca="1" t="shared" si="3818"/>
        <v>3912.82816757236</v>
      </c>
      <c r="AG563" s="15">
        <f ca="1" t="shared" si="3819"/>
        <v>4623.81194636178</v>
      </c>
      <c r="AH563" s="15">
        <f ca="1" t="shared" si="3820"/>
        <v>5659.59482082547</v>
      </c>
      <c r="AI563" s="15">
        <f ca="1" t="shared" si="3821"/>
        <v>6920.86021724858</v>
      </c>
      <c r="AJ563" s="17">
        <f ca="1" t="shared" si="3822"/>
        <v>41312.8235212796</v>
      </c>
      <c r="AK563" s="17">
        <f ca="1" t="shared" si="3823"/>
        <v>46849.6065142917</v>
      </c>
      <c r="AL563" s="17">
        <f ca="1" t="shared" si="3824"/>
        <v>56868.7653875596</v>
      </c>
      <c r="AM563" s="17">
        <f ca="1" t="shared" si="3825"/>
        <v>73638.6374848765</v>
      </c>
      <c r="AN563" s="17">
        <f ca="1" t="shared" si="3826"/>
        <v>74014.7857628254</v>
      </c>
      <c r="AO563" s="17">
        <f ca="1">C563/'Ejercicio 3 - TIR'!$D$7</f>
        <v>13866.9619086471</v>
      </c>
      <c r="AP563" s="17">
        <f ca="1" t="shared" si="3827"/>
        <v>27445.8616126325</v>
      </c>
      <c r="AQ563" s="17">
        <f ca="1" t="shared" si="3828"/>
        <v>32982.6446056446</v>
      </c>
      <c r="AR563" s="17">
        <f ca="1" t="shared" si="3829"/>
        <v>43001.8034789125</v>
      </c>
      <c r="AS563" s="17">
        <f ca="1" t="shared" si="3830"/>
        <v>59771.6755762294</v>
      </c>
      <c r="AT563" s="17">
        <f ca="1" t="shared" si="3831"/>
        <v>60147.8238541783</v>
      </c>
      <c r="AU563" s="17">
        <f ca="1">AP563*'Ejercicio 3 - TIR'!$D$5</f>
        <v>13722.9308063163</v>
      </c>
      <c r="AV563" s="17">
        <f ca="1">AQ563*'Ejercicio 3 - TIR'!$D$5</f>
        <v>16491.3223028223</v>
      </c>
      <c r="AW563" s="17">
        <f ca="1">AR563*'Ejercicio 3 - TIR'!$D$5</f>
        <v>21500.9017394563</v>
      </c>
      <c r="AX563" s="17">
        <f ca="1">AS563*'Ejercicio 3 - TIR'!$D$5</f>
        <v>29885.8377881147</v>
      </c>
      <c r="AY563" s="17">
        <f ca="1">AT563*'Ejercicio 3 - TIR'!$D$5</f>
        <v>30073.9119270891</v>
      </c>
      <c r="AZ563" s="17">
        <f ca="1" t="shared" ref="AZ563:BD563" si="4183">AJ563-AU563-AE563</f>
        <v>24133.5785768348</v>
      </c>
      <c r="BA563" s="17">
        <f ca="1" t="shared" si="4183"/>
        <v>26445.456043897</v>
      </c>
      <c r="BB563" s="17">
        <f ca="1" t="shared" si="4183"/>
        <v>30744.0517017416</v>
      </c>
      <c r="BC563" s="17">
        <f ca="1" t="shared" si="4183"/>
        <v>38093.2048759363</v>
      </c>
      <c r="BD563" s="17">
        <f ca="1" t="shared" si="4183"/>
        <v>37020.0136184877</v>
      </c>
      <c r="BE563" s="17">
        <f ca="1" t="shared" ref="BE563:BI563" si="4184">AZ563/Z563</f>
        <v>21378.0152128392</v>
      </c>
      <c r="BF563" s="17">
        <f ca="1" t="shared" si="4184"/>
        <v>20692.7947164893</v>
      </c>
      <c r="BG563" s="17">
        <f ca="1" t="shared" si="4184"/>
        <v>20357.2825242704</v>
      </c>
      <c r="BH563" s="17">
        <f ca="1" t="shared" si="4184"/>
        <v>20607.2973079007</v>
      </c>
      <c r="BI563" s="17">
        <f ca="1" t="shared" si="4184"/>
        <v>16377.0381718717</v>
      </c>
      <c r="BJ563" s="17">
        <f ca="1" t="shared" si="3834"/>
        <v>60613.784482195</v>
      </c>
      <c r="BK563" s="17">
        <f ca="1" t="shared" si="3835"/>
        <v>31346.0293196895</v>
      </c>
      <c r="BL563" s="17">
        <f ca="1" t="shared" si="3836"/>
        <v>91959.8138018845</v>
      </c>
      <c r="BM563" s="17">
        <f ca="1">BK563*'Ejercicio 3 - TIR'!$D$5</f>
        <v>15673.0146598448</v>
      </c>
      <c r="BN563" s="17">
        <f ca="1" t="shared" si="3837"/>
        <v>76286.7991420398</v>
      </c>
      <c r="BO563" s="17">
        <f ca="1" t="shared" si="3838"/>
        <v>33748.0108579748</v>
      </c>
      <c r="BP563" s="17">
        <f ca="1" t="shared" si="3839"/>
        <v>-96149.3394468867</v>
      </c>
      <c r="BQ563" s="17">
        <f ca="1" t="shared" ref="BQ563:BT563" si="4185">BE563</f>
        <v>21378.0152128392</v>
      </c>
      <c r="BR563" s="17">
        <f ca="1" t="shared" si="4185"/>
        <v>20692.7947164893</v>
      </c>
      <c r="BS563" s="17">
        <f ca="1" t="shared" si="4185"/>
        <v>20357.2825242704</v>
      </c>
      <c r="BT563" s="17">
        <f ca="1" t="shared" si="4185"/>
        <v>20607.2973079007</v>
      </c>
      <c r="BU563" s="17">
        <f ca="1" t="shared" si="3841"/>
        <v>50125.0490298465</v>
      </c>
      <c r="BV563" s="19">
        <f ca="1" t="shared" si="3842"/>
        <v>10.313076079572</v>
      </c>
    </row>
    <row r="564" ht="15" customHeight="1" spans="1:74">
      <c r="A564" s="15">
        <v>563</v>
      </c>
      <c r="B564" s="16">
        <f ca="1" t="shared" ref="B564:F564" si="4186">RAND()</f>
        <v>0.0451970416595648</v>
      </c>
      <c r="C564" s="17">
        <f ca="1">IF(B564&lt;=('Ejercicio 3 - TIR'!$D$13-'Ejercicio 3 - TIR'!$C$13)/('Ejercicio 3 - TIR'!$E$13-'Ejercicio 3 - TIR'!$C$13),'Ejercicio 3 - TIR'!$C$13+SQRT(('Ejercicio 3 - TIR'!$E$13-'Ejercicio 3 - TIR'!$C$13)*('Ejercicio 3 - TIR'!$D$13-'Ejercicio 3 - TIR'!$C$13)*B564),'Ejercicio 3 - TIR'!$E$13-SQRT(('Ejercicio 3 - TIR'!$E$13-'Ejercicio 3 - TIR'!$C$13)*('Ejercicio 3 - TIR'!$E$13-'Ejercicio 3 - TIR'!$D$13)*(1-B564)))</f>
        <v>64251.9191741878</v>
      </c>
      <c r="D564" s="16">
        <f ca="1" t="shared" si="4186"/>
        <v>0.749879710501192</v>
      </c>
      <c r="E564" s="17">
        <f ca="1">IF(D564&lt;=('Ejercicio 3 - TIR'!$D$14-'Ejercicio 3 - TIR'!$C$14)/('Ejercicio 3 - TIR'!$E$14-'Ejercicio 3 - TIR'!$C$14),'Ejercicio 3 - TIR'!$C$14+SQRT(('Ejercicio 3 - TIR'!$E$14-'Ejercicio 3 - TIR'!$C$14)*('Ejercicio 3 - TIR'!$D$14-'Ejercicio 3 - TIR'!$C$14)*D564),'Ejercicio 3 - TIR'!$E$14-SQRT(('Ejercicio 3 - TIR'!$E$14-'Ejercicio 3 - TIR'!$C$14)*('Ejercicio 3 - TIR'!$E$14-'Ejercicio 3 - TIR'!$D$14)*(1-D564)))</f>
        <v>33874.8025807472</v>
      </c>
      <c r="F564" s="16">
        <f ca="1" t="shared" si="4186"/>
        <v>0.281062676871904</v>
      </c>
      <c r="G564" s="17">
        <f ca="1">IF(F564&lt;=('Ejercicio 3 - TIR'!$D$18-'Ejercicio 3 - TIR'!$C$18)/('Ejercicio 3 - TIR'!$E$18-'Ejercicio 3 - TIR'!$C$18),'Ejercicio 3 - TIR'!$C$18+SQRT(('Ejercicio 3 - TIR'!$E$18-'Ejercicio 3 - TIR'!$C$18)*('Ejercicio 3 - TIR'!$D$18-'Ejercicio 3 - TIR'!$C$18)*F564),'Ejercicio 3 - TIR'!$E$18-SQRT(('Ejercicio 3 - TIR'!$E$18-'Ejercicio 3 - TIR'!$C$18)*('Ejercicio 3 - TIR'!$E$18-'Ejercicio 3 - TIR'!$D$18)*(1-F564)))</f>
        <v>36493.0271469312</v>
      </c>
      <c r="H564" s="16">
        <f ca="1" t="shared" ref="H564:L564" si="4187">RAND()</f>
        <v>0.506389956796959</v>
      </c>
      <c r="I564" s="17">
        <f ca="1">IF(H564&lt;=('Ejercicio 3 - TIR'!$D$18-'Ejercicio 3 - TIR'!$C$18)/('Ejercicio 3 - TIR'!$E$18-'Ejercicio 3 - TIR'!$C$18),'Ejercicio 3 - TIR'!$C$18+SQRT(('Ejercicio 3 - TIR'!$E$18-'Ejercicio 3 - TIR'!$C$18)*('Ejercicio 3 - TIR'!$D$18-'Ejercicio 3 - TIR'!$C$18)*H564),'Ejercicio 3 - TIR'!$E$18-SQRT(('Ejercicio 3 - TIR'!$E$18-'Ejercicio 3 - TIR'!$C$18)*('Ejercicio 3 - TIR'!$E$18-'Ejercicio 3 - TIR'!$D$18)*(1-H564)))</f>
        <v>38715.4170020455</v>
      </c>
      <c r="J564" s="16">
        <f ca="1" t="shared" si="4187"/>
        <v>0.85662805224051</v>
      </c>
      <c r="K564" s="17">
        <f ca="1">IF(J564&lt;=('Ejercicio 3 - TIR'!$D$18-'Ejercicio 3 - TIR'!$C$18)/('Ejercicio 3 - TIR'!$E$18-'Ejercicio 3 - TIR'!$C$18),'Ejercicio 3 - TIR'!$C$18+SQRT(('Ejercicio 3 - TIR'!$E$18-'Ejercicio 3 - TIR'!$C$18)*('Ejercicio 3 - TIR'!$D$18-'Ejercicio 3 - TIR'!$C$18)*J564),'Ejercicio 3 - TIR'!$E$18-SQRT(('Ejercicio 3 - TIR'!$E$18-'Ejercicio 3 - TIR'!$C$18)*('Ejercicio 3 - TIR'!$E$18-'Ejercicio 3 - TIR'!$D$18)*(1-J564)))</f>
        <v>41720.8391192316</v>
      </c>
      <c r="L564" s="16">
        <f ca="1" t="shared" si="4187"/>
        <v>0.297167899746109</v>
      </c>
      <c r="M564" s="17">
        <f ca="1">IF(L564&lt;=('Ejercicio 3 - TIR'!$D$18-'Ejercicio 3 - TIR'!$C$18)/('Ejercicio 3 - TIR'!$E$18-'Ejercicio 3 - TIR'!$C$18),'Ejercicio 3 - TIR'!$C$18+SQRT(('Ejercicio 3 - TIR'!$E$18-'Ejercicio 3 - TIR'!$C$18)*('Ejercicio 3 - TIR'!$D$18-'Ejercicio 3 - TIR'!$C$18)*L564),'Ejercicio 3 - TIR'!$E$18-SQRT(('Ejercicio 3 - TIR'!$E$18-'Ejercicio 3 - TIR'!$C$18)*('Ejercicio 3 - TIR'!$E$18-'Ejercicio 3 - TIR'!$D$18)*(1-L564)))</f>
        <v>36676.4650049196</v>
      </c>
      <c r="N564" s="16">
        <f ca="1" t="shared" ref="N564:R564" si="4188">RAND()</f>
        <v>0.54578809789088</v>
      </c>
      <c r="O564" s="17">
        <f ca="1">IF(N564&lt;=('Ejercicio 3 - TIR'!$D$18-'Ejercicio 3 - TIR'!$C$18)/('Ejercicio 3 - TIR'!$E$18-'Ejercicio 3 - TIR'!$C$18),'Ejercicio 3 - TIR'!$C$18+SQRT(('Ejercicio 3 - TIR'!$E$18-'Ejercicio 3 - TIR'!$C$18)*('Ejercicio 3 - TIR'!$D$18-'Ejercicio 3 - TIR'!$C$18)*N564),'Ejercicio 3 - TIR'!$E$18-SQRT(('Ejercicio 3 - TIR'!$E$18-'Ejercicio 3 - TIR'!$C$18)*('Ejercicio 3 - TIR'!$E$18-'Ejercicio 3 - TIR'!$D$18)*(1-N564)))</f>
        <v>39048.1055853494</v>
      </c>
      <c r="P564" s="16">
        <f ca="1" t="shared" si="4188"/>
        <v>0.148566770714526</v>
      </c>
      <c r="Q564" s="18">
        <f ca="1">IF(P564&lt;=('Ejercicio 3 - TIR'!$D$22-'Ejercicio 3 - TIR'!$C$22)/('Ejercicio 3 - TIR'!$E$22-'Ejercicio 3 - TIR'!$C$22),'Ejercicio 3 - TIR'!$C$22+SQRT(('Ejercicio 3 - TIR'!$E$22-'Ejercicio 3 - TIR'!$C$22)*('Ejercicio 3 - TIR'!$D$22-'Ejercicio 3 - TIR'!$C$22)*P564),'Ejercicio 3 - TIR'!$E$22-SQRT(('Ejercicio 3 - TIR'!$E$22-'Ejercicio 3 - TIR'!$C$22)*('Ejercicio 3 - TIR'!$E$22-'Ejercicio 3 - TIR'!$D$22)*(1-P564)))</f>
        <v>0.136352987105913</v>
      </c>
      <c r="R564" s="16">
        <f ca="1" t="shared" si="4188"/>
        <v>0.395237527222271</v>
      </c>
      <c r="S564" s="18">
        <f ca="1">IF(R564&lt;=('Ejercicio 3 - TIR'!$D$23-'Ejercicio 3 - TIR'!$C$23)/('Ejercicio 3 - TIR'!$E$23-'Ejercicio 3 - TIR'!$C$23),'Ejercicio 3 - TIR'!$C$23+SQRT(('Ejercicio 3 - TIR'!$E$23-'Ejercicio 3 - TIR'!$C$23)*('Ejercicio 3 - TIR'!$D$23-'Ejercicio 3 - TIR'!$C$23)*R564),'Ejercicio 3 - TIR'!$E$23-SQRT(('Ejercicio 3 - TIR'!$E$23-'Ejercicio 3 - TIR'!$C$23)*('Ejercicio 3 - TIR'!$E$23-'Ejercicio 3 - TIR'!$D$23)*(1-R564)))</f>
        <v>0.146672599217176</v>
      </c>
      <c r="T564" s="16">
        <f ca="1" t="shared" ref="T564:X564" si="4189">RAND()</f>
        <v>0.801284580309503</v>
      </c>
      <c r="U564" s="18">
        <f ca="1">IF(T564&lt;=('Ejercicio 3 - TIR'!$D$24-'Ejercicio 3 - TIR'!$C$24)/('Ejercicio 3 - TIR'!$E$24-'Ejercicio 3 - TIR'!$C$24),'Ejercicio 3 - TIR'!$C$24+SQRT(('Ejercicio 3 - TIR'!$E$24-'Ejercicio 3 - TIR'!$C$24)*('Ejercicio 3 - TIR'!$D$24-'Ejercicio 3 - TIR'!$C$24)*T564),'Ejercicio 3 - TIR'!$E$24-SQRT(('Ejercicio 3 - TIR'!$E$24-'Ejercicio 3 - TIR'!$C$24)*('Ejercicio 3 - TIR'!$E$24-'Ejercicio 3 - TIR'!$D$24)*(1-T564)))</f>
        <v>0.196411800087048</v>
      </c>
      <c r="V564" s="16">
        <f ca="1" t="shared" si="4189"/>
        <v>0.391626346353888</v>
      </c>
      <c r="W564" s="18">
        <f ca="1">IF(V564&lt;=('Ejercicio 3 - TIR'!$D$25-'Ejercicio 3 - TIR'!$C$25)/('Ejercicio 3 - TIR'!$E$25-'Ejercicio 3 - TIR'!$C$25),'Ejercicio 3 - TIR'!$C$25+SQRT(('Ejercicio 3 - TIR'!$E$25-'Ejercicio 3 - TIR'!$C$25)*('Ejercicio 3 - TIR'!$D$25-'Ejercicio 3 - TIR'!$C$25)*V564),'Ejercicio 3 - TIR'!$E$25-SQRT(('Ejercicio 3 - TIR'!$E$25-'Ejercicio 3 - TIR'!$C$25)*('Ejercicio 3 - TIR'!$E$25-'Ejercicio 3 - TIR'!$D$25)*(1-V564)))</f>
        <v>0.20385557685092</v>
      </c>
      <c r="X564" s="16">
        <f ca="1" t="shared" si="4189"/>
        <v>0.181270514618369</v>
      </c>
      <c r="Y564" s="18">
        <f ca="1">IF(X564&lt;=('Ejercicio 3 - TIR'!$D$26-'Ejercicio 3 - TIR'!$C$26)/('Ejercicio 3 - TIR'!$E$26-'Ejercicio 3 - TIR'!$C$26),'Ejercicio 3 - TIR'!$C$26+SQRT(('Ejercicio 3 - TIR'!$E$26-'Ejercicio 3 - TIR'!$C$26)*('Ejercicio 3 - TIR'!$D$26-'Ejercicio 3 - TIR'!$C$26)*X564),'Ejercicio 3 - TIR'!$E$26-SQRT(('Ejercicio 3 - TIR'!$E$26-'Ejercicio 3 - TIR'!$C$26)*('Ejercicio 3 - TIR'!$E$26-'Ejercicio 3 - TIR'!$D$26)*(1-X564)))</f>
        <v>0.212123073689467</v>
      </c>
      <c r="Z564" s="16">
        <f ca="1" t="shared" si="3812"/>
        <v>1.13635298710591</v>
      </c>
      <c r="AA564" s="16">
        <f ca="1" t="shared" si="3813"/>
        <v>1.30302483335294</v>
      </c>
      <c r="AB564" s="16">
        <f ca="1" t="shared" si="3814"/>
        <v>1.55895428642991</v>
      </c>
      <c r="AC564" s="16">
        <f ca="1" t="shared" si="3815"/>
        <v>1.8767558117743</v>
      </c>
      <c r="AD564" s="16">
        <f ca="1" t="shared" si="3816"/>
        <v>2.27485902313243</v>
      </c>
      <c r="AE564" s="15">
        <f ca="1" t="shared" si="3817"/>
        <v>4618.93051950796</v>
      </c>
      <c r="AF564" s="15">
        <f ca="1" t="shared" si="3818"/>
        <v>5296.40106440773</v>
      </c>
      <c r="AG564" s="15">
        <f ca="1" t="shared" si="3819"/>
        <v>6336.67673145101</v>
      </c>
      <c r="AH564" s="15">
        <f ca="1" t="shared" si="3820"/>
        <v>7628.44362185876</v>
      </c>
      <c r="AI564" s="15">
        <f ca="1" t="shared" si="3821"/>
        <v>9246.61253039425</v>
      </c>
      <c r="AJ564" s="17">
        <f ca="1" t="shared" si="3822"/>
        <v>41468.9604069524</v>
      </c>
      <c r="AK564" s="17">
        <f ca="1" t="shared" si="3823"/>
        <v>50447.1497872799</v>
      </c>
      <c r="AL564" s="17">
        <f ca="1" t="shared" si="3824"/>
        <v>65040.880978379</v>
      </c>
      <c r="AM564" s="17">
        <f ca="1" t="shared" si="3825"/>
        <v>68832.7688533196</v>
      </c>
      <c r="AN564" s="17">
        <f ca="1" t="shared" si="3826"/>
        <v>88828.9353270602</v>
      </c>
      <c r="AO564" s="17">
        <f ca="1">C564/'Ejercicio 3 - TIR'!$D$7</f>
        <v>12850.3838348376</v>
      </c>
      <c r="AP564" s="17">
        <f ca="1" t="shared" si="3827"/>
        <v>28618.5765721149</v>
      </c>
      <c r="AQ564" s="17">
        <f ca="1" t="shared" si="3828"/>
        <v>37596.7659524423</v>
      </c>
      <c r="AR564" s="17">
        <f ca="1" t="shared" si="3829"/>
        <v>52190.4971435414</v>
      </c>
      <c r="AS564" s="17">
        <f ca="1" t="shared" si="3830"/>
        <v>55982.385018482</v>
      </c>
      <c r="AT564" s="17">
        <f ca="1" t="shared" si="3831"/>
        <v>75978.5514922226</v>
      </c>
      <c r="AU564" s="17">
        <f ca="1">AP564*'Ejercicio 3 - TIR'!$D$5</f>
        <v>14309.2882860574</v>
      </c>
      <c r="AV564" s="17">
        <f ca="1">AQ564*'Ejercicio 3 - TIR'!$D$5</f>
        <v>18798.3829762212</v>
      </c>
      <c r="AW564" s="17">
        <f ca="1">AR564*'Ejercicio 3 - TIR'!$D$5</f>
        <v>26095.2485717707</v>
      </c>
      <c r="AX564" s="17">
        <f ca="1">AS564*'Ejercicio 3 - TIR'!$D$5</f>
        <v>27991.192509241</v>
      </c>
      <c r="AY564" s="17">
        <f ca="1">AT564*'Ejercicio 3 - TIR'!$D$5</f>
        <v>37989.2757461113</v>
      </c>
      <c r="AZ564" s="17">
        <f ca="1" t="shared" ref="AZ564:BD564" si="4190">AJ564-AU564-AE564</f>
        <v>22540.741601387</v>
      </c>
      <c r="BA564" s="17">
        <f ca="1" t="shared" si="4190"/>
        <v>26352.365746651</v>
      </c>
      <c r="BB564" s="17">
        <f ca="1" t="shared" si="4190"/>
        <v>32608.9556751573</v>
      </c>
      <c r="BC564" s="17">
        <f ca="1" t="shared" si="4190"/>
        <v>33213.1327222198</v>
      </c>
      <c r="BD564" s="17">
        <f ca="1" t="shared" si="4190"/>
        <v>41593.0470505546</v>
      </c>
      <c r="BE564" s="17">
        <f ca="1" t="shared" ref="BE564:BI564" si="4191">AZ564/Z564</f>
        <v>19836.0384996165</v>
      </c>
      <c r="BF564" s="17">
        <f ca="1" t="shared" si="4191"/>
        <v>20223.9934897029</v>
      </c>
      <c r="BG564" s="17">
        <f ca="1" t="shared" si="4191"/>
        <v>20917.1981237714</v>
      </c>
      <c r="BH564" s="17">
        <f ca="1" t="shared" si="4191"/>
        <v>17697.0986389646</v>
      </c>
      <c r="BI564" s="17">
        <f ca="1" t="shared" si="4191"/>
        <v>18283.791051492</v>
      </c>
      <c r="BJ564" s="17">
        <f ca="1" t="shared" si="3834"/>
        <v>77060.4003076426</v>
      </c>
      <c r="BK564" s="17">
        <f ca="1" t="shared" si="3835"/>
        <v>29232.8116173954</v>
      </c>
      <c r="BL564" s="17">
        <f ca="1" t="shared" si="3836"/>
        <v>106293.211925038</v>
      </c>
      <c r="BM564" s="17">
        <f ca="1">BK564*'Ejercicio 3 - TIR'!$D$5</f>
        <v>14616.4058086977</v>
      </c>
      <c r="BN564" s="17">
        <f ca="1" t="shared" si="3837"/>
        <v>91676.8061163403</v>
      </c>
      <c r="BO564" s="17">
        <f ca="1" t="shared" si="3838"/>
        <v>40299.994498166</v>
      </c>
      <c r="BP564" s="17">
        <f ca="1" t="shared" si="3839"/>
        <v>-98126.721754935</v>
      </c>
      <c r="BQ564" s="17">
        <f ca="1" t="shared" ref="BQ564:BT564" si="4192">BE564</f>
        <v>19836.0384996165</v>
      </c>
      <c r="BR564" s="17">
        <f ca="1" t="shared" si="4192"/>
        <v>20223.9934897029</v>
      </c>
      <c r="BS564" s="17">
        <f ca="1" t="shared" si="4192"/>
        <v>20917.1981237714</v>
      </c>
      <c r="BT564" s="17">
        <f ca="1" t="shared" si="4192"/>
        <v>17697.0986389646</v>
      </c>
      <c r="BU564" s="17">
        <f ca="1" t="shared" si="3841"/>
        <v>58583.785549658</v>
      </c>
      <c r="BV564" s="19">
        <f ca="1" t="shared" si="3842"/>
        <v>10.2688447663276</v>
      </c>
    </row>
    <row r="565" ht="15" customHeight="1" spans="1:74">
      <c r="A565" s="15">
        <v>564</v>
      </c>
      <c r="B565" s="16">
        <f ca="1" t="shared" ref="B565:F565" si="4193">RAND()</f>
        <v>0.610667155150341</v>
      </c>
      <c r="C565" s="17">
        <f ca="1">IF(B565&lt;=('Ejercicio 3 - TIR'!$D$13-'Ejercicio 3 - TIR'!$C$13)/('Ejercicio 3 - TIR'!$E$13-'Ejercicio 3 - TIR'!$C$13),'Ejercicio 3 - TIR'!$C$13+SQRT(('Ejercicio 3 - TIR'!$E$13-'Ejercicio 3 - TIR'!$C$13)*('Ejercicio 3 - TIR'!$D$13-'Ejercicio 3 - TIR'!$C$13)*B565),'Ejercicio 3 - TIR'!$E$13-SQRT(('Ejercicio 3 - TIR'!$E$13-'Ejercicio 3 - TIR'!$C$13)*('Ejercicio 3 - TIR'!$E$13-'Ejercicio 3 - TIR'!$D$13)*(1-B565)))</f>
        <v>78385.2038219281</v>
      </c>
      <c r="D565" s="16">
        <f ca="1" t="shared" si="4193"/>
        <v>0.345138005354855</v>
      </c>
      <c r="E565" s="17">
        <f ca="1">IF(D565&lt;=('Ejercicio 3 - TIR'!$D$14-'Ejercicio 3 - TIR'!$C$14)/('Ejercicio 3 - TIR'!$E$14-'Ejercicio 3 - TIR'!$C$14),'Ejercicio 3 - TIR'!$C$14+SQRT(('Ejercicio 3 - TIR'!$E$14-'Ejercicio 3 - TIR'!$C$14)*('Ejercicio 3 - TIR'!$D$14-'Ejercicio 3 - TIR'!$C$14)*D565),'Ejercicio 3 - TIR'!$E$14-SQRT(('Ejercicio 3 - TIR'!$E$14-'Ejercicio 3 - TIR'!$C$14)*('Ejercicio 3 - TIR'!$E$14-'Ejercicio 3 - TIR'!$D$14)*(1-D565)))</f>
        <v>30088.9304716004</v>
      </c>
      <c r="F565" s="16">
        <f ca="1" t="shared" si="4193"/>
        <v>0.320976742436383</v>
      </c>
      <c r="G565" s="17">
        <f ca="1">IF(F565&lt;=('Ejercicio 3 - TIR'!$D$18-'Ejercicio 3 - TIR'!$C$18)/('Ejercicio 3 - TIR'!$E$18-'Ejercicio 3 - TIR'!$C$18),'Ejercicio 3 - TIR'!$C$18+SQRT(('Ejercicio 3 - TIR'!$E$18-'Ejercicio 3 - TIR'!$C$18)*('Ejercicio 3 - TIR'!$D$18-'Ejercicio 3 - TIR'!$C$18)*F565),'Ejercicio 3 - TIR'!$E$18-SQRT(('Ejercicio 3 - TIR'!$E$18-'Ejercicio 3 - TIR'!$C$18)*('Ejercicio 3 - TIR'!$E$18-'Ejercicio 3 - TIR'!$D$18)*(1-F565)))</f>
        <v>36938.768721139</v>
      </c>
      <c r="H565" s="16">
        <f ca="1" t="shared" ref="H565:L565" si="4194">RAND()</f>
        <v>0.0438642058996146</v>
      </c>
      <c r="I565" s="17">
        <f ca="1">IF(H565&lt;=('Ejercicio 3 - TIR'!$D$18-'Ejercicio 3 - TIR'!$C$18)/('Ejercicio 3 - TIR'!$E$18-'Ejercicio 3 - TIR'!$C$18),'Ejercicio 3 - TIR'!$C$18+SQRT(('Ejercicio 3 - TIR'!$E$18-'Ejercicio 3 - TIR'!$C$18)*('Ejercicio 3 - TIR'!$D$18-'Ejercicio 3 - TIR'!$C$18)*H565),'Ejercicio 3 - TIR'!$E$18-SQRT(('Ejercicio 3 - TIR'!$E$18-'Ejercicio 3 - TIR'!$C$18)*('Ejercicio 3 - TIR'!$E$18-'Ejercicio 3 - TIR'!$D$18)*(1-H565)))</f>
        <v>32565.0791186515</v>
      </c>
      <c r="J565" s="16">
        <f ca="1" t="shared" si="4194"/>
        <v>0.0274190726633965</v>
      </c>
      <c r="K565" s="17">
        <f ca="1">IF(J565&lt;=('Ejercicio 3 - TIR'!$D$18-'Ejercicio 3 - TIR'!$C$18)/('Ejercicio 3 - TIR'!$E$18-'Ejercicio 3 - TIR'!$C$18),'Ejercicio 3 - TIR'!$C$18+SQRT(('Ejercicio 3 - TIR'!$E$18-'Ejercicio 3 - TIR'!$C$18)*('Ejercicio 3 - TIR'!$D$18-'Ejercicio 3 - TIR'!$C$18)*J565),'Ejercicio 3 - TIR'!$E$18-SQRT(('Ejercicio 3 - TIR'!$E$18-'Ejercicio 3 - TIR'!$C$18)*('Ejercicio 3 - TIR'!$E$18-'Ejercicio 3 - TIR'!$D$18)*(1-J565)))</f>
        <v>32028.0189593565</v>
      </c>
      <c r="L565" s="16">
        <f ca="1" t="shared" si="4194"/>
        <v>0.381390178019248</v>
      </c>
      <c r="M565" s="17">
        <f ca="1">IF(L565&lt;=('Ejercicio 3 - TIR'!$D$18-'Ejercicio 3 - TIR'!$C$18)/('Ejercicio 3 - TIR'!$E$18-'Ejercicio 3 - TIR'!$C$18),'Ejercicio 3 - TIR'!$C$18+SQRT(('Ejercicio 3 - TIR'!$E$18-'Ejercicio 3 - TIR'!$C$18)*('Ejercicio 3 - TIR'!$D$18-'Ejercicio 3 - TIR'!$C$18)*L565),'Ejercicio 3 - TIR'!$E$18-SQRT(('Ejercicio 3 - TIR'!$E$18-'Ejercicio 3 - TIR'!$C$18)*('Ejercicio 3 - TIR'!$E$18-'Ejercicio 3 - TIR'!$D$18)*(1-L565)))</f>
        <v>37563.6318460702</v>
      </c>
      <c r="N565" s="16">
        <f ca="1" t="shared" ref="N565:R565" si="4195">RAND()</f>
        <v>0.930837894465069</v>
      </c>
      <c r="O565" s="17">
        <f ca="1">IF(N565&lt;=('Ejercicio 3 - TIR'!$D$18-'Ejercicio 3 - TIR'!$C$18)/('Ejercicio 3 - TIR'!$E$18-'Ejercicio 3 - TIR'!$C$18),'Ejercicio 3 - TIR'!$C$18+SQRT(('Ejercicio 3 - TIR'!$E$18-'Ejercicio 3 - TIR'!$C$18)*('Ejercicio 3 - TIR'!$D$18-'Ejercicio 3 - TIR'!$C$18)*N565),'Ejercicio 3 - TIR'!$E$18-SQRT(('Ejercicio 3 - TIR'!$E$18-'Ejercicio 3 - TIR'!$C$18)*('Ejercicio 3 - TIR'!$E$18-'Ejercicio 3 - TIR'!$D$18)*(1-N565)))</f>
        <v>42722.4667038395</v>
      </c>
      <c r="P565" s="16">
        <f ca="1" t="shared" si="4195"/>
        <v>0.981573673637716</v>
      </c>
      <c r="Q565" s="18">
        <f ca="1">IF(P565&lt;=('Ejercicio 3 - TIR'!$D$22-'Ejercicio 3 - TIR'!$C$22)/('Ejercicio 3 - TIR'!$E$22-'Ejercicio 3 - TIR'!$C$22),'Ejercicio 3 - TIR'!$C$22+SQRT(('Ejercicio 3 - TIR'!$E$22-'Ejercicio 3 - TIR'!$C$22)*('Ejercicio 3 - TIR'!$D$22-'Ejercicio 3 - TIR'!$C$22)*P565),'Ejercicio 3 - TIR'!$E$22-SQRT(('Ejercicio 3 - TIR'!$E$22-'Ejercicio 3 - TIR'!$C$22)*('Ejercicio 3 - TIR'!$E$22-'Ejercicio 3 - TIR'!$D$22)*(1-P565)))</f>
        <v>0.174240886574123</v>
      </c>
      <c r="R565" s="16">
        <f ca="1" t="shared" si="4195"/>
        <v>0.889963421040034</v>
      </c>
      <c r="S565" s="18">
        <f ca="1">IF(R565&lt;=('Ejercicio 3 - TIR'!$D$23-'Ejercicio 3 - TIR'!$C$23)/('Ejercicio 3 - TIR'!$E$23-'Ejercicio 3 - TIR'!$C$23),'Ejercicio 3 - TIR'!$C$23+SQRT(('Ejercicio 3 - TIR'!$E$23-'Ejercicio 3 - TIR'!$C$23)*('Ejercicio 3 - TIR'!$D$23-'Ejercicio 3 - TIR'!$C$23)*R565),'Ejercicio 3 - TIR'!$E$23-SQRT(('Ejercicio 3 - TIR'!$E$23-'Ejercicio 3 - TIR'!$C$23)*('Ejercicio 3 - TIR'!$E$23-'Ejercicio 3 - TIR'!$D$23)*(1-R565)))</f>
        <v>0.165926413316857</v>
      </c>
      <c r="T565" s="16">
        <f ca="1" t="shared" ref="T565:X565" si="4196">RAND()</f>
        <v>0.865919205275691</v>
      </c>
      <c r="U565" s="18">
        <f ca="1">IF(T565&lt;=('Ejercicio 3 - TIR'!$D$24-'Ejercicio 3 - TIR'!$C$24)/('Ejercicio 3 - TIR'!$E$24-'Ejercicio 3 - TIR'!$C$24),'Ejercicio 3 - TIR'!$C$24+SQRT(('Ejercicio 3 - TIR'!$E$24-'Ejercicio 3 - TIR'!$C$24)*('Ejercicio 3 - TIR'!$D$24-'Ejercicio 3 - TIR'!$C$24)*T565),'Ejercicio 3 - TIR'!$E$24-SQRT(('Ejercicio 3 - TIR'!$E$24-'Ejercicio 3 - TIR'!$C$24)*('Ejercicio 3 - TIR'!$E$24-'Ejercicio 3 - TIR'!$D$24)*(1-T565)))</f>
        <v>0.200624081306218</v>
      </c>
      <c r="V565" s="16">
        <f ca="1" t="shared" si="4196"/>
        <v>0.25328108679561</v>
      </c>
      <c r="W565" s="18">
        <f ca="1">IF(V565&lt;=('Ejercicio 3 - TIR'!$D$25-'Ejercicio 3 - TIR'!$C$25)/('Ejercicio 3 - TIR'!$E$25-'Ejercicio 3 - TIR'!$C$25),'Ejercicio 3 - TIR'!$C$25+SQRT(('Ejercicio 3 - TIR'!$E$25-'Ejercicio 3 - TIR'!$C$25)*('Ejercicio 3 - TIR'!$D$25-'Ejercicio 3 - TIR'!$C$25)*V565),'Ejercicio 3 - TIR'!$E$25-SQRT(('Ejercicio 3 - TIR'!$E$25-'Ejercicio 3 - TIR'!$C$25)*('Ejercicio 3 - TIR'!$E$25-'Ejercicio 3 - TIR'!$D$25)*(1-V565)))</f>
        <v>0.198830653772874</v>
      </c>
      <c r="X565" s="16">
        <f ca="1" t="shared" si="4196"/>
        <v>0.838217740417367</v>
      </c>
      <c r="Y565" s="18">
        <f ca="1">IF(X565&lt;=('Ejercicio 3 - TIR'!$D$26-'Ejercicio 3 - TIR'!$C$26)/('Ejercicio 3 - TIR'!$E$26-'Ejercicio 3 - TIR'!$C$26),'Ejercicio 3 - TIR'!$C$26+SQRT(('Ejercicio 3 - TIR'!$E$26-'Ejercicio 3 - TIR'!$C$26)*('Ejercicio 3 - TIR'!$D$26-'Ejercicio 3 - TIR'!$C$26)*X565),'Ejercicio 3 - TIR'!$E$26-SQRT(('Ejercicio 3 - TIR'!$E$26-'Ejercicio 3 - TIR'!$C$26)*('Ejercicio 3 - TIR'!$E$26-'Ejercicio 3 - TIR'!$D$26)*(1-X565)))</f>
        <v>0.250442865467941</v>
      </c>
      <c r="Z565" s="16">
        <f ca="1" t="shared" si="3812"/>
        <v>1.17424088657412</v>
      </c>
      <c r="AA565" s="16">
        <f ca="1" t="shared" si="3813"/>
        <v>1.36907846525337</v>
      </c>
      <c r="AB565" s="16">
        <f ca="1" t="shared" si="3814"/>
        <v>1.64374857458096</v>
      </c>
      <c r="AC565" s="16">
        <f ca="1" t="shared" si="3815"/>
        <v>1.97057617830312</v>
      </c>
      <c r="AD565" s="16">
        <f ca="1" t="shared" si="3816"/>
        <v>2.46409292302022</v>
      </c>
      <c r="AE565" s="15">
        <f ca="1" t="shared" si="3817"/>
        <v>5242.72192143881</v>
      </c>
      <c r="AF565" s="15">
        <f ca="1" t="shared" si="3818"/>
        <v>6112.62796588081</v>
      </c>
      <c r="AG565" s="15">
        <f ca="1" t="shared" si="3819"/>
        <v>7338.96833590234</v>
      </c>
      <c r="AH565" s="15">
        <f ca="1" t="shared" si="3820"/>
        <v>8798.18020814822</v>
      </c>
      <c r="AI565" s="15">
        <f ca="1" t="shared" si="3821"/>
        <v>11001.6216703802</v>
      </c>
      <c r="AJ565" s="17">
        <f ca="1" t="shared" si="3822"/>
        <v>43375.0125320668</v>
      </c>
      <c r="AK565" s="17">
        <f ca="1" t="shared" si="3823"/>
        <v>44584.1485406182</v>
      </c>
      <c r="AL565" s="17">
        <f ca="1" t="shared" si="3824"/>
        <v>52646.0105110942</v>
      </c>
      <c r="AM565" s="17">
        <f ca="1" t="shared" si="3825"/>
        <v>74021.9980864144</v>
      </c>
      <c r="AN565" s="17">
        <f ca="1" t="shared" si="3826"/>
        <v>105272.127858898</v>
      </c>
      <c r="AO565" s="17">
        <f ca="1">C565/'Ejercicio 3 - TIR'!$D$7</f>
        <v>15677.0407643856</v>
      </c>
      <c r="AP565" s="17">
        <f ca="1" t="shared" si="3827"/>
        <v>27697.9717676812</v>
      </c>
      <c r="AQ565" s="17">
        <f ca="1" t="shared" si="3828"/>
        <v>28907.1077762325</v>
      </c>
      <c r="AR565" s="17">
        <f ca="1" t="shared" si="3829"/>
        <v>36968.9697467086</v>
      </c>
      <c r="AS565" s="17">
        <f ca="1" t="shared" si="3830"/>
        <v>58344.9573220288</v>
      </c>
      <c r="AT565" s="17">
        <f ca="1" t="shared" si="3831"/>
        <v>89595.0870945122</v>
      </c>
      <c r="AU565" s="17">
        <f ca="1">AP565*'Ejercicio 3 - TIR'!$D$5</f>
        <v>13848.9858838406</v>
      </c>
      <c r="AV565" s="17">
        <f ca="1">AQ565*'Ejercicio 3 - TIR'!$D$5</f>
        <v>14453.5538881163</v>
      </c>
      <c r="AW565" s="17">
        <f ca="1">AR565*'Ejercicio 3 - TIR'!$D$5</f>
        <v>18484.4848733543</v>
      </c>
      <c r="AX565" s="17">
        <f ca="1">AS565*'Ejercicio 3 - TIR'!$D$5</f>
        <v>29172.4786610144</v>
      </c>
      <c r="AY565" s="17">
        <f ca="1">AT565*'Ejercicio 3 - TIR'!$D$5</f>
        <v>44797.5435472561</v>
      </c>
      <c r="AZ565" s="17">
        <f ca="1" t="shared" ref="AZ565:BD565" si="4197">AJ565-AU565-AE565</f>
        <v>24283.3047267874</v>
      </c>
      <c r="BA565" s="17">
        <f ca="1" t="shared" si="4197"/>
        <v>24017.9666866211</v>
      </c>
      <c r="BB565" s="17">
        <f ca="1" t="shared" si="4197"/>
        <v>26822.5573018376</v>
      </c>
      <c r="BC565" s="17">
        <f ca="1" t="shared" si="4197"/>
        <v>36051.3392172518</v>
      </c>
      <c r="BD565" s="17">
        <f ca="1" t="shared" si="4197"/>
        <v>49472.9626412615</v>
      </c>
      <c r="BE565" s="17">
        <f ca="1" t="shared" ref="BE565:BI565" si="4198">AZ565/Z565</f>
        <v>20680.002718722</v>
      </c>
      <c r="BF565" s="17">
        <f ca="1" t="shared" si="4198"/>
        <v>17543.1630079552</v>
      </c>
      <c r="BG565" s="17">
        <f ca="1" t="shared" si="4198"/>
        <v>16317.9197333603</v>
      </c>
      <c r="BH565" s="17">
        <f ca="1" t="shared" si="4198"/>
        <v>18294.8213899023</v>
      </c>
      <c r="BI565" s="17">
        <f ca="1" t="shared" si="4198"/>
        <v>20077.5555901613</v>
      </c>
      <c r="BJ565" s="17">
        <f ca="1" t="shared" si="3834"/>
        <v>74141.9206363179</v>
      </c>
      <c r="BK565" s="17">
        <f ca="1" t="shared" si="3835"/>
        <v>38629.6852014221</v>
      </c>
      <c r="BL565" s="17">
        <f ca="1" t="shared" si="3836"/>
        <v>112771.60583774</v>
      </c>
      <c r="BM565" s="17">
        <f ca="1">BK565*'Ejercicio 3 - TIR'!$D$5</f>
        <v>19314.8426007111</v>
      </c>
      <c r="BN565" s="17">
        <f ca="1" t="shared" si="3837"/>
        <v>93456.763237029</v>
      </c>
      <c r="BO565" s="17">
        <f ca="1" t="shared" si="3838"/>
        <v>37927.4508537932</v>
      </c>
      <c r="BP565" s="17">
        <f ca="1" t="shared" si="3839"/>
        <v>-108474.134293528</v>
      </c>
      <c r="BQ565" s="17">
        <f ca="1" t="shared" ref="BQ565:BT565" si="4199">BE565</f>
        <v>20680.002718722</v>
      </c>
      <c r="BR565" s="17">
        <f ca="1" t="shared" si="4199"/>
        <v>17543.1630079552</v>
      </c>
      <c r="BS565" s="17">
        <f ca="1" t="shared" si="4199"/>
        <v>16317.9197333603</v>
      </c>
      <c r="BT565" s="17">
        <f ca="1" t="shared" si="4199"/>
        <v>18294.8213899023</v>
      </c>
      <c r="BU565" s="17">
        <f ca="1" t="shared" si="3841"/>
        <v>58005.0064439545</v>
      </c>
      <c r="BV565" s="19">
        <f ca="1" t="shared" si="3842"/>
        <v>5.48181313480707</v>
      </c>
    </row>
    <row r="566" ht="15" customHeight="1" spans="1:74">
      <c r="A566" s="15">
        <v>565</v>
      </c>
      <c r="B566" s="16">
        <f ca="1" t="shared" ref="B566:F566" si="4200">RAND()</f>
        <v>0.812833325220327</v>
      </c>
      <c r="C566" s="17">
        <f ca="1">IF(B566&lt;=('Ejercicio 3 - TIR'!$D$13-'Ejercicio 3 - TIR'!$C$13)/('Ejercicio 3 - TIR'!$E$13-'Ejercicio 3 - TIR'!$C$13),'Ejercicio 3 - TIR'!$C$13+SQRT(('Ejercicio 3 - TIR'!$E$13-'Ejercicio 3 - TIR'!$C$13)*('Ejercicio 3 - TIR'!$D$13-'Ejercicio 3 - TIR'!$C$13)*B566),'Ejercicio 3 - TIR'!$E$13-SQRT(('Ejercicio 3 - TIR'!$E$13-'Ejercicio 3 - TIR'!$C$13)*('Ejercicio 3 - TIR'!$E$13-'Ejercicio 3 - TIR'!$D$13)*(1-B566)))</f>
        <v>85013.3389397235</v>
      </c>
      <c r="D566" s="16">
        <f ca="1" t="shared" si="4200"/>
        <v>0.624347132079184</v>
      </c>
      <c r="E566" s="17">
        <f ca="1">IF(D566&lt;=('Ejercicio 3 - TIR'!$D$14-'Ejercicio 3 - TIR'!$C$14)/('Ejercicio 3 - TIR'!$E$14-'Ejercicio 3 - TIR'!$C$14),'Ejercicio 3 - TIR'!$C$14+SQRT(('Ejercicio 3 - TIR'!$E$14-'Ejercicio 3 - TIR'!$C$14)*('Ejercicio 3 - TIR'!$D$14-'Ejercicio 3 - TIR'!$C$14)*D566),'Ejercicio 3 - TIR'!$E$14-SQRT(('Ejercicio 3 - TIR'!$E$14-'Ejercicio 3 - TIR'!$C$14)*('Ejercicio 3 - TIR'!$E$14-'Ejercicio 3 - TIR'!$D$14)*(1-D566)))</f>
        <v>32493.4741598978</v>
      </c>
      <c r="F566" s="16">
        <f ca="1" t="shared" si="4200"/>
        <v>0.806387382763051</v>
      </c>
      <c r="G566" s="17">
        <f ca="1">IF(F566&lt;=('Ejercicio 3 - TIR'!$D$18-'Ejercicio 3 - TIR'!$C$18)/('Ejercicio 3 - TIR'!$E$18-'Ejercicio 3 - TIR'!$C$18),'Ejercicio 3 - TIR'!$C$18+SQRT(('Ejercicio 3 - TIR'!$E$18-'Ejercicio 3 - TIR'!$C$18)*('Ejercicio 3 - TIR'!$D$18-'Ejercicio 3 - TIR'!$C$18)*F566),'Ejercicio 3 - TIR'!$E$18-SQRT(('Ejercicio 3 - TIR'!$E$18-'Ejercicio 3 - TIR'!$C$18)*('Ejercicio 3 - TIR'!$E$18-'Ejercicio 3 - TIR'!$D$18)*(1-F566)))</f>
        <v>41189.3640566473</v>
      </c>
      <c r="H566" s="16">
        <f ca="1" t="shared" ref="H566:L566" si="4201">RAND()</f>
        <v>0.372586154077092</v>
      </c>
      <c r="I566" s="17">
        <f ca="1">IF(H566&lt;=('Ejercicio 3 - TIR'!$D$18-'Ejercicio 3 - TIR'!$C$18)/('Ejercicio 3 - TIR'!$E$18-'Ejercicio 3 - TIR'!$C$18),'Ejercicio 3 - TIR'!$C$18+SQRT(('Ejercicio 3 - TIR'!$E$18-'Ejercicio 3 - TIR'!$C$18)*('Ejercicio 3 - TIR'!$D$18-'Ejercicio 3 - TIR'!$C$18)*H566),'Ejercicio 3 - TIR'!$E$18-SQRT(('Ejercicio 3 - TIR'!$E$18-'Ejercicio 3 - TIR'!$C$18)*('Ejercicio 3 - TIR'!$E$18-'Ejercicio 3 - TIR'!$D$18)*(1-H566)))</f>
        <v>37475.8225708991</v>
      </c>
      <c r="J566" s="16">
        <f ca="1" t="shared" si="4201"/>
        <v>0.640456564617126</v>
      </c>
      <c r="K566" s="17">
        <f ca="1">IF(J566&lt;=('Ejercicio 3 - TIR'!$D$18-'Ejercicio 3 - TIR'!$C$18)/('Ejercicio 3 - TIR'!$E$18-'Ejercicio 3 - TIR'!$C$18),'Ejercicio 3 - TIR'!$C$18+SQRT(('Ejercicio 3 - TIR'!$E$18-'Ejercicio 3 - TIR'!$C$18)*('Ejercicio 3 - TIR'!$D$18-'Ejercicio 3 - TIR'!$C$18)*J566),'Ejercicio 3 - TIR'!$E$18-SQRT(('Ejercicio 3 - TIR'!$E$18-'Ejercicio 3 - TIR'!$C$18)*('Ejercicio 3 - TIR'!$E$18-'Ejercicio 3 - TIR'!$D$18)*(1-J566)))</f>
        <v>39801.4531928979</v>
      </c>
      <c r="L566" s="16">
        <f ca="1" t="shared" si="4201"/>
        <v>0.638980240818716</v>
      </c>
      <c r="M566" s="17">
        <f ca="1">IF(L566&lt;=('Ejercicio 3 - TIR'!$D$18-'Ejercicio 3 - TIR'!$C$18)/('Ejercicio 3 - TIR'!$E$18-'Ejercicio 3 - TIR'!$C$18),'Ejercicio 3 - TIR'!$C$18+SQRT(('Ejercicio 3 - TIR'!$E$18-'Ejercicio 3 - TIR'!$C$18)*('Ejercicio 3 - TIR'!$D$18-'Ejercicio 3 - TIR'!$C$18)*L566),'Ejercicio 3 - TIR'!$E$18-SQRT(('Ejercicio 3 - TIR'!$E$18-'Ejercicio 3 - TIR'!$C$18)*('Ejercicio 3 - TIR'!$E$18-'Ejercicio 3 - TIR'!$D$18)*(1-L566)))</f>
        <v>39790.1499540511</v>
      </c>
      <c r="N566" s="16">
        <f ca="1" t="shared" ref="N566:R566" si="4202">RAND()</f>
        <v>0.606624552233125</v>
      </c>
      <c r="O566" s="17">
        <f ca="1">IF(N566&lt;=('Ejercicio 3 - TIR'!$D$18-'Ejercicio 3 - TIR'!$C$18)/('Ejercicio 3 - TIR'!$E$18-'Ejercicio 3 - TIR'!$C$18),'Ejercicio 3 - TIR'!$C$18+SQRT(('Ejercicio 3 - TIR'!$E$18-'Ejercicio 3 - TIR'!$C$18)*('Ejercicio 3 - TIR'!$D$18-'Ejercicio 3 - TIR'!$C$18)*N566),'Ejercicio 3 - TIR'!$E$18-SQRT(('Ejercicio 3 - TIR'!$E$18-'Ejercicio 3 - TIR'!$C$18)*('Ejercicio 3 - TIR'!$E$18-'Ejercicio 3 - TIR'!$D$18)*(1-N566)))</f>
        <v>39539.0608990072</v>
      </c>
      <c r="P566" s="16">
        <f ca="1" t="shared" si="4202"/>
        <v>0.357533376188744</v>
      </c>
      <c r="Q566" s="18">
        <f ca="1">IF(P566&lt;=('Ejercicio 3 - TIR'!$D$22-'Ejercicio 3 - TIR'!$C$22)/('Ejercicio 3 - TIR'!$E$22-'Ejercicio 3 - TIR'!$C$22),'Ejercicio 3 - TIR'!$C$22+SQRT(('Ejercicio 3 - TIR'!$E$22-'Ejercicio 3 - TIR'!$C$22)*('Ejercicio 3 - TIR'!$D$22-'Ejercicio 3 - TIR'!$C$22)*P566),'Ejercicio 3 - TIR'!$E$22-SQRT(('Ejercicio 3 - TIR'!$E$22-'Ejercicio 3 - TIR'!$C$22)*('Ejercicio 3 - TIR'!$E$22-'Ejercicio 3 - TIR'!$D$22)*(1-P566)))</f>
        <v>0.145368485905543</v>
      </c>
      <c r="R566" s="16">
        <f ca="1" t="shared" si="4202"/>
        <v>0.290901123304676</v>
      </c>
      <c r="S566" s="18">
        <f ca="1">IF(R566&lt;=('Ejercicio 3 - TIR'!$D$23-'Ejercicio 3 - TIR'!$C$23)/('Ejercicio 3 - TIR'!$E$23-'Ejercicio 3 - TIR'!$C$23),'Ejercicio 3 - TIR'!$C$23+SQRT(('Ejercicio 3 - TIR'!$E$23-'Ejercicio 3 - TIR'!$C$23)*('Ejercicio 3 - TIR'!$D$23-'Ejercicio 3 - TIR'!$C$23)*R566),'Ejercicio 3 - TIR'!$E$23-SQRT(('Ejercicio 3 - TIR'!$E$23-'Ejercicio 3 - TIR'!$C$23)*('Ejercicio 3 - TIR'!$E$23-'Ejercicio 3 - TIR'!$D$23)*(1-R566)))</f>
        <v>0.142882788771223</v>
      </c>
      <c r="T566" s="16">
        <f ca="1" t="shared" ref="T566:X566" si="4203">RAND()</f>
        <v>0.916394491833183</v>
      </c>
      <c r="U566" s="18">
        <f ca="1">IF(T566&lt;=('Ejercicio 3 - TIR'!$D$24-'Ejercicio 3 - TIR'!$C$24)/('Ejercicio 3 - TIR'!$E$24-'Ejercicio 3 - TIR'!$C$24),'Ejercicio 3 - TIR'!$C$24+SQRT(('Ejercicio 3 - TIR'!$E$24-'Ejercicio 3 - TIR'!$C$24)*('Ejercicio 3 - TIR'!$D$24-'Ejercicio 3 - TIR'!$C$24)*T566),'Ejercicio 3 - TIR'!$E$24-SQRT(('Ejercicio 3 - TIR'!$E$24-'Ejercicio 3 - TIR'!$C$24)*('Ejercicio 3 - TIR'!$E$24-'Ejercicio 3 - TIR'!$D$24)*(1-T566)))</f>
        <v>0.204699822783148</v>
      </c>
      <c r="V566" s="16">
        <f ca="1" t="shared" si="4203"/>
        <v>0.315377898085969</v>
      </c>
      <c r="W566" s="18">
        <f ca="1">IF(V566&lt;=('Ejercicio 3 - TIR'!$D$25-'Ejercicio 3 - TIR'!$C$25)/('Ejercicio 3 - TIR'!$E$25-'Ejercicio 3 - TIR'!$C$25),'Ejercicio 3 - TIR'!$C$25+SQRT(('Ejercicio 3 - TIR'!$E$25-'Ejercicio 3 - TIR'!$C$25)*('Ejercicio 3 - TIR'!$D$25-'Ejercicio 3 - TIR'!$C$25)*V566),'Ejercicio 3 - TIR'!$E$25-SQRT(('Ejercicio 3 - TIR'!$E$25-'Ejercicio 3 - TIR'!$C$25)*('Ejercicio 3 - TIR'!$E$25-'Ejercicio 3 - TIR'!$D$25)*(1-V566)))</f>
        <v>0.201049235381875</v>
      </c>
      <c r="X566" s="16">
        <f ca="1" t="shared" si="4203"/>
        <v>0.614176617096972</v>
      </c>
      <c r="Y566" s="18">
        <f ca="1">IF(X566&lt;=('Ejercicio 3 - TIR'!$D$26-'Ejercicio 3 - TIR'!$C$26)/('Ejercicio 3 - TIR'!$E$26-'Ejercicio 3 - TIR'!$C$26),'Ejercicio 3 - TIR'!$C$26+SQRT(('Ejercicio 3 - TIR'!$E$26-'Ejercicio 3 - TIR'!$C$26)*('Ejercicio 3 - TIR'!$D$26-'Ejercicio 3 - TIR'!$C$26)*X566),'Ejercicio 3 - TIR'!$E$26-SQRT(('Ejercicio 3 - TIR'!$E$26-'Ejercicio 3 - TIR'!$C$26)*('Ejercicio 3 - TIR'!$E$26-'Ejercicio 3 - TIR'!$D$26)*(1-X566)))</f>
        <v>0.234355216424258</v>
      </c>
      <c r="Z566" s="16">
        <f ca="1" t="shared" si="3812"/>
        <v>1.14536848590554</v>
      </c>
      <c r="AA566" s="16">
        <f ca="1" t="shared" si="3813"/>
        <v>1.3090219293424</v>
      </c>
      <c r="AB566" s="16">
        <f ca="1" t="shared" si="3814"/>
        <v>1.57697848629804</v>
      </c>
      <c r="AC566" s="16">
        <f ca="1" t="shared" si="3815"/>
        <v>1.89402880518193</v>
      </c>
      <c r="AD566" s="16">
        <f ca="1" t="shared" si="3816"/>
        <v>2.33790433573412</v>
      </c>
      <c r="AE566" s="15">
        <f ca="1" t="shared" si="3817"/>
        <v>4723.52714043523</v>
      </c>
      <c r="AF566" s="15">
        <f ca="1" t="shared" si="3818"/>
        <v>5398.43787109717</v>
      </c>
      <c r="AG566" s="15">
        <f ca="1" t="shared" si="3819"/>
        <v>6503.4971466166</v>
      </c>
      <c r="AH566" s="15">
        <f ca="1" t="shared" si="3820"/>
        <v>7811.02027525207</v>
      </c>
      <c r="AI566" s="15">
        <f ca="1" t="shared" si="3821"/>
        <v>9641.57362235303</v>
      </c>
      <c r="AJ566" s="17">
        <f ca="1" t="shared" si="3822"/>
        <v>47176.9995449744</v>
      </c>
      <c r="AK566" s="17">
        <f ca="1" t="shared" si="3823"/>
        <v>49056.6735654518</v>
      </c>
      <c r="AL566" s="17">
        <f ca="1" t="shared" si="3824"/>
        <v>62766.0354085986</v>
      </c>
      <c r="AM566" s="17">
        <f ca="1" t="shared" si="3825"/>
        <v>75363.6901754813</v>
      </c>
      <c r="AN566" s="17">
        <f ca="1" t="shared" si="3826"/>
        <v>92438.5419066445</v>
      </c>
      <c r="AO566" s="17">
        <f ca="1">C566/'Ejercicio 3 - TIR'!$D$7</f>
        <v>17002.6677879447</v>
      </c>
      <c r="AP566" s="17">
        <f ca="1" t="shared" si="3827"/>
        <v>30174.3317570297</v>
      </c>
      <c r="AQ566" s="17">
        <f ca="1" t="shared" si="3828"/>
        <v>32054.0057775071</v>
      </c>
      <c r="AR566" s="17">
        <f ca="1" t="shared" si="3829"/>
        <v>45763.3676206539</v>
      </c>
      <c r="AS566" s="17">
        <f ca="1" t="shared" si="3830"/>
        <v>58361.0223875366</v>
      </c>
      <c r="AT566" s="17">
        <f ca="1" t="shared" si="3831"/>
        <v>75435.8741186998</v>
      </c>
      <c r="AU566" s="17">
        <f ca="1">AP566*'Ejercicio 3 - TIR'!$D$5</f>
        <v>15087.1658785148</v>
      </c>
      <c r="AV566" s="17">
        <f ca="1">AQ566*'Ejercicio 3 - TIR'!$D$5</f>
        <v>16027.0028887535</v>
      </c>
      <c r="AW566" s="17">
        <f ca="1">AR566*'Ejercicio 3 - TIR'!$D$5</f>
        <v>22881.683810327</v>
      </c>
      <c r="AX566" s="17">
        <f ca="1">AS566*'Ejercicio 3 - TIR'!$D$5</f>
        <v>29180.5111937683</v>
      </c>
      <c r="AY566" s="17">
        <f ca="1">AT566*'Ejercicio 3 - TIR'!$D$5</f>
        <v>37717.9370593499</v>
      </c>
      <c r="AZ566" s="17">
        <f ca="1" t="shared" ref="AZ566:BD566" si="4204">AJ566-AU566-AE566</f>
        <v>27366.3065260243</v>
      </c>
      <c r="BA566" s="17">
        <f ca="1" t="shared" si="4204"/>
        <v>27631.2328056011</v>
      </c>
      <c r="BB566" s="17">
        <f ca="1" t="shared" si="4204"/>
        <v>33380.8544516551</v>
      </c>
      <c r="BC566" s="17">
        <f ca="1" t="shared" si="4204"/>
        <v>38372.1587064609</v>
      </c>
      <c r="BD566" s="17">
        <f ca="1" t="shared" si="4204"/>
        <v>45079.0312249416</v>
      </c>
      <c r="BE566" s="17">
        <f ca="1" t="shared" ref="BE566:BI566" si="4205">AZ566/Z566</f>
        <v>23893.015097572</v>
      </c>
      <c r="BF566" s="17">
        <f ca="1" t="shared" si="4205"/>
        <v>21108.3039834801</v>
      </c>
      <c r="BG566" s="17">
        <f ca="1" t="shared" si="4205"/>
        <v>21167.602945565</v>
      </c>
      <c r="BH566" s="17">
        <f ca="1" t="shared" si="4205"/>
        <v>20259.5433614723</v>
      </c>
      <c r="BI566" s="17">
        <f ca="1" t="shared" si="4205"/>
        <v>19281.8117216872</v>
      </c>
      <c r="BJ566" s="17">
        <f ca="1" t="shared" si="3834"/>
        <v>75966.6341214896</v>
      </c>
      <c r="BK566" s="17">
        <f ca="1" t="shared" si="3835"/>
        <v>39750.6107404828</v>
      </c>
      <c r="BL566" s="17">
        <f ca="1" t="shared" si="3836"/>
        <v>115717.244861972</v>
      </c>
      <c r="BM566" s="17">
        <f ca="1">BK566*'Ejercicio 3 - TIR'!$D$5</f>
        <v>19875.3053702414</v>
      </c>
      <c r="BN566" s="17">
        <f ca="1" t="shared" si="3837"/>
        <v>95841.939491731</v>
      </c>
      <c r="BO566" s="17">
        <f ca="1" t="shared" si="3838"/>
        <v>40994.8080538701</v>
      </c>
      <c r="BP566" s="17">
        <f ca="1" t="shared" si="3839"/>
        <v>-117506.813099621</v>
      </c>
      <c r="BQ566" s="17">
        <f ca="1" t="shared" ref="BQ566:BT566" si="4206">BE566</f>
        <v>23893.015097572</v>
      </c>
      <c r="BR566" s="17">
        <f ca="1" t="shared" si="4206"/>
        <v>21108.3039834801</v>
      </c>
      <c r="BS566" s="17">
        <f ca="1" t="shared" si="4206"/>
        <v>21167.602945565</v>
      </c>
      <c r="BT566" s="17">
        <f ca="1" t="shared" si="4206"/>
        <v>20259.5433614723</v>
      </c>
      <c r="BU566" s="17">
        <f ca="1" t="shared" si="3841"/>
        <v>60276.6197755573</v>
      </c>
      <c r="BV566" s="19">
        <f ca="1" t="shared" si="3842"/>
        <v>6.71801428944772</v>
      </c>
    </row>
    <row r="567" ht="15" customHeight="1" spans="1:74">
      <c r="A567" s="15">
        <v>566</v>
      </c>
      <c r="B567" s="16">
        <f ca="1" t="shared" ref="B567:F567" si="4207">RAND()</f>
        <v>0.960969770424803</v>
      </c>
      <c r="C567" s="17">
        <f ca="1">IF(B567&lt;=('Ejercicio 3 - TIR'!$D$13-'Ejercicio 3 - TIR'!$C$13)/('Ejercicio 3 - TIR'!$E$13-'Ejercicio 3 - TIR'!$C$13),'Ejercicio 3 - TIR'!$C$13+SQRT(('Ejercicio 3 - TIR'!$E$13-'Ejercicio 3 - TIR'!$C$13)*('Ejercicio 3 - TIR'!$D$13-'Ejercicio 3 - TIR'!$C$13)*B567),'Ejercicio 3 - TIR'!$E$13-SQRT(('Ejercicio 3 - TIR'!$E$13-'Ejercicio 3 - TIR'!$C$13)*('Ejercicio 3 - TIR'!$E$13-'Ejercicio 3 - TIR'!$D$13)*(1-B567)))</f>
        <v>93156.2966538404</v>
      </c>
      <c r="D567" s="16">
        <f ca="1" t="shared" si="4207"/>
        <v>0.362538372087013</v>
      </c>
      <c r="E567" s="17">
        <f ca="1">IF(D567&lt;=('Ejercicio 3 - TIR'!$D$14-'Ejercicio 3 - TIR'!$C$14)/('Ejercicio 3 - TIR'!$E$14-'Ejercicio 3 - TIR'!$C$14),'Ejercicio 3 - TIR'!$C$14+SQRT(('Ejercicio 3 - TIR'!$E$14-'Ejercicio 3 - TIR'!$C$14)*('Ejercicio 3 - TIR'!$D$14-'Ejercicio 3 - TIR'!$C$14)*D567),'Ejercicio 3 - TIR'!$E$14-SQRT(('Ejercicio 3 - TIR'!$E$14-'Ejercicio 3 - TIR'!$C$14)*('Ejercicio 3 - TIR'!$E$14-'Ejercicio 3 - TIR'!$D$14)*(1-D567)))</f>
        <v>30221.4906970976</v>
      </c>
      <c r="F567" s="16">
        <f ca="1" t="shared" si="4207"/>
        <v>0.392357185635323</v>
      </c>
      <c r="G567" s="17">
        <f ca="1">IF(F567&lt;=('Ejercicio 3 - TIR'!$D$18-'Ejercicio 3 - TIR'!$C$18)/('Ejercicio 3 - TIR'!$E$18-'Ejercicio 3 - TIR'!$C$18),'Ejercicio 3 - TIR'!$C$18+SQRT(('Ejercicio 3 - TIR'!$E$18-'Ejercicio 3 - TIR'!$C$18)*('Ejercicio 3 - TIR'!$D$18-'Ejercicio 3 - TIR'!$C$18)*F567),'Ejercicio 3 - TIR'!$E$18-SQRT(('Ejercicio 3 - TIR'!$E$18-'Ejercicio 3 - TIR'!$C$18)*('Ejercicio 3 - TIR'!$E$18-'Ejercicio 3 - TIR'!$D$18)*(1-F567)))</f>
        <v>37671.6085565739</v>
      </c>
      <c r="H567" s="16">
        <f ca="1" t="shared" ref="H567:L567" si="4208">RAND()</f>
        <v>0.628131524712313</v>
      </c>
      <c r="I567" s="17">
        <f ca="1">IF(H567&lt;=('Ejercicio 3 - TIR'!$D$18-'Ejercicio 3 - TIR'!$C$18)/('Ejercicio 3 - TIR'!$E$18-'Ejercicio 3 - TIR'!$C$18),'Ejercicio 3 - TIR'!$C$18+SQRT(('Ejercicio 3 - TIR'!$E$18-'Ejercicio 3 - TIR'!$C$18)*('Ejercicio 3 - TIR'!$D$18-'Ejercicio 3 - TIR'!$C$18)*H567),'Ejercicio 3 - TIR'!$E$18-SQRT(('Ejercicio 3 - TIR'!$E$18-'Ejercicio 3 - TIR'!$C$18)*('Ejercicio 3 - TIR'!$E$18-'Ejercicio 3 - TIR'!$D$18)*(1-H567)))</f>
        <v>39706.6847433533</v>
      </c>
      <c r="J567" s="16">
        <f ca="1" t="shared" si="4208"/>
        <v>0.477601677283591</v>
      </c>
      <c r="K567" s="17">
        <f ca="1">IF(J567&lt;=('Ejercicio 3 - TIR'!$D$18-'Ejercicio 3 - TIR'!$C$18)/('Ejercicio 3 - TIR'!$E$18-'Ejercicio 3 - TIR'!$C$18),'Ejercicio 3 - TIR'!$C$18+SQRT(('Ejercicio 3 - TIR'!$E$18-'Ejercicio 3 - TIR'!$C$18)*('Ejercicio 3 - TIR'!$D$18-'Ejercicio 3 - TIR'!$C$18)*J567),'Ejercicio 3 - TIR'!$E$18-SQRT(('Ejercicio 3 - TIR'!$E$18-'Ejercicio 3 - TIR'!$C$18)*('Ejercicio 3 - TIR'!$E$18-'Ejercicio 3 - TIR'!$D$18)*(1-J567)))</f>
        <v>38464.0564502217</v>
      </c>
      <c r="L567" s="16">
        <f ca="1" t="shared" si="4208"/>
        <v>0.153753128730575</v>
      </c>
      <c r="M567" s="17">
        <f ca="1">IF(L567&lt;=('Ejercicio 3 - TIR'!$D$18-'Ejercicio 3 - TIR'!$C$18)/('Ejercicio 3 - TIR'!$E$18-'Ejercicio 3 - TIR'!$C$18),'Ejercicio 3 - TIR'!$C$18+SQRT(('Ejercicio 3 - TIR'!$E$18-'Ejercicio 3 - TIR'!$C$18)*('Ejercicio 3 - TIR'!$D$18-'Ejercicio 3 - TIR'!$C$18)*L567),'Ejercicio 3 - TIR'!$E$18-SQRT(('Ejercicio 3 - TIR'!$E$18-'Ejercicio 3 - TIR'!$C$18)*('Ejercicio 3 - TIR'!$E$18-'Ejercicio 3 - TIR'!$D$18)*(1-L567)))</f>
        <v>34802.3920403884</v>
      </c>
      <c r="N567" s="16">
        <f ca="1" t="shared" ref="N567:R567" si="4209">RAND()</f>
        <v>0.0140450943021762</v>
      </c>
      <c r="O567" s="17">
        <f ca="1">IF(N567&lt;=('Ejercicio 3 - TIR'!$D$18-'Ejercicio 3 - TIR'!$C$18)/('Ejercicio 3 - TIR'!$E$18-'Ejercicio 3 - TIR'!$C$18),'Ejercicio 3 - TIR'!$C$18+SQRT(('Ejercicio 3 - TIR'!$E$18-'Ejercicio 3 - TIR'!$C$18)*('Ejercicio 3 - TIR'!$D$18-'Ejercicio 3 - TIR'!$C$18)*N567),'Ejercicio 3 - TIR'!$E$18-SQRT(('Ejercicio 3 - TIR'!$E$18-'Ejercicio 3 - TIR'!$C$18)*('Ejercicio 3 - TIR'!$E$18-'Ejercicio 3 - TIR'!$D$18)*(1-N567)))</f>
        <v>31451.4696501568</v>
      </c>
      <c r="P567" s="16">
        <f ca="1" t="shared" si="4209"/>
        <v>0.72356476412314</v>
      </c>
      <c r="Q567" s="18">
        <f ca="1">IF(P567&lt;=('Ejercicio 3 - TIR'!$D$22-'Ejercicio 3 - TIR'!$C$22)/('Ejercicio 3 - TIR'!$E$22-'Ejercicio 3 - TIR'!$C$22),'Ejercicio 3 - TIR'!$C$22+SQRT(('Ejercicio 3 - TIR'!$E$22-'Ejercicio 3 - TIR'!$C$22)*('Ejercicio 3 - TIR'!$D$22-'Ejercicio 3 - TIR'!$C$22)*P567),'Ejercicio 3 - TIR'!$E$22-SQRT(('Ejercicio 3 - TIR'!$E$22-'Ejercicio 3 - TIR'!$C$22)*('Ejercicio 3 - TIR'!$E$22-'Ejercicio 3 - TIR'!$D$22)*(1-P567)))</f>
        <v>0.157693421943777</v>
      </c>
      <c r="R567" s="16">
        <f ca="1" t="shared" si="4209"/>
        <v>0.293468368825839</v>
      </c>
      <c r="S567" s="18">
        <f ca="1">IF(R567&lt;=('Ejercicio 3 - TIR'!$D$23-'Ejercicio 3 - TIR'!$C$23)/('Ejercicio 3 - TIR'!$E$23-'Ejercicio 3 - TIR'!$C$23),'Ejercicio 3 - TIR'!$C$23+SQRT(('Ejercicio 3 - TIR'!$E$23-'Ejercicio 3 - TIR'!$C$23)*('Ejercicio 3 - TIR'!$D$23-'Ejercicio 3 - TIR'!$C$23)*R567),'Ejercicio 3 - TIR'!$E$23-SQRT(('Ejercicio 3 - TIR'!$E$23-'Ejercicio 3 - TIR'!$C$23)*('Ejercicio 3 - TIR'!$E$23-'Ejercicio 3 - TIR'!$D$23)*(1-R567)))</f>
        <v>0.142983538976548</v>
      </c>
      <c r="T567" s="16">
        <f ca="1" t="shared" ref="T567:X567" si="4210">RAND()</f>
        <v>0.0274235089311692</v>
      </c>
      <c r="U567" s="18">
        <f ca="1">IF(T567&lt;=('Ejercicio 3 - TIR'!$D$24-'Ejercicio 3 - TIR'!$C$24)/('Ejercicio 3 - TIR'!$E$24-'Ejercicio 3 - TIR'!$C$24),'Ejercicio 3 - TIR'!$C$24+SQRT(('Ejercicio 3 - TIR'!$E$24-'Ejercicio 3 - TIR'!$C$24)*('Ejercicio 3 - TIR'!$D$24-'Ejercicio 3 - TIR'!$C$24)*T567),'Ejercicio 3 - TIR'!$E$24-SQRT(('Ejercicio 3 - TIR'!$E$24-'Ejercicio 3 - TIR'!$C$24)*('Ejercicio 3 - TIR'!$E$24-'Ejercicio 3 - TIR'!$D$24)*(1-T567)))</f>
        <v>0.157588765957351</v>
      </c>
      <c r="V567" s="16">
        <f ca="1" t="shared" si="4210"/>
        <v>0.60651249758694</v>
      </c>
      <c r="W567" s="18">
        <f ca="1">IF(V567&lt;=('Ejercicio 3 - TIR'!$D$25-'Ejercicio 3 - TIR'!$C$25)/('Ejercicio 3 - TIR'!$E$25-'Ejercicio 3 - TIR'!$C$25),'Ejercicio 3 - TIR'!$C$25+SQRT(('Ejercicio 3 - TIR'!$E$25-'Ejercicio 3 - TIR'!$C$25)*('Ejercicio 3 - TIR'!$D$25-'Ejercicio 3 - TIR'!$C$25)*V567),'Ejercicio 3 - TIR'!$E$25-SQRT(('Ejercicio 3 - TIR'!$E$25-'Ejercicio 3 - TIR'!$C$25)*('Ejercicio 3 - TIR'!$E$25-'Ejercicio 3 - TIR'!$D$25)*(1-V567)))</f>
        <v>0.212889270305669</v>
      </c>
      <c r="X567" s="16">
        <f ca="1" t="shared" si="4210"/>
        <v>0.112367087488807</v>
      </c>
      <c r="Y567" s="18">
        <f ca="1">IF(X567&lt;=('Ejercicio 3 - TIR'!$D$26-'Ejercicio 3 - TIR'!$C$26)/('Ejercicio 3 - TIR'!$E$26-'Ejercicio 3 - TIR'!$C$26),'Ejercicio 3 - TIR'!$C$26+SQRT(('Ejercicio 3 - TIR'!$E$26-'Ejercicio 3 - TIR'!$C$26)*('Ejercicio 3 - TIR'!$D$26-'Ejercicio 3 - TIR'!$C$26)*X567),'Ejercicio 3 - TIR'!$E$26-SQRT(('Ejercicio 3 - TIR'!$E$26-'Ejercicio 3 - TIR'!$C$26)*('Ejercicio 3 - TIR'!$E$26-'Ejercicio 3 - TIR'!$D$26)*(1-X567)))</f>
        <v>0.20741812665644</v>
      </c>
      <c r="Z567" s="16">
        <f ca="1" t="shared" si="3812"/>
        <v>1.15769342194378</v>
      </c>
      <c r="AA567" s="16">
        <f ca="1" t="shared" si="3813"/>
        <v>1.32322452446317</v>
      </c>
      <c r="AB567" s="16">
        <f ca="1" t="shared" si="3814"/>
        <v>1.53174984435782</v>
      </c>
      <c r="AC567" s="16">
        <f ca="1" t="shared" si="3815"/>
        <v>1.85784295101398</v>
      </c>
      <c r="AD567" s="16">
        <f ca="1" t="shared" si="3816"/>
        <v>2.24319325553517</v>
      </c>
      <c r="AE567" s="15">
        <f ca="1" t="shared" si="3817"/>
        <v>4765.73028426736</v>
      </c>
      <c r="AF567" s="15">
        <f ca="1" t="shared" si="3818"/>
        <v>5447.15126611962</v>
      </c>
      <c r="AG567" s="15">
        <f ca="1" t="shared" si="3819"/>
        <v>6305.56111213044</v>
      </c>
      <c r="AH567" s="15">
        <f ca="1" t="shared" si="3820"/>
        <v>7647.94741615969</v>
      </c>
      <c r="AI567" s="15">
        <f ca="1" t="shared" si="3821"/>
        <v>9234.27034198649</v>
      </c>
      <c r="AJ567" s="17">
        <f ca="1" t="shared" si="3822"/>
        <v>43612.1734199866</v>
      </c>
      <c r="AK567" s="17">
        <f ca="1" t="shared" si="3823"/>
        <v>52540.8590375326</v>
      </c>
      <c r="AL567" s="17">
        <f ca="1" t="shared" si="3824"/>
        <v>58917.3124809975</v>
      </c>
      <c r="AM567" s="17">
        <f ca="1" t="shared" si="3825"/>
        <v>64657.3787306608</v>
      </c>
      <c r="AN567" s="17">
        <f ca="1" t="shared" si="3826"/>
        <v>70551.724595901</v>
      </c>
      <c r="AO567" s="17">
        <f ca="1">C567/'Ejercicio 3 - TIR'!$D$7</f>
        <v>18631.2593307681</v>
      </c>
      <c r="AP567" s="17">
        <f ca="1" t="shared" si="3827"/>
        <v>24980.9140892185</v>
      </c>
      <c r="AQ567" s="17">
        <f ca="1" t="shared" si="3828"/>
        <v>33909.5997067645</v>
      </c>
      <c r="AR567" s="17">
        <f ca="1" t="shared" si="3829"/>
        <v>40286.0531502295</v>
      </c>
      <c r="AS567" s="17">
        <f ca="1" t="shared" si="3830"/>
        <v>46026.1193998927</v>
      </c>
      <c r="AT567" s="17">
        <f ca="1" t="shared" si="3831"/>
        <v>51920.465265133</v>
      </c>
      <c r="AU567" s="17">
        <f ca="1">AP567*'Ejercicio 3 - TIR'!$D$5</f>
        <v>12490.4570446092</v>
      </c>
      <c r="AV567" s="17">
        <f ca="1">AQ567*'Ejercicio 3 - TIR'!$D$5</f>
        <v>16954.7998533823</v>
      </c>
      <c r="AW567" s="17">
        <f ca="1">AR567*'Ejercicio 3 - TIR'!$D$5</f>
        <v>20143.0265751147</v>
      </c>
      <c r="AX567" s="17">
        <f ca="1">AS567*'Ejercicio 3 - TIR'!$D$5</f>
        <v>23013.0596999463</v>
      </c>
      <c r="AY567" s="17">
        <f ca="1">AT567*'Ejercicio 3 - TIR'!$D$5</f>
        <v>25960.2326325665</v>
      </c>
      <c r="AZ567" s="17">
        <f ca="1" t="shared" ref="AZ567:BD567" si="4211">AJ567-AU567-AE567</f>
        <v>26355.98609111</v>
      </c>
      <c r="BA567" s="17">
        <f ca="1" t="shared" si="4211"/>
        <v>30138.9079180307</v>
      </c>
      <c r="BB567" s="17">
        <f ca="1" t="shared" si="4211"/>
        <v>32468.7247937524</v>
      </c>
      <c r="BC567" s="17">
        <f ca="1" t="shared" si="4211"/>
        <v>33996.3716145547</v>
      </c>
      <c r="BD567" s="17">
        <f ca="1" t="shared" si="4211"/>
        <v>35357.2216213481</v>
      </c>
      <c r="BE567" s="17">
        <f ca="1" t="shared" ref="BE567:BI567" si="4212">AZ567/Z567</f>
        <v>22765.9461404368</v>
      </c>
      <c r="BF567" s="17">
        <f ca="1" t="shared" si="4212"/>
        <v>22776.8661786691</v>
      </c>
      <c r="BG567" s="17">
        <f ca="1" t="shared" si="4212"/>
        <v>21197.1458089912</v>
      </c>
      <c r="BH567" s="17">
        <f ca="1" t="shared" si="4212"/>
        <v>18298.8403815296</v>
      </c>
      <c r="BI567" s="17">
        <f ca="1" t="shared" si="4212"/>
        <v>15762.0042473392</v>
      </c>
      <c r="BJ567" s="17">
        <f ca="1" t="shared" si="3834"/>
        <v>67792.6441039484</v>
      </c>
      <c r="BK567" s="17">
        <f ca="1" t="shared" si="3835"/>
        <v>41793.5152729057</v>
      </c>
      <c r="BL567" s="17">
        <f ca="1" t="shared" si="3836"/>
        <v>109586.159376854</v>
      </c>
      <c r="BM567" s="17">
        <f ca="1">BK567*'Ejercicio 3 - TIR'!$D$5</f>
        <v>20896.7576364529</v>
      </c>
      <c r="BN567" s="17">
        <f ca="1" t="shared" si="3837"/>
        <v>88689.4017404013</v>
      </c>
      <c r="BO567" s="17">
        <f ca="1" t="shared" si="3838"/>
        <v>39537.1203624817</v>
      </c>
      <c r="BP567" s="17">
        <f ca="1" t="shared" si="3839"/>
        <v>-123377.787350938</v>
      </c>
      <c r="BQ567" s="17">
        <f ca="1" t="shared" ref="BQ567:BT567" si="4213">BE567</f>
        <v>22765.9461404368</v>
      </c>
      <c r="BR567" s="17">
        <f ca="1" t="shared" si="4213"/>
        <v>22776.8661786691</v>
      </c>
      <c r="BS567" s="17">
        <f ca="1" t="shared" si="4213"/>
        <v>21197.1458089912</v>
      </c>
      <c r="BT567" s="17">
        <f ca="1" t="shared" si="4213"/>
        <v>18298.8403815296</v>
      </c>
      <c r="BU567" s="17">
        <f ca="1" t="shared" si="3841"/>
        <v>55299.1246098209</v>
      </c>
      <c r="BV567" s="19">
        <f ca="1" t="shared" si="3842"/>
        <v>3.87593941515749</v>
      </c>
    </row>
    <row r="568" ht="15" customHeight="1" spans="1:74">
      <c r="A568" s="15">
        <v>567</v>
      </c>
      <c r="B568" s="16">
        <f ca="1" t="shared" ref="B568:F568" si="4214">RAND()</f>
        <v>0.301540497210368</v>
      </c>
      <c r="C568" s="17">
        <f ca="1">IF(B568&lt;=('Ejercicio 3 - TIR'!$D$13-'Ejercicio 3 - TIR'!$C$13)/('Ejercicio 3 - TIR'!$E$13-'Ejercicio 3 - TIR'!$C$13),'Ejercicio 3 - TIR'!$C$13+SQRT(('Ejercicio 3 - TIR'!$E$13-'Ejercicio 3 - TIR'!$C$13)*('Ejercicio 3 - TIR'!$D$13-'Ejercicio 3 - TIR'!$C$13)*B568),'Ejercicio 3 - TIR'!$E$13-SQRT(('Ejercicio 3 - TIR'!$E$13-'Ejercicio 3 - TIR'!$C$13)*('Ejercicio 3 - TIR'!$E$13-'Ejercicio 3 - TIR'!$D$13)*(1-B568)))</f>
        <v>71049.1553949188</v>
      </c>
      <c r="D568" s="16">
        <f ca="1" t="shared" si="4214"/>
        <v>0.746130818715874</v>
      </c>
      <c r="E568" s="17">
        <f ca="1">IF(D568&lt;=('Ejercicio 3 - TIR'!$D$14-'Ejercicio 3 - TIR'!$C$14)/('Ejercicio 3 - TIR'!$E$14-'Ejercicio 3 - TIR'!$C$14),'Ejercicio 3 - TIR'!$C$14+SQRT(('Ejercicio 3 - TIR'!$E$14-'Ejercicio 3 - TIR'!$C$14)*('Ejercicio 3 - TIR'!$D$14-'Ejercicio 3 - TIR'!$C$14)*D568),'Ejercicio 3 - TIR'!$E$14-SQRT(('Ejercicio 3 - TIR'!$E$14-'Ejercicio 3 - TIR'!$C$14)*('Ejercicio 3 - TIR'!$E$14-'Ejercicio 3 - TIR'!$D$14)*(1-D568)))</f>
        <v>33829.0699896516</v>
      </c>
      <c r="F568" s="16">
        <f ca="1" t="shared" si="4214"/>
        <v>0.688969138169404</v>
      </c>
      <c r="G568" s="17">
        <f ca="1">IF(F568&lt;=('Ejercicio 3 - TIR'!$D$18-'Ejercicio 3 - TIR'!$C$18)/('Ejercicio 3 - TIR'!$E$18-'Ejercicio 3 - TIR'!$C$18),'Ejercicio 3 - TIR'!$C$18+SQRT(('Ejercicio 3 - TIR'!$E$18-'Ejercicio 3 - TIR'!$C$18)*('Ejercicio 3 - TIR'!$D$18-'Ejercicio 3 - TIR'!$C$18)*F568),'Ejercicio 3 - TIR'!$E$18-SQRT(('Ejercicio 3 - TIR'!$E$18-'Ejercicio 3 - TIR'!$C$18)*('Ejercicio 3 - TIR'!$E$18-'Ejercicio 3 - TIR'!$D$18)*(1-F568)))</f>
        <v>40170.1641190104</v>
      </c>
      <c r="H568" s="16">
        <f ca="1" t="shared" ref="H568:L568" si="4215">RAND()</f>
        <v>0.959309718402374</v>
      </c>
      <c r="I568" s="17">
        <f ca="1">IF(H568&lt;=('Ejercicio 3 - TIR'!$D$18-'Ejercicio 3 - TIR'!$C$18)/('Ejercicio 3 - TIR'!$E$18-'Ejercicio 3 - TIR'!$C$18),'Ejercicio 3 - TIR'!$C$18+SQRT(('Ejercicio 3 - TIR'!$E$18-'Ejercicio 3 - TIR'!$C$18)*('Ejercicio 3 - TIR'!$D$18-'Ejercicio 3 - TIR'!$C$18)*H568),'Ejercicio 3 - TIR'!$E$18-SQRT(('Ejercicio 3 - TIR'!$E$18-'Ejercicio 3 - TIR'!$C$18)*('Ejercicio 3 - TIR'!$E$18-'Ejercicio 3 - TIR'!$D$18)*(1-H568)))</f>
        <v>43253.0680838047</v>
      </c>
      <c r="J568" s="16">
        <f ca="1" t="shared" si="4215"/>
        <v>0.613565852775486</v>
      </c>
      <c r="K568" s="17">
        <f ca="1">IF(J568&lt;=('Ejercicio 3 - TIR'!$D$18-'Ejercicio 3 - TIR'!$C$18)/('Ejercicio 3 - TIR'!$E$18-'Ejercicio 3 - TIR'!$C$18),'Ejercicio 3 - TIR'!$C$18+SQRT(('Ejercicio 3 - TIR'!$E$18-'Ejercicio 3 - TIR'!$C$18)*('Ejercicio 3 - TIR'!$D$18-'Ejercicio 3 - TIR'!$C$18)*J568),'Ejercicio 3 - TIR'!$E$18-SQRT(('Ejercicio 3 - TIR'!$E$18-'Ejercicio 3 - TIR'!$C$18)*('Ejercicio 3 - TIR'!$E$18-'Ejercicio 3 - TIR'!$D$18)*(1-J568)))</f>
        <v>39593.481011412</v>
      </c>
      <c r="L568" s="16">
        <f ca="1" t="shared" si="4215"/>
        <v>0.29185121518138</v>
      </c>
      <c r="M568" s="17">
        <f ca="1">IF(L568&lt;=('Ejercicio 3 - TIR'!$D$18-'Ejercicio 3 - TIR'!$C$18)/('Ejercicio 3 - TIR'!$E$18-'Ejercicio 3 - TIR'!$C$18),'Ejercicio 3 - TIR'!$C$18+SQRT(('Ejercicio 3 - TIR'!$E$18-'Ejercicio 3 - TIR'!$C$18)*('Ejercicio 3 - TIR'!$D$18-'Ejercicio 3 - TIR'!$C$18)*L568),'Ejercicio 3 - TIR'!$E$18-SQRT(('Ejercicio 3 - TIR'!$E$18-'Ejercicio 3 - TIR'!$C$18)*('Ejercicio 3 - TIR'!$E$18-'Ejercicio 3 - TIR'!$D$18)*(1-L568)))</f>
        <v>36616.4705302153</v>
      </c>
      <c r="N568" s="16">
        <f ca="1" t="shared" ref="N568:R568" si="4216">RAND()</f>
        <v>0.602788842761199</v>
      </c>
      <c r="O568" s="17">
        <f ca="1">IF(N568&lt;=('Ejercicio 3 - TIR'!$D$18-'Ejercicio 3 - TIR'!$C$18)/('Ejercicio 3 - TIR'!$E$18-'Ejercicio 3 - TIR'!$C$18),'Ejercicio 3 - TIR'!$C$18+SQRT(('Ejercicio 3 - TIR'!$E$18-'Ejercicio 3 - TIR'!$C$18)*('Ejercicio 3 - TIR'!$D$18-'Ejercicio 3 - TIR'!$C$18)*N568),'Ejercicio 3 - TIR'!$E$18-SQRT(('Ejercicio 3 - TIR'!$E$18-'Ejercicio 3 - TIR'!$C$18)*('Ejercicio 3 - TIR'!$E$18-'Ejercicio 3 - TIR'!$D$18)*(1-N568)))</f>
        <v>39508.8551579136</v>
      </c>
      <c r="P568" s="16">
        <f ca="1" t="shared" si="4216"/>
        <v>0.118850513101962</v>
      </c>
      <c r="Q568" s="18">
        <f ca="1">IF(P568&lt;=('Ejercicio 3 - TIR'!$D$22-'Ejercicio 3 - TIR'!$C$22)/('Ejercicio 3 - TIR'!$E$22-'Ejercicio 3 - TIR'!$C$22),'Ejercicio 3 - TIR'!$C$22+SQRT(('Ejercicio 3 - TIR'!$E$22-'Ejercicio 3 - TIR'!$C$22)*('Ejercicio 3 - TIR'!$D$22-'Ejercicio 3 - TIR'!$C$22)*P568),'Ejercicio 3 - TIR'!$E$22-SQRT(('Ejercicio 3 - TIR'!$E$22-'Ejercicio 3 - TIR'!$C$22)*('Ejercicio 3 - TIR'!$E$22-'Ejercicio 3 - TIR'!$D$22)*(1-P568)))</f>
        <v>0.134626377664464</v>
      </c>
      <c r="R568" s="16">
        <f ca="1" t="shared" si="4216"/>
        <v>0.533764140857769</v>
      </c>
      <c r="S568" s="18">
        <f ca="1">IF(R568&lt;=('Ejercicio 3 - TIR'!$D$23-'Ejercicio 3 - TIR'!$C$23)/('Ejercicio 3 - TIR'!$E$23-'Ejercicio 3 - TIR'!$C$23),'Ejercicio 3 - TIR'!$C$23+SQRT(('Ejercicio 3 - TIR'!$E$23-'Ejercicio 3 - TIR'!$C$23)*('Ejercicio 3 - TIR'!$D$23-'Ejercicio 3 - TIR'!$C$23)*R568),'Ejercicio 3 - TIR'!$E$23-SQRT(('Ejercicio 3 - TIR'!$E$23-'Ejercicio 3 - TIR'!$C$23)*('Ejercicio 3 - TIR'!$E$23-'Ejercicio 3 - TIR'!$D$23)*(1-R568)))</f>
        <v>0.151030627441106</v>
      </c>
      <c r="T568" s="16">
        <f ca="1" t="shared" ref="T568:X568" si="4217">RAND()</f>
        <v>0.655187864020322</v>
      </c>
      <c r="U568" s="18">
        <f ca="1">IF(T568&lt;=('Ejercicio 3 - TIR'!$D$24-'Ejercicio 3 - TIR'!$C$24)/('Ejercicio 3 - TIR'!$E$24-'Ejercicio 3 - TIR'!$C$24),'Ejercicio 3 - TIR'!$C$24+SQRT(('Ejercicio 3 - TIR'!$E$24-'Ejercicio 3 - TIR'!$C$24)*('Ejercicio 3 - TIR'!$D$24-'Ejercicio 3 - TIR'!$C$24)*T568),'Ejercicio 3 - TIR'!$E$24-SQRT(('Ejercicio 3 - TIR'!$E$24-'Ejercicio 3 - TIR'!$C$24)*('Ejercicio 3 - TIR'!$E$24-'Ejercicio 3 - TIR'!$D$24)*(1-T568)))</f>
        <v>0.188927922812546</v>
      </c>
      <c r="V568" s="16">
        <f ca="1" t="shared" si="4217"/>
        <v>0.0184220291369519</v>
      </c>
      <c r="W568" s="18">
        <f ca="1">IF(V568&lt;=('Ejercicio 3 - TIR'!$D$25-'Ejercicio 3 - TIR'!$C$25)/('Ejercicio 3 - TIR'!$E$25-'Ejercicio 3 - TIR'!$C$25),'Ejercicio 3 - TIR'!$C$25+SQRT(('Ejercicio 3 - TIR'!$E$25-'Ejercicio 3 - TIR'!$C$25)*('Ejercicio 3 - TIR'!$D$25-'Ejercicio 3 - TIR'!$C$25)*V568),'Ejercicio 3 - TIR'!$E$25-SQRT(('Ejercicio 3 - TIR'!$E$25-'Ejercicio 3 - TIR'!$C$25)*('Ejercicio 3 - TIR'!$E$25-'Ejercicio 3 - TIR'!$D$25)*(1-V568)))</f>
        <v>0.185078468350963</v>
      </c>
      <c r="X568" s="16">
        <f ca="1" t="shared" si="4217"/>
        <v>0.652191228638993</v>
      </c>
      <c r="Y568" s="18">
        <f ca="1">IF(X568&lt;=('Ejercicio 3 - TIR'!$D$26-'Ejercicio 3 - TIR'!$C$26)/('Ejercicio 3 - TIR'!$E$26-'Ejercicio 3 - TIR'!$C$26),'Ejercicio 3 - TIR'!$C$26+SQRT(('Ejercicio 3 - TIR'!$E$26-'Ejercicio 3 - TIR'!$C$26)*('Ejercicio 3 - TIR'!$D$26-'Ejercicio 3 - TIR'!$C$26)*X568),'Ejercicio 3 - TIR'!$E$26-SQRT(('Ejercicio 3 - TIR'!$E$26-'Ejercicio 3 - TIR'!$C$26)*('Ejercicio 3 - TIR'!$E$26-'Ejercicio 3 - TIR'!$D$26)*(1-X568)))</f>
        <v>0.236662171658591</v>
      </c>
      <c r="Z568" s="16">
        <f ca="1" t="shared" si="3812"/>
        <v>1.13462637766446</v>
      </c>
      <c r="AA568" s="16">
        <f ca="1" t="shared" si="3813"/>
        <v>1.30598971139436</v>
      </c>
      <c r="AB568" s="16">
        <f ca="1" t="shared" si="3814"/>
        <v>1.55272763478265</v>
      </c>
      <c r="AC568" s="16">
        <f ca="1" t="shared" si="3815"/>
        <v>1.84010408719444</v>
      </c>
      <c r="AD568" s="16">
        <f ca="1" t="shared" si="3816"/>
        <v>2.27558711654772</v>
      </c>
      <c r="AE568" s="15">
        <f ca="1" t="shared" si="3817"/>
        <v>4554.28515246442</v>
      </c>
      <c r="AF568" s="15">
        <f ca="1" t="shared" si="3818"/>
        <v>5242.12169658683</v>
      </c>
      <c r="AG568" s="15">
        <f ca="1" t="shared" si="3819"/>
        <v>6232.50485985356</v>
      </c>
      <c r="AH568" s="15">
        <f ca="1" t="shared" si="3820"/>
        <v>7386.00731330519</v>
      </c>
      <c r="AI568" s="15">
        <f ca="1" t="shared" si="3821"/>
        <v>9133.99584395823</v>
      </c>
      <c r="AJ568" s="17">
        <f ca="1" t="shared" si="3822"/>
        <v>45578.1278045398</v>
      </c>
      <c r="AK568" s="17">
        <f ca="1" t="shared" si="3823"/>
        <v>56488.0619036885</v>
      </c>
      <c r="AL568" s="17">
        <f ca="1" t="shared" si="3824"/>
        <v>61477.8921236615</v>
      </c>
      <c r="AM568" s="17">
        <f ca="1" t="shared" si="3825"/>
        <v>67378.1170812837</v>
      </c>
      <c r="AN568" s="17">
        <f ca="1" t="shared" si="3826"/>
        <v>89905.8417868981</v>
      </c>
      <c r="AO568" s="17">
        <f ca="1">C568/'Ejercicio 3 - TIR'!$D$7</f>
        <v>14209.8310789838</v>
      </c>
      <c r="AP568" s="17">
        <f ca="1" t="shared" si="3827"/>
        <v>31368.296725556</v>
      </c>
      <c r="AQ568" s="17">
        <f ca="1" t="shared" si="3828"/>
        <v>42278.2308247048</v>
      </c>
      <c r="AR568" s="17">
        <f ca="1" t="shared" si="3829"/>
        <v>47268.0610446778</v>
      </c>
      <c r="AS568" s="17">
        <f ca="1" t="shared" si="3830"/>
        <v>53168.2860022999</v>
      </c>
      <c r="AT568" s="17">
        <f ca="1" t="shared" si="3831"/>
        <v>75696.0107079143</v>
      </c>
      <c r="AU568" s="17">
        <f ca="1">AP568*'Ejercicio 3 - TIR'!$D$5</f>
        <v>15684.148362778</v>
      </c>
      <c r="AV568" s="17">
        <f ca="1">AQ568*'Ejercicio 3 - TIR'!$D$5</f>
        <v>21139.1154123524</v>
      </c>
      <c r="AW568" s="17">
        <f ca="1">AR568*'Ejercicio 3 - TIR'!$D$5</f>
        <v>23634.0305223389</v>
      </c>
      <c r="AX568" s="17">
        <f ca="1">AS568*'Ejercicio 3 - TIR'!$D$5</f>
        <v>26584.14300115</v>
      </c>
      <c r="AY568" s="17">
        <f ca="1">AT568*'Ejercicio 3 - TIR'!$D$5</f>
        <v>37848.0053539572</v>
      </c>
      <c r="AZ568" s="17">
        <f ca="1" t="shared" ref="AZ568:BD568" si="4218">AJ568-AU568-AE568</f>
        <v>25339.6942892974</v>
      </c>
      <c r="BA568" s="17">
        <f ca="1" t="shared" si="4218"/>
        <v>30106.8247947493</v>
      </c>
      <c r="BB568" s="17">
        <f ca="1" t="shared" si="4218"/>
        <v>31611.3567414691</v>
      </c>
      <c r="BC568" s="17">
        <f ca="1" t="shared" si="4218"/>
        <v>33407.9667668285</v>
      </c>
      <c r="BD568" s="17">
        <f ca="1" t="shared" si="4218"/>
        <v>42923.8405889827</v>
      </c>
      <c r="BE568" s="17">
        <f ca="1" t="shared" ref="BE568:BI568" si="4219">AZ568/Z568</f>
        <v>22333.0735016553</v>
      </c>
      <c r="BF568" s="17">
        <f ca="1" t="shared" si="4219"/>
        <v>23052.8805334962</v>
      </c>
      <c r="BG568" s="17">
        <f ca="1" t="shared" si="4219"/>
        <v>20358.5973697789</v>
      </c>
      <c r="BH568" s="17">
        <f ca="1" t="shared" si="4219"/>
        <v>18155.4766381531</v>
      </c>
      <c r="BI568" s="17">
        <f ca="1" t="shared" si="4219"/>
        <v>18862.7542654145</v>
      </c>
      <c r="BJ568" s="17">
        <f ca="1" t="shared" si="3834"/>
        <v>76980.9958332422</v>
      </c>
      <c r="BK568" s="17">
        <f ca="1" t="shared" si="3835"/>
        <v>32335.7085316548</v>
      </c>
      <c r="BL568" s="17">
        <f ca="1" t="shared" si="3836"/>
        <v>109316.704364897</v>
      </c>
      <c r="BM568" s="17">
        <f ca="1">BK568*'Ejercicio 3 - TIR'!$D$5</f>
        <v>16167.8542658274</v>
      </c>
      <c r="BN568" s="17">
        <f ca="1" t="shared" si="3837"/>
        <v>93148.8500990696</v>
      </c>
      <c r="BO568" s="17">
        <f ca="1" t="shared" si="3838"/>
        <v>40933.9855291435</v>
      </c>
      <c r="BP568" s="17">
        <f ca="1" t="shared" si="3839"/>
        <v>-104878.22538457</v>
      </c>
      <c r="BQ568" s="17">
        <f ca="1" t="shared" ref="BQ568:BT568" si="4220">BE568</f>
        <v>22333.0735016553</v>
      </c>
      <c r="BR568" s="17">
        <f ca="1" t="shared" si="4220"/>
        <v>23052.8805334962</v>
      </c>
      <c r="BS568" s="17">
        <f ca="1" t="shared" si="4220"/>
        <v>20358.5973697789</v>
      </c>
      <c r="BT568" s="17">
        <f ca="1" t="shared" si="4220"/>
        <v>18155.4766381531</v>
      </c>
      <c r="BU568" s="17">
        <f ca="1" t="shared" si="3841"/>
        <v>59796.7397945579</v>
      </c>
      <c r="BV568" s="19">
        <f ca="1" t="shared" si="3842"/>
        <v>9.7749504013912</v>
      </c>
    </row>
    <row r="569" ht="15" customHeight="1" spans="1:74">
      <c r="A569" s="15">
        <v>568</v>
      </c>
      <c r="B569" s="16">
        <f ca="1" t="shared" ref="B569:F569" si="4221">RAND()</f>
        <v>0.0274329298610969</v>
      </c>
      <c r="C569" s="17">
        <f ca="1">IF(B569&lt;=('Ejercicio 3 - TIR'!$D$13-'Ejercicio 3 - TIR'!$C$13)/('Ejercicio 3 - TIR'!$E$13-'Ejercicio 3 - TIR'!$C$13),'Ejercicio 3 - TIR'!$C$13+SQRT(('Ejercicio 3 - TIR'!$E$13-'Ejercicio 3 - TIR'!$C$13)*('Ejercicio 3 - TIR'!$D$13-'Ejercicio 3 - TIR'!$C$13)*B569),'Ejercicio 3 - TIR'!$E$13-SQRT(('Ejercicio 3 - TIR'!$E$13-'Ejercicio 3 - TIR'!$C$13)*('Ejercicio 3 - TIR'!$E$13-'Ejercicio 3 - TIR'!$D$13)*(1-B569)))</f>
        <v>63312.5778397554</v>
      </c>
      <c r="D569" s="16">
        <f ca="1" t="shared" si="4221"/>
        <v>0.762756209368039</v>
      </c>
      <c r="E569" s="17">
        <f ca="1">IF(D569&lt;=('Ejercicio 3 - TIR'!$D$14-'Ejercicio 3 - TIR'!$C$14)/('Ejercicio 3 - TIR'!$E$14-'Ejercicio 3 - TIR'!$C$14),'Ejercicio 3 - TIR'!$C$14+SQRT(('Ejercicio 3 - TIR'!$E$14-'Ejercicio 3 - TIR'!$C$14)*('Ejercicio 3 - TIR'!$D$14-'Ejercicio 3 - TIR'!$C$14)*D569),'Ejercicio 3 - TIR'!$E$14-SQRT(('Ejercicio 3 - TIR'!$E$14-'Ejercicio 3 - TIR'!$C$14)*('Ejercicio 3 - TIR'!$E$14-'Ejercicio 3 - TIR'!$D$14)*(1-D569)))</f>
        <v>34034.5521044272</v>
      </c>
      <c r="F569" s="16">
        <f ca="1" t="shared" si="4221"/>
        <v>0.539745420800992</v>
      </c>
      <c r="G569" s="17">
        <f ca="1">IF(F569&lt;=('Ejercicio 3 - TIR'!$D$18-'Ejercicio 3 - TIR'!$C$18)/('Ejercicio 3 - TIR'!$E$18-'Ejercicio 3 - TIR'!$C$18),'Ejercicio 3 - TIR'!$C$18+SQRT(('Ejercicio 3 - TIR'!$E$18-'Ejercicio 3 - TIR'!$C$18)*('Ejercicio 3 - TIR'!$D$18-'Ejercicio 3 - TIR'!$C$18)*F569),'Ejercicio 3 - TIR'!$E$18-SQRT(('Ejercicio 3 - TIR'!$E$18-'Ejercicio 3 - TIR'!$C$18)*('Ejercicio 3 - TIR'!$E$18-'Ejercicio 3 - TIR'!$D$18)*(1-F569)))</f>
        <v>38997.8782565752</v>
      </c>
      <c r="H569" s="16">
        <f ca="1" t="shared" ref="H569:L569" si="4222">RAND()</f>
        <v>0.812835681995767</v>
      </c>
      <c r="I569" s="17">
        <f ca="1">IF(H569&lt;=('Ejercicio 3 - TIR'!$D$18-'Ejercicio 3 - TIR'!$C$18)/('Ejercicio 3 - TIR'!$E$18-'Ejercicio 3 - TIR'!$C$18),'Ejercicio 3 - TIR'!$C$18+SQRT(('Ejercicio 3 - TIR'!$E$18-'Ejercicio 3 - TIR'!$C$18)*('Ejercicio 3 - TIR'!$D$18-'Ejercicio 3 - TIR'!$C$18)*H569),'Ejercicio 3 - TIR'!$E$18-SQRT(('Ejercicio 3 - TIR'!$E$18-'Ejercicio 3 - TIR'!$C$18)*('Ejercicio 3 - TIR'!$E$18-'Ejercicio 3 - TIR'!$D$18)*(1-H569)))</f>
        <v>41253.3583237361</v>
      </c>
      <c r="J569" s="16">
        <f ca="1" t="shared" si="4222"/>
        <v>0.845142364792312</v>
      </c>
      <c r="K569" s="17">
        <f ca="1">IF(J569&lt;=('Ejercicio 3 - TIR'!$D$18-'Ejercicio 3 - TIR'!$C$18)/('Ejercicio 3 - TIR'!$E$18-'Ejercicio 3 - TIR'!$C$18),'Ejercicio 3 - TIR'!$C$18+SQRT(('Ejercicio 3 - TIR'!$E$18-'Ejercicio 3 - TIR'!$C$18)*('Ejercicio 3 - TIR'!$D$18-'Ejercicio 3 - TIR'!$C$18)*J569),'Ejercicio 3 - TIR'!$E$18-SQRT(('Ejercicio 3 - TIR'!$E$18-'Ejercicio 3 - TIR'!$C$18)*('Ejercicio 3 - TIR'!$E$18-'Ejercicio 3 - TIR'!$D$18)*(1-J569)))</f>
        <v>41592.0207394151</v>
      </c>
      <c r="L569" s="16">
        <f ca="1" t="shared" si="4222"/>
        <v>0.83276011208946</v>
      </c>
      <c r="M569" s="17">
        <f ca="1">IF(L569&lt;=('Ejercicio 3 - TIR'!$D$18-'Ejercicio 3 - TIR'!$C$18)/('Ejercicio 3 - TIR'!$E$18-'Ejercicio 3 - TIR'!$C$18),'Ejercicio 3 - TIR'!$C$18+SQRT(('Ejercicio 3 - TIR'!$E$18-'Ejercicio 3 - TIR'!$C$18)*('Ejercicio 3 - TIR'!$D$18-'Ejercicio 3 - TIR'!$C$18)*L569),'Ejercicio 3 - TIR'!$E$18-SQRT(('Ejercicio 3 - TIR'!$E$18-'Ejercicio 3 - TIR'!$C$18)*('Ejercicio 3 - TIR'!$E$18-'Ejercicio 3 - TIR'!$D$18)*(1-L569)))</f>
        <v>41458.3913833837</v>
      </c>
      <c r="N569" s="16">
        <f ca="1" t="shared" ref="N569:R569" si="4223">RAND()</f>
        <v>0.640452560644918</v>
      </c>
      <c r="O569" s="17">
        <f ca="1">IF(N569&lt;=('Ejercicio 3 - TIR'!$D$18-'Ejercicio 3 - TIR'!$C$18)/('Ejercicio 3 - TIR'!$E$18-'Ejercicio 3 - TIR'!$C$18),'Ejercicio 3 - TIR'!$C$18+SQRT(('Ejercicio 3 - TIR'!$E$18-'Ejercicio 3 - TIR'!$C$18)*('Ejercicio 3 - TIR'!$D$18-'Ejercicio 3 - TIR'!$C$18)*N569),'Ejercicio 3 - TIR'!$E$18-SQRT(('Ejercicio 3 - TIR'!$E$18-'Ejercicio 3 - TIR'!$C$18)*('Ejercicio 3 - TIR'!$E$18-'Ejercicio 3 - TIR'!$D$18)*(1-N569)))</f>
        <v>39801.4225547488</v>
      </c>
      <c r="P569" s="16">
        <f ca="1" t="shared" si="4223"/>
        <v>0.570954935687334</v>
      </c>
      <c r="Q569" s="18">
        <f ca="1">IF(P569&lt;=('Ejercicio 3 - TIR'!$D$22-'Ejercicio 3 - TIR'!$C$22)/('Ejercicio 3 - TIR'!$E$22-'Ejercicio 3 - TIR'!$C$22),'Ejercicio 3 - TIR'!$C$22+SQRT(('Ejercicio 3 - TIR'!$E$22-'Ejercicio 3 - TIR'!$C$22)*('Ejercicio 3 - TIR'!$D$22-'Ejercicio 3 - TIR'!$C$22)*P569),'Ejercicio 3 - TIR'!$E$22-SQRT(('Ejercicio 3 - TIR'!$E$22-'Ejercicio 3 - TIR'!$C$22)*('Ejercicio 3 - TIR'!$E$22-'Ejercicio 3 - TIR'!$D$22)*(1-P569)))</f>
        <v>0.152210053692697</v>
      </c>
      <c r="R569" s="16">
        <f ca="1" t="shared" si="4223"/>
        <v>0.680413185284329</v>
      </c>
      <c r="S569" s="18">
        <f ca="1">IF(R569&lt;=('Ejercicio 3 - TIR'!$D$23-'Ejercicio 3 - TIR'!$C$23)/('Ejercicio 3 - TIR'!$E$23-'Ejercicio 3 - TIR'!$C$23),'Ejercicio 3 - TIR'!$C$23+SQRT(('Ejercicio 3 - TIR'!$E$23-'Ejercicio 3 - TIR'!$C$23)*('Ejercicio 3 - TIR'!$D$23-'Ejercicio 3 - TIR'!$C$23)*R569),'Ejercicio 3 - TIR'!$E$23-SQRT(('Ejercicio 3 - TIR'!$E$23-'Ejercicio 3 - TIR'!$C$23)*('Ejercicio 3 - TIR'!$E$23-'Ejercicio 3 - TIR'!$D$23)*(1-R569)))</f>
        <v>0.156015499453017</v>
      </c>
      <c r="T569" s="16">
        <f ca="1" t="shared" ref="T569:X569" si="4224">RAND()</f>
        <v>0.064823619090516</v>
      </c>
      <c r="U569" s="18">
        <f ca="1">IF(T569&lt;=('Ejercicio 3 - TIR'!$D$24-'Ejercicio 3 - TIR'!$C$24)/('Ejercicio 3 - TIR'!$E$24-'Ejercicio 3 - TIR'!$C$24),'Ejercicio 3 - TIR'!$C$24+SQRT(('Ejercicio 3 - TIR'!$E$24-'Ejercicio 3 - TIR'!$C$24)*('Ejercicio 3 - TIR'!$D$24-'Ejercicio 3 - TIR'!$C$24)*T569),'Ejercicio 3 - TIR'!$E$24-SQRT(('Ejercicio 3 - TIR'!$E$24-'Ejercicio 3 - TIR'!$C$24)*('Ejercicio 3 - TIR'!$E$24-'Ejercicio 3 - TIR'!$D$24)*(1-T569)))</f>
        <v>0.161667459024573</v>
      </c>
      <c r="V569" s="16">
        <f ca="1" t="shared" si="4224"/>
        <v>0.904086902299663</v>
      </c>
      <c r="W569" s="18">
        <f ca="1">IF(V569&lt;=('Ejercicio 3 - TIR'!$D$25-'Ejercicio 3 - TIR'!$C$25)/('Ejercicio 3 - TIR'!$E$25-'Ejercicio 3 - TIR'!$C$25),'Ejercicio 3 - TIR'!$C$25+SQRT(('Ejercicio 3 - TIR'!$E$25-'Ejercicio 3 - TIR'!$C$25)*('Ejercicio 3 - TIR'!$D$25-'Ejercicio 3 - TIR'!$C$25)*V569),'Ejercicio 3 - TIR'!$E$25-SQRT(('Ejercicio 3 - TIR'!$E$25-'Ejercicio 3 - TIR'!$C$25)*('Ejercicio 3 - TIR'!$E$25-'Ejercicio 3 - TIR'!$D$25)*(1-V569)))</f>
        <v>0.231677995689576</v>
      </c>
      <c r="X569" s="16">
        <f ca="1" t="shared" si="4224"/>
        <v>0.523263106063949</v>
      </c>
      <c r="Y569" s="18">
        <f ca="1">IF(X569&lt;=('Ejercicio 3 - TIR'!$D$26-'Ejercicio 3 - TIR'!$C$26)/('Ejercicio 3 - TIR'!$E$26-'Ejercicio 3 - TIR'!$C$26),'Ejercicio 3 - TIR'!$C$26+SQRT(('Ejercicio 3 - TIR'!$E$26-'Ejercicio 3 - TIR'!$C$26)*('Ejercicio 3 - TIR'!$D$26-'Ejercicio 3 - TIR'!$C$26)*X569),'Ejercicio 3 - TIR'!$E$26-SQRT(('Ejercicio 3 - TIR'!$E$26-'Ejercicio 3 - TIR'!$C$26)*('Ejercicio 3 - TIR'!$E$26-'Ejercicio 3 - TIR'!$D$26)*(1-X569)))</f>
        <v>0.22926165919884</v>
      </c>
      <c r="Z569" s="16">
        <f ca="1" t="shared" si="3812"/>
        <v>1.1522100536927</v>
      </c>
      <c r="AA569" s="16">
        <f ca="1" t="shared" si="3813"/>
        <v>1.33197268069435</v>
      </c>
      <c r="AB569" s="16">
        <f ca="1" t="shared" si="3814"/>
        <v>1.54730931947236</v>
      </c>
      <c r="AC569" s="16">
        <f ca="1" t="shared" si="3815"/>
        <v>1.90578684131951</v>
      </c>
      <c r="AD569" s="16">
        <f ca="1" t="shared" si="3816"/>
        <v>2.34271069463974</v>
      </c>
      <c r="AE569" s="15">
        <f ca="1" t="shared" si="3817"/>
        <v>5180.40100322175</v>
      </c>
      <c r="AF569" s="15">
        <f ca="1" t="shared" si="3818"/>
        <v>5988.6238531063</v>
      </c>
      <c r="AG569" s="15">
        <f ca="1" t="shared" si="3819"/>
        <v>6956.78945449194</v>
      </c>
      <c r="AH569" s="15">
        <f ca="1" t="shared" si="3820"/>
        <v>8568.52449174302</v>
      </c>
      <c r="AI569" s="15">
        <f ca="1" t="shared" si="3821"/>
        <v>10532.9586336059</v>
      </c>
      <c r="AJ569" s="17">
        <f ca="1" t="shared" si="3822"/>
        <v>44933.7473999098</v>
      </c>
      <c r="AK569" s="17">
        <f ca="1" t="shared" si="3823"/>
        <v>54948.3462741114</v>
      </c>
      <c r="AL569" s="17">
        <f ca="1" t="shared" si="3824"/>
        <v>64355.7213057845</v>
      </c>
      <c r="AM569" s="17">
        <f ca="1" t="shared" si="3825"/>
        <v>79010.856760727</v>
      </c>
      <c r="AN569" s="17">
        <f ca="1" t="shared" si="3826"/>
        <v>93243.2182808853</v>
      </c>
      <c r="AO569" s="17">
        <f ca="1">C569/'Ejercicio 3 - TIR'!$D$7</f>
        <v>12662.5155679511</v>
      </c>
      <c r="AP569" s="17">
        <f ca="1" t="shared" si="3827"/>
        <v>32271.2318319587</v>
      </c>
      <c r="AQ569" s="17">
        <f ca="1" t="shared" si="3828"/>
        <v>42285.8307061603</v>
      </c>
      <c r="AR569" s="17">
        <f ca="1" t="shared" si="3829"/>
        <v>51693.2057378334</v>
      </c>
      <c r="AS569" s="17">
        <f ca="1" t="shared" si="3830"/>
        <v>66348.3411927759</v>
      </c>
      <c r="AT569" s="17">
        <f ca="1" t="shared" si="3831"/>
        <v>80580.7027129342</v>
      </c>
      <c r="AU569" s="17">
        <f ca="1">AP569*'Ejercicio 3 - TIR'!$D$5</f>
        <v>16135.6159159793</v>
      </c>
      <c r="AV569" s="17">
        <f ca="1">AQ569*'Ejercicio 3 - TIR'!$D$5</f>
        <v>21142.9153530802</v>
      </c>
      <c r="AW569" s="17">
        <f ca="1">AR569*'Ejercicio 3 - TIR'!$D$5</f>
        <v>25846.6028689167</v>
      </c>
      <c r="AX569" s="17">
        <f ca="1">AS569*'Ejercicio 3 - TIR'!$D$5</f>
        <v>33174.170596388</v>
      </c>
      <c r="AY569" s="17">
        <f ca="1">AT569*'Ejercicio 3 - TIR'!$D$5</f>
        <v>40290.3513564671</v>
      </c>
      <c r="AZ569" s="17">
        <f ca="1" t="shared" ref="AZ569:BD569" si="4225">AJ569-AU569-AE569</f>
        <v>23617.7304807087</v>
      </c>
      <c r="BA569" s="17">
        <f ca="1" t="shared" si="4225"/>
        <v>27816.8070679249</v>
      </c>
      <c r="BB569" s="17">
        <f ca="1" t="shared" si="4225"/>
        <v>31552.3289823759</v>
      </c>
      <c r="BC569" s="17">
        <f ca="1" t="shared" si="4225"/>
        <v>37268.161672596</v>
      </c>
      <c r="BD569" s="17">
        <f ca="1" t="shared" si="4225"/>
        <v>42419.9082908123</v>
      </c>
      <c r="BE569" s="17">
        <f ca="1" t="shared" ref="BE569:BI569" si="4226">AZ569/Z569</f>
        <v>20497.7646263515</v>
      </c>
      <c r="BF569" s="17">
        <f ca="1" t="shared" si="4226"/>
        <v>20883.9171186485</v>
      </c>
      <c r="BG569" s="17">
        <f ca="1" t="shared" si="4226"/>
        <v>20391.7397674147</v>
      </c>
      <c r="BH569" s="17">
        <f ca="1" t="shared" si="4226"/>
        <v>19555.2623538909</v>
      </c>
      <c r="BI569" s="17">
        <f ca="1" t="shared" si="4226"/>
        <v>18107.1902680393</v>
      </c>
      <c r="BJ569" s="17">
        <f ca="1" t="shared" si="3834"/>
        <v>79733.1092023151</v>
      </c>
      <c r="BK569" s="17">
        <f ca="1" t="shared" si="3835"/>
        <v>29664.6106420812</v>
      </c>
      <c r="BL569" s="17">
        <f ca="1" t="shared" si="3836"/>
        <v>109397.719844396</v>
      </c>
      <c r="BM569" s="17">
        <f ca="1">BK569*'Ejercicio 3 - TIR'!$D$5</f>
        <v>14832.3053210406</v>
      </c>
      <c r="BN569" s="17">
        <f ca="1" t="shared" si="3837"/>
        <v>94565.4145233557</v>
      </c>
      <c r="BO569" s="17">
        <f ca="1" t="shared" si="3838"/>
        <v>40365.8098884027</v>
      </c>
      <c r="BP569" s="17">
        <f ca="1" t="shared" si="3839"/>
        <v>-97347.1299441826</v>
      </c>
      <c r="BQ569" s="17">
        <f ca="1" t="shared" ref="BQ569:BT569" si="4227">BE569</f>
        <v>20497.7646263515</v>
      </c>
      <c r="BR569" s="17">
        <f ca="1" t="shared" si="4227"/>
        <v>20883.9171186485</v>
      </c>
      <c r="BS569" s="17">
        <f ca="1" t="shared" si="4227"/>
        <v>20391.7397674147</v>
      </c>
      <c r="BT569" s="17">
        <f ca="1" t="shared" si="4227"/>
        <v>19555.2623538909</v>
      </c>
      <c r="BU569" s="17">
        <f ca="1" t="shared" si="3841"/>
        <v>58473.000156442</v>
      </c>
      <c r="BV569" s="19">
        <f ca="1" t="shared" si="3842"/>
        <v>11.194501337323</v>
      </c>
    </row>
    <row r="570" ht="15" customHeight="1" spans="1:74">
      <c r="A570" s="15">
        <v>569</v>
      </c>
      <c r="B570" s="16">
        <f ca="1" t="shared" ref="B570:F570" si="4228">RAND()</f>
        <v>0.153760512710694</v>
      </c>
      <c r="C570" s="17">
        <f ca="1">IF(B570&lt;=('Ejercicio 3 - TIR'!$D$13-'Ejercicio 3 - TIR'!$C$13)/('Ejercicio 3 - TIR'!$E$13-'Ejercicio 3 - TIR'!$C$13),'Ejercicio 3 - TIR'!$C$13+SQRT(('Ejercicio 3 - TIR'!$E$13-'Ejercicio 3 - TIR'!$C$13)*('Ejercicio 3 - TIR'!$D$13-'Ejercicio 3 - TIR'!$C$13)*B570),'Ejercicio 3 - TIR'!$E$13-SQRT(('Ejercicio 3 - TIR'!$E$13-'Ejercicio 3 - TIR'!$C$13)*('Ejercicio 3 - TIR'!$E$13-'Ejercicio 3 - TIR'!$D$13)*(1-B570)))</f>
        <v>67842.4616724774</v>
      </c>
      <c r="D570" s="16">
        <f ca="1" t="shared" si="4228"/>
        <v>0.97083469819637</v>
      </c>
      <c r="E570" s="17">
        <f ca="1">IF(D570&lt;=('Ejercicio 3 - TIR'!$D$14-'Ejercicio 3 - TIR'!$C$14)/('Ejercicio 3 - TIR'!$E$14-'Ejercicio 3 - TIR'!$C$14),'Ejercicio 3 - TIR'!$C$14+SQRT(('Ejercicio 3 - TIR'!$E$14-'Ejercicio 3 - TIR'!$C$14)*('Ejercicio 3 - TIR'!$D$14-'Ejercicio 3 - TIR'!$C$14)*D570),'Ejercicio 3 - TIR'!$E$14-SQRT(('Ejercicio 3 - TIR'!$E$14-'Ejercicio 3 - TIR'!$C$14)*('Ejercicio 3 - TIR'!$E$14-'Ejercicio 3 - TIR'!$D$14)*(1-D570)))</f>
        <v>37908.3988739379</v>
      </c>
      <c r="F570" s="16">
        <f ca="1" t="shared" si="4228"/>
        <v>0.960967186542553</v>
      </c>
      <c r="G570" s="17">
        <f ca="1">IF(F570&lt;=('Ejercicio 3 - TIR'!$D$18-'Ejercicio 3 - TIR'!$C$18)/('Ejercicio 3 - TIR'!$E$18-'Ejercicio 3 - TIR'!$C$18),'Ejercicio 3 - TIR'!$C$18+SQRT(('Ejercicio 3 - TIR'!$E$18-'Ejercicio 3 - TIR'!$C$18)*('Ejercicio 3 - TIR'!$D$18-'Ejercicio 3 - TIR'!$C$18)*F570),'Ejercicio 3 - TIR'!$E$18-SQRT(('Ejercicio 3 - TIR'!$E$18-'Ejercicio 3 - TIR'!$C$18)*('Ejercicio 3 - TIR'!$E$18-'Ejercicio 3 - TIR'!$D$18)*(1-F570)))</f>
        <v>43289.0175309757</v>
      </c>
      <c r="H570" s="16">
        <f ca="1" t="shared" ref="H570:L570" si="4229">RAND()</f>
        <v>0.536805694568554</v>
      </c>
      <c r="I570" s="17">
        <f ca="1">IF(H570&lt;=('Ejercicio 3 - TIR'!$D$18-'Ejercicio 3 - TIR'!$C$18)/('Ejercicio 3 - TIR'!$E$18-'Ejercicio 3 - TIR'!$C$18),'Ejercicio 3 - TIR'!$C$18+SQRT(('Ejercicio 3 - TIR'!$E$18-'Ejercicio 3 - TIR'!$C$18)*('Ejercicio 3 - TIR'!$D$18-'Ejercicio 3 - TIR'!$C$18)*H570),'Ejercicio 3 - TIR'!$E$18-SQRT(('Ejercicio 3 - TIR'!$E$18-'Ejercicio 3 - TIR'!$C$18)*('Ejercicio 3 - TIR'!$E$18-'Ejercicio 3 - TIR'!$D$18)*(1-H570)))</f>
        <v>38973.3413055162</v>
      </c>
      <c r="J570" s="16">
        <f ca="1" t="shared" si="4229"/>
        <v>0.613581974864196</v>
      </c>
      <c r="K570" s="17">
        <f ca="1">IF(J570&lt;=('Ejercicio 3 - TIR'!$D$18-'Ejercicio 3 - TIR'!$C$18)/('Ejercicio 3 - TIR'!$E$18-'Ejercicio 3 - TIR'!$C$18),'Ejercicio 3 - TIR'!$C$18+SQRT(('Ejercicio 3 - TIR'!$E$18-'Ejercicio 3 - TIR'!$C$18)*('Ejercicio 3 - TIR'!$D$18-'Ejercicio 3 - TIR'!$C$18)*J570),'Ejercicio 3 - TIR'!$E$18-SQRT(('Ejercicio 3 - TIR'!$E$18-'Ejercicio 3 - TIR'!$C$18)*('Ejercicio 3 - TIR'!$E$18-'Ejercicio 3 - TIR'!$D$18)*(1-J570)))</f>
        <v>39593.6070499906</v>
      </c>
      <c r="L570" s="16">
        <f ca="1" t="shared" si="4229"/>
        <v>0.0189137905732601</v>
      </c>
      <c r="M570" s="17">
        <f ca="1">IF(L570&lt;=('Ejercicio 3 - TIR'!$D$18-'Ejercicio 3 - TIR'!$C$18)/('Ejercicio 3 - TIR'!$E$18-'Ejercicio 3 - TIR'!$C$18),'Ejercicio 3 - TIR'!$C$18+SQRT(('Ejercicio 3 - TIR'!$E$18-'Ejercicio 3 - TIR'!$C$18)*('Ejercicio 3 - TIR'!$D$18-'Ejercicio 3 - TIR'!$C$18)*L570),'Ejercicio 3 - TIR'!$E$18-SQRT(('Ejercicio 3 - TIR'!$E$18-'Ejercicio 3 - TIR'!$C$18)*('Ejercicio 3 - TIR'!$E$18-'Ejercicio 3 - TIR'!$D$18)*(1-L570)))</f>
        <v>31684.3599929911</v>
      </c>
      <c r="N570" s="16">
        <f ca="1" t="shared" ref="N570:R570" si="4230">RAND()</f>
        <v>0.884926794069518</v>
      </c>
      <c r="O570" s="17">
        <f ca="1">IF(N570&lt;=('Ejercicio 3 - TIR'!$D$18-'Ejercicio 3 - TIR'!$C$18)/('Ejercicio 3 - TIR'!$E$18-'Ejercicio 3 - TIR'!$C$18),'Ejercicio 3 - TIR'!$C$18+SQRT(('Ejercicio 3 - TIR'!$E$18-'Ejercicio 3 - TIR'!$C$18)*('Ejercicio 3 - TIR'!$D$18-'Ejercicio 3 - TIR'!$C$18)*N570),'Ejercicio 3 - TIR'!$E$18-SQRT(('Ejercicio 3 - TIR'!$E$18-'Ejercicio 3 - TIR'!$C$18)*('Ejercicio 3 - TIR'!$E$18-'Ejercicio 3 - TIR'!$D$18)*(1-N570)))</f>
        <v>42062.2303621989</v>
      </c>
      <c r="P570" s="16">
        <f ca="1" t="shared" si="4230"/>
        <v>0.0636040585626358</v>
      </c>
      <c r="Q570" s="18">
        <f ca="1">IF(P570&lt;=('Ejercicio 3 - TIR'!$D$22-'Ejercicio 3 - TIR'!$C$22)/('Ejercicio 3 - TIR'!$E$22-'Ejercicio 3 - TIR'!$C$22),'Ejercicio 3 - TIR'!$C$22+SQRT(('Ejercicio 3 - TIR'!$E$22-'Ejercicio 3 - TIR'!$C$22)*('Ejercicio 3 - TIR'!$D$22-'Ejercicio 3 - TIR'!$C$22)*P570),'Ejercicio 3 - TIR'!$E$22-SQRT(('Ejercicio 3 - TIR'!$E$22-'Ejercicio 3 - TIR'!$C$22)*('Ejercicio 3 - TIR'!$E$22-'Ejercicio 3 - TIR'!$D$22)*(1-P570)))</f>
        <v>0.130699874083967</v>
      </c>
      <c r="R570" s="16">
        <f ca="1" t="shared" si="4230"/>
        <v>0.744091091621673</v>
      </c>
      <c r="S570" s="18">
        <f ca="1">IF(R570&lt;=('Ejercicio 3 - TIR'!$D$23-'Ejercicio 3 - TIR'!$C$23)/('Ejercicio 3 - TIR'!$E$23-'Ejercicio 3 - TIR'!$C$23),'Ejercicio 3 - TIR'!$C$23+SQRT(('Ejercicio 3 - TIR'!$E$23-'Ejercicio 3 - TIR'!$C$23)*('Ejercicio 3 - TIR'!$D$23-'Ejercicio 3 - TIR'!$C$23)*R570),'Ejercicio 3 - TIR'!$E$23-SQRT(('Ejercicio 3 - TIR'!$E$23-'Ejercicio 3 - TIR'!$C$23)*('Ejercicio 3 - TIR'!$E$23-'Ejercicio 3 - TIR'!$D$23)*(1-R570)))</f>
        <v>0.158537566888142</v>
      </c>
      <c r="T570" s="16">
        <f ca="1" t="shared" ref="T570:X570" si="4231">RAND()</f>
        <v>0.0136276138302054</v>
      </c>
      <c r="U570" s="18">
        <f ca="1">IF(T570&lt;=('Ejercicio 3 - TIR'!$D$24-'Ejercicio 3 - TIR'!$C$24)/('Ejercicio 3 - TIR'!$E$24-'Ejercicio 3 - TIR'!$C$24),'Ejercicio 3 - TIR'!$C$24+SQRT(('Ejercicio 3 - TIR'!$E$24-'Ejercicio 3 - TIR'!$C$24)*('Ejercicio 3 - TIR'!$D$24-'Ejercicio 3 - TIR'!$C$24)*T570),'Ejercicio 3 - TIR'!$E$24-SQRT(('Ejercicio 3 - TIR'!$E$24-'Ejercicio 3 - TIR'!$C$24)*('Ejercicio 3 - TIR'!$E$24-'Ejercicio 3 - TIR'!$D$24)*(1-T570)))</f>
        <v>0.155349578398662</v>
      </c>
      <c r="V570" s="16">
        <f ca="1" t="shared" si="4231"/>
        <v>0.0501808238927208</v>
      </c>
      <c r="W570" s="18">
        <f ca="1">IF(V570&lt;=('Ejercicio 3 - TIR'!$D$25-'Ejercicio 3 - TIR'!$C$25)/('Ejercicio 3 - TIR'!$E$25-'Ejercicio 3 - TIR'!$C$25),'Ejercicio 3 - TIR'!$C$25+SQRT(('Ejercicio 3 - TIR'!$E$25-'Ejercicio 3 - TIR'!$C$25)*('Ejercicio 3 - TIR'!$D$25-'Ejercicio 3 - TIR'!$C$25)*V570),'Ejercicio 3 - TIR'!$E$25-SQRT(('Ejercicio 3 - TIR'!$E$25-'Ejercicio 3 - TIR'!$C$25)*('Ejercicio 3 - TIR'!$E$25-'Ejercicio 3 - TIR'!$D$25)*(1-V570)))</f>
        <v>0.188381715424053</v>
      </c>
      <c r="X570" s="16">
        <f ca="1" t="shared" si="4231"/>
        <v>0.256640253872772</v>
      </c>
      <c r="Y570" s="18">
        <f ca="1">IF(X570&lt;=('Ejercicio 3 - TIR'!$D$26-'Ejercicio 3 - TIR'!$C$26)/('Ejercicio 3 - TIR'!$E$26-'Ejercicio 3 - TIR'!$C$26),'Ejercicio 3 - TIR'!$C$26+SQRT(('Ejercicio 3 - TIR'!$E$26-'Ejercicio 3 - TIR'!$C$26)*('Ejercicio 3 - TIR'!$D$26-'Ejercicio 3 - TIR'!$C$26)*X570),'Ejercicio 3 - TIR'!$E$26-SQRT(('Ejercicio 3 - TIR'!$E$26-'Ejercicio 3 - TIR'!$C$26)*('Ejercicio 3 - TIR'!$E$26-'Ejercicio 3 - TIR'!$D$26)*(1-X570)))</f>
        <v>0.216323538619579</v>
      </c>
      <c r="Z570" s="16">
        <f ca="1" t="shared" si="3812"/>
        <v>1.13069987408397</v>
      </c>
      <c r="AA570" s="16">
        <f ca="1" t="shared" si="3813"/>
        <v>1.30995828100197</v>
      </c>
      <c r="AB570" s="16">
        <f ca="1" t="shared" si="3814"/>
        <v>1.51345974767546</v>
      </c>
      <c r="AC570" s="16">
        <f ca="1" t="shared" si="3815"/>
        <v>1.79856789116782</v>
      </c>
      <c r="AD570" s="16">
        <f ca="1" t="shared" si="3816"/>
        <v>2.18764046183279</v>
      </c>
      <c r="AE570" s="15">
        <f ca="1" t="shared" si="3817"/>
        <v>4954.62295954847</v>
      </c>
      <c r="AF570" s="15">
        <f ca="1" t="shared" si="3818"/>
        <v>5740.1168284034</v>
      </c>
      <c r="AG570" s="15">
        <f ca="1" t="shared" si="3819"/>
        <v>6631.84155765494</v>
      </c>
      <c r="AH570" s="15">
        <f ca="1" t="shared" si="3820"/>
        <v>7881.1592467065</v>
      </c>
      <c r="AI570" s="15">
        <f ca="1" t="shared" si="3821"/>
        <v>9586.03950337847</v>
      </c>
      <c r="AJ570" s="17">
        <f ca="1" t="shared" si="3822"/>
        <v>48946.8866714928</v>
      </c>
      <c r="AK570" s="17">
        <f ca="1" t="shared" si="3823"/>
        <v>51053.451181477</v>
      </c>
      <c r="AL570" s="17">
        <f ca="1" t="shared" si="3824"/>
        <v>59923.33053544</v>
      </c>
      <c r="AM570" s="17">
        <f ca="1" t="shared" si="3825"/>
        <v>56986.472535596</v>
      </c>
      <c r="AN570" s="17">
        <f ca="1" t="shared" si="3826"/>
        <v>92017.0370552781</v>
      </c>
      <c r="AO570" s="17">
        <f ca="1">C570/'Ejercicio 3 - TIR'!$D$7</f>
        <v>13568.4923344955</v>
      </c>
      <c r="AP570" s="17">
        <f ca="1" t="shared" si="3827"/>
        <v>35378.3943369974</v>
      </c>
      <c r="AQ570" s="17">
        <f ca="1" t="shared" si="3828"/>
        <v>37484.9588469815</v>
      </c>
      <c r="AR570" s="17">
        <f ca="1" t="shared" si="3829"/>
        <v>46354.8382009445</v>
      </c>
      <c r="AS570" s="17">
        <f ca="1" t="shared" si="3830"/>
        <v>43417.9802011005</v>
      </c>
      <c r="AT570" s="17">
        <f ca="1" t="shared" si="3831"/>
        <v>78448.5447207826</v>
      </c>
      <c r="AU570" s="17">
        <f ca="1">AP570*'Ejercicio 3 - TIR'!$D$5</f>
        <v>17689.1971684987</v>
      </c>
      <c r="AV570" s="17">
        <f ca="1">AQ570*'Ejercicio 3 - TIR'!$D$5</f>
        <v>18742.4794234907</v>
      </c>
      <c r="AW570" s="17">
        <f ca="1">AR570*'Ejercicio 3 - TIR'!$D$5</f>
        <v>23177.4191004723</v>
      </c>
      <c r="AX570" s="17">
        <f ca="1">AS570*'Ejercicio 3 - TIR'!$D$5</f>
        <v>21708.9901005502</v>
      </c>
      <c r="AY570" s="17">
        <f ca="1">AT570*'Ejercicio 3 - TIR'!$D$5</f>
        <v>39224.2723603913</v>
      </c>
      <c r="AZ570" s="17">
        <f ca="1" t="shared" ref="AZ570:BD570" si="4232">AJ570-AU570-AE570</f>
        <v>26303.0665434457</v>
      </c>
      <c r="BA570" s="17">
        <f ca="1" t="shared" si="4232"/>
        <v>26570.8549295828</v>
      </c>
      <c r="BB570" s="17">
        <f ca="1" t="shared" si="4232"/>
        <v>30114.0698773128</v>
      </c>
      <c r="BC570" s="17">
        <f ca="1" t="shared" si="4232"/>
        <v>27396.3231883392</v>
      </c>
      <c r="BD570" s="17">
        <f ca="1" t="shared" si="4232"/>
        <v>43206.7251915083</v>
      </c>
      <c r="BE570" s="17">
        <f ca="1" t="shared" ref="BE570:BI570" si="4233">AZ570/Z570</f>
        <v>23262.6421443224</v>
      </c>
      <c r="BF570" s="17">
        <f ca="1" t="shared" si="4233"/>
        <v>20283.7413335478</v>
      </c>
      <c r="BG570" s="17">
        <f ca="1" t="shared" si="4233"/>
        <v>19897.5030049959</v>
      </c>
      <c r="BH570" s="17">
        <f ca="1" t="shared" si="4233"/>
        <v>15232.2986098405</v>
      </c>
      <c r="BI570" s="17">
        <f ca="1" t="shared" si="4233"/>
        <v>19750.3776078954</v>
      </c>
      <c r="BJ570" s="17">
        <f ca="1" t="shared" si="3834"/>
        <v>82929.9472199231</v>
      </c>
      <c r="BK570" s="17">
        <f ca="1" t="shared" si="3835"/>
        <v>29682.9828370104</v>
      </c>
      <c r="BL570" s="17">
        <f ca="1" t="shared" si="3836"/>
        <v>112612.930056934</v>
      </c>
      <c r="BM570" s="17">
        <f ca="1">BK570*'Ejercicio 3 - TIR'!$D$5</f>
        <v>14841.4914185052</v>
      </c>
      <c r="BN570" s="17">
        <f ca="1" t="shared" si="3837"/>
        <v>97771.4386384284</v>
      </c>
      <c r="BO570" s="17">
        <f ca="1" t="shared" si="3838"/>
        <v>44692.6450411856</v>
      </c>
      <c r="BP570" s="17">
        <f ca="1" t="shared" si="3839"/>
        <v>-105750.860546415</v>
      </c>
      <c r="BQ570" s="17">
        <f ca="1" t="shared" ref="BQ570:BT570" si="4234">BE570</f>
        <v>23262.6421443224</v>
      </c>
      <c r="BR570" s="17">
        <f ca="1" t="shared" si="4234"/>
        <v>20283.7413335478</v>
      </c>
      <c r="BS570" s="17">
        <f ca="1" t="shared" si="4234"/>
        <v>19897.5030049959</v>
      </c>
      <c r="BT570" s="17">
        <f ca="1" t="shared" si="4234"/>
        <v>15232.2986098405</v>
      </c>
      <c r="BU570" s="17">
        <f ca="1" t="shared" si="3841"/>
        <v>64443.022649081</v>
      </c>
      <c r="BV570" s="19">
        <f ca="1" t="shared" si="3842"/>
        <v>9.21728724992317</v>
      </c>
    </row>
    <row r="571" ht="15" customHeight="1" spans="1:74">
      <c r="A571" s="15">
        <v>570</v>
      </c>
      <c r="B571" s="16">
        <f ca="1" t="shared" ref="B571:F571" si="4235">RAND()</f>
        <v>0.40579347611473</v>
      </c>
      <c r="C571" s="17">
        <f ca="1">IF(B571&lt;=('Ejercicio 3 - TIR'!$D$13-'Ejercicio 3 - TIR'!$C$13)/('Ejercicio 3 - TIR'!$E$13-'Ejercicio 3 - TIR'!$C$13),'Ejercicio 3 - TIR'!$C$13+SQRT(('Ejercicio 3 - TIR'!$E$13-'Ejercicio 3 - TIR'!$C$13)*('Ejercicio 3 - TIR'!$D$13-'Ejercicio 3 - TIR'!$C$13)*B571),'Ejercicio 3 - TIR'!$E$13-SQRT(('Ejercicio 3 - TIR'!$E$13-'Ejercicio 3 - TIR'!$C$13)*('Ejercicio 3 - TIR'!$E$13-'Ejercicio 3 - TIR'!$D$13)*(1-B571)))</f>
        <v>73297.0445706412</v>
      </c>
      <c r="D571" s="16">
        <f ca="1" t="shared" si="4235"/>
        <v>0.392168086643117</v>
      </c>
      <c r="E571" s="17">
        <f ca="1">IF(D571&lt;=('Ejercicio 3 - TIR'!$D$14-'Ejercicio 3 - TIR'!$C$14)/('Ejercicio 3 - TIR'!$E$14-'Ejercicio 3 - TIR'!$C$14),'Ejercicio 3 - TIR'!$C$14+SQRT(('Ejercicio 3 - TIR'!$E$14-'Ejercicio 3 - TIR'!$C$14)*('Ejercicio 3 - TIR'!$D$14-'Ejercicio 3 - TIR'!$C$14)*D571),'Ejercicio 3 - TIR'!$E$14-SQRT(('Ejercicio 3 - TIR'!$E$14-'Ejercicio 3 - TIR'!$C$14)*('Ejercicio 3 - TIR'!$E$14-'Ejercicio 3 - TIR'!$D$14)*(1-D571)))</f>
        <v>30451.4510524618</v>
      </c>
      <c r="F571" s="16">
        <f ca="1" t="shared" si="4235"/>
        <v>0.361536609940316</v>
      </c>
      <c r="G571" s="17">
        <f ca="1">IF(F571&lt;=('Ejercicio 3 - TIR'!$D$18-'Ejercicio 3 - TIR'!$C$18)/('Ejercicio 3 - TIR'!$E$18-'Ejercicio 3 - TIR'!$C$18),'Ejercicio 3 - TIR'!$C$18+SQRT(('Ejercicio 3 - TIR'!$E$18-'Ejercicio 3 - TIR'!$C$18)*('Ejercicio 3 - TIR'!$D$18-'Ejercicio 3 - TIR'!$C$18)*F571),'Ejercicio 3 - TIR'!$E$18-SQRT(('Ejercicio 3 - TIR'!$E$18-'Ejercicio 3 - TIR'!$C$18)*('Ejercicio 3 - TIR'!$E$18-'Ejercicio 3 - TIR'!$D$18)*(1-F571)))</f>
        <v>37364.1354883684</v>
      </c>
      <c r="H571" s="16">
        <f ca="1" t="shared" ref="H571:L571" si="4236">RAND()</f>
        <v>0.884922426272145</v>
      </c>
      <c r="I571" s="17">
        <f ca="1">IF(H571&lt;=('Ejercicio 3 - TIR'!$D$18-'Ejercicio 3 - TIR'!$C$18)/('Ejercicio 3 - TIR'!$E$18-'Ejercicio 3 - TIR'!$C$18),'Ejercicio 3 - TIR'!$C$18+SQRT(('Ejercicio 3 - TIR'!$E$18-'Ejercicio 3 - TIR'!$C$18)*('Ejercicio 3 - TIR'!$D$18-'Ejercicio 3 - TIR'!$C$18)*H571),'Ejercicio 3 - TIR'!$E$18-SQRT(('Ejercicio 3 - TIR'!$E$18-'Ejercicio 3 - TIR'!$C$18)*('Ejercicio 3 - TIR'!$E$18-'Ejercicio 3 - TIR'!$D$18)*(1-H571)))</f>
        <v>42062.1746087303</v>
      </c>
      <c r="J571" s="16">
        <f ca="1" t="shared" si="4236"/>
        <v>0.426158281447914</v>
      </c>
      <c r="K571" s="17">
        <f ca="1">IF(J571&lt;=('Ejercicio 3 - TIR'!$D$18-'Ejercicio 3 - TIR'!$C$18)/('Ejercicio 3 - TIR'!$E$18-'Ejercicio 3 - TIR'!$C$18),'Ejercicio 3 - TIR'!$C$18+SQRT(('Ejercicio 3 - TIR'!$E$18-'Ejercicio 3 - TIR'!$C$18)*('Ejercicio 3 - TIR'!$D$18-'Ejercicio 3 - TIR'!$C$18)*J571),'Ejercicio 3 - TIR'!$E$18-SQRT(('Ejercicio 3 - TIR'!$E$18-'Ejercicio 3 - TIR'!$C$18)*('Ejercicio 3 - TIR'!$E$18-'Ejercicio 3 - TIR'!$D$18)*(1-J571)))</f>
        <v>37995.2324679891</v>
      </c>
      <c r="L571" s="16">
        <f ca="1" t="shared" si="4236"/>
        <v>0.295692018019581</v>
      </c>
      <c r="M571" s="17">
        <f ca="1">IF(L571&lt;=('Ejercicio 3 - TIR'!$D$18-'Ejercicio 3 - TIR'!$C$18)/('Ejercicio 3 - TIR'!$E$18-'Ejercicio 3 - TIR'!$C$18),'Ejercicio 3 - TIR'!$C$18+SQRT(('Ejercicio 3 - TIR'!$E$18-'Ejercicio 3 - TIR'!$C$18)*('Ejercicio 3 - TIR'!$D$18-'Ejercicio 3 - TIR'!$C$18)*L571),'Ejercicio 3 - TIR'!$E$18-SQRT(('Ejercicio 3 - TIR'!$E$18-'Ejercicio 3 - TIR'!$C$18)*('Ejercicio 3 - TIR'!$E$18-'Ejercicio 3 - TIR'!$D$18)*(1-L571)))</f>
        <v>36659.8650664212</v>
      </c>
      <c r="N571" s="16">
        <f ca="1" t="shared" ref="N571:R571" si="4237">RAND()</f>
        <v>0.712619104604985</v>
      </c>
      <c r="O571" s="17">
        <f ca="1">IF(N571&lt;=('Ejercicio 3 - TIR'!$D$18-'Ejercicio 3 - TIR'!$C$18)/('Ejercicio 3 - TIR'!$E$18-'Ejercicio 3 - TIR'!$C$18),'Ejercicio 3 - TIR'!$C$18+SQRT(('Ejercicio 3 - TIR'!$E$18-'Ejercicio 3 - TIR'!$C$18)*('Ejercicio 3 - TIR'!$D$18-'Ejercicio 3 - TIR'!$C$18)*N571),'Ejercicio 3 - TIR'!$E$18-SQRT(('Ejercicio 3 - TIR'!$E$18-'Ejercicio 3 - TIR'!$C$18)*('Ejercicio 3 - TIR'!$E$18-'Ejercicio 3 - TIR'!$D$18)*(1-N571)))</f>
        <v>40357.4180508443</v>
      </c>
      <c r="P571" s="16">
        <f ca="1" t="shared" si="4237"/>
        <v>0.549518793594364</v>
      </c>
      <c r="Q571" s="18">
        <f ca="1">IF(P571&lt;=('Ejercicio 3 - TIR'!$D$22-'Ejercicio 3 - TIR'!$C$22)/('Ejercicio 3 - TIR'!$E$22-'Ejercicio 3 - TIR'!$C$22),'Ejercicio 3 - TIR'!$C$22+SQRT(('Ejercicio 3 - TIR'!$E$22-'Ejercicio 3 - TIR'!$C$22)*('Ejercicio 3 - TIR'!$D$22-'Ejercicio 3 - TIR'!$C$22)*P571),'Ejercicio 3 - TIR'!$E$22-SQRT(('Ejercicio 3 - TIR'!$E$22-'Ejercicio 3 - TIR'!$C$22)*('Ejercicio 3 - TIR'!$E$22-'Ejercicio 3 - TIR'!$D$22)*(1-P571)))</f>
        <v>0.151524288041734</v>
      </c>
      <c r="R571" s="16">
        <f ca="1" t="shared" si="4237"/>
        <v>0.292555035142231</v>
      </c>
      <c r="S571" s="18">
        <f ca="1">IF(R571&lt;=('Ejercicio 3 - TIR'!$D$23-'Ejercicio 3 - TIR'!$C$23)/('Ejercicio 3 - TIR'!$E$23-'Ejercicio 3 - TIR'!$C$23),'Ejercicio 3 - TIR'!$C$23+SQRT(('Ejercicio 3 - TIR'!$E$23-'Ejercicio 3 - TIR'!$C$23)*('Ejercicio 3 - TIR'!$D$23-'Ejercicio 3 - TIR'!$C$23)*R571),'Ejercicio 3 - TIR'!$E$23-SQRT(('Ejercicio 3 - TIR'!$E$23-'Ejercicio 3 - TIR'!$C$23)*('Ejercicio 3 - TIR'!$E$23-'Ejercicio 3 - TIR'!$D$23)*(1-R571)))</f>
        <v>0.142947746365515</v>
      </c>
      <c r="T571" s="16">
        <f ca="1" t="shared" ref="T571:X571" si="4238">RAND()</f>
        <v>0.105856034638305</v>
      </c>
      <c r="U571" s="18">
        <f ca="1">IF(T571&lt;=('Ejercicio 3 - TIR'!$D$24-'Ejercicio 3 - TIR'!$C$24)/('Ejercicio 3 - TIR'!$E$24-'Ejercicio 3 - TIR'!$C$24),'Ejercicio 3 - TIR'!$C$24+SQRT(('Ejercicio 3 - TIR'!$E$24-'Ejercicio 3 - TIR'!$C$24)*('Ejercicio 3 - TIR'!$D$24-'Ejercicio 3 - TIR'!$C$24)*T571),'Ejercicio 3 - TIR'!$E$24-SQRT(('Ejercicio 3 - TIR'!$E$24-'Ejercicio 3 - TIR'!$C$24)*('Ejercicio 3 - TIR'!$E$24-'Ejercicio 3 - TIR'!$D$24)*(1-T571)))</f>
        <v>0.164909650322541</v>
      </c>
      <c r="V571" s="16">
        <f ca="1" t="shared" si="4238"/>
        <v>0.64446317299175</v>
      </c>
      <c r="W571" s="18">
        <f ca="1">IF(V571&lt;=('Ejercicio 3 - TIR'!$D$25-'Ejercicio 3 - TIR'!$C$25)/('Ejercicio 3 - TIR'!$E$25-'Ejercicio 3 - TIR'!$C$25),'Ejercicio 3 - TIR'!$C$25+SQRT(('Ejercicio 3 - TIR'!$E$25-'Ejercicio 3 - TIR'!$C$25)*('Ejercicio 3 - TIR'!$D$25-'Ejercicio 3 - TIR'!$C$25)*V571),'Ejercicio 3 - TIR'!$E$25-SQRT(('Ejercicio 3 - TIR'!$E$25-'Ejercicio 3 - TIR'!$C$25)*('Ejercicio 3 - TIR'!$E$25-'Ejercicio 3 - TIR'!$D$25)*(1-V571)))</f>
        <v>0.214724244947431</v>
      </c>
      <c r="X571" s="16">
        <f ca="1" t="shared" si="4238"/>
        <v>0.849916194230576</v>
      </c>
      <c r="Y571" s="18">
        <f ca="1">IF(X571&lt;=('Ejercicio 3 - TIR'!$D$26-'Ejercicio 3 - TIR'!$C$26)/('Ejercicio 3 - TIR'!$E$26-'Ejercicio 3 - TIR'!$C$26),'Ejercicio 3 - TIR'!$C$26+SQRT(('Ejercicio 3 - TIR'!$E$26-'Ejercicio 3 - TIR'!$C$26)*('Ejercicio 3 - TIR'!$D$26-'Ejercicio 3 - TIR'!$C$26)*X571),'Ejercicio 3 - TIR'!$E$26-SQRT(('Ejercicio 3 - TIR'!$E$26-'Ejercicio 3 - TIR'!$C$26)*('Ejercicio 3 - TIR'!$E$26-'Ejercicio 3 - TIR'!$D$26)*(1-X571)))</f>
        <v>0.251531551655299</v>
      </c>
      <c r="Z571" s="16">
        <f ca="1" t="shared" si="3812"/>
        <v>1.15152428804173</v>
      </c>
      <c r="AA571" s="16">
        <f ca="1" t="shared" si="3813"/>
        <v>1.31613208990245</v>
      </c>
      <c r="AB571" s="16">
        <f ca="1" t="shared" si="3814"/>
        <v>1.53317497262654</v>
      </c>
      <c r="AC571" s="16">
        <f ca="1" t="shared" si="3815"/>
        <v>1.86238481099607</v>
      </c>
      <c r="AD571" s="16">
        <f ca="1" t="shared" si="3816"/>
        <v>2.33083335228518</v>
      </c>
      <c r="AE571" s="15">
        <f ca="1" t="shared" si="3817"/>
        <v>4614.13444056198</v>
      </c>
      <c r="AF571" s="15">
        <f ca="1" t="shared" si="3818"/>
        <v>5273.71456026782</v>
      </c>
      <c r="AG571" s="15">
        <f ca="1" t="shared" si="3819"/>
        <v>6143.40098430248</v>
      </c>
      <c r="AH571" s="15">
        <f ca="1" t="shared" si="3820"/>
        <v>7462.53812206614</v>
      </c>
      <c r="AI571" s="15">
        <f ca="1" t="shared" si="3821"/>
        <v>9339.60191519626</v>
      </c>
      <c r="AJ571" s="17">
        <f ca="1" t="shared" si="3822"/>
        <v>43025.7095165383</v>
      </c>
      <c r="AK571" s="17">
        <f ca="1" t="shared" si="3823"/>
        <v>55359.3777736301</v>
      </c>
      <c r="AL571" s="17">
        <f ca="1" t="shared" si="3824"/>
        <v>58253.3394990483</v>
      </c>
      <c r="AM571" s="17">
        <f ca="1" t="shared" si="3825"/>
        <v>68274.7758728684</v>
      </c>
      <c r="AN571" s="17">
        <f ca="1" t="shared" si="3826"/>
        <v>94066.4160050238</v>
      </c>
      <c r="AO571" s="17">
        <f ca="1">C571/'Ejercicio 3 - TIR'!$D$7</f>
        <v>14659.4089141282</v>
      </c>
      <c r="AP571" s="17">
        <f ca="1" t="shared" si="3827"/>
        <v>28366.3006024101</v>
      </c>
      <c r="AQ571" s="17">
        <f ca="1" t="shared" si="3828"/>
        <v>40699.9688595019</v>
      </c>
      <c r="AR571" s="17">
        <f ca="1" t="shared" si="3829"/>
        <v>43593.9305849201</v>
      </c>
      <c r="AS571" s="17">
        <f ca="1" t="shared" si="3830"/>
        <v>53615.3669587402</v>
      </c>
      <c r="AT571" s="17">
        <f ca="1" t="shared" si="3831"/>
        <v>79407.0070908956</v>
      </c>
      <c r="AU571" s="17">
        <f ca="1">AP571*'Ejercicio 3 - TIR'!$D$5</f>
        <v>14183.150301205</v>
      </c>
      <c r="AV571" s="17">
        <f ca="1">AQ571*'Ejercicio 3 - TIR'!$D$5</f>
        <v>20349.9844297509</v>
      </c>
      <c r="AW571" s="17">
        <f ca="1">AR571*'Ejercicio 3 - TIR'!$D$5</f>
        <v>21796.96529246</v>
      </c>
      <c r="AX571" s="17">
        <f ca="1">AS571*'Ejercicio 3 - TIR'!$D$5</f>
        <v>26807.6834793701</v>
      </c>
      <c r="AY571" s="17">
        <f ca="1">AT571*'Ejercicio 3 - TIR'!$D$5</f>
        <v>39703.5035454478</v>
      </c>
      <c r="AZ571" s="17">
        <f ca="1" t="shared" ref="AZ571:BD571" si="4239">AJ571-AU571-AE571</f>
        <v>24228.4247747713</v>
      </c>
      <c r="BA571" s="17">
        <f ca="1" t="shared" si="4239"/>
        <v>29735.6787836113</v>
      </c>
      <c r="BB571" s="17">
        <f ca="1" t="shared" si="4239"/>
        <v>30312.9732222858</v>
      </c>
      <c r="BC571" s="17">
        <f ca="1" t="shared" si="4239"/>
        <v>34004.5542714322</v>
      </c>
      <c r="BD571" s="17">
        <f ca="1" t="shared" si="4239"/>
        <v>45023.3105443798</v>
      </c>
      <c r="BE571" s="17">
        <f ca="1" t="shared" ref="BE571:BI571" si="4240">AZ571/Z571</f>
        <v>21040.3072053077</v>
      </c>
      <c r="BF571" s="17">
        <f ca="1" t="shared" si="4240"/>
        <v>22593.2328614639</v>
      </c>
      <c r="BG571" s="17">
        <f ca="1" t="shared" si="4240"/>
        <v>19771.3723244226</v>
      </c>
      <c r="BH571" s="17">
        <f ca="1" t="shared" si="4240"/>
        <v>18258.6080334521</v>
      </c>
      <c r="BI571" s="17">
        <f ca="1" t="shared" si="4240"/>
        <v>19316.4005055266</v>
      </c>
      <c r="BJ571" s="17">
        <f ca="1" t="shared" si="3834"/>
        <v>70977.2577385576</v>
      </c>
      <c r="BK571" s="17">
        <f ca="1" t="shared" si="3835"/>
        <v>34168.6392218367</v>
      </c>
      <c r="BL571" s="17">
        <f ca="1" t="shared" si="3836"/>
        <v>105145.896960394</v>
      </c>
      <c r="BM571" s="17">
        <f ca="1">BK571*'Ejercicio 3 - TIR'!$D$5</f>
        <v>17084.3196109184</v>
      </c>
      <c r="BN571" s="17">
        <f ca="1" t="shared" si="3837"/>
        <v>88061.577349476</v>
      </c>
      <c r="BO571" s="17">
        <f ca="1" t="shared" si="3838"/>
        <v>37781.1555095259</v>
      </c>
      <c r="BP571" s="17">
        <f ca="1" t="shared" si="3839"/>
        <v>-103748.495623103</v>
      </c>
      <c r="BQ571" s="17">
        <f ca="1" t="shared" ref="BQ571:BT571" si="4241">BE571</f>
        <v>21040.3072053077</v>
      </c>
      <c r="BR571" s="17">
        <f ca="1" t="shared" si="4241"/>
        <v>22593.2328614639</v>
      </c>
      <c r="BS571" s="17">
        <f ca="1" t="shared" si="4241"/>
        <v>19771.3723244226</v>
      </c>
      <c r="BT571" s="17">
        <f ca="1" t="shared" si="4241"/>
        <v>18258.6080334521</v>
      </c>
      <c r="BU571" s="17">
        <f ca="1" t="shared" si="3841"/>
        <v>57097.5560150526</v>
      </c>
      <c r="BV571" s="19">
        <f ca="1" t="shared" si="3842"/>
        <v>8.96234309517783</v>
      </c>
    </row>
    <row r="572" ht="15" customHeight="1" spans="1:74">
      <c r="A572" s="15">
        <v>571</v>
      </c>
      <c r="B572" s="16">
        <f ca="1" t="shared" ref="B572:F572" si="4242">RAND()</f>
        <v>0.405811559634266</v>
      </c>
      <c r="C572" s="17">
        <f ca="1">IF(B572&lt;=('Ejercicio 3 - TIR'!$D$13-'Ejercicio 3 - TIR'!$C$13)/('Ejercicio 3 - TIR'!$E$13-'Ejercicio 3 - TIR'!$C$13),'Ejercicio 3 - TIR'!$C$13+SQRT(('Ejercicio 3 - TIR'!$E$13-'Ejercicio 3 - TIR'!$C$13)*('Ejercicio 3 - TIR'!$D$13-'Ejercicio 3 - TIR'!$C$13)*B572),'Ejercicio 3 - TIR'!$E$13-SQRT(('Ejercicio 3 - TIR'!$E$13-'Ejercicio 3 - TIR'!$C$13)*('Ejercicio 3 - TIR'!$E$13-'Ejercicio 3 - TIR'!$D$13)*(1-B572)))</f>
        <v>73297.4508999818</v>
      </c>
      <c r="D572" s="16">
        <f ca="1" t="shared" si="4242"/>
        <v>0.388034215541138</v>
      </c>
      <c r="E572" s="17">
        <f ca="1">IF(D572&lt;=('Ejercicio 3 - TIR'!$D$14-'Ejercicio 3 - TIR'!$C$14)/('Ejercicio 3 - TIR'!$E$14-'Ejercicio 3 - TIR'!$C$14),'Ejercicio 3 - TIR'!$C$14+SQRT(('Ejercicio 3 - TIR'!$E$14-'Ejercicio 3 - TIR'!$C$14)*('Ejercicio 3 - TIR'!$D$14-'Ejercicio 3 - TIR'!$C$14)*D572),'Ejercicio 3 - TIR'!$E$14-SQRT(('Ejercicio 3 - TIR'!$E$14-'Ejercicio 3 - TIR'!$C$14)*('Ejercicio 3 - TIR'!$E$14-'Ejercicio 3 - TIR'!$D$14)*(1-D572)))</f>
        <v>30419.0361826782</v>
      </c>
      <c r="F572" s="16">
        <f ca="1" t="shared" si="4242"/>
        <v>0.426177469503289</v>
      </c>
      <c r="G572" s="17">
        <f ca="1">IF(F572&lt;=('Ejercicio 3 - TIR'!$D$18-'Ejercicio 3 - TIR'!$C$18)/('Ejercicio 3 - TIR'!$E$18-'Ejercicio 3 - TIR'!$C$18),'Ejercicio 3 - TIR'!$C$18+SQRT(('Ejercicio 3 - TIR'!$E$18-'Ejercicio 3 - TIR'!$C$18)*('Ejercicio 3 - TIR'!$D$18-'Ejercicio 3 - TIR'!$C$18)*F572),'Ejercicio 3 - TIR'!$E$18-SQRT(('Ejercicio 3 - TIR'!$E$18-'Ejercicio 3 - TIR'!$C$18)*('Ejercicio 3 - TIR'!$E$18-'Ejercicio 3 - TIR'!$D$18)*(1-F572)))</f>
        <v>37995.4124612489</v>
      </c>
      <c r="H572" s="16">
        <f ca="1" t="shared" ref="H572:L572" si="4243">RAND()</f>
        <v>0.888376355151469</v>
      </c>
      <c r="I572" s="17">
        <f ca="1">IF(H572&lt;=('Ejercicio 3 - TIR'!$D$18-'Ejercicio 3 - TIR'!$C$18)/('Ejercicio 3 - TIR'!$E$18-'Ejercicio 3 - TIR'!$C$18),'Ejercicio 3 - TIR'!$C$18+SQRT(('Ejercicio 3 - TIR'!$E$18-'Ejercicio 3 - TIR'!$C$18)*('Ejercicio 3 - TIR'!$D$18-'Ejercicio 3 - TIR'!$C$18)*H572),'Ejercicio 3 - TIR'!$E$18-SQRT(('Ejercicio 3 - TIR'!$E$18-'Ejercicio 3 - TIR'!$C$18)*('Ejercicio 3 - TIR'!$E$18-'Ejercicio 3 - TIR'!$D$18)*(1-H572)))</f>
        <v>42106.5983058621</v>
      </c>
      <c r="J572" s="16">
        <f ca="1" t="shared" si="4243"/>
        <v>0.242798551736735</v>
      </c>
      <c r="K572" s="17">
        <f ca="1">IF(J572&lt;=('Ejercicio 3 - TIR'!$D$18-'Ejercicio 3 - TIR'!$C$18)/('Ejercicio 3 - TIR'!$E$18-'Ejercicio 3 - TIR'!$C$18),'Ejercicio 3 - TIR'!$C$18+SQRT(('Ejercicio 3 - TIR'!$E$18-'Ejercicio 3 - TIR'!$C$18)*('Ejercicio 3 - TIR'!$D$18-'Ejercicio 3 - TIR'!$C$18)*J572),'Ejercicio 3 - TIR'!$E$18-SQRT(('Ejercicio 3 - TIR'!$E$18-'Ejercicio 3 - TIR'!$C$18)*('Ejercicio 3 - TIR'!$E$18-'Ejercicio 3 - TIR'!$D$18)*(1-J572)))</f>
        <v>36034.8805092156</v>
      </c>
      <c r="L572" s="16">
        <f ca="1" t="shared" si="4243"/>
        <v>0.569814868886734</v>
      </c>
      <c r="M572" s="17">
        <f ca="1">IF(L572&lt;=('Ejercicio 3 - TIR'!$D$18-'Ejercicio 3 - TIR'!$C$18)/('Ejercicio 3 - TIR'!$E$18-'Ejercicio 3 - TIR'!$C$18),'Ejercicio 3 - TIR'!$C$18+SQRT(('Ejercicio 3 - TIR'!$E$18-'Ejercicio 3 - TIR'!$C$18)*('Ejercicio 3 - TIR'!$D$18-'Ejercicio 3 - TIR'!$C$18)*L572),'Ejercicio 3 - TIR'!$E$18-SQRT(('Ejercicio 3 - TIR'!$E$18-'Ejercicio 3 - TIR'!$C$18)*('Ejercicio 3 - TIR'!$E$18-'Ejercicio 3 - TIR'!$D$18)*(1-L572)))</f>
        <v>39245.1192708915</v>
      </c>
      <c r="N572" s="16">
        <f ca="1" t="shared" ref="N572:R572" si="4244">RAND()</f>
        <v>0.724293595421566</v>
      </c>
      <c r="O572" s="17">
        <f ca="1">IF(N572&lt;=('Ejercicio 3 - TIR'!$D$18-'Ejercicio 3 - TIR'!$C$18)/('Ejercicio 3 - TIR'!$E$18-'Ejercicio 3 - TIR'!$C$18),'Ejercicio 3 - TIR'!$C$18+SQRT(('Ejercicio 3 - TIR'!$E$18-'Ejercicio 3 - TIR'!$C$18)*('Ejercicio 3 - TIR'!$D$18-'Ejercicio 3 - TIR'!$C$18)*N572),'Ejercicio 3 - TIR'!$E$18-SQRT(('Ejercicio 3 - TIR'!$E$18-'Ejercicio 3 - TIR'!$C$18)*('Ejercicio 3 - TIR'!$E$18-'Ejercicio 3 - TIR'!$D$18)*(1-N572)))</f>
        <v>40452.6952660524</v>
      </c>
      <c r="P572" s="16">
        <f ca="1" t="shared" si="4244"/>
        <v>0.991103498310617</v>
      </c>
      <c r="Q572" s="18">
        <f ca="1">IF(P572&lt;=('Ejercicio 3 - TIR'!$D$22-'Ejercicio 3 - TIR'!$C$22)/('Ejercicio 3 - TIR'!$E$22-'Ejercicio 3 - TIR'!$C$22),'Ejercicio 3 - TIR'!$C$22+SQRT(('Ejercicio 3 - TIR'!$E$22-'Ejercicio 3 - TIR'!$C$22)*('Ejercicio 3 - TIR'!$D$22-'Ejercicio 3 - TIR'!$C$22)*P572),'Ejercicio 3 - TIR'!$E$22-SQRT(('Ejercicio 3 - TIR'!$E$22-'Ejercicio 3 - TIR'!$C$22)*('Ejercicio 3 - TIR'!$E$22-'Ejercicio 3 - TIR'!$D$22)*(1-P572)))</f>
        <v>0.175998287486477</v>
      </c>
      <c r="R572" s="16">
        <f ca="1" t="shared" si="4244"/>
        <v>0.581890031579652</v>
      </c>
      <c r="S572" s="18">
        <f ca="1">IF(R572&lt;=('Ejercicio 3 - TIR'!$D$23-'Ejercicio 3 - TIR'!$C$23)/('Ejercicio 3 - TIR'!$E$23-'Ejercicio 3 - TIR'!$C$23),'Ejercicio 3 - TIR'!$C$23+SQRT(('Ejercicio 3 - TIR'!$E$23-'Ejercicio 3 - TIR'!$C$23)*('Ejercicio 3 - TIR'!$D$23-'Ejercicio 3 - TIR'!$C$23)*R572),'Ejercicio 3 - TIR'!$E$23-SQRT(('Ejercicio 3 - TIR'!$E$23-'Ejercicio 3 - TIR'!$C$23)*('Ejercicio 3 - TIR'!$E$23-'Ejercicio 3 - TIR'!$D$23)*(1-R572)))</f>
        <v>0.152566481393073</v>
      </c>
      <c r="T572" s="16">
        <f ca="1" t="shared" ref="T572:X572" si="4245">RAND()</f>
        <v>0.404185879200368</v>
      </c>
      <c r="U572" s="18">
        <f ca="1">IF(T572&lt;=('Ejercicio 3 - TIR'!$D$24-'Ejercicio 3 - TIR'!$C$24)/('Ejercicio 3 - TIR'!$E$24-'Ejercicio 3 - TIR'!$C$24),'Ejercicio 3 - TIR'!$C$24+SQRT(('Ejercicio 3 - TIR'!$E$24-'Ejercicio 3 - TIR'!$C$24)*('Ejercicio 3 - TIR'!$D$24-'Ejercicio 3 - TIR'!$C$24)*T572),'Ejercicio 3 - TIR'!$E$24-SQRT(('Ejercicio 3 - TIR'!$E$24-'Ejercicio 3 - TIR'!$C$24)*('Ejercicio 3 - TIR'!$E$24-'Ejercicio 3 - TIR'!$D$24)*(1-T572)))</f>
        <v>0.179134006698715</v>
      </c>
      <c r="V572" s="16">
        <f ca="1" t="shared" si="4245"/>
        <v>0.742833124660183</v>
      </c>
      <c r="W572" s="18">
        <f ca="1">IF(V572&lt;=('Ejercicio 3 - TIR'!$D$25-'Ejercicio 3 - TIR'!$C$25)/('Ejercicio 3 - TIR'!$E$25-'Ejercicio 3 - TIR'!$C$25),'Ejercicio 3 - TIR'!$C$25+SQRT(('Ejercicio 3 - TIR'!$E$25-'Ejercicio 3 - TIR'!$C$25)*('Ejercicio 3 - TIR'!$D$25-'Ejercicio 3 - TIR'!$C$25)*V572),'Ejercicio 3 - TIR'!$E$25-SQRT(('Ejercicio 3 - TIR'!$E$25-'Ejercicio 3 - TIR'!$C$25)*('Ejercicio 3 - TIR'!$E$25-'Ejercicio 3 - TIR'!$D$25)*(1-V572)))</f>
        <v>0.219998598971225</v>
      </c>
      <c r="X572" s="16">
        <f ca="1" t="shared" si="4245"/>
        <v>0.98639666502323</v>
      </c>
      <c r="Y572" s="18">
        <f ca="1">IF(X572&lt;=('Ejercicio 3 - TIR'!$D$26-'Ejercicio 3 - TIR'!$C$26)/('Ejercicio 3 - TIR'!$E$26-'Ejercicio 3 - TIR'!$C$26),'Ejercicio 3 - TIR'!$C$26+SQRT(('Ejercicio 3 - TIR'!$E$26-'Ejercicio 3 - TIR'!$C$26)*('Ejercicio 3 - TIR'!$D$26-'Ejercicio 3 - TIR'!$C$26)*X572),'Ejercicio 3 - TIR'!$E$26-SQRT(('Ejercicio 3 - TIR'!$E$26-'Ejercicio 3 - TIR'!$C$26)*('Ejercicio 3 - TIR'!$E$26-'Ejercicio 3 - TIR'!$D$26)*(1-X572)))</f>
        <v>0.271429235222306</v>
      </c>
      <c r="Z572" s="16">
        <f ca="1" t="shared" si="3812"/>
        <v>1.17599828748648</v>
      </c>
      <c r="AA572" s="16">
        <f ca="1" t="shared" si="3813"/>
        <v>1.35541620833257</v>
      </c>
      <c r="AB572" s="16">
        <f ca="1" t="shared" si="3814"/>
        <v>1.59821734447556</v>
      </c>
      <c r="AC572" s="16">
        <f ca="1" t="shared" si="3815"/>
        <v>1.9498229211117</v>
      </c>
      <c r="AD572" s="16">
        <f ca="1" t="shared" si="3816"/>
        <v>2.47906186540797</v>
      </c>
      <c r="AE572" s="15">
        <f ca="1" t="shared" si="3817"/>
        <v>5353.69827514053</v>
      </c>
      <c r="AF572" s="15">
        <f ca="1" t="shared" si="3818"/>
        <v>6170.49318341889</v>
      </c>
      <c r="AG572" s="15">
        <f ca="1" t="shared" si="3819"/>
        <v>7275.83835067182</v>
      </c>
      <c r="AH572" s="15">
        <f ca="1" t="shared" si="3820"/>
        <v>8876.51259416074</v>
      </c>
      <c r="AI572" s="15">
        <f ca="1" t="shared" si="3821"/>
        <v>11285.857619035</v>
      </c>
      <c r="AJ572" s="17">
        <f ca="1" t="shared" si="3822"/>
        <v>44682.539986771</v>
      </c>
      <c r="AK572" s="17">
        <f ca="1" t="shared" si="3823"/>
        <v>57071.9658215142</v>
      </c>
      <c r="AL572" s="17">
        <f ca="1" t="shared" si="3824"/>
        <v>57591.5710359327</v>
      </c>
      <c r="AM572" s="17">
        <f ca="1" t="shared" si="3825"/>
        <v>76521.0330961467</v>
      </c>
      <c r="AN572" s="17">
        <f ca="1" t="shared" si="3826"/>
        <v>100284.73418704</v>
      </c>
      <c r="AO572" s="17">
        <f ca="1">C572/'Ejercicio 3 - TIR'!$D$7</f>
        <v>14659.4901799964</v>
      </c>
      <c r="AP572" s="17">
        <f ca="1" t="shared" si="3827"/>
        <v>30023.0498067746</v>
      </c>
      <c r="AQ572" s="17">
        <f ca="1" t="shared" si="3828"/>
        <v>42412.4756415178</v>
      </c>
      <c r="AR572" s="17">
        <f ca="1" t="shared" si="3829"/>
        <v>42932.0808559363</v>
      </c>
      <c r="AS572" s="17">
        <f ca="1" t="shared" si="3830"/>
        <v>61861.5429161503</v>
      </c>
      <c r="AT572" s="17">
        <f ca="1" t="shared" si="3831"/>
        <v>85625.2440070434</v>
      </c>
      <c r="AU572" s="17">
        <f ca="1">AP572*'Ejercicio 3 - TIR'!$D$5</f>
        <v>15011.5249033873</v>
      </c>
      <c r="AV572" s="17">
        <f ca="1">AQ572*'Ejercicio 3 - TIR'!$D$5</f>
        <v>21206.2378207589</v>
      </c>
      <c r="AW572" s="17">
        <f ca="1">AR572*'Ejercicio 3 - TIR'!$D$5</f>
        <v>21466.0404279682</v>
      </c>
      <c r="AX572" s="17">
        <f ca="1">AS572*'Ejercicio 3 - TIR'!$D$5</f>
        <v>30930.7714580752</v>
      </c>
      <c r="AY572" s="17">
        <f ca="1">AT572*'Ejercicio 3 - TIR'!$D$5</f>
        <v>42812.6220035217</v>
      </c>
      <c r="AZ572" s="17">
        <f ca="1" t="shared" ref="AZ572:BD572" si="4246">AJ572-AU572-AE572</f>
        <v>24317.3168082431</v>
      </c>
      <c r="BA572" s="17">
        <f ca="1" t="shared" si="4246"/>
        <v>29695.2348173364</v>
      </c>
      <c r="BB572" s="17">
        <f ca="1" t="shared" si="4246"/>
        <v>28849.6922572927</v>
      </c>
      <c r="BC572" s="17">
        <f ca="1" t="shared" si="4246"/>
        <v>36713.7490439108</v>
      </c>
      <c r="BD572" s="17">
        <f ca="1" t="shared" si="4246"/>
        <v>46186.2545644831</v>
      </c>
      <c r="BE572" s="17">
        <f ca="1" t="shared" ref="BE572:BI572" si="4247">AZ572/Z572</f>
        <v>20678.0205949261</v>
      </c>
      <c r="BF572" s="17">
        <f ca="1" t="shared" si="4247"/>
        <v>21908.5729053421</v>
      </c>
      <c r="BG572" s="17">
        <f ca="1" t="shared" si="4247"/>
        <v>18051.1695465046</v>
      </c>
      <c r="BH572" s="17">
        <f ca="1" t="shared" si="4247"/>
        <v>18829.2734926812</v>
      </c>
      <c r="BI572" s="17">
        <f ca="1" t="shared" si="4247"/>
        <v>18630.5373048375</v>
      </c>
      <c r="BJ572" s="17">
        <f ca="1" t="shared" si="3834"/>
        <v>75410.6725829427</v>
      </c>
      <c r="BK572" s="17">
        <f ca="1" t="shared" si="3835"/>
        <v>36341.7830715516</v>
      </c>
      <c r="BL572" s="17">
        <f ca="1" t="shared" si="3836"/>
        <v>111752.455654494</v>
      </c>
      <c r="BM572" s="17">
        <f ca="1">BK572*'Ejercicio 3 - TIR'!$D$5</f>
        <v>18170.8915357758</v>
      </c>
      <c r="BN572" s="17">
        <f ca="1" t="shared" si="3837"/>
        <v>93581.5641187185</v>
      </c>
      <c r="BO572" s="17">
        <f ca="1" t="shared" si="3838"/>
        <v>37748.7812726764</v>
      </c>
      <c r="BP572" s="17">
        <f ca="1" t="shared" si="3839"/>
        <v>-103716.48708266</v>
      </c>
      <c r="BQ572" s="17">
        <f ca="1" t="shared" ref="BQ572:BT572" si="4248">BE572</f>
        <v>20678.0205949261</v>
      </c>
      <c r="BR572" s="17">
        <f ca="1" t="shared" si="4248"/>
        <v>21908.5729053421</v>
      </c>
      <c r="BS572" s="17">
        <f ca="1" t="shared" si="4248"/>
        <v>18051.1695465046</v>
      </c>
      <c r="BT572" s="17">
        <f ca="1" t="shared" si="4248"/>
        <v>18829.2734926812</v>
      </c>
      <c r="BU572" s="17">
        <f ca="1" t="shared" si="3841"/>
        <v>56379.3185775139</v>
      </c>
      <c r="BV572" s="19">
        <f ca="1" t="shared" si="3842"/>
        <v>8.23583623119974</v>
      </c>
    </row>
    <row r="573" ht="15" customHeight="1" spans="1:74">
      <c r="A573" s="15">
        <v>572</v>
      </c>
      <c r="B573" s="16">
        <f ca="1" t="shared" ref="B573:F573" si="4249">RAND()</f>
        <v>0.471272149859942</v>
      </c>
      <c r="C573" s="17">
        <f ca="1">IF(B573&lt;=('Ejercicio 3 - TIR'!$D$13-'Ejercicio 3 - TIR'!$C$13)/('Ejercicio 3 - TIR'!$E$13-'Ejercicio 3 - TIR'!$C$13),'Ejercicio 3 - TIR'!$C$13+SQRT(('Ejercicio 3 - TIR'!$E$13-'Ejercicio 3 - TIR'!$C$13)*('Ejercicio 3 - TIR'!$D$13-'Ejercicio 3 - TIR'!$C$13)*B573),'Ejercicio 3 - TIR'!$E$13-SQRT(('Ejercicio 3 - TIR'!$E$13-'Ejercicio 3 - TIR'!$C$13)*('Ejercicio 3 - TIR'!$E$13-'Ejercicio 3 - TIR'!$D$13)*(1-B573)))</f>
        <v>74811.2441718915</v>
      </c>
      <c r="D573" s="16">
        <f ca="1" t="shared" si="4249"/>
        <v>0.88209198139965</v>
      </c>
      <c r="E573" s="17">
        <f ca="1">IF(D573&lt;=('Ejercicio 3 - TIR'!$D$14-'Ejercicio 3 - TIR'!$C$14)/('Ejercicio 3 - TIR'!$E$14-'Ejercicio 3 - TIR'!$C$14),'Ejercicio 3 - TIR'!$C$14+SQRT(('Ejercicio 3 - TIR'!$E$14-'Ejercicio 3 - TIR'!$C$14)*('Ejercicio 3 - TIR'!$D$14-'Ejercicio 3 - TIR'!$C$14)*D573),'Ejercicio 3 - TIR'!$E$14-SQRT(('Ejercicio 3 - TIR'!$E$14-'Ejercicio 3 - TIR'!$C$14)*('Ejercicio 3 - TIR'!$E$14-'Ejercicio 3 - TIR'!$D$14)*(1-D573)))</f>
        <v>35794.5032647673</v>
      </c>
      <c r="F573" s="16">
        <f ca="1" t="shared" si="4249"/>
        <v>0.973839511808669</v>
      </c>
      <c r="G573" s="17">
        <f ca="1">IF(F573&lt;=('Ejercicio 3 - TIR'!$D$18-'Ejercicio 3 - TIR'!$C$18)/('Ejercicio 3 - TIR'!$E$18-'Ejercicio 3 - TIR'!$C$18),'Ejercicio 3 - TIR'!$C$18+SQRT(('Ejercicio 3 - TIR'!$E$18-'Ejercicio 3 - TIR'!$C$18)*('Ejercicio 3 - TIR'!$D$18-'Ejercicio 3 - TIR'!$C$18)*F573),'Ejercicio 3 - TIR'!$E$18-SQRT(('Ejercicio 3 - TIR'!$E$18-'Ejercicio 3 - TIR'!$C$18)*('Ejercicio 3 - TIR'!$E$18-'Ejercicio 3 - TIR'!$D$18)*(1-F573)))</f>
        <v>43599.2728265826</v>
      </c>
      <c r="H573" s="16">
        <f ca="1" t="shared" ref="H573:L573" si="4250">RAND()</f>
        <v>0.761343397556602</v>
      </c>
      <c r="I573" s="17">
        <f ca="1">IF(H573&lt;=('Ejercicio 3 - TIR'!$D$18-'Ejercicio 3 - TIR'!$C$18)/('Ejercicio 3 - TIR'!$E$18-'Ejercicio 3 - TIR'!$C$18),'Ejercicio 3 - TIR'!$C$18+SQRT(('Ejercicio 3 - TIR'!$E$18-'Ejercicio 3 - TIR'!$C$18)*('Ejercicio 3 - TIR'!$D$18-'Ejercicio 3 - TIR'!$C$18)*H573),'Ejercicio 3 - TIR'!$E$18-SQRT(('Ejercicio 3 - TIR'!$E$18-'Ejercicio 3 - TIR'!$C$18)*('Ejercicio 3 - TIR'!$E$18-'Ejercicio 3 - TIR'!$D$18)*(1-H573)))</f>
        <v>40769.2500448201</v>
      </c>
      <c r="J573" s="16">
        <f ca="1" t="shared" si="4250"/>
        <v>0.540510711101053</v>
      </c>
      <c r="K573" s="17">
        <f ca="1">IF(J573&lt;=('Ejercicio 3 - TIR'!$D$18-'Ejercicio 3 - TIR'!$C$18)/('Ejercicio 3 - TIR'!$E$18-'Ejercicio 3 - TIR'!$C$18),'Ejercicio 3 - TIR'!$C$18+SQRT(('Ejercicio 3 - TIR'!$E$18-'Ejercicio 3 - TIR'!$C$18)*('Ejercicio 3 - TIR'!$D$18-'Ejercicio 3 - TIR'!$C$18)*J573),'Ejercicio 3 - TIR'!$E$18-SQRT(('Ejercicio 3 - TIR'!$E$18-'Ejercicio 3 - TIR'!$C$18)*('Ejercicio 3 - TIR'!$E$18-'Ejercicio 3 - TIR'!$D$18)*(1-J573)))</f>
        <v>39004.2549200452</v>
      </c>
      <c r="L573" s="16">
        <f ca="1" t="shared" si="4250"/>
        <v>0.324370241268969</v>
      </c>
      <c r="M573" s="17">
        <f ca="1">IF(L573&lt;=('Ejercicio 3 - TIR'!$D$18-'Ejercicio 3 - TIR'!$C$18)/('Ejercicio 3 - TIR'!$E$18-'Ejercicio 3 - TIR'!$C$18),'Ejercicio 3 - TIR'!$C$18+SQRT(('Ejercicio 3 - TIR'!$E$18-'Ejercicio 3 - TIR'!$C$18)*('Ejercicio 3 - TIR'!$D$18-'Ejercicio 3 - TIR'!$C$18)*L573),'Ejercicio 3 - TIR'!$E$18-SQRT(('Ejercicio 3 - TIR'!$E$18-'Ejercicio 3 - TIR'!$C$18)*('Ejercicio 3 - TIR'!$E$18-'Ejercicio 3 - TIR'!$D$18)*(1-L573)))</f>
        <v>36975.3520477712</v>
      </c>
      <c r="N573" s="16">
        <f ca="1" t="shared" ref="N573:R573" si="4251">RAND()</f>
        <v>0.70237278971622</v>
      </c>
      <c r="O573" s="17">
        <f ca="1">IF(N573&lt;=('Ejercicio 3 - TIR'!$D$18-'Ejercicio 3 - TIR'!$C$18)/('Ejercicio 3 - TIR'!$E$18-'Ejercicio 3 - TIR'!$C$18),'Ejercicio 3 - TIR'!$C$18+SQRT(('Ejercicio 3 - TIR'!$E$18-'Ejercicio 3 - TIR'!$C$18)*('Ejercicio 3 - TIR'!$D$18-'Ejercicio 3 - TIR'!$C$18)*N573),'Ejercicio 3 - TIR'!$E$18-SQRT(('Ejercicio 3 - TIR'!$E$18-'Ejercicio 3 - TIR'!$C$18)*('Ejercicio 3 - TIR'!$E$18-'Ejercicio 3 - TIR'!$D$18)*(1-N573)))</f>
        <v>40275.3792986861</v>
      </c>
      <c r="P573" s="16">
        <f ca="1" t="shared" si="4251"/>
        <v>0.957492458264761</v>
      </c>
      <c r="Q573" s="18">
        <f ca="1">IF(P573&lt;=('Ejercicio 3 - TIR'!$D$22-'Ejercicio 3 - TIR'!$C$22)/('Ejercicio 3 - TIR'!$E$22-'Ejercicio 3 - TIR'!$C$22),'Ejercicio 3 - TIR'!$C$22+SQRT(('Ejercicio 3 - TIR'!$E$22-'Ejercicio 3 - TIR'!$C$22)*('Ejercicio 3 - TIR'!$D$22-'Ejercicio 3 - TIR'!$C$22)*P573),'Ejercicio 3 - TIR'!$E$22-SQRT(('Ejercicio 3 - TIR'!$E$22-'Ejercicio 3 - TIR'!$C$22)*('Ejercicio 3 - TIR'!$E$22-'Ejercicio 3 - TIR'!$D$22)*(1-P573)))</f>
        <v>0.171252796154003</v>
      </c>
      <c r="R573" s="16">
        <f ca="1" t="shared" si="4251"/>
        <v>0.819002592957601</v>
      </c>
      <c r="S573" s="18">
        <f ca="1">IF(R573&lt;=('Ejercicio 3 - TIR'!$D$23-'Ejercicio 3 - TIR'!$C$23)/('Ejercicio 3 - TIR'!$E$23-'Ejercicio 3 - TIR'!$C$23),'Ejercicio 3 - TIR'!$C$23+SQRT(('Ejercicio 3 - TIR'!$E$23-'Ejercicio 3 - TIR'!$C$23)*('Ejercicio 3 - TIR'!$D$23-'Ejercicio 3 - TIR'!$C$23)*R573),'Ejercicio 3 - TIR'!$E$23-SQRT(('Ejercicio 3 - TIR'!$E$23-'Ejercicio 3 - TIR'!$C$23)*('Ejercicio 3 - TIR'!$E$23-'Ejercicio 3 - TIR'!$D$23)*(1-R573)))</f>
        <v>0.161950198541914</v>
      </c>
      <c r="T573" s="16">
        <f ca="1" t="shared" ref="T573:X573" si="4252">RAND()</f>
        <v>0.919121396217248</v>
      </c>
      <c r="U573" s="18">
        <f ca="1">IF(T573&lt;=('Ejercicio 3 - TIR'!$D$24-'Ejercicio 3 - TIR'!$C$24)/('Ejercicio 3 - TIR'!$E$24-'Ejercicio 3 - TIR'!$C$24),'Ejercicio 3 - TIR'!$C$24+SQRT(('Ejercicio 3 - TIR'!$E$24-'Ejercicio 3 - TIR'!$C$24)*('Ejercicio 3 - TIR'!$D$24-'Ejercicio 3 - TIR'!$C$24)*T573),'Ejercicio 3 - TIR'!$E$24-SQRT(('Ejercicio 3 - TIR'!$E$24-'Ejercicio 3 - TIR'!$C$24)*('Ejercicio 3 - TIR'!$E$24-'Ejercicio 3 - TIR'!$D$24)*(1-T573)))</f>
        <v>0.204951409016399</v>
      </c>
      <c r="V573" s="16">
        <f ca="1" t="shared" si="4252"/>
        <v>0.320889372467657</v>
      </c>
      <c r="W573" s="18">
        <f ca="1">IF(V573&lt;=('Ejercicio 3 - TIR'!$D$25-'Ejercicio 3 - TIR'!$C$25)/('Ejercicio 3 - TIR'!$E$25-'Ejercicio 3 - TIR'!$C$25),'Ejercicio 3 - TIR'!$C$25+SQRT(('Ejercicio 3 - TIR'!$E$25-'Ejercicio 3 - TIR'!$C$25)*('Ejercicio 3 - TIR'!$D$25-'Ejercicio 3 - TIR'!$C$25)*V573),'Ejercicio 3 - TIR'!$E$25-SQRT(('Ejercicio 3 - TIR'!$E$25-'Ejercicio 3 - TIR'!$C$25)*('Ejercicio 3 - TIR'!$E$25-'Ejercicio 3 - TIR'!$D$25)*(1-V573)))</f>
        <v>0.20124666989463</v>
      </c>
      <c r="X573" s="16">
        <f ca="1" t="shared" si="4252"/>
        <v>0.424157828828658</v>
      </c>
      <c r="Y573" s="18">
        <f ca="1">IF(X573&lt;=('Ejercicio 3 - TIR'!$D$26-'Ejercicio 3 - TIR'!$C$26)/('Ejercicio 3 - TIR'!$E$26-'Ejercicio 3 - TIR'!$C$26),'Ejercicio 3 - TIR'!$C$26+SQRT(('Ejercicio 3 - TIR'!$E$26-'Ejercicio 3 - TIR'!$C$26)*('Ejercicio 3 - TIR'!$D$26-'Ejercicio 3 - TIR'!$C$26)*X573),'Ejercicio 3 - TIR'!$E$26-SQRT(('Ejercicio 3 - TIR'!$E$26-'Ejercicio 3 - TIR'!$C$26)*('Ejercicio 3 - TIR'!$E$26-'Ejercicio 3 - TIR'!$D$26)*(1-X573)))</f>
        <v>0.224236681193411</v>
      </c>
      <c r="Z573" s="16">
        <f ca="1" t="shared" si="3812"/>
        <v>1.171252796154</v>
      </c>
      <c r="AA573" s="16">
        <f ca="1" t="shared" si="3813"/>
        <v>1.36093741903392</v>
      </c>
      <c r="AB573" s="16">
        <f ca="1" t="shared" si="3814"/>
        <v>1.63986346064806</v>
      </c>
      <c r="AC573" s="16">
        <f ca="1" t="shared" si="3815"/>
        <v>1.96988052118536</v>
      </c>
      <c r="AD573" s="16">
        <f ca="1" t="shared" si="3816"/>
        <v>2.41159999160352</v>
      </c>
      <c r="AE573" s="15">
        <f ca="1" t="shared" si="3817"/>
        <v>6129.90877103499</v>
      </c>
      <c r="AF573" s="15">
        <f ca="1" t="shared" si="3818"/>
        <v>7122.64871354792</v>
      </c>
      <c r="AG573" s="15">
        <f ca="1" t="shared" si="3819"/>
        <v>8582.44560331842</v>
      </c>
      <c r="AH573" s="15">
        <f ca="1" t="shared" si="3820"/>
        <v>10309.6342005381</v>
      </c>
      <c r="AI573" s="15">
        <f ca="1" t="shared" si="3821"/>
        <v>12621.4323579848</v>
      </c>
      <c r="AJ573" s="17">
        <f ca="1" t="shared" si="3822"/>
        <v>51065.7702084161</v>
      </c>
      <c r="AK573" s="17">
        <f ca="1" t="shared" si="3823"/>
        <v>55484.3979319458</v>
      </c>
      <c r="AL573" s="17">
        <f ca="1" t="shared" si="3824"/>
        <v>63961.6524531844</v>
      </c>
      <c r="AM573" s="17">
        <f ca="1" t="shared" si="3825"/>
        <v>72837.0257628757</v>
      </c>
      <c r="AN573" s="17">
        <f ca="1" t="shared" si="3826"/>
        <v>97128.1043785399</v>
      </c>
      <c r="AO573" s="17">
        <f ca="1">C573/'Ejercicio 3 - TIR'!$D$7</f>
        <v>14962.2488343783</v>
      </c>
      <c r="AP573" s="17">
        <f ca="1" t="shared" si="3827"/>
        <v>36103.5213740378</v>
      </c>
      <c r="AQ573" s="17">
        <f ca="1" t="shared" si="3828"/>
        <v>40522.1490975675</v>
      </c>
      <c r="AR573" s="17">
        <f ca="1" t="shared" si="3829"/>
        <v>48999.4036188061</v>
      </c>
      <c r="AS573" s="17">
        <f ca="1" t="shared" si="3830"/>
        <v>57874.7769284974</v>
      </c>
      <c r="AT573" s="17">
        <f ca="1" t="shared" si="3831"/>
        <v>82165.8555441616</v>
      </c>
      <c r="AU573" s="17">
        <f ca="1">AP573*'Ejercicio 3 - TIR'!$D$5</f>
        <v>18051.7606870189</v>
      </c>
      <c r="AV573" s="17">
        <f ca="1">AQ573*'Ejercicio 3 - TIR'!$D$5</f>
        <v>20261.0745487837</v>
      </c>
      <c r="AW573" s="17">
        <f ca="1">AR573*'Ejercicio 3 - TIR'!$D$5</f>
        <v>24499.701809403</v>
      </c>
      <c r="AX573" s="17">
        <f ca="1">AS573*'Ejercicio 3 - TIR'!$D$5</f>
        <v>28937.3884642487</v>
      </c>
      <c r="AY573" s="17">
        <f ca="1">AT573*'Ejercicio 3 - TIR'!$D$5</f>
        <v>41082.9277720808</v>
      </c>
      <c r="AZ573" s="17">
        <f ca="1" t="shared" ref="AZ573:BD573" si="4253">AJ573-AU573-AE573</f>
        <v>26884.1007503622</v>
      </c>
      <c r="BA573" s="17">
        <f ca="1" t="shared" si="4253"/>
        <v>28100.6746696141</v>
      </c>
      <c r="BB573" s="17">
        <f ca="1" t="shared" si="4253"/>
        <v>30879.5050404629</v>
      </c>
      <c r="BC573" s="17">
        <f ca="1" t="shared" si="4253"/>
        <v>33590.003098089</v>
      </c>
      <c r="BD573" s="17">
        <f ca="1" t="shared" si="4253"/>
        <v>43423.7442484743</v>
      </c>
      <c r="BE573" s="17">
        <f ca="1" t="shared" ref="BE573:BI573" si="4254">AZ573/Z573</f>
        <v>22953.2862919435</v>
      </c>
      <c r="BF573" s="17">
        <f ca="1" t="shared" si="4254"/>
        <v>20648.0285401821</v>
      </c>
      <c r="BG573" s="17">
        <f ca="1" t="shared" si="4254"/>
        <v>18830.5342374417</v>
      </c>
      <c r="BH573" s="17">
        <f ca="1" t="shared" si="4254"/>
        <v>17051.7971708641</v>
      </c>
      <c r="BI573" s="17">
        <f ca="1" t="shared" si="4254"/>
        <v>18006.1968815985</v>
      </c>
      <c r="BJ573" s="17">
        <f ca="1" t="shared" si="3834"/>
        <v>86322.023772765</v>
      </c>
      <c r="BK573" s="17">
        <f ca="1" t="shared" si="3835"/>
        <v>36082.9591633564</v>
      </c>
      <c r="BL573" s="17">
        <f ca="1" t="shared" si="3836"/>
        <v>122404.982936121</v>
      </c>
      <c r="BM573" s="17">
        <f ca="1">BK573*'Ejercicio 3 - TIR'!$D$5</f>
        <v>18041.4795816782</v>
      </c>
      <c r="BN573" s="17">
        <f ca="1" t="shared" si="3837"/>
        <v>104363.503354443</v>
      </c>
      <c r="BO573" s="17">
        <f ca="1" t="shared" si="3838"/>
        <v>43275.6276819565</v>
      </c>
      <c r="BP573" s="17">
        <f ca="1" t="shared" si="3839"/>
        <v>-110605.747436659</v>
      </c>
      <c r="BQ573" s="17">
        <f ca="1" t="shared" ref="BQ573:BT573" si="4255">BE573</f>
        <v>22953.2862919435</v>
      </c>
      <c r="BR573" s="17">
        <f ca="1" t="shared" si="4255"/>
        <v>20648.0285401821</v>
      </c>
      <c r="BS573" s="17">
        <f ca="1" t="shared" si="4255"/>
        <v>18830.5342374417</v>
      </c>
      <c r="BT573" s="17">
        <f ca="1" t="shared" si="4255"/>
        <v>17051.7971708641</v>
      </c>
      <c r="BU573" s="17">
        <f ca="1" t="shared" si="3841"/>
        <v>61281.824563555</v>
      </c>
      <c r="BV573" s="19">
        <f ca="1" t="shared" si="3842"/>
        <v>7.27458334793174</v>
      </c>
    </row>
    <row r="574" ht="15" customHeight="1" spans="1:74">
      <c r="A574" s="15">
        <v>573</v>
      </c>
      <c r="B574" s="16">
        <f ca="1" t="shared" ref="B574:F574" si="4256">RAND()</f>
        <v>0.63193339497908</v>
      </c>
      <c r="C574" s="17">
        <f ca="1">IF(B574&lt;=('Ejercicio 3 - TIR'!$D$13-'Ejercicio 3 - TIR'!$C$13)/('Ejercicio 3 - TIR'!$E$13-'Ejercicio 3 - TIR'!$C$13),'Ejercicio 3 - TIR'!$C$13+SQRT(('Ejercicio 3 - TIR'!$E$13-'Ejercicio 3 - TIR'!$C$13)*('Ejercicio 3 - TIR'!$D$13-'Ejercicio 3 - TIR'!$C$13)*B574),'Ejercicio 3 - TIR'!$E$13-SQRT(('Ejercicio 3 - TIR'!$E$13-'Ejercicio 3 - TIR'!$C$13)*('Ejercicio 3 - TIR'!$E$13-'Ejercicio 3 - TIR'!$D$13)*(1-B574)))</f>
        <v>78983.8175201797</v>
      </c>
      <c r="D574" s="16">
        <f ca="1" t="shared" si="4256"/>
        <v>0.0527963129379894</v>
      </c>
      <c r="E574" s="17">
        <f ca="1">IF(D574&lt;=('Ejercicio 3 - TIR'!$D$14-'Ejercicio 3 - TIR'!$C$14)/('Ejercicio 3 - TIR'!$E$14-'Ejercicio 3 - TIR'!$C$14),'Ejercicio 3 - TIR'!$C$14+SQRT(('Ejercicio 3 - TIR'!$E$14-'Ejercicio 3 - TIR'!$C$14)*('Ejercicio 3 - TIR'!$D$14-'Ejercicio 3 - TIR'!$C$14)*D574),'Ejercicio 3 - TIR'!$E$14-SQRT(('Ejercicio 3 - TIR'!$E$14-'Ejercicio 3 - TIR'!$C$14)*('Ejercicio 3 - TIR'!$E$14-'Ejercicio 3 - TIR'!$D$14)*(1-D574)))</f>
        <v>26989.9053923112</v>
      </c>
      <c r="F574" s="16">
        <f ca="1" t="shared" si="4256"/>
        <v>0.555212656500505</v>
      </c>
      <c r="G574" s="17">
        <f ca="1">IF(F574&lt;=('Ejercicio 3 - TIR'!$D$18-'Ejercicio 3 - TIR'!$C$18)/('Ejercicio 3 - TIR'!$E$18-'Ejercicio 3 - TIR'!$C$18),'Ejercicio 3 - TIR'!$C$18+SQRT(('Ejercicio 3 - TIR'!$E$18-'Ejercicio 3 - TIR'!$C$18)*('Ejercicio 3 - TIR'!$D$18-'Ejercicio 3 - TIR'!$C$18)*F574),'Ejercicio 3 - TIR'!$E$18-SQRT(('Ejercicio 3 - TIR'!$E$18-'Ejercicio 3 - TIR'!$C$18)*('Ejercicio 3 - TIR'!$E$18-'Ejercicio 3 - TIR'!$D$18)*(1-F574)))</f>
        <v>39125.8916537002</v>
      </c>
      <c r="H574" s="16">
        <f ca="1" t="shared" ref="H574:L574" si="4257">RAND()</f>
        <v>0.701995244661472</v>
      </c>
      <c r="I574" s="17">
        <f ca="1">IF(H574&lt;=('Ejercicio 3 - TIR'!$D$18-'Ejercicio 3 - TIR'!$C$18)/('Ejercicio 3 - TIR'!$E$18-'Ejercicio 3 - TIR'!$C$18),'Ejercicio 3 - TIR'!$C$18+SQRT(('Ejercicio 3 - TIR'!$E$18-'Ejercicio 3 - TIR'!$C$18)*('Ejercicio 3 - TIR'!$D$18-'Ejercicio 3 - TIR'!$C$18)*H574),'Ejercicio 3 - TIR'!$E$18-SQRT(('Ejercicio 3 - TIR'!$E$18-'Ejercicio 3 - TIR'!$C$18)*('Ejercicio 3 - TIR'!$E$18-'Ejercicio 3 - TIR'!$D$18)*(1-H574)))</f>
        <v>40272.3836185251</v>
      </c>
      <c r="J574" s="16">
        <f ca="1" t="shared" si="4257"/>
        <v>0.00843954254545665</v>
      </c>
      <c r="K574" s="17">
        <f ca="1">IF(J574&lt;=('Ejercicio 3 - TIR'!$D$18-'Ejercicio 3 - TIR'!$C$18)/('Ejercicio 3 - TIR'!$E$18-'Ejercicio 3 - TIR'!$C$18),'Ejercicio 3 - TIR'!$C$18+SQRT(('Ejercicio 3 - TIR'!$E$18-'Ejercicio 3 - TIR'!$C$18)*('Ejercicio 3 - TIR'!$D$18-'Ejercicio 3 - TIR'!$C$18)*J574),'Ejercicio 3 - TIR'!$E$18-SQRT(('Ejercicio 3 - TIR'!$E$18-'Ejercicio 3 - TIR'!$C$18)*('Ejercicio 3 - TIR'!$E$18-'Ejercicio 3 - TIR'!$D$18)*(1-J574)))</f>
        <v>31125.1361614571</v>
      </c>
      <c r="L574" s="16">
        <f ca="1" t="shared" si="4257"/>
        <v>0.791733383348489</v>
      </c>
      <c r="M574" s="17">
        <f ca="1">IF(L574&lt;=('Ejercicio 3 - TIR'!$D$18-'Ejercicio 3 - TIR'!$C$18)/('Ejercicio 3 - TIR'!$E$18-'Ejercicio 3 - TIR'!$C$18),'Ejercicio 3 - TIR'!$C$18+SQRT(('Ejercicio 3 - TIR'!$E$18-'Ejercicio 3 - TIR'!$C$18)*('Ejercicio 3 - TIR'!$D$18-'Ejercicio 3 - TIR'!$C$18)*L574),'Ejercicio 3 - TIR'!$E$18-SQRT(('Ejercicio 3 - TIR'!$E$18-'Ejercicio 3 - TIR'!$C$18)*('Ejercicio 3 - TIR'!$E$18-'Ejercicio 3 - TIR'!$D$18)*(1-L574)))</f>
        <v>41047.7859054875</v>
      </c>
      <c r="N574" s="16">
        <f ca="1" t="shared" ref="N574:R574" si="4258">RAND()</f>
        <v>0.566493802196838</v>
      </c>
      <c r="O574" s="17">
        <f ca="1">IF(N574&lt;=('Ejercicio 3 - TIR'!$D$18-'Ejercicio 3 - TIR'!$C$18)/('Ejercicio 3 - TIR'!$E$18-'Ejercicio 3 - TIR'!$C$18),'Ejercicio 3 - TIR'!$C$18+SQRT(('Ejercicio 3 - TIR'!$E$18-'Ejercicio 3 - TIR'!$C$18)*('Ejercicio 3 - TIR'!$D$18-'Ejercicio 3 - TIR'!$C$18)*N574),'Ejercicio 3 - TIR'!$E$18-SQRT(('Ejercicio 3 - TIR'!$E$18-'Ejercicio 3 - TIR'!$C$18)*('Ejercicio 3 - TIR'!$E$18-'Ejercicio 3 - TIR'!$D$18)*(1-N574)))</f>
        <v>39218.1381162101</v>
      </c>
      <c r="P574" s="16">
        <f ca="1" t="shared" si="4258"/>
        <v>0.11734773364309</v>
      </c>
      <c r="Q574" s="18">
        <f ca="1">IF(P574&lt;=('Ejercicio 3 - TIR'!$D$22-'Ejercicio 3 - TIR'!$C$22)/('Ejercicio 3 - TIR'!$E$22-'Ejercicio 3 - TIR'!$C$22),'Ejercicio 3 - TIR'!$C$22+SQRT(('Ejercicio 3 - TIR'!$E$22-'Ejercicio 3 - TIR'!$C$22)*('Ejercicio 3 - TIR'!$D$22-'Ejercicio 3 - TIR'!$C$22)*P574),'Ejercicio 3 - TIR'!$E$22-SQRT(('Ejercicio 3 - TIR'!$E$22-'Ejercicio 3 - TIR'!$C$22)*('Ejercicio 3 - TIR'!$E$22-'Ejercicio 3 - TIR'!$D$22)*(1-P574)))</f>
        <v>0.13453361347214</v>
      </c>
      <c r="R574" s="16">
        <f ca="1" t="shared" si="4258"/>
        <v>0.0605814190152447</v>
      </c>
      <c r="S574" s="18">
        <f ca="1">IF(R574&lt;=('Ejercicio 3 - TIR'!$D$23-'Ejercicio 3 - TIR'!$C$23)/('Ejercicio 3 - TIR'!$E$23-'Ejercicio 3 - TIR'!$C$23),'Ejercicio 3 - TIR'!$C$23+SQRT(('Ejercicio 3 - TIR'!$E$23-'Ejercicio 3 - TIR'!$C$23)*('Ejercicio 3 - TIR'!$D$23-'Ejercicio 3 - TIR'!$C$23)*R574),'Ejercicio 3 - TIR'!$E$23-SQRT(('Ejercicio 3 - TIR'!$E$23-'Ejercicio 3 - TIR'!$C$23)*('Ejercicio 3 - TIR'!$E$23-'Ejercicio 3 - TIR'!$D$23)*(1-R574)))</f>
        <v>0.130442535814037</v>
      </c>
      <c r="T574" s="16">
        <f ca="1" t="shared" ref="T574:X574" si="4259">RAND()</f>
        <v>0.680499218482073</v>
      </c>
      <c r="U574" s="18">
        <f ca="1">IF(T574&lt;=('Ejercicio 3 - TIR'!$D$24-'Ejercicio 3 - TIR'!$C$24)/('Ejercicio 3 - TIR'!$E$24-'Ejercicio 3 - TIR'!$C$24),'Ejercicio 3 - TIR'!$C$24+SQRT(('Ejercicio 3 - TIR'!$E$24-'Ejercicio 3 - TIR'!$C$24)*('Ejercicio 3 - TIR'!$D$24-'Ejercicio 3 - TIR'!$C$24)*T574),'Ejercicio 3 - TIR'!$E$24-SQRT(('Ejercicio 3 - TIR'!$E$24-'Ejercicio 3 - TIR'!$C$24)*('Ejercicio 3 - TIR'!$E$24-'Ejercicio 3 - TIR'!$D$24)*(1-T574)))</f>
        <v>0.190090098825804</v>
      </c>
      <c r="V574" s="16">
        <f ca="1" t="shared" si="4259"/>
        <v>0.13361089584163</v>
      </c>
      <c r="W574" s="18">
        <f ca="1">IF(V574&lt;=('Ejercicio 3 - TIR'!$D$25-'Ejercicio 3 - TIR'!$C$25)/('Ejercicio 3 - TIR'!$E$25-'Ejercicio 3 - TIR'!$C$25),'Ejercicio 3 - TIR'!$C$25+SQRT(('Ejercicio 3 - TIR'!$E$25-'Ejercicio 3 - TIR'!$C$25)*('Ejercicio 3 - TIR'!$D$25-'Ejercicio 3 - TIR'!$C$25)*V574),'Ejercicio 3 - TIR'!$E$25-SQRT(('Ejercicio 3 - TIR'!$E$25-'Ejercicio 3 - TIR'!$C$25)*('Ejercicio 3 - TIR'!$E$25-'Ejercicio 3 - TIR'!$D$25)*(1-V574)))</f>
        <v>0.193676814474807</v>
      </c>
      <c r="X574" s="16">
        <f ca="1" t="shared" si="4259"/>
        <v>0.198922397356983</v>
      </c>
      <c r="Y574" s="18">
        <f ca="1">IF(X574&lt;=('Ejercicio 3 - TIR'!$D$26-'Ejercicio 3 - TIR'!$C$26)/('Ejercicio 3 - TIR'!$E$26-'Ejercicio 3 - TIR'!$C$26),'Ejercicio 3 - TIR'!$C$26+SQRT(('Ejercicio 3 - TIR'!$E$26-'Ejercicio 3 - TIR'!$C$26)*('Ejercicio 3 - TIR'!$D$26-'Ejercicio 3 - TIR'!$C$26)*X574),'Ejercicio 3 - TIR'!$E$26-SQRT(('Ejercicio 3 - TIR'!$E$26-'Ejercicio 3 - TIR'!$C$26)*('Ejercicio 3 - TIR'!$E$26-'Ejercicio 3 - TIR'!$D$26)*(1-X574)))</f>
        <v>0.213175212466423</v>
      </c>
      <c r="Z574" s="16">
        <f ca="1" t="shared" si="3812"/>
        <v>1.13453361347214</v>
      </c>
      <c r="AA574" s="16">
        <f ca="1" t="shared" si="3813"/>
        <v>1.28252505497971</v>
      </c>
      <c r="AB574" s="16">
        <f ca="1" t="shared" si="3814"/>
        <v>1.52632036942737</v>
      </c>
      <c r="AC574" s="16">
        <f ca="1" t="shared" si="3815"/>
        <v>1.82193323644607</v>
      </c>
      <c r="AD574" s="16">
        <f ca="1" t="shared" si="3816"/>
        <v>2.2103242412251</v>
      </c>
      <c r="AE574" s="15">
        <f ca="1" t="shared" si="3817"/>
        <v>3631.04949969882</v>
      </c>
      <c r="AF574" s="15">
        <f ca="1" t="shared" si="3818"/>
        <v>4104.69280410582</v>
      </c>
      <c r="AG574" s="15">
        <f ca="1" t="shared" si="3819"/>
        <v>4884.95426488786</v>
      </c>
      <c r="AH574" s="15">
        <f ca="1" t="shared" si="3820"/>
        <v>5831.05664576646</v>
      </c>
      <c r="AI574" s="15">
        <f ca="1" t="shared" si="3821"/>
        <v>7074.09338513147</v>
      </c>
      <c r="AJ574" s="17">
        <f ca="1" t="shared" si="3822"/>
        <v>44389.639238192</v>
      </c>
      <c r="AK574" s="17">
        <f ca="1" t="shared" si="3823"/>
        <v>51650.3410145128</v>
      </c>
      <c r="AL574" s="17">
        <f ca="1" t="shared" si="3824"/>
        <v>47506.9293244324</v>
      </c>
      <c r="AM574" s="17">
        <f ca="1" t="shared" si="3825"/>
        <v>74786.3254237303</v>
      </c>
      <c r="AN574" s="17">
        <f ca="1" t="shared" si="3826"/>
        <v>86684.8013739734</v>
      </c>
      <c r="AO574" s="17">
        <f ca="1">C574/'Ejercicio 3 - TIR'!$D$7</f>
        <v>15796.7635040359</v>
      </c>
      <c r="AP574" s="17">
        <f ca="1" t="shared" si="3827"/>
        <v>28592.875734156</v>
      </c>
      <c r="AQ574" s="17">
        <f ca="1" t="shared" si="3828"/>
        <v>35853.5775104769</v>
      </c>
      <c r="AR574" s="17">
        <f ca="1" t="shared" si="3829"/>
        <v>31710.1658203965</v>
      </c>
      <c r="AS574" s="17">
        <f ca="1" t="shared" si="3830"/>
        <v>58989.5619196944</v>
      </c>
      <c r="AT574" s="17">
        <f ca="1" t="shared" si="3831"/>
        <v>70888.0378699374</v>
      </c>
      <c r="AU574" s="17">
        <f ca="1">AP574*'Ejercicio 3 - TIR'!$D$5</f>
        <v>14296.437867078</v>
      </c>
      <c r="AV574" s="17">
        <f ca="1">AQ574*'Ejercicio 3 - TIR'!$D$5</f>
        <v>17926.7887552384</v>
      </c>
      <c r="AW574" s="17">
        <f ca="1">AR574*'Ejercicio 3 - TIR'!$D$5</f>
        <v>15855.0829101982</v>
      </c>
      <c r="AX574" s="17">
        <f ca="1">AS574*'Ejercicio 3 - TIR'!$D$5</f>
        <v>29494.7809598472</v>
      </c>
      <c r="AY574" s="17">
        <f ca="1">AT574*'Ejercicio 3 - TIR'!$D$5</f>
        <v>35444.0189349687</v>
      </c>
      <c r="AZ574" s="17">
        <f ca="1" t="shared" ref="AZ574:BD574" si="4260">AJ574-AU574-AE574</f>
        <v>26462.1518714151</v>
      </c>
      <c r="BA574" s="17">
        <f ca="1" t="shared" si="4260"/>
        <v>29618.8594551686</v>
      </c>
      <c r="BB574" s="17">
        <f ca="1" t="shared" si="4260"/>
        <v>26766.8921493463</v>
      </c>
      <c r="BC574" s="17">
        <f ca="1" t="shared" si="4260"/>
        <v>39460.4878181167</v>
      </c>
      <c r="BD574" s="17">
        <f ca="1" t="shared" si="4260"/>
        <v>44166.6890538732</v>
      </c>
      <c r="BE574" s="17">
        <f ca="1" t="shared" ref="BE574:BI574" si="4261">AZ574/Z574</f>
        <v>23324.2554977548</v>
      </c>
      <c r="BF574" s="17">
        <f ca="1" t="shared" si="4261"/>
        <v>23094.1760865929</v>
      </c>
      <c r="BG574" s="17">
        <f ca="1" t="shared" si="4261"/>
        <v>17536.8767170345</v>
      </c>
      <c r="BH574" s="17">
        <f ca="1" t="shared" si="4261"/>
        <v>21658.5805828372</v>
      </c>
      <c r="BI574" s="17">
        <f ca="1" t="shared" si="4261"/>
        <v>19981.995505507</v>
      </c>
      <c r="BJ574" s="17">
        <f ca="1" t="shared" si="3834"/>
        <v>59656.4421569976</v>
      </c>
      <c r="BK574" s="17">
        <f ca="1" t="shared" si="3835"/>
        <v>34915.9693058706</v>
      </c>
      <c r="BL574" s="17">
        <f ca="1" t="shared" si="3836"/>
        <v>94572.4114628682</v>
      </c>
      <c r="BM574" s="17">
        <f ca="1">BK574*'Ejercicio 3 - TIR'!$D$5</f>
        <v>17457.9846529353</v>
      </c>
      <c r="BN574" s="17">
        <f ca="1" t="shared" si="3837"/>
        <v>77114.4268099329</v>
      </c>
      <c r="BO574" s="17">
        <f ca="1" t="shared" si="3838"/>
        <v>34888.2871443292</v>
      </c>
      <c r="BP574" s="17">
        <f ca="1" t="shared" si="3839"/>
        <v>-105973.722912491</v>
      </c>
      <c r="BQ574" s="17">
        <f ca="1" t="shared" ref="BQ574:BT574" si="4262">BE574</f>
        <v>23324.2554977548</v>
      </c>
      <c r="BR574" s="17">
        <f ca="1" t="shared" si="4262"/>
        <v>23094.1760865929</v>
      </c>
      <c r="BS574" s="17">
        <f ca="1" t="shared" si="4262"/>
        <v>17536.8767170345</v>
      </c>
      <c r="BT574" s="17">
        <f ca="1" t="shared" si="4262"/>
        <v>21658.5805828372</v>
      </c>
      <c r="BU574" s="17">
        <f ca="1" t="shared" si="3841"/>
        <v>54870.2826498362</v>
      </c>
      <c r="BV574" s="19">
        <f ca="1" t="shared" si="3842"/>
        <v>8.81188435202067</v>
      </c>
    </row>
    <row r="575" ht="15" customHeight="1" spans="1:74">
      <c r="A575" s="15">
        <v>574</v>
      </c>
      <c r="B575" s="16">
        <f ca="1" t="shared" ref="B575:F575" si="4263">RAND()</f>
        <v>0.379130526855327</v>
      </c>
      <c r="C575" s="17">
        <f ca="1">IF(B575&lt;=('Ejercicio 3 - TIR'!$D$13-'Ejercicio 3 - TIR'!$C$13)/('Ejercicio 3 - TIR'!$E$13-'Ejercicio 3 - TIR'!$C$13),'Ejercicio 3 - TIR'!$C$13+SQRT(('Ejercicio 3 - TIR'!$E$13-'Ejercicio 3 - TIR'!$C$13)*('Ejercicio 3 - TIR'!$D$13-'Ejercicio 3 - TIR'!$C$13)*B575),'Ejercicio 3 - TIR'!$E$13-SQRT(('Ejercicio 3 - TIR'!$E$13-'Ejercicio 3 - TIR'!$C$13)*('Ejercicio 3 - TIR'!$E$13-'Ejercicio 3 - TIR'!$D$13)*(1-B575)))</f>
        <v>72704.5174475041</v>
      </c>
      <c r="D575" s="16">
        <f ca="1" t="shared" si="4263"/>
        <v>0.541618483007572</v>
      </c>
      <c r="E575" s="17">
        <f ca="1">IF(D575&lt;=('Ejercicio 3 - TIR'!$D$14-'Ejercicio 3 - TIR'!$C$14)/('Ejercicio 3 - TIR'!$E$14-'Ejercicio 3 - TIR'!$C$14),'Ejercicio 3 - TIR'!$C$14+SQRT(('Ejercicio 3 - TIR'!$E$14-'Ejercicio 3 - TIR'!$C$14)*('Ejercicio 3 - TIR'!$D$14-'Ejercicio 3 - TIR'!$C$14)*D575),'Ejercicio 3 - TIR'!$E$14-SQRT(('Ejercicio 3 - TIR'!$E$14-'Ejercicio 3 - TIR'!$C$14)*('Ejercicio 3 - TIR'!$E$14-'Ejercicio 3 - TIR'!$D$14)*(1-D575)))</f>
        <v>31708.0021979704</v>
      </c>
      <c r="F575" s="16">
        <f ca="1" t="shared" si="4263"/>
        <v>0.0435805352691492</v>
      </c>
      <c r="G575" s="17">
        <f ca="1">IF(F575&lt;=('Ejercicio 3 - TIR'!$D$18-'Ejercicio 3 - TIR'!$C$18)/('Ejercicio 3 - TIR'!$E$18-'Ejercicio 3 - TIR'!$C$18),'Ejercicio 3 - TIR'!$C$18+SQRT(('Ejercicio 3 - TIR'!$E$18-'Ejercicio 3 - TIR'!$C$18)*('Ejercicio 3 - TIR'!$D$18-'Ejercicio 3 - TIR'!$C$18)*F575),'Ejercicio 3 - TIR'!$E$18-SQRT(('Ejercicio 3 - TIR'!$E$18-'Ejercicio 3 - TIR'!$C$18)*('Ejercicio 3 - TIR'!$E$18-'Ejercicio 3 - TIR'!$D$18)*(1-F575)))</f>
        <v>32556.7714583772</v>
      </c>
      <c r="H575" s="16">
        <f ca="1" t="shared" ref="H575:L575" si="4264">RAND()</f>
        <v>0.161798700307619</v>
      </c>
      <c r="I575" s="17">
        <f ca="1">IF(H575&lt;=('Ejercicio 3 - TIR'!$D$18-'Ejercicio 3 - TIR'!$C$18)/('Ejercicio 3 - TIR'!$E$18-'Ejercicio 3 - TIR'!$C$18),'Ejercicio 3 - TIR'!$C$18+SQRT(('Ejercicio 3 - TIR'!$E$18-'Ejercicio 3 - TIR'!$C$18)*('Ejercicio 3 - TIR'!$D$18-'Ejercicio 3 - TIR'!$C$18)*H575),'Ejercicio 3 - TIR'!$E$18-SQRT(('Ejercicio 3 - TIR'!$E$18-'Ejercicio 3 - TIR'!$C$18)*('Ejercicio 3 - TIR'!$E$18-'Ejercicio 3 - TIR'!$D$18)*(1-H575)))</f>
        <v>34926.4393882542</v>
      </c>
      <c r="J575" s="16">
        <f ca="1" t="shared" si="4264"/>
        <v>0.242800847837964</v>
      </c>
      <c r="K575" s="17">
        <f ca="1">IF(J575&lt;=('Ejercicio 3 - TIR'!$D$18-'Ejercicio 3 - TIR'!$C$18)/('Ejercicio 3 - TIR'!$E$18-'Ejercicio 3 - TIR'!$C$18),'Ejercicio 3 - TIR'!$C$18+SQRT(('Ejercicio 3 - TIR'!$E$18-'Ejercicio 3 - TIR'!$C$18)*('Ejercicio 3 - TIR'!$D$18-'Ejercicio 3 - TIR'!$C$18)*J575),'Ejercicio 3 - TIR'!$E$18-SQRT(('Ejercicio 3 - TIR'!$E$18-'Ejercicio 3 - TIR'!$C$18)*('Ejercicio 3 - TIR'!$E$18-'Ejercicio 3 - TIR'!$D$18)*(1-J575)))</f>
        <v>36034.9090445254</v>
      </c>
      <c r="L575" s="16">
        <f ca="1" t="shared" si="4264"/>
        <v>0.911109278757297</v>
      </c>
      <c r="M575" s="17">
        <f ca="1">IF(L575&lt;=('Ejercicio 3 - TIR'!$D$18-'Ejercicio 3 - TIR'!$C$18)/('Ejercicio 3 - TIR'!$E$18-'Ejercicio 3 - TIR'!$C$18),'Ejercicio 3 - TIR'!$C$18+SQRT(('Ejercicio 3 - TIR'!$E$18-'Ejercicio 3 - TIR'!$C$18)*('Ejercicio 3 - TIR'!$D$18-'Ejercicio 3 - TIR'!$C$18)*L575),'Ejercicio 3 - TIR'!$E$18-SQRT(('Ejercicio 3 - TIR'!$E$18-'Ejercicio 3 - TIR'!$C$18)*('Ejercicio 3 - TIR'!$E$18-'Ejercicio 3 - TIR'!$D$18)*(1-L575)))</f>
        <v>42417.9844901313</v>
      </c>
      <c r="N575" s="16">
        <f ca="1" t="shared" ref="N575:R575" si="4265">RAND()</f>
        <v>0.262472556412323</v>
      </c>
      <c r="O575" s="17">
        <f ca="1">IF(N575&lt;=('Ejercicio 3 - TIR'!$D$18-'Ejercicio 3 - TIR'!$C$18)/('Ejercicio 3 - TIR'!$E$18-'Ejercicio 3 - TIR'!$C$18),'Ejercicio 3 - TIR'!$C$18+SQRT(('Ejercicio 3 - TIR'!$E$18-'Ejercicio 3 - TIR'!$C$18)*('Ejercicio 3 - TIR'!$D$18-'Ejercicio 3 - TIR'!$C$18)*N575),'Ejercicio 3 - TIR'!$E$18-SQRT(('Ejercicio 3 - TIR'!$E$18-'Ejercicio 3 - TIR'!$C$18)*('Ejercicio 3 - TIR'!$E$18-'Ejercicio 3 - TIR'!$D$18)*(1-N575)))</f>
        <v>36274.6221768206</v>
      </c>
      <c r="P575" s="16">
        <f ca="1" t="shared" si="4265"/>
        <v>0.62139280730881</v>
      </c>
      <c r="Q575" s="18">
        <f ca="1">IF(P575&lt;=('Ejercicio 3 - TIR'!$D$22-'Ejercicio 3 - TIR'!$C$22)/('Ejercicio 3 - TIR'!$E$22-'Ejercicio 3 - TIR'!$C$22),'Ejercicio 3 - TIR'!$C$22+SQRT(('Ejercicio 3 - TIR'!$E$22-'Ejercicio 3 - TIR'!$C$22)*('Ejercicio 3 - TIR'!$D$22-'Ejercicio 3 - TIR'!$C$22)*P575),'Ejercicio 3 - TIR'!$E$22-SQRT(('Ejercicio 3 - TIR'!$E$22-'Ejercicio 3 - TIR'!$C$22)*('Ejercicio 3 - TIR'!$E$22-'Ejercicio 3 - TIR'!$D$22)*(1-P575)))</f>
        <v>0.153894580125113</v>
      </c>
      <c r="R575" s="16">
        <f ca="1" t="shared" si="4265"/>
        <v>0.189677442778225</v>
      </c>
      <c r="S575" s="18">
        <f ca="1">IF(R575&lt;=('Ejercicio 3 - TIR'!$D$23-'Ejercicio 3 - TIR'!$C$23)/('Ejercicio 3 - TIR'!$E$23-'Ejercicio 3 - TIR'!$C$23),'Ejercicio 3 - TIR'!$C$23+SQRT(('Ejercicio 3 - TIR'!$E$23-'Ejercicio 3 - TIR'!$C$23)*('Ejercicio 3 - TIR'!$D$23-'Ejercicio 3 - TIR'!$C$23)*R575),'Ejercicio 3 - TIR'!$E$23-SQRT(('Ejercicio 3 - TIR'!$E$23-'Ejercicio 3 - TIR'!$C$23)*('Ejercicio 3 - TIR'!$E$23-'Ejercicio 3 - TIR'!$D$23)*(1-R575)))</f>
        <v>0.138477537633592</v>
      </c>
      <c r="T575" s="16">
        <f ca="1" t="shared" ref="T575:X575" si="4266">RAND()</f>
        <v>0.778573147360353</v>
      </c>
      <c r="U575" s="18">
        <f ca="1">IF(T575&lt;=('Ejercicio 3 - TIR'!$D$24-'Ejercicio 3 - TIR'!$C$24)/('Ejercicio 3 - TIR'!$E$24-'Ejercicio 3 - TIR'!$C$24),'Ejercicio 3 - TIR'!$C$24+SQRT(('Ejercicio 3 - TIR'!$E$24-'Ejercicio 3 - TIR'!$C$24)*('Ejercicio 3 - TIR'!$D$24-'Ejercicio 3 - TIR'!$C$24)*T575),'Ejercicio 3 - TIR'!$E$24-SQRT(('Ejercicio 3 - TIR'!$E$24-'Ejercicio 3 - TIR'!$C$24)*('Ejercicio 3 - TIR'!$E$24-'Ejercicio 3 - TIR'!$D$24)*(1-T575)))</f>
        <v>0.195100297443724</v>
      </c>
      <c r="V575" s="16">
        <f ca="1" t="shared" si="4266"/>
        <v>0.0310091063649363</v>
      </c>
      <c r="W575" s="18">
        <f ca="1">IF(V575&lt;=('Ejercicio 3 - TIR'!$D$25-'Ejercicio 3 - TIR'!$C$25)/('Ejercicio 3 - TIR'!$E$25-'Ejercicio 3 - TIR'!$C$25),'Ejercicio 3 - TIR'!$C$25+SQRT(('Ejercicio 3 - TIR'!$E$25-'Ejercicio 3 - TIR'!$C$25)*('Ejercicio 3 - TIR'!$D$25-'Ejercicio 3 - TIR'!$C$25)*V575),'Ejercicio 3 - TIR'!$E$25-SQRT(('Ejercicio 3 - TIR'!$E$25-'Ejercicio 3 - TIR'!$C$25)*('Ejercicio 3 - TIR'!$E$25-'Ejercicio 3 - TIR'!$D$25)*(1-V575)))</f>
        <v>0.186588835171023</v>
      </c>
      <c r="X575" s="16">
        <f ca="1" t="shared" si="4266"/>
        <v>0.189850382226737</v>
      </c>
      <c r="Y575" s="18">
        <f ca="1">IF(X575&lt;=('Ejercicio 3 - TIR'!$D$26-'Ejercicio 3 - TIR'!$C$26)/('Ejercicio 3 - TIR'!$E$26-'Ejercicio 3 - TIR'!$C$26),'Ejercicio 3 - TIR'!$C$26+SQRT(('Ejercicio 3 - TIR'!$E$26-'Ejercicio 3 - TIR'!$C$26)*('Ejercicio 3 - TIR'!$D$26-'Ejercicio 3 - TIR'!$C$26)*X575),'Ejercicio 3 - TIR'!$E$26-SQRT(('Ejercicio 3 - TIR'!$E$26-'Ejercicio 3 - TIR'!$C$26)*('Ejercicio 3 - TIR'!$E$26-'Ejercicio 3 - TIR'!$D$26)*(1-X575)))</f>
        <v>0.212640583738327</v>
      </c>
      <c r="Z575" s="16">
        <f ca="1" t="shared" si="3812"/>
        <v>1.15389458012511</v>
      </c>
      <c r="AA575" s="16">
        <f ca="1" t="shared" si="3813"/>
        <v>1.31368306026959</v>
      </c>
      <c r="AB575" s="16">
        <f ca="1" t="shared" si="3814"/>
        <v>1.56998301607496</v>
      </c>
      <c r="AC575" s="16">
        <f ca="1" t="shared" si="3815"/>
        <v>1.86292431828268</v>
      </c>
      <c r="AD575" s="16">
        <f ca="1" t="shared" si="3816"/>
        <v>2.25905763278263</v>
      </c>
      <c r="AE575" s="15">
        <f ca="1" t="shared" si="3817"/>
        <v>4879.68968486281</v>
      </c>
      <c r="AF575" s="15">
        <f ca="1" t="shared" si="3818"/>
        <v>5555.41709683865</v>
      </c>
      <c r="AG575" s="15">
        <f ca="1" t="shared" si="3819"/>
        <v>6639.28062485582</v>
      </c>
      <c r="AH575" s="15">
        <f ca="1" t="shared" si="3820"/>
        <v>7878.09626302121</v>
      </c>
      <c r="AI575" s="15">
        <f ca="1" t="shared" si="3821"/>
        <v>9553.29925113678</v>
      </c>
      <c r="AJ575" s="17">
        <f ca="1" t="shared" si="3822"/>
        <v>37567.0821321934</v>
      </c>
      <c r="AK575" s="17">
        <f ca="1" t="shared" si="3823"/>
        <v>45882.271779882</v>
      </c>
      <c r="AL575" s="17">
        <f ca="1" t="shared" si="3824"/>
        <v>56574.195185711</v>
      </c>
      <c r="AM575" s="17">
        <f ca="1" t="shared" si="3825"/>
        <v>79021.4948392031</v>
      </c>
      <c r="AN575" s="17">
        <f ca="1" t="shared" si="3826"/>
        <v>81946.4621048527</v>
      </c>
      <c r="AO575" s="17">
        <f ca="1">C575/'Ejercicio 3 - TIR'!$D$7</f>
        <v>14540.9034895008</v>
      </c>
      <c r="AP575" s="17">
        <f ca="1" t="shared" si="3827"/>
        <v>23026.1786426926</v>
      </c>
      <c r="AQ575" s="17">
        <f ca="1" t="shared" si="3828"/>
        <v>31341.3682903812</v>
      </c>
      <c r="AR575" s="17">
        <f ca="1" t="shared" si="3829"/>
        <v>42033.2916962102</v>
      </c>
      <c r="AS575" s="17">
        <f ca="1" t="shared" si="3830"/>
        <v>64480.5913497023</v>
      </c>
      <c r="AT575" s="17">
        <f ca="1" t="shared" si="3831"/>
        <v>67405.5586153519</v>
      </c>
      <c r="AU575" s="17">
        <f ca="1">AP575*'Ejercicio 3 - TIR'!$D$5</f>
        <v>11513.0893213463</v>
      </c>
      <c r="AV575" s="17">
        <f ca="1">AQ575*'Ejercicio 3 - TIR'!$D$5</f>
        <v>15670.6841451906</v>
      </c>
      <c r="AW575" s="17">
        <f ca="1">AR575*'Ejercicio 3 - TIR'!$D$5</f>
        <v>21016.6458481051</v>
      </c>
      <c r="AX575" s="17">
        <f ca="1">AS575*'Ejercicio 3 - TIR'!$D$5</f>
        <v>32240.2956748511</v>
      </c>
      <c r="AY575" s="17">
        <f ca="1">AT575*'Ejercicio 3 - TIR'!$D$5</f>
        <v>33702.779307676</v>
      </c>
      <c r="AZ575" s="17">
        <f ca="1" t="shared" ref="AZ575:BD575" si="4267">AJ575-AU575-AE575</f>
        <v>21174.3031259843</v>
      </c>
      <c r="BA575" s="17">
        <f ca="1" t="shared" si="4267"/>
        <v>24656.1705378528</v>
      </c>
      <c r="BB575" s="17">
        <f ca="1" t="shared" si="4267"/>
        <v>28918.2687127501</v>
      </c>
      <c r="BC575" s="17">
        <f ca="1" t="shared" si="4267"/>
        <v>38903.1029013307</v>
      </c>
      <c r="BD575" s="17">
        <f ca="1" t="shared" si="4267"/>
        <v>38690.38354604</v>
      </c>
      <c r="BE575" s="17">
        <f ca="1" t="shared" ref="BE575:BI575" si="4268">AZ575/Z575</f>
        <v>18350.2925576516</v>
      </c>
      <c r="BF575" s="17">
        <f ca="1" t="shared" si="4268"/>
        <v>18768.7359938957</v>
      </c>
      <c r="BG575" s="17">
        <f ca="1" t="shared" si="4268"/>
        <v>18419.4786928633</v>
      </c>
      <c r="BH575" s="17">
        <f ca="1" t="shared" si="4268"/>
        <v>20882.8144651594</v>
      </c>
      <c r="BI575" s="17">
        <f ca="1" t="shared" si="4268"/>
        <v>17126.7802045326</v>
      </c>
      <c r="BJ575" s="17">
        <f ca="1" t="shared" si="3834"/>
        <v>71630.2043856135</v>
      </c>
      <c r="BK575" s="17">
        <f ca="1" t="shared" si="3835"/>
        <v>32848.7390155125</v>
      </c>
      <c r="BL575" s="17">
        <f ca="1" t="shared" si="3836"/>
        <v>104478.943401126</v>
      </c>
      <c r="BM575" s="17">
        <f ca="1">BK575*'Ejercicio 3 - TIR'!$D$5</f>
        <v>16424.3695077562</v>
      </c>
      <c r="BN575" s="17">
        <f ca="1" t="shared" si="3837"/>
        <v>88054.5738933698</v>
      </c>
      <c r="BO575" s="17">
        <f ca="1" t="shared" si="3838"/>
        <v>38978.4539427208</v>
      </c>
      <c r="BP575" s="17">
        <f ca="1" t="shared" si="3839"/>
        <v>-104412.519645474</v>
      </c>
      <c r="BQ575" s="17">
        <f ca="1" t="shared" ref="BQ575:BT575" si="4269">BE575</f>
        <v>18350.2925576516</v>
      </c>
      <c r="BR575" s="17">
        <f ca="1" t="shared" si="4269"/>
        <v>18768.7359938957</v>
      </c>
      <c r="BS575" s="17">
        <f ca="1" t="shared" si="4269"/>
        <v>18419.4786928633</v>
      </c>
      <c r="BT575" s="17">
        <f ca="1" t="shared" si="4269"/>
        <v>20882.8144651594</v>
      </c>
      <c r="BU575" s="17">
        <f ca="1" t="shared" si="3841"/>
        <v>56105.2341472534</v>
      </c>
      <c r="BV575" s="19">
        <f ca="1" t="shared" si="3842"/>
        <v>7.0298637151621</v>
      </c>
    </row>
    <row r="576" ht="15" customHeight="1" spans="1:74">
      <c r="A576" s="15">
        <v>575</v>
      </c>
      <c r="B576" s="16">
        <f ca="1" t="shared" ref="B576:F576" si="4270">RAND()</f>
        <v>0.620421028500342</v>
      </c>
      <c r="C576" s="17">
        <f ca="1">IF(B576&lt;=('Ejercicio 3 - TIR'!$D$13-'Ejercicio 3 - TIR'!$C$13)/('Ejercicio 3 - TIR'!$E$13-'Ejercicio 3 - TIR'!$C$13),'Ejercicio 3 - TIR'!$C$13+SQRT(('Ejercicio 3 - TIR'!$E$13-'Ejercicio 3 - TIR'!$C$13)*('Ejercicio 3 - TIR'!$D$13-'Ejercicio 3 - TIR'!$C$13)*B576),'Ejercicio 3 - TIR'!$E$13-SQRT(('Ejercicio 3 - TIR'!$E$13-'Ejercicio 3 - TIR'!$C$13)*('Ejercicio 3 - TIR'!$E$13-'Ejercicio 3 - TIR'!$D$13)*(1-B576)))</f>
        <v>78657.6766541318</v>
      </c>
      <c r="D576" s="16">
        <f ca="1" t="shared" si="4270"/>
        <v>0.097079453449104</v>
      </c>
      <c r="E576" s="17">
        <f ca="1">IF(D576&lt;=('Ejercicio 3 - TIR'!$D$14-'Ejercicio 3 - TIR'!$C$14)/('Ejercicio 3 - TIR'!$E$14-'Ejercicio 3 - TIR'!$C$14),'Ejercicio 3 - TIR'!$C$14+SQRT(('Ejercicio 3 - TIR'!$E$14-'Ejercicio 3 - TIR'!$C$14)*('Ejercicio 3 - TIR'!$D$14-'Ejercicio 3 - TIR'!$C$14)*D576),'Ejercicio 3 - TIR'!$E$14-SQRT(('Ejercicio 3 - TIR'!$E$14-'Ejercicio 3 - TIR'!$C$14)*('Ejercicio 3 - TIR'!$E$14-'Ejercicio 3 - TIR'!$D$14)*(1-D576)))</f>
        <v>27698.3252229268</v>
      </c>
      <c r="F576" s="16">
        <f ca="1" t="shared" si="4270"/>
        <v>0.0435849969572988</v>
      </c>
      <c r="G576" s="17">
        <f ca="1">IF(F576&lt;=('Ejercicio 3 - TIR'!$D$18-'Ejercicio 3 - TIR'!$C$18)/('Ejercicio 3 - TIR'!$E$18-'Ejercicio 3 - TIR'!$C$18),'Ejercicio 3 - TIR'!$C$18+SQRT(('Ejercicio 3 - TIR'!$E$18-'Ejercicio 3 - TIR'!$C$18)*('Ejercicio 3 - TIR'!$D$18-'Ejercicio 3 - TIR'!$C$18)*F576),'Ejercicio 3 - TIR'!$E$18-SQRT(('Ejercicio 3 - TIR'!$E$18-'Ejercicio 3 - TIR'!$C$18)*('Ejercicio 3 - TIR'!$E$18-'Ejercicio 3 - TIR'!$D$18)*(1-F576)))</f>
        <v>32556.902333605</v>
      </c>
      <c r="H576" s="16">
        <f ca="1" t="shared" ref="H576:L576" si="4271">RAND()</f>
        <v>0.866523365494548</v>
      </c>
      <c r="I576" s="17">
        <f ca="1">IF(H576&lt;=('Ejercicio 3 - TIR'!$D$18-'Ejercicio 3 - TIR'!$C$18)/('Ejercicio 3 - TIR'!$E$18-'Ejercicio 3 - TIR'!$C$18),'Ejercicio 3 - TIR'!$C$18+SQRT(('Ejercicio 3 - TIR'!$E$18-'Ejercicio 3 - TIR'!$C$18)*('Ejercicio 3 - TIR'!$D$18-'Ejercicio 3 - TIR'!$C$18)*H576),'Ejercicio 3 - TIR'!$E$18-SQRT(('Ejercicio 3 - TIR'!$E$18-'Ejercicio 3 - TIR'!$C$18)*('Ejercicio 3 - TIR'!$E$18-'Ejercicio 3 - TIR'!$D$18)*(1-H576)))</f>
        <v>41836.0234533251</v>
      </c>
      <c r="J576" s="16">
        <f ca="1" t="shared" si="4271"/>
        <v>0.398126383017079</v>
      </c>
      <c r="K576" s="17">
        <f ca="1">IF(J576&lt;=('Ejercicio 3 - TIR'!$D$18-'Ejercicio 3 - TIR'!$C$18)/('Ejercicio 3 - TIR'!$E$18-'Ejercicio 3 - TIR'!$C$18),'Ejercicio 3 - TIR'!$C$18+SQRT(('Ejercicio 3 - TIR'!$E$18-'Ejercicio 3 - TIR'!$C$18)*('Ejercicio 3 - TIR'!$D$18-'Ejercicio 3 - TIR'!$C$18)*J576),'Ejercicio 3 - TIR'!$E$18-SQRT(('Ejercicio 3 - TIR'!$E$18-'Ejercicio 3 - TIR'!$C$18)*('Ejercicio 3 - TIR'!$E$18-'Ejercicio 3 - TIR'!$D$18)*(1-J576)))</f>
        <v>37727.8041805264</v>
      </c>
      <c r="L576" s="16">
        <f ca="1" t="shared" si="4271"/>
        <v>0.272916974379757</v>
      </c>
      <c r="M576" s="17">
        <f ca="1">IF(L576&lt;=('Ejercicio 3 - TIR'!$D$18-'Ejercicio 3 - TIR'!$C$18)/('Ejercicio 3 - TIR'!$E$18-'Ejercicio 3 - TIR'!$C$18),'Ejercicio 3 - TIR'!$C$18+SQRT(('Ejercicio 3 - TIR'!$E$18-'Ejercicio 3 - TIR'!$C$18)*('Ejercicio 3 - TIR'!$D$18-'Ejercicio 3 - TIR'!$C$18)*L576),'Ejercicio 3 - TIR'!$E$18-SQRT(('Ejercicio 3 - TIR'!$E$18-'Ejercicio 3 - TIR'!$C$18)*('Ejercicio 3 - TIR'!$E$18-'Ejercicio 3 - TIR'!$D$18)*(1-L576)))</f>
        <v>36398.2455530375</v>
      </c>
      <c r="N576" s="16">
        <f ca="1" t="shared" ref="N576:R576" si="4272">RAND()</f>
        <v>0.911103290822441</v>
      </c>
      <c r="O576" s="17">
        <f ca="1">IF(N576&lt;=('Ejercicio 3 - TIR'!$D$18-'Ejercicio 3 - TIR'!$C$18)/('Ejercicio 3 - TIR'!$E$18-'Ejercicio 3 - TIR'!$C$18),'Ejercicio 3 - TIR'!$C$18+SQRT(('Ejercicio 3 - TIR'!$E$18-'Ejercicio 3 - TIR'!$C$18)*('Ejercicio 3 - TIR'!$D$18-'Ejercicio 3 - TIR'!$C$18)*N576),'Ejercicio 3 - TIR'!$E$18-SQRT(('Ejercicio 3 - TIR'!$E$18-'Ejercicio 3 - TIR'!$C$18)*('Ejercicio 3 - TIR'!$E$18-'Ejercicio 3 - TIR'!$D$18)*(1-N576)))</f>
        <v>42417.8975255972</v>
      </c>
      <c r="P576" s="16">
        <f ca="1" t="shared" si="4272"/>
        <v>0.556739419303926</v>
      </c>
      <c r="Q576" s="18">
        <f ca="1">IF(P576&lt;=('Ejercicio 3 - TIR'!$D$22-'Ejercicio 3 - TIR'!$C$22)/('Ejercicio 3 - TIR'!$E$22-'Ejercicio 3 - TIR'!$C$22),'Ejercicio 3 - TIR'!$C$22+SQRT(('Ejercicio 3 - TIR'!$E$22-'Ejercicio 3 - TIR'!$C$22)*('Ejercicio 3 - TIR'!$D$22-'Ejercicio 3 - TIR'!$C$22)*P576),'Ejercicio 3 - TIR'!$E$22-SQRT(('Ejercicio 3 - TIR'!$E$22-'Ejercicio 3 - TIR'!$C$22)*('Ejercicio 3 - TIR'!$E$22-'Ejercicio 3 - TIR'!$D$22)*(1-P576)))</f>
        <v>0.151753424185347</v>
      </c>
      <c r="R576" s="16">
        <f ca="1" t="shared" si="4272"/>
        <v>0.790568166236753</v>
      </c>
      <c r="S576" s="18">
        <f ca="1">IF(R576&lt;=('Ejercicio 3 - TIR'!$D$23-'Ejercicio 3 - TIR'!$C$23)/('Ejercicio 3 - TIR'!$E$23-'Ejercicio 3 - TIR'!$C$23),'Ejercicio 3 - TIR'!$C$23+SQRT(('Ejercicio 3 - TIR'!$E$23-'Ejercicio 3 - TIR'!$C$23)*('Ejercicio 3 - TIR'!$D$23-'Ejercicio 3 - TIR'!$C$23)*R576),'Ejercicio 3 - TIR'!$E$23-SQRT(('Ejercicio 3 - TIR'!$E$23-'Ejercicio 3 - TIR'!$C$23)*('Ejercicio 3 - TIR'!$E$23-'Ejercicio 3 - TIR'!$D$23)*(1-R576)))</f>
        <v>0.160584096704664</v>
      </c>
      <c r="T576" s="16">
        <f ca="1" t="shared" ref="T576:X576" si="4273">RAND()</f>
        <v>0.624595442188439</v>
      </c>
      <c r="U576" s="18">
        <f ca="1">IF(T576&lt;=('Ejercicio 3 - TIR'!$D$24-'Ejercicio 3 - TIR'!$C$24)/('Ejercicio 3 - TIR'!$E$24-'Ejercicio 3 - TIR'!$C$24),'Ejercicio 3 - TIR'!$C$24+SQRT(('Ejercicio 3 - TIR'!$E$24-'Ejercicio 3 - TIR'!$C$24)*('Ejercicio 3 - TIR'!$D$24-'Ejercicio 3 - TIR'!$C$24)*T576),'Ejercicio 3 - TIR'!$E$24-SQRT(('Ejercicio 3 - TIR'!$E$24-'Ejercicio 3 - TIR'!$C$24)*('Ejercicio 3 - TIR'!$E$24-'Ejercicio 3 - TIR'!$D$24)*(1-T576)))</f>
        <v>0.187578822324407</v>
      </c>
      <c r="V576" s="16">
        <f ca="1" t="shared" si="4273"/>
        <v>0.731630208134513</v>
      </c>
      <c r="W576" s="18">
        <f ca="1">IF(V576&lt;=('Ejercicio 3 - TIR'!$D$25-'Ejercicio 3 - TIR'!$C$25)/('Ejercicio 3 - TIR'!$E$25-'Ejercicio 3 - TIR'!$C$25),'Ejercicio 3 - TIR'!$C$25+SQRT(('Ejercicio 3 - TIR'!$E$25-'Ejercicio 3 - TIR'!$C$25)*('Ejercicio 3 - TIR'!$D$25-'Ejercicio 3 - TIR'!$C$25)*V576),'Ejercicio 3 - TIR'!$E$25-SQRT(('Ejercicio 3 - TIR'!$E$25-'Ejercicio 3 - TIR'!$C$25)*('Ejercicio 3 - TIR'!$E$25-'Ejercicio 3 - TIR'!$D$25)*(1-V576)))</f>
        <v>0.219352091889834</v>
      </c>
      <c r="X576" s="16">
        <f ca="1" t="shared" si="4273"/>
        <v>0.358733268886191</v>
      </c>
      <c r="Y576" s="18">
        <f ca="1">IF(X576&lt;=('Ejercicio 3 - TIR'!$D$26-'Ejercicio 3 - TIR'!$C$26)/('Ejercicio 3 - TIR'!$E$26-'Ejercicio 3 - TIR'!$C$26),'Ejercicio 3 - TIR'!$C$26+SQRT(('Ejercicio 3 - TIR'!$E$26-'Ejercicio 3 - TIR'!$C$26)*('Ejercicio 3 - TIR'!$D$26-'Ejercicio 3 - TIR'!$C$26)*X576),'Ejercicio 3 - TIR'!$E$26-SQRT(('Ejercicio 3 - TIR'!$E$26-'Ejercicio 3 - TIR'!$C$26)*('Ejercicio 3 - TIR'!$E$26-'Ejercicio 3 - TIR'!$D$26)*(1-X576)))</f>
        <v>0.221154096591058</v>
      </c>
      <c r="Z576" s="16">
        <f ca="1" t="shared" si="3812"/>
        <v>1.15175342418535</v>
      </c>
      <c r="AA576" s="16">
        <f ca="1" t="shared" si="3813"/>
        <v>1.33670670743465</v>
      </c>
      <c r="AB576" s="16">
        <f ca="1" t="shared" si="3814"/>
        <v>1.58744457740838</v>
      </c>
      <c r="AC576" s="16">
        <f ca="1" t="shared" si="3815"/>
        <v>1.93565386622208</v>
      </c>
      <c r="AD576" s="16">
        <f ca="1" t="shared" si="3816"/>
        <v>2.36373164831942</v>
      </c>
      <c r="AE576" s="15">
        <f ca="1" t="shared" si="3817"/>
        <v>4203.3156967785</v>
      </c>
      <c r="AF576" s="15">
        <f ca="1" t="shared" si="3818"/>
        <v>4878.30135111022</v>
      </c>
      <c r="AG576" s="15">
        <f ca="1" t="shared" si="3819"/>
        <v>5793.36737349503</v>
      </c>
      <c r="AH576" s="15">
        <f ca="1" t="shared" si="3820"/>
        <v>7064.15462595748</v>
      </c>
      <c r="AI576" s="15">
        <f ca="1" t="shared" si="3821"/>
        <v>8626.42136044065</v>
      </c>
      <c r="AJ576" s="17">
        <f ca="1" t="shared" si="3822"/>
        <v>37497.5237435975</v>
      </c>
      <c r="AK576" s="17">
        <f ca="1" t="shared" si="3823"/>
        <v>55922.4931624532</v>
      </c>
      <c r="AL576" s="17">
        <f ca="1" t="shared" si="3824"/>
        <v>59890.798163902</v>
      </c>
      <c r="AM576" s="17">
        <f ca="1" t="shared" si="3825"/>
        <v>70454.4047284377</v>
      </c>
      <c r="AN576" s="17">
        <f ca="1" t="shared" si="3826"/>
        <v>100264.526836424</v>
      </c>
      <c r="AO576" s="17">
        <f ca="1">C576/'Ejercicio 3 - TIR'!$D$7</f>
        <v>15731.5353308264</v>
      </c>
      <c r="AP576" s="17">
        <f ca="1" t="shared" si="3827"/>
        <v>21765.9884127711</v>
      </c>
      <c r="AQ576" s="17">
        <f ca="1" t="shared" si="3828"/>
        <v>40190.9578316268</v>
      </c>
      <c r="AR576" s="17">
        <f ca="1" t="shared" si="3829"/>
        <v>44159.2628330756</v>
      </c>
      <c r="AS576" s="17">
        <f ca="1" t="shared" si="3830"/>
        <v>54722.8693976114</v>
      </c>
      <c r="AT576" s="17">
        <f ca="1" t="shared" si="3831"/>
        <v>84532.9915055977</v>
      </c>
      <c r="AU576" s="17">
        <f ca="1">AP576*'Ejercicio 3 - TIR'!$D$5</f>
        <v>10882.9942063856</v>
      </c>
      <c r="AV576" s="17">
        <f ca="1">AQ576*'Ejercicio 3 - TIR'!$D$5</f>
        <v>20095.4789158134</v>
      </c>
      <c r="AW576" s="17">
        <f ca="1">AR576*'Ejercicio 3 - TIR'!$D$5</f>
        <v>22079.6314165378</v>
      </c>
      <c r="AX576" s="17">
        <f ca="1">AS576*'Ejercicio 3 - TIR'!$D$5</f>
        <v>27361.4346988057</v>
      </c>
      <c r="AY576" s="17">
        <f ca="1">AT576*'Ejercicio 3 - TIR'!$D$5</f>
        <v>42266.4957527989</v>
      </c>
      <c r="AZ576" s="17">
        <f ca="1" t="shared" ref="AZ576:BD576" si="4274">AJ576-AU576-AE576</f>
        <v>22411.2138404334</v>
      </c>
      <c r="BA576" s="17">
        <f ca="1" t="shared" si="4274"/>
        <v>30948.7128955296</v>
      </c>
      <c r="BB576" s="17">
        <f ca="1" t="shared" si="4274"/>
        <v>32017.7993738692</v>
      </c>
      <c r="BC576" s="17">
        <f ca="1" t="shared" si="4274"/>
        <v>36028.8154036746</v>
      </c>
      <c r="BD576" s="17">
        <f ca="1" t="shared" si="4274"/>
        <v>49371.6097231846</v>
      </c>
      <c r="BE576" s="17">
        <f ca="1" t="shared" ref="BE576:BI576" si="4275">AZ576/Z576</f>
        <v>19458.3435740903</v>
      </c>
      <c r="BF576" s="17">
        <f ca="1" t="shared" si="4275"/>
        <v>23152.9569825567</v>
      </c>
      <c r="BG576" s="17">
        <f ca="1" t="shared" si="4275"/>
        <v>20169.3966703017</v>
      </c>
      <c r="BH576" s="17">
        <f ca="1" t="shared" si="4275"/>
        <v>18613.253140136</v>
      </c>
      <c r="BI576" s="17">
        <f ca="1" t="shared" si="4275"/>
        <v>20887.1467107052</v>
      </c>
      <c r="BJ576" s="17">
        <f ca="1" t="shared" si="3834"/>
        <v>65471.407934876</v>
      </c>
      <c r="BK576" s="17">
        <f ca="1" t="shared" si="3835"/>
        <v>37185.1279381294</v>
      </c>
      <c r="BL576" s="17">
        <f ca="1" t="shared" si="3836"/>
        <v>102656.535873005</v>
      </c>
      <c r="BM576" s="17">
        <f ca="1">BK576*'Ejercicio 3 - TIR'!$D$5</f>
        <v>18592.5639690647</v>
      </c>
      <c r="BN576" s="17">
        <f ca="1" t="shared" si="3837"/>
        <v>84063.9719039407</v>
      </c>
      <c r="BO576" s="17">
        <f ca="1" t="shared" si="3838"/>
        <v>35564.09288834</v>
      </c>
      <c r="BP576" s="17">
        <f ca="1" t="shared" si="3839"/>
        <v>-106356.001877059</v>
      </c>
      <c r="BQ576" s="17">
        <f ca="1" t="shared" ref="BQ576:BT576" si="4276">BE576</f>
        <v>19458.3435740903</v>
      </c>
      <c r="BR576" s="17">
        <f ca="1" t="shared" si="4276"/>
        <v>23152.9569825567</v>
      </c>
      <c r="BS576" s="17">
        <f ca="1" t="shared" si="4276"/>
        <v>20169.3966703017</v>
      </c>
      <c r="BT576" s="17">
        <f ca="1" t="shared" si="4276"/>
        <v>18613.253140136</v>
      </c>
      <c r="BU576" s="17">
        <f ca="1" t="shared" si="3841"/>
        <v>56451.2395990451</v>
      </c>
      <c r="BV576" s="19">
        <f ca="1" t="shared" si="3842"/>
        <v>7.88485523477713</v>
      </c>
    </row>
    <row r="577" ht="15" customHeight="1" spans="1:74">
      <c r="A577" s="15">
        <v>576</v>
      </c>
      <c r="B577" s="16">
        <f ca="1" t="shared" ref="B577:F577" si="4277">RAND()</f>
        <v>0.620401617978924</v>
      </c>
      <c r="C577" s="17">
        <f ca="1">IF(B577&lt;=('Ejercicio 3 - TIR'!$D$13-'Ejercicio 3 - TIR'!$C$13)/('Ejercicio 3 - TIR'!$E$13-'Ejercicio 3 - TIR'!$C$13),'Ejercicio 3 - TIR'!$C$13+SQRT(('Ejercicio 3 - TIR'!$E$13-'Ejercicio 3 - TIR'!$C$13)*('Ejercicio 3 - TIR'!$D$13-'Ejercicio 3 - TIR'!$C$13)*B577),'Ejercicio 3 - TIR'!$E$13-SQRT(('Ejercicio 3 - TIR'!$E$13-'Ejercicio 3 - TIR'!$C$13)*('Ejercicio 3 - TIR'!$E$13-'Ejercicio 3 - TIR'!$D$13)*(1-B577)))</f>
        <v>78657.1309701509</v>
      </c>
      <c r="D577" s="16">
        <f ca="1" t="shared" si="4277"/>
        <v>0.633187415352113</v>
      </c>
      <c r="E577" s="17">
        <f ca="1">IF(D577&lt;=('Ejercicio 3 - TIR'!$D$14-'Ejercicio 3 - TIR'!$C$14)/('Ejercicio 3 - TIR'!$E$14-'Ejercicio 3 - TIR'!$C$14),'Ejercicio 3 - TIR'!$C$14+SQRT(('Ejercicio 3 - TIR'!$E$14-'Ejercicio 3 - TIR'!$C$14)*('Ejercicio 3 - TIR'!$D$14-'Ejercicio 3 - TIR'!$C$14)*D577),'Ejercicio 3 - TIR'!$E$14-SQRT(('Ejercicio 3 - TIR'!$E$14-'Ejercicio 3 - TIR'!$C$14)*('Ejercicio 3 - TIR'!$E$14-'Ejercicio 3 - TIR'!$D$14)*(1-D577)))</f>
        <v>32582.3259914456</v>
      </c>
      <c r="F577" s="16">
        <f ca="1" t="shared" si="4277"/>
        <v>0.994998410125623</v>
      </c>
      <c r="G577" s="17">
        <f ca="1">IF(F577&lt;=('Ejercicio 3 - TIR'!$D$18-'Ejercicio 3 - TIR'!$C$18)/('Ejercicio 3 - TIR'!$E$18-'Ejercicio 3 - TIR'!$C$18),'Ejercicio 3 - TIR'!$C$18+SQRT(('Ejercicio 3 - TIR'!$E$18-'Ejercicio 3 - TIR'!$C$18)*('Ejercicio 3 - TIR'!$D$18-'Ejercicio 3 - TIR'!$C$18)*F577),'Ejercicio 3 - TIR'!$E$18-SQRT(('Ejercicio 3 - TIR'!$E$18-'Ejercicio 3 - TIR'!$C$18)*('Ejercicio 3 - TIR'!$E$18-'Ejercicio 3 - TIR'!$D$18)*(1-F577)))</f>
        <v>44387.530212518</v>
      </c>
      <c r="H577" s="16">
        <f ca="1" t="shared" ref="H577:L577" si="4278">RAND()</f>
        <v>0.866534250809171</v>
      </c>
      <c r="I577" s="17">
        <f ca="1">IF(H577&lt;=('Ejercicio 3 - TIR'!$D$18-'Ejercicio 3 - TIR'!$C$18)/('Ejercicio 3 - TIR'!$E$18-'Ejercicio 3 - TIR'!$C$18),'Ejercicio 3 - TIR'!$C$18+SQRT(('Ejercicio 3 - TIR'!$E$18-'Ejercicio 3 - TIR'!$C$18)*('Ejercicio 3 - TIR'!$D$18-'Ejercicio 3 - TIR'!$C$18)*H577),'Ejercicio 3 - TIR'!$E$18-SQRT(('Ejercicio 3 - TIR'!$E$18-'Ejercicio 3 - TIR'!$C$18)*('Ejercicio 3 - TIR'!$E$18-'Ejercicio 3 - TIR'!$D$18)*(1-H577)))</f>
        <v>41836.1524705966</v>
      </c>
      <c r="J577" s="16">
        <f ca="1" t="shared" si="4278"/>
        <v>0.901657847425269</v>
      </c>
      <c r="K577" s="17">
        <f ca="1">IF(J577&lt;=('Ejercicio 3 - TIR'!$D$18-'Ejercicio 3 - TIR'!$C$18)/('Ejercicio 3 - TIR'!$E$18-'Ejercicio 3 - TIR'!$C$18),'Ejercicio 3 - TIR'!$C$18+SQRT(('Ejercicio 3 - TIR'!$E$18-'Ejercicio 3 - TIR'!$C$18)*('Ejercicio 3 - TIR'!$D$18-'Ejercicio 3 - TIR'!$C$18)*J577),'Ejercicio 3 - TIR'!$E$18-SQRT(('Ejercicio 3 - TIR'!$E$18-'Ejercicio 3 - TIR'!$C$18)*('Ejercicio 3 - TIR'!$E$18-'Ejercicio 3 - TIR'!$D$18)*(1-J577)))</f>
        <v>42284.1830983837</v>
      </c>
      <c r="L577" s="16">
        <f ca="1" t="shared" si="4278"/>
        <v>0.82997920664287</v>
      </c>
      <c r="M577" s="17">
        <f ca="1">IF(L577&lt;=('Ejercicio 3 - TIR'!$D$18-'Ejercicio 3 - TIR'!$C$18)/('Ejercicio 3 - TIR'!$E$18-'Ejercicio 3 - TIR'!$C$18),'Ejercicio 3 - TIR'!$C$18+SQRT(('Ejercicio 3 - TIR'!$E$18-'Ejercicio 3 - TIR'!$C$18)*('Ejercicio 3 - TIR'!$D$18-'Ejercicio 3 - TIR'!$C$18)*L577),'Ejercicio 3 - TIR'!$E$18-SQRT(('Ejercicio 3 - TIR'!$E$18-'Ejercicio 3 - TIR'!$C$18)*('Ejercicio 3 - TIR'!$E$18-'Ejercicio 3 - TIR'!$D$18)*(1-L577)))</f>
        <v>41429.0674184767</v>
      </c>
      <c r="N577" s="16">
        <f ca="1" t="shared" ref="N577:R577" si="4279">RAND()</f>
        <v>0.0480965175181844</v>
      </c>
      <c r="O577" s="17">
        <f ca="1">IF(N577&lt;=('Ejercicio 3 - TIR'!$D$18-'Ejercicio 3 - TIR'!$C$18)/('Ejercicio 3 - TIR'!$E$18-'Ejercicio 3 - TIR'!$C$18),'Ejercicio 3 - TIR'!$C$18+SQRT(('Ejercicio 3 - TIR'!$E$18-'Ejercicio 3 - TIR'!$C$18)*('Ejercicio 3 - TIR'!$D$18-'Ejercicio 3 - TIR'!$C$18)*N577),'Ejercicio 3 - TIR'!$E$18-SQRT(('Ejercicio 3 - TIR'!$E$18-'Ejercicio 3 - TIR'!$C$18)*('Ejercicio 3 - TIR'!$E$18-'Ejercicio 3 - TIR'!$D$18)*(1-N577)))</f>
        <v>32685.9779648626</v>
      </c>
      <c r="P577" s="16">
        <f ca="1" t="shared" si="4279"/>
        <v>0.370042118071993</v>
      </c>
      <c r="Q577" s="18">
        <f ca="1">IF(P577&lt;=('Ejercicio 3 - TIR'!$D$22-'Ejercicio 3 - TIR'!$C$22)/('Ejercicio 3 - TIR'!$E$22-'Ejercicio 3 - TIR'!$C$22),'Ejercicio 3 - TIR'!$C$22+SQRT(('Ejercicio 3 - TIR'!$E$22-'Ejercicio 3 - TIR'!$C$22)*('Ejercicio 3 - TIR'!$D$22-'Ejercicio 3 - TIR'!$C$22)*P577),'Ejercicio 3 - TIR'!$E$22-SQRT(('Ejercicio 3 - TIR'!$E$22-'Ejercicio 3 - TIR'!$C$22)*('Ejercicio 3 - TIR'!$E$22-'Ejercicio 3 - TIR'!$D$22)*(1-P577)))</f>
        <v>0.145808444597255</v>
      </c>
      <c r="R577" s="16">
        <f ca="1" t="shared" si="4279"/>
        <v>0.136352006676769</v>
      </c>
      <c r="S577" s="18">
        <f ca="1">IF(R577&lt;=('Ejercicio 3 - TIR'!$D$23-'Ejercicio 3 - TIR'!$C$23)/('Ejercicio 3 - TIR'!$E$23-'Ejercicio 3 - TIR'!$C$23),'Ejercicio 3 - TIR'!$C$23+SQRT(('Ejercicio 3 - TIR'!$E$23-'Ejercicio 3 - TIR'!$C$23)*('Ejercicio 3 - TIR'!$D$23-'Ejercicio 3 - TIR'!$C$23)*R577),'Ejercicio 3 - TIR'!$E$23-SQRT(('Ejercicio 3 - TIR'!$E$23-'Ejercicio 3 - TIR'!$C$23)*('Ejercicio 3 - TIR'!$E$23-'Ejercicio 3 - TIR'!$D$23)*(1-R577)))</f>
        <v>0.13566632094712</v>
      </c>
      <c r="T577" s="16">
        <f ca="1" t="shared" ref="T577:X577" si="4280">RAND()</f>
        <v>0.0100628836280168</v>
      </c>
      <c r="U577" s="18">
        <f ca="1">IF(T577&lt;=('Ejercicio 3 - TIR'!$D$24-'Ejercicio 3 - TIR'!$C$24)/('Ejercicio 3 - TIR'!$E$24-'Ejercicio 3 - TIR'!$C$24),'Ejercicio 3 - TIR'!$C$24+SQRT(('Ejercicio 3 - TIR'!$E$24-'Ejercicio 3 - TIR'!$C$24)*('Ejercicio 3 - TIR'!$D$24-'Ejercicio 3 - TIR'!$C$24)*T577),'Ejercicio 3 - TIR'!$E$24-SQRT(('Ejercicio 3 - TIR'!$E$24-'Ejercicio 3 - TIR'!$C$24)*('Ejercicio 3 - TIR'!$E$24-'Ejercicio 3 - TIR'!$D$24)*(1-T577)))</f>
        <v>0.154596961563776</v>
      </c>
      <c r="V577" s="16">
        <f ca="1" t="shared" si="4280"/>
        <v>0.645508175607258</v>
      </c>
      <c r="W577" s="18">
        <f ca="1">IF(V577&lt;=('Ejercicio 3 - TIR'!$D$25-'Ejercicio 3 - TIR'!$C$25)/('Ejercicio 3 - TIR'!$E$25-'Ejercicio 3 - TIR'!$C$25),'Ejercicio 3 - TIR'!$C$25+SQRT(('Ejercicio 3 - TIR'!$E$25-'Ejercicio 3 - TIR'!$C$25)*('Ejercicio 3 - TIR'!$D$25-'Ejercicio 3 - TIR'!$C$25)*V577),'Ejercicio 3 - TIR'!$E$25-SQRT(('Ejercicio 3 - TIR'!$E$25-'Ejercicio 3 - TIR'!$C$25)*('Ejercicio 3 - TIR'!$E$25-'Ejercicio 3 - TIR'!$D$25)*(1-V577)))</f>
        <v>0.214776124781981</v>
      </c>
      <c r="X577" s="16">
        <f ca="1" t="shared" si="4280"/>
        <v>0.814769379779275</v>
      </c>
      <c r="Y577" s="18">
        <f ca="1">IF(X577&lt;=('Ejercicio 3 - TIR'!$D$26-'Ejercicio 3 - TIR'!$C$26)/('Ejercicio 3 - TIR'!$E$26-'Ejercicio 3 - TIR'!$C$26),'Ejercicio 3 - TIR'!$C$26+SQRT(('Ejercicio 3 - TIR'!$E$26-'Ejercicio 3 - TIR'!$C$26)*('Ejercicio 3 - TIR'!$D$26-'Ejercicio 3 - TIR'!$C$26)*X577),'Ejercicio 3 - TIR'!$E$26-SQRT(('Ejercicio 3 - TIR'!$E$26-'Ejercicio 3 - TIR'!$C$26)*('Ejercicio 3 - TIR'!$E$26-'Ejercicio 3 - TIR'!$D$26)*(1-X577)))</f>
        <v>0.248373344324891</v>
      </c>
      <c r="Z577" s="16">
        <f ca="1" t="shared" si="3812"/>
        <v>1.14580844459726</v>
      </c>
      <c r="AA577" s="16">
        <f ca="1" t="shared" si="3813"/>
        <v>1.30125606078591</v>
      </c>
      <c r="AB577" s="16">
        <f ca="1" t="shared" si="3814"/>
        <v>1.50242629399986</v>
      </c>
      <c r="AC577" s="16">
        <f ca="1" t="shared" si="3815"/>
        <v>1.8251115911957</v>
      </c>
      <c r="AD577" s="16">
        <f ca="1" t="shared" si="3816"/>
        <v>2.2784206608671</v>
      </c>
      <c r="AE577" s="15">
        <f ca="1" t="shared" si="3817"/>
        <v>4750.77827417341</v>
      </c>
      <c r="AF577" s="15">
        <f ca="1" t="shared" si="3818"/>
        <v>5395.29888426602</v>
      </c>
      <c r="AG577" s="15">
        <f ca="1" t="shared" si="3819"/>
        <v>6229.39569850198</v>
      </c>
      <c r="AH577" s="15">
        <f ca="1" t="shared" si="3820"/>
        <v>7567.32116635978</v>
      </c>
      <c r="AI577" s="15">
        <f ca="1" t="shared" si="3821"/>
        <v>9446.84203202909</v>
      </c>
      <c r="AJ577" s="17">
        <f ca="1" t="shared" si="3822"/>
        <v>50859.6069523189</v>
      </c>
      <c r="AK577" s="17">
        <f ca="1" t="shared" si="3823"/>
        <v>54439.5469623271</v>
      </c>
      <c r="AL577" s="17">
        <f ca="1" t="shared" si="3824"/>
        <v>63528.868507316</v>
      </c>
      <c r="AM577" s="17">
        <f ca="1" t="shared" si="3825"/>
        <v>75612.6711578899</v>
      </c>
      <c r="AN577" s="17">
        <f ca="1" t="shared" si="3826"/>
        <v>74472.4075157897</v>
      </c>
      <c r="AO577" s="17">
        <f ca="1">C577/'Ejercicio 3 - TIR'!$D$7</f>
        <v>15731.4261940302</v>
      </c>
      <c r="AP577" s="17">
        <f ca="1" t="shared" si="3827"/>
        <v>35128.1807582887</v>
      </c>
      <c r="AQ577" s="17">
        <f ca="1" t="shared" si="3828"/>
        <v>38708.1207682969</v>
      </c>
      <c r="AR577" s="17">
        <f ca="1" t="shared" si="3829"/>
        <v>47797.4423132858</v>
      </c>
      <c r="AS577" s="17">
        <f ca="1" t="shared" si="3830"/>
        <v>59881.2449638597</v>
      </c>
      <c r="AT577" s="17">
        <f ca="1" t="shared" si="3831"/>
        <v>58740.9813217595</v>
      </c>
      <c r="AU577" s="17">
        <f ca="1">AP577*'Ejercicio 3 - TIR'!$D$5</f>
        <v>17564.0903791443</v>
      </c>
      <c r="AV577" s="17">
        <f ca="1">AQ577*'Ejercicio 3 - TIR'!$D$5</f>
        <v>19354.0603841485</v>
      </c>
      <c r="AW577" s="17">
        <f ca="1">AR577*'Ejercicio 3 - TIR'!$D$5</f>
        <v>23898.7211566429</v>
      </c>
      <c r="AX577" s="17">
        <f ca="1">AS577*'Ejercicio 3 - TIR'!$D$5</f>
        <v>29940.6224819298</v>
      </c>
      <c r="AY577" s="17">
        <f ca="1">AT577*'Ejercicio 3 - TIR'!$D$5</f>
        <v>29370.4906608798</v>
      </c>
      <c r="AZ577" s="17">
        <f ca="1" t="shared" ref="AZ577:BD577" si="4281">AJ577-AU577-AE577</f>
        <v>28544.7382990011</v>
      </c>
      <c r="BA577" s="17">
        <f ca="1" t="shared" si="4281"/>
        <v>29690.1876939126</v>
      </c>
      <c r="BB577" s="17">
        <f ca="1" t="shared" si="4281"/>
        <v>33400.7516521711</v>
      </c>
      <c r="BC577" s="17">
        <f ca="1" t="shared" si="4281"/>
        <v>38104.7275096003</v>
      </c>
      <c r="BD577" s="17">
        <f ca="1" t="shared" si="4281"/>
        <v>35655.0748228809</v>
      </c>
      <c r="BE577" s="17">
        <f ca="1" t="shared" ref="BE577:BI577" si="4282">AZ577/Z577</f>
        <v>24912.3127287078</v>
      </c>
      <c r="BF577" s="17">
        <f ca="1" t="shared" si="4282"/>
        <v>22816.5605438033</v>
      </c>
      <c r="BG577" s="17">
        <f ca="1" t="shared" si="4282"/>
        <v>22231.2081368394</v>
      </c>
      <c r="BH577" s="17">
        <f ca="1" t="shared" si="4282"/>
        <v>20878.0261401093</v>
      </c>
      <c r="BI577" s="17">
        <f ca="1" t="shared" si="4282"/>
        <v>15649.0306795724</v>
      </c>
      <c r="BJ577" s="17">
        <f ca="1" t="shared" si="3834"/>
        <v>74236.2447180168</v>
      </c>
      <c r="BK577" s="17">
        <f ca="1" t="shared" si="3835"/>
        <v>35842.8064653842</v>
      </c>
      <c r="BL577" s="17">
        <f ca="1" t="shared" si="3836"/>
        <v>110079.051183401</v>
      </c>
      <c r="BM577" s="17">
        <f ca="1">BK577*'Ejercicio 3 - TIR'!$D$5</f>
        <v>17921.4032326921</v>
      </c>
      <c r="BN577" s="17">
        <f ca="1" t="shared" si="3837"/>
        <v>92157.6479507089</v>
      </c>
      <c r="BO577" s="17">
        <f ca="1" t="shared" si="3838"/>
        <v>40448.0390884607</v>
      </c>
      <c r="BP577" s="17">
        <f ca="1" t="shared" si="3839"/>
        <v>-111239.456961597</v>
      </c>
      <c r="BQ577" s="17">
        <f ca="1" t="shared" ref="BQ577:BT577" si="4283">BE577</f>
        <v>24912.3127287078</v>
      </c>
      <c r="BR577" s="17">
        <f ca="1" t="shared" si="4283"/>
        <v>22816.5605438033</v>
      </c>
      <c r="BS577" s="17">
        <f ca="1" t="shared" si="4283"/>
        <v>22231.2081368394</v>
      </c>
      <c r="BT577" s="17">
        <f ca="1" t="shared" si="4283"/>
        <v>20878.0261401093</v>
      </c>
      <c r="BU577" s="17">
        <f ca="1" t="shared" si="3841"/>
        <v>56097.0697680331</v>
      </c>
      <c r="BV577" s="19">
        <f ca="1" t="shared" si="3842"/>
        <v>8.76629286084312</v>
      </c>
    </row>
    <row r="578" ht="15" customHeight="1" spans="1:74">
      <c r="A578" s="15">
        <v>577</v>
      </c>
      <c r="B578" s="16">
        <f ca="1" t="shared" ref="B578:F578" si="4284">RAND()</f>
        <v>0.562566923336276</v>
      </c>
      <c r="C578" s="17">
        <f ca="1">IF(B578&lt;=('Ejercicio 3 - TIR'!$D$13-'Ejercicio 3 - TIR'!$C$13)/('Ejercicio 3 - TIR'!$E$13-'Ejercicio 3 - TIR'!$C$13),'Ejercicio 3 - TIR'!$C$13+SQRT(('Ejercicio 3 - TIR'!$E$13-'Ejercicio 3 - TIR'!$C$13)*('Ejercicio 3 - TIR'!$D$13-'Ejercicio 3 - TIR'!$C$13)*B578),'Ejercicio 3 - TIR'!$E$13-SQRT(('Ejercicio 3 - TIR'!$E$13-'Ejercicio 3 - TIR'!$C$13)*('Ejercicio 3 - TIR'!$E$13-'Ejercicio 3 - TIR'!$D$13)*(1-B578)))</f>
        <v>77088.8740565535</v>
      </c>
      <c r="D578" s="16">
        <f ca="1" t="shared" si="4284"/>
        <v>0.60005344041764</v>
      </c>
      <c r="E578" s="17">
        <f ca="1">IF(D578&lt;=('Ejercicio 3 - TIR'!$D$14-'Ejercicio 3 - TIR'!$C$14)/('Ejercicio 3 - TIR'!$E$14-'Ejercicio 3 - TIR'!$C$14),'Ejercicio 3 - TIR'!$C$14+SQRT(('Ejercicio 3 - TIR'!$E$14-'Ejercicio 3 - TIR'!$C$14)*('Ejercicio 3 - TIR'!$D$14-'Ejercicio 3 - TIR'!$C$14)*D578),'Ejercicio 3 - TIR'!$E$14-SQRT(('Ejercicio 3 - TIR'!$E$14-'Ejercicio 3 - TIR'!$C$14)*('Ejercicio 3 - TIR'!$E$14-'Ejercicio 3 - TIR'!$D$14)*(1-D578)))</f>
        <v>32254.5507594876</v>
      </c>
      <c r="F578" s="16">
        <f ca="1" t="shared" si="4284"/>
        <v>0.873962921588327</v>
      </c>
      <c r="G578" s="17">
        <f ca="1">IF(F578&lt;=('Ejercicio 3 - TIR'!$D$18-'Ejercicio 3 - TIR'!$C$18)/('Ejercicio 3 - TIR'!$E$18-'Ejercicio 3 - TIR'!$C$18),'Ejercicio 3 - TIR'!$C$18+SQRT(('Ejercicio 3 - TIR'!$E$18-'Ejercicio 3 - TIR'!$C$18)*('Ejercicio 3 - TIR'!$D$18-'Ejercicio 3 - TIR'!$C$18)*F578),'Ejercicio 3 - TIR'!$E$18-SQRT(('Ejercicio 3 - TIR'!$E$18-'Ejercicio 3 - TIR'!$C$18)*('Ejercicio 3 - TIR'!$E$18-'Ejercicio 3 - TIR'!$D$18)*(1-F578)))</f>
        <v>41925.4624931747</v>
      </c>
      <c r="H578" s="16">
        <f ca="1" t="shared" ref="H578:L578" si="4285">RAND()</f>
        <v>0.631668688363674</v>
      </c>
      <c r="I578" s="17">
        <f ca="1">IF(H578&lt;=('Ejercicio 3 - TIR'!$D$18-'Ejercicio 3 - TIR'!$C$18)/('Ejercicio 3 - TIR'!$E$18-'Ejercicio 3 - TIR'!$C$18),'Ejercicio 3 - TIR'!$C$18+SQRT(('Ejercicio 3 - TIR'!$E$18-'Ejercicio 3 - TIR'!$C$18)*('Ejercicio 3 - TIR'!$D$18-'Ejercicio 3 - TIR'!$C$18)*H578),'Ejercicio 3 - TIR'!$E$18-SQRT(('Ejercicio 3 - TIR'!$E$18-'Ejercicio 3 - TIR'!$C$18)*('Ejercicio 3 - TIR'!$E$18-'Ejercicio 3 - TIR'!$D$18)*(1-H578)))</f>
        <v>39733.9767440934</v>
      </c>
      <c r="J578" s="16">
        <f ca="1" t="shared" si="4285"/>
        <v>0.916300520265786</v>
      </c>
      <c r="K578" s="17">
        <f ca="1">IF(J578&lt;=('Ejercicio 3 - TIR'!$D$18-'Ejercicio 3 - TIR'!$C$18)/('Ejercicio 3 - TIR'!$E$18-'Ejercicio 3 - TIR'!$C$18),'Ejercicio 3 - TIR'!$C$18+SQRT(('Ejercicio 3 - TIR'!$E$18-'Ejercicio 3 - TIR'!$C$18)*('Ejercicio 3 - TIR'!$D$18-'Ejercicio 3 - TIR'!$C$18)*J578),'Ejercicio 3 - TIR'!$E$18-SQRT(('Ejercicio 3 - TIR'!$E$18-'Ejercicio 3 - TIR'!$C$18)*('Ejercicio 3 - TIR'!$E$18-'Ejercicio 3 - TIR'!$D$18)*(1-J578)))</f>
        <v>42494.5138236131</v>
      </c>
      <c r="L578" s="16">
        <f ca="1" t="shared" si="4285"/>
        <v>0.214499720517854</v>
      </c>
      <c r="M578" s="17">
        <f ca="1">IF(L578&lt;=('Ejercicio 3 - TIR'!$D$18-'Ejercicio 3 - TIR'!$C$18)/('Ejercicio 3 - TIR'!$E$18-'Ejercicio 3 - TIR'!$C$18),'Ejercicio 3 - TIR'!$C$18+SQRT(('Ejercicio 3 - TIR'!$E$18-'Ejercicio 3 - TIR'!$C$18)*('Ejercicio 3 - TIR'!$D$18-'Ejercicio 3 - TIR'!$C$18)*L578),'Ejercicio 3 - TIR'!$E$18-SQRT(('Ejercicio 3 - TIR'!$E$18-'Ejercicio 3 - TIR'!$C$18)*('Ejercicio 3 - TIR'!$E$18-'Ejercicio 3 - TIR'!$D$18)*(1-L578)))</f>
        <v>35672.2974250015</v>
      </c>
      <c r="N578" s="16">
        <f ca="1" t="shared" ref="N578:R578" si="4286">RAND()</f>
        <v>0.700817043658966</v>
      </c>
      <c r="O578" s="17">
        <f ca="1">IF(N578&lt;=('Ejercicio 3 - TIR'!$D$18-'Ejercicio 3 - TIR'!$C$18)/('Ejercicio 3 - TIR'!$E$18-'Ejercicio 3 - TIR'!$C$18),'Ejercicio 3 - TIR'!$C$18+SQRT(('Ejercicio 3 - TIR'!$E$18-'Ejercicio 3 - TIR'!$C$18)*('Ejercicio 3 - TIR'!$D$18-'Ejercicio 3 - TIR'!$C$18)*N578),'Ejercicio 3 - TIR'!$E$18-SQRT(('Ejercicio 3 - TIR'!$E$18-'Ejercicio 3 - TIR'!$C$18)*('Ejercicio 3 - TIR'!$E$18-'Ejercicio 3 - TIR'!$D$18)*(1-N578)))</f>
        <v>40263.0472109617</v>
      </c>
      <c r="P578" s="16">
        <f ca="1" t="shared" si="4286"/>
        <v>0.355647026606073</v>
      </c>
      <c r="Q578" s="18">
        <f ca="1">IF(P578&lt;=('Ejercicio 3 - TIR'!$D$22-'Ejercicio 3 - TIR'!$C$22)/('Ejercicio 3 - TIR'!$E$22-'Ejercicio 3 - TIR'!$C$22),'Ejercicio 3 - TIR'!$C$22+SQRT(('Ejercicio 3 - TIR'!$E$22-'Ejercicio 3 - TIR'!$C$22)*('Ejercicio 3 - TIR'!$D$22-'Ejercicio 3 - TIR'!$C$22)*P578),'Ejercicio 3 - TIR'!$E$22-SQRT(('Ejercicio 3 - TIR'!$E$22-'Ejercicio 3 - TIR'!$C$22)*('Ejercicio 3 - TIR'!$E$22-'Ejercicio 3 - TIR'!$D$22)*(1-P578)))</f>
        <v>0.145301475211753</v>
      </c>
      <c r="R578" s="16">
        <f ca="1" t="shared" si="4286"/>
        <v>0.762645037627746</v>
      </c>
      <c r="S578" s="18">
        <f ca="1">IF(R578&lt;=('Ejercicio 3 - TIR'!$D$23-'Ejercicio 3 - TIR'!$C$23)/('Ejercicio 3 - TIR'!$E$23-'Ejercicio 3 - TIR'!$C$23),'Ejercicio 3 - TIR'!$C$23+SQRT(('Ejercicio 3 - TIR'!$E$23-'Ejercicio 3 - TIR'!$C$23)*('Ejercicio 3 - TIR'!$D$23-'Ejercicio 3 - TIR'!$C$23)*R578),'Ejercicio 3 - TIR'!$E$23-SQRT(('Ejercicio 3 - TIR'!$E$23-'Ejercicio 3 - TIR'!$C$23)*('Ejercicio 3 - TIR'!$E$23-'Ejercicio 3 - TIR'!$D$23)*(1-R578)))</f>
        <v>0.159330241117273</v>
      </c>
      <c r="T578" s="16">
        <f ca="1" t="shared" ref="T578:X578" si="4287">RAND()</f>
        <v>0.0214978482359158</v>
      </c>
      <c r="U578" s="18">
        <f ca="1">IF(T578&lt;=('Ejercicio 3 - TIR'!$D$24-'Ejercicio 3 - TIR'!$C$24)/('Ejercicio 3 - TIR'!$E$24-'Ejercicio 3 - TIR'!$C$24),'Ejercicio 3 - TIR'!$C$24+SQRT(('Ejercicio 3 - TIR'!$E$24-'Ejercicio 3 - TIR'!$C$24)*('Ejercicio 3 - TIR'!$D$24-'Ejercicio 3 - TIR'!$C$24)*T578),'Ejercicio 3 - TIR'!$E$24-SQRT(('Ejercicio 3 - TIR'!$E$24-'Ejercicio 3 - TIR'!$C$24)*('Ejercicio 3 - TIR'!$E$24-'Ejercicio 3 - TIR'!$D$24)*(1-T578)))</f>
        <v>0.156719038718107</v>
      </c>
      <c r="V578" s="16">
        <f ca="1" t="shared" si="4287"/>
        <v>0.0898325811818872</v>
      </c>
      <c r="W578" s="18">
        <f ca="1">IF(V578&lt;=('Ejercicio 3 - TIR'!$D$25-'Ejercicio 3 - TIR'!$C$25)/('Ejercicio 3 - TIR'!$E$25-'Ejercicio 3 - TIR'!$C$25),'Ejercicio 3 - TIR'!$C$25+SQRT(('Ejercicio 3 - TIR'!$E$25-'Ejercicio 3 - TIR'!$C$25)*('Ejercicio 3 - TIR'!$D$25-'Ejercicio 3 - TIR'!$C$25)*V578),'Ejercicio 3 - TIR'!$E$25-SQRT(('Ejercicio 3 - TIR'!$E$25-'Ejercicio 3 - TIR'!$C$25)*('Ejercicio 3 - TIR'!$E$25-'Ejercicio 3 - TIR'!$D$25)*(1-V578)))</f>
        <v>0.191214526902845</v>
      </c>
      <c r="X578" s="16">
        <f ca="1" t="shared" si="4287"/>
        <v>0.516917170716834</v>
      </c>
      <c r="Y578" s="18">
        <f ca="1">IF(X578&lt;=('Ejercicio 3 - TIR'!$D$26-'Ejercicio 3 - TIR'!$C$26)/('Ejercicio 3 - TIR'!$E$26-'Ejercicio 3 - TIR'!$C$26),'Ejercicio 3 - TIR'!$C$26+SQRT(('Ejercicio 3 - TIR'!$E$26-'Ejercicio 3 - TIR'!$C$26)*('Ejercicio 3 - TIR'!$D$26-'Ejercicio 3 - TIR'!$C$26)*X578),'Ejercicio 3 - TIR'!$E$26-SQRT(('Ejercicio 3 - TIR'!$E$26-'Ejercicio 3 - TIR'!$C$26)*('Ejercicio 3 - TIR'!$E$26-'Ejercicio 3 - TIR'!$D$26)*(1-X578)))</f>
        <v>0.228925081711968</v>
      </c>
      <c r="Z578" s="16">
        <f ca="1" t="shared" ref="Z578:Z641" si="4288">(1+Q578)</f>
        <v>1.14530147521175</v>
      </c>
      <c r="AA578" s="16">
        <f ca="1" t="shared" ref="AA578:AA641" si="4289">Z578*(1+S578)</f>
        <v>1.32778263540921</v>
      </c>
      <c r="AB578" s="16">
        <f ca="1" t="shared" ref="AB578:AB641" si="4290">AA578*(1+U578)</f>
        <v>1.53587145365714</v>
      </c>
      <c r="AC578" s="16">
        <f ca="1" t="shared" ref="AC578:AC641" si="4291">AB578*(1+W578)</f>
        <v>1.82955238705177</v>
      </c>
      <c r="AD578" s="16">
        <f ca="1" t="shared" ref="AD578:AD641" si="4292">AC578*(1+Y578)</f>
        <v>2.24838281675392</v>
      </c>
      <c r="AE578" s="15">
        <f ca="1" t="shared" ref="AE578:AE641" si="4293">E578*Q578</f>
        <v>4686.6338076459</v>
      </c>
      <c r="AF578" s="15">
        <f ca="1" t="shared" ref="AF578:AF641" si="4294">AE578*(1+S578)</f>
        <v>5433.35630224649</v>
      </c>
      <c r="AG578" s="15">
        <f ca="1" t="shared" ref="AG578:AG641" si="4295">AF578*(1+U578)</f>
        <v>6284.86667894753</v>
      </c>
      <c r="AH578" s="15">
        <f ca="1" t="shared" ref="AH578:AH641" si="4296">AG578*(1+W578)</f>
        <v>7486.62448760994</v>
      </c>
      <c r="AI578" s="15">
        <f ca="1" t="shared" ref="AI578:AI641" si="4297">AH578*(1+Y578)</f>
        <v>9200.50061018287</v>
      </c>
      <c r="AJ578" s="17">
        <f ca="1" t="shared" ref="AJ578:AJ641" si="4298">G578*Z578</f>
        <v>48017.294042368</v>
      </c>
      <c r="AK578" s="17">
        <f ca="1" t="shared" ref="AK578:AK641" si="4299">I578*AA578</f>
        <v>52758.0843565606</v>
      </c>
      <c r="AL578" s="17">
        <f ca="1" t="shared" ref="AL578:AL641" si="4300">K578*AB578</f>
        <v>65266.1107187259</v>
      </c>
      <c r="AM578" s="17">
        <f ca="1" t="shared" ref="AM578:AM641" si="4301">M578*AC578</f>
        <v>65264.3369055321</v>
      </c>
      <c r="AN578" s="17">
        <f ca="1" t="shared" ref="AN578:AN641" si="4302">O578*AD578</f>
        <v>90526.7434992784</v>
      </c>
      <c r="AO578" s="17">
        <f ca="1">C578/'Ejercicio 3 - TIR'!$D$7</f>
        <v>15417.7748113107</v>
      </c>
      <c r="AP578" s="17">
        <f ca="1" t="shared" ref="AP578:AP641" si="4303">AJ578-AO578</f>
        <v>32599.5192310573</v>
      </c>
      <c r="AQ578" s="17">
        <f ca="1" t="shared" ref="AQ578:AQ641" si="4304">AK578-AO578</f>
        <v>37340.3095452499</v>
      </c>
      <c r="AR578" s="17">
        <f ca="1" t="shared" ref="AR578:AR641" si="4305">AL578-AO578</f>
        <v>49848.3359074152</v>
      </c>
      <c r="AS578" s="17">
        <f ca="1" t="shared" ref="AS578:AS641" si="4306">AM578-AO578</f>
        <v>49846.5620942215</v>
      </c>
      <c r="AT578" s="17">
        <f ca="1" t="shared" ref="AT578:AT641" si="4307">AN578-AO578</f>
        <v>75108.9686879677</v>
      </c>
      <c r="AU578" s="17">
        <f ca="1">AP578*'Ejercicio 3 - TIR'!$D$5</f>
        <v>16299.7596155287</v>
      </c>
      <c r="AV578" s="17">
        <f ca="1">AQ578*'Ejercicio 3 - TIR'!$D$5</f>
        <v>18670.154772625</v>
      </c>
      <c r="AW578" s="17">
        <f ca="1">AR578*'Ejercicio 3 - TIR'!$D$5</f>
        <v>24924.1679537076</v>
      </c>
      <c r="AX578" s="17">
        <f ca="1">AS578*'Ejercicio 3 - TIR'!$D$5</f>
        <v>24923.2810471107</v>
      </c>
      <c r="AY578" s="17">
        <f ca="1">AT578*'Ejercicio 3 - TIR'!$D$5</f>
        <v>37554.4843439838</v>
      </c>
      <c r="AZ578" s="17">
        <f ca="1" t="shared" ref="AZ578:BD578" si="4308">AJ578-AU578-AE578</f>
        <v>27030.9006191934</v>
      </c>
      <c r="BA578" s="17">
        <f ca="1" t="shared" si="4308"/>
        <v>28654.5732816892</v>
      </c>
      <c r="BB578" s="17">
        <f ca="1" t="shared" si="4308"/>
        <v>34057.0760860708</v>
      </c>
      <c r="BC578" s="17">
        <f ca="1" t="shared" si="4308"/>
        <v>32854.4313708115</v>
      </c>
      <c r="BD578" s="17">
        <f ca="1" t="shared" si="4308"/>
        <v>43771.7585451117</v>
      </c>
      <c r="BE578" s="17">
        <f ca="1" t="shared" ref="BE578:BI578" si="4309">AZ578/Z578</f>
        <v>23601.5592437753</v>
      </c>
      <c r="BF578" s="17">
        <f ca="1" t="shared" si="4309"/>
        <v>21580.7712177664</v>
      </c>
      <c r="BG578" s="17">
        <f ca="1" t="shared" si="4309"/>
        <v>22174.4313334139</v>
      </c>
      <c r="BH578" s="17">
        <f ca="1" t="shared" si="4309"/>
        <v>17957.6335738353</v>
      </c>
      <c r="BI578" s="17">
        <f ca="1" t="shared" si="4309"/>
        <v>19468.1075744506</v>
      </c>
      <c r="BJ578" s="17">
        <f ca="1" t="shared" ref="BJ578:BJ641" si="4310">E578*AD578</f>
        <v>72520.5776897492</v>
      </c>
      <c r="BK578" s="17">
        <f ca="1" t="shared" ref="BK578:BK641" si="4311">0.2*C578*AD578</f>
        <v>34665.0599583325</v>
      </c>
      <c r="BL578" s="17">
        <f ca="1" t="shared" ref="BL578:BL641" si="4312">BJ578+BK578</f>
        <v>107185.637648082</v>
      </c>
      <c r="BM578" s="17">
        <f ca="1">BK578*'Ejercicio 3 - TIR'!$D$5</f>
        <v>17332.5299791662</v>
      </c>
      <c r="BN578" s="17">
        <f ca="1" t="shared" ref="BN578:BN641" si="4313">BL578-BM578</f>
        <v>89853.1076689154</v>
      </c>
      <c r="BO578" s="17">
        <f ca="1" t="shared" ref="BO578:BO641" si="4314">BN578/AD578</f>
        <v>39963.438165143</v>
      </c>
      <c r="BP578" s="17">
        <f ca="1" t="shared" ref="BP578:BP641" si="4315">-(C578+E578)</f>
        <v>-109343.424816041</v>
      </c>
      <c r="BQ578" s="17">
        <f ca="1" t="shared" ref="BQ578:BT578" si="4316">BE578</f>
        <v>23601.5592437753</v>
      </c>
      <c r="BR578" s="17">
        <f ca="1" t="shared" si="4316"/>
        <v>21580.7712177664</v>
      </c>
      <c r="BS578" s="17">
        <f ca="1" t="shared" si="4316"/>
        <v>22174.4313334139</v>
      </c>
      <c r="BT578" s="17">
        <f ca="1" t="shared" si="4316"/>
        <v>17957.6335738353</v>
      </c>
      <c r="BU578" s="17">
        <f ca="1" t="shared" ref="BU578:BU641" si="4317">BI578+BO578</f>
        <v>59431.5457395936</v>
      </c>
      <c r="BV578" s="19">
        <f ca="1" t="shared" ref="BV578:BV641" si="4318">IFERROR(IRR(BP578:BU578,0.1),NA())*100</f>
        <v>8.6767698672616</v>
      </c>
    </row>
    <row r="579" ht="15" customHeight="1" spans="1:74">
      <c r="A579" s="15">
        <v>578</v>
      </c>
      <c r="B579" s="16">
        <f ca="1" t="shared" ref="B579:F579" si="4319">RAND()</f>
        <v>0.88213275703473</v>
      </c>
      <c r="C579" s="17">
        <f ca="1">IF(B579&lt;=('Ejercicio 3 - TIR'!$D$13-'Ejercicio 3 - TIR'!$C$13)/('Ejercicio 3 - TIR'!$E$13-'Ejercicio 3 - TIR'!$C$13),'Ejercicio 3 - TIR'!$C$13+SQRT(('Ejercicio 3 - TIR'!$E$13-'Ejercicio 3 - TIR'!$C$13)*('Ejercicio 3 - TIR'!$D$13-'Ejercicio 3 - TIR'!$C$13)*B579),'Ejercicio 3 - TIR'!$E$13-SQRT(('Ejercicio 3 - TIR'!$E$13-'Ejercicio 3 - TIR'!$C$13)*('Ejercicio 3 - TIR'!$E$13-'Ejercicio 3 - TIR'!$D$13)*(1-B579)))</f>
        <v>88107.1159276514</v>
      </c>
      <c r="D579" s="16">
        <f ca="1" t="shared" si="4319"/>
        <v>0.98700304318113</v>
      </c>
      <c r="E579" s="17">
        <f ca="1">IF(D579&lt;=('Ejercicio 3 - TIR'!$D$14-'Ejercicio 3 - TIR'!$C$14)/('Ejercicio 3 - TIR'!$E$14-'Ejercicio 3 - TIR'!$C$14),'Ejercicio 3 - TIR'!$C$14+SQRT(('Ejercicio 3 - TIR'!$E$14-'Ejercicio 3 - TIR'!$C$14)*('Ejercicio 3 - TIR'!$D$14-'Ejercicio 3 - TIR'!$C$14)*D579),'Ejercicio 3 - TIR'!$E$14-SQRT(('Ejercicio 3 - TIR'!$E$14-'Ejercicio 3 - TIR'!$C$14)*('Ejercicio 3 - TIR'!$E$14-'Ejercicio 3 - TIR'!$D$14)*(1-D579)))</f>
        <v>38603.7394502348</v>
      </c>
      <c r="F579" s="16">
        <f ca="1" t="shared" si="4319"/>
        <v>0.484918457164068</v>
      </c>
      <c r="G579" s="17">
        <f ca="1">IF(F579&lt;=('Ejercicio 3 - TIR'!$D$18-'Ejercicio 3 - TIR'!$C$18)/('Ejercicio 3 - TIR'!$E$18-'Ejercicio 3 - TIR'!$C$18),'Ejercicio 3 - TIR'!$C$18+SQRT(('Ejercicio 3 - TIR'!$E$18-'Ejercicio 3 - TIR'!$C$18)*('Ejercicio 3 - TIR'!$D$18-'Ejercicio 3 - TIR'!$C$18)*F579),'Ejercicio 3 - TIR'!$E$18-SQRT(('Ejercicio 3 - TIR'!$E$18-'Ejercicio 3 - TIR'!$C$18)*('Ejercicio 3 - TIR'!$E$18-'Ejercicio 3 - TIR'!$D$18)*(1-F579)))</f>
        <v>38528.6440056207</v>
      </c>
      <c r="H579" s="16">
        <f ca="1" t="shared" ref="H579:L579" si="4320">RAND()</f>
        <v>0.711293533955412</v>
      </c>
      <c r="I579" s="17">
        <f ca="1">IF(H579&lt;=('Ejercicio 3 - TIR'!$D$18-'Ejercicio 3 - TIR'!$C$18)/('Ejercicio 3 - TIR'!$E$18-'Ejercicio 3 - TIR'!$C$18),'Ejercicio 3 - TIR'!$C$18+SQRT(('Ejercicio 3 - TIR'!$E$18-'Ejercicio 3 - TIR'!$C$18)*('Ejercicio 3 - TIR'!$D$18-'Ejercicio 3 - TIR'!$C$18)*H579),'Ejercicio 3 - TIR'!$E$18-SQRT(('Ejercicio 3 - TIR'!$E$18-'Ejercicio 3 - TIR'!$C$18)*('Ejercicio 3 - TIR'!$E$18-'Ejercicio 3 - TIR'!$D$18)*(1-H579)))</f>
        <v>40346.7232025868</v>
      </c>
      <c r="J579" s="16">
        <f ca="1" t="shared" si="4320"/>
        <v>0.0153061930737433</v>
      </c>
      <c r="K579" s="17">
        <f ca="1">IF(J579&lt;=('Ejercicio 3 - TIR'!$D$18-'Ejercicio 3 - TIR'!$C$18)/('Ejercicio 3 - TIR'!$E$18-'Ejercicio 3 - TIR'!$C$18),'Ejercicio 3 - TIR'!$C$18+SQRT(('Ejercicio 3 - TIR'!$E$18-'Ejercicio 3 - TIR'!$C$18)*('Ejercicio 3 - TIR'!$D$18-'Ejercicio 3 - TIR'!$C$18)*J579),'Ejercicio 3 - TIR'!$E$18-SQRT(('Ejercicio 3 - TIR'!$E$18-'Ejercicio 3 - TIR'!$C$18)*('Ejercicio 3 - TIR'!$E$18-'Ejercicio 3 - TIR'!$D$18)*(1-J579)))</f>
        <v>31515.2323125717</v>
      </c>
      <c r="L579" s="16">
        <f ca="1" t="shared" si="4320"/>
        <v>0.328459118211539</v>
      </c>
      <c r="M579" s="17">
        <f ca="1">IF(L579&lt;=('Ejercicio 3 - TIR'!$D$18-'Ejercicio 3 - TIR'!$C$18)/('Ejercicio 3 - TIR'!$E$18-'Ejercicio 3 - TIR'!$C$18),'Ejercicio 3 - TIR'!$C$18+SQRT(('Ejercicio 3 - TIR'!$E$18-'Ejercicio 3 - TIR'!$C$18)*('Ejercicio 3 - TIR'!$D$18-'Ejercicio 3 - TIR'!$C$18)*L579),'Ejercicio 3 - TIR'!$E$18-SQRT(('Ejercicio 3 - TIR'!$E$18-'Ejercicio 3 - TIR'!$C$18)*('Ejercicio 3 - TIR'!$E$18-'Ejercicio 3 - TIR'!$D$18)*(1-L579)))</f>
        <v>37019.1785653117</v>
      </c>
      <c r="N579" s="16">
        <f ca="1" t="shared" ref="N579:R579" si="4321">RAND()</f>
        <v>0.978359988469386</v>
      </c>
      <c r="O579" s="17">
        <f ca="1">IF(N579&lt;=('Ejercicio 3 - TIR'!$D$18-'Ejercicio 3 - TIR'!$C$18)/('Ejercicio 3 - TIR'!$E$18-'Ejercicio 3 - TIR'!$C$18),'Ejercicio 3 - TIR'!$C$18+SQRT(('Ejercicio 3 - TIR'!$E$18-'Ejercicio 3 - TIR'!$C$18)*('Ejercicio 3 - TIR'!$D$18-'Ejercicio 3 - TIR'!$C$18)*N579),'Ejercicio 3 - TIR'!$E$18-SQRT(('Ejercicio 3 - TIR'!$E$18-'Ejercicio 3 - TIR'!$C$18)*('Ejercicio 3 - TIR'!$E$18-'Ejercicio 3 - TIR'!$D$18)*(1-N579)))</f>
        <v>43726.0294882549</v>
      </c>
      <c r="P579" s="16">
        <f ca="1" t="shared" si="4321"/>
        <v>0.577400879085174</v>
      </c>
      <c r="Q579" s="18">
        <f ca="1">IF(P579&lt;=('Ejercicio 3 - TIR'!$D$22-'Ejercicio 3 - TIR'!$C$22)/('Ejercicio 3 - TIR'!$E$22-'Ejercicio 3 - TIR'!$C$22),'Ejercicio 3 - TIR'!$C$22+SQRT(('Ejercicio 3 - TIR'!$E$22-'Ejercicio 3 - TIR'!$C$22)*('Ejercicio 3 - TIR'!$D$22-'Ejercicio 3 - TIR'!$C$22)*P579),'Ejercicio 3 - TIR'!$E$22-SQRT(('Ejercicio 3 - TIR'!$E$22-'Ejercicio 3 - TIR'!$C$22)*('Ejercicio 3 - TIR'!$E$22-'Ejercicio 3 - TIR'!$D$22)*(1-P579)))</f>
        <v>0.152419600843231</v>
      </c>
      <c r="R579" s="16">
        <f ca="1" t="shared" si="4321"/>
        <v>0.135763619062419</v>
      </c>
      <c r="S579" s="18">
        <f ca="1">IF(R579&lt;=('Ejercicio 3 - TIR'!$D$23-'Ejercicio 3 - TIR'!$C$23)/('Ejercicio 3 - TIR'!$E$23-'Ejercicio 3 - TIR'!$C$23),'Ejercicio 3 - TIR'!$C$23+SQRT(('Ejercicio 3 - TIR'!$E$23-'Ejercicio 3 - TIR'!$C$23)*('Ejercicio 3 - TIR'!$D$23-'Ejercicio 3 - TIR'!$C$23)*R579),'Ejercicio 3 - TIR'!$E$23-SQRT(('Ejercicio 3 - TIR'!$E$23-'Ejercicio 3 - TIR'!$C$23)*('Ejercicio 3 - TIR'!$E$23-'Ejercicio 3 - TIR'!$D$23)*(1-R579)))</f>
        <v>0.135632482666306</v>
      </c>
      <c r="T579" s="16">
        <f ca="1" t="shared" ref="T579:X579" si="4322">RAND()</f>
        <v>0.0452614459786855</v>
      </c>
      <c r="U579" s="18">
        <f ca="1">IF(T579&lt;=('Ejercicio 3 - TIR'!$D$24-'Ejercicio 3 - TIR'!$C$24)/('Ejercicio 3 - TIR'!$E$24-'Ejercicio 3 - TIR'!$C$24),'Ejercicio 3 - TIR'!$C$24+SQRT(('Ejercicio 3 - TIR'!$E$24-'Ejercicio 3 - TIR'!$C$24)*('Ejercicio 3 - TIR'!$D$24-'Ejercicio 3 - TIR'!$C$24)*T579),'Ejercicio 3 - TIR'!$E$24-SQRT(('Ejercicio 3 - TIR'!$E$24-'Ejercicio 3 - TIR'!$C$24)*('Ejercicio 3 - TIR'!$E$24-'Ejercicio 3 - TIR'!$D$24)*(1-T579)))</f>
        <v>0.159749309542488</v>
      </c>
      <c r="V579" s="16">
        <f ca="1" t="shared" si="4322"/>
        <v>0.456114677403906</v>
      </c>
      <c r="W579" s="18">
        <f ca="1">IF(V579&lt;=('Ejercicio 3 - TIR'!$D$25-'Ejercicio 3 - TIR'!$C$25)/('Ejercicio 3 - TIR'!$E$25-'Ejercicio 3 - TIR'!$C$25),'Ejercicio 3 - TIR'!$C$25+SQRT(('Ejercicio 3 - TIR'!$E$25-'Ejercicio 3 - TIR'!$C$25)*('Ejercicio 3 - TIR'!$D$25-'Ejercicio 3 - TIR'!$C$25)*V579),'Ejercicio 3 - TIR'!$E$25-SQRT(('Ejercicio 3 - TIR'!$E$25-'Ejercicio 3 - TIR'!$C$25)*('Ejercicio 3 - TIR'!$E$25-'Ejercicio 3 - TIR'!$D$25)*(1-V579)))</f>
        <v>0.206369750985282</v>
      </c>
      <c r="X579" s="16">
        <f ca="1" t="shared" si="4322"/>
        <v>0.953002776758029</v>
      </c>
      <c r="Y579" s="18">
        <f ca="1">IF(X579&lt;=('Ejercicio 3 - TIR'!$D$26-'Ejercicio 3 - TIR'!$C$26)/('Ejercicio 3 - TIR'!$E$26-'Ejercicio 3 - TIR'!$C$26),'Ejercicio 3 - TIR'!$C$26+SQRT(('Ejercicio 3 - TIR'!$E$26-'Ejercicio 3 - TIR'!$C$26)*('Ejercicio 3 - TIR'!$D$26-'Ejercicio 3 - TIR'!$C$26)*X579),'Ejercicio 3 - TIR'!$E$26-SQRT(('Ejercicio 3 - TIR'!$E$26-'Ejercicio 3 - TIR'!$C$26)*('Ejercicio 3 - TIR'!$E$26-'Ejercicio 3 - TIR'!$D$26)*(1-X579)))</f>
        <v>0.264069368954538</v>
      </c>
      <c r="Z579" s="16">
        <f ca="1" t="shared" si="4288"/>
        <v>1.15241960084323</v>
      </c>
      <c r="AA579" s="16">
        <f ca="1" t="shared" si="4289"/>
        <v>1.30872513237891</v>
      </c>
      <c r="AB579" s="16">
        <f ca="1" t="shared" si="4290"/>
        <v>1.51779306865734</v>
      </c>
      <c r="AC579" s="16">
        <f ca="1" t="shared" si="4291"/>
        <v>1.83101964628335</v>
      </c>
      <c r="AD579" s="16">
        <f ca="1" t="shared" si="4292"/>
        <v>2.31453584882075</v>
      </c>
      <c r="AE579" s="15">
        <f ca="1" t="shared" si="4293"/>
        <v>5883.96655806089</v>
      </c>
      <c r="AF579" s="15">
        <f ca="1" t="shared" si="4294"/>
        <v>6682.02355025621</v>
      </c>
      <c r="AG579" s="15">
        <f ca="1" t="shared" si="4295"/>
        <v>7749.47219875628</v>
      </c>
      <c r="AH579" s="15">
        <f ca="1" t="shared" si="4296"/>
        <v>9348.72884668098</v>
      </c>
      <c r="AI579" s="15">
        <f ca="1" t="shared" si="4297"/>
        <v>11817.4417737511</v>
      </c>
      <c r="AJ579" s="17">
        <f ca="1" t="shared" si="4298"/>
        <v>44401.1645459884</v>
      </c>
      <c r="AK579" s="17">
        <f ca="1" t="shared" si="4299"/>
        <v>52802.7706643607</v>
      </c>
      <c r="AL579" s="17">
        <f ca="1" t="shared" si="4300"/>
        <v>47833.6011611473</v>
      </c>
      <c r="AM579" s="17">
        <f ca="1" t="shared" si="4301"/>
        <v>67782.843242357</v>
      </c>
      <c r="AN579" s="17">
        <f ca="1" t="shared" si="4302"/>
        <v>101205.462777159</v>
      </c>
      <c r="AO579" s="17">
        <f ca="1">C579/'Ejercicio 3 - TIR'!$D$7</f>
        <v>17621.4231855303</v>
      </c>
      <c r="AP579" s="17">
        <f ca="1" t="shared" si="4303"/>
        <v>26779.7413604581</v>
      </c>
      <c r="AQ579" s="17">
        <f ca="1" t="shared" si="4304"/>
        <v>35181.3474788304</v>
      </c>
      <c r="AR579" s="17">
        <f ca="1" t="shared" si="4305"/>
        <v>30212.1779756171</v>
      </c>
      <c r="AS579" s="17">
        <f ca="1" t="shared" si="4306"/>
        <v>50161.4200568267</v>
      </c>
      <c r="AT579" s="17">
        <f ca="1" t="shared" si="4307"/>
        <v>83584.039591629</v>
      </c>
      <c r="AU579" s="17">
        <f ca="1">AP579*'Ejercicio 3 - TIR'!$D$5</f>
        <v>13389.8706802291</v>
      </c>
      <c r="AV579" s="17">
        <f ca="1">AQ579*'Ejercicio 3 - TIR'!$D$5</f>
        <v>17590.6737394152</v>
      </c>
      <c r="AW579" s="17">
        <f ca="1">AR579*'Ejercicio 3 - TIR'!$D$5</f>
        <v>15106.0889878085</v>
      </c>
      <c r="AX579" s="17">
        <f ca="1">AS579*'Ejercicio 3 - TIR'!$D$5</f>
        <v>25080.7100284134</v>
      </c>
      <c r="AY579" s="17">
        <f ca="1">AT579*'Ejercicio 3 - TIR'!$D$5</f>
        <v>41792.0197958145</v>
      </c>
      <c r="AZ579" s="17">
        <f ca="1" t="shared" ref="AZ579:BD579" si="4323">AJ579-AU579-AE579</f>
        <v>25127.3273076984</v>
      </c>
      <c r="BA579" s="17">
        <f ca="1" t="shared" si="4323"/>
        <v>28530.0733746893</v>
      </c>
      <c r="BB579" s="17">
        <f ca="1" t="shared" si="4323"/>
        <v>24978.0399745825</v>
      </c>
      <c r="BC579" s="17">
        <f ca="1" t="shared" si="4323"/>
        <v>33353.4043672627</v>
      </c>
      <c r="BD579" s="17">
        <f ca="1" t="shared" si="4323"/>
        <v>47596.0012075937</v>
      </c>
      <c r="BE579" s="17">
        <f ca="1" t="shared" ref="BE579:BI579" si="4324">AZ579/Z579</f>
        <v>21803.9742549612</v>
      </c>
      <c r="BF579" s="17">
        <f ca="1" t="shared" si="4324"/>
        <v>21799.8972196929</v>
      </c>
      <c r="BG579" s="17">
        <f ca="1" t="shared" si="4324"/>
        <v>16456.8151550978</v>
      </c>
      <c r="BH579" s="17">
        <f ca="1" t="shared" si="4324"/>
        <v>18215.7545032159</v>
      </c>
      <c r="BI579" s="17">
        <f ca="1" t="shared" si="4324"/>
        <v>20563.9507514406</v>
      </c>
      <c r="BJ579" s="17">
        <f ca="1" t="shared" si="4310"/>
        <v>89349.7388561043</v>
      </c>
      <c r="BK579" s="17">
        <f ca="1" t="shared" si="4311"/>
        <v>40785.415670151</v>
      </c>
      <c r="BL579" s="17">
        <f ca="1" t="shared" si="4312"/>
        <v>130135.154526255</v>
      </c>
      <c r="BM579" s="17">
        <f ca="1">BK579*'Ejercicio 3 - TIR'!$D$5</f>
        <v>20392.7078350755</v>
      </c>
      <c r="BN579" s="17">
        <f ca="1" t="shared" si="4313"/>
        <v>109742.44669118</v>
      </c>
      <c r="BO579" s="17">
        <f ca="1" t="shared" si="4314"/>
        <v>47414.451043</v>
      </c>
      <c r="BP579" s="17">
        <f ca="1" t="shared" si="4315"/>
        <v>-126710.855377886</v>
      </c>
      <c r="BQ579" s="17">
        <f ca="1" t="shared" ref="BQ579:BT579" si="4325">BE579</f>
        <v>21803.9742549612</v>
      </c>
      <c r="BR579" s="17">
        <f ca="1" t="shared" si="4325"/>
        <v>21799.8972196929</v>
      </c>
      <c r="BS579" s="17">
        <f ca="1" t="shared" si="4325"/>
        <v>16456.8151550978</v>
      </c>
      <c r="BT579" s="17">
        <f ca="1" t="shared" si="4325"/>
        <v>18215.7545032159</v>
      </c>
      <c r="BU579" s="17">
        <f ca="1" t="shared" si="4317"/>
        <v>67978.4017944405</v>
      </c>
      <c r="BV579" s="19">
        <f ca="1" t="shared" si="4318"/>
        <v>4.11296840983302</v>
      </c>
    </row>
    <row r="580" ht="15" customHeight="1" spans="1:74">
      <c r="A580" s="15">
        <v>579</v>
      </c>
      <c r="B580" s="16">
        <f ca="1" t="shared" ref="B580:F580" si="4326">RAND()</f>
        <v>0.745431243855731</v>
      </c>
      <c r="C580" s="17">
        <f ca="1">IF(B580&lt;=('Ejercicio 3 - TIR'!$D$13-'Ejercicio 3 - TIR'!$C$13)/('Ejercicio 3 - TIR'!$E$13-'Ejercicio 3 - TIR'!$C$13),'Ejercicio 3 - TIR'!$C$13+SQRT(('Ejercicio 3 - TIR'!$E$13-'Ejercicio 3 - TIR'!$C$13)*('Ejercicio 3 - TIR'!$D$13-'Ejercicio 3 - TIR'!$C$13)*B580),'Ejercicio 3 - TIR'!$E$13-SQRT(('Ejercicio 3 - TIR'!$E$13-'Ejercicio 3 - TIR'!$C$13)*('Ejercicio 3 - TIR'!$E$13-'Ejercicio 3 - TIR'!$D$13)*(1-B580)))</f>
        <v>82521.9421166675</v>
      </c>
      <c r="D580" s="16">
        <f ca="1" t="shared" si="4326"/>
        <v>0.705046165310949</v>
      </c>
      <c r="E580" s="17">
        <f ca="1">IF(D580&lt;=('Ejercicio 3 - TIR'!$D$14-'Ejercicio 3 - TIR'!$C$14)/('Ejercicio 3 - TIR'!$E$14-'Ejercicio 3 - TIR'!$C$14),'Ejercicio 3 - TIR'!$C$14+SQRT(('Ejercicio 3 - TIR'!$E$14-'Ejercicio 3 - TIR'!$C$14)*('Ejercicio 3 - TIR'!$D$14-'Ejercicio 3 - TIR'!$C$14)*D580),'Ejercicio 3 - TIR'!$E$14-SQRT(('Ejercicio 3 - TIR'!$E$14-'Ejercicio 3 - TIR'!$C$14)*('Ejercicio 3 - TIR'!$E$14-'Ejercicio 3 - TIR'!$D$14)*(1-D580)))</f>
        <v>33348.4531721292</v>
      </c>
      <c r="F580" s="16">
        <f ca="1" t="shared" si="4326"/>
        <v>0.792238038598645</v>
      </c>
      <c r="G580" s="17">
        <f ca="1">IF(F580&lt;=('Ejercicio 3 - TIR'!$D$18-'Ejercicio 3 - TIR'!$C$18)/('Ejercicio 3 - TIR'!$E$18-'Ejercicio 3 - TIR'!$C$18),'Ejercicio 3 - TIR'!$C$18+SQRT(('Ejercicio 3 - TIR'!$E$18-'Ejercicio 3 - TIR'!$C$18)*('Ejercicio 3 - TIR'!$D$18-'Ejercicio 3 - TIR'!$C$18)*F580),'Ejercicio 3 - TIR'!$E$18-SQRT(('Ejercicio 3 - TIR'!$E$18-'Ejercicio 3 - TIR'!$C$18)*('Ejercicio 3 - TIR'!$E$18-'Ejercicio 3 - TIR'!$D$18)*(1-F580)))</f>
        <v>41052.577156536</v>
      </c>
      <c r="H580" s="16">
        <f ca="1" t="shared" ref="H580:L580" si="4327">RAND()</f>
        <v>0.00206373444031827</v>
      </c>
      <c r="I580" s="17">
        <f ca="1">IF(H580&lt;=('Ejercicio 3 - TIR'!$D$18-'Ejercicio 3 - TIR'!$C$18)/('Ejercicio 3 - TIR'!$E$18-'Ejercicio 3 - TIR'!$C$18),'Ejercicio 3 - TIR'!$C$18+SQRT(('Ejercicio 3 - TIR'!$E$18-'Ejercicio 3 - TIR'!$C$18)*('Ejercicio 3 - TIR'!$D$18-'Ejercicio 3 - TIR'!$C$18)*H580),'Ejercicio 3 - TIR'!$E$18-SQRT(('Ejercicio 3 - TIR'!$E$18-'Ejercicio 3 - TIR'!$C$18)*('Ejercicio 3 - TIR'!$E$18-'Ejercicio 3 - TIR'!$D$18)*(1-H580)))</f>
        <v>30556.3813135321</v>
      </c>
      <c r="J580" s="16">
        <f ca="1" t="shared" si="4327"/>
        <v>0.140770840945609</v>
      </c>
      <c r="K580" s="17">
        <f ca="1">IF(J580&lt;=('Ejercicio 3 - TIR'!$D$18-'Ejercicio 3 - TIR'!$C$18)/('Ejercicio 3 - TIR'!$E$18-'Ejercicio 3 - TIR'!$C$18),'Ejercicio 3 - TIR'!$C$18+SQRT(('Ejercicio 3 - TIR'!$E$18-'Ejercicio 3 - TIR'!$C$18)*('Ejercicio 3 - TIR'!$D$18-'Ejercicio 3 - TIR'!$C$18)*J580),'Ejercicio 3 - TIR'!$E$18-SQRT(('Ejercicio 3 - TIR'!$E$18-'Ejercicio 3 - TIR'!$C$18)*('Ejercicio 3 - TIR'!$E$18-'Ejercicio 3 - TIR'!$D$18)*(1-J580)))</f>
        <v>34595.1742232304</v>
      </c>
      <c r="L580" s="16">
        <f ca="1" t="shared" si="4327"/>
        <v>0.339585624877644</v>
      </c>
      <c r="M580" s="17">
        <f ca="1">IF(L580&lt;=('Ejercicio 3 - TIR'!$D$18-'Ejercicio 3 - TIR'!$C$18)/('Ejercicio 3 - TIR'!$E$18-'Ejercicio 3 - TIR'!$C$18),'Ejercicio 3 - TIR'!$C$18+SQRT(('Ejercicio 3 - TIR'!$E$18-'Ejercicio 3 - TIR'!$C$18)*('Ejercicio 3 - TIR'!$D$18-'Ejercicio 3 - TIR'!$C$18)*L580),'Ejercicio 3 - TIR'!$E$18-SQRT(('Ejercicio 3 - TIR'!$E$18-'Ejercicio 3 - TIR'!$C$18)*('Ejercicio 3 - TIR'!$E$18-'Ejercicio 3 - TIR'!$D$18)*(1-L580)))</f>
        <v>37137.0752925583</v>
      </c>
      <c r="N580" s="16">
        <f ca="1" t="shared" ref="N580:R580" si="4328">RAND()</f>
        <v>0.752760480344386</v>
      </c>
      <c r="O580" s="17">
        <f ca="1">IF(N580&lt;=('Ejercicio 3 - TIR'!$D$18-'Ejercicio 3 - TIR'!$C$18)/('Ejercicio 3 - TIR'!$E$18-'Ejercicio 3 - TIR'!$C$18),'Ejercicio 3 - TIR'!$C$18+SQRT(('Ejercicio 3 - TIR'!$E$18-'Ejercicio 3 - TIR'!$C$18)*('Ejercicio 3 - TIR'!$D$18-'Ejercicio 3 - TIR'!$C$18)*N580),'Ejercicio 3 - TIR'!$E$18-SQRT(('Ejercicio 3 - TIR'!$E$18-'Ejercicio 3 - TIR'!$C$18)*('Ejercicio 3 - TIR'!$E$18-'Ejercicio 3 - TIR'!$D$18)*(1-N580)))</f>
        <v>40693.845802323</v>
      </c>
      <c r="P580" s="16">
        <f ca="1" t="shared" si="4328"/>
        <v>0.498023836390422</v>
      </c>
      <c r="Q580" s="18">
        <f ca="1">IF(P580&lt;=('Ejercicio 3 - TIR'!$D$22-'Ejercicio 3 - TIR'!$C$22)/('Ejercicio 3 - TIR'!$E$22-'Ejercicio 3 - TIR'!$C$22),'Ejercicio 3 - TIR'!$C$22+SQRT(('Ejercicio 3 - TIR'!$E$22-'Ejercicio 3 - TIR'!$C$22)*('Ejercicio 3 - TIR'!$D$22-'Ejercicio 3 - TIR'!$C$22)*P580),'Ejercicio 3 - TIR'!$E$22-SQRT(('Ejercicio 3 - TIR'!$E$22-'Ejercicio 3 - TIR'!$C$22)*('Ejercicio 3 - TIR'!$E$22-'Ejercicio 3 - TIR'!$D$22)*(1-P580)))</f>
        <v>0.149940656397326</v>
      </c>
      <c r="R580" s="16">
        <f ca="1" t="shared" si="4328"/>
        <v>0.133850198690521</v>
      </c>
      <c r="S580" s="18">
        <f ca="1">IF(R580&lt;=('Ejercicio 3 - TIR'!$D$23-'Ejercicio 3 - TIR'!$C$23)/('Ejercicio 3 - TIR'!$E$23-'Ejercicio 3 - TIR'!$C$23),'Ejercicio 3 - TIR'!$C$23+SQRT(('Ejercicio 3 - TIR'!$E$23-'Ejercicio 3 - TIR'!$C$23)*('Ejercicio 3 - TIR'!$D$23-'Ejercicio 3 - TIR'!$C$23)*R580),'Ejercicio 3 - TIR'!$E$23-SQRT(('Ejercicio 3 - TIR'!$E$23-'Ejercicio 3 - TIR'!$C$23)*('Ejercicio 3 - TIR'!$E$23-'Ejercicio 3 - TIR'!$D$23)*(1-R580)))</f>
        <v>0.135521931504904</v>
      </c>
      <c r="T580" s="16">
        <f ca="1" t="shared" ref="T580:X580" si="4329">RAND()</f>
        <v>0.812823771198582</v>
      </c>
      <c r="U580" s="18">
        <f ca="1">IF(T580&lt;=('Ejercicio 3 - TIR'!$D$24-'Ejercicio 3 - TIR'!$C$24)/('Ejercicio 3 - TIR'!$E$24-'Ejercicio 3 - TIR'!$C$24),'Ejercicio 3 - TIR'!$C$24+SQRT(('Ejercicio 3 - TIR'!$E$24-'Ejercicio 3 - TIR'!$C$24)*('Ejercicio 3 - TIR'!$D$24-'Ejercicio 3 - TIR'!$C$24)*T580),'Ejercicio 3 - TIR'!$E$24-SQRT(('Ejercicio 3 - TIR'!$E$24-'Ejercicio 3 - TIR'!$C$24)*('Ejercicio 3 - TIR'!$E$24-'Ejercicio 3 - TIR'!$D$24)*(1-T580)))</f>
        <v>0.197106912819718</v>
      </c>
      <c r="V580" s="16">
        <f ca="1" t="shared" si="4329"/>
        <v>0.175739797753864</v>
      </c>
      <c r="W580" s="18">
        <f ca="1">IF(V580&lt;=('Ejercicio 3 - TIR'!$D$25-'Ejercicio 3 - TIR'!$C$25)/('Ejercicio 3 - TIR'!$E$25-'Ejercicio 3 - TIR'!$C$25),'Ejercicio 3 - TIR'!$C$25+SQRT(('Ejercicio 3 - TIR'!$E$25-'Ejercicio 3 - TIR'!$C$25)*('Ejercicio 3 - TIR'!$D$25-'Ejercicio 3 - TIR'!$C$25)*V580),'Ejercicio 3 - TIR'!$E$25-SQRT(('Ejercicio 3 - TIR'!$E$25-'Ejercicio 3 - TIR'!$C$25)*('Ejercicio 3 - TIR'!$E$25-'Ejercicio 3 - TIR'!$D$25)*(1-V580)))</f>
        <v>0.195685525711796</v>
      </c>
      <c r="X580" s="16">
        <f ca="1" t="shared" si="4329"/>
        <v>0.188147360690758</v>
      </c>
      <c r="Y580" s="18">
        <f ca="1">IF(X580&lt;=('Ejercicio 3 - TIR'!$D$26-'Ejercicio 3 - TIR'!$C$26)/('Ejercicio 3 - TIR'!$E$26-'Ejercicio 3 - TIR'!$C$26),'Ejercicio 3 - TIR'!$C$26+SQRT(('Ejercicio 3 - TIR'!$E$26-'Ejercicio 3 - TIR'!$C$26)*('Ejercicio 3 - TIR'!$D$26-'Ejercicio 3 - TIR'!$C$26)*X580),'Ejercicio 3 - TIR'!$E$26-SQRT(('Ejercicio 3 - TIR'!$E$26-'Ejercicio 3 - TIR'!$C$26)*('Ejercicio 3 - TIR'!$E$26-'Ejercicio 3 - TIR'!$D$26)*(1-X580)))</f>
        <v>0.212538808173128</v>
      </c>
      <c r="Z580" s="16">
        <f ca="1" t="shared" si="4288"/>
        <v>1.14994065639733</v>
      </c>
      <c r="AA580" s="16">
        <f ca="1" t="shared" si="4289"/>
        <v>1.30578283526831</v>
      </c>
      <c r="AB580" s="16">
        <f ca="1" t="shared" si="4290"/>
        <v>1.56316165874102</v>
      </c>
      <c r="AC580" s="16">
        <f ca="1" t="shared" si="4291"/>
        <v>1.86904976970429</v>
      </c>
      <c r="AD580" s="16">
        <f ca="1" t="shared" si="4292"/>
        <v>2.26629538017349</v>
      </c>
      <c r="AE580" s="15">
        <f ca="1" t="shared" si="4293"/>
        <v>5000.28895846456</v>
      </c>
      <c r="AF580" s="15">
        <f ca="1" t="shared" si="4294"/>
        <v>5677.93777619832</v>
      </c>
      <c r="AG580" s="15">
        <f ca="1" t="shared" si="4295"/>
        <v>6797.09856244723</v>
      </c>
      <c r="AH580" s="15">
        <f ca="1" t="shared" si="4296"/>
        <v>8127.19236795461</v>
      </c>
      <c r="AI580" s="15">
        <f ca="1" t="shared" si="4297"/>
        <v>9854.53614763342</v>
      </c>
      <c r="AJ580" s="17">
        <f ca="1" t="shared" si="4298"/>
        <v>47208.0275221889</v>
      </c>
      <c r="AK580" s="17">
        <f ca="1" t="shared" si="4299"/>
        <v>39899.9982271236</v>
      </c>
      <c r="AL580" s="17">
        <f ca="1" t="shared" si="4300"/>
        <v>54077.8499232196</v>
      </c>
      <c r="AM580" s="17">
        <f ca="1" t="shared" si="4301"/>
        <v>69411.0420230469</v>
      </c>
      <c r="AN580" s="17">
        <f ca="1" t="shared" si="4302"/>
        <v>92224.2747432972</v>
      </c>
      <c r="AO580" s="17">
        <f ca="1">C580/'Ejercicio 3 - TIR'!$D$7</f>
        <v>16504.3884233335</v>
      </c>
      <c r="AP580" s="17">
        <f ca="1" t="shared" si="4303"/>
        <v>30703.6390988554</v>
      </c>
      <c r="AQ580" s="17">
        <f ca="1" t="shared" si="4304"/>
        <v>23395.6098037901</v>
      </c>
      <c r="AR580" s="17">
        <f ca="1" t="shared" si="4305"/>
        <v>37573.4614998861</v>
      </c>
      <c r="AS580" s="17">
        <f ca="1" t="shared" si="4306"/>
        <v>52906.6535997134</v>
      </c>
      <c r="AT580" s="17">
        <f ca="1" t="shared" si="4307"/>
        <v>75719.8863199637</v>
      </c>
      <c r="AU580" s="17">
        <f ca="1">AP580*'Ejercicio 3 - TIR'!$D$5</f>
        <v>15351.8195494277</v>
      </c>
      <c r="AV580" s="17">
        <f ca="1">AQ580*'Ejercicio 3 - TIR'!$D$5</f>
        <v>11697.804901895</v>
      </c>
      <c r="AW580" s="17">
        <f ca="1">AR580*'Ejercicio 3 - TIR'!$D$5</f>
        <v>18786.7307499431</v>
      </c>
      <c r="AX580" s="17">
        <f ca="1">AS580*'Ejercicio 3 - TIR'!$D$5</f>
        <v>26453.3267998567</v>
      </c>
      <c r="AY580" s="17">
        <f ca="1">AT580*'Ejercicio 3 - TIR'!$D$5</f>
        <v>37859.9431599818</v>
      </c>
      <c r="AZ580" s="17">
        <f ca="1" t="shared" ref="AZ580:BD580" si="4330">AJ580-AU580-AE580</f>
        <v>26855.9190142966</v>
      </c>
      <c r="BA580" s="17">
        <f ca="1" t="shared" si="4330"/>
        <v>22524.2555490302</v>
      </c>
      <c r="BB580" s="17">
        <f ca="1" t="shared" si="4330"/>
        <v>28494.0206108293</v>
      </c>
      <c r="BC580" s="17">
        <f ca="1" t="shared" si="4330"/>
        <v>34830.5228552356</v>
      </c>
      <c r="BD580" s="17">
        <f ca="1" t="shared" si="4330"/>
        <v>44509.7954356819</v>
      </c>
      <c r="BE580" s="17">
        <f ca="1" t="shared" ref="BE580:BI580" si="4331">AZ580/Z580</f>
        <v>23354.1782046685</v>
      </c>
      <c r="BF580" s="17">
        <f ca="1" t="shared" si="4331"/>
        <v>17249.6183443872</v>
      </c>
      <c r="BG580" s="17">
        <f ca="1" t="shared" si="4331"/>
        <v>18228.4541406795</v>
      </c>
      <c r="BH580" s="17">
        <f ca="1" t="shared" si="4331"/>
        <v>18635.4175366589</v>
      </c>
      <c r="BI580" s="17">
        <f ca="1" t="shared" si="4331"/>
        <v>19639.8915274118</v>
      </c>
      <c r="BJ580" s="17">
        <f ca="1" t="shared" si="4310"/>
        <v>75577.4453599285</v>
      </c>
      <c r="BK580" s="17">
        <f ca="1" t="shared" si="4311"/>
        <v>37403.8192363896</v>
      </c>
      <c r="BL580" s="17">
        <f ca="1" t="shared" si="4312"/>
        <v>112981.264596318</v>
      </c>
      <c r="BM580" s="17">
        <f ca="1">BK580*'Ejercicio 3 - TIR'!$D$5</f>
        <v>18701.9096181948</v>
      </c>
      <c r="BN580" s="17">
        <f ca="1" t="shared" si="4313"/>
        <v>94279.3549781233</v>
      </c>
      <c r="BO580" s="17">
        <f ca="1" t="shared" si="4314"/>
        <v>41600.647383796</v>
      </c>
      <c r="BP580" s="17">
        <f ca="1" t="shared" si="4315"/>
        <v>-115870.395288797</v>
      </c>
      <c r="BQ580" s="17">
        <f ca="1" t="shared" ref="BQ580:BT580" si="4332">BE580</f>
        <v>23354.1782046685</v>
      </c>
      <c r="BR580" s="17">
        <f ca="1" t="shared" si="4332"/>
        <v>17249.6183443872</v>
      </c>
      <c r="BS580" s="17">
        <f ca="1" t="shared" si="4332"/>
        <v>18228.4541406795</v>
      </c>
      <c r="BT580" s="17">
        <f ca="1" t="shared" si="4332"/>
        <v>18635.4175366589</v>
      </c>
      <c r="BU580" s="17">
        <f ca="1" t="shared" si="4317"/>
        <v>61240.5389112078</v>
      </c>
      <c r="BV580" s="19">
        <f ca="1" t="shared" si="4318"/>
        <v>5.28377904426436</v>
      </c>
    </row>
    <row r="581" ht="15" customHeight="1" spans="1:74">
      <c r="A581" s="15">
        <v>580</v>
      </c>
      <c r="B581" s="16">
        <f ca="1" t="shared" ref="B581:F581" si="4333">RAND()</f>
        <v>0.317530420337355</v>
      </c>
      <c r="C581" s="17">
        <f ca="1">IF(B581&lt;=('Ejercicio 3 - TIR'!$D$13-'Ejercicio 3 - TIR'!$C$13)/('Ejercicio 3 - TIR'!$E$13-'Ejercicio 3 - TIR'!$C$13),'Ejercicio 3 - TIR'!$C$13+SQRT(('Ejercicio 3 - TIR'!$E$13-'Ejercicio 3 - TIR'!$C$13)*('Ejercicio 3 - TIR'!$D$13-'Ejercicio 3 - TIR'!$C$13)*B581),'Ejercicio 3 - TIR'!$E$13-SQRT(('Ejercicio 3 - TIR'!$E$13-'Ejercicio 3 - TIR'!$C$13)*('Ejercicio 3 - TIR'!$E$13-'Ejercicio 3 - TIR'!$D$13)*(1-B581)))</f>
        <v>71382.4617481662</v>
      </c>
      <c r="D581" s="16">
        <f ca="1" t="shared" si="4333"/>
        <v>0.57035582658723</v>
      </c>
      <c r="E581" s="17">
        <f ca="1">IF(D581&lt;=('Ejercicio 3 - TIR'!$D$14-'Ejercicio 3 - TIR'!$C$14)/('Ejercicio 3 - TIR'!$E$14-'Ejercicio 3 - TIR'!$C$14),'Ejercicio 3 - TIR'!$C$14+SQRT(('Ejercicio 3 - TIR'!$E$14-'Ejercicio 3 - TIR'!$C$14)*('Ejercicio 3 - TIR'!$D$14-'Ejercicio 3 - TIR'!$C$14)*D581),'Ejercicio 3 - TIR'!$E$14-SQRT(('Ejercicio 3 - TIR'!$E$14-'Ejercicio 3 - TIR'!$C$14)*('Ejercicio 3 - TIR'!$E$14-'Ejercicio 3 - TIR'!$D$14)*(1-D581)))</f>
        <v>31972.1344049669</v>
      </c>
      <c r="F581" s="16">
        <f ca="1" t="shared" si="4333"/>
        <v>0.840183514455368</v>
      </c>
      <c r="G581" s="17">
        <f ca="1">IF(F581&lt;=('Ejercicio 3 - TIR'!$D$18-'Ejercicio 3 - TIR'!$C$18)/('Ejercicio 3 - TIR'!$E$18-'Ejercicio 3 - TIR'!$C$18),'Ejercicio 3 - TIR'!$C$18+SQRT(('Ejercicio 3 - TIR'!$E$18-'Ejercicio 3 - TIR'!$C$18)*('Ejercicio 3 - TIR'!$D$18-'Ejercicio 3 - TIR'!$C$18)*F581),'Ejercicio 3 - TIR'!$E$18-SQRT(('Ejercicio 3 - TIR'!$E$18-'Ejercicio 3 - TIR'!$C$18)*('Ejercicio 3 - TIR'!$E$18-'Ejercicio 3 - TIR'!$D$18)*(1-F581)))</f>
        <v>41537.885557084</v>
      </c>
      <c r="H581" s="16">
        <f ca="1" t="shared" ref="H581:L581" si="4334">RAND()</f>
        <v>0.0222883498215034</v>
      </c>
      <c r="I581" s="17">
        <f ca="1">IF(H581&lt;=('Ejercicio 3 - TIR'!$D$18-'Ejercicio 3 - TIR'!$C$18)/('Ejercicio 3 - TIR'!$E$18-'Ejercicio 3 - TIR'!$C$18),'Ejercicio 3 - TIR'!$C$18+SQRT(('Ejercicio 3 - TIR'!$E$18-'Ejercicio 3 - TIR'!$C$18)*('Ejercicio 3 - TIR'!$D$18-'Ejercicio 3 - TIR'!$C$18)*H581),'Ejercicio 3 - TIR'!$E$18-SQRT(('Ejercicio 3 - TIR'!$E$18-'Ejercicio 3 - TIR'!$C$18)*('Ejercicio 3 - TIR'!$E$18-'Ejercicio 3 - TIR'!$D$18)*(1-H581)))</f>
        <v>31828.4563088096</v>
      </c>
      <c r="J581" s="16">
        <f ca="1" t="shared" si="4334"/>
        <v>0.643097702252025</v>
      </c>
      <c r="K581" s="17">
        <f ca="1">IF(J581&lt;=('Ejercicio 3 - TIR'!$D$18-'Ejercicio 3 - TIR'!$C$18)/('Ejercicio 3 - TIR'!$E$18-'Ejercicio 3 - TIR'!$C$18),'Ejercicio 3 - TIR'!$C$18+SQRT(('Ejercicio 3 - TIR'!$E$18-'Ejercicio 3 - TIR'!$C$18)*('Ejercicio 3 - TIR'!$D$18-'Ejercicio 3 - TIR'!$C$18)*J581),'Ejercicio 3 - TIR'!$E$18-SQRT(('Ejercicio 3 - TIR'!$E$18-'Ejercicio 3 - TIR'!$C$18)*('Ejercicio 3 - TIR'!$E$18-'Ejercicio 3 - TIR'!$D$18)*(1-J581)))</f>
        <v>39821.6421914975</v>
      </c>
      <c r="L581" s="16">
        <f ca="1" t="shared" si="4334"/>
        <v>0.0183430856630278</v>
      </c>
      <c r="M581" s="17">
        <f ca="1">IF(L581&lt;=('Ejercicio 3 - TIR'!$D$18-'Ejercicio 3 - TIR'!$C$18)/('Ejercicio 3 - TIR'!$E$18-'Ejercicio 3 - TIR'!$C$18),'Ejercicio 3 - TIR'!$C$18+SQRT(('Ejercicio 3 - TIR'!$E$18-'Ejercicio 3 - TIR'!$C$18)*('Ejercicio 3 - TIR'!$D$18-'Ejercicio 3 - TIR'!$C$18)*L581),'Ejercicio 3 - TIR'!$E$18-SQRT(('Ejercicio 3 - TIR'!$E$18-'Ejercicio 3 - TIR'!$C$18)*('Ejercicio 3 - TIR'!$E$18-'Ejercicio 3 - TIR'!$D$18)*(1-L581)))</f>
        <v>31658.7534022434</v>
      </c>
      <c r="N581" s="16">
        <f ca="1" t="shared" ref="N581:R581" si="4335">RAND()</f>
        <v>0.41534941562961</v>
      </c>
      <c r="O581" s="17">
        <f ca="1">IF(N581&lt;=('Ejercicio 3 - TIR'!$D$18-'Ejercicio 3 - TIR'!$C$18)/('Ejercicio 3 - TIR'!$E$18-'Ejercicio 3 - TIR'!$C$18),'Ejercicio 3 - TIR'!$C$18+SQRT(('Ejercicio 3 - TIR'!$E$18-'Ejercicio 3 - TIR'!$C$18)*('Ejercicio 3 - TIR'!$D$18-'Ejercicio 3 - TIR'!$C$18)*N581),'Ejercicio 3 - TIR'!$E$18-SQRT(('Ejercicio 3 - TIR'!$E$18-'Ejercicio 3 - TIR'!$C$18)*('Ejercicio 3 - TIR'!$E$18-'Ejercicio 3 - TIR'!$D$18)*(1-N581)))</f>
        <v>37893.1877175474</v>
      </c>
      <c r="P581" s="16">
        <f ca="1" t="shared" si="4335"/>
        <v>0.601771431651902</v>
      </c>
      <c r="Q581" s="18">
        <f ca="1">IF(P581&lt;=('Ejercicio 3 - TIR'!$D$22-'Ejercicio 3 - TIR'!$C$22)/('Ejercicio 3 - TIR'!$E$22-'Ejercicio 3 - TIR'!$C$22),'Ejercicio 3 - TIR'!$C$22+SQRT(('Ejercicio 3 - TIR'!$E$22-'Ejercicio 3 - TIR'!$C$22)*('Ejercicio 3 - TIR'!$D$22-'Ejercicio 3 - TIR'!$C$22)*P581),'Ejercicio 3 - TIR'!$E$22-SQRT(('Ejercicio 3 - TIR'!$E$22-'Ejercicio 3 - TIR'!$C$22)*('Ejercicio 3 - TIR'!$E$22-'Ejercicio 3 - TIR'!$D$22)*(1-P581)))</f>
        <v>0.153226665821632</v>
      </c>
      <c r="R581" s="16">
        <f ca="1" t="shared" si="4335"/>
        <v>0.986179016433235</v>
      </c>
      <c r="S581" s="18">
        <f ca="1">IF(R581&lt;=('Ejercicio 3 - TIR'!$D$23-'Ejercicio 3 - TIR'!$C$23)/('Ejercicio 3 - TIR'!$E$23-'Ejercicio 3 - TIR'!$C$23),'Ejercicio 3 - TIR'!$C$23+SQRT(('Ejercicio 3 - TIR'!$E$23-'Ejercicio 3 - TIR'!$C$23)*('Ejercicio 3 - TIR'!$D$23-'Ejercicio 3 - TIR'!$C$23)*R581),'Ejercicio 3 - TIR'!$E$23-SQRT(('Ejercicio 3 - TIR'!$E$23-'Ejercicio 3 - TIR'!$C$23)*('Ejercicio 3 - TIR'!$E$23-'Ejercicio 3 - TIR'!$D$23)*(1-R581)))</f>
        <v>0.175012237934687</v>
      </c>
      <c r="T581" s="16">
        <f ca="1" t="shared" ref="T581:X581" si="4336">RAND()</f>
        <v>0.372969456490229</v>
      </c>
      <c r="U581" s="18">
        <f ca="1">IF(T581&lt;=('Ejercicio 3 - TIR'!$D$24-'Ejercicio 3 - TIR'!$C$24)/('Ejercicio 3 - TIR'!$E$24-'Ejercicio 3 - TIR'!$C$24),'Ejercicio 3 - TIR'!$C$24+SQRT(('Ejercicio 3 - TIR'!$E$24-'Ejercicio 3 - TIR'!$C$24)*('Ejercicio 3 - TIR'!$D$24-'Ejercicio 3 - TIR'!$C$24)*T581),'Ejercicio 3 - TIR'!$E$24-SQRT(('Ejercicio 3 - TIR'!$E$24-'Ejercicio 3 - TIR'!$C$24)*('Ejercicio 3 - TIR'!$E$24-'Ejercicio 3 - TIR'!$D$24)*(1-T581)))</f>
        <v>0.177986351291826</v>
      </c>
      <c r="V581" s="16">
        <f ca="1" t="shared" si="4336"/>
        <v>0.862622281896503</v>
      </c>
      <c r="W581" s="18">
        <f ca="1">IF(V581&lt;=('Ejercicio 3 - TIR'!$D$25-'Ejercicio 3 - TIR'!$C$25)/('Ejercicio 3 - TIR'!$E$25-'Ejercicio 3 - TIR'!$C$25),'Ejercicio 3 - TIR'!$C$25+SQRT(('Ejercicio 3 - TIR'!$E$25-'Ejercicio 3 - TIR'!$C$25)*('Ejercicio 3 - TIR'!$D$25-'Ejercicio 3 - TIR'!$C$25)*V581),'Ejercicio 3 - TIR'!$E$25-SQRT(('Ejercicio 3 - TIR'!$E$25-'Ejercicio 3 - TIR'!$C$25)*('Ejercicio 3 - TIR'!$E$25-'Ejercicio 3 - TIR'!$D$25)*(1-V581)))</f>
        <v>0.22807234592205</v>
      </c>
      <c r="X581" s="16">
        <f ca="1" t="shared" si="4336"/>
        <v>0.209104249393839</v>
      </c>
      <c r="Y581" s="18">
        <f ca="1">IF(X581&lt;=('Ejercicio 3 - TIR'!$D$26-'Ejercicio 3 - TIR'!$C$26)/('Ejercicio 3 - TIR'!$E$26-'Ejercicio 3 - TIR'!$C$26),'Ejercicio 3 - TIR'!$C$26+SQRT(('Ejercicio 3 - TIR'!$E$26-'Ejercicio 3 - TIR'!$C$26)*('Ejercicio 3 - TIR'!$D$26-'Ejercicio 3 - TIR'!$C$26)*X581),'Ejercicio 3 - TIR'!$E$26-SQRT(('Ejercicio 3 - TIR'!$E$26-'Ejercicio 3 - TIR'!$C$26)*('Ejercicio 3 - TIR'!$E$26-'Ejercicio 3 - TIR'!$D$26)*(1-X581)))</f>
        <v>0.213760923243076</v>
      </c>
      <c r="Z581" s="16">
        <f ca="1" t="shared" si="4288"/>
        <v>1.15322666582163</v>
      </c>
      <c r="AA581" s="16">
        <f ca="1" t="shared" si="4289"/>
        <v>1.35505544545303</v>
      </c>
      <c r="AB581" s="16">
        <f ca="1" t="shared" si="4290"/>
        <v>1.59623681998734</v>
      </c>
      <c r="AC581" s="16">
        <f ca="1" t="shared" si="4291"/>
        <v>1.960294296169</v>
      </c>
      <c r="AD581" s="16">
        <f ca="1" t="shared" si="4292"/>
        <v>2.37932861474623</v>
      </c>
      <c r="AE581" s="15">
        <f ca="1" t="shared" si="4293"/>
        <v>4898.98355407417</v>
      </c>
      <c r="AF581" s="15">
        <f ca="1" t="shared" si="4294"/>
        <v>5756.36562947791</v>
      </c>
      <c r="AG581" s="15">
        <f ca="1" t="shared" si="4295"/>
        <v>6780.92014457036</v>
      </c>
      <c r="AH581" s="15">
        <f ca="1" t="shared" si="4296"/>
        <v>8327.46050945261</v>
      </c>
      <c r="AI581" s="15">
        <f ca="1" t="shared" si="4297"/>
        <v>10107.5461562235</v>
      </c>
      <c r="AJ581" s="17">
        <f ca="1" t="shared" si="4298"/>
        <v>47902.5972662765</v>
      </c>
      <c r="AK581" s="17">
        <f ca="1" t="shared" si="4299"/>
        <v>43129.3230416163</v>
      </c>
      <c r="AL581" s="17">
        <f ca="1" t="shared" si="4300"/>
        <v>63564.7714984296</v>
      </c>
      <c r="AM581" s="17">
        <f ca="1" t="shared" si="4301"/>
        <v>62060.4737182388</v>
      </c>
      <c r="AN581" s="17">
        <f ca="1" t="shared" si="4302"/>
        <v>90160.3458403108</v>
      </c>
      <c r="AO581" s="17">
        <f ca="1">C581/'Ejercicio 3 - TIR'!$D$7</f>
        <v>14276.4923496332</v>
      </c>
      <c r="AP581" s="17">
        <f ca="1" t="shared" si="4303"/>
        <v>33626.1049166433</v>
      </c>
      <c r="AQ581" s="17">
        <f ca="1" t="shared" si="4304"/>
        <v>28852.8306919831</v>
      </c>
      <c r="AR581" s="17">
        <f ca="1" t="shared" si="4305"/>
        <v>49288.2791487963</v>
      </c>
      <c r="AS581" s="17">
        <f ca="1" t="shared" si="4306"/>
        <v>47783.9813686056</v>
      </c>
      <c r="AT581" s="17">
        <f ca="1" t="shared" si="4307"/>
        <v>75883.8534906776</v>
      </c>
      <c r="AU581" s="17">
        <f ca="1">AP581*'Ejercicio 3 - TIR'!$D$5</f>
        <v>16813.0524583216</v>
      </c>
      <c r="AV581" s="17">
        <f ca="1">AQ581*'Ejercicio 3 - TIR'!$D$5</f>
        <v>14426.4153459916</v>
      </c>
      <c r="AW581" s="17">
        <f ca="1">AR581*'Ejercicio 3 - TIR'!$D$5</f>
        <v>24644.1395743982</v>
      </c>
      <c r="AX581" s="17">
        <f ca="1">AS581*'Ejercicio 3 - TIR'!$D$5</f>
        <v>23891.9906843028</v>
      </c>
      <c r="AY581" s="17">
        <f ca="1">AT581*'Ejercicio 3 - TIR'!$D$5</f>
        <v>37941.9267453388</v>
      </c>
      <c r="AZ581" s="17">
        <f ca="1" t="shared" ref="AZ581:BD581" si="4337">AJ581-AU581-AE581</f>
        <v>26190.5612538807</v>
      </c>
      <c r="BA581" s="17">
        <f ca="1" t="shared" si="4337"/>
        <v>22946.5420661469</v>
      </c>
      <c r="BB581" s="17">
        <f ca="1" t="shared" si="4337"/>
        <v>32139.711779461</v>
      </c>
      <c r="BC581" s="17">
        <f ca="1" t="shared" si="4337"/>
        <v>29841.0225244834</v>
      </c>
      <c r="BD581" s="17">
        <f ca="1" t="shared" si="4337"/>
        <v>42110.8729387486</v>
      </c>
      <c r="BE581" s="17">
        <f ca="1" t="shared" ref="BE581:BI581" si="4338">AZ581/Z581</f>
        <v>22710.679548171</v>
      </c>
      <c r="BF581" s="17">
        <f ca="1" t="shared" si="4338"/>
        <v>16934.0244660433</v>
      </c>
      <c r="BG581" s="17">
        <f ca="1" t="shared" si="4338"/>
        <v>20134.67636946</v>
      </c>
      <c r="BH581" s="17">
        <f ca="1" t="shared" si="4338"/>
        <v>15222.7257829611</v>
      </c>
      <c r="BI581" s="17">
        <f ca="1" t="shared" si="4338"/>
        <v>17698.6367825615</v>
      </c>
      <c r="BJ581" s="17">
        <f ca="1" t="shared" si="4310"/>
        <v>76072.2142642501</v>
      </c>
      <c r="BK581" s="17">
        <f ca="1" t="shared" si="4311"/>
        <v>33968.4667656879</v>
      </c>
      <c r="BL581" s="17">
        <f ca="1" t="shared" si="4312"/>
        <v>110040.681029938</v>
      </c>
      <c r="BM581" s="17">
        <f ca="1">BK581*'Ejercicio 3 - TIR'!$D$5</f>
        <v>16984.233382844</v>
      </c>
      <c r="BN581" s="17">
        <f ca="1" t="shared" si="4313"/>
        <v>93056.4476470941</v>
      </c>
      <c r="BO581" s="17">
        <f ca="1" t="shared" si="4314"/>
        <v>39110.3805797836</v>
      </c>
      <c r="BP581" s="17">
        <f ca="1" t="shared" si="4315"/>
        <v>-103354.596153133</v>
      </c>
      <c r="BQ581" s="17">
        <f ca="1" t="shared" ref="BQ581:BT581" si="4339">BE581</f>
        <v>22710.679548171</v>
      </c>
      <c r="BR581" s="17">
        <f ca="1" t="shared" si="4339"/>
        <v>16934.0244660433</v>
      </c>
      <c r="BS581" s="17">
        <f ca="1" t="shared" si="4339"/>
        <v>20134.67636946</v>
      </c>
      <c r="BT581" s="17">
        <f ca="1" t="shared" si="4339"/>
        <v>15222.7257829611</v>
      </c>
      <c r="BU581" s="17">
        <f ca="1" t="shared" si="4317"/>
        <v>56809.017362345</v>
      </c>
      <c r="BV581" s="19">
        <f ca="1" t="shared" si="4318"/>
        <v>7.37557389574417</v>
      </c>
    </row>
    <row r="582" ht="15" customHeight="1" spans="1:74">
      <c r="A582" s="15">
        <v>581</v>
      </c>
      <c r="B582" s="16">
        <f ca="1" t="shared" ref="B582:F582" si="4340">RAND()</f>
        <v>0.829964258684536</v>
      </c>
      <c r="C582" s="17">
        <f ca="1">IF(B582&lt;=('Ejercicio 3 - TIR'!$D$13-'Ejercicio 3 - TIR'!$C$13)/('Ejercicio 3 - TIR'!$E$13-'Ejercicio 3 - TIR'!$C$13),'Ejercicio 3 - TIR'!$C$13+SQRT(('Ejercicio 3 - TIR'!$E$13-'Ejercicio 3 - TIR'!$C$13)*('Ejercicio 3 - TIR'!$D$13-'Ejercicio 3 - TIR'!$C$13)*B582),'Ejercicio 3 - TIR'!$E$13-SQRT(('Ejercicio 3 - TIR'!$E$13-'Ejercicio 3 - TIR'!$C$13)*('Ejercicio 3 - TIR'!$E$13-'Ejercicio 3 - TIR'!$D$13)*(1-B582)))</f>
        <v>85715.6417862559</v>
      </c>
      <c r="D582" s="16">
        <f ca="1" t="shared" si="4340"/>
        <v>0.784134918062597</v>
      </c>
      <c r="E582" s="17">
        <f ca="1">IF(D582&lt;=('Ejercicio 3 - TIR'!$D$14-'Ejercicio 3 - TIR'!$C$14)/('Ejercicio 3 - TIR'!$E$14-'Ejercicio 3 - TIR'!$C$14),'Ejercicio 3 - TIR'!$C$14+SQRT(('Ejercicio 3 - TIR'!$E$14-'Ejercicio 3 - TIR'!$C$14)*('Ejercicio 3 - TIR'!$D$14-'Ejercicio 3 - TIR'!$C$14)*D582),'Ejercicio 3 - TIR'!$E$14-SQRT(('Ejercicio 3 - TIR'!$E$14-'Ejercicio 3 - TIR'!$C$14)*('Ejercicio 3 - TIR'!$E$14-'Ejercicio 3 - TIR'!$D$14)*(1-D582)))</f>
        <v>34309.6781909447</v>
      </c>
      <c r="F582" s="16">
        <f ca="1" t="shared" si="4340"/>
        <v>0.75617789525821</v>
      </c>
      <c r="G582" s="17">
        <f ca="1">IF(F582&lt;=('Ejercicio 3 - TIR'!$D$18-'Ejercicio 3 - TIR'!$C$18)/('Ejercicio 3 - TIR'!$E$18-'Ejercicio 3 - TIR'!$C$18),'Ejercicio 3 - TIR'!$C$18+SQRT(('Ejercicio 3 - TIR'!$E$18-'Ejercicio 3 - TIR'!$C$18)*('Ejercicio 3 - TIR'!$D$18-'Ejercicio 3 - TIR'!$C$18)*F582),'Ejercicio 3 - TIR'!$E$18-SQRT(('Ejercicio 3 - TIR'!$E$18-'Ejercicio 3 - TIR'!$C$18)*('Ejercicio 3 - TIR'!$E$18-'Ejercicio 3 - TIR'!$D$18)*(1-F582)))</f>
        <v>40723.7098022194</v>
      </c>
      <c r="H582" s="16">
        <f ca="1" t="shared" ref="H582:L582" si="4341">RAND()</f>
        <v>0.858656800412784</v>
      </c>
      <c r="I582" s="17">
        <f ca="1">IF(H582&lt;=('Ejercicio 3 - TIR'!$D$18-'Ejercicio 3 - TIR'!$C$18)/('Ejercicio 3 - TIR'!$E$18-'Ejercicio 3 - TIR'!$C$18),'Ejercicio 3 - TIR'!$C$18+SQRT(('Ejercicio 3 - TIR'!$E$18-'Ejercicio 3 - TIR'!$C$18)*('Ejercicio 3 - TIR'!$D$18-'Ejercicio 3 - TIR'!$C$18)*H582),'Ejercicio 3 - TIR'!$E$18-SQRT(('Ejercicio 3 - TIR'!$E$18-'Ejercicio 3 - TIR'!$C$18)*('Ejercicio 3 - TIR'!$E$18-'Ejercicio 3 - TIR'!$D$18)*(1-H582)))</f>
        <v>41744.1222429211</v>
      </c>
      <c r="J582" s="16">
        <f ca="1" t="shared" si="4341"/>
        <v>0.562579126003043</v>
      </c>
      <c r="K582" s="17">
        <f ca="1">IF(J582&lt;=('Ejercicio 3 - TIR'!$D$18-'Ejercicio 3 - TIR'!$C$18)/('Ejercicio 3 - TIR'!$E$18-'Ejercicio 3 - TIR'!$C$18),'Ejercicio 3 - TIR'!$C$18+SQRT(('Ejercicio 3 - TIR'!$E$18-'Ejercicio 3 - TIR'!$C$18)*('Ejercicio 3 - TIR'!$D$18-'Ejercicio 3 - TIR'!$C$18)*J582),'Ejercicio 3 - TIR'!$E$18-SQRT(('Ejercicio 3 - TIR'!$E$18-'Ejercicio 3 - TIR'!$C$18)*('Ejercicio 3 - TIR'!$E$18-'Ejercicio 3 - TIR'!$D$18)*(1-J582)))</f>
        <v>39186.2325738279</v>
      </c>
      <c r="L582" s="16">
        <f ca="1" t="shared" si="4341"/>
        <v>0.912049995506837</v>
      </c>
      <c r="M582" s="17">
        <f ca="1">IF(L582&lt;=('Ejercicio 3 - TIR'!$D$18-'Ejercicio 3 - TIR'!$C$18)/('Ejercicio 3 - TIR'!$E$18-'Ejercicio 3 - TIR'!$C$18),'Ejercicio 3 - TIR'!$C$18+SQRT(('Ejercicio 3 - TIR'!$E$18-'Ejercicio 3 - TIR'!$C$18)*('Ejercicio 3 - TIR'!$D$18-'Ejercicio 3 - TIR'!$C$18)*L582),'Ejercicio 3 - TIR'!$E$18-SQRT(('Ejercicio 3 - TIR'!$E$18-'Ejercicio 3 - TIR'!$C$18)*('Ejercicio 3 - TIR'!$E$18-'Ejercicio 3 - TIR'!$D$18)*(1-L582)))</f>
        <v>42431.6833651227</v>
      </c>
      <c r="N582" s="16">
        <f ca="1" t="shared" ref="N582:R582" si="4342">RAND()</f>
        <v>0.656039027397412</v>
      </c>
      <c r="O582" s="17">
        <f ca="1">IF(N582&lt;=('Ejercicio 3 - TIR'!$D$18-'Ejercicio 3 - TIR'!$C$18)/('Ejercicio 3 - TIR'!$E$18-'Ejercicio 3 - TIR'!$C$18),'Ejercicio 3 - TIR'!$C$18+SQRT(('Ejercicio 3 - TIR'!$E$18-'Ejercicio 3 - TIR'!$C$18)*('Ejercicio 3 - TIR'!$D$18-'Ejercicio 3 - TIR'!$C$18)*N582),'Ejercicio 3 - TIR'!$E$18-SQRT(('Ejercicio 3 - TIR'!$E$18-'Ejercicio 3 - TIR'!$C$18)*('Ejercicio 3 - TIR'!$E$18-'Ejercicio 3 - TIR'!$D$18)*(1-N582)))</f>
        <v>39919.9724853253</v>
      </c>
      <c r="P582" s="16">
        <f ca="1" t="shared" si="4342"/>
        <v>0.888427077906731</v>
      </c>
      <c r="Q582" s="18">
        <f ca="1">IF(P582&lt;=('Ejercicio 3 - TIR'!$D$22-'Ejercicio 3 - TIR'!$C$22)/('Ejercicio 3 - TIR'!$E$22-'Ejercicio 3 - TIR'!$C$22),'Ejercicio 3 - TIR'!$C$22+SQRT(('Ejercicio 3 - TIR'!$E$22-'Ejercicio 3 - TIR'!$C$22)*('Ejercicio 3 - TIR'!$D$22-'Ejercicio 3 - TIR'!$C$22)*P582),'Ejercicio 3 - TIR'!$E$22-SQRT(('Ejercicio 3 - TIR'!$E$22-'Ejercicio 3 - TIR'!$C$22)*('Ejercicio 3 - TIR'!$E$22-'Ejercicio 3 - TIR'!$D$22)*(1-P582)))</f>
        <v>0.165828505379887</v>
      </c>
      <c r="R582" s="16">
        <f ca="1" t="shared" si="4342"/>
        <v>0.638574947237305</v>
      </c>
      <c r="S582" s="18">
        <f ca="1">IF(R582&lt;=('Ejercicio 3 - TIR'!$D$23-'Ejercicio 3 - TIR'!$C$23)/('Ejercicio 3 - TIR'!$E$23-'Ejercicio 3 - TIR'!$C$23),'Ejercicio 3 - TIR'!$C$23+SQRT(('Ejercicio 3 - TIR'!$E$23-'Ejercicio 3 - TIR'!$C$23)*('Ejercicio 3 - TIR'!$D$23-'Ejercicio 3 - TIR'!$C$23)*R582),'Ejercicio 3 - TIR'!$E$23-SQRT(('Ejercicio 3 - TIR'!$E$23-'Ejercicio 3 - TIR'!$C$23)*('Ejercicio 3 - TIR'!$E$23-'Ejercicio 3 - TIR'!$D$23)*(1-R582)))</f>
        <v>0.154493822415484</v>
      </c>
      <c r="T582" s="16">
        <f ca="1" t="shared" ref="T582:X582" si="4343">RAND()</f>
        <v>0.122572183411688</v>
      </c>
      <c r="U582" s="18">
        <f ca="1">IF(T582&lt;=('Ejercicio 3 - TIR'!$D$24-'Ejercicio 3 - TIR'!$C$24)/('Ejercicio 3 - TIR'!$E$24-'Ejercicio 3 - TIR'!$C$24),'Ejercicio 3 - TIR'!$C$24+SQRT(('Ejercicio 3 - TIR'!$E$24-'Ejercicio 3 - TIR'!$C$24)*('Ejercicio 3 - TIR'!$D$24-'Ejercicio 3 - TIR'!$C$24)*T582),'Ejercicio 3 - TIR'!$E$24-SQRT(('Ejercicio 3 - TIR'!$E$24-'Ejercicio 3 - TIR'!$C$24)*('Ejercicio 3 - TIR'!$E$24-'Ejercicio 3 - TIR'!$D$24)*(1-T582)))</f>
        <v>0.166043739749963</v>
      </c>
      <c r="V582" s="16">
        <f ca="1" t="shared" si="4343"/>
        <v>0.686803962388828</v>
      </c>
      <c r="W582" s="18">
        <f ca="1">IF(V582&lt;=('Ejercicio 3 - TIR'!$D$25-'Ejercicio 3 - TIR'!$C$25)/('Ejercicio 3 - TIR'!$E$25-'Ejercicio 3 - TIR'!$C$25),'Ejercicio 3 - TIR'!$C$25+SQRT(('Ejercicio 3 - TIR'!$E$25-'Ejercicio 3 - TIR'!$C$25)*('Ejercicio 3 - TIR'!$D$25-'Ejercicio 3 - TIR'!$C$25)*V582),'Ejercicio 3 - TIR'!$E$25-SQRT(('Ejercicio 3 - TIR'!$E$25-'Ejercicio 3 - TIR'!$C$25)*('Ejercicio 3 - TIR'!$E$25-'Ejercicio 3 - TIR'!$D$25)*(1-V582)))</f>
        <v>0.216891298248963</v>
      </c>
      <c r="X582" s="16">
        <f ca="1" t="shared" si="4343"/>
        <v>0.711564497844277</v>
      </c>
      <c r="Y582" s="18">
        <f ca="1">IF(X582&lt;=('Ejercicio 3 - TIR'!$D$26-'Ejercicio 3 - TIR'!$C$26)/('Ejercicio 3 - TIR'!$E$26-'Ejercicio 3 - TIR'!$C$26),'Ejercicio 3 - TIR'!$C$26+SQRT(('Ejercicio 3 - TIR'!$E$26-'Ejercicio 3 - TIR'!$C$26)*('Ejercicio 3 - TIR'!$D$26-'Ejercicio 3 - TIR'!$C$26)*X582),'Ejercicio 3 - TIR'!$E$26-SQRT(('Ejercicio 3 - TIR'!$E$26-'Ejercicio 3 - TIR'!$C$26)*('Ejercicio 3 - TIR'!$E$26-'Ejercicio 3 - TIR'!$D$26)*(1-X582)))</f>
        <v>0.24053417032874</v>
      </c>
      <c r="Z582" s="16">
        <f ca="1" t="shared" si="4288"/>
        <v>1.16582850537989</v>
      </c>
      <c r="AA582" s="16">
        <f ca="1" t="shared" si="4289"/>
        <v>1.34594180745696</v>
      </c>
      <c r="AB582" s="16">
        <f ca="1" t="shared" si="4290"/>
        <v>1.56942701865293</v>
      </c>
      <c r="AC582" s="16">
        <f ca="1" t="shared" si="4291"/>
        <v>1.90982208223557</v>
      </c>
      <c r="AD582" s="16">
        <f ca="1" t="shared" si="4292"/>
        <v>2.36919955226161</v>
      </c>
      <c r="AE582" s="15">
        <f ca="1" t="shared" si="4293"/>
        <v>5689.52265446927</v>
      </c>
      <c r="AF582" s="15">
        <f ca="1" t="shared" si="4294"/>
        <v>6568.51875707772</v>
      </c>
      <c r="AG582" s="15">
        <f ca="1" t="shared" si="4295"/>
        <v>7659.18017612069</v>
      </c>
      <c r="AH582" s="15">
        <f ca="1" t="shared" si="4296"/>
        <v>9320.38970804222</v>
      </c>
      <c r="AI582" s="15">
        <f ca="1" t="shared" si="4297"/>
        <v>11562.2619136067</v>
      </c>
      <c r="AJ582" s="17">
        <f ca="1" t="shared" si="4298"/>
        <v>47476.8617322457</v>
      </c>
      <c r="AK582" s="17">
        <f ca="1" t="shared" si="4299"/>
        <v>56185.1593423414</v>
      </c>
      <c r="AL582" s="17">
        <f ca="1" t="shared" si="4300"/>
        <v>61499.9321605832</v>
      </c>
      <c r="AM582" s="17">
        <f ca="1" t="shared" si="4301"/>
        <v>81036.9658771391</v>
      </c>
      <c r="AN582" s="17">
        <f ca="1" t="shared" si="4302"/>
        <v>94578.3809385286</v>
      </c>
      <c r="AO582" s="17">
        <f ca="1">C582/'Ejercicio 3 - TIR'!$D$7</f>
        <v>17143.1283572512</v>
      </c>
      <c r="AP582" s="17">
        <f ca="1" t="shared" si="4303"/>
        <v>30333.7333749945</v>
      </c>
      <c r="AQ582" s="17">
        <f ca="1" t="shared" si="4304"/>
        <v>39042.0309850902</v>
      </c>
      <c r="AR582" s="17">
        <f ca="1" t="shared" si="4305"/>
        <v>44356.803803332</v>
      </c>
      <c r="AS582" s="17">
        <f ca="1" t="shared" si="4306"/>
        <v>63893.8375198879</v>
      </c>
      <c r="AT582" s="17">
        <f ca="1" t="shared" si="4307"/>
        <v>77435.2525812774</v>
      </c>
      <c r="AU582" s="17">
        <f ca="1">AP582*'Ejercicio 3 - TIR'!$D$5</f>
        <v>15166.8666874973</v>
      </c>
      <c r="AV582" s="17">
        <f ca="1">AQ582*'Ejercicio 3 - TIR'!$D$5</f>
        <v>19521.0154925451</v>
      </c>
      <c r="AW582" s="17">
        <f ca="1">AR582*'Ejercicio 3 - TIR'!$D$5</f>
        <v>22178.401901666</v>
      </c>
      <c r="AX582" s="17">
        <f ca="1">AS582*'Ejercicio 3 - TIR'!$D$5</f>
        <v>31946.918759944</v>
      </c>
      <c r="AY582" s="17">
        <f ca="1">AT582*'Ejercicio 3 - TIR'!$D$5</f>
        <v>38717.6262906387</v>
      </c>
      <c r="AZ582" s="17">
        <f ca="1" t="shared" ref="AZ582:BD582" si="4344">AJ582-AU582-AE582</f>
        <v>26620.4723902792</v>
      </c>
      <c r="BA582" s="17">
        <f ca="1" t="shared" si="4344"/>
        <v>30095.6250927186</v>
      </c>
      <c r="BB582" s="17">
        <f ca="1" t="shared" si="4344"/>
        <v>31662.3500827965</v>
      </c>
      <c r="BC582" s="17">
        <f ca="1" t="shared" si="4344"/>
        <v>39769.6574091529</v>
      </c>
      <c r="BD582" s="17">
        <f ca="1" t="shared" si="4344"/>
        <v>44298.4927342832</v>
      </c>
      <c r="BE582" s="17">
        <f ca="1" t="shared" ref="BE582:BI582" si="4345">AZ582/Z582</f>
        <v>22833.9522214761</v>
      </c>
      <c r="BF582" s="17">
        <f ca="1" t="shared" si="4345"/>
        <v>22360.2721350797</v>
      </c>
      <c r="BG582" s="17">
        <f ca="1" t="shared" si="4345"/>
        <v>20174.4647610138</v>
      </c>
      <c r="BH582" s="17">
        <f ca="1" t="shared" si="4345"/>
        <v>20823.7499079495</v>
      </c>
      <c r="BI582" s="17">
        <f ca="1" t="shared" si="4345"/>
        <v>18697.6621247444</v>
      </c>
      <c r="BJ582" s="17">
        <f ca="1" t="shared" si="4310"/>
        <v>81286.474208226</v>
      </c>
      <c r="BK582" s="17">
        <f ca="1" t="shared" si="4311"/>
        <v>40615.4920283628</v>
      </c>
      <c r="BL582" s="17">
        <f ca="1" t="shared" si="4312"/>
        <v>121901.966236589</v>
      </c>
      <c r="BM582" s="17">
        <f ca="1">BK582*'Ejercicio 3 - TIR'!$D$5</f>
        <v>20307.7460141814</v>
      </c>
      <c r="BN582" s="17">
        <f ca="1" t="shared" si="4313"/>
        <v>101594.220222407</v>
      </c>
      <c r="BO582" s="17">
        <f ca="1" t="shared" si="4314"/>
        <v>42881.2423695703</v>
      </c>
      <c r="BP582" s="17">
        <f ca="1" t="shared" si="4315"/>
        <v>-120025.319977201</v>
      </c>
      <c r="BQ582" s="17">
        <f ca="1" t="shared" ref="BQ582:BT582" si="4346">BE582</f>
        <v>22833.9522214761</v>
      </c>
      <c r="BR582" s="17">
        <f ca="1" t="shared" si="4346"/>
        <v>22360.2721350797</v>
      </c>
      <c r="BS582" s="17">
        <f ca="1" t="shared" si="4346"/>
        <v>20174.4647610138</v>
      </c>
      <c r="BT582" s="17">
        <f ca="1" t="shared" si="4346"/>
        <v>20823.7499079495</v>
      </c>
      <c r="BU582" s="17">
        <f ca="1" t="shared" si="4317"/>
        <v>61578.9044943146</v>
      </c>
      <c r="BV582" s="19">
        <f ca="1" t="shared" si="4318"/>
        <v>6.22590349365129</v>
      </c>
    </row>
    <row r="583" ht="15" customHeight="1" spans="1:74">
      <c r="A583" s="15">
        <v>582</v>
      </c>
      <c r="B583" s="16">
        <f ca="1" t="shared" ref="B583:F583" si="4347">RAND()</f>
        <v>0.916297641354895</v>
      </c>
      <c r="C583" s="17">
        <f ca="1">IF(B583&lt;=('Ejercicio 3 - TIR'!$D$13-'Ejercicio 3 - TIR'!$C$13)/('Ejercicio 3 - TIR'!$E$13-'Ejercicio 3 - TIR'!$C$13),'Ejercicio 3 - TIR'!$C$13+SQRT(('Ejercicio 3 - TIR'!$E$13-'Ejercicio 3 - TIR'!$C$13)*('Ejercicio 3 - TIR'!$D$13-'Ejercicio 3 - TIR'!$C$13)*B583),'Ejercicio 3 - TIR'!$E$13-SQRT(('Ejercicio 3 - TIR'!$E$13-'Ejercicio 3 - TIR'!$C$13)*('Ejercicio 3 - TIR'!$E$13-'Ejercicio 3 - TIR'!$D$13)*(1-B583)))</f>
        <v>89977.882939512</v>
      </c>
      <c r="D583" s="16">
        <f ca="1" t="shared" si="4347"/>
        <v>0.311644171862042</v>
      </c>
      <c r="E583" s="17">
        <f ca="1">IF(D583&lt;=('Ejercicio 3 - TIR'!$D$14-'Ejercicio 3 - TIR'!$C$14)/('Ejercicio 3 - TIR'!$E$14-'Ejercicio 3 - TIR'!$C$14),'Ejercicio 3 - TIR'!$C$14+SQRT(('Ejercicio 3 - TIR'!$E$14-'Ejercicio 3 - TIR'!$C$14)*('Ejercicio 3 - TIR'!$D$14-'Ejercicio 3 - TIR'!$C$14)*D583),'Ejercicio 3 - TIR'!$E$14-SQRT(('Ejercicio 3 - TIR'!$E$14-'Ejercicio 3 - TIR'!$C$14)*('Ejercicio 3 - TIR'!$E$14-'Ejercicio 3 - TIR'!$D$14)*(1-D583)))</f>
        <v>29834.5954215067</v>
      </c>
      <c r="F583" s="16">
        <f ca="1" t="shared" si="4347"/>
        <v>0.651512275319416</v>
      </c>
      <c r="G583" s="17">
        <f ca="1">IF(F583&lt;=('Ejercicio 3 - TIR'!$D$18-'Ejercicio 3 - TIR'!$C$18)/('Ejercicio 3 - TIR'!$E$18-'Ejercicio 3 - TIR'!$C$18),'Ejercicio 3 - TIR'!$C$18+SQRT(('Ejercicio 3 - TIR'!$E$18-'Ejercicio 3 - TIR'!$C$18)*('Ejercicio 3 - TIR'!$D$18-'Ejercicio 3 - TIR'!$C$18)*F583),'Ejercicio 3 - TIR'!$E$18-SQRT(('Ejercicio 3 - TIR'!$E$18-'Ejercicio 3 - TIR'!$C$18)*('Ejercicio 3 - TIR'!$E$18-'Ejercicio 3 - TIR'!$D$18)*(1-F583)))</f>
        <v>39885.6887113601</v>
      </c>
      <c r="H583" s="16">
        <f ca="1" t="shared" ref="H583:L583" si="4348">RAND()</f>
        <v>0.883004194101407</v>
      </c>
      <c r="I583" s="17">
        <f ca="1">IF(H583&lt;=('Ejercicio 3 - TIR'!$D$18-'Ejercicio 3 - TIR'!$C$18)/('Ejercicio 3 - TIR'!$E$18-'Ejercicio 3 - TIR'!$C$18),'Ejercicio 3 - TIR'!$C$18+SQRT(('Ejercicio 3 - TIR'!$E$18-'Ejercicio 3 - TIR'!$C$18)*('Ejercicio 3 - TIR'!$D$18-'Ejercicio 3 - TIR'!$C$18)*H583),'Ejercicio 3 - TIR'!$E$18-SQRT(('Ejercicio 3 - TIR'!$E$18-'Ejercicio 3 - TIR'!$C$18)*('Ejercicio 3 - TIR'!$E$18-'Ejercicio 3 - TIR'!$D$18)*(1-H583)))</f>
        <v>42037.7904459012</v>
      </c>
      <c r="J583" s="16">
        <f ca="1" t="shared" si="4348"/>
        <v>0.700827886567489</v>
      </c>
      <c r="K583" s="17">
        <f ca="1">IF(J583&lt;=('Ejercicio 3 - TIR'!$D$18-'Ejercicio 3 - TIR'!$C$18)/('Ejercicio 3 - TIR'!$E$18-'Ejercicio 3 - TIR'!$C$18),'Ejercicio 3 - TIR'!$C$18+SQRT(('Ejercicio 3 - TIR'!$E$18-'Ejercicio 3 - TIR'!$C$18)*('Ejercicio 3 - TIR'!$D$18-'Ejercicio 3 - TIR'!$C$18)*J583),'Ejercicio 3 - TIR'!$E$18-SQRT(('Ejercicio 3 - TIR'!$E$18-'Ejercicio 3 - TIR'!$C$18)*('Ejercicio 3 - TIR'!$E$18-'Ejercicio 3 - TIR'!$D$18)*(1-J583)))</f>
        <v>40263.1330494262</v>
      </c>
      <c r="L583" s="16">
        <f ca="1" t="shared" si="4348"/>
        <v>0.0759686532550299</v>
      </c>
      <c r="M583" s="17">
        <f ca="1">IF(L583&lt;=('Ejercicio 3 - TIR'!$D$18-'Ejercicio 3 - TIR'!$C$18)/('Ejercicio 3 - TIR'!$E$18-'Ejercicio 3 - TIR'!$C$18),'Ejercicio 3 - TIR'!$C$18+SQRT(('Ejercicio 3 - TIR'!$E$18-'Ejercicio 3 - TIR'!$C$18)*('Ejercicio 3 - TIR'!$D$18-'Ejercicio 3 - TIR'!$C$18)*L583),'Ejercicio 3 - TIR'!$E$18-SQRT(('Ejercicio 3 - TIR'!$E$18-'Ejercicio 3 - TIR'!$C$18)*('Ejercicio 3 - TIR'!$E$18-'Ejercicio 3 - TIR'!$D$18)*(1-L583)))</f>
        <v>33375.6922235676</v>
      </c>
      <c r="N583" s="16">
        <f ca="1" t="shared" ref="N583:R583" si="4349">RAND()</f>
        <v>0.176728102298651</v>
      </c>
      <c r="O583" s="17">
        <f ca="1">IF(N583&lt;=('Ejercicio 3 - TIR'!$D$18-'Ejercicio 3 - TIR'!$C$18)/('Ejercicio 3 - TIR'!$E$18-'Ejercicio 3 - TIR'!$C$18),'Ejercicio 3 - TIR'!$C$18+SQRT(('Ejercicio 3 - TIR'!$E$18-'Ejercicio 3 - TIR'!$C$18)*('Ejercicio 3 - TIR'!$D$18-'Ejercicio 3 - TIR'!$C$18)*N583),'Ejercicio 3 - TIR'!$E$18-SQRT(('Ejercicio 3 - TIR'!$E$18-'Ejercicio 3 - TIR'!$C$18)*('Ejercicio 3 - TIR'!$E$18-'Ejercicio 3 - TIR'!$D$18)*(1-N583)))</f>
        <v>35148.7100661037</v>
      </c>
      <c r="P583" s="16">
        <f ca="1" t="shared" si="4349"/>
        <v>0.767336590286867</v>
      </c>
      <c r="Q583" s="18">
        <f ca="1">IF(P583&lt;=('Ejercicio 3 - TIR'!$D$22-'Ejercicio 3 - TIR'!$C$22)/('Ejercicio 3 - TIR'!$E$22-'Ejercicio 3 - TIR'!$C$22),'Ejercicio 3 - TIR'!$C$22+SQRT(('Ejercicio 3 - TIR'!$E$22-'Ejercicio 3 - TIR'!$C$22)*('Ejercicio 3 - TIR'!$D$22-'Ejercicio 3 - TIR'!$C$22)*P583),'Ejercicio 3 - TIR'!$E$22-SQRT(('Ejercicio 3 - TIR'!$E$22-'Ejercicio 3 - TIR'!$C$22)*('Ejercicio 3 - TIR'!$E$22-'Ejercicio 3 - TIR'!$D$22)*(1-P583)))</f>
        <v>0.159535539648365</v>
      </c>
      <c r="R583" s="16">
        <f ca="1" t="shared" si="4349"/>
        <v>0.0154250818202519</v>
      </c>
      <c r="S583" s="18">
        <f ca="1">IF(R583&lt;=('Ejercicio 3 - TIR'!$D$23-'Ejercicio 3 - TIR'!$C$23)/('Ejercicio 3 - TIR'!$E$23-'Ejercicio 3 - TIR'!$C$23),'Ejercicio 3 - TIR'!$C$23+SQRT(('Ejercicio 3 - TIR'!$E$23-'Ejercicio 3 - TIR'!$C$23)*('Ejercicio 3 - TIR'!$D$23-'Ejercicio 3 - TIR'!$C$23)*R583),'Ejercicio 3 - TIR'!$E$23-SQRT(('Ejercicio 3 - TIR'!$E$23-'Ejercicio 3 - TIR'!$C$23)*('Ejercicio 3 - TIR'!$E$23-'Ejercicio 3 - TIR'!$D$23)*(1-R583)))</f>
        <v>0.125269264396142</v>
      </c>
      <c r="T583" s="16">
        <f ca="1" t="shared" ref="T583:X583" si="4350">RAND()</f>
        <v>0.921456315350297</v>
      </c>
      <c r="U583" s="18">
        <f ca="1">IF(T583&lt;=('Ejercicio 3 - TIR'!$D$24-'Ejercicio 3 - TIR'!$C$24)/('Ejercicio 3 - TIR'!$E$24-'Ejercicio 3 - TIR'!$C$24),'Ejercicio 3 - TIR'!$C$24+SQRT(('Ejercicio 3 - TIR'!$E$24-'Ejercicio 3 - TIR'!$C$24)*('Ejercicio 3 - TIR'!$D$24-'Ejercicio 3 - TIR'!$C$24)*T583),'Ejercicio 3 - TIR'!$E$24-SQRT(('Ejercicio 3 - TIR'!$E$24-'Ejercicio 3 - TIR'!$C$24)*('Ejercicio 3 - TIR'!$E$24-'Ejercicio 3 - TIR'!$D$24)*(1-T583)))</f>
        <v>0.205170221949767</v>
      </c>
      <c r="V583" s="16">
        <f ca="1" t="shared" si="4350"/>
        <v>0.893601636533407</v>
      </c>
      <c r="W583" s="18">
        <f ca="1">IF(V583&lt;=('Ejercicio 3 - TIR'!$D$25-'Ejercicio 3 - TIR'!$C$25)/('Ejercicio 3 - TIR'!$E$25-'Ejercicio 3 - TIR'!$C$25),'Ejercicio 3 - TIR'!$C$25+SQRT(('Ejercicio 3 - TIR'!$E$25-'Ejercicio 3 - TIR'!$C$25)*('Ejercicio 3 - TIR'!$D$25-'Ejercicio 3 - TIR'!$C$25)*V583),'Ejercicio 3 - TIR'!$E$25-SQRT(('Ejercicio 3 - TIR'!$E$25-'Ejercicio 3 - TIR'!$C$25)*('Ejercicio 3 - TIR'!$E$25-'Ejercicio 3 - TIR'!$D$25)*(1-V583)))</f>
        <v>0.230702480155909</v>
      </c>
      <c r="X583" s="16">
        <f ca="1" t="shared" si="4350"/>
        <v>0.896765015833329</v>
      </c>
      <c r="Y583" s="18">
        <f ca="1">IF(X583&lt;=('Ejercicio 3 - TIR'!$D$26-'Ejercicio 3 - TIR'!$C$26)/('Ejercicio 3 - TIR'!$E$26-'Ejercicio 3 - TIR'!$C$26),'Ejercicio 3 - TIR'!$C$26+SQRT(('Ejercicio 3 - TIR'!$E$26-'Ejercicio 3 - TIR'!$C$26)*('Ejercicio 3 - TIR'!$D$26-'Ejercicio 3 - TIR'!$C$26)*X583),'Ejercicio 3 - TIR'!$E$26-SQRT(('Ejercicio 3 - TIR'!$E$26-'Ejercicio 3 - TIR'!$C$26)*('Ejercicio 3 - TIR'!$E$26-'Ejercicio 3 - TIR'!$D$26)*(1-X583)))</f>
        <v>0.256389220375006</v>
      </c>
      <c r="Z583" s="16">
        <f ca="1" t="shared" si="4288"/>
        <v>1.15953553964837</v>
      </c>
      <c r="AA583" s="16">
        <f ca="1" t="shared" si="4289"/>
        <v>1.3047897037413</v>
      </c>
      <c r="AB583" s="16">
        <f ca="1" t="shared" si="4290"/>
        <v>1.57249369685567</v>
      </c>
      <c r="AC583" s="16">
        <f ca="1" t="shared" si="4291"/>
        <v>1.93527189274981</v>
      </c>
      <c r="AD583" s="16">
        <f ca="1" t="shared" si="4292"/>
        <v>2.4314547445456</v>
      </c>
      <c r="AE583" s="15">
        <f ca="1" t="shared" si="4293"/>
        <v>4759.67828076071</v>
      </c>
      <c r="AF583" s="15">
        <f ca="1" t="shared" si="4294"/>
        <v>5355.91967775389</v>
      </c>
      <c r="AG583" s="15">
        <f ca="1" t="shared" si="4295"/>
        <v>6454.79490678379</v>
      </c>
      <c r="AH583" s="15">
        <f ca="1" t="shared" si="4296"/>
        <v>7943.93210067654</v>
      </c>
      <c r="AI583" s="15">
        <f ca="1" t="shared" si="4297"/>
        <v>9980.67065868098</v>
      </c>
      <c r="AJ583" s="17">
        <f ca="1" t="shared" si="4298"/>
        <v>46248.8735841736</v>
      </c>
      <c r="AK583" s="17">
        <f ca="1" t="shared" si="4299"/>
        <v>54850.4761418462</v>
      </c>
      <c r="AL583" s="17">
        <f ca="1" t="shared" si="4300"/>
        <v>63313.522935884</v>
      </c>
      <c r="AM583" s="17">
        <f ca="1" t="shared" si="4301"/>
        <v>64591.0390613388</v>
      </c>
      <c r="AN583" s="17">
        <f ca="1" t="shared" si="4302"/>
        <v>85462.4978548855</v>
      </c>
      <c r="AO583" s="17">
        <f ca="1">C583/'Ejercicio 3 - TIR'!$D$7</f>
        <v>17995.5765879024</v>
      </c>
      <c r="AP583" s="17">
        <f ca="1" t="shared" si="4303"/>
        <v>28253.2969962712</v>
      </c>
      <c r="AQ583" s="17">
        <f ca="1" t="shared" si="4304"/>
        <v>36854.8995539438</v>
      </c>
      <c r="AR583" s="17">
        <f ca="1" t="shared" si="4305"/>
        <v>45317.9463479817</v>
      </c>
      <c r="AS583" s="17">
        <f ca="1" t="shared" si="4306"/>
        <v>46595.4624734364</v>
      </c>
      <c r="AT583" s="17">
        <f ca="1" t="shared" si="4307"/>
        <v>67466.9212669831</v>
      </c>
      <c r="AU583" s="17">
        <f ca="1">AP583*'Ejercicio 3 - TIR'!$D$5</f>
        <v>14126.6484981356</v>
      </c>
      <c r="AV583" s="17">
        <f ca="1">AQ583*'Ejercicio 3 - TIR'!$D$5</f>
        <v>18427.4497769719</v>
      </c>
      <c r="AW583" s="17">
        <f ca="1">AR583*'Ejercicio 3 - TIR'!$D$5</f>
        <v>22658.9731739908</v>
      </c>
      <c r="AX583" s="17">
        <f ca="1">AS583*'Ejercicio 3 - TIR'!$D$5</f>
        <v>23297.7312367182</v>
      </c>
      <c r="AY583" s="17">
        <f ca="1">AT583*'Ejercicio 3 - TIR'!$D$5</f>
        <v>33733.4606334915</v>
      </c>
      <c r="AZ583" s="17">
        <f ca="1" t="shared" ref="AZ583:BD583" si="4351">AJ583-AU583-AE583</f>
        <v>27362.5468052773</v>
      </c>
      <c r="BA583" s="17">
        <f ca="1" t="shared" si="4351"/>
        <v>31067.1066871204</v>
      </c>
      <c r="BB583" s="17">
        <f ca="1" t="shared" si="4351"/>
        <v>34199.7548551094</v>
      </c>
      <c r="BC583" s="17">
        <f ca="1" t="shared" si="4351"/>
        <v>33349.375723944</v>
      </c>
      <c r="BD583" s="17">
        <f ca="1" t="shared" si="4351"/>
        <v>41748.366562713</v>
      </c>
      <c r="BE583" s="17">
        <f ca="1" t="shared" ref="BE583:BI583" si="4352">AZ583/Z583</f>
        <v>23597.8509236337</v>
      </c>
      <c r="BF583" s="17">
        <f ca="1" t="shared" si="4352"/>
        <v>23810.0489282218</v>
      </c>
      <c r="BG583" s="17">
        <f ca="1" t="shared" si="4352"/>
        <v>21748.7389129092</v>
      </c>
      <c r="BH583" s="17">
        <f ca="1" t="shared" si="4352"/>
        <v>17232.3981187771</v>
      </c>
      <c r="BI583" s="17">
        <f ca="1" t="shared" si="4352"/>
        <v>17170.1186939077</v>
      </c>
      <c r="BJ583" s="17">
        <f ca="1" t="shared" si="4310"/>
        <v>72541.4685892208</v>
      </c>
      <c r="BK583" s="17">
        <f ca="1" t="shared" si="4311"/>
        <v>43755.430075489</v>
      </c>
      <c r="BL583" s="17">
        <f ca="1" t="shared" si="4312"/>
        <v>116296.89866471</v>
      </c>
      <c r="BM583" s="17">
        <f ca="1">BK583*'Ejercicio 3 - TIR'!$D$5</f>
        <v>21877.7150377445</v>
      </c>
      <c r="BN583" s="17">
        <f ca="1" t="shared" si="4313"/>
        <v>94419.1836269653</v>
      </c>
      <c r="BO583" s="17">
        <f ca="1" t="shared" si="4314"/>
        <v>38832.3837154579</v>
      </c>
      <c r="BP583" s="17">
        <f ca="1" t="shared" si="4315"/>
        <v>-119812.478361019</v>
      </c>
      <c r="BQ583" s="17">
        <f ca="1" t="shared" ref="BQ583:BT583" si="4353">BE583</f>
        <v>23597.8509236337</v>
      </c>
      <c r="BR583" s="17">
        <f ca="1" t="shared" si="4353"/>
        <v>23810.0489282218</v>
      </c>
      <c r="BS583" s="17">
        <f ca="1" t="shared" si="4353"/>
        <v>21748.7389129092</v>
      </c>
      <c r="BT583" s="17">
        <f ca="1" t="shared" si="4353"/>
        <v>17232.3981187771</v>
      </c>
      <c r="BU583" s="17">
        <f ca="1" t="shared" si="4317"/>
        <v>56002.5024093656</v>
      </c>
      <c r="BV583" s="19">
        <f ca="1" t="shared" si="4318"/>
        <v>5.29267308270405</v>
      </c>
    </row>
    <row r="584" ht="15" customHeight="1" spans="1:74">
      <c r="A584" s="15">
        <v>583</v>
      </c>
      <c r="B584" s="16">
        <f ca="1" t="shared" ref="B584:F584" si="4354">RAND()</f>
        <v>0.573325593271752</v>
      </c>
      <c r="C584" s="17">
        <f ca="1">IF(B584&lt;=('Ejercicio 3 - TIR'!$D$13-'Ejercicio 3 - TIR'!$C$13)/('Ejercicio 3 - TIR'!$E$13-'Ejercicio 3 - TIR'!$C$13),'Ejercicio 3 - TIR'!$C$13+SQRT(('Ejercicio 3 - TIR'!$E$13-'Ejercicio 3 - TIR'!$C$13)*('Ejercicio 3 - TIR'!$D$13-'Ejercicio 3 - TIR'!$C$13)*B584),'Ejercicio 3 - TIR'!$E$13-SQRT(('Ejercicio 3 - TIR'!$E$13-'Ejercicio 3 - TIR'!$C$13)*('Ejercicio 3 - TIR'!$E$13-'Ejercicio 3 - TIR'!$D$13)*(1-B584)))</f>
        <v>77372.3777635851</v>
      </c>
      <c r="D584" s="16">
        <f ca="1" t="shared" si="4354"/>
        <v>0.19496211385661</v>
      </c>
      <c r="E584" s="17">
        <f ca="1">IF(D584&lt;=('Ejercicio 3 - TIR'!$D$14-'Ejercicio 3 - TIR'!$C$14)/('Ejercicio 3 - TIR'!$E$14-'Ejercicio 3 - TIR'!$C$14),'Ejercicio 3 - TIR'!$C$14+SQRT(('Ejercicio 3 - TIR'!$E$14-'Ejercicio 3 - TIR'!$C$14)*('Ejercicio 3 - TIR'!$D$14-'Ejercicio 3 - TIR'!$C$14)*D584),'Ejercicio 3 - TIR'!$E$14-SQRT(('Ejercicio 3 - TIR'!$E$14-'Ejercicio 3 - TIR'!$C$14)*('Ejercicio 3 - TIR'!$E$14-'Ejercicio 3 - TIR'!$D$14)*(1-D584)))</f>
        <v>28823.8931129473</v>
      </c>
      <c r="F584" s="16">
        <f ca="1" t="shared" si="4354"/>
        <v>0.586829514943555</v>
      </c>
      <c r="G584" s="17">
        <f ca="1">IF(F584&lt;=('Ejercicio 3 - TIR'!$D$18-'Ejercicio 3 - TIR'!$C$18)/('Ejercicio 3 - TIR'!$E$18-'Ejercicio 3 - TIR'!$C$18),'Ejercicio 3 - TIR'!$C$18+SQRT(('Ejercicio 3 - TIR'!$E$18-'Ejercicio 3 - TIR'!$C$18)*('Ejercicio 3 - TIR'!$D$18-'Ejercicio 3 - TIR'!$C$18)*F584),'Ejercicio 3 - TIR'!$E$18-SQRT(('Ejercicio 3 - TIR'!$E$18-'Ejercicio 3 - TIR'!$C$18)*('Ejercicio 3 - TIR'!$E$18-'Ejercicio 3 - TIR'!$D$18)*(1-F584)))</f>
        <v>39382.1334056564</v>
      </c>
      <c r="H584" s="16">
        <f ca="1" t="shared" ref="H584:L584" si="4355">RAND()</f>
        <v>0.407061193136594</v>
      </c>
      <c r="I584" s="17">
        <f ca="1">IF(H584&lt;=('Ejercicio 3 - TIR'!$D$18-'Ejercicio 3 - TIR'!$C$18)/('Ejercicio 3 - TIR'!$E$18-'Ejercicio 3 - TIR'!$C$18),'Ejercicio 3 - TIR'!$C$18+SQRT(('Ejercicio 3 - TIR'!$E$18-'Ejercicio 3 - TIR'!$C$18)*('Ejercicio 3 - TIR'!$D$18-'Ejercicio 3 - TIR'!$C$18)*H584),'Ejercicio 3 - TIR'!$E$18-SQRT(('Ejercicio 3 - TIR'!$E$18-'Ejercicio 3 - TIR'!$C$18)*('Ejercicio 3 - TIR'!$E$18-'Ejercicio 3 - TIR'!$D$18)*(1-H584)))</f>
        <v>37814.0373028601</v>
      </c>
      <c r="J584" s="16">
        <f ca="1" t="shared" si="4355"/>
        <v>0.404786592523847</v>
      </c>
      <c r="K584" s="17">
        <f ca="1">IF(J584&lt;=('Ejercicio 3 - TIR'!$D$18-'Ejercicio 3 - TIR'!$C$18)/('Ejercicio 3 - TIR'!$E$18-'Ejercicio 3 - TIR'!$C$18),'Ejercicio 3 - TIR'!$C$18+SQRT(('Ejercicio 3 - TIR'!$E$18-'Ejercicio 3 - TIR'!$C$18)*('Ejercicio 3 - TIR'!$D$18-'Ejercicio 3 - TIR'!$C$18)*J584),'Ejercicio 3 - TIR'!$E$18-SQRT(('Ejercicio 3 - TIR'!$E$18-'Ejercicio 3 - TIR'!$C$18)*('Ejercicio 3 - TIR'!$E$18-'Ejercicio 3 - TIR'!$D$18)*(1-J584)))</f>
        <v>37792.1748490763</v>
      </c>
      <c r="L584" s="16">
        <f ca="1" t="shared" si="4355"/>
        <v>0.981897692970978</v>
      </c>
      <c r="M584" s="17">
        <f ca="1">IF(L584&lt;=('Ejercicio 3 - TIR'!$D$18-'Ejercicio 3 - TIR'!$C$18)/('Ejercicio 3 - TIR'!$E$18-'Ejercicio 3 - TIR'!$C$18),'Ejercicio 3 - TIR'!$C$18+SQRT(('Ejercicio 3 - TIR'!$E$18-'Ejercicio 3 - TIR'!$C$18)*('Ejercicio 3 - TIR'!$D$18-'Ejercicio 3 - TIR'!$C$18)*L584),'Ejercicio 3 - TIR'!$E$18-SQRT(('Ejercicio 3 - TIR'!$E$18-'Ejercicio 3 - TIR'!$C$18)*('Ejercicio 3 - TIR'!$E$18-'Ejercicio 3 - TIR'!$D$18)*(1-L584)))</f>
        <v>43834.8077295241</v>
      </c>
      <c r="N584" s="16">
        <f ca="1" t="shared" ref="N584:R584" si="4356">RAND()</f>
        <v>0.71035790180634</v>
      </c>
      <c r="O584" s="17">
        <f ca="1">IF(N584&lt;=('Ejercicio 3 - TIR'!$D$18-'Ejercicio 3 - TIR'!$C$18)/('Ejercicio 3 - TIR'!$E$18-'Ejercicio 3 - TIR'!$C$18),'Ejercicio 3 - TIR'!$C$18+SQRT(('Ejercicio 3 - TIR'!$E$18-'Ejercicio 3 - TIR'!$C$18)*('Ejercicio 3 - TIR'!$D$18-'Ejercicio 3 - TIR'!$C$18)*N584),'Ejercicio 3 - TIR'!$E$18-SQRT(('Ejercicio 3 - TIR'!$E$18-'Ejercicio 3 - TIR'!$C$18)*('Ejercicio 3 - TIR'!$E$18-'Ejercicio 3 - TIR'!$D$18)*(1-N584)))</f>
        <v>40339.1891945151</v>
      </c>
      <c r="P584" s="16">
        <f ca="1" t="shared" si="4356"/>
        <v>0.796558240797999</v>
      </c>
      <c r="Q584" s="18">
        <f ca="1">IF(P584&lt;=('Ejercicio 3 - TIR'!$D$22-'Ejercicio 3 - TIR'!$C$22)/('Ejercicio 3 - TIR'!$E$22-'Ejercicio 3 - TIR'!$C$22),'Ejercicio 3 - TIR'!$C$22+SQRT(('Ejercicio 3 - TIR'!$E$22-'Ejercicio 3 - TIR'!$C$22)*('Ejercicio 3 - TIR'!$D$22-'Ejercicio 3 - TIR'!$C$22)*P584),'Ejercicio 3 - TIR'!$E$22-SQRT(('Ejercicio 3 - TIR'!$E$22-'Ejercicio 3 - TIR'!$C$22)*('Ejercicio 3 - TIR'!$E$22-'Ejercicio 3 - TIR'!$D$22)*(1-P584)))</f>
        <v>0.160863773450244</v>
      </c>
      <c r="R584" s="16">
        <f ca="1" t="shared" si="4356"/>
        <v>0.187257652863736</v>
      </c>
      <c r="S584" s="18">
        <f ca="1">IF(R584&lt;=('Ejercicio 3 - TIR'!$D$23-'Ejercicio 3 - TIR'!$C$23)/('Ejercicio 3 - TIR'!$E$23-'Ejercicio 3 - TIR'!$C$23),'Ejercicio 3 - TIR'!$C$23+SQRT(('Ejercicio 3 - TIR'!$E$23-'Ejercicio 3 - TIR'!$C$23)*('Ejercicio 3 - TIR'!$D$23-'Ejercicio 3 - TIR'!$C$23)*R584),'Ejercicio 3 - TIR'!$E$23-SQRT(('Ejercicio 3 - TIR'!$E$23-'Ejercicio 3 - TIR'!$C$23)*('Ejercicio 3 - TIR'!$E$23-'Ejercicio 3 - TIR'!$D$23)*(1-R584)))</f>
        <v>0.138359296695536</v>
      </c>
      <c r="T584" s="16">
        <f ca="1" t="shared" ref="T584:X584" si="4357">RAND()</f>
        <v>0.369603032812501</v>
      </c>
      <c r="U584" s="18">
        <f ca="1">IF(T584&lt;=('Ejercicio 3 - TIR'!$D$24-'Ejercicio 3 - TIR'!$C$24)/('Ejercicio 3 - TIR'!$E$24-'Ejercicio 3 - TIR'!$C$24),'Ejercicio 3 - TIR'!$C$24+SQRT(('Ejercicio 3 - TIR'!$E$24-'Ejercicio 3 - TIR'!$C$24)*('Ejercicio 3 - TIR'!$D$24-'Ejercicio 3 - TIR'!$C$24)*T584),'Ejercicio 3 - TIR'!$E$24-SQRT(('Ejercicio 3 - TIR'!$E$24-'Ejercicio 3 - TIR'!$C$24)*('Ejercicio 3 - TIR'!$E$24-'Ejercicio 3 - TIR'!$D$24)*(1-T584)))</f>
        <v>0.177859762542173</v>
      </c>
      <c r="V584" s="16">
        <f ca="1" t="shared" si="4357"/>
        <v>0.000960699139536114</v>
      </c>
      <c r="W584" s="18">
        <f ca="1">IF(V584&lt;=('Ejercicio 3 - TIR'!$D$25-'Ejercicio 3 - TIR'!$C$25)/('Ejercicio 3 - TIR'!$E$25-'Ejercicio 3 - TIR'!$C$25),'Ejercicio 3 - TIR'!$C$25+SQRT(('Ejercicio 3 - TIR'!$E$25-'Ejercicio 3 - TIR'!$C$25)*('Ejercicio 3 - TIR'!$D$25-'Ejercicio 3 - TIR'!$C$25)*V584),'Ejercicio 3 - TIR'!$E$25-SQRT(('Ejercicio 3 - TIR'!$E$25-'Ejercicio 3 - TIR'!$C$25)*('Ejercicio 3 - TIR'!$E$25-'Ejercicio 3 - TIR'!$D$25)*(1-V584)))</f>
        <v>0.181159732208465</v>
      </c>
      <c r="X584" s="16">
        <f ca="1" t="shared" si="4357"/>
        <v>0.734732784801895</v>
      </c>
      <c r="Y584" s="18">
        <f ca="1">IF(X584&lt;=('Ejercicio 3 - TIR'!$D$26-'Ejercicio 3 - TIR'!$C$26)/('Ejercicio 3 - TIR'!$E$26-'Ejercicio 3 - TIR'!$C$26),'Ejercicio 3 - TIR'!$C$26+SQRT(('Ejercicio 3 - TIR'!$E$26-'Ejercicio 3 - TIR'!$C$26)*('Ejercicio 3 - TIR'!$D$26-'Ejercicio 3 - TIR'!$C$26)*X584),'Ejercicio 3 - TIR'!$E$26-SQRT(('Ejercicio 3 - TIR'!$E$26-'Ejercicio 3 - TIR'!$C$26)*('Ejercicio 3 - TIR'!$E$26-'Ejercicio 3 - TIR'!$D$26)*(1-X584)))</f>
        <v>0.242152371777484</v>
      </c>
      <c r="Z584" s="16">
        <f ca="1" t="shared" si="4288"/>
        <v>1.16086377345024</v>
      </c>
      <c r="AA584" s="16">
        <f ca="1" t="shared" si="4289"/>
        <v>1.32148006870415</v>
      </c>
      <c r="AB584" s="16">
        <f ca="1" t="shared" si="4290"/>
        <v>1.55651819992808</v>
      </c>
      <c r="AC584" s="16">
        <f ca="1" t="shared" si="4291"/>
        <v>1.83849662020465</v>
      </c>
      <c r="AD584" s="16">
        <f ca="1" t="shared" si="4292"/>
        <v>2.2836929372921</v>
      </c>
      <c r="AE584" s="15">
        <f ca="1" t="shared" si="4293"/>
        <v>4636.72021167519</v>
      </c>
      <c r="AF584" s="15">
        <f ca="1" t="shared" si="4294"/>
        <v>5278.25355913655</v>
      </c>
      <c r="AG584" s="15">
        <f ca="1" t="shared" si="4295"/>
        <v>6217.04248380195</v>
      </c>
      <c r="AH584" s="15">
        <f ca="1" t="shared" si="4296"/>
        <v>7343.32023529616</v>
      </c>
      <c r="AI584" s="15">
        <f ca="1" t="shared" si="4297"/>
        <v>9121.52264699472</v>
      </c>
      <c r="AJ584" s="17">
        <f ca="1" t="shared" si="4298"/>
        <v>45717.2919918111</v>
      </c>
      <c r="AK584" s="17">
        <f ca="1" t="shared" si="4299"/>
        <v>49970.4966129647</v>
      </c>
      <c r="AL584" s="17">
        <f ca="1" t="shared" si="4300"/>
        <v>58824.2079674514</v>
      </c>
      <c r="AM584" s="17">
        <f ca="1" t="shared" si="4301"/>
        <v>80590.1458580508</v>
      </c>
      <c r="AN584" s="17">
        <f ca="1" t="shared" si="4302"/>
        <v>92122.3214596039</v>
      </c>
      <c r="AO584" s="17">
        <f ca="1">C584/'Ejercicio 3 - TIR'!$D$7</f>
        <v>15474.475552717</v>
      </c>
      <c r="AP584" s="17">
        <f ca="1" t="shared" si="4303"/>
        <v>30242.8164390941</v>
      </c>
      <c r="AQ584" s="17">
        <f ca="1" t="shared" si="4304"/>
        <v>34496.0210602477</v>
      </c>
      <c r="AR584" s="17">
        <f ca="1" t="shared" si="4305"/>
        <v>43349.7324147344</v>
      </c>
      <c r="AS584" s="17">
        <f ca="1" t="shared" si="4306"/>
        <v>65115.6703053338</v>
      </c>
      <c r="AT584" s="17">
        <f ca="1" t="shared" si="4307"/>
        <v>76647.8459068868</v>
      </c>
      <c r="AU584" s="17">
        <f ca="1">AP584*'Ejercicio 3 - TIR'!$D$5</f>
        <v>15121.4082195471</v>
      </c>
      <c r="AV584" s="17">
        <f ca="1">AQ584*'Ejercicio 3 - TIR'!$D$5</f>
        <v>17248.0105301238</v>
      </c>
      <c r="AW584" s="17">
        <f ca="1">AR584*'Ejercicio 3 - TIR'!$D$5</f>
        <v>21674.8662073672</v>
      </c>
      <c r="AX584" s="17">
        <f ca="1">AS584*'Ejercicio 3 - TIR'!$D$5</f>
        <v>32557.8351526669</v>
      </c>
      <c r="AY584" s="17">
        <f ca="1">AT584*'Ejercicio 3 - TIR'!$D$5</f>
        <v>38323.9229534434</v>
      </c>
      <c r="AZ584" s="17">
        <f ca="1" t="shared" ref="AZ584:BD584" si="4358">AJ584-AU584-AE584</f>
        <v>25959.1635605889</v>
      </c>
      <c r="BA584" s="17">
        <f ca="1" t="shared" si="4358"/>
        <v>27444.2325237043</v>
      </c>
      <c r="BB584" s="17">
        <f ca="1" t="shared" si="4358"/>
        <v>30932.2992762823</v>
      </c>
      <c r="BC584" s="17">
        <f ca="1" t="shared" si="4358"/>
        <v>40688.9904700878</v>
      </c>
      <c r="BD584" s="17">
        <f ca="1" t="shared" si="4358"/>
        <v>44676.8758591657</v>
      </c>
      <c r="BE584" s="17">
        <f ca="1" t="shared" ref="BE584:BI584" si="4359">AZ584/Z584</f>
        <v>22361.9378554942</v>
      </c>
      <c r="BF584" s="17">
        <f ca="1" t="shared" si="4359"/>
        <v>20767.799056263</v>
      </c>
      <c r="BG584" s="17">
        <f ca="1" t="shared" si="4359"/>
        <v>19872.7514254003</v>
      </c>
      <c r="BH584" s="17">
        <f ca="1" t="shared" si="4359"/>
        <v>22131.6645475032</v>
      </c>
      <c r="BI584" s="17">
        <f ca="1" t="shared" si="4359"/>
        <v>19563.4339142554</v>
      </c>
      <c r="BJ584" s="17">
        <f ca="1" t="shared" si="4310"/>
        <v>65824.9211273</v>
      </c>
      <c r="BK584" s="17">
        <f ca="1" t="shared" si="4311"/>
        <v>35338.9505280391</v>
      </c>
      <c r="BL584" s="17">
        <f ca="1" t="shared" si="4312"/>
        <v>101163.871655339</v>
      </c>
      <c r="BM584" s="17">
        <f ca="1">BK584*'Ejercicio 3 - TIR'!$D$5</f>
        <v>17669.4752640195</v>
      </c>
      <c r="BN584" s="17">
        <f ca="1" t="shared" si="4313"/>
        <v>83494.3963913196</v>
      </c>
      <c r="BO584" s="17">
        <f ca="1" t="shared" si="4314"/>
        <v>36561.1308893058</v>
      </c>
      <c r="BP584" s="17">
        <f ca="1" t="shared" si="4315"/>
        <v>-106196.270876532</v>
      </c>
      <c r="BQ584" s="17">
        <f ca="1" t="shared" ref="BQ584:BT584" si="4360">BE584</f>
        <v>22361.9378554942</v>
      </c>
      <c r="BR584" s="17">
        <f ca="1" t="shared" si="4360"/>
        <v>20767.799056263</v>
      </c>
      <c r="BS584" s="17">
        <f ca="1" t="shared" si="4360"/>
        <v>19872.7514254003</v>
      </c>
      <c r="BT584" s="17">
        <f ca="1" t="shared" si="4360"/>
        <v>22131.6645475032</v>
      </c>
      <c r="BU584" s="17">
        <f ca="1" t="shared" si="4317"/>
        <v>56124.5648035612</v>
      </c>
      <c r="BV584" s="19">
        <f ca="1" t="shared" si="4318"/>
        <v>8.78105943032792</v>
      </c>
    </row>
    <row r="585" ht="15" customHeight="1" spans="1:74">
      <c r="A585" s="15">
        <v>584</v>
      </c>
      <c r="B585" s="16">
        <f ca="1" t="shared" ref="B585:F585" si="4361">RAND()</f>
        <v>0.808895603154082</v>
      </c>
      <c r="C585" s="17">
        <f ca="1">IF(B585&lt;=('Ejercicio 3 - TIR'!$D$13-'Ejercicio 3 - TIR'!$C$13)/('Ejercicio 3 - TIR'!$E$13-'Ejercicio 3 - TIR'!$C$13),'Ejercicio 3 - TIR'!$C$13+SQRT(('Ejercicio 3 - TIR'!$E$13-'Ejercicio 3 - TIR'!$C$13)*('Ejercicio 3 - TIR'!$D$13-'Ejercicio 3 - TIR'!$C$13)*B585),'Ejercicio 3 - TIR'!$E$13-SQRT(('Ejercicio 3 - TIR'!$E$13-'Ejercicio 3 - TIR'!$C$13)*('Ejercicio 3 - TIR'!$E$13-'Ejercicio 3 - TIR'!$D$13)*(1-B585)))</f>
        <v>84856.5104346752</v>
      </c>
      <c r="D585" s="16">
        <f ca="1" t="shared" si="4361"/>
        <v>0.903670556358224</v>
      </c>
      <c r="E585" s="17">
        <f ca="1">IF(D585&lt;=('Ejercicio 3 - TIR'!$D$14-'Ejercicio 3 - TIR'!$C$14)/('Ejercicio 3 - TIR'!$E$14-'Ejercicio 3 - TIR'!$C$14),'Ejercicio 3 - TIR'!$C$14+SQRT(('Ejercicio 3 - TIR'!$E$14-'Ejercicio 3 - TIR'!$C$14)*('Ejercicio 3 - TIR'!$D$14-'Ejercicio 3 - TIR'!$C$14)*D585),'Ejercicio 3 - TIR'!$E$14-SQRT(('Ejercicio 3 - TIR'!$E$14-'Ejercicio 3 - TIR'!$C$14)*('Ejercicio 3 - TIR'!$E$14-'Ejercicio 3 - TIR'!$D$14)*(1-D585)))</f>
        <v>36198.7611826845</v>
      </c>
      <c r="F585" s="16">
        <f ca="1" t="shared" si="4361"/>
        <v>0.0508093311723847</v>
      </c>
      <c r="G585" s="17">
        <f ca="1">IF(F585&lt;=('Ejercicio 3 - TIR'!$D$18-'Ejercicio 3 - TIR'!$C$18)/('Ejercicio 3 - TIR'!$E$18-'Ejercicio 3 - TIR'!$C$18),'Ejercicio 3 - TIR'!$C$18+SQRT(('Ejercicio 3 - TIR'!$E$18-'Ejercicio 3 - TIR'!$C$18)*('Ejercicio 3 - TIR'!$D$18-'Ejercicio 3 - TIR'!$C$18)*F585),'Ejercicio 3 - TIR'!$E$18-SQRT(('Ejercicio 3 - TIR'!$E$18-'Ejercicio 3 - TIR'!$C$18)*('Ejercicio 3 - TIR'!$E$18-'Ejercicio 3 - TIR'!$D$18)*(1-F585)))</f>
        <v>32760.6882612598</v>
      </c>
      <c r="H585" s="16">
        <f ca="1" t="shared" ref="H585:L585" si="4362">RAND()</f>
        <v>0.889281363214697</v>
      </c>
      <c r="I585" s="17">
        <f ca="1">IF(H585&lt;=('Ejercicio 3 - TIR'!$D$18-'Ejercicio 3 - TIR'!$C$18)/('Ejercicio 3 - TIR'!$E$18-'Ejercicio 3 - TIR'!$C$18),'Ejercicio 3 - TIR'!$C$18+SQRT(('Ejercicio 3 - TIR'!$E$18-'Ejercicio 3 - TIR'!$C$18)*('Ejercicio 3 - TIR'!$D$18-'Ejercicio 3 - TIR'!$C$18)*H585),'Ejercicio 3 - TIR'!$E$18-SQRT(('Ejercicio 3 - TIR'!$E$18-'Ejercicio 3 - TIR'!$C$18)*('Ejercicio 3 - TIR'!$E$18-'Ejercicio 3 - TIR'!$D$18)*(1-H585)))</f>
        <v>42118.3515552903</v>
      </c>
      <c r="J585" s="16">
        <f ca="1" t="shared" si="4362"/>
        <v>0.0139186526797992</v>
      </c>
      <c r="K585" s="17">
        <f ca="1">IF(J585&lt;=('Ejercicio 3 - TIR'!$D$18-'Ejercicio 3 - TIR'!$C$18)/('Ejercicio 3 - TIR'!$E$18-'Ejercicio 3 - TIR'!$C$18),'Ejercicio 3 - TIR'!$C$18+SQRT(('Ejercicio 3 - TIR'!$E$18-'Ejercicio 3 - TIR'!$C$18)*('Ejercicio 3 - TIR'!$D$18-'Ejercicio 3 - TIR'!$C$18)*J585),'Ejercicio 3 - TIR'!$E$18-SQRT(('Ejercicio 3 - TIR'!$E$18-'Ejercicio 3 - TIR'!$C$18)*('Ejercicio 3 - TIR'!$E$18-'Ejercicio 3 - TIR'!$D$18)*(1-J585)))</f>
        <v>31444.92141723</v>
      </c>
      <c r="L585" s="16">
        <f ca="1" t="shared" si="4362"/>
        <v>0.170266749878802</v>
      </c>
      <c r="M585" s="17">
        <f ca="1">IF(L585&lt;=('Ejercicio 3 - TIR'!$D$18-'Ejercicio 3 - TIR'!$C$18)/('Ejercicio 3 - TIR'!$E$18-'Ejercicio 3 - TIR'!$C$18),'Ejercicio 3 - TIR'!$C$18+SQRT(('Ejercicio 3 - TIR'!$E$18-'Ejercicio 3 - TIR'!$C$18)*('Ejercicio 3 - TIR'!$D$18-'Ejercicio 3 - TIR'!$C$18)*L585),'Ejercicio 3 - TIR'!$E$18-SQRT(('Ejercicio 3 - TIR'!$E$18-'Ejercicio 3 - TIR'!$C$18)*('Ejercicio 3 - TIR'!$E$18-'Ejercicio 3 - TIR'!$D$18)*(1-L585)))</f>
        <v>35053.7127423133</v>
      </c>
      <c r="N585" s="16">
        <f ca="1" t="shared" ref="N585:R585" si="4363">RAND()</f>
        <v>0.70536005378427</v>
      </c>
      <c r="O585" s="17">
        <f ca="1">IF(N585&lt;=('Ejercicio 3 - TIR'!$D$18-'Ejercicio 3 - TIR'!$C$18)/('Ejercicio 3 - TIR'!$E$18-'Ejercicio 3 - TIR'!$C$18),'Ejercicio 3 - TIR'!$C$18+SQRT(('Ejercicio 3 - TIR'!$E$18-'Ejercicio 3 - TIR'!$C$18)*('Ejercicio 3 - TIR'!$D$18-'Ejercicio 3 - TIR'!$C$18)*N585),'Ejercicio 3 - TIR'!$E$18-SQRT(('Ejercicio 3 - TIR'!$E$18-'Ejercicio 3 - TIR'!$C$18)*('Ejercicio 3 - TIR'!$E$18-'Ejercicio 3 - TIR'!$D$18)*(1-N585)))</f>
        <v>40299.1494422626</v>
      </c>
      <c r="P585" s="16">
        <f ca="1" t="shared" si="4363"/>
        <v>0.814213686437401</v>
      </c>
      <c r="Q585" s="18">
        <f ca="1">IF(P585&lt;=('Ejercicio 3 - TIR'!$D$22-'Ejercicio 3 - TIR'!$C$22)/('Ejercicio 3 - TIR'!$E$22-'Ejercicio 3 - TIR'!$C$22),'Ejercicio 3 - TIR'!$C$22+SQRT(('Ejercicio 3 - TIR'!$E$22-'Ejercicio 3 - TIR'!$C$22)*('Ejercicio 3 - TIR'!$D$22-'Ejercicio 3 - TIR'!$C$22)*P585),'Ejercicio 3 - TIR'!$E$22-SQRT(('Ejercicio 3 - TIR'!$E$22-'Ejercicio 3 - TIR'!$C$22)*('Ejercicio 3 - TIR'!$E$22-'Ejercicio 3 - TIR'!$D$22)*(1-P585)))</f>
        <v>0.161712972783618</v>
      </c>
      <c r="R585" s="16">
        <f ca="1" t="shared" si="4363"/>
        <v>0.441882522396303</v>
      </c>
      <c r="S585" s="18">
        <f ca="1">IF(R585&lt;=('Ejercicio 3 - TIR'!$D$23-'Ejercicio 3 - TIR'!$C$23)/('Ejercicio 3 - TIR'!$E$23-'Ejercicio 3 - TIR'!$C$23),'Ejercicio 3 - TIR'!$C$23+SQRT(('Ejercicio 3 - TIR'!$E$23-'Ejercicio 3 - TIR'!$C$23)*('Ejercicio 3 - TIR'!$D$23-'Ejercicio 3 - TIR'!$C$23)*R585),'Ejercicio 3 - TIR'!$E$23-SQRT(('Ejercicio 3 - TIR'!$E$23-'Ejercicio 3 - TIR'!$C$23)*('Ejercicio 3 - TIR'!$E$23-'Ejercicio 3 - TIR'!$D$23)*(1-R585)))</f>
        <v>0.148202633570526</v>
      </c>
      <c r="T585" s="16">
        <f ca="1" t="shared" ref="T585:X585" si="4364">RAND()</f>
        <v>0.287573043254291</v>
      </c>
      <c r="U585" s="18">
        <f ca="1">IF(T585&lt;=('Ejercicio 3 - TIR'!$D$24-'Ejercicio 3 - TIR'!$C$24)/('Ejercicio 3 - TIR'!$E$24-'Ejercicio 3 - TIR'!$C$24),'Ejercicio 3 - TIR'!$C$24+SQRT(('Ejercicio 3 - TIR'!$E$24-'Ejercicio 3 - TIR'!$C$24)*('Ejercicio 3 - TIR'!$D$24-'Ejercicio 3 - TIR'!$C$24)*T585),'Ejercicio 3 - TIR'!$E$24-SQRT(('Ejercicio 3 - TIR'!$E$24-'Ejercicio 3 - TIR'!$C$24)*('Ejercicio 3 - TIR'!$E$24-'Ejercicio 3 - TIR'!$D$24)*(1-T585)))</f>
        <v>0.174574445890681</v>
      </c>
      <c r="V585" s="16">
        <f ca="1" t="shared" si="4364"/>
        <v>0.727303847526148</v>
      </c>
      <c r="W585" s="18">
        <f ca="1">IF(V585&lt;=('Ejercicio 3 - TIR'!$D$25-'Ejercicio 3 - TIR'!$C$25)/('Ejercicio 3 - TIR'!$E$25-'Ejercicio 3 - TIR'!$C$25),'Ejercicio 3 - TIR'!$C$25+SQRT(('Ejercicio 3 - TIR'!$E$25-'Ejercicio 3 - TIR'!$C$25)*('Ejercicio 3 - TIR'!$D$25-'Ejercicio 3 - TIR'!$C$25)*V585),'Ejercicio 3 - TIR'!$E$25-SQRT(('Ejercicio 3 - TIR'!$E$25-'Ejercicio 3 - TIR'!$C$25)*('Ejercicio 3 - TIR'!$E$25-'Ejercicio 3 - TIR'!$D$25)*(1-V585)))</f>
        <v>0.219106043735732</v>
      </c>
      <c r="X585" s="16">
        <f ca="1" t="shared" si="4364"/>
        <v>0.155555433854894</v>
      </c>
      <c r="Y585" s="18">
        <f ca="1">IF(X585&lt;=('Ejercicio 3 - TIR'!$D$26-'Ejercicio 3 - TIR'!$C$26)/('Ejercicio 3 - TIR'!$E$26-'Ejercicio 3 - TIR'!$C$26),'Ejercicio 3 - TIR'!$C$26+SQRT(('Ejercicio 3 - TIR'!$E$26-'Ejercicio 3 - TIR'!$C$26)*('Ejercicio 3 - TIR'!$D$26-'Ejercicio 3 - TIR'!$C$26)*X585),'Ejercicio 3 - TIR'!$E$26-SQRT(('Ejercicio 3 - TIR'!$E$26-'Ejercicio 3 - TIR'!$C$26)*('Ejercicio 3 - TIR'!$E$26-'Ejercicio 3 - TIR'!$D$26)*(1-X585)))</f>
        <v>0.210493893515099</v>
      </c>
      <c r="Z585" s="16">
        <f ca="1" t="shared" si="4288"/>
        <v>1.16171297278362</v>
      </c>
      <c r="AA585" s="16">
        <f ca="1" t="shared" si="4289"/>
        <v>1.3338818948032</v>
      </c>
      <c r="AB585" s="16">
        <f ca="1" t="shared" si="4290"/>
        <v>1.56674358747207</v>
      </c>
      <c r="AC585" s="16">
        <f ca="1" t="shared" si="4291"/>
        <v>1.91002657647141</v>
      </c>
      <c r="AD585" s="16">
        <f ca="1" t="shared" si="4292"/>
        <v>2.31207550727019</v>
      </c>
      <c r="AE585" s="15">
        <f ca="1" t="shared" si="4293"/>
        <v>5853.80928193616</v>
      </c>
      <c r="AF585" s="15">
        <f ca="1" t="shared" si="4294"/>
        <v>6721.35923393868</v>
      </c>
      <c r="AG585" s="15">
        <f ca="1" t="shared" si="4295"/>
        <v>7894.73679783574</v>
      </c>
      <c r="AH585" s="15">
        <f ca="1" t="shared" si="4296"/>
        <v>9624.52134394444</v>
      </c>
      <c r="AI585" s="15">
        <f ca="1" t="shared" si="4297"/>
        <v>11650.4243148505</v>
      </c>
      <c r="AJ585" s="17">
        <f ca="1" t="shared" si="4298"/>
        <v>38058.5165504255</v>
      </c>
      <c r="AK585" s="17">
        <f ca="1" t="shared" si="4299"/>
        <v>56180.9065785578</v>
      </c>
      <c r="AL585" s="17">
        <f ca="1" t="shared" si="4300"/>
        <v>49266.1289890084</v>
      </c>
      <c r="AM585" s="17">
        <f ca="1" t="shared" si="4301"/>
        <v>66953.522941813</v>
      </c>
      <c r="AN585" s="17">
        <f ca="1" t="shared" si="4302"/>
        <v>93174.6763892766</v>
      </c>
      <c r="AO585" s="17">
        <f ca="1">C585/'Ejercicio 3 - TIR'!$D$7</f>
        <v>16971.302086935</v>
      </c>
      <c r="AP585" s="17">
        <f ca="1" t="shared" si="4303"/>
        <v>21087.2144634905</v>
      </c>
      <c r="AQ585" s="17">
        <f ca="1" t="shared" si="4304"/>
        <v>39209.6044916227</v>
      </c>
      <c r="AR585" s="17">
        <f ca="1" t="shared" si="4305"/>
        <v>32294.8269020733</v>
      </c>
      <c r="AS585" s="17">
        <f ca="1" t="shared" si="4306"/>
        <v>49982.220854878</v>
      </c>
      <c r="AT585" s="17">
        <f ca="1" t="shared" si="4307"/>
        <v>76203.3743023416</v>
      </c>
      <c r="AU585" s="17">
        <f ca="1">AP585*'Ejercicio 3 - TIR'!$D$5</f>
        <v>10543.6072317452</v>
      </c>
      <c r="AV585" s="17">
        <f ca="1">AQ585*'Ejercicio 3 - TIR'!$D$5</f>
        <v>19604.8022458114</v>
      </c>
      <c r="AW585" s="17">
        <f ca="1">AR585*'Ejercicio 3 - TIR'!$D$5</f>
        <v>16147.4134510367</v>
      </c>
      <c r="AX585" s="17">
        <f ca="1">AS585*'Ejercicio 3 - TIR'!$D$5</f>
        <v>24991.110427439</v>
      </c>
      <c r="AY585" s="17">
        <f ca="1">AT585*'Ejercicio 3 - TIR'!$D$5</f>
        <v>38101.6871511708</v>
      </c>
      <c r="AZ585" s="17">
        <f ca="1" t="shared" ref="AZ585:BD585" si="4365">AJ585-AU585-AE585</f>
        <v>21661.1000367441</v>
      </c>
      <c r="BA585" s="17">
        <f ca="1" t="shared" si="4365"/>
        <v>29854.7450988077</v>
      </c>
      <c r="BB585" s="17">
        <f ca="1" t="shared" si="4365"/>
        <v>25223.978740136</v>
      </c>
      <c r="BC585" s="17">
        <f ca="1" t="shared" si="4365"/>
        <v>32337.8911704296</v>
      </c>
      <c r="BD585" s="17">
        <f ca="1" t="shared" si="4365"/>
        <v>43422.5649232554</v>
      </c>
      <c r="BE585" s="17">
        <f ca="1" t="shared" ref="BE585:BI585" si="4366">AZ585/Z585</f>
        <v>18645.827794142</v>
      </c>
      <c r="BF585" s="17">
        <f ca="1" t="shared" si="4366"/>
        <v>22381.8504585165</v>
      </c>
      <c r="BG585" s="17">
        <f ca="1" t="shared" si="4366"/>
        <v>16099.6214963513</v>
      </c>
      <c r="BH585" s="17">
        <f ca="1" t="shared" si="4366"/>
        <v>16930.5974947064</v>
      </c>
      <c r="BI585" s="17">
        <f ca="1" t="shared" si="4366"/>
        <v>18780.7728539641</v>
      </c>
      <c r="BJ585" s="17">
        <f ca="1" t="shared" si="4310"/>
        <v>83694.2691240077</v>
      </c>
      <c r="BK585" s="17">
        <f ca="1" t="shared" si="4311"/>
        <v>39238.931881686</v>
      </c>
      <c r="BL585" s="17">
        <f ca="1" t="shared" si="4312"/>
        <v>122933.201005694</v>
      </c>
      <c r="BM585" s="17">
        <f ca="1">BK585*'Ejercicio 3 - TIR'!$D$5</f>
        <v>19619.465940843</v>
      </c>
      <c r="BN585" s="17">
        <f ca="1" t="shared" si="4313"/>
        <v>103313.735064851</v>
      </c>
      <c r="BO585" s="17">
        <f ca="1" t="shared" si="4314"/>
        <v>44684.412226152</v>
      </c>
      <c r="BP585" s="17">
        <f ca="1" t="shared" si="4315"/>
        <v>-121055.27161736</v>
      </c>
      <c r="BQ585" s="17">
        <f ca="1" t="shared" ref="BQ585:BT585" si="4367">BE585</f>
        <v>18645.827794142</v>
      </c>
      <c r="BR585" s="17">
        <f ca="1" t="shared" si="4367"/>
        <v>22381.8504585165</v>
      </c>
      <c r="BS585" s="17">
        <f ca="1" t="shared" si="4367"/>
        <v>16099.6214963513</v>
      </c>
      <c r="BT585" s="17">
        <f ca="1" t="shared" si="4367"/>
        <v>16930.5974947064</v>
      </c>
      <c r="BU585" s="17">
        <f ca="1" t="shared" si="4317"/>
        <v>63465.1850801161</v>
      </c>
      <c r="BV585" s="19">
        <f ca="1" t="shared" si="4318"/>
        <v>3.63652144796684</v>
      </c>
    </row>
    <row r="586" ht="15" customHeight="1" spans="1:74">
      <c r="A586" s="15">
        <v>585</v>
      </c>
      <c r="B586" s="16">
        <f ca="1" t="shared" ref="B586:F586" si="4368">RAND()</f>
        <v>0.595304436242472</v>
      </c>
      <c r="C586" s="17">
        <f ca="1">IF(B586&lt;=('Ejercicio 3 - TIR'!$D$13-'Ejercicio 3 - TIR'!$C$13)/('Ejercicio 3 - TIR'!$E$13-'Ejercicio 3 - TIR'!$C$13),'Ejercicio 3 - TIR'!$C$13+SQRT(('Ejercicio 3 - TIR'!$E$13-'Ejercicio 3 - TIR'!$C$13)*('Ejercicio 3 - TIR'!$D$13-'Ejercicio 3 - TIR'!$C$13)*B586),'Ejercicio 3 - TIR'!$E$13-SQRT(('Ejercicio 3 - TIR'!$E$13-'Ejercicio 3 - TIR'!$C$13)*('Ejercicio 3 - TIR'!$E$13-'Ejercicio 3 - TIR'!$D$13)*(1-B586)))</f>
        <v>77962.8795776528</v>
      </c>
      <c r="D586" s="16">
        <f ca="1" t="shared" si="4368"/>
        <v>0.529822925237323</v>
      </c>
      <c r="E586" s="17">
        <f ca="1">IF(D586&lt;=('Ejercicio 3 - TIR'!$D$14-'Ejercicio 3 - TIR'!$C$14)/('Ejercicio 3 - TIR'!$E$14-'Ejercicio 3 - TIR'!$C$14),'Ejercicio 3 - TIR'!$C$14+SQRT(('Ejercicio 3 - TIR'!$E$14-'Ejercicio 3 - TIR'!$C$14)*('Ejercicio 3 - TIR'!$D$14-'Ejercicio 3 - TIR'!$C$14)*D586),'Ejercicio 3 - TIR'!$E$14-SQRT(('Ejercicio 3 - TIR'!$E$14-'Ejercicio 3 - TIR'!$C$14)*('Ejercicio 3 - TIR'!$E$14-'Ejercicio 3 - TIR'!$D$14)*(1-D586)))</f>
        <v>31601.9906397765</v>
      </c>
      <c r="F586" s="16">
        <f ca="1" t="shared" si="4368"/>
        <v>0.313612410142629</v>
      </c>
      <c r="G586" s="17">
        <f ca="1">IF(F586&lt;=('Ejercicio 3 - TIR'!$D$18-'Ejercicio 3 - TIR'!$C$18)/('Ejercicio 3 - TIR'!$E$18-'Ejercicio 3 - TIR'!$C$18),'Ejercicio 3 - TIR'!$C$18+SQRT(('Ejercicio 3 - TIR'!$E$18-'Ejercicio 3 - TIR'!$C$18)*('Ejercicio 3 - TIR'!$D$18-'Ejercicio 3 - TIR'!$C$18)*F586),'Ejercicio 3 - TIR'!$E$18-SQRT(('Ejercicio 3 - TIR'!$E$18-'Ejercicio 3 - TIR'!$C$18)*('Ejercicio 3 - TIR'!$E$18-'Ejercicio 3 - TIR'!$D$18)*(1-F586)))</f>
        <v>36858.7069861158</v>
      </c>
      <c r="H586" s="16">
        <f ca="1" t="shared" ref="H586:L586" si="4369">RAND()</f>
        <v>0.173269005389045</v>
      </c>
      <c r="I586" s="17">
        <f ca="1">IF(H586&lt;=('Ejercicio 3 - TIR'!$D$18-'Ejercicio 3 - TIR'!$C$18)/('Ejercicio 3 - TIR'!$E$18-'Ejercicio 3 - TIR'!$C$18),'Ejercicio 3 - TIR'!$C$18+SQRT(('Ejercicio 3 - TIR'!$E$18-'Ejercicio 3 - TIR'!$C$18)*('Ejercicio 3 - TIR'!$D$18-'Ejercicio 3 - TIR'!$C$18)*H586),'Ejercicio 3 - TIR'!$E$18-SQRT(('Ejercicio 3 - TIR'!$E$18-'Ejercicio 3 - TIR'!$C$18)*('Ejercicio 3 - TIR'!$E$18-'Ejercicio 3 - TIR'!$D$18)*(1-H586)))</f>
        <v>35098.073244703</v>
      </c>
      <c r="J586" s="16">
        <f ca="1" t="shared" si="4369"/>
        <v>0.313884961808558</v>
      </c>
      <c r="K586" s="17">
        <f ca="1">IF(J586&lt;=('Ejercicio 3 - TIR'!$D$18-'Ejercicio 3 - TIR'!$C$18)/('Ejercicio 3 - TIR'!$E$18-'Ejercicio 3 - TIR'!$C$18),'Ejercicio 3 - TIR'!$C$18+SQRT(('Ejercicio 3 - TIR'!$E$18-'Ejercicio 3 - TIR'!$C$18)*('Ejercicio 3 - TIR'!$D$18-'Ejercicio 3 - TIR'!$C$18)*J586),'Ejercicio 3 - TIR'!$E$18-SQRT(('Ejercicio 3 - TIR'!$E$18-'Ejercicio 3 - TIR'!$C$18)*('Ejercicio 3 - TIR'!$E$18-'Ejercicio 3 - TIR'!$D$18)*(1-J586)))</f>
        <v>36861.6866928827</v>
      </c>
      <c r="L586" s="16">
        <f ca="1" t="shared" si="4369"/>
        <v>0.144491068908892</v>
      </c>
      <c r="M586" s="17">
        <f ca="1">IF(L586&lt;=('Ejercicio 3 - TIR'!$D$18-'Ejercicio 3 - TIR'!$C$18)/('Ejercicio 3 - TIR'!$E$18-'Ejercicio 3 - TIR'!$C$18),'Ejercicio 3 - TIR'!$C$18+SQRT(('Ejercicio 3 - TIR'!$E$18-'Ejercicio 3 - TIR'!$C$18)*('Ejercicio 3 - TIR'!$D$18-'Ejercicio 3 - TIR'!$C$18)*L586),'Ejercicio 3 - TIR'!$E$18-SQRT(('Ejercicio 3 - TIR'!$E$18-'Ejercicio 3 - TIR'!$C$18)*('Ejercicio 3 - TIR'!$E$18-'Ejercicio 3 - TIR'!$D$18)*(1-L586)))</f>
        <v>34655.4978612748</v>
      </c>
      <c r="N586" s="16">
        <f ca="1" t="shared" ref="N586:R586" si="4370">RAND()</f>
        <v>0.388862873260906</v>
      </c>
      <c r="O586" s="17">
        <f ca="1">IF(N586&lt;=('Ejercicio 3 - TIR'!$D$18-'Ejercicio 3 - TIR'!$C$18)/('Ejercicio 3 - TIR'!$E$18-'Ejercicio 3 - TIR'!$C$18),'Ejercicio 3 - TIR'!$C$18+SQRT(('Ejercicio 3 - TIR'!$E$18-'Ejercicio 3 - TIR'!$C$18)*('Ejercicio 3 - TIR'!$D$18-'Ejercicio 3 - TIR'!$C$18)*N586),'Ejercicio 3 - TIR'!$E$18-SQRT(('Ejercicio 3 - TIR'!$E$18-'Ejercicio 3 - TIR'!$C$18)*('Ejercicio 3 - TIR'!$E$18-'Ejercicio 3 - TIR'!$D$18)*(1-N586)))</f>
        <v>37637.3706855917</v>
      </c>
      <c r="P586" s="16">
        <f ca="1" t="shared" si="4370"/>
        <v>0.325054802511152</v>
      </c>
      <c r="Q586" s="18">
        <f ca="1">IF(P586&lt;=('Ejercicio 3 - TIR'!$D$22-'Ejercicio 3 - TIR'!$C$22)/('Ejercicio 3 - TIR'!$E$22-'Ejercicio 3 - TIR'!$C$22),'Ejercicio 3 - TIR'!$C$22+SQRT(('Ejercicio 3 - TIR'!$E$22-'Ejercicio 3 - TIR'!$C$22)*('Ejercicio 3 - TIR'!$D$22-'Ejercicio 3 - TIR'!$C$22)*P586),'Ejercicio 3 - TIR'!$E$22-SQRT(('Ejercicio 3 - TIR'!$E$22-'Ejercicio 3 - TIR'!$C$22)*('Ejercicio 3 - TIR'!$E$22-'Ejercicio 3 - TIR'!$D$22)*(1-P586)))</f>
        <v>0.144188812383415</v>
      </c>
      <c r="R586" s="16">
        <f ca="1" t="shared" si="4370"/>
        <v>0.172682263837347</v>
      </c>
      <c r="S586" s="18">
        <f ca="1">IF(R586&lt;=('Ejercicio 3 - TIR'!$D$23-'Ejercicio 3 - TIR'!$C$23)/('Ejercicio 3 - TIR'!$E$23-'Ejercicio 3 - TIR'!$C$23),'Ejercicio 3 - TIR'!$C$23+SQRT(('Ejercicio 3 - TIR'!$E$23-'Ejercicio 3 - TIR'!$C$23)*('Ejercicio 3 - TIR'!$D$23-'Ejercicio 3 - TIR'!$C$23)*R586),'Ejercicio 3 - TIR'!$E$23-SQRT(('Ejercicio 3 - TIR'!$E$23-'Ejercicio 3 - TIR'!$C$23)*('Ejercicio 3 - TIR'!$E$23-'Ejercicio 3 - TIR'!$D$23)*(1-R586)))</f>
        <v>0.137630316925887</v>
      </c>
      <c r="T586" s="16">
        <f ca="1" t="shared" ref="T586:X586" si="4371">RAND()</f>
        <v>0.798748307954199</v>
      </c>
      <c r="U586" s="18">
        <f ca="1">IF(T586&lt;=('Ejercicio 3 - TIR'!$D$24-'Ejercicio 3 - TIR'!$C$24)/('Ejercicio 3 - TIR'!$E$24-'Ejercicio 3 - TIR'!$C$24),'Ejercicio 3 - TIR'!$C$24+SQRT(('Ejercicio 3 - TIR'!$E$24-'Ejercicio 3 - TIR'!$C$24)*('Ejercicio 3 - TIR'!$D$24-'Ejercicio 3 - TIR'!$C$24)*T586),'Ejercicio 3 - TIR'!$E$24-SQRT(('Ejercicio 3 - TIR'!$E$24-'Ejercicio 3 - TIR'!$C$24)*('Ejercicio 3 - TIR'!$E$24-'Ejercicio 3 - TIR'!$D$24)*(1-T586)))</f>
        <v>0.196261745267854</v>
      </c>
      <c r="V586" s="16">
        <f ca="1" t="shared" si="4371"/>
        <v>0.477024016505443</v>
      </c>
      <c r="W586" s="18">
        <f ca="1">IF(V586&lt;=('Ejercicio 3 - TIR'!$D$25-'Ejercicio 3 - TIR'!$C$25)/('Ejercicio 3 - TIR'!$E$25-'Ejercicio 3 - TIR'!$C$25),'Ejercicio 3 - TIR'!$C$25+SQRT(('Ejercicio 3 - TIR'!$E$25-'Ejercicio 3 - TIR'!$C$25)*('Ejercicio 3 - TIR'!$D$25-'Ejercicio 3 - TIR'!$C$25)*V586),'Ejercicio 3 - TIR'!$E$25-SQRT(('Ejercicio 3 - TIR'!$E$25-'Ejercicio 3 - TIR'!$C$25)*('Ejercicio 3 - TIR'!$E$25-'Ejercicio 3 - TIR'!$D$25)*(1-V586)))</f>
        <v>0.207216639423358</v>
      </c>
      <c r="X586" s="16">
        <f ca="1" t="shared" si="4371"/>
        <v>0.85309717570442</v>
      </c>
      <c r="Y586" s="18">
        <f ca="1">IF(X586&lt;=('Ejercicio 3 - TIR'!$D$26-'Ejercicio 3 - TIR'!$C$26)/('Ejercicio 3 - TIR'!$E$26-'Ejercicio 3 - TIR'!$C$26),'Ejercicio 3 - TIR'!$C$26+SQRT(('Ejercicio 3 - TIR'!$E$26-'Ejercicio 3 - TIR'!$C$26)*('Ejercicio 3 - TIR'!$D$26-'Ejercicio 3 - TIR'!$C$26)*X586),'Ejercicio 3 - TIR'!$E$26-SQRT(('Ejercicio 3 - TIR'!$E$26-'Ejercicio 3 - TIR'!$C$26)*('Ejercicio 3 - TIR'!$E$26-'Ejercicio 3 - TIR'!$D$26)*(1-X586)))</f>
        <v>0.251834857515075</v>
      </c>
      <c r="Z586" s="16">
        <f ca="1" t="shared" si="4288"/>
        <v>1.14418881238342</v>
      </c>
      <c r="AA586" s="16">
        <f ca="1" t="shared" si="4289"/>
        <v>1.3016638812548</v>
      </c>
      <c r="AB586" s="16">
        <f ca="1" t="shared" si="4290"/>
        <v>1.557130706342</v>
      </c>
      <c r="AC586" s="16">
        <f ca="1" t="shared" si="4291"/>
        <v>1.8797940984531</v>
      </c>
      <c r="AD586" s="16">
        <f ca="1" t="shared" si="4292"/>
        <v>2.35319177739472</v>
      </c>
      <c r="AE586" s="15">
        <f ca="1" t="shared" si="4293"/>
        <v>4556.65349930118</v>
      </c>
      <c r="AF586" s="15">
        <f ca="1" t="shared" si="4294"/>
        <v>5183.78716453146</v>
      </c>
      <c r="AG586" s="15">
        <f ca="1" t="shared" si="4295"/>
        <v>6201.16628053951</v>
      </c>
      <c r="AH586" s="15">
        <f ca="1" t="shared" si="4296"/>
        <v>7486.15111769835</v>
      </c>
      <c r="AI586" s="15">
        <f ca="1" t="shared" si="4297"/>
        <v>9371.42491776023</v>
      </c>
      <c r="AJ586" s="17">
        <f ca="1" t="shared" si="4298"/>
        <v>42173.3201724322</v>
      </c>
      <c r="AK586" s="17">
        <f ca="1" t="shared" si="4299"/>
        <v>45685.8942442654</v>
      </c>
      <c r="AL586" s="17">
        <f ca="1" t="shared" si="4300"/>
        <v>57398.4642370458</v>
      </c>
      <c r="AM586" s="17">
        <f ca="1" t="shared" si="4301"/>
        <v>65145.2003585784</v>
      </c>
      <c r="AN586" s="17">
        <f ca="1" t="shared" si="4302"/>
        <v>88567.9512200915</v>
      </c>
      <c r="AO586" s="17">
        <f ca="1">C586/'Ejercicio 3 - TIR'!$D$7</f>
        <v>15592.5759155306</v>
      </c>
      <c r="AP586" s="17">
        <f ca="1" t="shared" si="4303"/>
        <v>26580.7442569016</v>
      </c>
      <c r="AQ586" s="17">
        <f ca="1" t="shared" si="4304"/>
        <v>30093.3183287348</v>
      </c>
      <c r="AR586" s="17">
        <f ca="1" t="shared" si="4305"/>
        <v>41805.8883215152</v>
      </c>
      <c r="AS586" s="17">
        <f ca="1" t="shared" si="4306"/>
        <v>49552.6244430479</v>
      </c>
      <c r="AT586" s="17">
        <f ca="1" t="shared" si="4307"/>
        <v>72975.3753045609</v>
      </c>
      <c r="AU586" s="17">
        <f ca="1">AP586*'Ejercicio 3 - TIR'!$D$5</f>
        <v>13290.3721284508</v>
      </c>
      <c r="AV586" s="17">
        <f ca="1">AQ586*'Ejercicio 3 - TIR'!$D$5</f>
        <v>15046.6591643674</v>
      </c>
      <c r="AW586" s="17">
        <f ca="1">AR586*'Ejercicio 3 - TIR'!$D$5</f>
        <v>20902.9441607576</v>
      </c>
      <c r="AX586" s="17">
        <f ca="1">AS586*'Ejercicio 3 - TIR'!$D$5</f>
        <v>24776.3122215239</v>
      </c>
      <c r="AY586" s="17">
        <f ca="1">AT586*'Ejercicio 3 - TIR'!$D$5</f>
        <v>36487.6876522805</v>
      </c>
      <c r="AZ586" s="17">
        <f ca="1" t="shared" ref="AZ586:BD586" si="4372">AJ586-AU586-AE586</f>
        <v>24326.2945446802</v>
      </c>
      <c r="BA586" s="17">
        <f ca="1" t="shared" si="4372"/>
        <v>25455.4479153665</v>
      </c>
      <c r="BB586" s="17">
        <f ca="1" t="shared" si="4372"/>
        <v>30294.3537957487</v>
      </c>
      <c r="BC586" s="17">
        <f ca="1" t="shared" si="4372"/>
        <v>32882.7370193561</v>
      </c>
      <c r="BD586" s="17">
        <f ca="1" t="shared" si="4372"/>
        <v>42708.8386500508</v>
      </c>
      <c r="BE586" s="17">
        <f ca="1" t="shared" ref="BE586:BI586" si="4373">AZ586/Z586</f>
        <v>21260.7344883988</v>
      </c>
      <c r="BF586" s="17">
        <f ca="1" t="shared" si="4373"/>
        <v>19556.0837801135</v>
      </c>
      <c r="BG586" s="17">
        <f ca="1" t="shared" si="4373"/>
        <v>19455.2414080357</v>
      </c>
      <c r="BH586" s="17">
        <f ca="1" t="shared" si="4373"/>
        <v>17492.7334043742</v>
      </c>
      <c r="BI586" s="17">
        <f ca="1" t="shared" si="4373"/>
        <v>18149.3234254519</v>
      </c>
      <c r="BJ586" s="17">
        <f ca="1" t="shared" si="4310"/>
        <v>74365.5445228269</v>
      </c>
      <c r="BK586" s="17">
        <f ca="1" t="shared" si="4311"/>
        <v>36692.3214328294</v>
      </c>
      <c r="BL586" s="17">
        <f ca="1" t="shared" si="4312"/>
        <v>111057.865955656</v>
      </c>
      <c r="BM586" s="17">
        <f ca="1">BK586*'Ejercicio 3 - TIR'!$D$5</f>
        <v>18346.1607164147</v>
      </c>
      <c r="BN586" s="17">
        <f ca="1" t="shared" si="4313"/>
        <v>92711.7052392417</v>
      </c>
      <c r="BO586" s="17">
        <f ca="1" t="shared" si="4314"/>
        <v>39398.2785975418</v>
      </c>
      <c r="BP586" s="17">
        <f ca="1" t="shared" si="4315"/>
        <v>-109564.870217429</v>
      </c>
      <c r="BQ586" s="17">
        <f ca="1" t="shared" ref="BQ586:BT586" si="4374">BE586</f>
        <v>21260.7344883988</v>
      </c>
      <c r="BR586" s="17">
        <f ca="1" t="shared" si="4374"/>
        <v>19556.0837801135</v>
      </c>
      <c r="BS586" s="17">
        <f ca="1" t="shared" si="4374"/>
        <v>19455.2414080357</v>
      </c>
      <c r="BT586" s="17">
        <f ca="1" t="shared" si="4374"/>
        <v>17492.7334043742</v>
      </c>
      <c r="BU586" s="17">
        <f ca="1" t="shared" si="4317"/>
        <v>57547.6020229937</v>
      </c>
      <c r="BV586" s="19">
        <f ca="1" t="shared" si="4318"/>
        <v>6.31129171838913</v>
      </c>
    </row>
    <row r="587" ht="15" customHeight="1" spans="1:74">
      <c r="A587" s="15">
        <v>586</v>
      </c>
      <c r="B587" s="16">
        <f ca="1" t="shared" ref="B587:F587" si="4375">RAND()</f>
        <v>0.995200756792368</v>
      </c>
      <c r="C587" s="17">
        <f ca="1">IF(B587&lt;=('Ejercicio 3 - TIR'!$D$13-'Ejercicio 3 - TIR'!$C$13)/('Ejercicio 3 - TIR'!$E$13-'Ejercicio 3 - TIR'!$C$13),'Ejercicio 3 - TIR'!$C$13+SQRT(('Ejercicio 3 - TIR'!$E$13-'Ejercicio 3 - TIR'!$C$13)*('Ejercicio 3 - TIR'!$D$13-'Ejercicio 3 - TIR'!$C$13)*B587),'Ejercicio 3 - TIR'!$E$13-SQRT(('Ejercicio 3 - TIR'!$E$13-'Ejercicio 3 - TIR'!$C$13)*('Ejercicio 3 - TIR'!$E$13-'Ejercicio 3 - TIR'!$D$13)*(1-B587)))</f>
        <v>97600.1892055501</v>
      </c>
      <c r="D587" s="16">
        <f ca="1" t="shared" si="4375"/>
        <v>0.122863881412658</v>
      </c>
      <c r="E587" s="17">
        <f ca="1">IF(D587&lt;=('Ejercicio 3 - TIR'!$D$14-'Ejercicio 3 - TIR'!$C$14)/('Ejercicio 3 - TIR'!$E$14-'Ejercicio 3 - TIR'!$C$14),'Ejercicio 3 - TIR'!$C$14+SQRT(('Ejercicio 3 - TIR'!$E$14-'Ejercicio 3 - TIR'!$C$14)*('Ejercicio 3 - TIR'!$D$14-'Ejercicio 3 - TIR'!$C$14)*D587),'Ejercicio 3 - TIR'!$E$14-SQRT(('Ejercicio 3 - TIR'!$E$14-'Ejercicio 3 - TIR'!$C$14)*('Ejercicio 3 - TIR'!$E$14-'Ejercicio 3 - TIR'!$D$14)*(1-D587)))</f>
        <v>28035.5874400105</v>
      </c>
      <c r="F587" s="16">
        <f ca="1" t="shared" si="4375"/>
        <v>0.578072446361144</v>
      </c>
      <c r="G587" s="17">
        <f ca="1">IF(F587&lt;=('Ejercicio 3 - TIR'!$D$18-'Ejercicio 3 - TIR'!$C$18)/('Ejercicio 3 - TIR'!$E$18-'Ejercicio 3 - TIR'!$C$18),'Ejercicio 3 - TIR'!$C$18+SQRT(('Ejercicio 3 - TIR'!$E$18-'Ejercicio 3 - TIR'!$C$18)*('Ejercicio 3 - TIR'!$D$18-'Ejercicio 3 - TIR'!$C$18)*F587),'Ejercicio 3 - TIR'!$E$18-SQRT(('Ejercicio 3 - TIR'!$E$18-'Ejercicio 3 - TIR'!$C$18)*('Ejercicio 3 - TIR'!$E$18-'Ejercicio 3 - TIR'!$D$18)*(1-F587)))</f>
        <v>39311.8669961599</v>
      </c>
      <c r="H587" s="16">
        <f ca="1" t="shared" ref="H587:L587" si="4376">RAND()</f>
        <v>0.909896444411807</v>
      </c>
      <c r="I587" s="17">
        <f ca="1">IF(H587&lt;=('Ejercicio 3 - TIR'!$D$18-'Ejercicio 3 - TIR'!$C$18)/('Ejercicio 3 - TIR'!$E$18-'Ejercicio 3 - TIR'!$C$18),'Ejercicio 3 - TIR'!$C$18+SQRT(('Ejercicio 3 - TIR'!$E$18-'Ejercicio 3 - TIR'!$C$18)*('Ejercicio 3 - TIR'!$D$18-'Ejercicio 3 - TIR'!$C$18)*H587),'Ejercicio 3 - TIR'!$E$18-SQRT(('Ejercicio 3 - TIR'!$E$18-'Ejercicio 3 - TIR'!$C$18)*('Ejercicio 3 - TIR'!$E$18-'Ejercicio 3 - TIR'!$D$18)*(1-H587)))</f>
        <v>42400.4295221875</v>
      </c>
      <c r="J587" s="16">
        <f ca="1" t="shared" si="4376"/>
        <v>0.48477718553514</v>
      </c>
      <c r="K587" s="17">
        <f ca="1">IF(J587&lt;=('Ejercicio 3 - TIR'!$D$18-'Ejercicio 3 - TIR'!$C$18)/('Ejercicio 3 - TIR'!$E$18-'Ejercicio 3 - TIR'!$C$18),'Ejercicio 3 - TIR'!$C$18+SQRT(('Ejercicio 3 - TIR'!$E$18-'Ejercicio 3 - TIR'!$C$18)*('Ejercicio 3 - TIR'!$D$18-'Ejercicio 3 - TIR'!$C$18)*J587),'Ejercicio 3 - TIR'!$E$18-SQRT(('Ejercicio 3 - TIR'!$E$18-'Ejercicio 3 - TIR'!$C$18)*('Ejercicio 3 - TIR'!$E$18-'Ejercicio 3 - TIR'!$D$18)*(1-J587)))</f>
        <v>38527.4015872522</v>
      </c>
      <c r="L587" s="16">
        <f ca="1" t="shared" si="4376"/>
        <v>0.8936816964835</v>
      </c>
      <c r="M587" s="17">
        <f ca="1">IF(L587&lt;=('Ejercicio 3 - TIR'!$D$18-'Ejercicio 3 - TIR'!$C$18)/('Ejercicio 3 - TIR'!$E$18-'Ejercicio 3 - TIR'!$C$18),'Ejercicio 3 - TIR'!$C$18+SQRT(('Ejercicio 3 - TIR'!$E$18-'Ejercicio 3 - TIR'!$C$18)*('Ejercicio 3 - TIR'!$D$18-'Ejercicio 3 - TIR'!$C$18)*L587),'Ejercicio 3 - TIR'!$E$18-SQRT(('Ejercicio 3 - TIR'!$E$18-'Ejercicio 3 - TIR'!$C$18)*('Ejercicio 3 - TIR'!$E$18-'Ejercicio 3 - TIR'!$D$18)*(1-L587)))</f>
        <v>42176.1953389553</v>
      </c>
      <c r="N587" s="16">
        <f ca="1" t="shared" ref="N587:R587" si="4377">RAND()</f>
        <v>0.549336346132004</v>
      </c>
      <c r="O587" s="17">
        <f ca="1">IF(N587&lt;=('Ejercicio 3 - TIR'!$D$18-'Ejercicio 3 - TIR'!$C$18)/('Ejercicio 3 - TIR'!$E$18-'Ejercicio 3 - TIR'!$C$18),'Ejercicio 3 - TIR'!$C$18+SQRT(('Ejercicio 3 - TIR'!$E$18-'Ejercicio 3 - TIR'!$C$18)*('Ejercicio 3 - TIR'!$D$18-'Ejercicio 3 - TIR'!$C$18)*N587),'Ejercicio 3 - TIR'!$E$18-SQRT(('Ejercicio 3 - TIR'!$E$18-'Ejercicio 3 - TIR'!$C$18)*('Ejercicio 3 - TIR'!$E$18-'Ejercicio 3 - TIR'!$D$18)*(1-N587)))</f>
        <v>39077.4694667512</v>
      </c>
      <c r="P587" s="16">
        <f ca="1" t="shared" si="4377"/>
        <v>0.755788491596975</v>
      </c>
      <c r="Q587" s="18">
        <f ca="1">IF(P587&lt;=('Ejercicio 3 - TIR'!$D$22-'Ejercicio 3 - TIR'!$C$22)/('Ejercicio 3 - TIR'!$E$22-'Ejercicio 3 - TIR'!$C$22),'Ejercicio 3 - TIR'!$C$22+SQRT(('Ejercicio 3 - TIR'!$E$22-'Ejercicio 3 - TIR'!$C$22)*('Ejercicio 3 - TIR'!$D$22-'Ejercicio 3 - TIR'!$C$22)*P587),'Ejercicio 3 - TIR'!$E$22-SQRT(('Ejercicio 3 - TIR'!$E$22-'Ejercicio 3 - TIR'!$C$22)*('Ejercicio 3 - TIR'!$E$22-'Ejercicio 3 - TIR'!$D$22)*(1-P587)))</f>
        <v>0.15903381972973</v>
      </c>
      <c r="R587" s="16">
        <f ca="1" t="shared" si="4377"/>
        <v>0.00855737487250674</v>
      </c>
      <c r="S587" s="18">
        <f ca="1">IF(R587&lt;=('Ejercicio 3 - TIR'!$D$23-'Ejercicio 3 - TIR'!$C$23)/('Ejercicio 3 - TIR'!$E$23-'Ejercicio 3 - TIR'!$C$23),'Ejercicio 3 - TIR'!$C$23+SQRT(('Ejercicio 3 - TIR'!$E$23-'Ejercicio 3 - TIR'!$C$23)*('Ejercicio 3 - TIR'!$D$23-'Ejercicio 3 - TIR'!$C$23)*R587),'Ejercicio 3 - TIR'!$E$23-SQRT(('Ejercicio 3 - TIR'!$E$23-'Ejercicio 3 - TIR'!$C$23)*('Ejercicio 3 - TIR'!$E$23-'Ejercicio 3 - TIR'!$D$23)*(1-R587)))</f>
        <v>0.123924700596289</v>
      </c>
      <c r="T587" s="16">
        <f ca="1" t="shared" ref="T587:X587" si="4378">RAND()</f>
        <v>0.302308890183453</v>
      </c>
      <c r="U587" s="18">
        <f ca="1">IF(T587&lt;=('Ejercicio 3 - TIR'!$D$24-'Ejercicio 3 - TIR'!$C$24)/('Ejercicio 3 - TIR'!$E$24-'Ejercicio 3 - TIR'!$C$24),'Ejercicio 3 - TIR'!$C$24+SQRT(('Ejercicio 3 - TIR'!$E$24-'Ejercicio 3 - TIR'!$C$24)*('Ejercicio 3 - TIR'!$D$24-'Ejercicio 3 - TIR'!$C$24)*T587),'Ejercicio 3 - TIR'!$E$24-SQRT(('Ejercicio 3 - TIR'!$E$24-'Ejercicio 3 - TIR'!$C$24)*('Ejercicio 3 - TIR'!$E$24-'Ejercicio 3 - TIR'!$D$24)*(1-T587)))</f>
        <v>0.175196203471659</v>
      </c>
      <c r="V587" s="16">
        <f ca="1" t="shared" si="4378"/>
        <v>0.333208883877124</v>
      </c>
      <c r="W587" s="18">
        <f ca="1">IF(V587&lt;=('Ejercicio 3 - TIR'!$D$25-'Ejercicio 3 - TIR'!$C$25)/('Ejercicio 3 - TIR'!$E$25-'Ejercicio 3 - TIR'!$C$25),'Ejercicio 3 - TIR'!$C$25+SQRT(('Ejercicio 3 - TIR'!$E$25-'Ejercicio 3 - TIR'!$C$25)*('Ejercicio 3 - TIR'!$D$25-'Ejercicio 3 - TIR'!$C$25)*V587),'Ejercicio 3 - TIR'!$E$25-SQRT(('Ejercicio 3 - TIR'!$E$25-'Ejercicio 3 - TIR'!$C$25)*('Ejercicio 3 - TIR'!$E$25-'Ejercicio 3 - TIR'!$D$25)*(1-V587)))</f>
        <v>0.201690902446536</v>
      </c>
      <c r="X587" s="16">
        <f ca="1" t="shared" si="4378"/>
        <v>0.382580123670594</v>
      </c>
      <c r="Y587" s="18">
        <f ca="1">IF(X587&lt;=('Ejercicio 3 - TIR'!$D$26-'Ejercicio 3 - TIR'!$C$26)/('Ejercicio 3 - TIR'!$E$26-'Ejercicio 3 - TIR'!$C$26),'Ejercicio 3 - TIR'!$C$26+SQRT(('Ejercicio 3 - TIR'!$E$26-'Ejercicio 3 - TIR'!$C$26)*('Ejercicio 3 - TIR'!$D$26-'Ejercicio 3 - TIR'!$C$26)*X587),'Ejercicio 3 - TIR'!$E$26-SQRT(('Ejercicio 3 - TIR'!$E$26-'Ejercicio 3 - TIR'!$C$26)*('Ejercicio 3 - TIR'!$E$26-'Ejercicio 3 - TIR'!$D$26)*(1-X587)))</f>
        <v>0.222258616814465</v>
      </c>
      <c r="Z587" s="16">
        <f ca="1" t="shared" si="4288"/>
        <v>1.15903381972973</v>
      </c>
      <c r="AA587" s="16">
        <f ca="1" t="shared" si="4289"/>
        <v>1.30266673882071</v>
      </c>
      <c r="AB587" s="16">
        <f ca="1" t="shared" si="4290"/>
        <v>1.53088900585091</v>
      </c>
      <c r="AC587" s="16">
        <f ca="1" t="shared" si="4291"/>
        <v>1.83965539098646</v>
      </c>
      <c r="AD587" s="16">
        <f ca="1" t="shared" si="4292"/>
        <v>2.24853465360238</v>
      </c>
      <c r="AE587" s="15">
        <f ca="1" t="shared" si="4293"/>
        <v>4458.60655895172</v>
      </c>
      <c r="AF587" s="15">
        <f ca="1" t="shared" si="4294"/>
        <v>5011.13804184646</v>
      </c>
      <c r="AG587" s="15">
        <f ca="1" t="shared" si="4295"/>
        <v>5889.07040185037</v>
      </c>
      <c r="AH587" s="15">
        <f ca="1" t="shared" si="4296"/>
        <v>7076.84232577075</v>
      </c>
      <c r="AI587" s="15">
        <f ca="1" t="shared" si="4297"/>
        <v>8649.73151251062</v>
      </c>
      <c r="AJ587" s="17">
        <f ca="1" t="shared" si="4298"/>
        <v>45563.7833652663</v>
      </c>
      <c r="AK587" s="17">
        <f ca="1" t="shared" si="4299"/>
        <v>55233.6292502653</v>
      </c>
      <c r="AL587" s="17">
        <f ca="1" t="shared" si="4300"/>
        <v>58981.1755139271</v>
      </c>
      <c r="AM587" s="17">
        <f ca="1" t="shared" si="4301"/>
        <v>77589.6651266071</v>
      </c>
      <c r="AN587" s="17">
        <f ca="1" t="shared" si="4302"/>
        <v>87867.044271079</v>
      </c>
      <c r="AO587" s="17">
        <f ca="1">C587/'Ejercicio 3 - TIR'!$D$7</f>
        <v>19520.03784111</v>
      </c>
      <c r="AP587" s="17">
        <f ca="1" t="shared" si="4303"/>
        <v>26043.7455241563</v>
      </c>
      <c r="AQ587" s="17">
        <f ca="1" t="shared" si="4304"/>
        <v>35713.5914091553</v>
      </c>
      <c r="AR587" s="17">
        <f ca="1" t="shared" si="4305"/>
        <v>39461.1376728171</v>
      </c>
      <c r="AS587" s="17">
        <f ca="1" t="shared" si="4306"/>
        <v>58069.627285497</v>
      </c>
      <c r="AT587" s="17">
        <f ca="1" t="shared" si="4307"/>
        <v>68347.006429969</v>
      </c>
      <c r="AU587" s="17">
        <f ca="1">AP587*'Ejercicio 3 - TIR'!$D$5</f>
        <v>13021.8727620781</v>
      </c>
      <c r="AV587" s="17">
        <f ca="1">AQ587*'Ejercicio 3 - TIR'!$D$5</f>
        <v>17856.7957045777</v>
      </c>
      <c r="AW587" s="17">
        <f ca="1">AR587*'Ejercicio 3 - TIR'!$D$5</f>
        <v>19730.5688364085</v>
      </c>
      <c r="AX587" s="17">
        <f ca="1">AS587*'Ejercicio 3 - TIR'!$D$5</f>
        <v>29034.8136427485</v>
      </c>
      <c r="AY587" s="17">
        <f ca="1">AT587*'Ejercicio 3 - TIR'!$D$5</f>
        <v>34173.5032149845</v>
      </c>
      <c r="AZ587" s="17">
        <f ca="1" t="shared" ref="AZ587:BD587" si="4379">AJ587-AU587-AE587</f>
        <v>28083.3040442364</v>
      </c>
      <c r="BA587" s="17">
        <f ca="1" t="shared" si="4379"/>
        <v>32365.6955038412</v>
      </c>
      <c r="BB587" s="17">
        <f ca="1" t="shared" si="4379"/>
        <v>33361.5362756682</v>
      </c>
      <c r="BC587" s="17">
        <f ca="1" t="shared" si="4379"/>
        <v>41478.0091580878</v>
      </c>
      <c r="BD587" s="17">
        <f ca="1" t="shared" si="4379"/>
        <v>45043.8095435839</v>
      </c>
      <c r="BE587" s="17">
        <f ca="1" t="shared" ref="BE587:BI587" si="4380">AZ587/Z587</f>
        <v>24229.9263111969</v>
      </c>
      <c r="BF587" s="17">
        <f ca="1" t="shared" si="4380"/>
        <v>24845.7218867364</v>
      </c>
      <c r="BG587" s="17">
        <f ca="1" t="shared" si="4380"/>
        <v>21792.2632850348</v>
      </c>
      <c r="BH587" s="17">
        <f ca="1" t="shared" si="4380"/>
        <v>22546.6189816379</v>
      </c>
      <c r="BI587" s="17">
        <f ca="1" t="shared" si="4380"/>
        <v>20032.5173870099</v>
      </c>
      <c r="BJ587" s="17">
        <f ca="1" t="shared" si="4310"/>
        <v>63038.9898929632</v>
      </c>
      <c r="BK587" s="17">
        <f ca="1" t="shared" si="4311"/>
        <v>43891.4815253657</v>
      </c>
      <c r="BL587" s="17">
        <f ca="1" t="shared" si="4312"/>
        <v>106930.471418329</v>
      </c>
      <c r="BM587" s="17">
        <f ca="1">BK587*'Ejercicio 3 - TIR'!$D$5</f>
        <v>21945.7407626828</v>
      </c>
      <c r="BN587" s="17">
        <f ca="1" t="shared" si="4313"/>
        <v>84984.730655646</v>
      </c>
      <c r="BO587" s="17">
        <f ca="1" t="shared" si="4314"/>
        <v>37795.6063605655</v>
      </c>
      <c r="BP587" s="17">
        <f ca="1" t="shared" si="4315"/>
        <v>-125635.776645561</v>
      </c>
      <c r="BQ587" s="17">
        <f ca="1" t="shared" ref="BQ587:BT587" si="4381">BE587</f>
        <v>24229.9263111969</v>
      </c>
      <c r="BR587" s="17">
        <f ca="1" t="shared" si="4381"/>
        <v>24845.7218867364</v>
      </c>
      <c r="BS587" s="17">
        <f ca="1" t="shared" si="4381"/>
        <v>21792.2632850348</v>
      </c>
      <c r="BT587" s="17">
        <f ca="1" t="shared" si="4381"/>
        <v>22546.6189816379</v>
      </c>
      <c r="BU587" s="17">
        <f ca="1" t="shared" si="4317"/>
        <v>57828.1237475754</v>
      </c>
      <c r="BV587" s="19">
        <f ca="1" t="shared" si="4318"/>
        <v>5.66714841833775</v>
      </c>
    </row>
    <row r="588" ht="15" customHeight="1" spans="1:74">
      <c r="A588" s="15">
        <v>587</v>
      </c>
      <c r="B588" s="16">
        <f ca="1" t="shared" ref="B588:F588" si="4382">RAND()</f>
        <v>0.448654131117823</v>
      </c>
      <c r="C588" s="17">
        <f ca="1">IF(B588&lt;=('Ejercicio 3 - TIR'!$D$13-'Ejercicio 3 - TIR'!$C$13)/('Ejercicio 3 - TIR'!$E$13-'Ejercicio 3 - TIR'!$C$13),'Ejercicio 3 - TIR'!$C$13+SQRT(('Ejercicio 3 - TIR'!$E$13-'Ejercicio 3 - TIR'!$C$13)*('Ejercicio 3 - TIR'!$D$13-'Ejercicio 3 - TIR'!$C$13)*B588),'Ejercicio 3 - TIR'!$E$13-SQRT(('Ejercicio 3 - TIR'!$E$13-'Ejercicio 3 - TIR'!$C$13)*('Ejercicio 3 - TIR'!$E$13-'Ejercicio 3 - TIR'!$D$13)*(1-B588)))</f>
        <v>74278.1213233051</v>
      </c>
      <c r="D588" s="16">
        <f ca="1" t="shared" si="4382"/>
        <v>0.711709785993561</v>
      </c>
      <c r="E588" s="17">
        <f ca="1">IF(D588&lt;=('Ejercicio 3 - TIR'!$D$14-'Ejercicio 3 - TIR'!$C$14)/('Ejercicio 3 - TIR'!$E$14-'Ejercicio 3 - TIR'!$C$14),'Ejercicio 3 - TIR'!$C$14+SQRT(('Ejercicio 3 - TIR'!$E$14-'Ejercicio 3 - TIR'!$C$14)*('Ejercicio 3 - TIR'!$D$14-'Ejercicio 3 - TIR'!$C$14)*D588),'Ejercicio 3 - TIR'!$E$14-SQRT(('Ejercicio 3 - TIR'!$E$14-'Ejercicio 3 - TIR'!$C$14)*('Ejercicio 3 - TIR'!$E$14-'Ejercicio 3 - TIR'!$D$14)*(1-D588)))</f>
        <v>33424.0185446607</v>
      </c>
      <c r="F588" s="16">
        <f ca="1" t="shared" si="4382"/>
        <v>0.976162640254452</v>
      </c>
      <c r="G588" s="17">
        <f ca="1">IF(F588&lt;=('Ejercicio 3 - TIR'!$D$18-'Ejercicio 3 - TIR'!$C$18)/('Ejercicio 3 - TIR'!$E$18-'Ejercicio 3 - TIR'!$C$18),'Ejercicio 3 - TIR'!$C$18+SQRT(('Ejercicio 3 - TIR'!$E$18-'Ejercicio 3 - TIR'!$C$18)*('Ejercicio 3 - TIR'!$D$18-'Ejercicio 3 - TIR'!$C$18)*F588),'Ejercicio 3 - TIR'!$E$18-SQRT(('Ejercicio 3 - TIR'!$E$18-'Ejercicio 3 - TIR'!$C$18)*('Ejercicio 3 - TIR'!$E$18-'Ejercicio 3 - TIR'!$D$18)*(1-F588)))</f>
        <v>43662.9128745979</v>
      </c>
      <c r="H588" s="16">
        <f ca="1" t="shared" ref="H588:L588" si="4383">RAND()</f>
        <v>0.971317415735892</v>
      </c>
      <c r="I588" s="17">
        <f ca="1">IF(H588&lt;=('Ejercicio 3 - TIR'!$D$18-'Ejercicio 3 - TIR'!$C$18)/('Ejercicio 3 - TIR'!$E$18-'Ejercicio 3 - TIR'!$C$18),'Ejercicio 3 - TIR'!$C$18+SQRT(('Ejercicio 3 - TIR'!$E$18-'Ejercicio 3 - TIR'!$C$18)*('Ejercicio 3 - TIR'!$D$18-'Ejercicio 3 - TIR'!$C$18)*H588),'Ejercicio 3 - TIR'!$E$18-SQRT(('Ejercicio 3 - TIR'!$E$18-'Ejercicio 3 - TIR'!$C$18)*('Ejercicio 3 - TIR'!$E$18-'Ejercicio 3 - TIR'!$D$18)*(1-H588)))</f>
        <v>43533.3051374577</v>
      </c>
      <c r="J588" s="16">
        <f ca="1" t="shared" si="4383"/>
        <v>0.614847974538148</v>
      </c>
      <c r="K588" s="17">
        <f ca="1">IF(J588&lt;=('Ejercicio 3 - TIR'!$D$18-'Ejercicio 3 - TIR'!$C$18)/('Ejercicio 3 - TIR'!$E$18-'Ejercicio 3 - TIR'!$C$18),'Ejercicio 3 - TIR'!$C$18+SQRT(('Ejercicio 3 - TIR'!$E$18-'Ejercicio 3 - TIR'!$C$18)*('Ejercicio 3 - TIR'!$D$18-'Ejercicio 3 - TIR'!$C$18)*J588),'Ejercicio 3 - TIR'!$E$18-SQRT(('Ejercicio 3 - TIR'!$E$18-'Ejercicio 3 - TIR'!$C$18)*('Ejercicio 3 - TIR'!$E$18-'Ejercicio 3 - TIR'!$D$18)*(1-J588)))</f>
        <v>39603.4991633634</v>
      </c>
      <c r="L588" s="16">
        <f ca="1" t="shared" si="4383"/>
        <v>0.819897906838861</v>
      </c>
      <c r="M588" s="17">
        <f ca="1">IF(L588&lt;=('Ejercicio 3 - TIR'!$D$18-'Ejercicio 3 - TIR'!$C$18)/('Ejercicio 3 - TIR'!$E$18-'Ejercicio 3 - TIR'!$C$18),'Ejercicio 3 - TIR'!$C$18+SQRT(('Ejercicio 3 - TIR'!$E$18-'Ejercicio 3 - TIR'!$C$18)*('Ejercicio 3 - TIR'!$D$18-'Ejercicio 3 - TIR'!$C$18)*L588),'Ejercicio 3 - TIR'!$E$18-SQRT(('Ejercicio 3 - TIR'!$E$18-'Ejercicio 3 - TIR'!$C$18)*('Ejercicio 3 - TIR'!$E$18-'Ejercicio 3 - TIR'!$D$18)*(1-L588)))</f>
        <v>41324.72354957</v>
      </c>
      <c r="N588" s="16">
        <f ca="1" t="shared" ref="N588:R588" si="4384">RAND()</f>
        <v>0.757750156494691</v>
      </c>
      <c r="O588" s="17">
        <f ca="1">IF(N588&lt;=('Ejercicio 3 - TIR'!$D$18-'Ejercicio 3 - TIR'!$C$18)/('Ejercicio 3 - TIR'!$E$18-'Ejercicio 3 - TIR'!$C$18),'Ejercicio 3 - TIR'!$C$18+SQRT(('Ejercicio 3 - TIR'!$E$18-'Ejercicio 3 - TIR'!$C$18)*('Ejercicio 3 - TIR'!$D$18-'Ejercicio 3 - TIR'!$C$18)*N588),'Ejercicio 3 - TIR'!$E$18-SQRT(('Ejercicio 3 - TIR'!$E$18-'Ejercicio 3 - TIR'!$C$18)*('Ejercicio 3 - TIR'!$E$18-'Ejercicio 3 - TIR'!$D$18)*(1-N588)))</f>
        <v>40737.5197052774</v>
      </c>
      <c r="P588" s="16">
        <f ca="1" t="shared" si="4384"/>
        <v>0.587252963333627</v>
      </c>
      <c r="Q588" s="18">
        <f ca="1">IF(P588&lt;=('Ejercicio 3 - TIR'!$D$22-'Ejercicio 3 - TIR'!$C$22)/('Ejercicio 3 - TIR'!$E$22-'Ejercicio 3 - TIR'!$C$22),'Ejercicio 3 - TIR'!$C$22+SQRT(('Ejercicio 3 - TIR'!$E$22-'Ejercicio 3 - TIR'!$C$22)*('Ejercicio 3 - TIR'!$D$22-'Ejercicio 3 - TIR'!$C$22)*P588),'Ejercicio 3 - TIR'!$E$22-SQRT(('Ejercicio 3 - TIR'!$E$22-'Ejercicio 3 - TIR'!$C$22)*('Ejercicio 3 - TIR'!$E$22-'Ejercicio 3 - TIR'!$D$22)*(1-P588)))</f>
        <v>0.152742988681819</v>
      </c>
      <c r="R588" s="16">
        <f ca="1" t="shared" si="4384"/>
        <v>0.848152871070935</v>
      </c>
      <c r="S588" s="18">
        <f ca="1">IF(R588&lt;=('Ejercicio 3 - TIR'!$D$23-'Ejercicio 3 - TIR'!$C$23)/('Ejercicio 3 - TIR'!$E$23-'Ejercicio 3 - TIR'!$C$23),'Ejercicio 3 - TIR'!$C$23+SQRT(('Ejercicio 3 - TIR'!$E$23-'Ejercicio 3 - TIR'!$C$23)*('Ejercicio 3 - TIR'!$D$23-'Ejercicio 3 - TIR'!$C$23)*R588),'Ejercicio 3 - TIR'!$E$23-SQRT(('Ejercicio 3 - TIR'!$E$23-'Ejercicio 3 - TIR'!$C$23)*('Ejercicio 3 - TIR'!$E$23-'Ejercicio 3 - TIR'!$D$23)*(1-R588)))</f>
        <v>0.163467461414764</v>
      </c>
      <c r="T588" s="16">
        <f ca="1" t="shared" ref="T588:X588" si="4385">RAND()</f>
        <v>0.510640576319846</v>
      </c>
      <c r="U588" s="18">
        <f ca="1">IF(T588&lt;=('Ejercicio 3 - TIR'!$D$24-'Ejercicio 3 - TIR'!$C$24)/('Ejercicio 3 - TIR'!$E$24-'Ejercicio 3 - TIR'!$C$24),'Ejercicio 3 - TIR'!$C$24+SQRT(('Ejercicio 3 - TIR'!$E$24-'Ejercicio 3 - TIR'!$C$24)*('Ejercicio 3 - TIR'!$D$24-'Ejercicio 3 - TIR'!$C$24)*T588),'Ejercicio 3 - TIR'!$E$24-SQRT(('Ejercicio 3 - TIR'!$E$24-'Ejercicio 3 - TIR'!$C$24)*('Ejercicio 3 - TIR'!$E$24-'Ejercicio 3 - TIR'!$D$24)*(1-T588)))</f>
        <v>0.182983701072306</v>
      </c>
      <c r="V588" s="16">
        <f ca="1" t="shared" si="4385"/>
        <v>0.17154975919416</v>
      </c>
      <c r="W588" s="18">
        <f ca="1">IF(V588&lt;=('Ejercicio 3 - TIR'!$D$25-'Ejercicio 3 - TIR'!$C$25)/('Ejercicio 3 - TIR'!$E$25-'Ejercicio 3 - TIR'!$C$25),'Ejercicio 3 - TIR'!$C$25+SQRT(('Ejercicio 3 - TIR'!$E$25-'Ejercicio 3 - TIR'!$C$25)*('Ejercicio 3 - TIR'!$D$25-'Ejercicio 3 - TIR'!$C$25)*V588),'Ejercicio 3 - TIR'!$E$25-SQRT(('Ejercicio 3 - TIR'!$E$25-'Ejercicio 3 - TIR'!$C$25)*('Ejercicio 3 - TIR'!$E$25-'Ejercicio 3 - TIR'!$D$25)*(1-V588)))</f>
        <v>0.195497408263056</v>
      </c>
      <c r="X588" s="16">
        <f ca="1" t="shared" si="4385"/>
        <v>7.79011724518774e-5</v>
      </c>
      <c r="Y588" s="18">
        <f ca="1">IF(X588&lt;=('Ejercicio 3 - TIR'!$D$26-'Ejercicio 3 - TIR'!$C$26)/('Ejercicio 3 - TIR'!$E$26-'Ejercicio 3 - TIR'!$C$26),'Ejercicio 3 - TIR'!$C$26+SQRT(('Ejercicio 3 - TIR'!$E$26-'Ejercicio 3 - TIR'!$C$26)*('Ejercicio 3 - TIR'!$D$26-'Ejercicio 3 - TIR'!$C$26)*X588),'Ejercicio 3 - TIR'!$E$26-SQRT(('Ejercicio 3 - TIR'!$E$26-'Ejercicio 3 - TIR'!$C$26)*('Ejercicio 3 - TIR'!$E$26-'Ejercicio 3 - TIR'!$D$26)*(1-X588)))</f>
        <v>0.190458620938925</v>
      </c>
      <c r="Z588" s="16">
        <f ca="1" t="shared" si="4288"/>
        <v>1.15274298868182</v>
      </c>
      <c r="AA588" s="16">
        <f ca="1" t="shared" si="4289"/>
        <v>1.3411789587053</v>
      </c>
      <c r="AB588" s="16">
        <f ca="1" t="shared" si="4290"/>
        <v>1.5865928483695</v>
      </c>
      <c r="AC588" s="16">
        <f ca="1" t="shared" si="4291"/>
        <v>1.89676763819444</v>
      </c>
      <c r="AD588" s="16">
        <f ca="1" t="shared" si="4292"/>
        <v>2.25802338680653</v>
      </c>
      <c r="AE588" s="15">
        <f ca="1" t="shared" si="4293"/>
        <v>5105.28448626801</v>
      </c>
      <c r="AF588" s="15">
        <f ca="1" t="shared" si="4294"/>
        <v>5939.83238103842</v>
      </c>
      <c r="AG588" s="15">
        <f ca="1" t="shared" si="4295"/>
        <v>7026.72489386995</v>
      </c>
      <c r="AH588" s="15">
        <f ca="1" t="shared" si="4296"/>
        <v>8400.43139919902</v>
      </c>
      <c r="AI588" s="15">
        <f ca="1" t="shared" si="4297"/>
        <v>10000.3659787825</v>
      </c>
      <c r="AJ588" s="17">
        <f ca="1" t="shared" si="4298"/>
        <v>50332.1166816178</v>
      </c>
      <c r="AK588" s="17">
        <f ca="1" t="shared" si="4299"/>
        <v>58385.9528532557</v>
      </c>
      <c r="AL588" s="17">
        <f ca="1" t="shared" si="4300"/>
        <v>62834.6285429999</v>
      </c>
      <c r="AM588" s="17">
        <f ca="1" t="shared" si="4301"/>
        <v>78383.3982861559</v>
      </c>
      <c r="AN588" s="17">
        <f ca="1" t="shared" si="4302"/>
        <v>91986.2722150084</v>
      </c>
      <c r="AO588" s="17">
        <f ca="1">C588/'Ejercicio 3 - TIR'!$D$7</f>
        <v>14855.624264661</v>
      </c>
      <c r="AP588" s="17">
        <f ca="1" t="shared" si="4303"/>
        <v>35476.4924169568</v>
      </c>
      <c r="AQ588" s="17">
        <f ca="1" t="shared" si="4304"/>
        <v>43530.3285885947</v>
      </c>
      <c r="AR588" s="17">
        <f ca="1" t="shared" si="4305"/>
        <v>47979.0042783389</v>
      </c>
      <c r="AS588" s="17">
        <f ca="1" t="shared" si="4306"/>
        <v>63527.7740214949</v>
      </c>
      <c r="AT588" s="17">
        <f ca="1" t="shared" si="4307"/>
        <v>77130.6479503473</v>
      </c>
      <c r="AU588" s="17">
        <f ca="1">AP588*'Ejercicio 3 - TIR'!$D$5</f>
        <v>17738.2462084784</v>
      </c>
      <c r="AV588" s="17">
        <f ca="1">AQ588*'Ejercicio 3 - TIR'!$D$5</f>
        <v>21765.1642942973</v>
      </c>
      <c r="AW588" s="17">
        <f ca="1">AR588*'Ejercicio 3 - TIR'!$D$5</f>
        <v>23989.5021391695</v>
      </c>
      <c r="AX588" s="17">
        <f ca="1">AS588*'Ejercicio 3 - TIR'!$D$5</f>
        <v>31763.8870107475</v>
      </c>
      <c r="AY588" s="17">
        <f ca="1">AT588*'Ejercicio 3 - TIR'!$D$5</f>
        <v>38565.3239751737</v>
      </c>
      <c r="AZ588" s="17">
        <f ca="1" t="shared" ref="AZ588:BD588" si="4386">AJ588-AU588-AE588</f>
        <v>27488.5859868714</v>
      </c>
      <c r="BA588" s="17">
        <f ca="1" t="shared" si="4386"/>
        <v>30680.95617792</v>
      </c>
      <c r="BB588" s="17">
        <f ca="1" t="shared" si="4386"/>
        <v>31818.4015099605</v>
      </c>
      <c r="BC588" s="17">
        <f ca="1" t="shared" si="4386"/>
        <v>38219.0798762095</v>
      </c>
      <c r="BD588" s="17">
        <f ca="1" t="shared" si="4386"/>
        <v>43420.5822610522</v>
      </c>
      <c r="BE588" s="17">
        <f ca="1" t="shared" ref="BE588:BI588" si="4387">AZ588/Z588</f>
        <v>23846.2400177381</v>
      </c>
      <c r="BF588" s="17">
        <f ca="1" t="shared" si="4387"/>
        <v>22876.1090969825</v>
      </c>
      <c r="BG588" s="17">
        <f ca="1" t="shared" si="4387"/>
        <v>20054.5474175428</v>
      </c>
      <c r="BH588" s="17">
        <f ca="1" t="shared" si="4387"/>
        <v>20149.584538774</v>
      </c>
      <c r="BI588" s="17">
        <f ca="1" t="shared" si="4387"/>
        <v>19229.4652547691</v>
      </c>
      <c r="BJ588" s="17">
        <f ca="1" t="shared" si="4310"/>
        <v>75472.2155548992</v>
      </c>
      <c r="BK588" s="17">
        <f ca="1" t="shared" si="4311"/>
        <v>33544.3470152152</v>
      </c>
      <c r="BL588" s="17">
        <f ca="1" t="shared" si="4312"/>
        <v>109016.562570114</v>
      </c>
      <c r="BM588" s="17">
        <f ca="1">BK588*'Ejercicio 3 - TIR'!$D$5</f>
        <v>16772.1735076076</v>
      </c>
      <c r="BN588" s="17">
        <f ca="1" t="shared" si="4313"/>
        <v>92244.3890625067</v>
      </c>
      <c r="BO588" s="17">
        <f ca="1" t="shared" si="4314"/>
        <v>40851.8306769913</v>
      </c>
      <c r="BP588" s="17">
        <f ca="1" t="shared" si="4315"/>
        <v>-107702.139867966</v>
      </c>
      <c r="BQ588" s="17">
        <f ca="1" t="shared" ref="BQ588:BT588" si="4388">BE588</f>
        <v>23846.2400177381</v>
      </c>
      <c r="BR588" s="17">
        <f ca="1" t="shared" si="4388"/>
        <v>22876.1090969825</v>
      </c>
      <c r="BS588" s="17">
        <f ca="1" t="shared" si="4388"/>
        <v>20054.5474175428</v>
      </c>
      <c r="BT588" s="17">
        <f ca="1" t="shared" si="4388"/>
        <v>20149.584538774</v>
      </c>
      <c r="BU588" s="17">
        <f ca="1" t="shared" si="4317"/>
        <v>60081.2959317603</v>
      </c>
      <c r="BV588" s="19">
        <f ca="1" t="shared" si="4318"/>
        <v>9.69011942561131</v>
      </c>
    </row>
    <row r="589" ht="15" customHeight="1" spans="1:74">
      <c r="A589" s="15">
        <v>588</v>
      </c>
      <c r="B589" s="16">
        <f ca="1" t="shared" ref="B589:F589" si="4389">RAND()</f>
        <v>0.0430011253783553</v>
      </c>
      <c r="C589" s="17">
        <f ca="1">IF(B589&lt;=('Ejercicio 3 - TIR'!$D$13-'Ejercicio 3 - TIR'!$C$13)/('Ejercicio 3 - TIR'!$E$13-'Ejercicio 3 - TIR'!$C$13),'Ejercicio 3 - TIR'!$C$13+SQRT(('Ejercicio 3 - TIR'!$E$13-'Ejercicio 3 - TIR'!$C$13)*('Ejercicio 3 - TIR'!$D$13-'Ejercicio 3 - TIR'!$C$13)*B589),'Ejercicio 3 - TIR'!$E$13-SQRT(('Ejercicio 3 - TIR'!$E$13-'Ejercicio 3 - TIR'!$C$13)*('Ejercicio 3 - TIR'!$E$13-'Ejercicio 3 - TIR'!$D$13)*(1-B589)))</f>
        <v>64147.3425408739</v>
      </c>
      <c r="D589" s="16">
        <f ca="1" t="shared" si="4389"/>
        <v>0.5160322480498</v>
      </c>
      <c r="E589" s="17">
        <f ca="1">IF(D589&lt;=('Ejercicio 3 - TIR'!$D$14-'Ejercicio 3 - TIR'!$C$14)/('Ejercicio 3 - TIR'!$E$14-'Ejercicio 3 - TIR'!$C$14),'Ejercicio 3 - TIR'!$C$14+SQRT(('Ejercicio 3 - TIR'!$E$14-'Ejercicio 3 - TIR'!$C$14)*('Ejercicio 3 - TIR'!$D$14-'Ejercicio 3 - TIR'!$C$14)*D589),'Ejercicio 3 - TIR'!$E$14-SQRT(('Ejercicio 3 - TIR'!$E$14-'Ejercicio 3 - TIR'!$C$14)*('Ejercicio 3 - TIR'!$E$14-'Ejercicio 3 - TIR'!$D$14)*(1-D589)))</f>
        <v>31479.7204979807</v>
      </c>
      <c r="F589" s="16">
        <f ca="1" t="shared" si="4389"/>
        <v>0.183963529524009</v>
      </c>
      <c r="G589" s="17">
        <f ca="1">IF(F589&lt;=('Ejercicio 3 - TIR'!$D$18-'Ejercicio 3 - TIR'!$C$18)/('Ejercicio 3 - TIR'!$E$18-'Ejercicio 3 - TIR'!$C$18),'Ejercicio 3 - TIR'!$C$18+SQRT(('Ejercicio 3 - TIR'!$E$18-'Ejercicio 3 - TIR'!$C$18)*('Ejercicio 3 - TIR'!$D$18-'Ejercicio 3 - TIR'!$C$18)*F589),'Ejercicio 3 - TIR'!$E$18-SQRT(('Ejercicio 3 - TIR'!$E$18-'Ejercicio 3 - TIR'!$C$18)*('Ejercicio 3 - TIR'!$E$18-'Ejercicio 3 - TIR'!$D$18)*(1-F589)))</f>
        <v>35253.0495360887</v>
      </c>
      <c r="H589" s="16">
        <f ca="1" t="shared" ref="H589:L589" si="4390">RAND()</f>
        <v>0.776084006486181</v>
      </c>
      <c r="I589" s="17">
        <f ca="1">IF(H589&lt;=('Ejercicio 3 - TIR'!$D$18-'Ejercicio 3 - TIR'!$C$18)/('Ejercicio 3 - TIR'!$E$18-'Ejercicio 3 - TIR'!$C$18),'Ejercicio 3 - TIR'!$C$18+SQRT(('Ejercicio 3 - TIR'!$E$18-'Ejercicio 3 - TIR'!$C$18)*('Ejercicio 3 - TIR'!$D$18-'Ejercicio 3 - TIR'!$C$18)*H589),'Ejercicio 3 - TIR'!$E$18-SQRT(('Ejercicio 3 - TIR'!$E$18-'Ejercicio 3 - TIR'!$C$18)*('Ejercicio 3 - TIR'!$E$18-'Ejercicio 3 - TIR'!$D$18)*(1-H589)))</f>
        <v>40901.9883463396</v>
      </c>
      <c r="J589" s="16">
        <f ca="1" t="shared" si="4390"/>
        <v>0.691163611529337</v>
      </c>
      <c r="K589" s="17">
        <f ca="1">IF(J589&lt;=('Ejercicio 3 - TIR'!$D$18-'Ejercicio 3 - TIR'!$C$18)/('Ejercicio 3 - TIR'!$E$18-'Ejercicio 3 - TIR'!$C$18),'Ejercicio 3 - TIR'!$C$18+SQRT(('Ejercicio 3 - TIR'!$E$18-'Ejercicio 3 - TIR'!$C$18)*('Ejercicio 3 - TIR'!$D$18-'Ejercicio 3 - TIR'!$C$18)*J589),'Ejercicio 3 - TIR'!$E$18-SQRT(('Ejercicio 3 - TIR'!$E$18-'Ejercicio 3 - TIR'!$C$18)*('Ejercicio 3 - TIR'!$E$18-'Ejercicio 3 - TIR'!$D$18)*(1-J589)))</f>
        <v>40187.2326946652</v>
      </c>
      <c r="L589" s="16">
        <f ca="1" t="shared" si="4390"/>
        <v>0.729325600002934</v>
      </c>
      <c r="M589" s="17">
        <f ca="1">IF(L589&lt;=('Ejercicio 3 - TIR'!$D$18-'Ejercicio 3 - TIR'!$C$18)/('Ejercicio 3 - TIR'!$E$18-'Ejercicio 3 - TIR'!$C$18),'Ejercicio 3 - TIR'!$C$18+SQRT(('Ejercicio 3 - TIR'!$E$18-'Ejercicio 3 - TIR'!$C$18)*('Ejercicio 3 - TIR'!$D$18-'Ejercicio 3 - TIR'!$C$18)*L589),'Ejercicio 3 - TIR'!$E$18-SQRT(('Ejercicio 3 - TIR'!$E$18-'Ejercicio 3 - TIR'!$C$18)*('Ejercicio 3 - TIR'!$E$18-'Ejercicio 3 - TIR'!$D$18)*(1-L589)))</f>
        <v>40494.3835050262</v>
      </c>
      <c r="N589" s="16">
        <f ca="1" t="shared" ref="N589:R589" si="4391">RAND()</f>
        <v>0.656642451075293</v>
      </c>
      <c r="O589" s="17">
        <f ca="1">IF(N589&lt;=('Ejercicio 3 - TIR'!$D$18-'Ejercicio 3 - TIR'!$C$18)/('Ejercicio 3 - TIR'!$E$18-'Ejercicio 3 - TIR'!$C$18),'Ejercicio 3 - TIR'!$C$18+SQRT(('Ejercicio 3 - TIR'!$E$18-'Ejercicio 3 - TIR'!$C$18)*('Ejercicio 3 - TIR'!$D$18-'Ejercicio 3 - TIR'!$C$18)*N589),'Ejercicio 3 - TIR'!$E$18-SQRT(('Ejercicio 3 - TIR'!$E$18-'Ejercicio 3 - TIR'!$C$18)*('Ejercicio 3 - TIR'!$E$18-'Ejercicio 3 - TIR'!$D$18)*(1-N589)))</f>
        <v>39924.5336243722</v>
      </c>
      <c r="P589" s="16">
        <f ca="1" t="shared" si="4391"/>
        <v>0.587823488854662</v>
      </c>
      <c r="Q589" s="18">
        <f ca="1">IF(P589&lt;=('Ejercicio 3 - TIR'!$D$22-'Ejercicio 3 - TIR'!$C$22)/('Ejercicio 3 - TIR'!$E$22-'Ejercicio 3 - TIR'!$C$22),'Ejercicio 3 - TIR'!$C$22+SQRT(('Ejercicio 3 - TIR'!$E$22-'Ejercicio 3 - TIR'!$C$22)*('Ejercicio 3 - TIR'!$D$22-'Ejercicio 3 - TIR'!$C$22)*P589),'Ejercicio 3 - TIR'!$E$22-SQRT(('Ejercicio 3 - TIR'!$E$22-'Ejercicio 3 - TIR'!$C$22)*('Ejercicio 3 - TIR'!$E$22-'Ejercicio 3 - TIR'!$D$22)*(1-P589)))</f>
        <v>0.152761833393901</v>
      </c>
      <c r="R589" s="16">
        <f ca="1" t="shared" si="4391"/>
        <v>0.235438087930212</v>
      </c>
      <c r="S589" s="18">
        <f ca="1">IF(R589&lt;=('Ejercicio 3 - TIR'!$D$23-'Ejercicio 3 - TIR'!$C$23)/('Ejercicio 3 - TIR'!$E$23-'Ejercicio 3 - TIR'!$C$23),'Ejercicio 3 - TIR'!$C$23+SQRT(('Ejercicio 3 - TIR'!$E$23-'Ejercicio 3 - TIR'!$C$23)*('Ejercicio 3 - TIR'!$D$23-'Ejercicio 3 - TIR'!$C$23)*R589),'Ejercicio 3 - TIR'!$E$23-SQRT(('Ejercicio 3 - TIR'!$E$23-'Ejercicio 3 - TIR'!$C$23)*('Ejercicio 3 - TIR'!$E$23-'Ejercicio 3 - TIR'!$D$23)*(1-R589)))</f>
        <v>0.140586125382752</v>
      </c>
      <c r="T589" s="16">
        <f ca="1" t="shared" ref="T589:X589" si="4392">RAND()</f>
        <v>0.761188459141728</v>
      </c>
      <c r="U589" s="18">
        <f ca="1">IF(T589&lt;=('Ejercicio 3 - TIR'!$D$24-'Ejercicio 3 - TIR'!$C$24)/('Ejercicio 3 - TIR'!$E$24-'Ejercicio 3 - TIR'!$C$24),'Ejercicio 3 - TIR'!$C$24+SQRT(('Ejercicio 3 - TIR'!$E$24-'Ejercicio 3 - TIR'!$C$24)*('Ejercicio 3 - TIR'!$D$24-'Ejercicio 3 - TIR'!$C$24)*T589),'Ejercicio 3 - TIR'!$E$24-SQRT(('Ejercicio 3 - TIR'!$E$24-'Ejercicio 3 - TIR'!$C$24)*('Ejercicio 3 - TIR'!$E$24-'Ejercicio 3 - TIR'!$D$24)*(1-T589)))</f>
        <v>0.194141300991675</v>
      </c>
      <c r="V589" s="16">
        <f ca="1" t="shared" si="4392"/>
        <v>0.314279475920224</v>
      </c>
      <c r="W589" s="18">
        <f ca="1">IF(V589&lt;=('Ejercicio 3 - TIR'!$D$25-'Ejercicio 3 - TIR'!$C$25)/('Ejercicio 3 - TIR'!$E$25-'Ejercicio 3 - TIR'!$C$25),'Ejercicio 3 - TIR'!$C$25+SQRT(('Ejercicio 3 - TIR'!$E$25-'Ejercicio 3 - TIR'!$C$25)*('Ejercicio 3 - TIR'!$D$25-'Ejercicio 3 - TIR'!$C$25)*V589),'Ejercicio 3 - TIR'!$E$25-SQRT(('Ejercicio 3 - TIR'!$E$25-'Ejercicio 3 - TIR'!$C$25)*('Ejercicio 3 - TIR'!$E$25-'Ejercicio 3 - TIR'!$D$25)*(1-V589)))</f>
        <v>0.201009982299664</v>
      </c>
      <c r="X589" s="16">
        <f ca="1" t="shared" si="4392"/>
        <v>0.164078617758052</v>
      </c>
      <c r="Y589" s="18">
        <f ca="1">IF(X589&lt;=('Ejercicio 3 - TIR'!$D$26-'Ejercicio 3 - TIR'!$C$26)/('Ejercicio 3 - TIR'!$E$26-'Ejercicio 3 - TIR'!$C$26),'Ejercicio 3 - TIR'!$C$26+SQRT(('Ejercicio 3 - TIR'!$E$26-'Ejercicio 3 - TIR'!$C$26)*('Ejercicio 3 - TIR'!$D$26-'Ejercicio 3 - TIR'!$C$26)*X589),'Ejercicio 3 - TIR'!$E$26-SQRT(('Ejercicio 3 - TIR'!$E$26-'Ejercicio 3 - TIR'!$C$26)*('Ejercicio 3 - TIR'!$E$26-'Ejercicio 3 - TIR'!$D$26)*(1-X589)))</f>
        <v>0.211047856611701</v>
      </c>
      <c r="Z589" s="16">
        <f ca="1" t="shared" si="4288"/>
        <v>1.1527618333939</v>
      </c>
      <c r="AA589" s="16">
        <f ca="1" t="shared" si="4289"/>
        <v>1.31482415303987</v>
      </c>
      <c r="AB589" s="16">
        <f ca="1" t="shared" si="4290"/>
        <v>1.5700858246863</v>
      </c>
      <c r="AC589" s="16">
        <f ca="1" t="shared" si="4291"/>
        <v>1.88568874851545</v>
      </c>
      <c r="AD589" s="16">
        <f ca="1" t="shared" si="4292"/>
        <v>2.28365931712644</v>
      </c>
      <c r="AE589" s="15">
        <f ca="1" t="shared" si="4293"/>
        <v>4808.8998179991</v>
      </c>
      <c r="AF589" s="15">
        <f ca="1" t="shared" si="4294"/>
        <v>5484.96441076541</v>
      </c>
      <c r="AG589" s="15">
        <f ca="1" t="shared" si="4295"/>
        <v>6549.82253736444</v>
      </c>
      <c r="AH589" s="15">
        <f ca="1" t="shared" si="4296"/>
        <v>7866.40224966601</v>
      </c>
      <c r="AI589" s="15">
        <f ca="1" t="shared" si="4297"/>
        <v>9526.58958370349</v>
      </c>
      <c r="AJ589" s="17">
        <f ca="1" t="shared" si="4298"/>
        <v>40638.3700159476</v>
      </c>
      <c r="AK589" s="17">
        <f ca="1" t="shared" si="4299"/>
        <v>53778.9221851225</v>
      </c>
      <c r="AL589" s="17">
        <f ca="1" t="shared" si="4300"/>
        <v>63097.4043872638</v>
      </c>
      <c r="AM589" s="17">
        <f ca="1" t="shared" si="4301"/>
        <v>76359.8033534976</v>
      </c>
      <c r="AN589" s="17">
        <f ca="1" t="shared" si="4302"/>
        <v>91174.0331932253</v>
      </c>
      <c r="AO589" s="17">
        <f ca="1">C589/'Ejercicio 3 - TIR'!$D$7</f>
        <v>12829.4685081748</v>
      </c>
      <c r="AP589" s="17">
        <f ca="1" t="shared" si="4303"/>
        <v>27808.9015077728</v>
      </c>
      <c r="AQ589" s="17">
        <f ca="1" t="shared" si="4304"/>
        <v>40949.4536769477</v>
      </c>
      <c r="AR589" s="17">
        <f ca="1" t="shared" si="4305"/>
        <v>50267.935879089</v>
      </c>
      <c r="AS589" s="17">
        <f ca="1" t="shared" si="4306"/>
        <v>63530.3348453228</v>
      </c>
      <c r="AT589" s="17">
        <f ca="1" t="shared" si="4307"/>
        <v>78344.5646850505</v>
      </c>
      <c r="AU589" s="17">
        <f ca="1">AP589*'Ejercicio 3 - TIR'!$D$5</f>
        <v>13904.4507538864</v>
      </c>
      <c r="AV589" s="17">
        <f ca="1">AQ589*'Ejercicio 3 - TIR'!$D$5</f>
        <v>20474.7268384738</v>
      </c>
      <c r="AW589" s="17">
        <f ca="1">AR589*'Ejercicio 3 - TIR'!$D$5</f>
        <v>25133.9679395445</v>
      </c>
      <c r="AX589" s="17">
        <f ca="1">AS589*'Ejercicio 3 - TIR'!$D$5</f>
        <v>31765.1674226614</v>
      </c>
      <c r="AY589" s="17">
        <f ca="1">AT589*'Ejercicio 3 - TIR'!$D$5</f>
        <v>39172.2823425253</v>
      </c>
      <c r="AZ589" s="17">
        <f ca="1" t="shared" ref="AZ589:BD589" si="4393">AJ589-AU589-AE589</f>
        <v>21925.0194440621</v>
      </c>
      <c r="BA589" s="17">
        <f ca="1" t="shared" si="4393"/>
        <v>27819.2309358832</v>
      </c>
      <c r="BB589" s="17">
        <f ca="1" t="shared" si="4393"/>
        <v>31413.6139103548</v>
      </c>
      <c r="BC589" s="17">
        <f ca="1" t="shared" si="4393"/>
        <v>36728.2336811702</v>
      </c>
      <c r="BD589" s="17">
        <f ca="1" t="shared" si="4393"/>
        <v>42475.1612669965</v>
      </c>
      <c r="BE589" s="17">
        <f ca="1" t="shared" ref="BE589:BI589" si="4394">AZ589/Z589</f>
        <v>19019.5570402531</v>
      </c>
      <c r="BF589" s="17">
        <f ca="1" t="shared" si="4394"/>
        <v>21158.1380457343</v>
      </c>
      <c r="BG589" s="17">
        <f ca="1" t="shared" si="4394"/>
        <v>20007.5775581447</v>
      </c>
      <c r="BH589" s="17">
        <f ca="1" t="shared" si="4394"/>
        <v>19477.3573900174</v>
      </c>
      <c r="BI589" s="17">
        <f ca="1" t="shared" si="4394"/>
        <v>18599.6050060758</v>
      </c>
      <c r="BJ589" s="17">
        <f ca="1" t="shared" si="4310"/>
        <v>71888.9570157498</v>
      </c>
      <c r="BK589" s="17">
        <f ca="1" t="shared" si="4311"/>
        <v>29298.1352924736</v>
      </c>
      <c r="BL589" s="17">
        <f ca="1" t="shared" si="4312"/>
        <v>101187.092308223</v>
      </c>
      <c r="BM589" s="17">
        <f ca="1">BK589*'Ejercicio 3 - TIR'!$D$5</f>
        <v>14649.0676462368</v>
      </c>
      <c r="BN589" s="17">
        <f ca="1" t="shared" si="4313"/>
        <v>86538.0246619866</v>
      </c>
      <c r="BO589" s="17">
        <f ca="1" t="shared" si="4314"/>
        <v>37894.4547520681</v>
      </c>
      <c r="BP589" s="17">
        <f ca="1" t="shared" si="4315"/>
        <v>-95627.0630388546</v>
      </c>
      <c r="BQ589" s="17">
        <f ca="1" t="shared" ref="BQ589:BT589" si="4395">BE589</f>
        <v>19019.5570402531</v>
      </c>
      <c r="BR589" s="17">
        <f ca="1" t="shared" si="4395"/>
        <v>21158.1380457343</v>
      </c>
      <c r="BS589" s="17">
        <f ca="1" t="shared" si="4395"/>
        <v>20007.5775581447</v>
      </c>
      <c r="BT589" s="17">
        <f ca="1" t="shared" si="4395"/>
        <v>19477.3573900174</v>
      </c>
      <c r="BU589" s="17">
        <f ca="1" t="shared" si="4317"/>
        <v>56494.0597581439</v>
      </c>
      <c r="BV589" s="19">
        <f ca="1" t="shared" si="4318"/>
        <v>10.8824600790927</v>
      </c>
    </row>
    <row r="590" ht="15" customHeight="1" spans="1:74">
      <c r="A590" s="15">
        <v>589</v>
      </c>
      <c r="B590" s="16">
        <f ca="1" t="shared" ref="B590:F590" si="4396">RAND()</f>
        <v>0.431315027143405</v>
      </c>
      <c r="C590" s="17">
        <f ca="1">IF(B590&lt;=('Ejercicio 3 - TIR'!$D$13-'Ejercicio 3 - TIR'!$C$13)/('Ejercicio 3 - TIR'!$E$13-'Ejercicio 3 - TIR'!$C$13),'Ejercicio 3 - TIR'!$C$13+SQRT(('Ejercicio 3 - TIR'!$E$13-'Ejercicio 3 - TIR'!$C$13)*('Ejercicio 3 - TIR'!$D$13-'Ejercicio 3 - TIR'!$C$13)*B590),'Ejercicio 3 - TIR'!$E$13-SQRT(('Ejercicio 3 - TIR'!$E$13-'Ejercicio 3 - TIR'!$C$13)*('Ejercicio 3 - TIR'!$E$13-'Ejercicio 3 - TIR'!$D$13)*(1-B590)))</f>
        <v>73876.7925509153</v>
      </c>
      <c r="D590" s="16">
        <f ca="1" t="shared" si="4396"/>
        <v>0.95249281854554</v>
      </c>
      <c r="E590" s="17">
        <f ca="1">IF(D590&lt;=('Ejercicio 3 - TIR'!$D$14-'Ejercicio 3 - TIR'!$C$14)/('Ejercicio 3 - TIR'!$E$14-'Ejercicio 3 - TIR'!$C$14),'Ejercicio 3 - TIR'!$C$14+SQRT(('Ejercicio 3 - TIR'!$E$14-'Ejercicio 3 - TIR'!$C$14)*('Ejercicio 3 - TIR'!$D$14-'Ejercicio 3 - TIR'!$C$14)*D590),'Ejercicio 3 - TIR'!$E$14-SQRT(('Ejercicio 3 - TIR'!$E$14-'Ejercicio 3 - TIR'!$C$14)*('Ejercicio 3 - TIR'!$E$14-'Ejercicio 3 - TIR'!$D$14)*(1-D590)))</f>
        <v>37330.5286631677</v>
      </c>
      <c r="F590" s="16">
        <f ca="1" t="shared" si="4396"/>
        <v>0.914733553717566</v>
      </c>
      <c r="G590" s="17">
        <f ca="1">IF(F590&lt;=('Ejercicio 3 - TIR'!$D$18-'Ejercicio 3 - TIR'!$C$18)/('Ejercicio 3 - TIR'!$E$18-'Ejercicio 3 - TIR'!$C$18),'Ejercicio 3 - TIR'!$C$18+SQRT(('Ejercicio 3 - TIR'!$E$18-'Ejercicio 3 - TIR'!$C$18)*('Ejercicio 3 - TIR'!$D$18-'Ejercicio 3 - TIR'!$C$18)*F590),'Ejercicio 3 - TIR'!$E$18-SQRT(('Ejercicio 3 - TIR'!$E$18-'Ejercicio 3 - TIR'!$C$18)*('Ejercicio 3 - TIR'!$E$18-'Ejercicio 3 - TIR'!$D$18)*(1-F590)))</f>
        <v>42471.169544793</v>
      </c>
      <c r="H590" s="16">
        <f ca="1" t="shared" ref="H590:L590" si="4397">RAND()</f>
        <v>0.548444870555046</v>
      </c>
      <c r="I590" s="17">
        <f ca="1">IF(H590&lt;=('Ejercicio 3 - TIR'!$D$18-'Ejercicio 3 - TIR'!$C$18)/('Ejercicio 3 - TIR'!$E$18-'Ejercicio 3 - TIR'!$C$18),'Ejercicio 3 - TIR'!$C$18+SQRT(('Ejercicio 3 - TIR'!$E$18-'Ejercicio 3 - TIR'!$C$18)*('Ejercicio 3 - TIR'!$D$18-'Ejercicio 3 - TIR'!$C$18)*H590),'Ejercicio 3 - TIR'!$E$18-SQRT(('Ejercicio 3 - TIR'!$E$18-'Ejercicio 3 - TIR'!$C$18)*('Ejercicio 3 - TIR'!$E$18-'Ejercicio 3 - TIR'!$D$18)*(1-H590)))</f>
        <v>39070.1009136204</v>
      </c>
      <c r="J590" s="16">
        <f ca="1" t="shared" si="4397"/>
        <v>0.527101290170228</v>
      </c>
      <c r="K590" s="17">
        <f ca="1">IF(J590&lt;=('Ejercicio 3 - TIR'!$D$18-'Ejercicio 3 - TIR'!$C$18)/('Ejercicio 3 - TIR'!$E$18-'Ejercicio 3 - TIR'!$C$18),'Ejercicio 3 - TIR'!$C$18+SQRT(('Ejercicio 3 - TIR'!$E$18-'Ejercicio 3 - TIR'!$C$18)*('Ejercicio 3 - TIR'!$D$18-'Ejercicio 3 - TIR'!$C$18)*J590),'Ejercicio 3 - TIR'!$E$18-SQRT(('Ejercicio 3 - TIR'!$E$18-'Ejercicio 3 - TIR'!$C$18)*('Ejercicio 3 - TIR'!$E$18-'Ejercicio 3 - TIR'!$D$18)*(1-J590)))</f>
        <v>38891.8610833466</v>
      </c>
      <c r="L590" s="16">
        <f ca="1" t="shared" si="4397"/>
        <v>0.610644742155179</v>
      </c>
      <c r="M590" s="17">
        <f ca="1">IF(L590&lt;=('Ejercicio 3 - TIR'!$D$18-'Ejercicio 3 - TIR'!$C$18)/('Ejercicio 3 - TIR'!$E$18-'Ejercicio 3 - TIR'!$C$18),'Ejercicio 3 - TIR'!$C$18+SQRT(('Ejercicio 3 - TIR'!$E$18-'Ejercicio 3 - TIR'!$C$18)*('Ejercicio 3 - TIR'!$D$18-'Ejercicio 3 - TIR'!$C$18)*L590),'Ejercicio 3 - TIR'!$E$18-SQRT(('Ejercicio 3 - TIR'!$E$18-'Ejercicio 3 - TIR'!$C$18)*('Ejercicio 3 - TIR'!$E$18-'Ejercicio 3 - TIR'!$D$18)*(1-L590)))</f>
        <v>39570.6170816346</v>
      </c>
      <c r="N590" s="16">
        <f ca="1" t="shared" ref="N590:R590" si="4398">RAND()</f>
        <v>0.48492164564149</v>
      </c>
      <c r="O590" s="17">
        <f ca="1">IF(N590&lt;=('Ejercicio 3 - TIR'!$D$18-'Ejercicio 3 - TIR'!$C$18)/('Ejercicio 3 - TIR'!$E$18-'Ejercicio 3 - TIR'!$C$18),'Ejercicio 3 - TIR'!$C$18+SQRT(('Ejercicio 3 - TIR'!$E$18-'Ejercicio 3 - TIR'!$C$18)*('Ejercicio 3 - TIR'!$D$18-'Ejercicio 3 - TIR'!$C$18)*N590),'Ejercicio 3 - TIR'!$E$18-SQRT(('Ejercicio 3 - TIR'!$E$18-'Ejercicio 3 - TIR'!$C$18)*('Ejercicio 3 - TIR'!$E$18-'Ejercicio 3 - TIR'!$D$18)*(1-N590)))</f>
        <v>38528.6720447103</v>
      </c>
      <c r="P590" s="16">
        <f ca="1" t="shared" si="4398"/>
        <v>0.998669530864139</v>
      </c>
      <c r="Q590" s="18">
        <f ca="1">IF(P590&lt;=('Ejercicio 3 - TIR'!$D$22-'Ejercicio 3 - TIR'!$C$22)/('Ejercicio 3 - TIR'!$E$22-'Ejercicio 3 - TIR'!$C$22),'Ejercicio 3 - TIR'!$C$22+SQRT(('Ejercicio 3 - TIR'!$E$22-'Ejercicio 3 - TIR'!$C$22)*('Ejercicio 3 - TIR'!$D$22-'Ejercicio 3 - TIR'!$C$22)*P590),'Ejercicio 3 - TIR'!$E$22-SQRT(('Ejercicio 3 - TIR'!$E$22-'Ejercicio 3 - TIR'!$C$22)*('Ejercicio 3 - TIR'!$E$22-'Ejercicio 3 - TIR'!$D$22)*(1-P590)))</f>
        <v>0.178452471504447</v>
      </c>
      <c r="R590" s="16">
        <f ca="1" t="shared" si="4398"/>
        <v>0.0983330865492458</v>
      </c>
      <c r="S590" s="18">
        <f ca="1">IF(R590&lt;=('Ejercicio 3 - TIR'!$D$23-'Ejercicio 3 - TIR'!$C$23)/('Ejercicio 3 - TIR'!$E$23-'Ejercicio 3 - TIR'!$C$23),'Ejercicio 3 - TIR'!$C$23+SQRT(('Ejercicio 3 - TIR'!$E$23-'Ejercicio 3 - TIR'!$C$23)*('Ejercicio 3 - TIR'!$D$23-'Ejercicio 3 - TIR'!$C$23)*R590),'Ejercicio 3 - TIR'!$E$23-SQRT(('Ejercicio 3 - TIR'!$E$23-'Ejercicio 3 - TIR'!$C$23)*('Ejercicio 3 - TIR'!$E$23-'Ejercicio 3 - TIR'!$D$23)*(1-R590)))</f>
        <v>0.133304118001154</v>
      </c>
      <c r="T590" s="16">
        <f ca="1" t="shared" ref="T590:X590" si="4399">RAND()</f>
        <v>0.969538114664745</v>
      </c>
      <c r="U590" s="18">
        <f ca="1">IF(T590&lt;=('Ejercicio 3 - TIR'!$D$24-'Ejercicio 3 - TIR'!$C$24)/('Ejercicio 3 - TIR'!$E$24-'Ejercicio 3 - TIR'!$C$24),'Ejercicio 3 - TIR'!$C$24+SQRT(('Ejercicio 3 - TIR'!$E$24-'Ejercicio 3 - TIR'!$C$24)*('Ejercicio 3 - TIR'!$D$24-'Ejercicio 3 - TIR'!$C$24)*T590),'Ejercicio 3 - TIR'!$E$24-SQRT(('Ejercicio 3 - TIR'!$E$24-'Ejercicio 3 - TIR'!$C$24)*('Ejercicio 3 - TIR'!$E$24-'Ejercicio 3 - TIR'!$D$24)*(1-T590)))</f>
        <v>0.210764563955139</v>
      </c>
      <c r="V590" s="16">
        <f ca="1" t="shared" si="4399"/>
        <v>0.674172705529652</v>
      </c>
      <c r="W590" s="18">
        <f ca="1">IF(V590&lt;=('Ejercicio 3 - TIR'!$D$25-'Ejercicio 3 - TIR'!$C$25)/('Ejercicio 3 - TIR'!$E$25-'Ejercicio 3 - TIR'!$C$25),'Ejercicio 3 - TIR'!$C$25+SQRT(('Ejercicio 3 - TIR'!$E$25-'Ejercicio 3 - TIR'!$C$25)*('Ejercicio 3 - TIR'!$D$25-'Ejercicio 3 - TIR'!$C$25)*V590),'Ejercicio 3 - TIR'!$E$25-SQRT(('Ejercicio 3 - TIR'!$E$25-'Ejercicio 3 - TIR'!$C$25)*('Ejercicio 3 - TIR'!$E$25-'Ejercicio 3 - TIR'!$D$25)*(1-V590)))</f>
        <v>0.216230257172341</v>
      </c>
      <c r="X590" s="16">
        <f ca="1" t="shared" si="4399"/>
        <v>0.202911015781515</v>
      </c>
      <c r="Y590" s="18">
        <f ca="1">IF(X590&lt;=('Ejercicio 3 - TIR'!$D$26-'Ejercicio 3 - TIR'!$C$26)/('Ejercicio 3 - TIR'!$E$26-'Ejercicio 3 - TIR'!$C$26),'Ejercicio 3 - TIR'!$C$26+SQRT(('Ejercicio 3 - TIR'!$E$26-'Ejercicio 3 - TIR'!$C$26)*('Ejercicio 3 - TIR'!$D$26-'Ejercicio 3 - TIR'!$C$26)*X590),'Ejercicio 3 - TIR'!$E$26-SQRT(('Ejercicio 3 - TIR'!$E$26-'Ejercicio 3 - TIR'!$C$26)*('Ejercicio 3 - TIR'!$E$26-'Ejercicio 3 - TIR'!$D$26)*(1-X590)))</f>
        <v>0.213406403880351</v>
      </c>
      <c r="Z590" s="16">
        <f ca="1" t="shared" si="4288"/>
        <v>1.17845247150445</v>
      </c>
      <c r="AA590" s="16">
        <f ca="1" t="shared" si="4289"/>
        <v>1.33554503882463</v>
      </c>
      <c r="AB590" s="16">
        <f ca="1" t="shared" si="4290"/>
        <v>1.61703060657495</v>
      </c>
      <c r="AC590" s="16">
        <f ca="1" t="shared" si="4291"/>
        <v>1.9666815504902</v>
      </c>
      <c r="AD590" s="16">
        <f ca="1" t="shared" si="4292"/>
        <v>2.38638398775814</v>
      </c>
      <c r="AE590" s="15">
        <f ca="1" t="shared" si="4293"/>
        <v>6661.72510250987</v>
      </c>
      <c r="AF590" s="15">
        <f ca="1" t="shared" si="4294"/>
        <v>7549.7604916661</v>
      </c>
      <c r="AG590" s="15">
        <f ca="1" t="shared" si="4295"/>
        <v>9140.98246965784</v>
      </c>
      <c r="AH590" s="15">
        <f ca="1" t="shared" si="4296"/>
        <v>11117.5394598798</v>
      </c>
      <c r="AI590" s="15">
        <f ca="1" t="shared" si="4297"/>
        <v>13490.0935760107</v>
      </c>
      <c r="AJ590" s="17">
        <f ca="1" t="shared" si="4298"/>
        <v>50050.2547177457</v>
      </c>
      <c r="AK590" s="17">
        <f ca="1" t="shared" si="4299"/>
        <v>52179.8794415632</v>
      </c>
      <c r="AL590" s="17">
        <f ca="1" t="shared" si="4300"/>
        <v>62889.3297184327</v>
      </c>
      <c r="AM590" s="17">
        <f ca="1" t="shared" si="4301"/>
        <v>77822.8025559631</v>
      </c>
      <c r="AN590" s="17">
        <f ca="1" t="shared" si="4302"/>
        <v>91944.2060370815</v>
      </c>
      <c r="AO590" s="17">
        <f ca="1">C590/'Ejercicio 3 - TIR'!$D$7</f>
        <v>14775.3585101831</v>
      </c>
      <c r="AP590" s="17">
        <f ca="1" t="shared" si="4303"/>
        <v>35274.8962075626</v>
      </c>
      <c r="AQ590" s="17">
        <f ca="1" t="shared" si="4304"/>
        <v>37404.5209313802</v>
      </c>
      <c r="AR590" s="17">
        <f ca="1" t="shared" si="4305"/>
        <v>48113.9712082496</v>
      </c>
      <c r="AS590" s="17">
        <f ca="1" t="shared" si="4306"/>
        <v>63047.4440457801</v>
      </c>
      <c r="AT590" s="17">
        <f ca="1" t="shared" si="4307"/>
        <v>77168.8475268985</v>
      </c>
      <c r="AU590" s="17">
        <f ca="1">AP590*'Ejercicio 3 - TIR'!$D$5</f>
        <v>17637.4481037813</v>
      </c>
      <c r="AV590" s="17">
        <f ca="1">AQ590*'Ejercicio 3 - TIR'!$D$5</f>
        <v>18702.2604656901</v>
      </c>
      <c r="AW590" s="17">
        <f ca="1">AR590*'Ejercicio 3 - TIR'!$D$5</f>
        <v>24056.9856041248</v>
      </c>
      <c r="AX590" s="17">
        <f ca="1">AS590*'Ejercicio 3 - TIR'!$D$5</f>
        <v>31523.72202289</v>
      </c>
      <c r="AY590" s="17">
        <f ca="1">AT590*'Ejercicio 3 - TIR'!$D$5</f>
        <v>38584.4237634492</v>
      </c>
      <c r="AZ590" s="17">
        <f ca="1" t="shared" ref="AZ590:BD590" si="4400">AJ590-AU590-AE590</f>
        <v>25751.0815114545</v>
      </c>
      <c r="BA590" s="17">
        <f ca="1" t="shared" si="4400"/>
        <v>25927.858484207</v>
      </c>
      <c r="BB590" s="17">
        <f ca="1" t="shared" si="4400"/>
        <v>29691.36164465</v>
      </c>
      <c r="BC590" s="17">
        <f ca="1" t="shared" si="4400"/>
        <v>35181.5410731933</v>
      </c>
      <c r="BD590" s="17">
        <f ca="1" t="shared" si="4400"/>
        <v>39869.6886976216</v>
      </c>
      <c r="BE590" s="17">
        <f ca="1" t="shared" ref="BE590:BI590" si="4401">AZ590/Z590</f>
        <v>21851.6080487997</v>
      </c>
      <c r="BF590" s="17">
        <f ca="1" t="shared" si="4401"/>
        <v>19413.6908381805</v>
      </c>
      <c r="BG590" s="17">
        <f ca="1" t="shared" si="4401"/>
        <v>18361.6571782396</v>
      </c>
      <c r="BH590" s="17">
        <f ca="1" t="shared" si="4401"/>
        <v>17888.783806623</v>
      </c>
      <c r="BI590" s="17">
        <f ca="1" t="shared" si="4401"/>
        <v>16707.1556388864</v>
      </c>
      <c r="BJ590" s="17">
        <f ca="1" t="shared" si="4310"/>
        <v>89084.9758563299</v>
      </c>
      <c r="BK590" s="17">
        <f ca="1" t="shared" si="4311"/>
        <v>35259.6789620869</v>
      </c>
      <c r="BL590" s="17">
        <f ca="1" t="shared" si="4312"/>
        <v>124344.654818417</v>
      </c>
      <c r="BM590" s="17">
        <f ca="1">BK590*'Ejercicio 3 - TIR'!$D$5</f>
        <v>17629.8394810434</v>
      </c>
      <c r="BN590" s="17">
        <f ca="1" t="shared" si="4313"/>
        <v>106714.815337373</v>
      </c>
      <c r="BO590" s="17">
        <f ca="1" t="shared" si="4314"/>
        <v>44718.2079182593</v>
      </c>
      <c r="BP590" s="17">
        <f ca="1" t="shared" si="4315"/>
        <v>-111207.321214083</v>
      </c>
      <c r="BQ590" s="17">
        <f ca="1" t="shared" ref="BQ590:BT590" si="4402">BE590</f>
        <v>21851.6080487997</v>
      </c>
      <c r="BR590" s="17">
        <f ca="1" t="shared" si="4402"/>
        <v>19413.6908381805</v>
      </c>
      <c r="BS590" s="17">
        <f ca="1" t="shared" si="4402"/>
        <v>18361.6571782396</v>
      </c>
      <c r="BT590" s="17">
        <f ca="1" t="shared" si="4402"/>
        <v>17888.783806623</v>
      </c>
      <c r="BU590" s="17">
        <f ca="1" t="shared" si="4317"/>
        <v>61425.3635571457</v>
      </c>
      <c r="BV590" s="19">
        <f ca="1" t="shared" si="4318"/>
        <v>6.60282703771846</v>
      </c>
    </row>
    <row r="591" ht="15" customHeight="1" spans="1:74">
      <c r="A591" s="15">
        <v>590</v>
      </c>
      <c r="B591" s="16">
        <f ca="1" t="shared" ref="B591:F591" si="4403">RAND()</f>
        <v>0.21728267026619</v>
      </c>
      <c r="C591" s="17">
        <f ca="1">IF(B591&lt;=('Ejercicio 3 - TIR'!$D$13-'Ejercicio 3 - TIR'!$C$13)/('Ejercicio 3 - TIR'!$E$13-'Ejercicio 3 - TIR'!$C$13),'Ejercicio 3 - TIR'!$C$13+SQRT(('Ejercicio 3 - TIR'!$E$13-'Ejercicio 3 - TIR'!$C$13)*('Ejercicio 3 - TIR'!$D$13-'Ejercicio 3 - TIR'!$C$13)*B591),'Ejercicio 3 - TIR'!$E$13-SQRT(('Ejercicio 3 - TIR'!$E$13-'Ejercicio 3 - TIR'!$C$13)*('Ejercicio 3 - TIR'!$E$13-'Ejercicio 3 - TIR'!$D$13)*(1-B591)))</f>
        <v>69322.717849773</v>
      </c>
      <c r="D591" s="16">
        <f ca="1" t="shared" si="4403"/>
        <v>0.394444260025766</v>
      </c>
      <c r="E591" s="17">
        <f ca="1">IF(D591&lt;=('Ejercicio 3 - TIR'!$D$14-'Ejercicio 3 - TIR'!$C$14)/('Ejercicio 3 - TIR'!$E$14-'Ejercicio 3 - TIR'!$C$14),'Ejercicio 3 - TIR'!$C$14+SQRT(('Ejercicio 3 - TIR'!$E$14-'Ejercicio 3 - TIR'!$C$14)*('Ejercicio 3 - TIR'!$D$14-'Ejercicio 3 - TIR'!$C$14)*D591),'Ejercicio 3 - TIR'!$E$14-SQRT(('Ejercicio 3 - TIR'!$E$14-'Ejercicio 3 - TIR'!$C$14)*('Ejercicio 3 - TIR'!$E$14-'Ejercicio 3 - TIR'!$D$14)*(1-D591)))</f>
        <v>30469.3462450819</v>
      </c>
      <c r="F591" s="16">
        <f ca="1" t="shared" si="4403"/>
        <v>0.0153143431576293</v>
      </c>
      <c r="G591" s="17">
        <f ca="1">IF(F591&lt;=('Ejercicio 3 - TIR'!$D$18-'Ejercicio 3 - TIR'!$C$18)/('Ejercicio 3 - TIR'!$E$18-'Ejercicio 3 - TIR'!$C$18),'Ejercicio 3 - TIR'!$C$18+SQRT(('Ejercicio 3 - TIR'!$E$18-'Ejercicio 3 - TIR'!$C$18)*('Ejercicio 3 - TIR'!$D$18-'Ejercicio 3 - TIR'!$C$18)*F591),'Ejercicio 3 - TIR'!$E$18-SQRT(('Ejercicio 3 - TIR'!$E$18-'Ejercicio 3 - TIR'!$C$18)*('Ejercicio 3 - TIR'!$E$18-'Ejercicio 3 - TIR'!$D$18)*(1-F591)))</f>
        <v>31515.6356665256</v>
      </c>
      <c r="H591" s="16">
        <f ca="1" t="shared" ref="H591:L591" si="4404">RAND()</f>
        <v>0.896548806643352</v>
      </c>
      <c r="I591" s="17">
        <f ca="1">IF(H591&lt;=('Ejercicio 3 - TIR'!$D$18-'Ejercicio 3 - TIR'!$C$18)/('Ejercicio 3 - TIR'!$E$18-'Ejercicio 3 - TIR'!$C$18),'Ejercicio 3 - TIR'!$C$18+SQRT(('Ejercicio 3 - TIR'!$E$18-'Ejercicio 3 - TIR'!$C$18)*('Ejercicio 3 - TIR'!$D$18-'Ejercicio 3 - TIR'!$C$18)*H591),'Ejercicio 3 - TIR'!$E$18-SQRT(('Ejercicio 3 - TIR'!$E$18-'Ejercicio 3 - TIR'!$C$18)*('Ejercicio 3 - TIR'!$E$18-'Ejercicio 3 - TIR'!$D$18)*(1-H591)))</f>
        <v>42214.5306496483</v>
      </c>
      <c r="J591" s="16">
        <f ca="1" t="shared" si="4404"/>
        <v>0.655196582703924</v>
      </c>
      <c r="K591" s="17">
        <f ca="1">IF(J591&lt;=('Ejercicio 3 - TIR'!$D$18-'Ejercicio 3 - TIR'!$C$18)/('Ejercicio 3 - TIR'!$E$18-'Ejercicio 3 - TIR'!$C$18),'Ejercicio 3 - TIR'!$C$18+SQRT(('Ejercicio 3 - TIR'!$E$18-'Ejercicio 3 - TIR'!$C$18)*('Ejercicio 3 - TIR'!$D$18-'Ejercicio 3 - TIR'!$C$18)*J591),'Ejercicio 3 - TIR'!$E$18-SQRT(('Ejercicio 3 - TIR'!$E$18-'Ejercicio 3 - TIR'!$C$18)*('Ejercicio 3 - TIR'!$E$18-'Ejercicio 3 - TIR'!$D$18)*(1-J591)))</f>
        <v>39913.6011320604</v>
      </c>
      <c r="L591" s="16">
        <f ca="1" t="shared" si="4404"/>
        <v>0.339599234161641</v>
      </c>
      <c r="M591" s="17">
        <f ca="1">IF(L591&lt;=('Ejercicio 3 - TIR'!$D$18-'Ejercicio 3 - TIR'!$C$18)/('Ejercicio 3 - TIR'!$E$18-'Ejercicio 3 - TIR'!$C$18),'Ejercicio 3 - TIR'!$C$18+SQRT(('Ejercicio 3 - TIR'!$E$18-'Ejercicio 3 - TIR'!$C$18)*('Ejercicio 3 - TIR'!$D$18-'Ejercicio 3 - TIR'!$C$18)*L591),'Ejercicio 3 - TIR'!$E$18-SQRT(('Ejercicio 3 - TIR'!$E$18-'Ejercicio 3 - TIR'!$C$18)*('Ejercicio 3 - TIR'!$E$18-'Ejercicio 3 - TIR'!$D$18)*(1-L591)))</f>
        <v>37137.2183043708</v>
      </c>
      <c r="N591" s="16">
        <f ca="1" t="shared" ref="N591:R591" si="4405">RAND()</f>
        <v>0.576141547197883</v>
      </c>
      <c r="O591" s="17">
        <f ca="1">IF(N591&lt;=('Ejercicio 3 - TIR'!$D$18-'Ejercicio 3 - TIR'!$C$18)/('Ejercicio 3 - TIR'!$E$18-'Ejercicio 3 - TIR'!$C$18),'Ejercicio 3 - TIR'!$C$18+SQRT(('Ejercicio 3 - TIR'!$E$18-'Ejercicio 3 - TIR'!$C$18)*('Ejercicio 3 - TIR'!$D$18-'Ejercicio 3 - TIR'!$C$18)*N591),'Ejercicio 3 - TIR'!$E$18-SQRT(('Ejercicio 3 - TIR'!$E$18-'Ejercicio 3 - TIR'!$C$18)*('Ejercicio 3 - TIR'!$E$18-'Ejercicio 3 - TIR'!$D$18)*(1-N591)))</f>
        <v>39296.3020647827</v>
      </c>
      <c r="P591" s="16">
        <f ca="1" t="shared" si="4405"/>
        <v>0.833016753903343</v>
      </c>
      <c r="Q591" s="18">
        <f ca="1">IF(P591&lt;=('Ejercicio 3 - TIR'!$D$22-'Ejercicio 3 - TIR'!$C$22)/('Ejercicio 3 - TIR'!$E$22-'Ejercicio 3 - TIR'!$C$22),'Ejercicio 3 - TIR'!$C$22+SQRT(('Ejercicio 3 - TIR'!$E$22-'Ejercicio 3 - TIR'!$C$22)*('Ejercicio 3 - TIR'!$D$22-'Ejercicio 3 - TIR'!$C$22)*P591),'Ejercicio 3 - TIR'!$E$22-SQRT(('Ejercicio 3 - TIR'!$E$22-'Ejercicio 3 - TIR'!$C$22)*('Ejercicio 3 - TIR'!$E$22-'Ejercicio 3 - TIR'!$D$22)*(1-P591)))</f>
        <v>0.162663049778753</v>
      </c>
      <c r="R591" s="16">
        <f ca="1" t="shared" si="4405"/>
        <v>0.771145046410388</v>
      </c>
      <c r="S591" s="18">
        <f ca="1">IF(R591&lt;=('Ejercicio 3 - TIR'!$D$23-'Ejercicio 3 - TIR'!$C$23)/('Ejercicio 3 - TIR'!$E$23-'Ejercicio 3 - TIR'!$C$23),'Ejercicio 3 - TIR'!$C$23+SQRT(('Ejercicio 3 - TIR'!$E$23-'Ejercicio 3 - TIR'!$C$23)*('Ejercicio 3 - TIR'!$D$23-'Ejercicio 3 - TIR'!$C$23)*R591),'Ejercicio 3 - TIR'!$E$23-SQRT(('Ejercicio 3 - TIR'!$E$23-'Ejercicio 3 - TIR'!$C$23)*('Ejercicio 3 - TIR'!$E$23-'Ejercicio 3 - TIR'!$D$23)*(1-R591)))</f>
        <v>0.159703721610569</v>
      </c>
      <c r="T591" s="16">
        <f ca="1" t="shared" ref="T591:X591" si="4406">RAND()</f>
        <v>0.854425217975114</v>
      </c>
      <c r="U591" s="18">
        <f ca="1">IF(T591&lt;=('Ejercicio 3 - TIR'!$D$24-'Ejercicio 3 - TIR'!$C$24)/('Ejercicio 3 - TIR'!$E$24-'Ejercicio 3 - TIR'!$C$24),'Ejercicio 3 - TIR'!$C$24+SQRT(('Ejercicio 3 - TIR'!$E$24-'Ejercicio 3 - TIR'!$C$24)*('Ejercicio 3 - TIR'!$D$24-'Ejercicio 3 - TIR'!$C$24)*T591),'Ejercicio 3 - TIR'!$E$24-SQRT(('Ejercicio 3 - TIR'!$E$24-'Ejercicio 3 - TIR'!$C$24)*('Ejercicio 3 - TIR'!$E$24-'Ejercicio 3 - TIR'!$D$24)*(1-T591)))</f>
        <v>0.199810661485089</v>
      </c>
      <c r="V591" s="16">
        <f ca="1" t="shared" si="4406"/>
        <v>0.19742765941357</v>
      </c>
      <c r="W591" s="18">
        <f ca="1">IF(V591&lt;=('Ejercicio 3 - TIR'!$D$25-'Ejercicio 3 - TIR'!$C$25)/('Ejercicio 3 - TIR'!$E$25-'Ejercicio 3 - TIR'!$C$25),'Ejercicio 3 - TIR'!$C$25+SQRT(('Ejercicio 3 - TIR'!$E$25-'Ejercicio 3 - TIR'!$C$25)*('Ejercicio 3 - TIR'!$D$25-'Ejercicio 3 - TIR'!$C$25)*V591),'Ejercicio 3 - TIR'!$E$25-SQRT(('Ejercicio 3 - TIR'!$E$25-'Ejercicio 3 - TIR'!$C$25)*('Ejercicio 3 - TIR'!$E$25-'Ejercicio 3 - TIR'!$D$25)*(1-V591)))</f>
        <v>0.196625243552472</v>
      </c>
      <c r="X591" s="16">
        <f ca="1" t="shared" si="4406"/>
        <v>0.539213524968543</v>
      </c>
      <c r="Y591" s="18">
        <f ca="1">IF(X591&lt;=('Ejercicio 3 - TIR'!$D$26-'Ejercicio 3 - TIR'!$C$26)/('Ejercicio 3 - TIR'!$E$26-'Ejercicio 3 - TIR'!$C$26),'Ejercicio 3 - TIR'!$C$26+SQRT(('Ejercicio 3 - TIR'!$E$26-'Ejercicio 3 - TIR'!$C$26)*('Ejercicio 3 - TIR'!$D$26-'Ejercicio 3 - TIR'!$C$26)*X591),'Ejercicio 3 - TIR'!$E$26-SQRT(('Ejercicio 3 - TIR'!$E$26-'Ejercicio 3 - TIR'!$C$26)*('Ejercicio 3 - TIR'!$E$26-'Ejercicio 3 - TIR'!$D$26)*(1-X591)))</f>
        <v>0.230117668807785</v>
      </c>
      <c r="Z591" s="16">
        <f ca="1" t="shared" si="4288"/>
        <v>1.16266304977875</v>
      </c>
      <c r="AA591" s="16">
        <f ca="1" t="shared" si="4289"/>
        <v>1.34834466580751</v>
      </c>
      <c r="AB591" s="16">
        <f ca="1" t="shared" si="4290"/>
        <v>1.6177583053924</v>
      </c>
      <c r="AC591" s="16">
        <f ca="1" t="shared" si="4291"/>
        <v>1.93585042619922</v>
      </c>
      <c r="AD591" s="16">
        <f ca="1" t="shared" si="4292"/>
        <v>2.38132381343674</v>
      </c>
      <c r="AE591" s="15">
        <f ca="1" t="shared" si="4293"/>
        <v>4956.23678498982</v>
      </c>
      <c r="AF591" s="15">
        <f ca="1" t="shared" si="4294"/>
        <v>5747.7662447359</v>
      </c>
      <c r="AG591" s="15">
        <f ca="1" t="shared" si="4295"/>
        <v>6896.23122015824</v>
      </c>
      <c r="AH591" s="15">
        <f ca="1" t="shared" si="4296"/>
        <v>8252.20436341601</v>
      </c>
      <c r="AI591" s="15">
        <f ca="1" t="shared" si="4297"/>
        <v>10151.1823940507</v>
      </c>
      <c r="AJ591" s="17">
        <f ca="1" t="shared" si="4298"/>
        <v>36642.0650797587</v>
      </c>
      <c r="AK591" s="17">
        <f ca="1" t="shared" si="4299"/>
        <v>56919.7372210211</v>
      </c>
      <c r="AL591" s="17">
        <f ca="1" t="shared" si="4300"/>
        <v>64570.5597295103</v>
      </c>
      <c r="AM591" s="17">
        <f ca="1" t="shared" si="4301"/>
        <v>71892.0998823697</v>
      </c>
      <c r="AN591" s="17">
        <f ca="1" t="shared" si="4302"/>
        <v>93577.2198868703</v>
      </c>
      <c r="AO591" s="17">
        <f ca="1">C591/'Ejercicio 3 - TIR'!$D$7</f>
        <v>13864.5435699546</v>
      </c>
      <c r="AP591" s="17">
        <f ca="1" t="shared" si="4303"/>
        <v>22777.5215098041</v>
      </c>
      <c r="AQ591" s="17">
        <f ca="1" t="shared" si="4304"/>
        <v>43055.1936510665</v>
      </c>
      <c r="AR591" s="17">
        <f ca="1" t="shared" si="4305"/>
        <v>50706.0161595557</v>
      </c>
      <c r="AS591" s="17">
        <f ca="1" t="shared" si="4306"/>
        <v>58027.5563124151</v>
      </c>
      <c r="AT591" s="17">
        <f ca="1" t="shared" si="4307"/>
        <v>79712.6763169157</v>
      </c>
      <c r="AU591" s="17">
        <f ca="1">AP591*'Ejercicio 3 - TIR'!$D$5</f>
        <v>11388.760754902</v>
      </c>
      <c r="AV591" s="17">
        <f ca="1">AQ591*'Ejercicio 3 - TIR'!$D$5</f>
        <v>21527.5968255333</v>
      </c>
      <c r="AW591" s="17">
        <f ca="1">AR591*'Ejercicio 3 - TIR'!$D$5</f>
        <v>25353.0080797779</v>
      </c>
      <c r="AX591" s="17">
        <f ca="1">AS591*'Ejercicio 3 - TIR'!$D$5</f>
        <v>29013.7781562076</v>
      </c>
      <c r="AY591" s="17">
        <f ca="1">AT591*'Ejercicio 3 - TIR'!$D$5</f>
        <v>39856.3381584579</v>
      </c>
      <c r="AZ591" s="17">
        <f ca="1" t="shared" ref="AZ591:BD591" si="4407">AJ591-AU591-AE591</f>
        <v>20297.0675398668</v>
      </c>
      <c r="BA591" s="17">
        <f ca="1" t="shared" si="4407"/>
        <v>29644.374150752</v>
      </c>
      <c r="BB591" s="17">
        <f ca="1" t="shared" si="4407"/>
        <v>32321.3204295742</v>
      </c>
      <c r="BC591" s="17">
        <f ca="1" t="shared" si="4407"/>
        <v>34626.1173627462</v>
      </c>
      <c r="BD591" s="17">
        <f ca="1" t="shared" si="4407"/>
        <v>43569.6993343617</v>
      </c>
      <c r="BE591" s="17">
        <f ca="1" t="shared" ref="BE591:BI591" si="4408">AZ591/Z591</f>
        <v>17457.394508004</v>
      </c>
      <c r="BF591" s="17">
        <f ca="1" t="shared" si="4408"/>
        <v>21985.7540156457</v>
      </c>
      <c r="BG591" s="17">
        <f ca="1" t="shared" si="4408"/>
        <v>19979.0786558406</v>
      </c>
      <c r="BH591" s="17">
        <f ca="1" t="shared" si="4408"/>
        <v>17886.7731174509</v>
      </c>
      <c r="BI591" s="17">
        <f ca="1" t="shared" si="4408"/>
        <v>18296.419448929</v>
      </c>
      <c r="BJ591" s="17">
        <f ca="1" t="shared" si="4310"/>
        <v>72557.3797932628</v>
      </c>
      <c r="BK591" s="17">
        <f ca="1" t="shared" si="4311"/>
        <v>33015.9677655641</v>
      </c>
      <c r="BL591" s="17">
        <f ca="1" t="shared" si="4312"/>
        <v>105573.347558827</v>
      </c>
      <c r="BM591" s="17">
        <f ca="1">BK591*'Ejercicio 3 - TIR'!$D$5</f>
        <v>16507.9838827821</v>
      </c>
      <c r="BN591" s="17">
        <f ca="1" t="shared" si="4313"/>
        <v>89065.3636760448</v>
      </c>
      <c r="BO591" s="17">
        <f ca="1" t="shared" si="4314"/>
        <v>37401.6180300592</v>
      </c>
      <c r="BP591" s="17">
        <f ca="1" t="shared" si="4315"/>
        <v>-99792.0640948549</v>
      </c>
      <c r="BQ591" s="17">
        <f ca="1" t="shared" ref="BQ591:BT591" si="4409">BE591</f>
        <v>17457.394508004</v>
      </c>
      <c r="BR591" s="17">
        <f ca="1" t="shared" si="4409"/>
        <v>21985.7540156457</v>
      </c>
      <c r="BS591" s="17">
        <f ca="1" t="shared" si="4409"/>
        <v>19979.0786558406</v>
      </c>
      <c r="BT591" s="17">
        <f ca="1" t="shared" si="4409"/>
        <v>17886.7731174509</v>
      </c>
      <c r="BU591" s="17">
        <f ca="1" t="shared" si="4317"/>
        <v>55698.0374789881</v>
      </c>
      <c r="BV591" s="19">
        <f ca="1" t="shared" si="4318"/>
        <v>8.6821668002633</v>
      </c>
    </row>
    <row r="592" ht="15" customHeight="1" spans="1:74">
      <c r="A592" s="15">
        <v>591</v>
      </c>
      <c r="B592" s="16">
        <f ca="1" t="shared" ref="B592:F592" si="4410">RAND()</f>
        <v>0.0338858429778044</v>
      </c>
      <c r="C592" s="17">
        <f ca="1">IF(B592&lt;=('Ejercicio 3 - TIR'!$D$13-'Ejercicio 3 - TIR'!$C$13)/('Ejercicio 3 - TIR'!$E$13-'Ejercicio 3 - TIR'!$C$13),'Ejercicio 3 - TIR'!$C$13+SQRT(('Ejercicio 3 - TIR'!$E$13-'Ejercicio 3 - TIR'!$C$13)*('Ejercicio 3 - TIR'!$D$13-'Ejercicio 3 - TIR'!$C$13)*B592),'Ejercicio 3 - TIR'!$E$13-SQRT(('Ejercicio 3 - TIR'!$E$13-'Ejercicio 3 - TIR'!$C$13)*('Ejercicio 3 - TIR'!$E$13-'Ejercicio 3 - TIR'!$D$13)*(1-B592)))</f>
        <v>63681.6215437116</v>
      </c>
      <c r="D592" s="16">
        <f ca="1" t="shared" si="4410"/>
        <v>0.451059610340376</v>
      </c>
      <c r="E592" s="17">
        <f ca="1">IF(D592&lt;=('Ejercicio 3 - TIR'!$D$14-'Ejercicio 3 - TIR'!$C$14)/('Ejercicio 3 - TIR'!$E$14-'Ejercicio 3 - TIR'!$C$14),'Ejercicio 3 - TIR'!$C$14+SQRT(('Ejercicio 3 - TIR'!$E$14-'Ejercicio 3 - TIR'!$C$14)*('Ejercicio 3 - TIR'!$D$14-'Ejercicio 3 - TIR'!$C$14)*D592),'Ejercicio 3 - TIR'!$E$14-SQRT(('Ejercicio 3 - TIR'!$E$14-'Ejercicio 3 - TIR'!$C$14)*('Ejercicio 3 - TIR'!$E$14-'Ejercicio 3 - TIR'!$D$14)*(1-D592)))</f>
        <v>30925.8026002878</v>
      </c>
      <c r="F592" s="16">
        <f ca="1" t="shared" si="4410"/>
        <v>0.122582665823796</v>
      </c>
      <c r="G592" s="17">
        <f ca="1">IF(F592&lt;=('Ejercicio 3 - TIR'!$D$18-'Ejercicio 3 - TIR'!$C$18)/('Ejercicio 3 - TIR'!$E$18-'Ejercicio 3 - TIR'!$C$18),'Ejercicio 3 - TIR'!$C$18+SQRT(('Ejercicio 3 - TIR'!$E$18-'Ejercicio 3 - TIR'!$C$18)*('Ejercicio 3 - TIR'!$D$18-'Ejercicio 3 - TIR'!$C$18)*F592),'Ejercicio 3 - TIR'!$E$18-SQRT(('Ejercicio 3 - TIR'!$E$18-'Ejercicio 3 - TIR'!$C$18)*('Ejercicio 3 - TIR'!$E$18-'Ejercicio 3 - TIR'!$D$18)*(1-F592)))</f>
        <v>34288.0531565699</v>
      </c>
      <c r="H592" s="16">
        <f ca="1" t="shared" ref="H592:L592" si="4411">RAND()</f>
        <v>0.34969303767685</v>
      </c>
      <c r="I592" s="17">
        <f ca="1">IF(H592&lt;=('Ejercicio 3 - TIR'!$D$18-'Ejercicio 3 - TIR'!$C$18)/('Ejercicio 3 - TIR'!$E$18-'Ejercicio 3 - TIR'!$C$18),'Ejercicio 3 - TIR'!$C$18+SQRT(('Ejercicio 3 - TIR'!$E$18-'Ejercicio 3 - TIR'!$C$18)*('Ejercicio 3 - TIR'!$D$18-'Ejercicio 3 - TIR'!$C$18)*H592),'Ejercicio 3 - TIR'!$E$18-SQRT(('Ejercicio 3 - TIR'!$E$18-'Ejercicio 3 - TIR'!$C$18)*('Ejercicio 3 - TIR'!$E$18-'Ejercicio 3 - TIR'!$D$18)*(1-H592)))</f>
        <v>37242.5103142162</v>
      </c>
      <c r="J592" s="16">
        <f ca="1" t="shared" si="4411"/>
        <v>0.840194476884228</v>
      </c>
      <c r="K592" s="17">
        <f ca="1">IF(J592&lt;=('Ejercicio 3 - TIR'!$D$18-'Ejercicio 3 - TIR'!$C$18)/('Ejercicio 3 - TIR'!$E$18-'Ejercicio 3 - TIR'!$C$18),'Ejercicio 3 - TIR'!$C$18+SQRT(('Ejercicio 3 - TIR'!$E$18-'Ejercicio 3 - TIR'!$C$18)*('Ejercicio 3 - TIR'!$D$18-'Ejercicio 3 - TIR'!$C$18)*J592),'Ejercicio 3 - TIR'!$E$18-SQRT(('Ejercicio 3 - TIR'!$E$18-'Ejercicio 3 - TIR'!$C$18)*('Ejercicio 3 - TIR'!$E$18-'Ejercicio 3 - TIR'!$D$18)*(1-J592)))</f>
        <v>41538.0042990086</v>
      </c>
      <c r="L592" s="16">
        <f ca="1" t="shared" si="4411"/>
        <v>0.653111086238119</v>
      </c>
      <c r="M592" s="17">
        <f ca="1">IF(L592&lt;=('Ejercicio 3 - TIR'!$D$18-'Ejercicio 3 - TIR'!$C$18)/('Ejercicio 3 - TIR'!$E$18-'Ejercicio 3 - TIR'!$C$18),'Ejercicio 3 - TIR'!$C$18+SQRT(('Ejercicio 3 - TIR'!$E$18-'Ejercicio 3 - TIR'!$C$18)*('Ejercicio 3 - TIR'!$D$18-'Ejercicio 3 - TIR'!$C$18)*L592),'Ejercicio 3 - TIR'!$E$18-SQRT(('Ejercicio 3 - TIR'!$E$18-'Ejercicio 3 - TIR'!$C$18)*('Ejercicio 3 - TIR'!$E$18-'Ejercicio 3 - TIR'!$D$18)*(1-L592)))</f>
        <v>39897.8110173774</v>
      </c>
      <c r="N592" s="16">
        <f ca="1" t="shared" ref="N592:R592" si="4412">RAND()</f>
        <v>0.642269507588044</v>
      </c>
      <c r="O592" s="17">
        <f ca="1">IF(N592&lt;=('Ejercicio 3 - TIR'!$D$18-'Ejercicio 3 - TIR'!$C$18)/('Ejercicio 3 - TIR'!$E$18-'Ejercicio 3 - TIR'!$C$18),'Ejercicio 3 - TIR'!$C$18+SQRT(('Ejercicio 3 - TIR'!$E$18-'Ejercicio 3 - TIR'!$C$18)*('Ejercicio 3 - TIR'!$D$18-'Ejercicio 3 - TIR'!$C$18)*N592),'Ejercicio 3 - TIR'!$E$18-SQRT(('Ejercicio 3 - TIR'!$E$18-'Ejercicio 3 - TIR'!$C$18)*('Ejercicio 3 - TIR'!$E$18-'Ejercicio 3 - TIR'!$D$18)*(1-N592)))</f>
        <v>39815.3158959968</v>
      </c>
      <c r="P592" s="16">
        <f ca="1" t="shared" si="4412"/>
        <v>0.559784872664016</v>
      </c>
      <c r="Q592" s="18">
        <f ca="1">IF(P592&lt;=('Ejercicio 3 - TIR'!$D$22-'Ejercicio 3 - TIR'!$C$22)/('Ejercicio 3 - TIR'!$E$22-'Ejercicio 3 - TIR'!$C$22),'Ejercicio 3 - TIR'!$C$22+SQRT(('Ejercicio 3 - TIR'!$E$22-'Ejercicio 3 - TIR'!$C$22)*('Ejercicio 3 - TIR'!$D$22-'Ejercicio 3 - TIR'!$C$22)*P592),'Ejercicio 3 - TIR'!$E$22-SQRT(('Ejercicio 3 - TIR'!$E$22-'Ejercicio 3 - TIR'!$C$22)*('Ejercicio 3 - TIR'!$E$22-'Ejercicio 3 - TIR'!$D$22)*(1-P592)))</f>
        <v>0.15185062648646</v>
      </c>
      <c r="R592" s="16">
        <f ca="1" t="shared" si="4412"/>
        <v>0.754107709983106</v>
      </c>
      <c r="S592" s="18">
        <f ca="1">IF(R592&lt;=('Ejercicio 3 - TIR'!$D$23-'Ejercicio 3 - TIR'!$C$23)/('Ejercicio 3 - TIR'!$E$23-'Ejercicio 3 - TIR'!$C$23),'Ejercicio 3 - TIR'!$C$23+SQRT(('Ejercicio 3 - TIR'!$E$23-'Ejercicio 3 - TIR'!$C$23)*('Ejercicio 3 - TIR'!$D$23-'Ejercicio 3 - TIR'!$C$23)*R592),'Ejercicio 3 - TIR'!$E$23-SQRT(('Ejercicio 3 - TIR'!$E$23-'Ejercicio 3 - TIR'!$C$23)*('Ejercicio 3 - TIR'!$E$23-'Ejercicio 3 - TIR'!$D$23)*(1-R592)))</f>
        <v>0.158961793754447</v>
      </c>
      <c r="T592" s="16">
        <f ca="1" t="shared" ref="T592:X592" si="4413">RAND()</f>
        <v>0.45675177238129</v>
      </c>
      <c r="U592" s="18">
        <f ca="1">IF(T592&lt;=('Ejercicio 3 - TIR'!$D$24-'Ejercicio 3 - TIR'!$C$24)/('Ejercicio 3 - TIR'!$E$24-'Ejercicio 3 - TIR'!$C$24),'Ejercicio 3 - TIR'!$C$24+SQRT(('Ejercicio 3 - TIR'!$E$24-'Ejercicio 3 - TIR'!$C$24)*('Ejercicio 3 - TIR'!$D$24-'Ejercicio 3 - TIR'!$C$24)*T592),'Ejercicio 3 - TIR'!$E$24-SQRT(('Ejercicio 3 - TIR'!$E$24-'Ejercicio 3 - TIR'!$C$24)*('Ejercicio 3 - TIR'!$E$24-'Ejercicio 3 - TIR'!$D$24)*(1-T592)))</f>
        <v>0.180998781591694</v>
      </c>
      <c r="V592" s="16">
        <f ca="1" t="shared" si="4413"/>
        <v>0.611245408895798</v>
      </c>
      <c r="W592" s="18">
        <f ca="1">IF(V592&lt;=('Ejercicio 3 - TIR'!$D$25-'Ejercicio 3 - TIR'!$C$25)/('Ejercicio 3 - TIR'!$E$25-'Ejercicio 3 - TIR'!$C$25),'Ejercicio 3 - TIR'!$C$25+SQRT(('Ejercicio 3 - TIR'!$E$25-'Ejercicio 3 - TIR'!$C$25)*('Ejercicio 3 - TIR'!$D$25-'Ejercicio 3 - TIR'!$C$25)*V592),'Ejercicio 3 - TIR'!$E$25-SQRT(('Ejercicio 3 - TIR'!$E$25-'Ejercicio 3 - TIR'!$C$25)*('Ejercicio 3 - TIR'!$E$25-'Ejercicio 3 - TIR'!$D$25)*(1-V592)))</f>
        <v>0.213113131484704</v>
      </c>
      <c r="X592" s="16">
        <f ca="1" t="shared" si="4413"/>
        <v>0.90416414740265</v>
      </c>
      <c r="Y592" s="18">
        <f ca="1">IF(X592&lt;=('Ejercicio 3 - TIR'!$D$26-'Ejercicio 3 - TIR'!$C$26)/('Ejercicio 3 - TIR'!$E$26-'Ejercicio 3 - TIR'!$C$26),'Ejercicio 3 - TIR'!$C$26+SQRT(('Ejercicio 3 - TIR'!$E$26-'Ejercicio 3 - TIR'!$C$26)*('Ejercicio 3 - TIR'!$D$26-'Ejercicio 3 - TIR'!$C$26)*X592),'Ejercicio 3 - TIR'!$E$26-SQRT(('Ejercicio 3 - TIR'!$E$26-'Ejercicio 3 - TIR'!$C$26)*('Ejercicio 3 - TIR'!$E$26-'Ejercicio 3 - TIR'!$D$26)*(1-X592)))</f>
        <v>0.25725107466218</v>
      </c>
      <c r="Z592" s="16">
        <f ca="1" t="shared" si="4288"/>
        <v>1.15185062648646</v>
      </c>
      <c r="AA592" s="16">
        <f ca="1" t="shared" si="4289"/>
        <v>1.33495086820993</v>
      </c>
      <c r="AB592" s="16">
        <f ca="1" t="shared" si="4290"/>
        <v>1.5765753488407</v>
      </c>
      <c r="AC592" s="16">
        <f ca="1" t="shared" si="4291"/>
        <v>1.91256425845374</v>
      </c>
      <c r="AD592" s="16">
        <f ca="1" t="shared" si="4292"/>
        <v>2.40457346930144</v>
      </c>
      <c r="AE592" s="15">
        <f ca="1" t="shared" si="4293"/>
        <v>4696.10249945031</v>
      </c>
      <c r="AF592" s="15">
        <f ca="1" t="shared" si="4294"/>
        <v>5442.60337641767</v>
      </c>
      <c r="AG592" s="15">
        <f ca="1" t="shared" si="4295"/>
        <v>6427.70795623611</v>
      </c>
      <c r="AH592" s="15">
        <f ca="1" t="shared" si="4296"/>
        <v>7797.53692705873</v>
      </c>
      <c r="AI592" s="15">
        <f ca="1" t="shared" si="4297"/>
        <v>9803.46168126263</v>
      </c>
      <c r="AJ592" s="17">
        <f ca="1" t="shared" si="4298"/>
        <v>39494.7155093961</v>
      </c>
      <c r="AK592" s="17">
        <f ca="1" t="shared" si="4299"/>
        <v>49716.9214782802</v>
      </c>
      <c r="AL592" s="17">
        <f ca="1" t="shared" si="4300"/>
        <v>65487.7936178561</v>
      </c>
      <c r="AM592" s="17">
        <f ca="1" t="shared" si="4301"/>
        <v>76307.1273423778</v>
      </c>
      <c r="AN592" s="17">
        <f ca="1" t="shared" si="4302"/>
        <v>95738.8522753695</v>
      </c>
      <c r="AO592" s="17">
        <f ca="1">C592/'Ejercicio 3 - TIR'!$D$7</f>
        <v>12736.3243087423</v>
      </c>
      <c r="AP592" s="17">
        <f ca="1" t="shared" si="4303"/>
        <v>26758.3912006538</v>
      </c>
      <c r="AQ592" s="17">
        <f ca="1" t="shared" si="4304"/>
        <v>36980.5971695379</v>
      </c>
      <c r="AR592" s="17">
        <f ca="1" t="shared" si="4305"/>
        <v>52751.4693091138</v>
      </c>
      <c r="AS592" s="17">
        <f ca="1" t="shared" si="4306"/>
        <v>63570.8030336354</v>
      </c>
      <c r="AT592" s="17">
        <f ca="1" t="shared" si="4307"/>
        <v>83002.5279666272</v>
      </c>
      <c r="AU592" s="17">
        <f ca="1">AP592*'Ejercicio 3 - TIR'!$D$5</f>
        <v>13379.1956003269</v>
      </c>
      <c r="AV592" s="17">
        <f ca="1">AQ592*'Ejercicio 3 - TIR'!$D$5</f>
        <v>18490.2985847689</v>
      </c>
      <c r="AW592" s="17">
        <f ca="1">AR592*'Ejercicio 3 - TIR'!$D$5</f>
        <v>26375.7346545569</v>
      </c>
      <c r="AX592" s="17">
        <f ca="1">AS592*'Ejercicio 3 - TIR'!$D$5</f>
        <v>31785.4015168177</v>
      </c>
      <c r="AY592" s="17">
        <f ca="1">AT592*'Ejercicio 3 - TIR'!$D$5</f>
        <v>41501.2639833136</v>
      </c>
      <c r="AZ592" s="17">
        <f ca="1" t="shared" ref="AZ592:BD592" si="4414">AJ592-AU592-AE592</f>
        <v>21419.4174096189</v>
      </c>
      <c r="BA592" s="17">
        <f ca="1" t="shared" si="4414"/>
        <v>25784.0195170936</v>
      </c>
      <c r="BB592" s="17">
        <f ca="1" t="shared" si="4414"/>
        <v>32684.3510070631</v>
      </c>
      <c r="BC592" s="17">
        <f ca="1" t="shared" si="4414"/>
        <v>36724.1888985013</v>
      </c>
      <c r="BD592" s="17">
        <f ca="1" t="shared" si="4414"/>
        <v>44434.1266107933</v>
      </c>
      <c r="BE592" s="17">
        <f ca="1" t="shared" ref="BE592:BI592" si="4415">AZ592/Z592</f>
        <v>18595.6554757065</v>
      </c>
      <c r="BF592" s="17">
        <f ca="1" t="shared" si="4415"/>
        <v>19314.5831289417</v>
      </c>
      <c r="BG592" s="17">
        <f ca="1" t="shared" si="4415"/>
        <v>20731.2330686236</v>
      </c>
      <c r="BH592" s="17">
        <f ca="1" t="shared" si="4415"/>
        <v>19201.5451173348</v>
      </c>
      <c r="BI592" s="17">
        <f ca="1" t="shared" si="4415"/>
        <v>18479.0056024789</v>
      </c>
      <c r="BJ592" s="17">
        <f ca="1" t="shared" si="4310"/>
        <v>74363.3644495054</v>
      </c>
      <c r="BK592" s="17">
        <f ca="1" t="shared" si="4311"/>
        <v>30625.4275292208</v>
      </c>
      <c r="BL592" s="17">
        <f ca="1" t="shared" si="4312"/>
        <v>104988.791978726</v>
      </c>
      <c r="BM592" s="17">
        <f ca="1">BK592*'Ejercicio 3 - TIR'!$D$5</f>
        <v>15312.7137646104</v>
      </c>
      <c r="BN592" s="17">
        <f ca="1" t="shared" si="4313"/>
        <v>89676.0782141158</v>
      </c>
      <c r="BO592" s="17">
        <f ca="1" t="shared" si="4314"/>
        <v>37293.964754659</v>
      </c>
      <c r="BP592" s="17">
        <f ca="1" t="shared" si="4315"/>
        <v>-94607.4241439995</v>
      </c>
      <c r="BQ592" s="17">
        <f ca="1" t="shared" ref="BQ592:BT592" si="4416">BE592</f>
        <v>18595.6554757065</v>
      </c>
      <c r="BR592" s="17">
        <f ca="1" t="shared" si="4416"/>
        <v>19314.5831289417</v>
      </c>
      <c r="BS592" s="17">
        <f ca="1" t="shared" si="4416"/>
        <v>20731.2330686236</v>
      </c>
      <c r="BT592" s="17">
        <f ca="1" t="shared" si="4416"/>
        <v>19201.5451173348</v>
      </c>
      <c r="BU592" s="17">
        <f ca="1" t="shared" si="4317"/>
        <v>55772.9703571378</v>
      </c>
      <c r="BV592" s="19">
        <f ca="1" t="shared" si="4318"/>
        <v>10.5484424790118</v>
      </c>
    </row>
    <row r="593" ht="15" customHeight="1" spans="1:74">
      <c r="A593" s="15">
        <v>592</v>
      </c>
      <c r="B593" s="16">
        <f ca="1" t="shared" ref="B593:F593" si="4417">RAND()</f>
        <v>0.761183617268422</v>
      </c>
      <c r="C593" s="17">
        <f ca="1">IF(B593&lt;=('Ejercicio 3 - TIR'!$D$13-'Ejercicio 3 - TIR'!$C$13)/('Ejercicio 3 - TIR'!$E$13-'Ejercicio 3 - TIR'!$C$13),'Ejercicio 3 - TIR'!$C$13+SQRT(('Ejercicio 3 - TIR'!$E$13-'Ejercicio 3 - TIR'!$C$13)*('Ejercicio 3 - TIR'!$D$13-'Ejercicio 3 - TIR'!$C$13)*B593),'Ejercicio 3 - TIR'!$E$13-SQRT(('Ejercicio 3 - TIR'!$E$13-'Ejercicio 3 - TIR'!$C$13)*('Ejercicio 3 - TIR'!$E$13-'Ejercicio 3 - TIR'!$D$13)*(1-B593)))</f>
        <v>83071.3361638346</v>
      </c>
      <c r="D593" s="16">
        <f ca="1" t="shared" si="4417"/>
        <v>0.752751000167822</v>
      </c>
      <c r="E593" s="17">
        <f ca="1">IF(D593&lt;=('Ejercicio 3 - TIR'!$D$14-'Ejercicio 3 - TIR'!$C$14)/('Ejercicio 3 - TIR'!$E$14-'Ejercicio 3 - TIR'!$C$14),'Ejercicio 3 - TIR'!$C$14+SQRT(('Ejercicio 3 - TIR'!$E$14-'Ejercicio 3 - TIR'!$C$14)*('Ejercicio 3 - TIR'!$D$14-'Ejercicio 3 - TIR'!$C$14)*D593),'Ejercicio 3 - TIR'!$E$14-SQRT(('Ejercicio 3 - TIR'!$E$14-'Ejercicio 3 - TIR'!$C$14)*('Ejercicio 3 - TIR'!$E$14-'Ejercicio 3 - TIR'!$D$14)*(1-D593)))</f>
        <v>33910.0615787328</v>
      </c>
      <c r="F593" s="16">
        <f ca="1" t="shared" si="4417"/>
        <v>0.643127170726193</v>
      </c>
      <c r="G593" s="17">
        <f ca="1">IF(F593&lt;=('Ejercicio 3 - TIR'!$D$18-'Ejercicio 3 - TIR'!$C$18)/('Ejercicio 3 - TIR'!$E$18-'Ejercicio 3 - TIR'!$C$18),'Ejercicio 3 - TIR'!$C$18+SQRT(('Ejercicio 3 - TIR'!$E$18-'Ejercicio 3 - TIR'!$C$18)*('Ejercicio 3 - TIR'!$D$18-'Ejercicio 3 - TIR'!$C$18)*F593),'Ejercicio 3 - TIR'!$E$18-SQRT(('Ejercicio 3 - TIR'!$E$18-'Ejercicio 3 - TIR'!$C$18)*('Ejercicio 3 - TIR'!$E$18-'Ejercicio 3 - TIR'!$D$18)*(1-F593)))</f>
        <v>39821.8672160098</v>
      </c>
      <c r="H593" s="16">
        <f ca="1" t="shared" ref="H593:L593" si="4418">RAND()</f>
        <v>0.707610758905558</v>
      </c>
      <c r="I593" s="17">
        <f ca="1">IF(H593&lt;=('Ejercicio 3 - TIR'!$D$18-'Ejercicio 3 - TIR'!$C$18)/('Ejercicio 3 - TIR'!$E$18-'Ejercicio 3 - TIR'!$C$18),'Ejercicio 3 - TIR'!$C$18+SQRT(('Ejercicio 3 - TIR'!$E$18-'Ejercicio 3 - TIR'!$C$18)*('Ejercicio 3 - TIR'!$D$18-'Ejercicio 3 - TIR'!$C$18)*H593),'Ejercicio 3 - TIR'!$E$18-SQRT(('Ejercicio 3 - TIR'!$E$18-'Ejercicio 3 - TIR'!$C$18)*('Ejercicio 3 - TIR'!$E$18-'Ejercicio 3 - TIR'!$D$18)*(1-H593)))</f>
        <v>40317.1383661181</v>
      </c>
      <c r="J593" s="16">
        <f ca="1" t="shared" si="4418"/>
        <v>0.83079812732369</v>
      </c>
      <c r="K593" s="17">
        <f ca="1">IF(J593&lt;=('Ejercicio 3 - TIR'!$D$18-'Ejercicio 3 - TIR'!$C$18)/('Ejercicio 3 - TIR'!$E$18-'Ejercicio 3 - TIR'!$C$18),'Ejercicio 3 - TIR'!$C$18+SQRT(('Ejercicio 3 - TIR'!$E$18-'Ejercicio 3 - TIR'!$C$18)*('Ejercicio 3 - TIR'!$D$18-'Ejercicio 3 - TIR'!$C$18)*J593),'Ejercicio 3 - TIR'!$E$18-SQRT(('Ejercicio 3 - TIR'!$E$18-'Ejercicio 3 - TIR'!$C$18)*('Ejercicio 3 - TIR'!$E$18-'Ejercicio 3 - TIR'!$D$18)*(1-J593)))</f>
        <v>41437.6776604688</v>
      </c>
      <c r="L593" s="16">
        <f ca="1" t="shared" si="4418"/>
        <v>0.308328838013865</v>
      </c>
      <c r="M593" s="17">
        <f ca="1">IF(L593&lt;=('Ejercicio 3 - TIR'!$D$18-'Ejercicio 3 - TIR'!$C$18)/('Ejercicio 3 - TIR'!$E$18-'Ejercicio 3 - TIR'!$C$18),'Ejercicio 3 - TIR'!$C$18+SQRT(('Ejercicio 3 - TIR'!$E$18-'Ejercicio 3 - TIR'!$C$18)*('Ejercicio 3 - TIR'!$D$18-'Ejercicio 3 - TIR'!$C$18)*L593),'Ejercicio 3 - TIR'!$E$18-SQRT(('Ejercicio 3 - TIR'!$E$18-'Ejercicio 3 - TIR'!$C$18)*('Ejercicio 3 - TIR'!$E$18-'Ejercicio 3 - TIR'!$D$18)*(1-L593)))</f>
        <v>36800.685678818</v>
      </c>
      <c r="N593" s="16">
        <f ca="1" t="shared" ref="N593:R593" si="4419">RAND()</f>
        <v>0.85866190269807</v>
      </c>
      <c r="O593" s="17">
        <f ca="1">IF(N593&lt;=('Ejercicio 3 - TIR'!$D$18-'Ejercicio 3 - TIR'!$C$18)/('Ejercicio 3 - TIR'!$E$18-'Ejercicio 3 - TIR'!$C$18),'Ejercicio 3 - TIR'!$C$18+SQRT(('Ejercicio 3 - TIR'!$E$18-'Ejercicio 3 - TIR'!$C$18)*('Ejercicio 3 - TIR'!$D$18-'Ejercicio 3 - TIR'!$C$18)*N593),'Ejercicio 3 - TIR'!$E$18-SQRT(('Ejercicio 3 - TIR'!$E$18-'Ejercicio 3 - TIR'!$C$18)*('Ejercicio 3 - TIR'!$E$18-'Ejercicio 3 - TIR'!$D$18)*(1-N593)))</f>
        <v>41744.1810096928</v>
      </c>
      <c r="P593" s="16">
        <f ca="1" t="shared" si="4419"/>
        <v>0.948491627252249</v>
      </c>
      <c r="Q593" s="18">
        <f ca="1">IF(P593&lt;=('Ejercicio 3 - TIR'!$D$22-'Ejercicio 3 - TIR'!$C$22)/('Ejercicio 3 - TIR'!$E$22-'Ejercicio 3 - TIR'!$C$22),'Ejercicio 3 - TIR'!$C$22+SQRT(('Ejercicio 3 - TIR'!$E$22-'Ejercicio 3 - TIR'!$C$22)*('Ejercicio 3 - TIR'!$D$22-'Ejercicio 3 - TIR'!$C$22)*P593),'Ejercicio 3 - TIR'!$E$22-SQRT(('Ejercicio 3 - TIR'!$E$22-'Ejercicio 3 - TIR'!$C$22)*('Ejercicio 3 - TIR'!$E$22-'Ejercicio 3 - TIR'!$D$22)*(1-P593)))</f>
        <v>0.170371133454765</v>
      </c>
      <c r="R593" s="16">
        <f ca="1" t="shared" si="4419"/>
        <v>0.885917242424868</v>
      </c>
      <c r="S593" s="18">
        <f ca="1">IF(R593&lt;=('Ejercicio 3 - TIR'!$D$23-'Ejercicio 3 - TIR'!$C$23)/('Ejercicio 3 - TIR'!$E$23-'Ejercicio 3 - TIR'!$C$23),'Ejercicio 3 - TIR'!$C$23+SQRT(('Ejercicio 3 - TIR'!$E$23-'Ejercicio 3 - TIR'!$C$23)*('Ejercicio 3 - TIR'!$D$23-'Ejercicio 3 - TIR'!$C$23)*R593),'Ejercicio 3 - TIR'!$E$23-SQRT(('Ejercicio 3 - TIR'!$E$23-'Ejercicio 3 - TIR'!$C$23)*('Ejercicio 3 - TIR'!$E$23-'Ejercicio 3 - TIR'!$D$23)*(1-R593)))</f>
        <v>0.16566999777965</v>
      </c>
      <c r="T593" s="16">
        <f ca="1" t="shared" ref="T593:X593" si="4420">RAND()</f>
        <v>0.228376577780533</v>
      </c>
      <c r="U593" s="18">
        <f ca="1">IF(T593&lt;=('Ejercicio 3 - TIR'!$D$24-'Ejercicio 3 - TIR'!$C$24)/('Ejercicio 3 - TIR'!$E$24-'Ejercicio 3 - TIR'!$C$24),'Ejercicio 3 - TIR'!$C$24+SQRT(('Ejercicio 3 - TIR'!$E$24-'Ejercicio 3 - TIR'!$C$24)*('Ejercicio 3 - TIR'!$D$24-'Ejercicio 3 - TIR'!$C$24)*T593),'Ejercicio 3 - TIR'!$E$24-SQRT(('Ejercicio 3 - TIR'!$E$24-'Ejercicio 3 - TIR'!$C$24)*('Ejercicio 3 - TIR'!$E$24-'Ejercicio 3 - TIR'!$D$24)*(1-T593)))</f>
        <v>0.171899561944001</v>
      </c>
      <c r="V593" s="16">
        <f ca="1" t="shared" si="4420"/>
        <v>0.759365087973765</v>
      </c>
      <c r="W593" s="18">
        <f ca="1">IF(V593&lt;=('Ejercicio 3 - TIR'!$D$25-'Ejercicio 3 - TIR'!$C$25)/('Ejercicio 3 - TIR'!$E$25-'Ejercicio 3 - TIR'!$C$25),'Ejercicio 3 - TIR'!$C$25+SQRT(('Ejercicio 3 - TIR'!$E$25-'Ejercicio 3 - TIR'!$C$25)*('Ejercicio 3 - TIR'!$D$25-'Ejercicio 3 - TIR'!$C$25)*V593),'Ejercicio 3 - TIR'!$E$25-SQRT(('Ejercicio 3 - TIR'!$E$25-'Ejercicio 3 - TIR'!$C$25)*('Ejercicio 3 - TIR'!$E$25-'Ejercicio 3 - TIR'!$D$25)*(1-V593)))</f>
        <v>0.220978935372874</v>
      </c>
      <c r="X593" s="16">
        <f ca="1" t="shared" si="4420"/>
        <v>0.175614588251704</v>
      </c>
      <c r="Y593" s="18">
        <f ca="1">IF(X593&lt;=('Ejercicio 3 - TIR'!$D$26-'Ejercicio 3 - TIR'!$C$26)/('Ejercicio 3 - TIR'!$E$26-'Ejercicio 3 - TIR'!$C$26),'Ejercicio 3 - TIR'!$C$26+SQRT(('Ejercicio 3 - TIR'!$E$26-'Ejercicio 3 - TIR'!$C$26)*('Ejercicio 3 - TIR'!$D$26-'Ejercicio 3 - TIR'!$C$26)*X593),'Ejercicio 3 - TIR'!$E$26-SQRT(('Ejercicio 3 - TIR'!$E$26-'Ejercicio 3 - TIR'!$C$26)*('Ejercicio 3 - TIR'!$E$26-'Ejercicio 3 - TIR'!$D$26)*(1-X593)))</f>
        <v>0.211775201222482</v>
      </c>
      <c r="Z593" s="16">
        <f ca="1" t="shared" si="4288"/>
        <v>1.17037113345476</v>
      </c>
      <c r="AA593" s="16">
        <f ca="1" t="shared" si="4289"/>
        <v>1.36426651653558</v>
      </c>
      <c r="AB593" s="16">
        <f ca="1" t="shared" si="4290"/>
        <v>1.59878333310292</v>
      </c>
      <c r="AC593" s="16">
        <f ca="1" t="shared" si="4291"/>
        <v>1.95208077194389</v>
      </c>
      <c r="AD593" s="16">
        <f ca="1" t="shared" si="4292"/>
        <v>2.36548307022485</v>
      </c>
      <c r="AE593" s="15">
        <f ca="1" t="shared" si="4293"/>
        <v>5777.29562668957</v>
      </c>
      <c r="AF593" s="15">
        <f ca="1" t="shared" si="4294"/>
        <v>6734.42018033561</v>
      </c>
      <c r="AG593" s="15">
        <f ca="1" t="shared" si="4295"/>
        <v>7892.06405928214</v>
      </c>
      <c r="AH593" s="15">
        <f ca="1" t="shared" si="4296"/>
        <v>9636.04397299683</v>
      </c>
      <c r="AI593" s="15">
        <f ca="1" t="shared" si="4297"/>
        <v>11676.7191243669</v>
      </c>
      <c r="AJ593" s="17">
        <f ca="1" t="shared" si="4298"/>
        <v>46606.3638698866</v>
      </c>
      <c r="AK593" s="17">
        <f ca="1" t="shared" si="4299"/>
        <v>55003.321915427</v>
      </c>
      <c r="AL593" s="17">
        <f ca="1" t="shared" si="4300"/>
        <v>66249.8684060485</v>
      </c>
      <c r="AM593" s="17">
        <f ca="1" t="shared" si="4301"/>
        <v>71837.9109079716</v>
      </c>
      <c r="AN593" s="17">
        <f ca="1" t="shared" si="4302"/>
        <v>98745.1534588301</v>
      </c>
      <c r="AO593" s="17">
        <f ca="1">C593/'Ejercicio 3 - TIR'!$D$7</f>
        <v>16614.2672327669</v>
      </c>
      <c r="AP593" s="17">
        <f ca="1" t="shared" si="4303"/>
        <v>29992.0966371197</v>
      </c>
      <c r="AQ593" s="17">
        <f ca="1" t="shared" si="4304"/>
        <v>38389.0546826601</v>
      </c>
      <c r="AR593" s="17">
        <f ca="1" t="shared" si="4305"/>
        <v>49635.6011732816</v>
      </c>
      <c r="AS593" s="17">
        <f ca="1" t="shared" si="4306"/>
        <v>55223.6436752047</v>
      </c>
      <c r="AT593" s="17">
        <f ca="1" t="shared" si="4307"/>
        <v>82130.8862260632</v>
      </c>
      <c r="AU593" s="17">
        <f ca="1">AP593*'Ejercicio 3 - TIR'!$D$5</f>
        <v>14996.0483185598</v>
      </c>
      <c r="AV593" s="17">
        <f ca="1">AQ593*'Ejercicio 3 - TIR'!$D$5</f>
        <v>19194.52734133</v>
      </c>
      <c r="AW593" s="17">
        <f ca="1">AR593*'Ejercicio 3 - TIR'!$D$5</f>
        <v>24817.8005866408</v>
      </c>
      <c r="AX593" s="17">
        <f ca="1">AS593*'Ejercicio 3 - TIR'!$D$5</f>
        <v>27611.8218376023</v>
      </c>
      <c r="AY593" s="17">
        <f ca="1">AT593*'Ejercicio 3 - TIR'!$D$5</f>
        <v>41065.4431130316</v>
      </c>
      <c r="AZ593" s="17">
        <f ca="1" t="shared" ref="AZ593:BD593" si="4421">AJ593-AU593-AE593</f>
        <v>25833.0199246372</v>
      </c>
      <c r="BA593" s="17">
        <f ca="1" t="shared" si="4421"/>
        <v>29074.3743937613</v>
      </c>
      <c r="BB593" s="17">
        <f ca="1" t="shared" si="4421"/>
        <v>33540.0037601256</v>
      </c>
      <c r="BC593" s="17">
        <f ca="1" t="shared" si="4421"/>
        <v>34590.0450973724</v>
      </c>
      <c r="BD593" s="17">
        <f ca="1" t="shared" si="4421"/>
        <v>46002.9912214316</v>
      </c>
      <c r="BE593" s="17">
        <f ca="1" t="shared" ref="BE593:BI593" si="4422">AZ593/Z593</f>
        <v>22072.5026328887</v>
      </c>
      <c r="BF593" s="17">
        <f ca="1" t="shared" si="4422"/>
        <v>21311.35965104</v>
      </c>
      <c r="BG593" s="17">
        <f ca="1" t="shared" si="4422"/>
        <v>20978.4547197094</v>
      </c>
      <c r="BH593" s="17">
        <f ca="1" t="shared" si="4422"/>
        <v>17719.5767688073</v>
      </c>
      <c r="BI593" s="17">
        <f ca="1" t="shared" si="4422"/>
        <v>19447.6095815215</v>
      </c>
      <c r="BJ593" s="17">
        <f ca="1" t="shared" si="4310"/>
        <v>80213.6765747746</v>
      </c>
      <c r="BK593" s="17">
        <f ca="1" t="shared" si="4311"/>
        <v>39300.7678633016</v>
      </c>
      <c r="BL593" s="17">
        <f ca="1" t="shared" si="4312"/>
        <v>119514.444438076</v>
      </c>
      <c r="BM593" s="17">
        <f ca="1">BK593*'Ejercicio 3 - TIR'!$D$5</f>
        <v>19650.3839316508</v>
      </c>
      <c r="BN593" s="17">
        <f ca="1" t="shared" si="4313"/>
        <v>99864.0605064254</v>
      </c>
      <c r="BO593" s="17">
        <f ca="1" t="shared" si="4314"/>
        <v>42217.1951951162</v>
      </c>
      <c r="BP593" s="17">
        <f ca="1" t="shared" si="4315"/>
        <v>-116981.397742567</v>
      </c>
      <c r="BQ593" s="17">
        <f ca="1" t="shared" ref="BQ593:BT593" si="4423">BE593</f>
        <v>22072.5026328887</v>
      </c>
      <c r="BR593" s="17">
        <f ca="1" t="shared" si="4423"/>
        <v>21311.35965104</v>
      </c>
      <c r="BS593" s="17">
        <f ca="1" t="shared" si="4423"/>
        <v>20978.4547197094</v>
      </c>
      <c r="BT593" s="17">
        <f ca="1" t="shared" si="4423"/>
        <v>17719.5767688073</v>
      </c>
      <c r="BU593" s="17">
        <f ca="1" t="shared" si="4317"/>
        <v>61664.8047766377</v>
      </c>
      <c r="BV593" s="19">
        <f ca="1" t="shared" si="4318"/>
        <v>6.14366782428644</v>
      </c>
    </row>
    <row r="594" ht="15" customHeight="1" spans="1:74">
      <c r="A594" s="15">
        <v>593</v>
      </c>
      <c r="B594" s="16">
        <f ca="1" t="shared" ref="B594:F594" si="4424">RAND()</f>
        <v>0.417124357636558</v>
      </c>
      <c r="C594" s="17">
        <f ca="1">IF(B594&lt;=('Ejercicio 3 - TIR'!$D$13-'Ejercicio 3 - TIR'!$C$13)/('Ejercicio 3 - TIR'!$E$13-'Ejercicio 3 - TIR'!$C$13),'Ejercicio 3 - TIR'!$C$13+SQRT(('Ejercicio 3 - TIR'!$E$13-'Ejercicio 3 - TIR'!$C$13)*('Ejercicio 3 - TIR'!$D$13-'Ejercicio 3 - TIR'!$C$13)*B594),'Ejercicio 3 - TIR'!$E$13-SQRT(('Ejercicio 3 - TIR'!$E$13-'Ejercicio 3 - TIR'!$C$13)*('Ejercicio 3 - TIR'!$E$13-'Ejercicio 3 - TIR'!$D$13)*(1-B594)))</f>
        <v>73552.8683816916</v>
      </c>
      <c r="D594" s="16">
        <f ca="1" t="shared" si="4424"/>
        <v>0.577080222270056</v>
      </c>
      <c r="E594" s="17">
        <f ca="1">IF(D594&lt;=('Ejercicio 3 - TIR'!$D$14-'Ejercicio 3 - TIR'!$C$14)/('Ejercicio 3 - TIR'!$E$14-'Ejercicio 3 - TIR'!$C$14),'Ejercicio 3 - TIR'!$C$14+SQRT(('Ejercicio 3 - TIR'!$E$14-'Ejercicio 3 - TIR'!$C$14)*('Ejercicio 3 - TIR'!$D$14-'Ejercicio 3 - TIR'!$C$14)*D594),'Ejercicio 3 - TIR'!$E$14-SQRT(('Ejercicio 3 - TIR'!$E$14-'Ejercicio 3 - TIR'!$C$14)*('Ejercicio 3 - TIR'!$E$14-'Ejercicio 3 - TIR'!$D$14)*(1-D594)))</f>
        <v>32035.2045437757</v>
      </c>
      <c r="F594" s="16">
        <f ca="1" t="shared" si="4424"/>
        <v>0.816959977228984</v>
      </c>
      <c r="G594" s="17">
        <f ca="1">IF(F594&lt;=('Ejercicio 3 - TIR'!$D$18-'Ejercicio 3 - TIR'!$C$18)/('Ejercicio 3 - TIR'!$E$18-'Ejercicio 3 - TIR'!$C$18),'Ejercicio 3 - TIR'!$C$18+SQRT(('Ejercicio 3 - TIR'!$E$18-'Ejercicio 3 - TIR'!$C$18)*('Ejercicio 3 - TIR'!$D$18-'Ejercicio 3 - TIR'!$C$18)*F594),'Ejercicio 3 - TIR'!$E$18-SQRT(('Ejercicio 3 - TIR'!$E$18-'Ejercicio 3 - TIR'!$C$18)*('Ejercicio 3 - TIR'!$E$18-'Ejercicio 3 - TIR'!$D$18)*(1-F594)))</f>
        <v>41294.8681929213</v>
      </c>
      <c r="H594" s="16">
        <f ca="1" t="shared" ref="H594:L594" si="4425">RAND()</f>
        <v>0.85778250589576</v>
      </c>
      <c r="I594" s="17">
        <f ca="1">IF(H594&lt;=('Ejercicio 3 - TIR'!$D$18-'Ejercicio 3 - TIR'!$C$18)/('Ejercicio 3 - TIR'!$E$18-'Ejercicio 3 - TIR'!$C$18),'Ejercicio 3 - TIR'!$C$18+SQRT(('Ejercicio 3 - TIR'!$E$18-'Ejercicio 3 - TIR'!$C$18)*('Ejercicio 3 - TIR'!$D$18-'Ejercicio 3 - TIR'!$C$18)*H594),'Ejercicio 3 - TIR'!$E$18-SQRT(('Ejercicio 3 - TIR'!$E$18-'Ejercicio 3 - TIR'!$C$18)*('Ejercicio 3 - TIR'!$E$18-'Ejercicio 3 - TIR'!$D$18)*(1-H594)))</f>
        <v>41734.0679649114</v>
      </c>
      <c r="J594" s="16">
        <f ca="1" t="shared" si="4425"/>
        <v>0.753279349974915</v>
      </c>
      <c r="K594" s="17">
        <f ca="1">IF(J594&lt;=('Ejercicio 3 - TIR'!$D$18-'Ejercicio 3 - TIR'!$C$18)/('Ejercicio 3 - TIR'!$E$18-'Ejercicio 3 - TIR'!$C$18),'Ejercicio 3 - TIR'!$C$18+SQRT(('Ejercicio 3 - TIR'!$E$18-'Ejercicio 3 - TIR'!$C$18)*('Ejercicio 3 - TIR'!$D$18-'Ejercicio 3 - TIR'!$C$18)*J594),'Ejercicio 3 - TIR'!$E$18-SQRT(('Ejercicio 3 - TIR'!$E$18-'Ejercicio 3 - TIR'!$C$18)*('Ejercicio 3 - TIR'!$E$18-'Ejercicio 3 - TIR'!$D$18)*(1-J594)))</f>
        <v>40698.3667343808</v>
      </c>
      <c r="L594" s="16">
        <f ca="1" t="shared" si="4425"/>
        <v>0.432556583220692</v>
      </c>
      <c r="M594" s="17">
        <f ca="1">IF(L594&lt;=('Ejercicio 3 - TIR'!$D$18-'Ejercicio 3 - TIR'!$C$18)/('Ejercicio 3 - TIR'!$E$18-'Ejercicio 3 - TIR'!$C$18),'Ejercicio 3 - TIR'!$C$18+SQRT(('Ejercicio 3 - TIR'!$E$18-'Ejercicio 3 - TIR'!$C$18)*('Ejercicio 3 - TIR'!$D$18-'Ejercicio 3 - TIR'!$C$18)*L594),'Ejercicio 3 - TIR'!$E$18-SQRT(('Ejercicio 3 - TIR'!$E$18-'Ejercicio 3 - TIR'!$C$18)*('Ejercicio 3 - TIR'!$E$18-'Ejercicio 3 - TIR'!$D$18)*(1-L594)))</f>
        <v>38055.0287077765</v>
      </c>
      <c r="N594" s="16">
        <f ca="1" t="shared" ref="N594:R594" si="4426">RAND()</f>
        <v>0.748895586548626</v>
      </c>
      <c r="O594" s="17">
        <f ca="1">IF(N594&lt;=('Ejercicio 3 - TIR'!$D$18-'Ejercicio 3 - TIR'!$C$18)/('Ejercicio 3 - TIR'!$E$18-'Ejercicio 3 - TIR'!$C$18),'Ejercicio 3 - TIR'!$C$18+SQRT(('Ejercicio 3 - TIR'!$E$18-'Ejercicio 3 - TIR'!$C$18)*('Ejercicio 3 - TIR'!$D$18-'Ejercicio 3 - TIR'!$C$18)*N594),'Ejercicio 3 - TIR'!$E$18-SQRT(('Ejercicio 3 - TIR'!$E$18-'Ejercicio 3 - TIR'!$C$18)*('Ejercicio 3 - TIR'!$E$18-'Ejercicio 3 - TIR'!$D$18)*(1-N594)))</f>
        <v>40660.3190199217</v>
      </c>
      <c r="P594" s="16">
        <f ca="1" t="shared" si="4426"/>
        <v>0.565783274110571</v>
      </c>
      <c r="Q594" s="18">
        <f ca="1">IF(P594&lt;=('Ejercicio 3 - TIR'!$D$22-'Ejercicio 3 - TIR'!$C$22)/('Ejercicio 3 - TIR'!$E$22-'Ejercicio 3 - TIR'!$C$22),'Ejercicio 3 - TIR'!$C$22+SQRT(('Ejercicio 3 - TIR'!$E$22-'Ejercicio 3 - TIR'!$C$22)*('Ejercicio 3 - TIR'!$D$22-'Ejercicio 3 - TIR'!$C$22)*P594),'Ejercicio 3 - TIR'!$E$22-SQRT(('Ejercicio 3 - TIR'!$E$22-'Ejercicio 3 - TIR'!$C$22)*('Ejercicio 3 - TIR'!$E$22-'Ejercicio 3 - TIR'!$D$22)*(1-P594)))</f>
        <v>0.152043066931422</v>
      </c>
      <c r="R594" s="16">
        <f ca="1" t="shared" si="4426"/>
        <v>0.863381170586262</v>
      </c>
      <c r="S594" s="18">
        <f ca="1">IF(R594&lt;=('Ejercicio 3 - TIR'!$D$23-'Ejercicio 3 - TIR'!$C$23)/('Ejercicio 3 - TIR'!$E$23-'Ejercicio 3 - TIR'!$C$23),'Ejercicio 3 - TIR'!$C$23+SQRT(('Ejercicio 3 - TIR'!$E$23-'Ejercicio 3 - TIR'!$C$23)*('Ejercicio 3 - TIR'!$D$23-'Ejercicio 3 - TIR'!$C$23)*R594),'Ejercicio 3 - TIR'!$E$23-SQRT(('Ejercicio 3 - TIR'!$E$23-'Ejercicio 3 - TIR'!$C$23)*('Ejercicio 3 - TIR'!$E$23-'Ejercicio 3 - TIR'!$D$23)*(1-R594)))</f>
        <v>0.164318358091554</v>
      </c>
      <c r="T594" s="16">
        <f ca="1" t="shared" ref="T594:X594" si="4427">RAND()</f>
        <v>0.613563962339087</v>
      </c>
      <c r="U594" s="18">
        <f ca="1">IF(T594&lt;=('Ejercicio 3 - TIR'!$D$24-'Ejercicio 3 - TIR'!$C$24)/('Ejercicio 3 - TIR'!$E$24-'Ejercicio 3 - TIR'!$C$24),'Ejercicio 3 - TIR'!$C$24+SQRT(('Ejercicio 3 - TIR'!$E$24-'Ejercicio 3 - TIR'!$C$24)*('Ejercicio 3 - TIR'!$D$24-'Ejercicio 3 - TIR'!$C$24)*T594),'Ejercicio 3 - TIR'!$E$24-SQRT(('Ejercicio 3 - TIR'!$E$24-'Ejercicio 3 - TIR'!$C$24)*('Ejercicio 3 - TIR'!$E$24-'Ejercicio 3 - TIR'!$D$24)*(1-T594)))</f>
        <v>0.187105913822534</v>
      </c>
      <c r="V594" s="16">
        <f ca="1" t="shared" si="4427"/>
        <v>0.251419978672599</v>
      </c>
      <c r="W594" s="18">
        <f ca="1">IF(V594&lt;=('Ejercicio 3 - TIR'!$D$25-'Ejercicio 3 - TIR'!$C$25)/('Ejercicio 3 - TIR'!$E$25-'Ejercicio 3 - TIR'!$C$25),'Ejercicio 3 - TIR'!$C$25+SQRT(('Ejercicio 3 - TIR'!$E$25-'Ejercicio 3 - TIR'!$C$25)*('Ejercicio 3 - TIR'!$D$25-'Ejercicio 3 - TIR'!$C$25)*V594),'Ejercicio 3 - TIR'!$E$25-SQRT(('Ejercicio 3 - TIR'!$E$25-'Ejercicio 3 - TIR'!$C$25)*('Ejercicio 3 - TIR'!$E$25-'Ejercicio 3 - TIR'!$D$25)*(1-V594)))</f>
        <v>0.198761342439752</v>
      </c>
      <c r="X594" s="16">
        <f ca="1" t="shared" si="4427"/>
        <v>0.643162687564173</v>
      </c>
      <c r="Y594" s="18">
        <f ca="1">IF(X594&lt;=('Ejercicio 3 - TIR'!$D$26-'Ejercicio 3 - TIR'!$C$26)/('Ejercicio 3 - TIR'!$E$26-'Ejercicio 3 - TIR'!$C$26),'Ejercicio 3 - TIR'!$C$26+SQRT(('Ejercicio 3 - TIR'!$E$26-'Ejercicio 3 - TIR'!$C$26)*('Ejercicio 3 - TIR'!$D$26-'Ejercicio 3 - TIR'!$C$26)*X594),'Ejercicio 3 - TIR'!$E$26-SQRT(('Ejercicio 3 - TIR'!$E$26-'Ejercicio 3 - TIR'!$C$26)*('Ejercicio 3 - TIR'!$E$26-'Ejercicio 3 - TIR'!$D$26)*(1-X594)))</f>
        <v>0.236103286146302</v>
      </c>
      <c r="Z594" s="16">
        <f ca="1" t="shared" si="4288"/>
        <v>1.15204306693142</v>
      </c>
      <c r="AA594" s="16">
        <f ca="1" t="shared" si="4289"/>
        <v>1.34134489214035</v>
      </c>
      <c r="AB594" s="16">
        <f ca="1" t="shared" si="4290"/>
        <v>1.59231845393546</v>
      </c>
      <c r="AC594" s="16">
        <f ca="1" t="shared" si="4291"/>
        <v>1.90880980743126</v>
      </c>
      <c r="AD594" s="16">
        <f ca="1" t="shared" si="4292"/>
        <v>2.35948607559407</v>
      </c>
      <c r="AE594" s="15">
        <f ca="1" t="shared" si="4293"/>
        <v>4870.73074861107</v>
      </c>
      <c r="AF594" s="15">
        <f ca="1" t="shared" si="4294"/>
        <v>5671.08122792888</v>
      </c>
      <c r="AG594" s="15">
        <f ca="1" t="shared" si="4295"/>
        <v>6732.17406344233</v>
      </c>
      <c r="AH594" s="15">
        <f ca="1" t="shared" si="4296"/>
        <v>8070.27001783021</v>
      </c>
      <c r="AI594" s="15">
        <f ca="1" t="shared" si="4297"/>
        <v>9975.6872891279</v>
      </c>
      <c r="AJ594" s="17">
        <f ca="1" t="shared" si="4298"/>
        <v>47573.4666015019</v>
      </c>
      <c r="AK594" s="17">
        <f ca="1" t="shared" si="4299"/>
        <v>55979.7788929722</v>
      </c>
      <c r="AL594" s="17">
        <f ca="1" t="shared" si="4300"/>
        <v>64804.7603961876</v>
      </c>
      <c r="AM594" s="17">
        <f ca="1" t="shared" si="4301"/>
        <v>72639.812019482</v>
      </c>
      <c r="AN594" s="17">
        <f ca="1" t="shared" si="4302"/>
        <v>95937.4565567181</v>
      </c>
      <c r="AO594" s="17">
        <f ca="1">C594/'Ejercicio 3 - TIR'!$D$7</f>
        <v>14710.5736763383</v>
      </c>
      <c r="AP594" s="17">
        <f ca="1" t="shared" si="4303"/>
        <v>32862.8929251636</v>
      </c>
      <c r="AQ594" s="17">
        <f ca="1" t="shared" si="4304"/>
        <v>41269.2052166339</v>
      </c>
      <c r="AR594" s="17">
        <f ca="1" t="shared" si="4305"/>
        <v>50094.1867198493</v>
      </c>
      <c r="AS594" s="17">
        <f ca="1" t="shared" si="4306"/>
        <v>57929.2383431437</v>
      </c>
      <c r="AT594" s="17">
        <f ca="1" t="shared" si="4307"/>
        <v>81226.8828803798</v>
      </c>
      <c r="AU594" s="17">
        <f ca="1">AP594*'Ejercicio 3 - TIR'!$D$5</f>
        <v>16431.4464625818</v>
      </c>
      <c r="AV594" s="17">
        <f ca="1">AQ594*'Ejercicio 3 - TIR'!$D$5</f>
        <v>20634.6026083169</v>
      </c>
      <c r="AW594" s="17">
        <f ca="1">AR594*'Ejercicio 3 - TIR'!$D$5</f>
        <v>25047.0933599247</v>
      </c>
      <c r="AX594" s="17">
        <f ca="1">AS594*'Ejercicio 3 - TIR'!$D$5</f>
        <v>28964.6191715719</v>
      </c>
      <c r="AY594" s="17">
        <f ca="1">AT594*'Ejercicio 3 - TIR'!$D$5</f>
        <v>40613.4414401899</v>
      </c>
      <c r="AZ594" s="17">
        <f ca="1" t="shared" ref="AZ594:BD594" si="4428">AJ594-AU594-AE594</f>
        <v>26271.289390309</v>
      </c>
      <c r="BA594" s="17">
        <f ca="1" t="shared" si="4428"/>
        <v>29674.0950567264</v>
      </c>
      <c r="BB594" s="17">
        <f ca="1" t="shared" si="4428"/>
        <v>33025.4929728206</v>
      </c>
      <c r="BC594" s="17">
        <f ca="1" t="shared" si="4428"/>
        <v>35604.92283008</v>
      </c>
      <c r="BD594" s="17">
        <f ca="1" t="shared" si="4428"/>
        <v>45348.3278274003</v>
      </c>
      <c r="BE594" s="17">
        <f ca="1" t="shared" ref="BE594:BI594" si="4429">AZ594/Z594</f>
        <v>22804.0861877544</v>
      </c>
      <c r="BF594" s="17">
        <f ca="1" t="shared" si="4429"/>
        <v>22122.6436471355</v>
      </c>
      <c r="BG594" s="17">
        <f ca="1" t="shared" si="4429"/>
        <v>20740.5075857767</v>
      </c>
      <c r="BH594" s="17">
        <f ca="1" t="shared" si="4429"/>
        <v>18652.9442019132</v>
      </c>
      <c r="BI594" s="17">
        <f ca="1" t="shared" si="4429"/>
        <v>19219.5784906179</v>
      </c>
      <c r="BJ594" s="17">
        <f ca="1" t="shared" si="4310"/>
        <v>75586.6190498467</v>
      </c>
      <c r="BK594" s="17">
        <f ca="1" t="shared" si="4311"/>
        <v>34709.3937533209</v>
      </c>
      <c r="BL594" s="17">
        <f ca="1" t="shared" si="4312"/>
        <v>110296.012803168</v>
      </c>
      <c r="BM594" s="17">
        <f ca="1">BK594*'Ejercicio 3 - TIR'!$D$5</f>
        <v>17354.6968766605</v>
      </c>
      <c r="BN594" s="17">
        <f ca="1" t="shared" si="4313"/>
        <v>92941.3159265071</v>
      </c>
      <c r="BO594" s="17">
        <f ca="1" t="shared" si="4314"/>
        <v>39390.4913819448</v>
      </c>
      <c r="BP594" s="17">
        <f ca="1" t="shared" si="4315"/>
        <v>-105588.072925467</v>
      </c>
      <c r="BQ594" s="17">
        <f ca="1" t="shared" ref="BQ594:BT594" si="4430">BE594</f>
        <v>22804.0861877544</v>
      </c>
      <c r="BR594" s="17">
        <f ca="1" t="shared" si="4430"/>
        <v>22122.6436471355</v>
      </c>
      <c r="BS594" s="17">
        <f ca="1" t="shared" si="4430"/>
        <v>20740.5075857767</v>
      </c>
      <c r="BT594" s="17">
        <f ca="1" t="shared" si="4430"/>
        <v>18652.9442019132</v>
      </c>
      <c r="BU594" s="17">
        <f ca="1" t="shared" si="4317"/>
        <v>58610.0698725627</v>
      </c>
      <c r="BV594" s="19">
        <f ca="1" t="shared" si="4318"/>
        <v>9.40144611573426</v>
      </c>
    </row>
    <row r="595" ht="15" customHeight="1" spans="1:74">
      <c r="A595" s="15">
        <v>594</v>
      </c>
      <c r="B595" s="16">
        <f ca="1" t="shared" ref="B595:F595" si="4431">RAND()</f>
        <v>0.294187453562753</v>
      </c>
      <c r="C595" s="17">
        <f ca="1">IF(B595&lt;=('Ejercicio 3 - TIR'!$D$13-'Ejercicio 3 - TIR'!$C$13)/('Ejercicio 3 - TIR'!$E$13-'Ejercicio 3 - TIR'!$C$13),'Ejercicio 3 - TIR'!$C$13+SQRT(('Ejercicio 3 - TIR'!$E$13-'Ejercicio 3 - TIR'!$C$13)*('Ejercicio 3 - TIR'!$D$13-'Ejercicio 3 - TIR'!$C$13)*B595),'Ejercicio 3 - TIR'!$E$13-SQRT(('Ejercicio 3 - TIR'!$E$13-'Ejercicio 3 - TIR'!$C$13)*('Ejercicio 3 - TIR'!$E$13-'Ejercicio 3 - TIR'!$D$13)*(1-B595)))</f>
        <v>70897.1641291661</v>
      </c>
      <c r="D595" s="16">
        <f ca="1" t="shared" si="4431"/>
        <v>0.841372026932379</v>
      </c>
      <c r="E595" s="17">
        <f ca="1">IF(D595&lt;=('Ejercicio 3 - TIR'!$D$14-'Ejercicio 3 - TIR'!$C$14)/('Ejercicio 3 - TIR'!$E$14-'Ejercicio 3 - TIR'!$C$14),'Ejercicio 3 - TIR'!$C$14+SQRT(('Ejercicio 3 - TIR'!$E$14-'Ejercicio 3 - TIR'!$C$14)*('Ejercicio 3 - TIR'!$D$14-'Ejercicio 3 - TIR'!$C$14)*D595),'Ejercicio 3 - TIR'!$E$14-SQRT(('Ejercicio 3 - TIR'!$E$14-'Ejercicio 3 - TIR'!$C$14)*('Ejercicio 3 - TIR'!$E$14-'Ejercicio 3 - TIR'!$D$14)*(1-D595)))</f>
        <v>35122.0705253004</v>
      </c>
      <c r="F595" s="16">
        <f ca="1" t="shared" si="4431"/>
        <v>0.379181565171276</v>
      </c>
      <c r="G595" s="17">
        <f ca="1">IF(F595&lt;=('Ejercicio 3 - TIR'!$D$18-'Ejercicio 3 - TIR'!$C$18)/('Ejercicio 3 - TIR'!$E$18-'Ejercicio 3 - TIR'!$C$18),'Ejercicio 3 - TIR'!$C$18+SQRT(('Ejercicio 3 - TIR'!$E$18-'Ejercicio 3 - TIR'!$C$18)*('Ejercicio 3 - TIR'!$D$18-'Ejercicio 3 - TIR'!$C$18)*F595),'Ejercicio 3 - TIR'!$E$18-SQRT(('Ejercicio 3 - TIR'!$E$18-'Ejercicio 3 - TIR'!$C$18)*('Ejercicio 3 - TIR'!$E$18-'Ejercicio 3 - TIR'!$D$18)*(1-F595)))</f>
        <v>37541.6997272294</v>
      </c>
      <c r="H595" s="16">
        <f ca="1" t="shared" ref="H595:L595" si="4432">RAND()</f>
        <v>0.313608256493059</v>
      </c>
      <c r="I595" s="17">
        <f ca="1">IF(H595&lt;=('Ejercicio 3 - TIR'!$D$18-'Ejercicio 3 - TIR'!$C$18)/('Ejercicio 3 - TIR'!$E$18-'Ejercicio 3 - TIR'!$C$18),'Ejercicio 3 - TIR'!$C$18+SQRT(('Ejercicio 3 - TIR'!$E$18-'Ejercicio 3 - TIR'!$C$18)*('Ejercicio 3 - TIR'!$D$18-'Ejercicio 3 - TIR'!$C$18)*H595),'Ejercicio 3 - TIR'!$E$18-SQRT(('Ejercicio 3 - TIR'!$E$18-'Ejercicio 3 - TIR'!$C$18)*('Ejercicio 3 - TIR'!$E$18-'Ejercicio 3 - TIR'!$D$18)*(1-H595)))</f>
        <v>36858.6615657837</v>
      </c>
      <c r="J595" s="16">
        <f ca="1" t="shared" si="4432"/>
        <v>0.0462434001527645</v>
      </c>
      <c r="K595" s="17">
        <f ca="1">IF(J595&lt;=('Ejercicio 3 - TIR'!$D$18-'Ejercicio 3 - TIR'!$C$18)/('Ejercicio 3 - TIR'!$E$18-'Ejercicio 3 - TIR'!$C$18),'Ejercicio 3 - TIR'!$C$18+SQRT(('Ejercicio 3 - TIR'!$E$18-'Ejercicio 3 - TIR'!$C$18)*('Ejercicio 3 - TIR'!$D$18-'Ejercicio 3 - TIR'!$C$18)*J595),'Ejercicio 3 - TIR'!$E$18-SQRT(('Ejercicio 3 - TIR'!$E$18-'Ejercicio 3 - TIR'!$C$18)*('Ejercicio 3 - TIR'!$E$18-'Ejercicio 3 - TIR'!$D$18)*(1-J595)))</f>
        <v>32633.7255025751</v>
      </c>
      <c r="L595" s="16">
        <f ca="1" t="shared" si="4432"/>
        <v>0.235293671850553</v>
      </c>
      <c r="M595" s="17">
        <f ca="1">IF(L595&lt;=('Ejercicio 3 - TIR'!$D$18-'Ejercicio 3 - TIR'!$C$18)/('Ejercicio 3 - TIR'!$E$18-'Ejercicio 3 - TIR'!$C$18),'Ejercicio 3 - TIR'!$C$18+SQRT(('Ejercicio 3 - TIR'!$E$18-'Ejercicio 3 - TIR'!$C$18)*('Ejercicio 3 - TIR'!$D$18-'Ejercicio 3 - TIR'!$C$18)*L595),'Ejercicio 3 - TIR'!$E$18-SQRT(('Ejercicio 3 - TIR'!$E$18-'Ejercicio 3 - TIR'!$C$18)*('Ejercicio 3 - TIR'!$E$18-'Ejercicio 3 - TIR'!$D$18)*(1-L595)))</f>
        <v>35940.8796299524</v>
      </c>
      <c r="N595" s="16">
        <f ca="1" t="shared" ref="N595:R595" si="4433">RAND()</f>
        <v>0.152701756778562</v>
      </c>
      <c r="O595" s="17">
        <f ca="1">IF(N595&lt;=('Ejercicio 3 - TIR'!$D$18-'Ejercicio 3 - TIR'!$C$18)/('Ejercicio 3 - TIR'!$E$18-'Ejercicio 3 - TIR'!$C$18),'Ejercicio 3 - TIR'!$C$18+SQRT(('Ejercicio 3 - TIR'!$E$18-'Ejercicio 3 - TIR'!$C$18)*('Ejercicio 3 - TIR'!$D$18-'Ejercicio 3 - TIR'!$C$18)*N595),'Ejercicio 3 - TIR'!$E$18-SQRT(('Ejercicio 3 - TIR'!$E$18-'Ejercicio 3 - TIR'!$C$18)*('Ejercicio 3 - TIR'!$E$18-'Ejercicio 3 - TIR'!$D$18)*(1-N595)))</f>
        <v>34785.9443704231</v>
      </c>
      <c r="P595" s="16">
        <f ca="1" t="shared" si="4433"/>
        <v>0.499060650169359</v>
      </c>
      <c r="Q595" s="18">
        <f ca="1">IF(P595&lt;=('Ejercicio 3 - TIR'!$D$22-'Ejercicio 3 - TIR'!$C$22)/('Ejercicio 3 - TIR'!$E$22-'Ejercicio 3 - TIR'!$C$22),'Ejercicio 3 - TIR'!$C$22+SQRT(('Ejercicio 3 - TIR'!$E$22-'Ejercicio 3 - TIR'!$C$22)*('Ejercicio 3 - TIR'!$D$22-'Ejercicio 3 - TIR'!$C$22)*P595),'Ejercicio 3 - TIR'!$E$22-SQRT(('Ejercicio 3 - TIR'!$E$22-'Ejercicio 3 - TIR'!$C$22)*('Ejercicio 3 - TIR'!$E$22-'Ejercicio 3 - TIR'!$D$22)*(1-P595)))</f>
        <v>0.149971806256962</v>
      </c>
      <c r="R595" s="16">
        <f ca="1" t="shared" si="4433"/>
        <v>0.0919711747578988</v>
      </c>
      <c r="S595" s="18">
        <f ca="1">IF(R595&lt;=('Ejercicio 3 - TIR'!$D$23-'Ejercicio 3 - TIR'!$C$23)/('Ejercicio 3 - TIR'!$E$23-'Ejercicio 3 - TIR'!$C$23),'Ejercicio 3 - TIR'!$C$23+SQRT(('Ejercicio 3 - TIR'!$E$23-'Ejercicio 3 - TIR'!$C$23)*('Ejercicio 3 - TIR'!$D$23-'Ejercicio 3 - TIR'!$C$23)*R595),'Ejercicio 3 - TIR'!$E$23-SQRT(('Ejercicio 3 - TIR'!$E$23-'Ejercicio 3 - TIR'!$C$23)*('Ejercicio 3 - TIR'!$E$23-'Ejercicio 3 - TIR'!$D$23)*(1-R595)))</f>
        <v>0.132866550220017</v>
      </c>
      <c r="T595" s="16">
        <f ca="1" t="shared" ref="T595:X595" si="4434">RAND()</f>
        <v>0.0657905600771826</v>
      </c>
      <c r="U595" s="18">
        <f ca="1">IF(T595&lt;=('Ejercicio 3 - TIR'!$D$24-'Ejercicio 3 - TIR'!$C$24)/('Ejercicio 3 - TIR'!$E$24-'Ejercicio 3 - TIR'!$C$24),'Ejercicio 3 - TIR'!$C$24+SQRT(('Ejercicio 3 - TIR'!$E$24-'Ejercicio 3 - TIR'!$C$24)*('Ejercicio 3 - TIR'!$D$24-'Ejercicio 3 - TIR'!$C$24)*T595),'Ejercicio 3 - TIR'!$E$24-SQRT(('Ejercicio 3 - TIR'!$E$24-'Ejercicio 3 - TIR'!$C$24)*('Ejercicio 3 - TIR'!$E$24-'Ejercicio 3 - TIR'!$D$24)*(1-T595)))</f>
        <v>0.161754155697543</v>
      </c>
      <c r="V595" s="16">
        <f ca="1" t="shared" si="4434"/>
        <v>0.322921854294286</v>
      </c>
      <c r="W595" s="18">
        <f ca="1">IF(V595&lt;=('Ejercicio 3 - TIR'!$D$25-'Ejercicio 3 - TIR'!$C$25)/('Ejercicio 3 - TIR'!$E$25-'Ejercicio 3 - TIR'!$C$25),'Ejercicio 3 - TIR'!$C$25+SQRT(('Ejercicio 3 - TIR'!$E$25-'Ejercicio 3 - TIR'!$C$25)*('Ejercicio 3 - TIR'!$D$25-'Ejercicio 3 - TIR'!$C$25)*V595),'Ejercicio 3 - TIR'!$E$25-SQRT(('Ejercicio 3 - TIR'!$E$25-'Ejercicio 3 - TIR'!$C$25)*('Ejercicio 3 - TIR'!$E$25-'Ejercicio 3 - TIR'!$D$25)*(1-V595)))</f>
        <v>0.201319680465613</v>
      </c>
      <c r="X595" s="16">
        <f ca="1" t="shared" si="4434"/>
        <v>0.597488629511293</v>
      </c>
      <c r="Y595" s="18">
        <f ca="1">IF(X595&lt;=('Ejercicio 3 - TIR'!$D$26-'Ejercicio 3 - TIR'!$C$26)/('Ejercicio 3 - TIR'!$E$26-'Ejercicio 3 - TIR'!$C$26),'Ejercicio 3 - TIR'!$C$26+SQRT(('Ejercicio 3 - TIR'!$E$26-'Ejercicio 3 - TIR'!$C$26)*('Ejercicio 3 - TIR'!$D$26-'Ejercicio 3 - TIR'!$C$26)*X595),'Ejercicio 3 - TIR'!$E$26-SQRT(('Ejercicio 3 - TIR'!$E$26-'Ejercicio 3 - TIR'!$C$26)*('Ejercicio 3 - TIR'!$E$26-'Ejercicio 3 - TIR'!$D$26)*(1-X595)))</f>
        <v>0.233378530689831</v>
      </c>
      <c r="Z595" s="16">
        <f ca="1" t="shared" si="4288"/>
        <v>1.14997180625696</v>
      </c>
      <c r="AA595" s="16">
        <f ca="1" t="shared" si="4289"/>
        <v>1.30276459300461</v>
      </c>
      <c r="AB595" s="16">
        <f ca="1" t="shared" si="4290"/>
        <v>1.51349217981872</v>
      </c>
      <c r="AC595" s="16">
        <f ca="1" t="shared" si="4291"/>
        <v>1.81818794184703</v>
      </c>
      <c r="AD595" s="16">
        <f ca="1" t="shared" si="4292"/>
        <v>2.24251397223326</v>
      </c>
      <c r="AE595" s="15">
        <f ca="1" t="shared" si="4293"/>
        <v>5267.32035616369</v>
      </c>
      <c r="AF595" s="15">
        <f ca="1" t="shared" si="4294"/>
        <v>5967.17104079084</v>
      </c>
      <c r="AG595" s="15">
        <f ca="1" t="shared" si="4295"/>
        <v>6932.38575439679</v>
      </c>
      <c r="AH595" s="15">
        <f ca="1" t="shared" si="4296"/>
        <v>8328.01143933632</v>
      </c>
      <c r="AI595" s="15">
        <f ca="1" t="shared" si="4297"/>
        <v>10271.5905126167</v>
      </c>
      <c r="AJ595" s="17">
        <f ca="1" t="shared" si="4298"/>
        <v>43171.8962452784</v>
      </c>
      <c r="AK595" s="17">
        <f ca="1" t="shared" si="4299"/>
        <v>48018.1592334428</v>
      </c>
      <c r="AL595" s="17">
        <f ca="1" t="shared" si="4300"/>
        <v>49390.8883464982</v>
      </c>
      <c r="AM595" s="17">
        <f ca="1" t="shared" si="4301"/>
        <v>65347.2739625549</v>
      </c>
      <c r="AN595" s="17">
        <f ca="1" t="shared" si="4302"/>
        <v>78007.9662880025</v>
      </c>
      <c r="AO595" s="17">
        <f ca="1">C595/'Ejercicio 3 - TIR'!$D$7</f>
        <v>14179.4328258332</v>
      </c>
      <c r="AP595" s="17">
        <f ca="1" t="shared" si="4303"/>
        <v>28992.4634194452</v>
      </c>
      <c r="AQ595" s="17">
        <f ca="1" t="shared" si="4304"/>
        <v>33838.7264076095</v>
      </c>
      <c r="AR595" s="17">
        <f ca="1" t="shared" si="4305"/>
        <v>35211.455520665</v>
      </c>
      <c r="AS595" s="17">
        <f ca="1" t="shared" si="4306"/>
        <v>51167.8411367217</v>
      </c>
      <c r="AT595" s="17">
        <f ca="1" t="shared" si="4307"/>
        <v>63828.5334621693</v>
      </c>
      <c r="AU595" s="17">
        <f ca="1">AP595*'Ejercicio 3 - TIR'!$D$5</f>
        <v>14496.2317097226</v>
      </c>
      <c r="AV595" s="17">
        <f ca="1">AQ595*'Ejercicio 3 - TIR'!$D$5</f>
        <v>16919.3632038048</v>
      </c>
      <c r="AW595" s="17">
        <f ca="1">AR595*'Ejercicio 3 - TIR'!$D$5</f>
        <v>17605.7277603325</v>
      </c>
      <c r="AX595" s="17">
        <f ca="1">AS595*'Ejercicio 3 - TIR'!$D$5</f>
        <v>25583.9205683608</v>
      </c>
      <c r="AY595" s="17">
        <f ca="1">AT595*'Ejercicio 3 - TIR'!$D$5</f>
        <v>31914.2667310846</v>
      </c>
      <c r="AZ595" s="17">
        <f ca="1" t="shared" ref="AZ595:BD595" si="4435">AJ595-AU595-AE595</f>
        <v>23408.3441793921</v>
      </c>
      <c r="BA595" s="17">
        <f ca="1" t="shared" si="4435"/>
        <v>25131.6249888472</v>
      </c>
      <c r="BB595" s="17">
        <f ca="1" t="shared" si="4435"/>
        <v>24852.7748317689</v>
      </c>
      <c r="BC595" s="17">
        <f ca="1" t="shared" si="4435"/>
        <v>31435.3419548577</v>
      </c>
      <c r="BD595" s="17">
        <f ca="1" t="shared" si="4435"/>
        <v>35822.1090443011</v>
      </c>
      <c r="BE595" s="17">
        <f ca="1" t="shared" ref="BE595:BI595" si="4436">AZ595/Z595</f>
        <v>20355.5809386178</v>
      </c>
      <c r="BF595" s="17">
        <f ca="1" t="shared" si="4436"/>
        <v>19290.9947996708</v>
      </c>
      <c r="BG595" s="17">
        <f ca="1" t="shared" si="4436"/>
        <v>16420.8148302066</v>
      </c>
      <c r="BH595" s="17">
        <f ca="1" t="shared" si="4436"/>
        <v>17289.3798442661</v>
      </c>
      <c r="BI595" s="17">
        <f ca="1" t="shared" si="4436"/>
        <v>15974.085106202</v>
      </c>
      <c r="BJ595" s="17">
        <f ca="1" t="shared" si="4310"/>
        <v>78761.733886748</v>
      </c>
      <c r="BK595" s="17">
        <f ca="1" t="shared" si="4311"/>
        <v>31797.5762302739</v>
      </c>
      <c r="BL595" s="17">
        <f ca="1" t="shared" si="4312"/>
        <v>110559.310117022</v>
      </c>
      <c r="BM595" s="17">
        <f ca="1">BK595*'Ejercicio 3 - TIR'!$D$5</f>
        <v>15898.7881151369</v>
      </c>
      <c r="BN595" s="17">
        <f ca="1" t="shared" si="4313"/>
        <v>94660.5220018849</v>
      </c>
      <c r="BO595" s="17">
        <f ca="1" t="shared" si="4314"/>
        <v>42211.786938217</v>
      </c>
      <c r="BP595" s="17">
        <f ca="1" t="shared" si="4315"/>
        <v>-106019.234654467</v>
      </c>
      <c r="BQ595" s="17">
        <f ca="1" t="shared" ref="BQ595:BT595" si="4437">BE595</f>
        <v>20355.5809386178</v>
      </c>
      <c r="BR595" s="17">
        <f ca="1" t="shared" si="4437"/>
        <v>19290.9947996708</v>
      </c>
      <c r="BS595" s="17">
        <f ca="1" t="shared" si="4437"/>
        <v>16420.8148302066</v>
      </c>
      <c r="BT595" s="17">
        <f ca="1" t="shared" si="4437"/>
        <v>17289.3798442661</v>
      </c>
      <c r="BU595" s="17">
        <f ca="1" t="shared" si="4317"/>
        <v>58185.872044419</v>
      </c>
      <c r="BV595" s="19">
        <f ca="1" t="shared" si="4318"/>
        <v>6.38324681333173</v>
      </c>
    </row>
    <row r="596" ht="15" customHeight="1" spans="1:74">
      <c r="A596" s="15">
        <v>595</v>
      </c>
      <c r="B596" s="16">
        <f ca="1" t="shared" ref="B596:F596" si="4438">RAND()</f>
        <v>0.915951633857374</v>
      </c>
      <c r="C596" s="17">
        <f ca="1">IF(B596&lt;=('Ejercicio 3 - TIR'!$D$13-'Ejercicio 3 - TIR'!$C$13)/('Ejercicio 3 - TIR'!$E$13-'Ejercicio 3 - TIR'!$C$13),'Ejercicio 3 - TIR'!$C$13+SQRT(('Ejercicio 3 - TIR'!$E$13-'Ejercicio 3 - TIR'!$C$13)*('Ejercicio 3 - TIR'!$D$13-'Ejercicio 3 - TIR'!$C$13)*B596),'Ejercicio 3 - TIR'!$E$13-SQRT(('Ejercicio 3 - TIR'!$E$13-'Ejercicio 3 - TIR'!$C$13)*('Ejercicio 3 - TIR'!$E$13-'Ejercicio 3 - TIR'!$D$13)*(1-B596)))</f>
        <v>89957.1896676701</v>
      </c>
      <c r="D596" s="16">
        <f ca="1" t="shared" si="4438"/>
        <v>0.0400648373171353</v>
      </c>
      <c r="E596" s="17">
        <f ca="1">IF(D596&lt;=('Ejercicio 3 - TIR'!$D$14-'Ejercicio 3 - TIR'!$C$14)/('Ejercicio 3 - TIR'!$E$14-'Ejercicio 3 - TIR'!$C$14),'Ejercicio 3 - TIR'!$C$14+SQRT(('Ejercicio 3 - TIR'!$E$14-'Ejercicio 3 - TIR'!$C$14)*('Ejercicio 3 - TIR'!$D$14-'Ejercicio 3 - TIR'!$C$14)*D596),'Ejercicio 3 - TIR'!$E$14-SQRT(('Ejercicio 3 - TIR'!$E$14-'Ejercicio 3 - TIR'!$C$14)*('Ejercicio 3 - TIR'!$E$14-'Ejercicio 3 - TIR'!$D$14)*(1-D596)))</f>
        <v>26733.4540082694</v>
      </c>
      <c r="F596" s="16">
        <f ca="1" t="shared" si="4438"/>
        <v>0.388866196963819</v>
      </c>
      <c r="G596" s="17">
        <f ca="1">IF(F596&lt;=('Ejercicio 3 - TIR'!$D$18-'Ejercicio 3 - TIR'!$C$18)/('Ejercicio 3 - TIR'!$E$18-'Ejercicio 3 - TIR'!$C$18),'Ejercicio 3 - TIR'!$C$18+SQRT(('Ejercicio 3 - TIR'!$E$18-'Ejercicio 3 - TIR'!$C$18)*('Ejercicio 3 - TIR'!$D$18-'Ejercicio 3 - TIR'!$C$18)*F596),'Ejercicio 3 - TIR'!$E$18-SQRT(('Ejercicio 3 - TIR'!$E$18-'Ejercicio 3 - TIR'!$C$18)*('Ejercicio 3 - TIR'!$E$18-'Ejercicio 3 - TIR'!$D$18)*(1-F596)))</f>
        <v>37637.4033247284</v>
      </c>
      <c r="H596" s="16">
        <f ca="1" t="shared" ref="H596:L596" si="4439">RAND()</f>
        <v>0.716590002557985</v>
      </c>
      <c r="I596" s="17">
        <f ca="1">IF(H596&lt;=('Ejercicio 3 - TIR'!$D$18-'Ejercicio 3 - TIR'!$C$18)/('Ejercicio 3 - TIR'!$E$18-'Ejercicio 3 - TIR'!$C$18),'Ejercicio 3 - TIR'!$C$18+SQRT(('Ejercicio 3 - TIR'!$E$18-'Ejercicio 3 - TIR'!$C$18)*('Ejercicio 3 - TIR'!$D$18-'Ejercicio 3 - TIR'!$C$18)*H596),'Ejercicio 3 - TIR'!$E$18-SQRT(('Ejercicio 3 - TIR'!$E$18-'Ejercicio 3 - TIR'!$C$18)*('Ejercicio 3 - TIR'!$E$18-'Ejercicio 3 - TIR'!$D$18)*(1-H596)))</f>
        <v>40389.6041592775</v>
      </c>
      <c r="J596" s="16">
        <f ca="1" t="shared" si="4439"/>
        <v>0.811455472731932</v>
      </c>
      <c r="K596" s="17">
        <f ca="1">IF(J596&lt;=('Ejercicio 3 - TIR'!$D$18-'Ejercicio 3 - TIR'!$C$18)/('Ejercicio 3 - TIR'!$E$18-'Ejercicio 3 - TIR'!$C$18),'Ejercicio 3 - TIR'!$C$18+SQRT(('Ejercicio 3 - TIR'!$E$18-'Ejercicio 3 - TIR'!$C$18)*('Ejercicio 3 - TIR'!$D$18-'Ejercicio 3 - TIR'!$C$18)*J596),'Ejercicio 3 - TIR'!$E$18-SQRT(('Ejercicio 3 - TIR'!$E$18-'Ejercicio 3 - TIR'!$C$18)*('Ejercicio 3 - TIR'!$E$18-'Ejercicio 3 - TIR'!$D$18)*(1-J596)))</f>
        <v>41239.5692341029</v>
      </c>
      <c r="L596" s="16">
        <f ca="1" t="shared" si="4439"/>
        <v>0.38306772444149</v>
      </c>
      <c r="M596" s="17">
        <f ca="1">IF(L596&lt;=('Ejercicio 3 - TIR'!$D$18-'Ejercicio 3 - TIR'!$C$18)/('Ejercicio 3 - TIR'!$E$18-'Ejercicio 3 - TIR'!$C$18),'Ejercicio 3 - TIR'!$C$18+SQRT(('Ejercicio 3 - TIR'!$E$18-'Ejercicio 3 - TIR'!$C$18)*('Ejercicio 3 - TIR'!$D$18-'Ejercicio 3 - TIR'!$C$18)*L596),'Ejercicio 3 - TIR'!$E$18-SQRT(('Ejercicio 3 - TIR'!$E$18-'Ejercicio 3 - TIR'!$C$18)*('Ejercicio 3 - TIR'!$E$18-'Ejercicio 3 - TIR'!$D$18)*(1-L596)))</f>
        <v>37580.2479290735</v>
      </c>
      <c r="N596" s="16">
        <f ca="1" t="shared" ref="N596:R596" si="4440">RAND()</f>
        <v>0.995188820853113</v>
      </c>
      <c r="O596" s="17">
        <f ca="1">IF(N596&lt;=('Ejercicio 3 - TIR'!$D$18-'Ejercicio 3 - TIR'!$C$18)/('Ejercicio 3 - TIR'!$E$18-'Ejercicio 3 - TIR'!$C$18),'Ejercicio 3 - TIR'!$C$18+SQRT(('Ejercicio 3 - TIR'!$E$18-'Ejercicio 3 - TIR'!$C$18)*('Ejercicio 3 - TIR'!$D$18-'Ejercicio 3 - TIR'!$C$18)*N596),'Ejercicio 3 - TIR'!$E$18-SQRT(('Ejercicio 3 - TIR'!$E$18-'Ejercicio 3 - TIR'!$C$18)*('Ejercicio 3 - TIR'!$E$18-'Ejercicio 3 - TIR'!$D$18)*(1-N596)))</f>
        <v>44399.3017096607</v>
      </c>
      <c r="P596" s="16">
        <f ca="1" t="shared" si="4440"/>
        <v>0.92324912106274</v>
      </c>
      <c r="Q596" s="18">
        <f ca="1">IF(P596&lt;=('Ejercicio 3 - TIR'!$D$22-'Ejercicio 3 - TIR'!$C$22)/('Ejercicio 3 - TIR'!$E$22-'Ejercicio 3 - TIR'!$C$22),'Ejercicio 3 - TIR'!$C$22+SQRT(('Ejercicio 3 - TIR'!$E$22-'Ejercicio 3 - TIR'!$C$22)*('Ejercicio 3 - TIR'!$D$22-'Ejercicio 3 - TIR'!$C$22)*P596),'Ejercicio 3 - TIR'!$E$22-SQRT(('Ejercicio 3 - TIR'!$E$22-'Ejercicio 3 - TIR'!$C$22)*('Ejercicio 3 - TIR'!$E$22-'Ejercicio 3 - TIR'!$D$22)*(1-P596)))</f>
        <v>0.168246209884166</v>
      </c>
      <c r="R596" s="16">
        <f ca="1" t="shared" si="4440"/>
        <v>0.795968736383446</v>
      </c>
      <c r="S596" s="18">
        <f ca="1">IF(R596&lt;=('Ejercicio 3 - TIR'!$D$23-'Ejercicio 3 - TIR'!$C$23)/('Ejercicio 3 - TIR'!$E$23-'Ejercicio 3 - TIR'!$C$23),'Ejercicio 3 - TIR'!$C$23+SQRT(('Ejercicio 3 - TIR'!$E$23-'Ejercicio 3 - TIR'!$C$23)*('Ejercicio 3 - TIR'!$D$23-'Ejercicio 3 - TIR'!$C$23)*R596),'Ejercicio 3 - TIR'!$E$23-SQRT(('Ejercicio 3 - TIR'!$E$23-'Ejercicio 3 - TIR'!$C$23)*('Ejercicio 3 - TIR'!$E$23-'Ejercicio 3 - TIR'!$D$23)*(1-R596)))</f>
        <v>0.160836068396339</v>
      </c>
      <c r="T596" s="16">
        <f ca="1" t="shared" ref="T596:X596" si="4441">RAND()</f>
        <v>0.640468102874366</v>
      </c>
      <c r="U596" s="18">
        <f ca="1">IF(T596&lt;=('Ejercicio 3 - TIR'!$D$24-'Ejercicio 3 - TIR'!$C$24)/('Ejercicio 3 - TIR'!$E$24-'Ejercicio 3 - TIR'!$C$24),'Ejercicio 3 - TIR'!$C$24+SQRT(('Ejercicio 3 - TIR'!$E$24-'Ejercicio 3 - TIR'!$C$24)*('Ejercicio 3 - TIR'!$D$24-'Ejercicio 3 - TIR'!$C$24)*T596),'Ejercicio 3 - TIR'!$E$24-SQRT(('Ejercicio 3 - TIR'!$E$24-'Ejercicio 3 - TIR'!$C$24)*('Ejercicio 3 - TIR'!$E$24-'Ejercicio 3 - TIR'!$D$24)*(1-T596)))</f>
        <v>0.188271632378079</v>
      </c>
      <c r="V596" s="16">
        <f ca="1" t="shared" si="4441"/>
        <v>0.16044026692516</v>
      </c>
      <c r="W596" s="18">
        <f ca="1">IF(V596&lt;=('Ejercicio 3 - TIR'!$D$25-'Ejercicio 3 - TIR'!$C$25)/('Ejercicio 3 - TIR'!$E$25-'Ejercicio 3 - TIR'!$C$25),'Ejercicio 3 - TIR'!$C$25+SQRT(('Ejercicio 3 - TIR'!$E$25-'Ejercicio 3 - TIR'!$C$25)*('Ejercicio 3 - TIR'!$D$25-'Ejercicio 3 - TIR'!$C$25)*V596),'Ejercicio 3 - TIR'!$E$25-SQRT(('Ejercicio 3 - TIR'!$E$25-'Ejercicio 3 - TIR'!$C$25)*('Ejercicio 3 - TIR'!$E$25-'Ejercicio 3 - TIR'!$D$25)*(1-V596)))</f>
        <v>0.194987207001147</v>
      </c>
      <c r="X596" s="16">
        <f ca="1" t="shared" si="4441"/>
        <v>0.777982064325179</v>
      </c>
      <c r="Y596" s="18">
        <f ca="1">IF(X596&lt;=('Ejercicio 3 - TIR'!$D$26-'Ejercicio 3 - TIR'!$C$26)/('Ejercicio 3 - TIR'!$E$26-'Ejercicio 3 - TIR'!$C$26),'Ejercicio 3 - TIR'!$C$26+SQRT(('Ejercicio 3 - TIR'!$E$26-'Ejercicio 3 - TIR'!$C$26)*('Ejercicio 3 - TIR'!$D$26-'Ejercicio 3 - TIR'!$C$26)*X596),'Ejercicio 3 - TIR'!$E$26-SQRT(('Ejercicio 3 - TIR'!$E$26-'Ejercicio 3 - TIR'!$C$26)*('Ejercicio 3 - TIR'!$E$26-'Ejercicio 3 - TIR'!$D$26)*(1-X596)))</f>
        <v>0.245374910070239</v>
      </c>
      <c r="Z596" s="16">
        <f ca="1" t="shared" si="4288"/>
        <v>1.16824620988417</v>
      </c>
      <c r="AA596" s="16">
        <f ca="1" t="shared" si="4289"/>
        <v>1.35614233720086</v>
      </c>
      <c r="AB596" s="16">
        <f ca="1" t="shared" si="4290"/>
        <v>1.61146546876269</v>
      </c>
      <c r="AC596" s="16">
        <f ca="1" t="shared" si="4291"/>
        <v>1.92568061969552</v>
      </c>
      <c r="AD596" s="16">
        <f ca="1" t="shared" si="4292"/>
        <v>2.39819432857731</v>
      </c>
      <c r="AE596" s="15">
        <f ca="1" t="shared" si="4293"/>
        <v>4497.802314004</v>
      </c>
      <c r="AF596" s="15">
        <f ca="1" t="shared" si="4294"/>
        <v>5221.21115461236</v>
      </c>
      <c r="AG596" s="15">
        <f ca="1" t="shared" si="4295"/>
        <v>6204.21710168186</v>
      </c>
      <c r="AH596" s="15">
        <f ca="1" t="shared" si="4296"/>
        <v>7413.96006596755</v>
      </c>
      <c r="AI596" s="15">
        <f ca="1" t="shared" si="4297"/>
        <v>9233.15985041869</v>
      </c>
      <c r="AJ596" s="17">
        <f ca="1" t="shared" si="4298"/>
        <v>43969.7537839957</v>
      </c>
      <c r="AK596" s="17">
        <f ca="1" t="shared" si="4299"/>
        <v>54774.0521831802</v>
      </c>
      <c r="AL596" s="17">
        <f ca="1" t="shared" si="4300"/>
        <v>66456.1417674051</v>
      </c>
      <c r="AM596" s="17">
        <f ca="1" t="shared" si="4301"/>
        <v>72367.5551203696</v>
      </c>
      <c r="AN596" s="17">
        <f ca="1" t="shared" si="4302"/>
        <v>106478.153552901</v>
      </c>
      <c r="AO596" s="17">
        <f ca="1">C596/'Ejercicio 3 - TIR'!$D$7</f>
        <v>17991.437933534</v>
      </c>
      <c r="AP596" s="17">
        <f ca="1" t="shared" si="4303"/>
        <v>25978.3158504617</v>
      </c>
      <c r="AQ596" s="17">
        <f ca="1" t="shared" si="4304"/>
        <v>36782.6142496462</v>
      </c>
      <c r="AR596" s="17">
        <f ca="1" t="shared" si="4305"/>
        <v>48464.703833871</v>
      </c>
      <c r="AS596" s="17">
        <f ca="1" t="shared" si="4306"/>
        <v>54376.1171868356</v>
      </c>
      <c r="AT596" s="17">
        <f ca="1" t="shared" si="4307"/>
        <v>88486.7156193671</v>
      </c>
      <c r="AU596" s="17">
        <f ca="1">AP596*'Ejercicio 3 - TIR'!$D$5</f>
        <v>12989.1579252308</v>
      </c>
      <c r="AV596" s="17">
        <f ca="1">AQ596*'Ejercicio 3 - TIR'!$D$5</f>
        <v>18391.3071248231</v>
      </c>
      <c r="AW596" s="17">
        <f ca="1">AR596*'Ejercicio 3 - TIR'!$D$5</f>
        <v>24232.3519169355</v>
      </c>
      <c r="AX596" s="17">
        <f ca="1">AS596*'Ejercicio 3 - TIR'!$D$5</f>
        <v>27188.0585934178</v>
      </c>
      <c r="AY596" s="17">
        <f ca="1">AT596*'Ejercicio 3 - TIR'!$D$5</f>
        <v>44243.3578096836</v>
      </c>
      <c r="AZ596" s="17">
        <f ca="1" t="shared" ref="AZ596:BD596" si="4442">AJ596-AU596-AE596</f>
        <v>26482.7935447609</v>
      </c>
      <c r="BA596" s="17">
        <f ca="1" t="shared" si="4442"/>
        <v>31161.5339037447</v>
      </c>
      <c r="BB596" s="17">
        <f ca="1" t="shared" si="4442"/>
        <v>36019.5727487877</v>
      </c>
      <c r="BC596" s="17">
        <f ca="1" t="shared" si="4442"/>
        <v>37765.5364609843</v>
      </c>
      <c r="BD596" s="17">
        <f ca="1" t="shared" si="4442"/>
        <v>53001.6358927989</v>
      </c>
      <c r="BE596" s="17">
        <f ca="1" t="shared" ref="BE596:BI596" si="4443">AZ596/Z596</f>
        <v>22668.846105126</v>
      </c>
      <c r="BF596" s="17">
        <f ca="1" t="shared" si="4443"/>
        <v>22978.0702577751</v>
      </c>
      <c r="BG596" s="17">
        <f ca="1" t="shared" si="4443"/>
        <v>22352.0599398535</v>
      </c>
      <c r="BH596" s="17">
        <f ca="1" t="shared" si="4443"/>
        <v>19611.5264778204</v>
      </c>
      <c r="BI596" s="17">
        <f ca="1" t="shared" si="4443"/>
        <v>22100.6426631996</v>
      </c>
      <c r="BJ596" s="17">
        <f ca="1" t="shared" si="4310"/>
        <v>64112.017785914</v>
      </c>
      <c r="BK596" s="17">
        <f ca="1" t="shared" si="4311"/>
        <v>43146.964415152</v>
      </c>
      <c r="BL596" s="17">
        <f ca="1" t="shared" si="4312"/>
        <v>107258.982201066</v>
      </c>
      <c r="BM596" s="17">
        <f ca="1">BK596*'Ejercicio 3 - TIR'!$D$5</f>
        <v>21573.482207576</v>
      </c>
      <c r="BN596" s="17">
        <f ca="1" t="shared" si="4313"/>
        <v>85685.49999349</v>
      </c>
      <c r="BO596" s="17">
        <f ca="1" t="shared" si="4314"/>
        <v>35729.1729750364</v>
      </c>
      <c r="BP596" s="17">
        <f ca="1" t="shared" si="4315"/>
        <v>-116690.64367594</v>
      </c>
      <c r="BQ596" s="17">
        <f ca="1" t="shared" ref="BQ596:BT596" si="4444">BE596</f>
        <v>22668.846105126</v>
      </c>
      <c r="BR596" s="17">
        <f ca="1" t="shared" si="4444"/>
        <v>22978.0702577751</v>
      </c>
      <c r="BS596" s="17">
        <f ca="1" t="shared" si="4444"/>
        <v>22352.0599398535</v>
      </c>
      <c r="BT596" s="17">
        <f ca="1" t="shared" si="4444"/>
        <v>19611.5264778204</v>
      </c>
      <c r="BU596" s="17">
        <f ca="1" t="shared" si="4317"/>
        <v>57829.8156382359</v>
      </c>
      <c r="BV596" s="19">
        <f ca="1" t="shared" si="4318"/>
        <v>6.72300688263949</v>
      </c>
    </row>
    <row r="597" ht="15" customHeight="1" spans="1:74">
      <c r="A597" s="15">
        <v>596</v>
      </c>
      <c r="B597" s="16">
        <f ca="1" t="shared" ref="B597:F597" si="4445">RAND()</f>
        <v>0.0487202497155206</v>
      </c>
      <c r="C597" s="17">
        <f ca="1">IF(B597&lt;=('Ejercicio 3 - TIR'!$D$13-'Ejercicio 3 - TIR'!$C$13)/('Ejercicio 3 - TIR'!$E$13-'Ejercicio 3 - TIR'!$C$13),'Ejercicio 3 - TIR'!$C$13+SQRT(('Ejercicio 3 - TIR'!$E$13-'Ejercicio 3 - TIR'!$C$13)*('Ejercicio 3 - TIR'!$D$13-'Ejercicio 3 - TIR'!$C$13)*B597),'Ejercicio 3 - TIR'!$E$13-SQRT(('Ejercicio 3 - TIR'!$E$13-'Ejercicio 3 - TIR'!$C$13)*('Ejercicio 3 - TIR'!$E$13-'Ejercicio 3 - TIR'!$D$13)*(1-B597)))</f>
        <v>64414.5328049759</v>
      </c>
      <c r="D597" s="16">
        <f ca="1" t="shared" si="4445"/>
        <v>0.525379504182487</v>
      </c>
      <c r="E597" s="17">
        <f ca="1">IF(D597&lt;=('Ejercicio 3 - TIR'!$D$14-'Ejercicio 3 - TIR'!$C$14)/('Ejercicio 3 - TIR'!$E$14-'Ejercicio 3 - TIR'!$C$14),'Ejercicio 3 - TIR'!$C$14+SQRT(('Ejercicio 3 - TIR'!$E$14-'Ejercicio 3 - TIR'!$C$14)*('Ejercicio 3 - TIR'!$D$14-'Ejercicio 3 - TIR'!$C$14)*D597),'Ejercicio 3 - TIR'!$E$14-SQRT(('Ejercicio 3 - TIR'!$E$14-'Ejercicio 3 - TIR'!$C$14)*('Ejercicio 3 - TIR'!$E$14-'Ejercicio 3 - TIR'!$D$14)*(1-D597)))</f>
        <v>31562.4011488678</v>
      </c>
      <c r="F597" s="16">
        <f ca="1" t="shared" si="4445"/>
        <v>0.680395337958821</v>
      </c>
      <c r="G597" s="17">
        <f ca="1">IF(F597&lt;=('Ejercicio 3 - TIR'!$D$18-'Ejercicio 3 - TIR'!$C$18)/('Ejercicio 3 - TIR'!$E$18-'Ejercicio 3 - TIR'!$C$18),'Ejercicio 3 - TIR'!$C$18+SQRT(('Ejercicio 3 - TIR'!$E$18-'Ejercicio 3 - TIR'!$C$18)*('Ejercicio 3 - TIR'!$D$18-'Ejercicio 3 - TIR'!$C$18)*F597),'Ejercicio 3 - TIR'!$E$18-SQRT(('Ejercicio 3 - TIR'!$E$18-'Ejercicio 3 - TIR'!$C$18)*('Ejercicio 3 - TIR'!$E$18-'Ejercicio 3 - TIR'!$D$18)*(1-F597)))</f>
        <v>40104.047625529</v>
      </c>
      <c r="H597" s="16">
        <f ca="1" t="shared" ref="H597:L597" si="4446">RAND()</f>
        <v>0.366172406121949</v>
      </c>
      <c r="I597" s="17">
        <f ca="1">IF(H597&lt;=('Ejercicio 3 - TIR'!$D$18-'Ejercicio 3 - TIR'!$C$18)/('Ejercicio 3 - TIR'!$E$18-'Ejercicio 3 - TIR'!$C$18),'Ejercicio 3 - TIR'!$C$18+SQRT(('Ejercicio 3 - TIR'!$E$18-'Ejercicio 3 - TIR'!$C$18)*('Ejercicio 3 - TIR'!$D$18-'Ejercicio 3 - TIR'!$C$18)*H597),'Ejercicio 3 - TIR'!$E$18-SQRT(('Ejercicio 3 - TIR'!$E$18-'Ejercicio 3 - TIR'!$C$18)*('Ejercicio 3 - TIR'!$E$18-'Ejercicio 3 - TIR'!$D$18)*(1-H597)))</f>
        <v>37411.1983456316</v>
      </c>
      <c r="J597" s="16">
        <f ca="1" t="shared" si="4446"/>
        <v>0.0128394381434667</v>
      </c>
      <c r="K597" s="17">
        <f ca="1">IF(J597&lt;=('Ejercicio 3 - TIR'!$D$18-'Ejercicio 3 - TIR'!$C$18)/('Ejercicio 3 - TIR'!$E$18-'Ejercicio 3 - TIR'!$C$18),'Ejercicio 3 - TIR'!$C$18+SQRT(('Ejercicio 3 - TIR'!$E$18-'Ejercicio 3 - TIR'!$C$18)*('Ejercicio 3 - TIR'!$D$18-'Ejercicio 3 - TIR'!$C$18)*J597),'Ejercicio 3 - TIR'!$E$18-SQRT(('Ejercicio 3 - TIR'!$E$18-'Ejercicio 3 - TIR'!$C$18)*('Ejercicio 3 - TIR'!$E$18-'Ejercicio 3 - TIR'!$D$18)*(1-J597)))</f>
        <v>31387.773656444</v>
      </c>
      <c r="L597" s="16">
        <f ca="1" t="shared" si="4446"/>
        <v>0.89345171210044</v>
      </c>
      <c r="M597" s="17">
        <f ca="1">IF(L597&lt;=('Ejercicio 3 - TIR'!$D$18-'Ejercicio 3 - TIR'!$C$18)/('Ejercicio 3 - TIR'!$E$18-'Ejercicio 3 - TIR'!$C$18),'Ejercicio 3 - TIR'!$C$18+SQRT(('Ejercicio 3 - TIR'!$E$18-'Ejercicio 3 - TIR'!$C$18)*('Ejercicio 3 - TIR'!$D$18-'Ejercicio 3 - TIR'!$C$18)*L597),'Ejercicio 3 - TIR'!$E$18-SQRT(('Ejercicio 3 - TIR'!$E$18-'Ejercicio 3 - TIR'!$C$18)*('Ejercicio 3 - TIR'!$E$18-'Ejercicio 3 - TIR'!$D$18)*(1-L597)))</f>
        <v>42173.1428064957</v>
      </c>
      <c r="N597" s="16">
        <f ca="1" t="shared" ref="N597:R597" si="4447">RAND()</f>
        <v>0.909901712814481</v>
      </c>
      <c r="O597" s="17">
        <f ca="1">IF(N597&lt;=('Ejercicio 3 - TIR'!$D$18-'Ejercicio 3 - TIR'!$C$18)/('Ejercicio 3 - TIR'!$E$18-'Ejercicio 3 - TIR'!$C$18),'Ejercicio 3 - TIR'!$C$18+SQRT(('Ejercicio 3 - TIR'!$E$18-'Ejercicio 3 - TIR'!$C$18)*('Ejercicio 3 - TIR'!$D$18-'Ejercicio 3 - TIR'!$C$18)*N597),'Ejercicio 3 - TIR'!$E$18-SQRT(('Ejercicio 3 - TIR'!$E$18-'Ejercicio 3 - TIR'!$C$18)*('Ejercicio 3 - TIR'!$E$18-'Ejercicio 3 - TIR'!$D$18)*(1-N597)))</f>
        <v>42400.5055224306</v>
      </c>
      <c r="P597" s="16">
        <f ca="1" t="shared" si="4447"/>
        <v>0.575843261346326</v>
      </c>
      <c r="Q597" s="18">
        <f ca="1">IF(P597&lt;=('Ejercicio 3 - TIR'!$D$22-'Ejercicio 3 - TIR'!$C$22)/('Ejercicio 3 - TIR'!$E$22-'Ejercicio 3 - TIR'!$C$22),'Ejercicio 3 - TIR'!$C$22+SQRT(('Ejercicio 3 - TIR'!$E$22-'Ejercicio 3 - TIR'!$C$22)*('Ejercicio 3 - TIR'!$D$22-'Ejercicio 3 - TIR'!$C$22)*P597),'Ejercicio 3 - TIR'!$E$22-SQRT(('Ejercicio 3 - TIR'!$E$22-'Ejercicio 3 - TIR'!$C$22)*('Ejercicio 3 - TIR'!$E$22-'Ejercicio 3 - TIR'!$D$22)*(1-P597)))</f>
        <v>0.152368819613042</v>
      </c>
      <c r="R597" s="16">
        <f ca="1" t="shared" si="4447"/>
        <v>0.168825153565545</v>
      </c>
      <c r="S597" s="18">
        <f ca="1">IF(R597&lt;=('Ejercicio 3 - TIR'!$D$23-'Ejercicio 3 - TIR'!$C$23)/('Ejercicio 3 - TIR'!$E$23-'Ejercicio 3 - TIR'!$C$23),'Ejercicio 3 - TIR'!$C$23+SQRT(('Ejercicio 3 - TIR'!$E$23-'Ejercicio 3 - TIR'!$C$23)*('Ejercicio 3 - TIR'!$D$23-'Ejercicio 3 - TIR'!$C$23)*R597),'Ejercicio 3 - TIR'!$E$23-SQRT(('Ejercicio 3 - TIR'!$E$23-'Ejercicio 3 - TIR'!$C$23)*('Ejercicio 3 - TIR'!$E$23-'Ejercicio 3 - TIR'!$D$23)*(1-R597)))</f>
        <v>0.137432305539371</v>
      </c>
      <c r="T597" s="16">
        <f ca="1" t="shared" ref="T597:X597" si="4448">RAND()</f>
        <v>0.153773764448677</v>
      </c>
      <c r="U597" s="18">
        <f ca="1">IF(T597&lt;=('Ejercicio 3 - TIR'!$D$24-'Ejercicio 3 - TIR'!$C$24)/('Ejercicio 3 - TIR'!$E$24-'Ejercicio 3 - TIR'!$C$24),'Ejercicio 3 - TIR'!$C$24+SQRT(('Ejercicio 3 - TIR'!$E$24-'Ejercicio 3 - TIR'!$C$24)*('Ejercicio 3 - TIR'!$D$24-'Ejercicio 3 - TIR'!$C$24)*T597),'Ejercicio 3 - TIR'!$E$24-SQRT(('Ejercicio 3 - TIR'!$E$24-'Ejercicio 3 - TIR'!$C$24)*('Ejercicio 3 - TIR'!$E$24-'Ejercicio 3 - TIR'!$D$24)*(1-T597)))</f>
        <v>0.167970111444903</v>
      </c>
      <c r="V597" s="16">
        <f ca="1" t="shared" si="4448"/>
        <v>0.244097084389266</v>
      </c>
      <c r="W597" s="18">
        <f ca="1">IF(V597&lt;=('Ejercicio 3 - TIR'!$D$25-'Ejercicio 3 - TIR'!$C$25)/('Ejercicio 3 - TIR'!$E$25-'Ejercicio 3 - TIR'!$C$25),'Ejercicio 3 - TIR'!$C$25+SQRT(('Ejercicio 3 - TIR'!$E$25-'Ejercicio 3 - TIR'!$C$25)*('Ejercicio 3 - TIR'!$D$25-'Ejercicio 3 - TIR'!$C$25)*V597),'Ejercicio 3 - TIR'!$E$25-SQRT(('Ejercicio 3 - TIR'!$E$25-'Ejercicio 3 - TIR'!$C$25)*('Ejercicio 3 - TIR'!$E$25-'Ejercicio 3 - TIR'!$D$25)*(1-V597)))</f>
        <v>0.198486100674425</v>
      </c>
      <c r="X597" s="16">
        <f ca="1" t="shared" si="4448"/>
        <v>0.399970449784094</v>
      </c>
      <c r="Y597" s="18">
        <f ca="1">IF(X597&lt;=('Ejercicio 3 - TIR'!$D$26-'Ejercicio 3 - TIR'!$C$26)/('Ejercicio 3 - TIR'!$E$26-'Ejercicio 3 - TIR'!$C$26),'Ejercicio 3 - TIR'!$C$26+SQRT(('Ejercicio 3 - TIR'!$E$26-'Ejercicio 3 - TIR'!$C$26)*('Ejercicio 3 - TIR'!$D$26-'Ejercicio 3 - TIR'!$C$26)*X597),'Ejercicio 3 - TIR'!$E$26-SQRT(('Ejercicio 3 - TIR'!$E$26-'Ejercicio 3 - TIR'!$C$26)*('Ejercicio 3 - TIR'!$E$26-'Ejercicio 3 - TIR'!$D$26)*(1-X597)))</f>
        <v>0.223077600444413</v>
      </c>
      <c r="Z597" s="16">
        <f ca="1" t="shared" si="4288"/>
        <v>1.15236881961304</v>
      </c>
      <c r="AA597" s="16">
        <f ca="1" t="shared" si="4289"/>
        <v>1.31074152332415</v>
      </c>
      <c r="AB597" s="16">
        <f ca="1" t="shared" si="4290"/>
        <v>1.53090692307236</v>
      </c>
      <c r="AC597" s="16">
        <f ca="1" t="shared" si="4291"/>
        <v>1.83477066872848</v>
      </c>
      <c r="AD597" s="16">
        <f ca="1" t="shared" si="4292"/>
        <v>2.24406690687422</v>
      </c>
      <c r="AE597" s="15">
        <f ca="1" t="shared" si="4293"/>
        <v>4809.12580720631</v>
      </c>
      <c r="AF597" s="15">
        <f ca="1" t="shared" si="4294"/>
        <v>5470.05505451956</v>
      </c>
      <c r="AG597" s="15">
        <f ca="1" t="shared" si="4295"/>
        <v>6388.86081163697</v>
      </c>
      <c r="AH597" s="15">
        <f ca="1" t="shared" si="4296"/>
        <v>7656.96088189043</v>
      </c>
      <c r="AI597" s="15">
        <f ca="1" t="shared" si="4297"/>
        <v>9365.05734211928</v>
      </c>
      <c r="AJ597" s="17">
        <f ca="1" t="shared" si="4298"/>
        <v>46214.6540239361</v>
      </c>
      <c r="AK597" s="17">
        <f ca="1" t="shared" si="4299"/>
        <v>49036.4111089349</v>
      </c>
      <c r="AL597" s="17">
        <f ca="1" t="shared" si="4300"/>
        <v>48051.7599904785</v>
      </c>
      <c r="AM597" s="17">
        <f ca="1" t="shared" si="4301"/>
        <v>77378.0454294558</v>
      </c>
      <c r="AN597" s="17">
        <f ca="1" t="shared" si="4302"/>
        <v>95149.5712776241</v>
      </c>
      <c r="AO597" s="17">
        <f ca="1">C597/'Ejercicio 3 - TIR'!$D$7</f>
        <v>12882.9065609952</v>
      </c>
      <c r="AP597" s="17">
        <f ca="1" t="shared" si="4303"/>
        <v>33331.7474629409</v>
      </c>
      <c r="AQ597" s="17">
        <f ca="1" t="shared" si="4304"/>
        <v>36153.5045479397</v>
      </c>
      <c r="AR597" s="17">
        <f ca="1" t="shared" si="4305"/>
        <v>35168.8534294833</v>
      </c>
      <c r="AS597" s="17">
        <f ca="1" t="shared" si="4306"/>
        <v>64495.1388684606</v>
      </c>
      <c r="AT597" s="17">
        <f ca="1" t="shared" si="4307"/>
        <v>82266.6647166289</v>
      </c>
      <c r="AU597" s="17">
        <f ca="1">AP597*'Ejercicio 3 - TIR'!$D$5</f>
        <v>16665.8737314704</v>
      </c>
      <c r="AV597" s="17">
        <f ca="1">AQ597*'Ejercicio 3 - TIR'!$D$5</f>
        <v>18076.7522739699</v>
      </c>
      <c r="AW597" s="17">
        <f ca="1">AR597*'Ejercicio 3 - TIR'!$D$5</f>
        <v>17584.4267147417</v>
      </c>
      <c r="AX597" s="17">
        <f ca="1">AS597*'Ejercicio 3 - TIR'!$D$5</f>
        <v>32247.5694342303</v>
      </c>
      <c r="AY597" s="17">
        <f ca="1">AT597*'Ejercicio 3 - TIR'!$D$5</f>
        <v>41133.3323583144</v>
      </c>
      <c r="AZ597" s="17">
        <f ca="1" t="shared" ref="AZ597:BD597" si="4449">AJ597-AU597-AE597</f>
        <v>24739.6544852593</v>
      </c>
      <c r="BA597" s="17">
        <f ca="1" t="shared" si="4449"/>
        <v>25489.6037804455</v>
      </c>
      <c r="BB597" s="17">
        <f ca="1" t="shared" si="4449"/>
        <v>24078.4724640999</v>
      </c>
      <c r="BC597" s="17">
        <f ca="1" t="shared" si="4449"/>
        <v>37473.515113335</v>
      </c>
      <c r="BD597" s="17">
        <f ca="1" t="shared" si="4449"/>
        <v>44651.1815771903</v>
      </c>
      <c r="BE597" s="17">
        <f ca="1" t="shared" ref="BE597:BI597" si="4450">AZ597/Z597</f>
        <v>21468.5212444109</v>
      </c>
      <c r="BF597" s="17">
        <f ca="1" t="shared" si="4450"/>
        <v>19446.7050344158</v>
      </c>
      <c r="BG597" s="17">
        <f ca="1" t="shared" si="4450"/>
        <v>15728.2406273119</v>
      </c>
      <c r="BH597" s="17">
        <f ca="1" t="shared" si="4450"/>
        <v>20424.0866458284</v>
      </c>
      <c r="BI597" s="17">
        <f ca="1" t="shared" si="4450"/>
        <v>19897.4377459117</v>
      </c>
      <c r="BJ597" s="17">
        <f ca="1" t="shared" si="4310"/>
        <v>70828.1399196631</v>
      </c>
      <c r="BK597" s="17">
        <f ca="1" t="shared" si="4311"/>
        <v>28910.104277882</v>
      </c>
      <c r="BL597" s="17">
        <f ca="1" t="shared" si="4312"/>
        <v>99738.2441975452</v>
      </c>
      <c r="BM597" s="17">
        <f ca="1">BK597*'Ejercicio 3 - TIR'!$D$5</f>
        <v>14455.052138941</v>
      </c>
      <c r="BN597" s="17">
        <f ca="1" t="shared" si="4313"/>
        <v>85283.1920586042</v>
      </c>
      <c r="BO597" s="17">
        <f ca="1" t="shared" si="4314"/>
        <v>38003.8544293654</v>
      </c>
      <c r="BP597" s="17">
        <f ca="1" t="shared" si="4315"/>
        <v>-95976.9339538437</v>
      </c>
      <c r="BQ597" s="17">
        <f ca="1" t="shared" ref="BQ597:BT597" si="4451">BE597</f>
        <v>21468.5212444109</v>
      </c>
      <c r="BR597" s="17">
        <f ca="1" t="shared" si="4451"/>
        <v>19446.7050344158</v>
      </c>
      <c r="BS597" s="17">
        <f ca="1" t="shared" si="4451"/>
        <v>15728.2406273119</v>
      </c>
      <c r="BT597" s="17">
        <f ca="1" t="shared" si="4451"/>
        <v>20424.0866458284</v>
      </c>
      <c r="BU597" s="17">
        <f ca="1" t="shared" si="4317"/>
        <v>57901.2921752771</v>
      </c>
      <c r="BV597" s="19">
        <f ca="1" t="shared" si="4318"/>
        <v>10.4583669950578</v>
      </c>
    </row>
    <row r="598" ht="15" customHeight="1" spans="1:74">
      <c r="A598" s="15">
        <v>597</v>
      </c>
      <c r="B598" s="16">
        <f ca="1" t="shared" ref="B598:F598" si="4452">RAND()</f>
        <v>0.211097746469288</v>
      </c>
      <c r="C598" s="17">
        <f ca="1">IF(B598&lt;=('Ejercicio 3 - TIR'!$D$13-'Ejercicio 3 - TIR'!$C$13)/('Ejercicio 3 - TIR'!$E$13-'Ejercicio 3 - TIR'!$C$13),'Ejercicio 3 - TIR'!$C$13+SQRT(('Ejercicio 3 - TIR'!$E$13-'Ejercicio 3 - TIR'!$C$13)*('Ejercicio 3 - TIR'!$D$13-'Ejercicio 3 - TIR'!$C$13)*B598),'Ejercicio 3 - TIR'!$E$13-SQRT(('Ejercicio 3 - TIR'!$E$13-'Ejercicio 3 - TIR'!$C$13)*('Ejercicio 3 - TIR'!$E$13-'Ejercicio 3 - TIR'!$D$13)*(1-B598)))</f>
        <v>69189.0749582162</v>
      </c>
      <c r="D598" s="16">
        <f ca="1" t="shared" si="4452"/>
        <v>0.49467526004818</v>
      </c>
      <c r="E598" s="17">
        <f ca="1">IF(D598&lt;=('Ejercicio 3 - TIR'!$D$14-'Ejercicio 3 - TIR'!$C$14)/('Ejercicio 3 - TIR'!$E$14-'Ejercicio 3 - TIR'!$C$14),'Ejercicio 3 - TIR'!$C$14+SQRT(('Ejercicio 3 - TIR'!$E$14-'Ejercicio 3 - TIR'!$C$14)*('Ejercicio 3 - TIR'!$D$14-'Ejercicio 3 - TIR'!$C$14)*D598),'Ejercicio 3 - TIR'!$E$14-SQRT(('Ejercicio 3 - TIR'!$E$14-'Ejercicio 3 - TIR'!$C$14)*('Ejercicio 3 - TIR'!$E$14-'Ejercicio 3 - TIR'!$D$14)*(1-D598)))</f>
        <v>31293.7544835461</v>
      </c>
      <c r="F598" s="16">
        <f ca="1" t="shared" si="4452"/>
        <v>0.921035600049977</v>
      </c>
      <c r="G598" s="17">
        <f ca="1">IF(F598&lt;=('Ejercicio 3 - TIR'!$D$18-'Ejercicio 3 - TIR'!$C$18)/('Ejercicio 3 - TIR'!$E$18-'Ejercicio 3 - TIR'!$C$18),'Ejercicio 3 - TIR'!$C$18+SQRT(('Ejercicio 3 - TIR'!$E$18-'Ejercicio 3 - TIR'!$C$18)*('Ejercicio 3 - TIR'!$D$18-'Ejercicio 3 - TIR'!$C$18)*F598),'Ejercicio 3 - TIR'!$E$18-SQRT(('Ejercicio 3 - TIR'!$E$18-'Ejercicio 3 - TIR'!$C$18)*('Ejercicio 3 - TIR'!$E$18-'Ejercicio 3 - TIR'!$D$18)*(1-F598)))</f>
        <v>42566.4162237039</v>
      </c>
      <c r="H598" s="16">
        <f ca="1" t="shared" ref="H598:L598" si="4453">RAND()</f>
        <v>0.455908682934232</v>
      </c>
      <c r="I598" s="17">
        <f ca="1">IF(H598&lt;=('Ejercicio 3 - TIR'!$D$18-'Ejercicio 3 - TIR'!$C$18)/('Ejercicio 3 - TIR'!$E$18-'Ejercicio 3 - TIR'!$C$18),'Ejercicio 3 - TIR'!$C$18+SQRT(('Ejercicio 3 - TIR'!$E$18-'Ejercicio 3 - TIR'!$C$18)*('Ejercicio 3 - TIR'!$D$18-'Ejercicio 3 - TIR'!$C$18)*H598),'Ejercicio 3 - TIR'!$E$18-SQRT(('Ejercicio 3 - TIR'!$E$18-'Ejercicio 3 - TIR'!$C$18)*('Ejercicio 3 - TIR'!$E$18-'Ejercicio 3 - TIR'!$D$18)*(1-H598)))</f>
        <v>38269.601105261</v>
      </c>
      <c r="J598" s="16">
        <f ca="1" t="shared" si="4453"/>
        <v>0.367268622149765</v>
      </c>
      <c r="K598" s="17">
        <f ca="1">IF(J598&lt;=('Ejercicio 3 - TIR'!$D$18-'Ejercicio 3 - TIR'!$C$18)/('Ejercicio 3 - TIR'!$E$18-'Ejercicio 3 - TIR'!$C$18),'Ejercicio 3 - TIR'!$C$18+SQRT(('Ejercicio 3 - TIR'!$E$18-'Ejercicio 3 - TIR'!$C$18)*('Ejercicio 3 - TIR'!$D$18-'Ejercicio 3 - TIR'!$C$18)*J598),'Ejercicio 3 - TIR'!$E$18-SQRT(('Ejercicio 3 - TIR'!$E$18-'Ejercicio 3 - TIR'!$C$18)*('Ejercicio 3 - TIR'!$E$18-'Ejercicio 3 - TIR'!$D$18)*(1-J598)))</f>
        <v>37422.2835652153</v>
      </c>
      <c r="L598" s="16">
        <f ca="1" t="shared" si="4453"/>
        <v>0.759244771082245</v>
      </c>
      <c r="M598" s="17">
        <f ca="1">IF(L598&lt;=('Ejercicio 3 - TIR'!$D$18-'Ejercicio 3 - TIR'!$C$18)/('Ejercicio 3 - TIR'!$E$18-'Ejercicio 3 - TIR'!$C$18),'Ejercicio 3 - TIR'!$C$18+SQRT(('Ejercicio 3 - TIR'!$E$18-'Ejercicio 3 - TIR'!$C$18)*('Ejercicio 3 - TIR'!$D$18-'Ejercicio 3 - TIR'!$C$18)*L598),'Ejercicio 3 - TIR'!$E$18-SQRT(('Ejercicio 3 - TIR'!$E$18-'Ejercicio 3 - TIR'!$C$18)*('Ejercicio 3 - TIR'!$E$18-'Ejercicio 3 - TIR'!$D$18)*(1-L598)))</f>
        <v>40750.689212492</v>
      </c>
      <c r="N598" s="16">
        <f ca="1" t="shared" ref="N598:R598" si="4454">RAND()</f>
        <v>0.963778760297563</v>
      </c>
      <c r="O598" s="17">
        <f ca="1">IF(N598&lt;=('Ejercicio 3 - TIR'!$D$18-'Ejercicio 3 - TIR'!$C$18)/('Ejercicio 3 - TIR'!$E$18-'Ejercicio 3 - TIR'!$C$18),'Ejercicio 3 - TIR'!$C$18+SQRT(('Ejercicio 3 - TIR'!$E$18-'Ejercicio 3 - TIR'!$C$18)*('Ejercicio 3 - TIR'!$D$18-'Ejercicio 3 - TIR'!$C$18)*N598),'Ejercicio 3 - TIR'!$E$18-SQRT(('Ejercicio 3 - TIR'!$E$18-'Ejercicio 3 - TIR'!$C$18)*('Ejercicio 3 - TIR'!$E$18-'Ejercicio 3 - TIR'!$D$18)*(1-N598)))</f>
        <v>43351.7909787643</v>
      </c>
      <c r="P598" s="16">
        <f ca="1" t="shared" si="4454"/>
        <v>0.426525079496922</v>
      </c>
      <c r="Q598" s="18">
        <f ca="1">IF(P598&lt;=('Ejercicio 3 - TIR'!$D$22-'Ejercicio 3 - TIR'!$C$22)/('Ejercicio 3 - TIR'!$E$22-'Ejercicio 3 - TIR'!$C$22),'Ejercicio 3 - TIR'!$C$22+SQRT(('Ejercicio 3 - TIR'!$E$22-'Ejercicio 3 - TIR'!$C$22)*('Ejercicio 3 - TIR'!$D$22-'Ejercicio 3 - TIR'!$C$22)*P598),'Ejercicio 3 - TIR'!$E$22-SQRT(('Ejercicio 3 - TIR'!$E$22-'Ejercicio 3 - TIR'!$C$22)*('Ejercicio 3 - TIR'!$E$22-'Ejercicio 3 - TIR'!$D$22)*(1-P598)))</f>
        <v>0.147708214361349</v>
      </c>
      <c r="R598" s="16">
        <f ca="1" t="shared" si="4454"/>
        <v>0.958534000562413</v>
      </c>
      <c r="S598" s="18">
        <f ca="1">IF(R598&lt;=('Ejercicio 3 - TIR'!$D$23-'Ejercicio 3 - TIR'!$C$23)/('Ejercicio 3 - TIR'!$E$23-'Ejercicio 3 - TIR'!$C$23),'Ejercicio 3 - TIR'!$C$23+SQRT(('Ejercicio 3 - TIR'!$E$23-'Ejercicio 3 - TIR'!$C$23)*('Ejercicio 3 - TIR'!$D$23-'Ejercicio 3 - TIR'!$C$23)*R598),'Ejercicio 3 - TIR'!$E$23-SQRT(('Ejercicio 3 - TIR'!$E$23-'Ejercicio 3 - TIR'!$C$23)*('Ejercicio 3 - TIR'!$E$23-'Ejercicio 3 - TIR'!$D$23)*(1-R598)))</f>
        <v>0.171360625081196</v>
      </c>
      <c r="T598" s="16">
        <f ca="1" t="shared" ref="T598:X598" si="4455">RAND()</f>
        <v>0.83079497846022</v>
      </c>
      <c r="U598" s="18">
        <f ca="1">IF(T598&lt;=('Ejercicio 3 - TIR'!$D$24-'Ejercicio 3 - TIR'!$C$24)/('Ejercicio 3 - TIR'!$E$24-'Ejercicio 3 - TIR'!$C$24),'Ejercicio 3 - TIR'!$C$24+SQRT(('Ejercicio 3 - TIR'!$E$24-'Ejercicio 3 - TIR'!$C$24)*('Ejercicio 3 - TIR'!$D$24-'Ejercicio 3 - TIR'!$C$24)*T598),'Ejercicio 3 - TIR'!$E$24-SQRT(('Ejercicio 3 - TIR'!$E$24-'Ejercicio 3 - TIR'!$C$24)*('Ejercicio 3 - TIR'!$E$24-'Ejercicio 3 - TIR'!$D$24)*(1-T598)))</f>
        <v>0.198233648438211</v>
      </c>
      <c r="V598" s="16">
        <f ca="1" t="shared" si="4455"/>
        <v>0.75778513952357</v>
      </c>
      <c r="W598" s="18">
        <f ca="1">IF(V598&lt;=('Ejercicio 3 - TIR'!$D$25-'Ejercicio 3 - TIR'!$C$25)/('Ejercicio 3 - TIR'!$E$25-'Ejercicio 3 - TIR'!$C$25),'Ejercicio 3 - TIR'!$C$25+SQRT(('Ejercicio 3 - TIR'!$E$25-'Ejercicio 3 - TIR'!$C$25)*('Ejercicio 3 - TIR'!$D$25-'Ejercicio 3 - TIR'!$C$25)*V598),'Ejercicio 3 - TIR'!$E$25-SQRT(('Ejercicio 3 - TIR'!$E$25-'Ejercicio 3 - TIR'!$C$25)*('Ejercicio 3 - TIR'!$E$25-'Ejercicio 3 - TIR'!$D$25)*(1-V598)))</f>
        <v>0.220883818731374</v>
      </c>
      <c r="X598" s="16">
        <f ca="1" t="shared" si="4455"/>
        <v>0.237436192382688</v>
      </c>
      <c r="Y598" s="18">
        <f ca="1">IF(X598&lt;=('Ejercicio 3 - TIR'!$D$26-'Ejercicio 3 - TIR'!$C$26)/('Ejercicio 3 - TIR'!$E$26-'Ejercicio 3 - TIR'!$C$26),'Ejercicio 3 - TIR'!$C$26+SQRT(('Ejercicio 3 - TIR'!$E$26-'Ejercicio 3 - TIR'!$C$26)*('Ejercicio 3 - TIR'!$D$26-'Ejercicio 3 - TIR'!$C$26)*X598),'Ejercicio 3 - TIR'!$E$26-SQRT(('Ejercicio 3 - TIR'!$E$26-'Ejercicio 3 - TIR'!$C$26)*('Ejercicio 3 - TIR'!$E$26-'Ejercicio 3 - TIR'!$D$26)*(1-X598)))</f>
        <v>0.215319512622348</v>
      </c>
      <c r="Z598" s="16">
        <f ca="1" t="shared" si="4288"/>
        <v>1.14770821436135</v>
      </c>
      <c r="AA598" s="16">
        <f ca="1" t="shared" si="4289"/>
        <v>1.34438021138513</v>
      </c>
      <c r="AB598" s="16">
        <f ca="1" t="shared" si="4290"/>
        <v>1.61088160557614</v>
      </c>
      <c r="AC598" s="16">
        <f ca="1" t="shared" si="4291"/>
        <v>1.96669928613993</v>
      </c>
      <c r="AD598" s="16">
        <f ca="1" t="shared" si="4292"/>
        <v>2.3901680179063</v>
      </c>
      <c r="AE598" s="15">
        <f ca="1" t="shared" si="4293"/>
        <v>4622.34459542705</v>
      </c>
      <c r="AF598" s="15">
        <f ca="1" t="shared" si="4294"/>
        <v>5414.43245464012</v>
      </c>
      <c r="AG598" s="15">
        <f ca="1" t="shared" si="4295"/>
        <v>6487.75515434569</v>
      </c>
      <c r="AH598" s="15">
        <f ca="1" t="shared" si="4296"/>
        <v>7920.79528783172</v>
      </c>
      <c r="AI598" s="15">
        <f ca="1" t="shared" si="4297"/>
        <v>9626.29706878904</v>
      </c>
      <c r="AJ598" s="17">
        <f ca="1" t="shared" si="4298"/>
        <v>48853.8255558691</v>
      </c>
      <c r="AK598" s="17">
        <f ca="1" t="shared" si="4299"/>
        <v>51448.8944235156</v>
      </c>
      <c r="AL598" s="17">
        <f ca="1" t="shared" si="4300"/>
        <v>60282.8682338596</v>
      </c>
      <c r="AM598" s="17">
        <f ca="1" t="shared" si="4301"/>
        <v>80144.3513839181</v>
      </c>
      <c r="AN598" s="17">
        <f ca="1" t="shared" si="4302"/>
        <v>103618.064316401</v>
      </c>
      <c r="AO598" s="17">
        <f ca="1">C598/'Ejercicio 3 - TIR'!$D$7</f>
        <v>13837.8149916432</v>
      </c>
      <c r="AP598" s="17">
        <f ca="1" t="shared" si="4303"/>
        <v>35016.0105642259</v>
      </c>
      <c r="AQ598" s="17">
        <f ca="1" t="shared" si="4304"/>
        <v>37611.0794318723</v>
      </c>
      <c r="AR598" s="17">
        <f ca="1" t="shared" si="4305"/>
        <v>46445.0532422164</v>
      </c>
      <c r="AS598" s="17">
        <f ca="1" t="shared" si="4306"/>
        <v>66306.5363922749</v>
      </c>
      <c r="AT598" s="17">
        <f ca="1" t="shared" si="4307"/>
        <v>89780.2493247578</v>
      </c>
      <c r="AU598" s="17">
        <f ca="1">AP598*'Ejercicio 3 - TIR'!$D$5</f>
        <v>17508.0052821129</v>
      </c>
      <c r="AV598" s="17">
        <f ca="1">AQ598*'Ejercicio 3 - TIR'!$D$5</f>
        <v>18805.5397159362</v>
      </c>
      <c r="AW598" s="17">
        <f ca="1">AR598*'Ejercicio 3 - TIR'!$D$5</f>
        <v>23222.5266211082</v>
      </c>
      <c r="AX598" s="17">
        <f ca="1">AS598*'Ejercicio 3 - TIR'!$D$5</f>
        <v>33153.2681961374</v>
      </c>
      <c r="AY598" s="17">
        <f ca="1">AT598*'Ejercicio 3 - TIR'!$D$5</f>
        <v>44890.1246623789</v>
      </c>
      <c r="AZ598" s="17">
        <f ca="1" t="shared" ref="AZ598:BD598" si="4456">AJ598-AU598-AE598</f>
        <v>26723.4756783291</v>
      </c>
      <c r="BA598" s="17">
        <f ca="1" t="shared" si="4456"/>
        <v>27228.9222529393</v>
      </c>
      <c r="BB598" s="17">
        <f ca="1" t="shared" si="4456"/>
        <v>30572.5864584057</v>
      </c>
      <c r="BC598" s="17">
        <f ca="1" t="shared" si="4456"/>
        <v>39070.2878999489</v>
      </c>
      <c r="BD598" s="17">
        <f ca="1" t="shared" si="4456"/>
        <v>49101.6425852331</v>
      </c>
      <c r="BE598" s="17">
        <f ca="1" t="shared" ref="BE598:BI598" si="4457">AZ598/Z598</f>
        <v>23284.2070344505</v>
      </c>
      <c r="BF598" s="17">
        <f ca="1" t="shared" si="4457"/>
        <v>20253.8850411112</v>
      </c>
      <c r="BG598" s="17">
        <f ca="1" t="shared" si="4457"/>
        <v>18978.791707955</v>
      </c>
      <c r="BH598" s="17">
        <f ca="1" t="shared" si="4457"/>
        <v>19865.9185851604</v>
      </c>
      <c r="BI598" s="17">
        <f ca="1" t="shared" si="4457"/>
        <v>20543.1761354771</v>
      </c>
      <c r="BJ598" s="17">
        <f ca="1" t="shared" si="4310"/>
        <v>74797.3311267837</v>
      </c>
      <c r="BK598" s="17">
        <f ca="1" t="shared" si="4311"/>
        <v>33074.7028307299</v>
      </c>
      <c r="BL598" s="17">
        <f ca="1" t="shared" si="4312"/>
        <v>107872.033957514</v>
      </c>
      <c r="BM598" s="17">
        <f ca="1">BK598*'Ejercicio 3 - TIR'!$D$5</f>
        <v>16537.351415365</v>
      </c>
      <c r="BN598" s="17">
        <f ca="1" t="shared" si="4313"/>
        <v>91334.6825421487</v>
      </c>
      <c r="BO598" s="17">
        <f ca="1" t="shared" si="4314"/>
        <v>38212.6619793678</v>
      </c>
      <c r="BP598" s="17">
        <f ca="1" t="shared" si="4315"/>
        <v>-100482.829441762</v>
      </c>
      <c r="BQ598" s="17">
        <f ca="1" t="shared" ref="BQ598:BT598" si="4458">BE598</f>
        <v>23284.2070344505</v>
      </c>
      <c r="BR598" s="17">
        <f ca="1" t="shared" si="4458"/>
        <v>20253.8850411112</v>
      </c>
      <c r="BS598" s="17">
        <f ca="1" t="shared" si="4458"/>
        <v>18978.791707955</v>
      </c>
      <c r="BT598" s="17">
        <f ca="1" t="shared" si="4458"/>
        <v>19865.9185851604</v>
      </c>
      <c r="BU598" s="17">
        <f ca="1" t="shared" si="4317"/>
        <v>58755.8381148448</v>
      </c>
      <c r="BV598" s="19">
        <f ca="1" t="shared" si="4318"/>
        <v>10.5784066087571</v>
      </c>
    </row>
    <row r="599" ht="15" customHeight="1" spans="1:74">
      <c r="A599" s="15">
        <v>598</v>
      </c>
      <c r="B599" s="16">
        <f ca="1" t="shared" ref="B599:F599" si="4459">RAND()</f>
        <v>0.975190292881823</v>
      </c>
      <c r="C599" s="17">
        <f ca="1">IF(B599&lt;=('Ejercicio 3 - TIR'!$D$13-'Ejercicio 3 - TIR'!$C$13)/('Ejercicio 3 - TIR'!$E$13-'Ejercicio 3 - TIR'!$C$13),'Ejercicio 3 - TIR'!$C$13+SQRT(('Ejercicio 3 - TIR'!$E$13-'Ejercicio 3 - TIR'!$C$13)*('Ejercicio 3 - TIR'!$D$13-'Ejercicio 3 - TIR'!$C$13)*B599),'Ejercicio 3 - TIR'!$E$13-SQRT(('Ejercicio 3 - TIR'!$E$13-'Ejercicio 3 - TIR'!$C$13)*('Ejercicio 3 - TIR'!$E$13-'Ejercicio 3 - TIR'!$D$13)*(1-B599)))</f>
        <v>94543.6597850012</v>
      </c>
      <c r="D599" s="16">
        <f ca="1" t="shared" si="4459"/>
        <v>0.509658763156767</v>
      </c>
      <c r="E599" s="17">
        <f ca="1">IF(D599&lt;=('Ejercicio 3 - TIR'!$D$14-'Ejercicio 3 - TIR'!$C$14)/('Ejercicio 3 - TIR'!$E$14-'Ejercicio 3 - TIR'!$C$14),'Ejercicio 3 - TIR'!$C$14+SQRT(('Ejercicio 3 - TIR'!$E$14-'Ejercicio 3 - TIR'!$C$14)*('Ejercicio 3 - TIR'!$D$14-'Ejercicio 3 - TIR'!$C$14)*D599),'Ejercicio 3 - TIR'!$E$14-SQRT(('Ejercicio 3 - TIR'!$E$14-'Ejercicio 3 - TIR'!$C$14)*('Ejercicio 3 - TIR'!$E$14-'Ejercicio 3 - TIR'!$D$14)*(1-D599)))</f>
        <v>31423.8012192764</v>
      </c>
      <c r="F599" s="16">
        <f ca="1" t="shared" si="4459"/>
        <v>0.912579691678197</v>
      </c>
      <c r="G599" s="17">
        <f ca="1">IF(F599&lt;=('Ejercicio 3 - TIR'!$D$18-'Ejercicio 3 - TIR'!$C$18)/('Ejercicio 3 - TIR'!$E$18-'Ejercicio 3 - TIR'!$C$18),'Ejercicio 3 - TIR'!$C$18+SQRT(('Ejercicio 3 - TIR'!$E$18-'Ejercicio 3 - TIR'!$C$18)*('Ejercicio 3 - TIR'!$D$18-'Ejercicio 3 - TIR'!$C$18)*F599),'Ejercicio 3 - TIR'!$E$18-SQRT(('Ejercicio 3 - TIR'!$E$18-'Ejercicio 3 - TIR'!$C$18)*('Ejercicio 3 - TIR'!$E$18-'Ejercicio 3 - TIR'!$D$18)*(1-F599)))</f>
        <v>42439.4291409658</v>
      </c>
      <c r="H599" s="16">
        <f ca="1" t="shared" ref="H599:L599" si="4460">RAND()</f>
        <v>0.801945917530875</v>
      </c>
      <c r="I599" s="17">
        <f ca="1">IF(H599&lt;=('Ejercicio 3 - TIR'!$D$18-'Ejercicio 3 - TIR'!$C$18)/('Ejercicio 3 - TIR'!$E$18-'Ejercicio 3 - TIR'!$C$18),'Ejercicio 3 - TIR'!$C$18+SQRT(('Ejercicio 3 - TIR'!$E$18-'Ejercicio 3 - TIR'!$C$18)*('Ejercicio 3 - TIR'!$D$18-'Ejercicio 3 - TIR'!$C$18)*H599),'Ejercicio 3 - TIR'!$E$18-SQRT(('Ejercicio 3 - TIR'!$E$18-'Ejercicio 3 - TIR'!$C$18)*('Ejercicio 3 - TIR'!$E$18-'Ejercicio 3 - TIR'!$D$18)*(1-H599)))</f>
        <v>41145.9039730198</v>
      </c>
      <c r="J599" s="16">
        <f ca="1" t="shared" si="4460"/>
        <v>0.983859642320258</v>
      </c>
      <c r="K599" s="17">
        <f ca="1">IF(J599&lt;=('Ejercicio 3 - TIR'!$D$18-'Ejercicio 3 - TIR'!$C$18)/('Ejercicio 3 - TIR'!$E$18-'Ejercicio 3 - TIR'!$C$18),'Ejercicio 3 - TIR'!$C$18+SQRT(('Ejercicio 3 - TIR'!$E$18-'Ejercicio 3 - TIR'!$C$18)*('Ejercicio 3 - TIR'!$D$18-'Ejercicio 3 - TIR'!$C$18)*J599),'Ejercicio 3 - TIR'!$E$18-SQRT(('Ejercicio 3 - TIR'!$E$18-'Ejercicio 3 - TIR'!$C$18)*('Ejercicio 3 - TIR'!$E$18-'Ejercicio 3 - TIR'!$D$18)*(1-J599)))</f>
        <v>43899.760559705</v>
      </c>
      <c r="L599" s="16">
        <f ca="1" t="shared" si="4460"/>
        <v>0.415258263999418</v>
      </c>
      <c r="M599" s="17">
        <f ca="1">IF(L599&lt;=('Ejercicio 3 - TIR'!$D$18-'Ejercicio 3 - TIR'!$C$18)/('Ejercicio 3 - TIR'!$E$18-'Ejercicio 3 - TIR'!$C$18),'Ejercicio 3 - TIR'!$C$18+SQRT(('Ejercicio 3 - TIR'!$E$18-'Ejercicio 3 - TIR'!$C$18)*('Ejercicio 3 - TIR'!$D$18-'Ejercicio 3 - TIR'!$C$18)*L599),'Ejercicio 3 - TIR'!$E$18-SQRT(('Ejercicio 3 - TIR'!$E$18-'Ejercicio 3 - TIR'!$C$18)*('Ejercicio 3 - TIR'!$E$18-'Ejercicio 3 - TIR'!$D$18)*(1-L599)))</f>
        <v>37892.3215595864</v>
      </c>
      <c r="N599" s="16">
        <f ca="1" t="shared" ref="N599:R599" si="4461">RAND()</f>
        <v>0.438485196205196</v>
      </c>
      <c r="O599" s="17">
        <f ca="1">IF(N599&lt;=('Ejercicio 3 - TIR'!$D$18-'Ejercicio 3 - TIR'!$C$18)/('Ejercicio 3 - TIR'!$E$18-'Ejercicio 3 - TIR'!$C$18),'Ejercicio 3 - TIR'!$C$18+SQRT(('Ejercicio 3 - TIR'!$E$18-'Ejercicio 3 - TIR'!$C$18)*('Ejercicio 3 - TIR'!$D$18-'Ejercicio 3 - TIR'!$C$18)*N599),'Ejercicio 3 - TIR'!$E$18-SQRT(('Ejercicio 3 - TIR'!$E$18-'Ejercicio 3 - TIR'!$C$18)*('Ejercicio 3 - TIR'!$E$18-'Ejercicio 3 - TIR'!$D$18)*(1-N599)))</f>
        <v>38110.0418883492</v>
      </c>
      <c r="P599" s="16">
        <f ca="1" t="shared" si="4461"/>
        <v>0.144108456363184</v>
      </c>
      <c r="Q599" s="18">
        <f ca="1">IF(P599&lt;=('Ejercicio 3 - TIR'!$D$22-'Ejercicio 3 - TIR'!$C$22)/('Ejercicio 3 - TIR'!$E$22-'Ejercicio 3 - TIR'!$C$22),'Ejercicio 3 - TIR'!$C$22+SQRT(('Ejercicio 3 - TIR'!$E$22-'Ejercicio 3 - TIR'!$C$22)*('Ejercicio 3 - TIR'!$D$22-'Ejercicio 3 - TIR'!$C$22)*P599),'Ejercicio 3 - TIR'!$E$22-SQRT(('Ejercicio 3 - TIR'!$E$22-'Ejercicio 3 - TIR'!$C$22)*('Ejercicio 3 - TIR'!$E$22-'Ejercicio 3 - TIR'!$D$22)*(1-P599)))</f>
        <v>0.136105751191849</v>
      </c>
      <c r="R599" s="16">
        <f ca="1" t="shared" si="4461"/>
        <v>0.771252699370513</v>
      </c>
      <c r="S599" s="18">
        <f ca="1">IF(R599&lt;=('Ejercicio 3 - TIR'!$D$23-'Ejercicio 3 - TIR'!$C$23)/('Ejercicio 3 - TIR'!$E$23-'Ejercicio 3 - TIR'!$C$23),'Ejercicio 3 - TIR'!$C$23+SQRT(('Ejercicio 3 - TIR'!$E$23-'Ejercicio 3 - TIR'!$C$23)*('Ejercicio 3 - TIR'!$D$23-'Ejercicio 3 - TIR'!$C$23)*R599),'Ejercicio 3 - TIR'!$E$23-SQRT(('Ejercicio 3 - TIR'!$E$23-'Ejercicio 3 - TIR'!$C$23)*('Ejercicio 3 - TIR'!$E$23-'Ejercicio 3 - TIR'!$D$23)*(1-R599)))</f>
        <v>0.159708495838576</v>
      </c>
      <c r="T599" s="16">
        <f ca="1" t="shared" ref="T599:X599" si="4462">RAND()</f>
        <v>0.198814387347276</v>
      </c>
      <c r="U599" s="18">
        <f ca="1">IF(T599&lt;=('Ejercicio 3 - TIR'!$D$24-'Ejercicio 3 - TIR'!$C$24)/('Ejercicio 3 - TIR'!$E$24-'Ejercicio 3 - TIR'!$C$24),'Ejercicio 3 - TIR'!$C$24+SQRT(('Ejercicio 3 - TIR'!$E$24-'Ejercicio 3 - TIR'!$C$24)*('Ejercicio 3 - TIR'!$D$24-'Ejercicio 3 - TIR'!$C$24)*T599),'Ejercicio 3 - TIR'!$E$24-SQRT(('Ejercicio 3 - TIR'!$E$24-'Ejercicio 3 - TIR'!$C$24)*('Ejercicio 3 - TIR'!$E$24-'Ejercicio 3 - TIR'!$D$24)*(1-T599)))</f>
        <v>0.170433066667274</v>
      </c>
      <c r="V599" s="16">
        <f ca="1" t="shared" si="4462"/>
        <v>0.317572943125122</v>
      </c>
      <c r="W599" s="18">
        <f ca="1">IF(V599&lt;=('Ejercicio 3 - TIR'!$D$25-'Ejercicio 3 - TIR'!$C$25)/('Ejercicio 3 - TIR'!$E$25-'Ejercicio 3 - TIR'!$C$25),'Ejercicio 3 - TIR'!$C$25+SQRT(('Ejercicio 3 - TIR'!$E$25-'Ejercicio 3 - TIR'!$C$25)*('Ejercicio 3 - TIR'!$D$25-'Ejercicio 3 - TIR'!$C$25)*V599),'Ejercicio 3 - TIR'!$E$25-SQRT(('Ejercicio 3 - TIR'!$E$25-'Ejercicio 3 - TIR'!$C$25)*('Ejercicio 3 - TIR'!$E$25-'Ejercicio 3 - TIR'!$D$25)*(1-V599)))</f>
        <v>0.20112777169944</v>
      </c>
      <c r="X599" s="16">
        <f ca="1" t="shared" si="4462"/>
        <v>0.853119475169714</v>
      </c>
      <c r="Y599" s="18">
        <f ca="1">IF(X599&lt;=('Ejercicio 3 - TIR'!$D$26-'Ejercicio 3 - TIR'!$C$26)/('Ejercicio 3 - TIR'!$E$26-'Ejercicio 3 - TIR'!$C$26),'Ejercicio 3 - TIR'!$C$26+SQRT(('Ejercicio 3 - TIR'!$E$26-'Ejercicio 3 - TIR'!$C$26)*('Ejercicio 3 - TIR'!$D$26-'Ejercicio 3 - TIR'!$C$26)*X599),'Ejercicio 3 - TIR'!$E$26-SQRT(('Ejercicio 3 - TIR'!$E$26-'Ejercicio 3 - TIR'!$C$26)*('Ejercicio 3 - TIR'!$E$26-'Ejercicio 3 - TIR'!$D$26)*(1-X599)))</f>
        <v>0.251836995293763</v>
      </c>
      <c r="Z599" s="16">
        <f ca="1" t="shared" si="4288"/>
        <v>1.13610575119185</v>
      </c>
      <c r="AA599" s="16">
        <f ca="1" t="shared" si="4289"/>
        <v>1.31755149182825</v>
      </c>
      <c r="AB599" s="16">
        <f ca="1" t="shared" si="4290"/>
        <v>1.54210583307259</v>
      </c>
      <c r="AC599" s="16">
        <f ca="1" t="shared" si="4291"/>
        <v>1.85226614300318</v>
      </c>
      <c r="AD599" s="16">
        <f ca="1" t="shared" si="4292"/>
        <v>2.31873528294147</v>
      </c>
      <c r="AE599" s="15">
        <f ca="1" t="shared" si="4293"/>
        <v>4276.96007025294</v>
      </c>
      <c r="AF599" s="15">
        <f ca="1" t="shared" si="4294"/>
        <v>4960.02692983469</v>
      </c>
      <c r="AG599" s="15">
        <f ca="1" t="shared" si="4295"/>
        <v>5805.37953023868</v>
      </c>
      <c r="AH599" s="15">
        <f ca="1" t="shared" si="4296"/>
        <v>6973.00257902513</v>
      </c>
      <c r="AI599" s="15">
        <f ca="1" t="shared" si="4297"/>
        <v>8729.06259670248</v>
      </c>
      <c r="AJ599" s="17">
        <f ca="1" t="shared" si="4298"/>
        <v>48215.6795243502</v>
      </c>
      <c r="AK599" s="17">
        <f ca="1" t="shared" si="4299"/>
        <v>54211.8471622744</v>
      </c>
      <c r="AL599" s="17">
        <f ca="1" t="shared" si="4300"/>
        <v>67698.076829611</v>
      </c>
      <c r="AM599" s="17">
        <f ca="1" t="shared" si="4301"/>
        <v>70186.6643046115</v>
      </c>
      <c r="AN599" s="17">
        <f ca="1" t="shared" si="4302"/>
        <v>88367.0987608929</v>
      </c>
      <c r="AO599" s="17">
        <f ca="1">C599/'Ejercicio 3 - TIR'!$D$7</f>
        <v>18908.7319570002</v>
      </c>
      <c r="AP599" s="17">
        <f ca="1" t="shared" si="4303"/>
        <v>29306.9475673499</v>
      </c>
      <c r="AQ599" s="17">
        <f ca="1" t="shared" si="4304"/>
        <v>35303.1152052741</v>
      </c>
      <c r="AR599" s="17">
        <f ca="1" t="shared" si="4305"/>
        <v>48789.3448726107</v>
      </c>
      <c r="AS599" s="17">
        <f ca="1" t="shared" si="4306"/>
        <v>51277.9323476113</v>
      </c>
      <c r="AT599" s="17">
        <f ca="1" t="shared" si="4307"/>
        <v>69458.3668038926</v>
      </c>
      <c r="AU599" s="17">
        <f ca="1">AP599*'Ejercicio 3 - TIR'!$D$5</f>
        <v>14653.473783675</v>
      </c>
      <c r="AV599" s="17">
        <f ca="1">AQ599*'Ejercicio 3 - TIR'!$D$5</f>
        <v>17651.5576026371</v>
      </c>
      <c r="AW599" s="17">
        <f ca="1">AR599*'Ejercicio 3 - TIR'!$D$5</f>
        <v>24394.6724363054</v>
      </c>
      <c r="AX599" s="17">
        <f ca="1">AS599*'Ejercicio 3 - TIR'!$D$5</f>
        <v>25638.9661738057</v>
      </c>
      <c r="AY599" s="17">
        <f ca="1">AT599*'Ejercicio 3 - TIR'!$D$5</f>
        <v>34729.1834019463</v>
      </c>
      <c r="AZ599" s="17">
        <f ca="1" t="shared" ref="AZ599:BD599" si="4463">AJ599-AU599-AE599</f>
        <v>29285.2456704223</v>
      </c>
      <c r="BA599" s="17">
        <f ca="1" t="shared" si="4463"/>
        <v>31600.2626298026</v>
      </c>
      <c r="BB599" s="17">
        <f ca="1" t="shared" si="4463"/>
        <v>37498.0248630669</v>
      </c>
      <c r="BC599" s="17">
        <f ca="1" t="shared" si="4463"/>
        <v>37574.6955517808</v>
      </c>
      <c r="BD599" s="17">
        <f ca="1" t="shared" si="4463"/>
        <v>44908.8527622441</v>
      </c>
      <c r="BE599" s="17">
        <f ca="1" t="shared" ref="BE599:BI599" si="4464">AZ599/Z599</f>
        <v>25776.8659648982</v>
      </c>
      <c r="BF599" s="17">
        <f ca="1" t="shared" si="4464"/>
        <v>23984.0817044301</v>
      </c>
      <c r="BG599" s="17">
        <f ca="1" t="shared" si="4464"/>
        <v>24316.116351336</v>
      </c>
      <c r="BH599" s="17">
        <f ca="1" t="shared" si="4464"/>
        <v>20285.7973157458</v>
      </c>
      <c r="BI599" s="17">
        <f ca="1" t="shared" si="4464"/>
        <v>19367.8222316409</v>
      </c>
      <c r="BJ599" s="17">
        <f ca="1" t="shared" si="4310"/>
        <v>72863.4766112755</v>
      </c>
      <c r="BK599" s="17">
        <f ca="1" t="shared" si="4311"/>
        <v>43844.3439443794</v>
      </c>
      <c r="BL599" s="17">
        <f ca="1" t="shared" si="4312"/>
        <v>116707.820555655</v>
      </c>
      <c r="BM599" s="17">
        <f ca="1">BK599*'Ejercicio 3 - TIR'!$D$5</f>
        <v>21922.1719721897</v>
      </c>
      <c r="BN599" s="17">
        <f ca="1" t="shared" si="4313"/>
        <v>94785.6485834652</v>
      </c>
      <c r="BO599" s="17">
        <f ca="1" t="shared" si="4314"/>
        <v>40878.1671977765</v>
      </c>
      <c r="BP599" s="17">
        <f ca="1" t="shared" si="4315"/>
        <v>-125967.461004278</v>
      </c>
      <c r="BQ599" s="17">
        <f ca="1" t="shared" ref="BQ599:BT599" si="4465">BE599</f>
        <v>25776.8659648982</v>
      </c>
      <c r="BR599" s="17">
        <f ca="1" t="shared" si="4465"/>
        <v>23984.0817044301</v>
      </c>
      <c r="BS599" s="17">
        <f ca="1" t="shared" si="4465"/>
        <v>24316.116351336</v>
      </c>
      <c r="BT599" s="17">
        <f ca="1" t="shared" si="4465"/>
        <v>20285.7973157458</v>
      </c>
      <c r="BU599" s="17">
        <f ca="1" t="shared" si="4317"/>
        <v>60245.9894294175</v>
      </c>
      <c r="BV599" s="19">
        <f ca="1" t="shared" si="4318"/>
        <v>6.3067700983529</v>
      </c>
    </row>
    <row r="600" ht="15" customHeight="1" spans="1:74">
      <c r="A600" s="15">
        <v>599</v>
      </c>
      <c r="B600" s="16">
        <f ca="1" t="shared" ref="B600:F600" si="4466">RAND()</f>
        <v>0.0968468070966133</v>
      </c>
      <c r="C600" s="17">
        <f ca="1">IF(B600&lt;=('Ejercicio 3 - TIR'!$D$13-'Ejercicio 3 - TIR'!$C$13)/('Ejercicio 3 - TIR'!$E$13-'Ejercicio 3 - TIR'!$C$13),'Ejercicio 3 - TIR'!$C$13+SQRT(('Ejercicio 3 - TIR'!$E$13-'Ejercicio 3 - TIR'!$C$13)*('Ejercicio 3 - TIR'!$D$13-'Ejercicio 3 - TIR'!$C$13)*B600),'Ejercicio 3 - TIR'!$E$13-SQRT(('Ejercicio 3 - TIR'!$E$13-'Ejercicio 3 - TIR'!$C$13)*('Ejercicio 3 - TIR'!$E$13-'Ejercicio 3 - TIR'!$D$13)*(1-B600)))</f>
        <v>66224.0439296847</v>
      </c>
      <c r="D600" s="16">
        <f ca="1" t="shared" si="4466"/>
        <v>0.0294553464470468</v>
      </c>
      <c r="E600" s="17">
        <f ca="1">IF(D600&lt;=('Ejercicio 3 - TIR'!$D$14-'Ejercicio 3 - TIR'!$C$14)/('Ejercicio 3 - TIR'!$E$14-'Ejercicio 3 - TIR'!$C$14),'Ejercicio 3 - TIR'!$C$14+SQRT(('Ejercicio 3 - TIR'!$E$14-'Ejercicio 3 - TIR'!$C$14)*('Ejercicio 3 - TIR'!$D$14-'Ejercicio 3 - TIR'!$C$14)*D600),'Ejercicio 3 - TIR'!$E$14-SQRT(('Ejercicio 3 - TIR'!$E$14-'Ejercicio 3 - TIR'!$C$14)*('Ejercicio 3 - TIR'!$E$14-'Ejercicio 3 - TIR'!$D$14)*(1-D600)))</f>
        <v>26486.3212921601</v>
      </c>
      <c r="F600" s="16">
        <f ca="1" t="shared" si="4466"/>
        <v>0.550383659943946</v>
      </c>
      <c r="G600" s="17">
        <f ca="1">IF(F600&lt;=('Ejercicio 3 - TIR'!$D$18-'Ejercicio 3 - TIR'!$C$18)/('Ejercicio 3 - TIR'!$E$18-'Ejercicio 3 - TIR'!$C$18),'Ejercicio 3 - TIR'!$C$18+SQRT(('Ejercicio 3 - TIR'!$E$18-'Ejercicio 3 - TIR'!$C$18)*('Ejercicio 3 - TIR'!$D$18-'Ejercicio 3 - TIR'!$C$18)*F600),'Ejercicio 3 - TIR'!$E$18-SQRT(('Ejercicio 3 - TIR'!$E$18-'Ejercicio 3 - TIR'!$C$18)*('Ejercicio 3 - TIR'!$E$18-'Ejercicio 3 - TIR'!$D$18)*(1-F600)))</f>
        <v>39086.1184777435</v>
      </c>
      <c r="H600" s="16">
        <f ca="1" t="shared" ref="H600:L600" si="4467">RAND()</f>
        <v>0.640872930633232</v>
      </c>
      <c r="I600" s="17">
        <f ca="1">IF(H600&lt;=('Ejercicio 3 - TIR'!$D$18-'Ejercicio 3 - TIR'!$C$18)/('Ejercicio 3 - TIR'!$E$18-'Ejercicio 3 - TIR'!$C$18),'Ejercicio 3 - TIR'!$C$18+SQRT(('Ejercicio 3 - TIR'!$E$18-'Ejercicio 3 - TIR'!$C$18)*('Ejercicio 3 - TIR'!$D$18-'Ejercicio 3 - TIR'!$C$18)*H600),'Ejercicio 3 - TIR'!$E$18-SQRT(('Ejercicio 3 - TIR'!$E$18-'Ejercicio 3 - TIR'!$C$18)*('Ejercicio 3 - TIR'!$E$18-'Ejercicio 3 - TIR'!$D$18)*(1-H600)))</f>
        <v>39804.6386774315</v>
      </c>
      <c r="J600" s="16">
        <f ca="1" t="shared" si="4467"/>
        <v>0.540406604659478</v>
      </c>
      <c r="K600" s="17">
        <f ca="1">IF(J600&lt;=('Ejercicio 3 - TIR'!$D$18-'Ejercicio 3 - TIR'!$C$18)/('Ejercicio 3 - TIR'!$E$18-'Ejercicio 3 - TIR'!$C$18),'Ejercicio 3 - TIR'!$C$18+SQRT(('Ejercicio 3 - TIR'!$E$18-'Ejercicio 3 - TIR'!$C$18)*('Ejercicio 3 - TIR'!$D$18-'Ejercicio 3 - TIR'!$C$18)*J600),'Ejercicio 3 - TIR'!$E$18-SQRT(('Ejercicio 3 - TIR'!$E$18-'Ejercicio 3 - TIR'!$C$18)*('Ejercicio 3 - TIR'!$E$18-'Ejercicio 3 - TIR'!$D$18)*(1-J600)))</f>
        <v>39003.3877345653</v>
      </c>
      <c r="L600" s="16">
        <f ca="1" t="shared" si="4467"/>
        <v>0.172924703349353</v>
      </c>
      <c r="M600" s="17">
        <f ca="1">IF(L600&lt;=('Ejercicio 3 - TIR'!$D$18-'Ejercicio 3 - TIR'!$C$18)/('Ejercicio 3 - TIR'!$E$18-'Ejercicio 3 - TIR'!$C$18),'Ejercicio 3 - TIR'!$C$18+SQRT(('Ejercicio 3 - TIR'!$E$18-'Ejercicio 3 - TIR'!$C$18)*('Ejercicio 3 - TIR'!$D$18-'Ejercicio 3 - TIR'!$C$18)*L600),'Ejercicio 3 - TIR'!$E$18-SQRT(('Ejercicio 3 - TIR'!$E$18-'Ejercicio 3 - TIR'!$C$18)*('Ejercicio 3 - TIR'!$E$18-'Ejercicio 3 - TIR'!$D$18)*(1-L600)))</f>
        <v>35093.0055470619</v>
      </c>
      <c r="N600" s="16">
        <f ca="1" t="shared" ref="N600:R600" si="4468">RAND()</f>
        <v>0.5393541530173</v>
      </c>
      <c r="O600" s="17">
        <f ca="1">IF(N600&lt;=('Ejercicio 3 - TIR'!$D$18-'Ejercicio 3 - TIR'!$C$18)/('Ejercicio 3 - TIR'!$E$18-'Ejercicio 3 - TIR'!$C$18),'Ejercicio 3 - TIR'!$C$18+SQRT(('Ejercicio 3 - TIR'!$E$18-'Ejercicio 3 - TIR'!$C$18)*('Ejercicio 3 - TIR'!$D$18-'Ejercicio 3 - TIR'!$C$18)*N600),'Ejercicio 3 - TIR'!$E$18-SQRT(('Ejercicio 3 - TIR'!$E$18-'Ejercicio 3 - TIR'!$C$18)*('Ejercicio 3 - TIR'!$E$18-'Ejercicio 3 - TIR'!$D$18)*(1-N600)))</f>
        <v>38994.616331595</v>
      </c>
      <c r="P600" s="16">
        <f ca="1" t="shared" si="4468"/>
        <v>0.339024622830232</v>
      </c>
      <c r="Q600" s="18">
        <f ca="1">IF(P600&lt;=('Ejercicio 3 - TIR'!$D$22-'Ejercicio 3 - TIR'!$C$22)/('Ejercicio 3 - TIR'!$E$22-'Ejercicio 3 - TIR'!$C$22),'Ejercicio 3 - TIR'!$C$22+SQRT(('Ejercicio 3 - TIR'!$E$22-'Ejercicio 3 - TIR'!$C$22)*('Ejercicio 3 - TIR'!$D$22-'Ejercicio 3 - TIR'!$C$22)*P600),'Ejercicio 3 - TIR'!$E$22-SQRT(('Ejercicio 3 - TIR'!$E$22-'Ejercicio 3 - TIR'!$C$22)*('Ejercicio 3 - TIR'!$E$22-'Ejercicio 3 - TIR'!$D$22)*(1-P600)))</f>
        <v>0.144703123711272</v>
      </c>
      <c r="R600" s="16">
        <f ca="1" t="shared" si="4468"/>
        <v>0.0205971748172999</v>
      </c>
      <c r="S600" s="18">
        <f ca="1">IF(R600&lt;=('Ejercicio 3 - TIR'!$D$23-'Ejercicio 3 - TIR'!$C$23)/('Ejercicio 3 - TIR'!$E$23-'Ejercicio 3 - TIR'!$C$23),'Ejercicio 3 - TIR'!$C$23+SQRT(('Ejercicio 3 - TIR'!$E$23-'Ejercicio 3 - TIR'!$C$23)*('Ejercicio 3 - TIR'!$D$23-'Ejercicio 3 - TIR'!$C$23)*R600),'Ejercicio 3 - TIR'!$E$23-SQRT(('Ejercicio 3 - TIR'!$E$23-'Ejercicio 3 - TIR'!$C$23)*('Ejercicio 3 - TIR'!$E$23-'Ejercicio 3 - TIR'!$D$23)*(1-R600)))</f>
        <v>0.126088917364453</v>
      </c>
      <c r="T600" s="16">
        <f ca="1" t="shared" ref="T600:X600" si="4469">RAND()</f>
        <v>0.0227639588583175</v>
      </c>
      <c r="U600" s="18">
        <f ca="1">IF(T600&lt;=('Ejercicio 3 - TIR'!$D$24-'Ejercicio 3 - TIR'!$C$24)/('Ejercicio 3 - TIR'!$E$24-'Ejercicio 3 - TIR'!$C$24),'Ejercicio 3 - TIR'!$C$24+SQRT(('Ejercicio 3 - TIR'!$E$24-'Ejercicio 3 - TIR'!$C$24)*('Ejercicio 3 - TIR'!$D$24-'Ejercicio 3 - TIR'!$C$24)*T600),'Ejercicio 3 - TIR'!$E$24-SQRT(('Ejercicio 3 - TIR'!$E$24-'Ejercicio 3 - TIR'!$C$24)*('Ejercicio 3 - TIR'!$E$24-'Ejercicio 3 - TIR'!$D$24)*(1-T600)))</f>
        <v>0.156914066357974</v>
      </c>
      <c r="V600" s="16">
        <f ca="1" t="shared" si="4469"/>
        <v>0.984373860567124</v>
      </c>
      <c r="W600" s="18">
        <f ca="1">IF(V600&lt;=('Ejercicio 3 - TIR'!$D$25-'Ejercicio 3 - TIR'!$C$25)/('Ejercicio 3 - TIR'!$E$25-'Ejercicio 3 - TIR'!$C$25),'Ejercicio 3 - TIR'!$C$25+SQRT(('Ejercicio 3 - TIR'!$E$25-'Ejercicio 3 - TIR'!$C$25)*('Ejercicio 3 - TIR'!$D$25-'Ejercicio 3 - TIR'!$C$25)*V600),'Ejercicio 3 - TIR'!$E$25-SQRT(('Ejercicio 3 - TIR'!$E$25-'Ejercicio 3 - TIR'!$C$25)*('Ejercicio 3 - TIR'!$E$25-'Ejercicio 3 - TIR'!$D$25)*(1-V600)))</f>
        <v>0.242604630637009</v>
      </c>
      <c r="X600" s="16">
        <f ca="1" t="shared" si="4469"/>
        <v>0.428862217884647</v>
      </c>
      <c r="Y600" s="18">
        <f ca="1">IF(X600&lt;=('Ejercicio 3 - TIR'!$D$26-'Ejercicio 3 - TIR'!$C$26)/('Ejercicio 3 - TIR'!$E$26-'Ejercicio 3 - TIR'!$C$26),'Ejercicio 3 - TIR'!$C$26+SQRT(('Ejercicio 3 - TIR'!$E$26-'Ejercicio 3 - TIR'!$C$26)*('Ejercicio 3 - TIR'!$D$26-'Ejercicio 3 - TIR'!$C$26)*X600),'Ejercicio 3 - TIR'!$E$26-SQRT(('Ejercicio 3 - TIR'!$E$26-'Ejercicio 3 - TIR'!$C$26)*('Ejercicio 3 - TIR'!$E$26-'Ejercicio 3 - TIR'!$D$26)*(1-X600)))</f>
        <v>0.22446492978826</v>
      </c>
      <c r="Z600" s="16">
        <f ca="1" t="shared" si="4288"/>
        <v>1.14470312371127</v>
      </c>
      <c r="AA600" s="16">
        <f ca="1" t="shared" si="4289"/>
        <v>1.28903750128373</v>
      </c>
      <c r="AB600" s="16">
        <f ca="1" t="shared" si="4290"/>
        <v>1.49130561729809</v>
      </c>
      <c r="AC600" s="16">
        <f ca="1" t="shared" si="4291"/>
        <v>1.85310326574959</v>
      </c>
      <c r="AD600" s="16">
        <f ca="1" t="shared" si="4292"/>
        <v>2.26905996018646</v>
      </c>
      <c r="AE600" s="15">
        <f ca="1" t="shared" si="4293"/>
        <v>3832.65342659595</v>
      </c>
      <c r="AF600" s="15">
        <f ca="1" t="shared" si="4294"/>
        <v>4315.90854778859</v>
      </c>
      <c r="AG600" s="15">
        <f ca="1" t="shared" si="4295"/>
        <v>4993.13530805124</v>
      </c>
      <c r="AH600" s="15">
        <f ca="1" t="shared" si="4296"/>
        <v>6204.49305518162</v>
      </c>
      <c r="AI600" s="15">
        <f ca="1" t="shared" si="4297"/>
        <v>7597.1841531847</v>
      </c>
      <c r="AJ600" s="17">
        <f ca="1" t="shared" si="4298"/>
        <v>44742.0019152219</v>
      </c>
      <c r="AK600" s="17">
        <f ca="1" t="shared" si="4299"/>
        <v>51309.6719802581</v>
      </c>
      <c r="AL600" s="17">
        <f ca="1" t="shared" si="4300"/>
        <v>58165.9712222126</v>
      </c>
      <c r="AM600" s="17">
        <f ca="1" t="shared" si="4301"/>
        <v>65030.9631842287</v>
      </c>
      <c r="AN600" s="17">
        <f ca="1" t="shared" si="4302"/>
        <v>88481.1225808553</v>
      </c>
      <c r="AO600" s="17">
        <f ca="1">C600/'Ejercicio 3 - TIR'!$D$7</f>
        <v>13244.8087859369</v>
      </c>
      <c r="AP600" s="17">
        <f ca="1" t="shared" si="4303"/>
        <v>31497.1931292849</v>
      </c>
      <c r="AQ600" s="17">
        <f ca="1" t="shared" si="4304"/>
        <v>38064.8631943212</v>
      </c>
      <c r="AR600" s="17">
        <f ca="1" t="shared" si="4305"/>
        <v>44921.1624362757</v>
      </c>
      <c r="AS600" s="17">
        <f ca="1" t="shared" si="4306"/>
        <v>51786.1543982917</v>
      </c>
      <c r="AT600" s="17">
        <f ca="1" t="shared" si="4307"/>
        <v>75236.3137949183</v>
      </c>
      <c r="AU600" s="17">
        <f ca="1">AP600*'Ejercicio 3 - TIR'!$D$5</f>
        <v>15748.5965646425</v>
      </c>
      <c r="AV600" s="17">
        <f ca="1">AQ600*'Ejercicio 3 - TIR'!$D$5</f>
        <v>19032.4315971606</v>
      </c>
      <c r="AW600" s="17">
        <f ca="1">AR600*'Ejercicio 3 - TIR'!$D$5</f>
        <v>22460.5812181378</v>
      </c>
      <c r="AX600" s="17">
        <f ca="1">AS600*'Ejercicio 3 - TIR'!$D$5</f>
        <v>25893.0771991459</v>
      </c>
      <c r="AY600" s="17">
        <f ca="1">AT600*'Ejercicio 3 - TIR'!$D$5</f>
        <v>37618.1568974592</v>
      </c>
      <c r="AZ600" s="17">
        <f ca="1" t="shared" ref="AZ600:BD600" si="4470">AJ600-AU600-AE600</f>
        <v>25160.7519239835</v>
      </c>
      <c r="BA600" s="17">
        <f ca="1" t="shared" si="4470"/>
        <v>27961.3318353089</v>
      </c>
      <c r="BB600" s="17">
        <f ca="1" t="shared" si="4470"/>
        <v>30712.2546960235</v>
      </c>
      <c r="BC600" s="17">
        <f ca="1" t="shared" si="4470"/>
        <v>32933.3929299012</v>
      </c>
      <c r="BD600" s="17">
        <f ca="1" t="shared" si="4470"/>
        <v>43265.7815302114</v>
      </c>
      <c r="BE600" s="17">
        <f ca="1" t="shared" ref="BE600:BI600" si="4471">AZ600/Z600</f>
        <v>21980.154856579</v>
      </c>
      <c r="BF600" s="17">
        <f ca="1" t="shared" si="4471"/>
        <v>21691.6356641778</v>
      </c>
      <c r="BG600" s="17">
        <f ca="1" t="shared" si="4471"/>
        <v>20594.2057347489</v>
      </c>
      <c r="BH600" s="17">
        <f ca="1" t="shared" si="4471"/>
        <v>17772.0224979365</v>
      </c>
      <c r="BI600" s="17">
        <f ca="1" t="shared" si="4471"/>
        <v>19067.7118671893</v>
      </c>
      <c r="BJ600" s="17">
        <f ca="1" t="shared" si="4310"/>
        <v>60099.0511366747</v>
      </c>
      <c r="BK600" s="17">
        <f ca="1" t="shared" si="4311"/>
        <v>30053.2652964954</v>
      </c>
      <c r="BL600" s="17">
        <f ca="1" t="shared" si="4312"/>
        <v>90152.3164331701</v>
      </c>
      <c r="BM600" s="17">
        <f ca="1">BK600*'Ejercicio 3 - TIR'!$D$5</f>
        <v>15026.6326482477</v>
      </c>
      <c r="BN600" s="17">
        <f ca="1" t="shared" si="4313"/>
        <v>75125.6837849224</v>
      </c>
      <c r="BO600" s="17">
        <f ca="1" t="shared" si="4314"/>
        <v>33108.7256851286</v>
      </c>
      <c r="BP600" s="17">
        <f ca="1" t="shared" si="4315"/>
        <v>-92710.3652218448</v>
      </c>
      <c r="BQ600" s="17">
        <f ca="1" t="shared" ref="BQ600:BT600" si="4472">BE600</f>
        <v>21980.154856579</v>
      </c>
      <c r="BR600" s="17">
        <f ca="1" t="shared" si="4472"/>
        <v>21691.6356641778</v>
      </c>
      <c r="BS600" s="17">
        <f ca="1" t="shared" si="4472"/>
        <v>20594.2057347489</v>
      </c>
      <c r="BT600" s="17">
        <f ca="1" t="shared" si="4472"/>
        <v>17772.0224979365</v>
      </c>
      <c r="BU600" s="17">
        <f ca="1" t="shared" si="4317"/>
        <v>52176.4375523179</v>
      </c>
      <c r="BV600" s="19">
        <f ca="1" t="shared" si="4318"/>
        <v>11.9104344006682</v>
      </c>
    </row>
    <row r="601" ht="15" customHeight="1" spans="1:74">
      <c r="A601" s="15">
        <v>600</v>
      </c>
      <c r="B601" s="16">
        <f ca="1" t="shared" ref="B601:F601" si="4473">RAND()</f>
        <v>0.812329937485356</v>
      </c>
      <c r="C601" s="17">
        <f ca="1">IF(B601&lt;=('Ejercicio 3 - TIR'!$D$13-'Ejercicio 3 - TIR'!$C$13)/('Ejercicio 3 - TIR'!$E$13-'Ejercicio 3 - TIR'!$C$13),'Ejercicio 3 - TIR'!$C$13+SQRT(('Ejercicio 3 - TIR'!$E$13-'Ejercicio 3 - TIR'!$C$13)*('Ejercicio 3 - TIR'!$D$13-'Ejercicio 3 - TIR'!$C$13)*B601),'Ejercicio 3 - TIR'!$E$13-SQRT(('Ejercicio 3 - TIR'!$E$13-'Ejercicio 3 - TIR'!$C$13)*('Ejercicio 3 - TIR'!$E$13-'Ejercicio 3 - TIR'!$D$13)*(1-B601)))</f>
        <v>84993.1990411822</v>
      </c>
      <c r="D601" s="16">
        <f ca="1" t="shared" si="4473"/>
        <v>0.735799199087294</v>
      </c>
      <c r="E601" s="17">
        <f ca="1">IF(D601&lt;=('Ejercicio 3 - TIR'!$D$14-'Ejercicio 3 - TIR'!$C$14)/('Ejercicio 3 - TIR'!$E$14-'Ejercicio 3 - TIR'!$C$14),'Ejercicio 3 - TIR'!$C$14+SQRT(('Ejercicio 3 - TIR'!$E$14-'Ejercicio 3 - TIR'!$C$14)*('Ejercicio 3 - TIR'!$D$14-'Ejercicio 3 - TIR'!$C$14)*D601),'Ejercicio 3 - TIR'!$E$14-SQRT(('Ejercicio 3 - TIR'!$E$14-'Ejercicio 3 - TIR'!$C$14)*('Ejercicio 3 - TIR'!$E$14-'Ejercicio 3 - TIR'!$D$14)*(1-D601)))</f>
        <v>33704.7541639023</v>
      </c>
      <c r="F601" s="16">
        <f ca="1" t="shared" si="4473"/>
        <v>0.276611888112647</v>
      </c>
      <c r="G601" s="17">
        <f ca="1">IF(F601&lt;=('Ejercicio 3 - TIR'!$D$18-'Ejercicio 3 - TIR'!$C$18)/('Ejercicio 3 - TIR'!$E$18-'Ejercicio 3 - TIR'!$C$18),'Ejercicio 3 - TIR'!$C$18+SQRT(('Ejercicio 3 - TIR'!$E$18-'Ejercicio 3 - TIR'!$C$18)*('Ejercicio 3 - TIR'!$D$18-'Ejercicio 3 - TIR'!$C$18)*F601),'Ejercicio 3 - TIR'!$E$18-SQRT(('Ejercicio 3 - TIR'!$E$18-'Ejercicio 3 - TIR'!$C$18)*('Ejercicio 3 - TIR'!$E$18-'Ejercicio 3 - TIR'!$D$18)*(1-F601)))</f>
        <v>36441.4115857393</v>
      </c>
      <c r="H601" s="16">
        <f ca="1" t="shared" ref="H601:L601" si="4474">RAND()</f>
        <v>0.448645481419394</v>
      </c>
      <c r="I601" s="17">
        <f ca="1">IF(H601&lt;=('Ejercicio 3 - TIR'!$D$18-'Ejercicio 3 - TIR'!$C$18)/('Ejercicio 3 - TIR'!$E$18-'Ejercicio 3 - TIR'!$C$18),'Ejercicio 3 - TIR'!$C$18+SQRT(('Ejercicio 3 - TIR'!$E$18-'Ejercicio 3 - TIR'!$C$18)*('Ejercicio 3 - TIR'!$D$18-'Ejercicio 3 - TIR'!$C$18)*H601),'Ejercicio 3 - TIR'!$E$18-SQRT(('Ejercicio 3 - TIR'!$E$18-'Ejercicio 3 - TIR'!$C$18)*('Ejercicio 3 - TIR'!$E$18-'Ejercicio 3 - TIR'!$D$18)*(1-H601)))</f>
        <v>38203.4640373996</v>
      </c>
      <c r="J601" s="16">
        <f ca="1" t="shared" si="4474"/>
        <v>0.114680859188293</v>
      </c>
      <c r="K601" s="17">
        <f ca="1">IF(J601&lt;=('Ejercicio 3 - TIR'!$D$18-'Ejercicio 3 - TIR'!$C$18)/('Ejercicio 3 - TIR'!$E$18-'Ejercicio 3 - TIR'!$C$18),'Ejercicio 3 - TIR'!$C$18+SQRT(('Ejercicio 3 - TIR'!$E$18-'Ejercicio 3 - TIR'!$C$18)*('Ejercicio 3 - TIR'!$D$18-'Ejercicio 3 - TIR'!$C$18)*J601),'Ejercicio 3 - TIR'!$E$18-SQRT(('Ejercicio 3 - TIR'!$E$18-'Ejercicio 3 - TIR'!$C$18)*('Ejercicio 3 - TIR'!$E$18-'Ejercicio 3 - TIR'!$D$18)*(1-J601)))</f>
        <v>34147.5449217873</v>
      </c>
      <c r="L601" s="16">
        <f ca="1" t="shared" si="4474"/>
        <v>0.564229973983896</v>
      </c>
      <c r="M601" s="17">
        <f ca="1">IF(L601&lt;=('Ejercicio 3 - TIR'!$D$18-'Ejercicio 3 - TIR'!$C$18)/('Ejercicio 3 - TIR'!$E$18-'Ejercicio 3 - TIR'!$C$18),'Ejercicio 3 - TIR'!$C$18+SQRT(('Ejercicio 3 - TIR'!$E$18-'Ejercicio 3 - TIR'!$C$18)*('Ejercicio 3 - TIR'!$D$18-'Ejercicio 3 - TIR'!$C$18)*L601),'Ejercicio 3 - TIR'!$E$18-SQRT(('Ejercicio 3 - TIR'!$E$18-'Ejercicio 3 - TIR'!$C$18)*('Ejercicio 3 - TIR'!$E$18-'Ejercicio 3 - TIR'!$D$18)*(1-L601)))</f>
        <v>39199.7008700057</v>
      </c>
      <c r="N601" s="16">
        <f ca="1" t="shared" ref="N601:R601" si="4475">RAND()</f>
        <v>0.178996402136627</v>
      </c>
      <c r="O601" s="17">
        <f ca="1">IF(N601&lt;=('Ejercicio 3 - TIR'!$D$18-'Ejercicio 3 - TIR'!$C$18)/('Ejercicio 3 - TIR'!$E$18-'Ejercicio 3 - TIR'!$C$18),'Ejercicio 3 - TIR'!$C$18+SQRT(('Ejercicio 3 - TIR'!$E$18-'Ejercicio 3 - TIR'!$C$18)*('Ejercicio 3 - TIR'!$D$18-'Ejercicio 3 - TIR'!$C$18)*N601),'Ejercicio 3 - TIR'!$E$18-SQRT(('Ejercicio 3 - TIR'!$E$18-'Ejercicio 3 - TIR'!$C$18)*('Ejercicio 3 - TIR'!$E$18-'Ejercicio 3 - TIR'!$D$18)*(1-N601)))</f>
        <v>35181.6464874105</v>
      </c>
      <c r="P601" s="16">
        <f ca="1" t="shared" si="4475"/>
        <v>0.0904805600096725</v>
      </c>
      <c r="Q601" s="18">
        <f ca="1">IF(P601&lt;=('Ejercicio 3 - TIR'!$D$22-'Ejercicio 3 - TIR'!$C$22)/('Ejercicio 3 - TIR'!$E$22-'Ejercicio 3 - TIR'!$C$22),'Ejercicio 3 - TIR'!$C$22+SQRT(('Ejercicio 3 - TIR'!$E$22-'Ejercicio 3 - TIR'!$C$22)*('Ejercicio 3 - TIR'!$D$22-'Ejercicio 3 - TIR'!$C$22)*P601),'Ejercicio 3 - TIR'!$E$22-SQRT(('Ejercicio 3 - TIR'!$E$22-'Ejercicio 3 - TIR'!$C$22)*('Ejercicio 3 - TIR'!$E$22-'Ejercicio 3 - TIR'!$D$22)*(1-P601)))</f>
        <v>0.132761857545726</v>
      </c>
      <c r="R601" s="16">
        <f ca="1" t="shared" si="4475"/>
        <v>0.926081989054567</v>
      </c>
      <c r="S601" s="18">
        <f ca="1">IF(R601&lt;=('Ejercicio 3 - TIR'!$D$23-'Ejercicio 3 - TIR'!$C$23)/('Ejercicio 3 - TIR'!$E$23-'Ejercicio 3 - TIR'!$C$23),'Ejercicio 3 - TIR'!$C$23+SQRT(('Ejercicio 3 - TIR'!$E$23-'Ejercicio 3 - TIR'!$C$23)*('Ejercicio 3 - TIR'!$D$23-'Ejercicio 3 - TIR'!$C$23)*R601),'Ejercicio 3 - TIR'!$E$23-SQRT(('Ejercicio 3 - TIR'!$E$23-'Ejercicio 3 - TIR'!$C$23)*('Ejercicio 3 - TIR'!$E$23-'Ejercicio 3 - TIR'!$D$23)*(1-R601)))</f>
        <v>0.168465164946919</v>
      </c>
      <c r="T601" s="16">
        <f ca="1" t="shared" ref="T601:X601" si="4476">RAND()</f>
        <v>0.500239464066121</v>
      </c>
      <c r="U601" s="18">
        <f ca="1">IF(T601&lt;=('Ejercicio 3 - TIR'!$D$24-'Ejercicio 3 - TIR'!$C$24)/('Ejercicio 3 - TIR'!$E$24-'Ejercicio 3 - TIR'!$C$24),'Ejercicio 3 - TIR'!$C$24+SQRT(('Ejercicio 3 - TIR'!$E$24-'Ejercicio 3 - TIR'!$C$24)*('Ejercicio 3 - TIR'!$D$24-'Ejercicio 3 - TIR'!$C$24)*T601),'Ejercicio 3 - TIR'!$E$24-SQRT(('Ejercicio 3 - TIR'!$E$24-'Ejercicio 3 - TIR'!$C$24)*('Ejercicio 3 - TIR'!$E$24-'Ejercicio 3 - TIR'!$D$24)*(1-T601)))</f>
        <v>0.182592387130226</v>
      </c>
      <c r="V601" s="16">
        <f ca="1" t="shared" si="4476"/>
        <v>0.605021910212962</v>
      </c>
      <c r="W601" s="18">
        <f ca="1">IF(V601&lt;=('Ejercicio 3 - TIR'!$D$25-'Ejercicio 3 - TIR'!$C$25)/('Ejercicio 3 - TIR'!$E$25-'Ejercicio 3 - TIR'!$C$25),'Ejercicio 3 - TIR'!$C$25+SQRT(('Ejercicio 3 - TIR'!$E$25-'Ejercicio 3 - TIR'!$C$25)*('Ejercicio 3 - TIR'!$D$25-'Ejercicio 3 - TIR'!$C$25)*V601),'Ejercicio 3 - TIR'!$E$25-SQRT(('Ejercicio 3 - TIR'!$E$25-'Ejercicio 3 - TIR'!$C$25)*('Ejercicio 3 - TIR'!$E$25-'Ejercicio 3 - TIR'!$D$25)*(1-V601)))</f>
        <v>0.212819046350925</v>
      </c>
      <c r="X601" s="16">
        <f ca="1" t="shared" si="4476"/>
        <v>0.964279689079996</v>
      </c>
      <c r="Y601" s="18">
        <f ca="1">IF(X601&lt;=('Ejercicio 3 - TIR'!$D$26-'Ejercicio 3 - TIR'!$C$26)/('Ejercicio 3 - TIR'!$E$26-'Ejercicio 3 - TIR'!$C$26),'Ejercicio 3 - TIR'!$C$26+SQRT(('Ejercicio 3 - TIR'!$E$26-'Ejercicio 3 - TIR'!$C$26)*('Ejercicio 3 - TIR'!$D$26-'Ejercicio 3 - TIR'!$C$26)*X601),'Ejercicio 3 - TIR'!$E$26-SQRT(('Ejercicio 3 - TIR'!$E$26-'Ejercicio 3 - TIR'!$C$26)*('Ejercicio 3 - TIR'!$E$26-'Ejercicio 3 - TIR'!$D$26)*(1-X601)))</f>
        <v>0.266111527118937</v>
      </c>
      <c r="Z601" s="16">
        <f ca="1" t="shared" si="4288"/>
        <v>1.13276185754573</v>
      </c>
      <c r="AA601" s="16">
        <f ca="1" t="shared" si="4289"/>
        <v>1.32359277072275</v>
      </c>
      <c r="AB601" s="16">
        <f ca="1" t="shared" si="4290"/>
        <v>1.56527073431732</v>
      </c>
      <c r="AC601" s="16">
        <f ca="1" t="shared" si="4291"/>
        <v>1.89839015927575</v>
      </c>
      <c r="AD601" s="16">
        <f ca="1" t="shared" si="4292"/>
        <v>2.40357366362818</v>
      </c>
      <c r="AE601" s="15">
        <f ca="1" t="shared" si="4293"/>
        <v>4474.70577092172</v>
      </c>
      <c r="AF601" s="15">
        <f ca="1" t="shared" si="4294"/>
        <v>5228.53781670898</v>
      </c>
      <c r="AG601" s="15">
        <f ca="1" t="shared" si="4295"/>
        <v>6183.22901786253</v>
      </c>
      <c r="AH601" s="15">
        <f ca="1" t="shared" si="4296"/>
        <v>7499.1379208134</v>
      </c>
      <c r="AI601" s="15">
        <f ca="1" t="shared" si="4297"/>
        <v>9494.74496499659</v>
      </c>
      <c r="AJ601" s="17">
        <f ca="1" t="shared" si="4298"/>
        <v>41279.4410794505</v>
      </c>
      <c r="AK601" s="17">
        <f ca="1" t="shared" si="4299"/>
        <v>50565.8288164686</v>
      </c>
      <c r="AL601" s="17">
        <f ca="1" t="shared" si="4300"/>
        <v>53450.1527148598</v>
      </c>
      <c r="AM601" s="17">
        <f ca="1" t="shared" si="4301"/>
        <v>74416.3263781719</v>
      </c>
      <c r="AN601" s="17">
        <f ca="1" t="shared" si="4302"/>
        <v>84561.6789402168</v>
      </c>
      <c r="AO601" s="17">
        <f ca="1">C601/'Ejercicio 3 - TIR'!$D$7</f>
        <v>16998.6398082365</v>
      </c>
      <c r="AP601" s="17">
        <f ca="1" t="shared" si="4303"/>
        <v>24280.801271214</v>
      </c>
      <c r="AQ601" s="17">
        <f ca="1" t="shared" si="4304"/>
        <v>33567.1890082321</v>
      </c>
      <c r="AR601" s="17">
        <f ca="1" t="shared" si="4305"/>
        <v>36451.5129066233</v>
      </c>
      <c r="AS601" s="17">
        <f ca="1" t="shared" si="4306"/>
        <v>57417.6865699354</v>
      </c>
      <c r="AT601" s="17">
        <f ca="1" t="shared" si="4307"/>
        <v>67563.0391319803</v>
      </c>
      <c r="AU601" s="17">
        <f ca="1">AP601*'Ejercicio 3 - TIR'!$D$5</f>
        <v>12140.400635607</v>
      </c>
      <c r="AV601" s="17">
        <f ca="1">AQ601*'Ejercicio 3 - TIR'!$D$5</f>
        <v>16783.5945041161</v>
      </c>
      <c r="AW601" s="17">
        <f ca="1">AR601*'Ejercicio 3 - TIR'!$D$5</f>
        <v>18225.7564533117</v>
      </c>
      <c r="AX601" s="17">
        <f ca="1">AS601*'Ejercicio 3 - TIR'!$D$5</f>
        <v>28708.8432849677</v>
      </c>
      <c r="AY601" s="17">
        <f ca="1">AT601*'Ejercicio 3 - TIR'!$D$5</f>
        <v>33781.5195659902</v>
      </c>
      <c r="AZ601" s="17">
        <f ca="1" t="shared" ref="AZ601:BD601" si="4477">AJ601-AU601-AE601</f>
        <v>24664.3346729217</v>
      </c>
      <c r="BA601" s="17">
        <f ca="1" t="shared" si="4477"/>
        <v>28553.6964956435</v>
      </c>
      <c r="BB601" s="17">
        <f ca="1" t="shared" si="4477"/>
        <v>29041.1672436856</v>
      </c>
      <c r="BC601" s="17">
        <f ca="1" t="shared" si="4477"/>
        <v>38208.3451723907</v>
      </c>
      <c r="BD601" s="17">
        <f ca="1" t="shared" si="4477"/>
        <v>41285.41440923</v>
      </c>
      <c r="BE601" s="17">
        <f ca="1" t="shared" ref="BE601:BI601" si="4478">AZ601/Z601</f>
        <v>21773.627447485</v>
      </c>
      <c r="BF601" s="17">
        <f ca="1" t="shared" si="4478"/>
        <v>21572.8712994193</v>
      </c>
      <c r="BG601" s="17">
        <f ca="1" t="shared" si="4478"/>
        <v>18553.4467660967</v>
      </c>
      <c r="BH601" s="17">
        <f ca="1" t="shared" si="4478"/>
        <v>20126.7084038023</v>
      </c>
      <c r="BI601" s="17">
        <f ca="1" t="shared" si="4478"/>
        <v>17176.6794727273</v>
      </c>
      <c r="BJ601" s="17">
        <f ca="1" t="shared" si="4310"/>
        <v>81011.8594474177</v>
      </c>
      <c r="BK601" s="17">
        <f ca="1" t="shared" si="4311"/>
        <v>40857.4829605787</v>
      </c>
      <c r="BL601" s="17">
        <f ca="1" t="shared" si="4312"/>
        <v>121869.342407996</v>
      </c>
      <c r="BM601" s="17">
        <f ca="1">BK601*'Ejercicio 3 - TIR'!$D$5</f>
        <v>20428.7414802893</v>
      </c>
      <c r="BN601" s="17">
        <f ca="1" t="shared" si="4313"/>
        <v>101440.600927707</v>
      </c>
      <c r="BO601" s="17">
        <f ca="1" t="shared" si="4314"/>
        <v>42204.0740680205</v>
      </c>
      <c r="BP601" s="17">
        <f ca="1" t="shared" si="4315"/>
        <v>-118697.953205085</v>
      </c>
      <c r="BQ601" s="17">
        <f ca="1" t="shared" ref="BQ601:BT601" si="4479">BE601</f>
        <v>21773.627447485</v>
      </c>
      <c r="BR601" s="17">
        <f ca="1" t="shared" si="4479"/>
        <v>21572.8712994193</v>
      </c>
      <c r="BS601" s="17">
        <f ca="1" t="shared" si="4479"/>
        <v>18553.4467660967</v>
      </c>
      <c r="BT601" s="17">
        <f ca="1" t="shared" si="4479"/>
        <v>20126.7084038023</v>
      </c>
      <c r="BU601" s="17">
        <f ca="1" t="shared" si="4317"/>
        <v>59380.7535407478</v>
      </c>
      <c r="BV601" s="19">
        <f ca="1" t="shared" si="4318"/>
        <v>5.18612933422371</v>
      </c>
    </row>
    <row r="602" ht="15" customHeight="1" spans="1:74">
      <c r="A602" s="15">
        <v>601</v>
      </c>
      <c r="B602" s="16">
        <f ca="1" t="shared" ref="B602:F602" si="4480">RAND()</f>
        <v>0.614847078525795</v>
      </c>
      <c r="C602" s="17">
        <f ca="1">IF(B602&lt;=('Ejercicio 3 - TIR'!$D$13-'Ejercicio 3 - TIR'!$C$13)/('Ejercicio 3 - TIR'!$E$13-'Ejercicio 3 - TIR'!$C$13),'Ejercicio 3 - TIR'!$C$13+SQRT(('Ejercicio 3 - TIR'!$E$13-'Ejercicio 3 - TIR'!$C$13)*('Ejercicio 3 - TIR'!$D$13-'Ejercicio 3 - TIR'!$C$13)*B602),'Ejercicio 3 - TIR'!$E$13-SQRT(('Ejercicio 3 - TIR'!$E$13-'Ejercicio 3 - TIR'!$C$13)*('Ejercicio 3 - TIR'!$E$13-'Ejercicio 3 - TIR'!$D$13)*(1-B602)))</f>
        <v>78501.5464330793</v>
      </c>
      <c r="D602" s="16">
        <f ca="1" t="shared" si="4480"/>
        <v>0.00162720229221236</v>
      </c>
      <c r="E602" s="17">
        <f ca="1">IF(D602&lt;=('Ejercicio 3 - TIR'!$D$14-'Ejercicio 3 - TIR'!$C$14)/('Ejercicio 3 - TIR'!$E$14-'Ejercicio 3 - TIR'!$C$14),'Ejercicio 3 - TIR'!$C$14+SQRT(('Ejercicio 3 - TIR'!$E$14-'Ejercicio 3 - TIR'!$C$14)*('Ejercicio 3 - TIR'!$D$14-'Ejercicio 3 - TIR'!$C$14)*D602),'Ejercicio 3 - TIR'!$E$14-SQRT(('Ejercicio 3 - TIR'!$E$14-'Ejercicio 3 - TIR'!$C$14)*('Ejercicio 3 - TIR'!$E$14-'Ejercicio 3 - TIR'!$D$14)*(1-D602)))</f>
        <v>25349.3424851287</v>
      </c>
      <c r="F602" s="16">
        <f ca="1" t="shared" si="4480"/>
        <v>0.700868080148873</v>
      </c>
      <c r="G602" s="17">
        <f ca="1">IF(F602&lt;=('Ejercicio 3 - TIR'!$D$18-'Ejercicio 3 - TIR'!$C$18)/('Ejercicio 3 - TIR'!$E$18-'Ejercicio 3 - TIR'!$C$18),'Ejercicio 3 - TIR'!$C$18+SQRT(('Ejercicio 3 - TIR'!$E$18-'Ejercicio 3 - TIR'!$C$18)*('Ejercicio 3 - TIR'!$D$18-'Ejercicio 3 - TIR'!$C$18)*F602),'Ejercicio 3 - TIR'!$E$18-SQRT(('Ejercicio 3 - TIR'!$E$18-'Ejercicio 3 - TIR'!$C$18)*('Ejercicio 3 - TIR'!$E$18-'Ejercicio 3 - TIR'!$D$18)*(1-F602)))</f>
        <v>40263.4512576313</v>
      </c>
      <c r="H602" s="16">
        <f ca="1" t="shared" ref="H602:L602" si="4481">RAND()</f>
        <v>0.691180905460133</v>
      </c>
      <c r="I602" s="17">
        <f ca="1">IF(H602&lt;=('Ejercicio 3 - TIR'!$D$18-'Ejercicio 3 - TIR'!$C$18)/('Ejercicio 3 - TIR'!$E$18-'Ejercicio 3 - TIR'!$C$18),'Ejercicio 3 - TIR'!$C$18+SQRT(('Ejercicio 3 - TIR'!$E$18-'Ejercicio 3 - TIR'!$C$18)*('Ejercicio 3 - TIR'!$D$18-'Ejercicio 3 - TIR'!$C$18)*H602),'Ejercicio 3 - TIR'!$E$18-SQRT(('Ejercicio 3 - TIR'!$E$18-'Ejercicio 3 - TIR'!$C$18)*('Ejercicio 3 - TIR'!$E$18-'Ejercicio 3 - TIR'!$D$18)*(1-H602)))</f>
        <v>40187.3674469694</v>
      </c>
      <c r="J602" s="16">
        <f ca="1" t="shared" si="4481"/>
        <v>0.189732081967161</v>
      </c>
      <c r="K602" s="17">
        <f ca="1">IF(J602&lt;=('Ejercicio 3 - TIR'!$D$18-'Ejercicio 3 - TIR'!$C$18)/('Ejercicio 3 - TIR'!$E$18-'Ejercicio 3 - TIR'!$C$18),'Ejercicio 3 - TIR'!$C$18+SQRT(('Ejercicio 3 - TIR'!$E$18-'Ejercicio 3 - TIR'!$C$18)*('Ejercicio 3 - TIR'!$D$18-'Ejercicio 3 - TIR'!$C$18)*J602),'Ejercicio 3 - TIR'!$E$18-SQRT(('Ejercicio 3 - TIR'!$E$18-'Ejercicio 3 - TIR'!$C$18)*('Ejercicio 3 - TIR'!$E$18-'Ejercicio 3 - TIR'!$D$18)*(1-J602)))</f>
        <v>35334.7738747836</v>
      </c>
      <c r="L602" s="16">
        <f ca="1" t="shared" si="4481"/>
        <v>0.388374242905686</v>
      </c>
      <c r="M602" s="17">
        <f ca="1">IF(L602&lt;=('Ejercicio 3 - TIR'!$D$18-'Ejercicio 3 - TIR'!$C$18)/('Ejercicio 3 - TIR'!$E$18-'Ejercicio 3 - TIR'!$C$18),'Ejercicio 3 - TIR'!$C$18+SQRT(('Ejercicio 3 - TIR'!$E$18-'Ejercicio 3 - TIR'!$C$18)*('Ejercicio 3 - TIR'!$D$18-'Ejercicio 3 - TIR'!$C$18)*L602),'Ejercicio 3 - TIR'!$E$18-SQRT(('Ejercicio 3 - TIR'!$E$18-'Ejercicio 3 - TIR'!$C$18)*('Ejercicio 3 - TIR'!$E$18-'Ejercicio 3 - TIR'!$D$18)*(1-L602)))</f>
        <v>37632.570761929</v>
      </c>
      <c r="N602" s="16">
        <f ca="1" t="shared" ref="N602:R602" si="4482">RAND()</f>
        <v>0.286639700238893</v>
      </c>
      <c r="O602" s="17">
        <f ca="1">IF(N602&lt;=('Ejercicio 3 - TIR'!$D$18-'Ejercicio 3 - TIR'!$C$18)/('Ejercicio 3 - TIR'!$E$18-'Ejercicio 3 - TIR'!$C$18),'Ejercicio 3 - TIR'!$C$18+SQRT(('Ejercicio 3 - TIR'!$E$18-'Ejercicio 3 - TIR'!$C$18)*('Ejercicio 3 - TIR'!$D$18-'Ejercicio 3 - TIR'!$C$18)*N602),'Ejercicio 3 - TIR'!$E$18-SQRT(('Ejercicio 3 - TIR'!$E$18-'Ejercicio 3 - TIR'!$C$18)*('Ejercicio 3 - TIR'!$E$18-'Ejercicio 3 - TIR'!$D$18)*(1-N602)))</f>
        <v>36557.1300914222</v>
      </c>
      <c r="P602" s="16">
        <f ca="1" t="shared" si="4482"/>
        <v>0.138585830807163</v>
      </c>
      <c r="Q602" s="18">
        <f ca="1">IF(P602&lt;=('Ejercicio 3 - TIR'!$D$22-'Ejercicio 3 - TIR'!$C$22)/('Ejercicio 3 - TIR'!$E$22-'Ejercicio 3 - TIR'!$C$22),'Ejercicio 3 - TIR'!$C$22+SQRT(('Ejercicio 3 - TIR'!$E$22-'Ejercicio 3 - TIR'!$C$22)*('Ejercicio 3 - TIR'!$D$22-'Ejercicio 3 - TIR'!$C$22)*P602),'Ejercicio 3 - TIR'!$E$22-SQRT(('Ejercicio 3 - TIR'!$E$22-'Ejercicio 3 - TIR'!$C$22)*('Ejercicio 3 - TIR'!$E$22-'Ejercicio 3 - TIR'!$D$22)*(1-P602)))</f>
        <v>0.135794128511979</v>
      </c>
      <c r="R602" s="16">
        <f ca="1" t="shared" si="4482"/>
        <v>0.112649710031533</v>
      </c>
      <c r="S602" s="18">
        <f ca="1">IF(R602&lt;=('Ejercicio 3 - TIR'!$D$23-'Ejercicio 3 - TIR'!$C$23)/('Ejercicio 3 - TIR'!$E$23-'Ejercicio 3 - TIR'!$C$23),'Ejercicio 3 - TIR'!$C$23+SQRT(('Ejercicio 3 - TIR'!$E$23-'Ejercicio 3 - TIR'!$C$23)*('Ejercicio 3 - TIR'!$D$23-'Ejercicio 3 - TIR'!$C$23)*R602),'Ejercicio 3 - TIR'!$E$23-SQRT(('Ejercicio 3 - TIR'!$E$23-'Ejercicio 3 - TIR'!$C$23)*('Ejercicio 3 - TIR'!$E$23-'Ejercicio 3 - TIR'!$D$23)*(1-R602)))</f>
        <v>0.134239714816553</v>
      </c>
      <c r="T602" s="16">
        <f ca="1" t="shared" ref="T602:X602" si="4483">RAND()</f>
        <v>0.890656397750285</v>
      </c>
      <c r="U602" s="18">
        <f ca="1">IF(T602&lt;=('Ejercicio 3 - TIR'!$D$24-'Ejercicio 3 - TIR'!$C$24)/('Ejercicio 3 - TIR'!$E$24-'Ejercicio 3 - TIR'!$C$24),'Ejercicio 3 - TIR'!$C$24+SQRT(('Ejercicio 3 - TIR'!$E$24-'Ejercicio 3 - TIR'!$C$24)*('Ejercicio 3 - TIR'!$D$24-'Ejercicio 3 - TIR'!$C$24)*T602),'Ejercicio 3 - TIR'!$E$24-SQRT(('Ejercicio 3 - TIR'!$E$24-'Ejercicio 3 - TIR'!$C$24)*('Ejercicio 3 - TIR'!$E$24-'Ejercicio 3 - TIR'!$D$24)*(1-T602)))</f>
        <v>0.202502512000313</v>
      </c>
      <c r="V602" s="16">
        <f ca="1" t="shared" si="4483"/>
        <v>0.0986182022423518</v>
      </c>
      <c r="W602" s="18">
        <f ca="1">IF(V602&lt;=('Ejercicio 3 - TIR'!$D$25-'Ejercicio 3 - TIR'!$C$25)/('Ejercicio 3 - TIR'!$E$25-'Ejercicio 3 - TIR'!$C$25),'Ejercicio 3 - TIR'!$C$25+SQRT(('Ejercicio 3 - TIR'!$E$25-'Ejercicio 3 - TIR'!$C$25)*('Ejercicio 3 - TIR'!$D$25-'Ejercicio 3 - TIR'!$C$25)*V602),'Ejercicio 3 - TIR'!$E$25-SQRT(('Ejercicio 3 - TIR'!$E$25-'Ejercicio 3 - TIR'!$C$25)*('Ejercicio 3 - TIR'!$E$25-'Ejercicio 3 - TIR'!$D$25)*(1-V602)))</f>
        <v>0.191750126941412</v>
      </c>
      <c r="X602" s="16">
        <f ca="1" t="shared" si="4483"/>
        <v>0.156612051257811</v>
      </c>
      <c r="Y602" s="18">
        <f ca="1">IF(X602&lt;=('Ejercicio 3 - TIR'!$D$26-'Ejercicio 3 - TIR'!$C$26)/('Ejercicio 3 - TIR'!$E$26-'Ejercicio 3 - TIR'!$C$26),'Ejercicio 3 - TIR'!$C$26+SQRT(('Ejercicio 3 - TIR'!$E$26-'Ejercicio 3 - TIR'!$C$26)*('Ejercicio 3 - TIR'!$D$26-'Ejercicio 3 - TIR'!$C$26)*X602),'Ejercicio 3 - TIR'!$E$26-SQRT(('Ejercicio 3 - TIR'!$E$26-'Ejercicio 3 - TIR'!$C$26)*('Ejercicio 3 - TIR'!$E$26-'Ejercicio 3 - TIR'!$D$26)*(1-X602)))</f>
        <v>0.210563378574449</v>
      </c>
      <c r="Z602" s="16">
        <f ca="1" t="shared" si="4288"/>
        <v>1.13579412851198</v>
      </c>
      <c r="AA602" s="16">
        <f ca="1" t="shared" si="4289"/>
        <v>1.28826280841374</v>
      </c>
      <c r="AB602" s="16">
        <f ca="1" t="shared" si="4290"/>
        <v>1.5491392632341</v>
      </c>
      <c r="AC602" s="16">
        <f ca="1" t="shared" si="4291"/>
        <v>1.84618691360917</v>
      </c>
      <c r="AD602" s="16">
        <f ca="1" t="shared" si="4292"/>
        <v>2.23492626761865</v>
      </c>
      <c r="AE602" s="15">
        <f ca="1" t="shared" si="4293"/>
        <v>3442.29187111973</v>
      </c>
      <c r="AF602" s="15">
        <f ca="1" t="shared" si="4294"/>
        <v>3904.38415021418</v>
      </c>
      <c r="AG602" s="15">
        <f ca="1" t="shared" si="4295"/>
        <v>4695.03174844676</v>
      </c>
      <c r="AH602" s="15">
        <f ca="1" t="shared" si="4296"/>
        <v>5595.30468220538</v>
      </c>
      <c r="AI602" s="15">
        <f ca="1" t="shared" si="4297"/>
        <v>6773.47094024398</v>
      </c>
      <c r="AJ602" s="17">
        <f ca="1" t="shared" si="4298"/>
        <v>45730.9915320459</v>
      </c>
      <c r="AK602" s="17">
        <f ca="1" t="shared" si="4299"/>
        <v>51771.8908499878</v>
      </c>
      <c r="AL602" s="17">
        <f ca="1" t="shared" si="4300"/>
        <v>54738.4855669259</v>
      </c>
      <c r="AM602" s="17">
        <f ca="1" t="shared" si="4301"/>
        <v>69476.7596661442</v>
      </c>
      <c r="AN602" s="17">
        <f ca="1" t="shared" si="4302"/>
        <v>81702.4903100714</v>
      </c>
      <c r="AO602" s="17">
        <f ca="1">C602/'Ejercicio 3 - TIR'!$D$7</f>
        <v>15700.3092866159</v>
      </c>
      <c r="AP602" s="17">
        <f ca="1" t="shared" si="4303"/>
        <v>30030.68224543</v>
      </c>
      <c r="AQ602" s="17">
        <f ca="1" t="shared" si="4304"/>
        <v>36071.5815633719</v>
      </c>
      <c r="AR602" s="17">
        <f ca="1" t="shared" si="4305"/>
        <v>39038.1762803101</v>
      </c>
      <c r="AS602" s="17">
        <f ca="1" t="shared" si="4306"/>
        <v>53776.4503795284</v>
      </c>
      <c r="AT602" s="17">
        <f ca="1" t="shared" si="4307"/>
        <v>66002.1810234556</v>
      </c>
      <c r="AU602" s="17">
        <f ca="1">AP602*'Ejercicio 3 - TIR'!$D$5</f>
        <v>15015.341122715</v>
      </c>
      <c r="AV602" s="17">
        <f ca="1">AQ602*'Ejercicio 3 - TIR'!$D$5</f>
        <v>18035.790781686</v>
      </c>
      <c r="AW602" s="17">
        <f ca="1">AR602*'Ejercicio 3 - TIR'!$D$5</f>
        <v>19519.088140155</v>
      </c>
      <c r="AX602" s="17">
        <f ca="1">AS602*'Ejercicio 3 - TIR'!$D$5</f>
        <v>26888.2251897642</v>
      </c>
      <c r="AY602" s="17">
        <f ca="1">AT602*'Ejercicio 3 - TIR'!$D$5</f>
        <v>33001.0905117278</v>
      </c>
      <c r="AZ602" s="17">
        <f ca="1" t="shared" ref="AZ602:BD602" si="4484">AJ602-AU602-AE602</f>
        <v>27273.3585382111</v>
      </c>
      <c r="BA602" s="17">
        <f ca="1" t="shared" si="4484"/>
        <v>29831.7159180876</v>
      </c>
      <c r="BB602" s="17">
        <f ca="1" t="shared" si="4484"/>
        <v>30524.3656783241</v>
      </c>
      <c r="BC602" s="17">
        <f ca="1" t="shared" si="4484"/>
        <v>36993.2297941746</v>
      </c>
      <c r="BD602" s="17">
        <f ca="1" t="shared" si="4484"/>
        <v>41927.9288580997</v>
      </c>
      <c r="BE602" s="17">
        <f ca="1" t="shared" ref="BE602:BI602" si="4485">AZ602/Z602</f>
        <v>24012.5898290585</v>
      </c>
      <c r="BF602" s="17">
        <f ca="1" t="shared" si="4485"/>
        <v>23156.5451732786</v>
      </c>
      <c r="BG602" s="17">
        <f ca="1" t="shared" si="4485"/>
        <v>19704.0811002357</v>
      </c>
      <c r="BH602" s="17">
        <f ca="1" t="shared" si="4485"/>
        <v>20037.6405668782</v>
      </c>
      <c r="BI602" s="17">
        <f ca="1" t="shared" si="4485"/>
        <v>18760.3186134523</v>
      </c>
      <c r="BJ602" s="17">
        <f ca="1" t="shared" si="4310"/>
        <v>56653.9113868756</v>
      </c>
      <c r="BK602" s="17">
        <f ca="1" t="shared" si="4311"/>
        <v>35089.0336343948</v>
      </c>
      <c r="BL602" s="17">
        <f ca="1" t="shared" si="4312"/>
        <v>91742.9450212703</v>
      </c>
      <c r="BM602" s="17">
        <f ca="1">BK602*'Ejercicio 3 - TIR'!$D$5</f>
        <v>17544.5168171974</v>
      </c>
      <c r="BN602" s="17">
        <f ca="1" t="shared" si="4313"/>
        <v>74198.428204073</v>
      </c>
      <c r="BO602" s="17">
        <f ca="1" t="shared" si="4314"/>
        <v>33199.4971284367</v>
      </c>
      <c r="BP602" s="17">
        <f ca="1" t="shared" si="4315"/>
        <v>-103850.888918208</v>
      </c>
      <c r="BQ602" s="17">
        <f ca="1" t="shared" ref="BQ602:BT602" si="4486">BE602</f>
        <v>24012.5898290585</v>
      </c>
      <c r="BR602" s="17">
        <f ca="1" t="shared" si="4486"/>
        <v>23156.5451732786</v>
      </c>
      <c r="BS602" s="17">
        <f ca="1" t="shared" si="4486"/>
        <v>19704.0811002357</v>
      </c>
      <c r="BT602" s="17">
        <f ca="1" t="shared" si="4486"/>
        <v>20037.6405668782</v>
      </c>
      <c r="BU602" s="17">
        <f ca="1" t="shared" si="4317"/>
        <v>51959.815741889</v>
      </c>
      <c r="BV602" s="19">
        <f ca="1" t="shared" si="4318"/>
        <v>9.28061808018152</v>
      </c>
    </row>
    <row r="603" ht="15" customHeight="1" spans="1:74">
      <c r="A603" s="15">
        <v>602</v>
      </c>
      <c r="B603" s="16">
        <f ca="1" t="shared" ref="B603:F603" si="4487">RAND()</f>
        <v>0.687275125110566</v>
      </c>
      <c r="C603" s="17">
        <f ca="1">IF(B603&lt;=('Ejercicio 3 - TIR'!$D$13-'Ejercicio 3 - TIR'!$C$13)/('Ejercicio 3 - TIR'!$E$13-'Ejercicio 3 - TIR'!$C$13),'Ejercicio 3 - TIR'!$C$13+SQRT(('Ejercicio 3 - TIR'!$E$13-'Ejercicio 3 - TIR'!$C$13)*('Ejercicio 3 - TIR'!$D$13-'Ejercicio 3 - TIR'!$C$13)*B603),'Ejercicio 3 - TIR'!$E$13-SQRT(('Ejercicio 3 - TIR'!$E$13-'Ejercicio 3 - TIR'!$C$13)*('Ejercicio 3 - TIR'!$E$13-'Ejercicio 3 - TIR'!$D$13)*(1-B603)))</f>
        <v>80628.1170283495</v>
      </c>
      <c r="D603" s="16">
        <f ca="1" t="shared" si="4487"/>
        <v>0.365684087653819</v>
      </c>
      <c r="E603" s="17">
        <f ca="1">IF(D603&lt;=('Ejercicio 3 - TIR'!$D$14-'Ejercicio 3 - TIR'!$C$14)/('Ejercicio 3 - TIR'!$E$14-'Ejercicio 3 - TIR'!$C$14),'Ejercicio 3 - TIR'!$C$14+SQRT(('Ejercicio 3 - TIR'!$E$14-'Ejercicio 3 - TIR'!$C$14)*('Ejercicio 3 - TIR'!$D$14-'Ejercicio 3 - TIR'!$C$14)*D603),'Ejercicio 3 - TIR'!$E$14-SQRT(('Ejercicio 3 - TIR'!$E$14-'Ejercicio 3 - TIR'!$C$14)*('Ejercicio 3 - TIR'!$E$14-'Ejercicio 3 - TIR'!$D$14)*(1-D603)))</f>
        <v>30245.6477994729</v>
      </c>
      <c r="F603" s="16">
        <f ca="1" t="shared" si="4487"/>
        <v>0.882640325852134</v>
      </c>
      <c r="G603" s="17">
        <f ca="1">IF(F603&lt;=('Ejercicio 3 - TIR'!$D$18-'Ejercicio 3 - TIR'!$C$18)/('Ejercicio 3 - TIR'!$E$18-'Ejercicio 3 - TIR'!$C$18),'Ejercicio 3 - TIR'!$C$18+SQRT(('Ejercicio 3 - TIR'!$E$18-'Ejercicio 3 - TIR'!$C$18)*('Ejercicio 3 - TIR'!$D$18-'Ejercicio 3 - TIR'!$C$18)*F603),'Ejercicio 3 - TIR'!$E$18-SQRT(('Ejercicio 3 - TIR'!$E$18-'Ejercicio 3 - TIR'!$C$18)*('Ejercicio 3 - TIR'!$E$18-'Ejercicio 3 - TIR'!$D$18)*(1-F603)))</f>
        <v>42033.187643094</v>
      </c>
      <c r="H603" s="16">
        <f ca="1" t="shared" ref="H603:L603" si="4488">RAND()</f>
        <v>0.596712747768721</v>
      </c>
      <c r="I603" s="17">
        <f ca="1">IF(H603&lt;=('Ejercicio 3 - TIR'!$D$18-'Ejercicio 3 - TIR'!$C$18)/('Ejercicio 3 - TIR'!$E$18-'Ejercicio 3 - TIR'!$C$18),'Ejercicio 3 - TIR'!$C$18+SQRT(('Ejercicio 3 - TIR'!$E$18-'Ejercicio 3 - TIR'!$C$18)*('Ejercicio 3 - TIR'!$D$18-'Ejercicio 3 - TIR'!$C$18)*H603),'Ejercicio 3 - TIR'!$E$18-SQRT(('Ejercicio 3 - TIR'!$E$18-'Ejercicio 3 - TIR'!$C$18)*('Ejercicio 3 - TIR'!$E$18-'Ejercicio 3 - TIR'!$D$18)*(1-H603)))</f>
        <v>39460.8092764471</v>
      </c>
      <c r="J603" s="16">
        <f ca="1" t="shared" si="4488"/>
        <v>0.119107526595219</v>
      </c>
      <c r="K603" s="17">
        <f ca="1">IF(J603&lt;=('Ejercicio 3 - TIR'!$D$18-'Ejercicio 3 - TIR'!$C$18)/('Ejercicio 3 - TIR'!$E$18-'Ejercicio 3 - TIR'!$C$18),'Ejercicio 3 - TIR'!$C$18+SQRT(('Ejercicio 3 - TIR'!$E$18-'Ejercicio 3 - TIR'!$C$18)*('Ejercicio 3 - TIR'!$D$18-'Ejercicio 3 - TIR'!$C$18)*J603),'Ejercicio 3 - TIR'!$E$18-SQRT(('Ejercicio 3 - TIR'!$E$18-'Ejercicio 3 - TIR'!$C$18)*('Ejercicio 3 - TIR'!$E$18-'Ejercicio 3 - TIR'!$D$18)*(1-J603)))</f>
        <v>34226.8343934064</v>
      </c>
      <c r="L603" s="16">
        <f ca="1" t="shared" si="4488"/>
        <v>0.54843613898936</v>
      </c>
      <c r="M603" s="17">
        <f ca="1">IF(L603&lt;=('Ejercicio 3 - TIR'!$D$18-'Ejercicio 3 - TIR'!$C$18)/('Ejercicio 3 - TIR'!$E$18-'Ejercicio 3 - TIR'!$C$18),'Ejercicio 3 - TIR'!$C$18+SQRT(('Ejercicio 3 - TIR'!$E$18-'Ejercicio 3 - TIR'!$C$18)*('Ejercicio 3 - TIR'!$D$18-'Ejercicio 3 - TIR'!$C$18)*L603),'Ejercicio 3 - TIR'!$E$18-SQRT(('Ejercicio 3 - TIR'!$E$18-'Ejercicio 3 - TIR'!$C$18)*('Ejercicio 3 - TIR'!$E$18-'Ejercicio 3 - TIR'!$D$18)*(1-L603)))</f>
        <v>39070.028712656</v>
      </c>
      <c r="N603" s="16">
        <f ca="1" t="shared" ref="N603:R603" si="4489">RAND()</f>
        <v>0.240717958059155</v>
      </c>
      <c r="O603" s="17">
        <f ca="1">IF(N603&lt;=('Ejercicio 3 - TIR'!$D$18-'Ejercicio 3 - TIR'!$C$18)/('Ejercicio 3 - TIR'!$E$18-'Ejercicio 3 - TIR'!$C$18),'Ejercicio 3 - TIR'!$C$18+SQRT(('Ejercicio 3 - TIR'!$E$18-'Ejercicio 3 - TIR'!$C$18)*('Ejercicio 3 - TIR'!$D$18-'Ejercicio 3 - TIR'!$C$18)*N603),'Ejercicio 3 - TIR'!$E$18-SQRT(('Ejercicio 3 - TIR'!$E$18-'Ejercicio 3 - TIR'!$C$18)*('Ejercicio 3 - TIR'!$E$18-'Ejercicio 3 - TIR'!$D$18)*(1-N603)))</f>
        <v>36008.9677739919</v>
      </c>
      <c r="P603" s="16">
        <f ca="1" t="shared" si="4489"/>
        <v>0.875778103198966</v>
      </c>
      <c r="Q603" s="18">
        <f ca="1">IF(P603&lt;=('Ejercicio 3 - TIR'!$D$22-'Ejercicio 3 - TIR'!$C$22)/('Ejercicio 3 - TIR'!$E$22-'Ejercicio 3 - TIR'!$C$22),'Ejercicio 3 - TIR'!$C$22+SQRT(('Ejercicio 3 - TIR'!$E$22-'Ejercicio 3 - TIR'!$C$22)*('Ejercicio 3 - TIR'!$D$22-'Ejercicio 3 - TIR'!$C$22)*P603),'Ejercicio 3 - TIR'!$E$22-SQRT(('Ejercicio 3 - TIR'!$E$22-'Ejercicio 3 - TIR'!$C$22)*('Ejercicio 3 - TIR'!$E$22-'Ejercicio 3 - TIR'!$D$22)*(1-P603)))</f>
        <v>0.165046759072299</v>
      </c>
      <c r="R603" s="16">
        <f ca="1" t="shared" si="4489"/>
        <v>0.338476894755251</v>
      </c>
      <c r="S603" s="18">
        <f ca="1">IF(R603&lt;=('Ejercicio 3 - TIR'!$D$23-'Ejercicio 3 - TIR'!$C$23)/('Ejercicio 3 - TIR'!$E$23-'Ejercicio 3 - TIR'!$C$23),'Ejercicio 3 - TIR'!$C$23+SQRT(('Ejercicio 3 - TIR'!$E$23-'Ejercicio 3 - TIR'!$C$23)*('Ejercicio 3 - TIR'!$D$23-'Ejercicio 3 - TIR'!$C$23)*R603),'Ejercicio 3 - TIR'!$E$23-SQRT(('Ejercicio 3 - TIR'!$E$23-'Ejercicio 3 - TIR'!$C$23)*('Ejercicio 3 - TIR'!$E$23-'Ejercicio 3 - TIR'!$D$23)*(1-R603)))</f>
        <v>0.144683160465375</v>
      </c>
      <c r="T603" s="16">
        <f ca="1" t="shared" ref="T603:X603" si="4490">RAND()</f>
        <v>0.330264332240396</v>
      </c>
      <c r="U603" s="18">
        <f ca="1">IF(T603&lt;=('Ejercicio 3 - TIR'!$D$24-'Ejercicio 3 - TIR'!$C$24)/('Ejercicio 3 - TIR'!$E$24-'Ejercicio 3 - TIR'!$C$24),'Ejercicio 3 - TIR'!$C$24+SQRT(('Ejercicio 3 - TIR'!$E$24-'Ejercicio 3 - TIR'!$C$24)*('Ejercicio 3 - TIR'!$D$24-'Ejercicio 3 - TIR'!$C$24)*T603),'Ejercicio 3 - TIR'!$E$24-SQRT(('Ejercicio 3 - TIR'!$E$24-'Ejercicio 3 - TIR'!$C$24)*('Ejercicio 3 - TIR'!$E$24-'Ejercicio 3 - TIR'!$D$24)*(1-T603)))</f>
        <v>0.176335434260798</v>
      </c>
      <c r="V603" s="16">
        <f ca="1" t="shared" si="4490"/>
        <v>0.298901968213302</v>
      </c>
      <c r="W603" s="18">
        <f ca="1">IF(V603&lt;=('Ejercicio 3 - TIR'!$D$25-'Ejercicio 3 - TIR'!$C$25)/('Ejercicio 3 - TIR'!$E$25-'Ejercicio 3 - TIR'!$C$25),'Ejercicio 3 - TIR'!$C$25+SQRT(('Ejercicio 3 - TIR'!$E$25-'Ejercicio 3 - TIR'!$C$25)*('Ejercicio 3 - TIR'!$D$25-'Ejercicio 3 - TIR'!$C$25)*V603),'Ejercicio 3 - TIR'!$E$25-SQRT(('Ejercicio 3 - TIR'!$E$25-'Ejercicio 3 - TIR'!$C$25)*('Ejercicio 3 - TIR'!$E$25-'Ejercicio 3 - TIR'!$D$25)*(1-V603)))</f>
        <v>0.200463719242827</v>
      </c>
      <c r="X603" s="16">
        <f ca="1" t="shared" si="4490"/>
        <v>0.335918276130595</v>
      </c>
      <c r="Y603" s="18">
        <f ca="1">IF(X603&lt;=('Ejercicio 3 - TIR'!$D$26-'Ejercicio 3 - TIR'!$C$26)/('Ejercicio 3 - TIR'!$E$26-'Ejercicio 3 - TIR'!$C$26),'Ejercicio 3 - TIR'!$C$26+SQRT(('Ejercicio 3 - TIR'!$E$26-'Ejercicio 3 - TIR'!$C$26)*('Ejercicio 3 - TIR'!$D$26-'Ejercicio 3 - TIR'!$C$26)*X603),'Ejercicio 3 - TIR'!$E$26-SQRT(('Ejercicio 3 - TIR'!$E$26-'Ejercicio 3 - TIR'!$C$26)*('Ejercicio 3 - TIR'!$E$26-'Ejercicio 3 - TIR'!$D$26)*(1-X603)))</f>
        <v>0.220116435402568</v>
      </c>
      <c r="Z603" s="16">
        <f ca="1" t="shared" si="4288"/>
        <v>1.1650467590723</v>
      </c>
      <c r="AA603" s="16">
        <f ca="1" t="shared" si="4289"/>
        <v>1.33360940626482</v>
      </c>
      <c r="AB603" s="16">
        <f ca="1" t="shared" si="4290"/>
        <v>1.56877200005281</v>
      </c>
      <c r="AC603" s="16">
        <f ca="1" t="shared" si="4291"/>
        <v>1.88325386982741</v>
      </c>
      <c r="AD603" s="16">
        <f ca="1" t="shared" si="4292"/>
        <v>2.29778899861191</v>
      </c>
      <c r="AE603" s="15">
        <f ca="1" t="shared" si="4293"/>
        <v>4991.94614534523</v>
      </c>
      <c r="AF603" s="15">
        <f ca="1" t="shared" si="4294"/>
        <v>5714.19669052673</v>
      </c>
      <c r="AG603" s="15">
        <f ca="1" t="shared" si="4295"/>
        <v>6721.81204540237</v>
      </c>
      <c r="AH603" s="15">
        <f ca="1" t="shared" si="4296"/>
        <v>8069.29148807497</v>
      </c>
      <c r="AI603" s="15">
        <f ca="1" t="shared" si="4297"/>
        <v>9845.47516665432</v>
      </c>
      <c r="AJ603" s="17">
        <f ca="1" t="shared" si="4298"/>
        <v>48970.6290370645</v>
      </c>
      <c r="AK603" s="17">
        <f ca="1" t="shared" si="4299"/>
        <v>52625.3064298921</v>
      </c>
      <c r="AL603" s="17">
        <f ca="1" t="shared" si="4300"/>
        <v>53694.0994468206</v>
      </c>
      <c r="AM603" s="17">
        <f ca="1" t="shared" si="4301"/>
        <v>73578.7827673774</v>
      </c>
      <c r="AN603" s="17">
        <f ca="1" t="shared" si="4302"/>
        <v>82741.0100024495</v>
      </c>
      <c r="AO603" s="17">
        <f ca="1">C603/'Ejercicio 3 - TIR'!$D$7</f>
        <v>16125.6234056699</v>
      </c>
      <c r="AP603" s="17">
        <f ca="1" t="shared" si="4303"/>
        <v>32845.0056313946</v>
      </c>
      <c r="AQ603" s="17">
        <f ca="1" t="shared" si="4304"/>
        <v>36499.6830242221</v>
      </c>
      <c r="AR603" s="17">
        <f ca="1" t="shared" si="4305"/>
        <v>37568.4760411507</v>
      </c>
      <c r="AS603" s="17">
        <f ca="1" t="shared" si="4306"/>
        <v>57453.1593617075</v>
      </c>
      <c r="AT603" s="17">
        <f ca="1" t="shared" si="4307"/>
        <v>66615.3865967796</v>
      </c>
      <c r="AU603" s="17">
        <f ca="1">AP603*'Ejercicio 3 - TIR'!$D$5</f>
        <v>16422.5028156973</v>
      </c>
      <c r="AV603" s="17">
        <f ca="1">AQ603*'Ejercicio 3 - TIR'!$D$5</f>
        <v>18249.8415121111</v>
      </c>
      <c r="AW603" s="17">
        <f ca="1">AR603*'Ejercicio 3 - TIR'!$D$5</f>
        <v>18784.2380205753</v>
      </c>
      <c r="AX603" s="17">
        <f ca="1">AS603*'Ejercicio 3 - TIR'!$D$5</f>
        <v>28726.5796808538</v>
      </c>
      <c r="AY603" s="17">
        <f ca="1">AT603*'Ejercicio 3 - TIR'!$D$5</f>
        <v>33307.6932983898</v>
      </c>
      <c r="AZ603" s="17">
        <f ca="1" t="shared" ref="AZ603:BD603" si="4491">AJ603-AU603-AE603</f>
        <v>27556.180076022</v>
      </c>
      <c r="BA603" s="17">
        <f ca="1" t="shared" si="4491"/>
        <v>28661.2682272543</v>
      </c>
      <c r="BB603" s="17">
        <f ca="1" t="shared" si="4491"/>
        <v>28188.0493808429</v>
      </c>
      <c r="BC603" s="17">
        <f ca="1" t="shared" si="4491"/>
        <v>36782.9115984487</v>
      </c>
      <c r="BD603" s="17">
        <f ca="1" t="shared" si="4491"/>
        <v>39587.8415374054</v>
      </c>
      <c r="BE603" s="17">
        <f ca="1" t="shared" ref="BE603:BI603" si="4492">AZ603/Z603</f>
        <v>23652.4241292807</v>
      </c>
      <c r="BF603" s="17">
        <f ca="1" t="shared" si="4492"/>
        <v>21491.5012541257</v>
      </c>
      <c r="BG603" s="17">
        <f ca="1" t="shared" si="4492"/>
        <v>17968.2257076834</v>
      </c>
      <c r="BH603" s="17">
        <f ca="1" t="shared" si="4492"/>
        <v>19531.5736172201</v>
      </c>
      <c r="BI603" s="17">
        <f ca="1" t="shared" si="4492"/>
        <v>17228.6670191738</v>
      </c>
      <c r="BJ603" s="17">
        <f ca="1" t="shared" si="4310"/>
        <v>69498.1167695195</v>
      </c>
      <c r="BK603" s="17">
        <f ca="1" t="shared" si="4311"/>
        <v>37053.2800573071</v>
      </c>
      <c r="BL603" s="17">
        <f ca="1" t="shared" si="4312"/>
        <v>106551.396826827</v>
      </c>
      <c r="BM603" s="17">
        <f ca="1">BK603*'Ejercicio 3 - TIR'!$D$5</f>
        <v>18526.6400286535</v>
      </c>
      <c r="BN603" s="17">
        <f ca="1" t="shared" si="4313"/>
        <v>88024.7567981731</v>
      </c>
      <c r="BO603" s="17">
        <f ca="1" t="shared" si="4314"/>
        <v>38308.4595023079</v>
      </c>
      <c r="BP603" s="17">
        <f ca="1" t="shared" si="4315"/>
        <v>-110873.764827822</v>
      </c>
      <c r="BQ603" s="17">
        <f ca="1" t="shared" ref="BQ603:BT603" si="4493">BE603</f>
        <v>23652.4241292807</v>
      </c>
      <c r="BR603" s="17">
        <f ca="1" t="shared" si="4493"/>
        <v>21491.5012541257</v>
      </c>
      <c r="BS603" s="17">
        <f ca="1" t="shared" si="4493"/>
        <v>17968.2257076834</v>
      </c>
      <c r="BT603" s="17">
        <f ca="1" t="shared" si="4493"/>
        <v>19531.5736172201</v>
      </c>
      <c r="BU603" s="17">
        <f ca="1" t="shared" si="4317"/>
        <v>55537.1265214817</v>
      </c>
      <c r="BV603" s="19">
        <f ca="1" t="shared" si="4318"/>
        <v>6.75497427230318</v>
      </c>
    </row>
    <row r="604" ht="15" customHeight="1" spans="1:74">
      <c r="A604" s="15">
        <v>603</v>
      </c>
      <c r="B604" s="16">
        <f ca="1" t="shared" ref="B604:F604" si="4494">RAND()</f>
        <v>0.735968821464825</v>
      </c>
      <c r="C604" s="17">
        <f ca="1">IF(B604&lt;=('Ejercicio 3 - TIR'!$D$13-'Ejercicio 3 - TIR'!$C$13)/('Ejercicio 3 - TIR'!$E$13-'Ejercicio 3 - TIR'!$C$13),'Ejercicio 3 - TIR'!$C$13+SQRT(('Ejercicio 3 - TIR'!$E$13-'Ejercicio 3 - TIR'!$C$13)*('Ejercicio 3 - TIR'!$D$13-'Ejercicio 3 - TIR'!$C$13)*B604),'Ejercicio 3 - TIR'!$E$13-SQRT(('Ejercicio 3 - TIR'!$E$13-'Ejercicio 3 - TIR'!$C$13)*('Ejercicio 3 - TIR'!$E$13-'Ejercicio 3 - TIR'!$D$13)*(1-B604)))</f>
        <v>82200.072633794</v>
      </c>
      <c r="D604" s="16">
        <f ca="1" t="shared" si="4494"/>
        <v>0.273165815299077</v>
      </c>
      <c r="E604" s="17">
        <f ca="1">IF(D604&lt;=('Ejercicio 3 - TIR'!$D$14-'Ejercicio 3 - TIR'!$C$14)/('Ejercicio 3 - TIR'!$E$14-'Ejercicio 3 - TIR'!$C$14),'Ejercicio 3 - TIR'!$C$14+SQRT(('Ejercicio 3 - TIR'!$E$14-'Ejercicio 3 - TIR'!$C$14)*('Ejercicio 3 - TIR'!$D$14-'Ejercicio 3 - TIR'!$C$14)*D604),'Ejercicio 3 - TIR'!$E$14-SQRT(('Ejercicio 3 - TIR'!$E$14-'Ejercicio 3 - TIR'!$C$14)*('Ejercicio 3 - TIR'!$E$14-'Ejercicio 3 - TIR'!$D$14)*(1-D604)))</f>
        <v>29526.3049110097</v>
      </c>
      <c r="F604" s="16">
        <f ca="1" t="shared" si="4494"/>
        <v>0.938015944239152</v>
      </c>
      <c r="G604" s="17">
        <f ca="1">IF(F604&lt;=('Ejercicio 3 - TIR'!$D$18-'Ejercicio 3 - TIR'!$C$18)/('Ejercicio 3 - TIR'!$E$18-'Ejercicio 3 - TIR'!$C$18),'Ejercicio 3 - TIR'!$C$18+SQRT(('Ejercicio 3 - TIR'!$E$18-'Ejercicio 3 - TIR'!$C$18)*('Ejercicio 3 - TIR'!$D$18-'Ejercicio 3 - TIR'!$C$18)*F604),'Ejercicio 3 - TIR'!$E$18-SQRT(('Ejercicio 3 - TIR'!$E$18-'Ejercicio 3 - TIR'!$C$18)*('Ejercicio 3 - TIR'!$E$18-'Ejercicio 3 - TIR'!$D$18)*(1-F604)))</f>
        <v>42843.8914261885</v>
      </c>
      <c r="H604" s="16">
        <f ca="1" t="shared" ref="H604:L604" si="4495">RAND()</f>
        <v>0.649117887623078</v>
      </c>
      <c r="I604" s="17">
        <f ca="1">IF(H604&lt;=('Ejercicio 3 - TIR'!$D$18-'Ejercicio 3 - TIR'!$C$18)/('Ejercicio 3 - TIR'!$E$18-'Ejercicio 3 - TIR'!$C$18),'Ejercicio 3 - TIR'!$C$18+SQRT(('Ejercicio 3 - TIR'!$E$18-'Ejercicio 3 - TIR'!$C$18)*('Ejercicio 3 - TIR'!$D$18-'Ejercicio 3 - TIR'!$C$18)*H604),'Ejercicio 3 - TIR'!$E$18-SQRT(('Ejercicio 3 - TIR'!$E$18-'Ejercicio 3 - TIR'!$C$18)*('Ejercicio 3 - TIR'!$E$18-'Ejercicio 3 - TIR'!$D$18)*(1-H604)))</f>
        <v>39867.5064298668</v>
      </c>
      <c r="J604" s="16">
        <f ca="1" t="shared" si="4495"/>
        <v>0.667879628130083</v>
      </c>
      <c r="K604" s="17">
        <f ca="1">IF(J604&lt;=('Ejercicio 3 - TIR'!$D$18-'Ejercicio 3 - TIR'!$C$18)/('Ejercicio 3 - TIR'!$E$18-'Ejercicio 3 - TIR'!$C$18),'Ejercicio 3 - TIR'!$C$18+SQRT(('Ejercicio 3 - TIR'!$E$18-'Ejercicio 3 - TIR'!$C$18)*('Ejercicio 3 - TIR'!$D$18-'Ejercicio 3 - TIR'!$C$18)*J604),'Ejercicio 3 - TIR'!$E$18-SQRT(('Ejercicio 3 - TIR'!$E$18-'Ejercicio 3 - TIR'!$C$18)*('Ejercicio 3 - TIR'!$E$18-'Ejercicio 3 - TIR'!$D$18)*(1-J604)))</f>
        <v>40009.1055019923</v>
      </c>
      <c r="L604" s="16">
        <f ca="1" t="shared" si="4495"/>
        <v>0.41827901262391</v>
      </c>
      <c r="M604" s="17">
        <f ca="1">IF(L604&lt;=('Ejercicio 3 - TIR'!$D$18-'Ejercicio 3 - TIR'!$C$18)/('Ejercicio 3 - TIR'!$E$18-'Ejercicio 3 - TIR'!$C$18),'Ejercicio 3 - TIR'!$C$18+SQRT(('Ejercicio 3 - TIR'!$E$18-'Ejercicio 3 - TIR'!$C$18)*('Ejercicio 3 - TIR'!$D$18-'Ejercicio 3 - TIR'!$C$18)*L604),'Ejercicio 3 - TIR'!$E$18-SQRT(('Ejercicio 3 - TIR'!$E$18-'Ejercicio 3 - TIR'!$C$18)*('Ejercicio 3 - TIR'!$E$18-'Ejercicio 3 - TIR'!$D$18)*(1-L604)))</f>
        <v>37920.9754382643</v>
      </c>
      <c r="N604" s="16">
        <f ca="1" t="shared" ref="N604:R604" si="4496">RAND()</f>
        <v>0.939657919835983</v>
      </c>
      <c r="O604" s="17">
        <f ca="1">IF(N604&lt;=('Ejercicio 3 - TIR'!$D$18-'Ejercicio 3 - TIR'!$C$18)/('Ejercicio 3 - TIR'!$E$18-'Ejercicio 3 - TIR'!$C$18),'Ejercicio 3 - TIR'!$C$18+SQRT(('Ejercicio 3 - TIR'!$E$18-'Ejercicio 3 - TIR'!$C$18)*('Ejercicio 3 - TIR'!$D$18-'Ejercicio 3 - TIR'!$C$18)*N604),'Ejercicio 3 - TIR'!$E$18-SQRT(('Ejercicio 3 - TIR'!$E$18-'Ejercicio 3 - TIR'!$C$18)*('Ejercicio 3 - TIR'!$E$18-'Ejercicio 3 - TIR'!$D$18)*(1-N604)))</f>
        <v>42872.6410711163</v>
      </c>
      <c r="P604" s="16">
        <f ca="1" t="shared" si="4496"/>
        <v>0.141623471683899</v>
      </c>
      <c r="Q604" s="18">
        <f ca="1">IF(P604&lt;=('Ejercicio 3 - TIR'!$D$22-'Ejercicio 3 - TIR'!$C$22)/('Ejercicio 3 - TIR'!$E$22-'Ejercicio 3 - TIR'!$C$22),'Ejercicio 3 - TIR'!$C$22+SQRT(('Ejercicio 3 - TIR'!$E$22-'Ejercicio 3 - TIR'!$C$22)*('Ejercicio 3 - TIR'!$D$22-'Ejercicio 3 - TIR'!$C$22)*P604),'Ejercicio 3 - TIR'!$E$22-SQRT(('Ejercicio 3 - TIR'!$E$22-'Ejercicio 3 - TIR'!$C$22)*('Ejercicio 3 - TIR'!$E$22-'Ejercicio 3 - TIR'!$D$22)*(1-P604)))</f>
        <v>0.1359662847598</v>
      </c>
      <c r="R604" s="16">
        <f ca="1" t="shared" si="4496"/>
        <v>0.302030399037055</v>
      </c>
      <c r="S604" s="18">
        <f ca="1">IF(R604&lt;=('Ejercicio 3 - TIR'!$D$23-'Ejercicio 3 - TIR'!$C$23)/('Ejercicio 3 - TIR'!$E$23-'Ejercicio 3 - TIR'!$C$23),'Ejercicio 3 - TIR'!$C$23+SQRT(('Ejercicio 3 - TIR'!$E$23-'Ejercicio 3 - TIR'!$C$23)*('Ejercicio 3 - TIR'!$D$23-'Ejercicio 3 - TIR'!$C$23)*R604),'Ejercicio 3 - TIR'!$E$23-SQRT(('Ejercicio 3 - TIR'!$E$23-'Ejercicio 3 - TIR'!$C$23)*('Ejercicio 3 - TIR'!$E$23-'Ejercicio 3 - TIR'!$D$23)*(1-R604)))</f>
        <v>0.1433164044884</v>
      </c>
      <c r="T604" s="16">
        <f ca="1" t="shared" ref="T604:X604" si="4497">RAND()</f>
        <v>0.00795708757733515</v>
      </c>
      <c r="U604" s="18">
        <f ca="1">IF(T604&lt;=('Ejercicio 3 - TIR'!$D$24-'Ejercicio 3 - TIR'!$C$24)/('Ejercicio 3 - TIR'!$E$24-'Ejercicio 3 - TIR'!$C$24),'Ejercicio 3 - TIR'!$C$24+SQRT(('Ejercicio 3 - TIR'!$E$24-'Ejercicio 3 - TIR'!$C$24)*('Ejercicio 3 - TIR'!$D$24-'Ejercicio 3 - TIR'!$C$24)*T604),'Ejercicio 3 - TIR'!$E$24-SQRT(('Ejercicio 3 - TIR'!$E$24-'Ejercicio 3 - TIR'!$C$24)*('Ejercicio 3 - TIR'!$E$24-'Ejercicio 3 - TIR'!$D$24)*(1-T604)))</f>
        <v>0.154087772487848</v>
      </c>
      <c r="V604" s="16">
        <f ca="1" t="shared" si="4497"/>
        <v>0.405018798116155</v>
      </c>
      <c r="W604" s="18">
        <f ca="1">IF(V604&lt;=('Ejercicio 3 - TIR'!$D$25-'Ejercicio 3 - TIR'!$C$25)/('Ejercicio 3 - TIR'!$E$25-'Ejercicio 3 - TIR'!$C$25),'Ejercicio 3 - TIR'!$C$25+SQRT(('Ejercicio 3 - TIR'!$E$25-'Ejercicio 3 - TIR'!$C$25)*('Ejercicio 3 - TIR'!$D$25-'Ejercicio 3 - TIR'!$C$25)*V604),'Ejercicio 3 - TIR'!$E$25-SQRT(('Ejercicio 3 - TIR'!$E$25-'Ejercicio 3 - TIR'!$C$25)*('Ejercicio 3 - TIR'!$E$25-'Ejercicio 3 - TIR'!$D$25)*(1-V604)))</f>
        <v>0.204366304044123</v>
      </c>
      <c r="X604" s="16">
        <f ca="1" t="shared" si="4497"/>
        <v>0.0823269881094211</v>
      </c>
      <c r="Y604" s="18">
        <f ca="1">IF(X604&lt;=('Ejercicio 3 - TIR'!$D$26-'Ejercicio 3 - TIR'!$C$26)/('Ejercicio 3 - TIR'!$E$26-'Ejercicio 3 - TIR'!$C$26),'Ejercicio 3 - TIR'!$C$26+SQRT(('Ejercicio 3 - TIR'!$E$26-'Ejercicio 3 - TIR'!$C$26)*('Ejercicio 3 - TIR'!$D$26-'Ejercicio 3 - TIR'!$C$26)*X604),'Ejercicio 3 - TIR'!$E$26-SQRT(('Ejercicio 3 - TIR'!$E$26-'Ejercicio 3 - TIR'!$C$26)*('Ejercicio 3 - TIR'!$E$26-'Ejercicio 3 - TIR'!$D$26)*(1-X604)))</f>
        <v>0.204909153828955</v>
      </c>
      <c r="Z604" s="16">
        <f ca="1" t="shared" si="4288"/>
        <v>1.1359662847598</v>
      </c>
      <c r="AA604" s="16">
        <f ca="1" t="shared" si="4289"/>
        <v>1.29876888831162</v>
      </c>
      <c r="AB604" s="16">
        <f ca="1" t="shared" si="4290"/>
        <v>1.49889329328808</v>
      </c>
      <c r="AC604" s="16">
        <f ca="1" t="shared" si="4291"/>
        <v>1.80521657579388</v>
      </c>
      <c r="AD604" s="16">
        <f ca="1" t="shared" si="4292"/>
        <v>2.17512197681781</v>
      </c>
      <c r="AE604" s="15">
        <f ca="1" t="shared" si="4293"/>
        <v>4014.58198143503</v>
      </c>
      <c r="AF604" s="15">
        <f ca="1" t="shared" si="4294"/>
        <v>4589.93743653821</v>
      </c>
      <c r="AG604" s="15">
        <f ca="1" t="shared" si="4295"/>
        <v>5297.19067199297</v>
      </c>
      <c r="AH604" s="15">
        <f ca="1" t="shared" si="4296"/>
        <v>6379.75795144517</v>
      </c>
      <c r="AI604" s="15">
        <f ca="1" t="shared" si="4297"/>
        <v>7687.02875490935</v>
      </c>
      <c r="AJ604" s="17">
        <f ca="1" t="shared" si="4298"/>
        <v>48669.2161680596</v>
      </c>
      <c r="AK604" s="17">
        <f ca="1" t="shared" si="4299"/>
        <v>51778.6770056744</v>
      </c>
      <c r="AL604" s="17">
        <f ca="1" t="shared" si="4300"/>
        <v>59969.3799073913</v>
      </c>
      <c r="AM604" s="17">
        <f ca="1" t="shared" si="4301"/>
        <v>68455.5734314275</v>
      </c>
      <c r="AN604" s="17">
        <f ca="1" t="shared" si="4302"/>
        <v>93253.223798007</v>
      </c>
      <c r="AO604" s="17">
        <f ca="1">C604/'Ejercicio 3 - TIR'!$D$7</f>
        <v>16440.0145267588</v>
      </c>
      <c r="AP604" s="17">
        <f ca="1" t="shared" si="4303"/>
        <v>32229.2016413008</v>
      </c>
      <c r="AQ604" s="17">
        <f ca="1" t="shared" si="4304"/>
        <v>35338.6624789156</v>
      </c>
      <c r="AR604" s="17">
        <f ca="1" t="shared" si="4305"/>
        <v>43529.3653806325</v>
      </c>
      <c r="AS604" s="17">
        <f ca="1" t="shared" si="4306"/>
        <v>52015.5589046687</v>
      </c>
      <c r="AT604" s="17">
        <f ca="1" t="shared" si="4307"/>
        <v>76813.2092712482</v>
      </c>
      <c r="AU604" s="17">
        <f ca="1">AP604*'Ejercicio 3 - TIR'!$D$5</f>
        <v>16114.6008206504</v>
      </c>
      <c r="AV604" s="17">
        <f ca="1">AQ604*'Ejercicio 3 - TIR'!$D$5</f>
        <v>17669.3312394578</v>
      </c>
      <c r="AW604" s="17">
        <f ca="1">AR604*'Ejercicio 3 - TIR'!$D$5</f>
        <v>21764.6826903163</v>
      </c>
      <c r="AX604" s="17">
        <f ca="1">AS604*'Ejercicio 3 - TIR'!$D$5</f>
        <v>26007.7794523343</v>
      </c>
      <c r="AY604" s="17">
        <f ca="1">AT604*'Ejercicio 3 - TIR'!$D$5</f>
        <v>38406.6046356241</v>
      </c>
      <c r="AZ604" s="17">
        <f ca="1" t="shared" ref="AZ604:BD604" si="4498">AJ604-AU604-AE604</f>
        <v>28540.0333659742</v>
      </c>
      <c r="BA604" s="17">
        <f ca="1" t="shared" si="4498"/>
        <v>29519.4083296784</v>
      </c>
      <c r="BB604" s="17">
        <f ca="1" t="shared" si="4498"/>
        <v>32907.5065450821</v>
      </c>
      <c r="BC604" s="17">
        <f ca="1" t="shared" si="4498"/>
        <v>36068.036027648</v>
      </c>
      <c r="BD604" s="17">
        <f ca="1" t="shared" si="4498"/>
        <v>47159.5904074735</v>
      </c>
      <c r="BE604" s="17">
        <f ca="1" t="shared" ref="BE604:BI604" si="4499">AZ604/Z604</f>
        <v>25124.0144614054</v>
      </c>
      <c r="BF604" s="17">
        <f ca="1" t="shared" si="4499"/>
        <v>22728.7615181891</v>
      </c>
      <c r="BG604" s="17">
        <f ca="1" t="shared" si="4499"/>
        <v>21954.5358515107</v>
      </c>
      <c r="BH604" s="17">
        <f ca="1" t="shared" si="4499"/>
        <v>19979.8941087089</v>
      </c>
      <c r="BI604" s="17">
        <f ca="1" t="shared" si="4499"/>
        <v>21681.3543838436</v>
      </c>
      <c r="BJ604" s="17">
        <f ca="1" t="shared" si="4310"/>
        <v>64223.3147061609</v>
      </c>
      <c r="BK604" s="17">
        <f ca="1" t="shared" si="4311"/>
        <v>35759.0368963571</v>
      </c>
      <c r="BL604" s="17">
        <f ca="1" t="shared" si="4312"/>
        <v>99982.3516025181</v>
      </c>
      <c r="BM604" s="17">
        <f ca="1">BK604*'Ejercicio 3 - TIR'!$D$5</f>
        <v>17879.5184481786</v>
      </c>
      <c r="BN604" s="17">
        <f ca="1" t="shared" si="4313"/>
        <v>82102.8331543395</v>
      </c>
      <c r="BO604" s="17">
        <f ca="1" t="shared" si="4314"/>
        <v>37746.3121743891</v>
      </c>
      <c r="BP604" s="17">
        <f ca="1" t="shared" si="4315"/>
        <v>-111726.377544804</v>
      </c>
      <c r="BQ604" s="17">
        <f ca="1" t="shared" ref="BQ604:BT604" si="4500">BE604</f>
        <v>25124.0144614054</v>
      </c>
      <c r="BR604" s="17">
        <f ca="1" t="shared" si="4500"/>
        <v>22728.7615181891</v>
      </c>
      <c r="BS604" s="17">
        <f ca="1" t="shared" si="4500"/>
        <v>21954.5358515107</v>
      </c>
      <c r="BT604" s="17">
        <f ca="1" t="shared" si="4500"/>
        <v>19979.8941087089</v>
      </c>
      <c r="BU604" s="17">
        <f ca="1" t="shared" si="4317"/>
        <v>59427.6665582328</v>
      </c>
      <c r="BV604" s="19">
        <f ca="1" t="shared" si="4318"/>
        <v>9.0556745261261</v>
      </c>
    </row>
    <row r="605" ht="15" customHeight="1" spans="1:74">
      <c r="A605" s="15">
        <v>604</v>
      </c>
      <c r="B605" s="16">
        <f ca="1" t="shared" ref="B605:F605" si="4501">RAND()</f>
        <v>0.40310914268157</v>
      </c>
      <c r="C605" s="17">
        <f ca="1">IF(B605&lt;=('Ejercicio 3 - TIR'!$D$13-'Ejercicio 3 - TIR'!$C$13)/('Ejercicio 3 - TIR'!$E$13-'Ejercicio 3 - TIR'!$C$13),'Ejercicio 3 - TIR'!$C$13+SQRT(('Ejercicio 3 - TIR'!$E$13-'Ejercicio 3 - TIR'!$C$13)*('Ejercicio 3 - TIR'!$D$13-'Ejercicio 3 - TIR'!$C$13)*B605),'Ejercicio 3 - TIR'!$E$13-SQRT(('Ejercicio 3 - TIR'!$E$13-'Ejercicio 3 - TIR'!$C$13)*('Ejercicio 3 - TIR'!$E$13-'Ejercicio 3 - TIR'!$D$13)*(1-B605)))</f>
        <v>73236.7971127872</v>
      </c>
      <c r="D605" s="16">
        <f ca="1" t="shared" si="4501"/>
        <v>0.259329174832413</v>
      </c>
      <c r="E605" s="17">
        <f ca="1">IF(D605&lt;=('Ejercicio 3 - TIR'!$D$14-'Ejercicio 3 - TIR'!$C$14)/('Ejercicio 3 - TIR'!$E$14-'Ejercicio 3 - TIR'!$C$14),'Ejercicio 3 - TIR'!$C$14+SQRT(('Ejercicio 3 - TIR'!$E$14-'Ejercicio 3 - TIR'!$C$14)*('Ejercicio 3 - TIR'!$D$14-'Ejercicio 3 - TIR'!$C$14)*D605),'Ejercicio 3 - TIR'!$E$14-SQRT(('Ejercicio 3 - TIR'!$E$14-'Ejercicio 3 - TIR'!$C$14)*('Ejercicio 3 - TIR'!$E$14-'Ejercicio 3 - TIR'!$D$14)*(1-D605)))</f>
        <v>29410.1800544231</v>
      </c>
      <c r="F605" s="16">
        <f ca="1" t="shared" si="4501"/>
        <v>0.183845558454265</v>
      </c>
      <c r="G605" s="17">
        <f ca="1">IF(F605&lt;=('Ejercicio 3 - TIR'!$D$18-'Ejercicio 3 - TIR'!$C$18)/('Ejercicio 3 - TIR'!$E$18-'Ejercicio 3 - TIR'!$C$18),'Ejercicio 3 - TIR'!$C$18+SQRT(('Ejercicio 3 - TIR'!$E$18-'Ejercicio 3 - TIR'!$C$18)*('Ejercicio 3 - TIR'!$D$18-'Ejercicio 3 - TIR'!$C$18)*F605),'Ejercicio 3 - TIR'!$E$18-SQRT(('Ejercicio 3 - TIR'!$E$18-'Ejercicio 3 - TIR'!$C$18)*('Ejercicio 3 - TIR'!$E$18-'Ejercicio 3 - TIR'!$D$18)*(1-F605)))</f>
        <v>35251.3649433399</v>
      </c>
      <c r="H605" s="16">
        <f ca="1" t="shared" ref="H605:L605" si="4502">RAND()</f>
        <v>0.2744573843609</v>
      </c>
      <c r="I605" s="17">
        <f ca="1">IF(H605&lt;=('Ejercicio 3 - TIR'!$D$18-'Ejercicio 3 - TIR'!$C$18)/('Ejercicio 3 - TIR'!$E$18-'Ejercicio 3 - TIR'!$C$18),'Ejercicio 3 - TIR'!$C$18+SQRT(('Ejercicio 3 - TIR'!$E$18-'Ejercicio 3 - TIR'!$C$18)*('Ejercicio 3 - TIR'!$D$18-'Ejercicio 3 - TIR'!$C$18)*H605),'Ejercicio 3 - TIR'!$E$18-SQRT(('Ejercicio 3 - TIR'!$E$18-'Ejercicio 3 - TIR'!$C$18)*('Ejercicio 3 - TIR'!$E$18-'Ejercicio 3 - TIR'!$D$18)*(1-H605)))</f>
        <v>36416.2767750569</v>
      </c>
      <c r="J605" s="16">
        <f ca="1" t="shared" si="4502"/>
        <v>0.56339993671484</v>
      </c>
      <c r="K605" s="17">
        <f ca="1">IF(J605&lt;=('Ejercicio 3 - TIR'!$D$18-'Ejercicio 3 - TIR'!$C$18)/('Ejercicio 3 - TIR'!$E$18-'Ejercicio 3 - TIR'!$C$18),'Ejercicio 3 - TIR'!$C$18+SQRT(('Ejercicio 3 - TIR'!$E$18-'Ejercicio 3 - TIR'!$C$18)*('Ejercicio 3 - TIR'!$D$18-'Ejercicio 3 - TIR'!$C$18)*J605),'Ejercicio 3 - TIR'!$E$18-SQRT(('Ejercicio 3 - TIR'!$E$18-'Ejercicio 3 - TIR'!$C$18)*('Ejercicio 3 - TIR'!$E$18-'Ejercicio 3 - TIR'!$D$18)*(1-J605)))</f>
        <v>39192.9315513184</v>
      </c>
      <c r="L605" s="16">
        <f ca="1" t="shared" si="4502"/>
        <v>0.17893535545061</v>
      </c>
      <c r="M605" s="17">
        <f ca="1">IF(L605&lt;=('Ejercicio 3 - TIR'!$D$18-'Ejercicio 3 - TIR'!$C$18)/('Ejercicio 3 - TIR'!$E$18-'Ejercicio 3 - TIR'!$C$18),'Ejercicio 3 - TIR'!$C$18+SQRT(('Ejercicio 3 - TIR'!$E$18-'Ejercicio 3 - TIR'!$C$18)*('Ejercicio 3 - TIR'!$D$18-'Ejercicio 3 - TIR'!$C$18)*L605),'Ejercicio 3 - TIR'!$E$18-SQRT(('Ejercicio 3 - TIR'!$E$18-'Ejercicio 3 - TIR'!$C$18)*('Ejercicio 3 - TIR'!$E$18-'Ejercicio 3 - TIR'!$D$18)*(1-L605)))</f>
        <v>35180.7628123271</v>
      </c>
      <c r="N605" s="16">
        <f ca="1" t="shared" ref="N605:R605" si="4503">RAND()</f>
        <v>0.534191693362928</v>
      </c>
      <c r="O605" s="17">
        <f ca="1">IF(N605&lt;=('Ejercicio 3 - TIR'!$D$18-'Ejercicio 3 - TIR'!$C$18)/('Ejercicio 3 - TIR'!$E$18-'Ejercicio 3 - TIR'!$C$18),'Ejercicio 3 - TIR'!$C$18+SQRT(('Ejercicio 3 - TIR'!$E$18-'Ejercicio 3 - TIR'!$C$18)*('Ejercicio 3 - TIR'!$D$18-'Ejercicio 3 - TIR'!$C$18)*N605),'Ejercicio 3 - TIR'!$E$18-SQRT(('Ejercicio 3 - TIR'!$E$18-'Ejercicio 3 - TIR'!$C$18)*('Ejercicio 3 - TIR'!$E$18-'Ejercicio 3 - TIR'!$D$18)*(1-N605)))</f>
        <v>38951.4665839984</v>
      </c>
      <c r="P605" s="16">
        <f ca="1" t="shared" si="4503"/>
        <v>0.779388531669467</v>
      </c>
      <c r="Q605" s="18">
        <f ca="1">IF(P605&lt;=('Ejercicio 3 - TIR'!$D$22-'Ejercicio 3 - TIR'!$C$22)/('Ejercicio 3 - TIR'!$E$22-'Ejercicio 3 - TIR'!$C$22),'Ejercicio 3 - TIR'!$C$22+SQRT(('Ejercicio 3 - TIR'!$E$22-'Ejercicio 3 - TIR'!$C$22)*('Ejercicio 3 - TIR'!$D$22-'Ejercicio 3 - TIR'!$C$22)*P605),'Ejercicio 3 - TIR'!$E$22-SQRT(('Ejercicio 3 - TIR'!$E$22-'Ejercicio 3 - TIR'!$C$22)*('Ejercicio 3 - TIR'!$E$22-'Ejercicio 3 - TIR'!$D$22)*(1-P605)))</f>
        <v>0.160072615751309</v>
      </c>
      <c r="R605" s="16">
        <f ca="1" t="shared" si="4503"/>
        <v>0.977368590638082</v>
      </c>
      <c r="S605" s="18">
        <f ca="1">IF(R605&lt;=('Ejercicio 3 - TIR'!$D$23-'Ejercicio 3 - TIR'!$C$23)/('Ejercicio 3 - TIR'!$E$23-'Ejercicio 3 - TIR'!$C$23),'Ejercicio 3 - TIR'!$C$23+SQRT(('Ejercicio 3 - TIR'!$E$23-'Ejercicio 3 - TIR'!$C$23)*('Ejercicio 3 - TIR'!$D$23-'Ejercicio 3 - TIR'!$C$23)*R605),'Ejercicio 3 - TIR'!$E$23-SQRT(('Ejercicio 3 - TIR'!$E$23-'Ejercicio 3 - TIR'!$C$23)*('Ejercicio 3 - TIR'!$E$23-'Ejercicio 3 - TIR'!$D$23)*(1-R605)))</f>
        <v>0.17361748193489</v>
      </c>
      <c r="T605" s="16">
        <f ca="1" t="shared" ref="T605:X605" si="4504">RAND()</f>
        <v>0.343545513490767</v>
      </c>
      <c r="U605" s="18">
        <f ca="1">IF(T605&lt;=('Ejercicio 3 - TIR'!$D$24-'Ejercicio 3 - TIR'!$C$24)/('Ejercicio 3 - TIR'!$E$24-'Ejercicio 3 - TIR'!$C$24),'Ejercicio 3 - TIR'!$C$24+SQRT(('Ejercicio 3 - TIR'!$E$24-'Ejercicio 3 - TIR'!$C$24)*('Ejercicio 3 - TIR'!$D$24-'Ejercicio 3 - TIR'!$C$24)*T605),'Ejercicio 3 - TIR'!$E$24-SQRT(('Ejercicio 3 - TIR'!$E$24-'Ejercicio 3 - TIR'!$C$24)*('Ejercicio 3 - TIR'!$E$24-'Ejercicio 3 - TIR'!$D$24)*(1-T605)))</f>
        <v>0.176859738984782</v>
      </c>
      <c r="V605" s="16">
        <f ca="1" t="shared" si="4504"/>
        <v>0.378564743417521</v>
      </c>
      <c r="W605" s="18">
        <f ca="1">IF(V605&lt;=('Ejercicio 3 - TIR'!$D$25-'Ejercicio 3 - TIR'!$C$25)/('Ejercicio 3 - TIR'!$E$25-'Ejercicio 3 - TIR'!$C$25),'Ejercicio 3 - TIR'!$C$25+SQRT(('Ejercicio 3 - TIR'!$E$25-'Ejercicio 3 - TIR'!$C$25)*('Ejercicio 3 - TIR'!$D$25-'Ejercicio 3 - TIR'!$C$25)*V605),'Ejercicio 3 - TIR'!$E$25-SQRT(('Ejercicio 3 - TIR'!$E$25-'Ejercicio 3 - TIR'!$C$25)*('Ejercicio 3 - TIR'!$E$25-'Ejercicio 3 - TIR'!$D$25)*(1-V605)))</f>
        <v>0.203362853881925</v>
      </c>
      <c r="X605" s="16">
        <f ca="1" t="shared" si="4504"/>
        <v>0.377385908481604</v>
      </c>
      <c r="Y605" s="18">
        <f ca="1">IF(X605&lt;=('Ejercicio 3 - TIR'!$D$26-'Ejercicio 3 - TIR'!$C$26)/('Ejercicio 3 - TIR'!$E$26-'Ejercicio 3 - TIR'!$C$26),'Ejercicio 3 - TIR'!$C$26+SQRT(('Ejercicio 3 - TIR'!$E$26-'Ejercicio 3 - TIR'!$C$26)*('Ejercicio 3 - TIR'!$D$26-'Ejercicio 3 - TIR'!$C$26)*X605),'Ejercicio 3 - TIR'!$E$26-SQRT(('Ejercicio 3 - TIR'!$E$26-'Ejercicio 3 - TIR'!$C$26)*('Ejercicio 3 - TIR'!$E$26-'Ejercicio 3 - TIR'!$D$26)*(1-X605)))</f>
        <v>0.222016242841643</v>
      </c>
      <c r="Z605" s="16">
        <f ca="1" t="shared" si="4288"/>
        <v>1.16007261575131</v>
      </c>
      <c r="AA605" s="16">
        <f ca="1" t="shared" si="4289"/>
        <v>1.36148150215967</v>
      </c>
      <c r="AB605" s="16">
        <f ca="1" t="shared" si="4290"/>
        <v>1.60227276526424</v>
      </c>
      <c r="AC605" s="16">
        <f ca="1" t="shared" si="4291"/>
        <v>1.92811552750566</v>
      </c>
      <c r="AD605" s="16">
        <f ca="1" t="shared" si="4292"/>
        <v>2.3561884926871</v>
      </c>
      <c r="AE605" s="15">
        <f ca="1" t="shared" si="4293"/>
        <v>4707.76445102849</v>
      </c>
      <c r="AF605" s="15">
        <f ca="1" t="shared" si="4294"/>
        <v>5525.11466055865</v>
      </c>
      <c r="AG605" s="15">
        <f ca="1" t="shared" si="4295"/>
        <v>6502.28499728604</v>
      </c>
      <c r="AH605" s="15">
        <f ca="1" t="shared" si="4296"/>
        <v>7824.60823108775</v>
      </c>
      <c r="AI605" s="15">
        <f ca="1" t="shared" si="4297"/>
        <v>9561.79835226165</v>
      </c>
      <c r="AJ605" s="17">
        <f ca="1" t="shared" si="4298"/>
        <v>40894.1431386244</v>
      </c>
      <c r="AK605" s="17">
        <f ca="1" t="shared" si="4299"/>
        <v>49580.0872067669</v>
      </c>
      <c r="AL605" s="17">
        <f ca="1" t="shared" si="4300"/>
        <v>62797.7668155432</v>
      </c>
      <c r="AM605" s="17">
        <f ca="1" t="shared" si="4301"/>
        <v>67832.5750479417</v>
      </c>
      <c r="AN605" s="17">
        <f ca="1" t="shared" si="4302"/>
        <v>91776.9973385031</v>
      </c>
      <c r="AO605" s="17">
        <f ca="1">C605/'Ejercicio 3 - TIR'!$D$7</f>
        <v>14647.3594225574</v>
      </c>
      <c r="AP605" s="17">
        <f ca="1" t="shared" si="4303"/>
        <v>26246.7837160669</v>
      </c>
      <c r="AQ605" s="17">
        <f ca="1" t="shared" si="4304"/>
        <v>34932.7277842095</v>
      </c>
      <c r="AR605" s="17">
        <f ca="1" t="shared" si="4305"/>
        <v>48150.4073929857</v>
      </c>
      <c r="AS605" s="17">
        <f ca="1" t="shared" si="4306"/>
        <v>53185.2156253842</v>
      </c>
      <c r="AT605" s="17">
        <f ca="1" t="shared" si="4307"/>
        <v>77129.6379159457</v>
      </c>
      <c r="AU605" s="17">
        <f ca="1">AP605*'Ejercicio 3 - TIR'!$D$5</f>
        <v>13123.3918580335</v>
      </c>
      <c r="AV605" s="17">
        <f ca="1">AQ605*'Ejercicio 3 - TIR'!$D$5</f>
        <v>17466.3638921048</v>
      </c>
      <c r="AW605" s="17">
        <f ca="1">AR605*'Ejercicio 3 - TIR'!$D$5</f>
        <v>24075.2036964929</v>
      </c>
      <c r="AX605" s="17">
        <f ca="1">AS605*'Ejercicio 3 - TIR'!$D$5</f>
        <v>26592.6078126921</v>
      </c>
      <c r="AY605" s="17">
        <f ca="1">AT605*'Ejercicio 3 - TIR'!$D$5</f>
        <v>38564.8189579728</v>
      </c>
      <c r="AZ605" s="17">
        <f ca="1" t="shared" ref="AZ605:BD605" si="4505">AJ605-AU605-AE605</f>
        <v>23062.9868295624</v>
      </c>
      <c r="BA605" s="17">
        <f ca="1" t="shared" si="4505"/>
        <v>26588.6086541035</v>
      </c>
      <c r="BB605" s="17">
        <f ca="1" t="shared" si="4505"/>
        <v>32220.2781217643</v>
      </c>
      <c r="BC605" s="17">
        <f ca="1" t="shared" si="4505"/>
        <v>33415.3590041618</v>
      </c>
      <c r="BD605" s="17">
        <f ca="1" t="shared" si="4505"/>
        <v>43650.3800282686</v>
      </c>
      <c r="BE605" s="17">
        <f ca="1" t="shared" ref="BE605:BI605" si="4506">AZ605/Z605</f>
        <v>19880.6406740546</v>
      </c>
      <c r="BF605" s="17">
        <f ca="1" t="shared" si="4506"/>
        <v>19529.1736332274</v>
      </c>
      <c r="BG605" s="17">
        <f ca="1" t="shared" si="4506"/>
        <v>20109.1092729462</v>
      </c>
      <c r="BH605" s="17">
        <f ca="1" t="shared" si="4506"/>
        <v>17330.579276746</v>
      </c>
      <c r="BI605" s="17">
        <f ca="1" t="shared" si="4506"/>
        <v>18525.8438209618</v>
      </c>
      <c r="BJ605" s="17">
        <f ca="1" t="shared" si="4310"/>
        <v>69295.9278120873</v>
      </c>
      <c r="BK605" s="17">
        <f ca="1" t="shared" si="4311"/>
        <v>34511.9397196818</v>
      </c>
      <c r="BL605" s="17">
        <f ca="1" t="shared" si="4312"/>
        <v>103807.867531769</v>
      </c>
      <c r="BM605" s="17">
        <f ca="1">BK605*'Ejercicio 3 - TIR'!$D$5</f>
        <v>17255.9698598409</v>
      </c>
      <c r="BN605" s="17">
        <f ca="1" t="shared" si="4313"/>
        <v>86551.8976719282</v>
      </c>
      <c r="BO605" s="17">
        <f ca="1" t="shared" si="4314"/>
        <v>36733.8597657018</v>
      </c>
      <c r="BP605" s="17">
        <f ca="1" t="shared" si="4315"/>
        <v>-102646.97716721</v>
      </c>
      <c r="BQ605" s="17">
        <f ca="1" t="shared" ref="BQ605:BT605" si="4507">BE605</f>
        <v>19880.6406740546</v>
      </c>
      <c r="BR605" s="17">
        <f ca="1" t="shared" si="4507"/>
        <v>19529.1736332274</v>
      </c>
      <c r="BS605" s="17">
        <f ca="1" t="shared" si="4507"/>
        <v>20109.1092729462</v>
      </c>
      <c r="BT605" s="17">
        <f ca="1" t="shared" si="4507"/>
        <v>17330.579276746</v>
      </c>
      <c r="BU605" s="17">
        <f ca="1" t="shared" si="4317"/>
        <v>55259.7035866636</v>
      </c>
      <c r="BV605" s="19">
        <f ca="1" t="shared" si="4318"/>
        <v>7.62545200894775</v>
      </c>
    </row>
    <row r="606" ht="15" customHeight="1" spans="1:74">
      <c r="A606" s="15">
        <v>605</v>
      </c>
      <c r="B606" s="16">
        <f ca="1" t="shared" ref="B606:F606" si="4508">RAND()</f>
        <v>0.998859773203113</v>
      </c>
      <c r="C606" s="17">
        <f ca="1">IF(B606&lt;=('Ejercicio 3 - TIR'!$D$13-'Ejercicio 3 - TIR'!$C$13)/('Ejercicio 3 - TIR'!$E$13-'Ejercicio 3 - TIR'!$C$13),'Ejercicio 3 - TIR'!$C$13+SQRT(('Ejercicio 3 - TIR'!$E$13-'Ejercicio 3 - TIR'!$C$13)*('Ejercicio 3 - TIR'!$D$13-'Ejercicio 3 - TIR'!$C$13)*B606),'Ejercicio 3 - TIR'!$E$13-SQRT(('Ejercicio 3 - TIR'!$E$13-'Ejercicio 3 - TIR'!$C$13)*('Ejercicio 3 - TIR'!$E$13-'Ejercicio 3 - TIR'!$D$13)*(1-B606)))</f>
        <v>98830.2683400608</v>
      </c>
      <c r="D606" s="16">
        <f ca="1" t="shared" si="4508"/>
        <v>0.948135046628904</v>
      </c>
      <c r="E606" s="17">
        <f ca="1">IF(D606&lt;=('Ejercicio 3 - TIR'!$D$14-'Ejercicio 3 - TIR'!$C$14)/('Ejercicio 3 - TIR'!$E$14-'Ejercicio 3 - TIR'!$C$14),'Ejercicio 3 - TIR'!$C$14+SQRT(('Ejercicio 3 - TIR'!$E$14-'Ejercicio 3 - TIR'!$C$14)*('Ejercicio 3 - TIR'!$D$14-'Ejercicio 3 - TIR'!$C$14)*D606),'Ejercicio 3 - TIR'!$E$14-SQRT(('Ejercicio 3 - TIR'!$E$14-'Ejercicio 3 - TIR'!$C$14)*('Ejercicio 3 - TIR'!$E$14-'Ejercicio 3 - TIR'!$D$14)*(1-D606)))</f>
        <v>37210.7809326508</v>
      </c>
      <c r="F606" s="16">
        <f ca="1" t="shared" si="4508"/>
        <v>0.980431666975082</v>
      </c>
      <c r="G606" s="17">
        <f ca="1">IF(F606&lt;=('Ejercicio 3 - TIR'!$D$18-'Ejercicio 3 - TIR'!$C$18)/('Ejercicio 3 - TIR'!$E$18-'Ejercicio 3 - TIR'!$C$18),'Ejercicio 3 - TIR'!$C$18+SQRT(('Ejercicio 3 - TIR'!$E$18-'Ejercicio 3 - TIR'!$C$18)*('Ejercicio 3 - TIR'!$D$18-'Ejercicio 3 - TIR'!$C$18)*F606),'Ejercicio 3 - TIR'!$E$18-SQRT(('Ejercicio 3 - TIR'!$E$18-'Ejercicio 3 - TIR'!$C$18)*('Ejercicio 3 - TIR'!$E$18-'Ejercicio 3 - TIR'!$D$18)*(1-F606)))</f>
        <v>43788.5442736654</v>
      </c>
      <c r="H606" s="16">
        <f ca="1" t="shared" ref="H606:L606" si="4509">RAND()</f>
        <v>0.390920082255509</v>
      </c>
      <c r="I606" s="17">
        <f ca="1">IF(H606&lt;=('Ejercicio 3 - TIR'!$D$18-'Ejercicio 3 - TIR'!$C$18)/('Ejercicio 3 - TIR'!$E$18-'Ejercicio 3 - TIR'!$C$18),'Ejercicio 3 - TIR'!$C$18+SQRT(('Ejercicio 3 - TIR'!$E$18-'Ejercicio 3 - TIR'!$C$18)*('Ejercicio 3 - TIR'!$D$18-'Ejercicio 3 - TIR'!$C$18)*H606),'Ejercicio 3 - TIR'!$E$18-SQRT(('Ejercicio 3 - TIR'!$E$18-'Ejercicio 3 - TIR'!$C$18)*('Ejercicio 3 - TIR'!$E$18-'Ejercicio 3 - TIR'!$D$18)*(1-H606)))</f>
        <v>37657.5461042247</v>
      </c>
      <c r="J606" s="16">
        <f ca="1" t="shared" si="4509"/>
        <v>0.947190806066114</v>
      </c>
      <c r="K606" s="17">
        <f ca="1">IF(J606&lt;=('Ejercicio 3 - TIR'!$D$18-'Ejercicio 3 - TIR'!$C$18)/('Ejercicio 3 - TIR'!$E$18-'Ejercicio 3 - TIR'!$C$18),'Ejercicio 3 - TIR'!$C$18+SQRT(('Ejercicio 3 - TIR'!$E$18-'Ejercicio 3 - TIR'!$C$18)*('Ejercicio 3 - TIR'!$D$18-'Ejercicio 3 - TIR'!$C$18)*J606),'Ejercicio 3 - TIR'!$E$18-SQRT(('Ejercicio 3 - TIR'!$E$18-'Ejercicio 3 - TIR'!$C$18)*('Ejercicio 3 - TIR'!$E$18-'Ejercicio 3 - TIR'!$D$18)*(1-J606)))</f>
        <v>43009.8518786177</v>
      </c>
      <c r="L606" s="16">
        <f ca="1" t="shared" si="4509"/>
        <v>0.0883538128221688</v>
      </c>
      <c r="M606" s="17">
        <f ca="1">IF(L606&lt;=('Ejercicio 3 - TIR'!$D$18-'Ejercicio 3 - TIR'!$C$18)/('Ejercicio 3 - TIR'!$E$18-'Ejercicio 3 - TIR'!$C$18),'Ejercicio 3 - TIR'!$C$18+SQRT(('Ejercicio 3 - TIR'!$E$18-'Ejercicio 3 - TIR'!$C$18)*('Ejercicio 3 - TIR'!$D$18-'Ejercicio 3 - TIR'!$C$18)*L606),'Ejercicio 3 - TIR'!$E$18-SQRT(('Ejercicio 3 - TIR'!$E$18-'Ejercicio 3 - TIR'!$C$18)*('Ejercicio 3 - TIR'!$E$18-'Ejercicio 3 - TIR'!$D$18)*(1-L606)))</f>
        <v>33640.4768813063</v>
      </c>
      <c r="N606" s="16">
        <f ca="1" t="shared" ref="N606:R606" si="4510">RAND()</f>
        <v>0.417798772005814</v>
      </c>
      <c r="O606" s="17">
        <f ca="1">IF(N606&lt;=('Ejercicio 3 - TIR'!$D$18-'Ejercicio 3 - TIR'!$C$18)/('Ejercicio 3 - TIR'!$E$18-'Ejercicio 3 - TIR'!$C$18),'Ejercicio 3 - TIR'!$C$18+SQRT(('Ejercicio 3 - TIR'!$E$18-'Ejercicio 3 - TIR'!$C$18)*('Ejercicio 3 - TIR'!$D$18-'Ejercicio 3 - TIR'!$C$18)*N606),'Ejercicio 3 - TIR'!$E$18-SQRT(('Ejercicio 3 - TIR'!$E$18-'Ejercicio 3 - TIR'!$C$18)*('Ejercicio 3 - TIR'!$E$18-'Ejercicio 3 - TIR'!$D$18)*(1-N606)))</f>
        <v>37916.4269592331</v>
      </c>
      <c r="P606" s="16">
        <f ca="1" t="shared" si="4510"/>
        <v>0.283732473650045</v>
      </c>
      <c r="Q606" s="18">
        <f ca="1">IF(P606&lt;=('Ejercicio 3 - TIR'!$D$22-'Ejercicio 3 - TIR'!$C$22)/('Ejercicio 3 - TIR'!$E$22-'Ejercicio 3 - TIR'!$C$22),'Ejercicio 3 - TIR'!$C$22+SQRT(('Ejercicio 3 - TIR'!$E$22-'Ejercicio 3 - TIR'!$C$22)*('Ejercicio 3 - TIR'!$D$22-'Ejercicio 3 - TIR'!$C$22)*P606),'Ejercicio 3 - TIR'!$E$22-SQRT(('Ejercicio 3 - TIR'!$E$22-'Ejercicio 3 - TIR'!$C$22)*('Ejercicio 3 - TIR'!$E$22-'Ejercicio 3 - TIR'!$D$22)*(1-P606)))</f>
        <v>0.142599080790379</v>
      </c>
      <c r="R606" s="16">
        <f ca="1" t="shared" si="4510"/>
        <v>0.394554045565275</v>
      </c>
      <c r="S606" s="18">
        <f ca="1">IF(R606&lt;=('Ejercicio 3 - TIR'!$D$23-'Ejercicio 3 - TIR'!$C$23)/('Ejercicio 3 - TIR'!$E$23-'Ejercicio 3 - TIR'!$C$23),'Ejercicio 3 - TIR'!$C$23+SQRT(('Ejercicio 3 - TIR'!$E$23-'Ejercicio 3 - TIR'!$C$23)*('Ejercicio 3 - TIR'!$D$23-'Ejercicio 3 - TIR'!$C$23)*R606),'Ejercicio 3 - TIR'!$E$23-SQRT(('Ejercicio 3 - TIR'!$E$23-'Ejercicio 3 - TIR'!$C$23)*('Ejercicio 3 - TIR'!$E$23-'Ejercicio 3 - TIR'!$D$23)*(1-R606)))</f>
        <v>0.14664952686292</v>
      </c>
      <c r="T606" s="16">
        <f ca="1" t="shared" ref="T606:X606" si="4511">RAND()</f>
        <v>0.531573451347501</v>
      </c>
      <c r="U606" s="18">
        <f ca="1">IF(T606&lt;=('Ejercicio 3 - TIR'!$D$24-'Ejercicio 3 - TIR'!$C$24)/('Ejercicio 3 - TIR'!$E$24-'Ejercicio 3 - TIR'!$C$24),'Ejercicio 3 - TIR'!$C$24+SQRT(('Ejercicio 3 - TIR'!$E$24-'Ejercicio 3 - TIR'!$C$24)*('Ejercicio 3 - TIR'!$D$24-'Ejercicio 3 - TIR'!$C$24)*T606),'Ejercicio 3 - TIR'!$E$24-SQRT(('Ejercicio 3 - TIR'!$E$24-'Ejercicio 3 - TIR'!$C$24)*('Ejercicio 3 - TIR'!$E$24-'Ejercicio 3 - TIR'!$D$24)*(1-T606)))</f>
        <v>0.183784059639062</v>
      </c>
      <c r="V606" s="16">
        <f ca="1" t="shared" si="4511"/>
        <v>0.866464787146663</v>
      </c>
      <c r="W606" s="18">
        <f ca="1">IF(V606&lt;=('Ejercicio 3 - TIR'!$D$25-'Ejercicio 3 - TIR'!$C$25)/('Ejercicio 3 - TIR'!$E$25-'Ejercicio 3 - TIR'!$C$25),'Ejercicio 3 - TIR'!$C$25+SQRT(('Ejercicio 3 - TIR'!$E$25-'Ejercicio 3 - TIR'!$C$25)*('Ejercicio 3 - TIR'!$D$25-'Ejercicio 3 - TIR'!$C$25)*V606),'Ejercicio 3 - TIR'!$E$25-SQRT(('Ejercicio 3 - TIR'!$E$25-'Ejercicio 3 - TIR'!$C$25)*('Ejercicio 3 - TIR'!$E$25-'Ejercicio 3 - TIR'!$D$25)*(1-V606)))</f>
        <v>0.228381183080782</v>
      </c>
      <c r="X606" s="16">
        <f ca="1" t="shared" si="4511"/>
        <v>0.592837733888242</v>
      </c>
      <c r="Y606" s="18">
        <f ca="1">IF(X606&lt;=('Ejercicio 3 - TIR'!$D$26-'Ejercicio 3 - TIR'!$C$26)/('Ejercicio 3 - TIR'!$E$26-'Ejercicio 3 - TIR'!$C$26),'Ejercicio 3 - TIR'!$C$26+SQRT(('Ejercicio 3 - TIR'!$E$26-'Ejercicio 3 - TIR'!$C$26)*('Ejercicio 3 - TIR'!$D$26-'Ejercicio 3 - TIR'!$C$26)*X606),'Ejercicio 3 - TIR'!$E$26-SQRT(('Ejercicio 3 - TIR'!$E$26-'Ejercicio 3 - TIR'!$C$26)*('Ejercicio 3 - TIR'!$E$26-'Ejercicio 3 - TIR'!$D$26)*(1-X606)))</f>
        <v>0.2331099558861</v>
      </c>
      <c r="Z606" s="16">
        <f ca="1" t="shared" si="4288"/>
        <v>1.14259908079038</v>
      </c>
      <c r="AA606" s="16">
        <f ca="1" t="shared" si="4289"/>
        <v>1.3101606953823</v>
      </c>
      <c r="AB606" s="16">
        <f ca="1" t="shared" si="4290"/>
        <v>1.55094734675919</v>
      </c>
      <c r="AC606" s="16">
        <f ca="1" t="shared" si="4291"/>
        <v>1.90515453670805</v>
      </c>
      <c r="AD606" s="16">
        <f ca="1" t="shared" si="4292"/>
        <v>2.34926502671627</v>
      </c>
      <c r="AE606" s="15">
        <f ca="1" t="shared" si="4293"/>
        <v>5306.22315648817</v>
      </c>
      <c r="AF606" s="15">
        <f ca="1" t="shared" si="4294"/>
        <v>6084.37827181623</v>
      </c>
      <c r="AG606" s="15">
        <f ca="1" t="shared" si="4295"/>
        <v>7202.59001099032</v>
      </c>
      <c r="AH606" s="15">
        <f ca="1" t="shared" si="4296"/>
        <v>8847.52603894611</v>
      </c>
      <c r="AI606" s="15">
        <f ca="1" t="shared" si="4297"/>
        <v>10909.972443586</v>
      </c>
      <c r="AJ606" s="17">
        <f ca="1" t="shared" si="4298"/>
        <v>50032.7504362389</v>
      </c>
      <c r="AK606" s="17">
        <f ca="1" t="shared" si="4299"/>
        <v>49337.4367903018</v>
      </c>
      <c r="AL606" s="17">
        <f ca="1" t="shared" si="4300"/>
        <v>66706.0156556479</v>
      </c>
      <c r="AM606" s="17">
        <f ca="1" t="shared" si="4301"/>
        <v>64090.307147443</v>
      </c>
      <c r="AN606" s="17">
        <f ca="1" t="shared" si="4302"/>
        <v>89075.7357933682</v>
      </c>
      <c r="AO606" s="17">
        <f ca="1">C606/'Ejercicio 3 - TIR'!$D$7</f>
        <v>19766.0536680122</v>
      </c>
      <c r="AP606" s="17">
        <f ca="1" t="shared" si="4303"/>
        <v>30266.6967682268</v>
      </c>
      <c r="AQ606" s="17">
        <f ca="1" t="shared" si="4304"/>
        <v>29571.3831222897</v>
      </c>
      <c r="AR606" s="17">
        <f ca="1" t="shared" si="4305"/>
        <v>46939.9619876358</v>
      </c>
      <c r="AS606" s="17">
        <f ca="1" t="shared" si="4306"/>
        <v>44324.2534794308</v>
      </c>
      <c r="AT606" s="17">
        <f ca="1" t="shared" si="4307"/>
        <v>69309.682125356</v>
      </c>
      <c r="AU606" s="17">
        <f ca="1">AP606*'Ejercicio 3 - TIR'!$D$5</f>
        <v>15133.3483841134</v>
      </c>
      <c r="AV606" s="17">
        <f ca="1">AQ606*'Ejercicio 3 - TIR'!$D$5</f>
        <v>14785.6915611448</v>
      </c>
      <c r="AW606" s="17">
        <f ca="1">AR606*'Ejercicio 3 - TIR'!$D$5</f>
        <v>23469.9809938179</v>
      </c>
      <c r="AX606" s="17">
        <f ca="1">AS606*'Ejercicio 3 - TIR'!$D$5</f>
        <v>22162.1267397154</v>
      </c>
      <c r="AY606" s="17">
        <f ca="1">AT606*'Ejercicio 3 - TIR'!$D$5</f>
        <v>34654.841062678</v>
      </c>
      <c r="AZ606" s="17">
        <f ca="1" t="shared" ref="AZ606:BD606" si="4512">AJ606-AU606-AE606</f>
        <v>29593.1788956374</v>
      </c>
      <c r="BA606" s="17">
        <f ca="1" t="shared" si="4512"/>
        <v>28467.3669573408</v>
      </c>
      <c r="BB606" s="17">
        <f ca="1" t="shared" si="4512"/>
        <v>36033.4446508397</v>
      </c>
      <c r="BC606" s="17">
        <f ca="1" t="shared" si="4512"/>
        <v>33080.6543687815</v>
      </c>
      <c r="BD606" s="17">
        <f ca="1" t="shared" si="4512"/>
        <v>43510.9222871042</v>
      </c>
      <c r="BE606" s="17">
        <f ca="1" t="shared" ref="BE606:BI606" si="4513">AZ606/Z606</f>
        <v>25899.8798381377</v>
      </c>
      <c r="BF606" s="17">
        <f ca="1" t="shared" si="4513"/>
        <v>21728.1491176426</v>
      </c>
      <c r="BG606" s="17">
        <f ca="1" t="shared" si="4513"/>
        <v>23233.1837222805</v>
      </c>
      <c r="BH606" s="17">
        <f ca="1" t="shared" si="4513"/>
        <v>17363.7643201071</v>
      </c>
      <c r="BI606" s="17">
        <f ca="1" t="shared" si="4513"/>
        <v>18521.0786319509</v>
      </c>
      <c r="BJ606" s="17">
        <f ca="1" t="shared" si="4310"/>
        <v>87417.9862618772</v>
      </c>
      <c r="BK606" s="17">
        <f ca="1" t="shared" si="4311"/>
        <v>46435.6985984578</v>
      </c>
      <c r="BL606" s="17">
        <f ca="1" t="shared" si="4312"/>
        <v>133853.684860335</v>
      </c>
      <c r="BM606" s="17">
        <f ca="1">BK606*'Ejercicio 3 - TIR'!$D$5</f>
        <v>23217.8492992289</v>
      </c>
      <c r="BN606" s="17">
        <f ca="1" t="shared" si="4313"/>
        <v>110635.835561106</v>
      </c>
      <c r="BO606" s="17">
        <f ca="1" t="shared" si="4314"/>
        <v>47093.8077666569</v>
      </c>
      <c r="BP606" s="17">
        <f ca="1" t="shared" si="4315"/>
        <v>-136041.049272712</v>
      </c>
      <c r="BQ606" s="17">
        <f ca="1" t="shared" ref="BQ606:BT606" si="4514">BE606</f>
        <v>25899.8798381377</v>
      </c>
      <c r="BR606" s="17">
        <f ca="1" t="shared" si="4514"/>
        <v>21728.1491176426</v>
      </c>
      <c r="BS606" s="17">
        <f ca="1" t="shared" si="4514"/>
        <v>23233.1837222805</v>
      </c>
      <c r="BT606" s="17">
        <f ca="1" t="shared" si="4514"/>
        <v>17363.7643201071</v>
      </c>
      <c r="BU606" s="17">
        <f ca="1" t="shared" si="4317"/>
        <v>65614.8863986077</v>
      </c>
      <c r="BV606" s="19">
        <f ca="1" t="shared" si="4318"/>
        <v>3.63369299975853</v>
      </c>
    </row>
    <row r="607" ht="15" customHeight="1" spans="1:74">
      <c r="A607" s="15">
        <v>606</v>
      </c>
      <c r="B607" s="16">
        <f ca="1" t="shared" ref="B607:F607" si="4515">RAND()</f>
        <v>0.0184762201764275</v>
      </c>
      <c r="C607" s="17">
        <f ca="1">IF(B607&lt;=('Ejercicio 3 - TIR'!$D$13-'Ejercicio 3 - TIR'!$C$13)/('Ejercicio 3 - TIR'!$E$13-'Ejercicio 3 - TIR'!$C$13),'Ejercicio 3 - TIR'!$C$13+SQRT(('Ejercicio 3 - TIR'!$E$13-'Ejercicio 3 - TIR'!$C$13)*('Ejercicio 3 - TIR'!$D$13-'Ejercicio 3 - TIR'!$C$13)*B607),'Ejercicio 3 - TIR'!$E$13-SQRT(('Ejercicio 3 - TIR'!$E$13-'Ejercicio 3 - TIR'!$C$13)*('Ejercicio 3 - TIR'!$E$13-'Ejercicio 3 - TIR'!$D$13)*(1-B607)))</f>
        <v>62718.5452121624</v>
      </c>
      <c r="D607" s="16">
        <f ca="1" t="shared" si="4515"/>
        <v>0.672284983825366</v>
      </c>
      <c r="E607" s="17">
        <f ca="1">IF(D607&lt;=('Ejercicio 3 - TIR'!$D$14-'Ejercicio 3 - TIR'!$C$14)/('Ejercicio 3 - TIR'!$E$14-'Ejercicio 3 - TIR'!$C$14),'Ejercicio 3 - TIR'!$C$14+SQRT(('Ejercicio 3 - TIR'!$E$14-'Ejercicio 3 - TIR'!$C$14)*('Ejercicio 3 - TIR'!$D$14-'Ejercicio 3 - TIR'!$C$14)*D607),'Ejercicio 3 - TIR'!$E$14-SQRT(('Ejercicio 3 - TIR'!$E$14-'Ejercicio 3 - TIR'!$C$14)*('Ejercicio 3 - TIR'!$E$14-'Ejercicio 3 - TIR'!$D$14)*(1-D607)))</f>
        <v>32988.7766811921</v>
      </c>
      <c r="F607" s="16">
        <f ca="1" t="shared" si="4515"/>
        <v>0.867137409927555</v>
      </c>
      <c r="G607" s="17">
        <f ca="1">IF(F607&lt;=('Ejercicio 3 - TIR'!$D$18-'Ejercicio 3 - TIR'!$C$18)/('Ejercicio 3 - TIR'!$E$18-'Ejercicio 3 - TIR'!$C$18),'Ejercicio 3 - TIR'!$C$18+SQRT(('Ejercicio 3 - TIR'!$E$18-'Ejercicio 3 - TIR'!$C$18)*('Ejercicio 3 - TIR'!$D$18-'Ejercicio 3 - TIR'!$C$18)*F607),'Ejercicio 3 - TIR'!$E$18-SQRT(('Ejercicio 3 - TIR'!$E$18-'Ejercicio 3 - TIR'!$C$18)*('Ejercicio 3 - TIR'!$E$18-'Ejercicio 3 - TIR'!$D$18)*(1-F607)))</f>
        <v>41843.3096041212</v>
      </c>
      <c r="H607" s="16">
        <f ca="1" t="shared" ref="H607:L607" si="4516">RAND()</f>
        <v>0.031668550621103</v>
      </c>
      <c r="I607" s="17">
        <f ca="1">IF(H607&lt;=('Ejercicio 3 - TIR'!$D$18-'Ejercicio 3 - TIR'!$C$18)/('Ejercicio 3 - TIR'!$E$18-'Ejercicio 3 - TIR'!$C$18),'Ejercicio 3 - TIR'!$C$18+SQRT(('Ejercicio 3 - TIR'!$E$18-'Ejercicio 3 - TIR'!$C$18)*('Ejercicio 3 - TIR'!$D$18-'Ejercicio 3 - TIR'!$C$18)*H607),'Ejercicio 3 - TIR'!$E$18-SQRT(('Ejercicio 3 - TIR'!$E$18-'Ejercicio 3 - TIR'!$C$18)*('Ejercicio 3 - TIR'!$E$18-'Ejercicio 3 - TIR'!$D$18)*(1-H607)))</f>
        <v>32179.5143021245</v>
      </c>
      <c r="J607" s="16">
        <f ca="1" t="shared" si="4516"/>
        <v>0.781005480206752</v>
      </c>
      <c r="K607" s="17">
        <f ca="1">IF(J607&lt;=('Ejercicio 3 - TIR'!$D$18-'Ejercicio 3 - TIR'!$C$18)/('Ejercicio 3 - TIR'!$E$18-'Ejercicio 3 - TIR'!$C$18),'Ejercicio 3 - TIR'!$C$18+SQRT(('Ejercicio 3 - TIR'!$E$18-'Ejercicio 3 - TIR'!$C$18)*('Ejercicio 3 - TIR'!$D$18-'Ejercicio 3 - TIR'!$C$18)*J607),'Ejercicio 3 - TIR'!$E$18-SQRT(('Ejercicio 3 - TIR'!$E$18-'Ejercicio 3 - TIR'!$C$18)*('Ejercicio 3 - TIR'!$E$18-'Ejercicio 3 - TIR'!$D$18)*(1-J607)))</f>
        <v>40947.2738823733</v>
      </c>
      <c r="L607" s="16">
        <f ca="1" t="shared" si="4516"/>
        <v>0.413653760396606</v>
      </c>
      <c r="M607" s="17">
        <f ca="1">IF(L607&lt;=('Ejercicio 3 - TIR'!$D$18-'Ejercicio 3 - TIR'!$C$18)/('Ejercicio 3 - TIR'!$E$18-'Ejercicio 3 - TIR'!$C$18),'Ejercicio 3 - TIR'!$C$18+SQRT(('Ejercicio 3 - TIR'!$E$18-'Ejercicio 3 - TIR'!$C$18)*('Ejercicio 3 - TIR'!$D$18-'Ejercicio 3 - TIR'!$C$18)*L607),'Ejercicio 3 - TIR'!$E$18-SQRT(('Ejercicio 3 - TIR'!$E$18-'Ejercicio 3 - TIR'!$C$18)*('Ejercicio 3 - TIR'!$E$18-'Ejercicio 3 - TIR'!$D$18)*(1-L607)))</f>
        <v>37877.059353559</v>
      </c>
      <c r="N607" s="16">
        <f ca="1" t="shared" ref="N607:R607" si="4517">RAND()</f>
        <v>0.161857194048145</v>
      </c>
      <c r="O607" s="17">
        <f ca="1">IF(N607&lt;=('Ejercicio 3 - TIR'!$D$18-'Ejercicio 3 - TIR'!$C$18)/('Ejercicio 3 - TIR'!$E$18-'Ejercicio 3 - TIR'!$C$18),'Ejercicio 3 - TIR'!$C$18+SQRT(('Ejercicio 3 - TIR'!$E$18-'Ejercicio 3 - TIR'!$C$18)*('Ejercicio 3 - TIR'!$D$18-'Ejercicio 3 - TIR'!$C$18)*N607),'Ejercicio 3 - TIR'!$E$18-SQRT(('Ejercicio 3 - TIR'!$E$18-'Ejercicio 3 - TIR'!$C$18)*('Ejercicio 3 - TIR'!$E$18-'Ejercicio 3 - TIR'!$D$18)*(1-N607)))</f>
        <v>34927.3298151455</v>
      </c>
      <c r="P607" s="16">
        <f ca="1" t="shared" si="4517"/>
        <v>0.0442118789899302</v>
      </c>
      <c r="Q607" s="18">
        <f ca="1">IF(P607&lt;=('Ejercicio 3 - TIR'!$D$22-'Ejercicio 3 - TIR'!$C$22)/('Ejercicio 3 - TIR'!$E$22-'Ejercicio 3 - TIR'!$C$22),'Ejercicio 3 - TIR'!$C$22+SQRT(('Ejercicio 3 - TIR'!$E$22-'Ejercicio 3 - TIR'!$C$22)*('Ejercicio 3 - TIR'!$D$22-'Ejercicio 3 - TIR'!$C$22)*P607),'Ejercicio 3 - TIR'!$E$22-SQRT(('Ejercicio 3 - TIR'!$E$22-'Ejercicio 3 - TIR'!$C$22)*('Ejercicio 3 - TIR'!$E$22-'Ejercicio 3 - TIR'!$D$22)*(1-P607)))</f>
        <v>0.128920839768871</v>
      </c>
      <c r="R607" s="16">
        <f ca="1" t="shared" si="4517"/>
        <v>0.82078677395613</v>
      </c>
      <c r="S607" s="18">
        <f ca="1">IF(R607&lt;=('Ejercicio 3 - TIR'!$D$23-'Ejercicio 3 - TIR'!$C$23)/('Ejercicio 3 - TIR'!$E$23-'Ejercicio 3 - TIR'!$C$23),'Ejercicio 3 - TIR'!$C$23+SQRT(('Ejercicio 3 - TIR'!$E$23-'Ejercicio 3 - TIR'!$C$23)*('Ejercicio 3 - TIR'!$D$23-'Ejercicio 3 - TIR'!$C$23)*R607),'Ejercicio 3 - TIR'!$E$23-SQRT(('Ejercicio 3 - TIR'!$E$23-'Ejercicio 3 - TIR'!$C$23)*('Ejercicio 3 - TIR'!$E$23-'Ejercicio 3 - TIR'!$D$23)*(1-R607)))</f>
        <v>0.162039381779043</v>
      </c>
      <c r="T607" s="16">
        <f ca="1" t="shared" ref="T607:X607" si="4518">RAND()</f>
        <v>0.172921931174941</v>
      </c>
      <c r="U607" s="18">
        <f ca="1">IF(T607&lt;=('Ejercicio 3 - TIR'!$D$24-'Ejercicio 3 - TIR'!$C$24)/('Ejercicio 3 - TIR'!$E$24-'Ejercicio 3 - TIR'!$C$24),'Ejercicio 3 - TIR'!$C$24+SQRT(('Ejercicio 3 - TIR'!$E$24-'Ejercicio 3 - TIR'!$C$24)*('Ejercicio 3 - TIR'!$D$24-'Ejercicio 3 - TIR'!$C$24)*T607),'Ejercicio 3 - TIR'!$E$24-SQRT(('Ejercicio 3 - TIR'!$E$24-'Ejercicio 3 - TIR'!$C$24)*('Ejercicio 3 - TIR'!$E$24-'Ejercicio 3 - TIR'!$D$24)*(1-T607)))</f>
        <v>0.169056129078787</v>
      </c>
      <c r="V607" s="16">
        <f ca="1" t="shared" si="4518"/>
        <v>0.810056543950729</v>
      </c>
      <c r="W607" s="18">
        <f ca="1">IF(V607&lt;=('Ejercicio 3 - TIR'!$D$25-'Ejercicio 3 - TIR'!$C$25)/('Ejercicio 3 - TIR'!$E$25-'Ejercicio 3 - TIR'!$C$25),'Ejercicio 3 - TIR'!$C$25+SQRT(('Ejercicio 3 - TIR'!$E$25-'Ejercicio 3 - TIR'!$C$25)*('Ejercicio 3 - TIR'!$D$25-'Ejercicio 3 - TIR'!$C$25)*V607),'Ejercicio 3 - TIR'!$E$25-SQRT(('Ejercicio 3 - TIR'!$E$25-'Ejercicio 3 - TIR'!$C$25)*('Ejercicio 3 - TIR'!$E$25-'Ejercicio 3 - TIR'!$D$25)*(1-V607)))</f>
        <v>0.224216243559705</v>
      </c>
      <c r="X607" s="16">
        <f ca="1" t="shared" si="4518"/>
        <v>0.864714347827822</v>
      </c>
      <c r="Y607" s="18">
        <f ca="1">IF(X607&lt;=('Ejercicio 3 - TIR'!$D$26-'Ejercicio 3 - TIR'!$C$26)/('Ejercicio 3 - TIR'!$E$26-'Ejercicio 3 - TIR'!$C$26),'Ejercicio 3 - TIR'!$C$26+SQRT(('Ejercicio 3 - TIR'!$E$26-'Ejercicio 3 - TIR'!$C$26)*('Ejercicio 3 - TIR'!$D$26-'Ejercicio 3 - TIR'!$C$26)*X607),'Ejercicio 3 - TIR'!$E$26-SQRT(('Ejercicio 3 - TIR'!$E$26-'Ejercicio 3 - TIR'!$C$26)*('Ejercicio 3 - TIR'!$E$26-'Ejercicio 3 - TIR'!$D$26)*(1-X607)))</f>
        <v>0.252971449877403</v>
      </c>
      <c r="Z607" s="16">
        <f ca="1" t="shared" si="4288"/>
        <v>1.12892083976887</v>
      </c>
      <c r="AA607" s="16">
        <f ca="1" t="shared" si="4289"/>
        <v>1.3118504747225</v>
      </c>
      <c r="AB607" s="16">
        <f ca="1" t="shared" si="4290"/>
        <v>1.53362683790925</v>
      </c>
      <c r="AC607" s="16">
        <f ca="1" t="shared" si="4291"/>
        <v>1.87749088652761</v>
      </c>
      <c r="AD607" s="16">
        <f ca="1" t="shared" si="4292"/>
        <v>2.35244247822411</v>
      </c>
      <c r="AE607" s="15">
        <f ca="1" t="shared" si="4293"/>
        <v>4252.94079268705</v>
      </c>
      <c r="AF607" s="15">
        <f ca="1" t="shared" si="4294"/>
        <v>4942.08468947693</v>
      </c>
      <c r="AG607" s="15">
        <f ca="1" t="shared" si="4295"/>
        <v>5777.57439665944</v>
      </c>
      <c r="AH607" s="15">
        <f ca="1" t="shared" si="4296"/>
        <v>7073.00042476515</v>
      </c>
      <c r="AI607" s="15">
        <f ca="1" t="shared" si="4297"/>
        <v>8862.26759720147</v>
      </c>
      <c r="AJ607" s="17">
        <f ca="1" t="shared" si="4298"/>
        <v>47237.7842169934</v>
      </c>
      <c r="AK607" s="17">
        <f ca="1" t="shared" si="4299"/>
        <v>42214.7111135815</v>
      </c>
      <c r="AL607" s="17">
        <f ca="1" t="shared" si="4300"/>
        <v>62797.8381652282</v>
      </c>
      <c r="AM607" s="17">
        <f ca="1" t="shared" si="4301"/>
        <v>71113.8337447724</v>
      </c>
      <c r="AN607" s="17">
        <f ca="1" t="shared" si="4302"/>
        <v>82164.5343080918</v>
      </c>
      <c r="AO607" s="17">
        <f ca="1">C607/'Ejercicio 3 - TIR'!$D$7</f>
        <v>12543.7090424325</v>
      </c>
      <c r="AP607" s="17">
        <f ca="1" t="shared" si="4303"/>
        <v>34694.0751745609</v>
      </c>
      <c r="AQ607" s="17">
        <f ca="1" t="shared" si="4304"/>
        <v>29671.002071149</v>
      </c>
      <c r="AR607" s="17">
        <f ca="1" t="shared" si="4305"/>
        <v>50254.1291227958</v>
      </c>
      <c r="AS607" s="17">
        <f ca="1" t="shared" si="4306"/>
        <v>58570.1247023399</v>
      </c>
      <c r="AT607" s="17">
        <f ca="1" t="shared" si="4307"/>
        <v>69620.8252656593</v>
      </c>
      <c r="AU607" s="17">
        <f ca="1">AP607*'Ejercicio 3 - TIR'!$D$5</f>
        <v>17347.0375872805</v>
      </c>
      <c r="AV607" s="17">
        <f ca="1">AQ607*'Ejercicio 3 - TIR'!$D$5</f>
        <v>14835.5010355745</v>
      </c>
      <c r="AW607" s="17">
        <f ca="1">AR607*'Ejercicio 3 - TIR'!$D$5</f>
        <v>25127.0645613979</v>
      </c>
      <c r="AX607" s="17">
        <f ca="1">AS607*'Ejercicio 3 - TIR'!$D$5</f>
        <v>29285.06235117</v>
      </c>
      <c r="AY607" s="17">
        <f ca="1">AT607*'Ejercicio 3 - TIR'!$D$5</f>
        <v>34810.4126328297</v>
      </c>
      <c r="AZ607" s="17">
        <f ca="1" t="shared" ref="AZ607:BD607" si="4519">AJ607-AU607-AE607</f>
        <v>25637.8058370259</v>
      </c>
      <c r="BA607" s="17">
        <f ca="1" t="shared" si="4519"/>
        <v>22437.12538853</v>
      </c>
      <c r="BB607" s="17">
        <f ca="1" t="shared" si="4519"/>
        <v>31893.1992071709</v>
      </c>
      <c r="BC607" s="17">
        <f ca="1" t="shared" si="4519"/>
        <v>34755.7709688373</v>
      </c>
      <c r="BD607" s="17">
        <f ca="1" t="shared" si="4519"/>
        <v>38491.8540780607</v>
      </c>
      <c r="BE607" s="17">
        <f ca="1" t="shared" ref="BE607:BI607" si="4520">AZ607/Z607</f>
        <v>22710.012016675</v>
      </c>
      <c r="BF607" s="17">
        <f ca="1" t="shared" si="4520"/>
        <v>17103.416754319</v>
      </c>
      <c r="BG607" s="17">
        <f ca="1" t="shared" si="4520"/>
        <v>20795.9318517469</v>
      </c>
      <c r="BH607" s="17">
        <f ca="1" t="shared" si="4520"/>
        <v>18511.8187354387</v>
      </c>
      <c r="BI607" s="17">
        <f ca="1" t="shared" si="4520"/>
        <v>16362.5059632143</v>
      </c>
      <c r="BJ607" s="17">
        <f ca="1" t="shared" si="4310"/>
        <v>77604.1995694854</v>
      </c>
      <c r="BK607" s="17">
        <f ca="1" t="shared" si="4311"/>
        <v>29508.3539859021</v>
      </c>
      <c r="BL607" s="17">
        <f ca="1" t="shared" si="4312"/>
        <v>107112.553555388</v>
      </c>
      <c r="BM607" s="17">
        <f ca="1">BK607*'Ejercicio 3 - TIR'!$D$5</f>
        <v>14754.176992951</v>
      </c>
      <c r="BN607" s="17">
        <f ca="1" t="shared" si="4313"/>
        <v>92358.3765624365</v>
      </c>
      <c r="BO607" s="17">
        <f ca="1" t="shared" si="4314"/>
        <v>39260.6312024084</v>
      </c>
      <c r="BP607" s="17">
        <f ca="1" t="shared" si="4315"/>
        <v>-95707.3218933545</v>
      </c>
      <c r="BQ607" s="17">
        <f ca="1" t="shared" ref="BQ607:BT607" si="4521">BE607</f>
        <v>22710.012016675</v>
      </c>
      <c r="BR607" s="17">
        <f ca="1" t="shared" si="4521"/>
        <v>17103.416754319</v>
      </c>
      <c r="BS607" s="17">
        <f ca="1" t="shared" si="4521"/>
        <v>20795.9318517469</v>
      </c>
      <c r="BT607" s="17">
        <f ca="1" t="shared" si="4521"/>
        <v>18511.8187354387</v>
      </c>
      <c r="BU607" s="17">
        <f ca="1" t="shared" si="4317"/>
        <v>55623.1371656227</v>
      </c>
      <c r="BV607" s="19">
        <f ca="1" t="shared" si="4318"/>
        <v>10.6575408519162</v>
      </c>
    </row>
    <row r="608" ht="15" customHeight="1" spans="1:74">
      <c r="A608" s="15">
        <v>607</v>
      </c>
      <c r="B608" s="16">
        <f ca="1" t="shared" ref="B608:F608" si="4522">RAND()</f>
        <v>0.0970517923227825</v>
      </c>
      <c r="C608" s="17">
        <f ca="1">IF(B608&lt;=('Ejercicio 3 - TIR'!$D$13-'Ejercicio 3 - TIR'!$C$13)/('Ejercicio 3 - TIR'!$E$13-'Ejercicio 3 - TIR'!$C$13),'Ejercicio 3 - TIR'!$C$13+SQRT(('Ejercicio 3 - TIR'!$E$13-'Ejercicio 3 - TIR'!$C$13)*('Ejercicio 3 - TIR'!$D$13-'Ejercicio 3 - TIR'!$C$13)*B608),'Ejercicio 3 - TIR'!$E$13-SQRT(('Ejercicio 3 - TIR'!$E$13-'Ejercicio 3 - TIR'!$C$13)*('Ejercicio 3 - TIR'!$E$13-'Ejercicio 3 - TIR'!$D$13)*(1-B608)))</f>
        <v>66230.6273303025</v>
      </c>
      <c r="D608" s="16">
        <f ca="1" t="shared" si="4522"/>
        <v>0.922838444379619</v>
      </c>
      <c r="E608" s="17">
        <f ca="1">IF(D608&lt;=('Ejercicio 3 - TIR'!$D$14-'Ejercicio 3 - TIR'!$C$14)/('Ejercicio 3 - TIR'!$E$14-'Ejercicio 3 - TIR'!$C$14),'Ejercicio 3 - TIR'!$C$14+SQRT(('Ejercicio 3 - TIR'!$E$14-'Ejercicio 3 - TIR'!$C$14)*('Ejercicio 3 - TIR'!$D$14-'Ejercicio 3 - TIR'!$C$14)*D608),'Ejercicio 3 - TIR'!$E$14-SQRT(('Ejercicio 3 - TIR'!$E$14-'Ejercicio 3 - TIR'!$C$14)*('Ejercicio 3 - TIR'!$E$14-'Ejercicio 3 - TIR'!$D$14)*(1-D608)))</f>
        <v>36597.9075052172</v>
      </c>
      <c r="F608" s="16">
        <f ca="1" t="shared" si="4522"/>
        <v>0.281076814466008</v>
      </c>
      <c r="G608" s="17">
        <f ca="1">IF(F608&lt;=('Ejercicio 3 - TIR'!$D$18-'Ejercicio 3 - TIR'!$C$18)/('Ejercicio 3 - TIR'!$E$18-'Ejercicio 3 - TIR'!$C$18),'Ejercicio 3 - TIR'!$C$18+SQRT(('Ejercicio 3 - TIR'!$E$18-'Ejercicio 3 - TIR'!$C$18)*('Ejercicio 3 - TIR'!$D$18-'Ejercicio 3 - TIR'!$C$18)*F608),'Ejercicio 3 - TIR'!$E$18-SQRT(('Ejercicio 3 - TIR'!$E$18-'Ejercicio 3 - TIR'!$C$18)*('Ejercicio 3 - TIR'!$E$18-'Ejercicio 3 - TIR'!$D$18)*(1-F608)))</f>
        <v>36493.1904461444</v>
      </c>
      <c r="H608" s="16">
        <f ca="1" t="shared" ref="H608:L608" si="4523">RAND()</f>
        <v>0.896545412156285</v>
      </c>
      <c r="I608" s="17">
        <f ca="1">IF(H608&lt;=('Ejercicio 3 - TIR'!$D$18-'Ejercicio 3 - TIR'!$C$18)/('Ejercicio 3 - TIR'!$E$18-'Ejercicio 3 - TIR'!$C$18),'Ejercicio 3 - TIR'!$C$18+SQRT(('Ejercicio 3 - TIR'!$E$18-'Ejercicio 3 - TIR'!$C$18)*('Ejercicio 3 - TIR'!$D$18-'Ejercicio 3 - TIR'!$C$18)*H608),'Ejercicio 3 - TIR'!$E$18-SQRT(('Ejercicio 3 - TIR'!$E$18-'Ejercicio 3 - TIR'!$C$18)*('Ejercicio 3 - TIR'!$E$18-'Ejercicio 3 - TIR'!$D$18)*(1-H608)))</f>
        <v>42214.4849509869</v>
      </c>
      <c r="J608" s="16">
        <f ca="1" t="shared" si="4523"/>
        <v>0.0629924208933168</v>
      </c>
      <c r="K608" s="17">
        <f ca="1">IF(J608&lt;=('Ejercicio 3 - TIR'!$D$18-'Ejercicio 3 - TIR'!$C$18)/('Ejercicio 3 - TIR'!$E$18-'Ejercicio 3 - TIR'!$C$18),'Ejercicio 3 - TIR'!$C$18+SQRT(('Ejercicio 3 - TIR'!$E$18-'Ejercicio 3 - TIR'!$C$18)*('Ejercicio 3 - TIR'!$D$18-'Ejercicio 3 - TIR'!$C$18)*J608),'Ejercicio 3 - TIR'!$E$18-SQRT(('Ejercicio 3 - TIR'!$E$18-'Ejercicio 3 - TIR'!$C$18)*('Ejercicio 3 - TIR'!$E$18-'Ejercicio 3 - TIR'!$D$18)*(1-J608)))</f>
        <v>33073.9003129571</v>
      </c>
      <c r="L608" s="16">
        <f ca="1" t="shared" si="4523"/>
        <v>0.385434823818467</v>
      </c>
      <c r="M608" s="17">
        <f ca="1">IF(L608&lt;=('Ejercicio 3 - TIR'!$D$18-'Ejercicio 3 - TIR'!$C$18)/('Ejercicio 3 - TIR'!$E$18-'Ejercicio 3 - TIR'!$C$18),'Ejercicio 3 - TIR'!$C$18+SQRT(('Ejercicio 3 - TIR'!$E$18-'Ejercicio 3 - TIR'!$C$18)*('Ejercicio 3 - TIR'!$D$18-'Ejercicio 3 - TIR'!$C$18)*L608),'Ejercicio 3 - TIR'!$E$18-SQRT(('Ejercicio 3 - TIR'!$E$18-'Ejercicio 3 - TIR'!$C$18)*('Ejercicio 3 - TIR'!$E$18-'Ejercicio 3 - TIR'!$D$18)*(1-L608)))</f>
        <v>37603.6322618055</v>
      </c>
      <c r="N608" s="16">
        <f ca="1" t="shared" ref="N608:R608" si="4524">RAND()</f>
        <v>0.0395853697377495</v>
      </c>
      <c r="O608" s="17">
        <f ca="1">IF(N608&lt;=('Ejercicio 3 - TIR'!$D$18-'Ejercicio 3 - TIR'!$C$18)/('Ejercicio 3 - TIR'!$E$18-'Ejercicio 3 - TIR'!$C$18),'Ejercicio 3 - TIR'!$C$18+SQRT(('Ejercicio 3 - TIR'!$E$18-'Ejercicio 3 - TIR'!$C$18)*('Ejercicio 3 - TIR'!$D$18-'Ejercicio 3 - TIR'!$C$18)*N608),'Ejercicio 3 - TIR'!$E$18-SQRT(('Ejercicio 3 - TIR'!$E$18-'Ejercicio 3 - TIR'!$C$18)*('Ejercicio 3 - TIR'!$E$18-'Ejercicio 3 - TIR'!$D$18)*(1-N608)))</f>
        <v>32436.7612646015</v>
      </c>
      <c r="P608" s="16">
        <f ca="1" t="shared" si="4524"/>
        <v>0.75485171060861</v>
      </c>
      <c r="Q608" s="18">
        <f ca="1">IF(P608&lt;=('Ejercicio 3 - TIR'!$D$22-'Ejercicio 3 - TIR'!$C$22)/('Ejercicio 3 - TIR'!$E$22-'Ejercicio 3 - TIR'!$C$22),'Ejercicio 3 - TIR'!$C$22+SQRT(('Ejercicio 3 - TIR'!$E$22-'Ejercicio 3 - TIR'!$C$22)*('Ejercicio 3 - TIR'!$D$22-'Ejercicio 3 - TIR'!$C$22)*P608),'Ejercicio 3 - TIR'!$E$22-SQRT(('Ejercicio 3 - TIR'!$E$22-'Ejercicio 3 - TIR'!$C$22)*('Ejercicio 3 - TIR'!$E$22-'Ejercicio 3 - TIR'!$D$22)*(1-P608)))</f>
        <v>0.158993645701729</v>
      </c>
      <c r="R608" s="16">
        <f ca="1" t="shared" si="4524"/>
        <v>0.317106470162063</v>
      </c>
      <c r="S608" s="18">
        <f ca="1">IF(R608&lt;=('Ejercicio 3 - TIR'!$D$23-'Ejercicio 3 - TIR'!$C$23)/('Ejercicio 3 - TIR'!$E$23-'Ejercicio 3 - TIR'!$C$23),'Ejercicio 3 - TIR'!$C$23+SQRT(('Ejercicio 3 - TIR'!$E$23-'Ejercicio 3 - TIR'!$C$23)*('Ejercicio 3 - TIR'!$D$23-'Ejercicio 3 - TIR'!$C$23)*R608),'Ejercicio 3 - TIR'!$E$23-SQRT(('Ejercicio 3 - TIR'!$E$23-'Ejercicio 3 - TIR'!$C$23)*('Ejercicio 3 - TIR'!$E$23-'Ejercicio 3 - TIR'!$D$23)*(1-R608)))</f>
        <v>0.143891246227263</v>
      </c>
      <c r="T608" s="16">
        <f ca="1" t="shared" ref="T608:X608" si="4525">RAND()</f>
        <v>0.0612214742724555</v>
      </c>
      <c r="U608" s="18">
        <f ca="1">IF(T608&lt;=('Ejercicio 3 - TIR'!$D$24-'Ejercicio 3 - TIR'!$C$24)/('Ejercicio 3 - TIR'!$E$24-'Ejercicio 3 - TIR'!$C$24),'Ejercicio 3 - TIR'!$C$24+SQRT(('Ejercicio 3 - TIR'!$E$24-'Ejercicio 3 - TIR'!$C$24)*('Ejercicio 3 - TIR'!$D$24-'Ejercicio 3 - TIR'!$C$24)*T608),'Ejercicio 3 - TIR'!$E$24-SQRT(('Ejercicio 3 - TIR'!$E$24-'Ejercicio 3 - TIR'!$C$24)*('Ejercicio 3 - TIR'!$E$24-'Ejercicio 3 - TIR'!$D$24)*(1-T608)))</f>
        <v>0.161338654945458</v>
      </c>
      <c r="V608" s="16">
        <f ca="1" t="shared" si="4525"/>
        <v>0.638072017692321</v>
      </c>
      <c r="W608" s="18">
        <f ca="1">IF(V608&lt;=('Ejercicio 3 - TIR'!$D$25-'Ejercicio 3 - TIR'!$C$25)/('Ejercicio 3 - TIR'!$E$25-'Ejercicio 3 - TIR'!$C$25),'Ejercicio 3 - TIR'!$C$25+SQRT(('Ejercicio 3 - TIR'!$E$25-'Ejercicio 3 - TIR'!$C$25)*('Ejercicio 3 - TIR'!$D$25-'Ejercicio 3 - TIR'!$C$25)*V608),'Ejercicio 3 - TIR'!$E$25-SQRT(('Ejercicio 3 - TIR'!$E$25-'Ejercicio 3 - TIR'!$C$25)*('Ejercicio 3 - TIR'!$E$25-'Ejercicio 3 - TIR'!$D$25)*(1-V608)))</f>
        <v>0.214408597413464</v>
      </c>
      <c r="X608" s="16">
        <f ca="1" t="shared" si="4525"/>
        <v>0.346964925455534</v>
      </c>
      <c r="Y608" s="18">
        <f ca="1">IF(X608&lt;=('Ejercicio 3 - TIR'!$D$26-'Ejercicio 3 - TIR'!$C$26)/('Ejercicio 3 - TIR'!$E$26-'Ejercicio 3 - TIR'!$C$26),'Ejercicio 3 - TIR'!$C$26+SQRT(('Ejercicio 3 - TIR'!$E$26-'Ejercicio 3 - TIR'!$C$26)*('Ejercicio 3 - TIR'!$D$26-'Ejercicio 3 - TIR'!$C$26)*X608),'Ejercicio 3 - TIR'!$E$26-SQRT(('Ejercicio 3 - TIR'!$E$26-'Ejercicio 3 - TIR'!$C$26)*('Ejercicio 3 - TIR'!$E$26-'Ejercicio 3 - TIR'!$D$26)*(1-X608)))</f>
        <v>0.220616589837396</v>
      </c>
      <c r="Z608" s="16">
        <f ca="1" t="shared" si="4288"/>
        <v>1.15899364570173</v>
      </c>
      <c r="AA608" s="16">
        <f ca="1" t="shared" si="4289"/>
        <v>1.32576268575123</v>
      </c>
      <c r="AB608" s="16">
        <f ca="1" t="shared" si="4290"/>
        <v>1.53965945424721</v>
      </c>
      <c r="AC608" s="16">
        <f ca="1" t="shared" si="4291"/>
        <v>1.86977567832673</v>
      </c>
      <c r="AD608" s="16">
        <f ca="1" t="shared" si="4292"/>
        <v>2.28227921224008</v>
      </c>
      <c r="AE608" s="15">
        <f ca="1" t="shared" si="4293"/>
        <v>5818.83473930915</v>
      </c>
      <c r="AF608" s="15">
        <f ca="1" t="shared" si="4294"/>
        <v>6656.11412153883</v>
      </c>
      <c r="AG608" s="15">
        <f ca="1" t="shared" si="4295"/>
        <v>7730.00262107137</v>
      </c>
      <c r="AH608" s="15">
        <f ca="1" t="shared" si="4296"/>
        <v>9387.38164105769</v>
      </c>
      <c r="AI608" s="15">
        <f ca="1" t="shared" si="4297"/>
        <v>11458.39376621</v>
      </c>
      <c r="AJ608" s="17">
        <f ca="1" t="shared" si="4298"/>
        <v>42295.3758384644</v>
      </c>
      <c r="AK608" s="17">
        <f ca="1" t="shared" si="4299"/>
        <v>55966.3889462252</v>
      </c>
      <c r="AL608" s="17">
        <f ca="1" t="shared" si="4300"/>
        <v>50922.5433056741</v>
      </c>
      <c r="AM608" s="17">
        <f ca="1" t="shared" si="4301"/>
        <v>70310.3570198665</v>
      </c>
      <c r="AN608" s="17">
        <f ca="1" t="shared" si="4302"/>
        <v>74029.7459465944</v>
      </c>
      <c r="AO608" s="17">
        <f ca="1">C608/'Ejercicio 3 - TIR'!$D$7</f>
        <v>13246.1254660605</v>
      </c>
      <c r="AP608" s="17">
        <f ca="1" t="shared" si="4303"/>
        <v>29049.2503724039</v>
      </c>
      <c r="AQ608" s="17">
        <f ca="1" t="shared" si="4304"/>
        <v>42720.2634801647</v>
      </c>
      <c r="AR608" s="17">
        <f ca="1" t="shared" si="4305"/>
        <v>37676.4178396136</v>
      </c>
      <c r="AS608" s="17">
        <f ca="1" t="shared" si="4306"/>
        <v>57064.231553806</v>
      </c>
      <c r="AT608" s="17">
        <f ca="1" t="shared" si="4307"/>
        <v>60783.6204805339</v>
      </c>
      <c r="AU608" s="17">
        <f ca="1">AP608*'Ejercicio 3 - TIR'!$D$5</f>
        <v>14524.625186202</v>
      </c>
      <c r="AV608" s="17">
        <f ca="1">AQ608*'Ejercicio 3 - TIR'!$D$5</f>
        <v>21360.1317400824</v>
      </c>
      <c r="AW608" s="17">
        <f ca="1">AR608*'Ejercicio 3 - TIR'!$D$5</f>
        <v>18838.2089198068</v>
      </c>
      <c r="AX608" s="17">
        <f ca="1">AS608*'Ejercicio 3 - TIR'!$D$5</f>
        <v>28532.115776903</v>
      </c>
      <c r="AY608" s="17">
        <f ca="1">AT608*'Ejercicio 3 - TIR'!$D$5</f>
        <v>30391.8102402669</v>
      </c>
      <c r="AZ608" s="17">
        <f ca="1" t="shared" ref="AZ608:BD608" si="4526">AJ608-AU608-AE608</f>
        <v>21951.9159129533</v>
      </c>
      <c r="BA608" s="17">
        <f ca="1" t="shared" si="4526"/>
        <v>27950.143084604</v>
      </c>
      <c r="BB608" s="17">
        <f ca="1" t="shared" si="4526"/>
        <v>24354.3317647959</v>
      </c>
      <c r="BC608" s="17">
        <f ca="1" t="shared" si="4526"/>
        <v>32390.8596019058</v>
      </c>
      <c r="BD608" s="17">
        <f ca="1" t="shared" si="4526"/>
        <v>32179.5419401174</v>
      </c>
      <c r="BE608" s="17">
        <f ca="1" t="shared" ref="BE608:BI608" si="4527">AZ608/Z608</f>
        <v>18940.4972101139</v>
      </c>
      <c r="BF608" s="17">
        <f ca="1" t="shared" si="4527"/>
        <v>21082.3123813945</v>
      </c>
      <c r="BG608" s="17">
        <f ca="1" t="shared" si="4527"/>
        <v>15817.9990371335</v>
      </c>
      <c r="BH608" s="17">
        <f ca="1" t="shared" si="4527"/>
        <v>17323.3933767352</v>
      </c>
      <c r="BI608" s="17">
        <f ca="1" t="shared" si="4527"/>
        <v>14099.7393165286</v>
      </c>
      <c r="BJ608" s="17">
        <f ca="1" t="shared" si="4310"/>
        <v>83526.6435106426</v>
      </c>
      <c r="BK608" s="17">
        <f ca="1" t="shared" si="4311"/>
        <v>30231.3567939139</v>
      </c>
      <c r="BL608" s="17">
        <f ca="1" t="shared" si="4312"/>
        <v>113758.000304556</v>
      </c>
      <c r="BM608" s="17">
        <f ca="1">BK608*'Ejercicio 3 - TIR'!$D$5</f>
        <v>15115.6783969569</v>
      </c>
      <c r="BN608" s="17">
        <f ca="1" t="shared" si="4313"/>
        <v>98642.3219075995</v>
      </c>
      <c r="BO608" s="17">
        <f ca="1" t="shared" si="4314"/>
        <v>43220.9702382475</v>
      </c>
      <c r="BP608" s="17">
        <f ca="1" t="shared" si="4315"/>
        <v>-102828.53483552</v>
      </c>
      <c r="BQ608" s="17">
        <f ca="1" t="shared" ref="BQ608:BT608" si="4528">BE608</f>
        <v>18940.4972101139</v>
      </c>
      <c r="BR608" s="17">
        <f ca="1" t="shared" si="4528"/>
        <v>21082.3123813945</v>
      </c>
      <c r="BS608" s="17">
        <f ca="1" t="shared" si="4528"/>
        <v>15817.9990371335</v>
      </c>
      <c r="BT608" s="17">
        <f ca="1" t="shared" si="4528"/>
        <v>17323.3933767352</v>
      </c>
      <c r="BU608" s="17">
        <f ca="1" t="shared" si="4317"/>
        <v>57320.7095547761</v>
      </c>
      <c r="BV608" s="19">
        <f ca="1" t="shared" si="4318"/>
        <v>7.08687893929476</v>
      </c>
    </row>
    <row r="609" ht="15" customHeight="1" spans="1:74">
      <c r="A609" s="15">
        <v>608</v>
      </c>
      <c r="B609" s="16">
        <f ca="1" t="shared" ref="B609:F609" si="4529">RAND()</f>
        <v>0.653130692317268</v>
      </c>
      <c r="C609" s="17">
        <f ca="1">IF(B609&lt;=('Ejercicio 3 - TIR'!$D$13-'Ejercicio 3 - TIR'!$C$13)/('Ejercicio 3 - TIR'!$E$13-'Ejercicio 3 - TIR'!$C$13),'Ejercicio 3 - TIR'!$C$13+SQRT(('Ejercicio 3 - TIR'!$E$13-'Ejercicio 3 - TIR'!$C$13)*('Ejercicio 3 - TIR'!$D$13-'Ejercicio 3 - TIR'!$C$13)*B609),'Ejercicio 3 - TIR'!$E$13-SQRT(('Ejercicio 3 - TIR'!$E$13-'Ejercicio 3 - TIR'!$C$13)*('Ejercicio 3 - TIR'!$E$13-'Ejercicio 3 - TIR'!$D$13)*(1-B609)))</f>
        <v>79597.9616405792</v>
      </c>
      <c r="D609" s="16">
        <f ca="1" t="shared" si="4529"/>
        <v>0.363404340863105</v>
      </c>
      <c r="E609" s="17">
        <f ca="1">IF(D609&lt;=('Ejercicio 3 - TIR'!$D$14-'Ejercicio 3 - TIR'!$C$14)/('Ejercicio 3 - TIR'!$E$14-'Ejercicio 3 - TIR'!$C$14),'Ejercicio 3 - TIR'!$C$14+SQRT(('Ejercicio 3 - TIR'!$E$14-'Ejercicio 3 - TIR'!$C$14)*('Ejercicio 3 - TIR'!$D$14-'Ejercicio 3 - TIR'!$C$14)*D609),'Ejercicio 3 - TIR'!$E$14-SQRT(('Ejercicio 3 - TIR'!$E$14-'Ejercicio 3 - TIR'!$C$14)*('Ejercicio 3 - TIR'!$E$14-'Ejercicio 3 - TIR'!$D$14)*(1-D609)))</f>
        <v>30228.1348315414</v>
      </c>
      <c r="F609" s="16">
        <f ca="1" t="shared" si="4529"/>
        <v>0.60194723453966</v>
      </c>
      <c r="G609" s="17">
        <f ca="1">IF(F609&lt;=('Ejercicio 3 - TIR'!$D$18-'Ejercicio 3 - TIR'!$C$18)/('Ejercicio 3 - TIR'!$E$18-'Ejercicio 3 - TIR'!$C$18),'Ejercicio 3 - TIR'!$C$18+SQRT(('Ejercicio 3 - TIR'!$E$18-'Ejercicio 3 - TIR'!$C$18)*('Ejercicio 3 - TIR'!$D$18-'Ejercicio 3 - TIR'!$C$18)*F609),'Ejercicio 3 - TIR'!$E$18-SQRT(('Ejercicio 3 - TIR'!$E$18-'Ejercicio 3 - TIR'!$C$18)*('Ejercicio 3 - TIR'!$E$18-'Ejercicio 3 - TIR'!$D$18)*(1-F609)))</f>
        <v>39502.2147513592</v>
      </c>
      <c r="H609" s="16">
        <f ca="1" t="shared" ref="H609:L609" si="4530">RAND()</f>
        <v>0.811461557951798</v>
      </c>
      <c r="I609" s="17">
        <f ca="1">IF(H609&lt;=('Ejercicio 3 - TIR'!$D$18-'Ejercicio 3 - TIR'!$C$18)/('Ejercicio 3 - TIR'!$E$18-'Ejercicio 3 - TIR'!$C$18),'Ejercicio 3 - TIR'!$C$18+SQRT(('Ejercicio 3 - TIR'!$E$18-'Ejercicio 3 - TIR'!$C$18)*('Ejercicio 3 - TIR'!$D$18-'Ejercicio 3 - TIR'!$C$18)*H609),'Ejercicio 3 - TIR'!$E$18-SQRT(('Ejercicio 3 - TIR'!$E$18-'Ejercicio 3 - TIR'!$C$18)*('Ejercicio 3 - TIR'!$E$18-'Ejercicio 3 - TIR'!$D$18)*(1-H609)))</f>
        <v>41239.6299179981</v>
      </c>
      <c r="J609" s="16">
        <f ca="1" t="shared" si="4530"/>
        <v>0.762275376361734</v>
      </c>
      <c r="K609" s="17">
        <f ca="1">IF(J609&lt;=('Ejercicio 3 - TIR'!$D$18-'Ejercicio 3 - TIR'!$C$18)/('Ejercicio 3 - TIR'!$E$18-'Ejercicio 3 - TIR'!$C$18),'Ejercicio 3 - TIR'!$C$18+SQRT(('Ejercicio 3 - TIR'!$E$18-'Ejercicio 3 - TIR'!$C$18)*('Ejercicio 3 - TIR'!$D$18-'Ejercicio 3 - TIR'!$C$18)*J609),'Ejercicio 3 - TIR'!$E$18-SQRT(('Ejercicio 3 - TIR'!$E$18-'Ejercicio 3 - TIR'!$C$18)*('Ejercicio 3 - TIR'!$E$18-'Ejercicio 3 - TIR'!$D$18)*(1-J609)))</f>
        <v>40777.5188842495</v>
      </c>
      <c r="L609" s="16">
        <f ca="1" t="shared" si="4530"/>
        <v>0.0986069058587438</v>
      </c>
      <c r="M609" s="17">
        <f ca="1">IF(L609&lt;=('Ejercicio 3 - TIR'!$D$18-'Ejercicio 3 - TIR'!$C$18)/('Ejercicio 3 - TIR'!$E$18-'Ejercicio 3 - TIR'!$C$18),'Ejercicio 3 - TIR'!$C$18+SQRT(('Ejercicio 3 - TIR'!$E$18-'Ejercicio 3 - TIR'!$C$18)*('Ejercicio 3 - TIR'!$D$18-'Ejercicio 3 - TIR'!$C$18)*L609),'Ejercicio 3 - TIR'!$E$18-SQRT(('Ejercicio 3 - TIR'!$E$18-'Ejercicio 3 - TIR'!$C$18)*('Ejercicio 3 - TIR'!$E$18-'Ejercicio 3 - TIR'!$D$18)*(1-L609)))</f>
        <v>33845.9115796923</v>
      </c>
      <c r="N609" s="16">
        <f ca="1" t="shared" ref="N609:R609" si="4531">RAND()</f>
        <v>0.570358392219937</v>
      </c>
      <c r="O609" s="17">
        <f ca="1">IF(N609&lt;=('Ejercicio 3 - TIR'!$D$18-'Ejercicio 3 - TIR'!$C$18)/('Ejercicio 3 - TIR'!$E$18-'Ejercicio 3 - TIR'!$C$18),'Ejercicio 3 - TIR'!$C$18+SQRT(('Ejercicio 3 - TIR'!$E$18-'Ejercicio 3 - TIR'!$C$18)*('Ejercicio 3 - TIR'!$D$18-'Ejercicio 3 - TIR'!$C$18)*N609),'Ejercicio 3 - TIR'!$E$18-SQRT(('Ejercicio 3 - TIR'!$E$18-'Ejercicio 3 - TIR'!$C$18)*('Ejercicio 3 - TIR'!$E$18-'Ejercicio 3 - TIR'!$D$18)*(1-N609)))</f>
        <v>39249.5274924177</v>
      </c>
      <c r="P609" s="16">
        <f ca="1" t="shared" si="4531"/>
        <v>0.982211616304916</v>
      </c>
      <c r="Q609" s="18">
        <f ca="1">IF(P609&lt;=('Ejercicio 3 - TIR'!$D$22-'Ejercicio 3 - TIR'!$C$22)/('Ejercicio 3 - TIR'!$E$22-'Ejercicio 3 - TIR'!$C$22),'Ejercicio 3 - TIR'!$C$22+SQRT(('Ejercicio 3 - TIR'!$E$22-'Ejercicio 3 - TIR'!$C$22)*('Ejercicio 3 - TIR'!$D$22-'Ejercicio 3 - TIR'!$C$22)*P609),'Ejercicio 3 - TIR'!$E$22-SQRT(('Ejercicio 3 - TIR'!$E$22-'Ejercicio 3 - TIR'!$C$22)*('Ejercicio 3 - TIR'!$E$22-'Ejercicio 3 - TIR'!$D$22)*(1-P609)))</f>
        <v>0.174341458610989</v>
      </c>
      <c r="R609" s="16">
        <f ca="1" t="shared" si="4531"/>
        <v>0.917945122438659</v>
      </c>
      <c r="S609" s="18">
        <f ca="1">IF(R609&lt;=('Ejercicio 3 - TIR'!$D$23-'Ejercicio 3 - TIR'!$C$23)/('Ejercicio 3 - TIR'!$E$23-'Ejercicio 3 - TIR'!$C$23),'Ejercicio 3 - TIR'!$C$23+SQRT(('Ejercicio 3 - TIR'!$E$23-'Ejercicio 3 - TIR'!$C$23)*('Ejercicio 3 - TIR'!$D$23-'Ejercicio 3 - TIR'!$C$23)*R609),'Ejercicio 3 - TIR'!$E$23-SQRT(('Ejercicio 3 - TIR'!$E$23-'Ejercicio 3 - TIR'!$C$23)*('Ejercicio 3 - TIR'!$E$23-'Ejercicio 3 - TIR'!$D$23)*(1-R609)))</f>
        <v>0.167846861326784</v>
      </c>
      <c r="T609" s="16">
        <f ca="1" t="shared" ref="T609:X609" si="4532">RAND()</f>
        <v>0.824134343960296</v>
      </c>
      <c r="U609" s="18">
        <f ca="1">IF(T609&lt;=('Ejercicio 3 - TIR'!$D$24-'Ejercicio 3 - TIR'!$C$24)/('Ejercicio 3 - TIR'!$E$24-'Ejercicio 3 - TIR'!$C$24),'Ejercicio 3 - TIR'!$C$24+SQRT(('Ejercicio 3 - TIR'!$E$24-'Ejercicio 3 - TIR'!$C$24)*('Ejercicio 3 - TIR'!$D$24-'Ejercicio 3 - TIR'!$C$24)*T609),'Ejercicio 3 - TIR'!$E$24-SQRT(('Ejercicio 3 - TIR'!$E$24-'Ejercicio 3 - TIR'!$C$24)*('Ejercicio 3 - TIR'!$E$24-'Ejercicio 3 - TIR'!$D$24)*(1-T609)))</f>
        <v>0.197809375022069</v>
      </c>
      <c r="V609" s="16">
        <f ca="1" t="shared" si="4532"/>
        <v>0.74175369713399</v>
      </c>
      <c r="W609" s="18">
        <f ca="1">IF(V609&lt;=('Ejercicio 3 - TIR'!$D$25-'Ejercicio 3 - TIR'!$C$25)/('Ejercicio 3 - TIR'!$E$25-'Ejercicio 3 - TIR'!$C$25),'Ejercicio 3 - TIR'!$C$25+SQRT(('Ejercicio 3 - TIR'!$E$25-'Ejercicio 3 - TIR'!$C$25)*('Ejercicio 3 - TIR'!$D$25-'Ejercicio 3 - TIR'!$C$25)*V609),'Ejercicio 3 - TIR'!$E$25-SQRT(('Ejercicio 3 - TIR'!$E$25-'Ejercicio 3 - TIR'!$C$25)*('Ejercicio 3 - TIR'!$E$25-'Ejercicio 3 - TIR'!$D$25)*(1-V609)))</f>
        <v>0.219935701238329</v>
      </c>
      <c r="X609" s="16">
        <f ca="1" t="shared" si="4532"/>
        <v>0.609148318099076</v>
      </c>
      <c r="Y609" s="18">
        <f ca="1">IF(X609&lt;=('Ejercicio 3 - TIR'!$D$26-'Ejercicio 3 - TIR'!$C$26)/('Ejercicio 3 - TIR'!$E$26-'Ejercicio 3 - TIR'!$C$26),'Ejercicio 3 - TIR'!$C$26+SQRT(('Ejercicio 3 - TIR'!$E$26-'Ejercicio 3 - TIR'!$C$26)*('Ejercicio 3 - TIR'!$D$26-'Ejercicio 3 - TIR'!$C$26)*X609),'Ejercicio 3 - TIR'!$E$26-SQRT(('Ejercicio 3 - TIR'!$E$26-'Ejercicio 3 - TIR'!$C$26)*('Ejercicio 3 - TIR'!$E$26-'Ejercicio 3 - TIR'!$D$26)*(1-X609)))</f>
        <v>0.234058743135772</v>
      </c>
      <c r="Z609" s="16">
        <f ca="1" t="shared" si="4288"/>
        <v>1.17434145861099</v>
      </c>
      <c r="AA609" s="16">
        <f ca="1" t="shared" si="4289"/>
        <v>1.37145098656476</v>
      </c>
      <c r="AB609" s="16">
        <f ca="1" t="shared" si="4290"/>
        <v>1.64273684909054</v>
      </c>
      <c r="AC609" s="16">
        <f ca="1" t="shared" si="4291"/>
        <v>2.00403332994531</v>
      </c>
      <c r="AD609" s="16">
        <f ca="1" t="shared" si="4292"/>
        <v>2.4730948523545</v>
      </c>
      <c r="AE609" s="15">
        <f ca="1" t="shared" si="4293"/>
        <v>5270.01711762057</v>
      </c>
      <c r="AF609" s="15">
        <f ca="1" t="shared" si="4294"/>
        <v>6154.57294995161</v>
      </c>
      <c r="AG609" s="15">
        <f ca="1" t="shared" si="4295"/>
        <v>7372.00517870927</v>
      </c>
      <c r="AH609" s="15">
        <f ca="1" t="shared" si="4296"/>
        <v>8993.37230722128</v>
      </c>
      <c r="AI609" s="15">
        <f ca="1" t="shared" si="4297"/>
        <v>11098.3497260016</v>
      </c>
      <c r="AJ609" s="17">
        <f ca="1" t="shared" si="4298"/>
        <v>46389.0884894757</v>
      </c>
      <c r="AK609" s="17">
        <f ca="1" t="shared" si="4299"/>
        <v>56558.1311366041</v>
      </c>
      <c r="AL609" s="17">
        <f ca="1" t="shared" si="4300"/>
        <v>66986.7328856418</v>
      </c>
      <c r="AM609" s="17">
        <f ca="1" t="shared" si="4301"/>
        <v>67828.3348880852</v>
      </c>
      <c r="AN609" s="17">
        <f ca="1" t="shared" si="4302"/>
        <v>97067.8043988446</v>
      </c>
      <c r="AO609" s="17">
        <f ca="1">C609/'Ejercicio 3 - TIR'!$D$7</f>
        <v>15919.5923281158</v>
      </c>
      <c r="AP609" s="17">
        <f ca="1" t="shared" si="4303"/>
        <v>30469.4961613599</v>
      </c>
      <c r="AQ609" s="17">
        <f ca="1" t="shared" si="4304"/>
        <v>40638.5388084883</v>
      </c>
      <c r="AR609" s="17">
        <f ca="1" t="shared" si="4305"/>
        <v>51067.140557526</v>
      </c>
      <c r="AS609" s="17">
        <f ca="1" t="shared" si="4306"/>
        <v>51908.7425599694</v>
      </c>
      <c r="AT609" s="17">
        <f ca="1" t="shared" si="4307"/>
        <v>81148.2120707288</v>
      </c>
      <c r="AU609" s="17">
        <f ca="1">AP609*'Ejercicio 3 - TIR'!$D$5</f>
        <v>15234.7480806799</v>
      </c>
      <c r="AV609" s="17">
        <f ca="1">AQ609*'Ejercicio 3 - TIR'!$D$5</f>
        <v>20319.2694042441</v>
      </c>
      <c r="AW609" s="17">
        <f ca="1">AR609*'Ejercicio 3 - TIR'!$D$5</f>
        <v>25533.570278763</v>
      </c>
      <c r="AX609" s="17">
        <f ca="1">AS609*'Ejercicio 3 - TIR'!$D$5</f>
        <v>25954.3712799847</v>
      </c>
      <c r="AY609" s="17">
        <f ca="1">AT609*'Ejercicio 3 - TIR'!$D$5</f>
        <v>40574.1060353644</v>
      </c>
      <c r="AZ609" s="17">
        <f ca="1" t="shared" ref="AZ609:BD609" si="4533">AJ609-AU609-AE609</f>
        <v>25884.3232911752</v>
      </c>
      <c r="BA609" s="17">
        <f ca="1" t="shared" si="4533"/>
        <v>30084.2887824084</v>
      </c>
      <c r="BB609" s="17">
        <f ca="1" t="shared" si="4533"/>
        <v>34081.1574281696</v>
      </c>
      <c r="BC609" s="17">
        <f ca="1" t="shared" si="4533"/>
        <v>32880.5913008792</v>
      </c>
      <c r="BD609" s="17">
        <f ca="1" t="shared" si="4533"/>
        <v>45395.3486374787</v>
      </c>
      <c r="BE609" s="17">
        <f ca="1" t="shared" ref="BE609:BI609" si="4534">AZ609/Z609</f>
        <v>22041.5647436915</v>
      </c>
      <c r="BF609" s="17">
        <f ca="1" t="shared" si="4534"/>
        <v>21936.102038735</v>
      </c>
      <c r="BG609" s="17">
        <f ca="1" t="shared" si="4534"/>
        <v>20746.5714591097</v>
      </c>
      <c r="BH609" s="17">
        <f ca="1" t="shared" si="4534"/>
        <v>16407.2078091519</v>
      </c>
      <c r="BI609" s="17">
        <f ca="1" t="shared" si="4534"/>
        <v>18355.6844147163</v>
      </c>
      <c r="BJ609" s="17">
        <f ca="1" t="shared" si="4310"/>
        <v>74757.0446481628</v>
      </c>
      <c r="BK609" s="17">
        <f ca="1" t="shared" si="4311"/>
        <v>39370.6618382455</v>
      </c>
      <c r="BL609" s="17">
        <f ca="1" t="shared" si="4312"/>
        <v>114127.706486408</v>
      </c>
      <c r="BM609" s="17">
        <f ca="1">BK609*'Ejercicio 3 - TIR'!$D$5</f>
        <v>19685.3309191227</v>
      </c>
      <c r="BN609" s="17">
        <f ca="1" t="shared" si="4313"/>
        <v>94442.3755672856</v>
      </c>
      <c r="BO609" s="17">
        <f ca="1" t="shared" si="4314"/>
        <v>38187.9309955993</v>
      </c>
      <c r="BP609" s="17">
        <f ca="1" t="shared" si="4315"/>
        <v>-109826.096472121</v>
      </c>
      <c r="BQ609" s="17">
        <f ca="1" t="shared" ref="BQ609:BT609" si="4535">BE609</f>
        <v>22041.5647436915</v>
      </c>
      <c r="BR609" s="17">
        <f ca="1" t="shared" si="4535"/>
        <v>21936.102038735</v>
      </c>
      <c r="BS609" s="17">
        <f ca="1" t="shared" si="4535"/>
        <v>20746.5714591097</v>
      </c>
      <c r="BT609" s="17">
        <f ca="1" t="shared" si="4535"/>
        <v>16407.2078091519</v>
      </c>
      <c r="BU609" s="17">
        <f ca="1" t="shared" si="4317"/>
        <v>56543.6154103157</v>
      </c>
      <c r="BV609" s="19">
        <f ca="1" t="shared" si="4318"/>
        <v>6.91150825725559</v>
      </c>
    </row>
    <row r="610" ht="15" customHeight="1" spans="1:74">
      <c r="A610" s="15">
        <v>609</v>
      </c>
      <c r="B610" s="16">
        <f ca="1" t="shared" ref="B610:F610" si="4536">RAND()</f>
        <v>0.857679560160301</v>
      </c>
      <c r="C610" s="17">
        <f ca="1">IF(B610&lt;=('Ejercicio 3 - TIR'!$D$13-'Ejercicio 3 - TIR'!$C$13)/('Ejercicio 3 - TIR'!$E$13-'Ejercicio 3 - TIR'!$C$13),'Ejercicio 3 - TIR'!$C$13+SQRT(('Ejercicio 3 - TIR'!$E$13-'Ejercicio 3 - TIR'!$C$13)*('Ejercicio 3 - TIR'!$D$13-'Ejercicio 3 - TIR'!$C$13)*B610),'Ejercicio 3 - TIR'!$E$13-SQRT(('Ejercicio 3 - TIR'!$E$13-'Ejercicio 3 - TIR'!$C$13)*('Ejercicio 3 - TIR'!$E$13-'Ejercicio 3 - TIR'!$D$13)*(1-B610)))</f>
        <v>86931.5445515685</v>
      </c>
      <c r="D610" s="16">
        <f ca="1" t="shared" si="4536"/>
        <v>0.648128290051926</v>
      </c>
      <c r="E610" s="17">
        <f ca="1">IF(D610&lt;=('Ejercicio 3 - TIR'!$D$14-'Ejercicio 3 - TIR'!$C$14)/('Ejercicio 3 - TIR'!$E$14-'Ejercicio 3 - TIR'!$C$14),'Ejercicio 3 - TIR'!$C$14+SQRT(('Ejercicio 3 - TIR'!$E$14-'Ejercicio 3 - TIR'!$C$14)*('Ejercicio 3 - TIR'!$D$14-'Ejercicio 3 - TIR'!$C$14)*D610),'Ejercicio 3 - TIR'!$E$14-SQRT(('Ejercicio 3 - TIR'!$E$14-'Ejercicio 3 - TIR'!$C$14)*('Ejercicio 3 - TIR'!$E$14-'Ejercicio 3 - TIR'!$D$14)*(1-D610)))</f>
        <v>32734.9634211374</v>
      </c>
      <c r="F610" s="16">
        <f ca="1" t="shared" si="4536"/>
        <v>0.012842056082129</v>
      </c>
      <c r="G610" s="17">
        <f ca="1">IF(F610&lt;=('Ejercicio 3 - TIR'!$D$18-'Ejercicio 3 - TIR'!$C$18)/('Ejercicio 3 - TIR'!$E$18-'Ejercicio 3 - TIR'!$C$18),'Ejercicio 3 - TIR'!$C$18+SQRT(('Ejercicio 3 - TIR'!$E$18-'Ejercicio 3 - TIR'!$C$18)*('Ejercicio 3 - TIR'!$D$18-'Ejercicio 3 - TIR'!$C$18)*F610),'Ejercicio 3 - TIR'!$E$18-SQRT(('Ejercicio 3 - TIR'!$E$18-'Ejercicio 3 - TIR'!$C$18)*('Ejercicio 3 - TIR'!$E$18-'Ejercicio 3 - TIR'!$D$18)*(1-F610)))</f>
        <v>31387.9151315262</v>
      </c>
      <c r="H610" s="16">
        <f ca="1" t="shared" ref="H610:L610" si="4537">RAND()</f>
        <v>0.917403447362734</v>
      </c>
      <c r="I610" s="17">
        <f ca="1">IF(H610&lt;=('Ejercicio 3 - TIR'!$D$18-'Ejercicio 3 - TIR'!$C$18)/('Ejercicio 3 - TIR'!$E$18-'Ejercicio 3 - TIR'!$C$18),'Ejercicio 3 - TIR'!$C$18+SQRT(('Ejercicio 3 - TIR'!$E$18-'Ejercicio 3 - TIR'!$C$18)*('Ejercicio 3 - TIR'!$D$18-'Ejercicio 3 - TIR'!$C$18)*H610),'Ejercicio 3 - TIR'!$E$18-SQRT(('Ejercicio 3 - TIR'!$E$18-'Ejercicio 3 - TIR'!$C$18)*('Ejercicio 3 - TIR'!$E$18-'Ejercicio 3 - TIR'!$D$18)*(1-H610)))</f>
        <v>42511.0762470909</v>
      </c>
      <c r="J610" s="16">
        <f ca="1" t="shared" si="4537"/>
        <v>0.317756158055767</v>
      </c>
      <c r="K610" s="17">
        <f ca="1">IF(J610&lt;=('Ejercicio 3 - TIR'!$D$18-'Ejercicio 3 - TIR'!$C$18)/('Ejercicio 3 - TIR'!$E$18-'Ejercicio 3 - TIR'!$C$18),'Ejercicio 3 - TIR'!$C$18+SQRT(('Ejercicio 3 - TIR'!$E$18-'Ejercicio 3 - TIR'!$C$18)*('Ejercicio 3 - TIR'!$D$18-'Ejercicio 3 - TIR'!$C$18)*J610),'Ejercicio 3 - TIR'!$E$18-SQRT(('Ejercicio 3 - TIR'!$E$18-'Ejercicio 3 - TIR'!$C$18)*('Ejercicio 3 - TIR'!$E$18-'Ejercicio 3 - TIR'!$D$18)*(1-J610)))</f>
        <v>36903.8701978213</v>
      </c>
      <c r="L610" s="16">
        <f ca="1" t="shared" si="4537"/>
        <v>0.0978724019648638</v>
      </c>
      <c r="M610" s="17">
        <f ca="1">IF(L610&lt;=('Ejercicio 3 - TIR'!$D$18-'Ejercicio 3 - TIR'!$C$18)/('Ejercicio 3 - TIR'!$E$18-'Ejercicio 3 - TIR'!$C$18),'Ejercicio 3 - TIR'!$C$18+SQRT(('Ejercicio 3 - TIR'!$E$18-'Ejercicio 3 - TIR'!$C$18)*('Ejercicio 3 - TIR'!$D$18-'Ejercicio 3 - TIR'!$C$18)*L610),'Ejercicio 3 - TIR'!$E$18-SQRT(('Ejercicio 3 - TIR'!$E$18-'Ejercicio 3 - TIR'!$C$18)*('Ejercicio 3 - TIR'!$E$18-'Ejercicio 3 - TIR'!$D$18)*(1-L610)))</f>
        <v>33831.5610780372</v>
      </c>
      <c r="N610" s="16">
        <f ca="1" t="shared" ref="N610:R610" si="4538">RAND()</f>
        <v>0.18397261774002</v>
      </c>
      <c r="O610" s="17">
        <f ca="1">IF(N610&lt;=('Ejercicio 3 - TIR'!$D$18-'Ejercicio 3 - TIR'!$C$18)/('Ejercicio 3 - TIR'!$E$18-'Ejercicio 3 - TIR'!$C$18),'Ejercicio 3 - TIR'!$C$18+SQRT(('Ejercicio 3 - TIR'!$E$18-'Ejercicio 3 - TIR'!$C$18)*('Ejercicio 3 - TIR'!$D$18-'Ejercicio 3 - TIR'!$C$18)*N610),'Ejercicio 3 - TIR'!$E$18-SQRT(('Ejercicio 3 - TIR'!$E$18-'Ejercicio 3 - TIR'!$C$18)*('Ejercicio 3 - TIR'!$E$18-'Ejercicio 3 - TIR'!$D$18)*(1-N610)))</f>
        <v>35253.1792907727</v>
      </c>
      <c r="P610" s="16">
        <f ca="1" t="shared" si="4538"/>
        <v>0.862026591517945</v>
      </c>
      <c r="Q610" s="18">
        <f ca="1">IF(P610&lt;=('Ejercicio 3 - TIR'!$D$22-'Ejercicio 3 - TIR'!$C$22)/('Ejercicio 3 - TIR'!$E$22-'Ejercicio 3 - TIR'!$C$22),'Ejercicio 3 - TIR'!$C$22+SQRT(('Ejercicio 3 - TIR'!$E$22-'Ejercicio 3 - TIR'!$C$22)*('Ejercicio 3 - TIR'!$D$22-'Ejercicio 3 - TIR'!$C$22)*P610),'Ejercicio 3 - TIR'!$E$22-SQRT(('Ejercicio 3 - TIR'!$E$22-'Ejercicio 3 - TIR'!$C$22)*('Ejercicio 3 - TIR'!$E$22-'Ejercicio 3 - TIR'!$D$22)*(1-P610)))</f>
        <v>0.164240807911961</v>
      </c>
      <c r="R610" s="16">
        <f ca="1" t="shared" si="4538"/>
        <v>0.554563810740858</v>
      </c>
      <c r="S610" s="18">
        <f ca="1">IF(R610&lt;=('Ejercicio 3 - TIR'!$D$23-'Ejercicio 3 - TIR'!$C$23)/('Ejercicio 3 - TIR'!$E$23-'Ejercicio 3 - TIR'!$C$23),'Ejercicio 3 - TIR'!$C$23+SQRT(('Ejercicio 3 - TIR'!$E$23-'Ejercicio 3 - TIR'!$C$23)*('Ejercicio 3 - TIR'!$D$23-'Ejercicio 3 - TIR'!$C$23)*R610),'Ejercicio 3 - TIR'!$E$23-SQRT(('Ejercicio 3 - TIR'!$E$23-'Ejercicio 3 - TIR'!$C$23)*('Ejercicio 3 - TIR'!$E$23-'Ejercicio 3 - TIR'!$D$23)*(1-R610)))</f>
        <v>0.151684189210505</v>
      </c>
      <c r="T610" s="16">
        <f ca="1" t="shared" ref="T610:X610" si="4539">RAND()</f>
        <v>0.493486406936247</v>
      </c>
      <c r="U610" s="18">
        <f ca="1">IF(T610&lt;=('Ejercicio 3 - TIR'!$D$24-'Ejercicio 3 - TIR'!$C$24)/('Ejercicio 3 - TIR'!$E$24-'Ejercicio 3 - TIR'!$C$24),'Ejercicio 3 - TIR'!$C$24+SQRT(('Ejercicio 3 - TIR'!$E$24-'Ejercicio 3 - TIR'!$C$24)*('Ejercicio 3 - TIR'!$D$24-'Ejercicio 3 - TIR'!$C$24)*T610),'Ejercicio 3 - TIR'!$E$24-SQRT(('Ejercicio 3 - TIR'!$E$24-'Ejercicio 3 - TIR'!$C$24)*('Ejercicio 3 - TIR'!$E$24-'Ejercicio 3 - TIR'!$D$24)*(1-T610)))</f>
        <v>0.182340498402415</v>
      </c>
      <c r="V610" s="16">
        <f ca="1" t="shared" si="4539"/>
        <v>0.53895984979932</v>
      </c>
      <c r="W610" s="18">
        <f ca="1">IF(V610&lt;=('Ejercicio 3 - TIR'!$D$25-'Ejercicio 3 - TIR'!$C$25)/('Ejercicio 3 - TIR'!$E$25-'Ejercicio 3 - TIR'!$C$25),'Ejercicio 3 - TIR'!$C$25+SQRT(('Ejercicio 3 - TIR'!$E$25-'Ejercicio 3 - TIR'!$C$25)*('Ejercicio 3 - TIR'!$D$25-'Ejercicio 3 - TIR'!$C$25)*V610),'Ejercicio 3 - TIR'!$E$25-SQRT(('Ejercicio 3 - TIR'!$E$25-'Ejercicio 3 - TIR'!$C$25)*('Ejercicio 3 - TIR'!$E$25-'Ejercicio 3 - TIR'!$D$25)*(1-V610)))</f>
        <v>0.209829855293983</v>
      </c>
      <c r="X610" s="16">
        <f ca="1" t="shared" si="4539"/>
        <v>0.650429021007647</v>
      </c>
      <c r="Y610" s="18">
        <f ca="1">IF(X610&lt;=('Ejercicio 3 - TIR'!$D$26-'Ejercicio 3 - TIR'!$C$26)/('Ejercicio 3 - TIR'!$E$26-'Ejercicio 3 - TIR'!$C$26),'Ejercicio 3 - TIR'!$C$26+SQRT(('Ejercicio 3 - TIR'!$E$26-'Ejercicio 3 - TIR'!$C$26)*('Ejercicio 3 - TIR'!$D$26-'Ejercicio 3 - TIR'!$C$26)*X610),'Ejercicio 3 - TIR'!$E$26-SQRT(('Ejercicio 3 - TIR'!$E$26-'Ejercicio 3 - TIR'!$C$26)*('Ejercicio 3 - TIR'!$E$26-'Ejercicio 3 - TIR'!$D$26)*(1-X610)))</f>
        <v>0.236552522667493</v>
      </c>
      <c r="Z610" s="16">
        <f ca="1" t="shared" si="4288"/>
        <v>1.16424080791196</v>
      </c>
      <c r="AA610" s="16">
        <f ca="1" t="shared" si="4289"/>
        <v>1.34083773090587</v>
      </c>
      <c r="AB610" s="16">
        <f ca="1" t="shared" si="4290"/>
        <v>1.58532675103601</v>
      </c>
      <c r="AC610" s="16">
        <f ca="1" t="shared" si="4291"/>
        <v>1.91797563379958</v>
      </c>
      <c r="AD610" s="16">
        <f ca="1" t="shared" si="4292"/>
        <v>2.37167760838965</v>
      </c>
      <c r="AE610" s="15">
        <f ca="1" t="shared" si="4293"/>
        <v>5376.41683925612</v>
      </c>
      <c r="AF610" s="15">
        <f ca="1" t="shared" si="4294"/>
        <v>6191.93426837639</v>
      </c>
      <c r="AG610" s="15">
        <f ca="1" t="shared" si="4295"/>
        <v>7320.97464894713</v>
      </c>
      <c r="AH610" s="15">
        <f ca="1" t="shared" si="4296"/>
        <v>8857.13370014662</v>
      </c>
      <c r="AI610" s="15">
        <f ca="1" t="shared" si="4297"/>
        <v>10952.3110205196</v>
      </c>
      <c r="AJ610" s="17">
        <f ca="1" t="shared" si="4298"/>
        <v>36543.0916714001</v>
      </c>
      <c r="AK610" s="17">
        <f ca="1" t="shared" si="4299"/>
        <v>57000.4550135159</v>
      </c>
      <c r="AL610" s="17">
        <f ca="1" t="shared" si="4300"/>
        <v>58504.6926413667</v>
      </c>
      <c r="AM610" s="17">
        <f ca="1" t="shared" si="4301"/>
        <v>64888.1098010775</v>
      </c>
      <c r="AN610" s="17">
        <f ca="1" t="shared" si="4302"/>
        <v>83609.1759484713</v>
      </c>
      <c r="AO610" s="17">
        <f ca="1">C610/'Ejercicio 3 - TIR'!$D$7</f>
        <v>17386.3089103137</v>
      </c>
      <c r="AP610" s="17">
        <f ca="1" t="shared" si="4303"/>
        <v>19156.7827610864</v>
      </c>
      <c r="AQ610" s="17">
        <f ca="1" t="shared" si="4304"/>
        <v>39614.1461032022</v>
      </c>
      <c r="AR610" s="17">
        <f ca="1" t="shared" si="4305"/>
        <v>41118.383731053</v>
      </c>
      <c r="AS610" s="17">
        <f ca="1" t="shared" si="4306"/>
        <v>47501.8008907638</v>
      </c>
      <c r="AT610" s="17">
        <f ca="1" t="shared" si="4307"/>
        <v>66222.8670381576</v>
      </c>
      <c r="AU610" s="17">
        <f ca="1">AP610*'Ejercicio 3 - TIR'!$D$5</f>
        <v>9578.39138054321</v>
      </c>
      <c r="AV610" s="17">
        <f ca="1">AQ610*'Ejercicio 3 - TIR'!$D$5</f>
        <v>19807.0730516011</v>
      </c>
      <c r="AW610" s="17">
        <f ca="1">AR610*'Ejercicio 3 - TIR'!$D$5</f>
        <v>20559.1918655265</v>
      </c>
      <c r="AX610" s="17">
        <f ca="1">AS610*'Ejercicio 3 - TIR'!$D$5</f>
        <v>23750.9004453819</v>
      </c>
      <c r="AY610" s="17">
        <f ca="1">AT610*'Ejercicio 3 - TIR'!$D$5</f>
        <v>33111.4335190788</v>
      </c>
      <c r="AZ610" s="17">
        <f ca="1" t="shared" ref="AZ610:BD610" si="4540">AJ610-AU610-AE610</f>
        <v>21588.2834516008</v>
      </c>
      <c r="BA610" s="17">
        <f ca="1" t="shared" si="4540"/>
        <v>31001.4476935384</v>
      </c>
      <c r="BB610" s="17">
        <f ca="1" t="shared" si="4540"/>
        <v>30624.5261268931</v>
      </c>
      <c r="BC610" s="17">
        <f ca="1" t="shared" si="4540"/>
        <v>32280.075655549</v>
      </c>
      <c r="BD610" s="17">
        <f ca="1" t="shared" si="4540"/>
        <v>39545.4314088729</v>
      </c>
      <c r="BE610" s="17">
        <f ca="1" t="shared" ref="BE610:BI610" si="4541">AZ610/Z610</f>
        <v>18542.7991399124</v>
      </c>
      <c r="BF610" s="17">
        <f ca="1" t="shared" si="4541"/>
        <v>23120.9541460276</v>
      </c>
      <c r="BG610" s="17">
        <f ca="1" t="shared" si="4541"/>
        <v>19317.4852483123</v>
      </c>
      <c r="BH610" s="17">
        <f ca="1" t="shared" si="4541"/>
        <v>16830.284538913</v>
      </c>
      <c r="BI610" s="17">
        <f ca="1" t="shared" si="4541"/>
        <v>16674.0332956653</v>
      </c>
      <c r="BJ610" s="17">
        <f ca="1" t="shared" si="4310"/>
        <v>77636.7797573659</v>
      </c>
      <c r="BK610" s="17">
        <f ca="1" t="shared" si="4311"/>
        <v>41234.7195351364</v>
      </c>
      <c r="BL610" s="17">
        <f ca="1" t="shared" si="4312"/>
        <v>118871.499292502</v>
      </c>
      <c r="BM610" s="17">
        <f ca="1">BK610*'Ejercicio 3 - TIR'!$D$5</f>
        <v>20617.3597675682</v>
      </c>
      <c r="BN610" s="17">
        <f ca="1" t="shared" si="4313"/>
        <v>98254.1395249341</v>
      </c>
      <c r="BO610" s="17">
        <f ca="1" t="shared" si="4314"/>
        <v>41428.1178762943</v>
      </c>
      <c r="BP610" s="17">
        <f ca="1" t="shared" si="4315"/>
        <v>-119666.507972706</v>
      </c>
      <c r="BQ610" s="17">
        <f ca="1" t="shared" ref="BQ610:BT610" si="4542">BE610</f>
        <v>18542.7991399124</v>
      </c>
      <c r="BR610" s="17">
        <f ca="1" t="shared" si="4542"/>
        <v>23120.9541460276</v>
      </c>
      <c r="BS610" s="17">
        <f ca="1" t="shared" si="4542"/>
        <v>19317.4852483123</v>
      </c>
      <c r="BT610" s="17">
        <f ca="1" t="shared" si="4542"/>
        <v>16830.284538913</v>
      </c>
      <c r="BU610" s="17">
        <f ca="1" t="shared" si="4317"/>
        <v>58102.1511719596</v>
      </c>
      <c r="BV610" s="19">
        <f ca="1" t="shared" si="4318"/>
        <v>3.71057561739663</v>
      </c>
    </row>
    <row r="611" ht="15" customHeight="1" spans="1:74">
      <c r="A611" s="15">
        <v>610</v>
      </c>
      <c r="B611" s="16">
        <f ca="1" t="shared" ref="B611:F611" si="4543">RAND()</f>
        <v>0.534302356445096</v>
      </c>
      <c r="C611" s="17">
        <f ca="1">IF(B611&lt;=('Ejercicio 3 - TIR'!$D$13-'Ejercicio 3 - TIR'!$C$13)/('Ejercicio 3 - TIR'!$E$13-'Ejercicio 3 - TIR'!$C$13),'Ejercicio 3 - TIR'!$C$13+SQRT(('Ejercicio 3 - TIR'!$E$13-'Ejercicio 3 - TIR'!$C$13)*('Ejercicio 3 - TIR'!$D$13-'Ejercicio 3 - TIR'!$C$13)*B611),'Ejercicio 3 - TIR'!$E$13-SQRT(('Ejercicio 3 - TIR'!$E$13-'Ejercicio 3 - TIR'!$C$13)*('Ejercicio 3 - TIR'!$E$13-'Ejercicio 3 - TIR'!$D$13)*(1-B611)))</f>
        <v>76360.2628553978</v>
      </c>
      <c r="D611" s="16">
        <f ca="1" t="shared" si="4543"/>
        <v>0.684469975492117</v>
      </c>
      <c r="E611" s="17">
        <f ca="1">IF(D611&lt;=('Ejercicio 3 - TIR'!$D$14-'Ejercicio 3 - TIR'!$C$14)/('Ejercicio 3 - TIR'!$E$14-'Ejercicio 3 - TIR'!$C$14),'Ejercicio 3 - TIR'!$C$14+SQRT(('Ejercicio 3 - TIR'!$E$14-'Ejercicio 3 - TIR'!$C$14)*('Ejercicio 3 - TIR'!$D$14-'Ejercicio 3 - TIR'!$C$14)*D611),'Ejercicio 3 - TIR'!$E$14-SQRT(('Ejercicio 3 - TIR'!$E$14-'Ejercicio 3 - TIR'!$C$14)*('Ejercicio 3 - TIR'!$E$14-'Ejercicio 3 - TIR'!$D$14)*(1-D611)))</f>
        <v>33120.3558466893</v>
      </c>
      <c r="F611" s="16">
        <f ca="1" t="shared" si="4543"/>
        <v>0.273588148517661</v>
      </c>
      <c r="G611" s="17">
        <f ca="1">IF(F611&lt;=('Ejercicio 3 - TIR'!$D$18-'Ejercicio 3 - TIR'!$C$18)/('Ejercicio 3 - TIR'!$E$18-'Ejercicio 3 - TIR'!$C$18),'Ejercicio 3 - TIR'!$C$18+SQRT(('Ejercicio 3 - TIR'!$E$18-'Ejercicio 3 - TIR'!$C$18)*('Ejercicio 3 - TIR'!$D$18-'Ejercicio 3 - TIR'!$C$18)*F611),'Ejercicio 3 - TIR'!$E$18-SQRT(('Ejercicio 3 - TIR'!$E$18-'Ejercicio 3 - TIR'!$C$18)*('Ejercicio 3 - TIR'!$E$18-'Ejercicio 3 - TIR'!$D$18)*(1-F611)))</f>
        <v>36406.1082005886</v>
      </c>
      <c r="H611" s="16">
        <f ca="1" t="shared" ref="H611:L611" si="4544">RAND()</f>
        <v>0.431282157669859</v>
      </c>
      <c r="I611" s="17">
        <f ca="1">IF(H611&lt;=('Ejercicio 3 - TIR'!$D$18-'Ejercicio 3 - TIR'!$C$18)/('Ejercicio 3 - TIR'!$E$18-'Ejercicio 3 - TIR'!$C$18),'Ejercicio 3 - TIR'!$C$18+SQRT(('Ejercicio 3 - TIR'!$E$18-'Ejercicio 3 - TIR'!$C$18)*('Ejercicio 3 - TIR'!$D$18-'Ejercicio 3 - TIR'!$C$18)*H611),'Ejercicio 3 - TIR'!$E$18-SQRT(('Ejercicio 3 - TIR'!$E$18-'Ejercicio 3 - TIR'!$C$18)*('Ejercicio 3 - TIR'!$E$18-'Ejercicio 3 - TIR'!$D$18)*(1-H611)))</f>
        <v>38043.1538373003</v>
      </c>
      <c r="J611" s="16">
        <f ca="1" t="shared" si="4544"/>
        <v>0.289060770485052</v>
      </c>
      <c r="K611" s="17">
        <f ca="1">IF(J611&lt;=('Ejercicio 3 - TIR'!$D$18-'Ejercicio 3 - TIR'!$C$18)/('Ejercicio 3 - TIR'!$E$18-'Ejercicio 3 - TIR'!$C$18),'Ejercicio 3 - TIR'!$C$18+SQRT(('Ejercicio 3 - TIR'!$E$18-'Ejercicio 3 - TIR'!$C$18)*('Ejercicio 3 - TIR'!$D$18-'Ejercicio 3 - TIR'!$C$18)*J611),'Ejercicio 3 - TIR'!$E$18-SQRT(('Ejercicio 3 - TIR'!$E$18-'Ejercicio 3 - TIR'!$C$18)*('Ejercicio 3 - TIR'!$E$18-'Ejercicio 3 - TIR'!$D$18)*(1-J611)))</f>
        <v>36584.7638965082</v>
      </c>
      <c r="L611" s="16">
        <f ca="1" t="shared" si="4544"/>
        <v>0.455906869751042</v>
      </c>
      <c r="M611" s="17">
        <f ca="1">IF(L611&lt;=('Ejercicio 3 - TIR'!$D$18-'Ejercicio 3 - TIR'!$C$18)/('Ejercicio 3 - TIR'!$E$18-'Ejercicio 3 - TIR'!$C$18),'Ejercicio 3 - TIR'!$C$18+SQRT(('Ejercicio 3 - TIR'!$E$18-'Ejercicio 3 - TIR'!$C$18)*('Ejercicio 3 - TIR'!$D$18-'Ejercicio 3 - TIR'!$C$18)*L611),'Ejercicio 3 - TIR'!$E$18-SQRT(('Ejercicio 3 - TIR'!$E$18-'Ejercicio 3 - TIR'!$C$18)*('Ejercicio 3 - TIR'!$E$18-'Ejercicio 3 - TIR'!$D$18)*(1-L611)))</f>
        <v>38269.5846608313</v>
      </c>
      <c r="N611" s="16">
        <f ca="1" t="shared" ref="N611:R611" si="4545">RAND()</f>
        <v>0.091646033397077</v>
      </c>
      <c r="O611" s="17">
        <f ca="1">IF(N611&lt;=('Ejercicio 3 - TIR'!$D$18-'Ejercicio 3 - TIR'!$C$18)/('Ejercicio 3 - TIR'!$E$18-'Ejercicio 3 - TIR'!$C$18),'Ejercicio 3 - TIR'!$C$18+SQRT(('Ejercicio 3 - TIR'!$E$18-'Ejercicio 3 - TIR'!$C$18)*('Ejercicio 3 - TIR'!$D$18-'Ejercicio 3 - TIR'!$C$18)*N611),'Ejercicio 3 - TIR'!$E$18-SQRT(('Ejercicio 3 - TIR'!$E$18-'Ejercicio 3 - TIR'!$C$18)*('Ejercicio 3 - TIR'!$E$18-'Ejercicio 3 - TIR'!$D$18)*(1-N611)))</f>
        <v>33707.6818916355</v>
      </c>
      <c r="P611" s="16">
        <f ca="1" t="shared" si="4545"/>
        <v>0.89510503702085</v>
      </c>
      <c r="Q611" s="18">
        <f ca="1">IF(P611&lt;=('Ejercicio 3 - TIR'!$D$22-'Ejercicio 3 - TIR'!$C$22)/('Ejercicio 3 - TIR'!$E$22-'Ejercicio 3 - TIR'!$C$22),'Ejercicio 3 - TIR'!$C$22+SQRT(('Ejercicio 3 - TIR'!$E$22-'Ejercicio 3 - TIR'!$C$22)*('Ejercicio 3 - TIR'!$D$22-'Ejercicio 3 - TIR'!$C$22)*P611),'Ejercicio 3 - TIR'!$E$22-SQRT(('Ejercicio 3 - TIR'!$E$22-'Ejercicio 3 - TIR'!$C$22)*('Ejercicio 3 - TIR'!$E$22-'Ejercicio 3 - TIR'!$D$22)*(1-P611)))</f>
        <v>0.166259150922797</v>
      </c>
      <c r="R611" s="16">
        <f ca="1" t="shared" si="4545"/>
        <v>0.417854907658604</v>
      </c>
      <c r="S611" s="18">
        <f ca="1">IF(R611&lt;=('Ejercicio 3 - TIR'!$D$23-'Ejercicio 3 - TIR'!$C$23)/('Ejercicio 3 - TIR'!$E$23-'Ejercicio 3 - TIR'!$C$23),'Ejercicio 3 - TIR'!$C$23+SQRT(('Ejercicio 3 - TIR'!$E$23-'Ejercicio 3 - TIR'!$C$23)*('Ejercicio 3 - TIR'!$D$23-'Ejercicio 3 - TIR'!$C$23)*R611),'Ejercicio 3 - TIR'!$E$23-SQRT(('Ejercicio 3 - TIR'!$E$23-'Ejercicio 3 - TIR'!$C$23)*('Ejercicio 3 - TIR'!$E$23-'Ejercicio 3 - TIR'!$D$23)*(1-R611)))</f>
        <v>0.147425149658397</v>
      </c>
      <c r="T611" s="16">
        <f ca="1" t="shared" ref="T611:X611" si="4546">RAND()</f>
        <v>0.22156027552552</v>
      </c>
      <c r="U611" s="18">
        <f ca="1">IF(T611&lt;=('Ejercicio 3 - TIR'!$D$24-'Ejercicio 3 - TIR'!$C$24)/('Ejercicio 3 - TIR'!$E$24-'Ejercicio 3 - TIR'!$C$24),'Ejercicio 3 - TIR'!$C$24+SQRT(('Ejercicio 3 - TIR'!$E$24-'Ejercicio 3 - TIR'!$C$24)*('Ejercicio 3 - TIR'!$D$24-'Ejercicio 3 - TIR'!$C$24)*T611),'Ejercicio 3 - TIR'!$E$24-SQRT(('Ejercicio 3 - TIR'!$E$24-'Ejercicio 3 - TIR'!$C$24)*('Ejercicio 3 - TIR'!$E$24-'Ejercicio 3 - TIR'!$D$24)*(1-T611)))</f>
        <v>0.171570270712339</v>
      </c>
      <c r="V611" s="16">
        <f ca="1" t="shared" si="4546"/>
        <v>0.602185588275558</v>
      </c>
      <c r="W611" s="18">
        <f ca="1">IF(V611&lt;=('Ejercicio 3 - TIR'!$D$25-'Ejercicio 3 - TIR'!$C$25)/('Ejercicio 3 - TIR'!$E$25-'Ejercicio 3 - TIR'!$C$25),'Ejercicio 3 - TIR'!$C$25+SQRT(('Ejercicio 3 - TIR'!$E$25-'Ejercicio 3 - TIR'!$C$25)*('Ejercicio 3 - TIR'!$D$25-'Ejercicio 3 - TIR'!$C$25)*V611),'Ejercicio 3 - TIR'!$E$25-SQRT(('Ejercicio 3 - TIR'!$E$25-'Ejercicio 3 - TIR'!$C$25)*('Ejercicio 3 - TIR'!$E$25-'Ejercicio 3 - TIR'!$D$25)*(1-V611)))</f>
        <v>0.212685787680355</v>
      </c>
      <c r="X611" s="16">
        <f ca="1" t="shared" si="4546"/>
        <v>0.475189033489807</v>
      </c>
      <c r="Y611" s="18">
        <f ca="1">IF(X611&lt;=('Ejercicio 3 - TIR'!$D$26-'Ejercicio 3 - TIR'!$C$26)/('Ejercicio 3 - TIR'!$E$26-'Ejercicio 3 - TIR'!$C$26),'Ejercicio 3 - TIR'!$C$26+SQRT(('Ejercicio 3 - TIR'!$E$26-'Ejercicio 3 - TIR'!$C$26)*('Ejercicio 3 - TIR'!$D$26-'Ejercicio 3 - TIR'!$C$26)*X611),'Ejercicio 3 - TIR'!$E$26-SQRT(('Ejercicio 3 - TIR'!$E$26-'Ejercicio 3 - TIR'!$C$26)*('Ejercicio 3 - TIR'!$E$26-'Ejercicio 3 - TIR'!$D$26)*(1-X611)))</f>
        <v>0.226764868562621</v>
      </c>
      <c r="Z611" s="16">
        <f ca="1" t="shared" si="4288"/>
        <v>1.1662591509228</v>
      </c>
      <c r="AA611" s="16">
        <f ca="1" t="shared" si="4289"/>
        <v>1.33819508078807</v>
      </c>
      <c r="AB611" s="16">
        <f ca="1" t="shared" si="4290"/>
        <v>1.56778957306479</v>
      </c>
      <c r="AC611" s="16">
        <f ca="1" t="shared" si="4291"/>
        <v>1.90123613332913</v>
      </c>
      <c r="AD611" s="16">
        <f ca="1" t="shared" si="4292"/>
        <v>2.33236969521001</v>
      </c>
      <c r="AE611" s="15">
        <f ca="1" t="shared" si="4293"/>
        <v>5506.56224133145</v>
      </c>
      <c r="AF611" s="15">
        <f ca="1" t="shared" si="4294"/>
        <v>6318.36800386302</v>
      </c>
      <c r="AG611" s="15">
        <f ca="1" t="shared" si="4295"/>
        <v>7402.41211274598</v>
      </c>
      <c r="AH611" s="15">
        <f ca="1" t="shared" si="4296"/>
        <v>8976.79996367996</v>
      </c>
      <c r="AI611" s="15">
        <f ca="1" t="shared" si="4297"/>
        <v>11012.4228275568</v>
      </c>
      <c r="AJ611" s="17">
        <f ca="1" t="shared" si="4298"/>
        <v>42458.956838422</v>
      </c>
      <c r="AK611" s="17">
        <f ca="1" t="shared" si="4299"/>
        <v>50909.1613227389</v>
      </c>
      <c r="AL611" s="17">
        <f ca="1" t="shared" si="4300"/>
        <v>57357.2113699829</v>
      </c>
      <c r="AM611" s="17">
        <f ca="1" t="shared" si="4301"/>
        <v>72759.5171646706</v>
      </c>
      <c r="AN611" s="17">
        <f ca="1" t="shared" si="4302"/>
        <v>78618.7757398299</v>
      </c>
      <c r="AO611" s="17">
        <f ca="1">C611/'Ejercicio 3 - TIR'!$D$7</f>
        <v>15272.0525710796</v>
      </c>
      <c r="AP611" s="17">
        <f ca="1" t="shared" si="4303"/>
        <v>27186.9042673424</v>
      </c>
      <c r="AQ611" s="17">
        <f ca="1" t="shared" si="4304"/>
        <v>35637.1087516594</v>
      </c>
      <c r="AR611" s="17">
        <f ca="1" t="shared" si="4305"/>
        <v>42085.1587989033</v>
      </c>
      <c r="AS611" s="17">
        <f ca="1" t="shared" si="4306"/>
        <v>57487.464593591</v>
      </c>
      <c r="AT611" s="17">
        <f ca="1" t="shared" si="4307"/>
        <v>63346.7231687503</v>
      </c>
      <c r="AU611" s="17">
        <f ca="1">AP611*'Ejercicio 3 - TIR'!$D$5</f>
        <v>13593.4521336712</v>
      </c>
      <c r="AV611" s="17">
        <f ca="1">AQ611*'Ejercicio 3 - TIR'!$D$5</f>
        <v>17818.5543758297</v>
      </c>
      <c r="AW611" s="17">
        <f ca="1">AR611*'Ejercicio 3 - TIR'!$D$5</f>
        <v>21042.5793994517</v>
      </c>
      <c r="AX611" s="17">
        <f ca="1">AS611*'Ejercicio 3 - TIR'!$D$5</f>
        <v>28743.7322967955</v>
      </c>
      <c r="AY611" s="17">
        <f ca="1">AT611*'Ejercicio 3 - TIR'!$D$5</f>
        <v>31673.3615843752</v>
      </c>
      <c r="AZ611" s="17">
        <f ca="1" t="shared" ref="AZ611:BD611" si="4547">AJ611-AU611-AE611</f>
        <v>23358.9424634193</v>
      </c>
      <c r="BA611" s="17">
        <f ca="1" t="shared" si="4547"/>
        <v>26772.2389430462</v>
      </c>
      <c r="BB611" s="17">
        <f ca="1" t="shared" si="4547"/>
        <v>28912.2198577853</v>
      </c>
      <c r="BC611" s="17">
        <f ca="1" t="shared" si="4547"/>
        <v>35038.9849041951</v>
      </c>
      <c r="BD611" s="17">
        <f ca="1" t="shared" si="4547"/>
        <v>35932.9913278979</v>
      </c>
      <c r="BE611" s="17">
        <f ca="1" t="shared" ref="BE611:BI611" si="4548">AZ611/Z611</f>
        <v>20028.9467781982</v>
      </c>
      <c r="BF611" s="17">
        <f ca="1" t="shared" si="4548"/>
        <v>20006.2302779353</v>
      </c>
      <c r="BG611" s="17">
        <f ca="1" t="shared" si="4548"/>
        <v>18441.3905759471</v>
      </c>
      <c r="BH611" s="17">
        <f ca="1" t="shared" si="4548"/>
        <v>18429.5807816574</v>
      </c>
      <c r="BI611" s="17">
        <f ca="1" t="shared" si="4548"/>
        <v>15406.2160049899</v>
      </c>
      <c r="BJ611" s="17">
        <f ca="1" t="shared" si="4310"/>
        <v>77248.9142713898</v>
      </c>
      <c r="BK611" s="17">
        <f ca="1" t="shared" si="4311"/>
        <v>35620.0726004401</v>
      </c>
      <c r="BL611" s="17">
        <f ca="1" t="shared" si="4312"/>
        <v>112868.98687183</v>
      </c>
      <c r="BM611" s="17">
        <f ca="1">BK611*'Ejercicio 3 - TIR'!$D$5</f>
        <v>17810.0363002201</v>
      </c>
      <c r="BN611" s="17">
        <f ca="1" t="shared" si="4313"/>
        <v>95058.9505716099</v>
      </c>
      <c r="BO611" s="17">
        <f ca="1" t="shared" si="4314"/>
        <v>40756.3821322291</v>
      </c>
      <c r="BP611" s="17">
        <f ca="1" t="shared" si="4315"/>
        <v>-109480.618702087</v>
      </c>
      <c r="BQ611" s="17">
        <f ca="1" t="shared" ref="BQ611:BT611" si="4549">BE611</f>
        <v>20028.9467781982</v>
      </c>
      <c r="BR611" s="17">
        <f ca="1" t="shared" si="4549"/>
        <v>20006.2302779353</v>
      </c>
      <c r="BS611" s="17">
        <f ca="1" t="shared" si="4549"/>
        <v>18441.3905759471</v>
      </c>
      <c r="BT611" s="17">
        <f ca="1" t="shared" si="4549"/>
        <v>18429.5807816574</v>
      </c>
      <c r="BU611" s="17">
        <f ca="1" t="shared" si="4317"/>
        <v>56162.598137219</v>
      </c>
      <c r="BV611" s="19">
        <f ca="1" t="shared" si="4318"/>
        <v>5.79138414594131</v>
      </c>
    </row>
    <row r="612" ht="15" customHeight="1" spans="1:74">
      <c r="A612" s="15">
        <v>611</v>
      </c>
      <c r="B612" s="16">
        <f ca="1" t="shared" ref="B612:F612" si="4550">RAND()</f>
        <v>0.276700780768194</v>
      </c>
      <c r="C612" s="17">
        <f ca="1">IF(B612&lt;=('Ejercicio 3 - TIR'!$D$13-'Ejercicio 3 - TIR'!$C$13)/('Ejercicio 3 - TIR'!$E$13-'Ejercicio 3 - TIR'!$C$13),'Ejercicio 3 - TIR'!$C$13+SQRT(('Ejercicio 3 - TIR'!$E$13-'Ejercicio 3 - TIR'!$C$13)*('Ejercicio 3 - TIR'!$D$13-'Ejercicio 3 - TIR'!$C$13)*B612),'Ejercicio 3 - TIR'!$E$13-SQRT(('Ejercicio 3 - TIR'!$E$13-'Ejercicio 3 - TIR'!$C$13)*('Ejercicio 3 - TIR'!$E$13-'Ejercicio 3 - TIR'!$D$13)*(1-B612)))</f>
        <v>70538.8550277121</v>
      </c>
      <c r="D612" s="16">
        <f ca="1" t="shared" si="4550"/>
        <v>0.463115125637306</v>
      </c>
      <c r="E612" s="17">
        <f ca="1">IF(D612&lt;=('Ejercicio 3 - TIR'!$D$14-'Ejercicio 3 - TIR'!$C$14)/('Ejercicio 3 - TIR'!$E$14-'Ejercicio 3 - TIR'!$C$14),'Ejercicio 3 - TIR'!$C$14+SQRT(('Ejercicio 3 - TIR'!$E$14-'Ejercicio 3 - TIR'!$C$14)*('Ejercicio 3 - TIR'!$D$14-'Ejercicio 3 - TIR'!$C$14)*D612),'Ejercicio 3 - TIR'!$E$14-SQRT(('Ejercicio 3 - TIR'!$E$14-'Ejercicio 3 - TIR'!$C$14)*('Ejercicio 3 - TIR'!$E$14-'Ejercicio 3 - TIR'!$D$14)*(1-D612)))</f>
        <v>31025.9969269894</v>
      </c>
      <c r="F612" s="16">
        <f ca="1" t="shared" si="4550"/>
        <v>0.343363307174967</v>
      </c>
      <c r="G612" s="17">
        <f ca="1">IF(F612&lt;=('Ejercicio 3 - TIR'!$D$18-'Ejercicio 3 - TIR'!$C$18)/('Ejercicio 3 - TIR'!$E$18-'Ejercicio 3 - TIR'!$C$18),'Ejercicio 3 - TIR'!$C$18+SQRT(('Ejercicio 3 - TIR'!$E$18-'Ejercicio 3 - TIR'!$C$18)*('Ejercicio 3 - TIR'!$D$18-'Ejercicio 3 - TIR'!$C$18)*F612),'Ejercicio 3 - TIR'!$E$18-SQRT(('Ejercicio 3 - TIR'!$E$18-'Ejercicio 3 - TIR'!$C$18)*('Ejercicio 3 - TIR'!$E$18-'Ejercicio 3 - TIR'!$D$18)*(1-F612)))</f>
        <v>37176.6632968424</v>
      </c>
      <c r="H612" s="16">
        <f ca="1" t="shared" ref="H612:L612" si="4551">RAND()</f>
        <v>0.671370504722537</v>
      </c>
      <c r="I612" s="17">
        <f ca="1">IF(H612&lt;=('Ejercicio 3 - TIR'!$D$18-'Ejercicio 3 - TIR'!$C$18)/('Ejercicio 3 - TIR'!$E$18-'Ejercicio 3 - TIR'!$C$18),'Ejercicio 3 - TIR'!$C$18+SQRT(('Ejercicio 3 - TIR'!$E$18-'Ejercicio 3 - TIR'!$C$18)*('Ejercicio 3 - TIR'!$D$18-'Ejercicio 3 - TIR'!$C$18)*H612),'Ejercicio 3 - TIR'!$E$18-SQRT(('Ejercicio 3 - TIR'!$E$18-'Ejercicio 3 - TIR'!$C$18)*('Ejercicio 3 - TIR'!$E$18-'Ejercicio 3 - TIR'!$D$18)*(1-H612)))</f>
        <v>40035.4041306658</v>
      </c>
      <c r="J612" s="16">
        <f ca="1" t="shared" si="4551"/>
        <v>0.486548011671993</v>
      </c>
      <c r="K612" s="17">
        <f ca="1">IF(J612&lt;=('Ejercicio 3 - TIR'!$D$18-'Ejercicio 3 - TIR'!$C$18)/('Ejercicio 3 - TIR'!$E$18-'Ejercicio 3 - TIR'!$C$18),'Ejercicio 3 - TIR'!$C$18+SQRT(('Ejercicio 3 - TIR'!$E$18-'Ejercicio 3 - TIR'!$C$18)*('Ejercicio 3 - TIR'!$D$18-'Ejercicio 3 - TIR'!$C$18)*J612),'Ejercicio 3 - TIR'!$E$18-SQRT(('Ejercicio 3 - TIR'!$E$18-'Ejercicio 3 - TIR'!$C$18)*('Ejercicio 3 - TIR'!$E$18-'Ejercicio 3 - TIR'!$D$18)*(1-J612)))</f>
        <v>38542.9621180712</v>
      </c>
      <c r="L612" s="16">
        <f ca="1" t="shared" si="4551"/>
        <v>0.415255540917711</v>
      </c>
      <c r="M612" s="17">
        <f ca="1">IF(L612&lt;=('Ejercicio 3 - TIR'!$D$18-'Ejercicio 3 - TIR'!$C$18)/('Ejercicio 3 - TIR'!$E$18-'Ejercicio 3 - TIR'!$C$18),'Ejercicio 3 - TIR'!$C$18+SQRT(('Ejercicio 3 - TIR'!$E$18-'Ejercicio 3 - TIR'!$C$18)*('Ejercicio 3 - TIR'!$D$18-'Ejercicio 3 - TIR'!$C$18)*L612),'Ejercicio 3 - TIR'!$E$18-SQRT(('Ejercicio 3 - TIR'!$E$18-'Ejercicio 3 - TIR'!$C$18)*('Ejercicio 3 - TIR'!$E$18-'Ejercicio 3 - TIR'!$D$18)*(1-L612)))</f>
        <v>37892.295682351</v>
      </c>
      <c r="N612" s="16">
        <f ca="1" t="shared" ref="N612:R612" si="4552">RAND()</f>
        <v>0.216333991172448</v>
      </c>
      <c r="O612" s="17">
        <f ca="1">IF(N612&lt;=('Ejercicio 3 - TIR'!$D$18-'Ejercicio 3 - TIR'!$C$18)/('Ejercicio 3 - TIR'!$E$18-'Ejercicio 3 - TIR'!$C$18),'Ejercicio 3 - TIR'!$C$18+SQRT(('Ejercicio 3 - TIR'!$E$18-'Ejercicio 3 - TIR'!$C$18)*('Ejercicio 3 - TIR'!$D$18-'Ejercicio 3 - TIR'!$C$18)*N612),'Ejercicio 3 - TIR'!$E$18-SQRT(('Ejercicio 3 - TIR'!$E$18-'Ejercicio 3 - TIR'!$C$18)*('Ejercicio 3 - TIR'!$E$18-'Ejercicio 3 - TIR'!$D$18)*(1-N612)))</f>
        <v>35696.4988085549</v>
      </c>
      <c r="P612" s="16">
        <f ca="1" t="shared" si="4552"/>
        <v>0.660501362250402</v>
      </c>
      <c r="Q612" s="18">
        <f ca="1">IF(P612&lt;=('Ejercicio 3 - TIR'!$D$22-'Ejercicio 3 - TIR'!$C$22)/('Ejercicio 3 - TIR'!$E$22-'Ejercicio 3 - TIR'!$C$22),'Ejercicio 3 - TIR'!$C$22+SQRT(('Ejercicio 3 - TIR'!$E$22-'Ejercicio 3 - TIR'!$C$22)*('Ejercicio 3 - TIR'!$D$22-'Ejercicio 3 - TIR'!$C$22)*P612),'Ejercicio 3 - TIR'!$E$22-SQRT(('Ejercicio 3 - TIR'!$E$22-'Ejercicio 3 - TIR'!$C$22)*('Ejercicio 3 - TIR'!$E$22-'Ejercicio 3 - TIR'!$D$22)*(1-P612)))</f>
        <v>0.155279612706325</v>
      </c>
      <c r="R612" s="16">
        <f ca="1" t="shared" si="4552"/>
        <v>0.0314365040496942</v>
      </c>
      <c r="S612" s="18">
        <f ca="1">IF(R612&lt;=('Ejercicio 3 - TIR'!$D$23-'Ejercicio 3 - TIR'!$C$23)/('Ejercicio 3 - TIR'!$E$23-'Ejercicio 3 - TIR'!$C$23),'Ejercicio 3 - TIR'!$C$23+SQRT(('Ejercicio 3 - TIR'!$E$23-'Ejercicio 3 - TIR'!$C$23)*('Ejercicio 3 - TIR'!$D$23-'Ejercicio 3 - TIR'!$C$23)*R612),'Ejercicio 3 - TIR'!$E$23-SQRT(('Ejercicio 3 - TIR'!$E$23-'Ejercicio 3 - TIR'!$C$23)*('Ejercicio 3 - TIR'!$E$23-'Ejercicio 3 - TIR'!$D$23)*(1-R612)))</f>
        <v>0.127522347192828</v>
      </c>
      <c r="T612" s="16">
        <f ca="1" t="shared" ref="T612:X612" si="4553">RAND()</f>
        <v>0.0722192793844578</v>
      </c>
      <c r="U612" s="18">
        <f ca="1">IF(T612&lt;=('Ejercicio 3 - TIR'!$D$24-'Ejercicio 3 - TIR'!$C$24)/('Ejercicio 3 - TIR'!$E$24-'Ejercicio 3 - TIR'!$C$24),'Ejercicio 3 - TIR'!$C$24+SQRT(('Ejercicio 3 - TIR'!$E$24-'Ejercicio 3 - TIR'!$C$24)*('Ejercicio 3 - TIR'!$D$24-'Ejercicio 3 - TIR'!$C$24)*T612),'Ejercicio 3 - TIR'!$E$24-SQRT(('Ejercicio 3 - TIR'!$E$24-'Ejercicio 3 - TIR'!$C$24)*('Ejercicio 3 - TIR'!$E$24-'Ejercicio 3 - TIR'!$D$24)*(1-T612)))</f>
        <v>0.162315051226339</v>
      </c>
      <c r="V612" s="16">
        <f ca="1" t="shared" si="4553"/>
        <v>0.780997219037769</v>
      </c>
      <c r="W612" s="18">
        <f ca="1">IF(V612&lt;=('Ejercicio 3 - TIR'!$D$25-'Ejercicio 3 - TIR'!$C$25)/('Ejercicio 3 - TIR'!$E$25-'Ejercicio 3 - TIR'!$C$25),'Ejercicio 3 - TIR'!$C$25+SQRT(('Ejercicio 3 - TIR'!$E$25-'Ejercicio 3 - TIR'!$C$25)*('Ejercicio 3 - TIR'!$D$25-'Ejercicio 3 - TIR'!$C$25)*V612),'Ejercicio 3 - TIR'!$E$25-SQRT(('Ejercicio 3 - TIR'!$E$25-'Ejercicio 3 - TIR'!$C$25)*('Ejercicio 3 - TIR'!$E$25-'Ejercicio 3 - TIR'!$D$25)*(1-V612)))</f>
        <v>0.222314087817668</v>
      </c>
      <c r="X612" s="16">
        <f ca="1" t="shared" si="4553"/>
        <v>0.260008888515997</v>
      </c>
      <c r="Y612" s="18">
        <f ca="1">IF(X612&lt;=('Ejercicio 3 - TIR'!$D$26-'Ejercicio 3 - TIR'!$C$26)/('Ejercicio 3 - TIR'!$E$26-'Ejercicio 3 - TIR'!$C$26),'Ejercicio 3 - TIR'!$C$26+SQRT(('Ejercicio 3 - TIR'!$E$26-'Ejercicio 3 - TIR'!$C$26)*('Ejercicio 3 - TIR'!$D$26-'Ejercicio 3 - TIR'!$C$26)*X612),'Ejercicio 3 - TIR'!$E$26-SQRT(('Ejercicio 3 - TIR'!$E$26-'Ejercicio 3 - TIR'!$C$26)*('Ejercicio 3 - TIR'!$E$26-'Ejercicio 3 - TIR'!$D$26)*(1-X612)))</f>
        <v>0.216495735486927</v>
      </c>
      <c r="Z612" s="16">
        <f ca="1" t="shared" si="4288"/>
        <v>1.15527961270633</v>
      </c>
      <c r="AA612" s="16">
        <f ca="1" t="shared" si="4289"/>
        <v>1.30260358058266</v>
      </c>
      <c r="AB612" s="16">
        <f ca="1" t="shared" si="4290"/>
        <v>1.51403574749254</v>
      </c>
      <c r="AC612" s="16">
        <f ca="1" t="shared" si="4291"/>
        <v>1.85062722361969</v>
      </c>
      <c r="AD612" s="16">
        <f ca="1" t="shared" si="4292"/>
        <v>2.25128012550936</v>
      </c>
      <c r="AE612" s="15">
        <f ca="1" t="shared" si="4293"/>
        <v>4817.70478665055</v>
      </c>
      <c r="AF612" s="15">
        <f ca="1" t="shared" si="4294"/>
        <v>5432.06980912635</v>
      </c>
      <c r="AG612" s="15">
        <f ca="1" t="shared" si="4295"/>
        <v>6313.77649845974</v>
      </c>
      <c r="AH612" s="15">
        <f ca="1" t="shared" si="4296"/>
        <v>7717.41796139945</v>
      </c>
      <c r="AI612" s="15">
        <f ca="1" t="shared" si="4297"/>
        <v>9388.20603901264</v>
      </c>
      <c r="AJ612" s="17">
        <f ca="1" t="shared" si="4298"/>
        <v>42949.4411752896</v>
      </c>
      <c r="AK612" s="17">
        <f ca="1" t="shared" si="4299"/>
        <v>52150.260770679</v>
      </c>
      <c r="AL612" s="17">
        <f ca="1" t="shared" si="4300"/>
        <v>58355.4224610107</v>
      </c>
      <c r="AM612" s="17">
        <f ca="1" t="shared" si="4301"/>
        <v>70124.5139552056</v>
      </c>
      <c r="AN612" s="17">
        <f ca="1" t="shared" si="4302"/>
        <v>80362.8183179683</v>
      </c>
      <c r="AO612" s="17">
        <f ca="1">C612/'Ejercicio 3 - TIR'!$D$7</f>
        <v>14107.7710055424</v>
      </c>
      <c r="AP612" s="17">
        <f ca="1" t="shared" si="4303"/>
        <v>28841.6701697471</v>
      </c>
      <c r="AQ612" s="17">
        <f ca="1" t="shared" si="4304"/>
        <v>38042.4897651366</v>
      </c>
      <c r="AR612" s="17">
        <f ca="1" t="shared" si="4305"/>
        <v>44247.6514554683</v>
      </c>
      <c r="AS612" s="17">
        <f ca="1" t="shared" si="4306"/>
        <v>56016.7429496632</v>
      </c>
      <c r="AT612" s="17">
        <f ca="1" t="shared" si="4307"/>
        <v>66255.0473124259</v>
      </c>
      <c r="AU612" s="17">
        <f ca="1">AP612*'Ejercicio 3 - TIR'!$D$5</f>
        <v>14420.8350848736</v>
      </c>
      <c r="AV612" s="17">
        <f ca="1">AQ612*'Ejercicio 3 - TIR'!$D$5</f>
        <v>19021.2448825683</v>
      </c>
      <c r="AW612" s="17">
        <f ca="1">AR612*'Ejercicio 3 - TIR'!$D$5</f>
        <v>22123.8257277341</v>
      </c>
      <c r="AX612" s="17">
        <f ca="1">AS612*'Ejercicio 3 - TIR'!$D$5</f>
        <v>28008.3714748316</v>
      </c>
      <c r="AY612" s="17">
        <f ca="1">AT612*'Ejercicio 3 - TIR'!$D$5</f>
        <v>33127.523656213</v>
      </c>
      <c r="AZ612" s="17">
        <f ca="1" t="shared" ref="AZ612:BD612" si="4554">AJ612-AU612-AE612</f>
        <v>23710.9013037654</v>
      </c>
      <c r="BA612" s="17">
        <f ca="1" t="shared" si="4554"/>
        <v>27696.9460789844</v>
      </c>
      <c r="BB612" s="17">
        <f ca="1" t="shared" si="4554"/>
        <v>29917.8202348168</v>
      </c>
      <c r="BC612" s="17">
        <f ca="1" t="shared" si="4554"/>
        <v>34398.7245189746</v>
      </c>
      <c r="BD612" s="17">
        <f ca="1" t="shared" si="4554"/>
        <v>37847.0886227427</v>
      </c>
      <c r="BE612" s="17">
        <f ca="1" t="shared" ref="BE612:BI612" si="4555">AZ612/Z612</f>
        <v>20523.950256701</v>
      </c>
      <c r="BF612" s="17">
        <f ca="1" t="shared" si="4555"/>
        <v>21262.7590556718</v>
      </c>
      <c r="BG612" s="17">
        <f ca="1" t="shared" si="4555"/>
        <v>19760.3129809616</v>
      </c>
      <c r="BH612" s="17">
        <f ca="1" t="shared" si="4555"/>
        <v>18587.6032082211</v>
      </c>
      <c r="BI612" s="17">
        <f ca="1" t="shared" si="4555"/>
        <v>16811.3635410785</v>
      </c>
      <c r="BJ612" s="17">
        <f ca="1" t="shared" si="4310"/>
        <v>69848.2102558458</v>
      </c>
      <c r="BK612" s="17">
        <f ca="1" t="shared" si="4311"/>
        <v>31760.5444800149</v>
      </c>
      <c r="BL612" s="17">
        <f ca="1" t="shared" si="4312"/>
        <v>101608.754735861</v>
      </c>
      <c r="BM612" s="17">
        <f ca="1">BK612*'Ejercicio 3 - TIR'!$D$5</f>
        <v>15880.2722400075</v>
      </c>
      <c r="BN612" s="17">
        <f ca="1" t="shared" si="4313"/>
        <v>85728.4824958532</v>
      </c>
      <c r="BO612" s="17">
        <f ca="1" t="shared" si="4314"/>
        <v>38079.8824297606</v>
      </c>
      <c r="BP612" s="17">
        <f ca="1" t="shared" si="4315"/>
        <v>-101564.851954701</v>
      </c>
      <c r="BQ612" s="17">
        <f ca="1" t="shared" ref="BQ612:BT612" si="4556">BE612</f>
        <v>20523.950256701</v>
      </c>
      <c r="BR612" s="17">
        <f ca="1" t="shared" si="4556"/>
        <v>21262.7590556718</v>
      </c>
      <c r="BS612" s="17">
        <f ca="1" t="shared" si="4556"/>
        <v>19760.3129809616</v>
      </c>
      <c r="BT612" s="17">
        <f ca="1" t="shared" si="4556"/>
        <v>18587.6032082211</v>
      </c>
      <c r="BU612" s="17">
        <f ca="1" t="shared" si="4317"/>
        <v>54891.2459708391</v>
      </c>
      <c r="BV612" s="19">
        <f ca="1" t="shared" si="4318"/>
        <v>8.75895795614143</v>
      </c>
    </row>
    <row r="613" ht="15" customHeight="1" spans="1:74">
      <c r="A613" s="15">
        <v>612</v>
      </c>
      <c r="B613" s="16">
        <f ca="1" t="shared" ref="B613:F613" si="4557">RAND()</f>
        <v>0.438480585614574</v>
      </c>
      <c r="C613" s="17">
        <f ca="1">IF(B613&lt;=('Ejercicio 3 - TIR'!$D$13-'Ejercicio 3 - TIR'!$C$13)/('Ejercicio 3 - TIR'!$E$13-'Ejercicio 3 - TIR'!$C$13),'Ejercicio 3 - TIR'!$C$13+SQRT(('Ejercicio 3 - TIR'!$E$13-'Ejercicio 3 - TIR'!$C$13)*('Ejercicio 3 - TIR'!$D$13-'Ejercicio 3 - TIR'!$C$13)*B613),'Ejercicio 3 - TIR'!$E$13-SQRT(('Ejercicio 3 - TIR'!$E$13-'Ejercicio 3 - TIR'!$C$13)*('Ejercicio 3 - TIR'!$E$13-'Ejercicio 3 - TIR'!$D$13)*(1-B613)))</f>
        <v>74041.8934191549</v>
      </c>
      <c r="D613" s="16">
        <f ca="1" t="shared" si="4557"/>
        <v>0.356379292813338</v>
      </c>
      <c r="E613" s="17">
        <f ca="1">IF(D613&lt;=('Ejercicio 3 - TIR'!$D$14-'Ejercicio 3 - TIR'!$C$14)/('Ejercicio 3 - TIR'!$E$14-'Ejercicio 3 - TIR'!$C$14),'Ejercicio 3 - TIR'!$C$14+SQRT(('Ejercicio 3 - TIR'!$E$14-'Ejercicio 3 - TIR'!$C$14)*('Ejercicio 3 - TIR'!$D$14-'Ejercicio 3 - TIR'!$C$14)*D613),'Ejercicio 3 - TIR'!$E$14-SQRT(('Ejercicio 3 - TIR'!$E$14-'Ejercicio 3 - TIR'!$C$14)*('Ejercicio 3 - TIR'!$E$14-'Ejercicio 3 - TIR'!$D$14)*(1-D613)))</f>
        <v>30174.3648511661</v>
      </c>
      <c r="F613" s="16">
        <f ca="1" t="shared" si="4557"/>
        <v>0.514110570617189</v>
      </c>
      <c r="G613" s="17">
        <f ca="1">IF(F613&lt;=('Ejercicio 3 - TIR'!$D$18-'Ejercicio 3 - TIR'!$C$18)/('Ejercicio 3 - TIR'!$E$18-'Ejercicio 3 - TIR'!$C$18),'Ejercicio 3 - TIR'!$C$18+SQRT(('Ejercicio 3 - TIR'!$E$18-'Ejercicio 3 - TIR'!$C$18)*('Ejercicio 3 - TIR'!$D$18-'Ejercicio 3 - TIR'!$C$18)*F613),'Ejercicio 3 - TIR'!$E$18-SQRT(('Ejercicio 3 - TIR'!$E$18-'Ejercicio 3 - TIR'!$C$18)*('Ejercicio 3 - TIR'!$E$18-'Ejercicio 3 - TIR'!$D$18)*(1-F613)))</f>
        <v>38781.6049553927</v>
      </c>
      <c r="H613" s="16">
        <f ca="1" t="shared" ref="H613:L613" si="4558">RAND()</f>
        <v>0.408878156539097</v>
      </c>
      <c r="I613" s="17">
        <f ca="1">IF(H613&lt;=('Ejercicio 3 - TIR'!$D$18-'Ejercicio 3 - TIR'!$C$18)/('Ejercicio 3 - TIR'!$E$18-'Ejercicio 3 - TIR'!$C$18),'Ejercicio 3 - TIR'!$C$18+SQRT(('Ejercicio 3 - TIR'!$E$18-'Ejercicio 3 - TIR'!$C$18)*('Ejercicio 3 - TIR'!$D$18-'Ejercicio 3 - TIR'!$C$18)*H613),'Ejercicio 3 - TIR'!$E$18-SQRT(('Ejercicio 3 - TIR'!$E$18-'Ejercicio 3 - TIR'!$C$18)*('Ejercicio 3 - TIR'!$E$18-'Ejercicio 3 - TIR'!$D$18)*(1-H613)))</f>
        <v>37831.457302499</v>
      </c>
      <c r="J613" s="16">
        <f ca="1" t="shared" si="4558"/>
        <v>0.0968380092706007</v>
      </c>
      <c r="K613" s="17">
        <f ca="1">IF(J613&lt;=('Ejercicio 3 - TIR'!$D$18-'Ejercicio 3 - TIR'!$C$18)/('Ejercicio 3 - TIR'!$E$18-'Ejercicio 3 - TIR'!$C$18),'Ejercicio 3 - TIR'!$C$18+SQRT(('Ejercicio 3 - TIR'!$E$18-'Ejercicio 3 - TIR'!$C$18)*('Ejercicio 3 - TIR'!$D$18-'Ejercicio 3 - TIR'!$C$18)*J613),'Ejercicio 3 - TIR'!$E$18-SQRT(('Ejercicio 3 - TIR'!$E$18-'Ejercicio 3 - TIR'!$C$18)*('Ejercicio 3 - TIR'!$E$18-'Ejercicio 3 - TIR'!$D$18)*(1-J613)))</f>
        <v>33811.259816726</v>
      </c>
      <c r="L613" s="16">
        <f ca="1" t="shared" si="4558"/>
        <v>0.364692165825329</v>
      </c>
      <c r="M613" s="17">
        <f ca="1">IF(L613&lt;=('Ejercicio 3 - TIR'!$D$18-'Ejercicio 3 - TIR'!$C$18)/('Ejercicio 3 - TIR'!$E$18-'Ejercicio 3 - TIR'!$C$18),'Ejercicio 3 - TIR'!$C$18+SQRT(('Ejercicio 3 - TIR'!$E$18-'Ejercicio 3 - TIR'!$C$18)*('Ejercicio 3 - TIR'!$D$18-'Ejercicio 3 - TIR'!$C$18)*L613),'Ejercicio 3 - TIR'!$E$18-SQRT(('Ejercicio 3 - TIR'!$E$18-'Ejercicio 3 - TIR'!$C$18)*('Ejercicio 3 - TIR'!$E$18-'Ejercicio 3 - TIR'!$D$18)*(1-L613)))</f>
        <v>37396.2034094392</v>
      </c>
      <c r="N613" s="16">
        <f ca="1" t="shared" ref="N613:R613" si="4559">RAND()</f>
        <v>0.883708154481022</v>
      </c>
      <c r="O613" s="17">
        <f ca="1">IF(N613&lt;=('Ejercicio 3 - TIR'!$D$18-'Ejercicio 3 - TIR'!$C$18)/('Ejercicio 3 - TIR'!$E$18-'Ejercicio 3 - TIR'!$C$18),'Ejercicio 3 - TIR'!$C$18+SQRT(('Ejercicio 3 - TIR'!$E$18-'Ejercicio 3 - TIR'!$C$18)*('Ejercicio 3 - TIR'!$D$18-'Ejercicio 3 - TIR'!$C$18)*N613),'Ejercicio 3 - TIR'!$E$18-SQRT(('Ejercicio 3 - TIR'!$E$18-'Ejercicio 3 - TIR'!$C$18)*('Ejercicio 3 - TIR'!$E$18-'Ejercicio 3 - TIR'!$D$18)*(1-N613)))</f>
        <v>42046.7156564389</v>
      </c>
      <c r="P613" s="16">
        <f ca="1" t="shared" si="4559"/>
        <v>0.463922901625338</v>
      </c>
      <c r="Q613" s="18">
        <f ca="1">IF(P613&lt;=('Ejercicio 3 - TIR'!$D$22-'Ejercicio 3 - TIR'!$C$22)/('Ejercicio 3 - TIR'!$E$22-'Ejercicio 3 - TIR'!$C$22),'Ejercicio 3 - TIR'!$C$22+SQRT(('Ejercicio 3 - TIR'!$E$22-'Ejercicio 3 - TIR'!$C$22)*('Ejercicio 3 - TIR'!$D$22-'Ejercicio 3 - TIR'!$C$22)*P613),'Ejercicio 3 - TIR'!$E$22-SQRT(('Ejercicio 3 - TIR'!$E$22-'Ejercicio 3 - TIR'!$C$22)*('Ejercicio 3 - TIR'!$E$22-'Ejercicio 3 - TIR'!$D$22)*(1-P613)))</f>
        <v>0.148897425887536</v>
      </c>
      <c r="R613" s="16">
        <f ca="1" t="shared" si="4559"/>
        <v>0.351619345026911</v>
      </c>
      <c r="S613" s="18">
        <f ca="1">IF(R613&lt;=('Ejercicio 3 - TIR'!$D$23-'Ejercicio 3 - TIR'!$C$23)/('Ejercicio 3 - TIR'!$E$23-'Ejercicio 3 - TIR'!$C$23),'Ejercicio 3 - TIR'!$C$23+SQRT(('Ejercicio 3 - TIR'!$E$23-'Ejercicio 3 - TIR'!$C$23)*('Ejercicio 3 - TIR'!$D$23-'Ejercicio 3 - TIR'!$C$23)*R613),'Ejercicio 3 - TIR'!$E$23-SQRT(('Ejercicio 3 - TIR'!$E$23-'Ejercicio 3 - TIR'!$C$23)*('Ejercicio 3 - TIR'!$E$23-'Ejercicio 3 - TIR'!$D$23)*(1-R613)))</f>
        <v>0.145157798414178</v>
      </c>
      <c r="T613" s="16">
        <f ca="1" t="shared" ref="T613:X613" si="4560">RAND()</f>
        <v>0.613559325695809</v>
      </c>
      <c r="U613" s="18">
        <f ca="1">IF(T613&lt;=('Ejercicio 3 - TIR'!$D$24-'Ejercicio 3 - TIR'!$C$24)/('Ejercicio 3 - TIR'!$E$24-'Ejercicio 3 - TIR'!$C$24),'Ejercicio 3 - TIR'!$C$24+SQRT(('Ejercicio 3 - TIR'!$E$24-'Ejercicio 3 - TIR'!$C$24)*('Ejercicio 3 - TIR'!$D$24-'Ejercicio 3 - TIR'!$C$24)*T613),'Ejercicio 3 - TIR'!$E$24-SQRT(('Ejercicio 3 - TIR'!$E$24-'Ejercicio 3 - TIR'!$C$24)*('Ejercicio 3 - TIR'!$E$24-'Ejercicio 3 - TIR'!$D$24)*(1-T613)))</f>
        <v>0.187105716483685</v>
      </c>
      <c r="V613" s="16">
        <f ca="1" t="shared" si="4560"/>
        <v>0.88573926039406</v>
      </c>
      <c r="W613" s="18">
        <f ca="1">IF(V613&lt;=('Ejercicio 3 - TIR'!$D$25-'Ejercicio 3 - TIR'!$C$25)/('Ejercicio 3 - TIR'!$E$25-'Ejercicio 3 - TIR'!$C$25),'Ejercicio 3 - TIR'!$C$25+SQRT(('Ejercicio 3 - TIR'!$E$25-'Ejercicio 3 - TIR'!$C$25)*('Ejercicio 3 - TIR'!$D$25-'Ejercicio 3 - TIR'!$C$25)*V613),'Ejercicio 3 - TIR'!$E$25-SQRT(('Ejercicio 3 - TIR'!$E$25-'Ejercicio 3 - TIR'!$C$25)*('Ejercicio 3 - TIR'!$E$25-'Ejercicio 3 - TIR'!$D$25)*(1-V613)))</f>
        <v>0.23000218540388</v>
      </c>
      <c r="X613" s="16">
        <f ca="1" t="shared" si="4560"/>
        <v>0.767967192454645</v>
      </c>
      <c r="Y613" s="18">
        <f ca="1">IF(X613&lt;=('Ejercicio 3 - TIR'!$D$26-'Ejercicio 3 - TIR'!$C$26)/('Ejercicio 3 - TIR'!$E$26-'Ejercicio 3 - TIR'!$C$26),'Ejercicio 3 - TIR'!$C$26+SQRT(('Ejercicio 3 - TIR'!$E$26-'Ejercicio 3 - TIR'!$C$26)*('Ejercicio 3 - TIR'!$D$26-'Ejercicio 3 - TIR'!$C$26)*X613),'Ejercicio 3 - TIR'!$E$26-SQRT(('Ejercicio 3 - TIR'!$E$26-'Ejercicio 3 - TIR'!$C$26)*('Ejercicio 3 - TIR'!$E$26-'Ejercicio 3 - TIR'!$D$26)*(1-X613)))</f>
        <v>0.244602582569559</v>
      </c>
      <c r="Z613" s="16">
        <f ca="1" t="shared" si="4288"/>
        <v>1.14889742588754</v>
      </c>
      <c r="AA613" s="16">
        <f ca="1" t="shared" si="4289"/>
        <v>1.31566884683309</v>
      </c>
      <c r="AB613" s="16">
        <f ca="1" t="shared" si="4290"/>
        <v>1.56183800907505</v>
      </c>
      <c r="AC613" s="16">
        <f ca="1" t="shared" si="4291"/>
        <v>1.92106416440916</v>
      </c>
      <c r="AD613" s="16">
        <f ca="1" t="shared" si="4292"/>
        <v>2.39096142030547</v>
      </c>
      <c r="AE613" s="15">
        <f ca="1" t="shared" si="4293"/>
        <v>4492.88525412997</v>
      </c>
      <c r="AF613" s="15">
        <f ca="1" t="shared" si="4294"/>
        <v>5145.062586147</v>
      </c>
      <c r="AG613" s="15">
        <f ca="1" t="shared" si="4295"/>
        <v>6107.73320768143</v>
      </c>
      <c r="AH613" s="15">
        <f ca="1" t="shared" si="4296"/>
        <v>7512.52519331202</v>
      </c>
      <c r="AI613" s="15">
        <f ca="1" t="shared" si="4297"/>
        <v>9350.10825721501</v>
      </c>
      <c r="AJ613" s="17">
        <f ca="1" t="shared" si="4298"/>
        <v>44556.086105038</v>
      </c>
      <c r="AK613" s="17">
        <f ca="1" t="shared" si="4299"/>
        <v>49773.669803194</v>
      </c>
      <c r="AL613" s="17">
        <f ca="1" t="shared" si="4300"/>
        <v>52807.7107164747</v>
      </c>
      <c r="AM613" s="17">
        <f ca="1" t="shared" si="4301"/>
        <v>71840.5062548293</v>
      </c>
      <c r="AN613" s="17">
        <f ca="1" t="shared" si="4302"/>
        <v>100532.074985099</v>
      </c>
      <c r="AO613" s="17">
        <f ca="1">C613/'Ejercicio 3 - TIR'!$D$7</f>
        <v>14808.378683831</v>
      </c>
      <c r="AP613" s="17">
        <f ca="1" t="shared" si="4303"/>
        <v>29747.707421207</v>
      </c>
      <c r="AQ613" s="17">
        <f ca="1" t="shared" si="4304"/>
        <v>34965.291119363</v>
      </c>
      <c r="AR613" s="17">
        <f ca="1" t="shared" si="4305"/>
        <v>37999.3320326437</v>
      </c>
      <c r="AS613" s="17">
        <f ca="1" t="shared" si="4306"/>
        <v>57032.1275709983</v>
      </c>
      <c r="AT613" s="17">
        <f ca="1" t="shared" si="4307"/>
        <v>85723.6963012685</v>
      </c>
      <c r="AU613" s="17">
        <f ca="1">AP613*'Ejercicio 3 - TIR'!$D$5</f>
        <v>14873.8537106035</v>
      </c>
      <c r="AV613" s="17">
        <f ca="1">AQ613*'Ejercicio 3 - TIR'!$D$5</f>
        <v>17482.6455596815</v>
      </c>
      <c r="AW613" s="17">
        <f ca="1">AR613*'Ejercicio 3 - TIR'!$D$5</f>
        <v>18999.6660163219</v>
      </c>
      <c r="AX613" s="17">
        <f ca="1">AS613*'Ejercicio 3 - TIR'!$D$5</f>
        <v>28516.0637854992</v>
      </c>
      <c r="AY613" s="17">
        <f ca="1">AT613*'Ejercicio 3 - TIR'!$D$5</f>
        <v>42861.8481506343</v>
      </c>
      <c r="AZ613" s="17">
        <f ca="1" t="shared" ref="AZ613:BD613" si="4561">AJ613-AU613-AE613</f>
        <v>25189.3471403045</v>
      </c>
      <c r="BA613" s="17">
        <f ca="1" t="shared" si="4561"/>
        <v>27145.9616573655</v>
      </c>
      <c r="BB613" s="17">
        <f ca="1" t="shared" si="4561"/>
        <v>27700.3114924714</v>
      </c>
      <c r="BC613" s="17">
        <f ca="1" t="shared" si="4561"/>
        <v>35811.9172760181</v>
      </c>
      <c r="BD613" s="17">
        <f ca="1" t="shared" si="4561"/>
        <v>48320.1185772502</v>
      </c>
      <c r="BE613" s="17">
        <f ca="1" t="shared" ref="BE613:BI613" si="4562">AZ613/Z613</f>
        <v>21924.8007461114</v>
      </c>
      <c r="BF613" s="17">
        <f ca="1" t="shared" si="4562"/>
        <v>20632.8224026189</v>
      </c>
      <c r="BG613" s="17">
        <f ca="1" t="shared" si="4562"/>
        <v>17735.7135192759</v>
      </c>
      <c r="BH613" s="17">
        <f ca="1" t="shared" si="4562"/>
        <v>18641.7080384363</v>
      </c>
      <c r="BI613" s="17">
        <f ca="1" t="shared" si="4562"/>
        <v>20209.4932050709</v>
      </c>
      <c r="BJ613" s="17">
        <f ca="1" t="shared" si="4310"/>
        <v>72145.7422413598</v>
      </c>
      <c r="BK613" s="17">
        <f ca="1" t="shared" si="4311"/>
        <v>35406.2621303139</v>
      </c>
      <c r="BL613" s="17">
        <f ca="1" t="shared" si="4312"/>
        <v>107552.004371674</v>
      </c>
      <c r="BM613" s="17">
        <f ca="1">BK613*'Ejercicio 3 - TIR'!$D$5</f>
        <v>17703.1310651569</v>
      </c>
      <c r="BN613" s="17">
        <f ca="1" t="shared" si="4313"/>
        <v>89848.8733065167</v>
      </c>
      <c r="BO613" s="17">
        <f ca="1" t="shared" si="4314"/>
        <v>37578.5541930816</v>
      </c>
      <c r="BP613" s="17">
        <f ca="1" t="shared" si="4315"/>
        <v>-104216.258270321</v>
      </c>
      <c r="BQ613" s="17">
        <f ca="1" t="shared" ref="BQ613:BT613" si="4563">BE613</f>
        <v>21924.8007461114</v>
      </c>
      <c r="BR613" s="17">
        <f ca="1" t="shared" si="4563"/>
        <v>20632.8224026189</v>
      </c>
      <c r="BS613" s="17">
        <f ca="1" t="shared" si="4563"/>
        <v>17735.7135192759</v>
      </c>
      <c r="BT613" s="17">
        <f ca="1" t="shared" si="4563"/>
        <v>18641.7080384363</v>
      </c>
      <c r="BU613" s="17">
        <f ca="1" t="shared" si="4317"/>
        <v>57788.0473981526</v>
      </c>
      <c r="BV613" s="19">
        <f ca="1" t="shared" si="4318"/>
        <v>8.27527148137872</v>
      </c>
    </row>
    <row r="614" ht="15" customHeight="1" spans="1:74">
      <c r="A614" s="15">
        <v>613</v>
      </c>
      <c r="B614" s="16">
        <f ca="1" t="shared" ref="B614:F614" si="4564">RAND()</f>
        <v>0.683739403696986</v>
      </c>
      <c r="C614" s="17">
        <f ca="1">IF(B614&lt;=('Ejercicio 3 - TIR'!$D$13-'Ejercicio 3 - TIR'!$C$13)/('Ejercicio 3 - TIR'!$E$13-'Ejercicio 3 - TIR'!$C$13),'Ejercicio 3 - TIR'!$C$13+SQRT(('Ejercicio 3 - TIR'!$E$13-'Ejercicio 3 - TIR'!$C$13)*('Ejercicio 3 - TIR'!$D$13-'Ejercicio 3 - TIR'!$C$13)*B614),'Ejercicio 3 - TIR'!$E$13-SQRT(('Ejercicio 3 - TIR'!$E$13-'Ejercicio 3 - TIR'!$C$13)*('Ejercicio 3 - TIR'!$E$13-'Ejercicio 3 - TIR'!$D$13)*(1-B614)))</f>
        <v>80518.9139018478</v>
      </c>
      <c r="D614" s="16">
        <f ca="1" t="shared" si="4564"/>
        <v>0.92992167130866</v>
      </c>
      <c r="E614" s="17">
        <f ca="1">IF(D614&lt;=('Ejercicio 3 - TIR'!$D$14-'Ejercicio 3 - TIR'!$C$14)/('Ejercicio 3 - TIR'!$E$14-'Ejercicio 3 - TIR'!$C$14),'Ejercicio 3 - TIR'!$C$14+SQRT(('Ejercicio 3 - TIR'!$E$14-'Ejercicio 3 - TIR'!$C$14)*('Ejercicio 3 - TIR'!$D$14-'Ejercicio 3 - TIR'!$C$14)*D614),'Ejercicio 3 - TIR'!$E$14-SQRT(('Ejercicio 3 - TIR'!$E$14-'Ejercicio 3 - TIR'!$C$14)*('Ejercicio 3 - TIR'!$E$14-'Ejercicio 3 - TIR'!$D$14)*(1-D614)))</f>
        <v>36757.8172007579</v>
      </c>
      <c r="F614" s="16">
        <f ca="1" t="shared" si="4564"/>
        <v>0.066230864145943</v>
      </c>
      <c r="G614" s="17">
        <f ca="1">IF(F614&lt;=('Ejercicio 3 - TIR'!$D$18-'Ejercicio 3 - TIR'!$C$18)/('Ejercicio 3 - TIR'!$E$18-'Ejercicio 3 - TIR'!$C$18),'Ejercicio 3 - TIR'!$C$18+SQRT(('Ejercicio 3 - TIR'!$E$18-'Ejercicio 3 - TIR'!$C$18)*('Ejercicio 3 - TIR'!$D$18-'Ejercicio 3 - TIR'!$C$18)*F614),'Ejercicio 3 - TIR'!$E$18-SQRT(('Ejercicio 3 - TIR'!$E$18-'Ejercicio 3 - TIR'!$C$18)*('Ejercicio 3 - TIR'!$E$18-'Ejercicio 3 - TIR'!$D$18)*(1-F614)))</f>
        <v>33151.9247487672</v>
      </c>
      <c r="H614" s="16">
        <f ca="1" t="shared" ref="H614:L614" si="4565">RAND()</f>
        <v>0.540431571393169</v>
      </c>
      <c r="I614" s="17">
        <f ca="1">IF(H614&lt;=('Ejercicio 3 - TIR'!$D$18-'Ejercicio 3 - TIR'!$C$18)/('Ejercicio 3 - TIR'!$E$18-'Ejercicio 3 - TIR'!$C$18),'Ejercicio 3 - TIR'!$C$18+SQRT(('Ejercicio 3 - TIR'!$E$18-'Ejercicio 3 - TIR'!$C$18)*('Ejercicio 3 - TIR'!$D$18-'Ejercicio 3 - TIR'!$C$18)*H614),'Ejercicio 3 - TIR'!$E$18-SQRT(('Ejercicio 3 - TIR'!$E$18-'Ejercicio 3 - TIR'!$C$18)*('Ejercicio 3 - TIR'!$E$18-'Ejercicio 3 - TIR'!$D$18)*(1-H614)))</f>
        <v>39003.5957099914</v>
      </c>
      <c r="J614" s="16">
        <f ca="1" t="shared" si="4565"/>
        <v>0.162093294831612</v>
      </c>
      <c r="K614" s="17">
        <f ca="1">IF(J614&lt;=('Ejercicio 3 - TIR'!$D$18-'Ejercicio 3 - TIR'!$C$18)/('Ejercicio 3 - TIR'!$E$18-'Ejercicio 3 - TIR'!$C$18),'Ejercicio 3 - TIR'!$C$18+SQRT(('Ejercicio 3 - TIR'!$E$18-'Ejercicio 3 - TIR'!$C$18)*('Ejercicio 3 - TIR'!$D$18-'Ejercicio 3 - TIR'!$C$18)*J614),'Ejercicio 3 - TIR'!$E$18-SQRT(('Ejercicio 3 - TIR'!$E$18-'Ejercicio 3 - TIR'!$C$18)*('Ejercicio 3 - TIR'!$E$18-'Ejercicio 3 - TIR'!$D$18)*(1-J614)))</f>
        <v>34930.9222489045</v>
      </c>
      <c r="L614" s="16">
        <f ca="1" t="shared" si="4565"/>
        <v>0.278895631021082</v>
      </c>
      <c r="M614" s="17">
        <f ca="1">IF(L614&lt;=('Ejercicio 3 - TIR'!$D$18-'Ejercicio 3 - TIR'!$C$18)/('Ejercicio 3 - TIR'!$E$18-'Ejercicio 3 - TIR'!$C$18),'Ejercicio 3 - TIR'!$C$18+SQRT(('Ejercicio 3 - TIR'!$E$18-'Ejercicio 3 - TIR'!$C$18)*('Ejercicio 3 - TIR'!$D$18-'Ejercicio 3 - TIR'!$C$18)*L614),'Ejercicio 3 - TIR'!$E$18-SQRT(('Ejercicio 3 - TIR'!$E$18-'Ejercicio 3 - TIR'!$C$18)*('Ejercicio 3 - TIR'!$E$18-'Ejercicio 3 - TIR'!$D$18)*(1-L614)))</f>
        <v>36467.9474837975</v>
      </c>
      <c r="N614" s="16">
        <f ca="1" t="shared" ref="N614:R614" si="4566">RAND()</f>
        <v>0.124738705581672</v>
      </c>
      <c r="O614" s="17">
        <f ca="1">IF(N614&lt;=('Ejercicio 3 - TIR'!$D$18-'Ejercicio 3 - TIR'!$C$18)/('Ejercicio 3 - TIR'!$E$18-'Ejercicio 3 - TIR'!$C$18),'Ejercicio 3 - TIR'!$C$18+SQRT(('Ejercicio 3 - TIR'!$E$18-'Ejercicio 3 - TIR'!$C$18)*('Ejercicio 3 - TIR'!$D$18-'Ejercicio 3 - TIR'!$C$18)*N614),'Ejercicio 3 - TIR'!$E$18-SQRT(('Ejercicio 3 - TIR'!$E$18-'Ejercicio 3 - TIR'!$C$18)*('Ejercicio 3 - TIR'!$E$18-'Ejercicio 3 - TIR'!$D$18)*(1-N614)))</f>
        <v>34325.5988992567</v>
      </c>
      <c r="P614" s="16">
        <f ca="1" t="shared" si="4566"/>
        <v>0.234733625511203</v>
      </c>
      <c r="Q614" s="18">
        <f ca="1">IF(P614&lt;=('Ejercicio 3 - TIR'!$D$22-'Ejercicio 3 - TIR'!$C$22)/('Ejercicio 3 - TIR'!$E$22-'Ejercicio 3 - TIR'!$C$22),'Ejercicio 3 - TIR'!$C$22+SQRT(('Ejercicio 3 - TIR'!$E$22-'Ejercicio 3 - TIR'!$C$22)*('Ejercicio 3 - TIR'!$D$22-'Ejercicio 3 - TIR'!$C$22)*P614),'Ejercicio 3 - TIR'!$E$22-SQRT(('Ejercicio 3 - TIR'!$E$22-'Ejercicio 3 - TIR'!$C$22)*('Ejercicio 3 - TIR'!$E$22-'Ejercicio 3 - TIR'!$D$22)*(1-P614)))</f>
        <v>0.140555304082406</v>
      </c>
      <c r="R614" s="16">
        <f ca="1" t="shared" si="4566"/>
        <v>0.0684884789617488</v>
      </c>
      <c r="S614" s="18">
        <f ca="1">IF(R614&lt;=('Ejercicio 3 - TIR'!$D$23-'Ejercicio 3 - TIR'!$C$23)/('Ejercicio 3 - TIR'!$E$23-'Ejercicio 3 - TIR'!$C$23),'Ejercicio 3 - TIR'!$C$23+SQRT(('Ejercicio 3 - TIR'!$E$23-'Ejercicio 3 - TIR'!$C$23)*('Ejercicio 3 - TIR'!$D$23-'Ejercicio 3 - TIR'!$C$23)*R614),'Ejercicio 3 - TIR'!$E$23-SQRT(('Ejercicio 3 - TIR'!$E$23-'Ejercicio 3 - TIR'!$C$23)*('Ejercicio 3 - TIR'!$E$23-'Ejercicio 3 - TIR'!$D$23)*(1-R614)))</f>
        <v>0.131103119477478</v>
      </c>
      <c r="T614" s="16">
        <f ca="1" t="shared" ref="T614:X614" si="4567">RAND()</f>
        <v>0.417820172346584</v>
      </c>
      <c r="U614" s="18">
        <f ca="1">IF(T614&lt;=('Ejercicio 3 - TIR'!$D$24-'Ejercicio 3 - TIR'!$C$24)/('Ejercicio 3 - TIR'!$E$24-'Ejercicio 3 - TIR'!$C$24),'Ejercicio 3 - TIR'!$C$24+SQRT(('Ejercicio 3 - TIR'!$E$24-'Ejercicio 3 - TIR'!$C$24)*('Ejercicio 3 - TIR'!$D$24-'Ejercicio 3 - TIR'!$C$24)*T614),'Ejercicio 3 - TIR'!$E$24-SQRT(('Ejercicio 3 - TIR'!$E$24-'Ejercicio 3 - TIR'!$C$24)*('Ejercicio 3 - TIR'!$E$24-'Ejercicio 3 - TIR'!$D$24)*(1-T614)))</f>
        <v>0.179621316006009</v>
      </c>
      <c r="V614" s="16">
        <f ca="1" t="shared" si="4567"/>
        <v>0.341022237760115</v>
      </c>
      <c r="W614" s="18">
        <f ca="1">IF(V614&lt;=('Ejercicio 3 - TIR'!$D$25-'Ejercicio 3 - TIR'!$C$25)/('Ejercicio 3 - TIR'!$E$25-'Ejercicio 3 - TIR'!$C$25),'Ejercicio 3 - TIR'!$C$25+SQRT(('Ejercicio 3 - TIR'!$E$25-'Ejercicio 3 - TIR'!$C$25)*('Ejercicio 3 - TIR'!$D$25-'Ejercicio 3 - TIR'!$C$25)*V614),'Ejercicio 3 - TIR'!$E$25-SQRT(('Ejercicio 3 - TIR'!$E$25-'Ejercicio 3 - TIR'!$C$25)*('Ejercicio 3 - TIR'!$E$25-'Ejercicio 3 - TIR'!$D$25)*(1-V614)))</f>
        <v>0.201974775712761</v>
      </c>
      <c r="X614" s="16">
        <f ca="1" t="shared" si="4567"/>
        <v>0.765215053890921</v>
      </c>
      <c r="Y614" s="18">
        <f ca="1">IF(X614&lt;=('Ejercicio 3 - TIR'!$D$26-'Ejercicio 3 - TIR'!$C$26)/('Ejercicio 3 - TIR'!$E$26-'Ejercicio 3 - TIR'!$C$26),'Ejercicio 3 - TIR'!$C$26+SQRT(('Ejercicio 3 - TIR'!$E$26-'Ejercicio 3 - TIR'!$C$26)*('Ejercicio 3 - TIR'!$D$26-'Ejercicio 3 - TIR'!$C$26)*X614),'Ejercicio 3 - TIR'!$E$26-SQRT(('Ejercicio 3 - TIR'!$E$26-'Ejercicio 3 - TIR'!$C$26)*('Ejercicio 3 - TIR'!$E$26-'Ejercicio 3 - TIR'!$D$26)*(1-X614)))</f>
        <v>0.24439327719392</v>
      </c>
      <c r="Z614" s="16">
        <f ca="1" t="shared" si="4288"/>
        <v>1.14055530408241</v>
      </c>
      <c r="AA614" s="16">
        <f ca="1" t="shared" si="4289"/>
        <v>1.29008566238419</v>
      </c>
      <c r="AB614" s="16">
        <f ca="1" t="shared" si="4290"/>
        <v>1.52181254682212</v>
      </c>
      <c r="AC614" s="16">
        <f ca="1" t="shared" si="4291"/>
        <v>1.82918029464339</v>
      </c>
      <c r="AD614" s="16">
        <f ca="1" t="shared" si="4292"/>
        <v>2.27621966142983</v>
      </c>
      <c r="AE614" s="15">
        <f ca="1" t="shared" si="4293"/>
        <v>5166.50617405802</v>
      </c>
      <c r="AF614" s="15">
        <f ca="1" t="shared" si="4294"/>
        <v>5843.85125027667</v>
      </c>
      <c r="AG614" s="15">
        <f ca="1" t="shared" si="4295"/>
        <v>6893.53150239473</v>
      </c>
      <c r="AH614" s="15">
        <f ca="1" t="shared" si="4296"/>
        <v>8285.85098145976</v>
      </c>
      <c r="AI614" s="15">
        <f ca="1" t="shared" si="4297"/>
        <v>10310.8572571592</v>
      </c>
      <c r="AJ614" s="17">
        <f ca="1" t="shared" si="4298"/>
        <v>37811.6036127473</v>
      </c>
      <c r="AK614" s="17">
        <f ca="1" t="shared" si="4299"/>
        <v>50317.9796068895</v>
      </c>
      <c r="AL614" s="17">
        <f ca="1" t="shared" si="4300"/>
        <v>53158.315750451</v>
      </c>
      <c r="AM614" s="17">
        <f ca="1" t="shared" si="4301"/>
        <v>66706.4509234523</v>
      </c>
      <c r="AN614" s="17">
        <f ca="1" t="shared" si="4302"/>
        <v>78132.6031048421</v>
      </c>
      <c r="AO614" s="17">
        <f ca="1">C614/'Ejercicio 3 - TIR'!$D$7</f>
        <v>16103.7827803696</v>
      </c>
      <c r="AP614" s="17">
        <f ca="1" t="shared" si="4303"/>
        <v>21707.8208323777</v>
      </c>
      <c r="AQ614" s="17">
        <f ca="1" t="shared" si="4304"/>
        <v>34214.1968265199</v>
      </c>
      <c r="AR614" s="17">
        <f ca="1" t="shared" si="4305"/>
        <v>37054.5329700815</v>
      </c>
      <c r="AS614" s="17">
        <f ca="1" t="shared" si="4306"/>
        <v>50602.6681430828</v>
      </c>
      <c r="AT614" s="17">
        <f ca="1" t="shared" si="4307"/>
        <v>62028.8203244725</v>
      </c>
      <c r="AU614" s="17">
        <f ca="1">AP614*'Ejercicio 3 - TIR'!$D$5</f>
        <v>10853.9104161888</v>
      </c>
      <c r="AV614" s="17">
        <f ca="1">AQ614*'Ejercicio 3 - TIR'!$D$5</f>
        <v>17107.09841326</v>
      </c>
      <c r="AW614" s="17">
        <f ca="1">AR614*'Ejercicio 3 - TIR'!$D$5</f>
        <v>18527.2664850407</v>
      </c>
      <c r="AX614" s="17">
        <f ca="1">AS614*'Ejercicio 3 - TIR'!$D$5</f>
        <v>25301.3340715414</v>
      </c>
      <c r="AY614" s="17">
        <f ca="1">AT614*'Ejercicio 3 - TIR'!$D$5</f>
        <v>31014.4101622363</v>
      </c>
      <c r="AZ614" s="17">
        <f ca="1" t="shared" ref="AZ614:BD614" si="4568">AJ614-AU614-AE614</f>
        <v>21791.1870225004</v>
      </c>
      <c r="BA614" s="17">
        <f ca="1" t="shared" si="4568"/>
        <v>27367.0299433529</v>
      </c>
      <c r="BB614" s="17">
        <f ca="1" t="shared" si="4568"/>
        <v>27737.5177630156</v>
      </c>
      <c r="BC614" s="17">
        <f ca="1" t="shared" si="4568"/>
        <v>33119.2658704512</v>
      </c>
      <c r="BD614" s="17">
        <f ca="1" t="shared" si="4568"/>
        <v>36807.3356854467</v>
      </c>
      <c r="BE614" s="17">
        <f ca="1" t="shared" ref="BE614:BI614" si="4569">AZ614/Z614</f>
        <v>19105.7697461078</v>
      </c>
      <c r="BF614" s="17">
        <f ca="1" t="shared" si="4569"/>
        <v>21213.3432230974</v>
      </c>
      <c r="BG614" s="17">
        <f ca="1" t="shared" si="4569"/>
        <v>18226.6323279681</v>
      </c>
      <c r="BH614" s="17">
        <f ca="1" t="shared" si="4569"/>
        <v>18106.0696791007</v>
      </c>
      <c r="BI614" s="17">
        <f ca="1" t="shared" si="4569"/>
        <v>16170.3794713406</v>
      </c>
      <c r="BJ614" s="17">
        <f ca="1" t="shared" si="4310"/>
        <v>83668.8662236087</v>
      </c>
      <c r="BK614" s="17">
        <f ca="1" t="shared" si="4311"/>
        <v>36655.7469880723</v>
      </c>
      <c r="BL614" s="17">
        <f ca="1" t="shared" si="4312"/>
        <v>120324.613211681</v>
      </c>
      <c r="BM614" s="17">
        <f ca="1">BK614*'Ejercicio 3 - TIR'!$D$5</f>
        <v>18327.8734940362</v>
      </c>
      <c r="BN614" s="17">
        <f ca="1" t="shared" si="4313"/>
        <v>101996.739717645</v>
      </c>
      <c r="BO614" s="17">
        <f ca="1" t="shared" si="4314"/>
        <v>44809.7085909427</v>
      </c>
      <c r="BP614" s="17">
        <f ca="1" t="shared" si="4315"/>
        <v>-117276.731102606</v>
      </c>
      <c r="BQ614" s="17">
        <f ca="1" t="shared" ref="BQ614:BT614" si="4570">BE614</f>
        <v>19105.7697461078</v>
      </c>
      <c r="BR614" s="17">
        <f ca="1" t="shared" si="4570"/>
        <v>21213.3432230974</v>
      </c>
      <c r="BS614" s="17">
        <f ca="1" t="shared" si="4570"/>
        <v>18226.6323279681</v>
      </c>
      <c r="BT614" s="17">
        <f ca="1" t="shared" si="4570"/>
        <v>18106.0696791007</v>
      </c>
      <c r="BU614" s="17">
        <f ca="1" t="shared" si="4317"/>
        <v>60980.0880622833</v>
      </c>
      <c r="BV614" s="19">
        <f ca="1" t="shared" si="4318"/>
        <v>4.63295795731027</v>
      </c>
    </row>
    <row r="615" ht="15" customHeight="1" spans="1:74">
      <c r="A615" s="15">
        <v>614</v>
      </c>
      <c r="B615" s="16">
        <f ca="1" t="shared" ref="B615:F615" si="4571">RAND()</f>
        <v>0.229899637098777</v>
      </c>
      <c r="C615" s="17">
        <f ca="1">IF(B615&lt;=('Ejercicio 3 - TIR'!$D$13-'Ejercicio 3 - TIR'!$C$13)/('Ejercicio 3 - TIR'!$E$13-'Ejercicio 3 - TIR'!$C$13),'Ejercicio 3 - TIR'!$C$13+SQRT(('Ejercicio 3 - TIR'!$E$13-'Ejercicio 3 - TIR'!$C$13)*('Ejercicio 3 - TIR'!$D$13-'Ejercicio 3 - TIR'!$C$13)*B615),'Ejercicio 3 - TIR'!$E$13-SQRT(('Ejercicio 3 - TIR'!$E$13-'Ejercicio 3 - TIR'!$C$13)*('Ejercicio 3 - TIR'!$E$13-'Ejercicio 3 - TIR'!$D$13)*(1-B615)))</f>
        <v>69589.5701071274</v>
      </c>
      <c r="D615" s="16">
        <f ca="1" t="shared" si="4571"/>
        <v>0.397565380603117</v>
      </c>
      <c r="E615" s="17">
        <f ca="1">IF(D615&lt;=('Ejercicio 3 - TIR'!$D$14-'Ejercicio 3 - TIR'!$C$14)/('Ejercicio 3 - TIR'!$E$14-'Ejercicio 3 - TIR'!$C$14),'Ejercicio 3 - TIR'!$C$14+SQRT(('Ejercicio 3 - TIR'!$E$14-'Ejercicio 3 - TIR'!$C$14)*('Ejercicio 3 - TIR'!$D$14-'Ejercicio 3 - TIR'!$C$14)*D615),'Ejercicio 3 - TIR'!$E$14-SQRT(('Ejercicio 3 - TIR'!$E$14-'Ejercicio 3 - TIR'!$C$14)*('Ejercicio 3 - TIR'!$E$14-'Ejercicio 3 - TIR'!$D$14)*(1-D615)))</f>
        <v>30493.9391486519</v>
      </c>
      <c r="F615" s="16">
        <f ca="1" t="shared" si="4571"/>
        <v>0.451812846365099</v>
      </c>
      <c r="G615" s="17">
        <f ca="1">IF(F615&lt;=('Ejercicio 3 - TIR'!$D$18-'Ejercicio 3 - TIR'!$C$18)/('Ejercicio 3 - TIR'!$E$18-'Ejercicio 3 - TIR'!$C$18),'Ejercicio 3 - TIR'!$C$18+SQRT(('Ejercicio 3 - TIR'!$E$18-'Ejercicio 3 - TIR'!$C$18)*('Ejercicio 3 - TIR'!$D$18-'Ejercicio 3 - TIR'!$C$18)*F615),'Ejercicio 3 - TIR'!$E$18-SQRT(('Ejercicio 3 - TIR'!$E$18-'Ejercicio 3 - TIR'!$C$18)*('Ejercicio 3 - TIR'!$E$18-'Ejercicio 3 - TIR'!$D$18)*(1-F615)))</f>
        <v>38232.3706764677</v>
      </c>
      <c r="H615" s="16">
        <f ca="1" t="shared" ref="H615:L615" si="4572">RAND()</f>
        <v>0.143388217921801</v>
      </c>
      <c r="I615" s="17">
        <f ca="1">IF(H615&lt;=('Ejercicio 3 - TIR'!$D$18-'Ejercicio 3 - TIR'!$C$18)/('Ejercicio 3 - TIR'!$E$18-'Ejercicio 3 - TIR'!$C$18),'Ejercicio 3 - TIR'!$C$18+SQRT(('Ejercicio 3 - TIR'!$E$18-'Ejercicio 3 - TIR'!$C$18)*('Ejercicio 3 - TIR'!$D$18-'Ejercicio 3 - TIR'!$C$18)*H615),'Ejercicio 3 - TIR'!$E$18-SQRT(('Ejercicio 3 - TIR'!$E$18-'Ejercicio 3 - TIR'!$C$18)*('Ejercicio 3 - TIR'!$E$18-'Ejercicio 3 - TIR'!$D$18)*(1-H615)))</f>
        <v>34637.6969163875</v>
      </c>
      <c r="J615" s="16">
        <f ca="1" t="shared" si="4572"/>
        <v>0.649113252212346</v>
      </c>
      <c r="K615" s="17">
        <f ca="1">IF(J615&lt;=('Ejercicio 3 - TIR'!$D$18-'Ejercicio 3 - TIR'!$C$18)/('Ejercicio 3 - TIR'!$E$18-'Ejercicio 3 - TIR'!$C$18),'Ejercicio 3 - TIR'!$C$18+SQRT(('Ejercicio 3 - TIR'!$E$18-'Ejercicio 3 - TIR'!$C$18)*('Ejercicio 3 - TIR'!$D$18-'Ejercicio 3 - TIR'!$C$18)*J615),'Ejercicio 3 - TIR'!$E$18-SQRT(('Ejercicio 3 - TIR'!$E$18-'Ejercicio 3 - TIR'!$C$18)*('Ejercicio 3 - TIR'!$E$18-'Ejercicio 3 - TIR'!$D$18)*(1-J615)))</f>
        <v>39867.4711974169</v>
      </c>
      <c r="L615" s="16">
        <f ca="1" t="shared" si="4572"/>
        <v>0.809847626804038</v>
      </c>
      <c r="M615" s="17">
        <f ca="1">IF(L615&lt;=('Ejercicio 3 - TIR'!$D$18-'Ejercicio 3 - TIR'!$C$18)/('Ejercicio 3 - TIR'!$E$18-'Ejercicio 3 - TIR'!$C$18),'Ejercicio 3 - TIR'!$C$18+SQRT(('Ejercicio 3 - TIR'!$E$18-'Ejercicio 3 - TIR'!$C$18)*('Ejercicio 3 - TIR'!$D$18-'Ejercicio 3 - TIR'!$C$18)*L615),'Ejercicio 3 - TIR'!$E$18-SQRT(('Ejercicio 3 - TIR'!$E$18-'Ejercicio 3 - TIR'!$C$18)*('Ejercicio 3 - TIR'!$E$18-'Ejercicio 3 - TIR'!$D$18)*(1-L615)))</f>
        <v>41223.5694115081</v>
      </c>
      <c r="N615" s="16">
        <f ca="1" t="shared" ref="N615:R615" si="4573">RAND()</f>
        <v>0.120801684053276</v>
      </c>
      <c r="O615" s="17">
        <f ca="1">IF(N615&lt;=('Ejercicio 3 - TIR'!$D$18-'Ejercicio 3 - TIR'!$C$18)/('Ejercicio 3 - TIR'!$E$18-'Ejercicio 3 - TIR'!$C$18),'Ejercicio 3 - TIR'!$C$18+SQRT(('Ejercicio 3 - TIR'!$E$18-'Ejercicio 3 - TIR'!$C$18)*('Ejercicio 3 - TIR'!$D$18-'Ejercicio 3 - TIR'!$C$18)*N615),'Ejercicio 3 - TIR'!$E$18-SQRT(('Ejercicio 3 - TIR'!$E$18-'Ejercicio 3 - TIR'!$C$18)*('Ejercicio 3 - TIR'!$E$18-'Ejercicio 3 - TIR'!$D$18)*(1-N615)))</f>
        <v>34256.7890020521</v>
      </c>
      <c r="P615" s="16">
        <f ca="1" t="shared" si="4573"/>
        <v>0.386318756290208</v>
      </c>
      <c r="Q615" s="18">
        <f ca="1">IF(P615&lt;=('Ejercicio 3 - TIR'!$D$22-'Ejercicio 3 - TIR'!$C$22)/('Ejercicio 3 - TIR'!$E$22-'Ejercicio 3 - TIR'!$C$22),'Ejercicio 3 - TIR'!$C$22+SQRT(('Ejercicio 3 - TIR'!$E$22-'Ejercicio 3 - TIR'!$C$22)*('Ejercicio 3 - TIR'!$D$22-'Ejercicio 3 - TIR'!$C$22)*P615),'Ejercicio 3 - TIR'!$E$22-SQRT(('Ejercicio 3 - TIR'!$E$22-'Ejercicio 3 - TIR'!$C$22)*('Ejercicio 3 - TIR'!$E$22-'Ejercicio 3 - TIR'!$D$22)*(1-P615)))</f>
        <v>0.146369940487653</v>
      </c>
      <c r="R615" s="16">
        <f ca="1" t="shared" si="4573"/>
        <v>0.334497596420419</v>
      </c>
      <c r="S615" s="18">
        <f ca="1">IF(R615&lt;=('Ejercicio 3 - TIR'!$D$23-'Ejercicio 3 - TIR'!$C$23)/('Ejercicio 3 - TIR'!$E$23-'Ejercicio 3 - TIR'!$C$23),'Ejercicio 3 - TIR'!$C$23+SQRT(('Ejercicio 3 - TIR'!$E$23-'Ejercicio 3 - TIR'!$C$23)*('Ejercicio 3 - TIR'!$D$23-'Ejercicio 3 - TIR'!$C$23)*R615),'Ejercicio 3 - TIR'!$E$23-SQRT(('Ejercicio 3 - TIR'!$E$23-'Ejercicio 3 - TIR'!$C$23)*('Ejercicio 3 - TIR'!$E$23-'Ejercicio 3 - TIR'!$D$23)*(1-R615)))</f>
        <v>0.144537637896846</v>
      </c>
      <c r="T615" s="16">
        <f ca="1" t="shared" ref="T615:X615" si="4574">RAND()</f>
        <v>0.884926527227411</v>
      </c>
      <c r="U615" s="18">
        <f ca="1">IF(T615&lt;=('Ejercicio 3 - TIR'!$D$24-'Ejercicio 3 - TIR'!$C$24)/('Ejercicio 3 - TIR'!$E$24-'Ejercicio 3 - TIR'!$C$24),'Ejercicio 3 - TIR'!$C$24+SQRT(('Ejercicio 3 - TIR'!$E$24-'Ejercicio 3 - TIR'!$C$24)*('Ejercicio 3 - TIR'!$D$24-'Ejercicio 3 - TIR'!$C$24)*T615),'Ejercicio 3 - TIR'!$E$24-SQRT(('Ejercicio 3 - TIR'!$E$24-'Ejercicio 3 - TIR'!$C$24)*('Ejercicio 3 - TIR'!$E$24-'Ejercicio 3 - TIR'!$D$24)*(1-T615)))</f>
        <v>0.202049910201805</v>
      </c>
      <c r="V615" s="16">
        <f ca="1" t="shared" si="4574"/>
        <v>0.761033188413717</v>
      </c>
      <c r="W615" s="18">
        <f ca="1">IF(V615&lt;=('Ejercicio 3 - TIR'!$D$25-'Ejercicio 3 - TIR'!$C$25)/('Ejercicio 3 - TIR'!$E$25-'Ejercicio 3 - TIR'!$C$25),'Ejercicio 3 - TIR'!$C$25+SQRT(('Ejercicio 3 - TIR'!$E$25-'Ejercicio 3 - TIR'!$C$25)*('Ejercicio 3 - TIR'!$D$25-'Ejercicio 3 - TIR'!$C$25)*V615),'Ejercicio 3 - TIR'!$E$25-SQRT(('Ejercicio 3 - TIR'!$E$25-'Ejercicio 3 - TIR'!$C$25)*('Ejercicio 3 - TIR'!$E$25-'Ejercicio 3 - TIR'!$D$25)*(1-V615)))</f>
        <v>0.22107969847059</v>
      </c>
      <c r="X615" s="16">
        <f ca="1" t="shared" si="4574"/>
        <v>0.13896379062833</v>
      </c>
      <c r="Y615" s="18">
        <f ca="1">IF(X615&lt;=('Ejercicio 3 - TIR'!$D$26-'Ejercicio 3 - TIR'!$C$26)/('Ejercicio 3 - TIR'!$E$26-'Ejercicio 3 - TIR'!$C$26),'Ejercicio 3 - TIR'!$C$26+SQRT(('Ejercicio 3 - TIR'!$E$26-'Ejercicio 3 - TIR'!$C$26)*('Ejercicio 3 - TIR'!$D$26-'Ejercicio 3 - TIR'!$C$26)*X615),'Ejercicio 3 - TIR'!$E$26-SQRT(('Ejercicio 3 - TIR'!$E$26-'Ejercicio 3 - TIR'!$C$26)*('Ejercicio 3 - TIR'!$E$26-'Ejercicio 3 - TIR'!$D$26)*(1-X615)))</f>
        <v>0.209370137704634</v>
      </c>
      <c r="Z615" s="16">
        <f ca="1" t="shared" si="4288"/>
        <v>1.14636994048765</v>
      </c>
      <c r="AA615" s="16">
        <f ca="1" t="shared" si="4289"/>
        <v>1.31206354384169</v>
      </c>
      <c r="AB615" s="16">
        <f ca="1" t="shared" si="4290"/>
        <v>1.57716586505396</v>
      </c>
      <c r="AC615" s="16">
        <f ca="1" t="shared" si="4291"/>
        <v>1.9258452189382</v>
      </c>
      <c r="AD615" s="16">
        <f ca="1" t="shared" si="4292"/>
        <v>2.3290596976251</v>
      </c>
      <c r="AE615" s="15">
        <f ca="1" t="shared" si="4293"/>
        <v>4463.3960584223</v>
      </c>
      <c r="AF615" s="15">
        <f ca="1" t="shared" si="4294"/>
        <v>5108.52478170476</v>
      </c>
      <c r="AG615" s="15">
        <f ca="1" t="shared" si="4295"/>
        <v>6140.7017551119</v>
      </c>
      <c r="AH615" s="15">
        <f ca="1" t="shared" si="4296"/>
        <v>7498.28624752986</v>
      </c>
      <c r="AI615" s="15">
        <f ca="1" t="shared" si="4297"/>
        <v>9068.20347172395</v>
      </c>
      <c r="AJ615" s="17">
        <f ca="1" t="shared" si="4298"/>
        <v>43828.4404970841</v>
      </c>
      <c r="AK615" s="17">
        <f ca="1" t="shared" si="4299"/>
        <v>45446.8593666297</v>
      </c>
      <c r="AL615" s="17">
        <f ca="1" t="shared" si="4300"/>
        <v>62877.6146985879</v>
      </c>
      <c r="AM615" s="17">
        <f ca="1" t="shared" si="4301"/>
        <v>79390.2140587199</v>
      </c>
      <c r="AN615" s="17">
        <f ca="1" t="shared" si="4302"/>
        <v>79786.1066347263</v>
      </c>
      <c r="AO615" s="17">
        <f ca="1">C615/'Ejercicio 3 - TIR'!$D$7</f>
        <v>13917.9140214255</v>
      </c>
      <c r="AP615" s="17">
        <f ca="1" t="shared" si="4303"/>
        <v>29910.5264756587</v>
      </c>
      <c r="AQ615" s="17">
        <f ca="1" t="shared" si="4304"/>
        <v>31528.9453452042</v>
      </c>
      <c r="AR615" s="17">
        <f ca="1" t="shared" si="4305"/>
        <v>48959.7006771625</v>
      </c>
      <c r="AS615" s="17">
        <f ca="1" t="shared" si="4306"/>
        <v>65472.3000372945</v>
      </c>
      <c r="AT615" s="17">
        <f ca="1" t="shared" si="4307"/>
        <v>65868.1926133008</v>
      </c>
      <c r="AU615" s="17">
        <f ca="1">AP615*'Ejercicio 3 - TIR'!$D$5</f>
        <v>14955.2632378293</v>
      </c>
      <c r="AV615" s="17">
        <f ca="1">AQ615*'Ejercicio 3 - TIR'!$D$5</f>
        <v>15764.4726726021</v>
      </c>
      <c r="AW615" s="17">
        <f ca="1">AR615*'Ejercicio 3 - TIR'!$D$5</f>
        <v>24479.8503385812</v>
      </c>
      <c r="AX615" s="17">
        <f ca="1">AS615*'Ejercicio 3 - TIR'!$D$5</f>
        <v>32736.1500186472</v>
      </c>
      <c r="AY615" s="17">
        <f ca="1">AT615*'Ejercicio 3 - TIR'!$D$5</f>
        <v>32934.0963066504</v>
      </c>
      <c r="AZ615" s="17">
        <f ca="1" t="shared" ref="AZ615:BD615" si="4575">AJ615-AU615-AE615</f>
        <v>24409.7812008325</v>
      </c>
      <c r="BA615" s="17">
        <f ca="1" t="shared" si="4575"/>
        <v>24573.8619123228</v>
      </c>
      <c r="BB615" s="17">
        <f ca="1" t="shared" si="4575"/>
        <v>32257.0626048948</v>
      </c>
      <c r="BC615" s="17">
        <f ca="1" t="shared" si="4575"/>
        <v>39155.7777925428</v>
      </c>
      <c r="BD615" s="17">
        <f ca="1" t="shared" si="4575"/>
        <v>37783.8068563519</v>
      </c>
      <c r="BE615" s="17">
        <f ca="1" t="shared" ref="BE615:BI615" si="4576">AZ615/Z615</f>
        <v>21293.1099627829</v>
      </c>
      <c r="BF615" s="17">
        <f ca="1" t="shared" si="4576"/>
        <v>18729.1705707874</v>
      </c>
      <c r="BG615" s="17">
        <f ca="1" t="shared" si="4576"/>
        <v>20452.5492972111</v>
      </c>
      <c r="BH615" s="17">
        <f ca="1" t="shared" si="4576"/>
        <v>20331.7366356841</v>
      </c>
      <c r="BI615" s="17">
        <f ca="1" t="shared" si="4576"/>
        <v>16222.7730336321</v>
      </c>
      <c r="BJ615" s="17">
        <f ca="1" t="shared" si="4310"/>
        <v>71022.2046929575</v>
      </c>
      <c r="BK615" s="17">
        <f ca="1" t="shared" si="4311"/>
        <v>32415.6526223134</v>
      </c>
      <c r="BL615" s="17">
        <f ca="1" t="shared" si="4312"/>
        <v>103437.857315271</v>
      </c>
      <c r="BM615" s="17">
        <f ca="1">BK615*'Ejercicio 3 - TIR'!$D$5</f>
        <v>16207.8263111567</v>
      </c>
      <c r="BN615" s="17">
        <f ca="1" t="shared" si="4313"/>
        <v>87230.0310041142</v>
      </c>
      <c r="BO615" s="17">
        <f ca="1" t="shared" si="4314"/>
        <v>37452.8961593647</v>
      </c>
      <c r="BP615" s="17">
        <f ca="1" t="shared" si="4315"/>
        <v>-100083.509255779</v>
      </c>
      <c r="BQ615" s="17">
        <f ca="1" t="shared" ref="BQ615:BT615" si="4577">BE615</f>
        <v>21293.1099627829</v>
      </c>
      <c r="BR615" s="17">
        <f ca="1" t="shared" si="4577"/>
        <v>18729.1705707874</v>
      </c>
      <c r="BS615" s="17">
        <f ca="1" t="shared" si="4577"/>
        <v>20452.5492972111</v>
      </c>
      <c r="BT615" s="17">
        <f ca="1" t="shared" si="4577"/>
        <v>20331.7366356841</v>
      </c>
      <c r="BU615" s="17">
        <f ca="1" t="shared" si="4317"/>
        <v>53675.6691929968</v>
      </c>
      <c r="BV615" s="19">
        <f ca="1" t="shared" si="4318"/>
        <v>9.09836321551609</v>
      </c>
    </row>
    <row r="616" ht="15" customHeight="1" spans="1:74">
      <c r="A616" s="15">
        <v>615</v>
      </c>
      <c r="B616" s="16">
        <f ca="1" t="shared" ref="B616:F616" si="4578">RAND()</f>
        <v>0.781701273322767</v>
      </c>
      <c r="C616" s="17">
        <f ca="1">IF(B616&lt;=('Ejercicio 3 - TIR'!$D$13-'Ejercicio 3 - TIR'!$C$13)/('Ejercicio 3 - TIR'!$E$13-'Ejercicio 3 - TIR'!$C$13),'Ejercicio 3 - TIR'!$C$13+SQRT(('Ejercicio 3 - TIR'!$E$13-'Ejercicio 3 - TIR'!$C$13)*('Ejercicio 3 - TIR'!$D$13-'Ejercicio 3 - TIR'!$C$13)*B616),'Ejercicio 3 - TIR'!$E$13-SQRT(('Ejercicio 3 - TIR'!$E$13-'Ejercicio 3 - TIR'!$C$13)*('Ejercicio 3 - TIR'!$E$13-'Ejercicio 3 - TIR'!$D$13)*(1-B616)))</f>
        <v>83814.8687984101</v>
      </c>
      <c r="D616" s="16">
        <f ca="1" t="shared" si="4578"/>
        <v>0.827351706348831</v>
      </c>
      <c r="E616" s="17">
        <f ca="1">IF(D616&lt;=('Ejercicio 3 - TIR'!$D$14-'Ejercicio 3 - TIR'!$C$14)/('Ejercicio 3 - TIR'!$E$14-'Ejercicio 3 - TIR'!$C$14),'Ejercicio 3 - TIR'!$C$14+SQRT(('Ejercicio 3 - TIR'!$E$14-'Ejercicio 3 - TIR'!$C$14)*('Ejercicio 3 - TIR'!$D$14-'Ejercicio 3 - TIR'!$C$14)*D616),'Ejercicio 3 - TIR'!$E$14-SQRT(('Ejercicio 3 - TIR'!$E$14-'Ejercicio 3 - TIR'!$C$14)*('Ejercicio 3 - TIR'!$E$14-'Ejercicio 3 - TIR'!$D$14)*(1-D616)))</f>
        <v>34911.0665117654</v>
      </c>
      <c r="F616" s="16">
        <f ca="1" t="shared" si="4578"/>
        <v>0.563402333782714</v>
      </c>
      <c r="G616" s="17">
        <f ca="1">IF(F616&lt;=('Ejercicio 3 - TIR'!$D$18-'Ejercicio 3 - TIR'!$C$18)/('Ejercicio 3 - TIR'!$E$18-'Ejercicio 3 - TIR'!$C$18),'Ejercicio 3 - TIR'!$C$18+SQRT(('Ejercicio 3 - TIR'!$E$18-'Ejercicio 3 - TIR'!$C$18)*('Ejercicio 3 - TIR'!$D$18-'Ejercicio 3 - TIR'!$C$18)*F616),'Ejercicio 3 - TIR'!$E$18-SQRT(('Ejercicio 3 - TIR'!$E$18-'Ejercicio 3 - TIR'!$C$18)*('Ejercicio 3 - TIR'!$E$18-'Ejercicio 3 - TIR'!$D$18)*(1-F616)))</f>
        <v>39192.9511076371</v>
      </c>
      <c r="H616" s="16">
        <f ca="1" t="shared" ref="H616:L616" si="4579">RAND()</f>
        <v>0.860524224276721</v>
      </c>
      <c r="I616" s="17">
        <f ca="1">IF(H616&lt;=('Ejercicio 3 - TIR'!$D$18-'Ejercicio 3 - TIR'!$C$18)/('Ejercicio 3 - TIR'!$E$18-'Ejercicio 3 - TIR'!$C$18),'Ejercicio 3 - TIR'!$C$18+SQRT(('Ejercicio 3 - TIR'!$E$18-'Ejercicio 3 - TIR'!$C$18)*('Ejercicio 3 - TIR'!$D$18-'Ejercicio 3 - TIR'!$C$18)*H616),'Ejercicio 3 - TIR'!$E$18-SQRT(('Ejercicio 3 - TIR'!$E$18-'Ejercicio 3 - TIR'!$C$18)*('Ejercicio 3 - TIR'!$E$18-'Ejercicio 3 - TIR'!$D$18)*(1-H616)))</f>
        <v>41765.7020577495</v>
      </c>
      <c r="J616" s="16">
        <f ca="1" t="shared" si="4579"/>
        <v>0.522472546496137</v>
      </c>
      <c r="K616" s="17">
        <f ca="1">IF(J616&lt;=('Ejercicio 3 - TIR'!$D$18-'Ejercicio 3 - TIR'!$C$18)/('Ejercicio 3 - TIR'!$E$18-'Ejercicio 3 - TIR'!$C$18),'Ejercicio 3 - TIR'!$C$18+SQRT(('Ejercicio 3 - TIR'!$E$18-'Ejercicio 3 - TIR'!$C$18)*('Ejercicio 3 - TIR'!$D$18-'Ejercicio 3 - TIR'!$C$18)*J616),'Ejercicio 3 - TIR'!$E$18-SQRT(('Ejercicio 3 - TIR'!$E$18-'Ejercicio 3 - TIR'!$C$18)*('Ejercicio 3 - TIR'!$E$18-'Ejercicio 3 - TIR'!$D$18)*(1-J616)))</f>
        <v>38852.7330228817</v>
      </c>
      <c r="L616" s="16">
        <f ca="1" t="shared" si="4579"/>
        <v>0.980431932993187</v>
      </c>
      <c r="M616" s="17">
        <f ca="1">IF(L616&lt;=('Ejercicio 3 - TIR'!$D$18-'Ejercicio 3 - TIR'!$C$18)/('Ejercicio 3 - TIR'!$E$18-'Ejercicio 3 - TIR'!$C$18),'Ejercicio 3 - TIR'!$C$18+SQRT(('Ejercicio 3 - TIR'!$E$18-'Ejercicio 3 - TIR'!$C$18)*('Ejercicio 3 - TIR'!$D$18-'Ejercicio 3 - TIR'!$C$18)*L616),'Ejercicio 3 - TIR'!$E$18-SQRT(('Ejercicio 3 - TIR'!$E$18-'Ejercicio 3 - TIR'!$C$18)*('Ejercicio 3 - TIR'!$E$18-'Ejercicio 3 - TIR'!$D$18)*(1-L616)))</f>
        <v>43788.5525081495</v>
      </c>
      <c r="N616" s="16">
        <f ca="1" t="shared" ref="N616:R616" si="4580">RAND()</f>
        <v>0.898130067174309</v>
      </c>
      <c r="O616" s="17">
        <f ca="1">IF(N616&lt;=('Ejercicio 3 - TIR'!$D$18-'Ejercicio 3 - TIR'!$C$18)/('Ejercicio 3 - TIR'!$E$18-'Ejercicio 3 - TIR'!$C$18),'Ejercicio 3 - TIR'!$C$18+SQRT(('Ejercicio 3 - TIR'!$E$18-'Ejercicio 3 - TIR'!$C$18)*('Ejercicio 3 - TIR'!$D$18-'Ejercicio 3 - TIR'!$C$18)*N616),'Ejercicio 3 - TIR'!$E$18-SQRT(('Ejercicio 3 - TIR'!$E$18-'Ejercicio 3 - TIR'!$C$18)*('Ejercicio 3 - TIR'!$E$18-'Ejercicio 3 - TIR'!$D$18)*(1-N616)))</f>
        <v>42235.9006960808</v>
      </c>
      <c r="P616" s="16">
        <f ca="1" t="shared" si="4580"/>
        <v>0.266801858799344</v>
      </c>
      <c r="Q616" s="18">
        <f ca="1">IF(P616&lt;=('Ejercicio 3 - TIR'!$D$22-'Ejercicio 3 - TIR'!$C$22)/('Ejercicio 3 - TIR'!$E$22-'Ejercicio 3 - TIR'!$C$22),'Ejercicio 3 - TIR'!$C$22+SQRT(('Ejercicio 3 - TIR'!$E$22-'Ejercicio 3 - TIR'!$C$22)*('Ejercicio 3 - TIR'!$D$22-'Ejercicio 3 - TIR'!$C$22)*P616),'Ejercicio 3 - TIR'!$E$22-SQRT(('Ejercicio 3 - TIR'!$E$22-'Ejercicio 3 - TIR'!$C$22)*('Ejercicio 3 - TIR'!$E$22-'Ejercicio 3 - TIR'!$D$22)*(1-P616)))</f>
        <v>0.141914455180059</v>
      </c>
      <c r="R616" s="16">
        <f ca="1" t="shared" si="4580"/>
        <v>0.462973931728962</v>
      </c>
      <c r="S616" s="18">
        <f ca="1">IF(R616&lt;=('Ejercicio 3 - TIR'!$D$23-'Ejercicio 3 - TIR'!$C$23)/('Ejercicio 3 - TIR'!$E$23-'Ejercicio 3 - TIR'!$C$23),'Ejercicio 3 - TIR'!$C$23+SQRT(('Ejercicio 3 - TIR'!$E$23-'Ejercicio 3 - TIR'!$C$23)*('Ejercicio 3 - TIR'!$D$23-'Ejercicio 3 - TIR'!$C$23)*R616),'Ejercicio 3 - TIR'!$E$23-SQRT(('Ejercicio 3 - TIR'!$E$23-'Ejercicio 3 - TIR'!$C$23)*('Ejercicio 3 - TIR'!$E$23-'Ejercicio 3 - TIR'!$D$23)*(1-R616)))</f>
        <v>0.148867855429736</v>
      </c>
      <c r="T616" s="16">
        <f ca="1" t="shared" ref="T616:X616" si="4581">RAND()</f>
        <v>0.0314672036273314</v>
      </c>
      <c r="U616" s="18">
        <f ca="1">IF(T616&lt;=('Ejercicio 3 - TIR'!$D$24-'Ejercicio 3 - TIR'!$C$24)/('Ejercicio 3 - TIR'!$E$24-'Ejercicio 3 - TIR'!$C$24),'Ejercicio 3 - TIR'!$C$24+SQRT(('Ejercicio 3 - TIR'!$E$24-'Ejercicio 3 - TIR'!$C$24)*('Ejercicio 3 - TIR'!$D$24-'Ejercicio 3 - TIR'!$C$24)*T616),'Ejercicio 3 - TIR'!$E$24-SQRT(('Ejercicio 3 - TIR'!$E$24-'Ejercicio 3 - TIR'!$C$24)*('Ejercicio 3 - TIR'!$E$24-'Ejercicio 3 - TIR'!$D$24)*(1-T616)))</f>
        <v>0.158129029930896</v>
      </c>
      <c r="V616" s="16">
        <f ca="1" t="shared" si="4581"/>
        <v>0.154076114921662</v>
      </c>
      <c r="W616" s="18">
        <f ca="1">IF(V616&lt;=('Ejercicio 3 - TIR'!$D$25-'Ejercicio 3 - TIR'!$C$25)/('Ejercicio 3 - TIR'!$E$25-'Ejercicio 3 - TIR'!$C$25),'Ejercicio 3 - TIR'!$C$25+SQRT(('Ejercicio 3 - TIR'!$E$25-'Ejercicio 3 - TIR'!$C$25)*('Ejercicio 3 - TIR'!$D$25-'Ejercicio 3 - TIR'!$C$25)*V616),'Ejercicio 3 - TIR'!$E$25-SQRT(('Ejercicio 3 - TIR'!$E$25-'Ejercicio 3 - TIR'!$C$25)*('Ejercicio 3 - TIR'!$E$25-'Ejercicio 3 - TIR'!$D$25)*(1-V616)))</f>
        <v>0.194686952062641</v>
      </c>
      <c r="X616" s="16">
        <f ca="1" t="shared" si="4581"/>
        <v>0.0575287510068645</v>
      </c>
      <c r="Y616" s="18">
        <f ca="1">IF(X616&lt;=('Ejercicio 3 - TIR'!$D$26-'Ejercicio 3 - TIR'!$C$26)/('Ejercicio 3 - TIR'!$E$26-'Ejercicio 3 - TIR'!$C$26),'Ejercicio 3 - TIR'!$C$26+SQRT(('Ejercicio 3 - TIR'!$E$26-'Ejercicio 3 - TIR'!$C$26)*('Ejercicio 3 - TIR'!$D$26-'Ejercicio 3 - TIR'!$C$26)*X616),'Ejercicio 3 - TIR'!$E$26-SQRT(('Ejercicio 3 - TIR'!$E$26-'Ejercicio 3 - TIR'!$C$26)*('Ejercicio 3 - TIR'!$E$26-'Ejercicio 3 - TIR'!$D$26)*(1-X616)))</f>
        <v>0.202463050498114</v>
      </c>
      <c r="Z616" s="16">
        <f ca="1" t="shared" si="4288"/>
        <v>1.14191445518006</v>
      </c>
      <c r="AA616" s="16">
        <f ca="1" t="shared" si="4289"/>
        <v>1.31190881120693</v>
      </c>
      <c r="AB616" s="16">
        <f ca="1" t="shared" si="4290"/>
        <v>1.51935967888088</v>
      </c>
      <c r="AC616" s="16">
        <f ca="1" t="shared" si="4291"/>
        <v>1.81515918384907</v>
      </c>
      <c r="AD616" s="16">
        <f ca="1" t="shared" si="4292"/>
        <v>2.18266184935082</v>
      </c>
      <c r="AE616" s="15">
        <f ca="1" t="shared" si="4293"/>
        <v>4954.384983772</v>
      </c>
      <c r="AF616" s="15">
        <f ca="1" t="shared" si="4294"/>
        <v>5691.93365127942</v>
      </c>
      <c r="AG616" s="15">
        <f ca="1" t="shared" si="4295"/>
        <v>6591.99359798725</v>
      </c>
      <c r="AH616" s="15">
        <f ca="1" t="shared" si="4296"/>
        <v>7875.36873959584</v>
      </c>
      <c r="AI616" s="15">
        <f ca="1" t="shared" si="4297"/>
        <v>9469.8399184119</v>
      </c>
      <c r="AJ616" s="17">
        <f ca="1" t="shared" si="4298"/>
        <v>44754.9974109762</v>
      </c>
      <c r="AK616" s="17">
        <f ca="1" t="shared" si="4299"/>
        <v>54792.7925358049</v>
      </c>
      <c r="AL616" s="17">
        <f ca="1" t="shared" si="4300"/>
        <v>59031.27596929</v>
      </c>
      <c r="AM616" s="17">
        <f ca="1" t="shared" si="4301"/>
        <v>79483.1932326246</v>
      </c>
      <c r="AN616" s="17">
        <f ca="1" t="shared" si="4302"/>
        <v>92186.689122305</v>
      </c>
      <c r="AO616" s="17">
        <f ca="1">C616/'Ejercicio 3 - TIR'!$D$7</f>
        <v>16762.973759682</v>
      </c>
      <c r="AP616" s="17">
        <f ca="1" t="shared" si="4303"/>
        <v>27992.0236512942</v>
      </c>
      <c r="AQ616" s="17">
        <f ca="1" t="shared" si="4304"/>
        <v>38029.8187761229</v>
      </c>
      <c r="AR616" s="17">
        <f ca="1" t="shared" si="4305"/>
        <v>42268.302209608</v>
      </c>
      <c r="AS616" s="17">
        <f ca="1" t="shared" si="4306"/>
        <v>62720.2194729426</v>
      </c>
      <c r="AT616" s="17">
        <f ca="1" t="shared" si="4307"/>
        <v>75423.715362623</v>
      </c>
      <c r="AU616" s="17">
        <f ca="1">AP616*'Ejercicio 3 - TIR'!$D$5</f>
        <v>13996.0118256471</v>
      </c>
      <c r="AV616" s="17">
        <f ca="1">AQ616*'Ejercicio 3 - TIR'!$D$5</f>
        <v>19014.9093880615</v>
      </c>
      <c r="AW616" s="17">
        <f ca="1">AR616*'Ejercicio 3 - TIR'!$D$5</f>
        <v>21134.151104804</v>
      </c>
      <c r="AX616" s="17">
        <f ca="1">AS616*'Ejercicio 3 - TIR'!$D$5</f>
        <v>31360.1097364713</v>
      </c>
      <c r="AY616" s="17">
        <f ca="1">AT616*'Ejercicio 3 - TIR'!$D$5</f>
        <v>37711.8576813115</v>
      </c>
      <c r="AZ616" s="17">
        <f ca="1" t="shared" ref="AZ616:BD616" si="4582">AJ616-AU616-AE616</f>
        <v>25804.6006015571</v>
      </c>
      <c r="BA616" s="17">
        <f ca="1" t="shared" si="4582"/>
        <v>30085.9494964641</v>
      </c>
      <c r="BB616" s="17">
        <f ca="1" t="shared" si="4582"/>
        <v>31305.1312664987</v>
      </c>
      <c r="BC616" s="17">
        <f ca="1" t="shared" si="4582"/>
        <v>40247.7147565575</v>
      </c>
      <c r="BD616" s="17">
        <f ca="1" t="shared" si="4582"/>
        <v>45004.9915225816</v>
      </c>
      <c r="BE616" s="17">
        <f ca="1" t="shared" ref="BE616:BI616" si="4583">AZ616/Z616</f>
        <v>22597.6652493537</v>
      </c>
      <c r="BF616" s="17">
        <f ca="1" t="shared" si="4583"/>
        <v>22932.9578698275</v>
      </c>
      <c r="BG616" s="17">
        <f ca="1" t="shared" si="4583"/>
        <v>20604.1608854313</v>
      </c>
      <c r="BH616" s="17">
        <f ca="1" t="shared" si="4583"/>
        <v>22173.1047693634</v>
      </c>
      <c r="BI616" s="17">
        <f ca="1" t="shared" si="4583"/>
        <v>20619.3146849419</v>
      </c>
      <c r="BJ616" s="17">
        <f ca="1" t="shared" si="4310"/>
        <v>76199.0529953792</v>
      </c>
      <c r="BK616" s="17">
        <f ca="1" t="shared" si="4311"/>
        <v>36587.9033069267</v>
      </c>
      <c r="BL616" s="17">
        <f ca="1" t="shared" si="4312"/>
        <v>112786.956302306</v>
      </c>
      <c r="BM616" s="17">
        <f ca="1">BK616*'Ejercicio 3 - TIR'!$D$5</f>
        <v>18293.9516534634</v>
      </c>
      <c r="BN616" s="17">
        <f ca="1" t="shared" si="4313"/>
        <v>94493.0046488426</v>
      </c>
      <c r="BO616" s="17">
        <f ca="1" t="shared" si="4314"/>
        <v>43292.5533916064</v>
      </c>
      <c r="BP616" s="17">
        <f ca="1" t="shared" si="4315"/>
        <v>-118725.935310175</v>
      </c>
      <c r="BQ616" s="17">
        <f ca="1" t="shared" ref="BQ616:BT616" si="4584">BE616</f>
        <v>22597.6652493537</v>
      </c>
      <c r="BR616" s="17">
        <f ca="1" t="shared" si="4584"/>
        <v>22932.9578698275</v>
      </c>
      <c r="BS616" s="17">
        <f ca="1" t="shared" si="4584"/>
        <v>20604.1608854313</v>
      </c>
      <c r="BT616" s="17">
        <f ca="1" t="shared" si="4584"/>
        <v>22173.1047693634</v>
      </c>
      <c r="BU616" s="17">
        <f ca="1" t="shared" si="4317"/>
        <v>63911.8680765483</v>
      </c>
      <c r="BV616" s="19">
        <f ca="1" t="shared" si="4318"/>
        <v>7.45884484827268</v>
      </c>
    </row>
    <row r="617" ht="15" customHeight="1" spans="1:74">
      <c r="A617" s="15">
        <v>616</v>
      </c>
      <c r="B617" s="16">
        <f ca="1" t="shared" ref="B617:F617" si="4585">RAND()</f>
        <v>0.417787107692608</v>
      </c>
      <c r="C617" s="17">
        <f ca="1">IF(B617&lt;=('Ejercicio 3 - TIR'!$D$13-'Ejercicio 3 - TIR'!$C$13)/('Ejercicio 3 - TIR'!$E$13-'Ejercicio 3 - TIR'!$C$13),'Ejercicio 3 - TIR'!$C$13+SQRT(('Ejercicio 3 - TIR'!$E$13-'Ejercicio 3 - TIR'!$C$13)*('Ejercicio 3 - TIR'!$D$13-'Ejercicio 3 - TIR'!$C$13)*B617),'Ejercicio 3 - TIR'!$E$13-SQRT(('Ejercicio 3 - TIR'!$E$13-'Ejercicio 3 - TIR'!$C$13)*('Ejercicio 3 - TIR'!$E$13-'Ejercicio 3 - TIR'!$D$13)*(1-B617)))</f>
        <v>73567.9083164258</v>
      </c>
      <c r="D617" s="16">
        <f ca="1" t="shared" si="4585"/>
        <v>0.852187394603015</v>
      </c>
      <c r="E617" s="17">
        <f ca="1">IF(D617&lt;=('Ejercicio 3 - TIR'!$D$14-'Ejercicio 3 - TIR'!$C$14)/('Ejercicio 3 - TIR'!$E$14-'Ejercicio 3 - TIR'!$C$14),'Ejercicio 3 - TIR'!$C$14+SQRT(('Ejercicio 3 - TIR'!$E$14-'Ejercicio 3 - TIR'!$C$14)*('Ejercicio 3 - TIR'!$D$14-'Ejercicio 3 - TIR'!$C$14)*D617),'Ejercicio 3 - TIR'!$E$14-SQRT(('Ejercicio 3 - TIR'!$E$14-'Ejercicio 3 - TIR'!$C$14)*('Ejercicio 3 - TIR'!$E$14-'Ejercicio 3 - TIR'!$D$14)*(1-D617)))</f>
        <v>35291.2962707824</v>
      </c>
      <c r="F617" s="16">
        <f ca="1" t="shared" si="4585"/>
        <v>0.87474327900473</v>
      </c>
      <c r="G617" s="17">
        <f ca="1">IF(F617&lt;=('Ejercicio 3 - TIR'!$D$18-'Ejercicio 3 - TIR'!$C$18)/('Ejercicio 3 - TIR'!$E$18-'Ejercicio 3 - TIR'!$C$18),'Ejercicio 3 - TIR'!$C$18+SQRT(('Ejercicio 3 - TIR'!$E$18-'Ejercicio 3 - TIR'!$C$18)*('Ejercicio 3 - TIR'!$D$18-'Ejercicio 3 - TIR'!$C$18)*F617),'Ejercicio 3 - TIR'!$E$18-SQRT(('Ejercicio 3 - TIR'!$E$18-'Ejercicio 3 - TIR'!$C$18)*('Ejercicio 3 - TIR'!$E$18-'Ejercicio 3 - TIR'!$D$18)*(1-F617)))</f>
        <v>41934.9952569947</v>
      </c>
      <c r="H617" s="16">
        <f ca="1" t="shared" ref="H617:L617" si="4586">RAND()</f>
        <v>0.625874406300891</v>
      </c>
      <c r="I617" s="17">
        <f ca="1">IF(H617&lt;=('Ejercicio 3 - TIR'!$D$18-'Ejercicio 3 - TIR'!$C$18)/('Ejercicio 3 - TIR'!$E$18-'Ejercicio 3 - TIR'!$C$18),'Ejercicio 3 - TIR'!$C$18+SQRT(('Ejercicio 3 - TIR'!$E$18-'Ejercicio 3 - TIR'!$C$18)*('Ejercicio 3 - TIR'!$D$18-'Ejercicio 3 - TIR'!$C$18)*H617),'Ejercicio 3 - TIR'!$E$18-SQRT(('Ejercicio 3 - TIR'!$E$18-'Ejercicio 3 - TIR'!$C$18)*('Ejercicio 3 - TIR'!$E$18-'Ejercicio 3 - TIR'!$D$18)*(1-H617)))</f>
        <v>39689.2291202723</v>
      </c>
      <c r="J617" s="16">
        <f ca="1" t="shared" si="4586"/>
        <v>0.0184709004618813</v>
      </c>
      <c r="K617" s="17">
        <f ca="1">IF(J617&lt;=('Ejercicio 3 - TIR'!$D$18-'Ejercicio 3 - TIR'!$C$18)/('Ejercicio 3 - TIR'!$E$18-'Ejercicio 3 - TIR'!$C$18),'Ejercicio 3 - TIR'!$C$18+SQRT(('Ejercicio 3 - TIR'!$E$18-'Ejercicio 3 - TIR'!$C$18)*('Ejercicio 3 - TIR'!$D$18-'Ejercicio 3 - TIR'!$C$18)*J617),'Ejercicio 3 - TIR'!$E$18-SQRT(('Ejercicio 3 - TIR'!$E$18-'Ejercicio 3 - TIR'!$C$18)*('Ejercicio 3 - TIR'!$E$18-'Ejercicio 3 - TIR'!$D$18)*(1-J617)))</f>
        <v>31664.5224748504</v>
      </c>
      <c r="L617" s="16">
        <f ca="1" t="shared" si="4586"/>
        <v>0.323952487343635</v>
      </c>
      <c r="M617" s="17">
        <f ca="1">IF(L617&lt;=('Ejercicio 3 - TIR'!$D$18-'Ejercicio 3 - TIR'!$C$18)/('Ejercicio 3 - TIR'!$E$18-'Ejercicio 3 - TIR'!$C$18),'Ejercicio 3 - TIR'!$C$18+SQRT(('Ejercicio 3 - TIR'!$E$18-'Ejercicio 3 - TIR'!$C$18)*('Ejercicio 3 - TIR'!$D$18-'Ejercicio 3 - TIR'!$C$18)*L617),'Ejercicio 3 - TIR'!$E$18-SQRT(('Ejercicio 3 - TIR'!$E$18-'Ejercicio 3 - TIR'!$C$18)*('Ejercicio 3 - TIR'!$E$18-'Ejercicio 3 - TIR'!$D$18)*(1-L617)))</f>
        <v>36970.8588496358</v>
      </c>
      <c r="N617" s="16">
        <f ca="1" t="shared" ref="N617:R617" si="4587">RAND()</f>
        <v>0.639268883283359</v>
      </c>
      <c r="O617" s="17">
        <f ca="1">IF(N617&lt;=('Ejercicio 3 - TIR'!$D$18-'Ejercicio 3 - TIR'!$C$18)/('Ejercicio 3 - TIR'!$E$18-'Ejercicio 3 - TIR'!$C$18),'Ejercicio 3 - TIR'!$C$18+SQRT(('Ejercicio 3 - TIR'!$E$18-'Ejercicio 3 - TIR'!$C$18)*('Ejercicio 3 - TIR'!$D$18-'Ejercicio 3 - TIR'!$C$18)*N617),'Ejercicio 3 - TIR'!$E$18-SQRT(('Ejercicio 3 - TIR'!$E$18-'Ejercicio 3 - TIR'!$C$18)*('Ejercicio 3 - TIR'!$E$18-'Ejercicio 3 - TIR'!$D$18)*(1-N617)))</f>
        <v>39792.3609253593</v>
      </c>
      <c r="P617" s="16">
        <f ca="1" t="shared" si="4587"/>
        <v>0.214965410326834</v>
      </c>
      <c r="Q617" s="18">
        <f ca="1">IF(P617&lt;=('Ejercicio 3 - TIR'!$D$22-'Ejercicio 3 - TIR'!$C$22)/('Ejercicio 3 - TIR'!$E$22-'Ejercicio 3 - TIR'!$C$22),'Ejercicio 3 - TIR'!$C$22+SQRT(('Ejercicio 3 - TIR'!$E$22-'Ejercicio 3 - TIR'!$C$22)*('Ejercicio 3 - TIR'!$D$22-'Ejercicio 3 - TIR'!$C$22)*P617),'Ejercicio 3 - TIR'!$E$22-SQRT(('Ejercicio 3 - TIR'!$E$22-'Ejercicio 3 - TIR'!$C$22)*('Ejercicio 3 - TIR'!$E$22-'Ejercicio 3 - TIR'!$D$22)*(1-P617)))</f>
        <v>0.139670733046542</v>
      </c>
      <c r="R617" s="16">
        <f ca="1" t="shared" si="4587"/>
        <v>0.958414028224166</v>
      </c>
      <c r="S617" s="18">
        <f ca="1">IF(R617&lt;=('Ejercicio 3 - TIR'!$D$23-'Ejercicio 3 - TIR'!$C$23)/('Ejercicio 3 - TIR'!$E$23-'Ejercicio 3 - TIR'!$C$23),'Ejercicio 3 - TIR'!$C$23+SQRT(('Ejercicio 3 - TIR'!$E$23-'Ejercicio 3 - TIR'!$C$23)*('Ejercicio 3 - TIR'!$D$23-'Ejercicio 3 - TIR'!$C$23)*R617),'Ejercicio 3 - TIR'!$E$23-SQRT(('Ejercicio 3 - TIR'!$E$23-'Ejercicio 3 - TIR'!$C$23)*('Ejercicio 3 - TIR'!$E$23-'Ejercicio 3 - TIR'!$D$23)*(1-R617)))</f>
        <v>0.171348136085415</v>
      </c>
      <c r="T617" s="16">
        <f ca="1" t="shared" ref="T617:X617" si="4588">RAND()</f>
        <v>0.539363200490514</v>
      </c>
      <c r="U617" s="18">
        <f ca="1">IF(T617&lt;=('Ejercicio 3 - TIR'!$D$24-'Ejercicio 3 - TIR'!$C$24)/('Ejercicio 3 - TIR'!$E$24-'Ejercicio 3 - TIR'!$C$24),'Ejercicio 3 - TIR'!$C$24+SQRT(('Ejercicio 3 - TIR'!$E$24-'Ejercicio 3 - TIR'!$C$24)*('Ejercicio 3 - TIR'!$D$24-'Ejercicio 3 - TIR'!$C$24)*T617),'Ejercicio 3 - TIR'!$E$24-SQRT(('Ejercicio 3 - TIR'!$E$24-'Ejercicio 3 - TIR'!$C$24)*('Ejercicio 3 - TIR'!$E$24-'Ejercicio 3 - TIR'!$D$24)*(1-T617)))</f>
        <v>0.184086450486946</v>
      </c>
      <c r="V617" s="16">
        <f ca="1" t="shared" si="4588"/>
        <v>0.472096926915234</v>
      </c>
      <c r="W617" s="18">
        <f ca="1">IF(V617&lt;=('Ejercicio 3 - TIR'!$D$25-'Ejercicio 3 - TIR'!$C$25)/('Ejercicio 3 - TIR'!$E$25-'Ejercicio 3 - TIR'!$C$25),'Ejercicio 3 - TIR'!$C$25+SQRT(('Ejercicio 3 - TIR'!$E$25-'Ejercicio 3 - TIR'!$C$25)*('Ejercicio 3 - TIR'!$D$25-'Ejercicio 3 - TIR'!$C$25)*V617),'Ejercicio 3 - TIR'!$E$25-SQRT(('Ejercicio 3 - TIR'!$E$25-'Ejercicio 3 - TIR'!$C$25)*('Ejercicio 3 - TIR'!$E$25-'Ejercicio 3 - TIR'!$D$25)*(1-V617)))</f>
        <v>0.207015575427875</v>
      </c>
      <c r="X617" s="16">
        <f ca="1" t="shared" si="4588"/>
        <v>0.0614228640147432</v>
      </c>
      <c r="Y617" s="18">
        <f ca="1">IF(X617&lt;=('Ejercicio 3 - TIR'!$D$26-'Ejercicio 3 - TIR'!$C$26)/('Ejercicio 3 - TIR'!$E$26-'Ejercicio 3 - TIR'!$C$26),'Ejercicio 3 - TIR'!$C$26+SQRT(('Ejercicio 3 - TIR'!$E$26-'Ejercicio 3 - TIR'!$C$26)*('Ejercicio 3 - TIR'!$D$26-'Ejercicio 3 - TIR'!$C$26)*X617),'Ejercicio 3 - TIR'!$E$26-SQRT(('Ejercicio 3 - TIR'!$E$26-'Ejercicio 3 - TIR'!$C$26)*('Ejercicio 3 - TIR'!$E$26-'Ejercicio 3 - TIR'!$D$26)*(1-X617)))</f>
        <v>0.202877955305087</v>
      </c>
      <c r="Z617" s="16">
        <f ca="1" t="shared" si="4288"/>
        <v>1.13967073304654</v>
      </c>
      <c r="AA617" s="16">
        <f ca="1" t="shared" si="4289"/>
        <v>1.33495118890516</v>
      </c>
      <c r="AB617" s="16">
        <f ca="1" t="shared" si="4290"/>
        <v>1.58069761484405</v>
      </c>
      <c r="AC617" s="16">
        <f ca="1" t="shared" si="4291"/>
        <v>1.90792664115846</v>
      </c>
      <c r="AD617" s="16">
        <f ca="1" t="shared" si="4292"/>
        <v>2.29500289698878</v>
      </c>
      <c r="AE617" s="15">
        <f ca="1" t="shared" si="4293"/>
        <v>4929.16122030285</v>
      </c>
      <c r="AF617" s="15">
        <f ca="1" t="shared" si="4294"/>
        <v>5773.76380786626</v>
      </c>
      <c r="AG617" s="15">
        <f ca="1" t="shared" si="4295"/>
        <v>6836.63549320635</v>
      </c>
      <c r="AH617" s="15">
        <f ca="1" t="shared" si="4296"/>
        <v>8251.9255238231</v>
      </c>
      <c r="AI617" s="15">
        <f ca="1" t="shared" si="4297"/>
        <v>9926.05930142618</v>
      </c>
      <c r="AJ617" s="17">
        <f ca="1" t="shared" si="4298"/>
        <v>47792.0867848423</v>
      </c>
      <c r="AK617" s="17">
        <f ca="1" t="shared" si="4299"/>
        <v>52983.183600837</v>
      </c>
      <c r="AL617" s="17">
        <f ca="1" t="shared" si="4300"/>
        <v>50052.0351511717</v>
      </c>
      <c r="AM617" s="17">
        <f ca="1" t="shared" si="4301"/>
        <v>70537.6865457289</v>
      </c>
      <c r="AN617" s="17">
        <f ca="1" t="shared" si="4302"/>
        <v>91323.5836017229</v>
      </c>
      <c r="AO617" s="17">
        <f ca="1">C617/'Ejercicio 3 - TIR'!$D$7</f>
        <v>14713.5816632852</v>
      </c>
      <c r="AP617" s="17">
        <f ca="1" t="shared" si="4303"/>
        <v>33078.5051215572</v>
      </c>
      <c r="AQ617" s="17">
        <f ca="1" t="shared" si="4304"/>
        <v>38269.6019375519</v>
      </c>
      <c r="AR617" s="17">
        <f ca="1" t="shared" si="4305"/>
        <v>35338.4534878866</v>
      </c>
      <c r="AS617" s="17">
        <f ca="1" t="shared" si="4306"/>
        <v>55824.1048824437</v>
      </c>
      <c r="AT617" s="17">
        <f ca="1" t="shared" si="4307"/>
        <v>76610.0019384378</v>
      </c>
      <c r="AU617" s="17">
        <f ca="1">AP617*'Ejercicio 3 - TIR'!$D$5</f>
        <v>16539.2525607786</v>
      </c>
      <c r="AV617" s="17">
        <f ca="1">AQ617*'Ejercicio 3 - TIR'!$D$5</f>
        <v>19134.8009687759</v>
      </c>
      <c r="AW617" s="17">
        <f ca="1">AR617*'Ejercicio 3 - TIR'!$D$5</f>
        <v>17669.2267439433</v>
      </c>
      <c r="AX617" s="17">
        <f ca="1">AS617*'Ejercicio 3 - TIR'!$D$5</f>
        <v>27912.0524412219</v>
      </c>
      <c r="AY617" s="17">
        <f ca="1">AT617*'Ejercicio 3 - TIR'!$D$5</f>
        <v>38305.0009692189</v>
      </c>
      <c r="AZ617" s="17">
        <f ca="1" t="shared" ref="AZ617:BD617" si="4589">AJ617-AU617-AE617</f>
        <v>26323.6730037609</v>
      </c>
      <c r="BA617" s="17">
        <f ca="1" t="shared" si="4589"/>
        <v>28074.6188241948</v>
      </c>
      <c r="BB617" s="17">
        <f ca="1" t="shared" si="4589"/>
        <v>25546.1729140221</v>
      </c>
      <c r="BC617" s="17">
        <f ca="1" t="shared" si="4589"/>
        <v>34373.7085806839</v>
      </c>
      <c r="BD617" s="17">
        <f ca="1" t="shared" si="4589"/>
        <v>43092.5233310779</v>
      </c>
      <c r="BE617" s="17">
        <f ca="1" t="shared" ref="BE617:BI617" si="4590">AZ617/Z617</f>
        <v>23097.6125300621</v>
      </c>
      <c r="BF617" s="17">
        <f ca="1" t="shared" si="4590"/>
        <v>21030.4459500274</v>
      </c>
      <c r="BG617" s="17">
        <f ca="1" t="shared" si="4590"/>
        <v>16161.328184545</v>
      </c>
      <c r="BH617" s="17">
        <f ca="1" t="shared" si="4590"/>
        <v>18016.2632247815</v>
      </c>
      <c r="BI617" s="17">
        <f ca="1" t="shared" si="4590"/>
        <v>18776.6749173252</v>
      </c>
      <c r="BJ617" s="17">
        <f ca="1" t="shared" si="4310"/>
        <v>80993.6271799351</v>
      </c>
      <c r="BK617" s="17">
        <f ca="1" t="shared" si="4311"/>
        <v>33767.7125423205</v>
      </c>
      <c r="BL617" s="17">
        <f ca="1" t="shared" si="4312"/>
        <v>114761.339722256</v>
      </c>
      <c r="BM617" s="17">
        <f ca="1">BK617*'Ejercicio 3 - TIR'!$D$5</f>
        <v>16883.8562711603</v>
      </c>
      <c r="BN617" s="17">
        <f ca="1" t="shared" si="4313"/>
        <v>97877.4834510953</v>
      </c>
      <c r="BO617" s="17">
        <f ca="1" t="shared" si="4314"/>
        <v>42648.087102425</v>
      </c>
      <c r="BP617" s="17">
        <f ca="1" t="shared" si="4315"/>
        <v>-108859.204587208</v>
      </c>
      <c r="BQ617" s="17">
        <f ca="1" t="shared" ref="BQ617:BT617" si="4591">BE617</f>
        <v>23097.6125300621</v>
      </c>
      <c r="BR617" s="17">
        <f ca="1" t="shared" si="4591"/>
        <v>21030.4459500274</v>
      </c>
      <c r="BS617" s="17">
        <f ca="1" t="shared" si="4591"/>
        <v>16161.328184545</v>
      </c>
      <c r="BT617" s="17">
        <f ca="1" t="shared" si="4591"/>
        <v>18016.2632247815</v>
      </c>
      <c r="BU617" s="17">
        <f ca="1" t="shared" si="4317"/>
        <v>61424.7620197501</v>
      </c>
      <c r="BV617" s="19">
        <f ca="1" t="shared" si="4318"/>
        <v>7.53274815410256</v>
      </c>
    </row>
    <row r="618" ht="15" customHeight="1" spans="1:74">
      <c r="A618" s="15">
        <v>617</v>
      </c>
      <c r="B618" s="16">
        <f ca="1" t="shared" ref="B618:F618" si="4592">RAND()</f>
        <v>0.464239881490076</v>
      </c>
      <c r="C618" s="17">
        <f ca="1">IF(B618&lt;=('Ejercicio 3 - TIR'!$D$13-'Ejercicio 3 - TIR'!$C$13)/('Ejercicio 3 - TIR'!$E$13-'Ejercicio 3 - TIR'!$C$13),'Ejercicio 3 - TIR'!$C$13+SQRT(('Ejercicio 3 - TIR'!$E$13-'Ejercicio 3 - TIR'!$C$13)*('Ejercicio 3 - TIR'!$D$13-'Ejercicio 3 - TIR'!$C$13)*B618),'Ejercicio 3 - TIR'!$E$13-SQRT(('Ejercicio 3 - TIR'!$E$13-'Ejercicio 3 - TIR'!$C$13)*('Ejercicio 3 - TIR'!$E$13-'Ejercicio 3 - TIR'!$D$13)*(1-B618)))</f>
        <v>74644.2877794389</v>
      </c>
      <c r="D618" s="16">
        <f ca="1" t="shared" si="4592"/>
        <v>0.751918029194304</v>
      </c>
      <c r="E618" s="17">
        <f ca="1">IF(D618&lt;=('Ejercicio 3 - TIR'!$D$14-'Ejercicio 3 - TIR'!$C$14)/('Ejercicio 3 - TIR'!$E$14-'Ejercicio 3 - TIR'!$C$14),'Ejercicio 3 - TIR'!$C$14+SQRT(('Ejercicio 3 - TIR'!$E$14-'Ejercicio 3 - TIR'!$C$14)*('Ejercicio 3 - TIR'!$D$14-'Ejercicio 3 - TIR'!$C$14)*D618),'Ejercicio 3 - TIR'!$E$14-SQRT(('Ejercicio 3 - TIR'!$E$14-'Ejercicio 3 - TIR'!$C$14)*('Ejercicio 3 - TIR'!$E$14-'Ejercicio 3 - TIR'!$D$14)*(1-D618)))</f>
        <v>33899.8118372583</v>
      </c>
      <c r="F618" s="16">
        <f ca="1" t="shared" si="4592"/>
        <v>0.425345429803396</v>
      </c>
      <c r="G618" s="17">
        <f ca="1">IF(F618&lt;=('Ejercicio 3 - TIR'!$D$18-'Ejercicio 3 - TIR'!$C$18)/('Ejercicio 3 - TIR'!$E$18-'Ejercicio 3 - TIR'!$C$18),'Ejercicio 3 - TIR'!$C$18+SQRT(('Ejercicio 3 - TIR'!$E$18-'Ejercicio 3 - TIR'!$C$18)*('Ejercicio 3 - TIR'!$D$18-'Ejercicio 3 - TIR'!$C$18)*F618),'Ejercicio 3 - TIR'!$E$18-SQRT(('Ejercicio 3 - TIR'!$E$18-'Ejercicio 3 - TIR'!$C$18)*('Ejercicio 3 - TIR'!$E$18-'Ejercicio 3 - TIR'!$D$18)*(1-F618)))</f>
        <v>37987.6038002964</v>
      </c>
      <c r="H618" s="16">
        <f ca="1" t="shared" ref="H618:L618" si="4593">RAND()</f>
        <v>0.851914909322631</v>
      </c>
      <c r="I618" s="17">
        <f ca="1">IF(H618&lt;=('Ejercicio 3 - TIR'!$D$18-'Ejercicio 3 - TIR'!$C$18)/('Ejercicio 3 - TIR'!$E$18-'Ejercicio 3 - TIR'!$C$18),'Ejercicio 3 - TIR'!$C$18+SQRT(('Ejercicio 3 - TIR'!$E$18-'Ejercicio 3 - TIR'!$C$18)*('Ejercicio 3 - TIR'!$D$18-'Ejercicio 3 - TIR'!$C$18)*H618),'Ejercicio 3 - TIR'!$E$18-SQRT(('Ejercicio 3 - TIR'!$E$18-'Ejercicio 3 - TIR'!$C$18)*('Ejercicio 3 - TIR'!$E$18-'Ejercicio 3 - TIR'!$D$18)*(1-H618)))</f>
        <v>41667.3761387155</v>
      </c>
      <c r="J618" s="16">
        <f ca="1" t="shared" si="4593"/>
        <v>0.031665690409423</v>
      </c>
      <c r="K618" s="17">
        <f ca="1">IF(J618&lt;=('Ejercicio 3 - TIR'!$D$18-'Ejercicio 3 - TIR'!$C$18)/('Ejercicio 3 - TIR'!$E$18-'Ejercicio 3 - TIR'!$C$18),'Ejercicio 3 - TIR'!$C$18+SQRT(('Ejercicio 3 - TIR'!$E$18-'Ejercicio 3 - TIR'!$C$18)*('Ejercicio 3 - TIR'!$D$18-'Ejercicio 3 - TIR'!$C$18)*J618),'Ejercicio 3 - TIR'!$E$18-SQRT(('Ejercicio 3 - TIR'!$E$18-'Ejercicio 3 - TIR'!$C$18)*('Ejercicio 3 - TIR'!$E$18-'Ejercicio 3 - TIR'!$D$18)*(1-J618)))</f>
        <v>32179.4158761956</v>
      </c>
      <c r="L618" s="16">
        <f ca="1" t="shared" si="4593"/>
        <v>0.864009842157187</v>
      </c>
      <c r="M618" s="17">
        <f ca="1">IF(L618&lt;=('Ejercicio 3 - TIR'!$D$18-'Ejercicio 3 - TIR'!$C$18)/('Ejercicio 3 - TIR'!$E$18-'Ejercicio 3 - TIR'!$C$18),'Ejercicio 3 - TIR'!$C$18+SQRT(('Ejercicio 3 - TIR'!$E$18-'Ejercicio 3 - TIR'!$C$18)*('Ejercicio 3 - TIR'!$D$18-'Ejercicio 3 - TIR'!$C$18)*L618),'Ejercicio 3 - TIR'!$E$18-SQRT(('Ejercicio 3 - TIR'!$E$18-'Ejercicio 3 - TIR'!$C$18)*('Ejercicio 3 - TIR'!$E$18-'Ejercicio 3 - TIR'!$D$18)*(1-L618)))</f>
        <v>41806.3716812674</v>
      </c>
      <c r="N618" s="16">
        <f ca="1" t="shared" ref="N618:R618" si="4594">RAND()</f>
        <v>0.422010627738786</v>
      </c>
      <c r="O618" s="17">
        <f ca="1">IF(N618&lt;=('Ejercicio 3 - TIR'!$D$18-'Ejercicio 3 - TIR'!$C$18)/('Ejercicio 3 - TIR'!$E$18-'Ejercicio 3 - TIR'!$C$18),'Ejercicio 3 - TIR'!$C$18+SQRT(('Ejercicio 3 - TIR'!$E$18-'Ejercicio 3 - TIR'!$C$18)*('Ejercicio 3 - TIR'!$D$18-'Ejercicio 3 - TIR'!$C$18)*N618),'Ejercicio 3 - TIR'!$E$18-SQRT(('Ejercicio 3 - TIR'!$E$18-'Ejercicio 3 - TIR'!$C$18)*('Ejercicio 3 - TIR'!$E$18-'Ejercicio 3 - TIR'!$D$18)*(1-N618)))</f>
        <v>37956.2298961768</v>
      </c>
      <c r="P618" s="16">
        <f ca="1" t="shared" si="4594"/>
        <v>0.260030311435988</v>
      </c>
      <c r="Q618" s="18">
        <f ca="1">IF(P618&lt;=('Ejercicio 3 - TIR'!$D$22-'Ejercicio 3 - TIR'!$C$22)/('Ejercicio 3 - TIR'!$E$22-'Ejercicio 3 - TIR'!$C$22),'Ejercicio 3 - TIR'!$C$22+SQRT(('Ejercicio 3 - TIR'!$E$22-'Ejercicio 3 - TIR'!$C$22)*('Ejercicio 3 - TIR'!$D$22-'Ejercicio 3 - TIR'!$C$22)*P618),'Ejercicio 3 - TIR'!$E$22-SQRT(('Ejercicio 3 - TIR'!$E$22-'Ejercicio 3 - TIR'!$C$22)*('Ejercicio 3 - TIR'!$E$22-'Ejercicio 3 - TIR'!$D$22)*(1-P618)))</f>
        <v>0.141634568647994</v>
      </c>
      <c r="R618" s="16">
        <f ca="1" t="shared" si="4594"/>
        <v>0.0884461483531935</v>
      </c>
      <c r="S618" s="18">
        <f ca="1">IF(R618&lt;=('Ejercicio 3 - TIR'!$D$23-'Ejercicio 3 - TIR'!$C$23)/('Ejercicio 3 - TIR'!$E$23-'Ejercicio 3 - TIR'!$C$23),'Ejercicio 3 - TIR'!$C$23+SQRT(('Ejercicio 3 - TIR'!$E$23-'Ejercicio 3 - TIR'!$C$23)*('Ejercicio 3 - TIR'!$D$23-'Ejercicio 3 - TIR'!$C$23)*R618),'Ejercicio 3 - TIR'!$E$23-SQRT(('Ejercicio 3 - TIR'!$E$23-'Ejercicio 3 - TIR'!$C$23)*('Ejercicio 3 - TIR'!$E$23-'Ejercicio 3 - TIR'!$D$23)*(1-R618)))</f>
        <v>0.132617569775347</v>
      </c>
      <c r="T618" s="16">
        <f ca="1" t="shared" ref="T618:X618" si="4595">RAND()</f>
        <v>0.680995127199575</v>
      </c>
      <c r="U618" s="18">
        <f ca="1">IF(T618&lt;=('Ejercicio 3 - TIR'!$D$24-'Ejercicio 3 - TIR'!$C$24)/('Ejercicio 3 - TIR'!$E$24-'Ejercicio 3 - TIR'!$C$24),'Ejercicio 3 - TIR'!$C$24+SQRT(('Ejercicio 3 - TIR'!$E$24-'Ejercicio 3 - TIR'!$C$24)*('Ejercicio 3 - TIR'!$D$24-'Ejercicio 3 - TIR'!$C$24)*T618),'Ejercicio 3 - TIR'!$E$24-SQRT(('Ejercicio 3 - TIR'!$E$24-'Ejercicio 3 - TIR'!$C$24)*('Ejercicio 3 - TIR'!$E$24-'Ejercicio 3 - TIR'!$D$24)*(1-T618)))</f>
        <v>0.190113319959534</v>
      </c>
      <c r="V618" s="16">
        <f ca="1" t="shared" si="4595"/>
        <v>0.167681152381383</v>
      </c>
      <c r="W618" s="18">
        <f ca="1">IF(V618&lt;=('Ejercicio 3 - TIR'!$D$25-'Ejercicio 3 - TIR'!$C$25)/('Ejercicio 3 - TIR'!$E$25-'Ejercicio 3 - TIR'!$C$25),'Ejercicio 3 - TIR'!$C$25+SQRT(('Ejercicio 3 - TIR'!$E$25-'Ejercicio 3 - TIR'!$C$25)*('Ejercicio 3 - TIR'!$D$25-'Ejercicio 3 - TIR'!$C$25)*V618),'Ejercicio 3 - TIR'!$E$25-SQRT(('Ejercicio 3 - TIR'!$E$25-'Ejercicio 3 - TIR'!$C$25)*('Ejercicio 3 - TIR'!$E$25-'Ejercicio 3 - TIR'!$D$25)*(1-V618)))</f>
        <v>0.195321671362287</v>
      </c>
      <c r="X618" s="16">
        <f ca="1" t="shared" si="4595"/>
        <v>0.427136677727414</v>
      </c>
      <c r="Y618" s="18">
        <f ca="1">IF(X618&lt;=('Ejercicio 3 - TIR'!$D$26-'Ejercicio 3 - TIR'!$C$26)/('Ejercicio 3 - TIR'!$E$26-'Ejercicio 3 - TIR'!$C$26),'Ejercicio 3 - TIR'!$C$26+SQRT(('Ejercicio 3 - TIR'!$E$26-'Ejercicio 3 - TIR'!$C$26)*('Ejercicio 3 - TIR'!$D$26-'Ejercicio 3 - TIR'!$C$26)*X618),'Ejercicio 3 - TIR'!$E$26-SQRT(('Ejercicio 3 - TIR'!$E$26-'Ejercicio 3 - TIR'!$C$26)*('Ejercicio 3 - TIR'!$E$26-'Ejercicio 3 - TIR'!$D$26)*(1-X618)))</f>
        <v>0.224381100871449</v>
      </c>
      <c r="Z618" s="16">
        <f ca="1" t="shared" si="4288"/>
        <v>1.14163456864799</v>
      </c>
      <c r="AA618" s="16">
        <f ca="1" t="shared" si="4289"/>
        <v>1.29303537071362</v>
      </c>
      <c r="AB618" s="16">
        <f ca="1" t="shared" si="4290"/>
        <v>1.53885861786509</v>
      </c>
      <c r="AC618" s="16">
        <f ca="1" t="shared" si="4291"/>
        <v>1.83943105509676</v>
      </c>
      <c r="AD618" s="16">
        <f ca="1" t="shared" si="4292"/>
        <v>2.2521646202165</v>
      </c>
      <c r="AE618" s="15">
        <f ca="1" t="shared" si="4293"/>
        <v>4801.38522681825</v>
      </c>
      <c r="AF618" s="15">
        <f ca="1" t="shared" si="4294"/>
        <v>5438.13326715413</v>
      </c>
      <c r="AG618" s="15">
        <f ca="1" t="shared" si="4295"/>
        <v>6471.99483695519</v>
      </c>
      <c r="AH618" s="15">
        <f ca="1" t="shared" si="4296"/>
        <v>7736.11568555738</v>
      </c>
      <c r="AI618" s="15">
        <f ca="1" t="shared" si="4297"/>
        <v>9471.95383955162</v>
      </c>
      <c r="AJ618" s="17">
        <f ca="1" t="shared" si="4298"/>
        <v>43367.9616785223</v>
      </c>
      <c r="AK618" s="17">
        <f ca="1" t="shared" si="4299"/>
        <v>53877.3911521878</v>
      </c>
      <c r="AL618" s="17">
        <f ca="1" t="shared" si="4300"/>
        <v>49519.5714389483</v>
      </c>
      <c r="AM618" s="17">
        <f ca="1" t="shared" si="4301"/>
        <v>76899.9383714409</v>
      </c>
      <c r="AN618" s="17">
        <f ca="1" t="shared" si="4302"/>
        <v>85483.6780889733</v>
      </c>
      <c r="AO618" s="17">
        <f ca="1">C618/'Ejercicio 3 - TIR'!$D$7</f>
        <v>14928.8575558878</v>
      </c>
      <c r="AP618" s="17">
        <f ca="1" t="shared" si="4303"/>
        <v>28439.1041226345</v>
      </c>
      <c r="AQ618" s="17">
        <f ca="1" t="shared" si="4304"/>
        <v>38948.5335963</v>
      </c>
      <c r="AR618" s="17">
        <f ca="1" t="shared" si="4305"/>
        <v>34590.7138830605</v>
      </c>
      <c r="AS618" s="17">
        <f ca="1" t="shared" si="4306"/>
        <v>61971.0808155531</v>
      </c>
      <c r="AT618" s="17">
        <f ca="1" t="shared" si="4307"/>
        <v>70554.8205330855</v>
      </c>
      <c r="AU618" s="17">
        <f ca="1">AP618*'Ejercicio 3 - TIR'!$D$5</f>
        <v>14219.5520613172</v>
      </c>
      <c r="AV618" s="17">
        <f ca="1">AQ618*'Ejercicio 3 - TIR'!$D$5</f>
        <v>19474.26679815</v>
      </c>
      <c r="AW618" s="17">
        <f ca="1">AR618*'Ejercicio 3 - TIR'!$D$5</f>
        <v>17295.3569415303</v>
      </c>
      <c r="AX618" s="17">
        <f ca="1">AS618*'Ejercicio 3 - TIR'!$D$5</f>
        <v>30985.5404077766</v>
      </c>
      <c r="AY618" s="17">
        <f ca="1">AT618*'Ejercicio 3 - TIR'!$D$5</f>
        <v>35277.4102665427</v>
      </c>
      <c r="AZ618" s="17">
        <f ca="1" t="shared" ref="AZ618:BD618" si="4596">AJ618-AU618-AE618</f>
        <v>24347.0243903868</v>
      </c>
      <c r="BA618" s="17">
        <f ca="1" t="shared" si="4596"/>
        <v>28964.9910868836</v>
      </c>
      <c r="BB618" s="17">
        <f ca="1" t="shared" si="4596"/>
        <v>25752.2196604629</v>
      </c>
      <c r="BC618" s="17">
        <f ca="1" t="shared" si="4596"/>
        <v>38178.282278107</v>
      </c>
      <c r="BD618" s="17">
        <f ca="1" t="shared" si="4596"/>
        <v>40734.3139828789</v>
      </c>
      <c r="BE618" s="17">
        <f ca="1" t="shared" ref="BE618:BI618" si="4597">AZ618/Z618</f>
        <v>21326.4603744614</v>
      </c>
      <c r="BF618" s="17">
        <f ca="1" t="shared" si="4597"/>
        <v>22400.7724327743</v>
      </c>
      <c r="BG618" s="17">
        <f ca="1" t="shared" si="4597"/>
        <v>16734.6235459823</v>
      </c>
      <c r="BH618" s="17">
        <f ca="1" t="shared" si="4597"/>
        <v>20755.4842418917</v>
      </c>
      <c r="BI618" s="17">
        <f ca="1" t="shared" si="4597"/>
        <v>18086.7391385285</v>
      </c>
      <c r="BJ618" s="17">
        <f ca="1" t="shared" si="4310"/>
        <v>76347.9568518696</v>
      </c>
      <c r="BK618" s="17">
        <f ca="1" t="shared" si="4311"/>
        <v>33622.2448076223</v>
      </c>
      <c r="BL618" s="17">
        <f ca="1" t="shared" si="4312"/>
        <v>109970.201659492</v>
      </c>
      <c r="BM618" s="17">
        <f ca="1">BK618*'Ejercicio 3 - TIR'!$D$5</f>
        <v>16811.1224038111</v>
      </c>
      <c r="BN618" s="17">
        <f ca="1" t="shared" si="4313"/>
        <v>93159.0792556807</v>
      </c>
      <c r="BO618" s="17">
        <f ca="1" t="shared" si="4314"/>
        <v>41364.2406152022</v>
      </c>
      <c r="BP618" s="17">
        <f ca="1" t="shared" si="4315"/>
        <v>-108544.099616697</v>
      </c>
      <c r="BQ618" s="17">
        <f ca="1" t="shared" ref="BQ618:BT618" si="4598">BE618</f>
        <v>21326.4603744614</v>
      </c>
      <c r="BR618" s="17">
        <f ca="1" t="shared" si="4598"/>
        <v>22400.7724327743</v>
      </c>
      <c r="BS618" s="17">
        <f ca="1" t="shared" si="4598"/>
        <v>16734.6235459823</v>
      </c>
      <c r="BT618" s="17">
        <f ca="1" t="shared" si="4598"/>
        <v>20755.4842418917</v>
      </c>
      <c r="BU618" s="17">
        <f ca="1" t="shared" si="4317"/>
        <v>59450.9797537306</v>
      </c>
      <c r="BV618" s="19">
        <f ca="1" t="shared" si="4318"/>
        <v>7.8242047423388</v>
      </c>
    </row>
    <row r="619" ht="15" customHeight="1" spans="1:74">
      <c r="A619" s="15">
        <v>618</v>
      </c>
      <c r="B619" s="16">
        <f ca="1" t="shared" ref="B619:F619" si="4599">RAND()</f>
        <v>0.499704028577241</v>
      </c>
      <c r="C619" s="17">
        <f ca="1">IF(B619&lt;=('Ejercicio 3 - TIR'!$D$13-'Ejercicio 3 - TIR'!$C$13)/('Ejercicio 3 - TIR'!$E$13-'Ejercicio 3 - TIR'!$C$13),'Ejercicio 3 - TIR'!$C$13+SQRT(('Ejercicio 3 - TIR'!$E$13-'Ejercicio 3 - TIR'!$C$13)*('Ejercicio 3 - TIR'!$D$13-'Ejercicio 3 - TIR'!$C$13)*B619),'Ejercicio 3 - TIR'!$E$13-SQRT(('Ejercicio 3 - TIR'!$E$13-'Ejercicio 3 - TIR'!$C$13)*('Ejercicio 3 - TIR'!$E$13-'Ejercicio 3 - TIR'!$D$13)*(1-B619)))</f>
        <v>75497.853855074</v>
      </c>
      <c r="D619" s="16">
        <f ca="1" t="shared" si="4599"/>
        <v>0.697722598604157</v>
      </c>
      <c r="E619" s="17">
        <f ca="1">IF(D619&lt;=('Ejercicio 3 - TIR'!$D$14-'Ejercicio 3 - TIR'!$C$14)/('Ejercicio 3 - TIR'!$E$14-'Ejercicio 3 - TIR'!$C$14),'Ejercicio 3 - TIR'!$C$14+SQRT(('Ejercicio 3 - TIR'!$E$14-'Ejercicio 3 - TIR'!$C$14)*('Ejercicio 3 - TIR'!$D$14-'Ejercicio 3 - TIR'!$C$14)*D619),'Ejercicio 3 - TIR'!$E$14-SQRT(('Ejercicio 3 - TIR'!$E$14-'Ejercicio 3 - TIR'!$C$14)*('Ejercicio 3 - TIR'!$E$14-'Ejercicio 3 - TIR'!$D$14)*(1-D619)))</f>
        <v>33266.3820861756</v>
      </c>
      <c r="F619" s="16">
        <f ca="1" t="shared" si="4599"/>
        <v>0.114493994370909</v>
      </c>
      <c r="G619" s="17">
        <f ca="1">IF(F619&lt;=('Ejercicio 3 - TIR'!$D$18-'Ejercicio 3 - TIR'!$C$18)/('Ejercicio 3 - TIR'!$E$18-'Ejercicio 3 - TIR'!$C$18),'Ejercicio 3 - TIR'!$C$18+SQRT(('Ejercicio 3 - TIR'!$E$18-'Ejercicio 3 - TIR'!$C$18)*('Ejercicio 3 - TIR'!$D$18-'Ejercicio 3 - TIR'!$C$18)*F619),'Ejercicio 3 - TIR'!$E$18-SQRT(('Ejercicio 3 - TIR'!$E$18-'Ejercicio 3 - TIR'!$C$18)*('Ejercicio 3 - TIR'!$E$18-'Ejercicio 3 - TIR'!$D$18)*(1-F619)))</f>
        <v>34144.1644701479</v>
      </c>
      <c r="H619" s="16">
        <f ca="1" t="shared" ref="H619:L619" si="4600">RAND()</f>
        <v>0.217498796322551</v>
      </c>
      <c r="I619" s="17">
        <f ca="1">IF(H619&lt;=('Ejercicio 3 - TIR'!$D$18-'Ejercicio 3 - TIR'!$C$18)/('Ejercicio 3 - TIR'!$E$18-'Ejercicio 3 - TIR'!$C$18),'Ejercicio 3 - TIR'!$C$18+SQRT(('Ejercicio 3 - TIR'!$E$18-'Ejercicio 3 - TIR'!$C$18)*('Ejercicio 3 - TIR'!$D$18-'Ejercicio 3 - TIR'!$C$18)*H619),'Ejercicio 3 - TIR'!$E$18-SQRT(('Ejercicio 3 - TIR'!$E$18-'Ejercicio 3 - TIR'!$C$18)*('Ejercicio 3 - TIR'!$E$18-'Ejercicio 3 - TIR'!$D$18)*(1-H619)))</f>
        <v>35711.8140243168</v>
      </c>
      <c r="J619" s="16">
        <f ca="1" t="shared" si="4600"/>
        <v>0.754192403739027</v>
      </c>
      <c r="K619" s="17">
        <f ca="1">IF(J619&lt;=('Ejercicio 3 - TIR'!$D$18-'Ejercicio 3 - TIR'!$C$18)/('Ejercicio 3 - TIR'!$E$18-'Ejercicio 3 - TIR'!$C$18),'Ejercicio 3 - TIR'!$C$18+SQRT(('Ejercicio 3 - TIR'!$E$18-'Ejercicio 3 - TIR'!$C$18)*('Ejercicio 3 - TIR'!$D$18-'Ejercicio 3 - TIR'!$C$18)*J619),'Ejercicio 3 - TIR'!$E$18-SQRT(('Ejercicio 3 - TIR'!$E$18-'Ejercicio 3 - TIR'!$C$18)*('Ejercicio 3 - TIR'!$E$18-'Ejercicio 3 - TIR'!$D$18)*(1-J619)))</f>
        <v>40706.3337670968</v>
      </c>
      <c r="L619" s="16">
        <f ca="1" t="shared" si="4600"/>
        <v>0.953345740016658</v>
      </c>
      <c r="M619" s="17">
        <f ca="1">IF(L619&lt;=('Ejercicio 3 - TIR'!$D$18-'Ejercicio 3 - TIR'!$C$18)/('Ejercicio 3 - TIR'!$E$18-'Ejercicio 3 - TIR'!$C$18),'Ejercicio 3 - TIR'!$C$18+SQRT(('Ejercicio 3 - TIR'!$E$18-'Ejercicio 3 - TIR'!$C$18)*('Ejercicio 3 - TIR'!$D$18-'Ejercicio 3 - TIR'!$C$18)*L619),'Ejercicio 3 - TIR'!$E$18-SQRT(('Ejercicio 3 - TIR'!$E$18-'Ejercicio 3 - TIR'!$C$18)*('Ejercicio 3 - TIR'!$E$18-'Ejercicio 3 - TIR'!$D$18)*(1-L619)))</f>
        <v>43129.4200100635</v>
      </c>
      <c r="N619" s="16">
        <f ca="1" t="shared" ref="N619:R619" si="4601">RAND()</f>
        <v>0.763924204559915</v>
      </c>
      <c r="O619" s="17">
        <f ca="1">IF(N619&lt;=('Ejercicio 3 - TIR'!$D$18-'Ejercicio 3 - TIR'!$C$18)/('Ejercicio 3 - TIR'!$E$18-'Ejercicio 3 - TIR'!$C$18),'Ejercicio 3 - TIR'!$C$18+SQRT(('Ejercicio 3 - TIR'!$E$18-'Ejercicio 3 - TIR'!$C$18)*('Ejercicio 3 - TIR'!$D$18-'Ejercicio 3 - TIR'!$C$18)*N619),'Ejercicio 3 - TIR'!$E$18-SQRT(('Ejercicio 3 - TIR'!$E$18-'Ejercicio 3 - TIR'!$C$18)*('Ejercicio 3 - TIR'!$E$18-'Ejercicio 3 - TIR'!$D$18)*(1-N619)))</f>
        <v>40792.187663642</v>
      </c>
      <c r="P619" s="16">
        <f ca="1" t="shared" si="4601"/>
        <v>0.017397844625801</v>
      </c>
      <c r="Q619" s="18">
        <f ca="1">IF(P619&lt;=('Ejercicio 3 - TIR'!$D$22-'Ejercicio 3 - TIR'!$C$22)/('Ejercicio 3 - TIR'!$E$22-'Ejercicio 3 - TIR'!$C$22),'Ejercicio 3 - TIR'!$C$22+SQRT(('Ejercicio 3 - TIR'!$E$22-'Ejercicio 3 - TIR'!$C$22)*('Ejercicio 3 - TIR'!$D$22-'Ejercicio 3 - TIR'!$C$22)*P619),'Ejercicio 3 - TIR'!$E$22-SQRT(('Ejercicio 3 - TIR'!$E$22-'Ejercicio 3 - TIR'!$C$22)*('Ejercicio 3 - TIR'!$E$22-'Ejercicio 3 - TIR'!$D$22)*(1-P619)))</f>
        <v>0.125596080800564</v>
      </c>
      <c r="R619" s="16">
        <f ca="1" t="shared" si="4601"/>
        <v>0.143341438583686</v>
      </c>
      <c r="S619" s="18">
        <f ca="1">IF(R619&lt;=('Ejercicio 3 - TIR'!$D$23-'Ejercicio 3 - TIR'!$C$23)/('Ejercicio 3 - TIR'!$E$23-'Ejercicio 3 - TIR'!$C$23),'Ejercicio 3 - TIR'!$C$23+SQRT(('Ejercicio 3 - TIR'!$E$23-'Ejercicio 3 - TIR'!$C$23)*('Ejercicio 3 - TIR'!$D$23-'Ejercicio 3 - TIR'!$C$23)*R619),'Ejercicio 3 - TIR'!$E$23-SQRT(('Ejercicio 3 - TIR'!$E$23-'Ejercicio 3 - TIR'!$C$23)*('Ejercicio 3 - TIR'!$E$23-'Ejercicio 3 - TIR'!$D$23)*(1-R619)))</f>
        <v>0.13606283254755</v>
      </c>
      <c r="T619" s="16">
        <f ca="1" t="shared" ref="T619:X619" si="4602">RAND()</f>
        <v>0.45714364977673</v>
      </c>
      <c r="U619" s="18">
        <f ca="1">IF(T619&lt;=('Ejercicio 3 - TIR'!$D$24-'Ejercicio 3 - TIR'!$C$24)/('Ejercicio 3 - TIR'!$E$24-'Ejercicio 3 - TIR'!$C$24),'Ejercicio 3 - TIR'!$C$24+SQRT(('Ejercicio 3 - TIR'!$E$24-'Ejercicio 3 - TIR'!$C$24)*('Ejercicio 3 - TIR'!$D$24-'Ejercicio 3 - TIR'!$C$24)*T619),'Ejercicio 3 - TIR'!$E$24-SQRT(('Ejercicio 3 - TIR'!$E$24-'Ejercicio 3 - TIR'!$C$24)*('Ejercicio 3 - TIR'!$E$24-'Ejercicio 3 - TIR'!$D$24)*(1-T619)))</f>
        <v>0.181012851083656</v>
      </c>
      <c r="V619" s="16">
        <f ca="1" t="shared" si="4602"/>
        <v>0.813284574493961</v>
      </c>
      <c r="W619" s="18">
        <f ca="1">IF(V619&lt;=('Ejercicio 3 - TIR'!$D$25-'Ejercicio 3 - TIR'!$C$25)/('Ejercicio 3 - TIR'!$E$25-'Ejercicio 3 - TIR'!$C$25),'Ejercicio 3 - TIR'!$C$25+SQRT(('Ejercicio 3 - TIR'!$E$25-'Ejercicio 3 - TIR'!$C$25)*('Ejercicio 3 - TIR'!$D$25-'Ejercicio 3 - TIR'!$C$25)*V619),'Ejercicio 3 - TIR'!$E$25-SQRT(('Ejercicio 3 - TIR'!$E$25-'Ejercicio 3 - TIR'!$C$25)*('Ejercicio 3 - TIR'!$E$25-'Ejercicio 3 - TIR'!$D$25)*(1-V619)))</f>
        <v>0.224436275911536</v>
      </c>
      <c r="X619" s="16">
        <f ca="1" t="shared" si="4602"/>
        <v>0.552193246798654</v>
      </c>
      <c r="Y619" s="18">
        <f ca="1">IF(X619&lt;=('Ejercicio 3 - TIR'!$D$26-'Ejercicio 3 - TIR'!$C$26)/('Ejercicio 3 - TIR'!$E$26-'Ejercicio 3 - TIR'!$C$26),'Ejercicio 3 - TIR'!$C$26+SQRT(('Ejercicio 3 - TIR'!$E$26-'Ejercicio 3 - TIR'!$C$26)*('Ejercicio 3 - TIR'!$D$26-'Ejercicio 3 - TIR'!$C$26)*X619),'Ejercicio 3 - TIR'!$E$26-SQRT(('Ejercicio 3 - TIR'!$E$26-'Ejercicio 3 - TIR'!$C$26)*('Ejercicio 3 - TIR'!$E$26-'Ejercicio 3 - TIR'!$D$26)*(1-X619)))</f>
        <v>0.230825245630636</v>
      </c>
      <c r="Z619" s="16">
        <f ca="1" t="shared" si="4288"/>
        <v>1.12559608080056</v>
      </c>
      <c r="AA619" s="16">
        <f ca="1" t="shared" si="4289"/>
        <v>1.27874787185871</v>
      </c>
      <c r="AB619" s="16">
        <f ca="1" t="shared" si="4290"/>
        <v>1.51021766996101</v>
      </c>
      <c r="AC619" s="16">
        <f ca="1" t="shared" si="4291"/>
        <v>1.84916529962286</v>
      </c>
      <c r="AD619" s="16">
        <f ca="1" t="shared" si="4292"/>
        <v>2.27599933411995</v>
      </c>
      <c r="AE619" s="15">
        <f ca="1" t="shared" si="4293"/>
        <v>4178.12721243775</v>
      </c>
      <c r="AF619" s="15">
        <f ca="1" t="shared" si="4294"/>
        <v>4746.61503570603</v>
      </c>
      <c r="AG619" s="15">
        <f ca="1" t="shared" si="4295"/>
        <v>5605.81335631573</v>
      </c>
      <c r="AH619" s="15">
        <f ca="1" t="shared" si="4296"/>
        <v>6863.96122946238</v>
      </c>
      <c r="AI619" s="15">
        <f ca="1" t="shared" si="4297"/>
        <v>8448.33676625219</v>
      </c>
      <c r="AJ619" s="17">
        <f ca="1" t="shared" si="4298"/>
        <v>38432.5377098084</v>
      </c>
      <c r="AK619" s="17">
        <f ca="1" t="shared" si="4299"/>
        <v>45666.4061838092</v>
      </c>
      <c r="AL619" s="17">
        <f ca="1" t="shared" si="4300"/>
        <v>61475.4245344003</v>
      </c>
      <c r="AM619" s="17">
        <f ca="1" t="shared" si="4301"/>
        <v>79753.4268754693</v>
      </c>
      <c r="AN619" s="17">
        <f ca="1" t="shared" si="4302"/>
        <v>92842.9919597455</v>
      </c>
      <c r="AO619" s="17">
        <f ca="1">C619/'Ejercicio 3 - TIR'!$D$7</f>
        <v>15099.5707710148</v>
      </c>
      <c r="AP619" s="17">
        <f ca="1" t="shared" si="4303"/>
        <v>23332.9669387936</v>
      </c>
      <c r="AQ619" s="17">
        <f ca="1" t="shared" si="4304"/>
        <v>30566.8354127944</v>
      </c>
      <c r="AR619" s="17">
        <f ca="1" t="shared" si="4305"/>
        <v>46375.8537633855</v>
      </c>
      <c r="AS619" s="17">
        <f ca="1" t="shared" si="4306"/>
        <v>64653.8561044545</v>
      </c>
      <c r="AT619" s="17">
        <f ca="1" t="shared" si="4307"/>
        <v>77743.4211887307</v>
      </c>
      <c r="AU619" s="17">
        <f ca="1">AP619*'Ejercicio 3 - TIR'!$D$5</f>
        <v>11666.4834693968</v>
      </c>
      <c r="AV619" s="17">
        <f ca="1">AQ619*'Ejercicio 3 - TIR'!$D$5</f>
        <v>15283.4177063972</v>
      </c>
      <c r="AW619" s="17">
        <f ca="1">AR619*'Ejercicio 3 - TIR'!$D$5</f>
        <v>23187.9268816927</v>
      </c>
      <c r="AX619" s="17">
        <f ca="1">AS619*'Ejercicio 3 - TIR'!$D$5</f>
        <v>32326.9280522272</v>
      </c>
      <c r="AY619" s="17">
        <f ca="1">AT619*'Ejercicio 3 - TIR'!$D$5</f>
        <v>38871.7105943653</v>
      </c>
      <c r="AZ619" s="17">
        <f ca="1" t="shared" ref="AZ619:BD619" si="4603">AJ619-AU619-AE619</f>
        <v>22587.9270279738</v>
      </c>
      <c r="BA619" s="17">
        <f ca="1" t="shared" si="4603"/>
        <v>25636.373441706</v>
      </c>
      <c r="BB619" s="17">
        <f ca="1" t="shared" si="4603"/>
        <v>32681.6842963918</v>
      </c>
      <c r="BC619" s="17">
        <f ca="1" t="shared" si="4603"/>
        <v>40562.5375937797</v>
      </c>
      <c r="BD619" s="17">
        <f ca="1" t="shared" si="4603"/>
        <v>45522.9445991279</v>
      </c>
      <c r="BE619" s="17">
        <f ca="1" t="shared" ref="BE619:BI619" si="4604">AZ619/Z619</f>
        <v>20067.5245883128</v>
      </c>
      <c r="BF619" s="17">
        <f ca="1" t="shared" si="4604"/>
        <v>20048.0282359669</v>
      </c>
      <c r="BG619" s="17">
        <f ca="1" t="shared" si="4604"/>
        <v>21640.3800236528</v>
      </c>
      <c r="BH619" s="17">
        <f ca="1" t="shared" si="4604"/>
        <v>21935.5931035762</v>
      </c>
      <c r="BI619" s="17">
        <f ca="1" t="shared" si="4604"/>
        <v>20001.2996122998</v>
      </c>
      <c r="BJ619" s="17">
        <f ca="1" t="shared" si="4310"/>
        <v>75714.2634767157</v>
      </c>
      <c r="BK619" s="17">
        <f ca="1" t="shared" si="4311"/>
        <v>34366.6130203268</v>
      </c>
      <c r="BL619" s="17">
        <f ca="1" t="shared" si="4312"/>
        <v>110080.876497043</v>
      </c>
      <c r="BM619" s="17">
        <f ca="1">BK619*'Ejercicio 3 - TIR'!$D$5</f>
        <v>17183.3065101634</v>
      </c>
      <c r="BN619" s="17">
        <f ca="1" t="shared" si="4313"/>
        <v>92897.5699868791</v>
      </c>
      <c r="BO619" s="17">
        <f ca="1" t="shared" si="4314"/>
        <v>40816.167471683</v>
      </c>
      <c r="BP619" s="17">
        <f ca="1" t="shared" si="4315"/>
        <v>-108764.23594125</v>
      </c>
      <c r="BQ619" s="17">
        <f ca="1" t="shared" ref="BQ619:BT619" si="4605">BE619</f>
        <v>20067.5245883128</v>
      </c>
      <c r="BR619" s="17">
        <f ca="1" t="shared" si="4605"/>
        <v>20048.0282359669</v>
      </c>
      <c r="BS619" s="17">
        <f ca="1" t="shared" si="4605"/>
        <v>21640.3800236528</v>
      </c>
      <c r="BT619" s="17">
        <f ca="1" t="shared" si="4605"/>
        <v>21935.5931035762</v>
      </c>
      <c r="BU619" s="17">
        <f ca="1" t="shared" si="4317"/>
        <v>60817.4670839828</v>
      </c>
      <c r="BV619" s="19">
        <f ca="1" t="shared" si="4318"/>
        <v>8.49354521491206</v>
      </c>
    </row>
    <row r="620" ht="15" customHeight="1" spans="1:74">
      <c r="A620" s="15">
        <v>619</v>
      </c>
      <c r="B620" s="16">
        <f ca="1" t="shared" ref="B620:F620" si="4606">RAND()</f>
        <v>0.992308919140918</v>
      </c>
      <c r="C620" s="17">
        <f ca="1">IF(B620&lt;=('Ejercicio 3 - TIR'!$D$13-'Ejercicio 3 - TIR'!$C$13)/('Ejercicio 3 - TIR'!$E$13-'Ejercicio 3 - TIR'!$C$13),'Ejercicio 3 - TIR'!$C$13+SQRT(('Ejercicio 3 - TIR'!$E$13-'Ejercicio 3 - TIR'!$C$13)*('Ejercicio 3 - TIR'!$D$13-'Ejercicio 3 - TIR'!$C$13)*B620),'Ejercicio 3 - TIR'!$E$13-SQRT(('Ejercicio 3 - TIR'!$E$13-'Ejercicio 3 - TIR'!$C$13)*('Ejercicio 3 - TIR'!$E$13-'Ejercicio 3 - TIR'!$D$13)*(1-B620)))</f>
        <v>96962.0241885593</v>
      </c>
      <c r="D620" s="16">
        <f ca="1" t="shared" si="4606"/>
        <v>0.525045013236041</v>
      </c>
      <c r="E620" s="17">
        <f ca="1">IF(D620&lt;=('Ejercicio 3 - TIR'!$D$14-'Ejercicio 3 - TIR'!$C$14)/('Ejercicio 3 - TIR'!$E$14-'Ejercicio 3 - TIR'!$C$14),'Ejercicio 3 - TIR'!$C$14+SQRT(('Ejercicio 3 - TIR'!$E$14-'Ejercicio 3 - TIR'!$C$14)*('Ejercicio 3 - TIR'!$D$14-'Ejercicio 3 - TIR'!$C$14)*D620),'Ejercicio 3 - TIR'!$E$14-SQRT(('Ejercicio 3 - TIR'!$E$14-'Ejercicio 3 - TIR'!$C$14)*('Ejercicio 3 - TIR'!$E$14-'Ejercicio 3 - TIR'!$D$14)*(1-D620)))</f>
        <v>31559.4284545065</v>
      </c>
      <c r="F620" s="16">
        <f ca="1" t="shared" si="4606"/>
        <v>0.396864284594186</v>
      </c>
      <c r="G620" s="17">
        <f ca="1">IF(F620&lt;=('Ejercicio 3 - TIR'!$D$18-'Ejercicio 3 - TIR'!$C$18)/('Ejercicio 3 - TIR'!$E$18-'Ejercicio 3 - TIR'!$C$18),'Ejercicio 3 - TIR'!$C$18+SQRT(('Ejercicio 3 - TIR'!$E$18-'Ejercicio 3 - TIR'!$C$18)*('Ejercicio 3 - TIR'!$D$18-'Ejercicio 3 - TIR'!$C$18)*F620),'Ejercicio 3 - TIR'!$E$18-SQRT(('Ejercicio 3 - TIR'!$E$18-'Ejercicio 3 - TIR'!$C$18)*('Ejercicio 3 - TIR'!$E$18-'Ejercicio 3 - TIR'!$D$18)*(1-F620)))</f>
        <v>37715.5455211623</v>
      </c>
      <c r="H620" s="16">
        <f ca="1" t="shared" ref="H620:L620" si="4607">RAND()</f>
        <v>0.307268645924647</v>
      </c>
      <c r="I620" s="17">
        <f ca="1">IF(H620&lt;=('Ejercicio 3 - TIR'!$D$18-'Ejercicio 3 - TIR'!$C$18)/('Ejercicio 3 - TIR'!$E$18-'Ejercicio 3 - TIR'!$C$18),'Ejercicio 3 - TIR'!$C$18+SQRT(('Ejercicio 3 - TIR'!$E$18-'Ejercicio 3 - TIR'!$C$18)*('Ejercicio 3 - TIR'!$D$18-'Ejercicio 3 - TIR'!$C$18)*H620),'Ejercicio 3 - TIR'!$E$18-SQRT(('Ejercicio 3 - TIR'!$E$18-'Ejercicio 3 - TIR'!$C$18)*('Ejercicio 3 - TIR'!$E$18-'Ejercicio 3 - TIR'!$D$18)*(1-H620)))</f>
        <v>36788.9834945076</v>
      </c>
      <c r="J620" s="16">
        <f ca="1" t="shared" si="4607"/>
        <v>0.719958613759926</v>
      </c>
      <c r="K620" s="17">
        <f ca="1">IF(J620&lt;=('Ejercicio 3 - TIR'!$D$18-'Ejercicio 3 - TIR'!$C$18)/('Ejercicio 3 - TIR'!$E$18-'Ejercicio 3 - TIR'!$C$18),'Ejercicio 3 - TIR'!$C$18+SQRT(('Ejercicio 3 - TIR'!$E$18-'Ejercicio 3 - TIR'!$C$18)*('Ejercicio 3 - TIR'!$D$18-'Ejercicio 3 - TIR'!$C$18)*J620),'Ejercicio 3 - TIR'!$E$18-SQRT(('Ejercicio 3 - TIR'!$E$18-'Ejercicio 3 - TIR'!$C$18)*('Ejercicio 3 - TIR'!$E$18-'Ejercicio 3 - TIR'!$D$18)*(1-J620)))</f>
        <v>40417.085646883</v>
      </c>
      <c r="L620" s="16">
        <f ca="1" t="shared" si="4607"/>
        <v>0.949984308347069</v>
      </c>
      <c r="M620" s="17">
        <f ca="1">IF(L620&lt;=('Ejercicio 3 - TIR'!$D$18-'Ejercicio 3 - TIR'!$C$18)/('Ejercicio 3 - TIR'!$E$18-'Ejercicio 3 - TIR'!$C$18),'Ejercicio 3 - TIR'!$C$18+SQRT(('Ejercicio 3 - TIR'!$E$18-'Ejercicio 3 - TIR'!$C$18)*('Ejercicio 3 - TIR'!$D$18-'Ejercicio 3 - TIR'!$C$18)*L620),'Ejercicio 3 - TIR'!$E$18-SQRT(('Ejercicio 3 - TIR'!$E$18-'Ejercicio 3 - TIR'!$C$18)*('Ejercicio 3 - TIR'!$E$18-'Ejercicio 3 - TIR'!$D$18)*(1-L620)))</f>
        <v>43063.2044831811</v>
      </c>
      <c r="N620" s="16">
        <f ca="1" t="shared" ref="N620:R620" si="4608">RAND()</f>
        <v>0.895259618612245</v>
      </c>
      <c r="O620" s="17">
        <f ca="1">IF(N620&lt;=('Ejercicio 3 - TIR'!$D$18-'Ejercicio 3 - TIR'!$C$18)/('Ejercicio 3 - TIR'!$E$18-'Ejercicio 3 - TIR'!$C$18),'Ejercicio 3 - TIR'!$C$18+SQRT(('Ejercicio 3 - TIR'!$E$18-'Ejercicio 3 - TIR'!$C$18)*('Ejercicio 3 - TIR'!$D$18-'Ejercicio 3 - TIR'!$C$18)*N620),'Ejercicio 3 - TIR'!$E$18-SQRT(('Ejercicio 3 - TIR'!$E$18-'Ejercicio 3 - TIR'!$C$18)*('Ejercicio 3 - TIR'!$E$18-'Ejercicio 3 - TIR'!$D$18)*(1-N620)))</f>
        <v>42197.2284067228</v>
      </c>
      <c r="P620" s="16">
        <f ca="1" t="shared" si="4608"/>
        <v>0.692928166730335</v>
      </c>
      <c r="Q620" s="18">
        <f ca="1">IF(P620&lt;=('Ejercicio 3 - TIR'!$D$22-'Ejercicio 3 - TIR'!$C$22)/('Ejercicio 3 - TIR'!$E$22-'Ejercicio 3 - TIR'!$C$22),'Ejercicio 3 - TIR'!$C$22+SQRT(('Ejercicio 3 - TIR'!$E$22-'Ejercicio 3 - TIR'!$C$22)*('Ejercicio 3 - TIR'!$D$22-'Ejercicio 3 - TIR'!$C$22)*P620),'Ejercicio 3 - TIR'!$E$22-SQRT(('Ejercicio 3 - TIR'!$E$22-'Ejercicio 3 - TIR'!$C$22)*('Ejercicio 3 - TIR'!$E$22-'Ejercicio 3 - TIR'!$D$22)*(1-P620)))</f>
        <v>0.156489804341831</v>
      </c>
      <c r="R620" s="16">
        <f ca="1" t="shared" si="4608"/>
        <v>0.342315182959056</v>
      </c>
      <c r="S620" s="18">
        <f ca="1">IF(R620&lt;=('Ejercicio 3 - TIR'!$D$23-'Ejercicio 3 - TIR'!$C$23)/('Ejercicio 3 - TIR'!$E$23-'Ejercicio 3 - TIR'!$C$23),'Ejercicio 3 - TIR'!$C$23+SQRT(('Ejercicio 3 - TIR'!$E$23-'Ejercicio 3 - TIR'!$C$23)*('Ejercicio 3 - TIR'!$D$23-'Ejercicio 3 - TIR'!$C$23)*R620),'Ejercicio 3 - TIR'!$E$23-SQRT(('Ejercicio 3 - TIR'!$E$23-'Ejercicio 3 - TIR'!$C$23)*('Ejercicio 3 - TIR'!$E$23-'Ejercicio 3 - TIR'!$D$23)*(1-R620)))</f>
        <v>0.144822718008435</v>
      </c>
      <c r="T620" s="16">
        <f ca="1" t="shared" ref="T620:X620" si="4609">RAND()</f>
        <v>0.46522075912554</v>
      </c>
      <c r="U620" s="18">
        <f ca="1">IF(T620&lt;=('Ejercicio 3 - TIR'!$D$24-'Ejercicio 3 - TIR'!$C$24)/('Ejercicio 3 - TIR'!$E$24-'Ejercicio 3 - TIR'!$C$24),'Ejercicio 3 - TIR'!$C$24+SQRT(('Ejercicio 3 - TIR'!$E$24-'Ejercicio 3 - TIR'!$C$24)*('Ejercicio 3 - TIR'!$D$24-'Ejercicio 3 - TIR'!$C$24)*T620),'Ejercicio 3 - TIR'!$E$24-SQRT(('Ejercicio 3 - TIR'!$E$24-'Ejercicio 3 - TIR'!$C$24)*('Ejercicio 3 - TIR'!$E$24-'Ejercicio 3 - TIR'!$D$24)*(1-T620)))</f>
        <v>0.181303981155053</v>
      </c>
      <c r="V620" s="16">
        <f ca="1" t="shared" si="4609"/>
        <v>0.320973593243227</v>
      </c>
      <c r="W620" s="18">
        <f ca="1">IF(V620&lt;=('Ejercicio 3 - TIR'!$D$25-'Ejercicio 3 - TIR'!$C$25)/('Ejercicio 3 - TIR'!$E$25-'Ejercicio 3 - TIR'!$C$25),'Ejercicio 3 - TIR'!$C$25+SQRT(('Ejercicio 3 - TIR'!$E$25-'Ejercicio 3 - TIR'!$C$25)*('Ejercicio 3 - TIR'!$D$25-'Ejercicio 3 - TIR'!$C$25)*V620),'Ejercicio 3 - TIR'!$E$25-SQRT(('Ejercicio 3 - TIR'!$E$25-'Ejercicio 3 - TIR'!$C$25)*('Ejercicio 3 - TIR'!$E$25-'Ejercicio 3 - TIR'!$D$25)*(1-V620)))</f>
        <v>0.201249693091749</v>
      </c>
      <c r="X620" s="16">
        <f ca="1" t="shared" si="4609"/>
        <v>0.644613473625078</v>
      </c>
      <c r="Y620" s="18">
        <f ca="1">IF(X620&lt;=('Ejercicio 3 - TIR'!$D$26-'Ejercicio 3 - TIR'!$C$26)/('Ejercicio 3 - TIR'!$E$26-'Ejercicio 3 - TIR'!$C$26),'Ejercicio 3 - TIR'!$C$26+SQRT(('Ejercicio 3 - TIR'!$E$26-'Ejercicio 3 - TIR'!$C$26)*('Ejercicio 3 - TIR'!$D$26-'Ejercicio 3 - TIR'!$C$26)*X620),'Ejercicio 3 - TIR'!$E$26-SQRT(('Ejercicio 3 - TIR'!$E$26-'Ejercicio 3 - TIR'!$C$26)*('Ejercicio 3 - TIR'!$E$26-'Ejercicio 3 - TIR'!$D$26)*(1-X620)))</f>
        <v>0.236192612010934</v>
      </c>
      <c r="Z620" s="16">
        <f ca="1" t="shared" si="4288"/>
        <v>1.15648980434183</v>
      </c>
      <c r="AA620" s="16">
        <f ca="1" t="shared" si="4289"/>
        <v>1.32397580115566</v>
      </c>
      <c r="AB620" s="16">
        <f ca="1" t="shared" si="4290"/>
        <v>1.56401788485813</v>
      </c>
      <c r="AC620" s="16">
        <f ca="1" t="shared" si="4291"/>
        <v>1.87877600417583</v>
      </c>
      <c r="AD620" s="16">
        <f ca="1" t="shared" si="4292"/>
        <v>2.32252901598559</v>
      </c>
      <c r="AE620" s="15">
        <f ca="1" t="shared" si="4293"/>
        <v>4938.72878398574</v>
      </c>
      <c r="AF620" s="15">
        <f ca="1" t="shared" si="4294"/>
        <v>5653.96890998904</v>
      </c>
      <c r="AG620" s="15">
        <f ca="1" t="shared" si="4295"/>
        <v>6679.05598269695</v>
      </c>
      <c r="AH620" s="15">
        <f ca="1" t="shared" si="4296"/>
        <v>8023.21394935732</v>
      </c>
      <c r="AI620" s="15">
        <f ca="1" t="shared" si="4297"/>
        <v>9918.23780877859</v>
      </c>
      <c r="AJ620" s="17">
        <f ca="1" t="shared" si="4298"/>
        <v>43617.6438604144</v>
      </c>
      <c r="AK620" s="17">
        <f ca="1" t="shared" si="4299"/>
        <v>48707.723895843</v>
      </c>
      <c r="AL620" s="17">
        <f ca="1" t="shared" si="4300"/>
        <v>63213.0448055679</v>
      </c>
      <c r="AM620" s="17">
        <f ca="1" t="shared" si="4301"/>
        <v>80906.1152459179</v>
      </c>
      <c r="AN620" s="17">
        <f ca="1" t="shared" si="4302"/>
        <v>98004.2873687851</v>
      </c>
      <c r="AO620" s="17">
        <f ca="1">C620/'Ejercicio 3 - TIR'!$D$7</f>
        <v>19392.4048377119</v>
      </c>
      <c r="AP620" s="17">
        <f ca="1" t="shared" si="4303"/>
        <v>24225.2390227026</v>
      </c>
      <c r="AQ620" s="17">
        <f ca="1" t="shared" si="4304"/>
        <v>29315.3190581312</v>
      </c>
      <c r="AR620" s="17">
        <f ca="1" t="shared" si="4305"/>
        <v>43820.639967856</v>
      </c>
      <c r="AS620" s="17">
        <f ca="1" t="shared" si="4306"/>
        <v>61513.710408206</v>
      </c>
      <c r="AT620" s="17">
        <f ca="1" t="shared" si="4307"/>
        <v>78611.8825310733</v>
      </c>
      <c r="AU620" s="17">
        <f ca="1">AP620*'Ejercicio 3 - TIR'!$D$5</f>
        <v>12112.6195113513</v>
      </c>
      <c r="AV620" s="17">
        <f ca="1">AQ620*'Ejercicio 3 - TIR'!$D$5</f>
        <v>14657.6595290656</v>
      </c>
      <c r="AW620" s="17">
        <f ca="1">AR620*'Ejercicio 3 - TIR'!$D$5</f>
        <v>21910.319983928</v>
      </c>
      <c r="AX620" s="17">
        <f ca="1">AS620*'Ejercicio 3 - TIR'!$D$5</f>
        <v>30756.855204103</v>
      </c>
      <c r="AY620" s="17">
        <f ca="1">AT620*'Ejercicio 3 - TIR'!$D$5</f>
        <v>39305.9412655366</v>
      </c>
      <c r="AZ620" s="17">
        <f ca="1" t="shared" ref="AZ620:BD620" si="4610">AJ620-AU620-AE620</f>
        <v>26566.2955650774</v>
      </c>
      <c r="BA620" s="17">
        <f ca="1" t="shared" si="4610"/>
        <v>28396.0954567884</v>
      </c>
      <c r="BB620" s="17">
        <f ca="1" t="shared" si="4610"/>
        <v>34623.6688389429</v>
      </c>
      <c r="BC620" s="17">
        <f ca="1" t="shared" si="4610"/>
        <v>42126.0460924575</v>
      </c>
      <c r="BD620" s="17">
        <f ca="1" t="shared" si="4610"/>
        <v>48780.1082944699</v>
      </c>
      <c r="BE620" s="17">
        <f ca="1" t="shared" ref="BE620:BI620" si="4611">AZ620/Z620</f>
        <v>22971.4913744497</v>
      </c>
      <c r="BF620" s="17">
        <f ca="1" t="shared" si="4611"/>
        <v>21447.5940058741</v>
      </c>
      <c r="BG620" s="17">
        <f ca="1" t="shared" si="4611"/>
        <v>22137.6425257973</v>
      </c>
      <c r="BH620" s="17">
        <f ca="1" t="shared" si="4611"/>
        <v>22422.0694743954</v>
      </c>
      <c r="BI620" s="17">
        <f ca="1" t="shared" si="4611"/>
        <v>21003.0135075706</v>
      </c>
      <c r="BJ620" s="17">
        <f ca="1" t="shared" si="4310"/>
        <v>73297.6883135127</v>
      </c>
      <c r="BK620" s="17">
        <f ca="1" t="shared" si="4311"/>
        <v>45039.4229253251</v>
      </c>
      <c r="BL620" s="17">
        <f ca="1" t="shared" si="4312"/>
        <v>118337.111238838</v>
      </c>
      <c r="BM620" s="17">
        <f ca="1">BK620*'Ejercicio 3 - TIR'!$D$5</f>
        <v>22519.7114626626</v>
      </c>
      <c r="BN620" s="17">
        <f ca="1" t="shared" si="4313"/>
        <v>95817.3997761753</v>
      </c>
      <c r="BO620" s="17">
        <f ca="1" t="shared" si="4314"/>
        <v>41255.6308733625</v>
      </c>
      <c r="BP620" s="17">
        <f ca="1" t="shared" si="4315"/>
        <v>-128521.452643066</v>
      </c>
      <c r="BQ620" s="17">
        <f ca="1" t="shared" ref="BQ620:BT620" si="4612">BE620</f>
        <v>22971.4913744497</v>
      </c>
      <c r="BR620" s="17">
        <f ca="1" t="shared" si="4612"/>
        <v>21447.5940058741</v>
      </c>
      <c r="BS620" s="17">
        <f ca="1" t="shared" si="4612"/>
        <v>22137.6425257973</v>
      </c>
      <c r="BT620" s="17">
        <f ca="1" t="shared" si="4612"/>
        <v>22422.0694743954</v>
      </c>
      <c r="BU620" s="17">
        <f ca="1" t="shared" si="4317"/>
        <v>62258.644380933</v>
      </c>
      <c r="BV620" s="19">
        <f ca="1" t="shared" si="4318"/>
        <v>4.79887622620296</v>
      </c>
    </row>
    <row r="621" ht="15" customHeight="1" spans="1:74">
      <c r="A621" s="15">
        <v>620</v>
      </c>
      <c r="B621" s="16">
        <f ca="1" t="shared" ref="B621:F621" si="4613">RAND()</f>
        <v>0.739793279718078</v>
      </c>
      <c r="C621" s="17">
        <f ca="1">IF(B621&lt;=('Ejercicio 3 - TIR'!$D$13-'Ejercicio 3 - TIR'!$C$13)/('Ejercicio 3 - TIR'!$E$13-'Ejercicio 3 - TIR'!$C$13),'Ejercicio 3 - TIR'!$C$13+SQRT(('Ejercicio 3 - TIR'!$E$13-'Ejercicio 3 - TIR'!$C$13)*('Ejercicio 3 - TIR'!$D$13-'Ejercicio 3 - TIR'!$C$13)*B621),'Ejercicio 3 - TIR'!$E$13-SQRT(('Ejercicio 3 - TIR'!$E$13-'Ejercicio 3 - TIR'!$C$13)*('Ejercicio 3 - TIR'!$E$13-'Ejercicio 3 - TIR'!$D$13)*(1-B621)))</f>
        <v>82329.4577237056</v>
      </c>
      <c r="D621" s="16">
        <f ca="1" t="shared" si="4613"/>
        <v>0.184493842642609</v>
      </c>
      <c r="E621" s="17">
        <f ca="1">IF(D621&lt;=('Ejercicio 3 - TIR'!$D$14-'Ejercicio 3 - TIR'!$C$14)/('Ejercicio 3 - TIR'!$E$14-'Ejercicio 3 - TIR'!$C$14),'Ejercicio 3 - TIR'!$C$14+SQRT(('Ejercicio 3 - TIR'!$E$14-'Ejercicio 3 - TIR'!$C$14)*('Ejercicio 3 - TIR'!$D$14-'Ejercicio 3 - TIR'!$C$14)*D621),'Ejercicio 3 - TIR'!$E$14-SQRT(('Ejercicio 3 - TIR'!$E$14-'Ejercicio 3 - TIR'!$C$14)*('Ejercicio 3 - TIR'!$E$14-'Ejercicio 3 - TIR'!$D$14)*(1-D621)))</f>
        <v>28719.8169576198</v>
      </c>
      <c r="F621" s="16">
        <f ca="1" t="shared" si="4613"/>
        <v>0.962369019694748</v>
      </c>
      <c r="G621" s="17">
        <f ca="1">IF(F621&lt;=('Ejercicio 3 - TIR'!$D$18-'Ejercicio 3 - TIR'!$C$18)/('Ejercicio 3 - TIR'!$E$18-'Ejercicio 3 - TIR'!$C$18),'Ejercicio 3 - TIR'!$C$18+SQRT(('Ejercicio 3 - TIR'!$E$18-'Ejercicio 3 - TIR'!$C$18)*('Ejercicio 3 - TIR'!$D$18-'Ejercicio 3 - TIR'!$C$18)*F621),'Ejercicio 3 - TIR'!$E$18-SQRT(('Ejercicio 3 - TIR'!$E$18-'Ejercicio 3 - TIR'!$C$18)*('Ejercicio 3 - TIR'!$E$18-'Ejercicio 3 - TIR'!$D$18)*(1-F621)))</f>
        <v>43320.0227611977</v>
      </c>
      <c r="H621" s="16">
        <f ca="1" t="shared" ref="H621:L621" si="4614">RAND()</f>
        <v>0.506565512347404</v>
      </c>
      <c r="I621" s="17">
        <f ca="1">IF(H621&lt;=('Ejercicio 3 - TIR'!$D$18-'Ejercicio 3 - TIR'!$C$18)/('Ejercicio 3 - TIR'!$E$18-'Ejercicio 3 - TIR'!$C$18),'Ejercicio 3 - TIR'!$C$18+SQRT(('Ejercicio 3 - TIR'!$E$18-'Ejercicio 3 - TIR'!$C$18)*('Ejercicio 3 - TIR'!$D$18-'Ejercicio 3 - TIR'!$C$18)*H621),'Ejercicio 3 - TIR'!$E$18-SQRT(('Ejercicio 3 - TIR'!$E$18-'Ejercicio 3 - TIR'!$C$18)*('Ejercicio 3 - TIR'!$E$18-'Ejercicio 3 - TIR'!$D$18)*(1-H621)))</f>
        <v>38716.9276039273</v>
      </c>
      <c r="J621" s="16">
        <f ca="1" t="shared" si="4614"/>
        <v>0.702821311413601</v>
      </c>
      <c r="K621" s="17">
        <f ca="1">IF(J621&lt;=('Ejercicio 3 - TIR'!$D$18-'Ejercicio 3 - TIR'!$C$18)/('Ejercicio 3 - TIR'!$E$18-'Ejercicio 3 - TIR'!$C$18),'Ejercicio 3 - TIR'!$C$18+SQRT(('Ejercicio 3 - TIR'!$E$18-'Ejercicio 3 - TIR'!$C$18)*('Ejercicio 3 - TIR'!$D$18-'Ejercicio 3 - TIR'!$C$18)*J621),'Ejercicio 3 - TIR'!$E$18-SQRT(('Ejercicio 3 - TIR'!$E$18-'Ejercicio 3 - TIR'!$C$18)*('Ejercicio 3 - TIR'!$E$18-'Ejercicio 3 - TIR'!$D$18)*(1-J621)))</f>
        <v>40278.9406227013</v>
      </c>
      <c r="L621" s="16">
        <f ca="1" t="shared" si="4614"/>
        <v>0.869818891366613</v>
      </c>
      <c r="M621" s="17">
        <f ca="1">IF(L621&lt;=('Ejercicio 3 - TIR'!$D$18-'Ejercicio 3 - TIR'!$C$18)/('Ejercicio 3 - TIR'!$E$18-'Ejercicio 3 - TIR'!$C$18),'Ejercicio 3 - TIR'!$C$18+SQRT(('Ejercicio 3 - TIR'!$E$18-'Ejercicio 3 - TIR'!$C$18)*('Ejercicio 3 - TIR'!$D$18-'Ejercicio 3 - TIR'!$C$18)*L621),'Ejercicio 3 - TIR'!$E$18-SQRT(('Ejercicio 3 - TIR'!$E$18-'Ejercicio 3 - TIR'!$C$18)*('Ejercicio 3 - TIR'!$E$18-'Ejercicio 3 - TIR'!$D$18)*(1-L621)))</f>
        <v>41875.326713478</v>
      </c>
      <c r="N621" s="16">
        <f ca="1" t="shared" ref="N621:R621" si="4615">RAND()</f>
        <v>0.429273065677926</v>
      </c>
      <c r="O621" s="17">
        <f ca="1">IF(N621&lt;=('Ejercicio 3 - TIR'!$D$18-'Ejercicio 3 - TIR'!$C$18)/('Ejercicio 3 - TIR'!$E$18-'Ejercicio 3 - TIR'!$C$18),'Ejercicio 3 - TIR'!$C$18+SQRT(('Ejercicio 3 - TIR'!$E$18-'Ejercicio 3 - TIR'!$C$18)*('Ejercicio 3 - TIR'!$D$18-'Ejercicio 3 - TIR'!$C$18)*N621),'Ejercicio 3 - TIR'!$E$18-SQRT(('Ejercicio 3 - TIR'!$E$18-'Ejercicio 3 - TIR'!$C$18)*('Ejercicio 3 - TIR'!$E$18-'Ejercicio 3 - TIR'!$D$18)*(1-N621)))</f>
        <v>38024.3977874784</v>
      </c>
      <c r="P621" s="16">
        <f ca="1" t="shared" si="4615"/>
        <v>0.233427873644839</v>
      </c>
      <c r="Q621" s="18">
        <f ca="1">IF(P621&lt;=('Ejercicio 3 - TIR'!$D$22-'Ejercicio 3 - TIR'!$C$22)/('Ejercicio 3 - TIR'!$E$22-'Ejercicio 3 - TIR'!$C$22),'Ejercicio 3 - TIR'!$C$22+SQRT(('Ejercicio 3 - TIR'!$E$22-'Ejercicio 3 - TIR'!$C$22)*('Ejercicio 3 - TIR'!$D$22-'Ejercicio 3 - TIR'!$C$22)*P621),'Ejercicio 3 - TIR'!$E$22-SQRT(('Ejercicio 3 - TIR'!$E$22-'Ejercicio 3 - TIR'!$C$22)*('Ejercicio 3 - TIR'!$E$22-'Ejercicio 3 - TIR'!$D$22)*(1-P621)))</f>
        <v>0.140498052896817</v>
      </c>
      <c r="R621" s="16">
        <f ca="1" t="shared" si="4615"/>
        <v>0.368773861910198</v>
      </c>
      <c r="S621" s="18">
        <f ca="1">IF(R621&lt;=('Ejercicio 3 - TIR'!$D$23-'Ejercicio 3 - TIR'!$C$23)/('Ejercicio 3 - TIR'!$E$23-'Ejercicio 3 - TIR'!$C$23),'Ejercicio 3 - TIR'!$C$23+SQRT(('Ejercicio 3 - TIR'!$E$23-'Ejercicio 3 - TIR'!$C$23)*('Ejercicio 3 - TIR'!$D$23-'Ejercicio 3 - TIR'!$C$23)*R621),'Ejercicio 3 - TIR'!$E$23-SQRT(('Ejercicio 3 - TIR'!$E$23-'Ejercicio 3 - TIR'!$C$23)*('Ejercicio 3 - TIR'!$E$23-'Ejercicio 3 - TIR'!$D$23)*(1-R621)))</f>
        <v>0.145764179618966</v>
      </c>
      <c r="T621" s="16">
        <f ca="1" t="shared" ref="T621:X621" si="4616">RAND()</f>
        <v>0.547873671961644</v>
      </c>
      <c r="U621" s="18">
        <f ca="1">IF(T621&lt;=('Ejercicio 3 - TIR'!$D$24-'Ejercicio 3 - TIR'!$C$24)/('Ejercicio 3 - TIR'!$E$24-'Ejercicio 3 - TIR'!$C$24),'Ejercicio 3 - TIR'!$C$24+SQRT(('Ejercicio 3 - TIR'!$E$24-'Ejercicio 3 - TIR'!$C$24)*('Ejercicio 3 - TIR'!$D$24-'Ejercicio 3 - TIR'!$C$24)*T621),'Ejercicio 3 - TIR'!$E$24-SQRT(('Ejercicio 3 - TIR'!$E$24-'Ejercicio 3 - TIR'!$C$24)*('Ejercicio 3 - TIR'!$E$24-'Ejercicio 3 - TIR'!$D$24)*(1-T621)))</f>
        <v>0.184419756626642</v>
      </c>
      <c r="V621" s="16">
        <f ca="1" t="shared" si="4616"/>
        <v>0.467082673275699</v>
      </c>
      <c r="W621" s="18">
        <f ca="1">IF(V621&lt;=('Ejercicio 3 - TIR'!$D$25-'Ejercicio 3 - TIR'!$C$25)/('Ejercicio 3 - TIR'!$E$25-'Ejercicio 3 - TIR'!$C$25),'Ejercicio 3 - TIR'!$C$25+SQRT(('Ejercicio 3 - TIR'!$E$25-'Ejercicio 3 - TIR'!$C$25)*('Ejercicio 3 - TIR'!$D$25-'Ejercicio 3 - TIR'!$C$25)*V621),'Ejercicio 3 - TIR'!$E$25-SQRT(('Ejercicio 3 - TIR'!$E$25-'Ejercicio 3 - TIR'!$C$25)*('Ejercicio 3 - TIR'!$E$25-'Ejercicio 3 - TIR'!$D$25)*(1-V621)))</f>
        <v>0.206811915491249</v>
      </c>
      <c r="X621" s="16">
        <f ca="1" t="shared" si="4616"/>
        <v>0.357321850215131</v>
      </c>
      <c r="Y621" s="18">
        <f ca="1">IF(X621&lt;=('Ejercicio 3 - TIR'!$D$26-'Ejercicio 3 - TIR'!$C$26)/('Ejercicio 3 - TIR'!$E$26-'Ejercicio 3 - TIR'!$C$26),'Ejercicio 3 - TIR'!$C$26+SQRT(('Ejercicio 3 - TIR'!$E$26-'Ejercicio 3 - TIR'!$C$26)*('Ejercicio 3 - TIR'!$D$26-'Ejercicio 3 - TIR'!$C$26)*X621),'Ejercicio 3 - TIR'!$E$26-SQRT(('Ejercicio 3 - TIR'!$E$26-'Ejercicio 3 - TIR'!$C$26)*('Ejercicio 3 - TIR'!$E$26-'Ejercicio 3 - TIR'!$D$26)*(1-X621)))</f>
        <v>0.22108937270035</v>
      </c>
      <c r="Z621" s="16">
        <f ca="1" t="shared" si="4288"/>
        <v>1.14049805289682</v>
      </c>
      <c r="AA621" s="16">
        <f ca="1" t="shared" si="4289"/>
        <v>1.30674181593435</v>
      </c>
      <c r="AB621" s="16">
        <f ca="1" t="shared" si="4290"/>
        <v>1.54773082360282</v>
      </c>
      <c r="AC621" s="16">
        <f ca="1" t="shared" si="4291"/>
        <v>1.86781999989697</v>
      </c>
      <c r="AD621" s="16">
        <f ca="1" t="shared" si="4292"/>
        <v>2.28077515199135</v>
      </c>
      <c r="AE621" s="15">
        <f ca="1" t="shared" si="4293"/>
        <v>4035.07836209857</v>
      </c>
      <c r="AF621" s="15">
        <f ca="1" t="shared" si="4294"/>
        <v>4623.24824924811</v>
      </c>
      <c r="AG621" s="15">
        <f ca="1" t="shared" si="4295"/>
        <v>5475.86656619899</v>
      </c>
      <c r="AH621" s="15">
        <f ca="1" t="shared" si="4296"/>
        <v>6608.34101972909</v>
      </c>
      <c r="AI621" s="15">
        <f ca="1" t="shared" si="4297"/>
        <v>8069.37499037098</v>
      </c>
      <c r="AJ621" s="17">
        <f ca="1" t="shared" si="4298"/>
        <v>49406.4016105917</v>
      </c>
      <c r="AK621" s="17">
        <f ca="1" t="shared" si="4299"/>
        <v>50593.0282845548</v>
      </c>
      <c r="AL621" s="17">
        <f ca="1" t="shared" si="4300"/>
        <v>62340.9579438225</v>
      </c>
      <c r="AM621" s="17">
        <f ca="1" t="shared" si="4301"/>
        <v>78215.5727376539</v>
      </c>
      <c r="AN621" s="17">
        <f ca="1" t="shared" si="4302"/>
        <v>86725.1016431158</v>
      </c>
      <c r="AO621" s="17">
        <f ca="1">C621/'Ejercicio 3 - TIR'!$D$7</f>
        <v>16465.8915447411</v>
      </c>
      <c r="AP621" s="17">
        <f ca="1" t="shared" si="4303"/>
        <v>32940.5100658506</v>
      </c>
      <c r="AQ621" s="17">
        <f ca="1" t="shared" si="4304"/>
        <v>34127.1367398136</v>
      </c>
      <c r="AR621" s="17">
        <f ca="1" t="shared" si="4305"/>
        <v>45875.0663990814</v>
      </c>
      <c r="AS621" s="17">
        <f ca="1" t="shared" si="4306"/>
        <v>61749.6811929128</v>
      </c>
      <c r="AT621" s="17">
        <f ca="1" t="shared" si="4307"/>
        <v>70259.2100983747</v>
      </c>
      <c r="AU621" s="17">
        <f ca="1">AP621*'Ejercicio 3 - TIR'!$D$5</f>
        <v>16470.2550329253</v>
      </c>
      <c r="AV621" s="17">
        <f ca="1">AQ621*'Ejercicio 3 - TIR'!$D$5</f>
        <v>17063.5683699068</v>
      </c>
      <c r="AW621" s="17">
        <f ca="1">AR621*'Ejercicio 3 - TIR'!$D$5</f>
        <v>22937.5331995407</v>
      </c>
      <c r="AX621" s="17">
        <f ca="1">AS621*'Ejercicio 3 - TIR'!$D$5</f>
        <v>30874.8405964564</v>
      </c>
      <c r="AY621" s="17">
        <f ca="1">AT621*'Ejercicio 3 - TIR'!$D$5</f>
        <v>35129.6050491873</v>
      </c>
      <c r="AZ621" s="17">
        <f ca="1" t="shared" ref="AZ621:BD621" si="4617">AJ621-AU621-AE621</f>
        <v>28901.0682155679</v>
      </c>
      <c r="BA621" s="17">
        <f ca="1" t="shared" si="4617"/>
        <v>28906.2116653998</v>
      </c>
      <c r="BB621" s="17">
        <f ca="1" t="shared" si="4617"/>
        <v>33927.5581780828</v>
      </c>
      <c r="BC621" s="17">
        <f ca="1" t="shared" si="4617"/>
        <v>40732.3911214684</v>
      </c>
      <c r="BD621" s="17">
        <f ca="1" t="shared" si="4617"/>
        <v>43526.1216035575</v>
      </c>
      <c r="BE621" s="17">
        <f ca="1" t="shared" ref="BE621:BI621" si="4618">AZ621/Z621</f>
        <v>25340.7431447694</v>
      </c>
      <c r="BF621" s="17">
        <f ca="1" t="shared" si="4618"/>
        <v>22120.8285469393</v>
      </c>
      <c r="BG621" s="17">
        <f ca="1" t="shared" si="4618"/>
        <v>21920.8389861397</v>
      </c>
      <c r="BH621" s="17">
        <f ca="1" t="shared" si="4618"/>
        <v>21807.4499275708</v>
      </c>
      <c r="BI621" s="17">
        <f ca="1" t="shared" si="4618"/>
        <v>19083.9160824576</v>
      </c>
      <c r="BJ621" s="17">
        <f ca="1" t="shared" si="4310"/>
        <v>65503.4448866791</v>
      </c>
      <c r="BK621" s="17">
        <f ca="1" t="shared" si="4311"/>
        <v>37554.9962906301</v>
      </c>
      <c r="BL621" s="17">
        <f ca="1" t="shared" si="4312"/>
        <v>103058.441177309</v>
      </c>
      <c r="BM621" s="17">
        <f ca="1">BK621*'Ejercicio 3 - TIR'!$D$5</f>
        <v>18777.498145315</v>
      </c>
      <c r="BN621" s="17">
        <f ca="1" t="shared" si="4313"/>
        <v>84280.9430319941</v>
      </c>
      <c r="BO621" s="17">
        <f ca="1" t="shared" si="4314"/>
        <v>36952.7627299903</v>
      </c>
      <c r="BP621" s="17">
        <f ca="1" t="shared" si="4315"/>
        <v>-111049.274681325</v>
      </c>
      <c r="BQ621" s="17">
        <f ca="1" t="shared" ref="BQ621:BT621" si="4619">BE621</f>
        <v>25340.7431447694</v>
      </c>
      <c r="BR621" s="17">
        <f ca="1" t="shared" si="4619"/>
        <v>22120.8285469393</v>
      </c>
      <c r="BS621" s="17">
        <f ca="1" t="shared" si="4619"/>
        <v>21920.8389861397</v>
      </c>
      <c r="BT621" s="17">
        <f ca="1" t="shared" si="4619"/>
        <v>21807.4499275708</v>
      </c>
      <c r="BU621" s="17">
        <f ca="1" t="shared" si="4317"/>
        <v>56036.6788124479</v>
      </c>
      <c r="BV621" s="19">
        <f ca="1" t="shared" si="4318"/>
        <v>8.88174012113319</v>
      </c>
    </row>
    <row r="622" ht="15" customHeight="1" spans="1:74">
      <c r="A622" s="15">
        <v>621</v>
      </c>
      <c r="B622" s="16">
        <f ca="1" t="shared" ref="B622:F622" si="4620">RAND()</f>
        <v>0.937331926545961</v>
      </c>
      <c r="C622" s="17">
        <f ca="1">IF(B622&lt;=('Ejercicio 3 - TIR'!$D$13-'Ejercicio 3 - TIR'!$C$13)/('Ejercicio 3 - TIR'!$E$13-'Ejercicio 3 - TIR'!$C$13),'Ejercicio 3 - TIR'!$C$13+SQRT(('Ejercicio 3 - TIR'!$E$13-'Ejercicio 3 - TIR'!$C$13)*('Ejercicio 3 - TIR'!$D$13-'Ejercicio 3 - TIR'!$C$13)*B622),'Ejercicio 3 - TIR'!$E$13-SQRT(('Ejercicio 3 - TIR'!$E$13-'Ejercicio 3 - TIR'!$C$13)*('Ejercicio 3 - TIR'!$E$13-'Ejercicio 3 - TIR'!$D$13)*(1-B622)))</f>
        <v>91328.1093096807</v>
      </c>
      <c r="D622" s="16">
        <f ca="1" t="shared" si="4620"/>
        <v>0.781851484767783</v>
      </c>
      <c r="E622" s="17">
        <f ca="1">IF(D622&lt;=('Ejercicio 3 - TIR'!$D$14-'Ejercicio 3 - TIR'!$C$14)/('Ejercicio 3 - TIR'!$E$14-'Ejercicio 3 - TIR'!$C$14),'Ejercicio 3 - TIR'!$C$14+SQRT(('Ejercicio 3 - TIR'!$E$14-'Ejercicio 3 - TIR'!$C$14)*('Ejercicio 3 - TIR'!$D$14-'Ejercicio 3 - TIR'!$C$14)*D622),'Ejercicio 3 - TIR'!$E$14-SQRT(('Ejercicio 3 - TIR'!$E$14-'Ejercicio 3 - TIR'!$C$14)*('Ejercicio 3 - TIR'!$E$14-'Ejercicio 3 - TIR'!$D$14)*(1-D622)))</f>
        <v>34279.6610865411</v>
      </c>
      <c r="F622" s="16">
        <f ca="1" t="shared" si="4620"/>
        <v>0.709772096464337</v>
      </c>
      <c r="G622" s="17">
        <f ca="1">IF(F622&lt;=('Ejercicio 3 - TIR'!$D$18-'Ejercicio 3 - TIR'!$C$18)/('Ejercicio 3 - TIR'!$E$18-'Ejercicio 3 - TIR'!$C$18),'Ejercicio 3 - TIR'!$C$18+SQRT(('Ejercicio 3 - TIR'!$E$18-'Ejercicio 3 - TIR'!$C$18)*('Ejercicio 3 - TIR'!$D$18-'Ejercicio 3 - TIR'!$C$18)*F622),'Ejercicio 3 - TIR'!$E$18-SQRT(('Ejercicio 3 - TIR'!$E$18-'Ejercicio 3 - TIR'!$C$18)*('Ejercicio 3 - TIR'!$E$18-'Ejercicio 3 - TIR'!$D$18)*(1-F622)))</f>
        <v>40334.4782965702</v>
      </c>
      <c r="H622" s="16">
        <f ca="1" t="shared" ref="H622:L622" si="4621">RAND()</f>
        <v>0.51608340722915</v>
      </c>
      <c r="I622" s="17">
        <f ca="1">IF(H622&lt;=('Ejercicio 3 - TIR'!$D$18-'Ejercicio 3 - TIR'!$C$18)/('Ejercicio 3 - TIR'!$E$18-'Ejercicio 3 - TIR'!$C$18),'Ejercicio 3 - TIR'!$C$18+SQRT(('Ejercicio 3 - TIR'!$E$18-'Ejercicio 3 - TIR'!$C$18)*('Ejercicio 3 - TIR'!$D$18-'Ejercicio 3 - TIR'!$C$18)*H622),'Ejercicio 3 - TIR'!$E$18-SQRT(('Ejercicio 3 - TIR'!$E$18-'Ejercicio 3 - TIR'!$C$18)*('Ejercicio 3 - TIR'!$E$18-'Ejercicio 3 - TIR'!$D$18)*(1-H622)))</f>
        <v>38798.4379911648</v>
      </c>
      <c r="J622" s="16">
        <f ca="1" t="shared" si="4621"/>
        <v>0.513386471595199</v>
      </c>
      <c r="K622" s="17">
        <f ca="1">IF(J622&lt;=('Ejercicio 3 - TIR'!$D$18-'Ejercicio 3 - TIR'!$C$18)/('Ejercicio 3 - TIR'!$E$18-'Ejercicio 3 - TIR'!$C$18),'Ejercicio 3 - TIR'!$C$18+SQRT(('Ejercicio 3 - TIR'!$E$18-'Ejercicio 3 - TIR'!$C$18)*('Ejercicio 3 - TIR'!$D$18-'Ejercicio 3 - TIR'!$C$18)*J622),'Ejercicio 3 - TIR'!$E$18-SQRT(('Ejercicio 3 - TIR'!$E$18-'Ejercicio 3 - TIR'!$C$18)*('Ejercicio 3 - TIR'!$E$18-'Ejercicio 3 - TIR'!$D$18)*(1-J622)))</f>
        <v>38775.4185506607</v>
      </c>
      <c r="L622" s="16">
        <f ca="1" t="shared" si="4621"/>
        <v>0.966871445638221</v>
      </c>
      <c r="M622" s="17">
        <f ca="1">IF(L622&lt;=('Ejercicio 3 - TIR'!$D$18-'Ejercicio 3 - TIR'!$C$18)/('Ejercicio 3 - TIR'!$E$18-'Ejercicio 3 - TIR'!$C$18),'Ejercicio 3 - TIR'!$C$18+SQRT(('Ejercicio 3 - TIR'!$E$18-'Ejercicio 3 - TIR'!$C$18)*('Ejercicio 3 - TIR'!$D$18-'Ejercicio 3 - TIR'!$C$18)*L622),'Ejercicio 3 - TIR'!$E$18-SQRT(('Ejercicio 3 - TIR'!$E$18-'Ejercicio 3 - TIR'!$C$18)*('Ejercicio 3 - TIR'!$E$18-'Ejercicio 3 - TIR'!$D$18)*(1-L622)))</f>
        <v>43423.7254118862</v>
      </c>
      <c r="N622" s="16">
        <f ca="1" t="shared" ref="N622:R622" si="4622">RAND()</f>
        <v>0.732830223845453</v>
      </c>
      <c r="O622" s="17">
        <f ca="1">IF(N622&lt;=('Ejercicio 3 - TIR'!$D$18-'Ejercicio 3 - TIR'!$C$18)/('Ejercicio 3 - TIR'!$E$18-'Ejercicio 3 - TIR'!$C$18),'Ejercicio 3 - TIR'!$C$18+SQRT(('Ejercicio 3 - TIR'!$E$18-'Ejercicio 3 - TIR'!$C$18)*('Ejercicio 3 - TIR'!$D$18-'Ejercicio 3 - TIR'!$C$18)*N622),'Ejercicio 3 - TIR'!$E$18-SQRT(('Ejercicio 3 - TIR'!$E$18-'Ejercicio 3 - TIR'!$C$18)*('Ejercicio 3 - TIR'!$E$18-'Ejercicio 3 - TIR'!$D$18)*(1-N622)))</f>
        <v>40523.6473316336</v>
      </c>
      <c r="P622" s="16">
        <f ca="1" t="shared" si="4622"/>
        <v>0.374686177466278</v>
      </c>
      <c r="Q622" s="18">
        <f ca="1">IF(P622&lt;=('Ejercicio 3 - TIR'!$D$22-'Ejercicio 3 - TIR'!$C$22)/('Ejercicio 3 - TIR'!$E$22-'Ejercicio 3 - TIR'!$C$22),'Ejercicio 3 - TIR'!$C$22+SQRT(('Ejercicio 3 - TIR'!$E$22-'Ejercicio 3 - TIR'!$C$22)*('Ejercicio 3 - TIR'!$D$22-'Ejercicio 3 - TIR'!$C$22)*P622),'Ejercicio 3 - TIR'!$E$22-SQRT(('Ejercicio 3 - TIR'!$E$22-'Ejercicio 3 - TIR'!$C$22)*('Ejercicio 3 - TIR'!$E$22-'Ejercicio 3 - TIR'!$D$22)*(1-P622)))</f>
        <v>0.145969888706718</v>
      </c>
      <c r="R622" s="16">
        <f ca="1" t="shared" si="4622"/>
        <v>0.664590445608534</v>
      </c>
      <c r="S622" s="18">
        <f ca="1">IF(R622&lt;=('Ejercicio 3 - TIR'!$D$23-'Ejercicio 3 - TIR'!$C$23)/('Ejercicio 3 - TIR'!$E$23-'Ejercicio 3 - TIR'!$C$23),'Ejercicio 3 - TIR'!$C$23+SQRT(('Ejercicio 3 - TIR'!$E$23-'Ejercicio 3 - TIR'!$C$23)*('Ejercicio 3 - TIR'!$D$23-'Ejercicio 3 - TIR'!$C$23)*R622),'Ejercicio 3 - TIR'!$E$23-SQRT(('Ejercicio 3 - TIR'!$E$23-'Ejercicio 3 - TIR'!$C$23)*('Ejercicio 3 - TIR'!$E$23-'Ejercicio 3 - TIR'!$D$23)*(1-R622)))</f>
        <v>0.155428935759625</v>
      </c>
      <c r="T622" s="16">
        <f ca="1" t="shared" ref="T622:X622" si="4623">RAND()</f>
        <v>0.405802279090302</v>
      </c>
      <c r="U622" s="18">
        <f ca="1">IF(T622&lt;=('Ejercicio 3 - TIR'!$D$24-'Ejercicio 3 - TIR'!$C$24)/('Ejercicio 3 - TIR'!$E$24-'Ejercicio 3 - TIR'!$C$24),'Ejercicio 3 - TIR'!$C$24+SQRT(('Ejercicio 3 - TIR'!$E$24-'Ejercicio 3 - TIR'!$C$24)*('Ejercicio 3 - TIR'!$D$24-'Ejercicio 3 - TIR'!$C$24)*T622),'Ejercicio 3 - TIR'!$E$24-SQRT(('Ejercicio 3 - TIR'!$E$24-'Ejercicio 3 - TIR'!$C$24)*('Ejercicio 3 - TIR'!$E$24-'Ejercicio 3 - TIR'!$D$24)*(1-T622)))</f>
        <v>0.179192204200602</v>
      </c>
      <c r="V622" s="16">
        <f ca="1" t="shared" si="4623"/>
        <v>0.778829562026956</v>
      </c>
      <c r="W622" s="18">
        <f ca="1">IF(V622&lt;=('Ejercicio 3 - TIR'!$D$25-'Ejercicio 3 - TIR'!$C$25)/('Ejercicio 3 - TIR'!$E$25-'Ejercicio 3 - TIR'!$C$25),'Ejercicio 3 - TIR'!$C$25+SQRT(('Ejercicio 3 - TIR'!$E$25-'Ejercicio 3 - TIR'!$C$25)*('Ejercicio 3 - TIR'!$D$25-'Ejercicio 3 - TIR'!$C$25)*V622),'Ejercicio 3 - TIR'!$E$25-SQRT(('Ejercicio 3 - TIR'!$E$25-'Ejercicio 3 - TIR'!$C$25)*('Ejercicio 3 - TIR'!$E$25-'Ejercicio 3 - TIR'!$D$25)*(1-V622)))</f>
        <v>0.222177409665783</v>
      </c>
      <c r="X622" s="16">
        <f ca="1" t="shared" si="4623"/>
        <v>0.0409503839847856</v>
      </c>
      <c r="Y622" s="18">
        <f ca="1">IF(X622&lt;=('Ejercicio 3 - TIR'!$D$26-'Ejercicio 3 - TIR'!$C$26)/('Ejercicio 3 - TIR'!$E$26-'Ejercicio 3 - TIR'!$C$26),'Ejercicio 3 - TIR'!$C$26+SQRT(('Ejercicio 3 - TIR'!$E$26-'Ejercicio 3 - TIR'!$C$26)*('Ejercicio 3 - TIR'!$D$26-'Ejercicio 3 - TIR'!$C$26)*X622),'Ejercicio 3 - TIR'!$E$26-SQRT(('Ejercicio 3 - TIR'!$E$26-'Ejercicio 3 - TIR'!$C$26)*('Ejercicio 3 - TIR'!$E$26-'Ejercicio 3 - TIR'!$D$26)*(1-X622)))</f>
        <v>0.200515038599973</v>
      </c>
      <c r="Z622" s="16">
        <f ca="1" t="shared" si="4288"/>
        <v>1.14596988870672</v>
      </c>
      <c r="AA622" s="16">
        <f ca="1" t="shared" si="4289"/>
        <v>1.32408676892098</v>
      </c>
      <c r="AB622" s="16">
        <f ca="1" t="shared" si="4290"/>
        <v>1.56135279559678</v>
      </c>
      <c r="AC622" s="16">
        <f ca="1" t="shared" si="4291"/>
        <v>1.9082501152969</v>
      </c>
      <c r="AD622" s="16">
        <f ca="1" t="shared" si="4292"/>
        <v>2.29088296082406</v>
      </c>
      <c r="AE622" s="15">
        <f ca="1" t="shared" si="4293"/>
        <v>5003.7983137064</v>
      </c>
      <c r="AF622" s="15">
        <f ca="1" t="shared" si="4294"/>
        <v>5781.53336036159</v>
      </c>
      <c r="AG622" s="15">
        <f ca="1" t="shared" si="4295"/>
        <v>6817.5390668641</v>
      </c>
      <c r="AH622" s="15">
        <f ca="1" t="shared" si="4296"/>
        <v>8332.24223703524</v>
      </c>
      <c r="AI622" s="15">
        <f ca="1" t="shared" si="4297"/>
        <v>10002.9821108187</v>
      </c>
      <c r="AJ622" s="17">
        <f ca="1" t="shared" si="4298"/>
        <v>46222.097604564</v>
      </c>
      <c r="AK622" s="17">
        <f ca="1" t="shared" si="4299"/>
        <v>51372.4983989024</v>
      </c>
      <c r="AL622" s="17">
        <f ca="1" t="shared" si="4300"/>
        <v>60542.1081545094</v>
      </c>
      <c r="AM622" s="17">
        <f ca="1" t="shared" si="4301"/>
        <v>82863.3290238529</v>
      </c>
      <c r="AN622" s="17">
        <f ca="1" t="shared" si="4302"/>
        <v>92834.933182483</v>
      </c>
      <c r="AO622" s="17">
        <f ca="1">C622/'Ejercicio 3 - TIR'!$D$7</f>
        <v>18265.6218619361</v>
      </c>
      <c r="AP622" s="17">
        <f ca="1" t="shared" si="4303"/>
        <v>27956.4757426279</v>
      </c>
      <c r="AQ622" s="17">
        <f ca="1" t="shared" si="4304"/>
        <v>33106.8765369662</v>
      </c>
      <c r="AR622" s="17">
        <f ca="1" t="shared" si="4305"/>
        <v>42276.4862925732</v>
      </c>
      <c r="AS622" s="17">
        <f ca="1" t="shared" si="4306"/>
        <v>64597.7071619167</v>
      </c>
      <c r="AT622" s="17">
        <f ca="1" t="shared" si="4307"/>
        <v>74569.3113205469</v>
      </c>
      <c r="AU622" s="17">
        <f ca="1">AP622*'Ejercicio 3 - TIR'!$D$5</f>
        <v>13978.2378713139</v>
      </c>
      <c r="AV622" s="17">
        <f ca="1">AQ622*'Ejercicio 3 - TIR'!$D$5</f>
        <v>16553.4382684831</v>
      </c>
      <c r="AW622" s="17">
        <f ca="1">AR622*'Ejercicio 3 - TIR'!$D$5</f>
        <v>21138.2431462866</v>
      </c>
      <c r="AX622" s="17">
        <f ca="1">AS622*'Ejercicio 3 - TIR'!$D$5</f>
        <v>32298.8535809584</v>
      </c>
      <c r="AY622" s="17">
        <f ca="1">AT622*'Ejercicio 3 - TIR'!$D$5</f>
        <v>37284.6556602734</v>
      </c>
      <c r="AZ622" s="17">
        <f ca="1" t="shared" ref="AZ622:BD622" si="4624">AJ622-AU622-AE622</f>
        <v>27240.0614195437</v>
      </c>
      <c r="BA622" s="17">
        <f ca="1" t="shared" si="4624"/>
        <v>29037.5267700577</v>
      </c>
      <c r="BB622" s="17">
        <f ca="1" t="shared" si="4624"/>
        <v>32586.3259413587</v>
      </c>
      <c r="BC622" s="17">
        <f ca="1" t="shared" si="4624"/>
        <v>42232.2332058593</v>
      </c>
      <c r="BD622" s="17">
        <f ca="1" t="shared" si="4624"/>
        <v>45547.2954113909</v>
      </c>
      <c r="BE622" s="17">
        <f ca="1" t="shared" ref="BE622:BI622" si="4625">AZ622/Z622</f>
        <v>23770.3116704798</v>
      </c>
      <c r="BF622" s="17">
        <f ca="1" t="shared" si="4625"/>
        <v>21930.2295375407</v>
      </c>
      <c r="BG622" s="17">
        <f ca="1" t="shared" si="4625"/>
        <v>20870.5720022127</v>
      </c>
      <c r="BH622" s="17">
        <f ca="1" t="shared" si="4625"/>
        <v>22131.3929800488</v>
      </c>
      <c r="BI622" s="17">
        <f ca="1" t="shared" si="4625"/>
        <v>19881.9827072295</v>
      </c>
      <c r="BJ622" s="17">
        <f ca="1" t="shared" si="4310"/>
        <v>78530.6914859807</v>
      </c>
      <c r="BK622" s="17">
        <f ca="1" t="shared" si="4311"/>
        <v>41844.401892365</v>
      </c>
      <c r="BL622" s="17">
        <f ca="1" t="shared" si="4312"/>
        <v>120375.093378346</v>
      </c>
      <c r="BM622" s="17">
        <f ca="1">BK622*'Ejercicio 3 - TIR'!$D$5</f>
        <v>20922.2009461825</v>
      </c>
      <c r="BN622" s="17">
        <f ca="1" t="shared" si="4313"/>
        <v>99452.8924321632</v>
      </c>
      <c r="BO622" s="17">
        <f ca="1" t="shared" si="4314"/>
        <v>43412.4720175091</v>
      </c>
      <c r="BP622" s="17">
        <f ca="1" t="shared" si="4315"/>
        <v>-125607.770396222</v>
      </c>
      <c r="BQ622" s="17">
        <f ca="1" t="shared" ref="BQ622:BT622" si="4626">BE622</f>
        <v>23770.3116704798</v>
      </c>
      <c r="BR622" s="17">
        <f ca="1" t="shared" si="4626"/>
        <v>21930.2295375407</v>
      </c>
      <c r="BS622" s="17">
        <f ca="1" t="shared" si="4626"/>
        <v>20870.5720022127</v>
      </c>
      <c r="BT622" s="17">
        <f ca="1" t="shared" si="4626"/>
        <v>22131.3929800488</v>
      </c>
      <c r="BU622" s="17">
        <f ca="1" t="shared" si="4317"/>
        <v>63294.4547247387</v>
      </c>
      <c r="BV622" s="19">
        <f ca="1" t="shared" si="4318"/>
        <v>5.67139588379044</v>
      </c>
    </row>
    <row r="623" ht="15" customHeight="1" spans="1:74">
      <c r="A623" s="15">
        <v>622</v>
      </c>
      <c r="B623" s="16">
        <f ca="1" t="shared" ref="B623:F623" si="4627">RAND()</f>
        <v>0.275677147638692</v>
      </c>
      <c r="C623" s="17">
        <f ca="1">IF(B623&lt;=('Ejercicio 3 - TIR'!$D$13-'Ejercicio 3 - TIR'!$C$13)/('Ejercicio 3 - TIR'!$E$13-'Ejercicio 3 - TIR'!$C$13),'Ejercicio 3 - TIR'!$C$13+SQRT(('Ejercicio 3 - TIR'!$E$13-'Ejercicio 3 - TIR'!$C$13)*('Ejercicio 3 - TIR'!$D$13-'Ejercicio 3 - TIR'!$C$13)*B623),'Ejercicio 3 - TIR'!$E$13-SQRT(('Ejercicio 3 - TIR'!$E$13-'Ejercicio 3 - TIR'!$C$13)*('Ejercicio 3 - TIR'!$E$13-'Ejercicio 3 - TIR'!$D$13)*(1-B623)))</f>
        <v>70518.0152833367</v>
      </c>
      <c r="D623" s="16">
        <f ca="1" t="shared" si="4627"/>
        <v>0.00992678816288661</v>
      </c>
      <c r="E623" s="17">
        <f ca="1">IF(D623&lt;=('Ejercicio 3 - TIR'!$D$14-'Ejercicio 3 - TIR'!$C$14)/('Ejercicio 3 - TIR'!$E$14-'Ejercicio 3 - TIR'!$C$14),'Ejercicio 3 - TIR'!$C$14+SQRT(('Ejercicio 3 - TIR'!$E$14-'Ejercicio 3 - TIR'!$C$14)*('Ejercicio 3 - TIR'!$D$14-'Ejercicio 3 - TIR'!$C$14)*D623),'Ejercicio 3 - TIR'!$E$14-SQRT(('Ejercicio 3 - TIR'!$E$14-'Ejercicio 3 - TIR'!$C$14)*('Ejercicio 3 - TIR'!$E$14-'Ejercicio 3 - TIR'!$D$14)*(1-D623)))</f>
        <v>25862.8494145658</v>
      </c>
      <c r="F623" s="16">
        <f ca="1" t="shared" si="4627"/>
        <v>0.658992458929166</v>
      </c>
      <c r="G623" s="17">
        <f ca="1">IF(F623&lt;=('Ejercicio 3 - TIR'!$D$18-'Ejercicio 3 - TIR'!$C$18)/('Ejercicio 3 - TIR'!$E$18-'Ejercicio 3 - TIR'!$C$18),'Ejercicio 3 - TIR'!$C$18+SQRT(('Ejercicio 3 - TIR'!$E$18-'Ejercicio 3 - TIR'!$C$18)*('Ejercicio 3 - TIR'!$D$18-'Ejercicio 3 - TIR'!$C$18)*F623),'Ejercicio 3 - TIR'!$E$18-SQRT(('Ejercicio 3 - TIR'!$E$18-'Ejercicio 3 - TIR'!$C$18)*('Ejercicio 3 - TIR'!$E$18-'Ejercicio 3 - TIR'!$D$18)*(1-F623)))</f>
        <v>39942.2768438308</v>
      </c>
      <c r="H623" s="16">
        <f ca="1" t="shared" ref="H623:L623" si="4628">RAND()</f>
        <v>0.370868057101658</v>
      </c>
      <c r="I623" s="17">
        <f ca="1">IF(H623&lt;=('Ejercicio 3 - TIR'!$D$18-'Ejercicio 3 - TIR'!$C$18)/('Ejercicio 3 - TIR'!$E$18-'Ejercicio 3 - TIR'!$C$18),'Ejercicio 3 - TIR'!$C$18+SQRT(('Ejercicio 3 - TIR'!$E$18-'Ejercicio 3 - TIR'!$C$18)*('Ejercicio 3 - TIR'!$D$18-'Ejercicio 3 - TIR'!$C$18)*H623),'Ejercicio 3 - TIR'!$E$18-SQRT(('Ejercicio 3 - TIR'!$E$18-'Ejercicio 3 - TIR'!$C$18)*('Ejercicio 3 - TIR'!$E$18-'Ejercicio 3 - TIR'!$D$18)*(1-H623)))</f>
        <v>37458.566119922</v>
      </c>
      <c r="J623" s="16">
        <f ca="1" t="shared" si="4628"/>
        <v>0.614555312083423</v>
      </c>
      <c r="K623" s="17">
        <f ca="1">IF(J623&lt;=('Ejercicio 3 - TIR'!$D$18-'Ejercicio 3 - TIR'!$C$18)/('Ejercicio 3 - TIR'!$E$18-'Ejercicio 3 - TIR'!$C$18),'Ejercicio 3 - TIR'!$C$18+SQRT(('Ejercicio 3 - TIR'!$E$18-'Ejercicio 3 - TIR'!$C$18)*('Ejercicio 3 - TIR'!$D$18-'Ejercicio 3 - TIR'!$C$18)*J623),'Ejercicio 3 - TIR'!$E$18-SQRT(('Ejercicio 3 - TIR'!$E$18-'Ejercicio 3 - TIR'!$C$18)*('Ejercicio 3 - TIR'!$E$18-'Ejercicio 3 - TIR'!$D$18)*(1-J623)))</f>
        <v>39601.2132989802</v>
      </c>
      <c r="L623" s="16">
        <f ca="1" t="shared" si="4628"/>
        <v>0.897884134412454</v>
      </c>
      <c r="M623" s="17">
        <f ca="1">IF(L623&lt;=('Ejercicio 3 - TIR'!$D$18-'Ejercicio 3 - TIR'!$C$18)/('Ejercicio 3 - TIR'!$E$18-'Ejercicio 3 - TIR'!$C$18),'Ejercicio 3 - TIR'!$C$18+SQRT(('Ejercicio 3 - TIR'!$E$18-'Ejercicio 3 - TIR'!$C$18)*('Ejercicio 3 - TIR'!$D$18-'Ejercicio 3 - TIR'!$C$18)*L623),'Ejercicio 3 - TIR'!$E$18-SQRT(('Ejercicio 3 - TIR'!$E$18-'Ejercicio 3 - TIR'!$C$18)*('Ejercicio 3 - TIR'!$E$18-'Ejercicio 3 - TIR'!$D$18)*(1-L623)))</f>
        <v>42232.566185242</v>
      </c>
      <c r="N623" s="16">
        <f ca="1" t="shared" ref="N623:R623" si="4629">RAND()</f>
        <v>0.860413063127826</v>
      </c>
      <c r="O623" s="17">
        <f ca="1">IF(N623&lt;=('Ejercicio 3 - TIR'!$D$18-'Ejercicio 3 - TIR'!$C$18)/('Ejercicio 3 - TIR'!$E$18-'Ejercicio 3 - TIR'!$C$18),'Ejercicio 3 - TIR'!$C$18+SQRT(('Ejercicio 3 - TIR'!$E$18-'Ejercicio 3 - TIR'!$C$18)*('Ejercicio 3 - TIR'!$D$18-'Ejercicio 3 - TIR'!$C$18)*N623),'Ejercicio 3 - TIR'!$E$18-SQRT(('Ejercicio 3 - TIR'!$E$18-'Ejercicio 3 - TIR'!$C$18)*('Ejercicio 3 - TIR'!$E$18-'Ejercicio 3 - TIR'!$D$18)*(1-N623)))</f>
        <v>41764.413458828</v>
      </c>
      <c r="P623" s="16">
        <f ca="1" t="shared" si="4629"/>
        <v>0.47263682585708</v>
      </c>
      <c r="Q623" s="18">
        <f ca="1">IF(P623&lt;=('Ejercicio 3 - TIR'!$D$22-'Ejercicio 3 - TIR'!$C$22)/('Ejercicio 3 - TIR'!$E$22-'Ejercicio 3 - TIR'!$C$22),'Ejercicio 3 - TIR'!$C$22+SQRT(('Ejercicio 3 - TIR'!$E$22-'Ejercicio 3 - TIR'!$C$22)*('Ejercicio 3 - TIR'!$D$22-'Ejercicio 3 - TIR'!$C$22)*P623),'Ejercicio 3 - TIR'!$E$22-SQRT(('Ejercicio 3 - TIR'!$E$22-'Ejercicio 3 - TIR'!$C$22)*('Ejercicio 3 - TIR'!$E$22-'Ejercicio 3 - TIR'!$D$22)*(1-P623)))</f>
        <v>0.149167555374812</v>
      </c>
      <c r="R623" s="16">
        <f ca="1" t="shared" si="4629"/>
        <v>0.987517836229313</v>
      </c>
      <c r="S623" s="18">
        <f ca="1">IF(R623&lt;=('Ejercicio 3 - TIR'!$D$23-'Ejercicio 3 - TIR'!$C$23)/('Ejercicio 3 - TIR'!$E$23-'Ejercicio 3 - TIR'!$C$23),'Ejercicio 3 - TIR'!$C$23+SQRT(('Ejercicio 3 - TIR'!$E$23-'Ejercicio 3 - TIR'!$C$23)*('Ejercicio 3 - TIR'!$D$23-'Ejercicio 3 - TIR'!$C$23)*R623),'Ejercicio 3 - TIR'!$E$23-SQRT(('Ejercicio 3 - TIR'!$E$23-'Ejercicio 3 - TIR'!$C$23)*('Ejercicio 3 - TIR'!$E$23-'Ejercicio 3 - TIR'!$D$23)*(1-R623)))</f>
        <v>0.175259968904402</v>
      </c>
      <c r="T623" s="16">
        <f ca="1" t="shared" ref="T623:X623" si="4630">RAND()</f>
        <v>0.3434712373135</v>
      </c>
      <c r="U623" s="18">
        <f ca="1">IF(T623&lt;=('Ejercicio 3 - TIR'!$D$24-'Ejercicio 3 - TIR'!$C$24)/('Ejercicio 3 - TIR'!$E$24-'Ejercicio 3 - TIR'!$C$24),'Ejercicio 3 - TIR'!$C$24+SQRT(('Ejercicio 3 - TIR'!$E$24-'Ejercicio 3 - TIR'!$C$24)*('Ejercicio 3 - TIR'!$D$24-'Ejercicio 3 - TIR'!$C$24)*T623),'Ejercicio 3 - TIR'!$E$24-SQRT(('Ejercicio 3 - TIR'!$E$24-'Ejercicio 3 - TIR'!$C$24)*('Ejercicio 3 - TIR'!$E$24-'Ejercicio 3 - TIR'!$D$24)*(1-T623)))</f>
        <v>0.176856835226034</v>
      </c>
      <c r="V623" s="16">
        <f ca="1" t="shared" si="4630"/>
        <v>0.439030031670194</v>
      </c>
      <c r="W623" s="18">
        <f ca="1">IF(V623&lt;=('Ejercicio 3 - TIR'!$D$25-'Ejercicio 3 - TIR'!$C$25)/('Ejercicio 3 - TIR'!$E$25-'Ejercicio 3 - TIR'!$C$25),'Ejercicio 3 - TIR'!$C$25+SQRT(('Ejercicio 3 - TIR'!$E$25-'Ejercicio 3 - TIR'!$C$25)*('Ejercicio 3 - TIR'!$D$25-'Ejercicio 3 - TIR'!$C$25)*V623),'Ejercicio 3 - TIR'!$E$25-SQRT(('Ejercicio 3 - TIR'!$E$25-'Ejercicio 3 - TIR'!$C$25)*('Ejercicio 3 - TIR'!$E$25-'Ejercicio 3 - TIR'!$D$25)*(1-V623)))</f>
        <v>0.205689787981163</v>
      </c>
      <c r="X623" s="16">
        <f ca="1" t="shared" si="4630"/>
        <v>0.465718546682457</v>
      </c>
      <c r="Y623" s="18">
        <f ca="1">IF(X623&lt;=('Ejercicio 3 - TIR'!$D$26-'Ejercicio 3 - TIR'!$C$26)/('Ejercicio 3 - TIR'!$E$26-'Ejercicio 3 - TIR'!$C$26),'Ejercicio 3 - TIR'!$C$26+SQRT(('Ejercicio 3 - TIR'!$E$26-'Ejercicio 3 - TIR'!$C$26)*('Ejercicio 3 - TIR'!$D$26-'Ejercicio 3 - TIR'!$C$26)*X623),'Ejercicio 3 - TIR'!$E$26-SQRT(('Ejercicio 3 - TIR'!$E$26-'Ejercicio 3 - TIR'!$C$26)*('Ejercicio 3 - TIR'!$E$26-'Ejercicio 3 - TIR'!$D$26)*(1-X623)))</f>
        <v>0.226286688354611</v>
      </c>
      <c r="Z623" s="16">
        <f ca="1" t="shared" si="4288"/>
        <v>1.14916755537481</v>
      </c>
      <c r="AA623" s="16">
        <f ca="1" t="shared" si="4289"/>
        <v>1.35057062539575</v>
      </c>
      <c r="AB623" s="16">
        <f ca="1" t="shared" si="4290"/>
        <v>1.58942827195249</v>
      </c>
      <c r="AC623" s="16">
        <f ca="1" t="shared" si="4291"/>
        <v>1.91635743622166</v>
      </c>
      <c r="AD623" s="16">
        <f ca="1" t="shared" si="4292"/>
        <v>2.35000361416799</v>
      </c>
      <c r="AE623" s="15">
        <f ca="1" t="shared" si="4293"/>
        <v>3857.89802219767</v>
      </c>
      <c r="AF623" s="15">
        <f ca="1" t="shared" si="4294"/>
        <v>4534.03310960439</v>
      </c>
      <c r="AG623" s="15">
        <f ca="1" t="shared" si="4295"/>
        <v>5335.90785617908</v>
      </c>
      <c r="AH623" s="15">
        <f ca="1" t="shared" si="4296"/>
        <v>6433.44961180357</v>
      </c>
      <c r="AI623" s="15">
        <f ca="1" t="shared" si="4297"/>
        <v>7889.25361915486</v>
      </c>
      <c r="AJ623" s="17">
        <f ca="1" t="shared" si="4298"/>
        <v>45900.3686367291</v>
      </c>
      <c r="AK623" s="17">
        <f ca="1" t="shared" si="4299"/>
        <v>50590.4390710111</v>
      </c>
      <c r="AL623" s="17">
        <f ca="1" t="shared" si="4300"/>
        <v>62943.2880210199</v>
      </c>
      <c r="AM623" s="17">
        <f ca="1" t="shared" si="4301"/>
        <v>80932.692259812</v>
      </c>
      <c r="AN623" s="17">
        <f ca="1" t="shared" si="4302"/>
        <v>98146.5225718522</v>
      </c>
      <c r="AO623" s="17">
        <f ca="1">C623/'Ejercicio 3 - TIR'!$D$7</f>
        <v>14103.6030566673</v>
      </c>
      <c r="AP623" s="17">
        <f ca="1" t="shared" si="4303"/>
        <v>31796.7655800617</v>
      </c>
      <c r="AQ623" s="17">
        <f ca="1" t="shared" si="4304"/>
        <v>36486.8360143438</v>
      </c>
      <c r="AR623" s="17">
        <f ca="1" t="shared" si="4305"/>
        <v>48839.6849643526</v>
      </c>
      <c r="AS623" s="17">
        <f ca="1" t="shared" si="4306"/>
        <v>66829.0892031446</v>
      </c>
      <c r="AT623" s="17">
        <f ca="1" t="shared" si="4307"/>
        <v>84042.9195151849</v>
      </c>
      <c r="AU623" s="17">
        <f ca="1">AP623*'Ejercicio 3 - TIR'!$D$5</f>
        <v>15898.3827900309</v>
      </c>
      <c r="AV623" s="17">
        <f ca="1">AQ623*'Ejercicio 3 - TIR'!$D$5</f>
        <v>18243.4180071719</v>
      </c>
      <c r="AW623" s="17">
        <f ca="1">AR623*'Ejercicio 3 - TIR'!$D$5</f>
        <v>24419.8424821763</v>
      </c>
      <c r="AX623" s="17">
        <f ca="1">AS623*'Ejercicio 3 - TIR'!$D$5</f>
        <v>33414.5446015723</v>
      </c>
      <c r="AY623" s="17">
        <f ca="1">AT623*'Ejercicio 3 - TIR'!$D$5</f>
        <v>42021.4597575924</v>
      </c>
      <c r="AZ623" s="17">
        <f ca="1" t="shared" ref="AZ623:BD623" si="4631">AJ623-AU623-AE623</f>
        <v>26144.0878245005</v>
      </c>
      <c r="BA623" s="17">
        <f ca="1" t="shared" si="4631"/>
        <v>27812.9879542348</v>
      </c>
      <c r="BB623" s="17">
        <f ca="1" t="shared" si="4631"/>
        <v>33187.5376826645</v>
      </c>
      <c r="BC623" s="17">
        <f ca="1" t="shared" si="4631"/>
        <v>41084.6980464361</v>
      </c>
      <c r="BD623" s="17">
        <f ca="1" t="shared" si="4631"/>
        <v>48235.8091951049</v>
      </c>
      <c r="BE623" s="17">
        <f ca="1" t="shared" ref="BE623:BI623" si="4632">AZ623/Z623</f>
        <v>22750.4576701814</v>
      </c>
      <c r="BF623" s="17">
        <f ca="1" t="shared" si="4632"/>
        <v>20593.5087223484</v>
      </c>
      <c r="BG623" s="17">
        <f ca="1" t="shared" si="4632"/>
        <v>20880.173247388</v>
      </c>
      <c r="BH623" s="17">
        <f ca="1" t="shared" si="4632"/>
        <v>21438.9535427377</v>
      </c>
      <c r="BI623" s="17">
        <f ca="1" t="shared" si="4632"/>
        <v>20525.84468564</v>
      </c>
      <c r="BJ623" s="17">
        <f ca="1" t="shared" si="4310"/>
        <v>60777.7895969121</v>
      </c>
      <c r="BK623" s="17">
        <f ca="1" t="shared" si="4311"/>
        <v>33143.518155959</v>
      </c>
      <c r="BL623" s="17">
        <f ca="1" t="shared" si="4312"/>
        <v>93921.3077528711</v>
      </c>
      <c r="BM623" s="17">
        <f ca="1">BK623*'Ejercicio 3 - TIR'!$D$5</f>
        <v>16571.7590779795</v>
      </c>
      <c r="BN623" s="17">
        <f ca="1" t="shared" si="4313"/>
        <v>77349.5486748916</v>
      </c>
      <c r="BO623" s="17">
        <f ca="1" t="shared" si="4314"/>
        <v>32914.6509428994</v>
      </c>
      <c r="BP623" s="17">
        <f ca="1" t="shared" si="4315"/>
        <v>-96380.8646979025</v>
      </c>
      <c r="BQ623" s="17">
        <f ca="1" t="shared" ref="BQ623:BT623" si="4633">BE623</f>
        <v>22750.4576701814</v>
      </c>
      <c r="BR623" s="17">
        <f ca="1" t="shared" si="4633"/>
        <v>20593.5087223484</v>
      </c>
      <c r="BS623" s="17">
        <f ca="1" t="shared" si="4633"/>
        <v>20880.173247388</v>
      </c>
      <c r="BT623" s="17">
        <f ca="1" t="shared" si="4633"/>
        <v>21438.9535427377</v>
      </c>
      <c r="BU623" s="17">
        <f ca="1" t="shared" si="4317"/>
        <v>53440.4956285395</v>
      </c>
      <c r="BV623" s="19">
        <f ca="1" t="shared" si="4318"/>
        <v>11.6923145631701</v>
      </c>
    </row>
    <row r="624" ht="15" customHeight="1" spans="1:74">
      <c r="A624" s="15">
        <v>623</v>
      </c>
      <c r="B624" s="16">
        <f ca="1" t="shared" ref="B624:F624" si="4634">RAND()</f>
        <v>0.385425346763621</v>
      </c>
      <c r="C624" s="17">
        <f ca="1">IF(B624&lt;=('Ejercicio 3 - TIR'!$D$13-'Ejercicio 3 - TIR'!$C$13)/('Ejercicio 3 - TIR'!$E$13-'Ejercicio 3 - TIR'!$C$13),'Ejercicio 3 - TIR'!$C$13+SQRT(('Ejercicio 3 - TIR'!$E$13-'Ejercicio 3 - TIR'!$C$13)*('Ejercicio 3 - TIR'!$D$13-'Ejercicio 3 - TIR'!$C$13)*B624),'Ejercicio 3 - TIR'!$E$13-SQRT(('Ejercicio 3 - TIR'!$E$13-'Ejercicio 3 - TIR'!$C$13)*('Ejercicio 3 - TIR'!$E$13-'Ejercicio 3 - TIR'!$D$13)*(1-B624)))</f>
        <v>72843.2405489231</v>
      </c>
      <c r="D624" s="16">
        <f ca="1" t="shared" si="4634"/>
        <v>0.924642285203686</v>
      </c>
      <c r="E624" s="17">
        <f ca="1">IF(D624&lt;=('Ejercicio 3 - TIR'!$D$14-'Ejercicio 3 - TIR'!$C$14)/('Ejercicio 3 - TIR'!$E$14-'Ejercicio 3 - TIR'!$C$14),'Ejercicio 3 - TIR'!$C$14+SQRT(('Ejercicio 3 - TIR'!$E$14-'Ejercicio 3 - TIR'!$C$14)*('Ejercicio 3 - TIR'!$D$14-'Ejercicio 3 - TIR'!$C$14)*D624),'Ejercicio 3 - TIR'!$E$14-SQRT(('Ejercicio 3 - TIR'!$E$14-'Ejercicio 3 - TIR'!$C$14)*('Ejercicio 3 - TIR'!$E$14-'Ejercicio 3 - TIR'!$D$14)*(1-D624)))</f>
        <v>36637.9088026279</v>
      </c>
      <c r="F624" s="16">
        <f ca="1" t="shared" si="4634"/>
        <v>0.532224459190473</v>
      </c>
      <c r="G624" s="17">
        <f ca="1">IF(F624&lt;=('Ejercicio 3 - TIR'!$D$18-'Ejercicio 3 - TIR'!$C$18)/('Ejercicio 3 - TIR'!$E$18-'Ejercicio 3 - TIR'!$C$18),'Ejercicio 3 - TIR'!$C$18+SQRT(('Ejercicio 3 - TIR'!$E$18-'Ejercicio 3 - TIR'!$C$18)*('Ejercicio 3 - TIR'!$D$18-'Ejercicio 3 - TIR'!$C$18)*F624),'Ejercicio 3 - TIR'!$E$18-SQRT(('Ejercicio 3 - TIR'!$E$18-'Ejercicio 3 - TIR'!$C$18)*('Ejercicio 3 - TIR'!$E$18-'Ejercicio 3 - TIR'!$D$18)*(1-F624)))</f>
        <v>38934.9688795525</v>
      </c>
      <c r="H624" s="16">
        <f ca="1" t="shared" ref="H624:L624" si="4635">RAND()</f>
        <v>0.426987367316462</v>
      </c>
      <c r="I624" s="17">
        <f ca="1">IF(H624&lt;=('Ejercicio 3 - TIR'!$D$18-'Ejercicio 3 - TIR'!$C$18)/('Ejercicio 3 - TIR'!$E$18-'Ejercicio 3 - TIR'!$C$18),'Ejercicio 3 - TIR'!$C$18+SQRT(('Ejercicio 3 - TIR'!$E$18-'Ejercicio 3 - TIR'!$C$18)*('Ejercicio 3 - TIR'!$D$18-'Ejercicio 3 - TIR'!$C$18)*H624),'Ejercicio 3 - TIR'!$E$18-SQRT(('Ejercicio 3 - TIR'!$E$18-'Ejercicio 3 - TIR'!$C$18)*('Ejercicio 3 - TIR'!$E$18-'Ejercicio 3 - TIR'!$D$18)*(1-H624)))</f>
        <v>38003.0060038381</v>
      </c>
      <c r="J624" s="16">
        <f ca="1" t="shared" si="4635"/>
        <v>0.856679105721029</v>
      </c>
      <c r="K624" s="17">
        <f ca="1">IF(J624&lt;=('Ejercicio 3 - TIR'!$D$18-'Ejercicio 3 - TIR'!$C$18)/('Ejercicio 3 - TIR'!$E$18-'Ejercicio 3 - TIR'!$C$18),'Ejercicio 3 - TIR'!$C$18+SQRT(('Ejercicio 3 - TIR'!$E$18-'Ejercicio 3 - TIR'!$C$18)*('Ejercicio 3 - TIR'!$D$18-'Ejercicio 3 - TIR'!$C$18)*J624),'Ejercicio 3 - TIR'!$E$18-SQRT(('Ejercicio 3 - TIR'!$E$18-'Ejercicio 3 - TIR'!$C$18)*('Ejercicio 3 - TIR'!$E$18-'Ejercicio 3 - TIR'!$D$18)*(1-J624)))</f>
        <v>41721.4230112863</v>
      </c>
      <c r="L624" s="16">
        <f ca="1" t="shared" si="4635"/>
        <v>0.630142493585804</v>
      </c>
      <c r="M624" s="17">
        <f ca="1">IF(L624&lt;=('Ejercicio 3 - TIR'!$D$18-'Ejercicio 3 - TIR'!$C$18)/('Ejercicio 3 - TIR'!$E$18-'Ejercicio 3 - TIR'!$C$18),'Ejercicio 3 - TIR'!$C$18+SQRT(('Ejercicio 3 - TIR'!$E$18-'Ejercicio 3 - TIR'!$C$18)*('Ejercicio 3 - TIR'!$D$18-'Ejercicio 3 - TIR'!$C$18)*L624),'Ejercicio 3 - TIR'!$E$18-SQRT(('Ejercicio 3 - TIR'!$E$18-'Ejercicio 3 - TIR'!$C$18)*('Ejercicio 3 - TIR'!$E$18-'Ejercicio 3 - TIR'!$D$18)*(1-L624)))</f>
        <v>39722.2103473372</v>
      </c>
      <c r="N624" s="16">
        <f ca="1" t="shared" ref="N624:R624" si="4636">RAND()</f>
        <v>0.0136337338473385</v>
      </c>
      <c r="O624" s="17">
        <f ca="1">IF(N624&lt;=('Ejercicio 3 - TIR'!$D$18-'Ejercicio 3 - TIR'!$C$18)/('Ejercicio 3 - TIR'!$E$18-'Ejercicio 3 - TIR'!$C$18),'Ejercicio 3 - TIR'!$C$18+SQRT(('Ejercicio 3 - TIR'!$E$18-'Ejercicio 3 - TIR'!$C$18)*('Ejercicio 3 - TIR'!$D$18-'Ejercicio 3 - TIR'!$C$18)*N624),'Ejercicio 3 - TIR'!$E$18-SQRT(('Ejercicio 3 - TIR'!$E$18-'Ejercicio 3 - TIR'!$C$18)*('Ejercicio 3 - TIR'!$E$18-'Ejercicio 3 - TIR'!$D$18)*(1-N624)))</f>
        <v>31430.0559699189</v>
      </c>
      <c r="P624" s="16">
        <f ca="1" t="shared" si="4636"/>
        <v>0.178979609123364</v>
      </c>
      <c r="Q624" s="18">
        <f ca="1">IF(P624&lt;=('Ejercicio 3 - TIR'!$D$22-'Ejercicio 3 - TIR'!$C$22)/('Ejercicio 3 - TIR'!$E$22-'Ejercicio 3 - TIR'!$C$22),'Ejercicio 3 - TIR'!$C$22+SQRT(('Ejercicio 3 - TIR'!$E$22-'Ejercicio 3 - TIR'!$C$22)*('Ejercicio 3 - TIR'!$D$22-'Ejercicio 3 - TIR'!$C$22)*P624),'Ejercicio 3 - TIR'!$E$22-SQRT(('Ejercicio 3 - TIR'!$E$22-'Ejercicio 3 - TIR'!$C$22)*('Ejercicio 3 - TIR'!$E$22-'Ejercicio 3 - TIR'!$D$22)*(1-P624)))</f>
        <v>0.137948907945111</v>
      </c>
      <c r="R624" s="16">
        <f ca="1" t="shared" si="4636"/>
        <v>0.783756830623614</v>
      </c>
      <c r="S624" s="18">
        <f ca="1">IF(R624&lt;=('Ejercicio 3 - TIR'!$D$23-'Ejercicio 3 - TIR'!$C$23)/('Ejercicio 3 - TIR'!$E$23-'Ejercicio 3 - TIR'!$C$23),'Ejercicio 3 - TIR'!$C$23+SQRT(('Ejercicio 3 - TIR'!$E$23-'Ejercicio 3 - TIR'!$C$23)*('Ejercicio 3 - TIR'!$D$23-'Ejercicio 3 - TIR'!$C$23)*R624),'Ejercicio 3 - TIR'!$E$23-SQRT(('Ejercicio 3 - TIR'!$E$23-'Ejercicio 3 - TIR'!$C$23)*('Ejercicio 3 - TIR'!$E$23-'Ejercicio 3 - TIR'!$D$23)*(1-R624)))</f>
        <v>0.16027089193913</v>
      </c>
      <c r="T624" s="16">
        <f ca="1" t="shared" ref="T624:X624" si="4637">RAND()</f>
        <v>0.0841332959542018</v>
      </c>
      <c r="U624" s="18">
        <f ca="1">IF(T624&lt;=('Ejercicio 3 - TIR'!$D$24-'Ejercicio 3 - TIR'!$C$24)/('Ejercicio 3 - TIR'!$E$24-'Ejercicio 3 - TIR'!$C$24),'Ejercicio 3 - TIR'!$C$24+SQRT(('Ejercicio 3 - TIR'!$E$24-'Ejercicio 3 - TIR'!$C$24)*('Ejercicio 3 - TIR'!$D$24-'Ejercicio 3 - TIR'!$C$24)*T624),'Ejercicio 3 - TIR'!$E$24-SQRT(('Ejercicio 3 - TIR'!$E$24-'Ejercicio 3 - TIR'!$C$24)*('Ejercicio 3 - TIR'!$E$24-'Ejercicio 3 - TIR'!$D$24)*(1-T624)))</f>
        <v>0.163292099965913</v>
      </c>
      <c r="V624" s="16">
        <f ca="1" t="shared" si="4637"/>
        <v>0.0532114423602719</v>
      </c>
      <c r="W624" s="18">
        <f ca="1">IF(V624&lt;=('Ejercicio 3 - TIR'!$D$25-'Ejercicio 3 - TIR'!$C$25)/('Ejercicio 3 - TIR'!$E$25-'Ejercicio 3 - TIR'!$C$25),'Ejercicio 3 - TIR'!$C$25+SQRT(('Ejercicio 3 - TIR'!$E$25-'Ejercicio 3 - TIR'!$C$25)*('Ejercicio 3 - TIR'!$D$25-'Ejercicio 3 - TIR'!$C$25)*V624),'Ejercicio 3 - TIR'!$E$25-SQRT(('Ejercicio 3 - TIR'!$E$25-'Ejercicio 3 - TIR'!$C$25)*('Ejercicio 3 - TIR'!$E$25-'Ejercicio 3 - TIR'!$D$25)*(1-V624)))</f>
        <v>0.18863110765223</v>
      </c>
      <c r="X624" s="16">
        <f ca="1" t="shared" si="4637"/>
        <v>0.599569651692711</v>
      </c>
      <c r="Y624" s="18">
        <f ca="1">IF(X624&lt;=('Ejercicio 3 - TIR'!$D$26-'Ejercicio 3 - TIR'!$C$26)/('Ejercicio 3 - TIR'!$E$26-'Ejercicio 3 - TIR'!$C$26),'Ejercicio 3 - TIR'!$C$26+SQRT(('Ejercicio 3 - TIR'!$E$26-'Ejercicio 3 - TIR'!$C$26)*('Ejercicio 3 - TIR'!$D$26-'Ejercicio 3 - TIR'!$C$26)*X624),'Ejercicio 3 - TIR'!$E$26-SQRT(('Ejercicio 3 - TIR'!$E$26-'Ejercicio 3 - TIR'!$C$26)*('Ejercicio 3 - TIR'!$E$26-'Ejercicio 3 - TIR'!$D$26)*(1-X624)))</f>
        <v>0.233499205588943</v>
      </c>
      <c r="Z624" s="16">
        <f ca="1" t="shared" si="4288"/>
        <v>1.13794890794511</v>
      </c>
      <c r="AA624" s="16">
        <f ca="1" t="shared" si="4289"/>
        <v>1.32032899440263</v>
      </c>
      <c r="AB624" s="16">
        <f ca="1" t="shared" si="4290"/>
        <v>1.53592828854452</v>
      </c>
      <c r="AC624" s="16">
        <f ca="1" t="shared" si="4291"/>
        <v>1.82565214288707</v>
      </c>
      <c r="AD624" s="16">
        <f ca="1" t="shared" si="4292"/>
        <v>2.25194046793295</v>
      </c>
      <c r="AE624" s="15">
        <f ca="1" t="shared" si="4293"/>
        <v>5054.15950871507</v>
      </c>
      <c r="AF624" s="15">
        <f ca="1" t="shared" si="4294"/>
        <v>5864.19416117947</v>
      </c>
      <c r="AG624" s="15">
        <f ca="1" t="shared" si="4295"/>
        <v>6821.77074036631</v>
      </c>
      <c r="AH624" s="15">
        <f ca="1" t="shared" si="4296"/>
        <v>8108.56891127118</v>
      </c>
      <c r="AI624" s="15">
        <f ca="1" t="shared" si="4297"/>
        <v>10001.9133105162</v>
      </c>
      <c r="AJ624" s="17">
        <f ca="1" t="shared" si="4298"/>
        <v>44306.0053173636</v>
      </c>
      <c r="AK624" s="17">
        <f ca="1" t="shared" si="4299"/>
        <v>50176.4707013248</v>
      </c>
      <c r="AL624" s="17">
        <f ca="1" t="shared" si="4300"/>
        <v>64081.113841367</v>
      </c>
      <c r="AM624" s="17">
        <f ca="1" t="shared" si="4301"/>
        <v>72518.938440827</v>
      </c>
      <c r="AN624" s="17">
        <f ca="1" t="shared" si="4302"/>
        <v>70778.614948058</v>
      </c>
      <c r="AO624" s="17">
        <f ca="1">C624/'Ejercicio 3 - TIR'!$D$7</f>
        <v>14568.6481097846</v>
      </c>
      <c r="AP624" s="17">
        <f ca="1" t="shared" si="4303"/>
        <v>29737.357207579</v>
      </c>
      <c r="AQ624" s="17">
        <f ca="1" t="shared" si="4304"/>
        <v>35607.8225915402</v>
      </c>
      <c r="AR624" s="17">
        <f ca="1" t="shared" si="4305"/>
        <v>49512.4657315823</v>
      </c>
      <c r="AS624" s="17">
        <f ca="1" t="shared" si="4306"/>
        <v>57950.2903310424</v>
      </c>
      <c r="AT624" s="17">
        <f ca="1" t="shared" si="4307"/>
        <v>56209.9668382734</v>
      </c>
      <c r="AU624" s="17">
        <f ca="1">AP624*'Ejercicio 3 - TIR'!$D$5</f>
        <v>14868.6786037895</v>
      </c>
      <c r="AV624" s="17">
        <f ca="1">AQ624*'Ejercicio 3 - TIR'!$D$5</f>
        <v>17803.9112957701</v>
      </c>
      <c r="AW624" s="17">
        <f ca="1">AR624*'Ejercicio 3 - TIR'!$D$5</f>
        <v>24756.2328657912</v>
      </c>
      <c r="AX624" s="17">
        <f ca="1">AS624*'Ejercicio 3 - TIR'!$D$5</f>
        <v>28975.1451655212</v>
      </c>
      <c r="AY624" s="17">
        <f ca="1">AT624*'Ejercicio 3 - TIR'!$D$5</f>
        <v>28104.9834191367</v>
      </c>
      <c r="AZ624" s="17">
        <f ca="1" t="shared" ref="AZ624:BD624" si="4638">AJ624-AU624-AE624</f>
        <v>24383.167204859</v>
      </c>
      <c r="BA624" s="17">
        <f ca="1" t="shared" si="4638"/>
        <v>26508.3652443752</v>
      </c>
      <c r="BB624" s="17">
        <f ca="1" t="shared" si="4638"/>
        <v>32503.1102352095</v>
      </c>
      <c r="BC624" s="17">
        <f ca="1" t="shared" si="4638"/>
        <v>35435.2243640346</v>
      </c>
      <c r="BD624" s="17">
        <f ca="1" t="shared" si="4638"/>
        <v>32671.7182184051</v>
      </c>
      <c r="BE624" s="17">
        <f ca="1" t="shared" ref="BE624:BI624" si="4639">AZ624/Z624</f>
        <v>21427.2952279463</v>
      </c>
      <c r="BF624" s="17">
        <f ca="1" t="shared" si="4639"/>
        <v>20077.0909044292</v>
      </c>
      <c r="BG624" s="17">
        <f ca="1" t="shared" si="4639"/>
        <v>21161.8670465469</v>
      </c>
      <c r="BH624" s="17">
        <f ca="1" t="shared" si="4639"/>
        <v>19409.6254875793</v>
      </c>
      <c r="BI624" s="17">
        <f ca="1" t="shared" si="4639"/>
        <v>14508.2512986653</v>
      </c>
      <c r="BJ624" s="17">
        <f ca="1" t="shared" si="4310"/>
        <v>82506.3894930745</v>
      </c>
      <c r="BK624" s="17">
        <f ca="1" t="shared" si="4311"/>
        <v>32807.7282414988</v>
      </c>
      <c r="BL624" s="17">
        <f ca="1" t="shared" si="4312"/>
        <v>115314.117734573</v>
      </c>
      <c r="BM624" s="17">
        <f ca="1">BK624*'Ejercicio 3 - TIR'!$D$5</f>
        <v>16403.8641207494</v>
      </c>
      <c r="BN624" s="17">
        <f ca="1" t="shared" si="4313"/>
        <v>98910.253613824</v>
      </c>
      <c r="BO624" s="17">
        <f ca="1" t="shared" si="4314"/>
        <v>43922.2328575202</v>
      </c>
      <c r="BP624" s="17">
        <f ca="1" t="shared" si="4315"/>
        <v>-109481.149351551</v>
      </c>
      <c r="BQ624" s="17">
        <f ca="1" t="shared" ref="BQ624:BT624" si="4640">BE624</f>
        <v>21427.2952279463</v>
      </c>
      <c r="BR624" s="17">
        <f ca="1" t="shared" si="4640"/>
        <v>20077.0909044292</v>
      </c>
      <c r="BS624" s="17">
        <f ca="1" t="shared" si="4640"/>
        <v>21161.8670465469</v>
      </c>
      <c r="BT624" s="17">
        <f ca="1" t="shared" si="4640"/>
        <v>19409.6254875793</v>
      </c>
      <c r="BU624" s="17">
        <f ca="1" t="shared" si="4317"/>
        <v>58430.4841561855</v>
      </c>
      <c r="BV624" s="19">
        <f ca="1" t="shared" si="4318"/>
        <v>7.52729907078584</v>
      </c>
    </row>
    <row r="625" ht="15" customHeight="1" spans="1:74">
      <c r="A625" s="15">
        <v>624</v>
      </c>
      <c r="B625" s="16">
        <f ca="1" t="shared" ref="B625:F625" si="4641">RAND()</f>
        <v>0.0100650278199839</v>
      </c>
      <c r="C625" s="17">
        <f ca="1">IF(B625&lt;=('Ejercicio 3 - TIR'!$D$13-'Ejercicio 3 - TIR'!$C$13)/('Ejercicio 3 - TIR'!$E$13-'Ejercicio 3 - TIR'!$C$13),'Ejercicio 3 - TIR'!$C$13+SQRT(('Ejercicio 3 - TIR'!$E$13-'Ejercicio 3 - TIR'!$C$13)*('Ejercicio 3 - TIR'!$D$13-'Ejercicio 3 - TIR'!$C$13)*B625),'Ejercicio 3 - TIR'!$E$13-SQRT(('Ejercicio 3 - TIR'!$E$13-'Ejercicio 3 - TIR'!$C$13)*('Ejercicio 3 - TIR'!$E$13-'Ejercicio 3 - TIR'!$D$13)*(1-B625)))</f>
        <v>62006.4922446881</v>
      </c>
      <c r="D625" s="16">
        <f ca="1" t="shared" si="4641"/>
        <v>0.277209321444143</v>
      </c>
      <c r="E625" s="17">
        <f ca="1">IF(D625&lt;=('Ejercicio 3 - TIR'!$D$14-'Ejercicio 3 - TIR'!$C$14)/('Ejercicio 3 - TIR'!$E$14-'Ejercicio 3 - TIR'!$C$14),'Ejercicio 3 - TIR'!$C$14+SQRT(('Ejercicio 3 - TIR'!$E$14-'Ejercicio 3 - TIR'!$C$14)*('Ejercicio 3 - TIR'!$D$14-'Ejercicio 3 - TIR'!$C$14)*D625),'Ejercicio 3 - TIR'!$E$14-SQRT(('Ejercicio 3 - TIR'!$E$14-'Ejercicio 3 - TIR'!$C$14)*('Ejercicio 3 - TIR'!$E$14-'Ejercicio 3 - TIR'!$D$14)*(1-D625)))</f>
        <v>29559.6819086764</v>
      </c>
      <c r="F625" s="16">
        <f ca="1" t="shared" si="4641"/>
        <v>0.57035952630526</v>
      </c>
      <c r="G625" s="17">
        <f ca="1">IF(F625&lt;=('Ejercicio 3 - TIR'!$D$18-'Ejercicio 3 - TIR'!$C$18)/('Ejercicio 3 - TIR'!$E$18-'Ejercicio 3 - TIR'!$C$18),'Ejercicio 3 - TIR'!$C$18+SQRT(('Ejercicio 3 - TIR'!$E$18-'Ejercicio 3 - TIR'!$C$18)*('Ejercicio 3 - TIR'!$D$18-'Ejercicio 3 - TIR'!$C$18)*F625),'Ejercicio 3 - TIR'!$E$18-SQRT(('Ejercicio 3 - TIR'!$E$18-'Ejercicio 3 - TIR'!$C$18)*('Ejercicio 3 - TIR'!$E$18-'Ejercicio 3 - TIR'!$D$18)*(1-F625)))</f>
        <v>39249.5366881693</v>
      </c>
      <c r="H625" s="16">
        <f ca="1" t="shared" ref="H625:L625" si="4642">RAND()</f>
        <v>0.0215017452660988</v>
      </c>
      <c r="I625" s="17">
        <f ca="1">IF(H625&lt;=('Ejercicio 3 - TIR'!$D$18-'Ejercicio 3 - TIR'!$C$18)/('Ejercicio 3 - TIR'!$E$18-'Ejercicio 3 - TIR'!$C$18),'Ejercicio 3 - TIR'!$C$18+SQRT(('Ejercicio 3 - TIR'!$E$18-'Ejercicio 3 - TIR'!$C$18)*('Ejercicio 3 - TIR'!$D$18-'Ejercicio 3 - TIR'!$C$18)*H625),'Ejercicio 3 - TIR'!$E$18-SQRT(('Ejercicio 3 - TIR'!$E$18-'Ejercicio 3 - TIR'!$C$18)*('Ejercicio 3 - TIR'!$E$18-'Ejercicio 3 - TIR'!$D$18)*(1-H625)))</f>
        <v>31795.9013864672</v>
      </c>
      <c r="J625" s="16">
        <f ca="1" t="shared" si="4642"/>
        <v>0.0662319921067291</v>
      </c>
      <c r="K625" s="17">
        <f ca="1">IF(J625&lt;=('Ejercicio 3 - TIR'!$D$18-'Ejercicio 3 - TIR'!$C$18)/('Ejercicio 3 - TIR'!$E$18-'Ejercicio 3 - TIR'!$C$18),'Ejercicio 3 - TIR'!$C$18+SQRT(('Ejercicio 3 - TIR'!$E$18-'Ejercicio 3 - TIR'!$C$18)*('Ejercicio 3 - TIR'!$D$18-'Ejercicio 3 - TIR'!$C$18)*J625),'Ejercicio 3 - TIR'!$E$18-SQRT(('Ejercicio 3 - TIR'!$E$18-'Ejercicio 3 - TIR'!$C$18)*('Ejercicio 3 - TIR'!$E$18-'Ejercicio 3 - TIR'!$D$18)*(1-J625)))</f>
        <v>33151.9515884622</v>
      </c>
      <c r="L625" s="16">
        <f ca="1" t="shared" si="4642"/>
        <v>0.593178378120335</v>
      </c>
      <c r="M625" s="17">
        <f ca="1">IF(L625&lt;=('Ejercicio 3 - TIR'!$D$18-'Ejercicio 3 - TIR'!$C$18)/('Ejercicio 3 - TIR'!$E$18-'Ejercicio 3 - TIR'!$C$18),'Ejercicio 3 - TIR'!$C$18+SQRT(('Ejercicio 3 - TIR'!$E$18-'Ejercicio 3 - TIR'!$C$18)*('Ejercicio 3 - TIR'!$D$18-'Ejercicio 3 - TIR'!$C$18)*L625),'Ejercicio 3 - TIR'!$E$18-SQRT(('Ejercicio 3 - TIR'!$E$18-'Ejercicio 3 - TIR'!$C$18)*('Ejercicio 3 - TIR'!$E$18-'Ejercicio 3 - TIR'!$D$18)*(1-L625)))</f>
        <v>39432.7491601362</v>
      </c>
      <c r="N625" s="16">
        <f ca="1" t="shared" ref="N625:R625" si="4643">RAND()</f>
        <v>0.234153335316807</v>
      </c>
      <c r="O625" s="17">
        <f ca="1">IF(N625&lt;=('Ejercicio 3 - TIR'!$D$18-'Ejercicio 3 - TIR'!$C$18)/('Ejercicio 3 - TIR'!$E$18-'Ejercicio 3 - TIR'!$C$18),'Ejercicio 3 - TIR'!$C$18+SQRT(('Ejercicio 3 - TIR'!$E$18-'Ejercicio 3 - TIR'!$C$18)*('Ejercicio 3 - TIR'!$D$18-'Ejercicio 3 - TIR'!$C$18)*N625),'Ejercicio 3 - TIR'!$E$18-SQRT(('Ejercicio 3 - TIR'!$E$18-'Ejercicio 3 - TIR'!$C$18)*('Ejercicio 3 - TIR'!$E$18-'Ejercicio 3 - TIR'!$D$18)*(1-N625)))</f>
        <v>35926.4660884477</v>
      </c>
      <c r="P625" s="16">
        <f ca="1" t="shared" si="4643"/>
        <v>0.541657512171703</v>
      </c>
      <c r="Q625" s="18">
        <f ca="1">IF(P625&lt;=('Ejercicio 3 - TIR'!$D$22-'Ejercicio 3 - TIR'!$C$22)/('Ejercicio 3 - TIR'!$E$22-'Ejercicio 3 - TIR'!$C$22),'Ejercicio 3 - TIR'!$C$22+SQRT(('Ejercicio 3 - TIR'!$E$22-'Ejercicio 3 - TIR'!$C$22)*('Ejercicio 3 - TIR'!$D$22-'Ejercicio 3 - TIR'!$C$22)*P625),'Ejercicio 3 - TIR'!$E$22-SQRT(('Ejercicio 3 - TIR'!$E$22-'Ejercicio 3 - TIR'!$C$22)*('Ejercicio 3 - TIR'!$E$22-'Ejercicio 3 - TIR'!$D$22)*(1-P625)))</f>
        <v>0.151276899921998</v>
      </c>
      <c r="R625" s="16">
        <f ca="1" t="shared" si="4643"/>
        <v>0.932084074311659</v>
      </c>
      <c r="S625" s="18">
        <f ca="1">IF(R625&lt;=('Ejercicio 3 - TIR'!$D$23-'Ejercicio 3 - TIR'!$C$23)/('Ejercicio 3 - TIR'!$E$23-'Ejercicio 3 - TIR'!$C$23),'Ejercicio 3 - TIR'!$C$23+SQRT(('Ejercicio 3 - TIR'!$E$23-'Ejercicio 3 - TIR'!$C$23)*('Ejercicio 3 - TIR'!$D$23-'Ejercicio 3 - TIR'!$C$23)*R625),'Ejercicio 3 - TIR'!$E$23-SQRT(('Ejercicio 3 - TIR'!$E$23-'Ejercicio 3 - TIR'!$C$23)*('Ejercicio 3 - TIR'!$E$23-'Ejercicio 3 - TIR'!$D$23)*(1-R625)))</f>
        <v>0.168943388121173</v>
      </c>
      <c r="T625" s="16">
        <f ca="1" t="shared" ref="T625:X625" si="4644">RAND()</f>
        <v>0.407602961471059</v>
      </c>
      <c r="U625" s="18">
        <f ca="1">IF(T625&lt;=('Ejercicio 3 - TIR'!$D$24-'Ejercicio 3 - TIR'!$C$24)/('Ejercicio 3 - TIR'!$E$24-'Ejercicio 3 - TIR'!$C$24),'Ejercicio 3 - TIR'!$C$24+SQRT(('Ejercicio 3 - TIR'!$E$24-'Ejercicio 3 - TIR'!$C$24)*('Ejercicio 3 - TIR'!$D$24-'Ejercicio 3 - TIR'!$C$24)*T625),'Ejercicio 3 - TIR'!$E$24-SQRT(('Ejercicio 3 - TIR'!$E$24-'Ejercicio 3 - TIR'!$C$24)*('Ejercicio 3 - TIR'!$E$24-'Ejercicio 3 - TIR'!$D$24)*(1-T625)))</f>
        <v>0.17925690036708</v>
      </c>
      <c r="V625" s="16">
        <f ca="1" t="shared" si="4644"/>
        <v>0.997787253998559</v>
      </c>
      <c r="W625" s="18">
        <f ca="1">IF(V625&lt;=('Ejercicio 3 - TIR'!$D$25-'Ejercicio 3 - TIR'!$C$25)/('Ejercicio 3 - TIR'!$E$25-'Ejercicio 3 - TIR'!$C$25),'Ejercicio 3 - TIR'!$C$25+SQRT(('Ejercicio 3 - TIR'!$E$25-'Ejercicio 3 - TIR'!$C$25)*('Ejercicio 3 - TIR'!$D$25-'Ejercicio 3 - TIR'!$C$25)*V625),'Ejercicio 3 - TIR'!$E$25-SQRT(('Ejercicio 3 - TIR'!$E$25-'Ejercicio 3 - TIR'!$C$25)*('Ejercicio 3 - TIR'!$E$25-'Ejercicio 3 - TIR'!$D$25)*(1-V625)))</f>
        <v>0.247217085878967</v>
      </c>
      <c r="X625" s="16">
        <f ca="1" t="shared" si="4644"/>
        <v>0.274800593615212</v>
      </c>
      <c r="Y625" s="18">
        <f ca="1">IF(X625&lt;=('Ejercicio 3 - TIR'!$D$26-'Ejercicio 3 - TIR'!$C$26)/('Ejercicio 3 - TIR'!$E$26-'Ejercicio 3 - TIR'!$C$26),'Ejercicio 3 - TIR'!$C$26+SQRT(('Ejercicio 3 - TIR'!$E$26-'Ejercicio 3 - TIR'!$C$26)*('Ejercicio 3 - TIR'!$D$26-'Ejercicio 3 - TIR'!$C$26)*X625),'Ejercicio 3 - TIR'!$E$26-SQRT(('Ejercicio 3 - TIR'!$E$26-'Ejercicio 3 - TIR'!$C$26)*('Ejercicio 3 - TIR'!$E$26-'Ejercicio 3 - TIR'!$D$26)*(1-X625)))</f>
        <v>0.217238972131141</v>
      </c>
      <c r="Z625" s="16">
        <f ca="1" t="shared" si="4288"/>
        <v>1.151276899922</v>
      </c>
      <c r="AA625" s="16">
        <f ca="1" t="shared" si="4289"/>
        <v>1.34577752006046</v>
      </c>
      <c r="AB625" s="16">
        <f ca="1" t="shared" si="4290"/>
        <v>1.58701742689019</v>
      </c>
      <c r="AC625" s="16">
        <f ca="1" t="shared" si="4291"/>
        <v>1.97935525040513</v>
      </c>
      <c r="AD625" s="16">
        <f ca="1" t="shared" si="4292"/>
        <v>2.40934835048551</v>
      </c>
      <c r="AE625" s="15">
        <f ca="1" t="shared" si="4293"/>
        <v>4471.69704182492</v>
      </c>
      <c r="AF625" s="15">
        <f ca="1" t="shared" si="4294"/>
        <v>5227.16069072225</v>
      </c>
      <c r="AG625" s="15">
        <f ca="1" t="shared" si="4295"/>
        <v>6164.16531386177</v>
      </c>
      <c r="AH625" s="15">
        <f ca="1" t="shared" si="4296"/>
        <v>7688.05229963089</v>
      </c>
      <c r="AI625" s="15">
        <f ca="1" t="shared" si="4297"/>
        <v>9358.19687889316</v>
      </c>
      <c r="AJ625" s="17">
        <f ca="1" t="shared" si="4298"/>
        <v>45187.0849217302</v>
      </c>
      <c r="AK625" s="17">
        <f ca="1" t="shared" si="4299"/>
        <v>42790.2093159668</v>
      </c>
      <c r="AL625" s="17">
        <f ca="1" t="shared" si="4300"/>
        <v>52612.7249063096</v>
      </c>
      <c r="AM625" s="17">
        <f ca="1" t="shared" si="4301"/>
        <v>78051.4190880239</v>
      </c>
      <c r="AN625" s="17">
        <f ca="1" t="shared" si="4302"/>
        <v>86559.3718089753</v>
      </c>
      <c r="AO625" s="17">
        <f ca="1">C625/'Ejercicio 3 - TIR'!$D$7</f>
        <v>12401.2984489376</v>
      </c>
      <c r="AP625" s="17">
        <f ca="1" t="shared" si="4303"/>
        <v>32785.7864727926</v>
      </c>
      <c r="AQ625" s="17">
        <f ca="1" t="shared" si="4304"/>
        <v>30388.9108670292</v>
      </c>
      <c r="AR625" s="17">
        <f ca="1" t="shared" si="4305"/>
        <v>40211.4264573719</v>
      </c>
      <c r="AS625" s="17">
        <f ca="1" t="shared" si="4306"/>
        <v>65650.1206390863</v>
      </c>
      <c r="AT625" s="17">
        <f ca="1" t="shared" si="4307"/>
        <v>74158.0733600377</v>
      </c>
      <c r="AU625" s="17">
        <f ca="1">AP625*'Ejercicio 3 - TIR'!$D$5</f>
        <v>16392.8932363963</v>
      </c>
      <c r="AV625" s="17">
        <f ca="1">AQ625*'Ejercicio 3 - TIR'!$D$5</f>
        <v>15194.4554335146</v>
      </c>
      <c r="AW625" s="17">
        <f ca="1">AR625*'Ejercicio 3 - TIR'!$D$5</f>
        <v>20105.713228686</v>
      </c>
      <c r="AX625" s="17">
        <f ca="1">AS625*'Ejercicio 3 - TIR'!$D$5</f>
        <v>32825.0603195431</v>
      </c>
      <c r="AY625" s="17">
        <f ca="1">AT625*'Ejercicio 3 - TIR'!$D$5</f>
        <v>37079.0366800188</v>
      </c>
      <c r="AZ625" s="17">
        <f ca="1" t="shared" ref="AZ625:BD625" si="4645">AJ625-AU625-AE625</f>
        <v>24322.494643509</v>
      </c>
      <c r="BA625" s="17">
        <f ca="1" t="shared" si="4645"/>
        <v>22368.59319173</v>
      </c>
      <c r="BB625" s="17">
        <f ca="1" t="shared" si="4645"/>
        <v>26342.8463637618</v>
      </c>
      <c r="BC625" s="17">
        <f ca="1" t="shared" si="4645"/>
        <v>37538.3064688499</v>
      </c>
      <c r="BD625" s="17">
        <f ca="1" t="shared" si="4645"/>
        <v>40122.1382500633</v>
      </c>
      <c r="BE625" s="17">
        <f ca="1" t="shared" ref="BE625:BI625" si="4646">AZ625/Z625</f>
        <v>21126.537538586</v>
      </c>
      <c r="BF625" s="17">
        <f ca="1" t="shared" si="4646"/>
        <v>16621.3158254605</v>
      </c>
      <c r="BG625" s="17">
        <f ca="1" t="shared" si="4646"/>
        <v>16598.9647734249</v>
      </c>
      <c r="BH625" s="17">
        <f ca="1" t="shared" si="4646"/>
        <v>18964.916207521</v>
      </c>
      <c r="BI625" s="17">
        <f ca="1" t="shared" si="4646"/>
        <v>16652.6929333312</v>
      </c>
      <c r="BJ625" s="17">
        <f ca="1" t="shared" si="4310"/>
        <v>71219.5708475459</v>
      </c>
      <c r="BK625" s="17">
        <f ca="1" t="shared" si="4311"/>
        <v>29879.0479618264</v>
      </c>
      <c r="BL625" s="17">
        <f ca="1" t="shared" si="4312"/>
        <v>101098.618809372</v>
      </c>
      <c r="BM625" s="17">
        <f ca="1">BK625*'Ejercicio 3 - TIR'!$D$5</f>
        <v>14939.5239809132</v>
      </c>
      <c r="BN625" s="17">
        <f ca="1" t="shared" si="4313"/>
        <v>86159.0948284591</v>
      </c>
      <c r="BO625" s="17">
        <f ca="1" t="shared" si="4314"/>
        <v>35760.3311331452</v>
      </c>
      <c r="BP625" s="17">
        <f ca="1" t="shared" si="4315"/>
        <v>-91566.1741533645</v>
      </c>
      <c r="BQ625" s="17">
        <f ca="1" t="shared" ref="BQ625:BT625" si="4647">BE625</f>
        <v>21126.537538586</v>
      </c>
      <c r="BR625" s="17">
        <f ca="1" t="shared" si="4647"/>
        <v>16621.3158254605</v>
      </c>
      <c r="BS625" s="17">
        <f ca="1" t="shared" si="4647"/>
        <v>16598.9647734249</v>
      </c>
      <c r="BT625" s="17">
        <f ca="1" t="shared" si="4647"/>
        <v>18964.916207521</v>
      </c>
      <c r="BU625" s="17">
        <f ca="1" t="shared" si="4317"/>
        <v>52413.0240664764</v>
      </c>
      <c r="BV625" s="19">
        <f ca="1" t="shared" si="4318"/>
        <v>9.76009117472161</v>
      </c>
    </row>
    <row r="626" ht="15" customHeight="1" spans="1:74">
      <c r="A626" s="15">
        <v>625</v>
      </c>
      <c r="B626" s="16">
        <f ca="1" t="shared" ref="B626:F626" si="4648">RAND()</f>
        <v>0.843150550259859</v>
      </c>
      <c r="C626" s="17">
        <f ca="1">IF(B626&lt;=('Ejercicio 3 - TIR'!$D$13-'Ejercicio 3 - TIR'!$C$13)/('Ejercicio 3 - TIR'!$E$13-'Ejercicio 3 - TIR'!$C$13),'Ejercicio 3 - TIR'!$C$13+SQRT(('Ejercicio 3 - TIR'!$E$13-'Ejercicio 3 - TIR'!$C$13)*('Ejercicio 3 - TIR'!$D$13-'Ejercicio 3 - TIR'!$C$13)*B626),'Ejercicio 3 - TIR'!$E$13-SQRT(('Ejercicio 3 - TIR'!$E$13-'Ejercicio 3 - TIR'!$C$13)*('Ejercicio 3 - TIR'!$E$13-'Ejercicio 3 - TIR'!$D$13)*(1-B626)))</f>
        <v>86280.6946353626</v>
      </c>
      <c r="D626" s="16">
        <f ca="1" t="shared" si="4648"/>
        <v>0.748814900323482</v>
      </c>
      <c r="E626" s="17">
        <f ca="1">IF(D626&lt;=('Ejercicio 3 - TIR'!$D$14-'Ejercicio 3 - TIR'!$C$14)/('Ejercicio 3 - TIR'!$E$14-'Ejercicio 3 - TIR'!$C$14),'Ejercicio 3 - TIR'!$C$14+SQRT(('Ejercicio 3 - TIR'!$E$14-'Ejercicio 3 - TIR'!$C$14)*('Ejercicio 3 - TIR'!$D$14-'Ejercicio 3 - TIR'!$C$14)*D626),'Ejercicio 3 - TIR'!$E$14-SQRT(('Ejercicio 3 - TIR'!$E$14-'Ejercicio 3 - TIR'!$C$14)*('Ejercicio 3 - TIR'!$E$14-'Ejercicio 3 - TIR'!$D$14)*(1-D626)))</f>
        <v>33861.7783559505</v>
      </c>
      <c r="F626" s="16">
        <f ca="1" t="shared" si="4648"/>
        <v>0.964906701831694</v>
      </c>
      <c r="G626" s="17">
        <f ca="1">IF(F626&lt;=('Ejercicio 3 - TIR'!$D$18-'Ejercicio 3 - TIR'!$C$18)/('Ejercicio 3 - TIR'!$E$18-'Ejercicio 3 - TIR'!$C$18),'Ejercicio 3 - TIR'!$C$18+SQRT(('Ejercicio 3 - TIR'!$E$18-'Ejercicio 3 - TIR'!$C$18)*('Ejercicio 3 - TIR'!$D$18-'Ejercicio 3 - TIR'!$C$18)*F626),'Ejercicio 3 - TIR'!$E$18-SQRT(('Ejercicio 3 - TIR'!$E$18-'Ejercicio 3 - TIR'!$C$18)*('Ejercicio 3 - TIR'!$E$18-'Ejercicio 3 - TIR'!$D$18)*(1-F626)))</f>
        <v>43377.6568295755</v>
      </c>
      <c r="H626" s="16">
        <f ca="1" t="shared" ref="H626:L626" si="4649">RAND()</f>
        <v>0.634268750988229</v>
      </c>
      <c r="I626" s="17">
        <f ca="1">IF(H626&lt;=('Ejercicio 3 - TIR'!$D$18-'Ejercicio 3 - TIR'!$C$18)/('Ejercicio 3 - TIR'!$E$18-'Ejercicio 3 - TIR'!$C$18),'Ejercicio 3 - TIR'!$C$18+SQRT(('Ejercicio 3 - TIR'!$E$18-'Ejercicio 3 - TIR'!$C$18)*('Ejercicio 3 - TIR'!$D$18-'Ejercicio 3 - TIR'!$C$18)*H626),'Ejercicio 3 - TIR'!$E$18-SQRT(('Ejercicio 3 - TIR'!$E$18-'Ejercicio 3 - TIR'!$C$18)*('Ejercicio 3 - TIR'!$E$18-'Ejercicio 3 - TIR'!$D$18)*(1-H626)))</f>
        <v>39753.9895759753</v>
      </c>
      <c r="J626" s="16">
        <f ca="1" t="shared" si="4649"/>
        <v>0.0500595555977394</v>
      </c>
      <c r="K626" s="17">
        <f ca="1">IF(J626&lt;=('Ejercicio 3 - TIR'!$D$18-'Ejercicio 3 - TIR'!$C$18)/('Ejercicio 3 - TIR'!$E$18-'Ejercicio 3 - TIR'!$C$18),'Ejercicio 3 - TIR'!$C$18+SQRT(('Ejercicio 3 - TIR'!$E$18-'Ejercicio 3 - TIR'!$C$18)*('Ejercicio 3 - TIR'!$D$18-'Ejercicio 3 - TIR'!$C$18)*J626),'Ejercicio 3 - TIR'!$E$18-SQRT(('Ejercicio 3 - TIR'!$E$18-'Ejercicio 3 - TIR'!$C$18)*('Ejercicio 3 - TIR'!$E$18-'Ejercicio 3 - TIR'!$D$18)*(1-J626)))</f>
        <v>32740.2432993552</v>
      </c>
      <c r="L626" s="16">
        <f ca="1" t="shared" si="4649"/>
        <v>0.456737484968949</v>
      </c>
      <c r="M626" s="17">
        <f ca="1">IF(L626&lt;=('Ejercicio 3 - TIR'!$D$18-'Ejercicio 3 - TIR'!$C$18)/('Ejercicio 3 - TIR'!$E$18-'Ejercicio 3 - TIR'!$C$18),'Ejercicio 3 - TIR'!$C$18+SQRT(('Ejercicio 3 - TIR'!$E$18-'Ejercicio 3 - TIR'!$C$18)*('Ejercicio 3 - TIR'!$D$18-'Ejercicio 3 - TIR'!$C$18)*L626),'Ejercicio 3 - TIR'!$E$18-SQRT(('Ejercicio 3 - TIR'!$E$18-'Ejercicio 3 - TIR'!$C$18)*('Ejercicio 3 - TIR'!$E$18-'Ejercicio 3 - TIR'!$D$18)*(1-L626)))</f>
        <v>38277.1143972608</v>
      </c>
      <c r="N626" s="16">
        <f ca="1" t="shared" ref="N626:R626" si="4650">RAND()</f>
        <v>0.65217681965182</v>
      </c>
      <c r="O626" s="17">
        <f ca="1">IF(N626&lt;=('Ejercicio 3 - TIR'!$D$18-'Ejercicio 3 - TIR'!$C$18)/('Ejercicio 3 - TIR'!$E$18-'Ejercicio 3 - TIR'!$C$18),'Ejercicio 3 - TIR'!$C$18+SQRT(('Ejercicio 3 - TIR'!$E$18-'Ejercicio 3 - TIR'!$C$18)*('Ejercicio 3 - TIR'!$D$18-'Ejercicio 3 - TIR'!$C$18)*N626),'Ejercicio 3 - TIR'!$E$18-SQRT(('Ejercicio 3 - TIR'!$E$18-'Ejercicio 3 - TIR'!$C$18)*('Ejercicio 3 - TIR'!$E$18-'Ejercicio 3 - TIR'!$D$18)*(1-N626)))</f>
        <v>39890.7291413613</v>
      </c>
      <c r="P626" s="16">
        <f ca="1" t="shared" si="4650"/>
        <v>0.646974853613701</v>
      </c>
      <c r="Q626" s="18">
        <f ca="1">IF(P626&lt;=('Ejercicio 3 - TIR'!$D$22-'Ejercicio 3 - TIR'!$C$22)/('Ejercicio 3 - TIR'!$E$22-'Ejercicio 3 - TIR'!$C$22),'Ejercicio 3 - TIR'!$C$22+SQRT(('Ejercicio 3 - TIR'!$E$22-'Ejercicio 3 - TIR'!$C$22)*('Ejercicio 3 - TIR'!$D$22-'Ejercicio 3 - TIR'!$C$22)*P626),'Ejercicio 3 - TIR'!$E$22-SQRT(('Ejercicio 3 - TIR'!$E$22-'Ejercicio 3 - TIR'!$C$22)*('Ejercicio 3 - TIR'!$E$22-'Ejercicio 3 - TIR'!$D$22)*(1-P626)))</f>
        <v>0.154791960340095</v>
      </c>
      <c r="R626" s="16">
        <f ca="1" t="shared" si="4650"/>
        <v>0.924191821442954</v>
      </c>
      <c r="S626" s="18">
        <f ca="1">IF(R626&lt;=('Ejercicio 3 - TIR'!$D$23-'Ejercicio 3 - TIR'!$C$23)/('Ejercicio 3 - TIR'!$E$23-'Ejercicio 3 - TIR'!$C$23),'Ejercicio 3 - TIR'!$C$23+SQRT(('Ejercicio 3 - TIR'!$E$23-'Ejercicio 3 - TIR'!$C$23)*('Ejercicio 3 - TIR'!$D$23-'Ejercicio 3 - TIR'!$C$23)*R626),'Ejercicio 3 - TIR'!$E$23-SQRT(('Ejercicio 3 - TIR'!$E$23-'Ejercicio 3 - TIR'!$C$23)*('Ejercicio 3 - TIR'!$E$23-'Ejercicio 3 - TIR'!$D$23)*(1-R626)))</f>
        <v>0.168318616460253</v>
      </c>
      <c r="T626" s="16">
        <f ca="1" t="shared" ref="T626:X626" si="4651">RAND()</f>
        <v>0.130193072287126</v>
      </c>
      <c r="U626" s="18">
        <f ca="1">IF(T626&lt;=('Ejercicio 3 - TIR'!$D$24-'Ejercicio 3 - TIR'!$C$24)/('Ejercicio 3 - TIR'!$E$24-'Ejercicio 3 - TIR'!$C$24),'Ejercicio 3 - TIR'!$C$24+SQRT(('Ejercicio 3 - TIR'!$E$24-'Ejercicio 3 - TIR'!$C$24)*('Ejercicio 3 - TIR'!$D$24-'Ejercicio 3 - TIR'!$C$24)*T626),'Ejercicio 3 - TIR'!$E$24-SQRT(('Ejercicio 3 - TIR'!$E$24-'Ejercicio 3 - TIR'!$C$24)*('Ejercicio 3 - TIR'!$E$24-'Ejercicio 3 - TIR'!$D$24)*(1-T626)))</f>
        <v>0.166534976619366</v>
      </c>
      <c r="V626" s="16">
        <f ca="1" t="shared" si="4651"/>
        <v>0.190701653308795</v>
      </c>
      <c r="W626" s="18">
        <f ca="1">IF(V626&lt;=('Ejercicio 3 - TIR'!$D$25-'Ejercicio 3 - TIR'!$C$25)/('Ejercicio 3 - TIR'!$E$25-'Ejercicio 3 - TIR'!$C$25),'Ejercicio 3 - TIR'!$C$25+SQRT(('Ejercicio 3 - TIR'!$E$25-'Ejercicio 3 - TIR'!$C$25)*('Ejercicio 3 - TIR'!$D$25-'Ejercicio 3 - TIR'!$C$25)*V626),'Ejercicio 3 - TIR'!$E$25-SQRT(('Ejercicio 3 - TIR'!$E$25-'Ejercicio 3 - TIR'!$C$25)*('Ejercicio 3 - TIR'!$E$25-'Ejercicio 3 - TIR'!$D$25)*(1-V626)))</f>
        <v>0.196339593465944</v>
      </c>
      <c r="X626" s="16">
        <f ca="1" t="shared" si="4651"/>
        <v>0.853375839933052</v>
      </c>
      <c r="Y626" s="18">
        <f ca="1">IF(X626&lt;=('Ejercicio 3 - TIR'!$D$26-'Ejercicio 3 - TIR'!$C$26)/('Ejercicio 3 - TIR'!$E$26-'Ejercicio 3 - TIR'!$C$26),'Ejercicio 3 - TIR'!$C$26+SQRT(('Ejercicio 3 - TIR'!$E$26-'Ejercicio 3 - TIR'!$C$26)*('Ejercicio 3 - TIR'!$D$26-'Ejercicio 3 - TIR'!$C$26)*X626),'Ejercicio 3 - TIR'!$E$26-SQRT(('Ejercicio 3 - TIR'!$E$26-'Ejercicio 3 - TIR'!$C$26)*('Ejercicio 3 - TIR'!$E$26-'Ejercicio 3 - TIR'!$D$26)*(1-X626)))</f>
        <v>0.251861583833458</v>
      </c>
      <c r="Z626" s="16">
        <f ca="1" t="shared" si="4288"/>
        <v>1.1547919603401</v>
      </c>
      <c r="AA626" s="16">
        <f ca="1" t="shared" si="4289"/>
        <v>1.34916494540396</v>
      </c>
      <c r="AB626" s="16">
        <f ca="1" t="shared" si="4290"/>
        <v>1.57384809804248</v>
      </c>
      <c r="AC626" s="16">
        <f ca="1" t="shared" si="4291"/>
        <v>1.88285679378929</v>
      </c>
      <c r="AD626" s="16">
        <f ca="1" t="shared" si="4292"/>
        <v>2.35707608800465</v>
      </c>
      <c r="AE626" s="15">
        <f ca="1" t="shared" si="4293"/>
        <v>5241.53105231938</v>
      </c>
      <c r="AF626" s="15">
        <f ca="1" t="shared" si="4294"/>
        <v>6123.77830717923</v>
      </c>
      <c r="AG626" s="15">
        <f ca="1" t="shared" si="4295"/>
        <v>7143.6015843875</v>
      </c>
      <c r="AH626" s="15">
        <f ca="1" t="shared" si="4296"/>
        <v>8546.17341534882</v>
      </c>
      <c r="AI626" s="15">
        <f ca="1" t="shared" si="4297"/>
        <v>10698.626187454</v>
      </c>
      <c r="AJ626" s="17">
        <f ca="1" t="shared" si="4298"/>
        <v>50092.1693651854</v>
      </c>
      <c r="AK626" s="17">
        <f ca="1" t="shared" si="4299"/>
        <v>53634.6891758604</v>
      </c>
      <c r="AL626" s="17">
        <f ca="1" t="shared" si="4300"/>
        <v>51528.1696461382</v>
      </c>
      <c r="AM626" s="17">
        <f ca="1" t="shared" si="4301"/>
        <v>72070.3248895323</v>
      </c>
      <c r="AN626" s="17">
        <f ca="1" t="shared" si="4302"/>
        <v>94025.4837921727</v>
      </c>
      <c r="AO626" s="17">
        <f ca="1">C626/'Ejercicio 3 - TIR'!$D$7</f>
        <v>17256.1389270725</v>
      </c>
      <c r="AP626" s="17">
        <f ca="1" t="shared" si="4303"/>
        <v>32836.0304381129</v>
      </c>
      <c r="AQ626" s="17">
        <f ca="1" t="shared" si="4304"/>
        <v>36378.5502487879</v>
      </c>
      <c r="AR626" s="17">
        <f ca="1" t="shared" si="4305"/>
        <v>34272.0307190657</v>
      </c>
      <c r="AS626" s="17">
        <f ca="1" t="shared" si="4306"/>
        <v>54814.1859624598</v>
      </c>
      <c r="AT626" s="17">
        <f ca="1" t="shared" si="4307"/>
        <v>76769.3448651002</v>
      </c>
      <c r="AU626" s="17">
        <f ca="1">AP626*'Ejercicio 3 - TIR'!$D$5</f>
        <v>16418.0152190565</v>
      </c>
      <c r="AV626" s="17">
        <f ca="1">AQ626*'Ejercicio 3 - TIR'!$D$5</f>
        <v>18189.2751243939</v>
      </c>
      <c r="AW626" s="17">
        <f ca="1">AR626*'Ejercicio 3 - TIR'!$D$5</f>
        <v>17136.0153595328</v>
      </c>
      <c r="AX626" s="17">
        <f ca="1">AS626*'Ejercicio 3 - TIR'!$D$5</f>
        <v>27407.0929812299</v>
      </c>
      <c r="AY626" s="17">
        <f ca="1">AT626*'Ejercicio 3 - TIR'!$D$5</f>
        <v>38384.6724325501</v>
      </c>
      <c r="AZ626" s="17">
        <f ca="1" t="shared" ref="AZ626:BD626" si="4652">AJ626-AU626-AE626</f>
        <v>28432.6230938096</v>
      </c>
      <c r="BA626" s="17">
        <f ca="1" t="shared" si="4652"/>
        <v>29321.6357442872</v>
      </c>
      <c r="BB626" s="17">
        <f ca="1" t="shared" si="4652"/>
        <v>27248.5527022178</v>
      </c>
      <c r="BC626" s="17">
        <f ca="1" t="shared" si="4652"/>
        <v>36117.0584929536</v>
      </c>
      <c r="BD626" s="17">
        <f ca="1" t="shared" si="4652"/>
        <v>44942.1851721687</v>
      </c>
      <c r="BE626" s="17">
        <f ca="1" t="shared" ref="BE626:BI626" si="4653">AZ626/Z626</f>
        <v>24621.4245251898</v>
      </c>
      <c r="BF626" s="17">
        <f ca="1" t="shared" si="4653"/>
        <v>21733.1734301085</v>
      </c>
      <c r="BG626" s="17">
        <f ca="1" t="shared" si="4653"/>
        <v>17313.330769411</v>
      </c>
      <c r="BH626" s="17">
        <f ca="1" t="shared" si="4653"/>
        <v>19182.0528316799</v>
      </c>
      <c r="BI626" s="17">
        <f ca="1" t="shared" si="4653"/>
        <v>19066.9216835567</v>
      </c>
      <c r="BJ626" s="17">
        <f ca="1" t="shared" si="4310"/>
        <v>79814.7880601242</v>
      </c>
      <c r="BK626" s="17">
        <f ca="1" t="shared" si="4311"/>
        <v>40674.0324362888</v>
      </c>
      <c r="BL626" s="17">
        <f ca="1" t="shared" si="4312"/>
        <v>120488.820496413</v>
      </c>
      <c r="BM626" s="17">
        <f ca="1">BK626*'Ejercicio 3 - TIR'!$D$5</f>
        <v>20337.0162181444</v>
      </c>
      <c r="BN626" s="17">
        <f ca="1" t="shared" si="4313"/>
        <v>100151.804278269</v>
      </c>
      <c r="BO626" s="17">
        <f ca="1" t="shared" si="4314"/>
        <v>42489.8478194868</v>
      </c>
      <c r="BP626" s="17">
        <f ca="1" t="shared" si="4315"/>
        <v>-120142.472991313</v>
      </c>
      <c r="BQ626" s="17">
        <f ca="1" t="shared" ref="BQ626:BT626" si="4654">BE626</f>
        <v>24621.4245251898</v>
      </c>
      <c r="BR626" s="17">
        <f ca="1" t="shared" si="4654"/>
        <v>21733.1734301085</v>
      </c>
      <c r="BS626" s="17">
        <f ca="1" t="shared" si="4654"/>
        <v>17313.330769411</v>
      </c>
      <c r="BT626" s="17">
        <f ca="1" t="shared" si="4654"/>
        <v>19182.0528316799</v>
      </c>
      <c r="BU626" s="17">
        <f ca="1" t="shared" si="4317"/>
        <v>61556.7695030434</v>
      </c>
      <c r="BV626" s="19">
        <f ca="1" t="shared" si="4318"/>
        <v>5.51283318325322</v>
      </c>
    </row>
    <row r="627" ht="15" customHeight="1" spans="1:74">
      <c r="A627" s="15">
        <v>626</v>
      </c>
      <c r="B627" s="16">
        <f ca="1" t="shared" ref="B627:F627" si="4655">RAND()</f>
        <v>0.022739819752073</v>
      </c>
      <c r="C627" s="17">
        <f ca="1">IF(B627&lt;=('Ejercicio 3 - TIR'!$D$13-'Ejercicio 3 - TIR'!$C$13)/('Ejercicio 3 - TIR'!$E$13-'Ejercicio 3 - TIR'!$C$13),'Ejercicio 3 - TIR'!$C$13+SQRT(('Ejercicio 3 - TIR'!$E$13-'Ejercicio 3 - TIR'!$C$13)*('Ejercicio 3 - TIR'!$D$13-'Ejercicio 3 - TIR'!$C$13)*B627),'Ejercicio 3 - TIR'!$E$13-SQRT(('Ejercicio 3 - TIR'!$E$13-'Ejercicio 3 - TIR'!$C$13)*('Ejercicio 3 - TIR'!$E$13-'Ejercicio 3 - TIR'!$D$13)*(1-B627)))</f>
        <v>63015.9456064109</v>
      </c>
      <c r="D627" s="16">
        <f ca="1" t="shared" si="4655"/>
        <v>0.196620638660988</v>
      </c>
      <c r="E627" s="17">
        <f ca="1">IF(D627&lt;=('Ejercicio 3 - TIR'!$D$14-'Ejercicio 3 - TIR'!$C$14)/('Ejercicio 3 - TIR'!$E$14-'Ejercicio 3 - TIR'!$C$14),'Ejercicio 3 - TIR'!$C$14+SQRT(('Ejercicio 3 - TIR'!$E$14-'Ejercicio 3 - TIR'!$C$14)*('Ejercicio 3 - TIR'!$D$14-'Ejercicio 3 - TIR'!$C$14)*D627),'Ejercicio 3 - TIR'!$E$14-SQRT(('Ejercicio 3 - TIR'!$E$14-'Ejercicio 3 - TIR'!$C$14)*('Ejercicio 3 - TIR'!$E$14-'Ejercicio 3 - TIR'!$D$14)*(1-D627)))</f>
        <v>28840.1234224402</v>
      </c>
      <c r="F627" s="16">
        <f ca="1" t="shared" si="4655"/>
        <v>0.330286643878928</v>
      </c>
      <c r="G627" s="17">
        <f ca="1">IF(F627&lt;=('Ejercicio 3 - TIR'!$D$18-'Ejercicio 3 - TIR'!$C$18)/('Ejercicio 3 - TIR'!$E$18-'Ejercicio 3 - TIR'!$C$18),'Ejercicio 3 - TIR'!$C$18+SQRT(('Ejercicio 3 - TIR'!$E$18-'Ejercicio 3 - TIR'!$C$18)*('Ejercicio 3 - TIR'!$D$18-'Ejercicio 3 - TIR'!$C$18)*F627),'Ejercicio 3 - TIR'!$E$18-SQRT(('Ejercicio 3 - TIR'!$E$18-'Ejercicio 3 - TIR'!$C$18)*('Ejercicio 3 - TIR'!$E$18-'Ejercicio 3 - TIR'!$D$18)*(1-F627)))</f>
        <v>37038.678610495</v>
      </c>
      <c r="H627" s="16">
        <f ca="1" t="shared" ref="H627:L627" si="4656">RAND()</f>
        <v>0.604688790806673</v>
      </c>
      <c r="I627" s="17">
        <f ca="1">IF(H627&lt;=('Ejercicio 3 - TIR'!$D$18-'Ejercicio 3 - TIR'!$C$18)/('Ejercicio 3 - TIR'!$E$18-'Ejercicio 3 - TIR'!$C$18),'Ejercicio 3 - TIR'!$C$18+SQRT(('Ejercicio 3 - TIR'!$E$18-'Ejercicio 3 - TIR'!$C$18)*('Ejercicio 3 - TIR'!$D$18-'Ejercicio 3 - TIR'!$C$18)*H627),'Ejercicio 3 - TIR'!$E$18-SQRT(('Ejercicio 3 - TIR'!$E$18-'Ejercicio 3 - TIR'!$C$18)*('Ejercicio 3 - TIR'!$E$18-'Ejercicio 3 - TIR'!$D$18)*(1-H627)))</f>
        <v>39523.8289894874</v>
      </c>
      <c r="J627" s="16">
        <f ca="1" t="shared" si="4656"/>
        <v>0.856523974005852</v>
      </c>
      <c r="K627" s="17">
        <f ca="1">IF(J627&lt;=('Ejercicio 3 - TIR'!$D$18-'Ejercicio 3 - TIR'!$C$18)/('Ejercicio 3 - TIR'!$E$18-'Ejercicio 3 - TIR'!$C$18),'Ejercicio 3 - TIR'!$C$18+SQRT(('Ejercicio 3 - TIR'!$E$18-'Ejercicio 3 - TIR'!$C$18)*('Ejercicio 3 - TIR'!$D$18-'Ejercicio 3 - TIR'!$C$18)*J627),'Ejercicio 3 - TIR'!$E$18-SQRT(('Ejercicio 3 - TIR'!$E$18-'Ejercicio 3 - TIR'!$C$18)*('Ejercicio 3 - TIR'!$E$18-'Ejercicio 3 - TIR'!$D$18)*(1-J627)))</f>
        <v>41719.6491118234</v>
      </c>
      <c r="L627" s="16">
        <f ca="1" t="shared" si="4656"/>
        <v>0.493480257635204</v>
      </c>
      <c r="M627" s="17">
        <f ca="1">IF(L627&lt;=('Ejercicio 3 - TIR'!$D$18-'Ejercicio 3 - TIR'!$C$18)/('Ejercicio 3 - TIR'!$E$18-'Ejercicio 3 - TIR'!$C$18),'Ejercicio 3 - TIR'!$C$18+SQRT(('Ejercicio 3 - TIR'!$E$18-'Ejercicio 3 - TIR'!$C$18)*('Ejercicio 3 - TIR'!$D$18-'Ejercicio 3 - TIR'!$C$18)*L627),'Ejercicio 3 - TIR'!$E$18-SQRT(('Ejercicio 3 - TIR'!$E$18-'Ejercicio 3 - TIR'!$C$18)*('Ejercicio 3 - TIR'!$E$18-'Ejercicio 3 - TIR'!$D$18)*(1-L627)))</f>
        <v>38603.6061419198</v>
      </c>
      <c r="N627" s="16">
        <f ca="1" t="shared" ref="N627:R627" si="4657">RAND()</f>
        <v>0.124742544682499</v>
      </c>
      <c r="O627" s="17">
        <f ca="1">IF(N627&lt;=('Ejercicio 3 - TIR'!$D$18-'Ejercicio 3 - TIR'!$C$18)/('Ejercicio 3 - TIR'!$E$18-'Ejercicio 3 - TIR'!$C$18),'Ejercicio 3 - TIR'!$C$18+SQRT(('Ejercicio 3 - TIR'!$E$18-'Ejercicio 3 - TIR'!$C$18)*('Ejercicio 3 - TIR'!$D$18-'Ejercicio 3 - TIR'!$C$18)*N627),'Ejercicio 3 - TIR'!$E$18-SQRT(('Ejercicio 3 - TIR'!$E$18-'Ejercicio 3 - TIR'!$C$18)*('Ejercicio 3 - TIR'!$E$18-'Ejercicio 3 - TIR'!$D$18)*(1-N627)))</f>
        <v>34325.6654635298</v>
      </c>
      <c r="P627" s="16">
        <f ca="1" t="shared" si="4657"/>
        <v>0.482855651824592</v>
      </c>
      <c r="Q627" s="18">
        <f ca="1">IF(P627&lt;=('Ejercicio 3 - TIR'!$D$22-'Ejercicio 3 - TIR'!$C$22)/('Ejercicio 3 - TIR'!$E$22-'Ejercicio 3 - TIR'!$C$22),'Ejercicio 3 - TIR'!$C$22+SQRT(('Ejercicio 3 - TIR'!$E$22-'Ejercicio 3 - TIR'!$C$22)*('Ejercicio 3 - TIR'!$D$22-'Ejercicio 3 - TIR'!$C$22)*P627),'Ejercicio 3 - TIR'!$E$22-SQRT(('Ejercicio 3 - TIR'!$E$22-'Ejercicio 3 - TIR'!$C$22)*('Ejercicio 3 - TIR'!$E$22-'Ejercicio 3 - TIR'!$D$22)*(1-P627)))</f>
        <v>0.149481183376592</v>
      </c>
      <c r="R627" s="16">
        <f ca="1" t="shared" si="4657"/>
        <v>0.818872129557608</v>
      </c>
      <c r="S627" s="18">
        <f ca="1">IF(R627&lt;=('Ejercicio 3 - TIR'!$D$23-'Ejercicio 3 - TIR'!$C$23)/('Ejercicio 3 - TIR'!$E$23-'Ejercicio 3 - TIR'!$C$23),'Ejercicio 3 - TIR'!$C$23+SQRT(('Ejercicio 3 - TIR'!$E$23-'Ejercicio 3 - TIR'!$C$23)*('Ejercicio 3 - TIR'!$D$23-'Ejercicio 3 - TIR'!$C$23)*R627),'Ejercicio 3 - TIR'!$E$23-SQRT(('Ejercicio 3 - TIR'!$E$23-'Ejercicio 3 - TIR'!$C$23)*('Ejercicio 3 - TIR'!$E$23-'Ejercicio 3 - TIR'!$D$23)*(1-R627)))</f>
        <v>0.161943694541897</v>
      </c>
      <c r="T627" s="16">
        <f ca="1" t="shared" ref="T627:X627" si="4658">RAND()</f>
        <v>0.977404128583217</v>
      </c>
      <c r="U627" s="18">
        <f ca="1">IF(T627&lt;=('Ejercicio 3 - TIR'!$D$24-'Ejercicio 3 - TIR'!$C$24)/('Ejercicio 3 - TIR'!$E$24-'Ejercicio 3 - TIR'!$C$24),'Ejercicio 3 - TIR'!$C$24+SQRT(('Ejercicio 3 - TIR'!$E$24-'Ejercicio 3 - TIR'!$C$24)*('Ejercicio 3 - TIR'!$D$24-'Ejercicio 3 - TIR'!$C$24)*T627),'Ejercicio 3 - TIR'!$E$24-SQRT(('Ejercicio 3 - TIR'!$E$24-'Ejercicio 3 - TIR'!$C$24)*('Ejercicio 3 - TIR'!$E$24-'Ejercicio 3 - TIR'!$D$24)*(1-T627)))</f>
        <v>0.212045853913399</v>
      </c>
      <c r="V627" s="16">
        <f ca="1" t="shared" si="4658"/>
        <v>0.698354071924768</v>
      </c>
      <c r="W627" s="18">
        <f ca="1">IF(V627&lt;=('Ejercicio 3 - TIR'!$D$25-'Ejercicio 3 - TIR'!$C$25)/('Ejercicio 3 - TIR'!$E$25-'Ejercicio 3 - TIR'!$C$25),'Ejercicio 3 - TIR'!$C$25+SQRT(('Ejercicio 3 - TIR'!$E$25-'Ejercicio 3 - TIR'!$C$25)*('Ejercicio 3 - TIR'!$D$25-'Ejercicio 3 - TIR'!$C$25)*V627),'Ejercicio 3 - TIR'!$E$25-SQRT(('Ejercicio 3 - TIR'!$E$25-'Ejercicio 3 - TIR'!$C$25)*('Ejercicio 3 - TIR'!$E$25-'Ejercicio 3 - TIR'!$D$25)*(1-V627)))</f>
        <v>0.217507527821612</v>
      </c>
      <c r="X627" s="16">
        <f ca="1" t="shared" si="4658"/>
        <v>0.671698951586933</v>
      </c>
      <c r="Y627" s="18">
        <f ca="1">IF(X627&lt;=('Ejercicio 3 - TIR'!$D$26-'Ejercicio 3 - TIR'!$C$26)/('Ejercicio 3 - TIR'!$E$26-'Ejercicio 3 - TIR'!$C$26),'Ejercicio 3 - TIR'!$C$26+SQRT(('Ejercicio 3 - TIR'!$E$26-'Ejercicio 3 - TIR'!$C$26)*('Ejercicio 3 - TIR'!$D$26-'Ejercicio 3 - TIR'!$C$26)*X627),'Ejercicio 3 - TIR'!$E$26-SQRT(('Ejercicio 3 - TIR'!$E$26-'Ejercicio 3 - TIR'!$C$26)*('Ejercicio 3 - TIR'!$E$26-'Ejercicio 3 - TIR'!$D$26)*(1-X627)))</f>
        <v>0.237895063692833</v>
      </c>
      <c r="Z627" s="16">
        <f ca="1" t="shared" si="4288"/>
        <v>1.14948118337659</v>
      </c>
      <c r="AA627" s="16">
        <f ca="1" t="shared" si="4289"/>
        <v>1.33563241301899</v>
      </c>
      <c r="AB627" s="16">
        <f ca="1" t="shared" si="4290"/>
        <v>1.61884772855202</v>
      </c>
      <c r="AC627" s="16">
        <f ca="1" t="shared" si="4291"/>
        <v>1.970959295909</v>
      </c>
      <c r="AD627" s="16">
        <f ca="1" t="shared" si="4292"/>
        <v>2.43984078314525</v>
      </c>
      <c r="AE627" s="15">
        <f ca="1" t="shared" si="4293"/>
        <v>4311.05577791335</v>
      </c>
      <c r="AF627" s="15">
        <f ca="1" t="shared" si="4294"/>
        <v>5009.20407796483</v>
      </c>
      <c r="AG627" s="15">
        <f ca="1" t="shared" si="4295"/>
        <v>6071.38503410336</v>
      </c>
      <c r="AH627" s="15">
        <f ca="1" t="shared" si="4296"/>
        <v>7391.95698332431</v>
      </c>
      <c r="AI627" s="15">
        <f ca="1" t="shared" si="4297"/>
        <v>9150.46706068693</v>
      </c>
      <c r="AJ627" s="17">
        <f ca="1" t="shared" si="4298"/>
        <v>42575.264119897</v>
      </c>
      <c r="AK627" s="17">
        <f ca="1" t="shared" si="4299"/>
        <v>52789.307084979</v>
      </c>
      <c r="AL627" s="17">
        <f ca="1" t="shared" si="4300"/>
        <v>67537.7592006624</v>
      </c>
      <c r="AM627" s="17">
        <f ca="1" t="shared" si="4301"/>
        <v>76086.1363810265</v>
      </c>
      <c r="AN627" s="17">
        <f ca="1" t="shared" si="4302"/>
        <v>83749.1585065205</v>
      </c>
      <c r="AO627" s="17">
        <f ca="1">C627/'Ejercicio 3 - TIR'!$D$7</f>
        <v>12603.1891212822</v>
      </c>
      <c r="AP627" s="17">
        <f ca="1" t="shared" si="4303"/>
        <v>29972.0749986148</v>
      </c>
      <c r="AQ627" s="17">
        <f ca="1" t="shared" si="4304"/>
        <v>40186.1179636968</v>
      </c>
      <c r="AR627" s="17">
        <f ca="1" t="shared" si="4305"/>
        <v>54934.5700793802</v>
      </c>
      <c r="AS627" s="17">
        <f ca="1" t="shared" si="4306"/>
        <v>63482.9472597443</v>
      </c>
      <c r="AT627" s="17">
        <f ca="1" t="shared" si="4307"/>
        <v>71145.9693852383</v>
      </c>
      <c r="AU627" s="17">
        <f ca="1">AP627*'Ejercicio 3 - TIR'!$D$5</f>
        <v>14986.0374993074</v>
      </c>
      <c r="AV627" s="17">
        <f ca="1">AQ627*'Ejercicio 3 - TIR'!$D$5</f>
        <v>20093.0589818484</v>
      </c>
      <c r="AW627" s="17">
        <f ca="1">AR627*'Ejercicio 3 - TIR'!$D$5</f>
        <v>27467.2850396901</v>
      </c>
      <c r="AX627" s="17">
        <f ca="1">AS627*'Ejercicio 3 - TIR'!$D$5</f>
        <v>31741.4736298722</v>
      </c>
      <c r="AY627" s="17">
        <f ca="1">AT627*'Ejercicio 3 - TIR'!$D$5</f>
        <v>35572.9846926192</v>
      </c>
      <c r="AZ627" s="17">
        <f ca="1" t="shared" ref="AZ627:BD627" si="4659">AJ627-AU627-AE627</f>
        <v>23278.1708426763</v>
      </c>
      <c r="BA627" s="17">
        <f ca="1" t="shared" si="4659"/>
        <v>27687.0440251658</v>
      </c>
      <c r="BB627" s="17">
        <f ca="1" t="shared" si="4659"/>
        <v>33999.0891268689</v>
      </c>
      <c r="BC627" s="17">
        <f ca="1" t="shared" si="4659"/>
        <v>36952.70576783</v>
      </c>
      <c r="BD627" s="17">
        <f ca="1" t="shared" si="4659"/>
        <v>39025.7067532144</v>
      </c>
      <c r="BE627" s="17">
        <f ca="1" t="shared" ref="BE627:BI627" si="4660">AZ627/Z627</f>
        <v>20251.0238352026</v>
      </c>
      <c r="BF627" s="17">
        <f ca="1" t="shared" si="4660"/>
        <v>20729.5388725881</v>
      </c>
      <c r="BG627" s="17">
        <f ca="1" t="shared" si="4660"/>
        <v>21002.0303498709</v>
      </c>
      <c r="BH627" s="17">
        <f ca="1" t="shared" si="4660"/>
        <v>18748.5889965006</v>
      </c>
      <c r="BI627" s="17">
        <f ca="1" t="shared" si="4660"/>
        <v>15995.185842785</v>
      </c>
      <c r="BJ627" s="17">
        <f ca="1" t="shared" si="4310"/>
        <v>70365.3093170122</v>
      </c>
      <c r="BK627" s="17">
        <f ca="1" t="shared" si="4311"/>
        <v>30749.7748157968</v>
      </c>
      <c r="BL627" s="17">
        <f ca="1" t="shared" si="4312"/>
        <v>101115.084132809</v>
      </c>
      <c r="BM627" s="17">
        <f ca="1">BK627*'Ejercicio 3 - TIR'!$D$5</f>
        <v>15374.8874078984</v>
      </c>
      <c r="BN627" s="17">
        <f ca="1" t="shared" si="4313"/>
        <v>85740.1967249106</v>
      </c>
      <c r="BO627" s="17">
        <f ca="1" t="shared" si="4314"/>
        <v>35141.7179830813</v>
      </c>
      <c r="BP627" s="17">
        <f ca="1" t="shared" si="4315"/>
        <v>-91856.0690288511</v>
      </c>
      <c r="BQ627" s="17">
        <f ca="1" t="shared" ref="BQ627:BT627" si="4661">BE627</f>
        <v>20251.0238352026</v>
      </c>
      <c r="BR627" s="17">
        <f ca="1" t="shared" si="4661"/>
        <v>20729.5388725881</v>
      </c>
      <c r="BS627" s="17">
        <f ca="1" t="shared" si="4661"/>
        <v>21002.0303498709</v>
      </c>
      <c r="BT627" s="17">
        <f ca="1" t="shared" si="4661"/>
        <v>18748.5889965006</v>
      </c>
      <c r="BU627" s="17">
        <f ca="1" t="shared" si="4317"/>
        <v>51136.9038258663</v>
      </c>
      <c r="BV627" s="19">
        <f ca="1" t="shared" si="4318"/>
        <v>11.4750713172078</v>
      </c>
    </row>
    <row r="628" ht="15" customHeight="1" spans="1:74">
      <c r="A628" s="15">
        <v>627</v>
      </c>
      <c r="B628" s="16">
        <f ca="1" t="shared" ref="B628:F628" si="4662">RAND()</f>
        <v>0.0841179028364099</v>
      </c>
      <c r="C628" s="17">
        <f ca="1">IF(B628&lt;=('Ejercicio 3 - TIR'!$D$13-'Ejercicio 3 - TIR'!$C$13)/('Ejercicio 3 - TIR'!$E$13-'Ejercicio 3 - TIR'!$C$13),'Ejercicio 3 - TIR'!$C$13+SQRT(('Ejercicio 3 - TIR'!$E$13-'Ejercicio 3 - TIR'!$C$13)*('Ejercicio 3 - TIR'!$D$13-'Ejercicio 3 - TIR'!$C$13)*B628),'Ejercicio 3 - TIR'!$E$13-SQRT(('Ejercicio 3 - TIR'!$E$13-'Ejercicio 3 - TIR'!$C$13)*('Ejercicio 3 - TIR'!$E$13-'Ejercicio 3 - TIR'!$D$13)*(1-B628)))</f>
        <v>65800.6173063359</v>
      </c>
      <c r="D628" s="16">
        <f ca="1" t="shared" si="4662"/>
        <v>0.790035575299326</v>
      </c>
      <c r="E628" s="17">
        <f ca="1">IF(D628&lt;=('Ejercicio 3 - TIR'!$D$14-'Ejercicio 3 - TIR'!$C$14)/('Ejercicio 3 - TIR'!$E$14-'Ejercicio 3 - TIR'!$C$14),'Ejercicio 3 - TIR'!$C$14+SQRT(('Ejercicio 3 - TIR'!$E$14-'Ejercicio 3 - TIR'!$C$14)*('Ejercicio 3 - TIR'!$D$14-'Ejercicio 3 - TIR'!$C$14)*D628),'Ejercicio 3 - TIR'!$E$14-SQRT(('Ejercicio 3 - TIR'!$E$14-'Ejercicio 3 - TIR'!$C$14)*('Ejercicio 3 - TIR'!$E$14-'Ejercicio 3 - TIR'!$D$14)*(1-D628)))</f>
        <v>34387.9893349085</v>
      </c>
      <c r="F628" s="16">
        <f ca="1" t="shared" si="4662"/>
        <v>0.407595850766813</v>
      </c>
      <c r="G628" s="17">
        <f ca="1">IF(F628&lt;=('Ejercicio 3 - TIR'!$D$18-'Ejercicio 3 - TIR'!$C$18)/('Ejercicio 3 - TIR'!$E$18-'Ejercicio 3 - TIR'!$C$18),'Ejercicio 3 - TIR'!$C$18+SQRT(('Ejercicio 3 - TIR'!$E$18-'Ejercicio 3 - TIR'!$C$18)*('Ejercicio 3 - TIR'!$D$18-'Ejercicio 3 - TIR'!$C$18)*F628),'Ejercicio 3 - TIR'!$E$18-SQRT(('Ejercicio 3 - TIR'!$E$18-'Ejercicio 3 - TIR'!$C$18)*('Ejercicio 3 - TIR'!$E$18-'Ejercicio 3 - TIR'!$D$18)*(1-F628)))</f>
        <v>37819.1673223574</v>
      </c>
      <c r="H628" s="16">
        <f ca="1" t="shared" ref="H628:L628" si="4663">RAND()</f>
        <v>0.229891928470886</v>
      </c>
      <c r="I628" s="17">
        <f ca="1">IF(H628&lt;=('Ejercicio 3 - TIR'!$D$18-'Ejercicio 3 - TIR'!$C$18)/('Ejercicio 3 - TIR'!$E$18-'Ejercicio 3 - TIR'!$C$18),'Ejercicio 3 - TIR'!$C$18+SQRT(('Ejercicio 3 - TIR'!$E$18-'Ejercicio 3 - TIR'!$C$18)*('Ejercicio 3 - TIR'!$D$18-'Ejercicio 3 - TIR'!$C$18)*H628),'Ejercicio 3 - TIR'!$E$18-SQRT(('Ejercicio 3 - TIR'!$E$18-'Ejercicio 3 - TIR'!$C$18)*('Ejercicio 3 - TIR'!$E$18-'Ejercicio 3 - TIR'!$D$18)*(1-H628)))</f>
        <v>35872.2899511718</v>
      </c>
      <c r="J628" s="16">
        <f ca="1" t="shared" si="4663"/>
        <v>0.130208369047592</v>
      </c>
      <c r="K628" s="17">
        <f ca="1">IF(J628&lt;=('Ejercicio 3 - TIR'!$D$18-'Ejercicio 3 - TIR'!$C$18)/('Ejercicio 3 - TIR'!$E$18-'Ejercicio 3 - TIR'!$C$18),'Ejercicio 3 - TIR'!$C$18+SQRT(('Ejercicio 3 - TIR'!$E$18-'Ejercicio 3 - TIR'!$C$18)*('Ejercicio 3 - TIR'!$D$18-'Ejercicio 3 - TIR'!$C$18)*J628),'Ejercicio 3 - TIR'!$E$18-SQRT(('Ejercicio 3 - TIR'!$E$18-'Ejercicio 3 - TIR'!$C$18)*('Ejercicio 3 - TIR'!$E$18-'Ejercicio 3 - TIR'!$D$18)*(1-J628)))</f>
        <v>34419.4179885069</v>
      </c>
      <c r="L628" s="16">
        <f ca="1" t="shared" si="4663"/>
        <v>0.342423761556046</v>
      </c>
      <c r="M628" s="17">
        <f ca="1">IF(L628&lt;=('Ejercicio 3 - TIR'!$D$18-'Ejercicio 3 - TIR'!$C$18)/('Ejercicio 3 - TIR'!$E$18-'Ejercicio 3 - TIR'!$C$18),'Ejercicio 3 - TIR'!$C$18+SQRT(('Ejercicio 3 - TIR'!$E$18-'Ejercicio 3 - TIR'!$C$18)*('Ejercicio 3 - TIR'!$D$18-'Ejercicio 3 - TIR'!$C$18)*L628),'Ejercicio 3 - TIR'!$E$18-SQRT(('Ejercicio 3 - TIR'!$E$18-'Ejercicio 3 - TIR'!$C$18)*('Ejercicio 3 - TIR'!$E$18-'Ejercicio 3 - TIR'!$D$18)*(1-L628)))</f>
        <v>37166.8378126903</v>
      </c>
      <c r="N628" s="16">
        <f ca="1" t="shared" ref="N628:R628" si="4664">RAND()</f>
        <v>0.179630367622055</v>
      </c>
      <c r="O628" s="17">
        <f ca="1">IF(N628&lt;=('Ejercicio 3 - TIR'!$D$18-'Ejercicio 3 - TIR'!$C$18)/('Ejercicio 3 - TIR'!$E$18-'Ejercicio 3 - TIR'!$C$18),'Ejercicio 3 - TIR'!$C$18+SQRT(('Ejercicio 3 - TIR'!$E$18-'Ejercicio 3 - TIR'!$C$18)*('Ejercicio 3 - TIR'!$D$18-'Ejercicio 3 - TIR'!$C$18)*N628),'Ejercicio 3 - TIR'!$E$18-SQRT(('Ejercicio 3 - TIR'!$E$18-'Ejercicio 3 - TIR'!$C$18)*('Ejercicio 3 - TIR'!$E$18-'Ejercicio 3 - TIR'!$D$18)*(1-N628)))</f>
        <v>35190.8144971005</v>
      </c>
      <c r="P628" s="16">
        <f ca="1" t="shared" si="4664"/>
        <v>0.977879148586027</v>
      </c>
      <c r="Q628" s="18">
        <f ca="1">IF(P628&lt;=('Ejercicio 3 - TIR'!$D$22-'Ejercicio 3 - TIR'!$C$22)/('Ejercicio 3 - TIR'!$E$22-'Ejercicio 3 - TIR'!$C$22),'Ejercicio 3 - TIR'!$C$22+SQRT(('Ejercicio 3 - TIR'!$E$22-'Ejercicio 3 - TIR'!$C$22)*('Ejercicio 3 - TIR'!$D$22-'Ejercicio 3 - TIR'!$C$22)*P628),'Ejercicio 3 - TIR'!$E$22-SQRT(('Ejercicio 3 - TIR'!$E$22-'Ejercicio 3 - TIR'!$C$22)*('Ejercicio 3 - TIR'!$E$22-'Ejercicio 3 - TIR'!$D$22)*(1-P628)))</f>
        <v>0.173689886487142</v>
      </c>
      <c r="R628" s="16">
        <f ca="1" t="shared" si="4664"/>
        <v>0.196361471392948</v>
      </c>
      <c r="S628" s="18">
        <f ca="1">IF(R628&lt;=('Ejercicio 3 - TIR'!$D$23-'Ejercicio 3 - TIR'!$C$23)/('Ejercicio 3 - TIR'!$E$23-'Ejercicio 3 - TIR'!$C$23),'Ejercicio 3 - TIR'!$C$23+SQRT(('Ejercicio 3 - TIR'!$E$23-'Ejercicio 3 - TIR'!$C$23)*('Ejercicio 3 - TIR'!$D$23-'Ejercicio 3 - TIR'!$C$23)*R628),'Ejercicio 3 - TIR'!$E$23-SQRT(('Ejercicio 3 - TIR'!$E$23-'Ejercicio 3 - TIR'!$C$23)*('Ejercicio 3 - TIR'!$E$23-'Ejercicio 3 - TIR'!$D$23)*(1-R628)))</f>
        <v>0.138800283202848</v>
      </c>
      <c r="T628" s="16">
        <f ca="1" t="shared" ref="T628:X628" si="4665">RAND()</f>
        <v>0.510618067080279</v>
      </c>
      <c r="U628" s="18">
        <f ca="1">IF(T628&lt;=('Ejercicio 3 - TIR'!$D$24-'Ejercicio 3 - TIR'!$C$24)/('Ejercicio 3 - TIR'!$E$24-'Ejercicio 3 - TIR'!$C$24),'Ejercicio 3 - TIR'!$C$24+SQRT(('Ejercicio 3 - TIR'!$E$24-'Ejercicio 3 - TIR'!$C$24)*('Ejercicio 3 - TIR'!$D$24-'Ejercicio 3 - TIR'!$C$24)*T628),'Ejercicio 3 - TIR'!$E$24-SQRT(('Ejercicio 3 - TIR'!$E$24-'Ejercicio 3 - TIR'!$C$24)*('Ejercicio 3 - TIR'!$E$24-'Ejercicio 3 - TIR'!$D$24)*(1-T628)))</f>
        <v>0.182982849756157</v>
      </c>
      <c r="V628" s="16">
        <f ca="1" t="shared" si="4665"/>
        <v>0.832106294745435</v>
      </c>
      <c r="W628" s="18">
        <f ca="1">IF(V628&lt;=('Ejercicio 3 - TIR'!$D$25-'Ejercicio 3 - TIR'!$C$25)/('Ejercicio 3 - TIR'!$E$25-'Ejercicio 3 - TIR'!$C$25),'Ejercicio 3 - TIR'!$C$25+SQRT(('Ejercicio 3 - TIR'!$E$25-'Ejercicio 3 - TIR'!$C$25)*('Ejercicio 3 - TIR'!$D$25-'Ejercicio 3 - TIR'!$C$25)*V628),'Ejercicio 3 - TIR'!$E$25-SQRT(('Ejercicio 3 - TIR'!$E$25-'Ejercicio 3 - TIR'!$C$25)*('Ejercicio 3 - TIR'!$E$25-'Ejercicio 3 - TIR'!$D$25)*(1-V628)))</f>
        <v>0.225758961070305</v>
      </c>
      <c r="X628" s="16">
        <f ca="1" t="shared" si="4665"/>
        <v>0.630786127519256</v>
      </c>
      <c r="Y628" s="18">
        <f ca="1">IF(X628&lt;=('Ejercicio 3 - TIR'!$D$26-'Ejercicio 3 - TIR'!$C$26)/('Ejercicio 3 - TIR'!$E$26-'Ejercicio 3 - TIR'!$C$26),'Ejercicio 3 - TIR'!$C$26+SQRT(('Ejercicio 3 - TIR'!$E$26-'Ejercicio 3 - TIR'!$C$26)*('Ejercicio 3 - TIR'!$D$26-'Ejercicio 3 - TIR'!$C$26)*X628),'Ejercicio 3 - TIR'!$E$26-SQRT(('Ejercicio 3 - TIR'!$E$26-'Ejercicio 3 - TIR'!$C$26)*('Ejercicio 3 - TIR'!$E$26-'Ejercicio 3 - TIR'!$D$26)*(1-X628)))</f>
        <v>0.235348517254228</v>
      </c>
      <c r="Z628" s="16">
        <f ca="1" t="shared" si="4288"/>
        <v>1.17368988648714</v>
      </c>
      <c r="AA628" s="16">
        <f ca="1" t="shared" si="4289"/>
        <v>1.33659837512388</v>
      </c>
      <c r="AB628" s="16">
        <f ca="1" t="shared" si="4290"/>
        <v>1.58117295478349</v>
      </c>
      <c r="AC628" s="16">
        <f ca="1" t="shared" si="4291"/>
        <v>1.93813691832788</v>
      </c>
      <c r="AD628" s="16">
        <f ca="1" t="shared" si="4292"/>
        <v>2.39427456829202</v>
      </c>
      <c r="AE628" s="15">
        <f ca="1" t="shared" si="4293"/>
        <v>5972.84596410131</v>
      </c>
      <c r="AF628" s="15">
        <f ca="1" t="shared" si="4294"/>
        <v>6801.87867544556</v>
      </c>
      <c r="AG628" s="15">
        <f ca="1" t="shared" si="4295"/>
        <v>8046.50581917422</v>
      </c>
      <c r="AH628" s="15">
        <f ca="1" t="shared" si="4296"/>
        <v>9863.07661315716</v>
      </c>
      <c r="AI628" s="15">
        <f ca="1" t="shared" si="4297"/>
        <v>12184.3370696285</v>
      </c>
      <c r="AJ628" s="17">
        <f ca="1" t="shared" si="4298"/>
        <v>44387.9742016159</v>
      </c>
      <c r="AK628" s="17">
        <f ca="1" t="shared" si="4299"/>
        <v>47946.8444607088</v>
      </c>
      <c r="AL628" s="17">
        <f ca="1" t="shared" si="4300"/>
        <v>54423.0528428156</v>
      </c>
      <c r="AM628" s="17">
        <f ca="1" t="shared" si="4301"/>
        <v>72034.4205022796</v>
      </c>
      <c r="AN628" s="17">
        <f ca="1" t="shared" si="4302"/>
        <v>84256.4721878899</v>
      </c>
      <c r="AO628" s="17">
        <f ca="1">C628/'Ejercicio 3 - TIR'!$D$7</f>
        <v>13160.1234612672</v>
      </c>
      <c r="AP628" s="17">
        <f ca="1" t="shared" si="4303"/>
        <v>31227.8507403487</v>
      </c>
      <c r="AQ628" s="17">
        <f ca="1" t="shared" si="4304"/>
        <v>34786.7209994416</v>
      </c>
      <c r="AR628" s="17">
        <f ca="1" t="shared" si="4305"/>
        <v>41262.9293815485</v>
      </c>
      <c r="AS628" s="17">
        <f ca="1" t="shared" si="4306"/>
        <v>58874.2970410124</v>
      </c>
      <c r="AT628" s="17">
        <f ca="1" t="shared" si="4307"/>
        <v>71096.3487266227</v>
      </c>
      <c r="AU628" s="17">
        <f ca="1">AP628*'Ejercicio 3 - TIR'!$D$5</f>
        <v>15613.9253701744</v>
      </c>
      <c r="AV628" s="17">
        <f ca="1">AQ628*'Ejercicio 3 - TIR'!$D$5</f>
        <v>17393.3604997208</v>
      </c>
      <c r="AW628" s="17">
        <f ca="1">AR628*'Ejercicio 3 - TIR'!$D$5</f>
        <v>20631.4646907742</v>
      </c>
      <c r="AX628" s="17">
        <f ca="1">AS628*'Ejercicio 3 - TIR'!$D$5</f>
        <v>29437.1485205062</v>
      </c>
      <c r="AY628" s="17">
        <f ca="1">AT628*'Ejercicio 3 - TIR'!$D$5</f>
        <v>35548.1743633113</v>
      </c>
      <c r="AZ628" s="17">
        <f ca="1" t="shared" ref="AZ628:BD628" si="4666">AJ628-AU628-AE628</f>
        <v>22801.2028673402</v>
      </c>
      <c r="BA628" s="17">
        <f ca="1" t="shared" si="4666"/>
        <v>23751.6052855424</v>
      </c>
      <c r="BB628" s="17">
        <f ca="1" t="shared" si="4666"/>
        <v>25745.0823328672</v>
      </c>
      <c r="BC628" s="17">
        <f ca="1" t="shared" si="4666"/>
        <v>32734.1953686162</v>
      </c>
      <c r="BD628" s="17">
        <f ca="1" t="shared" si="4666"/>
        <v>36523.96075495</v>
      </c>
      <c r="BE628" s="17">
        <f ca="1" t="shared" ref="BE628:BI628" si="4667">AZ628/Z628</f>
        <v>19426.9398840816</v>
      </c>
      <c r="BF628" s="17">
        <f ca="1" t="shared" si="4667"/>
        <v>17770.1886577119</v>
      </c>
      <c r="BG628" s="17">
        <f ca="1" t="shared" si="4667"/>
        <v>16282.2683343913</v>
      </c>
      <c r="BH628" s="17">
        <f ca="1" t="shared" si="4667"/>
        <v>16889.5164521491</v>
      </c>
      <c r="BI628" s="17">
        <f ca="1" t="shared" si="4667"/>
        <v>15254.7085612678</v>
      </c>
      <c r="BJ628" s="17">
        <f ca="1" t="shared" si="4310"/>
        <v>82334.2883192687</v>
      </c>
      <c r="BK628" s="17">
        <f ca="1" t="shared" si="4311"/>
        <v>31508.9489188952</v>
      </c>
      <c r="BL628" s="17">
        <f ca="1" t="shared" si="4312"/>
        <v>113843.237238164</v>
      </c>
      <c r="BM628" s="17">
        <f ca="1">BK628*'Ejercicio 3 - TIR'!$D$5</f>
        <v>15754.4744594476</v>
      </c>
      <c r="BN628" s="17">
        <f ca="1" t="shared" si="4313"/>
        <v>98088.7627787163</v>
      </c>
      <c r="BO628" s="17">
        <f ca="1" t="shared" si="4314"/>
        <v>40968.0510655421</v>
      </c>
      <c r="BP628" s="17">
        <f ca="1" t="shared" si="4315"/>
        <v>-100188.606641244</v>
      </c>
      <c r="BQ628" s="17">
        <f ca="1" t="shared" ref="BQ628:BT628" si="4668">BE628</f>
        <v>19426.9398840816</v>
      </c>
      <c r="BR628" s="17">
        <f ca="1" t="shared" si="4668"/>
        <v>17770.1886577119</v>
      </c>
      <c r="BS628" s="17">
        <f ca="1" t="shared" si="4668"/>
        <v>16282.2683343913</v>
      </c>
      <c r="BT628" s="17">
        <f ca="1" t="shared" si="4668"/>
        <v>16889.5164521491</v>
      </c>
      <c r="BU628" s="17">
        <f ca="1" t="shared" si="4317"/>
        <v>56222.7596268098</v>
      </c>
      <c r="BV628" s="19">
        <f ca="1" t="shared" si="4318"/>
        <v>6.92194413733063</v>
      </c>
    </row>
    <row r="629" ht="15" customHeight="1" spans="1:74">
      <c r="A629" s="15">
        <v>628</v>
      </c>
      <c r="B629" s="16">
        <f ca="1" t="shared" ref="B629:F629" si="4669">RAND()</f>
        <v>0.120372685996378</v>
      </c>
      <c r="C629" s="17">
        <f ca="1">IF(B629&lt;=('Ejercicio 3 - TIR'!$D$13-'Ejercicio 3 - TIR'!$C$13)/('Ejercicio 3 - TIR'!$E$13-'Ejercicio 3 - TIR'!$C$13),'Ejercicio 3 - TIR'!$C$13+SQRT(('Ejercicio 3 - TIR'!$E$13-'Ejercicio 3 - TIR'!$C$13)*('Ejercicio 3 - TIR'!$D$13-'Ejercicio 3 - TIR'!$C$13)*B629),'Ejercicio 3 - TIR'!$E$13-SQRT(('Ejercicio 3 - TIR'!$E$13-'Ejercicio 3 - TIR'!$C$13)*('Ejercicio 3 - TIR'!$E$13-'Ejercicio 3 - TIR'!$D$13)*(1-B629)))</f>
        <v>66938.9534080113</v>
      </c>
      <c r="D629" s="16">
        <f ca="1" t="shared" si="4669"/>
        <v>0.509437653285067</v>
      </c>
      <c r="E629" s="17">
        <f ca="1">IF(D629&lt;=('Ejercicio 3 - TIR'!$D$14-'Ejercicio 3 - TIR'!$C$14)/('Ejercicio 3 - TIR'!$E$14-'Ejercicio 3 - TIR'!$C$14),'Ejercicio 3 - TIR'!$C$14+SQRT(('Ejercicio 3 - TIR'!$E$14-'Ejercicio 3 - TIR'!$C$14)*('Ejercicio 3 - TIR'!$D$14-'Ejercicio 3 - TIR'!$C$14)*D629),'Ejercicio 3 - TIR'!$E$14-SQRT(('Ejercicio 3 - TIR'!$E$14-'Ejercicio 3 - TIR'!$C$14)*('Ejercicio 3 - TIR'!$E$14-'Ejercicio 3 - TIR'!$D$14)*(1-D629)))</f>
        <v>31421.867801949</v>
      </c>
      <c r="F629" s="16">
        <f ca="1" t="shared" si="4669"/>
        <v>0.297176960450829</v>
      </c>
      <c r="G629" s="17">
        <f ca="1">IF(F629&lt;=('Ejercicio 3 - TIR'!$D$18-'Ejercicio 3 - TIR'!$C$18)/('Ejercicio 3 - TIR'!$E$18-'Ejercicio 3 - TIR'!$C$18),'Ejercicio 3 - TIR'!$C$18+SQRT(('Ejercicio 3 - TIR'!$E$18-'Ejercicio 3 - TIR'!$C$18)*('Ejercicio 3 - TIR'!$D$18-'Ejercicio 3 - TIR'!$C$18)*F629),'Ejercicio 3 - TIR'!$E$18-SQRT(('Ejercicio 3 - TIR'!$E$18-'Ejercicio 3 - TIR'!$C$18)*('Ejercicio 3 - TIR'!$E$18-'Ejercicio 3 - TIR'!$D$18)*(1-F629)))</f>
        <v>36676.5667874758</v>
      </c>
      <c r="H629" s="16">
        <f ca="1" t="shared" ref="H629:L629" si="4670">RAND()</f>
        <v>0.821023398897646</v>
      </c>
      <c r="I629" s="17">
        <f ca="1">IF(H629&lt;=('Ejercicio 3 - TIR'!$D$18-'Ejercicio 3 - TIR'!$C$18)/('Ejercicio 3 - TIR'!$E$18-'Ejercicio 3 - TIR'!$C$18),'Ejercicio 3 - TIR'!$C$18+SQRT(('Ejercicio 3 - TIR'!$E$18-'Ejercicio 3 - TIR'!$C$18)*('Ejercicio 3 - TIR'!$D$18-'Ejercicio 3 - TIR'!$C$18)*H629),'Ejercicio 3 - TIR'!$E$18-SQRT(('Ejercicio 3 - TIR'!$E$18-'Ejercicio 3 - TIR'!$C$18)*('Ejercicio 3 - TIR'!$E$18-'Ejercicio 3 - TIR'!$D$18)*(1-H629)))</f>
        <v>41336.2252958627</v>
      </c>
      <c r="J629" s="16">
        <f ca="1" t="shared" si="4670"/>
        <v>0.149254364458475</v>
      </c>
      <c r="K629" s="17">
        <f ca="1">IF(J629&lt;=('Ejercicio 3 - TIR'!$D$18-'Ejercicio 3 - TIR'!$C$18)/('Ejercicio 3 - TIR'!$E$18-'Ejercicio 3 - TIR'!$C$18),'Ejercicio 3 - TIR'!$C$18+SQRT(('Ejercicio 3 - TIR'!$E$18-'Ejercicio 3 - TIR'!$C$18)*('Ejercicio 3 - TIR'!$D$18-'Ejercicio 3 - TIR'!$C$18)*J629),'Ejercicio 3 - TIR'!$E$18-SQRT(('Ejercicio 3 - TIR'!$E$18-'Ejercicio 3 - TIR'!$C$18)*('Ejercicio 3 - TIR'!$E$18-'Ejercicio 3 - TIR'!$D$18)*(1-J629)))</f>
        <v>34731.6122694882</v>
      </c>
      <c r="L629" s="16">
        <f ca="1" t="shared" si="4670"/>
        <v>0.891105658217315</v>
      </c>
      <c r="M629" s="17">
        <f ca="1">IF(L629&lt;=('Ejercicio 3 - TIR'!$D$18-'Ejercicio 3 - TIR'!$C$18)/('Ejercicio 3 - TIR'!$E$18-'Ejercicio 3 - TIR'!$C$18),'Ejercicio 3 - TIR'!$C$18+SQRT(('Ejercicio 3 - TIR'!$E$18-'Ejercicio 3 - TIR'!$C$18)*('Ejercicio 3 - TIR'!$D$18-'Ejercicio 3 - TIR'!$C$18)*L629),'Ejercicio 3 - TIR'!$E$18-SQRT(('Ejercicio 3 - TIR'!$E$18-'Ejercicio 3 - TIR'!$C$18)*('Ejercicio 3 - TIR'!$E$18-'Ejercicio 3 - TIR'!$D$18)*(1-L629)))</f>
        <v>42142.1904133233</v>
      </c>
      <c r="N629" s="16">
        <f ca="1" t="shared" ref="N629:R629" si="4671">RAND()</f>
        <v>0.451833661712042</v>
      </c>
      <c r="O629" s="17">
        <f ca="1">IF(N629&lt;=('Ejercicio 3 - TIR'!$D$18-'Ejercicio 3 - TIR'!$C$18)/('Ejercicio 3 - TIR'!$E$18-'Ejercicio 3 - TIR'!$C$18),'Ejercicio 3 - TIR'!$C$18+SQRT(('Ejercicio 3 - TIR'!$E$18-'Ejercicio 3 - TIR'!$C$18)*('Ejercicio 3 - TIR'!$D$18-'Ejercicio 3 - TIR'!$C$18)*N629),'Ejercicio 3 - TIR'!$E$18-SQRT(('Ejercicio 3 - TIR'!$E$18-'Ejercicio 3 - TIR'!$C$18)*('Ejercicio 3 - TIR'!$E$18-'Ejercicio 3 - TIR'!$D$18)*(1-N629)))</f>
        <v>38232.5603099404</v>
      </c>
      <c r="P629" s="16">
        <f ca="1" t="shared" si="4671"/>
        <v>0.385737275903952</v>
      </c>
      <c r="Q629" s="18">
        <f ca="1">IF(P629&lt;=('Ejercicio 3 - TIR'!$D$22-'Ejercicio 3 - TIR'!$C$22)/('Ejercicio 3 - TIR'!$E$22-'Ejercicio 3 - TIR'!$C$22),'Ejercicio 3 - TIR'!$C$22+SQRT(('Ejercicio 3 - TIR'!$E$22-'Ejercicio 3 - TIR'!$C$22)*('Ejercicio 3 - TIR'!$D$22-'Ejercicio 3 - TIR'!$C$22)*P629),'Ejercicio 3 - TIR'!$E$22-SQRT(('Ejercicio 3 - TIR'!$E$22-'Ejercicio 3 - TIR'!$C$22)*('Ejercicio 3 - TIR'!$E$22-'Ejercicio 3 - TIR'!$D$22)*(1-P629)))</f>
        <v>0.146350087222382</v>
      </c>
      <c r="R629" s="16">
        <f ca="1" t="shared" si="4671"/>
        <v>0.883242600647982</v>
      </c>
      <c r="S629" s="18">
        <f ca="1">IF(R629&lt;=('Ejercicio 3 - TIR'!$D$23-'Ejercicio 3 - TIR'!$C$23)/('Ejercicio 3 - TIR'!$E$23-'Ejercicio 3 - TIR'!$C$23),'Ejercicio 3 - TIR'!$C$23+SQRT(('Ejercicio 3 - TIR'!$E$23-'Ejercicio 3 - TIR'!$C$23)*('Ejercicio 3 - TIR'!$D$23-'Ejercicio 3 - TIR'!$C$23)*R629),'Ejercicio 3 - TIR'!$E$23-SQRT(('Ejercicio 3 - TIR'!$E$23-'Ejercicio 3 - TIR'!$C$23)*('Ejercicio 3 - TIR'!$E$23-'Ejercicio 3 - TIR'!$D$23)*(1-R629)))</f>
        <v>0.165502989313875</v>
      </c>
      <c r="T629" s="16">
        <f ca="1" t="shared" ref="T629:X629" si="4672">RAND()</f>
        <v>0.691634905761971</v>
      </c>
      <c r="U629" s="18">
        <f ca="1">IF(T629&lt;=('Ejercicio 3 - TIR'!$D$24-'Ejercicio 3 - TIR'!$C$24)/('Ejercicio 3 - TIR'!$E$24-'Ejercicio 3 - TIR'!$C$24),'Ejercicio 3 - TIR'!$C$24+SQRT(('Ejercicio 3 - TIR'!$E$24-'Ejercicio 3 - TIR'!$C$24)*('Ejercicio 3 - TIR'!$D$24-'Ejercicio 3 - TIR'!$C$24)*T629),'Ejercicio 3 - TIR'!$E$24-SQRT(('Ejercicio 3 - TIR'!$E$24-'Ejercicio 3 - TIR'!$C$24)*('Ejercicio 3 - TIR'!$E$24-'Ejercicio 3 - TIR'!$D$24)*(1-T629)))</f>
        <v>0.190615952221205</v>
      </c>
      <c r="V629" s="16">
        <f ca="1" t="shared" si="4672"/>
        <v>0.643345297228634</v>
      </c>
      <c r="W629" s="18">
        <f ca="1">IF(V629&lt;=('Ejercicio 3 - TIR'!$D$25-'Ejercicio 3 - TIR'!$C$25)/('Ejercicio 3 - TIR'!$E$25-'Ejercicio 3 - TIR'!$C$25),'Ejercicio 3 - TIR'!$C$25+SQRT(('Ejercicio 3 - TIR'!$E$25-'Ejercicio 3 - TIR'!$C$25)*('Ejercicio 3 - TIR'!$D$25-'Ejercicio 3 - TIR'!$C$25)*V629),'Ejercicio 3 - TIR'!$E$25-SQRT(('Ejercicio 3 - TIR'!$E$25-'Ejercicio 3 - TIR'!$C$25)*('Ejercicio 3 - TIR'!$E$25-'Ejercicio 3 - TIR'!$D$25)*(1-V629)))</f>
        <v>0.214668831611454</v>
      </c>
      <c r="X629" s="16">
        <f ca="1" t="shared" si="4672"/>
        <v>0.153425250942443</v>
      </c>
      <c r="Y629" s="18">
        <f ca="1">IF(X629&lt;=('Ejercicio 3 - TIR'!$D$26-'Ejercicio 3 - TIR'!$C$26)/('Ejercicio 3 - TIR'!$E$26-'Ejercicio 3 - TIR'!$C$26),'Ejercicio 3 - TIR'!$C$26+SQRT(('Ejercicio 3 - TIR'!$E$26-'Ejercicio 3 - TIR'!$C$26)*('Ejercicio 3 - TIR'!$D$26-'Ejercicio 3 - TIR'!$C$26)*X629),'Ejercicio 3 - TIR'!$E$26-SQRT(('Ejercicio 3 - TIR'!$E$26-'Ejercicio 3 - TIR'!$C$26)*('Ejercicio 3 - TIR'!$E$26-'Ejercicio 3 - TIR'!$D$26)*(1-X629)))</f>
        <v>0.210353087666116</v>
      </c>
      <c r="Z629" s="16">
        <f ca="1" t="shared" si="4288"/>
        <v>1.14635008722238</v>
      </c>
      <c r="AA629" s="16">
        <f ca="1" t="shared" si="4289"/>
        <v>1.33607445345791</v>
      </c>
      <c r="AB629" s="16">
        <f ca="1" t="shared" si="4290"/>
        <v>1.59075155764221</v>
      </c>
      <c r="AC629" s="16">
        <f ca="1" t="shared" si="4291"/>
        <v>1.93223633590537</v>
      </c>
      <c r="AD629" s="16">
        <f ca="1" t="shared" si="4292"/>
        <v>2.33868821526372</v>
      </c>
      <c r="AE629" s="15">
        <f ca="1" t="shared" si="4293"/>
        <v>4598.59309350537</v>
      </c>
      <c r="AF629" s="15">
        <f ca="1" t="shared" si="4294"/>
        <v>5359.67399711865</v>
      </c>
      <c r="AG629" s="15">
        <f ca="1" t="shared" si="4295"/>
        <v>6381.31335967465</v>
      </c>
      <c r="AH629" s="15">
        <f ca="1" t="shared" si="4296"/>
        <v>7751.18244274258</v>
      </c>
      <c r="AI629" s="15">
        <f ca="1" t="shared" si="4297"/>
        <v>9381.66760263686</v>
      </c>
      <c r="AJ629" s="17">
        <f ca="1" t="shared" si="4298"/>
        <v>42044.1855358403</v>
      </c>
      <c r="AK629" s="17">
        <f ca="1" t="shared" si="4299"/>
        <v>55228.2746201826</v>
      </c>
      <c r="AL629" s="17">
        <f ca="1" t="shared" si="4300"/>
        <v>55249.3663171137</v>
      </c>
      <c r="AM629" s="17">
        <f ca="1" t="shared" si="4301"/>
        <v>81428.671591266</v>
      </c>
      <c r="AN629" s="17">
        <f ca="1" t="shared" si="4302"/>
        <v>89414.0382362172</v>
      </c>
      <c r="AO629" s="17">
        <f ca="1">C629/'Ejercicio 3 - TIR'!$D$7</f>
        <v>13387.7906816023</v>
      </c>
      <c r="AP629" s="17">
        <f ca="1" t="shared" si="4303"/>
        <v>28656.3948542381</v>
      </c>
      <c r="AQ629" s="17">
        <f ca="1" t="shared" si="4304"/>
        <v>41840.4839385804</v>
      </c>
      <c r="AR629" s="17">
        <f ca="1" t="shared" si="4305"/>
        <v>41861.5756355115</v>
      </c>
      <c r="AS629" s="17">
        <f ca="1" t="shared" si="4306"/>
        <v>68040.8809096638</v>
      </c>
      <c r="AT629" s="17">
        <f ca="1" t="shared" si="4307"/>
        <v>76026.2475546149</v>
      </c>
      <c r="AU629" s="17">
        <f ca="1">AP629*'Ejercicio 3 - TIR'!$D$5</f>
        <v>14328.197427119</v>
      </c>
      <c r="AV629" s="17">
        <f ca="1">AQ629*'Ejercicio 3 - TIR'!$D$5</f>
        <v>20920.2419692902</v>
      </c>
      <c r="AW629" s="17">
        <f ca="1">AR629*'Ejercicio 3 - TIR'!$D$5</f>
        <v>20930.7878177557</v>
      </c>
      <c r="AX629" s="17">
        <f ca="1">AS629*'Ejercicio 3 - TIR'!$D$5</f>
        <v>34020.4404548319</v>
      </c>
      <c r="AY629" s="17">
        <f ca="1">AT629*'Ejercicio 3 - TIR'!$D$5</f>
        <v>38013.1237773075</v>
      </c>
      <c r="AZ629" s="17">
        <f ca="1" t="shared" ref="AZ629:BD629" si="4673">AJ629-AU629-AE629</f>
        <v>23117.3950152159</v>
      </c>
      <c r="BA629" s="17">
        <f ca="1" t="shared" si="4673"/>
        <v>28948.3586537738</v>
      </c>
      <c r="BB629" s="17">
        <f ca="1" t="shared" si="4673"/>
        <v>27937.2651396833</v>
      </c>
      <c r="BC629" s="17">
        <f ca="1" t="shared" si="4673"/>
        <v>39657.0486936916</v>
      </c>
      <c r="BD629" s="17">
        <f ca="1" t="shared" si="4673"/>
        <v>42019.2468562729</v>
      </c>
      <c r="BE629" s="17">
        <f ca="1" t="shared" ref="BE629:BI629" si="4674">AZ629/Z629</f>
        <v>20166.086497389</v>
      </c>
      <c r="BF629" s="17">
        <f ca="1" t="shared" si="4674"/>
        <v>21666.7256670108</v>
      </c>
      <c r="BG629" s="17">
        <f ca="1" t="shared" si="4674"/>
        <v>17562.3056947318</v>
      </c>
      <c r="BH629" s="17">
        <f ca="1" t="shared" si="4674"/>
        <v>20523.9120892062</v>
      </c>
      <c r="BI629" s="17">
        <f ca="1" t="shared" si="4674"/>
        <v>17967.0152618161</v>
      </c>
      <c r="BJ629" s="17">
        <f ca="1" t="shared" si="4310"/>
        <v>73485.9519299926</v>
      </c>
      <c r="BK629" s="17">
        <f ca="1" t="shared" si="4311"/>
        <v>31309.8682954807</v>
      </c>
      <c r="BL629" s="17">
        <f ca="1" t="shared" si="4312"/>
        <v>104795.820225473</v>
      </c>
      <c r="BM629" s="17">
        <f ca="1">BK629*'Ejercicio 3 - TIR'!$D$5</f>
        <v>15654.9341477403</v>
      </c>
      <c r="BN629" s="17">
        <f ca="1" t="shared" si="4313"/>
        <v>89140.886077733</v>
      </c>
      <c r="BO629" s="17">
        <f ca="1" t="shared" si="4314"/>
        <v>38115.7631427501</v>
      </c>
      <c r="BP629" s="17">
        <f ca="1" t="shared" si="4315"/>
        <v>-98360.8212099602</v>
      </c>
      <c r="BQ629" s="17">
        <f ca="1" t="shared" ref="BQ629:BT629" si="4675">BE629</f>
        <v>20166.086497389</v>
      </c>
      <c r="BR629" s="17">
        <f ca="1" t="shared" si="4675"/>
        <v>21666.7256670108</v>
      </c>
      <c r="BS629" s="17">
        <f ca="1" t="shared" si="4675"/>
        <v>17562.3056947318</v>
      </c>
      <c r="BT629" s="17">
        <f ca="1" t="shared" si="4675"/>
        <v>20523.9120892062</v>
      </c>
      <c r="BU629" s="17">
        <f ca="1" t="shared" si="4317"/>
        <v>56082.7784045662</v>
      </c>
      <c r="BV629" s="19">
        <f ca="1" t="shared" si="4318"/>
        <v>9.97091312459808</v>
      </c>
    </row>
    <row r="630" ht="15" customHeight="1" spans="1:74">
      <c r="A630" s="15">
        <v>629</v>
      </c>
      <c r="B630" s="16">
        <f ca="1" t="shared" ref="B630:F630" si="4676">RAND()</f>
        <v>0.938674333438101</v>
      </c>
      <c r="C630" s="17">
        <f ca="1">IF(B630&lt;=('Ejercicio 3 - TIR'!$D$13-'Ejercicio 3 - TIR'!$C$13)/('Ejercicio 3 - TIR'!$E$13-'Ejercicio 3 - TIR'!$C$13),'Ejercicio 3 - TIR'!$C$13+SQRT(('Ejercicio 3 - TIR'!$E$13-'Ejercicio 3 - TIR'!$C$13)*('Ejercicio 3 - TIR'!$D$13-'Ejercicio 3 - TIR'!$C$13)*B630),'Ejercicio 3 - TIR'!$E$13-SQRT(('Ejercicio 3 - TIR'!$E$13-'Ejercicio 3 - TIR'!$C$13)*('Ejercicio 3 - TIR'!$E$13-'Ejercicio 3 - TIR'!$D$13)*(1-B630)))</f>
        <v>91421.4919785386</v>
      </c>
      <c r="D630" s="16">
        <f ca="1" t="shared" si="4676"/>
        <v>0.888175147053895</v>
      </c>
      <c r="E630" s="17">
        <f ca="1">IF(D630&lt;=('Ejercicio 3 - TIR'!$D$14-'Ejercicio 3 - TIR'!$C$14)/('Ejercicio 3 - TIR'!$E$14-'Ejercicio 3 - TIR'!$C$14),'Ejercicio 3 - TIR'!$C$14+SQRT(('Ejercicio 3 - TIR'!$E$14-'Ejercicio 3 - TIR'!$C$14)*('Ejercicio 3 - TIR'!$D$14-'Ejercicio 3 - TIR'!$C$14)*D630),'Ejercicio 3 - TIR'!$E$14-SQRT(('Ejercicio 3 - TIR'!$E$14-'Ejercicio 3 - TIR'!$C$14)*('Ejercicio 3 - TIR'!$E$14-'Ejercicio 3 - TIR'!$D$14)*(1-D630)))</f>
        <v>35904.4258104735</v>
      </c>
      <c r="F630" s="16">
        <f ca="1" t="shared" si="4676"/>
        <v>0.993076986299357</v>
      </c>
      <c r="G630" s="17">
        <f ca="1">IF(F630&lt;=('Ejercicio 3 - TIR'!$D$18-'Ejercicio 3 - TIR'!$C$18)/('Ejercicio 3 - TIR'!$E$18-'Ejercicio 3 - TIR'!$C$18),'Ejercicio 3 - TIR'!$C$18+SQRT(('Ejercicio 3 - TIR'!$E$18-'Ejercicio 3 - TIR'!$C$18)*('Ejercicio 3 - TIR'!$D$18-'Ejercicio 3 - TIR'!$C$18)*F630),'Ejercicio 3 - TIR'!$E$18-SQRT(('Ejercicio 3 - TIR'!$E$18-'Ejercicio 3 - TIR'!$C$18)*('Ejercicio 3 - TIR'!$E$18-'Ejercicio 3 - TIR'!$D$18)*(1-F630)))</f>
        <v>44279.4265980844</v>
      </c>
      <c r="H630" s="16">
        <f ca="1" t="shared" ref="H630:L630" si="4677">RAND()</f>
        <v>0.183628040230496</v>
      </c>
      <c r="I630" s="17">
        <f ca="1">IF(H630&lt;=('Ejercicio 3 - TIR'!$D$18-'Ejercicio 3 - TIR'!$C$18)/('Ejercicio 3 - TIR'!$E$18-'Ejercicio 3 - TIR'!$C$18),'Ejercicio 3 - TIR'!$C$18+SQRT(('Ejercicio 3 - TIR'!$E$18-'Ejercicio 3 - TIR'!$C$18)*('Ejercicio 3 - TIR'!$D$18-'Ejercicio 3 - TIR'!$C$18)*H630),'Ejercicio 3 - TIR'!$E$18-SQRT(('Ejercicio 3 - TIR'!$E$18-'Ejercicio 3 - TIR'!$C$18)*('Ejercicio 3 - TIR'!$E$18-'Ejercicio 3 - TIR'!$D$18)*(1-H630)))</f>
        <v>35248.2574283827</v>
      </c>
      <c r="J630" s="16">
        <f ca="1" t="shared" si="4677"/>
        <v>0.809864375381801</v>
      </c>
      <c r="K630" s="17">
        <f ca="1">IF(J630&lt;=('Ejercicio 3 - TIR'!$D$18-'Ejercicio 3 - TIR'!$C$18)/('Ejercicio 3 - TIR'!$E$18-'Ejercicio 3 - TIR'!$C$18),'Ejercicio 3 - TIR'!$C$18+SQRT(('Ejercicio 3 - TIR'!$E$18-'Ejercicio 3 - TIR'!$C$18)*('Ejercicio 3 - TIR'!$D$18-'Ejercicio 3 - TIR'!$C$18)*J630),'Ejercicio 3 - TIR'!$E$18-SQRT(('Ejercicio 3 - TIR'!$E$18-'Ejercicio 3 - TIR'!$C$18)*('Ejercicio 3 - TIR'!$E$18-'Ejercicio 3 - TIR'!$D$18)*(1-J630)))</f>
        <v>41223.735728744</v>
      </c>
      <c r="L630" s="16">
        <f ca="1" t="shared" si="4677"/>
        <v>0.436538050072482</v>
      </c>
      <c r="M630" s="17">
        <f ca="1">IF(L630&lt;=('Ejercicio 3 - TIR'!$D$18-'Ejercicio 3 - TIR'!$C$18)/('Ejercicio 3 - TIR'!$E$18-'Ejercicio 3 - TIR'!$C$18),'Ejercicio 3 - TIR'!$C$18+SQRT(('Ejercicio 3 - TIR'!$E$18-'Ejercicio 3 - TIR'!$C$18)*('Ejercicio 3 - TIR'!$D$18-'Ejercicio 3 - TIR'!$C$18)*L630),'Ejercicio 3 - TIR'!$E$18-SQRT(('Ejercicio 3 - TIR'!$E$18-'Ejercicio 3 - TIR'!$C$18)*('Ejercicio 3 - TIR'!$E$18-'Ejercicio 3 - TIR'!$D$18)*(1-L630)))</f>
        <v>38092.015046382</v>
      </c>
      <c r="N630" s="16">
        <f ca="1" t="shared" ref="N630:R630" si="4678">RAND()</f>
        <v>0.234716592554686</v>
      </c>
      <c r="O630" s="17">
        <f ca="1">IF(N630&lt;=('Ejercicio 3 - TIR'!$D$18-'Ejercicio 3 - TIR'!$C$18)/('Ejercicio 3 - TIR'!$E$18-'Ejercicio 3 - TIR'!$C$18),'Ejercicio 3 - TIR'!$C$18+SQRT(('Ejercicio 3 - TIR'!$E$18-'Ejercicio 3 - TIR'!$C$18)*('Ejercicio 3 - TIR'!$D$18-'Ejercicio 3 - TIR'!$C$18)*N630),'Ejercicio 3 - TIR'!$E$18-SQRT(('Ejercicio 3 - TIR'!$E$18-'Ejercicio 3 - TIR'!$C$18)*('Ejercicio 3 - TIR'!$E$18-'Ejercicio 3 - TIR'!$D$18)*(1-N630)))</f>
        <v>35933.5898816149</v>
      </c>
      <c r="P630" s="16">
        <f ca="1" t="shared" si="4678"/>
        <v>0.946859789935772</v>
      </c>
      <c r="Q630" s="18">
        <f ca="1">IF(P630&lt;=('Ejercicio 3 - TIR'!$D$22-'Ejercicio 3 - TIR'!$C$22)/('Ejercicio 3 - TIR'!$E$22-'Ejercicio 3 - TIR'!$C$22),'Ejercicio 3 - TIR'!$C$22+SQRT(('Ejercicio 3 - TIR'!$E$22-'Ejercicio 3 - TIR'!$C$22)*('Ejercicio 3 - TIR'!$D$22-'Ejercicio 3 - TIR'!$C$22)*P630),'Ejercicio 3 - TIR'!$E$22-SQRT(('Ejercicio 3 - TIR'!$E$22-'Ejercicio 3 - TIR'!$C$22)*('Ejercicio 3 - TIR'!$E$22-'Ejercicio 3 - TIR'!$D$22)*(1-P630)))</f>
        <v>0.170219796621971</v>
      </c>
      <c r="R630" s="16">
        <f ca="1" t="shared" si="4678"/>
        <v>0.481047171233367</v>
      </c>
      <c r="S630" s="18">
        <f ca="1">IF(R630&lt;=('Ejercicio 3 - TIR'!$D$23-'Ejercicio 3 - TIR'!$C$23)/('Ejercicio 3 - TIR'!$E$23-'Ejercicio 3 - TIR'!$C$23),'Ejercicio 3 - TIR'!$C$23+SQRT(('Ejercicio 3 - TIR'!$E$23-'Ejercicio 3 - TIR'!$C$23)*('Ejercicio 3 - TIR'!$D$23-'Ejercicio 3 - TIR'!$C$23)*R630),'Ejercicio 3 - TIR'!$E$23-SQRT(('Ejercicio 3 - TIR'!$E$23-'Ejercicio 3 - TIR'!$C$23)*('Ejercicio 3 - TIR'!$E$23-'Ejercicio 3 - TIR'!$D$23)*(1-R630)))</f>
        <v>0.149425922385204</v>
      </c>
      <c r="T630" s="16">
        <f ca="1" t="shared" ref="T630:X630" si="4679">RAND()</f>
        <v>0.244883299185736</v>
      </c>
      <c r="U630" s="18">
        <f ca="1">IF(T630&lt;=('Ejercicio 3 - TIR'!$D$24-'Ejercicio 3 - TIR'!$C$24)/('Ejercicio 3 - TIR'!$E$24-'Ejercicio 3 - TIR'!$C$24),'Ejercicio 3 - TIR'!$C$24+SQRT(('Ejercicio 3 - TIR'!$E$24-'Ejercicio 3 - TIR'!$C$24)*('Ejercicio 3 - TIR'!$D$24-'Ejercicio 3 - TIR'!$C$24)*T630),'Ejercicio 3 - TIR'!$E$24-SQRT(('Ejercicio 3 - TIR'!$E$24-'Ejercicio 3 - TIR'!$C$24)*('Ejercicio 3 - TIR'!$E$24-'Ejercicio 3 - TIR'!$D$24)*(1-T630)))</f>
        <v>0.172677189602992</v>
      </c>
      <c r="V630" s="16">
        <f ca="1" t="shared" si="4679"/>
        <v>0.817519409106711</v>
      </c>
      <c r="W630" s="18">
        <f ca="1">IF(V630&lt;=('Ejercicio 3 - TIR'!$D$25-'Ejercicio 3 - TIR'!$C$25)/('Ejercicio 3 - TIR'!$E$25-'Ejercicio 3 - TIR'!$C$25),'Ejercicio 3 - TIR'!$C$25+SQRT(('Ejercicio 3 - TIR'!$E$25-'Ejercicio 3 - TIR'!$C$25)*('Ejercicio 3 - TIR'!$D$25-'Ejercicio 3 - TIR'!$C$25)*V630),'Ejercicio 3 - TIR'!$E$25-SQRT(('Ejercicio 3 - TIR'!$E$25-'Ejercicio 3 - TIR'!$C$25)*('Ejercicio 3 - TIR'!$E$25-'Ejercicio 3 - TIR'!$D$25)*(1-V630)))</f>
        <v>0.224727840058149</v>
      </c>
      <c r="X630" s="16">
        <f ca="1" t="shared" si="4679"/>
        <v>0.991799178438135</v>
      </c>
      <c r="Y630" s="18">
        <f ca="1">IF(X630&lt;=('Ejercicio 3 - TIR'!$D$26-'Ejercicio 3 - TIR'!$C$26)/('Ejercicio 3 - TIR'!$E$26-'Ejercicio 3 - TIR'!$C$26),'Ejercicio 3 - TIR'!$C$26+SQRT(('Ejercicio 3 - TIR'!$E$26-'Ejercicio 3 - TIR'!$C$26)*('Ejercicio 3 - TIR'!$D$26-'Ejercicio 3 - TIR'!$C$26)*X630),'Ejercicio 3 - TIR'!$E$26-SQRT(('Ejercicio 3 - TIR'!$E$26-'Ejercicio 3 - TIR'!$C$26)*('Ejercicio 3 - TIR'!$E$26-'Ejercicio 3 - TIR'!$D$26)*(1-X630)))</f>
        <v>0.273345344754679</v>
      </c>
      <c r="Z630" s="16">
        <f ca="1" t="shared" si="4288"/>
        <v>1.17021979662197</v>
      </c>
      <c r="AA630" s="16">
        <f ca="1" t="shared" si="4289"/>
        <v>1.34508096912563</v>
      </c>
      <c r="AB630" s="16">
        <f ca="1" t="shared" si="4290"/>
        <v>1.57734577066272</v>
      </c>
      <c r="AC630" s="16">
        <f ca="1" t="shared" si="4291"/>
        <v>1.93181927872861</v>
      </c>
      <c r="AD630" s="16">
        <f ca="1" t="shared" si="4292"/>
        <v>2.45987308547641</v>
      </c>
      <c r="AE630" s="15">
        <f ca="1" t="shared" si="4293"/>
        <v>6111.64405928744</v>
      </c>
      <c r="AF630" s="15">
        <f ca="1" t="shared" si="4294"/>
        <v>7024.88211013652</v>
      </c>
      <c r="AG630" s="15">
        <f ca="1" t="shared" si="4295"/>
        <v>8237.91901020723</v>
      </c>
      <c r="AH630" s="15">
        <f ca="1" t="shared" si="4296"/>
        <v>10089.2087559451</v>
      </c>
      <c r="AI630" s="15">
        <f ca="1" t="shared" si="4297"/>
        <v>12847.0470016408</v>
      </c>
      <c r="AJ630" s="17">
        <f ca="1" t="shared" si="4298"/>
        <v>51816.6615881478</v>
      </c>
      <c r="AK630" s="17">
        <f ca="1" t="shared" si="4299"/>
        <v>47411.7602617589</v>
      </c>
      <c r="AL630" s="17">
        <f ca="1" t="shared" si="4300"/>
        <v>65024.0852026519</v>
      </c>
      <c r="AM630" s="17">
        <f ca="1" t="shared" si="4301"/>
        <v>73586.8890322209</v>
      </c>
      <c r="AN630" s="17">
        <f ca="1" t="shared" si="4302"/>
        <v>88392.0706143322</v>
      </c>
      <c r="AO630" s="17">
        <f ca="1">C630/'Ejercicio 3 - TIR'!$D$7</f>
        <v>18284.2983957077</v>
      </c>
      <c r="AP630" s="17">
        <f ca="1" t="shared" si="4303"/>
        <v>33532.3631924401</v>
      </c>
      <c r="AQ630" s="17">
        <f ca="1" t="shared" si="4304"/>
        <v>29127.4618660512</v>
      </c>
      <c r="AR630" s="17">
        <f ca="1" t="shared" si="4305"/>
        <v>46739.7868069442</v>
      </c>
      <c r="AS630" s="17">
        <f ca="1" t="shared" si="4306"/>
        <v>55302.5906365132</v>
      </c>
      <c r="AT630" s="17">
        <f ca="1" t="shared" si="4307"/>
        <v>70107.7722186245</v>
      </c>
      <c r="AU630" s="17">
        <f ca="1">AP630*'Ejercicio 3 - TIR'!$D$5</f>
        <v>16766.18159622</v>
      </c>
      <c r="AV630" s="17">
        <f ca="1">AQ630*'Ejercicio 3 - TIR'!$D$5</f>
        <v>14563.7309330256</v>
      </c>
      <c r="AW630" s="17">
        <f ca="1">AR630*'Ejercicio 3 - TIR'!$D$5</f>
        <v>23369.8934034721</v>
      </c>
      <c r="AX630" s="17">
        <f ca="1">AS630*'Ejercicio 3 - TIR'!$D$5</f>
        <v>27651.2953182566</v>
      </c>
      <c r="AY630" s="17">
        <f ca="1">AT630*'Ejercicio 3 - TIR'!$D$5</f>
        <v>35053.8861093122</v>
      </c>
      <c r="AZ630" s="17">
        <f ca="1" t="shared" ref="AZ630:BD630" si="4680">AJ630-AU630-AE630</f>
        <v>28938.8359326403</v>
      </c>
      <c r="BA630" s="17">
        <f ca="1" t="shared" si="4680"/>
        <v>25823.1472185968</v>
      </c>
      <c r="BB630" s="17">
        <f ca="1" t="shared" si="4680"/>
        <v>33416.2727889726</v>
      </c>
      <c r="BC630" s="17">
        <f ca="1" t="shared" si="4680"/>
        <v>35846.3849580192</v>
      </c>
      <c r="BD630" s="17">
        <f ca="1" t="shared" si="4680"/>
        <v>40491.1375033791</v>
      </c>
      <c r="BE630" s="17">
        <f ca="1" t="shared" ref="BE630:BI630" si="4681">AZ630/Z630</f>
        <v>24729.4021312722</v>
      </c>
      <c r="BF630" s="17">
        <f ca="1" t="shared" si="4681"/>
        <v>19198.210227733</v>
      </c>
      <c r="BG630" s="17">
        <f ca="1" t="shared" si="4681"/>
        <v>21185.1284673828</v>
      </c>
      <c r="BH630" s="17">
        <f ca="1" t="shared" si="4681"/>
        <v>18555.7652067801</v>
      </c>
      <c r="BI630" s="17">
        <f ca="1" t="shared" si="4681"/>
        <v>16460.6612196568</v>
      </c>
      <c r="BJ630" s="17">
        <f ca="1" t="shared" si="4310"/>
        <v>88320.3307006684</v>
      </c>
      <c r="BK630" s="17">
        <f ca="1" t="shared" si="4311"/>
        <v>44977.053510421</v>
      </c>
      <c r="BL630" s="17">
        <f ca="1" t="shared" si="4312"/>
        <v>133297.384211089</v>
      </c>
      <c r="BM630" s="17">
        <f ca="1">BK630*'Ejercicio 3 - TIR'!$D$5</f>
        <v>22488.5267552105</v>
      </c>
      <c r="BN630" s="17">
        <f ca="1" t="shared" si="4313"/>
        <v>110808.857455879</v>
      </c>
      <c r="BO630" s="17">
        <f ca="1" t="shared" si="4314"/>
        <v>45046.5750083273</v>
      </c>
      <c r="BP630" s="17">
        <f ca="1" t="shared" si="4315"/>
        <v>-127325.917789012</v>
      </c>
      <c r="BQ630" s="17">
        <f ca="1" t="shared" ref="BQ630:BT630" si="4682">BE630</f>
        <v>24729.4021312722</v>
      </c>
      <c r="BR630" s="17">
        <f ca="1" t="shared" si="4682"/>
        <v>19198.210227733</v>
      </c>
      <c r="BS630" s="17">
        <f ca="1" t="shared" si="4682"/>
        <v>21185.1284673828</v>
      </c>
      <c r="BT630" s="17">
        <f ca="1" t="shared" si="4682"/>
        <v>18555.7652067801</v>
      </c>
      <c r="BU630" s="17">
        <f ca="1" t="shared" si="4317"/>
        <v>61507.2362279841</v>
      </c>
      <c r="BV630" s="19">
        <f ca="1" t="shared" si="4318"/>
        <v>3.86842636693818</v>
      </c>
    </row>
    <row r="631" ht="15" customHeight="1" spans="1:74">
      <c r="A631" s="15">
        <v>630</v>
      </c>
      <c r="B631" s="16">
        <f ca="1" t="shared" ref="B631:F631" si="4683">RAND()</f>
        <v>0.499717721014519</v>
      </c>
      <c r="C631" s="17">
        <f ca="1">IF(B631&lt;=('Ejercicio 3 - TIR'!$D$13-'Ejercicio 3 - TIR'!$C$13)/('Ejercicio 3 - TIR'!$E$13-'Ejercicio 3 - TIR'!$C$13),'Ejercicio 3 - TIR'!$C$13+SQRT(('Ejercicio 3 - TIR'!$E$13-'Ejercicio 3 - TIR'!$C$13)*('Ejercicio 3 - TIR'!$D$13-'Ejercicio 3 - TIR'!$C$13)*B631),'Ejercicio 3 - TIR'!$E$13-SQRT(('Ejercicio 3 - TIR'!$E$13-'Ejercicio 3 - TIR'!$C$13)*('Ejercicio 3 - TIR'!$E$13-'Ejercicio 3 - TIR'!$D$13)*(1-B631)))</f>
        <v>75498.1891529916</v>
      </c>
      <c r="D631" s="16">
        <f ca="1" t="shared" si="4683"/>
        <v>0.823633915702595</v>
      </c>
      <c r="E631" s="17">
        <f ca="1">IF(D631&lt;=('Ejercicio 3 - TIR'!$D$14-'Ejercicio 3 - TIR'!$C$14)/('Ejercicio 3 - TIR'!$E$14-'Ejercicio 3 - TIR'!$C$14),'Ejercicio 3 - TIR'!$C$14+SQRT(('Ejercicio 3 - TIR'!$E$14-'Ejercicio 3 - TIR'!$C$14)*('Ejercicio 3 - TIR'!$D$14-'Ejercicio 3 - TIR'!$C$14)*D631),'Ejercicio 3 - TIR'!$E$14-SQRT(('Ejercicio 3 - TIR'!$E$14-'Ejercicio 3 - TIR'!$C$14)*('Ejercicio 3 - TIR'!$E$14-'Ejercicio 3 - TIR'!$D$14)*(1-D631)))</f>
        <v>34856.5660649124</v>
      </c>
      <c r="F631" s="16">
        <f ca="1" t="shared" si="4683"/>
        <v>0.118462568999468</v>
      </c>
      <c r="G631" s="17">
        <f ca="1">IF(F631&lt;=('Ejercicio 3 - TIR'!$D$18-'Ejercicio 3 - TIR'!$C$18)/('Ejercicio 3 - TIR'!$E$18-'Ejercicio 3 - TIR'!$C$18),'Ejercicio 3 - TIR'!$C$18+SQRT(('Ejercicio 3 - TIR'!$E$18-'Ejercicio 3 - TIR'!$C$18)*('Ejercicio 3 - TIR'!$D$18-'Ejercicio 3 - TIR'!$C$18)*F631),'Ejercicio 3 - TIR'!$E$18-SQRT(('Ejercicio 3 - TIR'!$E$18-'Ejercicio 3 - TIR'!$C$18)*('Ejercicio 3 - TIR'!$E$18-'Ejercicio 3 - TIR'!$D$18)*(1-F631)))</f>
        <v>34215.3748765585</v>
      </c>
      <c r="H631" s="16">
        <f ca="1" t="shared" ref="H631:L631" si="4684">RAND()</f>
        <v>0.75420071083444</v>
      </c>
      <c r="I631" s="17">
        <f ca="1">IF(H631&lt;=('Ejercicio 3 - TIR'!$D$18-'Ejercicio 3 - TIR'!$C$18)/('Ejercicio 3 - TIR'!$E$18-'Ejercicio 3 - TIR'!$C$18),'Ejercicio 3 - TIR'!$C$18+SQRT(('Ejercicio 3 - TIR'!$E$18-'Ejercicio 3 - TIR'!$C$18)*('Ejercicio 3 - TIR'!$D$18-'Ejercicio 3 - TIR'!$C$18)*H631),'Ejercicio 3 - TIR'!$E$18-SQRT(('Ejercicio 3 - TIR'!$E$18-'Ejercicio 3 - TIR'!$C$18)*('Ejercicio 3 - TIR'!$E$18-'Ejercicio 3 - TIR'!$D$18)*(1-H631)))</f>
        <v>40706.4063201769</v>
      </c>
      <c r="J631" s="16">
        <f ca="1" t="shared" si="4684"/>
        <v>0.293966957839562</v>
      </c>
      <c r="K631" s="17">
        <f ca="1">IF(J631&lt;=('Ejercicio 3 - TIR'!$D$18-'Ejercicio 3 - TIR'!$C$18)/('Ejercicio 3 - TIR'!$E$18-'Ejercicio 3 - TIR'!$C$18),'Ejercicio 3 - TIR'!$C$18+SQRT(('Ejercicio 3 - TIR'!$E$18-'Ejercicio 3 - TIR'!$C$18)*('Ejercicio 3 - TIR'!$D$18-'Ejercicio 3 - TIR'!$C$18)*J631),'Ejercicio 3 - TIR'!$E$18-SQRT(('Ejercicio 3 - TIR'!$E$18-'Ejercicio 3 - TIR'!$C$18)*('Ejercicio 3 - TIR'!$E$18-'Ejercicio 3 - TIR'!$D$18)*(1-J631)))</f>
        <v>36640.4099027044</v>
      </c>
      <c r="L631" s="16">
        <f ca="1" t="shared" si="4684"/>
        <v>0.920646588453959</v>
      </c>
      <c r="M631" s="17">
        <f ca="1">IF(L631&lt;=('Ejercicio 3 - TIR'!$D$18-'Ejercicio 3 - TIR'!$C$18)/('Ejercicio 3 - TIR'!$E$18-'Ejercicio 3 - TIR'!$C$18),'Ejercicio 3 - TIR'!$C$18+SQRT(('Ejercicio 3 - TIR'!$E$18-'Ejercicio 3 - TIR'!$C$18)*('Ejercicio 3 - TIR'!$D$18-'Ejercicio 3 - TIR'!$C$18)*L631),'Ejercicio 3 - TIR'!$E$18-SQRT(('Ejercicio 3 - TIR'!$E$18-'Ejercicio 3 - TIR'!$C$18)*('Ejercicio 3 - TIR'!$E$18-'Ejercicio 3 - TIR'!$D$18)*(1-L631)))</f>
        <v>42560.4291635714</v>
      </c>
      <c r="N631" s="16">
        <f ca="1" t="shared" ref="N631:R631" si="4685">RAND()</f>
        <v>0.879608127255013</v>
      </c>
      <c r="O631" s="17">
        <f ca="1">IF(N631&lt;=('Ejercicio 3 - TIR'!$D$18-'Ejercicio 3 - TIR'!$C$18)/('Ejercicio 3 - TIR'!$E$18-'Ejercicio 3 - TIR'!$C$18),'Ejercicio 3 - TIR'!$C$18+SQRT(('Ejercicio 3 - TIR'!$E$18-'Ejercicio 3 - TIR'!$C$18)*('Ejercicio 3 - TIR'!$D$18-'Ejercicio 3 - TIR'!$C$18)*N631),'Ejercicio 3 - TIR'!$E$18-SQRT(('Ejercicio 3 - TIR'!$E$18-'Ejercicio 3 - TIR'!$C$18)*('Ejercicio 3 - TIR'!$E$18-'Ejercicio 3 - TIR'!$D$18)*(1-N631)))</f>
        <v>41995.1055832402</v>
      </c>
      <c r="P631" s="16">
        <f ca="1" t="shared" si="4685"/>
        <v>0.808519816459714</v>
      </c>
      <c r="Q631" s="18">
        <f ca="1">IF(P631&lt;=('Ejercicio 3 - TIR'!$D$22-'Ejercicio 3 - TIR'!$C$22)/('Ejercicio 3 - TIR'!$E$22-'Ejercicio 3 - TIR'!$C$22),'Ejercicio 3 - TIR'!$C$22+SQRT(('Ejercicio 3 - TIR'!$E$22-'Ejercicio 3 - TIR'!$C$22)*('Ejercicio 3 - TIR'!$D$22-'Ejercicio 3 - TIR'!$C$22)*P631),'Ejercicio 3 - TIR'!$E$22-SQRT(('Ejercicio 3 - TIR'!$E$22-'Ejercicio 3 - TIR'!$C$22)*('Ejercicio 3 - TIR'!$E$22-'Ejercicio 3 - TIR'!$D$22)*(1-P631)))</f>
        <v>0.161434862500576</v>
      </c>
      <c r="R631" s="16">
        <f ca="1" t="shared" si="4685"/>
        <v>0.700141581627908</v>
      </c>
      <c r="S631" s="18">
        <f ca="1">IF(R631&lt;=('Ejercicio 3 - TIR'!$D$23-'Ejercicio 3 - TIR'!$C$23)/('Ejercicio 3 - TIR'!$E$23-'Ejercicio 3 - TIR'!$C$23),'Ejercicio 3 - TIR'!$C$23+SQRT(('Ejercicio 3 - TIR'!$E$23-'Ejercicio 3 - TIR'!$C$23)*('Ejercicio 3 - TIR'!$D$23-'Ejercicio 3 - TIR'!$C$23)*R631),'Ejercicio 3 - TIR'!$E$23-SQRT(('Ejercicio 3 - TIR'!$E$23-'Ejercicio 3 - TIR'!$C$23)*('Ejercicio 3 - TIR'!$E$23-'Ejercicio 3 - TIR'!$D$23)*(1-R631)))</f>
        <v>0.156767584002739</v>
      </c>
      <c r="T631" s="16">
        <f ca="1" t="shared" ref="T631:X631" si="4686">RAND()</f>
        <v>0.945565372111046</v>
      </c>
      <c r="U631" s="18">
        <f ca="1">IF(T631&lt;=('Ejercicio 3 - TIR'!$D$24-'Ejercicio 3 - TIR'!$C$24)/('Ejercicio 3 - TIR'!$E$24-'Ejercicio 3 - TIR'!$C$24),'Ejercicio 3 - TIR'!$C$24+SQRT(('Ejercicio 3 - TIR'!$E$24-'Ejercicio 3 - TIR'!$C$24)*('Ejercicio 3 - TIR'!$D$24-'Ejercicio 3 - TIR'!$C$24)*T631),'Ejercicio 3 - TIR'!$E$24-SQRT(('Ejercicio 3 - TIR'!$E$24-'Ejercicio 3 - TIR'!$C$24)*('Ejercicio 3 - TIR'!$E$24-'Ejercicio 3 - TIR'!$D$24)*(1-T631)))</f>
        <v>0.20765427369131</v>
      </c>
      <c r="V631" s="16">
        <f ca="1" t="shared" si="4686"/>
        <v>0.369570227378673</v>
      </c>
      <c r="W631" s="18">
        <f ca="1">IF(V631&lt;=('Ejercicio 3 - TIR'!$D$25-'Ejercicio 3 - TIR'!$C$25)/('Ejercicio 3 - TIR'!$E$25-'Ejercicio 3 - TIR'!$C$25),'Ejercicio 3 - TIR'!$C$25+SQRT(('Ejercicio 3 - TIR'!$E$25-'Ejercicio 3 - TIR'!$C$25)*('Ejercicio 3 - TIR'!$D$25-'Ejercicio 3 - TIR'!$C$25)*V631),'Ejercicio 3 - TIR'!$E$25-SQRT(('Ejercicio 3 - TIR'!$E$25-'Ejercicio 3 - TIR'!$C$25)*('Ejercicio 3 - TIR'!$E$25-'Ejercicio 3 - TIR'!$D$25)*(1-V631)))</f>
        <v>0.203026558523197</v>
      </c>
      <c r="X631" s="16">
        <f ca="1" t="shared" si="4686"/>
        <v>0.523821859970233</v>
      </c>
      <c r="Y631" s="18">
        <f ca="1">IF(X631&lt;=('Ejercicio 3 - TIR'!$D$26-'Ejercicio 3 - TIR'!$C$26)/('Ejercicio 3 - TIR'!$E$26-'Ejercicio 3 - TIR'!$C$26),'Ejercicio 3 - TIR'!$C$26+SQRT(('Ejercicio 3 - TIR'!$E$26-'Ejercicio 3 - TIR'!$C$26)*('Ejercicio 3 - TIR'!$D$26-'Ejercicio 3 - TIR'!$C$26)*X631),'Ejercicio 3 - TIR'!$E$26-SQRT(('Ejercicio 3 - TIR'!$E$26-'Ejercicio 3 - TIR'!$C$26)*('Ejercicio 3 - TIR'!$E$26-'Ejercicio 3 - TIR'!$D$26)*(1-X631)))</f>
        <v>0.229291401555942</v>
      </c>
      <c r="Z631" s="16">
        <f ca="1" t="shared" si="4288"/>
        <v>1.16143486250058</v>
      </c>
      <c r="AA631" s="16">
        <f ca="1" t="shared" si="4289"/>
        <v>1.34351019987135</v>
      </c>
      <c r="AB631" s="16">
        <f ca="1" t="shared" si="4290"/>
        <v>1.6224958346225</v>
      </c>
      <c r="AC631" s="16">
        <f ca="1" t="shared" si="4291"/>
        <v>1.95190558014412</v>
      </c>
      <c r="AD631" s="16">
        <f ca="1" t="shared" si="4292"/>
        <v>2.39946074632023</v>
      </c>
      <c r="AE631" s="15">
        <f ca="1" t="shared" si="4293"/>
        <v>5627.06494993138</v>
      </c>
      <c r="AF631" s="15">
        <f ca="1" t="shared" si="4294"/>
        <v>6509.20632715862</v>
      </c>
      <c r="AG631" s="15">
        <f ca="1" t="shared" si="4295"/>
        <v>7860.87083933163</v>
      </c>
      <c r="AH631" s="15">
        <f ca="1" t="shared" si="4296"/>
        <v>9456.83639283648</v>
      </c>
      <c r="AI631" s="15">
        <f ca="1" t="shared" si="4297"/>
        <v>11625.2076636352</v>
      </c>
      <c r="AJ631" s="17">
        <f ca="1" t="shared" si="4298"/>
        <v>39738.9292151613</v>
      </c>
      <c r="AK631" s="17">
        <f ca="1" t="shared" si="4299"/>
        <v>54689.472091265</v>
      </c>
      <c r="AL631" s="17">
        <f ca="1" t="shared" si="4300"/>
        <v>59448.9124459987</v>
      </c>
      <c r="AM631" s="17">
        <f ca="1" t="shared" si="4301"/>
        <v>83073.9391777037</v>
      </c>
      <c r="AN631" s="17">
        <f ca="1" t="shared" si="4302"/>
        <v>100765.607384559</v>
      </c>
      <c r="AO631" s="17">
        <f ca="1">C631/'Ejercicio 3 - TIR'!$D$7</f>
        <v>15099.6378305983</v>
      </c>
      <c r="AP631" s="17">
        <f ca="1" t="shared" si="4303"/>
        <v>24639.291384563</v>
      </c>
      <c r="AQ631" s="17">
        <f ca="1" t="shared" si="4304"/>
        <v>39589.8342606667</v>
      </c>
      <c r="AR631" s="17">
        <f ca="1" t="shared" si="4305"/>
        <v>44349.2746154004</v>
      </c>
      <c r="AS631" s="17">
        <f ca="1" t="shared" si="4306"/>
        <v>67974.3013471054</v>
      </c>
      <c r="AT631" s="17">
        <f ca="1" t="shared" si="4307"/>
        <v>85665.9695539603</v>
      </c>
      <c r="AU631" s="17">
        <f ca="1">AP631*'Ejercicio 3 - TIR'!$D$5</f>
        <v>12319.6456922815</v>
      </c>
      <c r="AV631" s="17">
        <f ca="1">AQ631*'Ejercicio 3 - TIR'!$D$5</f>
        <v>19794.9171303334</v>
      </c>
      <c r="AW631" s="17">
        <f ca="1">AR631*'Ejercicio 3 - TIR'!$D$5</f>
        <v>22174.6373077002</v>
      </c>
      <c r="AX631" s="17">
        <f ca="1">AS631*'Ejercicio 3 - TIR'!$D$5</f>
        <v>33987.1506735527</v>
      </c>
      <c r="AY631" s="17">
        <f ca="1">AT631*'Ejercicio 3 - TIR'!$D$5</f>
        <v>42832.9847769802</v>
      </c>
      <c r="AZ631" s="17">
        <f ca="1" t="shared" ref="AZ631:BD631" si="4687">AJ631-AU631-AE631</f>
        <v>21792.2185729485</v>
      </c>
      <c r="BA631" s="17">
        <f ca="1" t="shared" si="4687"/>
        <v>28385.3486337731</v>
      </c>
      <c r="BB631" s="17">
        <f ca="1" t="shared" si="4687"/>
        <v>29413.4042989669</v>
      </c>
      <c r="BC631" s="17">
        <f ca="1" t="shared" si="4687"/>
        <v>39629.9521113145</v>
      </c>
      <c r="BD631" s="17">
        <f ca="1" t="shared" si="4687"/>
        <v>46307.4149439433</v>
      </c>
      <c r="BE631" s="17">
        <f ca="1" t="shared" ref="BE631:BI631" si="4688">AZ631/Z631</f>
        <v>18763.1861902524</v>
      </c>
      <c r="BF631" s="17">
        <f ca="1" t="shared" si="4688"/>
        <v>21127.7507506019</v>
      </c>
      <c r="BG631" s="17">
        <f ca="1" t="shared" si="4688"/>
        <v>18128.4929497588</v>
      </c>
      <c r="BH631" s="17">
        <f ca="1" t="shared" si="4688"/>
        <v>20303.2116483771</v>
      </c>
      <c r="BI631" s="17">
        <f ca="1" t="shared" si="4688"/>
        <v>19299.0925210839</v>
      </c>
      <c r="BJ631" s="17">
        <f ca="1" t="shared" si="4310"/>
        <v>83636.9620242753</v>
      </c>
      <c r="BK631" s="17">
        <f ca="1" t="shared" si="4311"/>
        <v>36230.9882581727</v>
      </c>
      <c r="BL631" s="17">
        <f ca="1" t="shared" si="4312"/>
        <v>119867.950282448</v>
      </c>
      <c r="BM631" s="17">
        <f ca="1">BK631*'Ejercicio 3 - TIR'!$D$5</f>
        <v>18115.4941290864</v>
      </c>
      <c r="BN631" s="17">
        <f ca="1" t="shared" si="4313"/>
        <v>101752.456153362</v>
      </c>
      <c r="BO631" s="17">
        <f ca="1" t="shared" si="4314"/>
        <v>42406.3849802116</v>
      </c>
      <c r="BP631" s="17">
        <f ca="1" t="shared" si="4315"/>
        <v>-110354.755217904</v>
      </c>
      <c r="BQ631" s="17">
        <f ca="1" t="shared" ref="BQ631:BT631" si="4689">BE631</f>
        <v>18763.1861902524</v>
      </c>
      <c r="BR631" s="17">
        <f ca="1" t="shared" si="4689"/>
        <v>21127.7507506019</v>
      </c>
      <c r="BS631" s="17">
        <f ca="1" t="shared" si="4689"/>
        <v>18128.4929497588</v>
      </c>
      <c r="BT631" s="17">
        <f ca="1" t="shared" si="4689"/>
        <v>20303.2116483771</v>
      </c>
      <c r="BU631" s="17">
        <f ca="1" t="shared" si="4317"/>
        <v>61705.4775012955</v>
      </c>
      <c r="BV631" s="19">
        <f ca="1" t="shared" si="4318"/>
        <v>6.97678878056278</v>
      </c>
    </row>
    <row r="632" ht="15" customHeight="1" spans="1:74">
      <c r="A632" s="15">
        <v>631</v>
      </c>
      <c r="B632" s="16">
        <f ca="1" t="shared" ref="B632:F632" si="4690">RAND()</f>
        <v>0.675455440733409</v>
      </c>
      <c r="C632" s="17">
        <f ca="1">IF(B632&lt;=('Ejercicio 3 - TIR'!$D$13-'Ejercicio 3 - TIR'!$C$13)/('Ejercicio 3 - TIR'!$E$13-'Ejercicio 3 - TIR'!$C$13),'Ejercicio 3 - TIR'!$C$13+SQRT(('Ejercicio 3 - TIR'!$E$13-'Ejercicio 3 - TIR'!$C$13)*('Ejercicio 3 - TIR'!$D$13-'Ejercicio 3 - TIR'!$C$13)*B632),'Ejercicio 3 - TIR'!$E$13-SQRT(('Ejercicio 3 - TIR'!$E$13-'Ejercicio 3 - TIR'!$C$13)*('Ejercicio 3 - TIR'!$E$13-'Ejercicio 3 - TIR'!$D$13)*(1-B632)))</f>
        <v>80265.4244758113</v>
      </c>
      <c r="D632" s="16">
        <f ca="1" t="shared" si="4690"/>
        <v>0.0700953722829114</v>
      </c>
      <c r="E632" s="17">
        <f ca="1">IF(D632&lt;=('Ejercicio 3 - TIR'!$D$14-'Ejercicio 3 - TIR'!$C$14)/('Ejercicio 3 - TIR'!$E$14-'Ejercicio 3 - TIR'!$C$14),'Ejercicio 3 - TIR'!$C$14+SQRT(('Ejercicio 3 - TIR'!$E$14-'Ejercicio 3 - TIR'!$C$14)*('Ejercicio 3 - TIR'!$D$14-'Ejercicio 3 - TIR'!$C$14)*D632),'Ejercicio 3 - TIR'!$E$14-SQRT(('Ejercicio 3 - TIR'!$E$14-'Ejercicio 3 - TIR'!$C$14)*('Ejercicio 3 - TIR'!$E$14-'Ejercicio 3 - TIR'!$D$14)*(1-D632)))</f>
        <v>27292.8482115522</v>
      </c>
      <c r="F632" s="16">
        <f ca="1" t="shared" si="4690"/>
        <v>0.480105449164726</v>
      </c>
      <c r="G632" s="17">
        <f ca="1">IF(F632&lt;=('Ejercicio 3 - TIR'!$D$18-'Ejercicio 3 - TIR'!$C$18)/('Ejercicio 3 - TIR'!$E$18-'Ejercicio 3 - TIR'!$C$18),'Ejercicio 3 - TIR'!$C$18+SQRT(('Ejercicio 3 - TIR'!$E$18-'Ejercicio 3 - TIR'!$C$18)*('Ejercicio 3 - TIR'!$D$18-'Ejercicio 3 - TIR'!$C$18)*F632),'Ejercicio 3 - TIR'!$E$18-SQRT(('Ejercicio 3 - TIR'!$E$18-'Ejercicio 3 - TIR'!$C$18)*('Ejercicio 3 - TIR'!$E$18-'Ejercicio 3 - TIR'!$D$18)*(1-F632)))</f>
        <v>38486.2133707979</v>
      </c>
      <c r="H632" s="16">
        <f ca="1" t="shared" ref="H632:L632" si="4691">RAND()</f>
        <v>0.382377295969791</v>
      </c>
      <c r="I632" s="17">
        <f ca="1">IF(H632&lt;=('Ejercicio 3 - TIR'!$D$18-'Ejercicio 3 - TIR'!$C$18)/('Ejercicio 3 - TIR'!$E$18-'Ejercicio 3 - TIR'!$C$18),'Ejercicio 3 - TIR'!$C$18+SQRT(('Ejercicio 3 - TIR'!$E$18-'Ejercicio 3 - TIR'!$C$18)*('Ejercicio 3 - TIR'!$D$18-'Ejercicio 3 - TIR'!$C$18)*H632),'Ejercicio 3 - TIR'!$E$18-SQRT(('Ejercicio 3 - TIR'!$E$18-'Ejercicio 3 - TIR'!$C$18)*('Ejercicio 3 - TIR'!$E$18-'Ejercicio 3 - TIR'!$D$18)*(1-H632)))</f>
        <v>37573.4136553782</v>
      </c>
      <c r="J632" s="16">
        <f ca="1" t="shared" si="4691"/>
        <v>0.245629608029221</v>
      </c>
      <c r="K632" s="17">
        <f ca="1">IF(J632&lt;=('Ejercicio 3 - TIR'!$D$18-'Ejercicio 3 - TIR'!$C$18)/('Ejercicio 3 - TIR'!$E$18-'Ejercicio 3 - TIR'!$C$18),'Ejercicio 3 - TIR'!$C$18+SQRT(('Ejercicio 3 - TIR'!$E$18-'Ejercicio 3 - TIR'!$C$18)*('Ejercicio 3 - TIR'!$D$18-'Ejercicio 3 - TIR'!$C$18)*J632),'Ejercicio 3 - TIR'!$E$18-SQRT(('Ejercicio 3 - TIR'!$E$18-'Ejercicio 3 - TIR'!$C$18)*('Ejercicio 3 - TIR'!$E$18-'Ejercicio 3 - TIR'!$D$18)*(1-J632)))</f>
        <v>36069.9622078217</v>
      </c>
      <c r="L632" s="16">
        <f ca="1" t="shared" si="4691"/>
        <v>0.580821460006345</v>
      </c>
      <c r="M632" s="17">
        <f ca="1">IF(L632&lt;=('Ejercicio 3 - TIR'!$D$18-'Ejercicio 3 - TIR'!$C$18)/('Ejercicio 3 - TIR'!$E$18-'Ejercicio 3 - TIR'!$C$18),'Ejercicio 3 - TIR'!$C$18+SQRT(('Ejercicio 3 - TIR'!$E$18-'Ejercicio 3 - TIR'!$C$18)*('Ejercicio 3 - TIR'!$D$18-'Ejercicio 3 - TIR'!$C$18)*L632),'Ejercicio 3 - TIR'!$E$18-SQRT(('Ejercicio 3 - TIR'!$E$18-'Ejercicio 3 - TIR'!$C$18)*('Ejercicio 3 - TIR'!$E$18-'Ejercicio 3 - TIR'!$D$18)*(1-L632)))</f>
        <v>39333.9819477515</v>
      </c>
      <c r="N632" s="16">
        <f ca="1" t="shared" ref="N632:R632" si="4692">RAND()</f>
        <v>0.935590822038055</v>
      </c>
      <c r="O632" s="17">
        <f ca="1">IF(N632&lt;=('Ejercicio 3 - TIR'!$D$18-'Ejercicio 3 - TIR'!$C$18)/('Ejercicio 3 - TIR'!$E$18-'Ejercicio 3 - TIR'!$C$18),'Ejercicio 3 - TIR'!$C$18+SQRT(('Ejercicio 3 - TIR'!$E$18-'Ejercicio 3 - TIR'!$C$18)*('Ejercicio 3 - TIR'!$D$18-'Ejercicio 3 - TIR'!$C$18)*N632),'Ejercicio 3 - TIR'!$E$18-SQRT(('Ejercicio 3 - TIR'!$E$18-'Ejercicio 3 - TIR'!$C$18)*('Ejercicio 3 - TIR'!$E$18-'Ejercicio 3 - TIR'!$D$18)*(1-N632)))</f>
        <v>42802.1173035974</v>
      </c>
      <c r="P632" s="16">
        <f ca="1" t="shared" si="4692"/>
        <v>0.10265519656077</v>
      </c>
      <c r="Q632" s="18">
        <f ca="1">IF(P632&lt;=('Ejercicio 3 - TIR'!$D$22-'Ejercicio 3 - TIR'!$C$22)/('Ejercicio 3 - TIR'!$E$22-'Ejercicio 3 - TIR'!$C$22),'Ejercicio 3 - TIR'!$C$22+SQRT(('Ejercicio 3 - TIR'!$E$22-'Ejercicio 3 - TIR'!$C$22)*('Ejercicio 3 - TIR'!$D$22-'Ejercicio 3 - TIR'!$C$22)*P632),'Ejercicio 3 - TIR'!$E$22-SQRT(('Ejercicio 3 - TIR'!$E$22-'Ejercicio 3 - TIR'!$C$22)*('Ejercicio 3 - TIR'!$E$22-'Ejercicio 3 - TIR'!$D$22)*(1-P632)))</f>
        <v>0.133593356973514</v>
      </c>
      <c r="R632" s="16">
        <f ca="1" t="shared" si="4692"/>
        <v>0.788578886150943</v>
      </c>
      <c r="S632" s="18">
        <f ca="1">IF(R632&lt;=('Ejercicio 3 - TIR'!$D$23-'Ejercicio 3 - TIR'!$C$23)/('Ejercicio 3 - TIR'!$E$23-'Ejercicio 3 - TIR'!$C$23),'Ejercicio 3 - TIR'!$C$23+SQRT(('Ejercicio 3 - TIR'!$E$23-'Ejercicio 3 - TIR'!$C$23)*('Ejercicio 3 - TIR'!$D$23-'Ejercicio 3 - TIR'!$C$23)*R632),'Ejercicio 3 - TIR'!$E$23-SQRT(('Ejercicio 3 - TIR'!$E$23-'Ejercicio 3 - TIR'!$C$23)*('Ejercicio 3 - TIR'!$E$23-'Ejercicio 3 - TIR'!$D$23)*(1-R632)))</f>
        <v>0.160492104036357</v>
      </c>
      <c r="T632" s="16">
        <f ca="1" t="shared" ref="T632:X632" si="4693">RAND()</f>
        <v>0.0880118726128396</v>
      </c>
      <c r="U632" s="18">
        <f ca="1">IF(T632&lt;=('Ejercicio 3 - TIR'!$D$24-'Ejercicio 3 - TIR'!$C$24)/('Ejercicio 3 - TIR'!$E$24-'Ejercicio 3 - TIR'!$C$24),'Ejercicio 3 - TIR'!$C$24+SQRT(('Ejercicio 3 - TIR'!$E$24-'Ejercicio 3 - TIR'!$C$24)*('Ejercicio 3 - TIR'!$D$24-'Ejercicio 3 - TIR'!$C$24)*T632),'Ejercicio 3 - TIR'!$E$24-SQRT(('Ejercicio 3 - TIR'!$E$24-'Ejercicio 3 - TIR'!$C$24)*('Ejercicio 3 - TIR'!$E$24-'Ejercicio 3 - TIR'!$D$24)*(1-T632)))</f>
        <v>0.163595033375721</v>
      </c>
      <c r="V632" s="16">
        <f ca="1" t="shared" si="4693"/>
        <v>0.811466734446598</v>
      </c>
      <c r="W632" s="18">
        <f ca="1">IF(V632&lt;=('Ejercicio 3 - TIR'!$D$25-'Ejercicio 3 - TIR'!$C$25)/('Ejercicio 3 - TIR'!$E$25-'Ejercicio 3 - TIR'!$C$25),'Ejercicio 3 - TIR'!$C$25+SQRT(('Ejercicio 3 - TIR'!$E$25-'Ejercicio 3 - TIR'!$C$25)*('Ejercicio 3 - TIR'!$D$25-'Ejercicio 3 - TIR'!$C$25)*V632),'Ejercicio 3 - TIR'!$E$25-SQRT(('Ejercicio 3 - TIR'!$E$25-'Ejercicio 3 - TIR'!$C$25)*('Ejercicio 3 - TIR'!$E$25-'Ejercicio 3 - TIR'!$D$25)*(1-V632)))</f>
        <v>0.224312134587769</v>
      </c>
      <c r="X632" s="16">
        <f ca="1" t="shared" si="4693"/>
        <v>0.772490294602046</v>
      </c>
      <c r="Y632" s="18">
        <f ca="1">IF(X632&lt;=('Ejercicio 3 - TIR'!$D$26-'Ejercicio 3 - TIR'!$C$26)/('Ejercicio 3 - TIR'!$E$26-'Ejercicio 3 - TIR'!$C$26),'Ejercicio 3 - TIR'!$C$26+SQRT(('Ejercicio 3 - TIR'!$E$26-'Ejercicio 3 - TIR'!$C$26)*('Ejercicio 3 - TIR'!$D$26-'Ejercicio 3 - TIR'!$C$26)*X632),'Ejercicio 3 - TIR'!$E$26-SQRT(('Ejercicio 3 - TIR'!$E$26-'Ejercicio 3 - TIR'!$C$26)*('Ejercicio 3 - TIR'!$E$26-'Ejercicio 3 - TIR'!$D$26)*(1-X632)))</f>
        <v>0.24494928803649</v>
      </c>
      <c r="Z632" s="16">
        <f ca="1" t="shared" si="4288"/>
        <v>1.13359335697351</v>
      </c>
      <c r="AA632" s="16">
        <f ca="1" t="shared" si="4289"/>
        <v>1.31552613995583</v>
      </c>
      <c r="AB632" s="16">
        <f ca="1" t="shared" si="4290"/>
        <v>1.53073968272854</v>
      </c>
      <c r="AC632" s="16">
        <f ca="1" t="shared" si="4291"/>
        <v>1.87410316845958</v>
      </c>
      <c r="AD632" s="16">
        <f ca="1" t="shared" si="4292"/>
        <v>2.33316340528068</v>
      </c>
      <c r="AE632" s="15">
        <f ca="1" t="shared" si="4293"/>
        <v>3646.14321394984</v>
      </c>
      <c r="AF632" s="15">
        <f ca="1" t="shared" si="4294"/>
        <v>4231.32040997453</v>
      </c>
      <c r="AG632" s="15">
        <f ca="1" t="shared" si="4295"/>
        <v>4923.54341366769</v>
      </c>
      <c r="AH632" s="15">
        <f ca="1" t="shared" si="4296"/>
        <v>6027.95394652303</v>
      </c>
      <c r="AI632" s="15">
        <f ca="1" t="shared" si="4297"/>
        <v>7504.4969740406</v>
      </c>
      <c r="AJ632" s="17">
        <f ca="1" t="shared" si="4298"/>
        <v>43627.7158122017</v>
      </c>
      <c r="AK632" s="17">
        <f ca="1" t="shared" si="4299"/>
        <v>49428.8078310234</v>
      </c>
      <c r="AL632" s="17">
        <f ca="1" t="shared" si="4300"/>
        <v>55213.7225060313</v>
      </c>
      <c r="AM632" s="17">
        <f ca="1" t="shared" si="4301"/>
        <v>73715.9401964131</v>
      </c>
      <c r="AN632" s="17">
        <f ca="1" t="shared" si="4302"/>
        <v>99864.3337612847</v>
      </c>
      <c r="AO632" s="17">
        <f ca="1">C632/'Ejercicio 3 - TIR'!$D$7</f>
        <v>16053.0848951623</v>
      </c>
      <c r="AP632" s="17">
        <f ca="1" t="shared" si="4303"/>
        <v>27574.6309170395</v>
      </c>
      <c r="AQ632" s="17">
        <f ca="1" t="shared" si="4304"/>
        <v>33375.7229358611</v>
      </c>
      <c r="AR632" s="17">
        <f ca="1" t="shared" si="4305"/>
        <v>39160.637610869</v>
      </c>
      <c r="AS632" s="17">
        <f ca="1" t="shared" si="4306"/>
        <v>57662.8553012509</v>
      </c>
      <c r="AT632" s="17">
        <f ca="1" t="shared" si="4307"/>
        <v>83811.2488661224</v>
      </c>
      <c r="AU632" s="17">
        <f ca="1">AP632*'Ejercicio 3 - TIR'!$D$5</f>
        <v>13787.3154585197</v>
      </c>
      <c r="AV632" s="17">
        <f ca="1">AQ632*'Ejercicio 3 - TIR'!$D$5</f>
        <v>16687.8614679306</v>
      </c>
      <c r="AW632" s="17">
        <f ca="1">AR632*'Ejercicio 3 - TIR'!$D$5</f>
        <v>19580.3188054345</v>
      </c>
      <c r="AX632" s="17">
        <f ca="1">AS632*'Ejercicio 3 - TIR'!$D$5</f>
        <v>28831.4276506254</v>
      </c>
      <c r="AY632" s="17">
        <f ca="1">AT632*'Ejercicio 3 - TIR'!$D$5</f>
        <v>41905.6244330612</v>
      </c>
      <c r="AZ632" s="17">
        <f ca="1" t="shared" ref="AZ632:BD632" si="4694">AJ632-AU632-AE632</f>
        <v>26194.2571397322</v>
      </c>
      <c r="BA632" s="17">
        <f ca="1" t="shared" si="4694"/>
        <v>28509.6259531183</v>
      </c>
      <c r="BB632" s="17">
        <f ca="1" t="shared" si="4694"/>
        <v>30709.8602869291</v>
      </c>
      <c r="BC632" s="17">
        <f ca="1" t="shared" si="4694"/>
        <v>38856.5585992647</v>
      </c>
      <c r="BD632" s="17">
        <f ca="1" t="shared" si="4694"/>
        <v>50454.2123541828</v>
      </c>
      <c r="BE632" s="17">
        <f ca="1" t="shared" ref="BE632:BI632" si="4695">AZ632/Z632</f>
        <v>23107.2782656966</v>
      </c>
      <c r="BF632" s="17">
        <f ca="1" t="shared" si="4695"/>
        <v>21671.6529510204</v>
      </c>
      <c r="BG632" s="17">
        <f ca="1" t="shared" si="4695"/>
        <v>20062.1050289811</v>
      </c>
      <c r="BH632" s="17">
        <f ca="1" t="shared" si="4695"/>
        <v>20733.4149225108</v>
      </c>
      <c r="BI632" s="17">
        <f ca="1" t="shared" si="4695"/>
        <v>21624.8087210647</v>
      </c>
      <c r="BJ632" s="17">
        <f ca="1" t="shared" si="4310"/>
        <v>63678.6746730741</v>
      </c>
      <c r="BK632" s="17">
        <f ca="1" t="shared" si="4311"/>
        <v>37454.4702192567</v>
      </c>
      <c r="BL632" s="17">
        <f ca="1" t="shared" si="4312"/>
        <v>101133.144892331</v>
      </c>
      <c r="BM632" s="17">
        <f ca="1">BK632*'Ejercicio 3 - TIR'!$D$5</f>
        <v>18727.2351096283</v>
      </c>
      <c r="BN632" s="17">
        <f ca="1" t="shared" si="4313"/>
        <v>82405.9097827024</v>
      </c>
      <c r="BO632" s="17">
        <f ca="1" t="shared" si="4314"/>
        <v>35319.3906591334</v>
      </c>
      <c r="BP632" s="17">
        <f ca="1" t="shared" si="4315"/>
        <v>-107558.272687364</v>
      </c>
      <c r="BQ632" s="17">
        <f ca="1" t="shared" ref="BQ632:BT632" si="4696">BE632</f>
        <v>23107.2782656966</v>
      </c>
      <c r="BR632" s="17">
        <f ca="1" t="shared" si="4696"/>
        <v>21671.6529510204</v>
      </c>
      <c r="BS632" s="17">
        <f ca="1" t="shared" si="4696"/>
        <v>20062.1050289811</v>
      </c>
      <c r="BT632" s="17">
        <f ca="1" t="shared" si="4696"/>
        <v>20733.4149225108</v>
      </c>
      <c r="BU632" s="17">
        <f ca="1" t="shared" si="4317"/>
        <v>56944.1993801981</v>
      </c>
      <c r="BV632" s="19">
        <f ca="1" t="shared" si="4318"/>
        <v>8.71097073441178</v>
      </c>
    </row>
    <row r="633" ht="15" customHeight="1" spans="1:74">
      <c r="A633" s="15">
        <v>632</v>
      </c>
      <c r="B633" s="16">
        <f ca="1" t="shared" ref="B633:F633" si="4697">RAND()</f>
        <v>0.130891351542941</v>
      </c>
      <c r="C633" s="17">
        <f ca="1">IF(B633&lt;=('Ejercicio 3 - TIR'!$D$13-'Ejercicio 3 - TIR'!$C$13)/('Ejercicio 3 - TIR'!$E$13-'Ejercicio 3 - TIR'!$C$13),'Ejercicio 3 - TIR'!$C$13+SQRT(('Ejercicio 3 - TIR'!$E$13-'Ejercicio 3 - TIR'!$C$13)*('Ejercicio 3 - TIR'!$D$13-'Ejercicio 3 - TIR'!$C$13)*B633),'Ejercicio 3 - TIR'!$E$13-SQRT(('Ejercicio 3 - TIR'!$E$13-'Ejercicio 3 - TIR'!$C$13)*('Ejercicio 3 - TIR'!$E$13-'Ejercicio 3 - TIR'!$D$13)*(1-B633)))</f>
        <v>67235.781963076</v>
      </c>
      <c r="D633" s="16">
        <f ca="1" t="shared" si="4697"/>
        <v>0.426849028818609</v>
      </c>
      <c r="E633" s="17">
        <f ca="1">IF(D633&lt;=('Ejercicio 3 - TIR'!$D$14-'Ejercicio 3 - TIR'!$C$14)/('Ejercicio 3 - TIR'!$E$14-'Ejercicio 3 - TIR'!$C$14),'Ejercicio 3 - TIR'!$C$14+SQRT(('Ejercicio 3 - TIR'!$E$14-'Ejercicio 3 - TIR'!$C$14)*('Ejercicio 3 - TIR'!$D$14-'Ejercicio 3 - TIR'!$C$14)*D633),'Ejercicio 3 - TIR'!$E$14-SQRT(('Ejercicio 3 - TIR'!$E$14-'Ejercicio 3 - TIR'!$C$14)*('Ejercicio 3 - TIR'!$E$14-'Ejercicio 3 - TIR'!$D$14)*(1-D633)))</f>
        <v>30727.8564680432</v>
      </c>
      <c r="F633" s="16">
        <f ca="1" t="shared" si="4697"/>
        <v>0.931733378316467</v>
      </c>
      <c r="G633" s="17">
        <f ca="1">IF(F633&lt;=('Ejercicio 3 - TIR'!$D$18-'Ejercicio 3 - TIR'!$C$18)/('Ejercicio 3 - TIR'!$E$18-'Ejercicio 3 - TIR'!$C$18),'Ejercicio 3 - TIR'!$C$18+SQRT(('Ejercicio 3 - TIR'!$E$18-'Ejercicio 3 - TIR'!$C$18)*('Ejercicio 3 - TIR'!$D$18-'Ejercicio 3 - TIR'!$C$18)*F633),'Ejercicio 3 - TIR'!$E$18-SQRT(('Ejercicio 3 - TIR'!$E$18-'Ejercicio 3 - TIR'!$C$18)*('Ejercicio 3 - TIR'!$E$18-'Ejercicio 3 - TIR'!$D$18)*(1-F633)))</f>
        <v>42737.2590457003</v>
      </c>
      <c r="H633" s="16">
        <f ca="1" t="shared" ref="H633:L633" si="4698">RAND()</f>
        <v>0.992295564939262</v>
      </c>
      <c r="I633" s="17">
        <f ca="1">IF(H633&lt;=('Ejercicio 3 - TIR'!$D$18-'Ejercicio 3 - TIR'!$C$18)/('Ejercicio 3 - TIR'!$E$18-'Ejercicio 3 - TIR'!$C$18),'Ejercicio 3 - TIR'!$C$18+SQRT(('Ejercicio 3 - TIR'!$E$18-'Ejercicio 3 - TIR'!$C$18)*('Ejercicio 3 - TIR'!$D$18-'Ejercicio 3 - TIR'!$C$18)*H633),'Ejercicio 3 - TIR'!$E$18-SQRT(('Ejercicio 3 - TIR'!$E$18-'Ejercicio 3 - TIR'!$C$18)*('Ejercicio 3 - TIR'!$E$18-'Ejercicio 3 - TIR'!$D$18)*(1-H633)))</f>
        <v>44239.8469696467</v>
      </c>
      <c r="J633" s="16">
        <f ca="1" t="shared" si="4698"/>
        <v>0.658513603854651</v>
      </c>
      <c r="K633" s="17">
        <f ca="1">IF(J633&lt;=('Ejercicio 3 - TIR'!$D$18-'Ejercicio 3 - TIR'!$C$18)/('Ejercicio 3 - TIR'!$E$18-'Ejercicio 3 - TIR'!$C$18),'Ejercicio 3 - TIR'!$C$18+SQRT(('Ejercicio 3 - TIR'!$E$18-'Ejercicio 3 - TIR'!$C$18)*('Ejercicio 3 - TIR'!$D$18-'Ejercicio 3 - TIR'!$C$18)*J633),'Ejercicio 3 - TIR'!$E$18-SQRT(('Ejercicio 3 - TIR'!$E$18-'Ejercicio 3 - TIR'!$C$18)*('Ejercicio 3 - TIR'!$E$18-'Ejercicio 3 - TIR'!$D$18)*(1-J633)))</f>
        <v>39938.663923194</v>
      </c>
      <c r="L633" s="16">
        <f ca="1" t="shared" si="4698"/>
        <v>0.378842687096947</v>
      </c>
      <c r="M633" s="17">
        <f ca="1">IF(L633&lt;=('Ejercicio 3 - TIR'!$D$18-'Ejercicio 3 - TIR'!$C$18)/('Ejercicio 3 - TIR'!$E$18-'Ejercicio 3 - TIR'!$C$18),'Ejercicio 3 - TIR'!$C$18+SQRT(('Ejercicio 3 - TIR'!$E$18-'Ejercicio 3 - TIR'!$C$18)*('Ejercicio 3 - TIR'!$D$18-'Ejercicio 3 - TIR'!$C$18)*L633),'Ejercicio 3 - TIR'!$E$18-SQRT(('Ejercicio 3 - TIR'!$E$18-'Ejercicio 3 - TIR'!$C$18)*('Ejercicio 3 - TIR'!$E$18-'Ejercicio 3 - TIR'!$D$18)*(1-L633)))</f>
        <v>37538.3289305085</v>
      </c>
      <c r="N633" s="16">
        <f ca="1" t="shared" ref="N633:R633" si="4699">RAND()</f>
        <v>0.522363766912329</v>
      </c>
      <c r="O633" s="17">
        <f ca="1">IF(N633&lt;=('Ejercicio 3 - TIR'!$D$18-'Ejercicio 3 - TIR'!$C$18)/('Ejercicio 3 - TIR'!$E$18-'Ejercicio 3 - TIR'!$C$18),'Ejercicio 3 - TIR'!$C$18+SQRT(('Ejercicio 3 - TIR'!$E$18-'Ejercicio 3 - TIR'!$C$18)*('Ejercicio 3 - TIR'!$D$18-'Ejercicio 3 - TIR'!$C$18)*N633),'Ejercicio 3 - TIR'!$E$18-SQRT(('Ejercicio 3 - TIR'!$E$18-'Ejercicio 3 - TIR'!$C$18)*('Ejercicio 3 - TIR'!$E$18-'Ejercicio 3 - TIR'!$D$18)*(1-N633)))</f>
        <v>38851.8113986262</v>
      </c>
      <c r="P633" s="16">
        <f ca="1" t="shared" si="4699"/>
        <v>0.663230069989869</v>
      </c>
      <c r="Q633" s="18">
        <f ca="1">IF(P633&lt;=('Ejercicio 3 - TIR'!$D$22-'Ejercicio 3 - TIR'!$C$22)/('Ejercicio 3 - TIR'!$E$22-'Ejercicio 3 - TIR'!$C$22),'Ejercicio 3 - TIR'!$C$22+SQRT(('Ejercicio 3 - TIR'!$E$22-'Ejercicio 3 - TIR'!$C$22)*('Ejercicio 3 - TIR'!$D$22-'Ejercicio 3 - TIR'!$C$22)*P633),'Ejercicio 3 - TIR'!$E$22-SQRT(('Ejercicio 3 - TIR'!$E$22-'Ejercicio 3 - TIR'!$C$22)*('Ejercicio 3 - TIR'!$E$22-'Ejercicio 3 - TIR'!$D$22)*(1-P633)))</f>
        <v>0.15537915773134</v>
      </c>
      <c r="R633" s="16">
        <f ca="1" t="shared" si="4699"/>
        <v>0.868875010112634</v>
      </c>
      <c r="S633" s="18">
        <f ca="1">IF(R633&lt;=('Ejercicio 3 - TIR'!$D$23-'Ejercicio 3 - TIR'!$C$23)/('Ejercicio 3 - TIR'!$E$23-'Ejercicio 3 - TIR'!$C$23),'Ejercicio 3 - TIR'!$C$23+SQRT(('Ejercicio 3 - TIR'!$E$23-'Ejercicio 3 - TIR'!$C$23)*('Ejercicio 3 - TIR'!$D$23-'Ejercicio 3 - TIR'!$C$23)*R633),'Ejercicio 3 - TIR'!$E$23-SQRT(('Ejercicio 3 - TIR'!$E$23-'Ejercicio 3 - TIR'!$C$23)*('Ejercicio 3 - TIR'!$E$23-'Ejercicio 3 - TIR'!$D$23)*(1-R633)))</f>
        <v>0.164636895437534</v>
      </c>
      <c r="T633" s="16">
        <f ca="1" t="shared" ref="T633:X633" si="4700">RAND()</f>
        <v>0.60831447253894</v>
      </c>
      <c r="U633" s="18">
        <f ca="1">IF(T633&lt;=('Ejercicio 3 - TIR'!$D$24-'Ejercicio 3 - TIR'!$C$24)/('Ejercicio 3 - TIR'!$E$24-'Ejercicio 3 - TIR'!$C$24),'Ejercicio 3 - TIR'!$C$24+SQRT(('Ejercicio 3 - TIR'!$E$24-'Ejercicio 3 - TIR'!$C$24)*('Ejercicio 3 - TIR'!$D$24-'Ejercicio 3 - TIR'!$C$24)*T633),'Ejercicio 3 - TIR'!$E$24-SQRT(('Ejercicio 3 - TIR'!$E$24-'Ejercicio 3 - TIR'!$C$24)*('Ejercicio 3 - TIR'!$E$24-'Ejercicio 3 - TIR'!$D$24)*(1-T633)))</f>
        <v>0.186883244771099</v>
      </c>
      <c r="V633" s="16">
        <f ca="1" t="shared" si="4700"/>
        <v>0.113185373207408</v>
      </c>
      <c r="W633" s="18">
        <f ca="1">IF(V633&lt;=('Ejercicio 3 - TIR'!$D$25-'Ejercicio 3 - TIR'!$C$25)/('Ejercicio 3 - TIR'!$E$25-'Ejercicio 3 - TIR'!$C$25),'Ejercicio 3 - TIR'!$C$25+SQRT(('Ejercicio 3 - TIR'!$E$25-'Ejercicio 3 - TIR'!$C$25)*('Ejercicio 3 - TIR'!$D$25-'Ejercicio 3 - TIR'!$C$25)*V633),'Ejercicio 3 - TIR'!$E$25-SQRT(('Ejercicio 3 - TIR'!$E$25-'Ejercicio 3 - TIR'!$C$25)*('Ejercicio 3 - TIR'!$E$25-'Ejercicio 3 - TIR'!$D$25)*(1-V633)))</f>
        <v>0.192588070642095</v>
      </c>
      <c r="X633" s="16">
        <f ca="1" t="shared" si="4700"/>
        <v>0.481434471312487</v>
      </c>
      <c r="Y633" s="18">
        <f ca="1">IF(X633&lt;=('Ejercicio 3 - TIR'!$D$26-'Ejercicio 3 - TIR'!$C$26)/('Ejercicio 3 - TIR'!$E$26-'Ejercicio 3 - TIR'!$C$26),'Ejercicio 3 - TIR'!$C$26+SQRT(('Ejercicio 3 - TIR'!$E$26-'Ejercicio 3 - TIR'!$C$26)*('Ejercicio 3 - TIR'!$D$26-'Ejercicio 3 - TIR'!$C$26)*X633),'Ejercicio 3 - TIR'!$E$26-SQRT(('Ejercicio 3 - TIR'!$E$26-'Ejercicio 3 - TIR'!$C$26)*('Ejercicio 3 - TIR'!$E$26-'Ejercicio 3 - TIR'!$D$26)*(1-X633)))</f>
        <v>0.227082575129618</v>
      </c>
      <c r="Z633" s="16">
        <f ca="1" t="shared" si="4288"/>
        <v>1.15537915773134</v>
      </c>
      <c r="AA633" s="16">
        <f ca="1" t="shared" si="4289"/>
        <v>1.34559719531346</v>
      </c>
      <c r="AB633" s="16">
        <f ca="1" t="shared" si="4290"/>
        <v>1.59706676532853</v>
      </c>
      <c r="AC633" s="16">
        <f ca="1" t="shared" si="4291"/>
        <v>1.90464277234976</v>
      </c>
      <c r="AD633" s="16">
        <f ca="1" t="shared" si="4292"/>
        <v>2.33715395779696</v>
      </c>
      <c r="AE633" s="15">
        <f ca="1" t="shared" si="4293"/>
        <v>4774.46845689406</v>
      </c>
      <c r="AF633" s="15">
        <f ca="1" t="shared" si="4294"/>
        <v>5560.52212100153</v>
      </c>
      <c r="AG633" s="15">
        <f ca="1" t="shared" si="4295"/>
        <v>6599.69053759576</v>
      </c>
      <c r="AH633" s="15">
        <f ca="1" t="shared" si="4296"/>
        <v>7870.71220506622</v>
      </c>
      <c r="AI633" s="15">
        <f ca="1" t="shared" si="4297"/>
        <v>9658.01380069677</v>
      </c>
      <c r="AJ633" s="17">
        <f ca="1" t="shared" si="4298"/>
        <v>49377.7383599673</v>
      </c>
      <c r="AK633" s="17">
        <f ca="1" t="shared" si="4299"/>
        <v>59529.0140034533</v>
      </c>
      <c r="AL633" s="17">
        <f ca="1" t="shared" si="4300"/>
        <v>63784.7128033587</v>
      </c>
      <c r="AM633" s="17">
        <f ca="1" t="shared" si="4301"/>
        <v>71497.1068835811</v>
      </c>
      <c r="AN633" s="17">
        <f ca="1" t="shared" si="4302"/>
        <v>90802.6647778804</v>
      </c>
      <c r="AO633" s="17">
        <f ca="1">C633/'Ejercicio 3 - TIR'!$D$7</f>
        <v>13447.1563926152</v>
      </c>
      <c r="AP633" s="17">
        <f ca="1" t="shared" si="4303"/>
        <v>35930.5819673521</v>
      </c>
      <c r="AQ633" s="17">
        <f ca="1" t="shared" si="4304"/>
        <v>46081.8576108381</v>
      </c>
      <c r="AR633" s="17">
        <f ca="1" t="shared" si="4305"/>
        <v>50337.5564107435</v>
      </c>
      <c r="AS633" s="17">
        <f ca="1" t="shared" si="4306"/>
        <v>58049.9504909659</v>
      </c>
      <c r="AT633" s="17">
        <f ca="1" t="shared" si="4307"/>
        <v>77355.5083852652</v>
      </c>
      <c r="AU633" s="17">
        <f ca="1">AP633*'Ejercicio 3 - TIR'!$D$5</f>
        <v>17965.2909836761</v>
      </c>
      <c r="AV633" s="17">
        <f ca="1">AQ633*'Ejercicio 3 - TIR'!$D$5</f>
        <v>23040.928805419</v>
      </c>
      <c r="AW633" s="17">
        <f ca="1">AR633*'Ejercicio 3 - TIR'!$D$5</f>
        <v>25168.7782053717</v>
      </c>
      <c r="AX633" s="17">
        <f ca="1">AS633*'Ejercicio 3 - TIR'!$D$5</f>
        <v>29024.975245483</v>
      </c>
      <c r="AY633" s="17">
        <f ca="1">AT633*'Ejercicio 3 - TIR'!$D$5</f>
        <v>38677.7541926326</v>
      </c>
      <c r="AZ633" s="17">
        <f ca="1" t="shared" ref="AZ633:BD633" si="4701">AJ633-AU633-AE633</f>
        <v>26637.9789193972</v>
      </c>
      <c r="BA633" s="17">
        <f ca="1" t="shared" si="4701"/>
        <v>30927.5630770327</v>
      </c>
      <c r="BB633" s="17">
        <f ca="1" t="shared" si="4701"/>
        <v>32016.2440603912</v>
      </c>
      <c r="BC633" s="17">
        <f ca="1" t="shared" si="4701"/>
        <v>34601.4194330319</v>
      </c>
      <c r="BD633" s="17">
        <f ca="1" t="shared" si="4701"/>
        <v>42466.896784551</v>
      </c>
      <c r="BE633" s="17">
        <f ca="1" t="shared" ref="BE633:BI633" si="4702">AZ633/Z633</f>
        <v>23055.6166269284</v>
      </c>
      <c r="BF633" s="17">
        <f ca="1" t="shared" si="4702"/>
        <v>22984.2654137132</v>
      </c>
      <c r="BG633" s="17">
        <f ca="1" t="shared" si="4702"/>
        <v>20046.9039588368</v>
      </c>
      <c r="BH633" s="17">
        <f ca="1" t="shared" si="4702"/>
        <v>18166.8814411555</v>
      </c>
      <c r="BI633" s="17">
        <f ca="1" t="shared" si="4702"/>
        <v>18170.3463064029</v>
      </c>
      <c r="BJ633" s="17">
        <f ca="1" t="shared" si="4310"/>
        <v>71815.7313589041</v>
      </c>
      <c r="BK633" s="17">
        <f ca="1" t="shared" si="4311"/>
        <v>31428.0747841153</v>
      </c>
      <c r="BL633" s="17">
        <f ca="1" t="shared" si="4312"/>
        <v>103243.806143019</v>
      </c>
      <c r="BM633" s="17">
        <f ca="1">BK633*'Ejercicio 3 - TIR'!$D$5</f>
        <v>15714.0373920577</v>
      </c>
      <c r="BN633" s="17">
        <f ca="1" t="shared" si="4313"/>
        <v>87529.7687509617</v>
      </c>
      <c r="BO633" s="17">
        <f ca="1" t="shared" si="4314"/>
        <v>37451.4346643508</v>
      </c>
      <c r="BP633" s="17">
        <f ca="1" t="shared" si="4315"/>
        <v>-97963.6384311192</v>
      </c>
      <c r="BQ633" s="17">
        <f ca="1" t="shared" ref="BQ633:BT633" si="4703">BE633</f>
        <v>23055.6166269284</v>
      </c>
      <c r="BR633" s="17">
        <f ca="1" t="shared" si="4703"/>
        <v>22984.2654137132</v>
      </c>
      <c r="BS633" s="17">
        <f ca="1" t="shared" si="4703"/>
        <v>20046.9039588368</v>
      </c>
      <c r="BT633" s="17">
        <f ca="1" t="shared" si="4703"/>
        <v>18166.8814411555</v>
      </c>
      <c r="BU633" s="17">
        <f ca="1" t="shared" si="4317"/>
        <v>55621.7809707537</v>
      </c>
      <c r="BV633" s="19">
        <f ca="1" t="shared" si="4318"/>
        <v>11.3895251129398</v>
      </c>
    </row>
    <row r="634" ht="15" customHeight="1" spans="1:74">
      <c r="A634" s="15">
        <v>633</v>
      </c>
      <c r="B634" s="16">
        <f ca="1" t="shared" ref="B634:F634" si="4704">RAND()</f>
        <v>0.307264563857767</v>
      </c>
      <c r="C634" s="17">
        <f ca="1">IF(B634&lt;=('Ejercicio 3 - TIR'!$D$13-'Ejercicio 3 - TIR'!$C$13)/('Ejercicio 3 - TIR'!$E$13-'Ejercicio 3 - TIR'!$C$13),'Ejercicio 3 - TIR'!$C$13+SQRT(('Ejercicio 3 - TIR'!$E$13-'Ejercicio 3 - TIR'!$C$13)*('Ejercicio 3 - TIR'!$D$13-'Ejercicio 3 - TIR'!$C$13)*B634),'Ejercicio 3 - TIR'!$E$13-SQRT(('Ejercicio 3 - TIR'!$E$13-'Ejercicio 3 - TIR'!$C$13)*('Ejercicio 3 - TIR'!$E$13-'Ejercicio 3 - TIR'!$D$13)*(1-B634)))</f>
        <v>71168.0294920607</v>
      </c>
      <c r="D634" s="16">
        <f ca="1" t="shared" si="4704"/>
        <v>0.523201023453576</v>
      </c>
      <c r="E634" s="17">
        <f ca="1">IF(D634&lt;=('Ejercicio 3 - TIR'!$D$14-'Ejercicio 3 - TIR'!$C$14)/('Ejercicio 3 - TIR'!$E$14-'Ejercicio 3 - TIR'!$C$14),'Ejercicio 3 - TIR'!$C$14+SQRT(('Ejercicio 3 - TIR'!$E$14-'Ejercicio 3 - TIR'!$C$14)*('Ejercicio 3 - TIR'!$D$14-'Ejercicio 3 - TIR'!$C$14)*D634),'Ejercicio 3 - TIR'!$E$14-SQRT(('Ejercicio 3 - TIR'!$E$14-'Ejercicio 3 - TIR'!$C$14)*('Ejercicio 3 - TIR'!$E$14-'Ejercicio 3 - TIR'!$D$14)*(1-D634)))</f>
        <v>31543.0592717009</v>
      </c>
      <c r="F634" s="16">
        <f ca="1" t="shared" si="4704"/>
        <v>0.733186288249361</v>
      </c>
      <c r="G634" s="17">
        <f ca="1">IF(F634&lt;=('Ejercicio 3 - TIR'!$D$18-'Ejercicio 3 - TIR'!$C$18)/('Ejercicio 3 - TIR'!$E$18-'Ejercicio 3 - TIR'!$C$18),'Ejercicio 3 - TIR'!$C$18+SQRT(('Ejercicio 3 - TIR'!$E$18-'Ejercicio 3 - TIR'!$C$18)*('Ejercicio 3 - TIR'!$D$18-'Ejercicio 3 - TIR'!$C$18)*F634),'Ejercicio 3 - TIR'!$E$18-SQRT(('Ejercicio 3 - TIR'!$E$18-'Ejercicio 3 - TIR'!$C$18)*('Ejercicio 3 - TIR'!$E$18-'Ejercicio 3 - TIR'!$D$18)*(1-F634)))</f>
        <v>40526.6312044167</v>
      </c>
      <c r="H634" s="16">
        <f ca="1" t="shared" ref="H634:L634" si="4705">RAND()</f>
        <v>0.739796602076757</v>
      </c>
      <c r="I634" s="17">
        <f ca="1">IF(H634&lt;=('Ejercicio 3 - TIR'!$D$18-'Ejercicio 3 - TIR'!$C$18)/('Ejercicio 3 - TIR'!$E$18-'Ejercicio 3 - TIR'!$C$18),'Ejercicio 3 - TIR'!$C$18+SQRT(('Ejercicio 3 - TIR'!$E$18-'Ejercicio 3 - TIR'!$C$18)*('Ejercicio 3 - TIR'!$D$18-'Ejercicio 3 - TIR'!$C$18)*H634),'Ejercicio 3 - TIR'!$E$18-SQRT(('Ejercicio 3 - TIR'!$E$18-'Ejercicio 3 - TIR'!$C$18)*('Ejercicio 3 - TIR'!$E$18-'Ejercicio 3 - TIR'!$D$18)*(1-H634)))</f>
        <v>40582.3926335353</v>
      </c>
      <c r="J634" s="16">
        <f ca="1" t="shared" si="4705"/>
        <v>0.502630958407551</v>
      </c>
      <c r="K634" s="17">
        <f ca="1">IF(J634&lt;=('Ejercicio 3 - TIR'!$D$18-'Ejercicio 3 - TIR'!$C$18)/('Ejercicio 3 - TIR'!$E$18-'Ejercicio 3 - TIR'!$C$18),'Ejercicio 3 - TIR'!$C$18+SQRT(('Ejercicio 3 - TIR'!$E$18-'Ejercicio 3 - TIR'!$C$18)*('Ejercicio 3 - TIR'!$D$18-'Ejercicio 3 - TIR'!$C$18)*J634),'Ejercicio 3 - TIR'!$E$18-SQRT(('Ejercicio 3 - TIR'!$E$18-'Ejercicio 3 - TIR'!$C$18)*('Ejercicio 3 - TIR'!$E$18-'Ejercicio 3 - TIR'!$D$18)*(1-J634)))</f>
        <v>38683.0089117271</v>
      </c>
      <c r="L634" s="16">
        <f ca="1" t="shared" si="4705"/>
        <v>0.828058550361591</v>
      </c>
      <c r="M634" s="17">
        <f ca="1">IF(L634&lt;=('Ejercicio 3 - TIR'!$D$18-'Ejercicio 3 - TIR'!$C$18)/('Ejercicio 3 - TIR'!$E$18-'Ejercicio 3 - TIR'!$C$18),'Ejercicio 3 - TIR'!$C$18+SQRT(('Ejercicio 3 - TIR'!$E$18-'Ejercicio 3 - TIR'!$C$18)*('Ejercicio 3 - TIR'!$D$18-'Ejercicio 3 - TIR'!$C$18)*L634),'Ejercicio 3 - TIR'!$E$18-SQRT(('Ejercicio 3 - TIR'!$E$18-'Ejercicio 3 - TIR'!$C$18)*('Ejercicio 3 - TIR'!$E$18-'Ejercicio 3 - TIR'!$D$18)*(1-L634)))</f>
        <v>41408.9543691453</v>
      </c>
      <c r="N634" s="16">
        <f ca="1" t="shared" ref="N634:R634" si="4706">RAND()</f>
        <v>0.221449065399428</v>
      </c>
      <c r="O634" s="17">
        <f ca="1">IF(N634&lt;=('Ejercicio 3 - TIR'!$D$18-'Ejercicio 3 - TIR'!$C$18)/('Ejercicio 3 - TIR'!$E$18-'Ejercicio 3 - TIR'!$C$18),'Ejercicio 3 - TIR'!$C$18+SQRT(('Ejercicio 3 - TIR'!$E$18-'Ejercicio 3 - TIR'!$C$18)*('Ejercicio 3 - TIR'!$D$18-'Ejercicio 3 - TIR'!$C$18)*N634),'Ejercicio 3 - TIR'!$E$18-SQRT(('Ejercicio 3 - TIR'!$E$18-'Ejercicio 3 - TIR'!$C$18)*('Ejercicio 3 - TIR'!$E$18-'Ejercicio 3 - TIR'!$D$18)*(1-N634)))</f>
        <v>35763.4503389822</v>
      </c>
      <c r="P634" s="16">
        <f ca="1" t="shared" si="4706"/>
        <v>0.170035363083114</v>
      </c>
      <c r="Q634" s="18">
        <f ca="1">IF(P634&lt;=('Ejercicio 3 - TIR'!$D$22-'Ejercicio 3 - TIR'!$C$22)/('Ejercicio 3 - TIR'!$E$22-'Ejercicio 3 - TIR'!$C$22),'Ejercicio 3 - TIR'!$C$22+SQRT(('Ejercicio 3 - TIR'!$E$22-'Ejercicio 3 - TIR'!$C$22)*('Ejercicio 3 - TIR'!$D$22-'Ejercicio 3 - TIR'!$C$22)*P634),'Ejercicio 3 - TIR'!$E$22-SQRT(('Ejercicio 3 - TIR'!$E$22-'Ejercicio 3 - TIR'!$C$22)*('Ejercicio 3 - TIR'!$E$22-'Ejercicio 3 - TIR'!$D$22)*(1-P634)))</f>
        <v>0.137494675005544</v>
      </c>
      <c r="R634" s="16">
        <f ca="1" t="shared" si="4706"/>
        <v>0.293485647344936</v>
      </c>
      <c r="S634" s="18">
        <f ca="1">IF(R634&lt;=('Ejercicio 3 - TIR'!$D$23-'Ejercicio 3 - TIR'!$C$23)/('Ejercicio 3 - TIR'!$E$23-'Ejercicio 3 - TIR'!$C$23),'Ejercicio 3 - TIR'!$C$23+SQRT(('Ejercicio 3 - TIR'!$E$23-'Ejercicio 3 - TIR'!$C$23)*('Ejercicio 3 - TIR'!$D$23-'Ejercicio 3 - TIR'!$C$23)*R634),'Ejercicio 3 - TIR'!$E$23-SQRT(('Ejercicio 3 - TIR'!$E$23-'Ejercicio 3 - TIR'!$C$23)*('Ejercicio 3 - TIR'!$E$23-'Ejercicio 3 - TIR'!$D$23)*(1-R634)))</f>
        <v>0.142984215566795</v>
      </c>
      <c r="T634" s="16">
        <f ca="1" t="shared" ref="T634:X634" si="4707">RAND()</f>
        <v>0.856917796852875</v>
      </c>
      <c r="U634" s="18">
        <f ca="1">IF(T634&lt;=('Ejercicio 3 - TIR'!$D$24-'Ejercicio 3 - TIR'!$C$24)/('Ejercicio 3 - TIR'!$E$24-'Ejercicio 3 - TIR'!$C$24),'Ejercicio 3 - TIR'!$C$24+SQRT(('Ejercicio 3 - TIR'!$E$24-'Ejercicio 3 - TIR'!$C$24)*('Ejercicio 3 - TIR'!$D$24-'Ejercicio 3 - TIR'!$C$24)*T634),'Ejercicio 3 - TIR'!$E$24-SQRT(('Ejercicio 3 - TIR'!$E$24-'Ejercicio 3 - TIR'!$C$24)*('Ejercicio 3 - TIR'!$E$24-'Ejercicio 3 - TIR'!$D$24)*(1-T634)))</f>
        <v>0.199984251979705</v>
      </c>
      <c r="V634" s="16">
        <f ca="1" t="shared" si="4707"/>
        <v>0.0442893480464048</v>
      </c>
      <c r="W634" s="18">
        <f ca="1">IF(V634&lt;=('Ejercicio 3 - TIR'!$D$25-'Ejercicio 3 - TIR'!$C$25)/('Ejercicio 3 - TIR'!$E$25-'Ejercicio 3 - TIR'!$C$25),'Ejercicio 3 - TIR'!$C$25+SQRT(('Ejercicio 3 - TIR'!$E$25-'Ejercicio 3 - TIR'!$C$25)*('Ejercicio 3 - TIR'!$D$25-'Ejercicio 3 - TIR'!$C$25)*V634),'Ejercicio 3 - TIR'!$E$25-SQRT(('Ejercicio 3 - TIR'!$E$25-'Ejercicio 3 - TIR'!$C$25)*('Ejercicio 3 - TIR'!$E$25-'Ejercicio 3 - TIR'!$D$25)*(1-V634)))</f>
        <v>0.187874330909034</v>
      </c>
      <c r="X634" s="16">
        <f ca="1" t="shared" si="4707"/>
        <v>0.549236901045702</v>
      </c>
      <c r="Y634" s="18">
        <f ca="1">IF(X634&lt;=('Ejercicio 3 - TIR'!$D$26-'Ejercicio 3 - TIR'!$C$26)/('Ejercicio 3 - TIR'!$E$26-'Ejercicio 3 - TIR'!$C$26),'Ejercicio 3 - TIR'!$C$26+SQRT(('Ejercicio 3 - TIR'!$E$26-'Ejercicio 3 - TIR'!$C$26)*('Ejercicio 3 - TIR'!$D$26-'Ejercicio 3 - TIR'!$C$26)*X634),'Ejercicio 3 - TIR'!$E$26-SQRT(('Ejercicio 3 - TIR'!$E$26-'Ejercicio 3 - TIR'!$C$26)*('Ejercicio 3 - TIR'!$E$26-'Ejercicio 3 - TIR'!$D$26)*(1-X634)))</f>
        <v>0.230663190877873</v>
      </c>
      <c r="Z634" s="16">
        <f ca="1" t="shared" si="4288"/>
        <v>1.13749467500554</v>
      </c>
      <c r="AA634" s="16">
        <f ca="1" t="shared" si="4289"/>
        <v>1.30013845882262</v>
      </c>
      <c r="AB634" s="16">
        <f ca="1" t="shared" si="4290"/>
        <v>1.56014567598031</v>
      </c>
      <c r="AC634" s="16">
        <f ca="1" t="shared" si="4291"/>
        <v>1.85325700097573</v>
      </c>
      <c r="AD634" s="16">
        <f ca="1" t="shared" si="4292"/>
        <v>2.28073517433755</v>
      </c>
      <c r="AE634" s="15">
        <f ca="1" t="shared" si="4293"/>
        <v>4337.00268324313</v>
      </c>
      <c r="AF634" s="15">
        <f ca="1" t="shared" si="4294"/>
        <v>4957.12560981773</v>
      </c>
      <c r="AG634" s="15">
        <f ca="1" t="shared" si="4295"/>
        <v>5948.47266686657</v>
      </c>
      <c r="AH634" s="15">
        <f ca="1" t="shared" si="4296"/>
        <v>7066.0379890848</v>
      </c>
      <c r="AI634" s="15">
        <f ca="1" t="shared" si="4297"/>
        <v>8695.91285851137</v>
      </c>
      <c r="AJ634" s="17">
        <f ca="1" t="shared" si="4298"/>
        <v>46098.8271909376</v>
      </c>
      <c r="AK634" s="17">
        <f ca="1" t="shared" si="4299"/>
        <v>52762.7294138989</v>
      </c>
      <c r="AL634" s="17">
        <f ca="1" t="shared" si="4300"/>
        <v>60351.1290875387</v>
      </c>
      <c r="AM634" s="17">
        <f ca="1" t="shared" si="4301"/>
        <v>76741.4345877029</v>
      </c>
      <c r="AN634" s="17">
        <f ca="1" t="shared" si="4302"/>
        <v>81566.9591437908</v>
      </c>
      <c r="AO634" s="17">
        <f ca="1">C634/'Ejercicio 3 - TIR'!$D$7</f>
        <v>14233.6058984121</v>
      </c>
      <c r="AP634" s="17">
        <f ca="1" t="shared" si="4303"/>
        <v>31865.2212925254</v>
      </c>
      <c r="AQ634" s="17">
        <f ca="1" t="shared" si="4304"/>
        <v>38529.1235154868</v>
      </c>
      <c r="AR634" s="17">
        <f ca="1" t="shared" si="4305"/>
        <v>46117.5231891265</v>
      </c>
      <c r="AS634" s="17">
        <f ca="1" t="shared" si="4306"/>
        <v>62507.8286892908</v>
      </c>
      <c r="AT634" s="17">
        <f ca="1" t="shared" si="4307"/>
        <v>67333.3532453786</v>
      </c>
      <c r="AU634" s="17">
        <f ca="1">AP634*'Ejercicio 3 - TIR'!$D$5</f>
        <v>15932.6106462627</v>
      </c>
      <c r="AV634" s="17">
        <f ca="1">AQ634*'Ejercicio 3 - TIR'!$D$5</f>
        <v>19264.5617577434</v>
      </c>
      <c r="AW634" s="17">
        <f ca="1">AR634*'Ejercicio 3 - TIR'!$D$5</f>
        <v>23058.7615945633</v>
      </c>
      <c r="AX634" s="17">
        <f ca="1">AS634*'Ejercicio 3 - TIR'!$D$5</f>
        <v>31253.9143446454</v>
      </c>
      <c r="AY634" s="17">
        <f ca="1">AT634*'Ejercicio 3 - TIR'!$D$5</f>
        <v>33666.6766226893</v>
      </c>
      <c r="AZ634" s="17">
        <f ca="1" t="shared" ref="AZ634:BD634" si="4708">AJ634-AU634-AE634</f>
        <v>25829.2138614317</v>
      </c>
      <c r="BA634" s="17">
        <f ca="1" t="shared" si="4708"/>
        <v>28541.0420463378</v>
      </c>
      <c r="BB634" s="17">
        <f ca="1" t="shared" si="4708"/>
        <v>31343.8948261089</v>
      </c>
      <c r="BC634" s="17">
        <f ca="1" t="shared" si="4708"/>
        <v>38421.4822539727</v>
      </c>
      <c r="BD634" s="17">
        <f ca="1" t="shared" si="4708"/>
        <v>39204.3696625901</v>
      </c>
      <c r="BE634" s="17">
        <f ca="1" t="shared" ref="BE634:BI634" si="4709">AZ634/Z634</f>
        <v>22707.1074959589</v>
      </c>
      <c r="BF634" s="17">
        <f ca="1" t="shared" si="4709"/>
        <v>21952.3096579914</v>
      </c>
      <c r="BG634" s="17">
        <f ca="1" t="shared" si="4709"/>
        <v>20090.3641939809</v>
      </c>
      <c r="BH634" s="17">
        <f ca="1" t="shared" si="4709"/>
        <v>20731.8694782991</v>
      </c>
      <c r="BI634" s="17">
        <f ca="1" t="shared" si="4709"/>
        <v>17189.3563547891</v>
      </c>
      <c r="BJ634" s="17">
        <f ca="1" t="shared" si="4310"/>
        <v>71941.3647871824</v>
      </c>
      <c r="BK634" s="17">
        <f ca="1" t="shared" si="4311"/>
        <v>32463.0856301669</v>
      </c>
      <c r="BL634" s="17">
        <f ca="1" t="shared" si="4312"/>
        <v>104404.450417349</v>
      </c>
      <c r="BM634" s="17">
        <f ca="1">BK634*'Ejercicio 3 - TIR'!$D$5</f>
        <v>16231.5428150835</v>
      </c>
      <c r="BN634" s="17">
        <f ca="1" t="shared" si="4313"/>
        <v>88172.9076022658</v>
      </c>
      <c r="BO634" s="17">
        <f ca="1" t="shared" si="4314"/>
        <v>38659.862220907</v>
      </c>
      <c r="BP634" s="17">
        <f ca="1" t="shared" si="4315"/>
        <v>-102711.088763762</v>
      </c>
      <c r="BQ634" s="17">
        <f ca="1" t="shared" ref="BQ634:BT634" si="4710">BE634</f>
        <v>22707.1074959589</v>
      </c>
      <c r="BR634" s="17">
        <f ca="1" t="shared" si="4710"/>
        <v>21952.3096579914</v>
      </c>
      <c r="BS634" s="17">
        <f ca="1" t="shared" si="4710"/>
        <v>20090.3641939809</v>
      </c>
      <c r="BT634" s="17">
        <f ca="1" t="shared" si="4710"/>
        <v>20731.8694782991</v>
      </c>
      <c r="BU634" s="17">
        <f ca="1" t="shared" si="4317"/>
        <v>55849.2185756961</v>
      </c>
      <c r="BV634" s="19">
        <f ca="1" t="shared" si="4318"/>
        <v>10.0021340743342</v>
      </c>
    </row>
    <row r="635" ht="15" customHeight="1" spans="1:74">
      <c r="A635" s="15">
        <v>634</v>
      </c>
      <c r="B635" s="16">
        <f ca="1" t="shared" ref="B635:F635" si="4711">RAND()</f>
        <v>0.537594048919057</v>
      </c>
      <c r="C635" s="17">
        <f ca="1">IF(B635&lt;=('Ejercicio 3 - TIR'!$D$13-'Ejercicio 3 - TIR'!$C$13)/('Ejercicio 3 - TIR'!$E$13-'Ejercicio 3 - TIR'!$C$13),'Ejercicio 3 - TIR'!$C$13+SQRT(('Ejercicio 3 - TIR'!$E$13-'Ejercicio 3 - TIR'!$C$13)*('Ejercicio 3 - TIR'!$D$13-'Ejercicio 3 - TIR'!$C$13)*B635),'Ejercicio 3 - TIR'!$E$13-SQRT(('Ejercicio 3 - TIR'!$E$13-'Ejercicio 3 - TIR'!$C$13)*('Ejercicio 3 - TIR'!$E$13-'Ejercicio 3 - TIR'!$D$13)*(1-B635)))</f>
        <v>76443.9574355723</v>
      </c>
      <c r="D635" s="16">
        <f ca="1" t="shared" si="4711"/>
        <v>0.186552790710731</v>
      </c>
      <c r="E635" s="17">
        <f ca="1">IF(D635&lt;=('Ejercicio 3 - TIR'!$D$14-'Ejercicio 3 - TIR'!$C$14)/('Ejercicio 3 - TIR'!$E$14-'Ejercicio 3 - TIR'!$C$14),'Ejercicio 3 - TIR'!$C$14+SQRT(('Ejercicio 3 - TIR'!$E$14-'Ejercicio 3 - TIR'!$C$14)*('Ejercicio 3 - TIR'!$D$14-'Ejercicio 3 - TIR'!$C$14)*D635),'Ejercicio 3 - TIR'!$E$14-SQRT(('Ejercicio 3 - TIR'!$E$14-'Ejercicio 3 - TIR'!$C$14)*('Ejercicio 3 - TIR'!$E$14-'Ejercicio 3 - TIR'!$D$14)*(1-D635)))</f>
        <v>28740.5159140558</v>
      </c>
      <c r="F635" s="16">
        <f ca="1" t="shared" si="4711"/>
        <v>0.882685782957812</v>
      </c>
      <c r="G635" s="17">
        <f ca="1">IF(F635&lt;=('Ejercicio 3 - TIR'!$D$18-'Ejercicio 3 - TIR'!$C$18)/('Ejercicio 3 - TIR'!$E$18-'Ejercicio 3 - TIR'!$C$18),'Ejercicio 3 - TIR'!$C$18+SQRT(('Ejercicio 3 - TIR'!$E$18-'Ejercicio 3 - TIR'!$C$18)*('Ejercicio 3 - TIR'!$D$18-'Ejercicio 3 - TIR'!$C$18)*F635),'Ejercicio 3 - TIR'!$E$18-SQRT(('Ejercicio 3 - TIR'!$E$18-'Ejercicio 3 - TIR'!$C$18)*('Ejercicio 3 - TIR'!$E$18-'Ejercicio 3 - TIR'!$D$18)*(1-F635)))</f>
        <v>42033.7622687714</v>
      </c>
      <c r="H635" s="16">
        <f ca="1" t="shared" ref="H635:L635" si="4712">RAND()</f>
        <v>0.44693957578837</v>
      </c>
      <c r="I635" s="17">
        <f ca="1">IF(H635&lt;=('Ejercicio 3 - TIR'!$D$18-'Ejercicio 3 - TIR'!$C$18)/('Ejercicio 3 - TIR'!$E$18-'Ejercicio 3 - TIR'!$C$18),'Ejercicio 3 - TIR'!$C$18+SQRT(('Ejercicio 3 - TIR'!$E$18-'Ejercicio 3 - TIR'!$C$18)*('Ejercicio 3 - TIR'!$D$18-'Ejercicio 3 - TIR'!$C$18)*H635),'Ejercicio 3 - TIR'!$E$18-SQRT(('Ejercicio 3 - TIR'!$E$18-'Ejercicio 3 - TIR'!$C$18)*('Ejercicio 3 - TIR'!$E$18-'Ejercicio 3 - TIR'!$D$18)*(1-H635)))</f>
        <v>38187.8529767122</v>
      </c>
      <c r="J635" s="16">
        <f ca="1" t="shared" si="4712"/>
        <v>0.962345037610944</v>
      </c>
      <c r="K635" s="17">
        <f ca="1">IF(J635&lt;=('Ejercicio 3 - TIR'!$D$18-'Ejercicio 3 - TIR'!$C$18)/('Ejercicio 3 - TIR'!$E$18-'Ejercicio 3 - TIR'!$C$18),'Ejercicio 3 - TIR'!$C$18+SQRT(('Ejercicio 3 - TIR'!$E$18-'Ejercicio 3 - TIR'!$C$18)*('Ejercicio 3 - TIR'!$D$18-'Ejercicio 3 - TIR'!$C$18)*J635),'Ejercicio 3 - TIR'!$E$18-SQRT(('Ejercicio 3 - TIR'!$E$18-'Ejercicio 3 - TIR'!$C$18)*('Ejercicio 3 - TIR'!$E$18-'Ejercicio 3 - TIR'!$D$18)*(1-J635)))</f>
        <v>43319.4875248368</v>
      </c>
      <c r="L635" s="16">
        <f ca="1" t="shared" si="4712"/>
        <v>0.583876455217358</v>
      </c>
      <c r="M635" s="17">
        <f ca="1">IF(L635&lt;=('Ejercicio 3 - TIR'!$D$18-'Ejercicio 3 - TIR'!$C$18)/('Ejercicio 3 - TIR'!$E$18-'Ejercicio 3 - TIR'!$C$18),'Ejercicio 3 - TIR'!$C$18+SQRT(('Ejercicio 3 - TIR'!$E$18-'Ejercicio 3 - TIR'!$C$18)*('Ejercicio 3 - TIR'!$D$18-'Ejercicio 3 - TIR'!$C$18)*L635),'Ejercicio 3 - TIR'!$E$18-SQRT(('Ejercicio 3 - TIR'!$E$18-'Ejercicio 3 - TIR'!$C$18)*('Ejercicio 3 - TIR'!$E$18-'Ejercicio 3 - TIR'!$D$18)*(1-L635)))</f>
        <v>39358.4971166638</v>
      </c>
      <c r="N635" s="16">
        <f ca="1" t="shared" ref="N635:R635" si="4713">RAND()</f>
        <v>0.319161801659393</v>
      </c>
      <c r="O635" s="17">
        <f ca="1">IF(N635&lt;=('Ejercicio 3 - TIR'!$D$18-'Ejercicio 3 - TIR'!$C$18)/('Ejercicio 3 - TIR'!$E$18-'Ejercicio 3 - TIR'!$C$18),'Ejercicio 3 - TIR'!$C$18+SQRT(('Ejercicio 3 - TIR'!$E$18-'Ejercicio 3 - TIR'!$C$18)*('Ejercicio 3 - TIR'!$D$18-'Ejercicio 3 - TIR'!$C$18)*N635),'Ejercicio 3 - TIR'!$E$18-SQRT(('Ejercicio 3 - TIR'!$E$18-'Ejercicio 3 - TIR'!$C$18)*('Ejercicio 3 - TIR'!$E$18-'Ejercicio 3 - TIR'!$D$18)*(1-N635)))</f>
        <v>36919.1235173907</v>
      </c>
      <c r="P635" s="16">
        <f ca="1" t="shared" si="4713"/>
        <v>0.204826035826346</v>
      </c>
      <c r="Q635" s="18">
        <f ca="1">IF(P635&lt;=('Ejercicio 3 - TIR'!$D$22-'Ejercicio 3 - TIR'!$C$22)/('Ejercicio 3 - TIR'!$E$22-'Ejercicio 3 - TIR'!$C$22),'Ejercicio 3 - TIR'!$C$22+SQRT(('Ejercicio 3 - TIR'!$E$22-'Ejercicio 3 - TIR'!$C$22)*('Ejercicio 3 - TIR'!$D$22-'Ejercicio 3 - TIR'!$C$22)*P635),'Ejercicio 3 - TIR'!$E$22-SQRT(('Ejercicio 3 - TIR'!$E$22-'Ejercicio 3 - TIR'!$C$22)*('Ejercicio 3 - TIR'!$E$22-'Ejercicio 3 - TIR'!$D$22)*(1-P635)))</f>
        <v>0.139201220390575</v>
      </c>
      <c r="R635" s="16">
        <f ca="1" t="shared" si="4713"/>
        <v>0.294565036005276</v>
      </c>
      <c r="S635" s="18">
        <f ca="1">IF(R635&lt;=('Ejercicio 3 - TIR'!$D$23-'Ejercicio 3 - TIR'!$C$23)/('Ejercicio 3 - TIR'!$E$23-'Ejercicio 3 - TIR'!$C$23),'Ejercicio 3 - TIR'!$C$23+SQRT(('Ejercicio 3 - TIR'!$E$23-'Ejercicio 3 - TIR'!$C$23)*('Ejercicio 3 - TIR'!$D$23-'Ejercicio 3 - TIR'!$C$23)*R635),'Ejercicio 3 - TIR'!$E$23-SQRT(('Ejercicio 3 - TIR'!$E$23-'Ejercicio 3 - TIR'!$C$23)*('Ejercicio 3 - TIR'!$E$23-'Ejercicio 3 - TIR'!$D$23)*(1-R635)))</f>
        <v>0.14302644273025</v>
      </c>
      <c r="T635" s="16">
        <f ca="1" t="shared" ref="T635:X635" si="4714">RAND()</f>
        <v>0.759548247022564</v>
      </c>
      <c r="U635" s="18">
        <f ca="1">IF(T635&lt;=('Ejercicio 3 - TIR'!$D$24-'Ejercicio 3 - TIR'!$C$24)/('Ejercicio 3 - TIR'!$E$24-'Ejercicio 3 - TIR'!$C$24),'Ejercicio 3 - TIR'!$C$24+SQRT(('Ejercicio 3 - TIR'!$E$24-'Ejercicio 3 - TIR'!$C$24)*('Ejercicio 3 - TIR'!$D$24-'Ejercicio 3 - TIR'!$C$24)*T635),'Ejercicio 3 - TIR'!$E$24-SQRT(('Ejercicio 3 - TIR'!$E$24-'Ejercicio 3 - TIR'!$C$24)*('Ejercicio 3 - TIR'!$E$24-'Ejercicio 3 - TIR'!$D$24)*(1-T635)))</f>
        <v>0.19405265122721</v>
      </c>
      <c r="V635" s="16">
        <f ca="1" t="shared" si="4714"/>
        <v>0.423658231055609</v>
      </c>
      <c r="W635" s="18">
        <f ca="1">IF(V635&lt;=('Ejercicio 3 - TIR'!$D$25-'Ejercicio 3 - TIR'!$C$25)/('Ejercicio 3 - TIR'!$E$25-'Ejercicio 3 - TIR'!$C$25),'Ejercicio 3 - TIR'!$C$25+SQRT(('Ejercicio 3 - TIR'!$E$25-'Ejercicio 3 - TIR'!$C$25)*('Ejercicio 3 - TIR'!$D$25-'Ejercicio 3 - TIR'!$C$25)*V635),'Ejercicio 3 - TIR'!$E$25-SQRT(('Ejercicio 3 - TIR'!$E$25-'Ejercicio 3 - TIR'!$C$25)*('Ejercicio 3 - TIR'!$E$25-'Ejercicio 3 - TIR'!$D$25)*(1-V635)))</f>
        <v>0.205086792685165</v>
      </c>
      <c r="X635" s="16">
        <f ca="1" t="shared" si="4714"/>
        <v>0.926365662773349</v>
      </c>
      <c r="Y635" s="18">
        <f ca="1">IF(X635&lt;=('Ejercicio 3 - TIR'!$D$26-'Ejercicio 3 - TIR'!$C$26)/('Ejercicio 3 - TIR'!$E$26-'Ejercicio 3 - TIR'!$C$26),'Ejercicio 3 - TIR'!$C$26+SQRT(('Ejercicio 3 - TIR'!$E$26-'Ejercicio 3 - TIR'!$C$26)*('Ejercicio 3 - TIR'!$D$26-'Ejercicio 3 - TIR'!$C$26)*X635),'Ejercicio 3 - TIR'!$E$26-SQRT(('Ejercicio 3 - TIR'!$E$26-'Ejercicio 3 - TIR'!$C$26)*('Ejercicio 3 - TIR'!$E$26-'Ejercicio 3 - TIR'!$D$26)*(1-X635)))</f>
        <v>0.260059452840408</v>
      </c>
      <c r="Z635" s="16">
        <f ca="1" t="shared" si="4288"/>
        <v>1.13920122039057</v>
      </c>
      <c r="AA635" s="16">
        <f ca="1" t="shared" si="4289"/>
        <v>1.302137118497</v>
      </c>
      <c r="AB635" s="16">
        <f ca="1" t="shared" si="4290"/>
        <v>1.5548202786027</v>
      </c>
      <c r="AC635" s="16">
        <f ca="1" t="shared" si="4291"/>
        <v>1.87369338274318</v>
      </c>
      <c r="AD635" s="16">
        <f ca="1" t="shared" si="4292"/>
        <v>2.36096505865007</v>
      </c>
      <c r="AE635" s="15">
        <f ca="1" t="shared" si="4293"/>
        <v>4000.7148898913</v>
      </c>
      <c r="AF635" s="15">
        <f ca="1" t="shared" si="4294"/>
        <v>4572.9229089704</v>
      </c>
      <c r="AG635" s="15">
        <f ca="1" t="shared" si="4295"/>
        <v>5460.31072331375</v>
      </c>
      <c r="AH635" s="15">
        <f ca="1" t="shared" si="4296"/>
        <v>6580.14833662258</v>
      </c>
      <c r="AI635" s="15">
        <f ca="1" t="shared" si="4297"/>
        <v>8291.37811265337</v>
      </c>
      <c r="AJ635" s="17">
        <f ca="1" t="shared" si="4298"/>
        <v>47884.9132741917</v>
      </c>
      <c r="AK635" s="17">
        <f ca="1" t="shared" si="4299"/>
        <v>49725.8208366831</v>
      </c>
      <c r="AL635" s="17">
        <f ca="1" t="shared" si="4300"/>
        <v>67354.0176622929</v>
      </c>
      <c r="AM635" s="17">
        <f ca="1" t="shared" si="4301"/>
        <v>73745.7556022095</v>
      </c>
      <c r="AN635" s="17">
        <f ca="1" t="shared" si="4302"/>
        <v>87164.7606205454</v>
      </c>
      <c r="AO635" s="17">
        <f ca="1">C635/'Ejercicio 3 - TIR'!$D$7</f>
        <v>15288.7914871145</v>
      </c>
      <c r="AP635" s="17">
        <f ca="1" t="shared" si="4303"/>
        <v>32596.1217870772</v>
      </c>
      <c r="AQ635" s="17">
        <f ca="1" t="shared" si="4304"/>
        <v>34437.0293495687</v>
      </c>
      <c r="AR635" s="17">
        <f ca="1" t="shared" si="4305"/>
        <v>52065.2261751785</v>
      </c>
      <c r="AS635" s="17">
        <f ca="1" t="shared" si="4306"/>
        <v>58456.9641150951</v>
      </c>
      <c r="AT635" s="17">
        <f ca="1" t="shared" si="4307"/>
        <v>71875.969133431</v>
      </c>
      <c r="AU635" s="17">
        <f ca="1">AP635*'Ejercicio 3 - TIR'!$D$5</f>
        <v>16298.0608935386</v>
      </c>
      <c r="AV635" s="17">
        <f ca="1">AQ635*'Ejercicio 3 - TIR'!$D$5</f>
        <v>17218.5146747843</v>
      </c>
      <c r="AW635" s="17">
        <f ca="1">AR635*'Ejercicio 3 - TIR'!$D$5</f>
        <v>26032.6130875892</v>
      </c>
      <c r="AX635" s="17">
        <f ca="1">AS635*'Ejercicio 3 - TIR'!$D$5</f>
        <v>29228.4820575475</v>
      </c>
      <c r="AY635" s="17">
        <f ca="1">AT635*'Ejercicio 3 - TIR'!$D$5</f>
        <v>35937.9845667155</v>
      </c>
      <c r="AZ635" s="17">
        <f ca="1" t="shared" ref="AZ635:BD635" si="4715">AJ635-AU635-AE635</f>
        <v>27586.1374907618</v>
      </c>
      <c r="BA635" s="17">
        <f ca="1" t="shared" si="4715"/>
        <v>27934.3832529284</v>
      </c>
      <c r="BB635" s="17">
        <f ca="1" t="shared" si="4715"/>
        <v>35861.0938513899</v>
      </c>
      <c r="BC635" s="17">
        <f ca="1" t="shared" si="4715"/>
        <v>37937.1252080394</v>
      </c>
      <c r="BD635" s="17">
        <f ca="1" t="shared" si="4715"/>
        <v>42935.3979411766</v>
      </c>
      <c r="BE635" s="17">
        <f ca="1" t="shared" ref="BE635:BI635" si="4716">AZ635/Z635</f>
        <v>24215.3335135156</v>
      </c>
      <c r="BF635" s="17">
        <f ca="1" t="shared" si="4716"/>
        <v>21452.7201906139</v>
      </c>
      <c r="BG635" s="17">
        <f ca="1" t="shared" si="4716"/>
        <v>23064.4623979422</v>
      </c>
      <c r="BH635" s="17">
        <f ca="1" t="shared" si="4716"/>
        <v>20247.2429894039</v>
      </c>
      <c r="BI635" s="17">
        <f ca="1" t="shared" si="4716"/>
        <v>18185.5287454893</v>
      </c>
      <c r="BJ635" s="17">
        <f ca="1" t="shared" si="4310"/>
        <v>67855.353840662</v>
      </c>
      <c r="BK635" s="17">
        <f ca="1" t="shared" si="4311"/>
        <v>36096.3024900638</v>
      </c>
      <c r="BL635" s="17">
        <f ca="1" t="shared" si="4312"/>
        <v>103951.656330726</v>
      </c>
      <c r="BM635" s="17">
        <f ca="1">BK635*'Ejercicio 3 - TIR'!$D$5</f>
        <v>18048.1512450319</v>
      </c>
      <c r="BN635" s="17">
        <f ca="1" t="shared" si="4313"/>
        <v>85903.5050856939</v>
      </c>
      <c r="BO635" s="17">
        <f ca="1" t="shared" si="4314"/>
        <v>36384.911657613</v>
      </c>
      <c r="BP635" s="17">
        <f ca="1" t="shared" si="4315"/>
        <v>-105184.473349628</v>
      </c>
      <c r="BQ635" s="17">
        <f ca="1" t="shared" ref="BQ635:BT635" si="4717">BE635</f>
        <v>24215.3335135156</v>
      </c>
      <c r="BR635" s="17">
        <f ca="1" t="shared" si="4717"/>
        <v>21452.7201906139</v>
      </c>
      <c r="BS635" s="17">
        <f ca="1" t="shared" si="4717"/>
        <v>23064.4623979422</v>
      </c>
      <c r="BT635" s="17">
        <f ca="1" t="shared" si="4717"/>
        <v>20247.2429894039</v>
      </c>
      <c r="BU635" s="17">
        <f ca="1" t="shared" si="4317"/>
        <v>54570.4404031023</v>
      </c>
      <c r="BV635" s="19">
        <f ca="1" t="shared" si="4318"/>
        <v>9.86897339799142</v>
      </c>
    </row>
    <row r="636" ht="15" customHeight="1" spans="1:74">
      <c r="A636" s="15">
        <v>635</v>
      </c>
      <c r="B636" s="16">
        <f ca="1" t="shared" ref="B636:F636" si="4718">RAND()</f>
        <v>0.869826093425963</v>
      </c>
      <c r="C636" s="17">
        <f ca="1">IF(B636&lt;=('Ejercicio 3 - TIR'!$D$13-'Ejercicio 3 - TIR'!$C$13)/('Ejercicio 3 - TIR'!$E$13-'Ejercicio 3 - TIR'!$C$13),'Ejercicio 3 - TIR'!$C$13+SQRT(('Ejercicio 3 - TIR'!$E$13-'Ejercicio 3 - TIR'!$C$13)*('Ejercicio 3 - TIR'!$D$13-'Ejercicio 3 - TIR'!$C$13)*B636),'Ejercicio 3 - TIR'!$E$13-SQRT(('Ejercicio 3 - TIR'!$E$13-'Ejercicio 3 - TIR'!$C$13)*('Ejercicio 3 - TIR'!$E$13-'Ejercicio 3 - TIR'!$D$13)*(1-B636)))</f>
        <v>87501.6525936889</v>
      </c>
      <c r="D636" s="16">
        <f ca="1" t="shared" si="4718"/>
        <v>0.398753098846343</v>
      </c>
      <c r="E636" s="17">
        <f ca="1">IF(D636&lt;=('Ejercicio 3 - TIR'!$D$14-'Ejercicio 3 - TIR'!$C$14)/('Ejercicio 3 - TIR'!$E$14-'Ejercicio 3 - TIR'!$C$14),'Ejercicio 3 - TIR'!$C$14+SQRT(('Ejercicio 3 - TIR'!$E$14-'Ejercicio 3 - TIR'!$C$14)*('Ejercicio 3 - TIR'!$D$14-'Ejercicio 3 - TIR'!$C$14)*D636),'Ejercicio 3 - TIR'!$E$14-SQRT(('Ejercicio 3 - TIR'!$E$14-'Ejercicio 3 - TIR'!$C$14)*('Ejercicio 3 - TIR'!$E$14-'Ejercicio 3 - TIR'!$D$14)*(1-D636)))</f>
        <v>30503.3145164721</v>
      </c>
      <c r="F636" s="16">
        <f ca="1" t="shared" si="4718"/>
        <v>0.966880834552117</v>
      </c>
      <c r="G636" s="17">
        <f ca="1">IF(F636&lt;=('Ejercicio 3 - TIR'!$D$18-'Ejercicio 3 - TIR'!$C$18)/('Ejercicio 3 - TIR'!$E$18-'Ejercicio 3 - TIR'!$C$18),'Ejercicio 3 - TIR'!$C$18+SQRT(('Ejercicio 3 - TIR'!$E$18-'Ejercicio 3 - TIR'!$C$18)*('Ejercicio 3 - TIR'!$D$18-'Ejercicio 3 - TIR'!$C$18)*F636),'Ejercicio 3 - TIR'!$E$18-SQRT(('Ejercicio 3 - TIR'!$E$18-'Ejercicio 3 - TIR'!$C$18)*('Ejercicio 3 - TIR'!$E$18-'Ejercicio 3 - TIR'!$D$18)*(1-F636)))</f>
        <v>43423.9487925225</v>
      </c>
      <c r="H636" s="16">
        <f ca="1" t="shared" ref="H636:L636" si="4719">RAND()</f>
        <v>0.404603006827659</v>
      </c>
      <c r="I636" s="17">
        <f ca="1">IF(H636&lt;=('Ejercicio 3 - TIR'!$D$18-'Ejercicio 3 - TIR'!$C$18)/('Ejercicio 3 - TIR'!$E$18-'Ejercicio 3 - TIR'!$C$18),'Ejercicio 3 - TIR'!$C$18+SQRT(('Ejercicio 3 - TIR'!$E$18-'Ejercicio 3 - TIR'!$C$18)*('Ejercicio 3 - TIR'!$D$18-'Ejercicio 3 - TIR'!$C$18)*H636),'Ejercicio 3 - TIR'!$E$18-SQRT(('Ejercicio 3 - TIR'!$E$18-'Ejercicio 3 - TIR'!$C$18)*('Ejercicio 3 - TIR'!$E$18-'Ejercicio 3 - TIR'!$D$18)*(1-H636)))</f>
        <v>37790.4076288824</v>
      </c>
      <c r="J636" s="16">
        <f ca="1" t="shared" si="4719"/>
        <v>0.378130238809721</v>
      </c>
      <c r="K636" s="17">
        <f ca="1">IF(J636&lt;=('Ejercicio 3 - TIR'!$D$18-'Ejercicio 3 - TIR'!$C$18)/('Ejercicio 3 - TIR'!$E$18-'Ejercicio 3 - TIR'!$C$18),'Ejercicio 3 - TIR'!$C$18+SQRT(('Ejercicio 3 - TIR'!$E$18-'Ejercicio 3 - TIR'!$C$18)*('Ejercicio 3 - TIR'!$D$18-'Ejercicio 3 - TIR'!$C$18)*J636),'Ejercicio 3 - TIR'!$E$18-SQRT(('Ejercicio 3 - TIR'!$E$18-'Ejercicio 3 - TIR'!$C$18)*('Ejercicio 3 - TIR'!$E$18-'Ejercicio 3 - TIR'!$D$18)*(1-J636)))</f>
        <v>37531.2373366837</v>
      </c>
      <c r="L636" s="16">
        <f ca="1" t="shared" si="4719"/>
        <v>0.580812661965692</v>
      </c>
      <c r="M636" s="17">
        <f ca="1">IF(L636&lt;=('Ejercicio 3 - TIR'!$D$18-'Ejercicio 3 - TIR'!$C$18)/('Ejercicio 3 - TIR'!$E$18-'Ejercicio 3 - TIR'!$C$18),'Ejercicio 3 - TIR'!$C$18+SQRT(('Ejercicio 3 - TIR'!$E$18-'Ejercicio 3 - TIR'!$C$18)*('Ejercicio 3 - TIR'!$D$18-'Ejercicio 3 - TIR'!$C$18)*L636),'Ejercicio 3 - TIR'!$E$18-SQRT(('Ejercicio 3 - TIR'!$E$18-'Ejercicio 3 - TIR'!$C$18)*('Ejercicio 3 - TIR'!$E$18-'Ejercicio 3 - TIR'!$D$18)*(1-L636)))</f>
        <v>39333.9112538557</v>
      </c>
      <c r="N636" s="16">
        <f ca="1" t="shared" ref="N636:R636" si="4720">RAND()</f>
        <v>0.378126335880556</v>
      </c>
      <c r="O636" s="17">
        <f ca="1">IF(N636&lt;=('Ejercicio 3 - TIR'!$D$18-'Ejercicio 3 - TIR'!$C$18)/('Ejercicio 3 - TIR'!$E$18-'Ejercicio 3 - TIR'!$C$18),'Ejercicio 3 - TIR'!$C$18+SQRT(('Ejercicio 3 - TIR'!$E$18-'Ejercicio 3 - TIR'!$C$18)*('Ejercicio 3 - TIR'!$D$18-'Ejercicio 3 - TIR'!$C$18)*N636),'Ejercicio 3 - TIR'!$E$18-SQRT(('Ejercicio 3 - TIR'!$E$18-'Ejercicio 3 - TIR'!$C$18)*('Ejercicio 3 - TIR'!$E$18-'Ejercicio 3 - TIR'!$D$18)*(1-N636)))</f>
        <v>37531.1984691736</v>
      </c>
      <c r="P636" s="16">
        <f ca="1" t="shared" si="4720"/>
        <v>0.534109438683545</v>
      </c>
      <c r="Q636" s="18">
        <f ca="1">IF(P636&lt;=('Ejercicio 3 - TIR'!$D$22-'Ejercicio 3 - TIR'!$C$22)/('Ejercicio 3 - TIR'!$E$22-'Ejercicio 3 - TIR'!$C$22),'Ejercicio 3 - TIR'!$C$22+SQRT(('Ejercicio 3 - TIR'!$E$22-'Ejercicio 3 - TIR'!$C$22)*('Ejercicio 3 - TIR'!$D$22-'Ejercicio 3 - TIR'!$C$22)*P636),'Ejercicio 3 - TIR'!$E$22-SQRT(('Ejercicio 3 - TIR'!$E$22-'Ejercicio 3 - TIR'!$C$22)*('Ejercicio 3 - TIR'!$E$22-'Ejercicio 3 - TIR'!$D$22)*(1-P636)))</f>
        <v>0.151041356896954</v>
      </c>
      <c r="R636" s="16">
        <f ca="1" t="shared" si="4720"/>
        <v>0.767770840778326</v>
      </c>
      <c r="S636" s="18">
        <f ca="1">IF(R636&lt;=('Ejercicio 3 - TIR'!$D$23-'Ejercicio 3 - TIR'!$C$23)/('Ejercicio 3 - TIR'!$E$23-'Ejercicio 3 - TIR'!$C$23),'Ejercicio 3 - TIR'!$C$23+SQRT(('Ejercicio 3 - TIR'!$E$23-'Ejercicio 3 - TIR'!$C$23)*('Ejercicio 3 - TIR'!$D$23-'Ejercicio 3 - TIR'!$C$23)*R636),'Ejercicio 3 - TIR'!$E$23-SQRT(('Ejercicio 3 - TIR'!$E$23-'Ejercicio 3 - TIR'!$C$23)*('Ejercicio 3 - TIR'!$E$23-'Ejercicio 3 - TIR'!$D$23)*(1-R636)))</f>
        <v>0.159554646332259</v>
      </c>
      <c r="T636" s="16">
        <f ca="1" t="shared" ref="T636:X636" si="4721">RAND()</f>
        <v>0.94360961635142</v>
      </c>
      <c r="U636" s="18">
        <f ca="1">IF(T636&lt;=('Ejercicio 3 - TIR'!$D$24-'Ejercicio 3 - TIR'!$C$24)/('Ejercicio 3 - TIR'!$E$24-'Ejercicio 3 - TIR'!$C$24),'Ejercicio 3 - TIR'!$C$24+SQRT(('Ejercicio 3 - TIR'!$E$24-'Ejercicio 3 - TIR'!$C$24)*('Ejercicio 3 - TIR'!$D$24-'Ejercicio 3 - TIR'!$C$24)*T636),'Ejercicio 3 - TIR'!$E$24-SQRT(('Ejercicio 3 - TIR'!$E$24-'Ejercicio 3 - TIR'!$C$24)*('Ejercicio 3 - TIR'!$E$24-'Ejercicio 3 - TIR'!$D$24)*(1-T636)))</f>
        <v>0.207434448909179</v>
      </c>
      <c r="V636" s="16">
        <f ca="1" t="shared" si="4721"/>
        <v>0.0635895218031555</v>
      </c>
      <c r="W636" s="18">
        <f ca="1">IF(V636&lt;=('Ejercicio 3 - TIR'!$D$25-'Ejercicio 3 - TIR'!$C$25)/('Ejercicio 3 - TIR'!$E$25-'Ejercicio 3 - TIR'!$C$25),'Ejercicio 3 - TIR'!$C$25+SQRT(('Ejercicio 3 - TIR'!$E$25-'Ejercicio 3 - TIR'!$C$25)*('Ejercicio 3 - TIR'!$D$25-'Ejercicio 3 - TIR'!$C$25)*V636),'Ejercicio 3 - TIR'!$E$25-SQRT(('Ejercicio 3 - TIR'!$E$25-'Ejercicio 3 - TIR'!$C$25)*('Ejercicio 3 - TIR'!$E$25-'Ejercicio 3 - TIR'!$D$25)*(1-V636)))</f>
        <v>0.189435323551655</v>
      </c>
      <c r="X636" s="16">
        <f ca="1" t="shared" si="4721"/>
        <v>0.885622442806901</v>
      </c>
      <c r="Y636" s="18">
        <f ca="1">IF(X636&lt;=('Ejercicio 3 - TIR'!$D$26-'Ejercicio 3 - TIR'!$C$26)/('Ejercicio 3 - TIR'!$E$26-'Ejercicio 3 - TIR'!$C$26),'Ejercicio 3 - TIR'!$C$26+SQRT(('Ejercicio 3 - TIR'!$E$26-'Ejercicio 3 - TIR'!$C$26)*('Ejercicio 3 - TIR'!$D$26-'Ejercicio 3 - TIR'!$C$26)*X636),'Ejercicio 3 - TIR'!$E$26-SQRT(('Ejercicio 3 - TIR'!$E$26-'Ejercicio 3 - TIR'!$C$26)*('Ejercicio 3 - TIR'!$E$26-'Ejercicio 3 - TIR'!$D$26)*(1-X636)))</f>
        <v>0.25514765989202</v>
      </c>
      <c r="Z636" s="16">
        <f ca="1" t="shared" si="4288"/>
        <v>1.15104135689695</v>
      </c>
      <c r="AA636" s="16">
        <f ca="1" t="shared" si="4289"/>
        <v>1.33469535351045</v>
      </c>
      <c r="AB636" s="16">
        <f ca="1" t="shared" si="4290"/>
        <v>1.61155714862753</v>
      </c>
      <c r="AC636" s="16">
        <f ca="1" t="shared" si="4291"/>
        <v>1.91684299849977</v>
      </c>
      <c r="AD636" s="16">
        <f ca="1" t="shared" si="4292"/>
        <v>2.40592100394739</v>
      </c>
      <c r="AE636" s="15">
        <f ca="1" t="shared" si="4293"/>
        <v>4607.26201442249</v>
      </c>
      <c r="AF636" s="15">
        <f ca="1" t="shared" si="4294"/>
        <v>5342.37207569373</v>
      </c>
      <c r="AG636" s="15">
        <f ca="1" t="shared" si="4295"/>
        <v>6450.56408308304</v>
      </c>
      <c r="AH636" s="15">
        <f ca="1" t="shared" si="4296"/>
        <v>7672.52877725256</v>
      </c>
      <c r="AI636" s="15">
        <f ca="1" t="shared" si="4297"/>
        <v>9630.15654022274</v>
      </c>
      <c r="AJ636" s="17">
        <f ca="1" t="shared" si="4298"/>
        <v>49982.7609399689</v>
      </c>
      <c r="AK636" s="17">
        <f ca="1" t="shared" si="4299"/>
        <v>50438.6814695352</v>
      </c>
      <c r="AL636" s="17">
        <f ca="1" t="shared" si="4300"/>
        <v>60483.7338267691</v>
      </c>
      <c r="AM636" s="17">
        <f ca="1" t="shared" si="4301"/>
        <v>75396.9323905647</v>
      </c>
      <c r="AN636" s="17">
        <f ca="1" t="shared" si="4302"/>
        <v>90297.098700303</v>
      </c>
      <c r="AO636" s="17">
        <f ca="1">C636/'Ejercicio 3 - TIR'!$D$7</f>
        <v>17500.3305187378</v>
      </c>
      <c r="AP636" s="17">
        <f ca="1" t="shared" si="4303"/>
        <v>32482.4304212312</v>
      </c>
      <c r="AQ636" s="17">
        <f ca="1" t="shared" si="4304"/>
        <v>32938.3509507974</v>
      </c>
      <c r="AR636" s="17">
        <f ca="1" t="shared" si="4305"/>
        <v>42983.4033080314</v>
      </c>
      <c r="AS636" s="17">
        <f ca="1" t="shared" si="4306"/>
        <v>57896.6018718269</v>
      </c>
      <c r="AT636" s="17">
        <f ca="1" t="shared" si="4307"/>
        <v>72796.7681815652</v>
      </c>
      <c r="AU636" s="17">
        <f ca="1">AP636*'Ejercicio 3 - TIR'!$D$5</f>
        <v>16241.2152106156</v>
      </c>
      <c r="AV636" s="17">
        <f ca="1">AQ636*'Ejercicio 3 - TIR'!$D$5</f>
        <v>16469.1754753987</v>
      </c>
      <c r="AW636" s="17">
        <f ca="1">AR636*'Ejercicio 3 - TIR'!$D$5</f>
        <v>21491.7016540157</v>
      </c>
      <c r="AX636" s="17">
        <f ca="1">AS636*'Ejercicio 3 - TIR'!$D$5</f>
        <v>28948.3009359134</v>
      </c>
      <c r="AY636" s="17">
        <f ca="1">AT636*'Ejercicio 3 - TIR'!$D$5</f>
        <v>36398.3840907826</v>
      </c>
      <c r="AZ636" s="17">
        <f ca="1" t="shared" ref="AZ636:BD636" si="4722">AJ636-AU636-AE636</f>
        <v>29134.2837149309</v>
      </c>
      <c r="BA636" s="17">
        <f ca="1" t="shared" si="4722"/>
        <v>28627.1339184428</v>
      </c>
      <c r="BB636" s="17">
        <f ca="1" t="shared" si="4722"/>
        <v>32541.4680896704</v>
      </c>
      <c r="BC636" s="17">
        <f ca="1" t="shared" si="4722"/>
        <v>38776.1026773987</v>
      </c>
      <c r="BD636" s="17">
        <f ca="1" t="shared" si="4722"/>
        <v>44268.5580692977</v>
      </c>
      <c r="BE636" s="17">
        <f ca="1" t="shared" ref="BE636:BI636" si="4723">AZ636/Z636</f>
        <v>25311.2397225003</v>
      </c>
      <c r="BF636" s="17">
        <f ca="1" t="shared" si="4723"/>
        <v>21448.4405322526</v>
      </c>
      <c r="BG636" s="17">
        <f ca="1" t="shared" si="4723"/>
        <v>20192.5622789015</v>
      </c>
      <c r="BH636" s="17">
        <f ca="1" t="shared" si="4723"/>
        <v>20229.1490266793</v>
      </c>
      <c r="BI636" s="17">
        <f ca="1" t="shared" si="4723"/>
        <v>18399.8385635548</v>
      </c>
      <c r="BJ636" s="17">
        <f ca="1" t="shared" si="4310"/>
        <v>73388.5650851937</v>
      </c>
      <c r="BK636" s="17">
        <f ca="1" t="shared" si="4311"/>
        <v>42104.4127710528</v>
      </c>
      <c r="BL636" s="17">
        <f ca="1" t="shared" si="4312"/>
        <v>115492.977856246</v>
      </c>
      <c r="BM636" s="17">
        <f ca="1">BK636*'Ejercicio 3 - TIR'!$D$5</f>
        <v>21052.2063855264</v>
      </c>
      <c r="BN636" s="17">
        <f ca="1" t="shared" si="4313"/>
        <v>94440.7714707201</v>
      </c>
      <c r="BO636" s="17">
        <f ca="1" t="shared" si="4314"/>
        <v>39253.479775841</v>
      </c>
      <c r="BP636" s="17">
        <f ca="1" t="shared" si="4315"/>
        <v>-118004.967110161</v>
      </c>
      <c r="BQ636" s="17">
        <f ca="1" t="shared" ref="BQ636:BT636" si="4724">BE636</f>
        <v>25311.2397225003</v>
      </c>
      <c r="BR636" s="17">
        <f ca="1" t="shared" si="4724"/>
        <v>21448.4405322526</v>
      </c>
      <c r="BS636" s="17">
        <f ca="1" t="shared" si="4724"/>
        <v>20192.5622789015</v>
      </c>
      <c r="BT636" s="17">
        <f ca="1" t="shared" si="4724"/>
        <v>20229.1490266793</v>
      </c>
      <c r="BU636" s="17">
        <f ca="1" t="shared" si="4317"/>
        <v>57653.3183393958</v>
      </c>
      <c r="BV636" s="19">
        <f ca="1" t="shared" si="4318"/>
        <v>6.27787428196949</v>
      </c>
    </row>
    <row r="637" ht="15" customHeight="1" spans="1:74">
      <c r="A637" s="15">
        <v>636</v>
      </c>
      <c r="B637" s="16">
        <f ca="1" t="shared" ref="B637:F637" si="4725">RAND()</f>
        <v>0.266956695935748</v>
      </c>
      <c r="C637" s="17">
        <f ca="1">IF(B637&lt;=('Ejercicio 3 - TIR'!$D$13-'Ejercicio 3 - TIR'!$C$13)/('Ejercicio 3 - TIR'!$E$13-'Ejercicio 3 - TIR'!$C$13),'Ejercicio 3 - TIR'!$C$13+SQRT(('Ejercicio 3 - TIR'!$E$13-'Ejercicio 3 - TIR'!$C$13)*('Ejercicio 3 - TIR'!$D$13-'Ejercicio 3 - TIR'!$C$13)*B637),'Ejercicio 3 - TIR'!$E$13-SQRT(('Ejercicio 3 - TIR'!$E$13-'Ejercicio 3 - TIR'!$C$13)*('Ejercicio 3 - TIR'!$E$13-'Ejercicio 3 - TIR'!$D$13)*(1-B637)))</f>
        <v>70341.0727625374</v>
      </c>
      <c r="D637" s="16">
        <f ca="1" t="shared" si="4725"/>
        <v>0.73573642900637</v>
      </c>
      <c r="E637" s="17">
        <f ca="1">IF(D637&lt;=('Ejercicio 3 - TIR'!$D$14-'Ejercicio 3 - TIR'!$C$14)/('Ejercicio 3 - TIR'!$E$14-'Ejercicio 3 - TIR'!$C$14),'Ejercicio 3 - TIR'!$C$14+SQRT(('Ejercicio 3 - TIR'!$E$14-'Ejercicio 3 - TIR'!$C$14)*('Ejercicio 3 - TIR'!$D$14-'Ejercicio 3 - TIR'!$C$14)*D637),'Ejercicio 3 - TIR'!$E$14-SQRT(('Ejercicio 3 - TIR'!$E$14-'Ejercicio 3 - TIR'!$C$14)*('Ejercicio 3 - TIR'!$E$14-'Ejercicio 3 - TIR'!$D$14)*(1-D637)))</f>
        <v>33704.0063811147</v>
      </c>
      <c r="F637" s="16">
        <f ca="1" t="shared" si="4725"/>
        <v>0.893532313889126</v>
      </c>
      <c r="G637" s="17">
        <f ca="1">IF(F637&lt;=('Ejercicio 3 - TIR'!$D$18-'Ejercicio 3 - TIR'!$C$18)/('Ejercicio 3 - TIR'!$E$18-'Ejercicio 3 - TIR'!$C$18),'Ejercicio 3 - TIR'!$C$18+SQRT(('Ejercicio 3 - TIR'!$E$18-'Ejercicio 3 - TIR'!$C$18)*('Ejercicio 3 - TIR'!$D$18-'Ejercicio 3 - TIR'!$C$18)*F637),'Ejercicio 3 - TIR'!$E$18-SQRT(('Ejercicio 3 - TIR'!$E$18-'Ejercicio 3 - TIR'!$C$18)*('Ejercicio 3 - TIR'!$E$18-'Ejercicio 3 - TIR'!$D$18)*(1-F637)))</f>
        <v>42174.2122411059</v>
      </c>
      <c r="H637" s="16">
        <f ca="1" t="shared" ref="H637:L637" si="4726">RAND()</f>
        <v>0.377712803002544</v>
      </c>
      <c r="I637" s="17">
        <f ca="1">IF(H637&lt;=('Ejercicio 3 - TIR'!$D$18-'Ejercicio 3 - TIR'!$C$18)/('Ejercicio 3 - TIR'!$E$18-'Ejercicio 3 - TIR'!$C$18),'Ejercicio 3 - TIR'!$C$18+SQRT(('Ejercicio 3 - TIR'!$E$18-'Ejercicio 3 - TIR'!$C$18)*('Ejercicio 3 - TIR'!$D$18-'Ejercicio 3 - TIR'!$C$18)*H637),'Ejercicio 3 - TIR'!$E$18-SQRT(('Ejercicio 3 - TIR'!$E$18-'Ejercicio 3 - TIR'!$C$18)*('Ejercicio 3 - TIR'!$E$18-'Ejercicio 3 - TIR'!$D$18)*(1-H637)))</f>
        <v>37527.079144687</v>
      </c>
      <c r="J637" s="16">
        <f ca="1" t="shared" si="4726"/>
        <v>0.294063907919744</v>
      </c>
      <c r="K637" s="17">
        <f ca="1">IF(J637&lt;=('Ejercicio 3 - TIR'!$D$18-'Ejercicio 3 - TIR'!$C$18)/('Ejercicio 3 - TIR'!$E$18-'Ejercicio 3 - TIR'!$C$18),'Ejercicio 3 - TIR'!$C$18+SQRT(('Ejercicio 3 - TIR'!$E$18-'Ejercicio 3 - TIR'!$C$18)*('Ejercicio 3 - TIR'!$D$18-'Ejercicio 3 - TIR'!$C$18)*J637),'Ejercicio 3 - TIR'!$E$18-SQRT(('Ejercicio 3 - TIR'!$E$18-'Ejercicio 3 - TIR'!$C$18)*('Ejercicio 3 - TIR'!$E$18-'Ejercicio 3 - TIR'!$D$18)*(1-J637)))</f>
        <v>36641.5048135164</v>
      </c>
      <c r="L637" s="16">
        <f ca="1" t="shared" si="4726"/>
        <v>0.247096528194205</v>
      </c>
      <c r="M637" s="17">
        <f ca="1">IF(L637&lt;=('Ejercicio 3 - TIR'!$D$18-'Ejercicio 3 - TIR'!$C$18)/('Ejercicio 3 - TIR'!$E$18-'Ejercicio 3 - TIR'!$C$18),'Ejercicio 3 - TIR'!$C$18+SQRT(('Ejercicio 3 - TIR'!$E$18-'Ejercicio 3 - TIR'!$C$18)*('Ejercicio 3 - TIR'!$D$18-'Ejercicio 3 - TIR'!$C$18)*L637),'Ejercicio 3 - TIR'!$E$18-SQRT(('Ejercicio 3 - TIR'!$E$18-'Ejercicio 3 - TIR'!$C$18)*('Ejercicio 3 - TIR'!$E$18-'Ejercicio 3 - TIR'!$D$18)*(1-L637)))</f>
        <v>36088.0603831706</v>
      </c>
      <c r="N637" s="16">
        <f ca="1" t="shared" ref="N637:R637" si="4727">RAND()</f>
        <v>0.992848962789433</v>
      </c>
      <c r="O637" s="17">
        <f ca="1">IF(N637&lt;=('Ejercicio 3 - TIR'!$D$18-'Ejercicio 3 - TIR'!$C$18)/('Ejercicio 3 - TIR'!$E$18-'Ejercicio 3 - TIR'!$C$18),'Ejercicio 3 - TIR'!$C$18+SQRT(('Ejercicio 3 - TIR'!$E$18-'Ejercicio 3 - TIR'!$C$18)*('Ejercicio 3 - TIR'!$D$18-'Ejercicio 3 - TIR'!$C$18)*N637),'Ejercicio 3 - TIR'!$E$18-SQRT(('Ejercicio 3 - TIR'!$E$18-'Ejercicio 3 - TIR'!$C$18)*('Ejercicio 3 - TIR'!$E$18-'Ejercicio 3 - TIR'!$D$18)*(1-N637)))</f>
        <v>44267.6559614549</v>
      </c>
      <c r="P637" s="16">
        <f ca="1" t="shared" si="4727"/>
        <v>0.617183501583714</v>
      </c>
      <c r="Q637" s="18">
        <f ca="1">IF(P637&lt;=('Ejercicio 3 - TIR'!$D$22-'Ejercicio 3 - TIR'!$C$22)/('Ejercicio 3 - TIR'!$E$22-'Ejercicio 3 - TIR'!$C$22),'Ejercicio 3 - TIR'!$C$22+SQRT(('Ejercicio 3 - TIR'!$E$22-'Ejercicio 3 - TIR'!$C$22)*('Ejercicio 3 - TIR'!$D$22-'Ejercicio 3 - TIR'!$C$22)*P637),'Ejercicio 3 - TIR'!$E$22-SQRT(('Ejercicio 3 - TIR'!$E$22-'Ejercicio 3 - TIR'!$C$22)*('Ejercicio 3 - TIR'!$E$22-'Ejercicio 3 - TIR'!$D$22)*(1-P637)))</f>
        <v>0.1537498629118</v>
      </c>
      <c r="R637" s="16">
        <f ca="1" t="shared" si="4727"/>
        <v>0.749754662030316</v>
      </c>
      <c r="S637" s="18">
        <f ca="1">IF(R637&lt;=('Ejercicio 3 - TIR'!$D$23-'Ejercicio 3 - TIR'!$C$23)/('Ejercicio 3 - TIR'!$E$23-'Ejercicio 3 - TIR'!$C$23),'Ejercicio 3 - TIR'!$C$23+SQRT(('Ejercicio 3 - TIR'!$E$23-'Ejercicio 3 - TIR'!$C$23)*('Ejercicio 3 - TIR'!$D$23-'Ejercicio 3 - TIR'!$C$23)*R637),'Ejercicio 3 - TIR'!$E$23-SQRT(('Ejercicio 3 - TIR'!$E$23-'Ejercicio 3 - TIR'!$C$23)*('Ejercicio 3 - TIR'!$E$23-'Ejercicio 3 - TIR'!$D$23)*(1-R637)))</f>
        <v>0.158776390308305</v>
      </c>
      <c r="T637" s="16">
        <f ca="1" t="shared" ref="T637:X637" si="4728">RAND()</f>
        <v>0.0300745600452124</v>
      </c>
      <c r="U637" s="18">
        <f ca="1">IF(T637&lt;=('Ejercicio 3 - TIR'!$D$24-'Ejercicio 3 - TIR'!$C$24)/('Ejercicio 3 - TIR'!$E$24-'Ejercicio 3 - TIR'!$C$24),'Ejercicio 3 - TIR'!$C$24+SQRT(('Ejercicio 3 - TIR'!$E$24-'Ejercicio 3 - TIR'!$C$24)*('Ejercicio 3 - TIR'!$D$24-'Ejercicio 3 - TIR'!$C$24)*T637),'Ejercicio 3 - TIR'!$E$24-SQRT(('Ejercicio 3 - TIR'!$E$24-'Ejercicio 3 - TIR'!$C$24)*('Ejercicio 3 - TIR'!$E$24-'Ejercicio 3 - TIR'!$D$24)*(1-T637)))</f>
        <v>0.157947111179224</v>
      </c>
      <c r="V637" s="16">
        <f ca="1" t="shared" si="4728"/>
        <v>0.517250041912735</v>
      </c>
      <c r="W637" s="18">
        <f ca="1">IF(V637&lt;=('Ejercicio 3 - TIR'!$D$25-'Ejercicio 3 - TIR'!$C$25)/('Ejercicio 3 - TIR'!$E$25-'Ejercicio 3 - TIR'!$C$25),'Ejercicio 3 - TIR'!$C$25+SQRT(('Ejercicio 3 - TIR'!$E$25-'Ejercicio 3 - TIR'!$C$25)*('Ejercicio 3 - TIR'!$D$25-'Ejercicio 3 - TIR'!$C$25)*V637),'Ejercicio 3 - TIR'!$E$25-SQRT(('Ejercicio 3 - TIR'!$E$25-'Ejercicio 3 - TIR'!$C$25)*('Ejercicio 3 - TIR'!$E$25-'Ejercicio 3 - TIR'!$D$25)*(1-V637)))</f>
        <v>0.208894953432633</v>
      </c>
      <c r="X637" s="16">
        <f ca="1" t="shared" si="4728"/>
        <v>0.357298600920335</v>
      </c>
      <c r="Y637" s="18">
        <f ca="1">IF(X637&lt;=('Ejercicio 3 - TIR'!$D$26-'Ejercicio 3 - TIR'!$C$26)/('Ejercicio 3 - TIR'!$E$26-'Ejercicio 3 - TIR'!$C$26),'Ejercicio 3 - TIR'!$C$26+SQRT(('Ejercicio 3 - TIR'!$E$26-'Ejercicio 3 - TIR'!$C$26)*('Ejercicio 3 - TIR'!$D$26-'Ejercicio 3 - TIR'!$C$26)*X637),'Ejercicio 3 - TIR'!$E$26-SQRT(('Ejercicio 3 - TIR'!$E$26-'Ejercicio 3 - TIR'!$C$26)*('Ejercicio 3 - TIR'!$E$26-'Ejercicio 3 - TIR'!$D$26)*(1-X637)))</f>
        <v>0.221088307145099</v>
      </c>
      <c r="Z637" s="16">
        <f ca="1" t="shared" si="4288"/>
        <v>1.1537498629118</v>
      </c>
      <c r="AA637" s="16">
        <f ca="1" t="shared" si="4289"/>
        <v>1.33693810146364</v>
      </c>
      <c r="AB637" s="16">
        <f ca="1" t="shared" si="4290"/>
        <v>1.54810361241525</v>
      </c>
      <c r="AC637" s="16">
        <f ca="1" t="shared" si="4291"/>
        <v>1.87149464443963</v>
      </c>
      <c r="AD637" s="16">
        <f ca="1" t="shared" si="4292"/>
        <v>2.28526022720991</v>
      </c>
      <c r="AE637" s="15">
        <f ca="1" t="shared" si="4293"/>
        <v>5181.9863606748</v>
      </c>
      <c r="AF637" s="15">
        <f ca="1" t="shared" si="4294"/>
        <v>6004.76344964962</v>
      </c>
      <c r="AG637" s="15">
        <f ca="1" t="shared" si="4295"/>
        <v>6953.19848983636</v>
      </c>
      <c r="AH637" s="15">
        <f ca="1" t="shared" si="4296"/>
        <v>8405.68656457858</v>
      </c>
      <c r="AI637" s="15">
        <f ca="1" t="shared" si="4297"/>
        <v>10264.0855775336</v>
      </c>
      <c r="AJ637" s="17">
        <f ca="1" t="shared" si="4298"/>
        <v>48658.4915915891</v>
      </c>
      <c r="AK637" s="17">
        <f ca="1" t="shared" si="4299"/>
        <v>50171.3819451734</v>
      </c>
      <c r="AL637" s="17">
        <f ca="1" t="shared" si="4300"/>
        <v>56724.8459661357</v>
      </c>
      <c r="AM637" s="17">
        <f ca="1" t="shared" si="4301"/>
        <v>67538.6117353176</v>
      </c>
      <c r="AN637" s="17">
        <f ca="1" t="shared" si="4302"/>
        <v>101163.113520524</v>
      </c>
      <c r="AO637" s="17">
        <f ca="1">C637/'Ejercicio 3 - TIR'!$D$7</f>
        <v>14068.2145525075</v>
      </c>
      <c r="AP637" s="17">
        <f ca="1" t="shared" si="4303"/>
        <v>34590.2770390816</v>
      </c>
      <c r="AQ637" s="17">
        <f ca="1" t="shared" si="4304"/>
        <v>36103.1673926659</v>
      </c>
      <c r="AR637" s="17">
        <f ca="1" t="shared" si="4305"/>
        <v>42656.6314136282</v>
      </c>
      <c r="AS637" s="17">
        <f ca="1" t="shared" si="4306"/>
        <v>53470.3971828101</v>
      </c>
      <c r="AT637" s="17">
        <f ca="1" t="shared" si="4307"/>
        <v>87094.898968017</v>
      </c>
      <c r="AU637" s="17">
        <f ca="1">AP637*'Ejercicio 3 - TIR'!$D$5</f>
        <v>17295.1385195408</v>
      </c>
      <c r="AV637" s="17">
        <f ca="1">AQ637*'Ejercicio 3 - TIR'!$D$5</f>
        <v>18051.583696333</v>
      </c>
      <c r="AW637" s="17">
        <f ca="1">AR637*'Ejercicio 3 - TIR'!$D$5</f>
        <v>21328.3157068141</v>
      </c>
      <c r="AX637" s="17">
        <f ca="1">AS637*'Ejercicio 3 - TIR'!$D$5</f>
        <v>26735.1985914051</v>
      </c>
      <c r="AY637" s="17">
        <f ca="1">AT637*'Ejercicio 3 - TIR'!$D$5</f>
        <v>43547.4494840085</v>
      </c>
      <c r="AZ637" s="17">
        <f ca="1" t="shared" ref="AZ637:BD637" si="4729">AJ637-AU637-AE637</f>
        <v>26181.3667113735</v>
      </c>
      <c r="BA637" s="17">
        <f ca="1" t="shared" si="4729"/>
        <v>26115.0347991908</v>
      </c>
      <c r="BB637" s="17">
        <f ca="1" t="shared" si="4729"/>
        <v>28443.3317694852</v>
      </c>
      <c r="BC637" s="17">
        <f ca="1" t="shared" si="4729"/>
        <v>32397.726579334</v>
      </c>
      <c r="BD637" s="17">
        <f ca="1" t="shared" si="4729"/>
        <v>47351.5784589824</v>
      </c>
      <c r="BE637" s="17">
        <f ca="1" t="shared" ref="BE637:BI637" si="4730">AZ637/Z637</f>
        <v>22692.4115468995</v>
      </c>
      <c r="BF637" s="17">
        <f ca="1" t="shared" si="4730"/>
        <v>19533.4658879128</v>
      </c>
      <c r="BG637" s="17">
        <f ca="1" t="shared" si="4730"/>
        <v>18373.0155665161</v>
      </c>
      <c r="BH637" s="17">
        <f ca="1" t="shared" si="4730"/>
        <v>17311.1511035259</v>
      </c>
      <c r="BI637" s="17">
        <f ca="1" t="shared" si="4730"/>
        <v>20720.4317019048</v>
      </c>
      <c r="BJ637" s="17">
        <f ca="1" t="shared" si="4310"/>
        <v>77022.4252803903</v>
      </c>
      <c r="BK637" s="17">
        <f ca="1" t="shared" si="4311"/>
        <v>32149.5311847009</v>
      </c>
      <c r="BL637" s="17">
        <f ca="1" t="shared" si="4312"/>
        <v>109171.956465091</v>
      </c>
      <c r="BM637" s="17">
        <f ca="1">BK637*'Ejercicio 3 - TIR'!$D$5</f>
        <v>16074.7655923505</v>
      </c>
      <c r="BN637" s="17">
        <f ca="1" t="shared" si="4313"/>
        <v>93097.1908727408</v>
      </c>
      <c r="BO637" s="17">
        <f ca="1" t="shared" si="4314"/>
        <v>40738.1136573684</v>
      </c>
      <c r="BP637" s="17">
        <f ca="1" t="shared" si="4315"/>
        <v>-104045.079143652</v>
      </c>
      <c r="BQ637" s="17">
        <f ca="1" t="shared" ref="BQ637:BT637" si="4731">BE637</f>
        <v>22692.4115468995</v>
      </c>
      <c r="BR637" s="17">
        <f ca="1" t="shared" si="4731"/>
        <v>19533.4658879128</v>
      </c>
      <c r="BS637" s="17">
        <f ca="1" t="shared" si="4731"/>
        <v>18373.0155665161</v>
      </c>
      <c r="BT637" s="17">
        <f ca="1" t="shared" si="4731"/>
        <v>17311.1511035259</v>
      </c>
      <c r="BU637" s="17">
        <f ca="1" t="shared" si="4317"/>
        <v>61458.5453592733</v>
      </c>
      <c r="BV637" s="19">
        <f ca="1" t="shared" si="4318"/>
        <v>8.87696217560867</v>
      </c>
    </row>
    <row r="638" ht="15" customHeight="1" spans="1:74">
      <c r="A638" s="15">
        <v>637</v>
      </c>
      <c r="B638" s="16">
        <f ca="1" t="shared" ref="B638:F638" si="4732">RAND()</f>
        <v>0.0715372487063128</v>
      </c>
      <c r="C638" s="17">
        <f ca="1">IF(B638&lt;=('Ejercicio 3 - TIR'!$D$13-'Ejercicio 3 - TIR'!$C$13)/('Ejercicio 3 - TIR'!$E$13-'Ejercicio 3 - TIR'!$C$13),'Ejercicio 3 - TIR'!$C$13+SQRT(('Ejercicio 3 - TIR'!$E$13-'Ejercicio 3 - TIR'!$C$13)*('Ejercicio 3 - TIR'!$D$13-'Ejercicio 3 - TIR'!$C$13)*B638),'Ejercicio 3 - TIR'!$E$13-SQRT(('Ejercicio 3 - TIR'!$E$13-'Ejercicio 3 - TIR'!$C$13)*('Ejercicio 3 - TIR'!$E$13-'Ejercicio 3 - TIR'!$D$13)*(1-B638)))</f>
        <v>65349.289624102</v>
      </c>
      <c r="D638" s="16">
        <f ca="1" t="shared" si="4732"/>
        <v>0.606890797939844</v>
      </c>
      <c r="E638" s="17">
        <f ca="1">IF(D638&lt;=('Ejercicio 3 - TIR'!$D$14-'Ejercicio 3 - TIR'!$C$14)/('Ejercicio 3 - TIR'!$E$14-'Ejercicio 3 - TIR'!$C$14),'Ejercicio 3 - TIR'!$C$14+SQRT(('Ejercicio 3 - TIR'!$E$14-'Ejercicio 3 - TIR'!$C$14)*('Ejercicio 3 - TIR'!$D$14-'Ejercicio 3 - TIR'!$C$14)*D638),'Ejercicio 3 - TIR'!$E$14-SQRT(('Ejercicio 3 - TIR'!$E$14-'Ejercicio 3 - TIR'!$C$14)*('Ejercicio 3 - TIR'!$E$14-'Ejercicio 3 - TIR'!$D$14)*(1-D638)))</f>
        <v>32321.0430194574</v>
      </c>
      <c r="F638" s="16">
        <f ca="1" t="shared" si="4732"/>
        <v>0.0599322138547651</v>
      </c>
      <c r="G638" s="17">
        <f ca="1">IF(F638&lt;=('Ejercicio 3 - TIR'!$D$18-'Ejercicio 3 - TIR'!$C$18)/('Ejercicio 3 - TIR'!$E$18-'Ejercicio 3 - TIR'!$C$18),'Ejercicio 3 - TIR'!$C$18+SQRT(('Ejercicio 3 - TIR'!$E$18-'Ejercicio 3 - TIR'!$C$18)*('Ejercicio 3 - TIR'!$D$18-'Ejercicio 3 - TIR'!$C$18)*F638),'Ejercicio 3 - TIR'!$E$18-SQRT(('Ejercicio 3 - TIR'!$E$18-'Ejercicio 3 - TIR'!$C$18)*('Ejercicio 3 - TIR'!$E$18-'Ejercicio 3 - TIR'!$D$18)*(1-F638)))</f>
        <v>32998.3048674567</v>
      </c>
      <c r="H638" s="16">
        <f ca="1" t="shared" ref="H638:L638" si="4733">RAND()</f>
        <v>0.438903398065792</v>
      </c>
      <c r="I638" s="17">
        <f ca="1">IF(H638&lt;=('Ejercicio 3 - TIR'!$D$18-'Ejercicio 3 - TIR'!$C$18)/('Ejercicio 3 - TIR'!$E$18-'Ejercicio 3 - TIR'!$C$18),'Ejercicio 3 - TIR'!$C$18+SQRT(('Ejercicio 3 - TIR'!$E$18-'Ejercicio 3 - TIR'!$C$18)*('Ejercicio 3 - TIR'!$D$18-'Ejercicio 3 - TIR'!$C$18)*H638),'Ejercicio 3 - TIR'!$E$18-SQRT(('Ejercicio 3 - TIR'!$E$18-'Ejercicio 3 - TIR'!$C$18)*('Ejercicio 3 - TIR'!$E$18-'Ejercicio 3 - TIR'!$D$18)*(1-H638)))</f>
        <v>38113.908411479</v>
      </c>
      <c r="J638" s="16">
        <f ca="1" t="shared" si="4733"/>
        <v>0.46329287701511</v>
      </c>
      <c r="K638" s="17">
        <f ca="1">IF(J638&lt;=('Ejercicio 3 - TIR'!$D$18-'Ejercicio 3 - TIR'!$C$18)/('Ejercicio 3 - TIR'!$E$18-'Ejercicio 3 - TIR'!$C$18),'Ejercicio 3 - TIR'!$C$18+SQRT(('Ejercicio 3 - TIR'!$E$18-'Ejercicio 3 - TIR'!$C$18)*('Ejercicio 3 - TIR'!$D$18-'Ejercicio 3 - TIR'!$C$18)*J638),'Ejercicio 3 - TIR'!$E$18-SQRT(('Ejercicio 3 - TIR'!$E$18-'Ejercicio 3 - TIR'!$C$18)*('Ejercicio 3 - TIR'!$E$18-'Ejercicio 3 - TIR'!$D$18)*(1-J638)))</f>
        <v>38336.3020310127</v>
      </c>
      <c r="L638" s="16">
        <f ca="1" t="shared" si="4733"/>
        <v>0.760315365915216</v>
      </c>
      <c r="M638" s="17">
        <f ca="1">IF(L638&lt;=('Ejercicio 3 - TIR'!$D$18-'Ejercicio 3 - TIR'!$C$18)/('Ejercicio 3 - TIR'!$E$18-'Ejercicio 3 - TIR'!$C$18),'Ejercicio 3 - TIR'!$C$18+SQRT(('Ejercicio 3 - TIR'!$E$18-'Ejercicio 3 - TIR'!$C$18)*('Ejercicio 3 - TIR'!$D$18-'Ejercicio 3 - TIR'!$C$18)*L638),'Ejercicio 3 - TIR'!$E$18-SQRT(('Ejercicio 3 - TIR'!$E$18-'Ejercicio 3 - TIR'!$C$18)*('Ejercicio 3 - TIR'!$E$18-'Ejercicio 3 - TIR'!$D$18)*(1-L638)))</f>
        <v>40760.147696398</v>
      </c>
      <c r="N638" s="16">
        <f ca="1" t="shared" ref="N638:R638" si="4734">RAND()</f>
        <v>0.603818776483871</v>
      </c>
      <c r="O638" s="17">
        <f ca="1">IF(N638&lt;=('Ejercicio 3 - TIR'!$D$18-'Ejercicio 3 - TIR'!$C$18)/('Ejercicio 3 - TIR'!$E$18-'Ejercicio 3 - TIR'!$C$18),'Ejercicio 3 - TIR'!$C$18+SQRT(('Ejercicio 3 - TIR'!$E$18-'Ejercicio 3 - TIR'!$C$18)*('Ejercicio 3 - TIR'!$D$18-'Ejercicio 3 - TIR'!$C$18)*N638),'Ejercicio 3 - TIR'!$E$18-SQRT(('Ejercicio 3 - TIR'!$E$18-'Ejercicio 3 - TIR'!$C$18)*('Ejercicio 3 - TIR'!$E$18-'Ejercicio 3 - TIR'!$D$18)*(1-N638)))</f>
        <v>39516.9751745279</v>
      </c>
      <c r="P638" s="16">
        <f ca="1" t="shared" si="4734"/>
        <v>0.95451915479323</v>
      </c>
      <c r="Q638" s="18">
        <f ca="1">IF(P638&lt;=('Ejercicio 3 - TIR'!$D$22-'Ejercicio 3 - TIR'!$C$22)/('Ejercicio 3 - TIR'!$E$22-'Ejercicio 3 - TIR'!$C$22),'Ejercicio 3 - TIR'!$C$22+SQRT(('Ejercicio 3 - TIR'!$E$22-'Ejercicio 3 - TIR'!$C$22)*('Ejercicio 3 - TIR'!$D$22-'Ejercicio 3 - TIR'!$C$22)*P638),'Ejercicio 3 - TIR'!$E$22-SQRT(('Ejercicio 3 - TIR'!$E$22-'Ejercicio 3 - TIR'!$C$22)*('Ejercicio 3 - TIR'!$E$22-'Ejercicio 3 - TIR'!$D$22)*(1-P638)))</f>
        <v>0.170952043248767</v>
      </c>
      <c r="R638" s="16">
        <f ca="1" t="shared" si="4734"/>
        <v>0.286447278538286</v>
      </c>
      <c r="S638" s="18">
        <f ca="1">IF(R638&lt;=('Ejercicio 3 - TIR'!$D$23-'Ejercicio 3 - TIR'!$C$23)/('Ejercicio 3 - TIR'!$E$23-'Ejercicio 3 - TIR'!$C$23),'Ejercicio 3 - TIR'!$C$23+SQRT(('Ejercicio 3 - TIR'!$E$23-'Ejercicio 3 - TIR'!$C$23)*('Ejercicio 3 - TIR'!$D$23-'Ejercicio 3 - TIR'!$C$23)*R638),'Ejercicio 3 - TIR'!$E$23-SQRT(('Ejercicio 3 - TIR'!$E$23-'Ejercicio 3 - TIR'!$C$23)*('Ejercicio 3 - TIR'!$E$23-'Ejercicio 3 - TIR'!$D$23)*(1-R638)))</f>
        <v>0.142706939498068</v>
      </c>
      <c r="T638" s="16">
        <f ca="1" t="shared" ref="T638:X638" si="4735">RAND()</f>
        <v>0.361125102062158</v>
      </c>
      <c r="U638" s="18">
        <f ca="1">IF(T638&lt;=('Ejercicio 3 - TIR'!$D$24-'Ejercicio 3 - TIR'!$C$24)/('Ejercicio 3 - TIR'!$E$24-'Ejercicio 3 - TIR'!$C$24),'Ejercicio 3 - TIR'!$C$24+SQRT(('Ejercicio 3 - TIR'!$E$24-'Ejercicio 3 - TIR'!$C$24)*('Ejercicio 3 - TIR'!$D$24-'Ejercicio 3 - TIR'!$C$24)*T638),'Ejercicio 3 - TIR'!$E$24-SQRT(('Ejercicio 3 - TIR'!$E$24-'Ejercicio 3 - TIR'!$C$24)*('Ejercicio 3 - TIR'!$E$24-'Ejercicio 3 - TIR'!$D$24)*(1-T638)))</f>
        <v>0.177538386196917</v>
      </c>
      <c r="V638" s="16">
        <f ca="1" t="shared" si="4735"/>
        <v>0.981018124256636</v>
      </c>
      <c r="W638" s="18">
        <f ca="1">IF(V638&lt;=('Ejercicio 3 - TIR'!$D$25-'Ejercicio 3 - TIR'!$C$25)/('Ejercicio 3 - TIR'!$E$25-'Ejercicio 3 - TIR'!$C$25),'Ejercicio 3 - TIR'!$C$25+SQRT(('Ejercicio 3 - TIR'!$E$25-'Ejercicio 3 - TIR'!$C$25)*('Ejercicio 3 - TIR'!$D$25-'Ejercicio 3 - TIR'!$C$25)*V638),'Ejercicio 3 - TIR'!$E$25-SQRT(('Ejercicio 3 - TIR'!$E$25-'Ejercicio 3 - TIR'!$C$25)*('Ejercicio 3 - TIR'!$E$25-'Ejercicio 3 - TIR'!$D$25)*(1-V638)))</f>
        <v>0.241849137155995</v>
      </c>
      <c r="X638" s="16">
        <f ca="1" t="shared" si="4735"/>
        <v>0.747246686423737</v>
      </c>
      <c r="Y638" s="18">
        <f ca="1">IF(X638&lt;=('Ejercicio 3 - TIR'!$D$26-'Ejercicio 3 - TIR'!$C$26)/('Ejercicio 3 - TIR'!$E$26-'Ejercicio 3 - TIR'!$C$26),'Ejercicio 3 - TIR'!$C$26+SQRT(('Ejercicio 3 - TIR'!$E$26-'Ejercicio 3 - TIR'!$C$26)*('Ejercicio 3 - TIR'!$D$26-'Ejercicio 3 - TIR'!$C$26)*X638),'Ejercicio 3 - TIR'!$E$26-SQRT(('Ejercicio 3 - TIR'!$E$26-'Ejercicio 3 - TIR'!$C$26)*('Ejercicio 3 - TIR'!$E$26-'Ejercicio 3 - TIR'!$D$26)*(1-X638)))</f>
        <v>0.243055881478755</v>
      </c>
      <c r="Z638" s="16">
        <f ca="1" t="shared" si="4288"/>
        <v>1.17095204324877</v>
      </c>
      <c r="AA638" s="16">
        <f ca="1" t="shared" si="4289"/>
        <v>1.33805502563981</v>
      </c>
      <c r="AB638" s="16">
        <f ca="1" t="shared" si="4290"/>
        <v>1.57561115553457</v>
      </c>
      <c r="AC638" s="16">
        <f ca="1" t="shared" si="4291"/>
        <v>1.95667135399397</v>
      </c>
      <c r="AD638" s="16">
        <f ca="1" t="shared" si="4292"/>
        <v>2.4322518347032</v>
      </c>
      <c r="AE638" s="15">
        <f ca="1" t="shared" si="4293"/>
        <v>5525.34834410754</v>
      </c>
      <c r="AF638" s="15">
        <f ca="1" t="shared" si="4294"/>
        <v>6313.85389595584</v>
      </c>
      <c r="AG638" s="15">
        <f ca="1" t="shared" si="4295"/>
        <v>7434.80532732696</v>
      </c>
      <c r="AH638" s="15">
        <f ca="1" t="shared" si="4296"/>
        <v>9232.90658066378</v>
      </c>
      <c r="AI638" s="15">
        <f ca="1" t="shared" si="4297"/>
        <v>11477.018828238</v>
      </c>
      <c r="AJ638" s="17">
        <f ca="1" t="shared" si="4298"/>
        <v>38639.4325082942</v>
      </c>
      <c r="AK638" s="17">
        <f ca="1" t="shared" si="4299"/>
        <v>50998.5066967547</v>
      </c>
      <c r="AL638" s="17">
        <f ca="1" t="shared" si="4300"/>
        <v>60403.1051420063</v>
      </c>
      <c r="AM638" s="17">
        <f ca="1" t="shared" si="4301"/>
        <v>79754.2133821054</v>
      </c>
      <c r="AN638" s="17">
        <f ca="1" t="shared" si="4302"/>
        <v>96115.2353701665</v>
      </c>
      <c r="AO638" s="17">
        <f ca="1">C638/'Ejercicio 3 - TIR'!$D$7</f>
        <v>13069.8579248204</v>
      </c>
      <c r="AP638" s="17">
        <f ca="1" t="shared" si="4303"/>
        <v>25569.5745834738</v>
      </c>
      <c r="AQ638" s="17">
        <f ca="1" t="shared" si="4304"/>
        <v>37928.6487719343</v>
      </c>
      <c r="AR638" s="17">
        <f ca="1" t="shared" si="4305"/>
        <v>47333.2472171859</v>
      </c>
      <c r="AS638" s="17">
        <f ca="1" t="shared" si="4306"/>
        <v>66684.355457285</v>
      </c>
      <c r="AT638" s="17">
        <f ca="1" t="shared" si="4307"/>
        <v>83045.3774453461</v>
      </c>
      <c r="AU638" s="17">
        <f ca="1">AP638*'Ejercicio 3 - TIR'!$D$5</f>
        <v>12784.7872917369</v>
      </c>
      <c r="AV638" s="17">
        <f ca="1">AQ638*'Ejercicio 3 - TIR'!$D$5</f>
        <v>18964.3243859672</v>
      </c>
      <c r="AW638" s="17">
        <f ca="1">AR638*'Ejercicio 3 - TIR'!$D$5</f>
        <v>23666.623608593</v>
      </c>
      <c r="AX638" s="17">
        <f ca="1">AS638*'Ejercicio 3 - TIR'!$D$5</f>
        <v>33342.1777286425</v>
      </c>
      <c r="AY638" s="17">
        <f ca="1">AT638*'Ejercicio 3 - TIR'!$D$5</f>
        <v>41522.688722673</v>
      </c>
      <c r="AZ638" s="17">
        <f ca="1" t="shared" ref="AZ638:BD638" si="4736">AJ638-AU638-AE638</f>
        <v>20329.2968724498</v>
      </c>
      <c r="BA638" s="17">
        <f ca="1" t="shared" si="4736"/>
        <v>25720.3284148317</v>
      </c>
      <c r="BB638" s="17">
        <f ca="1" t="shared" si="4736"/>
        <v>29301.6762060864</v>
      </c>
      <c r="BC638" s="17">
        <f ca="1" t="shared" si="4736"/>
        <v>37179.1290727991</v>
      </c>
      <c r="BD638" s="17">
        <f ca="1" t="shared" si="4736"/>
        <v>43115.5278192554</v>
      </c>
      <c r="BE638" s="17">
        <f ca="1" t="shared" ref="BE638:BI638" si="4737">AZ638/Z638</f>
        <v>17361.3402783318</v>
      </c>
      <c r="BF638" s="17">
        <f ca="1" t="shared" si="4737"/>
        <v>19222.1754128035</v>
      </c>
      <c r="BG638" s="17">
        <f ca="1" t="shared" si="4737"/>
        <v>18597.0225605219</v>
      </c>
      <c r="BH638" s="17">
        <f ca="1" t="shared" si="4737"/>
        <v>19001.2129512239</v>
      </c>
      <c r="BI638" s="17">
        <f ca="1" t="shared" si="4737"/>
        <v>17726.5886714879</v>
      </c>
      <c r="BJ638" s="17">
        <f ca="1" t="shared" si="4310"/>
        <v>78612.9161835965</v>
      </c>
      <c r="BK638" s="17">
        <f ca="1" t="shared" si="4311"/>
        <v>31789.1859169546</v>
      </c>
      <c r="BL638" s="17">
        <f ca="1" t="shared" si="4312"/>
        <v>110402.102100551</v>
      </c>
      <c r="BM638" s="17">
        <f ca="1">BK638*'Ejercicio 3 - TIR'!$D$5</f>
        <v>15894.5929584773</v>
      </c>
      <c r="BN638" s="17">
        <f ca="1" t="shared" si="4313"/>
        <v>94507.5091420738</v>
      </c>
      <c r="BO638" s="17">
        <f ca="1" t="shared" si="4314"/>
        <v>38855.9719818676</v>
      </c>
      <c r="BP638" s="17">
        <f ca="1" t="shared" si="4315"/>
        <v>-97670.3326435594</v>
      </c>
      <c r="BQ638" s="17">
        <f ca="1" t="shared" ref="BQ638:BT638" si="4738">BE638</f>
        <v>17361.3402783318</v>
      </c>
      <c r="BR638" s="17">
        <f ca="1" t="shared" si="4738"/>
        <v>19222.1754128035</v>
      </c>
      <c r="BS638" s="17">
        <f ca="1" t="shared" si="4738"/>
        <v>18597.0225605219</v>
      </c>
      <c r="BT638" s="17">
        <f ca="1" t="shared" si="4738"/>
        <v>19001.2129512239</v>
      </c>
      <c r="BU638" s="17">
        <f ca="1" t="shared" si="4317"/>
        <v>56582.5606533555</v>
      </c>
      <c r="BV638" s="19">
        <f ca="1" t="shared" si="4318"/>
        <v>8.68190371990742</v>
      </c>
    </row>
    <row r="639" ht="15" customHeight="1" spans="1:74">
      <c r="A639" s="15">
        <v>638</v>
      </c>
      <c r="B639" s="16">
        <f ca="1" t="shared" ref="B639:F639" si="4739">RAND()</f>
        <v>0.206614146649107</v>
      </c>
      <c r="C639" s="17">
        <f ca="1">IF(B639&lt;=('Ejercicio 3 - TIR'!$D$13-'Ejercicio 3 - TIR'!$C$13)/('Ejercicio 3 - TIR'!$E$13-'Ejercicio 3 - TIR'!$C$13),'Ejercicio 3 - TIR'!$C$13+SQRT(('Ejercicio 3 - TIR'!$E$13-'Ejercicio 3 - TIR'!$C$13)*('Ejercicio 3 - TIR'!$D$13-'Ejercicio 3 - TIR'!$C$13)*B639),'Ejercicio 3 - TIR'!$E$13-SQRT(('Ejercicio 3 - TIR'!$E$13-'Ejercicio 3 - TIR'!$C$13)*('Ejercicio 3 - TIR'!$E$13-'Ejercicio 3 - TIR'!$D$13)*(1-B639)))</f>
        <v>69090.9657715582</v>
      </c>
      <c r="D639" s="16">
        <f ca="1" t="shared" si="4739"/>
        <v>0.989744857983702</v>
      </c>
      <c r="E639" s="17">
        <f ca="1">IF(D639&lt;=('Ejercicio 3 - TIR'!$D$14-'Ejercicio 3 - TIR'!$C$14)/('Ejercicio 3 - TIR'!$E$14-'Ejercicio 3 - TIR'!$C$14),'Ejercicio 3 - TIR'!$C$14+SQRT(('Ejercicio 3 - TIR'!$E$14-'Ejercicio 3 - TIR'!$C$14)*('Ejercicio 3 - TIR'!$D$14-'Ejercicio 3 - TIR'!$C$14)*D639),'Ejercicio 3 - TIR'!$E$14-SQRT(('Ejercicio 3 - TIR'!$E$14-'Ejercicio 3 - TIR'!$C$14)*('Ejercicio 3 - TIR'!$E$14-'Ejercicio 3 - TIR'!$D$14)*(1-D639)))</f>
        <v>38759.7293430688</v>
      </c>
      <c r="F639" s="16">
        <f ca="1" t="shared" si="4739"/>
        <v>0.772568843374706</v>
      </c>
      <c r="G639" s="17">
        <f ca="1">IF(F639&lt;=('Ejercicio 3 - TIR'!$D$18-'Ejercicio 3 - TIR'!$C$18)/('Ejercicio 3 - TIR'!$E$18-'Ejercicio 3 - TIR'!$C$18),'Ejercicio 3 - TIR'!$C$18+SQRT(('Ejercicio 3 - TIR'!$E$18-'Ejercicio 3 - TIR'!$C$18)*('Ejercicio 3 - TIR'!$D$18-'Ejercicio 3 - TIR'!$C$18)*F639),'Ejercicio 3 - TIR'!$E$18-SQRT(('Ejercicio 3 - TIR'!$E$18-'Ejercicio 3 - TIR'!$C$18)*('Ejercicio 3 - TIR'!$E$18-'Ejercicio 3 - TIR'!$D$18)*(1-F639)))</f>
        <v>40869.9471254115</v>
      </c>
      <c r="H639" s="16">
        <f ca="1" t="shared" ref="H639:L639" si="4740">RAND()</f>
        <v>0.927461320772788</v>
      </c>
      <c r="I639" s="17">
        <f ca="1">IF(H639&lt;=('Ejercicio 3 - TIR'!$D$18-'Ejercicio 3 - TIR'!$C$18)/('Ejercicio 3 - TIR'!$E$18-'Ejercicio 3 - TIR'!$C$18),'Ejercicio 3 - TIR'!$C$18+SQRT(('Ejercicio 3 - TIR'!$E$18-'Ejercicio 3 - TIR'!$C$18)*('Ejercicio 3 - TIR'!$D$18-'Ejercicio 3 - TIR'!$C$18)*H639),'Ejercicio 3 - TIR'!$E$18-SQRT(('Ejercicio 3 - TIR'!$E$18-'Ejercicio 3 - TIR'!$C$18)*('Ejercicio 3 - TIR'!$E$18-'Ejercicio 3 - TIR'!$D$18)*(1-H639)))</f>
        <v>42667.5332924046</v>
      </c>
      <c r="J639" s="16">
        <f ca="1" t="shared" si="4740"/>
        <v>0.643804240743246</v>
      </c>
      <c r="K639" s="17">
        <f ca="1">IF(J639&lt;=('Ejercicio 3 - TIR'!$D$18-'Ejercicio 3 - TIR'!$C$18)/('Ejercicio 3 - TIR'!$E$18-'Ejercicio 3 - TIR'!$C$18),'Ejercicio 3 - TIR'!$C$18+SQRT(('Ejercicio 3 - TIR'!$E$18-'Ejercicio 3 - TIR'!$C$18)*('Ejercicio 3 - TIR'!$D$18-'Ejercicio 3 - TIR'!$C$18)*J639),'Ejercicio 3 - TIR'!$E$18-SQRT(('Ejercicio 3 - TIR'!$E$18-'Ejercicio 3 - TIR'!$C$18)*('Ejercicio 3 - TIR'!$E$18-'Ejercicio 3 - TIR'!$D$18)*(1-J639)))</f>
        <v>39827.0359779278</v>
      </c>
      <c r="L639" s="16">
        <f ca="1" t="shared" si="4740"/>
        <v>0.428701901222669</v>
      </c>
      <c r="M639" s="17">
        <f ca="1">IF(L639&lt;=('Ejercicio 3 - TIR'!$D$18-'Ejercicio 3 - TIR'!$C$18)/('Ejercicio 3 - TIR'!$E$18-'Ejercicio 3 - TIR'!$C$18),'Ejercicio 3 - TIR'!$C$18+SQRT(('Ejercicio 3 - TIR'!$E$18-'Ejercicio 3 - TIR'!$C$18)*('Ejercicio 3 - TIR'!$D$18-'Ejercicio 3 - TIR'!$C$18)*L639),'Ejercicio 3 - TIR'!$E$18-SQRT(('Ejercicio 3 - TIR'!$E$18-'Ejercicio 3 - TIR'!$C$18)*('Ejercicio 3 - TIR'!$E$18-'Ejercicio 3 - TIR'!$D$18)*(1-L639)))</f>
        <v>38019.057624397</v>
      </c>
      <c r="N639" s="16">
        <f ca="1" t="shared" ref="N639:R639" si="4741">RAND()</f>
        <v>0.432265350455123</v>
      </c>
      <c r="O639" s="17">
        <f ca="1">IF(N639&lt;=('Ejercicio 3 - TIR'!$D$18-'Ejercicio 3 - TIR'!$C$18)/('Ejercicio 3 - TIR'!$E$18-'Ejercicio 3 - TIR'!$C$18),'Ejercicio 3 - TIR'!$C$18+SQRT(('Ejercicio 3 - TIR'!$E$18-'Ejercicio 3 - TIR'!$C$18)*('Ejercicio 3 - TIR'!$D$18-'Ejercicio 3 - TIR'!$C$18)*N639),'Ejercicio 3 - TIR'!$E$18-SQRT(('Ejercicio 3 - TIR'!$E$18-'Ejercicio 3 - TIR'!$C$18)*('Ejercicio 3 - TIR'!$E$18-'Ejercicio 3 - TIR'!$D$18)*(1-N639)))</f>
        <v>38052.3165963758</v>
      </c>
      <c r="P639" s="16">
        <f ca="1" t="shared" si="4741"/>
        <v>0.0797491072101257</v>
      </c>
      <c r="Q639" s="18">
        <f ca="1">IF(P639&lt;=('Ejercicio 3 - TIR'!$D$22-'Ejercicio 3 - TIR'!$C$22)/('Ejercicio 3 - TIR'!$E$22-'Ejercicio 3 - TIR'!$C$22),'Ejercicio 3 - TIR'!$C$22+SQRT(('Ejercicio 3 - TIR'!$E$22-'Ejercicio 3 - TIR'!$C$22)*('Ejercicio 3 - TIR'!$D$22-'Ejercicio 3 - TIR'!$C$22)*P639),'Ejercicio 3 - TIR'!$E$22-SQRT(('Ejercicio 3 - TIR'!$E$22-'Ejercicio 3 - TIR'!$C$22)*('Ejercicio 3 - TIR'!$E$22-'Ejercicio 3 - TIR'!$D$22)*(1-P639)))</f>
        <v>0.131981168264332</v>
      </c>
      <c r="R639" s="16">
        <f ca="1" t="shared" si="4741"/>
        <v>0.628923982720356</v>
      </c>
      <c r="S639" s="18">
        <f ca="1">IF(R639&lt;=('Ejercicio 3 - TIR'!$D$23-'Ejercicio 3 - TIR'!$C$23)/('Ejercicio 3 - TIR'!$E$23-'Ejercicio 3 - TIR'!$C$23),'Ejercicio 3 - TIR'!$C$23+SQRT(('Ejercicio 3 - TIR'!$E$23-'Ejercicio 3 - TIR'!$C$23)*('Ejercicio 3 - TIR'!$D$23-'Ejercicio 3 - TIR'!$C$23)*R639),'Ejercicio 3 - TIR'!$E$23-SQRT(('Ejercicio 3 - TIR'!$E$23-'Ejercicio 3 - TIR'!$C$23)*('Ejercicio 3 - TIR'!$E$23-'Ejercicio 3 - TIR'!$D$23)*(1-R639)))</f>
        <v>0.154155526101246</v>
      </c>
      <c r="T639" s="16">
        <f ca="1" t="shared" ref="T639:X639" si="4742">RAND()</f>
        <v>0.426152554914568</v>
      </c>
      <c r="U639" s="18">
        <f ca="1">IF(T639&lt;=('Ejercicio 3 - TIR'!$D$24-'Ejercicio 3 - TIR'!$C$24)/('Ejercicio 3 - TIR'!$E$24-'Ejercicio 3 - TIR'!$C$24),'Ejercicio 3 - TIR'!$C$24+SQRT(('Ejercicio 3 - TIR'!$E$24-'Ejercicio 3 - TIR'!$C$24)*('Ejercicio 3 - TIR'!$D$24-'Ejercicio 3 - TIR'!$C$24)*T639),'Ejercicio 3 - TIR'!$E$24-SQRT(('Ejercicio 3 - TIR'!$E$24-'Ejercicio 3 - TIR'!$C$24)*('Ejercicio 3 - TIR'!$E$24-'Ejercicio 3 - TIR'!$D$24)*(1-T639)))</f>
        <v>0.179915219626815</v>
      </c>
      <c r="V639" s="16">
        <f ca="1" t="shared" si="4742"/>
        <v>0.205096656717202</v>
      </c>
      <c r="W639" s="18">
        <f ca="1">IF(V639&lt;=('Ejercicio 3 - TIR'!$D$25-'Ejercicio 3 - TIR'!$C$25)/('Ejercicio 3 - TIR'!$E$25-'Ejercicio 3 - TIR'!$C$25),'Ejercicio 3 - TIR'!$C$25+SQRT(('Ejercicio 3 - TIR'!$E$25-'Ejercicio 3 - TIR'!$C$25)*('Ejercicio 3 - TIR'!$D$25-'Ejercicio 3 - TIR'!$C$25)*V639),'Ejercicio 3 - TIR'!$E$25-SQRT(('Ejercicio 3 - TIR'!$E$25-'Ejercicio 3 - TIR'!$C$25)*('Ejercicio 3 - TIR'!$E$25-'Ejercicio 3 - TIR'!$D$25)*(1-V639)))</f>
        <v>0.196945067701372</v>
      </c>
      <c r="X639" s="16">
        <f ca="1" t="shared" si="4742"/>
        <v>0.402899888752662</v>
      </c>
      <c r="Y639" s="18">
        <f ca="1">IF(X639&lt;=('Ejercicio 3 - TIR'!$D$26-'Ejercicio 3 - TIR'!$C$26)/('Ejercicio 3 - TIR'!$E$26-'Ejercicio 3 - TIR'!$C$26),'Ejercicio 3 - TIR'!$C$26+SQRT(('Ejercicio 3 - TIR'!$E$26-'Ejercicio 3 - TIR'!$C$26)*('Ejercicio 3 - TIR'!$D$26-'Ejercicio 3 - TIR'!$C$26)*X639),'Ejercicio 3 - TIR'!$E$26-SQRT(('Ejercicio 3 - TIR'!$E$26-'Ejercicio 3 - TIR'!$C$26)*('Ejercicio 3 - TIR'!$E$26-'Ejercicio 3 - TIR'!$D$26)*(1-X639)))</f>
        <v>0.223216722525592</v>
      </c>
      <c r="Z639" s="16">
        <f ca="1" t="shared" si="4288"/>
        <v>1.13198116826433</v>
      </c>
      <c r="AA639" s="16">
        <f ca="1" t="shared" si="4289"/>
        <v>1.30648232079482</v>
      </c>
      <c r="AB639" s="16">
        <f ca="1" t="shared" si="4290"/>
        <v>1.54153837447917</v>
      </c>
      <c r="AC639" s="16">
        <f ca="1" t="shared" si="4291"/>
        <v>1.84513675400524</v>
      </c>
      <c r="AD639" s="16">
        <f ca="1" t="shared" si="4292"/>
        <v>2.2570021328458</v>
      </c>
      <c r="AE639" s="15">
        <f ca="1" t="shared" si="4293"/>
        <v>5115.55436030751</v>
      </c>
      <c r="AF639" s="15">
        <f ca="1" t="shared" si="4294"/>
        <v>5904.14533402024</v>
      </c>
      <c r="AG639" s="15">
        <f ca="1" t="shared" si="4295"/>
        <v>6966.39093849913</v>
      </c>
      <c r="AH639" s="15">
        <f ca="1" t="shared" si="4296"/>
        <v>8338.38727351606</v>
      </c>
      <c r="AI639" s="15">
        <f ca="1" t="shared" si="4297"/>
        <v>10199.6547518594</v>
      </c>
      <c r="AJ639" s="17">
        <f ca="1" t="shared" si="4298"/>
        <v>46264.0104939247</v>
      </c>
      <c r="AK639" s="17">
        <f ca="1" t="shared" si="4299"/>
        <v>55744.3779184511</v>
      </c>
      <c r="AL639" s="17">
        <f ca="1" t="shared" si="4300"/>
        <v>61394.9043017384</v>
      </c>
      <c r="AM639" s="17">
        <f ca="1" t="shared" si="4301"/>
        <v>70150.3605754181</v>
      </c>
      <c r="AN639" s="17">
        <f ca="1" t="shared" si="4302"/>
        <v>85884.1597177436</v>
      </c>
      <c r="AO639" s="17">
        <f ca="1">C639/'Ejercicio 3 - TIR'!$D$7</f>
        <v>13818.1931543116</v>
      </c>
      <c r="AP639" s="17">
        <f ca="1" t="shared" si="4303"/>
        <v>32445.8173396131</v>
      </c>
      <c r="AQ639" s="17">
        <f ca="1" t="shared" si="4304"/>
        <v>41926.1847641395</v>
      </c>
      <c r="AR639" s="17">
        <f ca="1" t="shared" si="4305"/>
        <v>47576.7111474268</v>
      </c>
      <c r="AS639" s="17">
        <f ca="1" t="shared" si="4306"/>
        <v>56332.1674211065</v>
      </c>
      <c r="AT639" s="17">
        <f ca="1" t="shared" si="4307"/>
        <v>72065.966563432</v>
      </c>
      <c r="AU639" s="17">
        <f ca="1">AP639*'Ejercicio 3 - TIR'!$D$5</f>
        <v>16222.9086698065</v>
      </c>
      <c r="AV639" s="17">
        <f ca="1">AQ639*'Ejercicio 3 - TIR'!$D$5</f>
        <v>20963.0923820697</v>
      </c>
      <c r="AW639" s="17">
        <f ca="1">AR639*'Ejercicio 3 - TIR'!$D$5</f>
        <v>23788.3555737134</v>
      </c>
      <c r="AX639" s="17">
        <f ca="1">AS639*'Ejercicio 3 - TIR'!$D$5</f>
        <v>28166.0837105532</v>
      </c>
      <c r="AY639" s="17">
        <f ca="1">AT639*'Ejercicio 3 - TIR'!$D$5</f>
        <v>36032.983281716</v>
      </c>
      <c r="AZ639" s="17">
        <f ca="1" t="shared" ref="AZ639:BD639" si="4743">AJ639-AU639-AE639</f>
        <v>24925.5474638107</v>
      </c>
      <c r="BA639" s="17">
        <f ca="1" t="shared" si="4743"/>
        <v>28877.1402023612</v>
      </c>
      <c r="BB639" s="17">
        <f ca="1" t="shared" si="4743"/>
        <v>30640.1577895259</v>
      </c>
      <c r="BC639" s="17">
        <f ca="1" t="shared" si="4743"/>
        <v>33645.8895913488</v>
      </c>
      <c r="BD639" s="17">
        <f ca="1" t="shared" si="4743"/>
        <v>39651.5216841682</v>
      </c>
      <c r="BE639" s="17">
        <f ca="1" t="shared" ref="BE639:BI639" si="4744">AZ639/Z639</f>
        <v>22019.4011725734</v>
      </c>
      <c r="BF639" s="17">
        <f ca="1" t="shared" si="4744"/>
        <v>22102.9705054051</v>
      </c>
      <c r="BG639" s="17">
        <f ca="1" t="shared" si="4744"/>
        <v>19876.3509859935</v>
      </c>
      <c r="BH639" s="17">
        <f ca="1" t="shared" si="4744"/>
        <v>18234.9029243029</v>
      </c>
      <c r="BI639" s="17">
        <f ca="1" t="shared" si="4744"/>
        <v>17568.2251722875</v>
      </c>
      <c r="BJ639" s="17">
        <f ca="1" t="shared" si="4310"/>
        <v>87480.7917958321</v>
      </c>
      <c r="BK639" s="17">
        <f ca="1" t="shared" si="4311"/>
        <v>31187.6914213566</v>
      </c>
      <c r="BL639" s="17">
        <f ca="1" t="shared" si="4312"/>
        <v>118668.483217189</v>
      </c>
      <c r="BM639" s="17">
        <f ca="1">BK639*'Ejercicio 3 - TIR'!$D$5</f>
        <v>15593.8457106783</v>
      </c>
      <c r="BN639" s="17">
        <f ca="1" t="shared" si="4313"/>
        <v>103074.63750651</v>
      </c>
      <c r="BO639" s="17">
        <f ca="1" t="shared" si="4314"/>
        <v>45668.8259202246</v>
      </c>
      <c r="BP639" s="17">
        <f ca="1" t="shared" si="4315"/>
        <v>-107850.695114627</v>
      </c>
      <c r="BQ639" s="17">
        <f ca="1" t="shared" ref="BQ639:BT639" si="4745">BE639</f>
        <v>22019.4011725734</v>
      </c>
      <c r="BR639" s="17">
        <f ca="1" t="shared" si="4745"/>
        <v>22102.9705054051</v>
      </c>
      <c r="BS639" s="17">
        <f ca="1" t="shared" si="4745"/>
        <v>19876.3509859935</v>
      </c>
      <c r="BT639" s="17">
        <f ca="1" t="shared" si="4745"/>
        <v>18234.9029243029</v>
      </c>
      <c r="BU639" s="17">
        <f ca="1" t="shared" si="4317"/>
        <v>63237.0510925121</v>
      </c>
      <c r="BV639" s="19">
        <f ca="1" t="shared" si="4318"/>
        <v>9.09700530411774</v>
      </c>
    </row>
    <row r="640" ht="15" customHeight="1" spans="1:74">
      <c r="A640" s="15">
        <v>639</v>
      </c>
      <c r="B640" s="16">
        <f ca="1" t="shared" ref="B640:F640" si="4746">RAND()</f>
        <v>0.394522119117454</v>
      </c>
      <c r="C640" s="17">
        <f ca="1">IF(B640&lt;=('Ejercicio 3 - TIR'!$D$13-'Ejercicio 3 - TIR'!$C$13)/('Ejercicio 3 - TIR'!$E$13-'Ejercicio 3 - TIR'!$C$13),'Ejercicio 3 - TIR'!$C$13+SQRT(('Ejercicio 3 - TIR'!$E$13-'Ejercicio 3 - TIR'!$C$13)*('Ejercicio 3 - TIR'!$D$13-'Ejercicio 3 - TIR'!$C$13)*B640),'Ejercicio 3 - TIR'!$E$13-SQRT(('Ejercicio 3 - TIR'!$E$13-'Ejercicio 3 - TIR'!$C$13)*('Ejercicio 3 - TIR'!$E$13-'Ejercicio 3 - TIR'!$D$13)*(1-B640)))</f>
        <v>73044.9734361278</v>
      </c>
      <c r="D640" s="16">
        <f ca="1" t="shared" si="4746"/>
        <v>0.690643440710573</v>
      </c>
      <c r="E640" s="17">
        <f ca="1">IF(D640&lt;=('Ejercicio 3 - TIR'!$D$14-'Ejercicio 3 - TIR'!$C$14)/('Ejercicio 3 - TIR'!$E$14-'Ejercicio 3 - TIR'!$C$14),'Ejercicio 3 - TIR'!$C$14+SQRT(('Ejercicio 3 - TIR'!$E$14-'Ejercicio 3 - TIR'!$C$14)*('Ejercicio 3 - TIR'!$D$14-'Ejercicio 3 - TIR'!$C$14)*D640),'Ejercicio 3 - TIR'!$E$14-SQRT(('Ejercicio 3 - TIR'!$E$14-'Ejercicio 3 - TIR'!$C$14)*('Ejercicio 3 - TIR'!$E$14-'Ejercicio 3 - TIR'!$D$14)*(1-D640)))</f>
        <v>33187.9897318476</v>
      </c>
      <c r="F640" s="16">
        <f ca="1" t="shared" si="4746"/>
        <v>0.113306618864257</v>
      </c>
      <c r="G640" s="17">
        <f ca="1">IF(F640&lt;=('Ejercicio 3 - TIR'!$D$18-'Ejercicio 3 - TIR'!$C$18)/('Ejercicio 3 - TIR'!$E$18-'Ejercicio 3 - TIR'!$C$18),'Ejercicio 3 - TIR'!$C$18+SQRT(('Ejercicio 3 - TIR'!$E$18-'Ejercicio 3 - TIR'!$C$18)*('Ejercicio 3 - TIR'!$D$18-'Ejercicio 3 - TIR'!$C$18)*F640),'Ejercicio 3 - TIR'!$E$18-SQRT(('Ejercicio 3 - TIR'!$E$18-'Ejercicio 3 - TIR'!$C$18)*('Ejercicio 3 - TIR'!$E$18-'Ejercicio 3 - TIR'!$D$18)*(1-F640)))</f>
        <v>34122.6196561942</v>
      </c>
      <c r="H640" s="16">
        <f ca="1" t="shared" ref="H640:L640" si="4747">RAND()</f>
        <v>0.266961938063121</v>
      </c>
      <c r="I640" s="17">
        <f ca="1">IF(H640&lt;=('Ejercicio 3 - TIR'!$D$18-'Ejercicio 3 - TIR'!$C$18)/('Ejercicio 3 - TIR'!$E$18-'Ejercicio 3 - TIR'!$C$18),'Ejercicio 3 - TIR'!$C$18+SQRT(('Ejercicio 3 - TIR'!$E$18-'Ejercicio 3 - TIR'!$C$18)*('Ejercicio 3 - TIR'!$D$18-'Ejercicio 3 - TIR'!$C$18)*H640),'Ejercicio 3 - TIR'!$E$18-SQRT(('Ejercicio 3 - TIR'!$E$18-'Ejercicio 3 - TIR'!$C$18)*('Ejercicio 3 - TIR'!$E$18-'Ejercicio 3 - TIR'!$D$18)*(1-H640)))</f>
        <v>36328.0558396294</v>
      </c>
      <c r="J640" s="16">
        <f ca="1" t="shared" si="4747"/>
        <v>0.0166241789133239</v>
      </c>
      <c r="K640" s="17">
        <f ca="1">IF(J640&lt;=('Ejercicio 3 - TIR'!$D$18-'Ejercicio 3 - TIR'!$C$18)/('Ejercicio 3 - TIR'!$E$18-'Ejercicio 3 - TIR'!$C$18),'Ejercicio 3 - TIR'!$C$18+SQRT(('Ejercicio 3 - TIR'!$E$18-'Ejercicio 3 - TIR'!$C$18)*('Ejercicio 3 - TIR'!$D$18-'Ejercicio 3 - TIR'!$C$18)*J640),'Ejercicio 3 - TIR'!$E$18-SQRT(('Ejercicio 3 - TIR'!$E$18-'Ejercicio 3 - TIR'!$C$18)*('Ejercicio 3 - TIR'!$E$18-'Ejercicio 3 - TIR'!$D$18)*(1-J640)))</f>
        <v>31579.1221729172</v>
      </c>
      <c r="L640" s="16">
        <f ca="1" t="shared" si="4747"/>
        <v>0.352734915067856</v>
      </c>
      <c r="M640" s="17">
        <f ca="1">IF(L640&lt;=('Ejercicio 3 - TIR'!$D$18-'Ejercicio 3 - TIR'!$C$18)/('Ejercicio 3 - TIR'!$E$18-'Ejercicio 3 - TIR'!$C$18),'Ejercicio 3 - TIR'!$C$18+SQRT(('Ejercicio 3 - TIR'!$E$18-'Ejercicio 3 - TIR'!$C$18)*('Ejercicio 3 - TIR'!$D$18-'Ejercicio 3 - TIR'!$C$18)*L640),'Ejercicio 3 - TIR'!$E$18-SQRT(('Ejercicio 3 - TIR'!$E$18-'Ejercicio 3 - TIR'!$C$18)*('Ejercicio 3 - TIR'!$E$18-'Ejercicio 3 - TIR'!$D$18)*(1-L640)))</f>
        <v>37273.9423464981</v>
      </c>
      <c r="N640" s="16">
        <f ca="1" t="shared" ref="N640:R640" si="4748">RAND()</f>
        <v>0.0443523101091314</v>
      </c>
      <c r="O640" s="17">
        <f ca="1">IF(N640&lt;=('Ejercicio 3 - TIR'!$D$18-'Ejercicio 3 - TIR'!$C$18)/('Ejercicio 3 - TIR'!$E$18-'Ejercicio 3 - TIR'!$C$18),'Ejercicio 3 - TIR'!$C$18+SQRT(('Ejercicio 3 - TIR'!$E$18-'Ejercicio 3 - TIR'!$C$18)*('Ejercicio 3 - TIR'!$D$18-'Ejercicio 3 - TIR'!$C$18)*N640),'Ejercicio 3 - TIR'!$E$18-SQRT(('Ejercicio 3 - TIR'!$E$18-'Ejercicio 3 - TIR'!$C$18)*('Ejercicio 3 - TIR'!$E$18-'Ejercicio 3 - TIR'!$D$18)*(1-N640)))</f>
        <v>32579.3112484479</v>
      </c>
      <c r="P640" s="16">
        <f ca="1" t="shared" si="4748"/>
        <v>0.227554936657871</v>
      </c>
      <c r="Q640" s="18">
        <f ca="1">IF(P640&lt;=('Ejercicio 3 - TIR'!$D$22-'Ejercicio 3 - TIR'!$C$22)/('Ejercicio 3 - TIR'!$E$22-'Ejercicio 3 - TIR'!$C$22),'Ejercicio 3 - TIR'!$C$22+SQRT(('Ejercicio 3 - TIR'!$E$22-'Ejercicio 3 - TIR'!$C$22)*('Ejercicio 3 - TIR'!$D$22-'Ejercicio 3 - TIR'!$C$22)*P640),'Ejercicio 3 - TIR'!$E$22-SQRT(('Ejercicio 3 - TIR'!$E$22-'Ejercicio 3 - TIR'!$C$22)*('Ejercicio 3 - TIR'!$E$22-'Ejercicio 3 - TIR'!$D$22)*(1-P640)))</f>
        <v>0.14023854950297</v>
      </c>
      <c r="R640" s="16">
        <f ca="1" t="shared" si="4748"/>
        <v>0.821311636006915</v>
      </c>
      <c r="S640" s="18">
        <f ca="1">IF(R640&lt;=('Ejercicio 3 - TIR'!$D$23-'Ejercicio 3 - TIR'!$C$23)/('Ejercicio 3 - TIR'!$E$23-'Ejercicio 3 - TIR'!$C$23),'Ejercicio 3 - TIR'!$C$23+SQRT(('Ejercicio 3 - TIR'!$E$23-'Ejercicio 3 - TIR'!$C$23)*('Ejercicio 3 - TIR'!$D$23-'Ejercicio 3 - TIR'!$C$23)*R640),'Ejercicio 3 - TIR'!$E$23-SQRT(('Ejercicio 3 - TIR'!$E$23-'Ejercicio 3 - TIR'!$C$23)*('Ejercicio 3 - TIR'!$E$23-'Ejercicio 3 - TIR'!$D$23)*(1-R640)))</f>
        <v>0.162065701709084</v>
      </c>
      <c r="T640" s="16">
        <f ca="1" t="shared" ref="T640:X640" si="4749">RAND()</f>
        <v>0.81231694609387</v>
      </c>
      <c r="U640" s="18">
        <f ca="1">IF(T640&lt;=('Ejercicio 3 - TIR'!$D$24-'Ejercicio 3 - TIR'!$C$24)/('Ejercicio 3 - TIR'!$E$24-'Ejercicio 3 - TIR'!$C$24),'Ejercicio 3 - TIR'!$C$24+SQRT(('Ejercicio 3 - TIR'!$E$24-'Ejercicio 3 - TIR'!$C$24)*('Ejercicio 3 - TIR'!$D$24-'Ejercicio 3 - TIR'!$C$24)*T640),'Ejercicio 3 - TIR'!$E$24-SQRT(('Ejercicio 3 - TIR'!$E$24-'Ejercicio 3 - TIR'!$C$24)*('Ejercicio 3 - TIR'!$E$24-'Ejercicio 3 - TIR'!$D$24)*(1-T640)))</f>
        <v>0.197075939475364</v>
      </c>
      <c r="V640" s="16">
        <f ca="1" t="shared" si="4749"/>
        <v>0.773167869082171</v>
      </c>
      <c r="W640" s="18">
        <f ca="1">IF(V640&lt;=('Ejercicio 3 - TIR'!$D$25-'Ejercicio 3 - TIR'!$C$25)/('Ejercicio 3 - TIR'!$E$25-'Ejercicio 3 - TIR'!$C$25),'Ejercicio 3 - TIR'!$C$25+SQRT(('Ejercicio 3 - TIR'!$E$25-'Ejercicio 3 - TIR'!$C$25)*('Ejercicio 3 - TIR'!$D$25-'Ejercicio 3 - TIR'!$C$25)*V640),'Ejercicio 3 - TIR'!$E$25-SQRT(('Ejercicio 3 - TIR'!$E$25-'Ejercicio 3 - TIR'!$C$25)*('Ejercicio 3 - TIR'!$E$25-'Ejercicio 3 - TIR'!$D$25)*(1-V640)))</f>
        <v>0.221823547806503</v>
      </c>
      <c r="X640" s="16">
        <f ca="1" t="shared" si="4749"/>
        <v>0.0275724194064078</v>
      </c>
      <c r="Y640" s="18">
        <f ca="1">IF(X640&lt;=('Ejercicio 3 - TIR'!$D$26-'Ejercicio 3 - TIR'!$C$26)/('Ejercicio 3 - TIR'!$E$26-'Ejercicio 3 - TIR'!$C$26),'Ejercicio 3 - TIR'!$C$26+SQRT(('Ejercicio 3 - TIR'!$E$26-'Ejercicio 3 - TIR'!$C$26)*('Ejercicio 3 - TIR'!$D$26-'Ejercicio 3 - TIR'!$C$26)*X640),'Ejercicio 3 - TIR'!$E$26-SQRT(('Ejercicio 3 - TIR'!$E$26-'Ejercicio 3 - TIR'!$C$26)*('Ejercicio 3 - TIR'!$E$26-'Ejercicio 3 - TIR'!$D$26)*(1-X640)))</f>
        <v>0.198628182450395</v>
      </c>
      <c r="Z640" s="16">
        <f ca="1" t="shared" si="4288"/>
        <v>1.14023854950297</v>
      </c>
      <c r="AA640" s="16">
        <f ca="1" t="shared" si="4289"/>
        <v>1.32503211014392</v>
      </c>
      <c r="AB640" s="16">
        <f ca="1" t="shared" si="4290"/>
        <v>1.58616405808555</v>
      </c>
      <c r="AC640" s="16">
        <f ca="1" t="shared" si="4291"/>
        <v>1.93801259685325</v>
      </c>
      <c r="AD640" s="16">
        <f ca="1" t="shared" si="4292"/>
        <v>2.32295651653218</v>
      </c>
      <c r="AE640" s="15">
        <f ca="1" t="shared" si="4293"/>
        <v>4654.23554091377</v>
      </c>
      <c r="AF640" s="15">
        <f ca="1" t="shared" si="4294"/>
        <v>5408.52748977131</v>
      </c>
      <c r="AG640" s="15">
        <f ca="1" t="shared" si="4295"/>
        <v>6474.41812599633</v>
      </c>
      <c r="AH640" s="15">
        <f ca="1" t="shared" si="4296"/>
        <v>7910.59652468757</v>
      </c>
      <c r="AI640" s="15">
        <f ca="1" t="shared" si="4297"/>
        <v>9481.86393448467</v>
      </c>
      <c r="AJ640" s="17">
        <f ca="1" t="shared" si="4298"/>
        <v>38907.9263420204</v>
      </c>
      <c r="AK640" s="17">
        <f ca="1" t="shared" si="4299"/>
        <v>48135.8404866102</v>
      </c>
      <c r="AL640" s="17">
        <f ca="1" t="shared" si="4300"/>
        <v>50089.6685765737</v>
      </c>
      <c r="AM640" s="17">
        <f ca="1" t="shared" si="4301"/>
        <v>72237.3698018952</v>
      </c>
      <c r="AN640" s="17">
        <f ca="1" t="shared" si="4302"/>
        <v>75680.3233687122</v>
      </c>
      <c r="AO640" s="17">
        <f ca="1">C640/'Ejercicio 3 - TIR'!$D$7</f>
        <v>14608.9946872256</v>
      </c>
      <c r="AP640" s="17">
        <f ca="1" t="shared" si="4303"/>
        <v>24298.9316547948</v>
      </c>
      <c r="AQ640" s="17">
        <f ca="1" t="shared" si="4304"/>
        <v>33526.8457993846</v>
      </c>
      <c r="AR640" s="17">
        <f ca="1" t="shared" si="4305"/>
        <v>35480.6738893482</v>
      </c>
      <c r="AS640" s="17">
        <f ca="1" t="shared" si="4306"/>
        <v>57628.3751146696</v>
      </c>
      <c r="AT640" s="17">
        <f ca="1" t="shared" si="4307"/>
        <v>61071.3286814867</v>
      </c>
      <c r="AU640" s="17">
        <f ca="1">AP640*'Ejercicio 3 - TIR'!$D$5</f>
        <v>12149.4658273974</v>
      </c>
      <c r="AV640" s="17">
        <f ca="1">AQ640*'Ejercicio 3 - TIR'!$D$5</f>
        <v>16763.4228996923</v>
      </c>
      <c r="AW640" s="17">
        <f ca="1">AR640*'Ejercicio 3 - TIR'!$D$5</f>
        <v>17740.3369446741</v>
      </c>
      <c r="AX640" s="17">
        <f ca="1">AS640*'Ejercicio 3 - TIR'!$D$5</f>
        <v>28814.1875573348</v>
      </c>
      <c r="AY640" s="17">
        <f ca="1">AT640*'Ejercicio 3 - TIR'!$D$5</f>
        <v>30535.6643407433</v>
      </c>
      <c r="AZ640" s="17">
        <f ca="1" t="shared" ref="AZ640:BD640" si="4750">AJ640-AU640-AE640</f>
        <v>22104.2249737092</v>
      </c>
      <c r="BA640" s="17">
        <f ca="1" t="shared" si="4750"/>
        <v>25963.8900971466</v>
      </c>
      <c r="BB640" s="17">
        <f ca="1" t="shared" si="4750"/>
        <v>25874.9135059033</v>
      </c>
      <c r="BC640" s="17">
        <f ca="1" t="shared" si="4750"/>
        <v>35512.5857198728</v>
      </c>
      <c r="BD640" s="17">
        <f ca="1" t="shared" si="4750"/>
        <v>35662.7950934842</v>
      </c>
      <c r="BE640" s="17">
        <f ca="1" t="shared" ref="BE640:BI640" si="4751">AZ640/Z640</f>
        <v>19385.6145131599</v>
      </c>
      <c r="BF640" s="17">
        <f ca="1" t="shared" si="4751"/>
        <v>19594.9138880314</v>
      </c>
      <c r="BG640" s="17">
        <f ca="1" t="shared" si="4751"/>
        <v>16312.8860309276</v>
      </c>
      <c r="BH640" s="17">
        <f ca="1" t="shared" si="4751"/>
        <v>18324.2285305754</v>
      </c>
      <c r="BI640" s="17">
        <f ca="1" t="shared" si="4751"/>
        <v>15352.3300327306</v>
      </c>
      <c r="BJ640" s="17">
        <f ca="1" t="shared" si="4310"/>
        <v>77094.2570181985</v>
      </c>
      <c r="BK640" s="17">
        <f ca="1" t="shared" si="4311"/>
        <v>33936.0594086747</v>
      </c>
      <c r="BL640" s="17">
        <f ca="1" t="shared" si="4312"/>
        <v>111030.316426873</v>
      </c>
      <c r="BM640" s="17">
        <f ca="1">BK640*'Ejercicio 3 - TIR'!$D$5</f>
        <v>16968.0297043373</v>
      </c>
      <c r="BN640" s="17">
        <f ca="1" t="shared" si="4313"/>
        <v>94062.2867225358</v>
      </c>
      <c r="BO640" s="17">
        <f ca="1" t="shared" si="4314"/>
        <v>40492.4870754604</v>
      </c>
      <c r="BP640" s="17">
        <f ca="1" t="shared" si="4315"/>
        <v>-106232.963167975</v>
      </c>
      <c r="BQ640" s="17">
        <f ca="1" t="shared" ref="BQ640:BT640" si="4752">BE640</f>
        <v>19385.6145131599</v>
      </c>
      <c r="BR640" s="17">
        <f ca="1" t="shared" si="4752"/>
        <v>19594.9138880314</v>
      </c>
      <c r="BS640" s="17">
        <f ca="1" t="shared" si="4752"/>
        <v>16312.8860309276</v>
      </c>
      <c r="BT640" s="17">
        <f ca="1" t="shared" si="4752"/>
        <v>18324.2285305754</v>
      </c>
      <c r="BU640" s="17">
        <f ca="1" t="shared" si="4317"/>
        <v>55844.8171081909</v>
      </c>
      <c r="BV640" s="19">
        <f ca="1" t="shared" si="4318"/>
        <v>5.83514577085369</v>
      </c>
    </row>
    <row r="641" ht="15" customHeight="1" spans="1:74">
      <c r="A641" s="15">
        <v>640</v>
      </c>
      <c r="B641" s="16">
        <f ca="1" t="shared" ref="B641:F641" si="4753">RAND()</f>
        <v>0.261547237516428</v>
      </c>
      <c r="C641" s="17">
        <f ca="1">IF(B641&lt;=('Ejercicio 3 - TIR'!$D$13-'Ejercicio 3 - TIR'!$C$13)/('Ejercicio 3 - TIR'!$E$13-'Ejercicio 3 - TIR'!$C$13),'Ejercicio 3 - TIR'!$C$13+SQRT(('Ejercicio 3 - TIR'!$E$13-'Ejercicio 3 - TIR'!$C$13)*('Ejercicio 3 - TIR'!$D$13-'Ejercicio 3 - TIR'!$C$13)*B641),'Ejercicio 3 - TIR'!$E$13-SQRT(('Ejercicio 3 - TIR'!$E$13-'Ejercicio 3 - TIR'!$C$13)*('Ejercicio 3 - TIR'!$E$13-'Ejercicio 3 - TIR'!$D$13)*(1-B641)))</f>
        <v>70231.8405846064</v>
      </c>
      <c r="D641" s="16">
        <f ca="1" t="shared" si="4753"/>
        <v>0.264534227997896</v>
      </c>
      <c r="E641" s="17">
        <f ca="1">IF(D641&lt;=('Ejercicio 3 - TIR'!$D$14-'Ejercicio 3 - TIR'!$C$14)/('Ejercicio 3 - TIR'!$E$14-'Ejercicio 3 - TIR'!$C$14),'Ejercicio 3 - TIR'!$C$14+SQRT(('Ejercicio 3 - TIR'!$E$14-'Ejercicio 3 - TIR'!$C$14)*('Ejercicio 3 - TIR'!$D$14-'Ejercicio 3 - TIR'!$C$14)*D641),'Ejercicio 3 - TIR'!$E$14-SQRT(('Ejercicio 3 - TIR'!$E$14-'Ejercicio 3 - TIR'!$C$14)*('Ejercicio 3 - TIR'!$E$14-'Ejercicio 3 - TIR'!$D$14)*(1-D641)))</f>
        <v>29454.2190224373</v>
      </c>
      <c r="F641" s="16">
        <f ca="1" t="shared" si="4753"/>
        <v>0.639230172525429</v>
      </c>
      <c r="G641" s="17">
        <f ca="1">IF(F641&lt;=('Ejercicio 3 - TIR'!$D$18-'Ejercicio 3 - TIR'!$C$18)/('Ejercicio 3 - TIR'!$E$18-'Ejercicio 3 - TIR'!$C$18),'Ejercicio 3 - TIR'!$C$18+SQRT(('Ejercicio 3 - TIR'!$E$18-'Ejercicio 3 - TIR'!$C$18)*('Ejercicio 3 - TIR'!$D$18-'Ejercicio 3 - TIR'!$C$18)*F641),'Ejercicio 3 - TIR'!$E$18-SQRT(('Ejercicio 3 - TIR'!$E$18-'Ejercicio 3 - TIR'!$C$18)*('Ejercicio 3 - TIR'!$E$18-'Ejercicio 3 - TIR'!$D$18)*(1-F641)))</f>
        <v>39792.0644339595</v>
      </c>
      <c r="H641" s="16">
        <f ca="1" t="shared" ref="H641:L641" si="4754">RAND()</f>
        <v>0.959291940376233</v>
      </c>
      <c r="I641" s="17">
        <f ca="1">IF(H641&lt;=('Ejercicio 3 - TIR'!$D$18-'Ejercicio 3 - TIR'!$C$18)/('Ejercicio 3 - TIR'!$E$18-'Ejercicio 3 - TIR'!$C$18),'Ejercicio 3 - TIR'!$C$18+SQRT(('Ejercicio 3 - TIR'!$E$18-'Ejercicio 3 - TIR'!$C$18)*('Ejercicio 3 - TIR'!$D$18-'Ejercicio 3 - TIR'!$C$18)*H641),'Ejercicio 3 - TIR'!$E$18-SQRT(('Ejercicio 3 - TIR'!$E$18-'Ejercicio 3 - TIR'!$C$18)*('Ejercicio 3 - TIR'!$E$18-'Ejercicio 3 - TIR'!$D$18)*(1-H641)))</f>
        <v>43252.6864987122</v>
      </c>
      <c r="J641" s="16">
        <f ca="1" t="shared" si="4754"/>
        <v>0.412781478107467</v>
      </c>
      <c r="K641" s="17">
        <f ca="1">IF(J641&lt;=('Ejercicio 3 - TIR'!$D$18-'Ejercicio 3 - TIR'!$C$18)/('Ejercicio 3 - TIR'!$E$18-'Ejercicio 3 - TIR'!$C$18),'Ejercicio 3 - TIR'!$C$18+SQRT(('Ejercicio 3 - TIR'!$E$18-'Ejercicio 3 - TIR'!$C$18)*('Ejercicio 3 - TIR'!$D$18-'Ejercicio 3 - TIR'!$C$18)*J641),'Ejercicio 3 - TIR'!$E$18-SQRT(('Ejercicio 3 - TIR'!$E$18-'Ejercicio 3 - TIR'!$C$18)*('Ejercicio 3 - TIR'!$E$18-'Ejercicio 3 - TIR'!$D$18)*(1-J641)))</f>
        <v>37868.7496920489</v>
      </c>
      <c r="L641" s="16">
        <f ca="1" t="shared" si="4754"/>
        <v>0.577913327520814</v>
      </c>
      <c r="M641" s="17">
        <f ca="1">IF(L641&lt;=('Ejercicio 3 - TIR'!$D$18-'Ejercicio 3 - TIR'!$C$18)/('Ejercicio 3 - TIR'!$E$18-'Ejercicio 3 - TIR'!$C$18),'Ejercicio 3 - TIR'!$C$18+SQRT(('Ejercicio 3 - TIR'!$E$18-'Ejercicio 3 - TIR'!$C$18)*('Ejercicio 3 - TIR'!$D$18-'Ejercicio 3 - TIR'!$C$18)*L641),'Ejercicio 3 - TIR'!$E$18-SQRT(('Ejercicio 3 - TIR'!$E$18-'Ejercicio 3 - TIR'!$C$18)*('Ejercicio 3 - TIR'!$E$18-'Ejercicio 3 - TIR'!$D$18)*(1-L641)))</f>
        <v>39310.5853268268</v>
      </c>
      <c r="N641" s="16">
        <f ca="1" t="shared" ref="N641:R641" si="4755">RAND()</f>
        <v>0.622901517499998</v>
      </c>
      <c r="O641" s="17">
        <f ca="1">IF(N641&lt;=('Ejercicio 3 - TIR'!$D$18-'Ejercicio 3 - TIR'!$C$18)/('Ejercicio 3 - TIR'!$E$18-'Ejercicio 3 - TIR'!$C$18),'Ejercicio 3 - TIR'!$C$18+SQRT(('Ejercicio 3 - TIR'!$E$18-'Ejercicio 3 - TIR'!$C$18)*('Ejercicio 3 - TIR'!$D$18-'Ejercicio 3 - TIR'!$C$18)*N641),'Ejercicio 3 - TIR'!$E$18-SQRT(('Ejercicio 3 - TIR'!$E$18-'Ejercicio 3 - TIR'!$C$18)*('Ejercicio 3 - TIR'!$E$18-'Ejercicio 3 - TIR'!$D$18)*(1-N641)))</f>
        <v>39666.1899228703</v>
      </c>
      <c r="P641" s="16">
        <f ca="1" t="shared" si="4755"/>
        <v>0.305975355721868</v>
      </c>
      <c r="Q641" s="18">
        <f ca="1">IF(P641&lt;=('Ejercicio 3 - TIR'!$D$22-'Ejercicio 3 - TIR'!$C$22)/('Ejercicio 3 - TIR'!$E$22-'Ejercicio 3 - TIR'!$C$22),'Ejercicio 3 - TIR'!$C$22+SQRT(('Ejercicio 3 - TIR'!$E$22-'Ejercicio 3 - TIR'!$C$22)*('Ejercicio 3 - TIR'!$D$22-'Ejercicio 3 - TIR'!$C$22)*P641),'Ejercicio 3 - TIR'!$E$22-SQRT(('Ejercicio 3 - TIR'!$E$22-'Ejercicio 3 - TIR'!$C$22)*('Ejercicio 3 - TIR'!$E$22-'Ejercicio 3 - TIR'!$D$22)*(1-P641)))</f>
        <v>0.143468183574776</v>
      </c>
      <c r="R641" s="16">
        <f ca="1" t="shared" si="4755"/>
        <v>0.877248373637067</v>
      </c>
      <c r="S641" s="18">
        <f ca="1">IF(R641&lt;=('Ejercicio 3 - TIR'!$D$23-'Ejercicio 3 - TIR'!$C$23)/('Ejercicio 3 - TIR'!$E$23-'Ejercicio 3 - TIR'!$C$23),'Ejercicio 3 - TIR'!$C$23+SQRT(('Ejercicio 3 - TIR'!$E$23-'Ejercicio 3 - TIR'!$C$23)*('Ejercicio 3 - TIR'!$D$23-'Ejercicio 3 - TIR'!$C$23)*R641),'Ejercicio 3 - TIR'!$E$23-SQRT(('Ejercicio 3 - TIR'!$E$23-'Ejercicio 3 - TIR'!$C$23)*('Ejercicio 3 - TIR'!$E$23-'Ejercicio 3 - TIR'!$D$23)*(1-R641)))</f>
        <v>0.165135514558072</v>
      </c>
      <c r="T641" s="16">
        <f ca="1" t="shared" ref="T641:X641" si="4756">RAND()</f>
        <v>0.408018274580727</v>
      </c>
      <c r="U641" s="18">
        <f ca="1">IF(T641&lt;=('Ejercicio 3 - TIR'!$D$24-'Ejercicio 3 - TIR'!$C$24)/('Ejercicio 3 - TIR'!$E$24-'Ejercicio 3 - TIR'!$C$24),'Ejercicio 3 - TIR'!$C$24+SQRT(('Ejercicio 3 - TIR'!$E$24-'Ejercicio 3 - TIR'!$C$24)*('Ejercicio 3 - TIR'!$D$24-'Ejercicio 3 - TIR'!$C$24)*T641),'Ejercicio 3 - TIR'!$E$24-SQRT(('Ejercicio 3 - TIR'!$E$24-'Ejercicio 3 - TIR'!$C$24)*('Ejercicio 3 - TIR'!$E$24-'Ejercicio 3 - TIR'!$D$24)*(1-T641)))</f>
        <v>0.179271801731693</v>
      </c>
      <c r="V641" s="16">
        <f ca="1" t="shared" si="4756"/>
        <v>0.240089014394006</v>
      </c>
      <c r="W641" s="18">
        <f ca="1">IF(V641&lt;=('Ejercicio 3 - TIR'!$D$25-'Ejercicio 3 - TIR'!$C$25)/('Ejercicio 3 - TIR'!$E$25-'Ejercicio 3 - TIR'!$C$25),'Ejercicio 3 - TIR'!$C$25+SQRT(('Ejercicio 3 - TIR'!$E$25-'Ejercicio 3 - TIR'!$C$25)*('Ejercicio 3 - TIR'!$D$25-'Ejercicio 3 - TIR'!$C$25)*V641),'Ejercicio 3 - TIR'!$E$25-SQRT(('Ejercicio 3 - TIR'!$E$25-'Ejercicio 3 - TIR'!$C$25)*('Ejercicio 3 - TIR'!$E$25-'Ejercicio 3 - TIR'!$D$25)*(1-V641)))</f>
        <v>0.198333701758009</v>
      </c>
      <c r="X641" s="16">
        <f ca="1" t="shared" si="4756"/>
        <v>0.690302902529003</v>
      </c>
      <c r="Y641" s="18">
        <f ca="1">IF(X641&lt;=('Ejercicio 3 - TIR'!$D$26-'Ejercicio 3 - TIR'!$C$26)/('Ejercicio 3 - TIR'!$E$26-'Ejercicio 3 - TIR'!$C$26),'Ejercicio 3 - TIR'!$C$26+SQRT(('Ejercicio 3 - TIR'!$E$26-'Ejercicio 3 - TIR'!$C$26)*('Ejercicio 3 - TIR'!$D$26-'Ejercicio 3 - TIR'!$C$26)*X641),'Ejercicio 3 - TIR'!$E$26-SQRT(('Ejercicio 3 - TIR'!$E$26-'Ejercicio 3 - TIR'!$C$26)*('Ejercicio 3 - TIR'!$E$26-'Ejercicio 3 - TIR'!$D$26)*(1-X641)))</f>
        <v>0.239105448696148</v>
      </c>
      <c r="Z641" s="16">
        <f ca="1" t="shared" si="4288"/>
        <v>1.14346818357478</v>
      </c>
      <c r="AA641" s="16">
        <f ca="1" t="shared" si="4289"/>
        <v>1.33229539045018</v>
      </c>
      <c r="AB641" s="16">
        <f ca="1" t="shared" si="4290"/>
        <v>1.57113838553501</v>
      </c>
      <c r="AC641" s="16">
        <f ca="1" t="shared" si="4291"/>
        <v>1.88274807751227</v>
      </c>
      <c r="AD641" s="16">
        <f ca="1" t="shared" si="4292"/>
        <v>2.33292340136766</v>
      </c>
      <c r="AE641" s="15">
        <f ca="1" t="shared" si="4293"/>
        <v>4225.74330176268</v>
      </c>
      <c r="AF641" s="15">
        <f ca="1" t="shared" si="4294"/>
        <v>4923.56359628959</v>
      </c>
      <c r="AG641" s="15">
        <f ca="1" t="shared" si="4295"/>
        <v>5806.21971313699</v>
      </c>
      <c r="AH641" s="15">
        <f ca="1" t="shared" si="4296"/>
        <v>6957.78876206377</v>
      </c>
      <c r="AI641" s="15">
        <f ca="1" t="shared" si="4297"/>
        <v>8621.43396595005</v>
      </c>
      <c r="AJ641" s="17">
        <f ca="1" t="shared" si="4298"/>
        <v>45500.9596389901</v>
      </c>
      <c r="AK641" s="17">
        <f ca="1" t="shared" si="4299"/>
        <v>57625.354846821</v>
      </c>
      <c r="AL641" s="17">
        <f ca="1" t="shared" si="4300"/>
        <v>59497.0462533953</v>
      </c>
      <c r="AM641" s="17">
        <f ca="1" t="shared" si="4301"/>
        <v>74011.9289499653</v>
      </c>
      <c r="AN641" s="17">
        <f ca="1" t="shared" si="4302"/>
        <v>92538.1827141581</v>
      </c>
      <c r="AO641" s="17">
        <f ca="1">C641/'Ejercicio 3 - TIR'!$D$7</f>
        <v>14046.3681169213</v>
      </c>
      <c r="AP641" s="17">
        <f ca="1" t="shared" si="4303"/>
        <v>31454.5915220688</v>
      </c>
      <c r="AQ641" s="17">
        <f ca="1" t="shared" si="4304"/>
        <v>43578.9867298998</v>
      </c>
      <c r="AR641" s="17">
        <f ca="1" t="shared" si="4305"/>
        <v>45450.678136474</v>
      </c>
      <c r="AS641" s="17">
        <f ca="1" t="shared" si="4306"/>
        <v>59965.560833044</v>
      </c>
      <c r="AT641" s="17">
        <f ca="1" t="shared" si="4307"/>
        <v>78491.8145972368</v>
      </c>
      <c r="AU641" s="17">
        <f ca="1">AP641*'Ejercicio 3 - TIR'!$D$5</f>
        <v>15727.2957610344</v>
      </c>
      <c r="AV641" s="17">
        <f ca="1">AQ641*'Ejercicio 3 - TIR'!$D$5</f>
        <v>21789.4933649499</v>
      </c>
      <c r="AW641" s="17">
        <f ca="1">AR641*'Ejercicio 3 - TIR'!$D$5</f>
        <v>22725.339068237</v>
      </c>
      <c r="AX641" s="17">
        <f ca="1">AS641*'Ejercicio 3 - TIR'!$D$5</f>
        <v>29982.780416522</v>
      </c>
      <c r="AY641" s="17">
        <f ca="1">AT641*'Ejercicio 3 - TIR'!$D$5</f>
        <v>39245.9072986184</v>
      </c>
      <c r="AZ641" s="17">
        <f ca="1" t="shared" ref="AZ641:BD641" si="4757">AJ641-AU641-AE641</f>
        <v>25547.920576193</v>
      </c>
      <c r="BA641" s="17">
        <f ca="1" t="shared" si="4757"/>
        <v>30912.2978855816</v>
      </c>
      <c r="BB641" s="17">
        <f ca="1" t="shared" si="4757"/>
        <v>30965.4874720213</v>
      </c>
      <c r="BC641" s="17">
        <f ca="1" t="shared" si="4757"/>
        <v>37071.3597713795</v>
      </c>
      <c r="BD641" s="17">
        <f ca="1" t="shared" si="4757"/>
        <v>44670.8414495896</v>
      </c>
      <c r="BE641" s="17">
        <f ca="1" t="shared" ref="BE641:BI641" si="4758">AZ641/Z641</f>
        <v>22342.4848571856</v>
      </c>
      <c r="BF641" s="17">
        <f ca="1" t="shared" si="4758"/>
        <v>23202.2853994386</v>
      </c>
      <c r="BG641" s="17">
        <f ca="1" t="shared" si="4758"/>
        <v>19708.9497380441</v>
      </c>
      <c r="BH641" s="17">
        <f ca="1" t="shared" si="4758"/>
        <v>19690.0266234041</v>
      </c>
      <c r="BI641" s="17">
        <f ca="1" t="shared" si="4758"/>
        <v>19148.0103561916</v>
      </c>
      <c r="BJ641" s="17">
        <f ca="1" t="shared" si="4310"/>
        <v>68714.4368264523</v>
      </c>
      <c r="BK641" s="17">
        <f ca="1" t="shared" si="4311"/>
        <v>32769.1008841902</v>
      </c>
      <c r="BL641" s="17">
        <f ca="1" t="shared" si="4312"/>
        <v>101483.537710643</v>
      </c>
      <c r="BM641" s="17">
        <f ca="1">BK641*'Ejercicio 3 - TIR'!$D$5</f>
        <v>16384.5504420951</v>
      </c>
      <c r="BN641" s="17">
        <f ca="1" t="shared" si="4313"/>
        <v>85098.9872685474</v>
      </c>
      <c r="BO641" s="17">
        <f ca="1" t="shared" si="4314"/>
        <v>36477.4030808979</v>
      </c>
      <c r="BP641" s="17">
        <f ca="1" t="shared" si="4315"/>
        <v>-99686.0596070437</v>
      </c>
      <c r="BQ641" s="17">
        <f ca="1" t="shared" ref="BQ641:BT641" si="4759">BE641</f>
        <v>22342.4848571856</v>
      </c>
      <c r="BR641" s="17">
        <f ca="1" t="shared" si="4759"/>
        <v>23202.2853994386</v>
      </c>
      <c r="BS641" s="17">
        <f ca="1" t="shared" si="4759"/>
        <v>19708.9497380441</v>
      </c>
      <c r="BT641" s="17">
        <f ca="1" t="shared" si="4759"/>
        <v>19690.0266234041</v>
      </c>
      <c r="BU641" s="17">
        <f ca="1" t="shared" si="4317"/>
        <v>55625.4134370895</v>
      </c>
      <c r="BV641" s="19">
        <f ca="1" t="shared" si="4318"/>
        <v>10.8837800043762</v>
      </c>
    </row>
    <row r="642" ht="15" customHeight="1" spans="1:74">
      <c r="A642" s="15">
        <v>641</v>
      </c>
      <c r="B642" s="16">
        <f ca="1" t="shared" ref="B642:F642" si="4760">RAND()</f>
        <v>0.0629247003822999</v>
      </c>
      <c r="C642" s="17">
        <f ca="1">IF(B642&lt;=('Ejercicio 3 - TIR'!$D$13-'Ejercicio 3 - TIR'!$C$13)/('Ejercicio 3 - TIR'!$E$13-'Ejercicio 3 - TIR'!$C$13),'Ejercicio 3 - TIR'!$C$13+SQRT(('Ejercicio 3 - TIR'!$E$13-'Ejercicio 3 - TIR'!$C$13)*('Ejercicio 3 - TIR'!$D$13-'Ejercicio 3 - TIR'!$C$13)*B642),'Ejercicio 3 - TIR'!$E$13-SQRT(('Ejercicio 3 - TIR'!$E$13-'Ejercicio 3 - TIR'!$C$13)*('Ejercicio 3 - TIR'!$E$13-'Ejercicio 3 - TIR'!$D$13)*(1-B642)))</f>
        <v>65016.9592536635</v>
      </c>
      <c r="D642" s="16">
        <f ca="1" t="shared" si="4760"/>
        <v>0.870177126401615</v>
      </c>
      <c r="E642" s="17">
        <f ca="1">IF(D642&lt;=('Ejercicio 3 - TIR'!$D$14-'Ejercicio 3 - TIR'!$C$14)/('Ejercicio 3 - TIR'!$E$14-'Ejercicio 3 - TIR'!$C$14),'Ejercicio 3 - TIR'!$C$14+SQRT(('Ejercicio 3 - TIR'!$E$14-'Ejercicio 3 - TIR'!$C$14)*('Ejercicio 3 - TIR'!$D$14-'Ejercicio 3 - TIR'!$C$14)*D642),'Ejercicio 3 - TIR'!$E$14-SQRT(('Ejercicio 3 - TIR'!$E$14-'Ejercicio 3 - TIR'!$C$14)*('Ejercicio 3 - TIR'!$E$14-'Ejercicio 3 - TIR'!$D$14)*(1-D642)))</f>
        <v>35587.1289346098</v>
      </c>
      <c r="F642" s="16">
        <f ca="1" t="shared" si="4760"/>
        <v>0.841864995159487</v>
      </c>
      <c r="G642" s="17">
        <f ca="1">IF(F642&lt;=('Ejercicio 3 - TIR'!$D$18-'Ejercicio 3 - TIR'!$C$18)/('Ejercicio 3 - TIR'!$E$18-'Ejercicio 3 - TIR'!$C$18),'Ejercicio 3 - TIR'!$C$18+SQRT(('Ejercicio 3 - TIR'!$E$18-'Ejercicio 3 - TIR'!$C$18)*('Ejercicio 3 - TIR'!$D$18-'Ejercicio 3 - TIR'!$C$18)*F642),'Ejercicio 3 - TIR'!$E$18-SQRT(('Ejercicio 3 - TIR'!$E$18-'Ejercicio 3 - TIR'!$C$18)*('Ejercicio 3 - TIR'!$E$18-'Ejercicio 3 - TIR'!$D$18)*(1-F642)))</f>
        <v>41556.1467274231</v>
      </c>
      <c r="H642" s="16">
        <f ca="1" t="shared" ref="H642:L642" si="4761">RAND()</f>
        <v>0.521807638314823</v>
      </c>
      <c r="I642" s="17">
        <f ca="1">IF(H642&lt;=('Ejercicio 3 - TIR'!$D$18-'Ejercicio 3 - TIR'!$C$18)/('Ejercicio 3 - TIR'!$E$18-'Ejercicio 3 - TIR'!$C$18),'Ejercicio 3 - TIR'!$C$18+SQRT(('Ejercicio 3 - TIR'!$E$18-'Ejercicio 3 - TIR'!$C$18)*('Ejercicio 3 - TIR'!$D$18-'Ejercicio 3 - TIR'!$C$18)*H642),'Ejercicio 3 - TIR'!$E$18-SQRT(('Ejercicio 3 - TIR'!$E$18-'Ejercicio 3 - TIR'!$C$18)*('Ejercicio 3 - TIR'!$E$18-'Ejercicio 3 - TIR'!$D$18)*(1-H642)))</f>
        <v>38847.0981540403</v>
      </c>
      <c r="J642" s="16">
        <f ca="1" t="shared" si="4761"/>
        <v>0.0366913542097822</v>
      </c>
      <c r="K642" s="17">
        <f ca="1">IF(J642&lt;=('Ejercicio 3 - TIR'!$D$18-'Ejercicio 3 - TIR'!$C$18)/('Ejercicio 3 - TIR'!$E$18-'Ejercicio 3 - TIR'!$C$18),'Ejercicio 3 - TIR'!$C$18+SQRT(('Ejercicio 3 - TIR'!$E$18-'Ejercicio 3 - TIR'!$C$18)*('Ejercicio 3 - TIR'!$D$18-'Ejercicio 3 - TIR'!$C$18)*J642),'Ejercicio 3 - TIR'!$E$18-SQRT(('Ejercicio 3 - TIR'!$E$18-'Ejercicio 3 - TIR'!$C$18)*('Ejercicio 3 - TIR'!$E$18-'Ejercicio 3 - TIR'!$D$18)*(1-J642)))</f>
        <v>32345.9972573444</v>
      </c>
      <c r="L642" s="16">
        <f ca="1" t="shared" si="4761"/>
        <v>0.55453157450132</v>
      </c>
      <c r="M642" s="17">
        <f ca="1">IF(L642&lt;=('Ejercicio 3 - TIR'!$D$18-'Ejercicio 3 - TIR'!$C$18)/('Ejercicio 3 - TIR'!$E$18-'Ejercicio 3 - TIR'!$C$18),'Ejercicio 3 - TIR'!$C$18+SQRT(('Ejercicio 3 - TIR'!$E$18-'Ejercicio 3 - TIR'!$C$18)*('Ejercicio 3 - TIR'!$D$18-'Ejercicio 3 - TIR'!$C$18)*L642),'Ejercicio 3 - TIR'!$E$18-SQRT(('Ejercicio 3 - TIR'!$E$18-'Ejercicio 3 - TIR'!$C$18)*('Ejercicio 3 - TIR'!$E$18-'Ejercicio 3 - TIR'!$D$18)*(1-L642)))</f>
        <v>39120.2925487727</v>
      </c>
      <c r="N642" s="16">
        <f ca="1" t="shared" ref="N642:R642" si="4762">RAND()</f>
        <v>0.943102942313721</v>
      </c>
      <c r="O642" s="17">
        <f ca="1">IF(N642&lt;=('Ejercicio 3 - TIR'!$D$18-'Ejercicio 3 - TIR'!$C$18)/('Ejercicio 3 - TIR'!$E$18-'Ejercicio 3 - TIR'!$C$18),'Ejercicio 3 - TIR'!$C$18+SQRT(('Ejercicio 3 - TIR'!$E$18-'Ejercicio 3 - TIR'!$C$18)*('Ejercicio 3 - TIR'!$D$18-'Ejercicio 3 - TIR'!$C$18)*N642),'Ejercicio 3 - TIR'!$E$18-SQRT(('Ejercicio 3 - TIR'!$E$18-'Ejercicio 3 - TIR'!$C$18)*('Ejercicio 3 - TIR'!$E$18-'Ejercicio 3 - TIR'!$D$18)*(1-N642)))</f>
        <v>42934.2605860199</v>
      </c>
      <c r="P642" s="16">
        <f ca="1" t="shared" si="4762"/>
        <v>0.423851255068992</v>
      </c>
      <c r="Q642" s="18">
        <f ca="1">IF(P642&lt;=('Ejercicio 3 - TIR'!$D$22-'Ejercicio 3 - TIR'!$C$22)/('Ejercicio 3 - TIR'!$E$22-'Ejercicio 3 - TIR'!$C$22),'Ejercicio 3 - TIR'!$C$22+SQRT(('Ejercicio 3 - TIR'!$E$22-'Ejercicio 3 - TIR'!$C$22)*('Ejercicio 3 - TIR'!$D$22-'Ejercicio 3 - TIR'!$C$22)*P642),'Ejercicio 3 - TIR'!$E$22-SQRT(('Ejercicio 3 - TIR'!$E$22-'Ejercicio 3 - TIR'!$C$22)*('Ejercicio 3 - TIR'!$E$22-'Ejercicio 3 - TIR'!$D$22)*(1-P642)))</f>
        <v>0.147621228414467</v>
      </c>
      <c r="R642" s="16">
        <f ca="1" t="shared" si="4762"/>
        <v>0.238398229761052</v>
      </c>
      <c r="S642" s="18">
        <f ca="1">IF(R642&lt;=('Ejercicio 3 - TIR'!$D$23-'Ejercicio 3 - TIR'!$C$23)/('Ejercicio 3 - TIR'!$E$23-'Ejercicio 3 - TIR'!$C$23),'Ejercicio 3 - TIR'!$C$23+SQRT(('Ejercicio 3 - TIR'!$E$23-'Ejercicio 3 - TIR'!$C$23)*('Ejercicio 3 - TIR'!$D$23-'Ejercicio 3 - TIR'!$C$23)*R642),'Ejercicio 3 - TIR'!$E$23-SQRT(('Ejercicio 3 - TIR'!$E$23-'Ejercicio 3 - TIR'!$C$23)*('Ejercicio 3 - TIR'!$E$23-'Ejercicio 3 - TIR'!$D$23)*(1-R642)))</f>
        <v>0.140715134891424</v>
      </c>
      <c r="T642" s="16">
        <f ca="1" t="shared" ref="T642:X642" si="4763">RAND()</f>
        <v>0.715314063036441</v>
      </c>
      <c r="U642" s="18">
        <f ca="1">IF(T642&lt;=('Ejercicio 3 - TIR'!$D$24-'Ejercicio 3 - TIR'!$C$24)/('Ejercicio 3 - TIR'!$E$24-'Ejercicio 3 - TIR'!$C$24),'Ejercicio 3 - TIR'!$C$24+SQRT(('Ejercicio 3 - TIR'!$E$24-'Ejercicio 3 - TIR'!$C$24)*('Ejercicio 3 - TIR'!$D$24-'Ejercicio 3 - TIR'!$C$24)*T642),'Ejercicio 3 - TIR'!$E$24-SQRT(('Ejercicio 3 - TIR'!$E$24-'Ejercicio 3 - TIR'!$C$24)*('Ejercicio 3 - TIR'!$E$24-'Ejercicio 3 - TIR'!$D$24)*(1-T642)))</f>
        <v>0.191766675302084</v>
      </c>
      <c r="V642" s="16">
        <f ca="1" t="shared" si="4763"/>
        <v>0.342564023800472</v>
      </c>
      <c r="W642" s="18">
        <f ca="1">IF(V642&lt;=('Ejercicio 3 - TIR'!$D$25-'Ejercicio 3 - TIR'!$C$25)/('Ejercicio 3 - TIR'!$E$25-'Ejercicio 3 - TIR'!$C$25),'Ejercicio 3 - TIR'!$C$25+SQRT(('Ejercicio 3 - TIR'!$E$25-'Ejercicio 3 - TIR'!$C$25)*('Ejercicio 3 - TIR'!$D$25-'Ejercicio 3 - TIR'!$C$25)*V642),'Ejercicio 3 - TIR'!$E$25-SQRT(('Ejercicio 3 - TIR'!$E$25-'Ejercicio 3 - TIR'!$C$25)*('Ejercicio 3 - TIR'!$E$25-'Ejercicio 3 - TIR'!$D$25)*(1-V642)))</f>
        <v>0.202030990038376</v>
      </c>
      <c r="X642" s="16">
        <f ca="1" t="shared" si="4763"/>
        <v>0.205732333255243</v>
      </c>
      <c r="Y642" s="18">
        <f ca="1">IF(X642&lt;=('Ejercicio 3 - TIR'!$D$26-'Ejercicio 3 - TIR'!$C$26)/('Ejercicio 3 - TIR'!$E$26-'Ejercicio 3 - TIR'!$C$26),'Ejercicio 3 - TIR'!$C$26+SQRT(('Ejercicio 3 - TIR'!$E$26-'Ejercicio 3 - TIR'!$C$26)*('Ejercicio 3 - TIR'!$D$26-'Ejercicio 3 - TIR'!$C$26)*X642),'Ejercicio 3 - TIR'!$E$26-SQRT(('Ejercicio 3 - TIR'!$E$26-'Ejercicio 3 - TIR'!$C$26)*('Ejercicio 3 - TIR'!$E$26-'Ejercicio 3 - TIR'!$D$26)*(1-X642)))</f>
        <v>0.213568565925596</v>
      </c>
      <c r="Z642" s="16">
        <f ca="1" t="shared" ref="Z642:Z705" si="4764">(1+Q642)</f>
        <v>1.14762122841447</v>
      </c>
      <c r="AA642" s="16">
        <f ca="1" t="shared" ref="AA642:AA705" si="4765">Z642*(1+S642)</f>
        <v>1.30910890437507</v>
      </c>
      <c r="AB642" s="16">
        <f ca="1" t="shared" ref="AB642:AB705" si="4766">AA642*(1+U642)</f>
        <v>1.56015236657543</v>
      </c>
      <c r="AC642" s="16">
        <f ca="1" t="shared" ref="AC642:AC705" si="4767">AB642*(1+W642)</f>
        <v>1.87535149380538</v>
      </c>
      <c r="AD642" s="16">
        <f ca="1" t="shared" ref="AD642:AD705" si="4768">AC642*(1+Y642)</f>
        <v>2.27586762294382</v>
      </c>
      <c r="AE642" s="15">
        <f ca="1" t="shared" ref="AE642:AE705" si="4769">E642*Q642</f>
        <v>5253.41568907114</v>
      </c>
      <c r="AF642" s="15">
        <f ca="1" t="shared" ref="AF642:AF705" si="4770">AE642*(1+S642)</f>
        <v>5992.65078639951</v>
      </c>
      <c r="AG642" s="15">
        <f ca="1" t="shared" ref="AG642:AG705" si="4771">AF642*(1+U642)</f>
        <v>7141.84150395376</v>
      </c>
      <c r="AH642" s="15">
        <f ca="1" t="shared" ref="AH642:AH705" si="4772">AG642*(1+W642)</f>
        <v>8584.71481369471</v>
      </c>
      <c r="AI642" s="15">
        <f ca="1" t="shared" ref="AI642:AI705" si="4773">AH642*(1+Y642)</f>
        <v>10418.1400453357</v>
      </c>
      <c r="AJ642" s="17">
        <f ca="1" t="shared" ref="AJ642:AJ705" si="4774">G642*Z642</f>
        <v>47690.7161554972</v>
      </c>
      <c r="AK642" s="17">
        <f ca="1" t="shared" ref="AK642:AK705" si="4775">I642*AA642</f>
        <v>50855.0821025866</v>
      </c>
      <c r="AL642" s="17">
        <f ca="1" t="shared" ref="AL642:AL705" si="4776">K642*AB642</f>
        <v>50464.6841702883</v>
      </c>
      <c r="AM642" s="17">
        <f ca="1" t="shared" ref="AM642:AM705" si="4777">M642*AC642</f>
        <v>73364.2990694444</v>
      </c>
      <c r="AN642" s="17">
        <f ca="1" t="shared" ref="AN642:AN705" si="4778">O642*AD642</f>
        <v>97712.6935827557</v>
      </c>
      <c r="AO642" s="17">
        <f ca="1">C642/'Ejercicio 3 - TIR'!$D$7</f>
        <v>13003.3918507327</v>
      </c>
      <c r="AP642" s="17">
        <f ca="1" t="shared" ref="AP642:AP705" si="4779">AJ642-AO642</f>
        <v>34687.3243047645</v>
      </c>
      <c r="AQ642" s="17">
        <f ca="1" t="shared" ref="AQ642:AQ705" si="4780">AK642-AO642</f>
        <v>37851.6902518539</v>
      </c>
      <c r="AR642" s="17">
        <f ca="1" t="shared" ref="AR642:AR705" si="4781">AL642-AO642</f>
        <v>37461.2923195556</v>
      </c>
      <c r="AS642" s="17">
        <f ca="1" t="shared" ref="AS642:AS705" si="4782">AM642-AO642</f>
        <v>60360.9072187117</v>
      </c>
      <c r="AT642" s="17">
        <f ca="1" t="shared" ref="AT642:AT705" si="4783">AN642-AO642</f>
        <v>84709.301732023</v>
      </c>
      <c r="AU642" s="17">
        <f ca="1">AP642*'Ejercicio 3 - TIR'!$D$5</f>
        <v>17343.6621523822</v>
      </c>
      <c r="AV642" s="17">
        <f ca="1">AQ642*'Ejercicio 3 - TIR'!$D$5</f>
        <v>18925.8451259269</v>
      </c>
      <c r="AW642" s="17">
        <f ca="1">AR642*'Ejercicio 3 - TIR'!$D$5</f>
        <v>18730.6461597778</v>
      </c>
      <c r="AX642" s="17">
        <f ca="1">AS642*'Ejercicio 3 - TIR'!$D$5</f>
        <v>30180.4536093558</v>
      </c>
      <c r="AY642" s="17">
        <f ca="1">AT642*'Ejercicio 3 - TIR'!$D$5</f>
        <v>42354.6508660115</v>
      </c>
      <c r="AZ642" s="17">
        <f ca="1" t="shared" ref="AZ642:BD642" si="4784">AJ642-AU642-AE642</f>
        <v>25093.6383140438</v>
      </c>
      <c r="BA642" s="17">
        <f ca="1" t="shared" si="4784"/>
        <v>25936.5861902601</v>
      </c>
      <c r="BB642" s="17">
        <f ca="1" t="shared" si="4784"/>
        <v>24592.1965065567</v>
      </c>
      <c r="BC642" s="17">
        <f ca="1" t="shared" si="4784"/>
        <v>34599.1306463938</v>
      </c>
      <c r="BD642" s="17">
        <f ca="1" t="shared" si="4784"/>
        <v>44939.9026714085</v>
      </c>
      <c r="BE642" s="17">
        <f ca="1" t="shared" ref="BE642:BI642" si="4785">AZ642/Z642</f>
        <v>21865.784365729</v>
      </c>
      <c r="BF642" s="17">
        <f ca="1" t="shared" si="4785"/>
        <v>19812.3976573526</v>
      </c>
      <c r="BG642" s="17">
        <f ca="1" t="shared" si="4785"/>
        <v>15762.6889741142</v>
      </c>
      <c r="BH642" s="17">
        <f ca="1" t="shared" si="4785"/>
        <v>18449.4110894309</v>
      </c>
      <c r="BI642" s="17">
        <f ca="1" t="shared" si="4785"/>
        <v>19746.2726822745</v>
      </c>
      <c r="BJ642" s="17">
        <f ca="1" t="shared" ref="BJ642:BJ705" si="4786">E642*AD642</f>
        <v>80991.5945358058</v>
      </c>
      <c r="BK642" s="17">
        <f ca="1" t="shared" ref="BK642:BK705" si="4787">0.2*C642*AD642</f>
        <v>29593.9985015341</v>
      </c>
      <c r="BL642" s="17">
        <f ca="1" t="shared" ref="BL642:BL705" si="4788">BJ642+BK642</f>
        <v>110585.59303734</v>
      </c>
      <c r="BM642" s="17">
        <f ca="1">BK642*'Ejercicio 3 - TIR'!$D$5</f>
        <v>14796.9992507671</v>
      </c>
      <c r="BN642" s="17">
        <f ca="1" t="shared" ref="BN642:BN705" si="4789">BL642-BM642</f>
        <v>95788.5937865728</v>
      </c>
      <c r="BO642" s="17">
        <f ca="1" t="shared" ref="BO642:BO705" si="4790">BN642/AD642</f>
        <v>42088.8248599762</v>
      </c>
      <c r="BP642" s="17">
        <f ca="1" t="shared" ref="BP642:BP705" si="4791">-(C642+E642)</f>
        <v>-100604.088188273</v>
      </c>
      <c r="BQ642" s="17">
        <f ca="1" t="shared" ref="BQ642:BT642" si="4792">BE642</f>
        <v>21865.784365729</v>
      </c>
      <c r="BR642" s="17">
        <f ca="1" t="shared" si="4792"/>
        <v>19812.3976573526</v>
      </c>
      <c r="BS642" s="17">
        <f ca="1" t="shared" si="4792"/>
        <v>15762.6889741142</v>
      </c>
      <c r="BT642" s="17">
        <f ca="1" t="shared" si="4792"/>
        <v>18449.4110894309</v>
      </c>
      <c r="BU642" s="17">
        <f ca="1" t="shared" ref="BU642:BU705" si="4793">BI642+BO642</f>
        <v>61835.0975422506</v>
      </c>
      <c r="BV642" s="19">
        <f ca="1" t="shared" ref="BV642:BV705" si="4794">IFERROR(IRR(BP642:BU642,0.1),NA())*100</f>
        <v>9.50209250472853</v>
      </c>
    </row>
    <row r="643" ht="15" customHeight="1" spans="1:74">
      <c r="A643" s="15">
        <v>642</v>
      </c>
      <c r="B643" s="16">
        <f ca="1" t="shared" ref="B643:F643" si="4795">RAND()</f>
        <v>0.116927895244224</v>
      </c>
      <c r="C643" s="17">
        <f ca="1">IF(B643&lt;=('Ejercicio 3 - TIR'!$D$13-'Ejercicio 3 - TIR'!$C$13)/('Ejercicio 3 - TIR'!$E$13-'Ejercicio 3 - TIR'!$C$13),'Ejercicio 3 - TIR'!$C$13+SQRT(('Ejercicio 3 - TIR'!$E$13-'Ejercicio 3 - TIR'!$C$13)*('Ejercicio 3 - TIR'!$D$13-'Ejercicio 3 - TIR'!$C$13)*B643),'Ejercicio 3 - TIR'!$E$13-SQRT(('Ejercicio 3 - TIR'!$E$13-'Ejercicio 3 - TIR'!$C$13)*('Ejercicio 3 - TIR'!$E$13-'Ejercicio 3 - TIR'!$D$13)*(1-B643)))</f>
        <v>66838.9442239054</v>
      </c>
      <c r="D643" s="16">
        <f ca="1" t="shared" si="4795"/>
        <v>0.953232088143417</v>
      </c>
      <c r="E643" s="17">
        <f ca="1">IF(D643&lt;=('Ejercicio 3 - TIR'!$D$14-'Ejercicio 3 - TIR'!$C$14)/('Ejercicio 3 - TIR'!$E$14-'Ejercicio 3 - TIR'!$C$14),'Ejercicio 3 - TIR'!$C$14+SQRT(('Ejercicio 3 - TIR'!$E$14-'Ejercicio 3 - TIR'!$C$14)*('Ejercicio 3 - TIR'!$D$14-'Ejercicio 3 - TIR'!$C$14)*D643),'Ejercicio 3 - TIR'!$E$14-SQRT(('Ejercicio 3 - TIR'!$E$14-'Ejercicio 3 - TIR'!$C$14)*('Ejercicio 3 - TIR'!$E$14-'Ejercicio 3 - TIR'!$D$14)*(1-D643)))</f>
        <v>37351.380212547</v>
      </c>
      <c r="F643" s="16">
        <f ca="1" t="shared" si="4795"/>
        <v>0.715881164682528</v>
      </c>
      <c r="G643" s="17">
        <f ca="1">IF(F643&lt;=('Ejercicio 3 - TIR'!$D$18-'Ejercicio 3 - TIR'!$C$18)/('Ejercicio 3 - TIR'!$E$18-'Ejercicio 3 - TIR'!$C$18),'Ejercicio 3 - TIR'!$C$18+SQRT(('Ejercicio 3 - TIR'!$E$18-'Ejercicio 3 - TIR'!$C$18)*('Ejercicio 3 - TIR'!$D$18-'Ejercicio 3 - TIR'!$C$18)*F643),'Ejercicio 3 - TIR'!$E$18-SQRT(('Ejercicio 3 - TIR'!$E$18-'Ejercicio 3 - TIR'!$C$18)*('Ejercicio 3 - TIR'!$E$18-'Ejercicio 3 - TIR'!$D$18)*(1-F643)))</f>
        <v>40383.8422201131</v>
      </c>
      <c r="H643" s="16">
        <f ca="1" t="shared" ref="H643:L643" si="4796">RAND()</f>
        <v>0.774582215977816</v>
      </c>
      <c r="I643" s="17">
        <f ca="1">IF(H643&lt;=('Ejercicio 3 - TIR'!$D$18-'Ejercicio 3 - TIR'!$C$18)/('Ejercicio 3 - TIR'!$E$18-'Ejercicio 3 - TIR'!$C$18),'Ejercicio 3 - TIR'!$C$18+SQRT(('Ejercicio 3 - TIR'!$E$18-'Ejercicio 3 - TIR'!$C$18)*('Ejercicio 3 - TIR'!$D$18-'Ejercicio 3 - TIR'!$C$18)*H643),'Ejercicio 3 - TIR'!$E$18-SQRT(('Ejercicio 3 - TIR'!$E$18-'Ejercicio 3 - TIR'!$C$18)*('Ejercicio 3 - TIR'!$E$18-'Ejercicio 3 - TIR'!$D$18)*(1-H643)))</f>
        <v>40888.2687585807</v>
      </c>
      <c r="J643" s="16">
        <f ca="1" t="shared" si="4796"/>
        <v>0.841383452156298</v>
      </c>
      <c r="K643" s="17">
        <f ca="1">IF(J643&lt;=('Ejercicio 3 - TIR'!$D$18-'Ejercicio 3 - TIR'!$C$18)/('Ejercicio 3 - TIR'!$E$18-'Ejercicio 3 - TIR'!$C$18),'Ejercicio 3 - TIR'!$C$18+SQRT(('Ejercicio 3 - TIR'!$E$18-'Ejercicio 3 - TIR'!$C$18)*('Ejercicio 3 - TIR'!$D$18-'Ejercicio 3 - TIR'!$C$18)*J643),'Ejercicio 3 - TIR'!$E$18-SQRT(('Ejercicio 3 - TIR'!$E$18-'Ejercicio 3 - TIR'!$C$18)*('Ejercicio 3 - TIR'!$E$18-'Ejercicio 3 - TIR'!$D$18)*(1-J643)))</f>
        <v>41550.9072079346</v>
      </c>
      <c r="L643" s="16">
        <f ca="1" t="shared" si="4796"/>
        <v>0.340173275258438</v>
      </c>
      <c r="M643" s="17">
        <f ca="1">IF(L643&lt;=('Ejercicio 3 - TIR'!$D$18-'Ejercicio 3 - TIR'!$C$18)/('Ejercicio 3 - TIR'!$E$18-'Ejercicio 3 - TIR'!$C$18),'Ejercicio 3 - TIR'!$C$18+SQRT(('Ejercicio 3 - TIR'!$E$18-'Ejercicio 3 - TIR'!$C$18)*('Ejercicio 3 - TIR'!$D$18-'Ejercicio 3 - TIR'!$C$18)*L643),'Ejercicio 3 - TIR'!$E$18-SQRT(('Ejercicio 3 - TIR'!$E$18-'Ejercicio 3 - TIR'!$C$18)*('Ejercicio 3 - TIR'!$E$18-'Ejercicio 3 - TIR'!$D$18)*(1-L643)))</f>
        <v>37143.247950951</v>
      </c>
      <c r="N643" s="16">
        <f ca="1" t="shared" ref="N643:R643" si="4797">RAND()</f>
        <v>0.698343771869715</v>
      </c>
      <c r="O643" s="17">
        <f ca="1">IF(N643&lt;=('Ejercicio 3 - TIR'!$D$18-'Ejercicio 3 - TIR'!$C$18)/('Ejercicio 3 - TIR'!$E$18-'Ejercicio 3 - TIR'!$C$18),'Ejercicio 3 - TIR'!$C$18+SQRT(('Ejercicio 3 - TIR'!$E$18-'Ejercicio 3 - TIR'!$C$18)*('Ejercicio 3 - TIR'!$D$18-'Ejercicio 3 - TIR'!$C$18)*N643),'Ejercicio 3 - TIR'!$E$18-SQRT(('Ejercicio 3 - TIR'!$E$18-'Ejercicio 3 - TIR'!$C$18)*('Ejercicio 3 - TIR'!$E$18-'Ejercicio 3 - TIR'!$D$18)*(1-N643)))</f>
        <v>40243.5078986956</v>
      </c>
      <c r="P643" s="16">
        <f ca="1" t="shared" si="4797"/>
        <v>0.587019178398509</v>
      </c>
      <c r="Q643" s="18">
        <f ca="1">IF(P643&lt;=('Ejercicio 3 - TIR'!$D$22-'Ejercicio 3 - TIR'!$C$22)/('Ejercicio 3 - TIR'!$E$22-'Ejercicio 3 - TIR'!$C$22),'Ejercicio 3 - TIR'!$C$22+SQRT(('Ejercicio 3 - TIR'!$E$22-'Ejercicio 3 - TIR'!$C$22)*('Ejercicio 3 - TIR'!$D$22-'Ejercicio 3 - TIR'!$C$22)*P643),'Ejercicio 3 - TIR'!$E$22-SQRT(('Ejercicio 3 - TIR'!$E$22-'Ejercicio 3 - TIR'!$C$22)*('Ejercicio 3 - TIR'!$E$22-'Ejercicio 3 - TIR'!$D$22)*(1-P643)))</f>
        <v>0.152735270423445</v>
      </c>
      <c r="R643" s="16">
        <f ca="1" t="shared" si="4797"/>
        <v>0.030490904822831</v>
      </c>
      <c r="S643" s="18">
        <f ca="1">IF(R643&lt;=('Ejercicio 3 - TIR'!$D$23-'Ejercicio 3 - TIR'!$C$23)/('Ejercicio 3 - TIR'!$E$23-'Ejercicio 3 - TIR'!$C$23),'Ejercicio 3 - TIR'!$C$23+SQRT(('Ejercicio 3 - TIR'!$E$23-'Ejercicio 3 - TIR'!$C$23)*('Ejercicio 3 - TIR'!$D$23-'Ejercicio 3 - TIR'!$C$23)*R643),'Ejercicio 3 - TIR'!$E$23-SQRT(('Ejercicio 3 - TIR'!$E$23-'Ejercicio 3 - TIR'!$C$23)*('Ejercicio 3 - TIR'!$E$23-'Ejercicio 3 - TIR'!$D$23)*(1-R643)))</f>
        <v>0.127408348579886</v>
      </c>
      <c r="T643" s="16">
        <f ca="1" t="shared" ref="T643:X643" si="4798">RAND()</f>
        <v>0.458170369550037</v>
      </c>
      <c r="U643" s="18">
        <f ca="1">IF(T643&lt;=('Ejercicio 3 - TIR'!$D$24-'Ejercicio 3 - TIR'!$C$24)/('Ejercicio 3 - TIR'!$E$24-'Ejercicio 3 - TIR'!$C$24),'Ejercicio 3 - TIR'!$C$24+SQRT(('Ejercicio 3 - TIR'!$E$24-'Ejercicio 3 - TIR'!$C$24)*('Ejercicio 3 - TIR'!$D$24-'Ejercicio 3 - TIR'!$C$24)*T643),'Ejercicio 3 - TIR'!$E$24-SQRT(('Ejercicio 3 - TIR'!$E$24-'Ejercicio 3 - TIR'!$C$24)*('Ejercicio 3 - TIR'!$E$24-'Ejercicio 3 - TIR'!$D$24)*(1-T643)))</f>
        <v>0.181049737288949</v>
      </c>
      <c r="V643" s="16">
        <f ca="1" t="shared" si="4798"/>
        <v>0.493381783456972</v>
      </c>
      <c r="W643" s="18">
        <f ca="1">IF(V643&lt;=('Ejercicio 3 - TIR'!$D$25-'Ejercicio 3 - TIR'!$C$25)/('Ejercicio 3 - TIR'!$E$25-'Ejercicio 3 - TIR'!$C$25),'Ejercicio 3 - TIR'!$C$25+SQRT(('Ejercicio 3 - TIR'!$E$25-'Ejercicio 3 - TIR'!$C$25)*('Ejercicio 3 - TIR'!$D$25-'Ejercicio 3 - TIR'!$C$25)*V643),'Ejercicio 3 - TIR'!$E$25-SQRT(('Ejercicio 3 - TIR'!$E$25-'Ejercicio 3 - TIR'!$C$25)*('Ejercicio 3 - TIR'!$E$25-'Ejercicio 3 - TIR'!$D$25)*(1-V643)))</f>
        <v>0.207891048957489</v>
      </c>
      <c r="X643" s="16">
        <f ca="1" t="shared" si="4798"/>
        <v>0.66599515652938</v>
      </c>
      <c r="Y643" s="18">
        <f ca="1">IF(X643&lt;=('Ejercicio 3 - TIR'!$D$26-'Ejercicio 3 - TIR'!$C$26)/('Ejercicio 3 - TIR'!$E$26-'Ejercicio 3 - TIR'!$C$26),'Ejercicio 3 - TIR'!$C$26+SQRT(('Ejercicio 3 - TIR'!$E$26-'Ejercicio 3 - TIR'!$C$26)*('Ejercicio 3 - TIR'!$D$26-'Ejercicio 3 - TIR'!$C$26)*X643),'Ejercicio 3 - TIR'!$E$26-SQRT(('Ejercicio 3 - TIR'!$E$26-'Ejercicio 3 - TIR'!$C$26)*('Ejercicio 3 - TIR'!$E$26-'Ejercicio 3 - TIR'!$D$26)*(1-X643)))</f>
        <v>0.237530879986261</v>
      </c>
      <c r="Z643" s="16">
        <f ca="1" t="shared" si="4764"/>
        <v>1.15273527042344</v>
      </c>
      <c r="AA643" s="16">
        <f ca="1" t="shared" si="4765"/>
        <v>1.29960336757788</v>
      </c>
      <c r="AB643" s="16">
        <f ca="1" t="shared" si="4766"/>
        <v>1.53489621585769</v>
      </c>
      <c r="AC643" s="16">
        <f ca="1" t="shared" si="4767"/>
        <v>1.85398740021323</v>
      </c>
      <c r="AD643" s="16">
        <f ca="1" t="shared" si="4768"/>
        <v>2.29436665886932</v>
      </c>
      <c r="AE643" s="15">
        <f ca="1" t="shared" si="4769"/>
        <v>5704.87315745227</v>
      </c>
      <c r="AF643" s="15">
        <f ca="1" t="shared" si="4770"/>
        <v>6431.72162530099</v>
      </c>
      <c r="AG643" s="15">
        <f ca="1" t="shared" si="4771"/>
        <v>7596.18313587738</v>
      </c>
      <c r="AH643" s="15">
        <f ca="1" t="shared" si="4772"/>
        <v>9175.36161606812</v>
      </c>
      <c r="AI643" s="15">
        <f ca="1" t="shared" si="4773"/>
        <v>11354.7933349249</v>
      </c>
      <c r="AJ643" s="17">
        <f ca="1" t="shared" si="4774"/>
        <v>46551.8792823398</v>
      </c>
      <c r="AK643" s="17">
        <f ca="1" t="shared" si="4775"/>
        <v>53138.531773081</v>
      </c>
      <c r="AL643" s="17">
        <f ca="1" t="shared" si="4776"/>
        <v>63776.3302389129</v>
      </c>
      <c r="AM643" s="17">
        <f ca="1" t="shared" si="4777"/>
        <v>68863.113704059</v>
      </c>
      <c r="AN643" s="17">
        <f ca="1" t="shared" si="4778"/>
        <v>92333.3627587112</v>
      </c>
      <c r="AO643" s="17">
        <f ca="1">C643/'Ejercicio 3 - TIR'!$D$7</f>
        <v>13367.7888447811</v>
      </c>
      <c r="AP643" s="17">
        <f ca="1" t="shared" si="4779"/>
        <v>33184.0904375587</v>
      </c>
      <c r="AQ643" s="17">
        <f ca="1" t="shared" si="4780"/>
        <v>39770.7429282999</v>
      </c>
      <c r="AR643" s="17">
        <f ca="1" t="shared" si="4781"/>
        <v>50408.5413941318</v>
      </c>
      <c r="AS643" s="17">
        <f ca="1" t="shared" si="4782"/>
        <v>55495.3248592779</v>
      </c>
      <c r="AT643" s="17">
        <f ca="1" t="shared" si="4783"/>
        <v>78965.5739139301</v>
      </c>
      <c r="AU643" s="17">
        <f ca="1">AP643*'Ejercicio 3 - TIR'!$D$5</f>
        <v>16592.0452187794</v>
      </c>
      <c r="AV643" s="17">
        <f ca="1">AQ643*'Ejercicio 3 - TIR'!$D$5</f>
        <v>19885.37146415</v>
      </c>
      <c r="AW643" s="17">
        <f ca="1">AR643*'Ejercicio 3 - TIR'!$D$5</f>
        <v>25204.2706970659</v>
      </c>
      <c r="AX643" s="17">
        <f ca="1">AS643*'Ejercicio 3 - TIR'!$D$5</f>
        <v>27747.662429639</v>
      </c>
      <c r="AY643" s="17">
        <f ca="1">AT643*'Ejercicio 3 - TIR'!$D$5</f>
        <v>39482.7869569651</v>
      </c>
      <c r="AZ643" s="17">
        <f ca="1" t="shared" ref="AZ643:BD643" si="4799">AJ643-AU643-AE643</f>
        <v>24254.9609061082</v>
      </c>
      <c r="BA643" s="17">
        <f ca="1" t="shared" si="4799"/>
        <v>26821.4386836301</v>
      </c>
      <c r="BB643" s="17">
        <f ca="1" t="shared" si="4799"/>
        <v>30975.8764059696</v>
      </c>
      <c r="BC643" s="17">
        <f ca="1" t="shared" si="4799"/>
        <v>31940.0896583519</v>
      </c>
      <c r="BD643" s="17">
        <f ca="1" t="shared" si="4799"/>
        <v>41495.7824668212</v>
      </c>
      <c r="BE643" s="17">
        <f ca="1" t="shared" ref="BE643:BI643" si="4800">AZ643/Z643</f>
        <v>21041.223885861</v>
      </c>
      <c r="BF643" s="17">
        <f ca="1" t="shared" si="4800"/>
        <v>20638.1726554142</v>
      </c>
      <c r="BG643" s="17">
        <f ca="1" t="shared" si="4800"/>
        <v>20181.0885230833</v>
      </c>
      <c r="BH643" s="17">
        <f ca="1" t="shared" si="4800"/>
        <v>17227.7814049213</v>
      </c>
      <c r="BI643" s="17">
        <f ca="1" t="shared" si="4800"/>
        <v>18085.9420644086</v>
      </c>
      <c r="BJ643" s="17">
        <f ca="1" t="shared" si="4786"/>
        <v>85697.761422419</v>
      </c>
      <c r="BK643" s="17">
        <f ca="1" t="shared" si="4787"/>
        <v>30670.6090282709</v>
      </c>
      <c r="BL643" s="17">
        <f ca="1" t="shared" si="4788"/>
        <v>116368.37045069</v>
      </c>
      <c r="BM643" s="17">
        <f ca="1">BK643*'Ejercicio 3 - TIR'!$D$5</f>
        <v>15335.3045141355</v>
      </c>
      <c r="BN643" s="17">
        <f ca="1" t="shared" si="4789"/>
        <v>101033.065936554</v>
      </c>
      <c r="BO643" s="17">
        <f ca="1" t="shared" si="4790"/>
        <v>44035.2746349376</v>
      </c>
      <c r="BP643" s="17">
        <f ca="1" t="shared" si="4791"/>
        <v>-104190.324436452</v>
      </c>
      <c r="BQ643" s="17">
        <f ca="1" t="shared" ref="BQ643:BT643" si="4801">BE643</f>
        <v>21041.223885861</v>
      </c>
      <c r="BR643" s="17">
        <f ca="1" t="shared" si="4801"/>
        <v>20638.1726554142</v>
      </c>
      <c r="BS643" s="17">
        <f ca="1" t="shared" si="4801"/>
        <v>20181.0885230833</v>
      </c>
      <c r="BT643" s="17">
        <f ca="1" t="shared" si="4801"/>
        <v>17227.7814049213</v>
      </c>
      <c r="BU643" s="17">
        <f ca="1" t="shared" si="4793"/>
        <v>62121.2166993461</v>
      </c>
      <c r="BV643" s="19">
        <f ca="1" t="shared" si="4794"/>
        <v>9.20155802234106</v>
      </c>
    </row>
    <row r="644" ht="15" customHeight="1" spans="1:74">
      <c r="A644" s="15">
        <v>643</v>
      </c>
      <c r="B644" s="16">
        <f ca="1" t="shared" ref="B644:F644" si="4802">RAND()</f>
        <v>0.377709634248424</v>
      </c>
      <c r="C644" s="17">
        <f ca="1">IF(B644&lt;=('Ejercicio 3 - TIR'!$D$13-'Ejercicio 3 - TIR'!$C$13)/('Ejercicio 3 - TIR'!$E$13-'Ejercicio 3 - TIR'!$C$13),'Ejercicio 3 - TIR'!$C$13+SQRT(('Ejercicio 3 - TIR'!$E$13-'Ejercicio 3 - TIR'!$C$13)*('Ejercicio 3 - TIR'!$D$13-'Ejercicio 3 - TIR'!$C$13)*B644),'Ejercicio 3 - TIR'!$E$13-SQRT(('Ejercicio 3 - TIR'!$E$13-'Ejercicio 3 - TIR'!$C$13)*('Ejercicio 3 - TIR'!$E$13-'Ejercicio 3 - TIR'!$D$13)*(1-B644)))</f>
        <v>72673.3017197121</v>
      </c>
      <c r="D644" s="16">
        <f ca="1" t="shared" si="4802"/>
        <v>0.996347851852484</v>
      </c>
      <c r="E644" s="17">
        <f ca="1">IF(D644&lt;=('Ejercicio 3 - TIR'!$D$14-'Ejercicio 3 - TIR'!$C$14)/('Ejercicio 3 - TIR'!$E$14-'Ejercicio 3 - TIR'!$C$14),'Ejercicio 3 - TIR'!$C$14+SQRT(('Ejercicio 3 - TIR'!$E$14-'Ejercicio 3 - TIR'!$C$14)*('Ejercicio 3 - TIR'!$D$14-'Ejercicio 3 - TIR'!$C$14)*D644),'Ejercicio 3 - TIR'!$E$14-SQRT(('Ejercicio 3 - TIR'!$E$14-'Ejercicio 3 - TIR'!$C$14)*('Ejercicio 3 - TIR'!$E$14-'Ejercicio 3 - TIR'!$D$14)*(1-D644)))</f>
        <v>39259.849865144</v>
      </c>
      <c r="F644" s="16">
        <f ca="1" t="shared" si="4802"/>
        <v>0.460469823392905</v>
      </c>
      <c r="G644" s="17">
        <f ca="1">IF(F644&lt;=('Ejercicio 3 - TIR'!$D$18-'Ejercicio 3 - TIR'!$C$18)/('Ejercicio 3 - TIR'!$E$18-'Ejercicio 3 - TIR'!$C$18),'Ejercicio 3 - TIR'!$C$18+SQRT(('Ejercicio 3 - TIR'!$E$18-'Ejercicio 3 - TIR'!$C$18)*('Ejercicio 3 - TIR'!$D$18-'Ejercicio 3 - TIR'!$C$18)*F644),'Ejercicio 3 - TIR'!$E$18-SQRT(('Ejercicio 3 - TIR'!$E$18-'Ejercicio 3 - TIR'!$C$18)*('Ejercicio 3 - TIR'!$E$18-'Ejercicio 3 - TIR'!$D$18)*(1-F644)))</f>
        <v>38310.8647870685</v>
      </c>
      <c r="H644" s="16">
        <f ca="1" t="shared" ref="H644:L644" si="4803">RAND()</f>
        <v>0.430698697929035</v>
      </c>
      <c r="I644" s="17">
        <f ca="1">IF(H644&lt;=('Ejercicio 3 - TIR'!$D$18-'Ejercicio 3 - TIR'!$C$18)/('Ejercicio 3 - TIR'!$E$18-'Ejercicio 3 - TIR'!$C$18),'Ejercicio 3 - TIR'!$C$18+SQRT(('Ejercicio 3 - TIR'!$E$18-'Ejercicio 3 - TIR'!$C$18)*('Ejercicio 3 - TIR'!$D$18-'Ejercicio 3 - TIR'!$C$18)*H644),'Ejercicio 3 - TIR'!$E$18-SQRT(('Ejercicio 3 - TIR'!$E$18-'Ejercicio 3 - TIR'!$C$18)*('Ejercicio 3 - TIR'!$E$18-'Ejercicio 3 - TIR'!$D$18)*(1-H644)))</f>
        <v>38037.7114086881</v>
      </c>
      <c r="J644" s="16">
        <f ca="1" t="shared" si="4803"/>
        <v>0.0599278754522603</v>
      </c>
      <c r="K644" s="17">
        <f ca="1">IF(J644&lt;=('Ejercicio 3 - TIR'!$D$18-'Ejercicio 3 - TIR'!$C$18)/('Ejercicio 3 - TIR'!$E$18-'Ejercicio 3 - TIR'!$C$18),'Ejercicio 3 - TIR'!$C$18+SQRT(('Ejercicio 3 - TIR'!$E$18-'Ejercicio 3 - TIR'!$C$18)*('Ejercicio 3 - TIR'!$D$18-'Ejercicio 3 - TIR'!$C$18)*J644),'Ejercicio 3 - TIR'!$E$18-SQRT(('Ejercicio 3 - TIR'!$E$18-'Ejercicio 3 - TIR'!$C$18)*('Ejercicio 3 - TIR'!$E$18-'Ejercicio 3 - TIR'!$D$18)*(1-J644)))</f>
        <v>32998.1963441107</v>
      </c>
      <c r="L644" s="16">
        <f ca="1" t="shared" si="4803"/>
        <v>0.601423321374165</v>
      </c>
      <c r="M644" s="17">
        <f ca="1">IF(L644&lt;=('Ejercicio 3 - TIR'!$D$18-'Ejercicio 3 - TIR'!$C$18)/('Ejercicio 3 - TIR'!$E$18-'Ejercicio 3 - TIR'!$C$18),'Ejercicio 3 - TIR'!$C$18+SQRT(('Ejercicio 3 - TIR'!$E$18-'Ejercicio 3 - TIR'!$C$18)*('Ejercicio 3 - TIR'!$D$18-'Ejercicio 3 - TIR'!$C$18)*L644),'Ejercicio 3 - TIR'!$E$18-SQRT(('Ejercicio 3 - TIR'!$E$18-'Ejercicio 3 - TIR'!$C$18)*('Ejercicio 3 - TIR'!$E$18-'Ejercicio 3 - TIR'!$D$18)*(1-L644)))</f>
        <v>39498.0786586617</v>
      </c>
      <c r="N644" s="16">
        <f ca="1" t="shared" ref="N644:R644" si="4804">RAND()</f>
        <v>0.305431316384737</v>
      </c>
      <c r="O644" s="17">
        <f ca="1">IF(N644&lt;=('Ejercicio 3 - TIR'!$D$18-'Ejercicio 3 - TIR'!$C$18)/('Ejercicio 3 - TIR'!$E$18-'Ejercicio 3 - TIR'!$C$18),'Ejercicio 3 - TIR'!$C$18+SQRT(('Ejercicio 3 - TIR'!$E$18-'Ejercicio 3 - TIR'!$C$18)*('Ejercicio 3 - TIR'!$D$18-'Ejercicio 3 - TIR'!$C$18)*N644),'Ejercicio 3 - TIR'!$E$18-SQRT(('Ejercicio 3 - TIR'!$E$18-'Ejercicio 3 - TIR'!$C$18)*('Ejercicio 3 - TIR'!$E$18-'Ejercicio 3 - TIR'!$D$18)*(1-N644)))</f>
        <v>36768.6555132988</v>
      </c>
      <c r="P644" s="16">
        <f ca="1" t="shared" si="4804"/>
        <v>0.765277246817727</v>
      </c>
      <c r="Q644" s="18">
        <f ca="1">IF(P644&lt;=('Ejercicio 3 - TIR'!$D$22-'Ejercicio 3 - TIR'!$C$22)/('Ejercicio 3 - TIR'!$E$22-'Ejercicio 3 - TIR'!$C$22),'Ejercicio 3 - TIR'!$C$22+SQRT(('Ejercicio 3 - TIR'!$E$22-'Ejercicio 3 - TIR'!$C$22)*('Ejercicio 3 - TIR'!$D$22-'Ejercicio 3 - TIR'!$C$22)*P644),'Ejercicio 3 - TIR'!$E$22-SQRT(('Ejercicio 3 - TIR'!$E$22-'Ejercicio 3 - TIR'!$C$22)*('Ejercicio 3 - TIR'!$E$22-'Ejercicio 3 - TIR'!$D$22)*(1-P644)))</f>
        <v>0.159445171960629</v>
      </c>
      <c r="R644" s="16">
        <f ca="1" t="shared" si="4804"/>
        <v>0.1633569277229</v>
      </c>
      <c r="S644" s="18">
        <f ca="1">IF(R644&lt;=('Ejercicio 3 - TIR'!$D$23-'Ejercicio 3 - TIR'!$C$23)/('Ejercicio 3 - TIR'!$E$23-'Ejercicio 3 - TIR'!$C$23),'Ejercicio 3 - TIR'!$C$23+SQRT(('Ejercicio 3 - TIR'!$E$23-'Ejercicio 3 - TIR'!$C$23)*('Ejercicio 3 - TIR'!$D$23-'Ejercicio 3 - TIR'!$C$23)*R644),'Ejercicio 3 - TIR'!$E$23-SQRT(('Ejercicio 3 - TIR'!$E$23-'Ejercicio 3 - TIR'!$C$23)*('Ejercicio 3 - TIR'!$E$23-'Ejercicio 3 - TIR'!$D$23)*(1-R644)))</f>
        <v>0.13714766660223</v>
      </c>
      <c r="T644" s="16">
        <f ca="1" t="shared" ref="T644:X644" si="4805">RAND()</f>
        <v>0.690636097710542</v>
      </c>
      <c r="U644" s="18">
        <f ca="1">IF(T644&lt;=('Ejercicio 3 - TIR'!$D$24-'Ejercicio 3 - TIR'!$C$24)/('Ejercicio 3 - TIR'!$E$24-'Ejercicio 3 - TIR'!$C$24),'Ejercicio 3 - TIR'!$C$24+SQRT(('Ejercicio 3 - TIR'!$E$24-'Ejercicio 3 - TIR'!$C$24)*('Ejercicio 3 - TIR'!$D$24-'Ejercicio 3 - TIR'!$C$24)*T644),'Ejercicio 3 - TIR'!$E$24-SQRT(('Ejercicio 3 - TIR'!$E$24-'Ejercicio 3 - TIR'!$C$24)*('Ejercicio 3 - TIR'!$E$24-'Ejercicio 3 - TIR'!$D$24)*(1-T644)))</f>
        <v>0.190568402584799</v>
      </c>
      <c r="V644" s="16">
        <f ca="1" t="shared" si="4805"/>
        <v>0.498675484876942</v>
      </c>
      <c r="W644" s="18">
        <f ca="1">IF(V644&lt;=('Ejercicio 3 - TIR'!$D$25-'Ejercicio 3 - TIR'!$C$25)/('Ejercicio 3 - TIR'!$E$25-'Ejercicio 3 - TIR'!$C$25),'Ejercicio 3 - TIR'!$C$25+SQRT(('Ejercicio 3 - TIR'!$E$25-'Ejercicio 3 - TIR'!$C$25)*('Ejercicio 3 - TIR'!$D$25-'Ejercicio 3 - TIR'!$C$25)*V644),'Ejercicio 3 - TIR'!$E$25-SQRT(('Ejercicio 3 - TIR'!$E$25-'Ejercicio 3 - TIR'!$C$25)*('Ejercicio 3 - TIR'!$E$25-'Ejercicio 3 - TIR'!$D$25)*(1-V644)))</f>
        <v>0.208111626876534</v>
      </c>
      <c r="X644" s="16">
        <f ca="1" t="shared" si="4805"/>
        <v>0.799521970595484</v>
      </c>
      <c r="Y644" s="18">
        <f ca="1">IF(X644&lt;=('Ejercicio 3 - TIR'!$D$26-'Ejercicio 3 - TIR'!$C$26)/('Ejercicio 3 - TIR'!$E$26-'Ejercicio 3 - TIR'!$C$26),'Ejercicio 3 - TIR'!$C$26+SQRT(('Ejercicio 3 - TIR'!$E$26-'Ejercicio 3 - TIR'!$C$26)*('Ejercicio 3 - TIR'!$D$26-'Ejercicio 3 - TIR'!$C$26)*X644),'Ejercicio 3 - TIR'!$E$26-SQRT(('Ejercicio 3 - TIR'!$E$26-'Ejercicio 3 - TIR'!$C$26)*('Ejercicio 3 - TIR'!$E$26-'Ejercicio 3 - TIR'!$D$26)*(1-X644)))</f>
        <v>0.247097395866218</v>
      </c>
      <c r="Z644" s="16">
        <f ca="1" t="shared" si="4764"/>
        <v>1.15944517196063</v>
      </c>
      <c r="AA644" s="16">
        <f ca="1" t="shared" si="4765"/>
        <v>1.31846037184825</v>
      </c>
      <c r="AB644" s="16">
        <f ca="1" t="shared" si="4766"/>
        <v>1.56971725878273</v>
      </c>
      <c r="AC644" s="16">
        <f ca="1" t="shared" si="4767"/>
        <v>1.89639367124418</v>
      </c>
      <c r="AD644" s="16">
        <f ca="1" t="shared" si="4768"/>
        <v>2.36498760894579</v>
      </c>
      <c r="AE644" s="15">
        <f ca="1" t="shared" si="4769"/>
        <v>6259.79351289638</v>
      </c>
      <c r="AF644" s="15">
        <f ca="1" t="shared" si="4770"/>
        <v>7118.30958660189</v>
      </c>
      <c r="AG644" s="15">
        <f ca="1" t="shared" si="4771"/>
        <v>8474.83447362468</v>
      </c>
      <c r="AH644" s="15">
        <f ca="1" t="shared" si="4772"/>
        <v>10238.54606344</v>
      </c>
      <c r="AI644" s="15">
        <f ca="1" t="shared" si="4773"/>
        <v>12768.4641331724</v>
      </c>
      <c r="AJ644" s="17">
        <f ca="1" t="shared" si="4774"/>
        <v>44419.3472110031</v>
      </c>
      <c r="AK644" s="17">
        <f ca="1" t="shared" si="4775"/>
        <v>50151.2151281554</v>
      </c>
      <c r="AL644" s="17">
        <f ca="1" t="shared" si="4776"/>
        <v>51797.8383100519</v>
      </c>
      <c r="AM644" s="17">
        <f ca="1" t="shared" si="4777"/>
        <v>74903.9063945908</v>
      </c>
      <c r="AN644" s="17">
        <f ca="1" t="shared" si="4778"/>
        <v>86957.4146865481</v>
      </c>
      <c r="AO644" s="17">
        <f ca="1">C644/'Ejercicio 3 - TIR'!$D$7</f>
        <v>14534.6603439424</v>
      </c>
      <c r="AP644" s="17">
        <f ca="1" t="shared" si="4779"/>
        <v>29884.6868670607</v>
      </c>
      <c r="AQ644" s="17">
        <f ca="1" t="shared" si="4780"/>
        <v>35616.554784213</v>
      </c>
      <c r="AR644" s="17">
        <f ca="1" t="shared" si="4781"/>
        <v>37263.1779661095</v>
      </c>
      <c r="AS644" s="17">
        <f ca="1" t="shared" si="4782"/>
        <v>60369.2460506484</v>
      </c>
      <c r="AT644" s="17">
        <f ca="1" t="shared" si="4783"/>
        <v>72422.7543426057</v>
      </c>
      <c r="AU644" s="17">
        <f ca="1">AP644*'Ejercicio 3 - TIR'!$D$5</f>
        <v>14942.3434335303</v>
      </c>
      <c r="AV644" s="17">
        <f ca="1">AQ644*'Ejercicio 3 - TIR'!$D$5</f>
        <v>17808.2773921065</v>
      </c>
      <c r="AW644" s="17">
        <f ca="1">AR644*'Ejercicio 3 - TIR'!$D$5</f>
        <v>18631.5889830547</v>
      </c>
      <c r="AX644" s="17">
        <f ca="1">AS644*'Ejercicio 3 - TIR'!$D$5</f>
        <v>30184.6230253242</v>
      </c>
      <c r="AY644" s="17">
        <f ca="1">AT644*'Ejercicio 3 - TIR'!$D$5</f>
        <v>36211.3771713028</v>
      </c>
      <c r="AZ644" s="17">
        <f ca="1" t="shared" ref="AZ644:BD644" si="4806">AJ644-AU644-AE644</f>
        <v>23217.2102645764</v>
      </c>
      <c r="BA644" s="17">
        <f ca="1" t="shared" si="4806"/>
        <v>25224.628149447</v>
      </c>
      <c r="BB644" s="17">
        <f ca="1" t="shared" si="4806"/>
        <v>24691.4148533725</v>
      </c>
      <c r="BC644" s="17">
        <f ca="1" t="shared" si="4806"/>
        <v>34480.7373058266</v>
      </c>
      <c r="BD644" s="17">
        <f ca="1" t="shared" si="4806"/>
        <v>37977.5733820729</v>
      </c>
      <c r="BE644" s="17">
        <f ca="1" t="shared" ref="BE644:BI644" si="4807">AZ644/Z644</f>
        <v>20024.4141129295</v>
      </c>
      <c r="BF644" s="17">
        <f ca="1" t="shared" si="4807"/>
        <v>19131.8819192772</v>
      </c>
      <c r="BG644" s="17">
        <f ca="1" t="shared" si="4807"/>
        <v>15729.8486177822</v>
      </c>
      <c r="BH644" s="17">
        <f ca="1" t="shared" si="4807"/>
        <v>18182.2676528996</v>
      </c>
      <c r="BI644" s="17">
        <f ca="1" t="shared" si="4807"/>
        <v>16058.2546980031</v>
      </c>
      <c r="BJ644" s="17">
        <f ca="1" t="shared" si="4786"/>
        <v>92849.0584601377</v>
      </c>
      <c r="BK644" s="17">
        <f ca="1" t="shared" si="4787"/>
        <v>34374.2916136596</v>
      </c>
      <c r="BL644" s="17">
        <f ca="1" t="shared" si="4788"/>
        <v>127223.350073797</v>
      </c>
      <c r="BM644" s="17">
        <f ca="1">BK644*'Ejercicio 3 - TIR'!$D$5</f>
        <v>17187.1458068298</v>
      </c>
      <c r="BN644" s="17">
        <f ca="1" t="shared" si="4789"/>
        <v>110036.204266967</v>
      </c>
      <c r="BO644" s="17">
        <f ca="1" t="shared" si="4790"/>
        <v>46527.1800371152</v>
      </c>
      <c r="BP644" s="17">
        <f ca="1" t="shared" si="4791"/>
        <v>-111933.151584856</v>
      </c>
      <c r="BQ644" s="17">
        <f ca="1" t="shared" ref="BQ644:BT644" si="4808">BE644</f>
        <v>20024.4141129295</v>
      </c>
      <c r="BR644" s="17">
        <f ca="1" t="shared" si="4808"/>
        <v>19131.8819192772</v>
      </c>
      <c r="BS644" s="17">
        <f ca="1" t="shared" si="4808"/>
        <v>15729.8486177822</v>
      </c>
      <c r="BT644" s="17">
        <f ca="1" t="shared" si="4808"/>
        <v>18182.2676528996</v>
      </c>
      <c r="BU644" s="17">
        <f ca="1" t="shared" si="4793"/>
        <v>62585.4347351183</v>
      </c>
      <c r="BV644" s="19">
        <f ca="1" t="shared" si="4794"/>
        <v>5.55271850000985</v>
      </c>
    </row>
    <row r="645" ht="15" customHeight="1" spans="1:74">
      <c r="A645" s="15">
        <v>644</v>
      </c>
      <c r="B645" s="16">
        <f ca="1" t="shared" ref="B645:F645" si="4809">RAND()</f>
        <v>0.309294987129538</v>
      </c>
      <c r="C645" s="17">
        <f ca="1">IF(B645&lt;=('Ejercicio 3 - TIR'!$D$13-'Ejercicio 3 - TIR'!$C$13)/('Ejercicio 3 - TIR'!$E$13-'Ejercicio 3 - TIR'!$C$13),'Ejercicio 3 - TIR'!$C$13+SQRT(('Ejercicio 3 - TIR'!$E$13-'Ejercicio 3 - TIR'!$C$13)*('Ejercicio 3 - TIR'!$D$13-'Ejercicio 3 - TIR'!$C$13)*B645),'Ejercicio 3 - TIR'!$E$13-SQRT(('Ejercicio 3 - TIR'!$E$13-'Ejercicio 3 - TIR'!$C$13)*('Ejercicio 3 - TIR'!$E$13-'Ejercicio 3 - TIR'!$D$13)*(1-B645)))</f>
        <v>71210.3140787442</v>
      </c>
      <c r="D645" s="16">
        <f ca="1" t="shared" si="4809"/>
        <v>0.359833458179271</v>
      </c>
      <c r="E645" s="17">
        <f ca="1">IF(D645&lt;=('Ejercicio 3 - TIR'!$D$14-'Ejercicio 3 - TIR'!$C$14)/('Ejercicio 3 - TIR'!$E$14-'Ejercicio 3 - TIR'!$C$14),'Ejercicio 3 - TIR'!$C$14+SQRT(('Ejercicio 3 - TIR'!$E$14-'Ejercicio 3 - TIR'!$C$14)*('Ejercicio 3 - TIR'!$D$14-'Ejercicio 3 - TIR'!$C$14)*D645),'Ejercicio 3 - TIR'!$E$14-SQRT(('Ejercicio 3 - TIR'!$E$14-'Ejercicio 3 - TIR'!$C$14)*('Ejercicio 3 - TIR'!$E$14-'Ejercicio 3 - TIR'!$D$14)*(1-D645)))</f>
        <v>30200.7662915354</v>
      </c>
      <c r="F645" s="16">
        <f ca="1" t="shared" si="4809"/>
        <v>0.135108891244955</v>
      </c>
      <c r="G645" s="17">
        <f ca="1">IF(F645&lt;=('Ejercicio 3 - TIR'!$D$18-'Ejercicio 3 - TIR'!$C$18)/('Ejercicio 3 - TIR'!$E$18-'Ejercicio 3 - TIR'!$C$18),'Ejercicio 3 - TIR'!$C$18+SQRT(('Ejercicio 3 - TIR'!$E$18-'Ejercicio 3 - TIR'!$C$18)*('Ejercicio 3 - TIR'!$D$18-'Ejercicio 3 - TIR'!$C$18)*F645),'Ejercicio 3 - TIR'!$E$18-SQRT(('Ejercicio 3 - TIR'!$E$18-'Ejercicio 3 - TIR'!$C$18)*('Ejercicio 3 - TIR'!$E$18-'Ejercicio 3 - TIR'!$D$18)*(1-F645)))</f>
        <v>34501.8144882639</v>
      </c>
      <c r="H645" s="16">
        <f ca="1" t="shared" ref="H645:L645" si="4810">RAND()</f>
        <v>0.161696871994585</v>
      </c>
      <c r="I645" s="17">
        <f ca="1">IF(H645&lt;=('Ejercicio 3 - TIR'!$D$18-'Ejercicio 3 - TIR'!$C$18)/('Ejercicio 3 - TIR'!$E$18-'Ejercicio 3 - TIR'!$C$18),'Ejercicio 3 - TIR'!$C$18+SQRT(('Ejercicio 3 - TIR'!$E$18-'Ejercicio 3 - TIR'!$C$18)*('Ejercicio 3 - TIR'!$D$18-'Ejercicio 3 - TIR'!$C$18)*H645),'Ejercicio 3 - TIR'!$E$18-SQRT(('Ejercicio 3 - TIR'!$E$18-'Ejercicio 3 - TIR'!$C$18)*('Ejercicio 3 - TIR'!$E$18-'Ejercicio 3 - TIR'!$D$18)*(1-H645)))</f>
        <v>34924.8889123703</v>
      </c>
      <c r="J645" s="16">
        <f ca="1" t="shared" si="4810"/>
        <v>0.519606247060777</v>
      </c>
      <c r="K645" s="17">
        <f ca="1">IF(J645&lt;=('Ejercicio 3 - TIR'!$D$18-'Ejercicio 3 - TIR'!$C$18)/('Ejercicio 3 - TIR'!$E$18-'Ejercicio 3 - TIR'!$C$18),'Ejercicio 3 - TIR'!$C$18+SQRT(('Ejercicio 3 - TIR'!$E$18-'Ejercicio 3 - TIR'!$C$18)*('Ejercicio 3 - TIR'!$D$18-'Ejercicio 3 - TIR'!$C$18)*J645),'Ejercicio 3 - TIR'!$E$18-SQRT(('Ejercicio 3 - TIR'!$E$18-'Ejercicio 3 - TIR'!$C$18)*('Ejercicio 3 - TIR'!$E$18-'Ejercicio 3 - TIR'!$D$18)*(1-J645)))</f>
        <v>38828.4164525195</v>
      </c>
      <c r="L645" s="16">
        <f ca="1" t="shared" si="4810"/>
        <v>0.851439587975886</v>
      </c>
      <c r="M645" s="17">
        <f ca="1">IF(L645&lt;=('Ejercicio 3 - TIR'!$D$18-'Ejercicio 3 - TIR'!$C$18)/('Ejercicio 3 - TIR'!$E$18-'Ejercicio 3 - TIR'!$C$18),'Ejercicio 3 - TIR'!$C$18+SQRT(('Ejercicio 3 - TIR'!$E$18-'Ejercicio 3 - TIR'!$C$18)*('Ejercicio 3 - TIR'!$D$18-'Ejercicio 3 - TIR'!$C$18)*L645),'Ejercicio 3 - TIR'!$E$18-SQRT(('Ejercicio 3 - TIR'!$E$18-'Ejercicio 3 - TIR'!$C$18)*('Ejercicio 3 - TIR'!$E$18-'Ejercicio 3 - TIR'!$D$18)*(1-L645)))</f>
        <v>41662.0319201933</v>
      </c>
      <c r="N645" s="16">
        <f ca="1" t="shared" ref="N645:R645" si="4811">RAND()</f>
        <v>0.918281282610113</v>
      </c>
      <c r="O645" s="17">
        <f ca="1">IF(N645&lt;=('Ejercicio 3 - TIR'!$D$18-'Ejercicio 3 - TIR'!$C$18)/('Ejercicio 3 - TIR'!$E$18-'Ejercicio 3 - TIR'!$C$18),'Ejercicio 3 - TIR'!$C$18+SQRT(('Ejercicio 3 - TIR'!$E$18-'Ejercicio 3 - TIR'!$C$18)*('Ejercicio 3 - TIR'!$D$18-'Ejercicio 3 - TIR'!$C$18)*N645),'Ejercicio 3 - TIR'!$E$18-SQRT(('Ejercicio 3 - TIR'!$E$18-'Ejercicio 3 - TIR'!$C$18)*('Ejercicio 3 - TIR'!$E$18-'Ejercicio 3 - TIR'!$D$18)*(1-N645)))</f>
        <v>42524.3377039181</v>
      </c>
      <c r="P645" s="16">
        <f ca="1" t="shared" si="4811"/>
        <v>0.605798031063679</v>
      </c>
      <c r="Q645" s="18">
        <f ca="1">IF(P645&lt;=('Ejercicio 3 - TIR'!$D$22-'Ejercicio 3 - TIR'!$C$22)/('Ejercicio 3 - TIR'!$E$22-'Ejercicio 3 - TIR'!$C$22),'Ejercicio 3 - TIR'!$C$22+SQRT(('Ejercicio 3 - TIR'!$E$22-'Ejercicio 3 - TIR'!$C$22)*('Ejercicio 3 - TIR'!$D$22-'Ejercicio 3 - TIR'!$C$22)*P645),'Ejercicio 3 - TIR'!$E$22-SQRT(('Ejercicio 3 - TIR'!$E$22-'Ejercicio 3 - TIR'!$C$22)*('Ejercicio 3 - TIR'!$E$22-'Ejercicio 3 - TIR'!$D$22)*(1-P645)))</f>
        <v>0.153362366019382</v>
      </c>
      <c r="R645" s="16">
        <f ca="1" t="shared" si="4811"/>
        <v>0.631866008092866</v>
      </c>
      <c r="S645" s="18">
        <f ca="1">IF(R645&lt;=('Ejercicio 3 - TIR'!$D$23-'Ejercicio 3 - TIR'!$C$23)/('Ejercicio 3 - TIR'!$E$23-'Ejercicio 3 - TIR'!$C$23),'Ejercicio 3 - TIR'!$C$23+SQRT(('Ejercicio 3 - TIR'!$E$23-'Ejercicio 3 - TIR'!$C$23)*('Ejercicio 3 - TIR'!$D$23-'Ejercicio 3 - TIR'!$C$23)*R645),'Ejercicio 3 - TIR'!$E$23-SQRT(('Ejercicio 3 - TIR'!$E$23-'Ejercicio 3 - TIR'!$C$23)*('Ejercicio 3 - TIR'!$E$23-'Ejercicio 3 - TIR'!$D$23)*(1-R645)))</f>
        <v>0.15425818216534</v>
      </c>
      <c r="T645" s="16">
        <f ca="1" t="shared" ref="T645:X645" si="4812">RAND()</f>
        <v>0.353163194358083</v>
      </c>
      <c r="U645" s="18">
        <f ca="1">IF(T645&lt;=('Ejercicio 3 - TIR'!$D$24-'Ejercicio 3 - TIR'!$C$24)/('Ejercicio 3 - TIR'!$E$24-'Ejercicio 3 - TIR'!$C$24),'Ejercicio 3 - TIR'!$C$24+SQRT(('Ejercicio 3 - TIR'!$E$24-'Ejercicio 3 - TIR'!$C$24)*('Ejercicio 3 - TIR'!$D$24-'Ejercicio 3 - TIR'!$C$24)*T645),'Ejercicio 3 - TIR'!$E$24-SQRT(('Ejercicio 3 - TIR'!$E$24-'Ejercicio 3 - TIR'!$C$24)*('Ejercicio 3 - TIR'!$E$24-'Ejercicio 3 - TIR'!$D$24)*(1-T645)))</f>
        <v>0.177233117855875</v>
      </c>
      <c r="V645" s="16">
        <f ca="1" t="shared" si="4812"/>
        <v>0.579882838052448</v>
      </c>
      <c r="W645" s="18">
        <f ca="1">IF(V645&lt;=('Ejercicio 3 - TIR'!$D$25-'Ejercicio 3 - TIR'!$C$25)/('Ejercicio 3 - TIR'!$E$25-'Ejercicio 3 - TIR'!$C$25),'Ejercicio 3 - TIR'!$C$25+SQRT(('Ejercicio 3 - TIR'!$E$25-'Ejercicio 3 - TIR'!$C$25)*('Ejercicio 3 - TIR'!$D$25-'Ejercicio 3 - TIR'!$C$25)*V645),'Ejercicio 3 - TIR'!$E$25-SQRT(('Ejercicio 3 - TIR'!$E$25-'Ejercicio 3 - TIR'!$C$25)*('Ejercicio 3 - TIR'!$E$25-'Ejercicio 3 - TIR'!$D$25)*(1-V645)))</f>
        <v>0.211654073660734</v>
      </c>
      <c r="X645" s="16">
        <f ca="1" t="shared" si="4812"/>
        <v>0.0939000650338475</v>
      </c>
      <c r="Y645" s="18">
        <f ca="1">IF(X645&lt;=('Ejercicio 3 - TIR'!$D$26-'Ejercicio 3 - TIR'!$C$26)/('Ejercicio 3 - TIR'!$E$26-'Ejercicio 3 - TIR'!$C$26),'Ejercicio 3 - TIR'!$C$26+SQRT(('Ejercicio 3 - TIR'!$E$26-'Ejercicio 3 - TIR'!$C$26)*('Ejercicio 3 - TIR'!$D$26-'Ejercicio 3 - TIR'!$C$26)*X645),'Ejercicio 3 - TIR'!$E$26-SQRT(('Ejercicio 3 - TIR'!$E$26-'Ejercicio 3 - TIR'!$C$26)*('Ejercicio 3 - TIR'!$E$26-'Ejercicio 3 - TIR'!$D$26)*(1-X645)))</f>
        <v>0.205922630925553</v>
      </c>
      <c r="Z645" s="16">
        <f ca="1" t="shared" si="4764"/>
        <v>1.15336236601938</v>
      </c>
      <c r="AA645" s="16">
        <f ca="1" t="shared" si="4765"/>
        <v>1.33127794797945</v>
      </c>
      <c r="AB645" s="16">
        <f ca="1" t="shared" si="4766"/>
        <v>1.56722448943262</v>
      </c>
      <c r="AC645" s="16">
        <f ca="1" t="shared" si="4767"/>
        <v>1.89893393696189</v>
      </c>
      <c r="AD645" s="16">
        <f ca="1" t="shared" si="4768"/>
        <v>2.2899674092149</v>
      </c>
      <c r="AE645" s="15">
        <f ca="1" t="shared" si="4769"/>
        <v>4631.66097406826</v>
      </c>
      <c r="AF645" s="15">
        <f ca="1" t="shared" si="4770"/>
        <v>5346.13257633417</v>
      </c>
      <c r="AG645" s="15">
        <f ca="1" t="shared" si="4771"/>
        <v>6293.64432130874</v>
      </c>
      <c r="AH645" s="15">
        <f ca="1" t="shared" si="4772"/>
        <v>7625.71978008548</v>
      </c>
      <c r="AI645" s="15">
        <f ca="1" t="shared" si="4773"/>
        <v>9196.02805990172</v>
      </c>
      <c r="AJ645" s="17">
        <f ca="1" t="shared" si="4774"/>
        <v>39793.0943901459</v>
      </c>
      <c r="AK645" s="17">
        <f ca="1" t="shared" si="4775"/>
        <v>46494.7344446704</v>
      </c>
      <c r="AL645" s="17">
        <f ca="1" t="shared" si="4776"/>
        <v>60852.8451502768</v>
      </c>
      <c r="AM645" s="17">
        <f ca="1" t="shared" si="4777"/>
        <v>79113.4462960447</v>
      </c>
      <c r="AN645" s="17">
        <f ca="1" t="shared" si="4778"/>
        <v>97379.347440421</v>
      </c>
      <c r="AO645" s="17">
        <f ca="1">C645/'Ejercicio 3 - TIR'!$D$7</f>
        <v>14242.0628157488</v>
      </c>
      <c r="AP645" s="17">
        <f ca="1" t="shared" si="4779"/>
        <v>25551.0315743971</v>
      </c>
      <c r="AQ645" s="17">
        <f ca="1" t="shared" si="4780"/>
        <v>32252.6716289216</v>
      </c>
      <c r="AR645" s="17">
        <f ca="1" t="shared" si="4781"/>
        <v>46610.782334528</v>
      </c>
      <c r="AS645" s="17">
        <f ca="1" t="shared" si="4782"/>
        <v>64871.3834802958</v>
      </c>
      <c r="AT645" s="17">
        <f ca="1" t="shared" si="4783"/>
        <v>83137.2846246721</v>
      </c>
      <c r="AU645" s="17">
        <f ca="1">AP645*'Ejercicio 3 - TIR'!$D$5</f>
        <v>12775.5157871985</v>
      </c>
      <c r="AV645" s="17">
        <f ca="1">AQ645*'Ejercicio 3 - TIR'!$D$5</f>
        <v>16126.3358144608</v>
      </c>
      <c r="AW645" s="17">
        <f ca="1">AR645*'Ejercicio 3 - TIR'!$D$5</f>
        <v>23305.391167264</v>
      </c>
      <c r="AX645" s="17">
        <f ca="1">AS645*'Ejercicio 3 - TIR'!$D$5</f>
        <v>32435.6917401479</v>
      </c>
      <c r="AY645" s="17">
        <f ca="1">AT645*'Ejercicio 3 - TIR'!$D$5</f>
        <v>41568.6423123361</v>
      </c>
      <c r="AZ645" s="17">
        <f ca="1" t="shared" ref="AZ645:BD645" si="4813">AJ645-AU645-AE645</f>
        <v>22385.9176288791</v>
      </c>
      <c r="BA645" s="17">
        <f ca="1" t="shared" si="4813"/>
        <v>25022.2660538755</v>
      </c>
      <c r="BB645" s="17">
        <f ca="1" t="shared" si="4813"/>
        <v>31253.8096617041</v>
      </c>
      <c r="BC645" s="17">
        <f ca="1" t="shared" si="4813"/>
        <v>39052.0347758113</v>
      </c>
      <c r="BD645" s="17">
        <f ca="1" t="shared" si="4813"/>
        <v>46614.6770681832</v>
      </c>
      <c r="BE645" s="17">
        <f ca="1" t="shared" ref="BE645:BI645" si="4814">AZ645/Z645</f>
        <v>19409.2665830081</v>
      </c>
      <c r="BF645" s="17">
        <f ca="1" t="shared" si="4814"/>
        <v>18795.6738048979</v>
      </c>
      <c r="BG645" s="17">
        <f ca="1" t="shared" si="4814"/>
        <v>19942.139669486</v>
      </c>
      <c r="BH645" s="17">
        <f ca="1" t="shared" si="4814"/>
        <v>20565.241378692</v>
      </c>
      <c r="BI645" s="17">
        <f ca="1" t="shared" si="4814"/>
        <v>20356.0438810632</v>
      </c>
      <c r="BJ645" s="17">
        <f ca="1" t="shared" si="4786"/>
        <v>69158.770540932</v>
      </c>
      <c r="BK645" s="17">
        <f ca="1" t="shared" si="4787"/>
        <v>32613.8596880563</v>
      </c>
      <c r="BL645" s="17">
        <f ca="1" t="shared" si="4788"/>
        <v>101772.630228988</v>
      </c>
      <c r="BM645" s="17">
        <f ca="1">BK645*'Ejercicio 3 - TIR'!$D$5</f>
        <v>16306.9298440281</v>
      </c>
      <c r="BN645" s="17">
        <f ca="1" t="shared" si="4789"/>
        <v>85465.7003849602</v>
      </c>
      <c r="BO645" s="17">
        <f ca="1" t="shared" si="4790"/>
        <v>37321.7976994098</v>
      </c>
      <c r="BP645" s="17">
        <f ca="1" t="shared" si="4791"/>
        <v>-101411.08037028</v>
      </c>
      <c r="BQ645" s="17">
        <f ca="1" t="shared" ref="BQ645:BT645" si="4815">BE645</f>
        <v>19409.2665830081</v>
      </c>
      <c r="BR645" s="17">
        <f ca="1" t="shared" si="4815"/>
        <v>18795.6738048979</v>
      </c>
      <c r="BS645" s="17">
        <f ca="1" t="shared" si="4815"/>
        <v>19942.139669486</v>
      </c>
      <c r="BT645" s="17">
        <f ca="1" t="shared" si="4815"/>
        <v>20565.241378692</v>
      </c>
      <c r="BU645" s="17">
        <f ca="1" t="shared" si="4793"/>
        <v>57677.841580473</v>
      </c>
      <c r="BV645" s="19">
        <f ca="1" t="shared" si="4794"/>
        <v>8.89491272017142</v>
      </c>
    </row>
    <row r="646" ht="15" customHeight="1" spans="1:74">
      <c r="A646" s="15">
        <v>645</v>
      </c>
      <c r="B646" s="16">
        <f ca="1" t="shared" ref="B646:F646" si="4816">RAND()</f>
        <v>0.66310454336208</v>
      </c>
      <c r="C646" s="17">
        <f ca="1">IF(B646&lt;=('Ejercicio 3 - TIR'!$D$13-'Ejercicio 3 - TIR'!$C$13)/('Ejercicio 3 - TIR'!$E$13-'Ejercicio 3 - TIR'!$C$13),'Ejercicio 3 - TIR'!$C$13+SQRT(('Ejercicio 3 - TIR'!$E$13-'Ejercicio 3 - TIR'!$C$13)*('Ejercicio 3 - TIR'!$D$13-'Ejercicio 3 - TIR'!$C$13)*B646),'Ejercicio 3 - TIR'!$E$13-SQRT(('Ejercicio 3 - TIR'!$E$13-'Ejercicio 3 - TIR'!$C$13)*('Ejercicio 3 - TIR'!$E$13-'Ejercicio 3 - TIR'!$D$13)*(1-B646)))</f>
        <v>79893.4202817708</v>
      </c>
      <c r="D646" s="16">
        <f ca="1" t="shared" si="4816"/>
        <v>0.0573717533490317</v>
      </c>
      <c r="E646" s="17">
        <f ca="1">IF(D646&lt;=('Ejercicio 3 - TIR'!$D$14-'Ejercicio 3 - TIR'!$C$14)/('Ejercicio 3 - TIR'!$E$14-'Ejercicio 3 - TIR'!$C$14),'Ejercicio 3 - TIR'!$C$14+SQRT(('Ejercicio 3 - TIR'!$E$14-'Ejercicio 3 - TIR'!$C$14)*('Ejercicio 3 - TIR'!$D$14-'Ejercicio 3 - TIR'!$C$14)*D646),'Ejercicio 3 - TIR'!$E$14-SQRT(('Ejercicio 3 - TIR'!$E$14-'Ejercicio 3 - TIR'!$C$14)*('Ejercicio 3 - TIR'!$E$14-'Ejercicio 3 - TIR'!$D$14)*(1-D646)))</f>
        <v>27074.3388106038</v>
      </c>
      <c r="F646" s="16">
        <f ca="1" t="shared" si="4816"/>
        <v>0.0294896339301722</v>
      </c>
      <c r="G646" s="17">
        <f ca="1">IF(F646&lt;=('Ejercicio 3 - TIR'!$D$18-'Ejercicio 3 - TIR'!$C$18)/('Ejercicio 3 - TIR'!$E$18-'Ejercicio 3 - TIR'!$C$18),'Ejercicio 3 - TIR'!$C$18+SQRT(('Ejercicio 3 - TIR'!$E$18-'Ejercicio 3 - TIR'!$C$18)*('Ejercicio 3 - TIR'!$D$18-'Ejercicio 3 - TIR'!$C$18)*F646),'Ejercicio 3 - TIR'!$E$18-SQRT(('Ejercicio 3 - TIR'!$E$18-'Ejercicio 3 - TIR'!$C$18)*('Ejercicio 3 - TIR'!$E$18-'Ejercicio 3 - TIR'!$D$18)*(1-F646)))</f>
        <v>32103.1987755621</v>
      </c>
      <c r="H646" s="16">
        <f ca="1" t="shared" ref="H646:L646" si="4817">RAND()</f>
        <v>0.0093545591910813</v>
      </c>
      <c r="I646" s="17">
        <f ca="1">IF(H646&lt;=('Ejercicio 3 - TIR'!$D$18-'Ejercicio 3 - TIR'!$C$18)/('Ejercicio 3 - TIR'!$E$18-'Ejercicio 3 - TIR'!$C$18),'Ejercicio 3 - TIR'!$C$18+SQRT(('Ejercicio 3 - TIR'!$E$18-'Ejercicio 3 - TIR'!$C$18)*('Ejercicio 3 - TIR'!$D$18-'Ejercicio 3 - TIR'!$C$18)*H646),'Ejercicio 3 - TIR'!$E$18-SQRT(('Ejercicio 3 - TIR'!$E$18-'Ejercicio 3 - TIR'!$C$18)*('Ejercicio 3 - TIR'!$E$18-'Ejercicio 3 - TIR'!$D$18)*(1-H646)))</f>
        <v>31184.5606268411</v>
      </c>
      <c r="J646" s="16">
        <f ca="1" t="shared" si="4817"/>
        <v>0.335484950912814</v>
      </c>
      <c r="K646" s="17">
        <f ca="1">IF(J646&lt;=('Ejercicio 3 - TIR'!$D$18-'Ejercicio 3 - TIR'!$C$18)/('Ejercicio 3 - TIR'!$E$18-'Ejercicio 3 - TIR'!$C$18),'Ejercicio 3 - TIR'!$C$18+SQRT(('Ejercicio 3 - TIR'!$E$18-'Ejercicio 3 - TIR'!$C$18)*('Ejercicio 3 - TIR'!$D$18-'Ejercicio 3 - TIR'!$C$18)*J646),'Ejercicio 3 - TIR'!$E$18-SQRT(('Ejercicio 3 - TIR'!$E$18-'Ejercicio 3 - TIR'!$C$18)*('Ejercicio 3 - TIR'!$E$18-'Ejercicio 3 - TIR'!$D$18)*(1-J646)))</f>
        <v>37093.852453845</v>
      </c>
      <c r="L646" s="16">
        <f ca="1" t="shared" si="4817"/>
        <v>0.333427026294168</v>
      </c>
      <c r="M646" s="17">
        <f ca="1">IF(L646&lt;=('Ejercicio 3 - TIR'!$D$18-'Ejercicio 3 - TIR'!$C$18)/('Ejercicio 3 - TIR'!$E$18-'Ejercicio 3 - TIR'!$C$18),'Ejercicio 3 - TIR'!$C$18+SQRT(('Ejercicio 3 - TIR'!$E$18-'Ejercicio 3 - TIR'!$C$18)*('Ejercicio 3 - TIR'!$D$18-'Ejercicio 3 - TIR'!$C$18)*L646),'Ejercicio 3 - TIR'!$E$18-SQRT(('Ejercicio 3 - TIR'!$E$18-'Ejercicio 3 - TIR'!$C$18)*('Ejercicio 3 - TIR'!$E$18-'Ejercicio 3 - TIR'!$D$18)*(1-L646)))</f>
        <v>37072.0615059631</v>
      </c>
      <c r="N646" s="16">
        <f ca="1" t="shared" ref="N646:R646" si="4818">RAND()</f>
        <v>0.091893164507451</v>
      </c>
      <c r="O646" s="17">
        <f ca="1">IF(N646&lt;=('Ejercicio 3 - TIR'!$D$18-'Ejercicio 3 - TIR'!$C$18)/('Ejercicio 3 - TIR'!$E$18-'Ejercicio 3 - TIR'!$C$18),'Ejercicio 3 - TIR'!$C$18+SQRT(('Ejercicio 3 - TIR'!$E$18-'Ejercicio 3 - TIR'!$C$18)*('Ejercicio 3 - TIR'!$D$18-'Ejercicio 3 - TIR'!$C$18)*N646),'Ejercicio 3 - TIR'!$E$18-SQRT(('Ejercicio 3 - TIR'!$E$18-'Ejercicio 3 - TIR'!$C$18)*('Ejercicio 3 - TIR'!$E$18-'Ejercicio 3 - TIR'!$D$18)*(1-N646)))</f>
        <v>33712.6775615609</v>
      </c>
      <c r="P646" s="16">
        <f ca="1" t="shared" si="4818"/>
        <v>0.203127382804377</v>
      </c>
      <c r="Q646" s="18">
        <f ca="1">IF(P646&lt;=('Ejercicio 3 - TIR'!$D$22-'Ejercicio 3 - TIR'!$C$22)/('Ejercicio 3 - TIR'!$E$22-'Ejercicio 3 - TIR'!$C$22),'Ejercicio 3 - TIR'!$C$22+SQRT(('Ejercicio 3 - TIR'!$E$22-'Ejercicio 3 - TIR'!$C$22)*('Ejercicio 3 - TIR'!$D$22-'Ejercicio 3 - TIR'!$C$22)*P646),'Ejercicio 3 - TIR'!$E$22-SQRT(('Ejercicio 3 - TIR'!$E$22-'Ejercicio 3 - TIR'!$C$22)*('Ejercicio 3 - TIR'!$E$22-'Ejercicio 3 - TIR'!$D$22)*(1-P646)))</f>
        <v>0.139121435329176</v>
      </c>
      <c r="R646" s="16">
        <f ca="1" t="shared" si="4818"/>
        <v>0.334575918984661</v>
      </c>
      <c r="S646" s="18">
        <f ca="1">IF(R646&lt;=('Ejercicio 3 - TIR'!$D$23-'Ejercicio 3 - TIR'!$C$23)/('Ejercicio 3 - TIR'!$E$23-'Ejercicio 3 - TIR'!$C$23),'Ejercicio 3 - TIR'!$C$23+SQRT(('Ejercicio 3 - TIR'!$E$23-'Ejercicio 3 - TIR'!$C$23)*('Ejercicio 3 - TIR'!$D$23-'Ejercicio 3 - TIR'!$C$23)*R646),'Ejercicio 3 - TIR'!$E$23-SQRT(('Ejercicio 3 - TIR'!$E$23-'Ejercicio 3 - TIR'!$C$23)*('Ejercicio 3 - TIR'!$E$23-'Ejercicio 3 - TIR'!$D$23)*(1-R646)))</f>
        <v>0.144540510470901</v>
      </c>
      <c r="T646" s="16">
        <f ca="1" t="shared" ref="T646:X646" si="4819">RAND()</f>
        <v>0.242807694326723</v>
      </c>
      <c r="U646" s="18">
        <f ca="1">IF(T646&lt;=('Ejercicio 3 - TIR'!$D$24-'Ejercicio 3 - TIR'!$C$24)/('Ejercicio 3 - TIR'!$E$24-'Ejercicio 3 - TIR'!$C$24),'Ejercicio 3 - TIR'!$C$24+SQRT(('Ejercicio 3 - TIR'!$E$24-'Ejercicio 3 - TIR'!$C$24)*('Ejercicio 3 - TIR'!$D$24-'Ejercicio 3 - TIR'!$C$24)*T646),'Ejercicio 3 - TIR'!$E$24-SQRT(('Ejercicio 3 - TIR'!$E$24-'Ejercicio 3 - TIR'!$C$24)*('Ejercicio 3 - TIR'!$E$24-'Ejercicio 3 - TIR'!$D$24)*(1-T646)))</f>
        <v>0.172580880365613</v>
      </c>
      <c r="V646" s="16">
        <f ca="1" t="shared" si="4819"/>
        <v>0.47916553024659</v>
      </c>
      <c r="W646" s="18">
        <f ca="1">IF(V646&lt;=('Ejercicio 3 - TIR'!$D$25-'Ejercicio 3 - TIR'!$C$25)/('Ejercicio 3 - TIR'!$E$25-'Ejercicio 3 - TIR'!$C$25),'Ejercicio 3 - TIR'!$C$25+SQRT(('Ejercicio 3 - TIR'!$E$25-'Ejercicio 3 - TIR'!$C$25)*('Ejercicio 3 - TIR'!$D$25-'Ejercicio 3 - TIR'!$C$25)*V646),'Ejercicio 3 - TIR'!$E$25-SQRT(('Ejercicio 3 - TIR'!$E$25-'Ejercicio 3 - TIR'!$C$25)*('Ejercicio 3 - TIR'!$E$25-'Ejercicio 3 - TIR'!$D$25)*(1-V646)))</f>
        <v>0.207304325229165</v>
      </c>
      <c r="X646" s="16">
        <f ca="1" t="shared" si="4819"/>
        <v>0.301852404279016</v>
      </c>
      <c r="Y646" s="18">
        <f ca="1">IF(X646&lt;=('Ejercicio 3 - TIR'!$D$26-'Ejercicio 3 - TIR'!$C$26)/('Ejercicio 3 - TIR'!$E$26-'Ejercicio 3 - TIR'!$C$26),'Ejercicio 3 - TIR'!$C$26+SQRT(('Ejercicio 3 - TIR'!$E$26-'Ejercicio 3 - TIR'!$C$26)*('Ejercicio 3 - TIR'!$D$26-'Ejercicio 3 - TIR'!$C$26)*X646),'Ejercicio 3 - TIR'!$E$26-SQRT(('Ejercicio 3 - TIR'!$E$26-'Ejercicio 3 - TIR'!$C$26)*('Ejercicio 3 - TIR'!$E$26-'Ejercicio 3 - TIR'!$D$26)*(1-X646)))</f>
        <v>0.218548230970646</v>
      </c>
      <c r="Z646" s="16">
        <f ca="1" t="shared" si="4764"/>
        <v>1.13912143532918</v>
      </c>
      <c r="AA646" s="16">
        <f ca="1" t="shared" si="4765"/>
        <v>1.30377062908</v>
      </c>
      <c r="AB646" s="16">
        <f ca="1" t="shared" si="4766"/>
        <v>1.52877651204146</v>
      </c>
      <c r="AC646" s="16">
        <f ca="1" t="shared" si="4767"/>
        <v>1.84569849529641</v>
      </c>
      <c r="AD646" s="16">
        <f ca="1" t="shared" si="4768"/>
        <v>2.24907263634862</v>
      </c>
      <c r="AE646" s="15">
        <f ca="1" t="shared" si="4769"/>
        <v>3766.62087591964</v>
      </c>
      <c r="AF646" s="15">
        <f ca="1" t="shared" si="4770"/>
        <v>4311.05018007541</v>
      </c>
      <c r="AG646" s="15">
        <f ca="1" t="shared" si="4771"/>
        <v>5055.05501545316</v>
      </c>
      <c r="AH646" s="15">
        <f ca="1" t="shared" si="4772"/>
        <v>6102.98978442798</v>
      </c>
      <c r="AI646" s="15">
        <f ca="1" t="shared" si="4773"/>
        <v>7436.78740544664</v>
      </c>
      <c r="AJ646" s="17">
        <f ca="1" t="shared" si="4774"/>
        <v>36569.4418678761</v>
      </c>
      <c r="AK646" s="17">
        <f ca="1" t="shared" si="4775"/>
        <v>40657.5142260401</v>
      </c>
      <c r="AL646" s="17">
        <f ca="1" t="shared" si="4776"/>
        <v>56708.2103725695</v>
      </c>
      <c r="AM646" s="17">
        <f ca="1" t="shared" si="4777"/>
        <v>68423.8481390919</v>
      </c>
      <c r="AN646" s="17">
        <f ca="1" t="shared" si="4778"/>
        <v>75822.2606017507</v>
      </c>
      <c r="AO646" s="17">
        <f ca="1">C646/'Ejercicio 3 - TIR'!$D$7</f>
        <v>15978.6840563542</v>
      </c>
      <c r="AP646" s="17">
        <f ca="1" t="shared" si="4779"/>
        <v>20590.757811522</v>
      </c>
      <c r="AQ646" s="17">
        <f ca="1" t="shared" si="4780"/>
        <v>24678.8301696859</v>
      </c>
      <c r="AR646" s="17">
        <f ca="1" t="shared" si="4781"/>
        <v>40729.5263162153</v>
      </c>
      <c r="AS646" s="17">
        <f ca="1" t="shared" si="4782"/>
        <v>52445.1640827378</v>
      </c>
      <c r="AT646" s="17">
        <f ca="1" t="shared" si="4783"/>
        <v>59843.5765453965</v>
      </c>
      <c r="AU646" s="17">
        <f ca="1">AP646*'Ejercicio 3 - TIR'!$D$5</f>
        <v>10295.378905761</v>
      </c>
      <c r="AV646" s="17">
        <f ca="1">AQ646*'Ejercicio 3 - TIR'!$D$5</f>
        <v>12339.4150848429</v>
      </c>
      <c r="AW646" s="17">
        <f ca="1">AR646*'Ejercicio 3 - TIR'!$D$5</f>
        <v>20364.7631581077</v>
      </c>
      <c r="AX646" s="17">
        <f ca="1">AS646*'Ejercicio 3 - TIR'!$D$5</f>
        <v>26222.5820413689</v>
      </c>
      <c r="AY646" s="17">
        <f ca="1">AT646*'Ejercicio 3 - TIR'!$D$5</f>
        <v>29921.7882726982</v>
      </c>
      <c r="AZ646" s="17">
        <f ca="1" t="shared" ref="AZ646:BD646" si="4820">AJ646-AU646-AE646</f>
        <v>22507.4420861955</v>
      </c>
      <c r="BA646" s="17">
        <f ca="1" t="shared" si="4820"/>
        <v>24007.0489611217</v>
      </c>
      <c r="BB646" s="17">
        <f ca="1" t="shared" si="4820"/>
        <v>31288.3921990087</v>
      </c>
      <c r="BC646" s="17">
        <f ca="1" t="shared" si="4820"/>
        <v>36098.2763132951</v>
      </c>
      <c r="BD646" s="17">
        <f ca="1" t="shared" si="4820"/>
        <v>38463.6849236058</v>
      </c>
      <c r="BE646" s="17">
        <f ca="1" t="shared" ref="BE646:BI646" si="4821">AZ646/Z646</f>
        <v>19758.5976245732</v>
      </c>
      <c r="BF646" s="17">
        <f ca="1" t="shared" si="4821"/>
        <v>18413.5525265377</v>
      </c>
      <c r="BG646" s="17">
        <f ca="1" t="shared" si="4821"/>
        <v>20466.2957290125</v>
      </c>
      <c r="BH646" s="17">
        <f ca="1" t="shared" si="4821"/>
        <v>19558.0569661232</v>
      </c>
      <c r="BI646" s="17">
        <f ca="1" t="shared" si="4821"/>
        <v>17102.0198734229</v>
      </c>
      <c r="BJ646" s="17">
        <f ca="1" t="shared" si="4786"/>
        <v>60892.1545661605</v>
      </c>
      <c r="BK646" s="17">
        <f ca="1" t="shared" si="4787"/>
        <v>35937.2210760061</v>
      </c>
      <c r="BL646" s="17">
        <f ca="1" t="shared" si="4788"/>
        <v>96829.3756421666</v>
      </c>
      <c r="BM646" s="17">
        <f ca="1">BK646*'Ejercicio 3 - TIR'!$D$5</f>
        <v>17968.6105380031</v>
      </c>
      <c r="BN646" s="17">
        <f ca="1" t="shared" si="4789"/>
        <v>78860.7651041636</v>
      </c>
      <c r="BO646" s="17">
        <f ca="1" t="shared" si="4790"/>
        <v>35063.6808387809</v>
      </c>
      <c r="BP646" s="17">
        <f ca="1" t="shared" si="4791"/>
        <v>-106967.759092375</v>
      </c>
      <c r="BQ646" s="17">
        <f ca="1" t="shared" ref="BQ646:BT646" si="4822">BE646</f>
        <v>19758.5976245732</v>
      </c>
      <c r="BR646" s="17">
        <f ca="1" t="shared" si="4822"/>
        <v>18413.5525265377</v>
      </c>
      <c r="BS646" s="17">
        <f ca="1" t="shared" si="4822"/>
        <v>20466.2957290125</v>
      </c>
      <c r="BT646" s="17">
        <f ca="1" t="shared" si="4822"/>
        <v>19558.0569661232</v>
      </c>
      <c r="BU646" s="17">
        <f ca="1" t="shared" si="4793"/>
        <v>52165.7007122038</v>
      </c>
      <c r="BV646" s="19">
        <f ca="1" t="shared" si="4794"/>
        <v>5.91691228412248</v>
      </c>
    </row>
    <row r="647" ht="15" customHeight="1" spans="1:74">
      <c r="A647" s="15">
        <v>646</v>
      </c>
      <c r="B647" s="16">
        <f ca="1" t="shared" ref="B647:F647" si="4823">RAND()</f>
        <v>0.91251112036864</v>
      </c>
      <c r="C647" s="17">
        <f ca="1">IF(B647&lt;=('Ejercicio 3 - TIR'!$D$13-'Ejercicio 3 - TIR'!$C$13)/('Ejercicio 3 - TIR'!$E$13-'Ejercicio 3 - TIR'!$C$13),'Ejercicio 3 - TIR'!$C$13+SQRT(('Ejercicio 3 - TIR'!$E$13-'Ejercicio 3 - TIR'!$C$13)*('Ejercicio 3 - TIR'!$D$13-'Ejercicio 3 - TIR'!$C$13)*B647),'Ejercicio 3 - TIR'!$E$13-SQRT(('Ejercicio 3 - TIR'!$E$13-'Ejercicio 3 - TIR'!$C$13)*('Ejercicio 3 - TIR'!$E$13-'Ejercicio 3 - TIR'!$D$13)*(1-B647)))</f>
        <v>89753.7003968441</v>
      </c>
      <c r="D647" s="16">
        <f ca="1" t="shared" si="4823"/>
        <v>0.78806387172883</v>
      </c>
      <c r="E647" s="17">
        <f ca="1">IF(D647&lt;=('Ejercicio 3 - TIR'!$D$14-'Ejercicio 3 - TIR'!$C$14)/('Ejercicio 3 - TIR'!$E$14-'Ejercicio 3 - TIR'!$C$14),'Ejercicio 3 - TIR'!$C$14+SQRT(('Ejercicio 3 - TIR'!$E$14-'Ejercicio 3 - TIR'!$C$14)*('Ejercicio 3 - TIR'!$D$14-'Ejercicio 3 - TIR'!$C$14)*D647),'Ejercicio 3 - TIR'!$E$14-SQRT(('Ejercicio 3 - TIR'!$E$14-'Ejercicio 3 - TIR'!$C$14)*('Ejercicio 3 - TIR'!$E$14-'Ejercicio 3 - TIR'!$D$14)*(1-D647)))</f>
        <v>34361.7006783361</v>
      </c>
      <c r="F647" s="16">
        <f ca="1" t="shared" si="4823"/>
        <v>0.0285770242946546</v>
      </c>
      <c r="G647" s="17">
        <f ca="1">IF(F647&lt;=('Ejercicio 3 - TIR'!$D$18-'Ejercicio 3 - TIR'!$C$18)/('Ejercicio 3 - TIR'!$E$18-'Ejercicio 3 - TIR'!$C$18),'Ejercicio 3 - TIR'!$C$18+SQRT(('Ejercicio 3 - TIR'!$E$18-'Ejercicio 3 - TIR'!$C$18)*('Ejercicio 3 - TIR'!$D$18-'Ejercicio 3 - TIR'!$C$18)*F647),'Ejercicio 3 - TIR'!$E$18-SQRT(('Ejercicio 3 - TIR'!$E$18-'Ejercicio 3 - TIR'!$C$18)*('Ejercicio 3 - TIR'!$E$18-'Ejercicio 3 - TIR'!$D$18)*(1-F647)))</f>
        <v>32070.3993924357</v>
      </c>
      <c r="H647" s="16">
        <f ca="1" t="shared" ref="H647:L647" si="4824">RAND()</f>
        <v>0.335096361972206</v>
      </c>
      <c r="I647" s="17">
        <f ca="1">IF(H647&lt;=('Ejercicio 3 - TIR'!$D$18-'Ejercicio 3 - TIR'!$C$18)/('Ejercicio 3 - TIR'!$E$18-'Ejercicio 3 - TIR'!$C$18),'Ejercicio 3 - TIR'!$C$18+SQRT(('Ejercicio 3 - TIR'!$E$18-'Ejercicio 3 - TIR'!$C$18)*('Ejercicio 3 - TIR'!$D$18-'Ejercicio 3 - TIR'!$C$18)*H647),'Ejercicio 3 - TIR'!$E$18-SQRT(('Ejercicio 3 - TIR'!$E$18-'Ejercicio 3 - TIR'!$C$18)*('Ejercicio 3 - TIR'!$E$18-'Ejercicio 3 - TIR'!$D$18)*(1-H647)))</f>
        <v>37089.7428934927</v>
      </c>
      <c r="J647" s="16">
        <f ca="1" t="shared" si="4824"/>
        <v>0.380034315390123</v>
      </c>
      <c r="K647" s="17">
        <f ca="1">IF(J647&lt;=('Ejercicio 3 - TIR'!$D$18-'Ejercicio 3 - TIR'!$C$18)/('Ejercicio 3 - TIR'!$E$18-'Ejercicio 3 - TIR'!$C$18),'Ejercicio 3 - TIR'!$C$18+SQRT(('Ejercicio 3 - TIR'!$E$18-'Ejercicio 3 - TIR'!$C$18)*('Ejercicio 3 - TIR'!$D$18-'Ejercicio 3 - TIR'!$C$18)*J647),'Ejercicio 3 - TIR'!$E$18-SQRT(('Ejercicio 3 - TIR'!$E$18-'Ejercicio 3 - TIR'!$C$18)*('Ejercicio 3 - TIR'!$E$18-'Ejercicio 3 - TIR'!$D$18)*(1-J647)))</f>
        <v>37550.1753164094</v>
      </c>
      <c r="L647" s="16">
        <f ca="1" t="shared" si="4824"/>
        <v>0.866612086916182</v>
      </c>
      <c r="M647" s="17">
        <f ca="1">IF(L647&lt;=('Ejercicio 3 - TIR'!$D$18-'Ejercicio 3 - TIR'!$C$18)/('Ejercicio 3 - TIR'!$E$18-'Ejercicio 3 - TIR'!$C$18),'Ejercicio 3 - TIR'!$C$18+SQRT(('Ejercicio 3 - TIR'!$E$18-'Ejercicio 3 - TIR'!$C$18)*('Ejercicio 3 - TIR'!$D$18-'Ejercicio 3 - TIR'!$C$18)*L647),'Ejercicio 3 - TIR'!$E$18-SQRT(('Ejercicio 3 - TIR'!$E$18-'Ejercicio 3 - TIR'!$C$18)*('Ejercicio 3 - TIR'!$E$18-'Ejercicio 3 - TIR'!$D$18)*(1-L647)))</f>
        <v>41837.0751698331</v>
      </c>
      <c r="N647" s="16">
        <f ca="1" t="shared" ref="N647:R647" si="4825">RAND()</f>
        <v>0.310748238055917</v>
      </c>
      <c r="O647" s="17">
        <f ca="1">IF(N647&lt;=('Ejercicio 3 - TIR'!$D$18-'Ejercicio 3 - TIR'!$C$18)/('Ejercicio 3 - TIR'!$E$18-'Ejercicio 3 - TIR'!$C$18),'Ejercicio 3 - TIR'!$C$18+SQRT(('Ejercicio 3 - TIR'!$E$18-'Ejercicio 3 - TIR'!$C$18)*('Ejercicio 3 - TIR'!$D$18-'Ejercicio 3 - TIR'!$C$18)*N647),'Ejercicio 3 - TIR'!$E$18-SQRT(('Ejercicio 3 - TIR'!$E$18-'Ejercicio 3 - TIR'!$C$18)*('Ejercicio 3 - TIR'!$E$18-'Ejercicio 3 - TIR'!$D$18)*(1-N647)))</f>
        <v>36827.315410056</v>
      </c>
      <c r="P647" s="16">
        <f ca="1" t="shared" si="4825"/>
        <v>0.247407694522628</v>
      </c>
      <c r="Q647" s="18">
        <f ca="1">IF(P647&lt;=('Ejercicio 3 - TIR'!$D$22-'Ejercicio 3 - TIR'!$C$22)/('Ejercicio 3 - TIR'!$E$22-'Ejercicio 3 - TIR'!$C$22),'Ejercicio 3 - TIR'!$C$22+SQRT(('Ejercicio 3 - TIR'!$E$22-'Ejercicio 3 - TIR'!$C$22)*('Ejercicio 3 - TIR'!$D$22-'Ejercicio 3 - TIR'!$C$22)*P647),'Ejercicio 3 - TIR'!$E$22-SQRT(('Ejercicio 3 - TIR'!$E$22-'Ejercicio 3 - TIR'!$C$22)*('Ejercicio 3 - TIR'!$E$22-'Ejercicio 3 - TIR'!$D$22)*(1-P647)))</f>
        <v>0.14110293463338</v>
      </c>
      <c r="R647" s="16">
        <f ca="1" t="shared" si="4825"/>
        <v>0.0573907663951487</v>
      </c>
      <c r="S647" s="18">
        <f ca="1">IF(R647&lt;=('Ejercicio 3 - TIR'!$D$23-'Ejercicio 3 - TIR'!$C$23)/('Ejercicio 3 - TIR'!$E$23-'Ejercicio 3 - TIR'!$C$23),'Ejercicio 3 - TIR'!$C$23+SQRT(('Ejercicio 3 - TIR'!$E$23-'Ejercicio 3 - TIR'!$C$23)*('Ejercicio 3 - TIR'!$D$23-'Ejercicio 3 - TIR'!$C$23)*R647),'Ejercicio 3 - TIR'!$E$23-SQRT(('Ejercicio 3 - TIR'!$E$23-'Ejercicio 3 - TIR'!$C$23)*('Ejercicio 3 - TIR'!$E$23-'Ejercicio 3 - TIR'!$D$23)*(1-R647)))</f>
        <v>0.130163827011085</v>
      </c>
      <c r="T647" s="16">
        <f ca="1" t="shared" ref="T647:X647" si="4826">RAND()</f>
        <v>0.506914663676717</v>
      </c>
      <c r="U647" s="18">
        <f ca="1">IF(T647&lt;=('Ejercicio 3 - TIR'!$D$24-'Ejercicio 3 - TIR'!$C$24)/('Ejercicio 3 - TIR'!$E$24-'Ejercicio 3 - TIR'!$C$24),'Ejercicio 3 - TIR'!$C$24+SQRT(('Ejercicio 3 - TIR'!$E$24-'Ejercicio 3 - TIR'!$C$24)*('Ejercicio 3 - TIR'!$D$24-'Ejercicio 3 - TIR'!$C$24)*T647),'Ejercicio 3 - TIR'!$E$24-SQRT(('Ejercicio 3 - TIR'!$E$24-'Ejercicio 3 - TIR'!$C$24)*('Ejercicio 3 - TIR'!$E$24-'Ejercicio 3 - TIR'!$D$24)*(1-T647)))</f>
        <v>0.18284304988693</v>
      </c>
      <c r="V647" s="16">
        <f ca="1" t="shared" si="4826"/>
        <v>0.284412450651745</v>
      </c>
      <c r="W647" s="18">
        <f ca="1">IF(V647&lt;=('Ejercicio 3 - TIR'!$D$25-'Ejercicio 3 - TIR'!$C$25)/('Ejercicio 3 - TIR'!$E$25-'Ejercicio 3 - TIR'!$C$25),'Ejercicio 3 - TIR'!$C$25+SQRT(('Ejercicio 3 - TIR'!$E$25-'Ejercicio 3 - TIR'!$C$25)*('Ejercicio 3 - TIR'!$D$25-'Ejercicio 3 - TIR'!$C$25)*V647),'Ejercicio 3 - TIR'!$E$25-SQRT(('Ejercicio 3 - TIR'!$E$25-'Ejercicio 3 - TIR'!$C$25)*('Ejercicio 3 - TIR'!$E$25-'Ejercicio 3 - TIR'!$D$25)*(1-V647)))</f>
        <v>0.199954383751759</v>
      </c>
      <c r="X647" s="16">
        <f ca="1" t="shared" si="4826"/>
        <v>0.302925046717053</v>
      </c>
      <c r="Y647" s="18">
        <f ca="1">IF(X647&lt;=('Ejercicio 3 - TIR'!$D$26-'Ejercicio 3 - TIR'!$C$26)/('Ejercicio 3 - TIR'!$E$26-'Ejercicio 3 - TIR'!$C$26),'Ejercicio 3 - TIR'!$C$26+SQRT(('Ejercicio 3 - TIR'!$E$26-'Ejercicio 3 - TIR'!$C$26)*('Ejercicio 3 - TIR'!$D$26-'Ejercicio 3 - TIR'!$C$26)*X647),'Ejercicio 3 - TIR'!$E$26-SQRT(('Ejercicio 3 - TIR'!$E$26-'Ejercicio 3 - TIR'!$C$26)*('Ejercicio 3 - TIR'!$E$26-'Ejercicio 3 - TIR'!$D$26)*(1-X647)))</f>
        <v>0.218598909527044</v>
      </c>
      <c r="Z647" s="16">
        <f ca="1" t="shared" si="4764"/>
        <v>1.14110293463338</v>
      </c>
      <c r="AA647" s="16">
        <f ca="1" t="shared" si="4765"/>
        <v>1.28963325961884</v>
      </c>
      <c r="AB647" s="16">
        <f ca="1" t="shared" si="4766"/>
        <v>1.52543373804317</v>
      </c>
      <c r="AC647" s="16">
        <f ca="1" t="shared" si="4767"/>
        <v>1.83045090108774</v>
      </c>
      <c r="AD647" s="16">
        <f ca="1" t="shared" si="4768"/>
        <v>2.23058547200831</v>
      </c>
      <c r="AE647" s="15">
        <f ca="1" t="shared" si="4769"/>
        <v>4848.53680470705</v>
      </c>
      <c r="AF647" s="15">
        <f ca="1" t="shared" si="4770"/>
        <v>5479.64091061181</v>
      </c>
      <c r="AG647" s="15">
        <f ca="1" t="shared" si="4771"/>
        <v>6481.55516699327</v>
      </c>
      <c r="AH647" s="15">
        <f ca="1" t="shared" si="4772"/>
        <v>7777.57053616244</v>
      </c>
      <c r="AI647" s="15">
        <f ca="1" t="shared" si="4773"/>
        <v>9477.73897413721</v>
      </c>
      <c r="AJ647" s="17">
        <f ca="1" t="shared" si="4774"/>
        <v>36595.626861573</v>
      </c>
      <c r="AK647" s="17">
        <f ca="1" t="shared" si="4775"/>
        <v>47832.1660261598</v>
      </c>
      <c r="AL647" s="17">
        <f ca="1" t="shared" si="4776"/>
        <v>57280.304297087</v>
      </c>
      <c r="AM647" s="17">
        <f ca="1" t="shared" si="4777"/>
        <v>76580.7119434964</v>
      </c>
      <c r="AN647" s="17">
        <f ca="1" t="shared" si="4778"/>
        <v>82146.4747267386</v>
      </c>
      <c r="AO647" s="17">
        <f ca="1">C647/'Ejercicio 3 - TIR'!$D$7</f>
        <v>17950.7400793688</v>
      </c>
      <c r="AP647" s="17">
        <f ca="1" t="shared" si="4779"/>
        <v>18644.8867822042</v>
      </c>
      <c r="AQ647" s="17">
        <f ca="1" t="shared" si="4780"/>
        <v>29881.425946791</v>
      </c>
      <c r="AR647" s="17">
        <f ca="1" t="shared" si="4781"/>
        <v>39329.5642177181</v>
      </c>
      <c r="AS647" s="17">
        <f ca="1" t="shared" si="4782"/>
        <v>58629.9718641276</v>
      </c>
      <c r="AT647" s="17">
        <f ca="1" t="shared" si="4783"/>
        <v>64195.7346473698</v>
      </c>
      <c r="AU647" s="17">
        <f ca="1">AP647*'Ejercicio 3 - TIR'!$D$5</f>
        <v>9322.44339110208</v>
      </c>
      <c r="AV647" s="17">
        <f ca="1">AQ647*'Ejercicio 3 - TIR'!$D$5</f>
        <v>14940.7129733955</v>
      </c>
      <c r="AW647" s="17">
        <f ca="1">AR647*'Ejercicio 3 - TIR'!$D$5</f>
        <v>19664.7821088591</v>
      </c>
      <c r="AX647" s="17">
        <f ca="1">AS647*'Ejercicio 3 - TIR'!$D$5</f>
        <v>29314.9859320638</v>
      </c>
      <c r="AY647" s="17">
        <f ca="1">AT647*'Ejercicio 3 - TIR'!$D$5</f>
        <v>32097.8673236849</v>
      </c>
      <c r="AZ647" s="17">
        <f ca="1" t="shared" ref="AZ647:BD647" si="4827">AJ647-AU647-AE647</f>
        <v>22424.6466657639</v>
      </c>
      <c r="BA647" s="17">
        <f ca="1" t="shared" si="4827"/>
        <v>27411.8121421525</v>
      </c>
      <c r="BB647" s="17">
        <f ca="1" t="shared" si="4827"/>
        <v>31133.9670212346</v>
      </c>
      <c r="BC647" s="17">
        <f ca="1" t="shared" si="4827"/>
        <v>39488.1554752702</v>
      </c>
      <c r="BD647" s="17">
        <f ca="1" t="shared" si="4827"/>
        <v>40570.8684289165</v>
      </c>
      <c r="BE647" s="17">
        <f ca="1" t="shared" ref="BE647:BI647" si="4828">AZ647/Z647</f>
        <v>19651.7299054783</v>
      </c>
      <c r="BF647" s="17">
        <f ca="1" t="shared" si="4828"/>
        <v>21255.5096091847</v>
      </c>
      <c r="BG647" s="17">
        <f ca="1" t="shared" si="4828"/>
        <v>20409.9111254569</v>
      </c>
      <c r="BH647" s="17">
        <f ca="1" t="shared" si="4828"/>
        <v>21572.9115988877</v>
      </c>
      <c r="BI647" s="17">
        <f ca="1" t="shared" si="4828"/>
        <v>18188.4392855784</v>
      </c>
      <c r="BJ647" s="17">
        <f ca="1" t="shared" si="4786"/>
        <v>76646.7103265947</v>
      </c>
      <c r="BK647" s="17">
        <f ca="1" t="shared" si="4787"/>
        <v>40040.6600328374</v>
      </c>
      <c r="BL647" s="17">
        <f ca="1" t="shared" si="4788"/>
        <v>116687.370359432</v>
      </c>
      <c r="BM647" s="17">
        <f ca="1">BK647*'Ejercicio 3 - TIR'!$D$5</f>
        <v>20020.3300164187</v>
      </c>
      <c r="BN647" s="17">
        <f ca="1" t="shared" si="4789"/>
        <v>96667.0403430134</v>
      </c>
      <c r="BO647" s="17">
        <f ca="1" t="shared" si="4790"/>
        <v>43337.0707180205</v>
      </c>
      <c r="BP647" s="17">
        <f ca="1" t="shared" si="4791"/>
        <v>-124115.40107518</v>
      </c>
      <c r="BQ647" s="17">
        <f ca="1" t="shared" ref="BQ647:BT647" si="4829">BE647</f>
        <v>19651.7299054783</v>
      </c>
      <c r="BR647" s="17">
        <f ca="1" t="shared" si="4829"/>
        <v>21255.5096091847</v>
      </c>
      <c r="BS647" s="17">
        <f ca="1" t="shared" si="4829"/>
        <v>20409.9111254569</v>
      </c>
      <c r="BT647" s="17">
        <f ca="1" t="shared" si="4829"/>
        <v>21572.9115988877</v>
      </c>
      <c r="BU647" s="17">
        <f ca="1" t="shared" si="4793"/>
        <v>61525.510003599</v>
      </c>
      <c r="BV647" s="19">
        <f ca="1" t="shared" si="4794"/>
        <v>4.37924791581212</v>
      </c>
    </row>
    <row r="648" ht="15" customHeight="1" spans="1:74">
      <c r="A648" s="15">
        <v>647</v>
      </c>
      <c r="B648" s="16">
        <f ca="1" t="shared" ref="B648:F648" si="4830">RAND()</f>
        <v>0.746964008982281</v>
      </c>
      <c r="C648" s="17">
        <f ca="1">IF(B648&lt;=('Ejercicio 3 - TIR'!$D$13-'Ejercicio 3 - TIR'!$C$13)/('Ejercicio 3 - TIR'!$E$13-'Ejercicio 3 - TIR'!$C$13),'Ejercicio 3 - TIR'!$C$13+SQRT(('Ejercicio 3 - TIR'!$E$13-'Ejercicio 3 - TIR'!$C$13)*('Ejercicio 3 - TIR'!$D$13-'Ejercicio 3 - TIR'!$C$13)*B648),'Ejercicio 3 - TIR'!$E$13-SQRT(('Ejercicio 3 - TIR'!$E$13-'Ejercicio 3 - TIR'!$C$13)*('Ejercicio 3 - TIR'!$E$13-'Ejercicio 3 - TIR'!$D$13)*(1-B648)))</f>
        <v>82574.6394808812</v>
      </c>
      <c r="D648" s="16">
        <f ca="1" t="shared" si="4830"/>
        <v>0.517733694568477</v>
      </c>
      <c r="E648" s="17">
        <f ca="1">IF(D648&lt;=('Ejercicio 3 - TIR'!$D$14-'Ejercicio 3 - TIR'!$C$14)/('Ejercicio 3 - TIR'!$E$14-'Ejercicio 3 - TIR'!$C$14),'Ejercicio 3 - TIR'!$C$14+SQRT(('Ejercicio 3 - TIR'!$E$14-'Ejercicio 3 - TIR'!$C$14)*('Ejercicio 3 - TIR'!$D$14-'Ejercicio 3 - TIR'!$C$14)*D648),'Ejercicio 3 - TIR'!$E$14-SQRT(('Ejercicio 3 - TIR'!$E$14-'Ejercicio 3 - TIR'!$C$14)*('Ejercicio 3 - TIR'!$E$14-'Ejercicio 3 - TIR'!$D$14)*(1-D648)))</f>
        <v>31494.7107154002</v>
      </c>
      <c r="F648" s="16">
        <f ca="1" t="shared" si="4830"/>
        <v>0.614305673608059</v>
      </c>
      <c r="G648" s="17">
        <f ca="1">IF(F648&lt;=('Ejercicio 3 - TIR'!$D$18-'Ejercicio 3 - TIR'!$C$18)/('Ejercicio 3 - TIR'!$E$18-'Ejercicio 3 - TIR'!$C$18),'Ejercicio 3 - TIR'!$C$18+SQRT(('Ejercicio 3 - TIR'!$E$18-'Ejercicio 3 - TIR'!$C$18)*('Ejercicio 3 - TIR'!$D$18-'Ejercicio 3 - TIR'!$C$18)*F648),'Ejercicio 3 - TIR'!$E$18-SQRT(('Ejercicio 3 - TIR'!$E$18-'Ejercicio 3 - TIR'!$C$18)*('Ejercicio 3 - TIR'!$E$18-'Ejercicio 3 - TIR'!$D$18)*(1-F648)))</f>
        <v>39599.2630467765</v>
      </c>
      <c r="H648" s="16">
        <f ca="1" t="shared" ref="H648:L648" si="4831">RAND()</f>
        <v>0.603800257587403</v>
      </c>
      <c r="I648" s="17">
        <f ca="1">IF(H648&lt;=('Ejercicio 3 - TIR'!$D$18-'Ejercicio 3 - TIR'!$C$18)/('Ejercicio 3 - TIR'!$E$18-'Ejercicio 3 - TIR'!$C$18),'Ejercicio 3 - TIR'!$C$18+SQRT(('Ejercicio 3 - TIR'!$E$18-'Ejercicio 3 - TIR'!$C$18)*('Ejercicio 3 - TIR'!$D$18-'Ejercicio 3 - TIR'!$C$18)*H648),'Ejercicio 3 - TIR'!$E$18-SQRT(('Ejercicio 3 - TIR'!$E$18-'Ejercicio 3 - TIR'!$C$18)*('Ejercicio 3 - TIR'!$E$18-'Ejercicio 3 - TIR'!$D$18)*(1-H648)))</f>
        <v>39516.829232371</v>
      </c>
      <c r="J648" s="16">
        <f ca="1" t="shared" si="4831"/>
        <v>0.775417661222877</v>
      </c>
      <c r="K648" s="17">
        <f ca="1">IF(J648&lt;=('Ejercicio 3 - TIR'!$D$18-'Ejercicio 3 - TIR'!$C$18)/('Ejercicio 3 - TIR'!$E$18-'Ejercicio 3 - TIR'!$C$18),'Ejercicio 3 - TIR'!$C$18+SQRT(('Ejercicio 3 - TIR'!$E$18-'Ejercicio 3 - TIR'!$C$18)*('Ejercicio 3 - TIR'!$D$18-'Ejercicio 3 - TIR'!$C$18)*J648),'Ejercicio 3 - TIR'!$E$18-SQRT(('Ejercicio 3 - TIR'!$E$18-'Ejercicio 3 - TIR'!$C$18)*('Ejercicio 3 - TIR'!$E$18-'Ejercicio 3 - TIR'!$D$18)*(1-J648)))</f>
        <v>40895.8952975973</v>
      </c>
      <c r="L648" s="16">
        <f ca="1" t="shared" si="4831"/>
        <v>0.243802308781197</v>
      </c>
      <c r="M648" s="17">
        <f ca="1">IF(L648&lt;=('Ejercicio 3 - TIR'!$D$18-'Ejercicio 3 - TIR'!$C$18)/('Ejercicio 3 - TIR'!$E$18-'Ejercicio 3 - TIR'!$C$18),'Ejercicio 3 - TIR'!$C$18+SQRT(('Ejercicio 3 - TIR'!$E$18-'Ejercicio 3 - TIR'!$C$18)*('Ejercicio 3 - TIR'!$D$18-'Ejercicio 3 - TIR'!$C$18)*L648),'Ejercicio 3 - TIR'!$E$18-SQRT(('Ejercicio 3 - TIR'!$E$18-'Ejercicio 3 - TIR'!$C$18)*('Ejercicio 3 - TIR'!$E$18-'Ejercicio 3 - TIR'!$D$18)*(1-L648)))</f>
        <v>36047.3420869982</v>
      </c>
      <c r="N648" s="16">
        <f ca="1" t="shared" ref="N648:R648" si="4832">RAND()</f>
        <v>0.64697972445332</v>
      </c>
      <c r="O648" s="17">
        <f ca="1">IF(N648&lt;=('Ejercicio 3 - TIR'!$D$18-'Ejercicio 3 - TIR'!$C$18)/('Ejercicio 3 - TIR'!$E$18-'Ejercicio 3 - TIR'!$C$18),'Ejercicio 3 - TIR'!$C$18+SQRT(('Ejercicio 3 - TIR'!$E$18-'Ejercicio 3 - TIR'!$C$18)*('Ejercicio 3 - TIR'!$D$18-'Ejercicio 3 - TIR'!$C$18)*N648),'Ejercicio 3 - TIR'!$E$18-SQRT(('Ejercicio 3 - TIR'!$E$18-'Ejercicio 3 - TIR'!$C$18)*('Ejercicio 3 - TIR'!$E$18-'Ejercicio 3 - TIR'!$D$18)*(1-N648)))</f>
        <v>39851.2414785142</v>
      </c>
      <c r="P648" s="16">
        <f ca="1" t="shared" si="4832"/>
        <v>0.329963704712575</v>
      </c>
      <c r="Q648" s="18">
        <f ca="1">IF(P648&lt;=('Ejercicio 3 - TIR'!$D$22-'Ejercicio 3 - TIR'!$C$22)/('Ejercicio 3 - TIR'!$E$22-'Ejercicio 3 - TIR'!$C$22),'Ejercicio 3 - TIR'!$C$22+SQRT(('Ejercicio 3 - TIR'!$E$22-'Ejercicio 3 - TIR'!$C$22)*('Ejercicio 3 - TIR'!$D$22-'Ejercicio 3 - TIR'!$C$22)*P648),'Ejercicio 3 - TIR'!$E$22-SQRT(('Ejercicio 3 - TIR'!$E$22-'Ejercicio 3 - TIR'!$C$22)*('Ejercicio 3 - TIR'!$E$22-'Ejercicio 3 - TIR'!$D$22)*(1-P648)))</f>
        <v>0.144370774884739</v>
      </c>
      <c r="R648" s="16">
        <f ca="1" t="shared" si="4832"/>
        <v>0.995938507709686</v>
      </c>
      <c r="S648" s="18">
        <f ca="1">IF(R648&lt;=('Ejercicio 3 - TIR'!$D$23-'Ejercicio 3 - TIR'!$C$23)/('Ejercicio 3 - TIR'!$E$23-'Ejercicio 3 - TIR'!$C$23),'Ejercicio 3 - TIR'!$C$23+SQRT(('Ejercicio 3 - TIR'!$E$23-'Ejercicio 3 - TIR'!$C$23)*('Ejercicio 3 - TIR'!$D$23-'Ejercicio 3 - TIR'!$C$23)*R648),'Ejercicio 3 - TIR'!$E$23-SQRT(('Ejercicio 3 - TIR'!$E$23-'Ejercicio 3 - TIR'!$C$23)*('Ejercicio 3 - TIR'!$E$23-'Ejercicio 3 - TIR'!$D$23)*(1-R648)))</f>
        <v>0.177296171950259</v>
      </c>
      <c r="T648" s="16">
        <f ca="1" t="shared" ref="T648:X648" si="4833">RAND()</f>
        <v>0.439272461453675</v>
      </c>
      <c r="U648" s="18">
        <f ca="1">IF(T648&lt;=('Ejercicio 3 - TIR'!$D$24-'Ejercicio 3 - TIR'!$C$24)/('Ejercicio 3 - TIR'!$E$24-'Ejercicio 3 - TIR'!$C$24),'Ejercicio 3 - TIR'!$C$24+SQRT(('Ejercicio 3 - TIR'!$E$24-'Ejercicio 3 - TIR'!$C$24)*('Ejercicio 3 - TIR'!$D$24-'Ejercicio 3 - TIR'!$C$24)*T648),'Ejercicio 3 - TIR'!$E$24-SQRT(('Ejercicio 3 - TIR'!$E$24-'Ejercicio 3 - TIR'!$C$24)*('Ejercicio 3 - TIR'!$E$24-'Ejercicio 3 - TIR'!$D$24)*(1-T648)))</f>
        <v>0.180376306230619</v>
      </c>
      <c r="V648" s="16">
        <f ca="1" t="shared" si="4833"/>
        <v>0.983031105335987</v>
      </c>
      <c r="W648" s="18">
        <f ca="1">IF(V648&lt;=('Ejercicio 3 - TIR'!$D$25-'Ejercicio 3 - TIR'!$C$25)/('Ejercicio 3 - TIR'!$E$25-'Ejercicio 3 - TIR'!$C$25),'Ejercicio 3 - TIR'!$C$25+SQRT(('Ejercicio 3 - TIR'!$E$25-'Ejercicio 3 - TIR'!$C$25)*('Ejercicio 3 - TIR'!$D$25-'Ejercicio 3 - TIR'!$C$25)*V648),'Ejercicio 3 - TIR'!$E$25-SQRT(('Ejercicio 3 - TIR'!$E$25-'Ejercicio 3 - TIR'!$C$25)*('Ejercicio 3 - TIR'!$E$25-'Ejercicio 3 - TIR'!$D$25)*(1-V648)))</f>
        <v>0.242293435828851</v>
      </c>
      <c r="X648" s="16">
        <f ca="1" t="shared" si="4833"/>
        <v>0.563298082210965</v>
      </c>
      <c r="Y648" s="18">
        <f ca="1">IF(X648&lt;=('Ejercicio 3 - TIR'!$D$26-'Ejercicio 3 - TIR'!$C$26)/('Ejercicio 3 - TIR'!$E$26-'Ejercicio 3 - TIR'!$C$26),'Ejercicio 3 - TIR'!$C$26+SQRT(('Ejercicio 3 - TIR'!$E$26-'Ejercicio 3 - TIR'!$C$26)*('Ejercicio 3 - TIR'!$D$26-'Ejercicio 3 - TIR'!$C$26)*X648),'Ejercicio 3 - TIR'!$E$26-SQRT(('Ejercicio 3 - TIR'!$E$26-'Ejercicio 3 - TIR'!$C$26)*('Ejercicio 3 - TIR'!$E$26-'Ejercicio 3 - TIR'!$D$26)*(1-X648)))</f>
        <v>0.231438797831388</v>
      </c>
      <c r="Z648" s="16">
        <f ca="1" t="shared" si="4764"/>
        <v>1.14437077488474</v>
      </c>
      <c r="AA648" s="16">
        <f ca="1" t="shared" si="4765"/>
        <v>1.34726333256356</v>
      </c>
      <c r="AB648" s="16">
        <f ca="1" t="shared" si="4766"/>
        <v>1.59027771601132</v>
      </c>
      <c r="AC648" s="16">
        <f ca="1" t="shared" si="4767"/>
        <v>1.97559156774576</v>
      </c>
      <c r="AD648" s="16">
        <f ca="1" t="shared" si="4768"/>
        <v>2.43282010519067</v>
      </c>
      <c r="AE648" s="15">
        <f ca="1" t="shared" si="4769"/>
        <v>4546.91579075302</v>
      </c>
      <c r="AF648" s="15">
        <f ca="1" t="shared" si="4770"/>
        <v>5353.06655463372</v>
      </c>
      <c r="AG648" s="15">
        <f ca="1" t="shared" si="4771"/>
        <v>6318.63292676522</v>
      </c>
      <c r="AH648" s="15">
        <f ca="1" t="shared" si="4772"/>
        <v>7849.59620833246</v>
      </c>
      <c r="AI648" s="15">
        <f ca="1" t="shared" si="4773"/>
        <v>9666.29731825075</v>
      </c>
      <c r="AJ648" s="17">
        <f ca="1" t="shared" si="4774"/>
        <v>45316.2393377042</v>
      </c>
      <c r="AK648" s="17">
        <f ca="1" t="shared" si="4775"/>
        <v>53239.575043949</v>
      </c>
      <c r="AL648" s="17">
        <f ca="1" t="shared" si="4776"/>
        <v>65035.8309681012</v>
      </c>
      <c r="AM648" s="17">
        <f ca="1" t="shared" si="4777"/>
        <v>71214.8250667206</v>
      </c>
      <c r="AN648" s="17">
        <f ca="1" t="shared" si="4778"/>
        <v>96950.9014857376</v>
      </c>
      <c r="AO648" s="17">
        <f ca="1">C648/'Ejercicio 3 - TIR'!$D$7</f>
        <v>16514.9278961763</v>
      </c>
      <c r="AP648" s="17">
        <f ca="1" t="shared" si="4779"/>
        <v>28801.311441528</v>
      </c>
      <c r="AQ648" s="17">
        <f ca="1" t="shared" si="4780"/>
        <v>36724.6471477728</v>
      </c>
      <c r="AR648" s="17">
        <f ca="1" t="shared" si="4781"/>
        <v>48520.9030719249</v>
      </c>
      <c r="AS648" s="17">
        <f ca="1" t="shared" si="4782"/>
        <v>54699.8971705443</v>
      </c>
      <c r="AT648" s="17">
        <f ca="1" t="shared" si="4783"/>
        <v>80435.9735895614</v>
      </c>
      <c r="AU648" s="17">
        <f ca="1">AP648*'Ejercicio 3 - TIR'!$D$5</f>
        <v>14400.655720764</v>
      </c>
      <c r="AV648" s="17">
        <f ca="1">AQ648*'Ejercicio 3 - TIR'!$D$5</f>
        <v>18362.3235738864</v>
      </c>
      <c r="AW648" s="17">
        <f ca="1">AR648*'Ejercicio 3 - TIR'!$D$5</f>
        <v>24260.4515359625</v>
      </c>
      <c r="AX648" s="17">
        <f ca="1">AS648*'Ejercicio 3 - TIR'!$D$5</f>
        <v>27349.9485852722</v>
      </c>
      <c r="AY648" s="17">
        <f ca="1">AT648*'Ejercicio 3 - TIR'!$D$5</f>
        <v>40217.9867947807</v>
      </c>
      <c r="AZ648" s="17">
        <f ca="1" t="shared" ref="AZ648:BD648" si="4834">AJ648-AU648-AE648</f>
        <v>26368.6678261872</v>
      </c>
      <c r="BA648" s="17">
        <f ca="1" t="shared" si="4834"/>
        <v>29524.1849154289</v>
      </c>
      <c r="BB648" s="17">
        <f ca="1" t="shared" si="4834"/>
        <v>34456.7465053735</v>
      </c>
      <c r="BC648" s="17">
        <f ca="1" t="shared" si="4834"/>
        <v>36015.2802731159</v>
      </c>
      <c r="BD648" s="17">
        <f ca="1" t="shared" si="4834"/>
        <v>47066.6173727062</v>
      </c>
      <c r="BE648" s="17">
        <f ca="1" t="shared" ref="BE648:BI648" si="4835">AZ648/Z648</f>
        <v>23042.0667889243</v>
      </c>
      <c r="BF648" s="17">
        <f ca="1" t="shared" si="4835"/>
        <v>21914.1901971389</v>
      </c>
      <c r="BG648" s="17">
        <f ca="1" t="shared" si="4835"/>
        <v>21667.1252816122</v>
      </c>
      <c r="BH648" s="17">
        <f ca="1" t="shared" si="4835"/>
        <v>18230.1245161777</v>
      </c>
      <c r="BI648" s="17">
        <f ca="1" t="shared" si="4835"/>
        <v>19346.5259812202</v>
      </c>
      <c r="BJ648" s="17">
        <f ca="1" t="shared" si="4786"/>
        <v>76620.9654355896</v>
      </c>
      <c r="BK648" s="17">
        <f ca="1" t="shared" si="4787"/>
        <v>40177.8486215918</v>
      </c>
      <c r="BL648" s="17">
        <f ca="1" t="shared" si="4788"/>
        <v>116798.814057181</v>
      </c>
      <c r="BM648" s="17">
        <f ca="1">BK648*'Ejercicio 3 - TIR'!$D$5</f>
        <v>20088.9243107959</v>
      </c>
      <c r="BN648" s="17">
        <f ca="1" t="shared" si="4789"/>
        <v>96709.8897463855</v>
      </c>
      <c r="BO648" s="17">
        <f ca="1" t="shared" si="4790"/>
        <v>39752.1746634883</v>
      </c>
      <c r="BP648" s="17">
        <f ca="1" t="shared" si="4791"/>
        <v>-114069.350196281</v>
      </c>
      <c r="BQ648" s="17">
        <f ca="1" t="shared" ref="BQ648:BT648" si="4836">BE648</f>
        <v>23042.0667889243</v>
      </c>
      <c r="BR648" s="17">
        <f ca="1" t="shared" si="4836"/>
        <v>21914.1901971389</v>
      </c>
      <c r="BS648" s="17">
        <f ca="1" t="shared" si="4836"/>
        <v>21667.1252816122</v>
      </c>
      <c r="BT648" s="17">
        <f ca="1" t="shared" si="4836"/>
        <v>18230.1245161777</v>
      </c>
      <c r="BU648" s="17">
        <f ca="1" t="shared" si="4793"/>
        <v>59098.7006447085</v>
      </c>
      <c r="BV648" s="19">
        <f ca="1" t="shared" si="4794"/>
        <v>7.09532376710413</v>
      </c>
    </row>
    <row r="649" ht="15" customHeight="1" spans="1:74">
      <c r="A649" s="15">
        <v>648</v>
      </c>
      <c r="B649" s="16">
        <f ca="1" t="shared" ref="B649:F649" si="4837">RAND()</f>
        <v>0.378589105284997</v>
      </c>
      <c r="C649" s="17">
        <f ca="1">IF(B649&lt;=('Ejercicio 3 - TIR'!$D$13-'Ejercicio 3 - TIR'!$C$13)/('Ejercicio 3 - TIR'!$E$13-'Ejercicio 3 - TIR'!$C$13),'Ejercicio 3 - TIR'!$C$13+SQRT(('Ejercicio 3 - TIR'!$E$13-'Ejercicio 3 - TIR'!$C$13)*('Ejercicio 3 - TIR'!$D$13-'Ejercicio 3 - TIR'!$C$13)*B649),'Ejercicio 3 - TIR'!$E$13-SQRT(('Ejercicio 3 - TIR'!$E$13-'Ejercicio 3 - TIR'!$C$13)*('Ejercicio 3 - TIR'!$E$13-'Ejercicio 3 - TIR'!$D$13)*(1-B649)))</f>
        <v>72692.6186964403</v>
      </c>
      <c r="D649" s="16">
        <f ca="1" t="shared" si="4837"/>
        <v>0.353669795883126</v>
      </c>
      <c r="E649" s="17">
        <f ca="1">IF(D649&lt;=('Ejercicio 3 - TIR'!$D$14-'Ejercicio 3 - TIR'!$C$14)/('Ejercicio 3 - TIR'!$E$14-'Ejercicio 3 - TIR'!$C$14),'Ejercicio 3 - TIR'!$C$14+SQRT(('Ejercicio 3 - TIR'!$E$14-'Ejercicio 3 - TIR'!$C$14)*('Ejercicio 3 - TIR'!$D$14-'Ejercicio 3 - TIR'!$C$14)*D649),'Ejercicio 3 - TIR'!$E$14-SQRT(('Ejercicio 3 - TIR'!$E$14-'Ejercicio 3 - TIR'!$C$14)*('Ejercicio 3 - TIR'!$E$14-'Ejercicio 3 - TIR'!$D$14)*(1-D649)))</f>
        <v>30153.7047262673</v>
      </c>
      <c r="F649" s="16">
        <f ca="1" t="shared" si="4837"/>
        <v>0.818097057294804</v>
      </c>
      <c r="G649" s="17">
        <f ca="1">IF(F649&lt;=('Ejercicio 3 - TIR'!$D$18-'Ejercicio 3 - TIR'!$C$18)/('Ejercicio 3 - TIR'!$E$18-'Ejercicio 3 - TIR'!$C$18),'Ejercicio 3 - TIR'!$C$18+SQRT(('Ejercicio 3 - TIR'!$E$18-'Ejercicio 3 - TIR'!$C$18)*('Ejercicio 3 - TIR'!$D$18-'Ejercicio 3 - TIR'!$C$18)*F649),'Ejercicio 3 - TIR'!$E$18-SQRT(('Ejercicio 3 - TIR'!$E$18-'Ejercicio 3 - TIR'!$C$18)*('Ejercicio 3 - TIR'!$E$18-'Ejercicio 3 - TIR'!$D$18)*(1-F649)))</f>
        <v>41306.3946200373</v>
      </c>
      <c r="H649" s="16">
        <f ca="1" t="shared" ref="H649:L649" si="4838">RAND()</f>
        <v>0.542645223926807</v>
      </c>
      <c r="I649" s="17">
        <f ca="1">IF(H649&lt;=('Ejercicio 3 - TIR'!$D$18-'Ejercicio 3 - TIR'!$C$18)/('Ejercicio 3 - TIR'!$E$18-'Ejercicio 3 - TIR'!$C$18),'Ejercicio 3 - TIR'!$C$18+SQRT(('Ejercicio 3 - TIR'!$E$18-'Ejercicio 3 - TIR'!$C$18)*('Ejercicio 3 - TIR'!$D$18-'Ejercicio 3 - TIR'!$C$18)*H649),'Ejercicio 3 - TIR'!$E$18-SQRT(('Ejercicio 3 - TIR'!$E$18-'Ejercicio 3 - TIR'!$C$18)*('Ejercicio 3 - TIR'!$E$18-'Ejercicio 3 - TIR'!$D$18)*(1-H649)))</f>
        <v>39022.0166032335</v>
      </c>
      <c r="J649" s="16">
        <f ca="1" t="shared" si="4838"/>
        <v>0.340178601132083</v>
      </c>
      <c r="K649" s="17">
        <f ca="1">IF(J649&lt;=('Ejercicio 3 - TIR'!$D$18-'Ejercicio 3 - TIR'!$C$18)/('Ejercicio 3 - TIR'!$E$18-'Ejercicio 3 - TIR'!$C$18),'Ejercicio 3 - TIR'!$C$18+SQRT(('Ejercicio 3 - TIR'!$E$18-'Ejercicio 3 - TIR'!$C$18)*('Ejercicio 3 - TIR'!$D$18-'Ejercicio 3 - TIR'!$C$18)*J649),'Ejercicio 3 - TIR'!$E$18-SQRT(('Ejercicio 3 - TIR'!$E$18-'Ejercicio 3 - TIR'!$C$18)*('Ejercicio 3 - TIR'!$E$18-'Ejercicio 3 - TIR'!$D$18)*(1-J649)))</f>
        <v>37143.3038693459</v>
      </c>
      <c r="L649" s="16">
        <f ca="1" t="shared" si="4838"/>
        <v>0.224517147387059</v>
      </c>
      <c r="M649" s="17">
        <f ca="1">IF(L649&lt;=('Ejercicio 3 - TIR'!$D$18-'Ejercicio 3 - TIR'!$C$18)/('Ejercicio 3 - TIR'!$E$18-'Ejercicio 3 - TIR'!$C$18),'Ejercicio 3 - TIR'!$C$18+SQRT(('Ejercicio 3 - TIR'!$E$18-'Ejercicio 3 - TIR'!$C$18)*('Ejercicio 3 - TIR'!$D$18-'Ejercicio 3 - TIR'!$C$18)*L649),'Ejercicio 3 - TIR'!$E$18-SQRT(('Ejercicio 3 - TIR'!$E$18-'Ejercicio 3 - TIR'!$C$18)*('Ejercicio 3 - TIR'!$E$18-'Ejercicio 3 - TIR'!$D$18)*(1-L649)))</f>
        <v>35803.2380709444</v>
      </c>
      <c r="N649" s="16">
        <f ca="1" t="shared" ref="N649:R649" si="4839">RAND()</f>
        <v>0.415035342948234</v>
      </c>
      <c r="O649" s="17">
        <f ca="1">IF(N649&lt;=('Ejercicio 3 - TIR'!$D$18-'Ejercicio 3 - TIR'!$C$18)/('Ejercicio 3 - TIR'!$E$18-'Ejercicio 3 - TIR'!$C$18),'Ejercicio 3 - TIR'!$C$18+SQRT(('Ejercicio 3 - TIR'!$E$18-'Ejercicio 3 - TIR'!$C$18)*('Ejercicio 3 - TIR'!$D$18-'Ejercicio 3 - TIR'!$C$18)*N649),'Ejercicio 3 - TIR'!$E$18-SQRT(('Ejercicio 3 - TIR'!$E$18-'Ejercicio 3 - TIR'!$C$18)*('Ejercicio 3 - TIR'!$E$18-'Ejercicio 3 - TIR'!$D$18)*(1-N649)))</f>
        <v>37890.2028771278</v>
      </c>
      <c r="P649" s="16">
        <f ca="1" t="shared" si="4839"/>
        <v>0.590514215697352</v>
      </c>
      <c r="Q649" s="18">
        <f ca="1">IF(P649&lt;=('Ejercicio 3 - TIR'!$D$22-'Ejercicio 3 - TIR'!$C$22)/('Ejercicio 3 - TIR'!$E$22-'Ejercicio 3 - TIR'!$C$22),'Ejercicio 3 - TIR'!$C$22+SQRT(('Ejercicio 3 - TIR'!$E$22-'Ejercicio 3 - TIR'!$C$22)*('Ejercicio 3 - TIR'!$D$22-'Ejercicio 3 - TIR'!$C$22)*P649),'Ejercicio 3 - TIR'!$E$22-SQRT(('Ejercicio 3 - TIR'!$E$22-'Ejercicio 3 - TIR'!$C$22)*('Ejercicio 3 - TIR'!$E$22-'Ejercicio 3 - TIR'!$D$22)*(1-P649)))</f>
        <v>0.152850885617671</v>
      </c>
      <c r="R649" s="16">
        <f ca="1" t="shared" si="4839"/>
        <v>0.919412173932666</v>
      </c>
      <c r="S649" s="18">
        <f ca="1">IF(R649&lt;=('Ejercicio 3 - TIR'!$D$23-'Ejercicio 3 - TIR'!$C$23)/('Ejercicio 3 - TIR'!$E$23-'Ejercicio 3 - TIR'!$C$23),'Ejercicio 3 - TIR'!$C$23+SQRT(('Ejercicio 3 - TIR'!$E$23-'Ejercicio 3 - TIR'!$C$23)*('Ejercicio 3 - TIR'!$D$23-'Ejercicio 3 - TIR'!$C$23)*R649),'Ejercicio 3 - TIR'!$E$23-SQRT(('Ejercicio 3 - TIR'!$E$23-'Ejercicio 3 - TIR'!$C$23)*('Ejercicio 3 - TIR'!$E$23-'Ejercicio 3 - TIR'!$D$23)*(1-R649)))</f>
        <v>0.167955993734591</v>
      </c>
      <c r="T649" s="16">
        <f ca="1" t="shared" ref="T649:X649" si="4840">RAND()</f>
        <v>0.133878003607929</v>
      </c>
      <c r="U649" s="18">
        <f ca="1">IF(T649&lt;=('Ejercicio 3 - TIR'!$D$24-'Ejercicio 3 - TIR'!$C$24)/('Ejercicio 3 - TIR'!$E$24-'Ejercicio 3 - TIR'!$C$24),'Ejercicio 3 - TIR'!$C$24+SQRT(('Ejercicio 3 - TIR'!$E$24-'Ejercicio 3 - TIR'!$C$24)*('Ejercicio 3 - TIR'!$D$24-'Ejercicio 3 - TIR'!$C$24)*T649),'Ejercicio 3 - TIR'!$E$24-SQRT(('Ejercicio 3 - TIR'!$E$24-'Ejercicio 3 - TIR'!$C$24)*('Ejercicio 3 - TIR'!$E$24-'Ejercicio 3 - TIR'!$D$24)*(1-T649)))</f>
        <v>0.166767343485974</v>
      </c>
      <c r="V649" s="16">
        <f ca="1" t="shared" si="4840"/>
        <v>0.780097846400945</v>
      </c>
      <c r="W649" s="18">
        <f ca="1">IF(V649&lt;=('Ejercicio 3 - TIR'!$D$25-'Ejercicio 3 - TIR'!$C$25)/('Ejercicio 3 - TIR'!$E$25-'Ejercicio 3 - TIR'!$C$25),'Ejercicio 3 - TIR'!$C$25+SQRT(('Ejercicio 3 - TIR'!$E$25-'Ejercicio 3 - TIR'!$C$25)*('Ejercicio 3 - TIR'!$D$25-'Ejercicio 3 - TIR'!$C$25)*V649),'Ejercicio 3 - TIR'!$E$25-SQRT(('Ejercicio 3 - TIR'!$E$25-'Ejercicio 3 - TIR'!$C$25)*('Ejercicio 3 - TIR'!$E$25-'Ejercicio 3 - TIR'!$D$25)*(1-V649)))</f>
        <v>0.222257297579423</v>
      </c>
      <c r="X649" s="16">
        <f ca="1" t="shared" si="4840"/>
        <v>0.460531522965556</v>
      </c>
      <c r="Y649" s="18">
        <f ca="1">IF(X649&lt;=('Ejercicio 3 - TIR'!$D$26-'Ejercicio 3 - TIR'!$C$26)/('Ejercicio 3 - TIR'!$E$26-'Ejercicio 3 - TIR'!$C$26),'Ejercicio 3 - TIR'!$C$26+SQRT(('Ejercicio 3 - TIR'!$E$26-'Ejercicio 3 - TIR'!$C$26)*('Ejercicio 3 - TIR'!$D$26-'Ejercicio 3 - TIR'!$C$26)*X649),'Ejercicio 3 - TIR'!$E$26-SQRT(('Ejercicio 3 - TIR'!$E$26-'Ejercicio 3 - TIR'!$C$26)*('Ejercicio 3 - TIR'!$E$26-'Ejercicio 3 - TIR'!$D$26)*(1-X649)))</f>
        <v>0.226026582691236</v>
      </c>
      <c r="Z649" s="16">
        <f ca="1" t="shared" si="4764"/>
        <v>1.15285088561767</v>
      </c>
      <c r="AA649" s="16">
        <f ca="1" t="shared" si="4765"/>
        <v>1.34647910173939</v>
      </c>
      <c r="AB649" s="16">
        <f ca="1" t="shared" si="4766"/>
        <v>1.57102784459585</v>
      </c>
      <c r="AC649" s="16">
        <f ca="1" t="shared" si="4767"/>
        <v>1.92020024775775</v>
      </c>
      <c r="AD649" s="16">
        <f ca="1" t="shared" si="4768"/>
        <v>2.3542165478413</v>
      </c>
      <c r="AE649" s="15">
        <f ca="1" t="shared" si="4769"/>
        <v>4609.02047206371</v>
      </c>
      <c r="AF649" s="15">
        <f ca="1" t="shared" si="4770"/>
        <v>5383.13308559225</v>
      </c>
      <c r="AG649" s="15">
        <f ca="1" t="shared" si="4771"/>
        <v>6280.86388990793</v>
      </c>
      <c r="AH649" s="15">
        <f ca="1" t="shared" si="4772"/>
        <v>7676.83172454305</v>
      </c>
      <c r="AI649" s="15">
        <f ca="1" t="shared" si="4773"/>
        <v>9411.99976513718</v>
      </c>
      <c r="AJ649" s="17">
        <f ca="1" t="shared" si="4774"/>
        <v>47620.113619383</v>
      </c>
      <c r="AK649" s="17">
        <f ca="1" t="shared" si="4775"/>
        <v>52542.3298639815</v>
      </c>
      <c r="AL649" s="17">
        <f ca="1" t="shared" si="4776"/>
        <v>58353.1646190272</v>
      </c>
      <c r="AM649" s="17">
        <f ca="1" t="shared" si="4777"/>
        <v>68749.3866143572</v>
      </c>
      <c r="AN649" s="17">
        <f ca="1" t="shared" si="4778"/>
        <v>89201.7426143981</v>
      </c>
      <c r="AO649" s="17">
        <f ca="1">C649/'Ejercicio 3 - TIR'!$D$7</f>
        <v>14538.5237392881</v>
      </c>
      <c r="AP649" s="17">
        <f ca="1" t="shared" si="4779"/>
        <v>33081.5898800949</v>
      </c>
      <c r="AQ649" s="17">
        <f ca="1" t="shared" si="4780"/>
        <v>38003.8061246934</v>
      </c>
      <c r="AR649" s="17">
        <f ca="1" t="shared" si="4781"/>
        <v>43814.6408797392</v>
      </c>
      <c r="AS649" s="17">
        <f ca="1" t="shared" si="4782"/>
        <v>54210.8628750691</v>
      </c>
      <c r="AT649" s="17">
        <f ca="1" t="shared" si="4783"/>
        <v>74663.2188751101</v>
      </c>
      <c r="AU649" s="17">
        <f ca="1">AP649*'Ejercicio 3 - TIR'!$D$5</f>
        <v>16540.7949400475</v>
      </c>
      <c r="AV649" s="17">
        <f ca="1">AQ649*'Ejercicio 3 - TIR'!$D$5</f>
        <v>19001.9030623467</v>
      </c>
      <c r="AW649" s="17">
        <f ca="1">AR649*'Ejercicio 3 - TIR'!$D$5</f>
        <v>21907.3204398696</v>
      </c>
      <c r="AX649" s="17">
        <f ca="1">AS649*'Ejercicio 3 - TIR'!$D$5</f>
        <v>27105.4314375346</v>
      </c>
      <c r="AY649" s="17">
        <f ca="1">AT649*'Ejercicio 3 - TIR'!$D$5</f>
        <v>37331.609437555</v>
      </c>
      <c r="AZ649" s="17">
        <f ca="1" t="shared" ref="AZ649:BD649" si="4841">AJ649-AU649-AE649</f>
        <v>26470.2982072718</v>
      </c>
      <c r="BA649" s="17">
        <f ca="1" t="shared" si="4841"/>
        <v>28157.2937160425</v>
      </c>
      <c r="BB649" s="17">
        <f ca="1" t="shared" si="4841"/>
        <v>30164.9802892497</v>
      </c>
      <c r="BC649" s="17">
        <f ca="1" t="shared" si="4841"/>
        <v>33967.1234522796</v>
      </c>
      <c r="BD649" s="17">
        <f ca="1" t="shared" si="4841"/>
        <v>42458.1334117059</v>
      </c>
      <c r="BE649" s="17">
        <f ca="1" t="shared" ref="BE649:BI649" si="4842">AZ649/Z649</f>
        <v>22960.7302535832</v>
      </c>
      <c r="BF649" s="17">
        <f ca="1" t="shared" si="4842"/>
        <v>20911.7940855292</v>
      </c>
      <c r="BG649" s="17">
        <f ca="1" t="shared" si="4842"/>
        <v>19200.7929032026</v>
      </c>
      <c r="BH649" s="17">
        <f ca="1" t="shared" si="4842"/>
        <v>17689.3652065422</v>
      </c>
      <c r="BI649" s="17">
        <f ca="1" t="shared" si="4842"/>
        <v>18034.9311751453</v>
      </c>
      <c r="BJ649" s="17">
        <f ca="1" t="shared" si="4786"/>
        <v>70988.3506452988</v>
      </c>
      <c r="BK649" s="17">
        <f ca="1" t="shared" si="4787"/>
        <v>34226.8331682155</v>
      </c>
      <c r="BL649" s="17">
        <f ca="1" t="shared" si="4788"/>
        <v>105215.183813514</v>
      </c>
      <c r="BM649" s="17">
        <f ca="1">BK649*'Ejercicio 3 - TIR'!$D$5</f>
        <v>17113.4165841077</v>
      </c>
      <c r="BN649" s="17">
        <f ca="1" t="shared" si="4789"/>
        <v>88101.7672294066</v>
      </c>
      <c r="BO649" s="17">
        <f ca="1" t="shared" si="4790"/>
        <v>37422.9665959113</v>
      </c>
      <c r="BP649" s="17">
        <f ca="1" t="shared" si="4791"/>
        <v>-102846.323422708</v>
      </c>
      <c r="BQ649" s="17">
        <f ca="1" t="shared" ref="BQ649:BT649" si="4843">BE649</f>
        <v>22960.7302535832</v>
      </c>
      <c r="BR649" s="17">
        <f ca="1" t="shared" si="4843"/>
        <v>20911.7940855292</v>
      </c>
      <c r="BS649" s="17">
        <f ca="1" t="shared" si="4843"/>
        <v>19200.7929032026</v>
      </c>
      <c r="BT649" s="17">
        <f ca="1" t="shared" si="4843"/>
        <v>17689.3652065422</v>
      </c>
      <c r="BU649" s="17">
        <f ca="1" t="shared" si="4793"/>
        <v>55457.8977710566</v>
      </c>
      <c r="BV649" s="19">
        <f ca="1" t="shared" si="4794"/>
        <v>8.74522547446099</v>
      </c>
    </row>
    <row r="650" ht="15" customHeight="1" spans="1:74">
      <c r="A650" s="15">
        <v>649</v>
      </c>
      <c r="B650" s="16">
        <f ca="1" t="shared" ref="B650:F650" si="4844">RAND()</f>
        <v>0.858353741946811</v>
      </c>
      <c r="C650" s="17">
        <f ca="1">IF(B650&lt;=('Ejercicio 3 - TIR'!$D$13-'Ejercicio 3 - TIR'!$C$13)/('Ejercicio 3 - TIR'!$E$13-'Ejercicio 3 - TIR'!$C$13),'Ejercicio 3 - TIR'!$C$13+SQRT(('Ejercicio 3 - TIR'!$E$13-'Ejercicio 3 - TIR'!$C$13)*('Ejercicio 3 - TIR'!$D$13-'Ejercicio 3 - TIR'!$C$13)*B650),'Ejercicio 3 - TIR'!$E$13-SQRT(('Ejercicio 3 - TIR'!$E$13-'Ejercicio 3 - TIR'!$C$13)*('Ejercicio 3 - TIR'!$E$13-'Ejercicio 3 - TIR'!$D$13)*(1-B650)))</f>
        <v>86962.5343849418</v>
      </c>
      <c r="D650" s="16">
        <f ca="1" t="shared" si="4844"/>
        <v>0.590054566864375</v>
      </c>
      <c r="E650" s="17">
        <f ca="1">IF(D650&lt;=('Ejercicio 3 - TIR'!$D$14-'Ejercicio 3 - TIR'!$C$14)/('Ejercicio 3 - TIR'!$E$14-'Ejercicio 3 - TIR'!$C$14),'Ejercicio 3 - TIR'!$C$14+SQRT(('Ejercicio 3 - TIR'!$E$14-'Ejercicio 3 - TIR'!$C$14)*('Ejercicio 3 - TIR'!$D$14-'Ejercicio 3 - TIR'!$C$14)*D650),'Ejercicio 3 - TIR'!$E$14-SQRT(('Ejercicio 3 - TIR'!$E$14-'Ejercicio 3 - TIR'!$C$14)*('Ejercicio 3 - TIR'!$E$14-'Ejercicio 3 - TIR'!$D$14)*(1-D650)))</f>
        <v>32158.3283051161</v>
      </c>
      <c r="F650" s="16">
        <f ca="1" t="shared" si="4844"/>
        <v>0.894391844729599</v>
      </c>
      <c r="G650" s="17">
        <f ca="1">IF(F650&lt;=('Ejercicio 3 - TIR'!$D$18-'Ejercicio 3 - TIR'!$C$18)/('Ejercicio 3 - TIR'!$E$18-'Ejercicio 3 - TIR'!$C$18),'Ejercicio 3 - TIR'!$C$18+SQRT(('Ejercicio 3 - TIR'!$E$18-'Ejercicio 3 - TIR'!$C$18)*('Ejercicio 3 - TIR'!$D$18-'Ejercicio 3 - TIR'!$C$18)*F650),'Ejercicio 3 - TIR'!$E$18-SQRT(('Ejercicio 3 - TIR'!$E$18-'Ejercicio 3 - TIR'!$C$18)*('Ejercicio 3 - TIR'!$E$18-'Ejercicio 3 - TIR'!$D$18)*(1-F650)))</f>
        <v>42185.6418768607</v>
      </c>
      <c r="H650" s="16">
        <f ca="1" t="shared" ref="H650:L650" si="4845">RAND()</f>
        <v>0.624648003420189</v>
      </c>
      <c r="I650" s="17">
        <f ca="1">IF(H650&lt;=('Ejercicio 3 - TIR'!$D$18-'Ejercicio 3 - TIR'!$C$18)/('Ejercicio 3 - TIR'!$E$18-'Ejercicio 3 - TIR'!$C$18),'Ejercicio 3 - TIR'!$C$18+SQRT(('Ejercicio 3 - TIR'!$E$18-'Ejercicio 3 - TIR'!$C$18)*('Ejercicio 3 - TIR'!$D$18-'Ejercicio 3 - TIR'!$C$18)*H650),'Ejercicio 3 - TIR'!$E$18-SQRT(('Ejercicio 3 - TIR'!$E$18-'Ejercicio 3 - TIR'!$C$18)*('Ejercicio 3 - TIR'!$E$18-'Ejercicio 3 - TIR'!$D$18)*(1-H650)))</f>
        <v>39679.7314277323</v>
      </c>
      <c r="J650" s="16">
        <f ca="1" t="shared" si="4845"/>
        <v>0.460460182241568</v>
      </c>
      <c r="K650" s="17">
        <f ca="1">IF(J650&lt;=('Ejercicio 3 - TIR'!$D$18-'Ejercicio 3 - TIR'!$C$18)/('Ejercicio 3 - TIR'!$E$18-'Ejercicio 3 - TIR'!$C$18),'Ejercicio 3 - TIR'!$C$18+SQRT(('Ejercicio 3 - TIR'!$E$18-'Ejercicio 3 - TIR'!$C$18)*('Ejercicio 3 - TIR'!$D$18-'Ejercicio 3 - TIR'!$C$18)*J650),'Ejercicio 3 - TIR'!$E$18-SQRT(('Ejercicio 3 - TIR'!$E$18-'Ejercicio 3 - TIR'!$C$18)*('Ejercicio 3 - TIR'!$E$18-'Ejercicio 3 - TIR'!$D$18)*(1-J650)))</f>
        <v>38310.7777816661</v>
      </c>
      <c r="L650" s="16">
        <f ca="1" t="shared" si="4845"/>
        <v>0.125527643742908</v>
      </c>
      <c r="M650" s="17">
        <f ca="1">IF(L650&lt;=('Ejercicio 3 - TIR'!$D$18-'Ejercicio 3 - TIR'!$C$18)/('Ejercicio 3 - TIR'!$E$18-'Ejercicio 3 - TIR'!$C$18),'Ejercicio 3 - TIR'!$C$18+SQRT(('Ejercicio 3 - TIR'!$E$18-'Ejercicio 3 - TIR'!$C$18)*('Ejercicio 3 - TIR'!$D$18-'Ejercicio 3 - TIR'!$C$18)*L650),'Ejercicio 3 - TIR'!$E$18-SQRT(('Ejercicio 3 - TIR'!$E$18-'Ejercicio 3 - TIR'!$C$18)*('Ejercicio 3 - TIR'!$E$18-'Ejercicio 3 - TIR'!$D$18)*(1-L650)))</f>
        <v>34339.2564526006</v>
      </c>
      <c r="N650" s="16">
        <f ca="1" t="shared" ref="N650:R650" si="4846">RAND()</f>
        <v>0.221828681737796</v>
      </c>
      <c r="O650" s="17">
        <f ca="1">IF(N650&lt;=('Ejercicio 3 - TIR'!$D$18-'Ejercicio 3 - TIR'!$C$18)/('Ejercicio 3 - TIR'!$E$18-'Ejercicio 3 - TIR'!$C$18),'Ejercicio 3 - TIR'!$C$18+SQRT(('Ejercicio 3 - TIR'!$E$18-'Ejercicio 3 - TIR'!$C$18)*('Ejercicio 3 - TIR'!$D$18-'Ejercicio 3 - TIR'!$C$18)*N650),'Ejercicio 3 - TIR'!$E$18-SQRT(('Ejercicio 3 - TIR'!$E$18-'Ejercicio 3 - TIR'!$C$18)*('Ejercicio 3 - TIR'!$E$18-'Ejercicio 3 - TIR'!$D$18)*(1-N650)))</f>
        <v>35768.388185678</v>
      </c>
      <c r="P650" s="16">
        <f ca="1" t="shared" si="4846"/>
        <v>0.20492345632354</v>
      </c>
      <c r="Q650" s="18">
        <f ca="1">IF(P650&lt;=('Ejercicio 3 - TIR'!$D$22-'Ejercicio 3 - TIR'!$C$22)/('Ejercicio 3 - TIR'!$E$22-'Ejercicio 3 - TIR'!$C$22),'Ejercicio 3 - TIR'!$C$22+SQRT(('Ejercicio 3 - TIR'!$E$22-'Ejercicio 3 - TIR'!$C$22)*('Ejercicio 3 - TIR'!$D$22-'Ejercicio 3 - TIR'!$C$22)*P650),'Ejercicio 3 - TIR'!$E$22-SQRT(('Ejercicio 3 - TIR'!$E$22-'Ejercicio 3 - TIR'!$C$22)*('Ejercicio 3 - TIR'!$E$22-'Ejercicio 3 - TIR'!$D$22)*(1-P650)))</f>
        <v>0.139205786143305</v>
      </c>
      <c r="R650" s="16">
        <f ca="1" t="shared" si="4846"/>
        <v>0.753273536109471</v>
      </c>
      <c r="S650" s="18">
        <f ca="1">IF(R650&lt;=('Ejercicio 3 - TIR'!$D$23-'Ejercicio 3 - TIR'!$C$23)/('Ejercicio 3 - TIR'!$E$23-'Ejercicio 3 - TIR'!$C$23),'Ejercicio 3 - TIR'!$C$23+SQRT(('Ejercicio 3 - TIR'!$E$23-'Ejercicio 3 - TIR'!$C$23)*('Ejercicio 3 - TIR'!$D$23-'Ejercicio 3 - TIR'!$C$23)*R650),'Ejercicio 3 - TIR'!$E$23-SQRT(('Ejercicio 3 - TIR'!$E$23-'Ejercicio 3 - TIR'!$C$23)*('Ejercicio 3 - TIR'!$E$23-'Ejercicio 3 - TIR'!$D$23)*(1-R650)))</f>
        <v>0.158926138583474</v>
      </c>
      <c r="T650" s="16">
        <f ca="1" t="shared" ref="T650:X650" si="4847">RAND()</f>
        <v>0.848171959098264</v>
      </c>
      <c r="U650" s="18">
        <f ca="1">IF(T650&lt;=('Ejercicio 3 - TIR'!$D$24-'Ejercicio 3 - TIR'!$C$24)/('Ejercicio 3 - TIR'!$E$24-'Ejercicio 3 - TIR'!$C$24),'Ejercicio 3 - TIR'!$C$24+SQRT(('Ejercicio 3 - TIR'!$E$24-'Ejercicio 3 - TIR'!$C$24)*('Ejercicio 3 - TIR'!$D$24-'Ejercicio 3 - TIR'!$C$24)*T650),'Ejercicio 3 - TIR'!$E$24-SQRT(('Ejercicio 3 - TIR'!$E$24-'Ejercicio 3 - TIR'!$C$24)*('Ejercicio 3 - TIR'!$E$24-'Ejercicio 3 - TIR'!$D$24)*(1-T650)))</f>
        <v>0.199381597672835</v>
      </c>
      <c r="V650" s="16">
        <f ca="1" t="shared" si="4847"/>
        <v>0.999389848128441</v>
      </c>
      <c r="W650" s="18">
        <f ca="1">IF(V650&lt;=('Ejercicio 3 - TIR'!$D$25-'Ejercicio 3 - TIR'!$C$25)/('Ejercicio 3 - TIR'!$E$25-'Ejercicio 3 - TIR'!$C$25),'Ejercicio 3 - TIR'!$C$25+SQRT(('Ejercicio 3 - TIR'!$E$25-'Ejercicio 3 - TIR'!$C$25)*('Ejercicio 3 - TIR'!$D$25-'Ejercicio 3 - TIR'!$C$25)*V650),'Ejercicio 3 - TIR'!$E$25-SQRT(('Ejercicio 3 - TIR'!$E$25-'Ejercicio 3 - TIR'!$C$25)*('Ejercicio 3 - TIR'!$E$25-'Ejercicio 3 - TIR'!$D$25)*(1-V650)))</f>
        <v>0.248538654198878</v>
      </c>
      <c r="X650" s="16">
        <f ca="1" t="shared" si="4847"/>
        <v>0.446834620255496</v>
      </c>
      <c r="Y650" s="18">
        <f ca="1">IF(X650&lt;=('Ejercicio 3 - TIR'!$D$26-'Ejercicio 3 - TIR'!$C$26)/('Ejercicio 3 - TIR'!$E$26-'Ejercicio 3 - TIR'!$C$26),'Ejercicio 3 - TIR'!$C$26+SQRT(('Ejercicio 3 - TIR'!$E$26-'Ejercicio 3 - TIR'!$C$26)*('Ejercicio 3 - TIR'!$D$26-'Ejercicio 3 - TIR'!$C$26)*X650),'Ejercicio 3 - TIR'!$E$26-SQRT(('Ejercicio 3 - TIR'!$E$26-'Ejercicio 3 - TIR'!$C$26)*('Ejercicio 3 - TIR'!$E$26-'Ejercicio 3 - TIR'!$D$26)*(1-X650)))</f>
        <v>0.225345695040369</v>
      </c>
      <c r="Z650" s="16">
        <f ca="1" t="shared" si="4764"/>
        <v>1.13920578614331</v>
      </c>
      <c r="AA650" s="16">
        <f ca="1" t="shared" si="4765"/>
        <v>1.32025536278701</v>
      </c>
      <c r="AB650" s="16">
        <f ca="1" t="shared" si="4766"/>
        <v>1.58348998635561</v>
      </c>
      <c r="AC650" s="16">
        <f ca="1" t="shared" si="4767"/>
        <v>1.97704845650184</v>
      </c>
      <c r="AD650" s="16">
        <f ca="1" t="shared" si="4768"/>
        <v>2.42256781506073</v>
      </c>
      <c r="AE650" s="15">
        <f ca="1" t="shared" si="4769"/>
        <v>4476.62537276818</v>
      </c>
      <c r="AF650" s="15">
        <f ca="1" t="shared" si="4770"/>
        <v>5188.07815714703</v>
      </c>
      <c r="AG650" s="15">
        <f ca="1" t="shared" si="4771"/>
        <v>6222.48546897055</v>
      </c>
      <c r="AH650" s="15">
        <f ca="1" t="shared" si="4772"/>
        <v>7769.01363320056</v>
      </c>
      <c r="AI650" s="15">
        <f ca="1" t="shared" si="4773"/>
        <v>9519.72741015224</v>
      </c>
      <c r="AJ650" s="17">
        <f ca="1" t="shared" si="4774"/>
        <v>48058.127318289</v>
      </c>
      <c r="AK650" s="17">
        <f ca="1" t="shared" si="4775"/>
        <v>52387.3782114119</v>
      </c>
      <c r="AL650" s="17">
        <f ca="1" t="shared" si="4776"/>
        <v>60664.7329867634</v>
      </c>
      <c r="AM650" s="17">
        <f ca="1" t="shared" si="4777"/>
        <v>67890.3739670348</v>
      </c>
      <c r="AN650" s="17">
        <f ca="1" t="shared" si="4778"/>
        <v>86651.346015222</v>
      </c>
      <c r="AO650" s="17">
        <f ca="1">C650/'Ejercicio 3 - TIR'!$D$7</f>
        <v>17392.5068769884</v>
      </c>
      <c r="AP650" s="17">
        <f ca="1" t="shared" si="4779"/>
        <v>30665.6204413007</v>
      </c>
      <c r="AQ650" s="17">
        <f ca="1" t="shared" si="4780"/>
        <v>34994.8713344235</v>
      </c>
      <c r="AR650" s="17">
        <f ca="1" t="shared" si="4781"/>
        <v>43272.2261097751</v>
      </c>
      <c r="AS650" s="17">
        <f ca="1" t="shared" si="4782"/>
        <v>50497.8670900464</v>
      </c>
      <c r="AT650" s="17">
        <f ca="1" t="shared" si="4783"/>
        <v>69258.8391382337</v>
      </c>
      <c r="AU650" s="17">
        <f ca="1">AP650*'Ejercicio 3 - TIR'!$D$5</f>
        <v>15332.8102206503</v>
      </c>
      <c r="AV650" s="17">
        <f ca="1">AQ650*'Ejercicio 3 - TIR'!$D$5</f>
        <v>17497.4356672118</v>
      </c>
      <c r="AW650" s="17">
        <f ca="1">AR650*'Ejercicio 3 - TIR'!$D$5</f>
        <v>21636.1130548875</v>
      </c>
      <c r="AX650" s="17">
        <f ca="1">AS650*'Ejercicio 3 - TIR'!$D$5</f>
        <v>25248.9335450232</v>
      </c>
      <c r="AY650" s="17">
        <f ca="1">AT650*'Ejercicio 3 - TIR'!$D$5</f>
        <v>34629.4195691168</v>
      </c>
      <c r="AZ650" s="17">
        <f ca="1" t="shared" ref="AZ650:BD650" si="4848">AJ650-AU650-AE650</f>
        <v>28248.6917248705</v>
      </c>
      <c r="BA650" s="17">
        <f ca="1" t="shared" si="4848"/>
        <v>29701.8643870531</v>
      </c>
      <c r="BB650" s="17">
        <f ca="1" t="shared" si="4848"/>
        <v>32806.1344629053</v>
      </c>
      <c r="BC650" s="17">
        <f ca="1" t="shared" si="4848"/>
        <v>34872.426788811</v>
      </c>
      <c r="BD650" s="17">
        <f ca="1" t="shared" si="4848"/>
        <v>42502.199035953</v>
      </c>
      <c r="BE650" s="17">
        <f ca="1" t="shared" ref="BE650:BI650" si="4849">AZ650/Z650</f>
        <v>24796.8295706295</v>
      </c>
      <c r="BF650" s="17">
        <f ca="1" t="shared" si="4849"/>
        <v>22497.0602083778</v>
      </c>
      <c r="BG650" s="17">
        <f ca="1" t="shared" si="4849"/>
        <v>20717.614096448</v>
      </c>
      <c r="BH650" s="17">
        <f ca="1" t="shared" si="4849"/>
        <v>17638.6302895751</v>
      </c>
      <c r="BI650" s="17">
        <f ca="1" t="shared" si="4849"/>
        <v>17544.27627236</v>
      </c>
      <c r="BJ650" s="17">
        <f ca="1" t="shared" si="4786"/>
        <v>77905.7311381307</v>
      </c>
      <c r="BK650" s="17">
        <f ca="1" t="shared" si="4787"/>
        <v>42134.5273834144</v>
      </c>
      <c r="BL650" s="17">
        <f ca="1" t="shared" si="4788"/>
        <v>120040.258521545</v>
      </c>
      <c r="BM650" s="17">
        <f ca="1">BK650*'Ejercicio 3 - TIR'!$D$5</f>
        <v>21067.2636917072</v>
      </c>
      <c r="BN650" s="17">
        <f ca="1" t="shared" si="4789"/>
        <v>98972.9948298379</v>
      </c>
      <c r="BO650" s="17">
        <f ca="1" t="shared" si="4790"/>
        <v>40854.5817436102</v>
      </c>
      <c r="BP650" s="17">
        <f ca="1" t="shared" si="4791"/>
        <v>-119120.862690058</v>
      </c>
      <c r="BQ650" s="17">
        <f ca="1" t="shared" ref="BQ650:BT650" si="4850">BE650</f>
        <v>24796.8295706295</v>
      </c>
      <c r="BR650" s="17">
        <f ca="1" t="shared" si="4850"/>
        <v>22497.0602083778</v>
      </c>
      <c r="BS650" s="17">
        <f ca="1" t="shared" si="4850"/>
        <v>20717.614096448</v>
      </c>
      <c r="BT650" s="17">
        <f ca="1" t="shared" si="4850"/>
        <v>17638.6302895751</v>
      </c>
      <c r="BU650" s="17">
        <f ca="1" t="shared" si="4793"/>
        <v>58398.8580159702</v>
      </c>
      <c r="BV650" s="19">
        <f ca="1" t="shared" si="4794"/>
        <v>5.81047128435503</v>
      </c>
    </row>
    <row r="651" ht="15" customHeight="1" spans="1:74">
      <c r="A651" s="15">
        <v>650</v>
      </c>
      <c r="B651" s="16">
        <f ca="1" t="shared" ref="B651:F651" si="4851">RAND()</f>
        <v>0.737525371539354</v>
      </c>
      <c r="C651" s="17">
        <f ca="1">IF(B651&lt;=('Ejercicio 3 - TIR'!$D$13-'Ejercicio 3 - TIR'!$C$13)/('Ejercicio 3 - TIR'!$E$13-'Ejercicio 3 - TIR'!$C$13),'Ejercicio 3 - TIR'!$C$13+SQRT(('Ejercicio 3 - TIR'!$E$13-'Ejercicio 3 - TIR'!$C$13)*('Ejercicio 3 - TIR'!$D$13-'Ejercicio 3 - TIR'!$C$13)*B651),'Ejercicio 3 - TIR'!$E$13-SQRT(('Ejercicio 3 - TIR'!$E$13-'Ejercicio 3 - TIR'!$C$13)*('Ejercicio 3 - TIR'!$E$13-'Ejercicio 3 - TIR'!$D$13)*(1-B651)))</f>
        <v>82252.6183860048</v>
      </c>
      <c r="D651" s="16">
        <f ca="1" t="shared" si="4851"/>
        <v>0.76438036575526</v>
      </c>
      <c r="E651" s="17">
        <f ca="1">IF(D651&lt;=('Ejercicio 3 - TIR'!$D$14-'Ejercicio 3 - TIR'!$C$14)/('Ejercicio 3 - TIR'!$E$14-'Ejercicio 3 - TIR'!$C$14),'Ejercicio 3 - TIR'!$C$14+SQRT(('Ejercicio 3 - TIR'!$E$14-'Ejercicio 3 - TIR'!$C$14)*('Ejercicio 3 - TIR'!$D$14-'Ejercicio 3 - TIR'!$C$14)*D651),'Ejercicio 3 - TIR'!$E$14-SQRT(('Ejercicio 3 - TIR'!$E$14-'Ejercicio 3 - TIR'!$C$14)*('Ejercicio 3 - TIR'!$E$14-'Ejercicio 3 - TIR'!$D$14)*(1-D651)))</f>
        <v>34055.006716849</v>
      </c>
      <c r="F651" s="16">
        <f ca="1" t="shared" si="4851"/>
        <v>0.00934679067201638</v>
      </c>
      <c r="G651" s="17">
        <f ca="1">IF(F651&lt;=('Ejercicio 3 - TIR'!$D$18-'Ejercicio 3 - TIR'!$C$18)/('Ejercicio 3 - TIR'!$E$18-'Ejercicio 3 - TIR'!$C$18),'Ejercicio 3 - TIR'!$C$18+SQRT(('Ejercicio 3 - TIR'!$E$18-'Ejercicio 3 - TIR'!$C$18)*('Ejercicio 3 - TIR'!$D$18-'Ejercicio 3 - TIR'!$C$18)*F651),'Ejercicio 3 - TIR'!$E$18-SQRT(('Ejercicio 3 - TIR'!$E$18-'Ejercicio 3 - TIR'!$C$18)*('Ejercicio 3 - TIR'!$E$18-'Ejercicio 3 - TIR'!$D$18)*(1-F651)))</f>
        <v>31184.0686638884</v>
      </c>
      <c r="H651" s="16">
        <f ca="1" t="shared" ref="H651:L651" si="4852">RAND()</f>
        <v>0.801660425621733</v>
      </c>
      <c r="I651" s="17">
        <f ca="1">IF(H651&lt;=('Ejercicio 3 - TIR'!$D$18-'Ejercicio 3 - TIR'!$C$18)/('Ejercicio 3 - TIR'!$E$18-'Ejercicio 3 - TIR'!$C$18),'Ejercicio 3 - TIR'!$C$18+SQRT(('Ejercicio 3 - TIR'!$E$18-'Ejercicio 3 - TIR'!$C$18)*('Ejercicio 3 - TIR'!$D$18-'Ejercicio 3 - TIR'!$C$18)*H651),'Ejercicio 3 - TIR'!$E$18-SQRT(('Ejercicio 3 - TIR'!$E$18-'Ejercicio 3 - TIR'!$C$18)*('Ejercicio 3 - TIR'!$E$18-'Ejercicio 3 - TIR'!$D$18)*(1-H651)))</f>
        <v>41143.1271633135</v>
      </c>
      <c r="J651" s="16">
        <f ca="1" t="shared" si="4852"/>
        <v>0.80222463875263</v>
      </c>
      <c r="K651" s="17">
        <f ca="1">IF(J651&lt;=('Ejercicio 3 - TIR'!$D$18-'Ejercicio 3 - TIR'!$C$18)/('Ejercicio 3 - TIR'!$E$18-'Ejercicio 3 - TIR'!$C$18),'Ejercicio 3 - TIR'!$C$18+SQRT(('Ejercicio 3 - TIR'!$E$18-'Ejercicio 3 - TIR'!$C$18)*('Ejercicio 3 - TIR'!$D$18-'Ejercicio 3 - TIR'!$C$18)*J651),'Ejercicio 3 - TIR'!$E$18-SQRT(('Ejercicio 3 - TIR'!$E$18-'Ejercicio 3 - TIR'!$C$18)*('Ejercicio 3 - TIR'!$E$18-'Ejercicio 3 - TIR'!$D$18)*(1-J651)))</f>
        <v>41148.6168596785</v>
      </c>
      <c r="L651" s="16">
        <f ca="1" t="shared" si="4852"/>
        <v>0.694053799532286</v>
      </c>
      <c r="M651" s="17">
        <f ca="1">IF(L651&lt;=('Ejercicio 3 - TIR'!$D$18-'Ejercicio 3 - TIR'!$C$18)/('Ejercicio 3 - TIR'!$E$18-'Ejercicio 3 - TIR'!$C$18),'Ejercicio 3 - TIR'!$C$18+SQRT(('Ejercicio 3 - TIR'!$E$18-'Ejercicio 3 - TIR'!$C$18)*('Ejercicio 3 - TIR'!$D$18-'Ejercicio 3 - TIR'!$C$18)*L651),'Ejercicio 3 - TIR'!$E$18-SQRT(('Ejercicio 3 - TIR'!$E$18-'Ejercicio 3 - TIR'!$C$18)*('Ejercicio 3 - TIR'!$E$18-'Ejercicio 3 - TIR'!$D$18)*(1-L651)))</f>
        <v>40209.8053238852</v>
      </c>
      <c r="N651" s="16">
        <f ca="1" t="shared" ref="N651:R651" si="4853">RAND()</f>
        <v>0.601433510763451</v>
      </c>
      <c r="O651" s="17">
        <f ca="1">IF(N651&lt;=('Ejercicio 3 - TIR'!$D$18-'Ejercicio 3 - TIR'!$C$18)/('Ejercicio 3 - TIR'!$E$18-'Ejercicio 3 - TIR'!$C$18),'Ejercicio 3 - TIR'!$C$18+SQRT(('Ejercicio 3 - TIR'!$E$18-'Ejercicio 3 - TIR'!$C$18)*('Ejercicio 3 - TIR'!$D$18-'Ejercicio 3 - TIR'!$C$18)*N651),'Ejercicio 3 - TIR'!$E$18-SQRT(('Ejercicio 3 - TIR'!$E$18-'Ejercicio 3 - TIR'!$C$18)*('Ejercicio 3 - TIR'!$E$18-'Ejercicio 3 - TIR'!$D$18)*(1-N651)))</f>
        <v>39498.1591171404</v>
      </c>
      <c r="P651" s="16">
        <f ca="1" t="shared" si="4853"/>
        <v>0.757762452558439</v>
      </c>
      <c r="Q651" s="18">
        <f ca="1">IF(P651&lt;=('Ejercicio 3 - TIR'!$D$22-'Ejercicio 3 - TIR'!$C$22)/('Ejercicio 3 - TIR'!$E$22-'Ejercicio 3 - TIR'!$C$22),'Ejercicio 3 - TIR'!$C$22+SQRT(('Ejercicio 3 - TIR'!$E$22-'Ejercicio 3 - TIR'!$C$22)*('Ejercicio 3 - TIR'!$D$22-'Ejercicio 3 - TIR'!$C$22)*P651),'Ejercicio 3 - TIR'!$E$22-SQRT(('Ejercicio 3 - TIR'!$E$22-'Ejercicio 3 - TIR'!$C$22)*('Ejercicio 3 - TIR'!$E$22-'Ejercicio 3 - TIR'!$D$22)*(1-P651)))</f>
        <v>0.159118726442221</v>
      </c>
      <c r="R651" s="16">
        <f ca="1" t="shared" si="4853"/>
        <v>0.000882910053754626</v>
      </c>
      <c r="S651" s="18">
        <f ca="1">IF(R651&lt;=('Ejercicio 3 - TIR'!$D$23-'Ejercicio 3 - TIR'!$C$23)/('Ejercicio 3 - TIR'!$E$23-'Ejercicio 3 - TIR'!$C$23),'Ejercicio 3 - TIR'!$C$23+SQRT(('Ejercicio 3 - TIR'!$E$23-'Ejercicio 3 - TIR'!$C$23)*('Ejercicio 3 - TIR'!$D$23-'Ejercicio 3 - TIR'!$C$23)*R651),'Ejercicio 3 - TIR'!$E$23-SQRT(('Ejercicio 3 - TIR'!$E$23-'Ejercicio 3 - TIR'!$C$23)*('Ejercicio 3 - TIR'!$E$23-'Ejercicio 3 - TIR'!$D$23)*(1-R651)))</f>
        <v>0.121260649870804</v>
      </c>
      <c r="T651" s="16">
        <f ca="1" t="shared" ref="T651:X651" si="4854">RAND()</f>
        <v>0.302014152967847</v>
      </c>
      <c r="U651" s="18">
        <f ca="1">IF(T651&lt;=('Ejercicio 3 - TIR'!$D$24-'Ejercicio 3 - TIR'!$C$24)/('Ejercicio 3 - TIR'!$E$24-'Ejercicio 3 - TIR'!$C$24),'Ejercicio 3 - TIR'!$C$24+SQRT(('Ejercicio 3 - TIR'!$E$24-'Ejercicio 3 - TIR'!$C$24)*('Ejercicio 3 - TIR'!$D$24-'Ejercicio 3 - TIR'!$C$24)*T651),'Ejercicio 3 - TIR'!$E$24-SQRT(('Ejercicio 3 - TIR'!$E$24-'Ejercicio 3 - TIR'!$C$24)*('Ejercicio 3 - TIR'!$E$24-'Ejercicio 3 - TIR'!$D$24)*(1-T651)))</f>
        <v>0.175183917908707</v>
      </c>
      <c r="V651" s="16">
        <f ca="1" t="shared" si="4854"/>
        <v>0.588334371366268</v>
      </c>
      <c r="W651" s="18">
        <f ca="1">IF(V651&lt;=('Ejercicio 3 - TIR'!$D$25-'Ejercicio 3 - TIR'!$C$25)/('Ejercicio 3 - TIR'!$E$25-'Ejercicio 3 - TIR'!$C$25),'Ejercicio 3 - TIR'!$C$25+SQRT(('Ejercicio 3 - TIR'!$E$25-'Ejercicio 3 - TIR'!$C$25)*('Ejercicio 3 - TIR'!$D$25-'Ejercicio 3 - TIR'!$C$25)*V651),'Ejercicio 3 - TIR'!$E$25-SQRT(('Ejercicio 3 - TIR'!$E$25-'Ejercicio 3 - TIR'!$C$25)*('Ejercicio 3 - TIR'!$E$25-'Ejercicio 3 - TIR'!$D$25)*(1-V651)))</f>
        <v>0.212041737391998</v>
      </c>
      <c r="X651" s="16">
        <f ca="1" t="shared" si="4854"/>
        <v>0.734079852570978</v>
      </c>
      <c r="Y651" s="18">
        <f ca="1">IF(X651&lt;=('Ejercicio 3 - TIR'!$D$26-'Ejercicio 3 - TIR'!$C$26)/('Ejercicio 3 - TIR'!$E$26-'Ejercicio 3 - TIR'!$C$26),'Ejercicio 3 - TIR'!$C$26+SQRT(('Ejercicio 3 - TIR'!$E$26-'Ejercicio 3 - TIR'!$C$26)*('Ejercicio 3 - TIR'!$D$26-'Ejercicio 3 - TIR'!$C$26)*X651),'Ejercicio 3 - TIR'!$E$26-SQRT(('Ejercicio 3 - TIR'!$E$26-'Ejercicio 3 - TIR'!$C$26)*('Ejercicio 3 - TIR'!$E$26-'Ejercicio 3 - TIR'!$D$26)*(1-X651)))</f>
        <v>0.242105821078737</v>
      </c>
      <c r="Z651" s="16">
        <f ca="1" t="shared" si="4764"/>
        <v>1.15911872644222</v>
      </c>
      <c r="AA651" s="16">
        <f ca="1" t="shared" si="4765"/>
        <v>1.29967421648802</v>
      </c>
      <c r="AB651" s="16">
        <f ca="1" t="shared" si="4766"/>
        <v>1.52735623773732</v>
      </c>
      <c r="AC651" s="16">
        <f ca="1" t="shared" si="4767"/>
        <v>1.85121950800365</v>
      </c>
      <c r="AD651" s="16">
        <f ca="1" t="shared" si="4768"/>
        <v>2.29941052698585</v>
      </c>
      <c r="AE651" s="15">
        <f ca="1" t="shared" si="4769"/>
        <v>5418.78929776628</v>
      </c>
      <c r="AF651" s="15">
        <f ca="1" t="shared" si="4770"/>
        <v>6075.87520952638</v>
      </c>
      <c r="AG651" s="15">
        <f ca="1" t="shared" si="4771"/>
        <v>7140.27083345559</v>
      </c>
      <c r="AH651" s="15">
        <f ca="1" t="shared" si="4772"/>
        <v>8654.30626643092</v>
      </c>
      <c r="AI651" s="15">
        <f ca="1" t="shared" si="4773"/>
        <v>10749.564190932</v>
      </c>
      <c r="AJ651" s="17">
        <f ca="1" t="shared" si="4774"/>
        <v>36146.0379549731</v>
      </c>
      <c r="AK651" s="17">
        <f ca="1" t="shared" si="4775"/>
        <v>53472.6615598466</v>
      </c>
      <c r="AL651" s="17">
        <f ca="1" t="shared" si="4776"/>
        <v>62848.5966348932</v>
      </c>
      <c r="AM651" s="17">
        <f ca="1" t="shared" si="4777"/>
        <v>74437.1760286054</v>
      </c>
      <c r="AN651" s="17">
        <f ca="1" t="shared" si="4778"/>
        <v>90822.4828705148</v>
      </c>
      <c r="AO651" s="17">
        <f ca="1">C651/'Ejercicio 3 - TIR'!$D$7</f>
        <v>16450.523677201</v>
      </c>
      <c r="AP651" s="17">
        <f ca="1" t="shared" si="4779"/>
        <v>19695.5142777721</v>
      </c>
      <c r="AQ651" s="17">
        <f ca="1" t="shared" si="4780"/>
        <v>37022.1378826457</v>
      </c>
      <c r="AR651" s="17">
        <f ca="1" t="shared" si="4781"/>
        <v>46398.0729576922</v>
      </c>
      <c r="AS651" s="17">
        <f ca="1" t="shared" si="4782"/>
        <v>57986.6523514044</v>
      </c>
      <c r="AT651" s="17">
        <f ca="1" t="shared" si="4783"/>
        <v>74371.9591933138</v>
      </c>
      <c r="AU651" s="17">
        <f ca="1">AP651*'Ejercicio 3 - TIR'!$D$5</f>
        <v>9847.75713888607</v>
      </c>
      <c r="AV651" s="17">
        <f ca="1">AQ651*'Ejercicio 3 - TIR'!$D$5</f>
        <v>18511.0689413228</v>
      </c>
      <c r="AW651" s="17">
        <f ca="1">AR651*'Ejercicio 3 - TIR'!$D$5</f>
        <v>23199.0364788461</v>
      </c>
      <c r="AX651" s="17">
        <f ca="1">AS651*'Ejercicio 3 - TIR'!$D$5</f>
        <v>28993.3261757022</v>
      </c>
      <c r="AY651" s="17">
        <f ca="1">AT651*'Ejercicio 3 - TIR'!$D$5</f>
        <v>37185.9795966569</v>
      </c>
      <c r="AZ651" s="17">
        <f ca="1" t="shared" ref="AZ651:BD651" si="4855">AJ651-AU651-AE651</f>
        <v>20879.4915183207</v>
      </c>
      <c r="BA651" s="17">
        <f ca="1" t="shared" si="4855"/>
        <v>28885.7174089974</v>
      </c>
      <c r="BB651" s="17">
        <f ca="1" t="shared" si="4855"/>
        <v>32509.2893225915</v>
      </c>
      <c r="BC651" s="17">
        <f ca="1" t="shared" si="4855"/>
        <v>36789.5435864722</v>
      </c>
      <c r="BD651" s="17">
        <f ca="1" t="shared" si="4855"/>
        <v>42886.9390829258</v>
      </c>
      <c r="BE651" s="17">
        <f ca="1" t="shared" ref="BE651:BI651" si="4856">AZ651/Z651</f>
        <v>18013.2466519697</v>
      </c>
      <c r="BF651" s="17">
        <f ca="1" t="shared" si="4856"/>
        <v>22225.3523556483</v>
      </c>
      <c r="BG651" s="17">
        <f ca="1" t="shared" si="4856"/>
        <v>21284.6803642559</v>
      </c>
      <c r="BH651" s="17">
        <f ca="1" t="shared" si="4856"/>
        <v>19873.1395317598</v>
      </c>
      <c r="BI651" s="17">
        <f ca="1" t="shared" si="4856"/>
        <v>18651.2754375982</v>
      </c>
      <c r="BJ651" s="17">
        <f ca="1" t="shared" si="4786"/>
        <v>78306.4409412963</v>
      </c>
      <c r="BK651" s="17">
        <f ca="1" t="shared" si="4787"/>
        <v>37826.5073177859</v>
      </c>
      <c r="BL651" s="17">
        <f ca="1" t="shared" si="4788"/>
        <v>116132.948259082</v>
      </c>
      <c r="BM651" s="17">
        <f ca="1">BK651*'Ejercicio 3 - TIR'!$D$5</f>
        <v>18913.2536588929</v>
      </c>
      <c r="BN651" s="17">
        <f ca="1" t="shared" si="4789"/>
        <v>97219.6946001893</v>
      </c>
      <c r="BO651" s="17">
        <f ca="1" t="shared" si="4790"/>
        <v>42280.2685554494</v>
      </c>
      <c r="BP651" s="17">
        <f ca="1" t="shared" si="4791"/>
        <v>-116307.625102854</v>
      </c>
      <c r="BQ651" s="17">
        <f ca="1" t="shared" ref="BQ651:BT651" si="4857">BE651</f>
        <v>18013.2466519697</v>
      </c>
      <c r="BR651" s="17">
        <f ca="1" t="shared" si="4857"/>
        <v>22225.3523556483</v>
      </c>
      <c r="BS651" s="17">
        <f ca="1" t="shared" si="4857"/>
        <v>21284.6803642559</v>
      </c>
      <c r="BT651" s="17">
        <f ca="1" t="shared" si="4857"/>
        <v>19873.1395317598</v>
      </c>
      <c r="BU651" s="17">
        <f ca="1" t="shared" si="4793"/>
        <v>60931.5439930476</v>
      </c>
      <c r="BV651" s="19">
        <f ca="1" t="shared" si="4794"/>
        <v>5.89724089205119</v>
      </c>
    </row>
    <row r="652" ht="15" customHeight="1" spans="1:74">
      <c r="A652" s="15">
        <v>651</v>
      </c>
      <c r="B652" s="16">
        <f ca="1" t="shared" ref="B652:F652" si="4858">RAND()</f>
        <v>0.865136984693791</v>
      </c>
      <c r="C652" s="17">
        <f ca="1">IF(B652&lt;=('Ejercicio 3 - TIR'!$D$13-'Ejercicio 3 - TIR'!$C$13)/('Ejercicio 3 - TIR'!$E$13-'Ejercicio 3 - TIR'!$C$13),'Ejercicio 3 - TIR'!$C$13+SQRT(('Ejercicio 3 - TIR'!$E$13-'Ejercicio 3 - TIR'!$C$13)*('Ejercicio 3 - TIR'!$D$13-'Ejercicio 3 - TIR'!$C$13)*B652),'Ejercicio 3 - TIR'!$E$13-SQRT(('Ejercicio 3 - TIR'!$E$13-'Ejercicio 3 - TIR'!$C$13)*('Ejercicio 3 - TIR'!$E$13-'Ejercicio 3 - TIR'!$D$13)*(1-B652)))</f>
        <v>87278.5370979808</v>
      </c>
      <c r="D652" s="16">
        <f ca="1" t="shared" si="4858"/>
        <v>0.516324841146415</v>
      </c>
      <c r="E652" s="17">
        <f ca="1">IF(D652&lt;=('Ejercicio 3 - TIR'!$D$14-'Ejercicio 3 - TIR'!$C$14)/('Ejercicio 3 - TIR'!$E$14-'Ejercicio 3 - TIR'!$C$14),'Ejercicio 3 - TIR'!$C$14+SQRT(('Ejercicio 3 - TIR'!$E$14-'Ejercicio 3 - TIR'!$C$14)*('Ejercicio 3 - TIR'!$D$14-'Ejercicio 3 - TIR'!$C$14)*D652),'Ejercicio 3 - TIR'!$E$14-SQRT(('Ejercicio 3 - TIR'!$E$14-'Ejercicio 3 - TIR'!$C$14)*('Ejercicio 3 - TIR'!$E$14-'Ejercicio 3 - TIR'!$D$14)*(1-D652)))</f>
        <v>31482.2964463397</v>
      </c>
      <c r="F652" s="16">
        <f ca="1" t="shared" si="4858"/>
        <v>0.700551154348523</v>
      </c>
      <c r="G652" s="17">
        <f ca="1">IF(F652&lt;=('Ejercicio 3 - TIR'!$D$18-'Ejercicio 3 - TIR'!$C$18)/('Ejercicio 3 - TIR'!$E$18-'Ejercicio 3 - TIR'!$C$18),'Ejercicio 3 - TIR'!$C$18+SQRT(('Ejercicio 3 - TIR'!$E$18-'Ejercicio 3 - TIR'!$C$18)*('Ejercicio 3 - TIR'!$D$18-'Ejercicio 3 - TIR'!$C$18)*F652),'Ejercicio 3 - TIR'!$E$18-SQRT(('Ejercicio 3 - TIR'!$E$18-'Ejercicio 3 - TIR'!$C$18)*('Ejercicio 3 - TIR'!$E$18-'Ejercicio 3 - TIR'!$D$18)*(1-F652)))</f>
        <v>40260.9427705649</v>
      </c>
      <c r="H652" s="16">
        <f ca="1" t="shared" ref="H652:L652" si="4859">RAND()</f>
        <v>0.00365134278546675</v>
      </c>
      <c r="I652" s="17">
        <f ca="1">IF(H652&lt;=('Ejercicio 3 - TIR'!$D$18-'Ejercicio 3 - TIR'!$C$18)/('Ejercicio 3 - TIR'!$E$18-'Ejercicio 3 - TIR'!$C$18),'Ejercicio 3 - TIR'!$C$18+SQRT(('Ejercicio 3 - TIR'!$E$18-'Ejercicio 3 - TIR'!$C$18)*('Ejercicio 3 - TIR'!$D$18-'Ejercicio 3 - TIR'!$C$18)*H652),'Ejercicio 3 - TIR'!$E$18-SQRT(('Ejercicio 3 - TIR'!$E$18-'Ejercicio 3 - TIR'!$C$18)*('Ejercicio 3 - TIR'!$E$18-'Ejercicio 3 - TIR'!$D$18)*(1-H652)))</f>
        <v>30740.0685223816</v>
      </c>
      <c r="J652" s="16">
        <f ca="1" t="shared" si="4859"/>
        <v>0.309294624972386</v>
      </c>
      <c r="K652" s="17">
        <f ca="1">IF(J652&lt;=('Ejercicio 3 - TIR'!$D$18-'Ejercicio 3 - TIR'!$C$18)/('Ejercicio 3 - TIR'!$E$18-'Ejercicio 3 - TIR'!$C$18),'Ejercicio 3 - TIR'!$C$18+SQRT(('Ejercicio 3 - TIR'!$E$18-'Ejercicio 3 - TIR'!$C$18)*('Ejercicio 3 - TIR'!$D$18-'Ejercicio 3 - TIR'!$C$18)*J652),'Ejercicio 3 - TIR'!$E$18-SQRT(('Ejercicio 3 - TIR'!$E$18-'Ejercicio 3 - TIR'!$C$18)*('Ejercicio 3 - TIR'!$E$18-'Ejercicio 3 - TIR'!$D$18)*(1-J652)))</f>
        <v>36811.3283393078</v>
      </c>
      <c r="L652" s="16">
        <f ca="1" t="shared" si="4859"/>
        <v>0.400472741157601</v>
      </c>
      <c r="M652" s="17">
        <f ca="1">IF(L652&lt;=('Ejercicio 3 - TIR'!$D$18-'Ejercicio 3 - TIR'!$C$18)/('Ejercicio 3 - TIR'!$E$18-'Ejercicio 3 - TIR'!$C$18),'Ejercicio 3 - TIR'!$C$18+SQRT(('Ejercicio 3 - TIR'!$E$18-'Ejercicio 3 - TIR'!$C$18)*('Ejercicio 3 - TIR'!$D$18-'Ejercicio 3 - TIR'!$C$18)*L652),'Ejercicio 3 - TIR'!$E$18-SQRT(('Ejercicio 3 - TIR'!$E$18-'Ejercicio 3 - TIR'!$C$18)*('Ejercicio 3 - TIR'!$E$18-'Ejercicio 3 - TIR'!$D$18)*(1-L652)))</f>
        <v>37750.5426373668</v>
      </c>
      <c r="N652" s="16">
        <f ca="1" t="shared" ref="N652:R652" si="4860">RAND()</f>
        <v>0.0383931765788876</v>
      </c>
      <c r="O652" s="17">
        <f ca="1">IF(N652&lt;=('Ejercicio 3 - TIR'!$D$18-'Ejercicio 3 - TIR'!$C$18)/('Ejercicio 3 - TIR'!$E$18-'Ejercicio 3 - TIR'!$C$18),'Ejercicio 3 - TIR'!$C$18+SQRT(('Ejercicio 3 - TIR'!$E$18-'Ejercicio 3 - TIR'!$C$18)*('Ejercicio 3 - TIR'!$D$18-'Ejercicio 3 - TIR'!$C$18)*N652),'Ejercicio 3 - TIR'!$E$18-SQRT(('Ejercicio 3 - TIR'!$E$18-'Ejercicio 3 - TIR'!$C$18)*('Ejercicio 3 - TIR'!$E$18-'Ejercicio 3 - TIR'!$D$18)*(1-N652)))</f>
        <v>32399.7867586169</v>
      </c>
      <c r="P652" s="16">
        <f ca="1" t="shared" si="4860"/>
        <v>0.852841751390497</v>
      </c>
      <c r="Q652" s="18">
        <f ca="1">IF(P652&lt;=('Ejercicio 3 - TIR'!$D$22-'Ejercicio 3 - TIR'!$C$22)/('Ejercicio 3 - TIR'!$E$22-'Ejercicio 3 - TIR'!$C$22),'Ejercicio 3 - TIR'!$C$22+SQRT(('Ejercicio 3 - TIR'!$E$22-'Ejercicio 3 - TIR'!$C$22)*('Ejercicio 3 - TIR'!$D$22-'Ejercicio 3 - TIR'!$C$22)*P652),'Ejercicio 3 - TIR'!$E$22-SQRT(('Ejercicio 3 - TIR'!$E$22-'Ejercicio 3 - TIR'!$C$22)*('Ejercicio 3 - TIR'!$E$22-'Ejercicio 3 - TIR'!$D$22)*(1-P652)))</f>
        <v>0.163724716669222</v>
      </c>
      <c r="R652" s="16">
        <f ca="1" t="shared" si="4860"/>
        <v>0.238801668297084</v>
      </c>
      <c r="S652" s="18">
        <f ca="1">IF(R652&lt;=('Ejercicio 3 - TIR'!$D$23-'Ejercicio 3 - TIR'!$C$23)/('Ejercicio 3 - TIR'!$E$23-'Ejercicio 3 - TIR'!$C$23),'Ejercicio 3 - TIR'!$C$23+SQRT(('Ejercicio 3 - TIR'!$E$23-'Ejercicio 3 - TIR'!$C$23)*('Ejercicio 3 - TIR'!$D$23-'Ejercicio 3 - TIR'!$C$23)*R652),'Ejercicio 3 - TIR'!$E$23-SQRT(('Ejercicio 3 - TIR'!$E$23-'Ejercicio 3 - TIR'!$C$23)*('Ejercicio 3 - TIR'!$E$23-'Ejercicio 3 - TIR'!$D$23)*(1-R652)))</f>
        <v>0.14073265547234</v>
      </c>
      <c r="T652" s="16">
        <f ca="1" t="shared" ref="T652:X652" si="4861">RAND()</f>
        <v>0.439477141044452</v>
      </c>
      <c r="U652" s="18">
        <f ca="1">IF(T652&lt;=('Ejercicio 3 - TIR'!$D$24-'Ejercicio 3 - TIR'!$C$24)/('Ejercicio 3 - TIR'!$E$24-'Ejercicio 3 - TIR'!$C$24),'Ejercicio 3 - TIR'!$C$24+SQRT(('Ejercicio 3 - TIR'!$E$24-'Ejercicio 3 - TIR'!$C$24)*('Ejercicio 3 - TIR'!$D$24-'Ejercicio 3 - TIR'!$C$24)*T652),'Ejercicio 3 - TIR'!$E$24-SQRT(('Ejercicio 3 - TIR'!$E$24-'Ejercicio 3 - TIR'!$C$24)*('Ejercicio 3 - TIR'!$E$24-'Ejercicio 3 - TIR'!$D$24)*(1-T652)))</f>
        <v>0.18038353871084</v>
      </c>
      <c r="V652" s="16">
        <f ca="1" t="shared" si="4861"/>
        <v>0.852404279438724</v>
      </c>
      <c r="W652" s="18">
        <f ca="1">IF(V652&lt;=('Ejercicio 3 - TIR'!$D$25-'Ejercicio 3 - TIR'!$C$25)/('Ejercicio 3 - TIR'!$E$25-'Ejercicio 3 - TIR'!$C$25),'Ejercicio 3 - TIR'!$C$25+SQRT(('Ejercicio 3 - TIR'!$E$25-'Ejercicio 3 - TIR'!$C$25)*('Ejercicio 3 - TIR'!$D$25-'Ejercicio 3 - TIR'!$C$25)*V652),'Ejercicio 3 - TIR'!$E$25-SQRT(('Ejercicio 3 - TIR'!$E$25-'Ejercicio 3 - TIR'!$C$25)*('Ejercicio 3 - TIR'!$E$25-'Ejercicio 3 - TIR'!$D$25)*(1-V652)))</f>
        <v>0.227271493186651</v>
      </c>
      <c r="X652" s="16">
        <f ca="1" t="shared" si="4861"/>
        <v>0.89296286131032</v>
      </c>
      <c r="Y652" s="18">
        <f ca="1">IF(X652&lt;=('Ejercicio 3 - TIR'!$D$26-'Ejercicio 3 - TIR'!$C$26)/('Ejercicio 3 - TIR'!$E$26-'Ejercicio 3 - TIR'!$C$26),'Ejercicio 3 - TIR'!$C$26+SQRT(('Ejercicio 3 - TIR'!$E$26-'Ejercicio 3 - TIR'!$C$26)*('Ejercicio 3 - TIR'!$D$26-'Ejercicio 3 - TIR'!$C$26)*X652),'Ejercicio 3 - TIR'!$E$26-SQRT(('Ejercicio 3 - TIR'!$E$26-'Ejercicio 3 - TIR'!$C$26)*('Ejercicio 3 - TIR'!$E$26-'Ejercicio 3 - TIR'!$D$26)*(1-X652)))</f>
        <v>0.25595835802354</v>
      </c>
      <c r="Z652" s="16">
        <f ca="1" t="shared" si="4764"/>
        <v>1.16372471666922</v>
      </c>
      <c r="AA652" s="16">
        <f ca="1" t="shared" si="4765"/>
        <v>1.32749878628488</v>
      </c>
      <c r="AB652" s="16">
        <f ca="1" t="shared" si="4766"/>
        <v>1.56695771498929</v>
      </c>
      <c r="AC652" s="16">
        <f ca="1" t="shared" si="4767"/>
        <v>1.92308253463525</v>
      </c>
      <c r="AD652" s="16">
        <f ca="1" t="shared" si="4768"/>
        <v>2.41531158254423</v>
      </c>
      <c r="AE652" s="15">
        <f ca="1" t="shared" si="4769"/>
        <v>5154.43006577341</v>
      </c>
      <c r="AF652" s="15">
        <f ca="1" t="shared" si="4770"/>
        <v>5879.82669637617</v>
      </c>
      <c r="AG652" s="15">
        <f ca="1" t="shared" si="4771"/>
        <v>6940.45064287497</v>
      </c>
      <c r="AH652" s="15">
        <f ca="1" t="shared" si="4772"/>
        <v>8517.81722386942</v>
      </c>
      <c r="AI652" s="15">
        <f ca="1" t="shared" si="4773"/>
        <v>10698.0237344357</v>
      </c>
      <c r="AJ652" s="17">
        <f ca="1" t="shared" si="4774"/>
        <v>46852.6542185114</v>
      </c>
      <c r="AK652" s="17">
        <f ca="1" t="shared" si="4775"/>
        <v>40807.4036537755</v>
      </c>
      <c r="AL652" s="17">
        <f ca="1" t="shared" si="4776"/>
        <v>57681.7949402823</v>
      </c>
      <c r="AM652" s="17">
        <f ca="1" t="shared" si="4777"/>
        <v>72597.4092189232</v>
      </c>
      <c r="AN652" s="17">
        <f ca="1" t="shared" si="4778"/>
        <v>78255.5802300507</v>
      </c>
      <c r="AO652" s="17">
        <f ca="1">C652/'Ejercicio 3 - TIR'!$D$7</f>
        <v>17455.7074195962</v>
      </c>
      <c r="AP652" s="17">
        <f ca="1" t="shared" si="4779"/>
        <v>29396.9467989153</v>
      </c>
      <c r="AQ652" s="17">
        <f ca="1" t="shared" si="4780"/>
        <v>23351.6962341793</v>
      </c>
      <c r="AR652" s="17">
        <f ca="1" t="shared" si="4781"/>
        <v>40226.0875206861</v>
      </c>
      <c r="AS652" s="17">
        <f ca="1" t="shared" si="4782"/>
        <v>55141.7017993271</v>
      </c>
      <c r="AT652" s="17">
        <f ca="1" t="shared" si="4783"/>
        <v>60799.8728104546</v>
      </c>
      <c r="AU652" s="17">
        <f ca="1">AP652*'Ejercicio 3 - TIR'!$D$5</f>
        <v>14698.4733994576</v>
      </c>
      <c r="AV652" s="17">
        <f ca="1">AQ652*'Ejercicio 3 - TIR'!$D$5</f>
        <v>11675.8481170897</v>
      </c>
      <c r="AW652" s="17">
        <f ca="1">AR652*'Ejercicio 3 - TIR'!$D$5</f>
        <v>20113.043760343</v>
      </c>
      <c r="AX652" s="17">
        <f ca="1">AS652*'Ejercicio 3 - TIR'!$D$5</f>
        <v>27570.8508996635</v>
      </c>
      <c r="AY652" s="17">
        <f ca="1">AT652*'Ejercicio 3 - TIR'!$D$5</f>
        <v>30399.9364052273</v>
      </c>
      <c r="AZ652" s="17">
        <f ca="1" t="shared" ref="AZ652:BD652" si="4862">AJ652-AU652-AE652</f>
        <v>26999.7507532804</v>
      </c>
      <c r="BA652" s="17">
        <f ca="1" t="shared" si="4862"/>
        <v>23251.7288403097</v>
      </c>
      <c r="BB652" s="17">
        <f ca="1" t="shared" si="4862"/>
        <v>30628.3005370642</v>
      </c>
      <c r="BC652" s="17">
        <f ca="1" t="shared" si="4862"/>
        <v>36508.7410953903</v>
      </c>
      <c r="BD652" s="17">
        <f ca="1" t="shared" si="4862"/>
        <v>37157.6200903878</v>
      </c>
      <c r="BE652" s="17">
        <f ca="1" t="shared" ref="BE652:BI652" si="4863">AZ652/Z652</f>
        <v>23201.1491777525</v>
      </c>
      <c r="BF652" s="17">
        <f ca="1" t="shared" si="4863"/>
        <v>17515.4426358322</v>
      </c>
      <c r="BG652" s="17">
        <f ca="1" t="shared" si="4863"/>
        <v>19546.3478331791</v>
      </c>
      <c r="BH652" s="17">
        <f ca="1" t="shared" si="4863"/>
        <v>18984.4899726651</v>
      </c>
      <c r="BI652" s="17">
        <f ca="1" t="shared" si="4863"/>
        <v>15384.1932274621</v>
      </c>
      <c r="BJ652" s="17">
        <f ca="1" t="shared" si="4786"/>
        <v>76039.5552519354</v>
      </c>
      <c r="BK652" s="17">
        <f ca="1" t="shared" si="4787"/>
        <v>42160.9723120539</v>
      </c>
      <c r="BL652" s="17">
        <f ca="1" t="shared" si="4788"/>
        <v>118200.527563989</v>
      </c>
      <c r="BM652" s="17">
        <f ca="1">BK652*'Ejercicio 3 - TIR'!$D$5</f>
        <v>21080.486156027</v>
      </c>
      <c r="BN652" s="17">
        <f ca="1" t="shared" si="4789"/>
        <v>97120.0414079623</v>
      </c>
      <c r="BO652" s="17">
        <f ca="1" t="shared" si="4790"/>
        <v>40210.1501561378</v>
      </c>
      <c r="BP652" s="17">
        <f ca="1" t="shared" si="4791"/>
        <v>-118760.83354432</v>
      </c>
      <c r="BQ652" s="17">
        <f ca="1" t="shared" ref="BQ652:BT652" si="4864">BE652</f>
        <v>23201.1491777525</v>
      </c>
      <c r="BR652" s="17">
        <f ca="1" t="shared" si="4864"/>
        <v>17515.4426358322</v>
      </c>
      <c r="BS652" s="17">
        <f ca="1" t="shared" si="4864"/>
        <v>19546.3478331791</v>
      </c>
      <c r="BT652" s="17">
        <f ca="1" t="shared" si="4864"/>
        <v>18984.4899726651</v>
      </c>
      <c r="BU652" s="17">
        <f ca="1" t="shared" si="4793"/>
        <v>55594.3433835999</v>
      </c>
      <c r="BV652" s="19">
        <f ca="1" t="shared" si="4794"/>
        <v>3.75233952254632</v>
      </c>
    </row>
    <row r="653" ht="15" customHeight="1" spans="1:74">
      <c r="A653" s="15">
        <v>652</v>
      </c>
      <c r="B653" s="16">
        <f ca="1" t="shared" ref="B653:F653" si="4865">RAND()</f>
        <v>0.15948350319126</v>
      </c>
      <c r="C653" s="17">
        <f ca="1">IF(B653&lt;=('Ejercicio 3 - TIR'!$D$13-'Ejercicio 3 - TIR'!$C$13)/('Ejercicio 3 - TIR'!$E$13-'Ejercicio 3 - TIR'!$C$13),'Ejercicio 3 - TIR'!$C$13+SQRT(('Ejercicio 3 - TIR'!$E$13-'Ejercicio 3 - TIR'!$C$13)*('Ejercicio 3 - TIR'!$D$13-'Ejercicio 3 - TIR'!$C$13)*B653),'Ejercicio 3 - TIR'!$E$13-SQRT(('Ejercicio 3 - TIR'!$E$13-'Ejercicio 3 - TIR'!$C$13)*('Ejercicio 3 - TIR'!$E$13-'Ejercicio 3 - TIR'!$D$13)*(1-B653)))</f>
        <v>67987.0771422658</v>
      </c>
      <c r="D653" s="16">
        <f ca="1" t="shared" si="4865"/>
        <v>0.504910139256311</v>
      </c>
      <c r="E653" s="17">
        <f ca="1">IF(D653&lt;=('Ejercicio 3 - TIR'!$D$14-'Ejercicio 3 - TIR'!$C$14)/('Ejercicio 3 - TIR'!$E$14-'Ejercicio 3 - TIR'!$C$14),'Ejercicio 3 - TIR'!$C$14+SQRT(('Ejercicio 3 - TIR'!$E$14-'Ejercicio 3 - TIR'!$C$14)*('Ejercicio 3 - TIR'!$D$14-'Ejercicio 3 - TIR'!$C$14)*D653),'Ejercicio 3 - TIR'!$E$14-SQRT(('Ejercicio 3 - TIR'!$E$14-'Ejercicio 3 - TIR'!$C$14)*('Ejercicio 3 - TIR'!$E$14-'Ejercicio 3 - TIR'!$D$14)*(1-D653)))</f>
        <v>31382.3739283052</v>
      </c>
      <c r="F653" s="16">
        <f ca="1" t="shared" si="4865"/>
        <v>0.133481808649741</v>
      </c>
      <c r="G653" s="17">
        <f ca="1">IF(F653&lt;=('Ejercicio 3 - TIR'!$D$18-'Ejercicio 3 - TIR'!$C$18)/('Ejercicio 3 - TIR'!$E$18-'Ejercicio 3 - TIR'!$C$18),'Ejercicio 3 - TIR'!$C$18+SQRT(('Ejercicio 3 - TIR'!$E$18-'Ejercicio 3 - TIR'!$C$18)*('Ejercicio 3 - TIR'!$D$18-'Ejercicio 3 - TIR'!$C$18)*F653),'Ejercicio 3 - TIR'!$E$18-SQRT(('Ejercicio 3 - TIR'!$E$18-'Ejercicio 3 - TIR'!$C$18)*('Ejercicio 3 - TIR'!$E$18-'Ejercicio 3 - TIR'!$D$18)*(1-F653)))</f>
        <v>34474.6252689428</v>
      </c>
      <c r="H653" s="16">
        <f ca="1" t="shared" ref="H653:L653" si="4866">RAND()</f>
        <v>0.971522235193545</v>
      </c>
      <c r="I653" s="17">
        <f ca="1">IF(H653&lt;=('Ejercicio 3 - TIR'!$D$18-'Ejercicio 3 - TIR'!$C$18)/('Ejercicio 3 - TIR'!$E$18-'Ejercicio 3 - TIR'!$C$18),'Ejercicio 3 - TIR'!$C$18+SQRT(('Ejercicio 3 - TIR'!$E$18-'Ejercicio 3 - TIR'!$C$18)*('Ejercicio 3 - TIR'!$D$18-'Ejercicio 3 - TIR'!$C$18)*H653),'Ejercicio 3 - TIR'!$E$18-SQRT(('Ejercicio 3 - TIR'!$E$18-'Ejercicio 3 - TIR'!$C$18)*('Ejercicio 3 - TIR'!$E$18-'Ejercicio 3 - TIR'!$D$18)*(1-H653)))</f>
        <v>43538.5512802414</v>
      </c>
      <c r="J653" s="16">
        <f ca="1" t="shared" si="4866"/>
        <v>0.161693802368112</v>
      </c>
      <c r="K653" s="17">
        <f ca="1">IF(J653&lt;=('Ejercicio 3 - TIR'!$D$18-'Ejercicio 3 - TIR'!$C$18)/('Ejercicio 3 - TIR'!$E$18-'Ejercicio 3 - TIR'!$C$18),'Ejercicio 3 - TIR'!$C$18+SQRT(('Ejercicio 3 - TIR'!$E$18-'Ejercicio 3 - TIR'!$C$18)*('Ejercicio 3 - TIR'!$D$18-'Ejercicio 3 - TIR'!$C$18)*J653),'Ejercicio 3 - TIR'!$E$18-SQRT(('Ejercicio 3 - TIR'!$E$18-'Ejercicio 3 - TIR'!$C$18)*('Ejercicio 3 - TIR'!$E$18-'Ejercicio 3 - TIR'!$D$18)*(1-J653)))</f>
        <v>34924.8421655132</v>
      </c>
      <c r="L653" s="16">
        <f ca="1" t="shared" si="4866"/>
        <v>0.972872695842827</v>
      </c>
      <c r="M653" s="17">
        <f ca="1">IF(L653&lt;=('Ejercicio 3 - TIR'!$D$18-'Ejercicio 3 - TIR'!$C$18)/('Ejercicio 3 - TIR'!$E$18-'Ejercicio 3 - TIR'!$C$18),'Ejercicio 3 - TIR'!$C$18+SQRT(('Ejercicio 3 - TIR'!$E$18-'Ejercicio 3 - TIR'!$C$18)*('Ejercicio 3 - TIR'!$D$18-'Ejercicio 3 - TIR'!$C$18)*L653),'Ejercicio 3 - TIR'!$E$18-SQRT(('Ejercicio 3 - TIR'!$E$18-'Ejercicio 3 - TIR'!$C$18)*('Ejercicio 3 - TIR'!$E$18-'Ejercicio 3 - TIR'!$D$18)*(1-L653)))</f>
        <v>43573.624238923</v>
      </c>
      <c r="N653" s="16">
        <f ca="1" t="shared" ref="N653:R653" si="4867">RAND()</f>
        <v>0.86401572006492</v>
      </c>
      <c r="O653" s="17">
        <f ca="1">IF(N653&lt;=('Ejercicio 3 - TIR'!$D$18-'Ejercicio 3 - TIR'!$C$18)/('Ejercicio 3 - TIR'!$E$18-'Ejercicio 3 - TIR'!$C$18),'Ejercicio 3 - TIR'!$C$18+SQRT(('Ejercicio 3 - TIR'!$E$18-'Ejercicio 3 - TIR'!$C$18)*('Ejercicio 3 - TIR'!$D$18-'Ejercicio 3 - TIR'!$C$18)*N653),'Ejercicio 3 - TIR'!$E$18-SQRT(('Ejercicio 3 - TIR'!$E$18-'Ejercicio 3 - TIR'!$C$18)*('Ejercicio 3 - TIR'!$E$18-'Ejercicio 3 - TIR'!$D$18)*(1-N653)))</f>
        <v>41806.440701172</v>
      </c>
      <c r="P653" s="16">
        <f ca="1" t="shared" si="4867"/>
        <v>0.22153055091463</v>
      </c>
      <c r="Q653" s="18">
        <f ca="1">IF(P653&lt;=('Ejercicio 3 - TIR'!$D$22-'Ejercicio 3 - TIR'!$C$22)/('Ejercicio 3 - TIR'!$E$22-'Ejercicio 3 - TIR'!$C$22),'Ejercicio 3 - TIR'!$C$22+SQRT(('Ejercicio 3 - TIR'!$E$22-'Ejercicio 3 - TIR'!$C$22)*('Ejercicio 3 - TIR'!$D$22-'Ejercicio 3 - TIR'!$C$22)*P653),'Ejercicio 3 - TIR'!$E$22-SQRT(('Ejercicio 3 - TIR'!$E$22-'Ejercicio 3 - TIR'!$C$22)*('Ejercicio 3 - TIR'!$E$22-'Ejercicio 3 - TIR'!$D$22)*(1-P653)))</f>
        <v>0.139968850533927</v>
      </c>
      <c r="R653" s="16">
        <f ca="1" t="shared" si="4867"/>
        <v>0.957501314322032</v>
      </c>
      <c r="S653" s="18">
        <f ca="1">IF(R653&lt;=('Ejercicio 3 - TIR'!$D$23-'Ejercicio 3 - TIR'!$C$23)/('Ejercicio 3 - TIR'!$E$23-'Ejercicio 3 - TIR'!$C$23),'Ejercicio 3 - TIR'!$C$23+SQRT(('Ejercicio 3 - TIR'!$E$23-'Ejercicio 3 - TIR'!$C$23)*('Ejercicio 3 - TIR'!$D$23-'Ejercicio 3 - TIR'!$C$23)*R653),'Ejercicio 3 - TIR'!$E$23-SQRT(('Ejercicio 3 - TIR'!$E$23-'Ejercicio 3 - TIR'!$C$23)*('Ejercicio 3 - TIR'!$E$23-'Ejercicio 3 - TIR'!$D$23)*(1-R653)))</f>
        <v>0.171253707401399</v>
      </c>
      <c r="T653" s="16">
        <f ca="1" t="shared" ref="T653:X653" si="4868">RAND()</f>
        <v>0.124714607113163</v>
      </c>
      <c r="U653" s="18">
        <f ca="1">IF(T653&lt;=('Ejercicio 3 - TIR'!$D$24-'Ejercicio 3 - TIR'!$C$24)/('Ejercicio 3 - TIR'!$E$24-'Ejercicio 3 - TIR'!$C$24),'Ejercicio 3 - TIR'!$C$24+SQRT(('Ejercicio 3 - TIR'!$E$24-'Ejercicio 3 - TIR'!$C$24)*('Ejercicio 3 - TIR'!$D$24-'Ejercicio 3 - TIR'!$C$24)*T653),'Ejercicio 3 - TIR'!$E$24-SQRT(('Ejercicio 3 - TIR'!$E$24-'Ejercicio 3 - TIR'!$C$24)*('Ejercicio 3 - TIR'!$E$24-'Ejercicio 3 - TIR'!$D$24)*(1-T653)))</f>
        <v>0.166183345603973</v>
      </c>
      <c r="V653" s="16">
        <f ca="1" t="shared" si="4868"/>
        <v>0.807432404754666</v>
      </c>
      <c r="W653" s="18">
        <f ca="1">IF(V653&lt;=('Ejercicio 3 - TIR'!$D$25-'Ejercicio 3 - TIR'!$C$25)/('Ejercicio 3 - TIR'!$E$25-'Ejercicio 3 - TIR'!$C$25),'Ejercicio 3 - TIR'!$C$25+SQRT(('Ejercicio 3 - TIR'!$E$25-'Ejercicio 3 - TIR'!$C$25)*('Ejercicio 3 - TIR'!$D$25-'Ejercicio 3 - TIR'!$C$25)*V653),'Ejercicio 3 - TIR'!$E$25-SQRT(('Ejercicio 3 - TIR'!$E$25-'Ejercicio 3 - TIR'!$C$25)*('Ejercicio 3 - TIR'!$E$25-'Ejercicio 3 - TIR'!$D$25)*(1-V653)))</f>
        <v>0.224038748424649</v>
      </c>
      <c r="X653" s="16">
        <f ca="1" t="shared" si="4868"/>
        <v>0.285336033425219</v>
      </c>
      <c r="Y653" s="18">
        <f ca="1">IF(X653&lt;=('Ejercicio 3 - TIR'!$D$26-'Ejercicio 3 - TIR'!$C$26)/('Ejercicio 3 - TIR'!$E$26-'Ejercicio 3 - TIR'!$C$26),'Ejercicio 3 - TIR'!$C$26+SQRT(('Ejercicio 3 - TIR'!$E$26-'Ejercicio 3 - TIR'!$C$26)*('Ejercicio 3 - TIR'!$D$26-'Ejercicio 3 - TIR'!$C$26)*X653),'Ejercicio 3 - TIR'!$E$26-SQRT(('Ejercicio 3 - TIR'!$E$26-'Ejercicio 3 - TIR'!$C$26)*('Ejercicio 3 - TIR'!$E$26-'Ejercicio 3 - TIR'!$D$26)*(1-X653)))</f>
        <v>0.217756211741664</v>
      </c>
      <c r="Z653" s="16">
        <f ca="1" t="shared" si="4764"/>
        <v>1.13996885053393</v>
      </c>
      <c r="AA653" s="16">
        <f ca="1" t="shared" si="4765"/>
        <v>1.33519274250997</v>
      </c>
      <c r="AB653" s="16">
        <f ca="1" t="shared" si="4766"/>
        <v>1.55707953948643</v>
      </c>
      <c r="AC653" s="16">
        <f ca="1" t="shared" si="4767"/>
        <v>1.90592569071059</v>
      </c>
      <c r="AD653" s="16">
        <f ca="1" t="shared" si="4768"/>
        <v>2.32095284898085</v>
      </c>
      <c r="AE653" s="15">
        <f ca="1" t="shared" si="4769"/>
        <v>4392.55480577078</v>
      </c>
      <c r="AF653" s="15">
        <f ca="1" t="shared" si="4770"/>
        <v>5144.79610122285</v>
      </c>
      <c r="AG653" s="15">
        <f ca="1" t="shared" si="4771"/>
        <v>5999.77552977434</v>
      </c>
      <c r="AH653" s="15">
        <f ca="1" t="shared" si="4772"/>
        <v>7343.95773029382</v>
      </c>
      <c r="AI653" s="15">
        <f ca="1" t="shared" si="4773"/>
        <v>8943.15014483351</v>
      </c>
      <c r="AJ653" s="17">
        <f ca="1" t="shared" si="4774"/>
        <v>39299.9989404246</v>
      </c>
      <c r="AK653" s="17">
        <f ca="1" t="shared" si="4775"/>
        <v>58132.3576887766</v>
      </c>
      <c r="AL653" s="17">
        <f ca="1" t="shared" si="4776"/>
        <v>54380.7571557134</v>
      </c>
      <c r="AM653" s="17">
        <f ca="1" t="shared" si="4777"/>
        <v>83048.0898743332</v>
      </c>
      <c r="AN653" s="17">
        <f ca="1" t="shared" si="4778"/>
        <v>97030.7776511339</v>
      </c>
      <c r="AO653" s="17">
        <f ca="1">C653/'Ejercicio 3 - TIR'!$D$7</f>
        <v>13597.4154284532</v>
      </c>
      <c r="AP653" s="17">
        <f ca="1" t="shared" si="4779"/>
        <v>25702.5835119714</v>
      </c>
      <c r="AQ653" s="17">
        <f ca="1" t="shared" si="4780"/>
        <v>44534.9422603235</v>
      </c>
      <c r="AR653" s="17">
        <f ca="1" t="shared" si="4781"/>
        <v>40783.3417272602</v>
      </c>
      <c r="AS653" s="17">
        <f ca="1" t="shared" si="4782"/>
        <v>69450.67444588</v>
      </c>
      <c r="AT653" s="17">
        <f ca="1" t="shared" si="4783"/>
        <v>83433.3622226807</v>
      </c>
      <c r="AU653" s="17">
        <f ca="1">AP653*'Ejercicio 3 - TIR'!$D$5</f>
        <v>12851.2917559857</v>
      </c>
      <c r="AV653" s="17">
        <f ca="1">AQ653*'Ejercicio 3 - TIR'!$D$5</f>
        <v>22267.4711301617</v>
      </c>
      <c r="AW653" s="17">
        <f ca="1">AR653*'Ejercicio 3 - TIR'!$D$5</f>
        <v>20391.6708636301</v>
      </c>
      <c r="AX653" s="17">
        <f ca="1">AS653*'Ejercicio 3 - TIR'!$D$5</f>
        <v>34725.33722294</v>
      </c>
      <c r="AY653" s="17">
        <f ca="1">AT653*'Ejercicio 3 - TIR'!$D$5</f>
        <v>41716.6811113404</v>
      </c>
      <c r="AZ653" s="17">
        <f ca="1" t="shared" ref="AZ653:BD653" si="4869">AJ653-AU653-AE653</f>
        <v>22056.1523786681</v>
      </c>
      <c r="BA653" s="17">
        <f ca="1" t="shared" si="4869"/>
        <v>30720.090457392</v>
      </c>
      <c r="BB653" s="17">
        <f ca="1" t="shared" si="4869"/>
        <v>27989.3107623089</v>
      </c>
      <c r="BC653" s="17">
        <f ca="1" t="shared" si="4869"/>
        <v>40978.7949210993</v>
      </c>
      <c r="BD653" s="17">
        <f ca="1" t="shared" si="4869"/>
        <v>46370.94639496</v>
      </c>
      <c r="BE653" s="17">
        <f ca="1" t="shared" ref="BE653:BI653" si="4870">AZ653/Z653</f>
        <v>19348.0307539435</v>
      </c>
      <c r="BF653" s="17">
        <f ca="1" t="shared" si="4870"/>
        <v>23007.9819035285</v>
      </c>
      <c r="BG653" s="17">
        <f ca="1" t="shared" si="4870"/>
        <v>17975.5176614425</v>
      </c>
      <c r="BH653" s="17">
        <f ca="1" t="shared" si="4870"/>
        <v>21500.7306532612</v>
      </c>
      <c r="BI653" s="17">
        <f ca="1" t="shared" si="4870"/>
        <v>19979.2711925716</v>
      </c>
      <c r="BJ653" s="17">
        <f ca="1" t="shared" si="4786"/>
        <v>72837.0101766822</v>
      </c>
      <c r="BK653" s="17">
        <f ca="1" t="shared" si="4787"/>
        <v>31558.9600774445</v>
      </c>
      <c r="BL653" s="17">
        <f ca="1" t="shared" si="4788"/>
        <v>104395.970254127</v>
      </c>
      <c r="BM653" s="17">
        <f ca="1">BK653*'Ejercicio 3 - TIR'!$D$5</f>
        <v>15779.4800387222</v>
      </c>
      <c r="BN653" s="17">
        <f ca="1" t="shared" si="4789"/>
        <v>88616.4902154045</v>
      </c>
      <c r="BO653" s="17">
        <f ca="1" t="shared" si="4790"/>
        <v>38181.0816425318</v>
      </c>
      <c r="BP653" s="17">
        <f ca="1" t="shared" si="4791"/>
        <v>-99369.451070571</v>
      </c>
      <c r="BQ653" s="17">
        <f ca="1" t="shared" ref="BQ653:BT653" si="4871">BE653</f>
        <v>19348.0307539435</v>
      </c>
      <c r="BR653" s="17">
        <f ca="1" t="shared" si="4871"/>
        <v>23007.9819035285</v>
      </c>
      <c r="BS653" s="17">
        <f ca="1" t="shared" si="4871"/>
        <v>17975.5176614425</v>
      </c>
      <c r="BT653" s="17">
        <f ca="1" t="shared" si="4871"/>
        <v>21500.7306532612</v>
      </c>
      <c r="BU653" s="17">
        <f ca="1" t="shared" si="4793"/>
        <v>58160.3528351034</v>
      </c>
      <c r="BV653" s="19">
        <f ca="1" t="shared" si="4794"/>
        <v>10.5102812260464</v>
      </c>
    </row>
    <row r="654" ht="15" customHeight="1" spans="1:74">
      <c r="A654" s="15">
        <v>653</v>
      </c>
      <c r="B654" s="16">
        <f ca="1" t="shared" ref="B654:F654" si="4872">RAND()</f>
        <v>0.733253874050803</v>
      </c>
      <c r="C654" s="17">
        <f ca="1">IF(B654&lt;=('Ejercicio 3 - TIR'!$D$13-'Ejercicio 3 - TIR'!$C$13)/('Ejercicio 3 - TIR'!$E$13-'Ejercicio 3 - TIR'!$C$13),'Ejercicio 3 - TIR'!$C$13+SQRT(('Ejercicio 3 - TIR'!$E$13-'Ejercicio 3 - TIR'!$C$13)*('Ejercicio 3 - TIR'!$D$13-'Ejercicio 3 - TIR'!$C$13)*B654),'Ejercicio 3 - TIR'!$E$13-SQRT(('Ejercicio 3 - TIR'!$E$13-'Ejercicio 3 - TIR'!$C$13)*('Ejercicio 3 - TIR'!$E$13-'Ejercicio 3 - TIR'!$D$13)*(1-B654)))</f>
        <v>82108.7912331493</v>
      </c>
      <c r="D654" s="16">
        <f ca="1" t="shared" si="4872"/>
        <v>0.543734910830903</v>
      </c>
      <c r="E654" s="17">
        <f ca="1">IF(D654&lt;=('Ejercicio 3 - TIR'!$D$14-'Ejercicio 3 - TIR'!$C$14)/('Ejercicio 3 - TIR'!$E$14-'Ejercicio 3 - TIR'!$C$14),'Ejercicio 3 - TIR'!$C$14+SQRT(('Ejercicio 3 - TIR'!$E$14-'Ejercicio 3 - TIR'!$C$14)*('Ejercicio 3 - TIR'!$D$14-'Ejercicio 3 - TIR'!$C$14)*D654),'Ejercicio 3 - TIR'!$E$14-SQRT(('Ejercicio 3 - TIR'!$E$14-'Ejercicio 3 - TIR'!$C$14)*('Ejercicio 3 - TIR'!$E$14-'Ejercicio 3 - TIR'!$D$14)*(1-D654)))</f>
        <v>31727.1671493155</v>
      </c>
      <c r="F654" s="16">
        <f ca="1" t="shared" si="4872"/>
        <v>0.439758104777439</v>
      </c>
      <c r="G654" s="17">
        <f ca="1">IF(F654&lt;=('Ejercicio 3 - TIR'!$D$18-'Ejercicio 3 - TIR'!$C$18)/('Ejercicio 3 - TIR'!$E$18-'Ejercicio 3 - TIR'!$C$18),'Ejercicio 3 - TIR'!$C$18+SQRT(('Ejercicio 3 - TIR'!$E$18-'Ejercicio 3 - TIR'!$C$18)*('Ejercicio 3 - TIR'!$D$18-'Ejercicio 3 - TIR'!$C$18)*F654),'Ejercicio 3 - TIR'!$E$18-SQRT(('Ejercicio 3 - TIR'!$E$18-'Ejercicio 3 - TIR'!$C$18)*('Ejercicio 3 - TIR'!$E$18-'Ejercicio 3 - TIR'!$D$18)*(1-F654)))</f>
        <v>38121.8049543569</v>
      </c>
      <c r="H654" s="16">
        <f ca="1" t="shared" ref="H654:L654" si="4873">RAND()</f>
        <v>0.706520330733305</v>
      </c>
      <c r="I654" s="17">
        <f ca="1">IF(H654&lt;=('Ejercicio 3 - TIR'!$D$18-'Ejercicio 3 - TIR'!$C$18)/('Ejercicio 3 - TIR'!$E$18-'Ejercicio 3 - TIR'!$C$18),'Ejercicio 3 - TIR'!$C$18+SQRT(('Ejercicio 3 - TIR'!$E$18-'Ejercicio 3 - TIR'!$C$18)*('Ejercicio 3 - TIR'!$D$18-'Ejercicio 3 - TIR'!$C$18)*H654),'Ejercicio 3 - TIR'!$E$18-SQRT(('Ejercicio 3 - TIR'!$E$18-'Ejercicio 3 - TIR'!$C$18)*('Ejercicio 3 - TIR'!$E$18-'Ejercicio 3 - TIR'!$D$18)*(1-H654)))</f>
        <v>40308.4144263371</v>
      </c>
      <c r="J654" s="16">
        <f ca="1" t="shared" si="4873"/>
        <v>0.600100309056316</v>
      </c>
      <c r="K654" s="17">
        <f ca="1">IF(J654&lt;=('Ejercicio 3 - TIR'!$D$18-'Ejercicio 3 - TIR'!$C$18)/('Ejercicio 3 - TIR'!$E$18-'Ejercicio 3 - TIR'!$C$18),'Ejercicio 3 - TIR'!$C$18+SQRT(('Ejercicio 3 - TIR'!$E$18-'Ejercicio 3 - TIR'!$C$18)*('Ejercicio 3 - TIR'!$D$18-'Ejercicio 3 - TIR'!$C$18)*J654),'Ejercicio 3 - TIR'!$E$18-SQRT(('Ejercicio 3 - TIR'!$E$18-'Ejercicio 3 - TIR'!$C$18)*('Ejercicio 3 - TIR'!$E$18-'Ejercicio 3 - TIR'!$D$18)*(1-J654)))</f>
        <v>39487.6259600833</v>
      </c>
      <c r="L654" s="16">
        <f ca="1" t="shared" si="4873"/>
        <v>0.526871445720097</v>
      </c>
      <c r="M654" s="17">
        <f ca="1">IF(L654&lt;=('Ejercicio 3 - TIR'!$D$18-'Ejercicio 3 - TIR'!$C$18)/('Ejercicio 3 - TIR'!$E$18-'Ejercicio 3 - TIR'!$C$18),'Ejercicio 3 - TIR'!$C$18+SQRT(('Ejercicio 3 - TIR'!$E$18-'Ejercicio 3 - TIR'!$C$18)*('Ejercicio 3 - TIR'!$D$18-'Ejercicio 3 - TIR'!$C$18)*L654),'Ejercicio 3 - TIR'!$E$18-SQRT(('Ejercicio 3 - TIR'!$E$18-'Ejercicio 3 - TIR'!$C$18)*('Ejercicio 3 - TIR'!$E$18-'Ejercicio 3 - TIR'!$D$18)*(1-L654)))</f>
        <v>38889.922207647</v>
      </c>
      <c r="N654" s="16">
        <f ca="1" t="shared" ref="N654:R654" si="4874">RAND()</f>
        <v>0.0441274647871632</v>
      </c>
      <c r="O654" s="17">
        <f ca="1">IF(N654&lt;=('Ejercicio 3 - TIR'!$D$18-'Ejercicio 3 - TIR'!$C$18)/('Ejercicio 3 - TIR'!$E$18-'Ejercicio 3 - TIR'!$C$18),'Ejercicio 3 - TIR'!$C$18+SQRT(('Ejercicio 3 - TIR'!$E$18-'Ejercicio 3 - TIR'!$C$18)*('Ejercicio 3 - TIR'!$D$18-'Ejercicio 3 - TIR'!$C$18)*N654),'Ejercicio 3 - TIR'!$E$18-SQRT(('Ejercicio 3 - TIR'!$E$18-'Ejercicio 3 - TIR'!$C$18)*('Ejercicio 3 - TIR'!$E$18-'Ejercicio 3 - TIR'!$D$18)*(1-N654)))</f>
        <v>32572.7649947235</v>
      </c>
      <c r="P654" s="16">
        <f ca="1" t="shared" si="4874"/>
        <v>0.0709306022876104</v>
      </c>
      <c r="Q654" s="18">
        <f ca="1">IF(P654&lt;=('Ejercicio 3 - TIR'!$D$22-'Ejercicio 3 - TIR'!$C$22)/('Ejercicio 3 - TIR'!$E$22-'Ejercicio 3 - TIR'!$C$22),'Ejercicio 3 - TIR'!$C$22+SQRT(('Ejercicio 3 - TIR'!$E$22-'Ejercicio 3 - TIR'!$C$22)*('Ejercicio 3 - TIR'!$D$22-'Ejercicio 3 - TIR'!$C$22)*P654),'Ejercicio 3 - TIR'!$E$22-SQRT(('Ejercicio 3 - TIR'!$E$22-'Ejercicio 3 - TIR'!$C$22)*('Ejercicio 3 - TIR'!$E$22-'Ejercicio 3 - TIR'!$D$22)*(1-P654)))</f>
        <v>0.131299339985933</v>
      </c>
      <c r="R654" s="16">
        <f ca="1" t="shared" si="4874"/>
        <v>0.614243000140004</v>
      </c>
      <c r="S654" s="18">
        <f ca="1">IF(R654&lt;=('Ejercicio 3 - TIR'!$D$23-'Ejercicio 3 - TIR'!$C$23)/('Ejercicio 3 - TIR'!$E$23-'Ejercicio 3 - TIR'!$C$23),'Ejercicio 3 - TIR'!$C$23+SQRT(('Ejercicio 3 - TIR'!$E$23-'Ejercicio 3 - TIR'!$C$23)*('Ejercicio 3 - TIR'!$D$23-'Ejercicio 3 - TIR'!$C$23)*R654),'Ejercicio 3 - TIR'!$E$23-SQRT(('Ejercicio 3 - TIR'!$E$23-'Ejercicio 3 - TIR'!$C$23)*('Ejercicio 3 - TIR'!$E$23-'Ejercicio 3 - TIR'!$D$23)*(1-R654)))</f>
        <v>0.153649239104952</v>
      </c>
      <c r="T654" s="16">
        <f ca="1" t="shared" ref="T654:X654" si="4875">RAND()</f>
        <v>0.0435996118423023</v>
      </c>
      <c r="U654" s="18">
        <f ca="1">IF(T654&lt;=('Ejercicio 3 - TIR'!$D$24-'Ejercicio 3 - TIR'!$C$24)/('Ejercicio 3 - TIR'!$E$24-'Ejercicio 3 - TIR'!$C$24),'Ejercicio 3 - TIR'!$C$24+SQRT(('Ejercicio 3 - TIR'!$E$24-'Ejercicio 3 - TIR'!$C$24)*('Ejercicio 3 - TIR'!$D$24-'Ejercicio 3 - TIR'!$C$24)*T654),'Ejercicio 3 - TIR'!$E$24-SQRT(('Ejercicio 3 - TIR'!$E$24-'Ejercicio 3 - TIR'!$C$24)*('Ejercicio 3 - TIR'!$E$24-'Ejercicio 3 - TIR'!$D$24)*(1-T654)))</f>
        <v>0.159568656377404</v>
      </c>
      <c r="V654" s="16">
        <f ca="1" t="shared" si="4875"/>
        <v>0.237612913159191</v>
      </c>
      <c r="W654" s="18">
        <f ca="1">IF(V654&lt;=('Ejercicio 3 - TIR'!$D$25-'Ejercicio 3 - TIR'!$C$25)/('Ejercicio 3 - TIR'!$E$25-'Ejercicio 3 - TIR'!$C$25),'Ejercicio 3 - TIR'!$C$25+SQRT(('Ejercicio 3 - TIR'!$E$25-'Ejercicio 3 - TIR'!$C$25)*('Ejercicio 3 - TIR'!$D$25-'Ejercicio 3 - TIR'!$C$25)*V654),'Ejercicio 3 - TIR'!$E$25-SQRT(('Ejercicio 3 - TIR'!$E$25-'Ejercicio 3 - TIR'!$C$25)*('Ejercicio 3 - TIR'!$E$25-'Ejercicio 3 - TIR'!$D$25)*(1-V654)))</f>
        <v>0.198238916591258</v>
      </c>
      <c r="X654" s="16">
        <f ca="1" t="shared" si="4875"/>
        <v>0.905335990880173</v>
      </c>
      <c r="Y654" s="18">
        <f ca="1">IF(X654&lt;=('Ejercicio 3 - TIR'!$D$26-'Ejercicio 3 - TIR'!$C$26)/('Ejercicio 3 - TIR'!$E$26-'Ejercicio 3 - TIR'!$C$26),'Ejercicio 3 - TIR'!$C$26+SQRT(('Ejercicio 3 - TIR'!$E$26-'Ejercicio 3 - TIR'!$C$26)*('Ejercicio 3 - TIR'!$D$26-'Ejercicio 3 - TIR'!$C$26)*X654),'Ejercicio 3 - TIR'!$E$26-SQRT(('Ejercicio 3 - TIR'!$E$26-'Ejercicio 3 - TIR'!$C$26)*('Ejercicio 3 - TIR'!$E$26-'Ejercicio 3 - TIR'!$D$26)*(1-X654)))</f>
        <v>0.257390584942395</v>
      </c>
      <c r="Z654" s="16">
        <f ca="1" t="shared" si="4764"/>
        <v>1.13129933998593</v>
      </c>
      <c r="AA654" s="16">
        <f ca="1" t="shared" si="4765"/>
        <v>1.30512262277471</v>
      </c>
      <c r="AB654" s="16">
        <f ca="1" t="shared" si="4766"/>
        <v>1.51337928609862</v>
      </c>
      <c r="AC654" s="16">
        <f ca="1" t="shared" si="4767"/>
        <v>1.81338995616646</v>
      </c>
      <c r="AD654" s="16">
        <f ca="1" t="shared" si="4768"/>
        <v>2.28013945771281</v>
      </c>
      <c r="AE654" s="15">
        <f ca="1" t="shared" si="4769"/>
        <v>4165.75610632849</v>
      </c>
      <c r="AF654" s="15">
        <f ca="1" t="shared" si="4770"/>
        <v>4805.82136236267</v>
      </c>
      <c r="AG654" s="15">
        <f ca="1" t="shared" si="4771"/>
        <v>5572.67981994471</v>
      </c>
      <c r="AH654" s="15">
        <f ca="1" t="shared" si="4772"/>
        <v>6677.40182996052</v>
      </c>
      <c r="AI654" s="15">
        <f ca="1" t="shared" si="4773"/>
        <v>8396.10219286947</v>
      </c>
      <c r="AJ654" s="17">
        <f ca="1" t="shared" si="4774"/>
        <v>43127.1727839364</v>
      </c>
      <c r="AK654" s="17">
        <f ca="1" t="shared" si="4775"/>
        <v>52607.4235559908</v>
      </c>
      <c r="AL654" s="17">
        <f ca="1" t="shared" si="4776"/>
        <v>59759.7551852002</v>
      </c>
      <c r="AM654" s="17">
        <f ca="1" t="shared" si="4777"/>
        <v>70522.594327442</v>
      </c>
      <c r="AN654" s="17">
        <f ca="1" t="shared" si="4778"/>
        <v>74270.4467112756</v>
      </c>
      <c r="AO654" s="17">
        <f ca="1">C654/'Ejercicio 3 - TIR'!$D$7</f>
        <v>16421.7582466299</v>
      </c>
      <c r="AP654" s="17">
        <f ca="1" t="shared" si="4779"/>
        <v>26705.4145373065</v>
      </c>
      <c r="AQ654" s="17">
        <f ca="1" t="shared" si="4780"/>
        <v>36185.665309361</v>
      </c>
      <c r="AR654" s="17">
        <f ca="1" t="shared" si="4781"/>
        <v>43337.9969385704</v>
      </c>
      <c r="AS654" s="17">
        <f ca="1" t="shared" si="4782"/>
        <v>54100.8360808121</v>
      </c>
      <c r="AT654" s="17">
        <f ca="1" t="shared" si="4783"/>
        <v>57848.6884646457</v>
      </c>
      <c r="AU654" s="17">
        <f ca="1">AP654*'Ejercicio 3 - TIR'!$D$5</f>
        <v>13352.7072686533</v>
      </c>
      <c r="AV654" s="17">
        <f ca="1">AQ654*'Ejercicio 3 - TIR'!$D$5</f>
        <v>18092.8326546805</v>
      </c>
      <c r="AW654" s="17">
        <f ca="1">AR654*'Ejercicio 3 - TIR'!$D$5</f>
        <v>21668.9984692852</v>
      </c>
      <c r="AX654" s="17">
        <f ca="1">AS654*'Ejercicio 3 - TIR'!$D$5</f>
        <v>27050.4180404061</v>
      </c>
      <c r="AY654" s="17">
        <f ca="1">AT654*'Ejercicio 3 - TIR'!$D$5</f>
        <v>28924.3442323229</v>
      </c>
      <c r="AZ654" s="17">
        <f ca="1" t="shared" ref="AZ654:BD654" si="4876">AJ654-AU654-AE654</f>
        <v>25608.7094089546</v>
      </c>
      <c r="BA654" s="17">
        <f ca="1" t="shared" si="4876"/>
        <v>29708.7695389477</v>
      </c>
      <c r="BB654" s="17">
        <f ca="1" t="shared" si="4876"/>
        <v>32518.0768959703</v>
      </c>
      <c r="BC654" s="17">
        <f ca="1" t="shared" si="4876"/>
        <v>36794.7744570754</v>
      </c>
      <c r="BD654" s="17">
        <f ca="1" t="shared" si="4876"/>
        <v>36950.0002860832</v>
      </c>
      <c r="BE654" s="17">
        <f ca="1" t="shared" ref="BE654:BI654" si="4877">AZ654/Z654</f>
        <v>22636.5458758891</v>
      </c>
      <c r="BF654" s="17">
        <f ca="1" t="shared" si="4877"/>
        <v>22763.2017256635</v>
      </c>
      <c r="BG654" s="17">
        <f ca="1" t="shared" si="4877"/>
        <v>21487.0635502086</v>
      </c>
      <c r="BH654" s="17">
        <f ca="1" t="shared" si="4877"/>
        <v>20290.6023229886</v>
      </c>
      <c r="BI654" s="17">
        <f ca="1" t="shared" si="4877"/>
        <v>16205.1492776444</v>
      </c>
      <c r="BJ654" s="17">
        <f ca="1" t="shared" si="4786"/>
        <v>72342.3656986039</v>
      </c>
      <c r="BK654" s="17">
        <f ca="1" t="shared" si="4787"/>
        <v>37443.8989431615</v>
      </c>
      <c r="BL654" s="17">
        <f ca="1" t="shared" si="4788"/>
        <v>109786.264641765</v>
      </c>
      <c r="BM654" s="17">
        <f ca="1">BK654*'Ejercicio 3 - TIR'!$D$5</f>
        <v>18721.9494715807</v>
      </c>
      <c r="BN654" s="17">
        <f ca="1" t="shared" si="4789"/>
        <v>91064.3151701847</v>
      </c>
      <c r="BO654" s="17">
        <f ca="1" t="shared" si="4790"/>
        <v>39938.0462726304</v>
      </c>
      <c r="BP654" s="17">
        <f ca="1" t="shared" si="4791"/>
        <v>-113835.958382465</v>
      </c>
      <c r="BQ654" s="17">
        <f ca="1" t="shared" ref="BQ654:BT654" si="4878">BE654</f>
        <v>22636.5458758891</v>
      </c>
      <c r="BR654" s="17">
        <f ca="1" t="shared" si="4878"/>
        <v>22763.2017256635</v>
      </c>
      <c r="BS654" s="17">
        <f ca="1" t="shared" si="4878"/>
        <v>21487.0635502086</v>
      </c>
      <c r="BT654" s="17">
        <f ca="1" t="shared" si="4878"/>
        <v>20290.6023229886</v>
      </c>
      <c r="BU654" s="17">
        <f ca="1" t="shared" si="4793"/>
        <v>56143.1955502748</v>
      </c>
      <c r="BV654" s="19">
        <f ca="1" t="shared" si="4794"/>
        <v>7.07154449060068</v>
      </c>
    </row>
    <row r="655" ht="15" customHeight="1" spans="1:74">
      <c r="A655" s="15">
        <v>654</v>
      </c>
      <c r="B655" s="16">
        <f ca="1" t="shared" ref="B655:F655" si="4879">RAND()</f>
        <v>0.408875263192147</v>
      </c>
      <c r="C655" s="17">
        <f ca="1">IF(B655&lt;=('Ejercicio 3 - TIR'!$D$13-'Ejercicio 3 - TIR'!$C$13)/('Ejercicio 3 - TIR'!$E$13-'Ejercicio 3 - TIR'!$C$13),'Ejercicio 3 - TIR'!$C$13+SQRT(('Ejercicio 3 - TIR'!$E$13-'Ejercicio 3 - TIR'!$C$13)*('Ejercicio 3 - TIR'!$D$13-'Ejercicio 3 - TIR'!$C$13)*B655),'Ejercicio 3 - TIR'!$E$13-SQRT(('Ejercicio 3 - TIR'!$E$13-'Ejercicio 3 - TIR'!$C$13)*('Ejercicio 3 - TIR'!$E$13-'Ejercicio 3 - TIR'!$D$13)*(1-B655)))</f>
        <v>73366.3805657319</v>
      </c>
      <c r="D655" s="16">
        <f ca="1" t="shared" si="4879"/>
        <v>0.468570230523093</v>
      </c>
      <c r="E655" s="17">
        <f ca="1">IF(D655&lt;=('Ejercicio 3 - TIR'!$D$14-'Ejercicio 3 - TIR'!$C$14)/('Ejercicio 3 - TIR'!$E$14-'Ejercicio 3 - TIR'!$C$14),'Ejercicio 3 - TIR'!$C$14+SQRT(('Ejercicio 3 - TIR'!$E$14-'Ejercicio 3 - TIR'!$C$14)*('Ejercicio 3 - TIR'!$D$14-'Ejercicio 3 - TIR'!$C$14)*D655),'Ejercicio 3 - TIR'!$E$14-SQRT(('Ejercicio 3 - TIR'!$E$14-'Ejercicio 3 - TIR'!$C$14)*('Ejercicio 3 - TIR'!$E$14-'Ejercicio 3 - TIR'!$D$14)*(1-D655)))</f>
        <v>31071.7042263635</v>
      </c>
      <c r="F655" s="16">
        <f ca="1" t="shared" si="4879"/>
        <v>0.161374398789002</v>
      </c>
      <c r="G655" s="17">
        <f ca="1">IF(F655&lt;=('Ejercicio 3 - TIR'!$D$18-'Ejercicio 3 - TIR'!$C$18)/('Ejercicio 3 - TIR'!$E$18-'Ejercicio 3 - TIR'!$C$18),'Ejercicio 3 - TIR'!$C$18+SQRT(('Ejercicio 3 - TIR'!$E$18-'Ejercicio 3 - TIR'!$C$18)*('Ejercicio 3 - TIR'!$D$18-'Ejercicio 3 - TIR'!$C$18)*F655),'Ejercicio 3 - TIR'!$E$18-SQRT(('Ejercicio 3 - TIR'!$E$18-'Ejercicio 3 - TIR'!$C$18)*('Ejercicio 3 - TIR'!$E$18-'Ejercicio 3 - TIR'!$D$18)*(1-F655)))</f>
        <v>34919.9755912352</v>
      </c>
      <c r="H655" s="16">
        <f ca="1" t="shared" ref="H655:L655" si="4880">RAND()</f>
        <v>0.991159679306463</v>
      </c>
      <c r="I655" s="17">
        <f ca="1">IF(H655&lt;=('Ejercicio 3 - TIR'!$D$18-'Ejercicio 3 - TIR'!$C$18)/('Ejercicio 3 - TIR'!$E$18-'Ejercicio 3 - TIR'!$C$18),'Ejercicio 3 - TIR'!$C$18+SQRT(('Ejercicio 3 - TIR'!$E$18-'Ejercicio 3 - TIR'!$C$18)*('Ejercicio 3 - TIR'!$D$18-'Ejercicio 3 - TIR'!$C$18)*H655),'Ejercicio 3 - TIR'!$E$18-SQRT(('Ejercicio 3 - TIR'!$E$18-'Ejercicio 3 - TIR'!$C$18)*('Ejercicio 3 - TIR'!$E$18-'Ejercicio 3 - TIR'!$D$18)*(1-H655)))</f>
        <v>44185.7371112379</v>
      </c>
      <c r="J655" s="16">
        <f ca="1" t="shared" si="4880"/>
        <v>0.918335800927052</v>
      </c>
      <c r="K655" s="17">
        <f ca="1">IF(J655&lt;=('Ejercicio 3 - TIR'!$D$18-'Ejercicio 3 - TIR'!$C$18)/('Ejercicio 3 - TIR'!$E$18-'Ejercicio 3 - TIR'!$C$18),'Ejercicio 3 - TIR'!$C$18+SQRT(('Ejercicio 3 - TIR'!$E$18-'Ejercicio 3 - TIR'!$C$18)*('Ejercicio 3 - TIR'!$D$18-'Ejercicio 3 - TIR'!$C$18)*J655),'Ejercicio 3 - TIR'!$E$18-SQRT(('Ejercicio 3 - TIR'!$E$18-'Ejercicio 3 - TIR'!$C$18)*('Ejercicio 3 - TIR'!$E$18-'Ejercicio 3 - TIR'!$D$18)*(1-J655)))</f>
        <v>42525.1636558206</v>
      </c>
      <c r="L655" s="16">
        <f ca="1" t="shared" si="4880"/>
        <v>0.602023807765176</v>
      </c>
      <c r="M655" s="17">
        <f ca="1">IF(L655&lt;=('Ejercicio 3 - TIR'!$D$18-'Ejercicio 3 - TIR'!$C$18)/('Ejercicio 3 - TIR'!$E$18-'Ejercicio 3 - TIR'!$C$18),'Ejercicio 3 - TIR'!$C$18+SQRT(('Ejercicio 3 - TIR'!$E$18-'Ejercicio 3 - TIR'!$C$18)*('Ejercicio 3 - TIR'!$D$18-'Ejercicio 3 - TIR'!$C$18)*L655),'Ejercicio 3 - TIR'!$E$18-SQRT(('Ejercicio 3 - TIR'!$E$18-'Ejercicio 3 - TIR'!$C$18)*('Ejercicio 3 - TIR'!$E$18-'Ejercicio 3 - TIR'!$D$18)*(1-L655)))</f>
        <v>39502.819116703</v>
      </c>
      <c r="N655" s="16">
        <f ca="1" t="shared" ref="N655:R655" si="4881">RAND()</f>
        <v>0.95959001317735</v>
      </c>
      <c r="O655" s="17">
        <f ca="1">IF(N655&lt;=('Ejercicio 3 - TIR'!$D$18-'Ejercicio 3 - TIR'!$C$18)/('Ejercicio 3 - TIR'!$E$18-'Ejercicio 3 - TIR'!$C$18),'Ejercicio 3 - TIR'!$C$18+SQRT(('Ejercicio 3 - TIR'!$E$18-'Ejercicio 3 - TIR'!$C$18)*('Ejercicio 3 - TIR'!$D$18-'Ejercicio 3 - TIR'!$C$18)*N655),'Ejercicio 3 - TIR'!$E$18-SQRT(('Ejercicio 3 - TIR'!$E$18-'Ejercicio 3 - TIR'!$C$18)*('Ejercicio 3 - TIR'!$E$18-'Ejercicio 3 - TIR'!$D$18)*(1-N655)))</f>
        <v>43259.0953467525</v>
      </c>
      <c r="P655" s="16">
        <f ca="1" t="shared" si="4881"/>
        <v>0.19453694341126</v>
      </c>
      <c r="Q655" s="18">
        <f ca="1">IF(P655&lt;=('Ejercicio 3 - TIR'!$D$22-'Ejercicio 3 - TIR'!$C$22)/('Ejercicio 3 - TIR'!$E$22-'Ejercicio 3 - TIR'!$C$22),'Ejercicio 3 - TIR'!$C$22+SQRT(('Ejercicio 3 - TIR'!$E$22-'Ejercicio 3 - TIR'!$C$22)*('Ejercicio 3 - TIR'!$D$22-'Ejercicio 3 - TIR'!$C$22)*P655),'Ejercicio 3 - TIR'!$E$22-SQRT(('Ejercicio 3 - TIR'!$E$22-'Ejercicio 3 - TIR'!$C$22)*('Ejercicio 3 - TIR'!$E$22-'Ejercicio 3 - TIR'!$D$22)*(1-P655)))</f>
        <v>0.138712736254762</v>
      </c>
      <c r="R655" s="16">
        <f ca="1" t="shared" si="4881"/>
        <v>0.188987884633408</v>
      </c>
      <c r="S655" s="18">
        <f ca="1">IF(R655&lt;=('Ejercicio 3 - TIR'!$D$23-'Ejercicio 3 - TIR'!$C$23)/('Ejercicio 3 - TIR'!$E$23-'Ejercicio 3 - TIR'!$C$23),'Ejercicio 3 - TIR'!$C$23+SQRT(('Ejercicio 3 - TIR'!$E$23-'Ejercicio 3 - TIR'!$C$23)*('Ejercicio 3 - TIR'!$D$23-'Ejercicio 3 - TIR'!$C$23)*R655),'Ejercicio 3 - TIR'!$E$23-SQRT(('Ejercicio 3 - TIR'!$E$23-'Ejercicio 3 - TIR'!$C$23)*('Ejercicio 3 - TIR'!$E$23-'Ejercicio 3 - TIR'!$D$23)*(1-R655)))</f>
        <v>0.138443920199896</v>
      </c>
      <c r="T655" s="16">
        <f ca="1" t="shared" ref="T655:X655" si="4882">RAND()</f>
        <v>0.595028446517613</v>
      </c>
      <c r="U655" s="18">
        <f ca="1">IF(T655&lt;=('Ejercicio 3 - TIR'!$D$24-'Ejercicio 3 - TIR'!$C$24)/('Ejercicio 3 - TIR'!$E$24-'Ejercicio 3 - TIR'!$C$24),'Ejercicio 3 - TIR'!$C$24+SQRT(('Ejercicio 3 - TIR'!$E$24-'Ejercicio 3 - TIR'!$C$24)*('Ejercicio 3 - TIR'!$D$24-'Ejercicio 3 - TIR'!$C$24)*T655),'Ejercicio 3 - TIR'!$E$24-SQRT(('Ejercicio 3 - TIR'!$E$24-'Ejercicio 3 - TIR'!$C$24)*('Ejercicio 3 - TIR'!$E$24-'Ejercicio 3 - TIR'!$D$24)*(1-T655)))</f>
        <v>0.186326266174499</v>
      </c>
      <c r="V655" s="16">
        <f ca="1" t="shared" si="4882"/>
        <v>0.593912837039382</v>
      </c>
      <c r="W655" s="18">
        <f ca="1">IF(V655&lt;=('Ejercicio 3 - TIR'!$D$25-'Ejercicio 3 - TIR'!$C$25)/('Ejercicio 3 - TIR'!$E$25-'Ejercicio 3 - TIR'!$C$25),'Ejercicio 3 - TIR'!$C$25+SQRT(('Ejercicio 3 - TIR'!$E$25-'Ejercicio 3 - TIR'!$C$25)*('Ejercicio 3 - TIR'!$D$25-'Ejercicio 3 - TIR'!$C$25)*V655),'Ejercicio 3 - TIR'!$E$25-SQRT(('Ejercicio 3 - TIR'!$E$25-'Ejercicio 3 - TIR'!$C$25)*('Ejercicio 3 - TIR'!$E$25-'Ejercicio 3 - TIR'!$D$25)*(1-V655)))</f>
        <v>0.212299800128353</v>
      </c>
      <c r="X655" s="16">
        <f ca="1" t="shared" si="4882"/>
        <v>0.220607971007095</v>
      </c>
      <c r="Y655" s="18">
        <f ca="1">IF(X655&lt;=('Ejercicio 3 - TIR'!$D$26-'Ejercicio 3 - TIR'!$C$26)/('Ejercicio 3 - TIR'!$E$26-'Ejercicio 3 - TIR'!$C$26),'Ejercicio 3 - TIR'!$C$26+SQRT(('Ejercicio 3 - TIR'!$E$26-'Ejercicio 3 - TIR'!$C$26)*('Ejercicio 3 - TIR'!$D$26-'Ejercicio 3 - TIR'!$C$26)*X655),'Ejercicio 3 - TIR'!$E$26-SQRT(('Ejercicio 3 - TIR'!$E$26-'Ejercicio 3 - TIR'!$C$26)*('Ejercicio 3 - TIR'!$E$26-'Ejercicio 3 - TIR'!$D$26)*(1-X655)))</f>
        <v>0.21440576820588</v>
      </c>
      <c r="Z655" s="16">
        <f ca="1" t="shared" si="4764"/>
        <v>1.13871273625476</v>
      </c>
      <c r="AA655" s="16">
        <f ca="1" t="shared" si="4765"/>
        <v>1.29636059144342</v>
      </c>
      <c r="AB655" s="16">
        <f ca="1" t="shared" si="4766"/>
        <v>1.53790662006284</v>
      </c>
      <c r="AC655" s="16">
        <f ca="1" t="shared" si="4767"/>
        <v>1.86440388811825</v>
      </c>
      <c r="AD655" s="16">
        <f ca="1" t="shared" si="4768"/>
        <v>2.26414283599627</v>
      </c>
      <c r="AE655" s="15">
        <f ca="1" t="shared" si="4769"/>
        <v>4310.04111333752</v>
      </c>
      <c r="AF655" s="15">
        <f ca="1" t="shared" si="4770"/>
        <v>4906.74010129068</v>
      </c>
      <c r="AG655" s="15">
        <f ca="1" t="shared" si="4771"/>
        <v>5820.99466345286</v>
      </c>
      <c r="AH655" s="15">
        <f ca="1" t="shared" si="4772"/>
        <v>7056.79066705211</v>
      </c>
      <c r="AI655" s="15">
        <f ca="1" t="shared" si="4773"/>
        <v>8569.80729108951</v>
      </c>
      <c r="AJ655" s="17">
        <f ca="1" t="shared" si="4774"/>
        <v>39763.8209554449</v>
      </c>
      <c r="AK655" s="17">
        <f ca="1" t="shared" si="4775"/>
        <v>57280.6482948878</v>
      </c>
      <c r="AL655" s="17">
        <f ca="1" t="shared" si="4776"/>
        <v>65399.7307055422</v>
      </c>
      <c r="AM655" s="17">
        <f ca="1" t="shared" si="4777"/>
        <v>73649.209552813</v>
      </c>
      <c r="AN655" s="17">
        <f ca="1" t="shared" si="4778"/>
        <v>97944.7708210294</v>
      </c>
      <c r="AO655" s="17">
        <f ca="1">C655/'Ejercicio 3 - TIR'!$D$7</f>
        <v>14673.2761131464</v>
      </c>
      <c r="AP655" s="17">
        <f ca="1" t="shared" si="4779"/>
        <v>25090.5448422986</v>
      </c>
      <c r="AQ655" s="17">
        <f ca="1" t="shared" si="4780"/>
        <v>42607.3721817415</v>
      </c>
      <c r="AR655" s="17">
        <f ca="1" t="shared" si="4781"/>
        <v>50726.4545923958</v>
      </c>
      <c r="AS655" s="17">
        <f ca="1" t="shared" si="4782"/>
        <v>58975.9334396667</v>
      </c>
      <c r="AT655" s="17">
        <f ca="1" t="shared" si="4783"/>
        <v>83271.4947078831</v>
      </c>
      <c r="AU655" s="17">
        <f ca="1">AP655*'Ejercicio 3 - TIR'!$D$5</f>
        <v>12545.2724211493</v>
      </c>
      <c r="AV655" s="17">
        <f ca="1">AQ655*'Ejercicio 3 - TIR'!$D$5</f>
        <v>21303.6860908707</v>
      </c>
      <c r="AW655" s="17">
        <f ca="1">AR655*'Ejercicio 3 - TIR'!$D$5</f>
        <v>25363.2272961979</v>
      </c>
      <c r="AX655" s="17">
        <f ca="1">AS655*'Ejercicio 3 - TIR'!$D$5</f>
        <v>29487.9667198333</v>
      </c>
      <c r="AY655" s="17">
        <f ca="1">AT655*'Ejercicio 3 - TIR'!$D$5</f>
        <v>41635.7473539415</v>
      </c>
      <c r="AZ655" s="17">
        <f ca="1" t="shared" ref="AZ655:BD655" si="4883">AJ655-AU655-AE655</f>
        <v>22908.5074209581</v>
      </c>
      <c r="BA655" s="17">
        <f ca="1" t="shared" si="4883"/>
        <v>31070.2221027264</v>
      </c>
      <c r="BB655" s="17">
        <f ca="1" t="shared" si="4883"/>
        <v>34215.5087458914</v>
      </c>
      <c r="BC655" s="17">
        <f ca="1" t="shared" si="4883"/>
        <v>37104.4521659276</v>
      </c>
      <c r="BD655" s="17">
        <f ca="1" t="shared" si="4883"/>
        <v>47739.2161759984</v>
      </c>
      <c r="BE655" s="17">
        <f ca="1" t="shared" ref="BE655:BI655" si="4884">AZ655/Z655</f>
        <v>20117.8986513354</v>
      </c>
      <c r="BF655" s="17">
        <f ca="1" t="shared" si="4884"/>
        <v>23967.2682954143</v>
      </c>
      <c r="BG655" s="17">
        <f ca="1" t="shared" si="4884"/>
        <v>22248.1055088334</v>
      </c>
      <c r="BH655" s="17">
        <f ca="1" t="shared" si="4884"/>
        <v>19901.5097546151</v>
      </c>
      <c r="BI655" s="17">
        <f ca="1" t="shared" si="4884"/>
        <v>21084.89597786</v>
      </c>
      <c r="BJ655" s="17">
        <f ca="1" t="shared" si="4786"/>
        <v>70350.776526316</v>
      </c>
      <c r="BK655" s="17">
        <f ca="1" t="shared" si="4787"/>
        <v>33222.3929921756</v>
      </c>
      <c r="BL655" s="17">
        <f ca="1" t="shared" si="4788"/>
        <v>103573.169518492</v>
      </c>
      <c r="BM655" s="17">
        <f ca="1">BK655*'Ejercicio 3 - TIR'!$D$5</f>
        <v>16611.1964960878</v>
      </c>
      <c r="BN655" s="17">
        <f ca="1" t="shared" si="4789"/>
        <v>86961.9730224038</v>
      </c>
      <c r="BO655" s="17">
        <f ca="1" t="shared" si="4790"/>
        <v>38408.3422829367</v>
      </c>
      <c r="BP655" s="17">
        <f ca="1" t="shared" si="4791"/>
        <v>-104438.084792095</v>
      </c>
      <c r="BQ655" s="17">
        <f ca="1" t="shared" ref="BQ655:BT655" si="4885">BE655</f>
        <v>20117.8986513354</v>
      </c>
      <c r="BR655" s="17">
        <f ca="1" t="shared" si="4885"/>
        <v>23967.2682954143</v>
      </c>
      <c r="BS655" s="17">
        <f ca="1" t="shared" si="4885"/>
        <v>22248.1055088334</v>
      </c>
      <c r="BT655" s="17">
        <f ca="1" t="shared" si="4885"/>
        <v>19901.5097546151</v>
      </c>
      <c r="BU655" s="17">
        <f ca="1" t="shared" si="4793"/>
        <v>59493.2382607967</v>
      </c>
      <c r="BV655" s="19">
        <f ca="1" t="shared" si="4794"/>
        <v>10.2894782232489</v>
      </c>
    </row>
    <row r="656" ht="15" customHeight="1" spans="1:74">
      <c r="A656" s="15">
        <v>655</v>
      </c>
      <c r="B656" s="16">
        <f ca="1" t="shared" ref="B656:F656" si="4886">RAND()</f>
        <v>0.486330259588007</v>
      </c>
      <c r="C656" s="17">
        <f ca="1">IF(B656&lt;=('Ejercicio 3 - TIR'!$D$13-'Ejercicio 3 - TIR'!$C$13)/('Ejercicio 3 - TIR'!$E$13-'Ejercicio 3 - TIR'!$C$13),'Ejercicio 3 - TIR'!$C$13+SQRT(('Ejercicio 3 - TIR'!$E$13-'Ejercicio 3 - TIR'!$C$13)*('Ejercicio 3 - TIR'!$D$13-'Ejercicio 3 - TIR'!$C$13)*B656),'Ejercicio 3 - TIR'!$E$13-SQRT(('Ejercicio 3 - TIR'!$E$13-'Ejercicio 3 - TIR'!$C$13)*('Ejercicio 3 - TIR'!$E$13-'Ejercicio 3 - TIR'!$D$13)*(1-B656)))</f>
        <v>75172.5215034955</v>
      </c>
      <c r="D656" s="16">
        <f ca="1" t="shared" si="4886"/>
        <v>0.150283738915742</v>
      </c>
      <c r="E656" s="17">
        <f ca="1">IF(D656&lt;=('Ejercicio 3 - TIR'!$D$14-'Ejercicio 3 - TIR'!$C$14)/('Ejercicio 3 - TIR'!$E$14-'Ejercicio 3 - TIR'!$C$14),'Ejercicio 3 - TIR'!$C$14+SQRT(('Ejercicio 3 - TIR'!$E$14-'Ejercicio 3 - TIR'!$C$14)*('Ejercicio 3 - TIR'!$D$14-'Ejercicio 3 - TIR'!$C$14)*D656),'Ejercicio 3 - TIR'!$E$14-SQRT(('Ejercicio 3 - TIR'!$E$14-'Ejercicio 3 - TIR'!$C$14)*('Ejercicio 3 - TIR'!$E$14-'Ejercicio 3 - TIR'!$D$14)*(1-D656)))</f>
        <v>28357.2727650104</v>
      </c>
      <c r="F656" s="16">
        <f ca="1" t="shared" si="4886"/>
        <v>0.871320488155905</v>
      </c>
      <c r="G656" s="17">
        <f ca="1">IF(F656&lt;=('Ejercicio 3 - TIR'!$D$18-'Ejercicio 3 - TIR'!$C$18)/('Ejercicio 3 - TIR'!$E$18-'Ejercicio 3 - TIR'!$C$18),'Ejercicio 3 - TIR'!$C$18+SQRT(('Ejercicio 3 - TIR'!$E$18-'Ejercicio 3 - TIR'!$C$18)*('Ejercicio 3 - TIR'!$D$18-'Ejercicio 3 - TIR'!$C$18)*F656),'Ejercicio 3 - TIR'!$E$18-SQRT(('Ejercicio 3 - TIR'!$E$18-'Ejercicio 3 - TIR'!$C$18)*('Ejercicio 3 - TIR'!$E$18-'Ejercicio 3 - TIR'!$D$18)*(1-F656)))</f>
        <v>41893.4000276336</v>
      </c>
      <c r="H656" s="16">
        <f ca="1" t="shared" ref="H656:L656" si="4887">RAND()</f>
        <v>0.0456410832255185</v>
      </c>
      <c r="I656" s="17">
        <f ca="1">IF(H656&lt;=('Ejercicio 3 - TIR'!$D$18-'Ejercicio 3 - TIR'!$C$18)/('Ejercicio 3 - TIR'!$E$18-'Ejercicio 3 - TIR'!$C$18),'Ejercicio 3 - TIR'!$C$18+SQRT(('Ejercicio 3 - TIR'!$E$18-'Ejercicio 3 - TIR'!$C$18)*('Ejercicio 3 - TIR'!$D$18-'Ejercicio 3 - TIR'!$C$18)*H656),'Ejercicio 3 - TIR'!$E$18-SQRT(('Ejercicio 3 - TIR'!$E$18-'Ejercicio 3 - TIR'!$C$18)*('Ejercicio 3 - TIR'!$E$18-'Ejercicio 3 - TIR'!$D$18)*(1-H656)))</f>
        <v>32616.5172431742</v>
      </c>
      <c r="J656" s="16">
        <f ca="1" t="shared" si="4887"/>
        <v>0.58061880692615</v>
      </c>
      <c r="K656" s="17">
        <f ca="1">IF(J656&lt;=('Ejercicio 3 - TIR'!$D$18-'Ejercicio 3 - TIR'!$C$18)/('Ejercicio 3 - TIR'!$E$18-'Ejercicio 3 - TIR'!$C$18),'Ejercicio 3 - TIR'!$C$18+SQRT(('Ejercicio 3 - TIR'!$E$18-'Ejercicio 3 - TIR'!$C$18)*('Ejercicio 3 - TIR'!$D$18-'Ejercicio 3 - TIR'!$C$18)*J656),'Ejercicio 3 - TIR'!$E$18-SQRT(('Ejercicio 3 - TIR'!$E$18-'Ejercicio 3 - TIR'!$C$18)*('Ejercicio 3 - TIR'!$E$18-'Ejercicio 3 - TIR'!$D$18)*(1-J656)))</f>
        <v>39332.3534566005</v>
      </c>
      <c r="L656" s="16">
        <f ca="1" t="shared" si="4887"/>
        <v>0.877152610500424</v>
      </c>
      <c r="M656" s="17">
        <f ca="1">IF(L656&lt;=('Ejercicio 3 - TIR'!$D$18-'Ejercicio 3 - TIR'!$C$18)/('Ejercicio 3 - TIR'!$E$18-'Ejercicio 3 - TIR'!$C$18),'Ejercicio 3 - TIR'!$C$18+SQRT(('Ejercicio 3 - TIR'!$E$18-'Ejercicio 3 - TIR'!$C$18)*('Ejercicio 3 - TIR'!$D$18-'Ejercicio 3 - TIR'!$C$18)*L656),'Ejercicio 3 - TIR'!$E$18-SQRT(('Ejercicio 3 - TIR'!$E$18-'Ejercicio 3 - TIR'!$C$18)*('Ejercicio 3 - TIR'!$E$18-'Ejercicio 3 - TIR'!$D$18)*(1-L656)))</f>
        <v>41964.6162989717</v>
      </c>
      <c r="N656" s="16">
        <f ca="1" t="shared" ref="N656:R656" si="4888">RAND()</f>
        <v>0.842297659212164</v>
      </c>
      <c r="O656" s="17">
        <f ca="1">IF(N656&lt;=('Ejercicio 3 - TIR'!$D$18-'Ejercicio 3 - TIR'!$C$18)/('Ejercicio 3 - TIR'!$E$18-'Ejercicio 3 - TIR'!$C$18),'Ejercicio 3 - TIR'!$C$18+SQRT(('Ejercicio 3 - TIR'!$E$18-'Ejercicio 3 - TIR'!$C$18)*('Ejercicio 3 - TIR'!$D$18-'Ejercicio 3 - TIR'!$C$18)*N656),'Ejercicio 3 - TIR'!$E$18-SQRT(('Ejercicio 3 - TIR'!$E$18-'Ejercicio 3 - TIR'!$C$18)*('Ejercicio 3 - TIR'!$E$18-'Ejercicio 3 - TIR'!$D$18)*(1-N656)))</f>
        <v>41560.8612184025</v>
      </c>
      <c r="P656" s="16">
        <f ca="1" t="shared" si="4888"/>
        <v>0.78058368627334</v>
      </c>
      <c r="Q656" s="18">
        <f ca="1">IF(P656&lt;=('Ejercicio 3 - TIR'!$D$22-'Ejercicio 3 - TIR'!$C$22)/('Ejercicio 3 - TIR'!$E$22-'Ejercicio 3 - TIR'!$C$22),'Ejercicio 3 - TIR'!$C$22+SQRT(('Ejercicio 3 - TIR'!$E$22-'Ejercicio 3 - TIR'!$C$22)*('Ejercicio 3 - TIR'!$D$22-'Ejercicio 3 - TIR'!$C$22)*P656),'Ejercicio 3 - TIR'!$E$22-SQRT(('Ejercicio 3 - TIR'!$E$22-'Ejercicio 3 - TIR'!$C$22)*('Ejercicio 3 - TIR'!$E$22-'Ejercicio 3 - TIR'!$D$22)*(1-P656)))</f>
        <v>0.160126666995494</v>
      </c>
      <c r="R656" s="16">
        <f ca="1" t="shared" si="4888"/>
        <v>0.0851939052019375</v>
      </c>
      <c r="S656" s="18">
        <f ca="1">IF(R656&lt;=('Ejercicio 3 - TIR'!$D$23-'Ejercicio 3 - TIR'!$C$23)/('Ejercicio 3 - TIR'!$E$23-'Ejercicio 3 - TIR'!$C$23),'Ejercicio 3 - TIR'!$C$23+SQRT(('Ejercicio 3 - TIR'!$E$23-'Ejercicio 3 - TIR'!$C$23)*('Ejercicio 3 - TIR'!$D$23-'Ejercicio 3 - TIR'!$C$23)*R656),'Ejercicio 3 - TIR'!$E$23-SQRT(('Ejercicio 3 - TIR'!$E$23-'Ejercicio 3 - TIR'!$C$23)*('Ejercicio 3 - TIR'!$E$23-'Ejercicio 3 - TIR'!$D$23)*(1-R656)))</f>
        <v>0.132383417515512</v>
      </c>
      <c r="T656" s="16">
        <f ca="1" t="shared" ref="T656:X656" si="4889">RAND()</f>
        <v>0.276629724265994</v>
      </c>
      <c r="U656" s="18">
        <f ca="1">IF(T656&lt;=('Ejercicio 3 - TIR'!$D$24-'Ejercicio 3 - TIR'!$C$24)/('Ejercicio 3 - TIR'!$E$24-'Ejercicio 3 - TIR'!$C$24),'Ejercicio 3 - TIR'!$C$24+SQRT(('Ejercicio 3 - TIR'!$E$24-'Ejercicio 3 - TIR'!$C$24)*('Ejercicio 3 - TIR'!$D$24-'Ejercicio 3 - TIR'!$C$24)*T656),'Ejercicio 3 - TIR'!$E$24-SQRT(('Ejercicio 3 - TIR'!$E$24-'Ejercicio 3 - TIR'!$C$24)*('Ejercicio 3 - TIR'!$E$24-'Ejercicio 3 - TIR'!$D$24)*(1-T656)))</f>
        <v>0.17410233227218</v>
      </c>
      <c r="V656" s="16">
        <f ca="1" t="shared" si="4889"/>
        <v>0.800929288142269</v>
      </c>
      <c r="W656" s="18">
        <f ca="1">IF(V656&lt;=('Ejercicio 3 - TIR'!$D$25-'Ejercicio 3 - TIR'!$C$25)/('Ejercicio 3 - TIR'!$E$25-'Ejercicio 3 - TIR'!$C$25),'Ejercicio 3 - TIR'!$C$25+SQRT(('Ejercicio 3 - TIR'!$E$25-'Ejercicio 3 - TIR'!$C$25)*('Ejercicio 3 - TIR'!$D$25-'Ejercicio 3 - TIR'!$C$25)*V656),'Ejercicio 3 - TIR'!$E$25-SQRT(('Ejercicio 3 - TIR'!$E$25-'Ejercicio 3 - TIR'!$C$25)*('Ejercicio 3 - TIR'!$E$25-'Ejercicio 3 - TIR'!$D$25)*(1-V656)))</f>
        <v>0.223604025089002</v>
      </c>
      <c r="X656" s="16">
        <f ca="1" t="shared" si="4889"/>
        <v>0.810240775666942</v>
      </c>
      <c r="Y656" s="18">
        <f ca="1">IF(X656&lt;=('Ejercicio 3 - TIR'!$D$26-'Ejercicio 3 - TIR'!$C$26)/('Ejercicio 3 - TIR'!$E$26-'Ejercicio 3 - TIR'!$C$26),'Ejercicio 3 - TIR'!$C$26+SQRT(('Ejercicio 3 - TIR'!$E$26-'Ejercicio 3 - TIR'!$C$26)*('Ejercicio 3 - TIR'!$D$26-'Ejercicio 3 - TIR'!$C$26)*X656),'Ejercicio 3 - TIR'!$E$26-SQRT(('Ejercicio 3 - TIR'!$E$26-'Ejercicio 3 - TIR'!$C$26)*('Ejercicio 3 - TIR'!$E$26-'Ejercicio 3 - TIR'!$D$26)*(1-X656)))</f>
        <v>0.247989067314455</v>
      </c>
      <c r="Z656" s="16">
        <f ca="1" t="shared" si="4764"/>
        <v>1.16012666699549</v>
      </c>
      <c r="AA656" s="16">
        <f ca="1" t="shared" si="4765"/>
        <v>1.31370819992324</v>
      </c>
      <c r="AB656" s="16">
        <f ca="1" t="shared" si="4766"/>
        <v>1.54242786145496</v>
      </c>
      <c r="AC656" s="16">
        <f ca="1" t="shared" si="4767"/>
        <v>1.88732093968571</v>
      </c>
      <c r="AD656" s="16">
        <f ca="1" t="shared" si="4768"/>
        <v>2.35535589924141</v>
      </c>
      <c r="AE656" s="15">
        <f ca="1" t="shared" si="4769"/>
        <v>4540.75557294321</v>
      </c>
      <c r="AF656" s="15">
        <f ca="1" t="shared" si="4770"/>
        <v>5141.87631379204</v>
      </c>
      <c r="AG656" s="15">
        <f ca="1" t="shared" si="4771"/>
        <v>6037.08897227832</v>
      </c>
      <c r="AH656" s="15">
        <f ca="1" t="shared" si="4772"/>
        <v>7387.00636630017</v>
      </c>
      <c r="AI656" s="15">
        <f ca="1" t="shared" si="4773"/>
        <v>9218.90318532489</v>
      </c>
      <c r="AJ656" s="17">
        <f ca="1" t="shared" si="4774"/>
        <v>48601.6505431675</v>
      </c>
      <c r="AK656" s="17">
        <f ca="1" t="shared" si="4775"/>
        <v>42848.5861552956</v>
      </c>
      <c r="AL656" s="17">
        <f ca="1" t="shared" si="4776"/>
        <v>60667.3178280549</v>
      </c>
      <c r="AM656" s="17">
        <f ca="1" t="shared" si="4777"/>
        <v>79200.6990669256</v>
      </c>
      <c r="AN656" s="17">
        <f ca="1" t="shared" si="4778"/>
        <v>97890.619648318</v>
      </c>
      <c r="AO656" s="17">
        <f ca="1">C656/'Ejercicio 3 - TIR'!$D$7</f>
        <v>15034.5043006991</v>
      </c>
      <c r="AP656" s="17">
        <f ca="1" t="shared" si="4779"/>
        <v>33567.1462424684</v>
      </c>
      <c r="AQ656" s="17">
        <f ca="1" t="shared" si="4780"/>
        <v>27814.0818545965</v>
      </c>
      <c r="AR656" s="17">
        <f ca="1" t="shared" si="4781"/>
        <v>45632.8135273558</v>
      </c>
      <c r="AS656" s="17">
        <f ca="1" t="shared" si="4782"/>
        <v>64166.1947662265</v>
      </c>
      <c r="AT656" s="17">
        <f ca="1" t="shared" si="4783"/>
        <v>82856.1153476189</v>
      </c>
      <c r="AU656" s="17">
        <f ca="1">AP656*'Ejercicio 3 - TIR'!$D$5</f>
        <v>16783.5731212342</v>
      </c>
      <c r="AV656" s="17">
        <f ca="1">AQ656*'Ejercicio 3 - TIR'!$D$5</f>
        <v>13907.0409272982</v>
      </c>
      <c r="AW656" s="17">
        <f ca="1">AR656*'Ejercicio 3 - TIR'!$D$5</f>
        <v>22816.4067636779</v>
      </c>
      <c r="AX656" s="17">
        <f ca="1">AS656*'Ejercicio 3 - TIR'!$D$5</f>
        <v>32083.0973831133</v>
      </c>
      <c r="AY656" s="17">
        <f ca="1">AT656*'Ejercicio 3 - TIR'!$D$5</f>
        <v>41428.0576738094</v>
      </c>
      <c r="AZ656" s="17">
        <f ca="1" t="shared" ref="AZ656:BD656" si="4890">AJ656-AU656-AE656</f>
        <v>27277.3218489901</v>
      </c>
      <c r="BA656" s="17">
        <f ca="1" t="shared" si="4890"/>
        <v>23799.6689142053</v>
      </c>
      <c r="BB656" s="17">
        <f ca="1" t="shared" si="4890"/>
        <v>31813.8220920987</v>
      </c>
      <c r="BC656" s="17">
        <f ca="1" t="shared" si="4890"/>
        <v>39730.5953175122</v>
      </c>
      <c r="BD656" s="17">
        <f ca="1" t="shared" si="4890"/>
        <v>47243.6587891837</v>
      </c>
      <c r="BE656" s="17">
        <f ca="1" t="shared" ref="BE656:BI656" si="4891">AZ656/Z656</f>
        <v>23512.3651795998</v>
      </c>
      <c r="BF656" s="17">
        <f ca="1" t="shared" si="4891"/>
        <v>18116.4043244885</v>
      </c>
      <c r="BG656" s="17">
        <f ca="1" t="shared" si="4891"/>
        <v>20625.8087571687</v>
      </c>
      <c r="BH656" s="17">
        <f ca="1" t="shared" si="4891"/>
        <v>21051.3190852047</v>
      </c>
      <c r="BI656" s="17">
        <f ca="1" t="shared" si="4891"/>
        <v>20057.9703493639</v>
      </c>
      <c r="BJ656" s="17">
        <f ca="1" t="shared" si="4786"/>
        <v>66791.4696934651</v>
      </c>
      <c r="BK656" s="17">
        <f ca="1" t="shared" si="4787"/>
        <v>35411.608396822</v>
      </c>
      <c r="BL656" s="17">
        <f ca="1" t="shared" si="4788"/>
        <v>102203.078090287</v>
      </c>
      <c r="BM656" s="17">
        <f ca="1">BK656*'Ejercicio 3 - TIR'!$D$5</f>
        <v>17705.804198411</v>
      </c>
      <c r="BN656" s="17">
        <f ca="1" t="shared" si="4789"/>
        <v>84497.2738918761</v>
      </c>
      <c r="BO656" s="17">
        <f ca="1" t="shared" si="4790"/>
        <v>35874.52491536</v>
      </c>
      <c r="BP656" s="17">
        <f ca="1" t="shared" si="4791"/>
        <v>-103529.794268506</v>
      </c>
      <c r="BQ656" s="17">
        <f ca="1" t="shared" ref="BQ656:BT656" si="4892">BE656</f>
        <v>23512.3651795998</v>
      </c>
      <c r="BR656" s="17">
        <f ca="1" t="shared" si="4892"/>
        <v>18116.4043244885</v>
      </c>
      <c r="BS656" s="17">
        <f ca="1" t="shared" si="4892"/>
        <v>20625.8087571687</v>
      </c>
      <c r="BT656" s="17">
        <f ca="1" t="shared" si="4892"/>
        <v>21051.3190852047</v>
      </c>
      <c r="BU656" s="17">
        <f ca="1" t="shared" si="4793"/>
        <v>55932.4952647239</v>
      </c>
      <c r="BV656" s="19">
        <f ca="1" t="shared" si="4794"/>
        <v>9.15446044291437</v>
      </c>
    </row>
    <row r="657" ht="15" customHeight="1" spans="1:74">
      <c r="A657" s="15">
        <v>656</v>
      </c>
      <c r="B657" s="16">
        <f ca="1" t="shared" ref="B657:F657" si="4893">RAND()</f>
        <v>0.732168568086582</v>
      </c>
      <c r="C657" s="17">
        <f ca="1">IF(B657&lt;=('Ejercicio 3 - TIR'!$D$13-'Ejercicio 3 - TIR'!$C$13)/('Ejercicio 3 - TIR'!$E$13-'Ejercicio 3 - TIR'!$C$13),'Ejercicio 3 - TIR'!$C$13+SQRT(('Ejercicio 3 - TIR'!$E$13-'Ejercicio 3 - TIR'!$C$13)*('Ejercicio 3 - TIR'!$D$13-'Ejercicio 3 - TIR'!$C$13)*B657),'Ejercicio 3 - TIR'!$E$13-SQRT(('Ejercicio 3 - TIR'!$E$13-'Ejercicio 3 - TIR'!$C$13)*('Ejercicio 3 - TIR'!$E$13-'Ejercicio 3 - TIR'!$D$13)*(1-B657)))</f>
        <v>82072.4313333876</v>
      </c>
      <c r="D657" s="16">
        <f ca="1" t="shared" si="4893"/>
        <v>0.291298297283008</v>
      </c>
      <c r="E657" s="17">
        <f ca="1">IF(D657&lt;=('Ejercicio 3 - TIR'!$D$14-'Ejercicio 3 - TIR'!$C$14)/('Ejercicio 3 - TIR'!$E$14-'Ejercicio 3 - TIR'!$C$14),'Ejercicio 3 - TIR'!$C$14+SQRT(('Ejercicio 3 - TIR'!$E$14-'Ejercicio 3 - TIR'!$C$14)*('Ejercicio 3 - TIR'!$D$14-'Ejercicio 3 - TIR'!$C$14)*D657),'Ejercicio 3 - TIR'!$E$14-SQRT(('Ejercicio 3 - TIR'!$E$14-'Ejercicio 3 - TIR'!$C$14)*('Ejercicio 3 - TIR'!$E$14-'Ejercicio 3 - TIR'!$D$14)*(1-D657)))</f>
        <v>29674.1172745477</v>
      </c>
      <c r="F657" s="16">
        <f ca="1" t="shared" si="4893"/>
        <v>0.0391186980512328</v>
      </c>
      <c r="G657" s="17">
        <f ca="1">IF(F657&lt;=('Ejercicio 3 - TIR'!$D$18-'Ejercicio 3 - TIR'!$C$18)/('Ejercicio 3 - TIR'!$E$18-'Ejercicio 3 - TIR'!$C$18),'Ejercicio 3 - TIR'!$C$18+SQRT(('Ejercicio 3 - TIR'!$E$18-'Ejercicio 3 - TIR'!$C$18)*('Ejercicio 3 - TIR'!$D$18-'Ejercicio 3 - TIR'!$C$18)*F657),'Ejercicio 3 - TIR'!$E$18-SQRT(('Ejercicio 3 - TIR'!$E$18-'Ejercicio 3 - TIR'!$C$18)*('Ejercicio 3 - TIR'!$E$18-'Ejercicio 3 - TIR'!$D$18)*(1-F657)))</f>
        <v>32422.3551984969</v>
      </c>
      <c r="H657" s="16">
        <f ca="1" t="shared" ref="H657:L657" si="4894">RAND()</f>
        <v>0.238248930760617</v>
      </c>
      <c r="I657" s="17">
        <f ca="1">IF(H657&lt;=('Ejercicio 3 - TIR'!$D$18-'Ejercicio 3 - TIR'!$C$18)/('Ejercicio 3 - TIR'!$E$18-'Ejercicio 3 - TIR'!$C$18),'Ejercicio 3 - TIR'!$C$18+SQRT(('Ejercicio 3 - TIR'!$E$18-'Ejercicio 3 - TIR'!$C$18)*('Ejercicio 3 - TIR'!$D$18-'Ejercicio 3 - TIR'!$C$18)*H657),'Ejercicio 3 - TIR'!$E$18-SQRT(('Ejercicio 3 - TIR'!$E$18-'Ejercicio 3 - TIR'!$C$18)*('Ejercicio 3 - TIR'!$E$18-'Ejercicio 3 - TIR'!$D$18)*(1-H657)))</f>
        <v>35978.0715631458</v>
      </c>
      <c r="J657" s="16">
        <f ca="1" t="shared" si="4894"/>
        <v>0.541700155478507</v>
      </c>
      <c r="K657" s="17">
        <f ca="1">IF(J657&lt;=('Ejercicio 3 - TIR'!$D$18-'Ejercicio 3 - TIR'!$C$18)/('Ejercicio 3 - TIR'!$E$18-'Ejercicio 3 - TIR'!$C$18),'Ejercicio 3 - TIR'!$C$18+SQRT(('Ejercicio 3 - TIR'!$E$18-'Ejercicio 3 - TIR'!$C$18)*('Ejercicio 3 - TIR'!$D$18-'Ejercicio 3 - TIR'!$C$18)*J657),'Ejercicio 3 - TIR'!$E$18-SQRT(('Ejercicio 3 - TIR'!$E$18-'Ejercicio 3 - TIR'!$C$18)*('Ejercicio 3 - TIR'!$E$18-'Ejercicio 3 - TIR'!$D$18)*(1-J657)))</f>
        <v>39014.1568281108</v>
      </c>
      <c r="L657" s="16">
        <f ca="1" t="shared" si="4894"/>
        <v>0.723941809764353</v>
      </c>
      <c r="M657" s="17">
        <f ca="1">IF(L657&lt;=('Ejercicio 3 - TIR'!$D$18-'Ejercicio 3 - TIR'!$C$18)/('Ejercicio 3 - TIR'!$E$18-'Ejercicio 3 - TIR'!$C$18),'Ejercicio 3 - TIR'!$C$18+SQRT(('Ejercicio 3 - TIR'!$E$18-'Ejercicio 3 - TIR'!$C$18)*('Ejercicio 3 - TIR'!$D$18-'Ejercicio 3 - TIR'!$C$18)*L657),'Ejercicio 3 - TIR'!$E$18-SQRT(('Ejercicio 3 - TIR'!$E$18-'Ejercicio 3 - TIR'!$C$18)*('Ejercicio 3 - TIR'!$E$18-'Ejercicio 3 - TIR'!$D$18)*(1-L657)))</f>
        <v>40449.7951400323</v>
      </c>
      <c r="N657" s="16">
        <f ca="1" t="shared" ref="N657:R657" si="4895">RAND()</f>
        <v>0.00537774508476407</v>
      </c>
      <c r="O657" s="17">
        <f ca="1">IF(N657&lt;=('Ejercicio 3 - TIR'!$D$18-'Ejercicio 3 - TIR'!$C$18)/('Ejercicio 3 - TIR'!$E$18-'Ejercicio 3 - TIR'!$C$18),'Ejercicio 3 - TIR'!$C$18+SQRT(('Ejercicio 3 - TIR'!$E$18-'Ejercicio 3 - TIR'!$C$18)*('Ejercicio 3 - TIR'!$D$18-'Ejercicio 3 - TIR'!$C$18)*N657),'Ejercicio 3 - TIR'!$E$18-SQRT(('Ejercicio 3 - TIR'!$E$18-'Ejercicio 3 - TIR'!$C$18)*('Ejercicio 3 - TIR'!$E$18-'Ejercicio 3 - TIR'!$D$18)*(1-N657)))</f>
        <v>30898.1435089754</v>
      </c>
      <c r="P657" s="16">
        <f ca="1" t="shared" si="4895"/>
        <v>0.946779088983983</v>
      </c>
      <c r="Q657" s="18">
        <f ca="1">IF(P657&lt;=('Ejercicio 3 - TIR'!$D$22-'Ejercicio 3 - TIR'!$C$22)/('Ejercicio 3 - TIR'!$E$22-'Ejercicio 3 - TIR'!$C$22),'Ejercicio 3 - TIR'!$C$22+SQRT(('Ejercicio 3 - TIR'!$E$22-'Ejercicio 3 - TIR'!$C$22)*('Ejercicio 3 - TIR'!$D$22-'Ejercicio 3 - TIR'!$C$22)*P657),'Ejercicio 3 - TIR'!$E$22-SQRT(('Ejercicio 3 - TIR'!$E$22-'Ejercicio 3 - TIR'!$C$22)*('Ejercicio 3 - TIR'!$E$22-'Ejercicio 3 - TIR'!$D$22)*(1-P657)))</f>
        <v>0.170212373125786</v>
      </c>
      <c r="R657" s="16">
        <f ca="1" t="shared" si="4895"/>
        <v>0.763799101864658</v>
      </c>
      <c r="S657" s="18">
        <f ca="1">IF(R657&lt;=('Ejercicio 3 - TIR'!$D$23-'Ejercicio 3 - TIR'!$C$23)/('Ejercicio 3 - TIR'!$E$23-'Ejercicio 3 - TIR'!$C$23),'Ejercicio 3 - TIR'!$C$23+SQRT(('Ejercicio 3 - TIR'!$E$23-'Ejercicio 3 - TIR'!$C$23)*('Ejercicio 3 - TIR'!$D$23-'Ejercicio 3 - TIR'!$C$23)*R657),'Ejercicio 3 - TIR'!$E$23-SQRT(('Ejercicio 3 - TIR'!$E$23-'Ejercicio 3 - TIR'!$C$23)*('Ejercicio 3 - TIR'!$E$23-'Ejercicio 3 - TIR'!$D$23)*(1-R657)))</f>
        <v>0.159380552465121</v>
      </c>
      <c r="T657" s="16">
        <f ca="1" t="shared" ref="T657:X657" si="4896">RAND()</f>
        <v>0.394551938511614</v>
      </c>
      <c r="U657" s="18">
        <f ca="1">IF(T657&lt;=('Ejercicio 3 - TIR'!$D$24-'Ejercicio 3 - TIR'!$C$24)/('Ejercicio 3 - TIR'!$E$24-'Ejercicio 3 - TIR'!$C$24),'Ejercicio 3 - TIR'!$C$24+SQRT(('Ejercicio 3 - TIR'!$E$24-'Ejercicio 3 - TIR'!$C$24)*('Ejercicio 3 - TIR'!$D$24-'Ejercicio 3 - TIR'!$C$24)*T657),'Ejercicio 3 - TIR'!$E$24-SQRT(('Ejercicio 3 - TIR'!$E$24-'Ejercicio 3 - TIR'!$C$24)*('Ejercicio 3 - TIR'!$E$24-'Ejercicio 3 - TIR'!$D$24)*(1-T657)))</f>
        <v>0.178784702028584</v>
      </c>
      <c r="V657" s="16">
        <f ca="1" t="shared" si="4896"/>
        <v>0.21150027210904</v>
      </c>
      <c r="W657" s="18">
        <f ca="1">IF(V657&lt;=('Ejercicio 3 - TIR'!$D$25-'Ejercicio 3 - TIR'!$C$25)/('Ejercicio 3 - TIR'!$E$25-'Ejercicio 3 - TIR'!$C$25),'Ejercicio 3 - TIR'!$C$25+SQRT(('Ejercicio 3 - TIR'!$E$25-'Ejercicio 3 - TIR'!$C$25)*('Ejercicio 3 - TIR'!$D$25-'Ejercicio 3 - TIR'!$C$25)*V657),'Ejercicio 3 - TIR'!$E$25-SQRT(('Ejercicio 3 - TIR'!$E$25-'Ejercicio 3 - TIR'!$C$25)*('Ejercicio 3 - TIR'!$E$25-'Ejercicio 3 - TIR'!$D$25)*(1-V657)))</f>
        <v>0.197207567548978</v>
      </c>
      <c r="X657" s="16">
        <f ca="1" t="shared" si="4896"/>
        <v>0.611217677872542</v>
      </c>
      <c r="Y657" s="18">
        <f ca="1">IF(X657&lt;=('Ejercicio 3 - TIR'!$D$26-'Ejercicio 3 - TIR'!$C$26)/('Ejercicio 3 - TIR'!$E$26-'Ejercicio 3 - TIR'!$C$26),'Ejercicio 3 - TIR'!$C$26+SQRT(('Ejercicio 3 - TIR'!$E$26-'Ejercicio 3 - TIR'!$C$26)*('Ejercicio 3 - TIR'!$D$26-'Ejercicio 3 - TIR'!$C$26)*X657),'Ejercicio 3 - TIR'!$E$26-SQRT(('Ejercicio 3 - TIR'!$E$26-'Ejercicio 3 - TIR'!$C$26)*('Ejercicio 3 - TIR'!$E$26-'Ejercicio 3 - TIR'!$D$26)*(1-X657)))</f>
        <v>0.234180522269582</v>
      </c>
      <c r="Z657" s="16">
        <f ca="1" t="shared" si="4764"/>
        <v>1.17021237312579</v>
      </c>
      <c r="AA657" s="16">
        <f ca="1" t="shared" si="4765"/>
        <v>1.35672146765609</v>
      </c>
      <c r="AB657" s="16">
        <f ca="1" t="shared" si="4766"/>
        <v>1.59928251098677</v>
      </c>
      <c r="AC657" s="16">
        <f ca="1" t="shared" si="4767"/>
        <v>1.9146731248021</v>
      </c>
      <c r="AD657" s="16">
        <f ca="1" t="shared" si="4768"/>
        <v>2.36305227714379</v>
      </c>
      <c r="AE657" s="15">
        <f ca="1" t="shared" si="4769"/>
        <v>5050.90192171366</v>
      </c>
      <c r="AF657" s="15">
        <f ca="1" t="shared" si="4770"/>
        <v>5855.91746044352</v>
      </c>
      <c r="AG657" s="15">
        <f ca="1" t="shared" si="4771"/>
        <v>6902.8659187129</v>
      </c>
      <c r="AH657" s="15">
        <f ca="1" t="shared" si="4772"/>
        <v>8264.16331565902</v>
      </c>
      <c r="AI657" s="15">
        <f ca="1" t="shared" si="4773"/>
        <v>10199.4693970412</v>
      </c>
      <c r="AJ657" s="17">
        <f ca="1" t="shared" si="4774"/>
        <v>37941.0412191602</v>
      </c>
      <c r="AK657" s="17">
        <f ca="1" t="shared" si="4775"/>
        <v>48812.2220545872</v>
      </c>
      <c r="AL657" s="17">
        <f ca="1" t="shared" si="4776"/>
        <v>62394.6586960928</v>
      </c>
      <c r="AM657" s="17">
        <f ca="1" t="shared" si="4777"/>
        <v>77448.1356583704</v>
      </c>
      <c r="AN657" s="17">
        <f ca="1" t="shared" si="4778"/>
        <v>73013.9283783998</v>
      </c>
      <c r="AO657" s="17">
        <f ca="1">C657/'Ejercicio 3 - TIR'!$D$7</f>
        <v>16414.4862666775</v>
      </c>
      <c r="AP657" s="17">
        <f ca="1" t="shared" si="4779"/>
        <v>21526.5549524827</v>
      </c>
      <c r="AQ657" s="17">
        <f ca="1" t="shared" si="4780"/>
        <v>32397.7357879097</v>
      </c>
      <c r="AR657" s="17">
        <f ca="1" t="shared" si="4781"/>
        <v>45980.1724294152</v>
      </c>
      <c r="AS657" s="17">
        <f ca="1" t="shared" si="4782"/>
        <v>61033.6493916928</v>
      </c>
      <c r="AT657" s="17">
        <f ca="1" t="shared" si="4783"/>
        <v>56599.4421117222</v>
      </c>
      <c r="AU657" s="17">
        <f ca="1">AP657*'Ejercicio 3 - TIR'!$D$5</f>
        <v>10763.2774762414</v>
      </c>
      <c r="AV657" s="17">
        <f ca="1">AQ657*'Ejercicio 3 - TIR'!$D$5</f>
        <v>16198.8678939548</v>
      </c>
      <c r="AW657" s="17">
        <f ca="1">AR657*'Ejercicio 3 - TIR'!$D$5</f>
        <v>22990.0862147076</v>
      </c>
      <c r="AX657" s="17">
        <f ca="1">AS657*'Ejercicio 3 - TIR'!$D$5</f>
        <v>30516.8246958464</v>
      </c>
      <c r="AY657" s="17">
        <f ca="1">AT657*'Ejercicio 3 - TIR'!$D$5</f>
        <v>28299.7210558611</v>
      </c>
      <c r="AZ657" s="17">
        <f ca="1" t="shared" ref="AZ657:BD657" si="4897">AJ657-AU657-AE657</f>
        <v>22126.8618212052</v>
      </c>
      <c r="BA657" s="17">
        <f ca="1" t="shared" si="4897"/>
        <v>26757.4367001888</v>
      </c>
      <c r="BB657" s="17">
        <f ca="1" t="shared" si="4897"/>
        <v>32501.7065626722</v>
      </c>
      <c r="BC657" s="17">
        <f ca="1" t="shared" si="4897"/>
        <v>38667.1476468649</v>
      </c>
      <c r="BD657" s="17">
        <f ca="1" t="shared" si="4897"/>
        <v>34514.7379254975</v>
      </c>
      <c r="BE657" s="17">
        <f ca="1" t="shared" ref="BE657:BI657" si="4898">AZ657/Z657</f>
        <v>18908.4155400797</v>
      </c>
      <c r="BF657" s="17">
        <f ca="1" t="shared" si="4898"/>
        <v>19722.1296618941</v>
      </c>
      <c r="BG657" s="17">
        <f ca="1" t="shared" si="4898"/>
        <v>20322.6799138936</v>
      </c>
      <c r="BH657" s="17">
        <f ca="1" t="shared" si="4898"/>
        <v>20195.1691628103</v>
      </c>
      <c r="BI657" s="17">
        <f ca="1" t="shared" si="4898"/>
        <v>14605.9984619618</v>
      </c>
      <c r="BJ657" s="17">
        <f ca="1" t="shared" si="4786"/>
        <v>70121.4903978518</v>
      </c>
      <c r="BK657" s="17">
        <f ca="1" t="shared" si="4787"/>
        <v>38788.2891506177</v>
      </c>
      <c r="BL657" s="17">
        <f ca="1" t="shared" si="4788"/>
        <v>108909.779548469</v>
      </c>
      <c r="BM657" s="17">
        <f ca="1">BK657*'Ejercicio 3 - TIR'!$D$5</f>
        <v>19394.1445753089</v>
      </c>
      <c r="BN657" s="17">
        <f ca="1" t="shared" si="4789"/>
        <v>89515.6349731606</v>
      </c>
      <c r="BO657" s="17">
        <f ca="1" t="shared" si="4790"/>
        <v>37881.3604078865</v>
      </c>
      <c r="BP657" s="17">
        <f ca="1" t="shared" si="4791"/>
        <v>-111746.548607935</v>
      </c>
      <c r="BQ657" s="17">
        <f ca="1" t="shared" ref="BQ657:BT657" si="4899">BE657</f>
        <v>18908.4155400797</v>
      </c>
      <c r="BR657" s="17">
        <f ca="1" t="shared" si="4899"/>
        <v>19722.1296618941</v>
      </c>
      <c r="BS657" s="17">
        <f ca="1" t="shared" si="4899"/>
        <v>20322.6799138936</v>
      </c>
      <c r="BT657" s="17">
        <f ca="1" t="shared" si="4899"/>
        <v>20195.1691628103</v>
      </c>
      <c r="BU657" s="17">
        <f ca="1" t="shared" si="4793"/>
        <v>52487.3588698483</v>
      </c>
      <c r="BV657" s="19">
        <f ca="1" t="shared" si="4794"/>
        <v>4.84671775258028</v>
      </c>
    </row>
    <row r="658" ht="15" customHeight="1" spans="1:74">
      <c r="A658" s="15">
        <v>657</v>
      </c>
      <c r="B658" s="16">
        <f ca="1" t="shared" ref="B658:F658" si="4900">RAND()</f>
        <v>0.76274185454395</v>
      </c>
      <c r="C658" s="17">
        <f ca="1">IF(B658&lt;=('Ejercicio 3 - TIR'!$D$13-'Ejercicio 3 - TIR'!$C$13)/('Ejercicio 3 - TIR'!$E$13-'Ejercicio 3 - TIR'!$C$13),'Ejercicio 3 - TIR'!$C$13+SQRT(('Ejercicio 3 - TIR'!$E$13-'Ejercicio 3 - TIR'!$C$13)*('Ejercicio 3 - TIR'!$D$13-'Ejercicio 3 - TIR'!$C$13)*B658),'Ejercicio 3 - TIR'!$E$13-SQRT(('Ejercicio 3 - TIR'!$E$13-'Ejercicio 3 - TIR'!$C$13)*('Ejercicio 3 - TIR'!$E$13-'Ejercicio 3 - TIR'!$D$13)*(1-B658)))</f>
        <v>83126.6549093768</v>
      </c>
      <c r="D658" s="16">
        <f ca="1" t="shared" si="4900"/>
        <v>0.621112330116853</v>
      </c>
      <c r="E658" s="17">
        <f ca="1">IF(D658&lt;=('Ejercicio 3 - TIR'!$D$14-'Ejercicio 3 - TIR'!$C$14)/('Ejercicio 3 - TIR'!$E$14-'Ejercicio 3 - TIR'!$C$14),'Ejercicio 3 - TIR'!$C$14+SQRT(('Ejercicio 3 - TIR'!$E$14-'Ejercicio 3 - TIR'!$C$14)*('Ejercicio 3 - TIR'!$D$14-'Ejercicio 3 - TIR'!$C$14)*D658),'Ejercicio 3 - TIR'!$E$14-SQRT(('Ejercicio 3 - TIR'!$E$14-'Ejercicio 3 - TIR'!$C$14)*('Ejercicio 3 - TIR'!$E$14-'Ejercicio 3 - TIR'!$D$14)*(1-D658)))</f>
        <v>32461.2235420811</v>
      </c>
      <c r="F658" s="16">
        <f ca="1" t="shared" si="4900"/>
        <v>0.702948296001233</v>
      </c>
      <c r="G658" s="17">
        <f ca="1">IF(F658&lt;=('Ejercicio 3 - TIR'!$D$18-'Ejercicio 3 - TIR'!$C$18)/('Ejercicio 3 - TIR'!$E$18-'Ejercicio 3 - TIR'!$C$18),'Ejercicio 3 - TIR'!$C$18+SQRT(('Ejercicio 3 - TIR'!$E$18-'Ejercicio 3 - TIR'!$C$18)*('Ejercicio 3 - TIR'!$D$18-'Ejercicio 3 - TIR'!$C$18)*F658),'Ejercicio 3 - TIR'!$E$18-SQRT(('Ejercicio 3 - TIR'!$E$18-'Ejercicio 3 - TIR'!$C$18)*('Ejercicio 3 - TIR'!$E$18-'Ejercicio 3 - TIR'!$D$18)*(1-F658)))</f>
        <v>40279.9493858744</v>
      </c>
      <c r="H658" s="16">
        <f ca="1" t="shared" ref="H658:L658" si="4901">RAND()</f>
        <v>0.90409622347985</v>
      </c>
      <c r="I658" s="17">
        <f ca="1">IF(H658&lt;=('Ejercicio 3 - TIR'!$D$18-'Ejercicio 3 - TIR'!$C$18)/('Ejercicio 3 - TIR'!$E$18-'Ejercicio 3 - TIR'!$C$18),'Ejercicio 3 - TIR'!$C$18+SQRT(('Ejercicio 3 - TIR'!$E$18-'Ejercicio 3 - TIR'!$C$18)*('Ejercicio 3 - TIR'!$D$18-'Ejercicio 3 - TIR'!$C$18)*H658),'Ejercicio 3 - TIR'!$E$18-SQRT(('Ejercicio 3 - TIR'!$E$18-'Ejercicio 3 - TIR'!$C$18)*('Ejercicio 3 - TIR'!$E$18-'Ejercicio 3 - TIR'!$D$18)*(1-H658)))</f>
        <v>42318.0635281552</v>
      </c>
      <c r="J658" s="16">
        <f ca="1" t="shared" si="4901"/>
        <v>0.796468088948605</v>
      </c>
      <c r="K658" s="17">
        <f ca="1">IF(J658&lt;=('Ejercicio 3 - TIR'!$D$18-'Ejercicio 3 - TIR'!$C$18)/('Ejercicio 3 - TIR'!$E$18-'Ejercicio 3 - TIR'!$C$18),'Ejercicio 3 - TIR'!$C$18+SQRT(('Ejercicio 3 - TIR'!$E$18-'Ejercicio 3 - TIR'!$C$18)*('Ejercicio 3 - TIR'!$D$18-'Ejercicio 3 - TIR'!$C$18)*J658),'Ejercicio 3 - TIR'!$E$18-SQRT(('Ejercicio 3 - TIR'!$E$18-'Ejercicio 3 - TIR'!$C$18)*('Ejercicio 3 - TIR'!$E$18-'Ejercicio 3 - TIR'!$D$18)*(1-J658)))</f>
        <v>41092.9687320352</v>
      </c>
      <c r="L658" s="16">
        <f ca="1" t="shared" si="4901"/>
        <v>0.12705376239241</v>
      </c>
      <c r="M658" s="17">
        <f ca="1">IF(L658&lt;=('Ejercicio 3 - TIR'!$D$18-'Ejercicio 3 - TIR'!$C$18)/('Ejercicio 3 - TIR'!$E$18-'Ejercicio 3 - TIR'!$C$18),'Ejercicio 3 - TIR'!$C$18+SQRT(('Ejercicio 3 - TIR'!$E$18-'Ejercicio 3 - TIR'!$C$18)*('Ejercicio 3 - TIR'!$D$18-'Ejercicio 3 - TIR'!$C$18)*L658),'Ejercicio 3 - TIR'!$E$18-SQRT(('Ejercicio 3 - TIR'!$E$18-'Ejercicio 3 - TIR'!$C$18)*('Ejercicio 3 - TIR'!$E$18-'Ejercicio 3 - TIR'!$D$18)*(1-L658)))</f>
        <v>34365.5543014446</v>
      </c>
      <c r="N658" s="16">
        <f ca="1" t="shared" ref="N658:R658" si="4902">RAND()</f>
        <v>0.130456521937077</v>
      </c>
      <c r="O658" s="17">
        <f ca="1">IF(N658&lt;=('Ejercicio 3 - TIR'!$D$18-'Ejercicio 3 - TIR'!$C$18)/('Ejercicio 3 - TIR'!$E$18-'Ejercicio 3 - TIR'!$C$18),'Ejercicio 3 - TIR'!$C$18+SQRT(('Ejercicio 3 - TIR'!$E$18-'Ejercicio 3 - TIR'!$C$18)*('Ejercicio 3 - TIR'!$D$18-'Ejercicio 3 - TIR'!$C$18)*N658),'Ejercicio 3 - TIR'!$E$18-SQRT(('Ejercicio 3 - TIR'!$E$18-'Ejercicio 3 - TIR'!$C$18)*('Ejercicio 3 - TIR'!$E$18-'Ejercicio 3 - TIR'!$D$18)*(1-N658)))</f>
        <v>34423.6272775361</v>
      </c>
      <c r="P658" s="16">
        <f ca="1" t="shared" si="4902"/>
        <v>0.187345415687185</v>
      </c>
      <c r="Q658" s="18">
        <f ca="1">IF(P658&lt;=('Ejercicio 3 - TIR'!$D$22-'Ejercicio 3 - TIR'!$C$22)/('Ejercicio 3 - TIR'!$E$22-'Ejercicio 3 - TIR'!$C$22),'Ejercicio 3 - TIR'!$C$22+SQRT(('Ejercicio 3 - TIR'!$E$22-'Ejercicio 3 - TIR'!$C$22)*('Ejercicio 3 - TIR'!$D$22-'Ejercicio 3 - TIR'!$C$22)*P658),'Ejercicio 3 - TIR'!$E$22-SQRT(('Ejercicio 3 - TIR'!$E$22-'Ejercicio 3 - TIR'!$C$22)*('Ejercicio 3 - TIR'!$E$22-'Ejercicio 3 - TIR'!$D$22)*(1-P658)))</f>
        <v>0.138363598455557</v>
      </c>
      <c r="R658" s="16">
        <f ca="1" t="shared" si="4902"/>
        <v>0.174895604780726</v>
      </c>
      <c r="S658" s="18">
        <f ca="1">IF(R658&lt;=('Ejercicio 3 - TIR'!$D$23-'Ejercicio 3 - TIR'!$C$23)/('Ejercicio 3 - TIR'!$E$23-'Ejercicio 3 - TIR'!$C$23),'Ejercicio 3 - TIR'!$C$23+SQRT(('Ejercicio 3 - TIR'!$E$23-'Ejercicio 3 - TIR'!$C$23)*('Ejercicio 3 - TIR'!$D$23-'Ejercicio 3 - TIR'!$C$23)*R658),'Ejercicio 3 - TIR'!$E$23-SQRT(('Ejercicio 3 - TIR'!$E$23-'Ejercicio 3 - TIR'!$C$23)*('Ejercicio 3 - TIR'!$E$23-'Ejercicio 3 - TIR'!$D$23)*(1-R658)))</f>
        <v>0.137742944755742</v>
      </c>
      <c r="T658" s="16">
        <f ca="1" t="shared" ref="T658:X658" si="4903">RAND()</f>
        <v>0.820787859348926</v>
      </c>
      <c r="U658" s="18">
        <f ca="1">IF(T658&lt;=('Ejercicio 3 - TIR'!$D$24-'Ejercicio 3 - TIR'!$C$24)/('Ejercicio 3 - TIR'!$E$24-'Ejercicio 3 - TIR'!$C$24),'Ejercicio 3 - TIR'!$C$24+SQRT(('Ejercicio 3 - TIR'!$E$24-'Ejercicio 3 - TIR'!$C$24)*('Ejercicio 3 - TIR'!$D$24-'Ejercicio 3 - TIR'!$C$24)*T658),'Ejercicio 3 - TIR'!$E$24-SQRT(('Ejercicio 3 - TIR'!$E$24-'Ejercicio 3 - TIR'!$C$24)*('Ejercicio 3 - TIR'!$E$24-'Ejercicio 3 - TIR'!$D$24)*(1-T658)))</f>
        <v>0.197599241222159</v>
      </c>
      <c r="V658" s="16">
        <f ca="1" t="shared" si="4903"/>
        <v>0.869511524787475</v>
      </c>
      <c r="W658" s="18">
        <f ca="1">IF(V658&lt;=('Ejercicio 3 - TIR'!$D$25-'Ejercicio 3 - TIR'!$C$25)/('Ejercicio 3 - TIR'!$E$25-'Ejercicio 3 - TIR'!$C$25),'Ejercicio 3 - TIR'!$C$25+SQRT(('Ejercicio 3 - TIR'!$E$25-'Ejercicio 3 - TIR'!$C$25)*('Ejercicio 3 - TIR'!$D$25-'Ejercicio 3 - TIR'!$C$25)*V658),'Ejercicio 3 - TIR'!$E$25-SQRT(('Ejercicio 3 - TIR'!$E$25-'Ejercicio 3 - TIR'!$C$25)*('Ejercicio 3 - TIR'!$E$25-'Ejercicio 3 - TIR'!$D$25)*(1-V658)))</f>
        <v>0.228629233442765</v>
      </c>
      <c r="X658" s="16">
        <f ca="1" t="shared" si="4903"/>
        <v>0.239427443436305</v>
      </c>
      <c r="Y658" s="18">
        <f ca="1">IF(X658&lt;=('Ejercicio 3 - TIR'!$D$26-'Ejercicio 3 - TIR'!$C$26)/('Ejercicio 3 - TIR'!$E$26-'Ejercicio 3 - TIR'!$C$26),'Ejercicio 3 - TIR'!$C$26+SQRT(('Ejercicio 3 - TIR'!$E$26-'Ejercicio 3 - TIR'!$C$26)*('Ejercicio 3 - TIR'!$D$26-'Ejercicio 3 - TIR'!$C$26)*X658),'Ejercicio 3 - TIR'!$E$26-SQRT(('Ejercicio 3 - TIR'!$E$26-'Ejercicio 3 - TIR'!$C$26)*('Ejercicio 3 - TIR'!$E$26-'Ejercicio 3 - TIR'!$D$26)*(1-X658)))</f>
        <v>0.215425461594198</v>
      </c>
      <c r="Z658" s="16">
        <f ca="1" t="shared" si="4764"/>
        <v>1.13836359845556</v>
      </c>
      <c r="AA658" s="16">
        <f ca="1" t="shared" si="4765"/>
        <v>1.29516515270957</v>
      </c>
      <c r="AB658" s="16">
        <f ca="1" t="shared" si="4766"/>
        <v>1.55108880414236</v>
      </c>
      <c r="AC658" s="16">
        <f ca="1" t="shared" si="4767"/>
        <v>1.90571304843508</v>
      </c>
      <c r="AD658" s="16">
        <f ca="1" t="shared" si="4768"/>
        <v>2.3162521615603</v>
      </c>
      <c r="AE658" s="15">
        <f ca="1" t="shared" si="4769"/>
        <v>4491.45169955258</v>
      </c>
      <c r="AF658" s="15">
        <f ca="1" t="shared" si="4770"/>
        <v>5110.11748287714</v>
      </c>
      <c r="AG658" s="15">
        <f ca="1" t="shared" si="4771"/>
        <v>6119.87282004975</v>
      </c>
      <c r="AH658" s="15">
        <f ca="1" t="shared" si="4772"/>
        <v>7519.05465166493</v>
      </c>
      <c r="AI658" s="15">
        <f ca="1" t="shared" si="4773"/>
        <v>9138.85047075185</v>
      </c>
      <c r="AJ658" s="17">
        <f ca="1" t="shared" si="4774"/>
        <v>45853.2281285117</v>
      </c>
      <c r="AK658" s="17">
        <f ca="1" t="shared" si="4775"/>
        <v>54808.8812118164</v>
      </c>
      <c r="AL658" s="17">
        <f ca="1" t="shared" si="4776"/>
        <v>63738.8437292319</v>
      </c>
      <c r="AM658" s="17">
        <f ca="1" t="shared" si="4777"/>
        <v>65490.8852489674</v>
      </c>
      <c r="AN658" s="17">
        <f ca="1" t="shared" si="4778"/>
        <v>79733.801090339</v>
      </c>
      <c r="AO658" s="17">
        <f ca="1">C658/'Ejercicio 3 - TIR'!$D$7</f>
        <v>16625.3309818754</v>
      </c>
      <c r="AP658" s="17">
        <f ca="1" t="shared" si="4779"/>
        <v>29227.8971466363</v>
      </c>
      <c r="AQ658" s="17">
        <f ca="1" t="shared" si="4780"/>
        <v>38183.550229941</v>
      </c>
      <c r="AR658" s="17">
        <f ca="1" t="shared" si="4781"/>
        <v>47113.5127473566</v>
      </c>
      <c r="AS658" s="17">
        <f ca="1" t="shared" si="4782"/>
        <v>48865.554267092</v>
      </c>
      <c r="AT658" s="17">
        <f ca="1" t="shared" si="4783"/>
        <v>63108.4701084637</v>
      </c>
      <c r="AU658" s="17">
        <f ca="1">AP658*'Ejercicio 3 - TIR'!$D$5</f>
        <v>14613.9485733182</v>
      </c>
      <c r="AV658" s="17">
        <f ca="1">AQ658*'Ejercicio 3 - TIR'!$D$5</f>
        <v>19091.7751149705</v>
      </c>
      <c r="AW658" s="17">
        <f ca="1">AR658*'Ejercicio 3 - TIR'!$D$5</f>
        <v>23556.7563736783</v>
      </c>
      <c r="AX658" s="17">
        <f ca="1">AS658*'Ejercicio 3 - TIR'!$D$5</f>
        <v>24432.777133546</v>
      </c>
      <c r="AY658" s="17">
        <f ca="1">AT658*'Ejercicio 3 - TIR'!$D$5</f>
        <v>31554.2350542318</v>
      </c>
      <c r="AZ658" s="17">
        <f ca="1" t="shared" ref="AZ658:BD658" si="4904">AJ658-AU658-AE658</f>
        <v>26747.8278556409</v>
      </c>
      <c r="BA658" s="17">
        <f ca="1" t="shared" si="4904"/>
        <v>30606.9886139687</v>
      </c>
      <c r="BB658" s="17">
        <f ca="1" t="shared" si="4904"/>
        <v>34062.2145355039</v>
      </c>
      <c r="BC658" s="17">
        <f ca="1" t="shared" si="4904"/>
        <v>33539.0534637564</v>
      </c>
      <c r="BD658" s="17">
        <f ca="1" t="shared" si="4904"/>
        <v>39040.7155653553</v>
      </c>
      <c r="BE658" s="17">
        <f ca="1" t="shared" ref="BE658:BI658" si="4905">AZ658/Z658</f>
        <v>23496.7350431183</v>
      </c>
      <c r="BF658" s="17">
        <f ca="1" t="shared" si="4905"/>
        <v>23631.726463561</v>
      </c>
      <c r="BG658" s="17">
        <f ca="1" t="shared" si="4905"/>
        <v>21960.1962470084</v>
      </c>
      <c r="BH658" s="17">
        <f ca="1" t="shared" si="4905"/>
        <v>17599.2148929755</v>
      </c>
      <c r="BI658" s="17">
        <f ca="1" t="shared" si="4905"/>
        <v>16855.1232086304</v>
      </c>
      <c r="BJ658" s="17">
        <f ca="1" t="shared" si="4786"/>
        <v>75188.3791962374</v>
      </c>
      <c r="BK658" s="17">
        <f ca="1" t="shared" si="4787"/>
        <v>38508.4588234242</v>
      </c>
      <c r="BL658" s="17">
        <f ca="1" t="shared" si="4788"/>
        <v>113696.838019662</v>
      </c>
      <c r="BM658" s="17">
        <f ca="1">BK658*'Ejercicio 3 - TIR'!$D$5</f>
        <v>19254.2294117121</v>
      </c>
      <c r="BN658" s="17">
        <f ca="1" t="shared" si="4789"/>
        <v>94442.6086079494</v>
      </c>
      <c r="BO658" s="17">
        <f ca="1" t="shared" si="4790"/>
        <v>40773.8890330188</v>
      </c>
      <c r="BP658" s="17">
        <f ca="1" t="shared" si="4791"/>
        <v>-115587.878451458</v>
      </c>
      <c r="BQ658" s="17">
        <f ca="1" t="shared" ref="BQ658:BT658" si="4906">BE658</f>
        <v>23496.7350431183</v>
      </c>
      <c r="BR658" s="17">
        <f ca="1" t="shared" si="4906"/>
        <v>23631.726463561</v>
      </c>
      <c r="BS658" s="17">
        <f ca="1" t="shared" si="4906"/>
        <v>21960.1962470084</v>
      </c>
      <c r="BT658" s="17">
        <f ca="1" t="shared" si="4906"/>
        <v>17599.2148929755</v>
      </c>
      <c r="BU658" s="17">
        <f ca="1" t="shared" si="4793"/>
        <v>57629.0122416492</v>
      </c>
      <c r="BV658" s="19">
        <f ca="1" t="shared" si="4794"/>
        <v>6.8451579606764</v>
      </c>
    </row>
    <row r="659" ht="15" customHeight="1" spans="1:74">
      <c r="A659" s="15">
        <v>658</v>
      </c>
      <c r="B659" s="16">
        <f ca="1" t="shared" ref="B659:F659" si="4907">RAND()</f>
        <v>0.778596893297259</v>
      </c>
      <c r="C659" s="17">
        <f ca="1">IF(B659&lt;=('Ejercicio 3 - TIR'!$D$13-'Ejercicio 3 - TIR'!$C$13)/('Ejercicio 3 - TIR'!$E$13-'Ejercicio 3 - TIR'!$C$13),'Ejercicio 3 - TIR'!$C$13+SQRT(('Ejercicio 3 - TIR'!$E$13-'Ejercicio 3 - TIR'!$C$13)*('Ejercicio 3 - TIR'!$D$13-'Ejercicio 3 - TIR'!$C$13)*B659),'Ejercicio 3 - TIR'!$E$13-SQRT(('Ejercicio 3 - TIR'!$E$13-'Ejercicio 3 - TIR'!$C$13)*('Ejercicio 3 - TIR'!$E$13-'Ejercicio 3 - TIR'!$D$13)*(1-B659)))</f>
        <v>83700.1923924456</v>
      </c>
      <c r="D659" s="16">
        <f ca="1" t="shared" si="4907"/>
        <v>0.147791403058986</v>
      </c>
      <c r="E659" s="17">
        <f ca="1">IF(D659&lt;=('Ejercicio 3 - TIR'!$D$14-'Ejercicio 3 - TIR'!$C$14)/('Ejercicio 3 - TIR'!$E$14-'Ejercicio 3 - TIR'!$C$14),'Ejercicio 3 - TIR'!$C$14+SQRT(('Ejercicio 3 - TIR'!$E$14-'Ejercicio 3 - TIR'!$C$14)*('Ejercicio 3 - TIR'!$D$14-'Ejercicio 3 - TIR'!$C$14)*D659),'Ejercicio 3 - TIR'!$E$14-SQRT(('Ejercicio 3 - TIR'!$E$14-'Ejercicio 3 - TIR'!$C$14)*('Ejercicio 3 - TIR'!$E$14-'Ejercicio 3 - TIR'!$D$14)*(1-D659)))</f>
        <v>28329.3175320813</v>
      </c>
      <c r="F659" s="16">
        <f ca="1" t="shared" si="4907"/>
        <v>0.260790212241236</v>
      </c>
      <c r="G659" s="17">
        <f ca="1">IF(F659&lt;=('Ejercicio 3 - TIR'!$D$18-'Ejercicio 3 - TIR'!$C$18)/('Ejercicio 3 - TIR'!$E$18-'Ejercicio 3 - TIR'!$C$18),'Ejercicio 3 - TIR'!$C$18+SQRT(('Ejercicio 3 - TIR'!$E$18-'Ejercicio 3 - TIR'!$C$18)*('Ejercicio 3 - TIR'!$D$18-'Ejercicio 3 - TIR'!$C$18)*F659),'Ejercicio 3 - TIR'!$E$18-SQRT(('Ejercicio 3 - TIR'!$E$18-'Ejercicio 3 - TIR'!$C$18)*('Ejercicio 3 - TIR'!$E$18-'Ejercicio 3 - TIR'!$D$18)*(1-F659)))</f>
        <v>36254.4809405885</v>
      </c>
      <c r="H659" s="16">
        <f ca="1" t="shared" ref="H659:L659" si="4908">RAND()</f>
        <v>0.0757194860175521</v>
      </c>
      <c r="I659" s="17">
        <f ca="1">IF(H659&lt;=('Ejercicio 3 - TIR'!$D$18-'Ejercicio 3 - TIR'!$C$18)/('Ejercicio 3 - TIR'!$E$18-'Ejercicio 3 - TIR'!$C$18),'Ejercicio 3 - TIR'!$C$18+SQRT(('Ejercicio 3 - TIR'!$E$18-'Ejercicio 3 - TIR'!$C$18)*('Ejercicio 3 - TIR'!$D$18-'Ejercicio 3 - TIR'!$C$18)*H659),'Ejercicio 3 - TIR'!$E$18-SQRT(('Ejercicio 3 - TIR'!$E$18-'Ejercicio 3 - TIR'!$C$18)*('Ejercicio 3 - TIR'!$E$18-'Ejercicio 3 - TIR'!$D$18)*(1-H659)))</f>
        <v>33370.1517625521</v>
      </c>
      <c r="J659" s="16">
        <f ca="1" t="shared" si="4908"/>
        <v>0.970831827962059</v>
      </c>
      <c r="K659" s="17">
        <f ca="1">IF(J659&lt;=('Ejercicio 3 - TIR'!$D$18-'Ejercicio 3 - TIR'!$C$18)/('Ejercicio 3 - TIR'!$E$18-'Ejercicio 3 - TIR'!$C$18),'Ejercicio 3 - TIR'!$C$18+SQRT(('Ejercicio 3 - TIR'!$E$18-'Ejercicio 3 - TIR'!$C$18)*('Ejercicio 3 - TIR'!$D$18-'Ejercicio 3 - TIR'!$C$18)*J659),'Ejercicio 3 - TIR'!$E$18-SQRT(('Ejercicio 3 - TIR'!$E$18-'Ejercicio 3 - TIR'!$C$18)*('Ejercicio 3 - TIR'!$E$18-'Ejercicio 3 - TIR'!$D$18)*(1-J659)))</f>
        <v>43520.9418865894</v>
      </c>
      <c r="L659" s="16">
        <f ca="1" t="shared" si="4908"/>
        <v>0.149039720207853</v>
      </c>
      <c r="M659" s="17">
        <f ca="1">IF(L659&lt;=('Ejercicio 3 - TIR'!$D$18-'Ejercicio 3 - TIR'!$C$18)/('Ejercicio 3 - TIR'!$E$18-'Ejercicio 3 - TIR'!$C$18),'Ejercicio 3 - TIR'!$C$18+SQRT(('Ejercicio 3 - TIR'!$E$18-'Ejercicio 3 - TIR'!$C$18)*('Ejercicio 3 - TIR'!$D$18-'Ejercicio 3 - TIR'!$C$18)*L659),'Ejercicio 3 - TIR'!$E$18-SQRT(('Ejercicio 3 - TIR'!$E$18-'Ejercicio 3 - TIR'!$C$18)*('Ejercicio 3 - TIR'!$E$18-'Ejercicio 3 - TIR'!$D$18)*(1-L659)))</f>
        <v>34728.2087550338</v>
      </c>
      <c r="N659" s="16">
        <f ca="1" t="shared" ref="N659:R659" si="4909">RAND()</f>
        <v>0.138185527840417</v>
      </c>
      <c r="O659" s="17">
        <f ca="1">IF(N659&lt;=('Ejercicio 3 - TIR'!$D$18-'Ejercicio 3 - TIR'!$C$18)/('Ejercicio 3 - TIR'!$E$18-'Ejercicio 3 - TIR'!$C$18),'Ejercicio 3 - TIR'!$C$18+SQRT(('Ejercicio 3 - TIR'!$E$18-'Ejercicio 3 - TIR'!$C$18)*('Ejercicio 3 - TIR'!$D$18-'Ejercicio 3 - TIR'!$C$18)*N659),'Ejercicio 3 - TIR'!$E$18-SQRT(('Ejercicio 3 - TIR'!$E$18-'Ejercicio 3 - TIR'!$C$18)*('Ejercicio 3 - TIR'!$E$18-'Ejercicio 3 - TIR'!$D$18)*(1-N659)))</f>
        <v>34552.7825750921</v>
      </c>
      <c r="P659" s="16">
        <f ca="1" t="shared" si="4909"/>
        <v>0.44523285452543</v>
      </c>
      <c r="Q659" s="18">
        <f ca="1">IF(P659&lt;=('Ejercicio 3 - TIR'!$D$22-'Ejercicio 3 - TIR'!$C$22)/('Ejercicio 3 - TIR'!$E$22-'Ejercicio 3 - TIR'!$C$22),'Ejercicio 3 - TIR'!$C$22+SQRT(('Ejercicio 3 - TIR'!$E$22-'Ejercicio 3 - TIR'!$C$22)*('Ejercicio 3 - TIR'!$D$22-'Ejercicio 3 - TIR'!$C$22)*P659),'Ejercicio 3 - TIR'!$E$22-SQRT(('Ejercicio 3 - TIR'!$E$22-'Ejercicio 3 - TIR'!$C$22)*('Ejercicio 3 - TIR'!$E$22-'Ejercicio 3 - TIR'!$D$22)*(1-P659)))</f>
        <v>0.148309347186853</v>
      </c>
      <c r="R659" s="16">
        <f ca="1" t="shared" si="4909"/>
        <v>0.493128575443486</v>
      </c>
      <c r="S659" s="18">
        <f ca="1">IF(R659&lt;=('Ejercicio 3 - TIR'!$D$23-'Ejercicio 3 - TIR'!$C$23)/('Ejercicio 3 - TIR'!$E$23-'Ejercicio 3 - TIR'!$C$23),'Ejercicio 3 - TIR'!$C$23+SQRT(('Ejercicio 3 - TIR'!$E$23-'Ejercicio 3 - TIR'!$C$23)*('Ejercicio 3 - TIR'!$D$23-'Ejercicio 3 - TIR'!$C$23)*R659),'Ejercicio 3 - TIR'!$E$23-SQRT(('Ejercicio 3 - TIR'!$E$23-'Ejercicio 3 - TIR'!$C$23)*('Ejercicio 3 - TIR'!$E$23-'Ejercicio 3 - TIR'!$D$23)*(1-R659)))</f>
        <v>0.149793144107299</v>
      </c>
      <c r="T659" s="16">
        <f ca="1" t="shared" ref="T659:X659" si="4910">RAND()</f>
        <v>0.0685072833486036</v>
      </c>
      <c r="U659" s="18">
        <f ca="1">IF(T659&lt;=('Ejercicio 3 - TIR'!$D$24-'Ejercicio 3 - TIR'!$C$24)/('Ejercicio 3 - TIR'!$E$24-'Ejercicio 3 - TIR'!$C$24),'Ejercicio 3 - TIR'!$C$24+SQRT(('Ejercicio 3 - TIR'!$E$24-'Ejercicio 3 - TIR'!$C$24)*('Ejercicio 3 - TIR'!$D$24-'Ejercicio 3 - TIR'!$C$24)*T659),'Ejercicio 3 - TIR'!$E$24-SQRT(('Ejercicio 3 - TIR'!$E$24-'Ejercicio 3 - TIR'!$C$24)*('Ejercicio 3 - TIR'!$E$24-'Ejercicio 3 - TIR'!$D$24)*(1-T659)))</f>
        <v>0.161994385979785</v>
      </c>
      <c r="V659" s="16">
        <f ca="1" t="shared" si="4910"/>
        <v>0.321851253269565</v>
      </c>
      <c r="W659" s="18">
        <f ca="1">IF(V659&lt;=('Ejercicio 3 - TIR'!$D$25-'Ejercicio 3 - TIR'!$C$25)/('Ejercicio 3 - TIR'!$E$25-'Ejercicio 3 - TIR'!$C$25),'Ejercicio 3 - TIR'!$C$25+SQRT(('Ejercicio 3 - TIR'!$E$25-'Ejercicio 3 - TIR'!$C$25)*('Ejercicio 3 - TIR'!$D$25-'Ejercicio 3 - TIR'!$C$25)*V659),'Ejercicio 3 - TIR'!$E$25-SQRT(('Ejercicio 3 - TIR'!$E$25-'Ejercicio 3 - TIR'!$C$25)*('Ejercicio 3 - TIR'!$E$25-'Ejercicio 3 - TIR'!$D$25)*(1-V659)))</f>
        <v>0.201281208824967</v>
      </c>
      <c r="X659" s="16">
        <f ca="1" t="shared" si="4910"/>
        <v>0.631041678618246</v>
      </c>
      <c r="Y659" s="18">
        <f ca="1">IF(X659&lt;=('Ejercicio 3 - TIR'!$D$26-'Ejercicio 3 - TIR'!$C$26)/('Ejercicio 3 - TIR'!$E$26-'Ejercicio 3 - TIR'!$C$26),'Ejercicio 3 - TIR'!$C$26+SQRT(('Ejercicio 3 - TIR'!$E$26-'Ejercicio 3 - TIR'!$C$26)*('Ejercicio 3 - TIR'!$D$26-'Ejercicio 3 - TIR'!$C$26)*X659),'Ejercicio 3 - TIR'!$E$26-SQRT(('Ejercicio 3 - TIR'!$E$26-'Ejercicio 3 - TIR'!$C$26)*('Ejercicio 3 - TIR'!$E$26-'Ejercicio 3 - TIR'!$D$26)*(1-X659)))</f>
        <v>0.235363972673843</v>
      </c>
      <c r="Z659" s="16">
        <f ca="1" t="shared" si="4764"/>
        <v>1.14830934718685</v>
      </c>
      <c r="AA659" s="16">
        <f ca="1" t="shared" si="4765"/>
        <v>1.32031821470977</v>
      </c>
      <c r="AB659" s="16">
        <f ca="1" t="shared" si="4766"/>
        <v>1.53420235319961</v>
      </c>
      <c r="AC659" s="16">
        <f ca="1" t="shared" si="4767"/>
        <v>1.84300845743373</v>
      </c>
      <c r="AD659" s="16">
        <f ca="1" t="shared" si="4768"/>
        <v>2.27678624964683</v>
      </c>
      <c r="AE659" s="15">
        <f ca="1" t="shared" si="4769"/>
        <v>4201.50258943204</v>
      </c>
      <c r="AF659" s="15">
        <f ca="1" t="shared" si="4770"/>
        <v>4830.85887227803</v>
      </c>
      <c r="AG659" s="15">
        <f ca="1" t="shared" si="4771"/>
        <v>5613.4308890477</v>
      </c>
      <c r="AH659" s="15">
        <f ca="1" t="shared" si="4772"/>
        <v>6743.30904405063</v>
      </c>
      <c r="AI659" s="15">
        <f ca="1" t="shared" si="4773"/>
        <v>8330.44104962584</v>
      </c>
      <c r="AJ659" s="17">
        <f ca="1" t="shared" si="4774"/>
        <v>41631.3593414854</v>
      </c>
      <c r="AK659" s="17">
        <f ca="1" t="shared" si="4775"/>
        <v>44059.2191997269</v>
      </c>
      <c r="AL659" s="17">
        <f ca="1" t="shared" si="4776"/>
        <v>66769.9314558689</v>
      </c>
      <c r="AM659" s="17">
        <f ca="1" t="shared" si="4777"/>
        <v>64004.3824470514</v>
      </c>
      <c r="AN659" s="17">
        <f ca="1" t="shared" si="4778"/>
        <v>78669.3002540062</v>
      </c>
      <c r="AO659" s="17">
        <f ca="1">C659/'Ejercicio 3 - TIR'!$D$7</f>
        <v>16740.0384784891</v>
      </c>
      <c r="AP659" s="17">
        <f ca="1" t="shared" si="4779"/>
        <v>24891.3208629963</v>
      </c>
      <c r="AQ659" s="17">
        <f ca="1" t="shared" si="4780"/>
        <v>27319.1807212378</v>
      </c>
      <c r="AR659" s="17">
        <f ca="1" t="shared" si="4781"/>
        <v>50029.8929773798</v>
      </c>
      <c r="AS659" s="17">
        <f ca="1" t="shared" si="4782"/>
        <v>47264.3439685623</v>
      </c>
      <c r="AT659" s="17">
        <f ca="1" t="shared" si="4783"/>
        <v>61929.2617755171</v>
      </c>
      <c r="AU659" s="17">
        <f ca="1">AP659*'Ejercicio 3 - TIR'!$D$5</f>
        <v>12445.6604314982</v>
      </c>
      <c r="AV659" s="17">
        <f ca="1">AQ659*'Ejercicio 3 - TIR'!$D$5</f>
        <v>13659.5903606189</v>
      </c>
      <c r="AW659" s="17">
        <f ca="1">AR659*'Ejercicio 3 - TIR'!$D$5</f>
        <v>25014.9464886899</v>
      </c>
      <c r="AX659" s="17">
        <f ca="1">AS659*'Ejercicio 3 - TIR'!$D$5</f>
        <v>23632.1719842812</v>
      </c>
      <c r="AY659" s="17">
        <f ca="1">AT659*'Ejercicio 3 - TIR'!$D$5</f>
        <v>30964.6308877585</v>
      </c>
      <c r="AZ659" s="17">
        <f ca="1" t="shared" ref="AZ659:BD659" si="4911">AJ659-AU659-AE659</f>
        <v>24984.1963205552</v>
      </c>
      <c r="BA659" s="17">
        <f ca="1" t="shared" si="4911"/>
        <v>25568.76996683</v>
      </c>
      <c r="BB659" s="17">
        <f ca="1" t="shared" si="4911"/>
        <v>36141.5540781313</v>
      </c>
      <c r="BC659" s="17">
        <f ca="1" t="shared" si="4911"/>
        <v>33628.9014187196</v>
      </c>
      <c r="BD659" s="17">
        <f ca="1" t="shared" si="4911"/>
        <v>39374.2283166218</v>
      </c>
      <c r="BE659" s="17">
        <f ca="1" t="shared" ref="BE659:BI659" si="4912">AZ659/Z659</f>
        <v>21757.3743362465</v>
      </c>
      <c r="BF659" s="17">
        <f ca="1" t="shared" si="4912"/>
        <v>19365.6117759842</v>
      </c>
      <c r="BG659" s="17">
        <f ca="1" t="shared" si="4912"/>
        <v>23557.2276386863</v>
      </c>
      <c r="BH659" s="17">
        <f ca="1" t="shared" si="4912"/>
        <v>18246.7428638638</v>
      </c>
      <c r="BI659" s="17">
        <f ca="1" t="shared" si="4912"/>
        <v>17293.7746451734</v>
      </c>
      <c r="BJ659" s="17">
        <f ca="1" t="shared" si="4786"/>
        <v>64499.8006189215</v>
      </c>
      <c r="BK659" s="17">
        <f ca="1" t="shared" si="4787"/>
        <v>38113.4894263828</v>
      </c>
      <c r="BL659" s="17">
        <f ca="1" t="shared" si="4788"/>
        <v>102613.290045304</v>
      </c>
      <c r="BM659" s="17">
        <f ca="1">BK659*'Ejercicio 3 - TIR'!$D$5</f>
        <v>19056.7447131914</v>
      </c>
      <c r="BN659" s="17">
        <f ca="1" t="shared" si="4789"/>
        <v>83556.5453321128</v>
      </c>
      <c r="BO659" s="17">
        <f ca="1" t="shared" si="4790"/>
        <v>36699.3367713259</v>
      </c>
      <c r="BP659" s="17">
        <f ca="1" t="shared" si="4791"/>
        <v>-112029.509924527</v>
      </c>
      <c r="BQ659" s="17">
        <f ca="1" t="shared" ref="BQ659:BT659" si="4913">BE659</f>
        <v>21757.3743362465</v>
      </c>
      <c r="BR659" s="17">
        <f ca="1" t="shared" si="4913"/>
        <v>19365.6117759842</v>
      </c>
      <c r="BS659" s="17">
        <f ca="1" t="shared" si="4913"/>
        <v>23557.2276386863</v>
      </c>
      <c r="BT659" s="17">
        <f ca="1" t="shared" si="4913"/>
        <v>18246.7428638638</v>
      </c>
      <c r="BU659" s="17">
        <f ca="1" t="shared" si="4793"/>
        <v>53993.1114164993</v>
      </c>
      <c r="BV659" s="19">
        <f ca="1" t="shared" si="4794"/>
        <v>6.08826255703472</v>
      </c>
    </row>
    <row r="660" ht="15" customHeight="1" spans="1:74">
      <c r="A660" s="15">
        <v>659</v>
      </c>
      <c r="B660" s="16">
        <f ca="1" t="shared" ref="B660:F660" si="4914">RAND()</f>
        <v>0.391316432730403</v>
      </c>
      <c r="C660" s="17">
        <f ca="1">IF(B660&lt;=('Ejercicio 3 - TIR'!$D$13-'Ejercicio 3 - TIR'!$C$13)/('Ejercicio 3 - TIR'!$E$13-'Ejercicio 3 - TIR'!$C$13),'Ejercicio 3 - TIR'!$C$13+SQRT(('Ejercicio 3 - TIR'!$E$13-'Ejercicio 3 - TIR'!$C$13)*('Ejercicio 3 - TIR'!$D$13-'Ejercicio 3 - TIR'!$C$13)*B660),'Ejercicio 3 - TIR'!$E$13-SQRT(('Ejercicio 3 - TIR'!$E$13-'Ejercicio 3 - TIR'!$C$13)*('Ejercicio 3 - TIR'!$E$13-'Ejercicio 3 - TIR'!$D$13)*(1-B660)))</f>
        <v>72973.7113031864</v>
      </c>
      <c r="D660" s="16">
        <f ca="1" t="shared" si="4914"/>
        <v>0.431867919959315</v>
      </c>
      <c r="E660" s="17">
        <f ca="1">IF(D660&lt;=('Ejercicio 3 - TIR'!$D$14-'Ejercicio 3 - TIR'!$C$14)/('Ejercicio 3 - TIR'!$E$14-'Ejercicio 3 - TIR'!$C$14),'Ejercicio 3 - TIR'!$C$14+SQRT(('Ejercicio 3 - TIR'!$E$14-'Ejercicio 3 - TIR'!$C$14)*('Ejercicio 3 - TIR'!$D$14-'Ejercicio 3 - TIR'!$C$14)*D660),'Ejercicio 3 - TIR'!$E$14-SQRT(('Ejercicio 3 - TIR'!$E$14-'Ejercicio 3 - TIR'!$C$14)*('Ejercicio 3 - TIR'!$E$14-'Ejercicio 3 - TIR'!$D$14)*(1-D660)))</f>
        <v>30768.5422599623</v>
      </c>
      <c r="F660" s="16">
        <f ca="1" t="shared" si="4914"/>
        <v>0.679035311239938</v>
      </c>
      <c r="G660" s="17">
        <f ca="1">IF(F660&lt;=('Ejercicio 3 - TIR'!$D$18-'Ejercicio 3 - TIR'!$C$18)/('Ejercicio 3 - TIR'!$E$18-'Ejercicio 3 - TIR'!$C$18),'Ejercicio 3 - TIR'!$C$18+SQRT(('Ejercicio 3 - TIR'!$E$18-'Ejercicio 3 - TIR'!$C$18)*('Ejercicio 3 - TIR'!$D$18-'Ejercicio 3 - TIR'!$C$18)*F660),'Ejercicio 3 - TIR'!$E$18-SQRT(('Ejercicio 3 - TIR'!$E$18-'Ejercicio 3 - TIR'!$C$18)*('Ejercicio 3 - TIR'!$E$18-'Ejercicio 3 - TIR'!$D$18)*(1-F660)))</f>
        <v>40093.6417113092</v>
      </c>
      <c r="H660" s="16">
        <f ca="1" t="shared" ref="H660:L660" si="4915">RAND()</f>
        <v>0.0501750506495466</v>
      </c>
      <c r="I660" s="17">
        <f ca="1">IF(H660&lt;=('Ejercicio 3 - TIR'!$D$18-'Ejercicio 3 - TIR'!$C$18)/('Ejercicio 3 - TIR'!$E$18-'Ejercicio 3 - TIR'!$C$18),'Ejercicio 3 - TIR'!$C$18+SQRT(('Ejercicio 3 - TIR'!$E$18-'Ejercicio 3 - TIR'!$C$18)*('Ejercicio 3 - TIR'!$D$18-'Ejercicio 3 - TIR'!$C$18)*H660),'Ejercicio 3 - TIR'!$E$18-SQRT(('Ejercicio 3 - TIR'!$E$18-'Ejercicio 3 - TIR'!$C$18)*('Ejercicio 3 - TIR'!$E$18-'Ejercicio 3 - TIR'!$D$18)*(1-H660)))</f>
        <v>32743.4025583993</v>
      </c>
      <c r="J660" s="16">
        <f ca="1" t="shared" si="4915"/>
        <v>0.427416485665837</v>
      </c>
      <c r="K660" s="17">
        <f ca="1">IF(J660&lt;=('Ejercicio 3 - TIR'!$D$18-'Ejercicio 3 - TIR'!$C$18)/('Ejercicio 3 - TIR'!$E$18-'Ejercicio 3 - TIR'!$C$18),'Ejercicio 3 - TIR'!$C$18+SQRT(('Ejercicio 3 - TIR'!$E$18-'Ejercicio 3 - TIR'!$C$18)*('Ejercicio 3 - TIR'!$D$18-'Ejercicio 3 - TIR'!$C$18)*J660),'Ejercicio 3 - TIR'!$E$18-SQRT(('Ejercicio 3 - TIR'!$E$18-'Ejercicio 3 - TIR'!$C$18)*('Ejercicio 3 - TIR'!$E$18-'Ejercicio 3 - TIR'!$D$18)*(1-J660)))</f>
        <v>38007.0264674144</v>
      </c>
      <c r="L660" s="16">
        <f ca="1" t="shared" si="4915"/>
        <v>0.126580462814588</v>
      </c>
      <c r="M660" s="17">
        <f ca="1">IF(L660&lt;=('Ejercicio 3 - TIR'!$D$18-'Ejercicio 3 - TIR'!$C$18)/('Ejercicio 3 - TIR'!$E$18-'Ejercicio 3 - TIR'!$C$18),'Ejercicio 3 - TIR'!$C$18+SQRT(('Ejercicio 3 - TIR'!$E$18-'Ejercicio 3 - TIR'!$C$18)*('Ejercicio 3 - TIR'!$D$18-'Ejercicio 3 - TIR'!$C$18)*L660),'Ejercicio 3 - TIR'!$E$18-SQRT(('Ejercicio 3 - TIR'!$E$18-'Ejercicio 3 - TIR'!$C$18)*('Ejercicio 3 - TIR'!$E$18-'Ejercicio 3 - TIR'!$D$18)*(1-L660)))</f>
        <v>34357.4154520987</v>
      </c>
      <c r="N660" s="16">
        <f ca="1" t="shared" ref="N660:R660" si="4916">RAND()</f>
        <v>0.0918913765663776</v>
      </c>
      <c r="O660" s="17">
        <f ca="1">IF(N660&lt;=('Ejercicio 3 - TIR'!$D$18-'Ejercicio 3 - TIR'!$C$18)/('Ejercicio 3 - TIR'!$E$18-'Ejercicio 3 - TIR'!$C$18),'Ejercicio 3 - TIR'!$C$18+SQRT(('Ejercicio 3 - TIR'!$E$18-'Ejercicio 3 - TIR'!$C$18)*('Ejercicio 3 - TIR'!$D$18-'Ejercicio 3 - TIR'!$C$18)*N660),'Ejercicio 3 - TIR'!$E$18-SQRT(('Ejercicio 3 - TIR'!$E$18-'Ejercicio 3 - TIR'!$C$18)*('Ejercicio 3 - TIR'!$E$18-'Ejercicio 3 - TIR'!$D$18)*(1-N660)))</f>
        <v>33712.641443091</v>
      </c>
      <c r="P660" s="16">
        <f ca="1" t="shared" si="4916"/>
        <v>0.113464031882262</v>
      </c>
      <c r="Q660" s="18">
        <f ca="1">IF(P660&lt;=('Ejercicio 3 - TIR'!$D$22-'Ejercicio 3 - TIR'!$C$22)/('Ejercicio 3 - TIR'!$E$22-'Ejercicio 3 - TIR'!$C$22),'Ejercicio 3 - TIR'!$C$22+SQRT(('Ejercicio 3 - TIR'!$E$22-'Ejercicio 3 - TIR'!$C$22)*('Ejercicio 3 - TIR'!$D$22-'Ejercicio 3 - TIR'!$C$22)*P660),'Ejercicio 3 - TIR'!$E$22-SQRT(('Ejercicio 3 - TIR'!$E$22-'Ejercicio 3 - TIR'!$C$22)*('Ejercicio 3 - TIR'!$E$22-'Ejercicio 3 - TIR'!$D$22)*(1-P660)))</f>
        <v>0.134291090139946</v>
      </c>
      <c r="R660" s="16">
        <f ca="1" t="shared" si="4916"/>
        <v>0.762804685711996</v>
      </c>
      <c r="S660" s="18">
        <f ca="1">IF(R660&lt;=('Ejercicio 3 - TIR'!$D$23-'Ejercicio 3 - TIR'!$C$23)/('Ejercicio 3 - TIR'!$E$23-'Ejercicio 3 - TIR'!$C$23),'Ejercicio 3 - TIR'!$C$23+SQRT(('Ejercicio 3 - TIR'!$E$23-'Ejercicio 3 - TIR'!$C$23)*('Ejercicio 3 - TIR'!$D$23-'Ejercicio 3 - TIR'!$C$23)*R660),'Ejercicio 3 - TIR'!$E$23-SQRT(('Ejercicio 3 - TIR'!$E$23-'Ejercicio 3 - TIR'!$C$23)*('Ejercicio 3 - TIR'!$E$23-'Ejercicio 3 - TIR'!$D$23)*(1-R660)))</f>
        <v>0.159337193663047</v>
      </c>
      <c r="T660" s="16">
        <f ca="1" t="shared" ref="T660:X660" si="4917">RAND()</f>
        <v>0.341102525927523</v>
      </c>
      <c r="U660" s="18">
        <f ca="1">IF(T660&lt;=('Ejercicio 3 - TIR'!$D$24-'Ejercicio 3 - TIR'!$C$24)/('Ejercicio 3 - TIR'!$E$24-'Ejercicio 3 - TIR'!$C$24),'Ejercicio 3 - TIR'!$C$24+SQRT(('Ejercicio 3 - TIR'!$E$24-'Ejercicio 3 - TIR'!$C$24)*('Ejercicio 3 - TIR'!$D$24-'Ejercicio 3 - TIR'!$C$24)*T660),'Ejercicio 3 - TIR'!$E$24-SQRT(('Ejercicio 3 - TIR'!$E$24-'Ejercicio 3 - TIR'!$C$24)*('Ejercicio 3 - TIR'!$E$24-'Ejercicio 3 - TIR'!$D$24)*(1-T660)))</f>
        <v>0.176764067412256</v>
      </c>
      <c r="V660" s="16">
        <f ca="1" t="shared" si="4917"/>
        <v>0.779141011920563</v>
      </c>
      <c r="W660" s="18">
        <f ca="1">IF(V660&lt;=('Ejercicio 3 - TIR'!$D$25-'Ejercicio 3 - TIR'!$C$25)/('Ejercicio 3 - TIR'!$E$25-'Ejercicio 3 - TIR'!$C$25),'Ejercicio 3 - TIR'!$C$25+SQRT(('Ejercicio 3 - TIR'!$E$25-'Ejercicio 3 - TIR'!$C$25)*('Ejercicio 3 - TIR'!$D$25-'Ejercicio 3 - TIR'!$C$25)*V660),'Ejercicio 3 - TIR'!$E$25-SQRT(('Ejercicio 3 - TIR'!$E$25-'Ejercicio 3 - TIR'!$C$25)*('Ejercicio 3 - TIR'!$E$25-'Ejercicio 3 - TIR'!$D$25)*(1-V660)))</f>
        <v>0.222197006307269</v>
      </c>
      <c r="X660" s="16">
        <f ca="1" t="shared" si="4917"/>
        <v>0.51863615762413</v>
      </c>
      <c r="Y660" s="18">
        <f ca="1">IF(X660&lt;=('Ejercicio 3 - TIR'!$D$26-'Ejercicio 3 - TIR'!$C$26)/('Ejercicio 3 - TIR'!$E$26-'Ejercicio 3 - TIR'!$C$26),'Ejercicio 3 - TIR'!$C$26+SQRT(('Ejercicio 3 - TIR'!$E$26-'Ejercicio 3 - TIR'!$C$26)*('Ejercicio 3 - TIR'!$D$26-'Ejercicio 3 - TIR'!$C$26)*X660),'Ejercicio 3 - TIR'!$E$26-SQRT(('Ejercicio 3 - TIR'!$E$26-'Ejercicio 3 - TIR'!$C$26)*('Ejercicio 3 - TIR'!$E$26-'Ejercicio 3 - TIR'!$D$26)*(1-X660)))</f>
        <v>0.229016034394825</v>
      </c>
      <c r="Z660" s="16">
        <f ca="1" t="shared" si="4764"/>
        <v>1.13429109013995</v>
      </c>
      <c r="AA660" s="16">
        <f ca="1" t="shared" si="4765"/>
        <v>1.31502584923984</v>
      </c>
      <c r="AB660" s="16">
        <f ca="1" t="shared" si="4766"/>
        <v>1.54747516710374</v>
      </c>
      <c r="AC660" s="16">
        <f ca="1" t="shared" si="4767"/>
        <v>1.89131951656903</v>
      </c>
      <c r="AD660" s="16">
        <f ca="1" t="shared" si="4768"/>
        <v>2.3244620120272</v>
      </c>
      <c r="AE660" s="15">
        <f ca="1" t="shared" si="4769"/>
        <v>4131.94108210734</v>
      </c>
      <c r="AF660" s="15">
        <f ca="1" t="shared" si="4770"/>
        <v>4790.31297851138</v>
      </c>
      <c r="AG660" s="15">
        <f ca="1" t="shared" si="4771"/>
        <v>5637.06818477077</v>
      </c>
      <c r="AH660" s="15">
        <f ca="1" t="shared" si="4772"/>
        <v>6889.60785977678</v>
      </c>
      <c r="AI660" s="15">
        <f ca="1" t="shared" si="4773"/>
        <v>8467.43853035828</v>
      </c>
      <c r="AJ660" s="17">
        <f ca="1" t="shared" si="4774"/>
        <v>45477.8605644014</v>
      </c>
      <c r="AK660" s="17">
        <f ca="1" t="shared" si="4775"/>
        <v>43058.4207563612</v>
      </c>
      <c r="AL660" s="17">
        <f ca="1" t="shared" si="4776"/>
        <v>58814.9296337783</v>
      </c>
      <c r="AM660" s="17">
        <f ca="1" t="shared" si="4777"/>
        <v>64980.8503834244</v>
      </c>
      <c r="AN660" s="17">
        <f ca="1" t="shared" si="4778"/>
        <v>78363.7543595589</v>
      </c>
      <c r="AO660" s="17">
        <f ca="1">C660/'Ejercicio 3 - TIR'!$D$7</f>
        <v>14594.7422606373</v>
      </c>
      <c r="AP660" s="17">
        <f ca="1" t="shared" si="4779"/>
        <v>30883.1183037641</v>
      </c>
      <c r="AQ660" s="17">
        <f ca="1" t="shared" si="4780"/>
        <v>28463.6784957239</v>
      </c>
      <c r="AR660" s="17">
        <f ca="1" t="shared" si="4781"/>
        <v>44220.187373141</v>
      </c>
      <c r="AS660" s="17">
        <f ca="1" t="shared" si="4782"/>
        <v>50386.1081227872</v>
      </c>
      <c r="AT660" s="17">
        <f ca="1" t="shared" si="4783"/>
        <v>63769.0120989216</v>
      </c>
      <c r="AU660" s="17">
        <f ca="1">AP660*'Ejercicio 3 - TIR'!$D$5</f>
        <v>15441.559151882</v>
      </c>
      <c r="AV660" s="17">
        <f ca="1">AQ660*'Ejercicio 3 - TIR'!$D$5</f>
        <v>14231.8392478619</v>
      </c>
      <c r="AW660" s="17">
        <f ca="1">AR660*'Ejercicio 3 - TIR'!$D$5</f>
        <v>22110.0936865705</v>
      </c>
      <c r="AX660" s="17">
        <f ca="1">AS660*'Ejercicio 3 - TIR'!$D$5</f>
        <v>25193.0540613936</v>
      </c>
      <c r="AY660" s="17">
        <f ca="1">AT660*'Ejercicio 3 - TIR'!$D$5</f>
        <v>31884.5060494608</v>
      </c>
      <c r="AZ660" s="17">
        <f ca="1" t="shared" ref="AZ660:BD660" si="4918">AJ660-AU660-AE660</f>
        <v>25904.360330412</v>
      </c>
      <c r="BA660" s="17">
        <f ca="1" t="shared" si="4918"/>
        <v>24036.2685299878</v>
      </c>
      <c r="BB660" s="17">
        <f ca="1" t="shared" si="4918"/>
        <v>31067.767762437</v>
      </c>
      <c r="BC660" s="17">
        <f ca="1" t="shared" si="4918"/>
        <v>32898.1884622541</v>
      </c>
      <c r="BD660" s="17">
        <f ca="1" t="shared" si="4918"/>
        <v>38011.8097797398</v>
      </c>
      <c r="BE660" s="17">
        <f ca="1" t="shared" ref="BE660:BI660" si="4919">AZ660/Z660</f>
        <v>22837.4890322166</v>
      </c>
      <c r="BF660" s="17">
        <f ca="1" t="shared" si="4919"/>
        <v>18278.1719035273</v>
      </c>
      <c r="BG660" s="17">
        <f ca="1" t="shared" si="4919"/>
        <v>20076.4241151499</v>
      </c>
      <c r="BH660" s="17">
        <f ca="1" t="shared" si="4919"/>
        <v>17394.3049675358</v>
      </c>
      <c r="BI660" s="17">
        <f ca="1" t="shared" si="4919"/>
        <v>16352.9494494036</v>
      </c>
      <c r="BJ660" s="17">
        <f ca="1" t="shared" si="4786"/>
        <v>71520.3076487358</v>
      </c>
      <c r="BK660" s="17">
        <f ca="1" t="shared" si="4787"/>
        <v>33924.9239601793</v>
      </c>
      <c r="BL660" s="17">
        <f ca="1" t="shared" si="4788"/>
        <v>105445.231608915</v>
      </c>
      <c r="BM660" s="17">
        <f ca="1">BK660*'Ejercicio 3 - TIR'!$D$5</f>
        <v>16962.4619800897</v>
      </c>
      <c r="BN660" s="17">
        <f ca="1" t="shared" si="4789"/>
        <v>88482.7696288255</v>
      </c>
      <c r="BO660" s="17">
        <f ca="1" t="shared" si="4790"/>
        <v>38065.9133902809</v>
      </c>
      <c r="BP660" s="17">
        <f ca="1" t="shared" si="4791"/>
        <v>-103742.253563149</v>
      </c>
      <c r="BQ660" s="17">
        <f ca="1" t="shared" ref="BQ660:BT660" si="4920">BE660</f>
        <v>22837.4890322166</v>
      </c>
      <c r="BR660" s="17">
        <f ca="1" t="shared" si="4920"/>
        <v>18278.1719035273</v>
      </c>
      <c r="BS660" s="17">
        <f ca="1" t="shared" si="4920"/>
        <v>20076.4241151499</v>
      </c>
      <c r="BT660" s="17">
        <f ca="1" t="shared" si="4920"/>
        <v>17394.3049675358</v>
      </c>
      <c r="BU660" s="17">
        <f ca="1" t="shared" si="4793"/>
        <v>54418.8628396845</v>
      </c>
      <c r="BV660" s="19">
        <f ca="1" t="shared" si="4794"/>
        <v>7.6289365685666</v>
      </c>
    </row>
    <row r="661" ht="15" customHeight="1" spans="1:74">
      <c r="A661" s="15">
        <v>660</v>
      </c>
      <c r="B661" s="16">
        <f ca="1" t="shared" ref="B661:F661" si="4921">RAND()</f>
        <v>0.00933953223490813</v>
      </c>
      <c r="C661" s="17">
        <f ca="1">IF(B661&lt;=('Ejercicio 3 - TIR'!$D$13-'Ejercicio 3 - TIR'!$C$13)/('Ejercicio 3 - TIR'!$E$13-'Ejercicio 3 - TIR'!$C$13),'Ejercicio 3 - TIR'!$C$13+SQRT(('Ejercicio 3 - TIR'!$E$13-'Ejercicio 3 - TIR'!$C$13)*('Ejercicio 3 - TIR'!$D$13-'Ejercicio 3 - TIR'!$C$13)*B661),'Ejercicio 3 - TIR'!$E$13-SQRT(('Ejercicio 3 - TIR'!$E$13-'Ejercicio 3 - TIR'!$C$13)*('Ejercicio 3 - TIR'!$E$13-'Ejercicio 3 - TIR'!$D$13)*(1-B661)))</f>
        <v>61932.8251069259</v>
      </c>
      <c r="D661" s="16">
        <f ca="1" t="shared" si="4921"/>
        <v>0.142378035688329</v>
      </c>
      <c r="E661" s="17">
        <f ca="1">IF(D661&lt;=('Ejercicio 3 - TIR'!$D$14-'Ejercicio 3 - TIR'!$C$14)/('Ejercicio 3 - TIR'!$E$14-'Ejercicio 3 - TIR'!$C$14),'Ejercicio 3 - TIR'!$C$14+SQRT(('Ejercicio 3 - TIR'!$E$14-'Ejercicio 3 - TIR'!$C$14)*('Ejercicio 3 - TIR'!$D$14-'Ejercicio 3 - TIR'!$C$14)*D661),'Ejercicio 3 - TIR'!$E$14-SQRT(('Ejercicio 3 - TIR'!$E$14-'Ejercicio 3 - TIR'!$C$14)*('Ejercicio 3 - TIR'!$E$14-'Ejercicio 3 - TIR'!$D$14)*(1-D661)))</f>
        <v>28267.7748815707</v>
      </c>
      <c r="F661" s="16">
        <f ca="1" t="shared" si="4921"/>
        <v>0.392175741310687</v>
      </c>
      <c r="G661" s="17">
        <f ca="1">IF(F661&lt;=('Ejercicio 3 - TIR'!$D$18-'Ejercicio 3 - TIR'!$C$18)/('Ejercicio 3 - TIR'!$E$18-'Ejercicio 3 - TIR'!$C$18),'Ejercicio 3 - TIR'!$C$18+SQRT(('Ejercicio 3 - TIR'!$E$18-'Ejercicio 3 - TIR'!$C$18)*('Ejercicio 3 - TIR'!$D$18-'Ejercicio 3 - TIR'!$C$18)*F661),'Ejercicio 3 - TIR'!$E$18-SQRT(('Ejercicio 3 - TIR'!$E$18-'Ejercicio 3 - TIR'!$C$18)*('Ejercicio 3 - TIR'!$E$18-'Ejercicio 3 - TIR'!$D$18)*(1-F661)))</f>
        <v>37669.8344960372</v>
      </c>
      <c r="H661" s="16">
        <f ca="1" t="shared" ref="H661:L661" si="4922">RAND()</f>
        <v>0.943787600480952</v>
      </c>
      <c r="I661" s="17">
        <f ca="1">IF(H661&lt;=('Ejercicio 3 - TIR'!$D$18-'Ejercicio 3 - TIR'!$C$18)/('Ejercicio 3 - TIR'!$E$18-'Ejercicio 3 - TIR'!$C$18),'Ejercicio 3 - TIR'!$C$18+SQRT(('Ejercicio 3 - TIR'!$E$18-'Ejercicio 3 - TIR'!$C$18)*('Ejercicio 3 - TIR'!$D$18-'Ejercicio 3 - TIR'!$C$18)*H661),'Ejercicio 3 - TIR'!$E$18-SQRT(('Ejercicio 3 - TIR'!$E$18-'Ejercicio 3 - TIR'!$C$18)*('Ejercicio 3 - TIR'!$E$18-'Ejercicio 3 - TIR'!$D$18)*(1-H661)))</f>
        <v>42946.7270118349</v>
      </c>
      <c r="J661" s="16">
        <f ca="1" t="shared" si="4922"/>
        <v>0.69405075341807</v>
      </c>
      <c r="K661" s="17">
        <f ca="1">IF(J661&lt;=('Ejercicio 3 - TIR'!$D$18-'Ejercicio 3 - TIR'!$C$18)/('Ejercicio 3 - TIR'!$E$18-'Ejercicio 3 - TIR'!$C$18),'Ejercicio 3 - TIR'!$C$18+SQRT(('Ejercicio 3 - TIR'!$E$18-'Ejercicio 3 - TIR'!$C$18)*('Ejercicio 3 - TIR'!$D$18-'Ejercicio 3 - TIR'!$C$18)*J661),'Ejercicio 3 - TIR'!$E$18-SQRT(('Ejercicio 3 - TIR'!$E$18-'Ejercicio 3 - TIR'!$C$18)*('Ejercicio 3 - TIR'!$E$18-'Ejercicio 3 - TIR'!$D$18)*(1-J661)))</f>
        <v>40209.7814774642</v>
      </c>
      <c r="L661" s="16">
        <f ca="1" t="shared" si="4922"/>
        <v>0.394619220725021</v>
      </c>
      <c r="M661" s="17">
        <f ca="1">IF(L661&lt;=('Ejercicio 3 - TIR'!$D$18-'Ejercicio 3 - TIR'!$C$18)/('Ejercicio 3 - TIR'!$E$18-'Ejercicio 3 - TIR'!$C$18),'Ejercicio 3 - TIR'!$C$18+SQRT(('Ejercicio 3 - TIR'!$E$18-'Ejercicio 3 - TIR'!$C$18)*('Ejercicio 3 - TIR'!$D$18-'Ejercicio 3 - TIR'!$C$18)*L661),'Ejercicio 3 - TIR'!$E$18-SQRT(('Ejercicio 3 - TIR'!$E$18-'Ejercicio 3 - TIR'!$C$18)*('Ejercicio 3 - TIR'!$E$18-'Ejercicio 3 - TIR'!$D$18)*(1-L661)))</f>
        <v>37693.6911238204</v>
      </c>
      <c r="N661" s="16">
        <f ca="1" t="shared" ref="N661:R661" si="4923">RAND()</f>
        <v>0.388037480567091</v>
      </c>
      <c r="O661" s="17">
        <f ca="1">IF(N661&lt;=('Ejercicio 3 - TIR'!$D$18-'Ejercicio 3 - TIR'!$C$18)/('Ejercicio 3 - TIR'!$E$18-'Ejercicio 3 - TIR'!$C$18),'Ejercicio 3 - TIR'!$C$18+SQRT(('Ejercicio 3 - TIR'!$E$18-'Ejercicio 3 - TIR'!$C$18)*('Ejercicio 3 - TIR'!$D$18-'Ejercicio 3 - TIR'!$C$18)*N661),'Ejercicio 3 - TIR'!$E$18-SQRT(('Ejercicio 3 - TIR'!$E$18-'Ejercicio 3 - TIR'!$C$18)*('Ejercicio 3 - TIR'!$E$18-'Ejercicio 3 - TIR'!$D$18)*(1-N661)))</f>
        <v>37629.2609134217</v>
      </c>
      <c r="P661" s="16">
        <f ca="1" t="shared" si="4923"/>
        <v>0.120801610366857</v>
      </c>
      <c r="Q661" s="18">
        <f ca="1">IF(P661&lt;=('Ejercicio 3 - TIR'!$D$22-'Ejercicio 3 - TIR'!$C$22)/('Ejercicio 3 - TIR'!$E$22-'Ejercicio 3 - TIR'!$C$22),'Ejercicio 3 - TIR'!$C$22+SQRT(('Ejercicio 3 - TIR'!$E$22-'Ejercicio 3 - TIR'!$C$22)*('Ejercicio 3 - TIR'!$D$22-'Ejercicio 3 - TIR'!$C$22)*P661),'Ejercicio 3 - TIR'!$E$22-SQRT(('Ejercicio 3 - TIR'!$E$22-'Ejercicio 3 - TIR'!$C$22)*('Ejercicio 3 - TIR'!$E$22-'Ejercicio 3 - TIR'!$D$22)*(1-P661)))</f>
        <v>0.134745945159953</v>
      </c>
      <c r="R661" s="16">
        <f ca="1" t="shared" si="4923"/>
        <v>0.635444972404984</v>
      </c>
      <c r="S661" s="18">
        <f ca="1">IF(R661&lt;=('Ejercicio 3 - TIR'!$D$23-'Ejercicio 3 - TIR'!$C$23)/('Ejercicio 3 - TIR'!$E$23-'Ejercicio 3 - TIR'!$C$23),'Ejercicio 3 - TIR'!$C$23+SQRT(('Ejercicio 3 - TIR'!$E$23-'Ejercicio 3 - TIR'!$C$23)*('Ejercicio 3 - TIR'!$D$23-'Ejercicio 3 - TIR'!$C$23)*R661),'Ejercicio 3 - TIR'!$E$23-SQRT(('Ejercicio 3 - TIR'!$E$23-'Ejercicio 3 - TIR'!$C$23)*('Ejercicio 3 - TIR'!$E$23-'Ejercicio 3 - TIR'!$D$23)*(1-R661)))</f>
        <v>0.154383617552999</v>
      </c>
      <c r="T661" s="16">
        <f ca="1" t="shared" ref="T661:X661" si="4924">RAND()</f>
        <v>0.55206526489759</v>
      </c>
      <c r="U661" s="18">
        <f ca="1">IF(T661&lt;=('Ejercicio 3 - TIR'!$D$24-'Ejercicio 3 - TIR'!$C$24)/('Ejercicio 3 - TIR'!$E$24-'Ejercicio 3 - TIR'!$C$24),'Ejercicio 3 - TIR'!$C$24+SQRT(('Ejercicio 3 - TIR'!$E$24-'Ejercicio 3 - TIR'!$C$24)*('Ejercicio 3 - TIR'!$D$24-'Ejercicio 3 - TIR'!$C$24)*T661),'Ejercicio 3 - TIR'!$E$24-SQRT(('Ejercicio 3 - TIR'!$E$24-'Ejercicio 3 - TIR'!$C$24)*('Ejercicio 3 - TIR'!$E$24-'Ejercicio 3 - TIR'!$D$24)*(1-T661)))</f>
        <v>0.184585070121674</v>
      </c>
      <c r="V661" s="16">
        <f ca="1" t="shared" si="4924"/>
        <v>0.386513174247471</v>
      </c>
      <c r="W661" s="18">
        <f ca="1">IF(V661&lt;=('Ejercicio 3 - TIR'!$D$25-'Ejercicio 3 - TIR'!$C$25)/('Ejercicio 3 - TIR'!$E$25-'Ejercicio 3 - TIR'!$C$25),'Ejercicio 3 - TIR'!$C$25+SQRT(('Ejercicio 3 - TIR'!$E$25-'Ejercicio 3 - TIR'!$C$25)*('Ejercicio 3 - TIR'!$D$25-'Ejercicio 3 - TIR'!$C$25)*V661),'Ejercicio 3 - TIR'!$E$25-SQRT(('Ejercicio 3 - TIR'!$E$25-'Ejercicio 3 - TIR'!$C$25)*('Ejercicio 3 - TIR'!$E$25-'Ejercicio 3 - TIR'!$D$25)*(1-V661)))</f>
        <v>0.203662068560046</v>
      </c>
      <c r="X661" s="16">
        <f ca="1" t="shared" si="4924"/>
        <v>0.337189361988475</v>
      </c>
      <c r="Y661" s="18">
        <f ca="1">IF(X661&lt;=('Ejercicio 3 - TIR'!$D$26-'Ejercicio 3 - TIR'!$C$26)/('Ejercicio 3 - TIR'!$E$26-'Ejercicio 3 - TIR'!$C$26),'Ejercicio 3 - TIR'!$C$26+SQRT(('Ejercicio 3 - TIR'!$E$26-'Ejercicio 3 - TIR'!$C$26)*('Ejercicio 3 - TIR'!$D$26-'Ejercicio 3 - TIR'!$C$26)*X661),'Ejercicio 3 - TIR'!$E$26-SQRT(('Ejercicio 3 - TIR'!$E$26-'Ejercicio 3 - TIR'!$C$26)*('Ejercicio 3 - TIR'!$E$26-'Ejercicio 3 - TIR'!$D$26)*(1-X661)))</f>
        <v>0.220173772931412</v>
      </c>
      <c r="Z661" s="16">
        <f ca="1" t="shared" si="4764"/>
        <v>1.13474594515995</v>
      </c>
      <c r="AA661" s="16">
        <f ca="1" t="shared" si="4765"/>
        <v>1.30993212917734</v>
      </c>
      <c r="AB661" s="16">
        <f ca="1" t="shared" si="4766"/>
        <v>1.55172604309618</v>
      </c>
      <c r="AC661" s="16">
        <f ca="1" t="shared" si="4767"/>
        <v>1.86775377887164</v>
      </c>
      <c r="AD661" s="16">
        <f ca="1" t="shared" si="4768"/>
        <v>2.27898417527271</v>
      </c>
      <c r="AE661" s="15">
        <f ca="1" t="shared" si="4769"/>
        <v>3808.96804398603</v>
      </c>
      <c r="AF661" s="15">
        <f ca="1" t="shared" si="4770"/>
        <v>4397.01030976036</v>
      </c>
      <c r="AG661" s="15">
        <f ca="1" t="shared" si="4771"/>
        <v>5208.6327661132</v>
      </c>
      <c r="AH661" s="15">
        <f ca="1" t="shared" si="4772"/>
        <v>6269.43368962945</v>
      </c>
      <c r="AI661" s="15">
        <f ca="1" t="shared" si="4773"/>
        <v>7649.79855921848</v>
      </c>
      <c r="AJ661" s="17">
        <f ca="1" t="shared" si="4774"/>
        <v>42745.6919492248</v>
      </c>
      <c r="AK661" s="17">
        <f ca="1" t="shared" si="4775"/>
        <v>56257.297555811</v>
      </c>
      <c r="AL661" s="17">
        <f ca="1" t="shared" si="4776"/>
        <v>62394.5651057875</v>
      </c>
      <c r="AM661" s="17">
        <f ca="1" t="shared" si="4777"/>
        <v>70402.534036136</v>
      </c>
      <c r="AN661" s="17">
        <f ca="1" t="shared" si="4778"/>
        <v>85756.490148896</v>
      </c>
      <c r="AO661" s="17">
        <f ca="1">C661/'Ejercicio 3 - TIR'!$D$7</f>
        <v>12386.5650213852</v>
      </c>
      <c r="AP661" s="17">
        <f ca="1" t="shared" si="4779"/>
        <v>30359.1269278396</v>
      </c>
      <c r="AQ661" s="17">
        <f ca="1" t="shared" si="4780"/>
        <v>43870.7325344258</v>
      </c>
      <c r="AR661" s="17">
        <f ca="1" t="shared" si="4781"/>
        <v>50008.0000844023</v>
      </c>
      <c r="AS661" s="17">
        <f ca="1" t="shared" si="4782"/>
        <v>58015.9690147508</v>
      </c>
      <c r="AT661" s="17">
        <f ca="1" t="shared" si="4783"/>
        <v>73369.9251275108</v>
      </c>
      <c r="AU661" s="17">
        <f ca="1">AP661*'Ejercicio 3 - TIR'!$D$5</f>
        <v>15179.5634639198</v>
      </c>
      <c r="AV661" s="17">
        <f ca="1">AQ661*'Ejercicio 3 - TIR'!$D$5</f>
        <v>21935.3662672129</v>
      </c>
      <c r="AW661" s="17">
        <f ca="1">AR661*'Ejercicio 3 - TIR'!$D$5</f>
        <v>25004.0000422012</v>
      </c>
      <c r="AX661" s="17">
        <f ca="1">AS661*'Ejercicio 3 - TIR'!$D$5</f>
        <v>29007.9845073754</v>
      </c>
      <c r="AY661" s="17">
        <f ca="1">AT661*'Ejercicio 3 - TIR'!$D$5</f>
        <v>36684.9625637554</v>
      </c>
      <c r="AZ661" s="17">
        <f ca="1" t="shared" ref="AZ661:BD661" si="4925">AJ661-AU661-AE661</f>
        <v>23757.160441319</v>
      </c>
      <c r="BA661" s="17">
        <f ca="1" t="shared" si="4925"/>
        <v>29924.9209788377</v>
      </c>
      <c r="BB661" s="17">
        <f ca="1" t="shared" si="4925"/>
        <v>32181.9322974732</v>
      </c>
      <c r="BC661" s="17">
        <f ca="1" t="shared" si="4925"/>
        <v>35125.1158391311</v>
      </c>
      <c r="BD661" s="17">
        <f ca="1" t="shared" si="4925"/>
        <v>41421.7290259221</v>
      </c>
      <c r="BE661" s="17">
        <f ca="1" t="shared" ref="BE661:BI661" si="4926">AZ661/Z661</f>
        <v>20936.1051631431</v>
      </c>
      <c r="BF661" s="17">
        <f ca="1" t="shared" si="4926"/>
        <v>22844.6347045713</v>
      </c>
      <c r="BG661" s="17">
        <f ca="1" t="shared" si="4926"/>
        <v>20739.442017265</v>
      </c>
      <c r="BH661" s="17">
        <f ca="1" t="shared" si="4926"/>
        <v>18806.074032066</v>
      </c>
      <c r="BI661" s="17">
        <f ca="1" t="shared" si="4926"/>
        <v>18175.5228822356</v>
      </c>
      <c r="BJ661" s="17">
        <f ca="1" t="shared" si="4786"/>
        <v>64421.8116252712</v>
      </c>
      <c r="BK661" s="17">
        <f ca="1" t="shared" si="4787"/>
        <v>28228.7856697233</v>
      </c>
      <c r="BL661" s="17">
        <f ca="1" t="shared" si="4788"/>
        <v>92650.5972949945</v>
      </c>
      <c r="BM661" s="17">
        <f ca="1">BK661*'Ejercicio 3 - TIR'!$D$5</f>
        <v>14114.3928348617</v>
      </c>
      <c r="BN661" s="17">
        <f ca="1" t="shared" si="4789"/>
        <v>78536.2044601328</v>
      </c>
      <c r="BO661" s="17">
        <f ca="1" t="shared" si="4790"/>
        <v>34461.0573922633</v>
      </c>
      <c r="BP661" s="17">
        <f ca="1" t="shared" si="4791"/>
        <v>-90200.5999884967</v>
      </c>
      <c r="BQ661" s="17">
        <f ca="1" t="shared" ref="BQ661:BT661" si="4927">BE661</f>
        <v>20936.1051631431</v>
      </c>
      <c r="BR661" s="17">
        <f ca="1" t="shared" si="4927"/>
        <v>22844.6347045713</v>
      </c>
      <c r="BS661" s="17">
        <f ca="1" t="shared" si="4927"/>
        <v>20739.442017265</v>
      </c>
      <c r="BT661" s="17">
        <f ca="1" t="shared" si="4927"/>
        <v>18806.074032066</v>
      </c>
      <c r="BU661" s="17">
        <f ca="1" t="shared" si="4793"/>
        <v>52636.580274499</v>
      </c>
      <c r="BV661" s="19">
        <f ca="1" t="shared" si="4794"/>
        <v>13.275545122675</v>
      </c>
    </row>
    <row r="662" ht="15" customHeight="1" spans="1:74">
      <c r="A662" s="15">
        <v>661</v>
      </c>
      <c r="B662" s="16">
        <f ca="1" t="shared" ref="B662:F662" si="4928">RAND()</f>
        <v>0.144193409020173</v>
      </c>
      <c r="C662" s="17">
        <f ca="1">IF(B662&lt;=('Ejercicio 3 - TIR'!$D$13-'Ejercicio 3 - TIR'!$C$13)/('Ejercicio 3 - TIR'!$E$13-'Ejercicio 3 - TIR'!$C$13),'Ejercicio 3 - TIR'!$C$13+SQRT(('Ejercicio 3 - TIR'!$E$13-'Ejercicio 3 - TIR'!$C$13)*('Ejercicio 3 - TIR'!$D$13-'Ejercicio 3 - TIR'!$C$13)*B662),'Ejercicio 3 - TIR'!$E$13-SQRT(('Ejercicio 3 - TIR'!$E$13-'Ejercicio 3 - TIR'!$C$13)*('Ejercicio 3 - TIR'!$E$13-'Ejercicio 3 - TIR'!$D$13)*(1-B662)))</f>
        <v>67594.5614493576</v>
      </c>
      <c r="D662" s="16">
        <f ca="1" t="shared" si="4928"/>
        <v>0.867480247199602</v>
      </c>
      <c r="E662" s="17">
        <f ca="1">IF(D662&lt;=('Ejercicio 3 - TIR'!$D$14-'Ejercicio 3 - TIR'!$C$14)/('Ejercicio 3 - TIR'!$E$14-'Ejercicio 3 - TIR'!$C$14),'Ejercicio 3 - TIR'!$C$14+SQRT(('Ejercicio 3 - TIR'!$E$14-'Ejercicio 3 - TIR'!$C$14)*('Ejercicio 3 - TIR'!$D$14-'Ejercicio 3 - TIR'!$C$14)*D662),'Ejercicio 3 - TIR'!$E$14-SQRT(('Ejercicio 3 - TIR'!$E$14-'Ejercicio 3 - TIR'!$C$14)*('Ejercicio 3 - TIR'!$E$14-'Ejercicio 3 - TIR'!$D$14)*(1-D662)))</f>
        <v>35541.5290827393</v>
      </c>
      <c r="F662" s="16">
        <f ca="1" t="shared" si="4928"/>
        <v>0.515174536757954</v>
      </c>
      <c r="G662" s="17">
        <f ca="1">IF(F662&lt;=('Ejercicio 3 - TIR'!$D$18-'Ejercicio 3 - TIR'!$C$18)/('Ejercicio 3 - TIR'!$E$18-'Ejercicio 3 - TIR'!$C$18),'Ejercicio 3 - TIR'!$C$18+SQRT(('Ejercicio 3 - TIR'!$E$18-'Ejercicio 3 - TIR'!$C$18)*('Ejercicio 3 - TIR'!$D$18-'Ejercicio 3 - TIR'!$C$18)*F662),'Ejercicio 3 - TIR'!$E$18-SQRT(('Ejercicio 3 - TIR'!$E$18-'Ejercicio 3 - TIR'!$C$18)*('Ejercicio 3 - TIR'!$E$18-'Ejercicio 3 - TIR'!$D$18)*(1-F662)))</f>
        <v>38790.6871468443</v>
      </c>
      <c r="H662" s="16">
        <f ca="1" t="shared" ref="H662:L662" si="4929">RAND()</f>
        <v>0.269505336626823</v>
      </c>
      <c r="I662" s="17">
        <f ca="1">IF(H662&lt;=('Ejercicio 3 - TIR'!$D$18-'Ejercicio 3 - TIR'!$C$18)/('Ejercicio 3 - TIR'!$E$18-'Ejercicio 3 - TIR'!$C$18),'Ejercicio 3 - TIR'!$C$18+SQRT(('Ejercicio 3 - TIR'!$E$18-'Ejercicio 3 - TIR'!$C$18)*('Ejercicio 3 - TIR'!$D$18-'Ejercicio 3 - TIR'!$C$18)*H662),'Ejercicio 3 - TIR'!$E$18-SQRT(('Ejercicio 3 - TIR'!$E$18-'Ejercicio 3 - TIR'!$C$18)*('Ejercicio 3 - TIR'!$E$18-'Ejercicio 3 - TIR'!$D$18)*(1-H662)))</f>
        <v>36358.1286943584</v>
      </c>
      <c r="J662" s="16">
        <f ca="1" t="shared" si="4929"/>
        <v>0.172748244294269</v>
      </c>
      <c r="K662" s="17">
        <f ca="1">IF(J662&lt;=('Ejercicio 3 - TIR'!$D$18-'Ejercicio 3 - TIR'!$C$18)/('Ejercicio 3 - TIR'!$E$18-'Ejercicio 3 - TIR'!$C$18),'Ejercicio 3 - TIR'!$C$18+SQRT(('Ejercicio 3 - TIR'!$E$18-'Ejercicio 3 - TIR'!$C$18)*('Ejercicio 3 - TIR'!$D$18-'Ejercicio 3 - TIR'!$C$18)*J662),'Ejercicio 3 - TIR'!$E$18-SQRT(('Ejercicio 3 - TIR'!$E$18-'Ejercicio 3 - TIR'!$C$18)*('Ejercicio 3 - TIR'!$E$18-'Ejercicio 3 - TIR'!$D$18)*(1-J662)))</f>
        <v>35090.4063338932</v>
      </c>
      <c r="L662" s="16">
        <f ca="1" t="shared" si="4929"/>
        <v>0.194950026344605</v>
      </c>
      <c r="M662" s="17">
        <f ca="1">IF(L662&lt;=('Ejercicio 3 - TIR'!$D$18-'Ejercicio 3 - TIR'!$C$18)/('Ejercicio 3 - TIR'!$E$18-'Ejercicio 3 - TIR'!$C$18),'Ejercicio 3 - TIR'!$C$18+SQRT(('Ejercicio 3 - TIR'!$E$18-'Ejercicio 3 - TIR'!$C$18)*('Ejercicio 3 - TIR'!$D$18-'Ejercicio 3 - TIR'!$C$18)*L662),'Ejercicio 3 - TIR'!$E$18-SQRT(('Ejercicio 3 - TIR'!$E$18-'Ejercicio 3 - TIR'!$C$18)*('Ejercicio 3 - TIR'!$E$18-'Ejercicio 3 - TIR'!$D$18)*(1-L662)))</f>
        <v>35407.6338588787</v>
      </c>
      <c r="N662" s="16">
        <f ca="1" t="shared" ref="N662:R662" si="4930">RAND()</f>
        <v>0.39185755273146</v>
      </c>
      <c r="O662" s="17">
        <f ca="1">IF(N662&lt;=('Ejercicio 3 - TIR'!$D$18-'Ejercicio 3 - TIR'!$C$18)/('Ejercicio 3 - TIR'!$E$18-'Ejercicio 3 - TIR'!$C$18),'Ejercicio 3 - TIR'!$C$18+SQRT(('Ejercicio 3 - TIR'!$E$18-'Ejercicio 3 - TIR'!$C$18)*('Ejercicio 3 - TIR'!$D$18-'Ejercicio 3 - TIR'!$C$18)*N662),'Ejercicio 3 - TIR'!$E$18-SQRT(('Ejercicio 3 - TIR'!$E$18-'Ejercicio 3 - TIR'!$C$18)*('Ejercicio 3 - TIR'!$E$18-'Ejercicio 3 - TIR'!$D$18)*(1-N662)))</f>
        <v>37666.7224359383</v>
      </c>
      <c r="P662" s="16">
        <f ca="1" t="shared" si="4930"/>
        <v>0.955133463728023</v>
      </c>
      <c r="Q662" s="18">
        <f ca="1">IF(P662&lt;=('Ejercicio 3 - TIR'!$D$22-'Ejercicio 3 - TIR'!$C$22)/('Ejercicio 3 - TIR'!$E$22-'Ejercicio 3 - TIR'!$C$22),'Ejercicio 3 - TIR'!$C$22+SQRT(('Ejercicio 3 - TIR'!$E$22-'Ejercicio 3 - TIR'!$C$22)*('Ejercicio 3 - TIR'!$D$22-'Ejercicio 3 - TIR'!$C$22)*P662),'Ejercicio 3 - TIR'!$E$22-SQRT(('Ejercicio 3 - TIR'!$E$22-'Ejercicio 3 - TIR'!$C$22)*('Ejercicio 3 - TIR'!$E$22-'Ejercicio 3 - TIR'!$D$22)*(1-P662)))</f>
        <v>0.171013356283375</v>
      </c>
      <c r="R662" s="16">
        <f ca="1" t="shared" si="4930"/>
        <v>0.829507491864603</v>
      </c>
      <c r="S662" s="18">
        <f ca="1">IF(R662&lt;=('Ejercicio 3 - TIR'!$D$23-'Ejercicio 3 - TIR'!$C$23)/('Ejercicio 3 - TIR'!$E$23-'Ejercicio 3 - TIR'!$C$23),'Ejercicio 3 - TIR'!$C$23+SQRT(('Ejercicio 3 - TIR'!$E$23-'Ejercicio 3 - TIR'!$C$23)*('Ejercicio 3 - TIR'!$D$23-'Ejercicio 3 - TIR'!$C$23)*R662),'Ejercicio 3 - TIR'!$E$23-SQRT(('Ejercicio 3 - TIR'!$E$23-'Ejercicio 3 - TIR'!$C$23)*('Ejercicio 3 - TIR'!$E$23-'Ejercicio 3 - TIR'!$D$23)*(1-R662)))</f>
        <v>0.162481823307099</v>
      </c>
      <c r="T662" s="16">
        <f ca="1" t="shared" ref="T662:X662" si="4931">RAND()</f>
        <v>0.777329236149295</v>
      </c>
      <c r="U662" s="18">
        <f ca="1">IF(T662&lt;=('Ejercicio 3 - TIR'!$D$24-'Ejercicio 3 - TIR'!$C$24)/('Ejercicio 3 - TIR'!$E$24-'Ejercicio 3 - TIR'!$C$24),'Ejercicio 3 - TIR'!$C$24+SQRT(('Ejercicio 3 - TIR'!$E$24-'Ejercicio 3 - TIR'!$C$24)*('Ejercicio 3 - TIR'!$D$24-'Ejercicio 3 - TIR'!$C$24)*T662),'Ejercicio 3 - TIR'!$E$24-SQRT(('Ejercicio 3 - TIR'!$E$24-'Ejercicio 3 - TIR'!$C$24)*('Ejercicio 3 - TIR'!$E$24-'Ejercicio 3 - TIR'!$D$24)*(1-T662)))</f>
        <v>0.195030455775446</v>
      </c>
      <c r="V662" s="16">
        <f ca="1" t="shared" si="4931"/>
        <v>0.548092269784166</v>
      </c>
      <c r="W662" s="18">
        <f ca="1">IF(V662&lt;=('Ejercicio 3 - TIR'!$D$25-'Ejercicio 3 - TIR'!$C$25)/('Ejercicio 3 - TIR'!$E$25-'Ejercicio 3 - TIR'!$C$25),'Ejercicio 3 - TIR'!$C$25+SQRT(('Ejercicio 3 - TIR'!$E$25-'Ejercicio 3 - TIR'!$C$25)*('Ejercicio 3 - TIR'!$D$25-'Ejercicio 3 - TIR'!$C$25)*V662),'Ejercicio 3 - TIR'!$E$25-SQRT(('Ejercicio 3 - TIR'!$E$25-'Ejercicio 3 - TIR'!$C$25)*('Ejercicio 3 - TIR'!$E$25-'Ejercicio 3 - TIR'!$D$25)*(1-V662)))</f>
        <v>0.210229696307981</v>
      </c>
      <c r="X662" s="16">
        <f ca="1" t="shared" si="4931"/>
        <v>0.685949139573978</v>
      </c>
      <c r="Y662" s="18">
        <f ca="1">IF(X662&lt;=('Ejercicio 3 - TIR'!$D$26-'Ejercicio 3 - TIR'!$C$26)/('Ejercicio 3 - TIR'!$E$26-'Ejercicio 3 - TIR'!$C$26),'Ejercicio 3 - TIR'!$C$26+SQRT(('Ejercicio 3 - TIR'!$E$26-'Ejercicio 3 - TIR'!$C$26)*('Ejercicio 3 - TIR'!$D$26-'Ejercicio 3 - TIR'!$C$26)*X662),'Ejercicio 3 - TIR'!$E$26-SQRT(('Ejercicio 3 - TIR'!$E$26-'Ejercicio 3 - TIR'!$C$26)*('Ejercicio 3 - TIR'!$E$26-'Ejercicio 3 - TIR'!$D$26)*(1-X662)))</f>
        <v>0.238819001392626</v>
      </c>
      <c r="Z662" s="16">
        <f ca="1" t="shared" si="4764"/>
        <v>1.17101335628337</v>
      </c>
      <c r="AA662" s="16">
        <f ca="1" t="shared" si="4765"/>
        <v>1.36128174152926</v>
      </c>
      <c r="AB662" s="16">
        <f ca="1" t="shared" si="4766"/>
        <v>1.62677314001851</v>
      </c>
      <c r="AC662" s="16">
        <f ca="1" t="shared" si="4767"/>
        <v>1.96876916320658</v>
      </c>
      <c r="AD662" s="16">
        <f ca="1" t="shared" si="4768"/>
        <v>2.43894864873617</v>
      </c>
      <c r="AE662" s="15">
        <f ca="1" t="shared" si="4769"/>
        <v>6078.07617588242</v>
      </c>
      <c r="AF662" s="15">
        <f ca="1" t="shared" si="4770"/>
        <v>7065.65307513923</v>
      </c>
      <c r="AG662" s="15">
        <f ca="1" t="shared" si="4771"/>
        <v>8443.67061473482</v>
      </c>
      <c r="AH662" s="15">
        <f ca="1" t="shared" si="4772"/>
        <v>10218.7809237951</v>
      </c>
      <c r="AI662" s="15">
        <f ca="1" t="shared" si="4773"/>
        <v>12659.2199794659</v>
      </c>
      <c r="AJ662" s="17">
        <f ca="1" t="shared" si="4774"/>
        <v>45424.4127483645</v>
      </c>
      <c r="AK662" s="17">
        <f ca="1" t="shared" si="4775"/>
        <v>49493.6567478012</v>
      </c>
      <c r="AL662" s="17">
        <f ca="1" t="shared" si="4776"/>
        <v>57084.1304963128</v>
      </c>
      <c r="AM662" s="17">
        <f ca="1" t="shared" si="4777"/>
        <v>69709.4576834694</v>
      </c>
      <c r="AN662" s="17">
        <f ca="1" t="shared" si="4778"/>
        <v>91867.201787452</v>
      </c>
      <c r="AO662" s="17">
        <f ca="1">C662/'Ejercicio 3 - TIR'!$D$7</f>
        <v>13518.9122898715</v>
      </c>
      <c r="AP662" s="17">
        <f ca="1" t="shared" si="4779"/>
        <v>31905.500458493</v>
      </c>
      <c r="AQ662" s="17">
        <f ca="1" t="shared" si="4780"/>
        <v>35974.7444579297</v>
      </c>
      <c r="AR662" s="17">
        <f ca="1" t="shared" si="4781"/>
        <v>43565.2182064413</v>
      </c>
      <c r="AS662" s="17">
        <f ca="1" t="shared" si="4782"/>
        <v>56190.5453935979</v>
      </c>
      <c r="AT662" s="17">
        <f ca="1" t="shared" si="4783"/>
        <v>78348.2894975805</v>
      </c>
      <c r="AU662" s="17">
        <f ca="1">AP662*'Ejercicio 3 - TIR'!$D$5</f>
        <v>15952.7502292465</v>
      </c>
      <c r="AV662" s="17">
        <f ca="1">AQ662*'Ejercicio 3 - TIR'!$D$5</f>
        <v>17987.3722289649</v>
      </c>
      <c r="AW662" s="17">
        <f ca="1">AR662*'Ejercicio 3 - TIR'!$D$5</f>
        <v>21782.6091032206</v>
      </c>
      <c r="AX662" s="17">
        <f ca="1">AS662*'Ejercicio 3 - TIR'!$D$5</f>
        <v>28095.272696799</v>
      </c>
      <c r="AY662" s="17">
        <f ca="1">AT662*'Ejercicio 3 - TIR'!$D$5</f>
        <v>39174.1447487902</v>
      </c>
      <c r="AZ662" s="17">
        <f ca="1" t="shared" ref="AZ662:BD662" si="4932">AJ662-AU662-AE662</f>
        <v>23393.5863432356</v>
      </c>
      <c r="BA662" s="17">
        <f ca="1" t="shared" si="4932"/>
        <v>24440.6314436972</v>
      </c>
      <c r="BB662" s="17">
        <f ca="1" t="shared" si="4932"/>
        <v>26857.8507783573</v>
      </c>
      <c r="BC662" s="17">
        <f ca="1" t="shared" si="4932"/>
        <v>31395.4040628753</v>
      </c>
      <c r="BD662" s="17">
        <f ca="1" t="shared" si="4932"/>
        <v>40033.8370591958</v>
      </c>
      <c r="BE662" s="17">
        <f ca="1" t="shared" ref="BE662:BI662" si="4933">AZ662/Z662</f>
        <v>19977.2156463556</v>
      </c>
      <c r="BF662" s="17">
        <f ca="1" t="shared" si="4933"/>
        <v>17954.1315350638</v>
      </c>
      <c r="BG662" s="17">
        <f ca="1" t="shared" si="4933"/>
        <v>16509.8931852611</v>
      </c>
      <c r="BH662" s="17">
        <f ca="1" t="shared" si="4933"/>
        <v>15946.7166845203</v>
      </c>
      <c r="BI662" s="17">
        <f ca="1" t="shared" si="4933"/>
        <v>16414.382926816</v>
      </c>
      <c r="BJ662" s="17">
        <f ca="1" t="shared" si="4786"/>
        <v>86683.9643303642</v>
      </c>
      <c r="BK662" s="17">
        <f ca="1" t="shared" si="4787"/>
        <v>32971.932861765</v>
      </c>
      <c r="BL662" s="17">
        <f ca="1" t="shared" si="4788"/>
        <v>119655.897192129</v>
      </c>
      <c r="BM662" s="17">
        <f ca="1">BK662*'Ejercicio 3 - TIR'!$D$5</f>
        <v>16485.9664308825</v>
      </c>
      <c r="BN662" s="17">
        <f ca="1" t="shared" si="4789"/>
        <v>103169.930761247</v>
      </c>
      <c r="BO662" s="17">
        <f ca="1" t="shared" si="4790"/>
        <v>42300.985227675</v>
      </c>
      <c r="BP662" s="17">
        <f ca="1" t="shared" si="4791"/>
        <v>-103136.090532097</v>
      </c>
      <c r="BQ662" s="17">
        <f ca="1" t="shared" ref="BQ662:BT662" si="4934">BE662</f>
        <v>19977.2156463556</v>
      </c>
      <c r="BR662" s="17">
        <f ca="1" t="shared" si="4934"/>
        <v>17954.1315350638</v>
      </c>
      <c r="BS662" s="17">
        <f ca="1" t="shared" si="4934"/>
        <v>16509.8931852611</v>
      </c>
      <c r="BT662" s="17">
        <f ca="1" t="shared" si="4934"/>
        <v>15946.7166845203</v>
      </c>
      <c r="BU662" s="17">
        <f ca="1" t="shared" si="4793"/>
        <v>58715.368154491</v>
      </c>
      <c r="BV662" s="19">
        <f ca="1" t="shared" si="4794"/>
        <v>6.61119871119888</v>
      </c>
    </row>
    <row r="663" ht="15" customHeight="1" spans="1:74">
      <c r="A663" s="15">
        <v>662</v>
      </c>
      <c r="B663" s="16">
        <f ca="1" t="shared" ref="B663:F663" si="4935">RAND()</f>
        <v>0.171400791077992</v>
      </c>
      <c r="C663" s="17">
        <f ca="1">IF(B663&lt;=('Ejercicio 3 - TIR'!$D$13-'Ejercicio 3 - TIR'!$C$13)/('Ejercicio 3 - TIR'!$E$13-'Ejercicio 3 - TIR'!$C$13),'Ejercicio 3 - TIR'!$C$13+SQRT(('Ejercicio 3 - TIR'!$E$13-'Ejercicio 3 - TIR'!$C$13)*('Ejercicio 3 - TIR'!$D$13-'Ejercicio 3 - TIR'!$C$13)*B663),'Ejercicio 3 - TIR'!$E$13-SQRT(('Ejercicio 3 - TIR'!$E$13-'Ejercicio 3 - TIR'!$C$13)*('Ejercicio 3 - TIR'!$E$13-'Ejercicio 3 - TIR'!$D$13)*(1-B663)))</f>
        <v>68280.1157257128</v>
      </c>
      <c r="D663" s="16">
        <f ca="1" t="shared" si="4935"/>
        <v>0.197503075697941</v>
      </c>
      <c r="E663" s="17">
        <f ca="1">IF(D663&lt;=('Ejercicio 3 - TIR'!$D$14-'Ejercicio 3 - TIR'!$C$14)/('Ejercicio 3 - TIR'!$E$14-'Ejercicio 3 - TIR'!$C$14),'Ejercicio 3 - TIR'!$C$14+SQRT(('Ejercicio 3 - TIR'!$E$14-'Ejercicio 3 - TIR'!$C$14)*('Ejercicio 3 - TIR'!$D$14-'Ejercicio 3 - TIR'!$C$14)*D663),'Ejercicio 3 - TIR'!$E$14-SQRT(('Ejercicio 3 - TIR'!$E$14-'Ejercicio 3 - TIR'!$C$14)*('Ejercicio 3 - TIR'!$E$14-'Ejercicio 3 - TIR'!$D$14)*(1-D663)))</f>
        <v>28848.731047676</v>
      </c>
      <c r="F663" s="16">
        <f ca="1" t="shared" si="4935"/>
        <v>0.801860872518976</v>
      </c>
      <c r="G663" s="17">
        <f ca="1">IF(F663&lt;=('Ejercicio 3 - TIR'!$D$18-'Ejercicio 3 - TIR'!$C$18)/('Ejercicio 3 - TIR'!$E$18-'Ejercicio 3 - TIR'!$C$18),'Ejercicio 3 - TIR'!$C$18+SQRT(('Ejercicio 3 - TIR'!$E$18-'Ejercicio 3 - TIR'!$C$18)*('Ejercicio 3 - TIR'!$D$18-'Ejercicio 3 - TIR'!$C$18)*F663),'Ejercicio 3 - TIR'!$E$18-SQRT(('Ejercicio 3 - TIR'!$E$18-'Ejercicio 3 - TIR'!$C$18)*('Ejercicio 3 - TIR'!$E$18-'Ejercicio 3 - TIR'!$D$18)*(1-F663)))</f>
        <v>41145.0765816846</v>
      </c>
      <c r="H663" s="16">
        <f ca="1" t="shared" ref="H663:L663" si="4936">RAND()</f>
        <v>0.475424362473549</v>
      </c>
      <c r="I663" s="17">
        <f ca="1">IF(H663&lt;=('Ejercicio 3 - TIR'!$D$18-'Ejercicio 3 - TIR'!$C$18)/('Ejercicio 3 - TIR'!$E$18-'Ejercicio 3 - TIR'!$C$18),'Ejercicio 3 - TIR'!$C$18+SQRT(('Ejercicio 3 - TIR'!$E$18-'Ejercicio 3 - TIR'!$C$18)*('Ejercicio 3 - TIR'!$D$18-'Ejercicio 3 - TIR'!$C$18)*H663),'Ejercicio 3 - TIR'!$E$18-SQRT(('Ejercicio 3 - TIR'!$E$18-'Ejercicio 3 - TIR'!$C$18)*('Ejercicio 3 - TIR'!$E$18-'Ejercicio 3 - TIR'!$D$18)*(1-H663)))</f>
        <v>38444.7412258181</v>
      </c>
      <c r="J663" s="16">
        <f ca="1" t="shared" si="4936"/>
        <v>0.437811296815608</v>
      </c>
      <c r="K663" s="17">
        <f ca="1">IF(J663&lt;=('Ejercicio 3 - TIR'!$D$18-'Ejercicio 3 - TIR'!$C$18)/('Ejercicio 3 - TIR'!$E$18-'Ejercicio 3 - TIR'!$C$18),'Ejercicio 3 - TIR'!$C$18+SQRT(('Ejercicio 3 - TIR'!$E$18-'Ejercicio 3 - TIR'!$C$18)*('Ejercicio 3 - TIR'!$D$18-'Ejercicio 3 - TIR'!$C$18)*J663),'Ejercicio 3 - TIR'!$E$18-SQRT(('Ejercicio 3 - TIR'!$E$18-'Ejercicio 3 - TIR'!$C$18)*('Ejercicio 3 - TIR'!$E$18-'Ejercicio 3 - TIR'!$D$18)*(1-J663)))</f>
        <v>38103.807409011</v>
      </c>
      <c r="L663" s="16">
        <f ca="1" t="shared" si="4936"/>
        <v>0.264782197521963</v>
      </c>
      <c r="M663" s="17">
        <f ca="1">IF(L663&lt;=('Ejercicio 3 - TIR'!$D$18-'Ejercicio 3 - TIR'!$C$18)/('Ejercicio 3 - TIR'!$E$18-'Ejercicio 3 - TIR'!$C$18),'Ejercicio 3 - TIR'!$C$18+SQRT(('Ejercicio 3 - TIR'!$E$18-'Ejercicio 3 - TIR'!$C$18)*('Ejercicio 3 - TIR'!$D$18-'Ejercicio 3 - TIR'!$C$18)*L663),'Ejercicio 3 - TIR'!$E$18-SQRT(('Ejercicio 3 - TIR'!$E$18-'Ejercicio 3 - TIR'!$C$18)*('Ejercicio 3 - TIR'!$E$18-'Ejercicio 3 - TIR'!$D$18)*(1-L663)))</f>
        <v>36302.168644863</v>
      </c>
      <c r="N663" s="16">
        <f ca="1" t="shared" ref="N663:R663" si="4937">RAND()</f>
        <v>0.371963253930645</v>
      </c>
      <c r="O663" s="17">
        <f ca="1">IF(N663&lt;=('Ejercicio 3 - TIR'!$D$18-'Ejercicio 3 - TIR'!$C$18)/('Ejercicio 3 - TIR'!$E$18-'Ejercicio 3 - TIR'!$C$18),'Ejercicio 3 - TIR'!$C$18+SQRT(('Ejercicio 3 - TIR'!$E$18-'Ejercicio 3 - TIR'!$C$18)*('Ejercicio 3 - TIR'!$D$18-'Ejercicio 3 - TIR'!$C$18)*N663),'Ejercicio 3 - TIR'!$E$18-SQRT(('Ejercicio 3 - TIR'!$E$18-'Ejercicio 3 - TIR'!$C$18)*('Ejercicio 3 - TIR'!$E$18-'Ejercicio 3 - TIR'!$D$18)*(1-N663)))</f>
        <v>37469.5708102673</v>
      </c>
      <c r="P663" s="16">
        <f ca="1" t="shared" si="4937"/>
        <v>0.760795011485636</v>
      </c>
      <c r="Q663" s="18">
        <f ca="1">IF(P663&lt;=('Ejercicio 3 - TIR'!$D$22-'Ejercicio 3 - TIR'!$C$22)/('Ejercicio 3 - TIR'!$E$22-'Ejercicio 3 - TIR'!$C$22),'Ejercicio 3 - TIR'!$C$22+SQRT(('Ejercicio 3 - TIR'!$E$22-'Ejercicio 3 - TIR'!$C$22)*('Ejercicio 3 - TIR'!$D$22-'Ejercicio 3 - TIR'!$C$22)*P663),'Ejercicio 3 - TIR'!$E$22-SQRT(('Ejercicio 3 - TIR'!$E$22-'Ejercicio 3 - TIR'!$C$22)*('Ejercicio 3 - TIR'!$E$22-'Ejercicio 3 - TIR'!$D$22)*(1-P663)))</f>
        <v>0.159249843872253</v>
      </c>
      <c r="R663" s="16">
        <f ca="1" t="shared" si="4937"/>
        <v>0.40948618690242</v>
      </c>
      <c r="S663" s="18">
        <f ca="1">IF(R663&lt;=('Ejercicio 3 - TIR'!$D$23-'Ejercicio 3 - TIR'!$C$23)/('Ejercicio 3 - TIR'!$E$23-'Ejercicio 3 - TIR'!$C$23),'Ejercicio 3 - TIR'!$C$23+SQRT(('Ejercicio 3 - TIR'!$E$23-'Ejercicio 3 - TIR'!$C$23)*('Ejercicio 3 - TIR'!$D$23-'Ejercicio 3 - TIR'!$C$23)*R663),'Ejercicio 3 - TIR'!$E$23-SQRT(('Ejercicio 3 - TIR'!$E$23-'Ejercicio 3 - TIR'!$C$23)*('Ejercicio 3 - TIR'!$E$23-'Ejercicio 3 - TIR'!$D$23)*(1-R663)))</f>
        <v>0.14714912772861</v>
      </c>
      <c r="T663" s="16">
        <f ca="1" t="shared" ref="T663:X663" si="4938">RAND()</f>
        <v>0.179013921927699</v>
      </c>
      <c r="U663" s="18">
        <f ca="1">IF(T663&lt;=('Ejercicio 3 - TIR'!$D$24-'Ejercicio 3 - TIR'!$C$24)/('Ejercicio 3 - TIR'!$E$24-'Ejercicio 3 - TIR'!$C$24),'Ejercicio 3 - TIR'!$C$24+SQRT(('Ejercicio 3 - TIR'!$E$24-'Ejercicio 3 - TIR'!$C$24)*('Ejercicio 3 - TIR'!$D$24-'Ejercicio 3 - TIR'!$C$24)*T663),'Ejercicio 3 - TIR'!$E$24-SQRT(('Ejercicio 3 - TIR'!$E$24-'Ejercicio 3 - TIR'!$C$24)*('Ejercicio 3 - TIR'!$E$24-'Ejercicio 3 - TIR'!$D$24)*(1-T663)))</f>
        <v>0.16938889465772</v>
      </c>
      <c r="V663" s="16">
        <f ca="1" t="shared" si="4938"/>
        <v>0.945976741562637</v>
      </c>
      <c r="W663" s="18">
        <f ca="1">IF(V663&lt;=('Ejercicio 3 - TIR'!$D$25-'Ejercicio 3 - TIR'!$C$25)/('Ejercicio 3 - TIR'!$E$25-'Ejercicio 3 - TIR'!$C$25),'Ejercicio 3 - TIR'!$C$25+SQRT(('Ejercicio 3 - TIR'!$E$25-'Ejercicio 3 - TIR'!$C$25)*('Ejercicio 3 - TIR'!$D$25-'Ejercicio 3 - TIR'!$C$25)*V663),'Ejercicio 3 - TIR'!$E$25-SQRT(('Ejercicio 3 - TIR'!$E$25-'Ejercicio 3 - TIR'!$C$25)*('Ejercicio 3 - TIR'!$E$25-'Ejercicio 3 - TIR'!$D$25)*(1-V663)))</f>
        <v>0.236249312579701</v>
      </c>
      <c r="X663" s="16">
        <f ca="1" t="shared" si="4938"/>
        <v>0.038356228300841</v>
      </c>
      <c r="Y663" s="18">
        <f ca="1">IF(X663&lt;=('Ejercicio 3 - TIR'!$D$26-'Ejercicio 3 - TIR'!$C$26)/('Ejercicio 3 - TIR'!$E$26-'Ejercicio 3 - TIR'!$C$26),'Ejercicio 3 - TIR'!$C$26+SQRT(('Ejercicio 3 - TIR'!$E$26-'Ejercicio 3 - TIR'!$C$26)*('Ejercicio 3 - TIR'!$D$26-'Ejercicio 3 - TIR'!$C$26)*X663),'Ejercicio 3 - TIR'!$E$26-SQRT(('Ejercicio 3 - TIR'!$E$26-'Ejercicio 3 - TIR'!$C$26)*('Ejercicio 3 - TIR'!$E$26-'Ejercicio 3 - TIR'!$D$26)*(1-X663)))</f>
        <v>0.200176532632104</v>
      </c>
      <c r="Z663" s="16">
        <f ca="1" t="shared" si="4764"/>
        <v>1.15924984387225</v>
      </c>
      <c r="AA663" s="16">
        <f ca="1" t="shared" si="4765"/>
        <v>1.32983244721758</v>
      </c>
      <c r="AB663" s="16">
        <f ca="1" t="shared" si="4766"/>
        <v>1.55509129553174</v>
      </c>
      <c r="AC663" s="16">
        <f ca="1" t="shared" si="4767"/>
        <v>1.92248054509979</v>
      </c>
      <c r="AD663" s="16">
        <f ca="1" t="shared" si="4768"/>
        <v>2.30731603467054</v>
      </c>
      <c r="AE663" s="15">
        <f ca="1" t="shared" si="4769"/>
        <v>4594.15591525504</v>
      </c>
      <c r="AF663" s="15">
        <f ca="1" t="shared" si="4770"/>
        <v>5270.18195083405</v>
      </c>
      <c r="AG663" s="15">
        <f ca="1" t="shared" si="4771"/>
        <v>6162.8922461309</v>
      </c>
      <c r="AH663" s="15">
        <f ca="1" t="shared" si="4772"/>
        <v>7618.87130278209</v>
      </c>
      <c r="AI663" s="15">
        <f ca="1" t="shared" si="4773"/>
        <v>9143.99054274325</v>
      </c>
      <c r="AJ663" s="17">
        <f ca="1" t="shared" si="4774"/>
        <v>47697.4236034297</v>
      </c>
      <c r="AK663" s="17">
        <f ca="1" t="shared" si="4775"/>
        <v>51125.0643069764</v>
      </c>
      <c r="AL663" s="17">
        <f ca="1" t="shared" si="4776"/>
        <v>59254.8992283708</v>
      </c>
      <c r="AM663" s="17">
        <f ca="1" t="shared" si="4777"/>
        <v>69790.2129646807</v>
      </c>
      <c r="AN663" s="17">
        <f ca="1" t="shared" si="4778"/>
        <v>86454.1415427529</v>
      </c>
      <c r="AO663" s="17">
        <f ca="1">C663/'Ejercicio 3 - TIR'!$D$7</f>
        <v>13656.0231451426</v>
      </c>
      <c r="AP663" s="17">
        <f ca="1" t="shared" si="4779"/>
        <v>34041.4004582872</v>
      </c>
      <c r="AQ663" s="17">
        <f ca="1" t="shared" si="4780"/>
        <v>37469.0411618338</v>
      </c>
      <c r="AR663" s="17">
        <f ca="1" t="shared" si="4781"/>
        <v>45598.8760832282</v>
      </c>
      <c r="AS663" s="17">
        <f ca="1" t="shared" si="4782"/>
        <v>56134.1898195382</v>
      </c>
      <c r="AT663" s="17">
        <f ca="1" t="shared" si="4783"/>
        <v>72798.1183976104</v>
      </c>
      <c r="AU663" s="17">
        <f ca="1">AP663*'Ejercicio 3 - TIR'!$D$5</f>
        <v>17020.7002291436</v>
      </c>
      <c r="AV663" s="17">
        <f ca="1">AQ663*'Ejercicio 3 - TIR'!$D$5</f>
        <v>18734.5205809169</v>
      </c>
      <c r="AW663" s="17">
        <f ca="1">AR663*'Ejercicio 3 - TIR'!$D$5</f>
        <v>22799.4380416141</v>
      </c>
      <c r="AX663" s="17">
        <f ca="1">AS663*'Ejercicio 3 - TIR'!$D$5</f>
        <v>28067.0949097691</v>
      </c>
      <c r="AY663" s="17">
        <f ca="1">AT663*'Ejercicio 3 - TIR'!$D$5</f>
        <v>36399.0591988052</v>
      </c>
      <c r="AZ663" s="17">
        <f ca="1" t="shared" ref="AZ663:BD663" si="4939">AJ663-AU663-AE663</f>
        <v>26082.5674590311</v>
      </c>
      <c r="BA663" s="17">
        <f ca="1" t="shared" si="4939"/>
        <v>27120.3617752254</v>
      </c>
      <c r="BB663" s="17">
        <f ca="1" t="shared" si="4939"/>
        <v>30292.5689406258</v>
      </c>
      <c r="BC663" s="17">
        <f ca="1" t="shared" si="4939"/>
        <v>34104.2467521295</v>
      </c>
      <c r="BD663" s="17">
        <f ca="1" t="shared" si="4939"/>
        <v>40911.0918012045</v>
      </c>
      <c r="BE663" s="17">
        <f ca="1" t="shared" ref="BE663:BI663" si="4940">AZ663/Z663</f>
        <v>22499.5220805096</v>
      </c>
      <c r="BF663" s="17">
        <f ca="1" t="shared" si="4940"/>
        <v>20393.8186588615</v>
      </c>
      <c r="BG663" s="17">
        <f ca="1" t="shared" si="4940"/>
        <v>19479.6080639547</v>
      </c>
      <c r="BH663" s="17">
        <f ca="1" t="shared" si="4940"/>
        <v>17739.7096886405</v>
      </c>
      <c r="BI663" s="17">
        <f ca="1" t="shared" si="4940"/>
        <v>17731.0308542307</v>
      </c>
      <c r="BJ663" s="17">
        <f ca="1" t="shared" si="4786"/>
        <v>66563.1397262008</v>
      </c>
      <c r="BK663" s="17">
        <f ca="1" t="shared" si="4787"/>
        <v>31508.7611726195</v>
      </c>
      <c r="BL663" s="17">
        <f ca="1" t="shared" si="4788"/>
        <v>98071.9008988203</v>
      </c>
      <c r="BM663" s="17">
        <f ca="1">BK663*'Ejercicio 3 - TIR'!$D$5</f>
        <v>15754.3805863097</v>
      </c>
      <c r="BN663" s="17">
        <f ca="1" t="shared" si="4789"/>
        <v>82317.5203125106</v>
      </c>
      <c r="BO663" s="17">
        <f ca="1" t="shared" si="4790"/>
        <v>35676.7426202473</v>
      </c>
      <c r="BP663" s="17">
        <f ca="1" t="shared" si="4791"/>
        <v>-97128.8467733889</v>
      </c>
      <c r="BQ663" s="17">
        <f ca="1" t="shared" ref="BQ663:BT663" si="4941">BE663</f>
        <v>22499.5220805096</v>
      </c>
      <c r="BR663" s="17">
        <f ca="1" t="shared" si="4941"/>
        <v>20393.8186588615</v>
      </c>
      <c r="BS663" s="17">
        <f ca="1" t="shared" si="4941"/>
        <v>19479.6080639547</v>
      </c>
      <c r="BT663" s="17">
        <f ca="1" t="shared" si="4941"/>
        <v>17739.7096886405</v>
      </c>
      <c r="BU663" s="17">
        <f ca="1" t="shared" si="4793"/>
        <v>53407.773474478</v>
      </c>
      <c r="BV663" s="19">
        <f ca="1" t="shared" si="4794"/>
        <v>10.0329400072834</v>
      </c>
    </row>
    <row r="664" ht="15" customHeight="1" spans="1:74">
      <c r="A664" s="15">
        <v>663</v>
      </c>
      <c r="B664" s="16">
        <f ca="1" t="shared" ref="B664:F664" si="4942">RAND()</f>
        <v>0.322397182532122</v>
      </c>
      <c r="C664" s="17">
        <f ca="1">IF(B664&lt;=('Ejercicio 3 - TIR'!$D$13-'Ejercicio 3 - TIR'!$C$13)/('Ejercicio 3 - TIR'!$E$13-'Ejercicio 3 - TIR'!$C$13),'Ejercicio 3 - TIR'!$C$13+SQRT(('Ejercicio 3 - TIR'!$E$13-'Ejercicio 3 - TIR'!$C$13)*('Ejercicio 3 - TIR'!$D$13-'Ejercicio 3 - TIR'!$C$13)*B664),'Ejercicio 3 - TIR'!$E$13-SQRT(('Ejercicio 3 - TIR'!$E$13-'Ejercicio 3 - TIR'!$C$13)*('Ejercicio 3 - TIR'!$E$13-'Ejercicio 3 - TIR'!$D$13)*(1-B664)))</f>
        <v>71484.6816436945</v>
      </c>
      <c r="D664" s="16">
        <f ca="1" t="shared" si="4942"/>
        <v>0.780930239906264</v>
      </c>
      <c r="E664" s="17">
        <f ca="1">IF(D664&lt;=('Ejercicio 3 - TIR'!$D$14-'Ejercicio 3 - TIR'!$C$14)/('Ejercicio 3 - TIR'!$E$14-'Ejercicio 3 - TIR'!$C$14),'Ejercicio 3 - TIR'!$C$14+SQRT(('Ejercicio 3 - TIR'!$E$14-'Ejercicio 3 - TIR'!$C$14)*('Ejercicio 3 - TIR'!$D$14-'Ejercicio 3 - TIR'!$C$14)*D664),'Ejercicio 3 - TIR'!$E$14-SQRT(('Ejercicio 3 - TIR'!$E$14-'Ejercicio 3 - TIR'!$C$14)*('Ejercicio 3 - TIR'!$E$14-'Ejercicio 3 - TIR'!$D$14)*(1-D664)))</f>
        <v>34267.5952677728</v>
      </c>
      <c r="F664" s="16">
        <f ca="1" t="shared" si="4942"/>
        <v>0.930789508023447</v>
      </c>
      <c r="G664" s="17">
        <f ca="1">IF(F664&lt;=('Ejercicio 3 - TIR'!$D$18-'Ejercicio 3 - TIR'!$C$18)/('Ejercicio 3 - TIR'!$E$18-'Ejercicio 3 - TIR'!$C$18),'Ejercicio 3 - TIR'!$C$18+SQRT(('Ejercicio 3 - TIR'!$E$18-'Ejercicio 3 - TIR'!$C$18)*('Ejercicio 3 - TIR'!$D$18-'Ejercicio 3 - TIR'!$C$18)*F664),'Ejercicio 3 - TIR'!$E$18-SQRT(('Ejercicio 3 - TIR'!$E$18-'Ejercicio 3 - TIR'!$C$18)*('Ejercicio 3 - TIR'!$E$18-'Ejercicio 3 - TIR'!$D$18)*(1-F664)))</f>
        <v>42721.6701515712</v>
      </c>
      <c r="H664" s="16">
        <f ca="1" t="shared" ref="H664:L664" si="4943">RAND()</f>
        <v>0.397868636020667</v>
      </c>
      <c r="I664" s="17">
        <f ca="1">IF(H664&lt;=('Ejercicio 3 - TIR'!$D$18-'Ejercicio 3 - TIR'!$C$18)/('Ejercicio 3 - TIR'!$E$18-'Ejercicio 3 - TIR'!$C$18),'Ejercicio 3 - TIR'!$C$18+SQRT(('Ejercicio 3 - TIR'!$E$18-'Ejercicio 3 - TIR'!$C$18)*('Ejercicio 3 - TIR'!$D$18-'Ejercicio 3 - TIR'!$C$18)*H664),'Ejercicio 3 - TIR'!$E$18-SQRT(('Ejercicio 3 - TIR'!$E$18-'Ejercicio 3 - TIR'!$C$18)*('Ejercicio 3 - TIR'!$E$18-'Ejercicio 3 - TIR'!$D$18)*(1-H664)))</f>
        <v>37725.3022855484</v>
      </c>
      <c r="J664" s="16">
        <f ca="1" t="shared" si="4943"/>
        <v>0.999529034870357</v>
      </c>
      <c r="K664" s="17">
        <f ca="1">IF(J664&lt;=('Ejercicio 3 - TIR'!$D$18-'Ejercicio 3 - TIR'!$C$18)/('Ejercicio 3 - TIR'!$E$18-'Ejercicio 3 - TIR'!$C$18),'Ejercicio 3 - TIR'!$C$18+SQRT(('Ejercicio 3 - TIR'!$E$18-'Ejercicio 3 - TIR'!$C$18)*('Ejercicio 3 - TIR'!$D$18-'Ejercicio 3 - TIR'!$C$18)*J664),'Ejercicio 3 - TIR'!$E$18-SQRT(('Ejercicio 3 - TIR'!$E$18-'Ejercicio 3 - TIR'!$C$18)*('Ejercicio 3 - TIR'!$E$18-'Ejercicio 3 - TIR'!$D$18)*(1-J664)))</f>
        <v>44812.0574962303</v>
      </c>
      <c r="L664" s="16">
        <f ca="1" t="shared" si="4943"/>
        <v>0.707152260487633</v>
      </c>
      <c r="M664" s="17">
        <f ca="1">IF(L664&lt;=('Ejercicio 3 - TIR'!$D$18-'Ejercicio 3 - TIR'!$C$18)/('Ejercicio 3 - TIR'!$E$18-'Ejercicio 3 - TIR'!$C$18),'Ejercicio 3 - TIR'!$C$18+SQRT(('Ejercicio 3 - TIR'!$E$18-'Ejercicio 3 - TIR'!$C$18)*('Ejercicio 3 - TIR'!$D$18-'Ejercicio 3 - TIR'!$C$18)*L664),'Ejercicio 3 - TIR'!$E$18-SQRT(('Ejercicio 3 - TIR'!$E$18-'Ejercicio 3 - TIR'!$C$18)*('Ejercicio 3 - TIR'!$E$18-'Ejercicio 3 - TIR'!$D$18)*(1-L664)))</f>
        <v>40313.4681838883</v>
      </c>
      <c r="N664" s="16">
        <f ca="1" t="shared" ref="N664:R664" si="4944">RAND()</f>
        <v>0.987600608637908</v>
      </c>
      <c r="O664" s="17">
        <f ca="1">IF(N664&lt;=('Ejercicio 3 - TIR'!$D$18-'Ejercicio 3 - TIR'!$C$18)/('Ejercicio 3 - TIR'!$E$18-'Ejercicio 3 - TIR'!$C$18),'Ejercicio 3 - TIR'!$C$18+SQRT(('Ejercicio 3 - TIR'!$E$18-'Ejercicio 3 - TIR'!$C$18)*('Ejercicio 3 - TIR'!$D$18-'Ejercicio 3 - TIR'!$C$18)*N664),'Ejercicio 3 - TIR'!$E$18-SQRT(('Ejercicio 3 - TIR'!$E$18-'Ejercicio 3 - TIR'!$C$18)*('Ejercicio 3 - TIR'!$E$18-'Ejercicio 3 - TIR'!$D$18)*(1-N664)))</f>
        <v>44035.6585914953</v>
      </c>
      <c r="P664" s="16">
        <f ca="1" t="shared" si="4944"/>
        <v>0.50778374824153</v>
      </c>
      <c r="Q664" s="18">
        <f ca="1">IF(P664&lt;=('Ejercicio 3 - TIR'!$D$22-'Ejercicio 3 - TIR'!$C$22)/('Ejercicio 3 - TIR'!$E$22-'Ejercicio 3 - TIR'!$C$22),'Ejercicio 3 - TIR'!$C$22+SQRT(('Ejercicio 3 - TIR'!$E$22-'Ejercicio 3 - TIR'!$C$22)*('Ejercicio 3 - TIR'!$D$22-'Ejercicio 3 - TIR'!$C$22)*P664),'Ejercicio 3 - TIR'!$E$22-SQRT(('Ejercicio 3 - TIR'!$E$22-'Ejercicio 3 - TIR'!$C$22)*('Ejercicio 3 - TIR'!$E$22-'Ejercicio 3 - TIR'!$D$22)*(1-P664)))</f>
        <v>0.15023442839176</v>
      </c>
      <c r="R664" s="16">
        <f ca="1" t="shared" si="4944"/>
        <v>0.596074873040623</v>
      </c>
      <c r="S664" s="18">
        <f ca="1">IF(R664&lt;=('Ejercicio 3 - TIR'!$D$23-'Ejercicio 3 - TIR'!$C$23)/('Ejercicio 3 - TIR'!$E$23-'Ejercicio 3 - TIR'!$C$23),'Ejercicio 3 - TIR'!$C$23+SQRT(('Ejercicio 3 - TIR'!$E$23-'Ejercicio 3 - TIR'!$C$23)*('Ejercicio 3 - TIR'!$D$23-'Ejercicio 3 - TIR'!$C$23)*R664),'Ejercicio 3 - TIR'!$E$23-SQRT(('Ejercicio 3 - TIR'!$E$23-'Ejercicio 3 - TIR'!$C$23)*('Ejercicio 3 - TIR'!$E$23-'Ejercicio 3 - TIR'!$D$23)*(1-R664)))</f>
        <v>0.153035852905629</v>
      </c>
      <c r="T664" s="16">
        <f ca="1" t="shared" ref="T664:X664" si="4945">RAND()</f>
        <v>0.0883512955500181</v>
      </c>
      <c r="U664" s="18">
        <f ca="1">IF(T664&lt;=('Ejercicio 3 - TIR'!$D$24-'Ejercicio 3 - TIR'!$C$24)/('Ejercicio 3 - TIR'!$E$24-'Ejercicio 3 - TIR'!$C$24),'Ejercicio 3 - TIR'!$C$24+SQRT(('Ejercicio 3 - TIR'!$E$24-'Ejercicio 3 - TIR'!$C$24)*('Ejercicio 3 - TIR'!$D$24-'Ejercicio 3 - TIR'!$C$24)*T664),'Ejercicio 3 - TIR'!$E$24-SQRT(('Ejercicio 3 - TIR'!$E$24-'Ejercicio 3 - TIR'!$C$24)*('Ejercicio 3 - TIR'!$E$24-'Ejercicio 3 - TIR'!$D$24)*(1-T664)))</f>
        <v>0.163621223170297</v>
      </c>
      <c r="V664" s="16">
        <f ca="1" t="shared" si="4945"/>
        <v>0.329770172496125</v>
      </c>
      <c r="W664" s="18">
        <f ca="1">IF(V664&lt;=('Ejercicio 3 - TIR'!$D$25-'Ejercicio 3 - TIR'!$C$25)/('Ejercicio 3 - TIR'!$E$25-'Ejercicio 3 - TIR'!$C$25),'Ejercicio 3 - TIR'!$C$25+SQRT(('Ejercicio 3 - TIR'!$E$25-'Ejercicio 3 - TIR'!$C$25)*('Ejercicio 3 - TIR'!$D$25-'Ejercicio 3 - TIR'!$C$25)*V664),'Ejercicio 3 - TIR'!$E$25-SQRT(('Ejercicio 3 - TIR'!$E$25-'Ejercicio 3 - TIR'!$C$25)*('Ejercicio 3 - TIR'!$E$25-'Ejercicio 3 - TIR'!$D$25)*(1-V664)))</f>
        <v>0.201566495106553</v>
      </c>
      <c r="X664" s="16">
        <f ca="1" t="shared" si="4945"/>
        <v>0.853251228610611</v>
      </c>
      <c r="Y664" s="18">
        <f ca="1">IF(X664&lt;=('Ejercicio 3 - TIR'!$D$26-'Ejercicio 3 - TIR'!$C$26)/('Ejercicio 3 - TIR'!$E$26-'Ejercicio 3 - TIR'!$C$26),'Ejercicio 3 - TIR'!$C$26+SQRT(('Ejercicio 3 - TIR'!$E$26-'Ejercicio 3 - TIR'!$C$26)*('Ejercicio 3 - TIR'!$D$26-'Ejercicio 3 - TIR'!$C$26)*X664),'Ejercicio 3 - TIR'!$E$26-SQRT(('Ejercicio 3 - TIR'!$E$26-'Ejercicio 3 - TIR'!$C$26)*('Ejercicio 3 - TIR'!$E$26-'Ejercicio 3 - TIR'!$D$26)*(1-X664)))</f>
        <v>0.251849629389603</v>
      </c>
      <c r="Z664" s="16">
        <f ca="1" t="shared" si="4764"/>
        <v>1.15023442839176</v>
      </c>
      <c r="AA664" s="16">
        <f ca="1" t="shared" si="4765"/>
        <v>1.32626153518211</v>
      </c>
      <c r="AB664" s="16">
        <f ca="1" t="shared" si="4766"/>
        <v>1.54326606981232</v>
      </c>
      <c r="AC664" s="16">
        <f ca="1" t="shared" si="4767"/>
        <v>1.85433680252126</v>
      </c>
      <c r="AD664" s="16">
        <f ca="1" t="shared" si="4768"/>
        <v>2.32135083899974</v>
      </c>
      <c r="AE664" s="15">
        <f ca="1" t="shared" si="4769"/>
        <v>5148.17258741404</v>
      </c>
      <c r="AF664" s="15">
        <f ca="1" t="shared" si="4770"/>
        <v>5936.02757023433</v>
      </c>
      <c r="AG664" s="15">
        <f ca="1" t="shared" si="4771"/>
        <v>6907.28766204868</v>
      </c>
      <c r="AH664" s="15">
        <f ca="1" t="shared" si="4772"/>
        <v>8299.56542678056</v>
      </c>
      <c r="AI664" s="15">
        <f ca="1" t="shared" si="4773"/>
        <v>10389.80790361</v>
      </c>
      <c r="AJ664" s="17">
        <f ca="1" t="shared" si="4774"/>
        <v>49139.9358467339</v>
      </c>
      <c r="AK664" s="17">
        <f ca="1" t="shared" si="4775"/>
        <v>50033.6173244407</v>
      </c>
      <c r="AL664" s="17">
        <f ca="1" t="shared" si="4776"/>
        <v>69156.9278524113</v>
      </c>
      <c r="AM664" s="17">
        <f ca="1" t="shared" si="4777"/>
        <v>74754.7476906539</v>
      </c>
      <c r="AN664" s="17">
        <f ca="1" t="shared" si="4778"/>
        <v>102222.213017274</v>
      </c>
      <c r="AO664" s="17">
        <f ca="1">C664/'Ejercicio 3 - TIR'!$D$7</f>
        <v>14296.9363287389</v>
      </c>
      <c r="AP664" s="17">
        <f ca="1" t="shared" si="4779"/>
        <v>34842.999517995</v>
      </c>
      <c r="AQ664" s="17">
        <f ca="1" t="shared" si="4780"/>
        <v>35736.6809957018</v>
      </c>
      <c r="AR664" s="17">
        <f ca="1" t="shared" si="4781"/>
        <v>54859.9915236724</v>
      </c>
      <c r="AS664" s="17">
        <f ca="1" t="shared" si="4782"/>
        <v>60457.811361915</v>
      </c>
      <c r="AT664" s="17">
        <f ca="1" t="shared" si="4783"/>
        <v>87925.2766885348</v>
      </c>
      <c r="AU664" s="17">
        <f ca="1">AP664*'Ejercicio 3 - TIR'!$D$5</f>
        <v>17421.4997589975</v>
      </c>
      <c r="AV664" s="17">
        <f ca="1">AQ664*'Ejercicio 3 - TIR'!$D$5</f>
        <v>17868.3404978509</v>
      </c>
      <c r="AW664" s="17">
        <f ca="1">AR664*'Ejercicio 3 - TIR'!$D$5</f>
        <v>27429.9957618362</v>
      </c>
      <c r="AX664" s="17">
        <f ca="1">AS664*'Ejercicio 3 - TIR'!$D$5</f>
        <v>30228.9056809575</v>
      </c>
      <c r="AY664" s="17">
        <f ca="1">AT664*'Ejercicio 3 - TIR'!$D$5</f>
        <v>43962.6383442674</v>
      </c>
      <c r="AZ664" s="17">
        <f ca="1" t="shared" ref="AZ664:BD664" si="4946">AJ664-AU664-AE664</f>
        <v>26570.2635003223</v>
      </c>
      <c r="BA664" s="17">
        <f ca="1" t="shared" si="4946"/>
        <v>26229.2492563555</v>
      </c>
      <c r="BB664" s="17">
        <f ca="1" t="shared" si="4946"/>
        <v>34819.6444285264</v>
      </c>
      <c r="BC664" s="17">
        <f ca="1" t="shared" si="4946"/>
        <v>36226.2765829158</v>
      </c>
      <c r="BD664" s="17">
        <f ca="1" t="shared" si="4946"/>
        <v>47869.7667693963</v>
      </c>
      <c r="BE664" s="17">
        <f ca="1" t="shared" ref="BE664:BI664" si="4947">AZ664/Z664</f>
        <v>23099.8680307913</v>
      </c>
      <c r="BF664" s="17">
        <f ca="1" t="shared" si="4947"/>
        <v>19776.8302559976</v>
      </c>
      <c r="BG664" s="17">
        <f ca="1" t="shared" si="4947"/>
        <v>22562.3080229845</v>
      </c>
      <c r="BH664" s="17">
        <f ca="1" t="shared" si="4947"/>
        <v>19535.9745509341</v>
      </c>
      <c r="BI664" s="17">
        <f ca="1" t="shared" si="4947"/>
        <v>20621.5131143309</v>
      </c>
      <c r="BJ664" s="17">
        <f ca="1" t="shared" si="4786"/>
        <v>79547.111025348</v>
      </c>
      <c r="BK664" s="17">
        <f ca="1" t="shared" si="4787"/>
        <v>33188.2051418439</v>
      </c>
      <c r="BL664" s="17">
        <f ca="1" t="shared" si="4788"/>
        <v>112735.316167192</v>
      </c>
      <c r="BM664" s="17">
        <f ca="1">BK664*'Ejercicio 3 - TIR'!$D$5</f>
        <v>16594.102570922</v>
      </c>
      <c r="BN664" s="17">
        <f ca="1" t="shared" si="4789"/>
        <v>96141.21359627</v>
      </c>
      <c r="BO664" s="17">
        <f ca="1" t="shared" si="4790"/>
        <v>41416.0634321423</v>
      </c>
      <c r="BP664" s="17">
        <f ca="1" t="shared" si="4791"/>
        <v>-105752.276911467</v>
      </c>
      <c r="BQ664" s="17">
        <f ca="1" t="shared" ref="BQ664:BT664" si="4948">BE664</f>
        <v>23099.8680307913</v>
      </c>
      <c r="BR664" s="17">
        <f ca="1" t="shared" si="4948"/>
        <v>19776.8302559976</v>
      </c>
      <c r="BS664" s="17">
        <f ca="1" t="shared" si="4948"/>
        <v>22562.3080229845</v>
      </c>
      <c r="BT664" s="17">
        <f ca="1" t="shared" si="4948"/>
        <v>19535.9745509341</v>
      </c>
      <c r="BU664" s="17">
        <f ca="1" t="shared" si="4793"/>
        <v>62037.5765464732</v>
      </c>
      <c r="BV664" s="19">
        <f ca="1" t="shared" si="4794"/>
        <v>10.1281865259499</v>
      </c>
    </row>
    <row r="665" ht="15" customHeight="1" spans="1:74">
      <c r="A665" s="15">
        <v>664</v>
      </c>
      <c r="B665" s="16">
        <f ca="1" t="shared" ref="B665:F665" si="4949">RAND()</f>
        <v>0.711757083827417</v>
      </c>
      <c r="C665" s="17">
        <f ca="1">IF(B665&lt;=('Ejercicio 3 - TIR'!$D$13-'Ejercicio 3 - TIR'!$C$13)/('Ejercicio 3 - TIR'!$E$13-'Ejercicio 3 - TIR'!$C$13),'Ejercicio 3 - TIR'!$C$13+SQRT(('Ejercicio 3 - TIR'!$E$13-'Ejercicio 3 - TIR'!$C$13)*('Ejercicio 3 - TIR'!$D$13-'Ejercicio 3 - TIR'!$C$13)*B665),'Ejercicio 3 - TIR'!$E$13-SQRT(('Ejercicio 3 - TIR'!$E$13-'Ejercicio 3 - TIR'!$C$13)*('Ejercicio 3 - TIR'!$E$13-'Ejercicio 3 - TIR'!$D$13)*(1-B665)))</f>
        <v>81401.8415049473</v>
      </c>
      <c r="D665" s="16">
        <f ca="1" t="shared" si="4949"/>
        <v>0.197088283438767</v>
      </c>
      <c r="E665" s="17">
        <f ca="1">IF(D665&lt;=('Ejercicio 3 - TIR'!$D$14-'Ejercicio 3 - TIR'!$C$14)/('Ejercicio 3 - TIR'!$E$14-'Ejercicio 3 - TIR'!$C$14),'Ejercicio 3 - TIR'!$C$14+SQRT(('Ejercicio 3 - TIR'!$E$14-'Ejercicio 3 - TIR'!$C$14)*('Ejercicio 3 - TIR'!$D$14-'Ejercicio 3 - TIR'!$C$14)*D665),'Ejercicio 3 - TIR'!$E$14-SQRT(('Ejercicio 3 - TIR'!$E$14-'Ejercicio 3 - TIR'!$C$14)*('Ejercicio 3 - TIR'!$E$14-'Ejercicio 3 - TIR'!$D$14)*(1-D665)))</f>
        <v>28844.6874070472</v>
      </c>
      <c r="F665" s="16">
        <f ca="1" t="shared" si="4949"/>
        <v>0.649836802941421</v>
      </c>
      <c r="G665" s="17">
        <f ca="1">IF(F665&lt;=('Ejercicio 3 - TIR'!$D$18-'Ejercicio 3 - TIR'!$C$18)/('Ejercicio 3 - TIR'!$E$18-'Ejercicio 3 - TIR'!$C$18),'Ejercicio 3 - TIR'!$C$18+SQRT(('Ejercicio 3 - TIR'!$E$18-'Ejercicio 3 - TIR'!$C$18)*('Ejercicio 3 - TIR'!$D$18-'Ejercicio 3 - TIR'!$C$18)*F665),'Ejercicio 3 - TIR'!$E$18-SQRT(('Ejercicio 3 - TIR'!$E$18-'Ejercicio 3 - TIR'!$C$18)*('Ejercicio 3 - TIR'!$E$18-'Ejercicio 3 - TIR'!$D$18)*(1-F665)))</f>
        <v>39872.9691806069</v>
      </c>
      <c r="H665" s="16">
        <f ca="1" t="shared" ref="H665:L665" si="4950">RAND()</f>
        <v>0.0383987891689177</v>
      </c>
      <c r="I665" s="17">
        <f ca="1">IF(H665&lt;=('Ejercicio 3 - TIR'!$D$18-'Ejercicio 3 - TIR'!$C$18)/('Ejercicio 3 - TIR'!$E$18-'Ejercicio 3 - TIR'!$C$18),'Ejercicio 3 - TIR'!$C$18+SQRT(('Ejercicio 3 - TIR'!$E$18-'Ejercicio 3 - TIR'!$C$18)*('Ejercicio 3 - TIR'!$D$18-'Ejercicio 3 - TIR'!$C$18)*H665),'Ejercicio 3 - TIR'!$E$18-SQRT(('Ejercicio 3 - TIR'!$E$18-'Ejercicio 3 - TIR'!$C$18)*('Ejercicio 3 - TIR'!$E$18-'Ejercicio 3 - TIR'!$D$18)*(1-H665)))</f>
        <v>32399.9621612304</v>
      </c>
      <c r="J665" s="16">
        <f ca="1" t="shared" si="4950"/>
        <v>0.71767799543351</v>
      </c>
      <c r="K665" s="17">
        <f ca="1">IF(J665&lt;=('Ejercicio 3 - TIR'!$D$18-'Ejercicio 3 - TIR'!$C$18)/('Ejercicio 3 - TIR'!$E$18-'Ejercicio 3 - TIR'!$C$18),'Ejercicio 3 - TIR'!$C$18+SQRT(('Ejercicio 3 - TIR'!$E$18-'Ejercicio 3 - TIR'!$C$18)*('Ejercicio 3 - TIR'!$D$18-'Ejercicio 3 - TIR'!$C$18)*J665),'Ejercicio 3 - TIR'!$E$18-SQRT(('Ejercicio 3 - TIR'!$E$18-'Ejercicio 3 - TIR'!$C$18)*('Ejercicio 3 - TIR'!$E$18-'Ejercicio 3 - TIR'!$D$18)*(1-J665)))</f>
        <v>40398.4621763494</v>
      </c>
      <c r="L665" s="16">
        <f ca="1" t="shared" si="4950"/>
        <v>0.558451088630484</v>
      </c>
      <c r="M665" s="17">
        <f ca="1">IF(L665&lt;=('Ejercicio 3 - TIR'!$D$18-'Ejercicio 3 - TIR'!$C$18)/('Ejercicio 3 - TIR'!$E$18-'Ejercicio 3 - TIR'!$C$18),'Ejercicio 3 - TIR'!$C$18+SQRT(('Ejercicio 3 - TIR'!$E$18-'Ejercicio 3 - TIR'!$C$18)*('Ejercicio 3 - TIR'!$D$18-'Ejercicio 3 - TIR'!$C$18)*L665),'Ejercicio 3 - TIR'!$E$18-SQRT(('Ejercicio 3 - TIR'!$E$18-'Ejercicio 3 - TIR'!$C$18)*('Ejercicio 3 - TIR'!$E$18-'Ejercicio 3 - TIR'!$D$18)*(1-L665)))</f>
        <v>39152.4676068573</v>
      </c>
      <c r="N665" s="16">
        <f ca="1" t="shared" ref="N665:R665" si="4951">RAND()</f>
        <v>0.530064890984603</v>
      </c>
      <c r="O665" s="17">
        <f ca="1">IF(N665&lt;=('Ejercicio 3 - TIR'!$D$18-'Ejercicio 3 - TIR'!$C$18)/('Ejercicio 3 - TIR'!$E$18-'Ejercicio 3 - TIR'!$C$18),'Ejercicio 3 - TIR'!$C$18+SQRT(('Ejercicio 3 - TIR'!$E$18-'Ejercicio 3 - TIR'!$C$18)*('Ejercicio 3 - TIR'!$D$18-'Ejercicio 3 - TIR'!$C$18)*N665),'Ejercicio 3 - TIR'!$E$18-SQRT(('Ejercicio 3 - TIR'!$E$18-'Ejercicio 3 - TIR'!$C$18)*('Ejercicio 3 - TIR'!$E$18-'Ejercicio 3 - TIR'!$D$18)*(1-N665)))</f>
        <v>38916.8230692153</v>
      </c>
      <c r="P665" s="16">
        <f ca="1" t="shared" si="4951"/>
        <v>0.726852376528491</v>
      </c>
      <c r="Q665" s="18">
        <f ca="1">IF(P665&lt;=('Ejercicio 3 - TIR'!$D$22-'Ejercicio 3 - TIR'!$C$22)/('Ejercicio 3 - TIR'!$E$22-'Ejercicio 3 - TIR'!$C$22),'Ejercicio 3 - TIR'!$C$22+SQRT(('Ejercicio 3 - TIR'!$E$22-'Ejercicio 3 - TIR'!$C$22)*('Ejercicio 3 - TIR'!$D$22-'Ejercicio 3 - TIR'!$C$22)*P665),'Ejercicio 3 - TIR'!$E$22-SQRT(('Ejercicio 3 - TIR'!$E$22-'Ejercicio 3 - TIR'!$C$22)*('Ejercicio 3 - TIR'!$E$22-'Ejercicio 3 - TIR'!$D$22)*(1-P665)))</f>
        <v>0.157826463469967</v>
      </c>
      <c r="R665" s="16">
        <f ca="1" t="shared" si="4951"/>
        <v>0.717384618932968</v>
      </c>
      <c r="S665" s="18">
        <f ca="1">IF(R665&lt;=('Ejercicio 3 - TIR'!$D$23-'Ejercicio 3 - TIR'!$C$23)/('Ejercicio 3 - TIR'!$E$23-'Ejercicio 3 - TIR'!$C$23),'Ejercicio 3 - TIR'!$C$23+SQRT(('Ejercicio 3 - TIR'!$E$23-'Ejercicio 3 - TIR'!$C$23)*('Ejercicio 3 - TIR'!$D$23-'Ejercicio 3 - TIR'!$C$23)*R665),'Ejercicio 3 - TIR'!$E$23-SQRT(('Ejercicio 3 - TIR'!$E$23-'Ejercicio 3 - TIR'!$C$23)*('Ejercicio 3 - TIR'!$E$23-'Ejercicio 3 - TIR'!$D$23)*(1-R665)))</f>
        <v>0.157445450881903</v>
      </c>
      <c r="T665" s="16">
        <f ca="1" t="shared" ref="T665:X665" si="4952">RAND()</f>
        <v>0.867140702913194</v>
      </c>
      <c r="U665" s="18">
        <f ca="1">IF(T665&lt;=('Ejercicio 3 - TIR'!$D$24-'Ejercicio 3 - TIR'!$C$24)/('Ejercicio 3 - TIR'!$E$24-'Ejercicio 3 - TIR'!$C$24),'Ejercicio 3 - TIR'!$C$24+SQRT(('Ejercicio 3 - TIR'!$E$24-'Ejercicio 3 - TIR'!$C$24)*('Ejercicio 3 - TIR'!$D$24-'Ejercicio 3 - TIR'!$C$24)*T665),'Ejercicio 3 - TIR'!$E$24-SQRT(('Ejercicio 3 - TIR'!$E$24-'Ejercicio 3 - TIR'!$C$24)*('Ejercicio 3 - TIR'!$E$24-'Ejercicio 3 - TIR'!$D$24)*(1-T665)))</f>
        <v>0.200712542110401</v>
      </c>
      <c r="V665" s="16">
        <f ca="1" t="shared" si="4952"/>
        <v>0.721429492822153</v>
      </c>
      <c r="W665" s="18">
        <f ca="1">IF(V665&lt;=('Ejercicio 3 - TIR'!$D$25-'Ejercicio 3 - TIR'!$C$25)/('Ejercicio 3 - TIR'!$E$25-'Ejercicio 3 - TIR'!$C$25),'Ejercicio 3 - TIR'!$C$25+SQRT(('Ejercicio 3 - TIR'!$E$25-'Ejercicio 3 - TIR'!$C$25)*('Ejercicio 3 - TIR'!$D$25-'Ejercicio 3 - TIR'!$C$25)*V665),'Ejercicio 3 - TIR'!$E$25-SQRT(('Ejercicio 3 - TIR'!$E$25-'Ejercicio 3 - TIR'!$C$25)*('Ejercicio 3 - TIR'!$E$25-'Ejercicio 3 - TIR'!$D$25)*(1-V665)))</f>
        <v>0.218775061647419</v>
      </c>
      <c r="X665" s="16">
        <f ca="1" t="shared" si="4952"/>
        <v>0.23814267575062</v>
      </c>
      <c r="Y665" s="18">
        <f ca="1">IF(X665&lt;=('Ejercicio 3 - TIR'!$D$26-'Ejercicio 3 - TIR'!$C$26)/('Ejercicio 3 - TIR'!$E$26-'Ejercicio 3 - TIR'!$C$26),'Ejercicio 3 - TIR'!$C$26+SQRT(('Ejercicio 3 - TIR'!$E$26-'Ejercicio 3 - TIR'!$C$26)*('Ejercicio 3 - TIR'!$D$26-'Ejercicio 3 - TIR'!$C$26)*X665),'Ejercicio 3 - TIR'!$E$26-SQRT(('Ejercicio 3 - TIR'!$E$26-'Ejercicio 3 - TIR'!$C$26)*('Ejercicio 3 - TIR'!$E$26-'Ejercicio 3 - TIR'!$D$26)*(1-X665)))</f>
        <v>0.215357153320645</v>
      </c>
      <c r="Z665" s="16">
        <f ca="1" t="shared" si="4764"/>
        <v>1.15782646346997</v>
      </c>
      <c r="AA665" s="16">
        <f ca="1" t="shared" si="4765"/>
        <v>1.34012097305399</v>
      </c>
      <c r="AB665" s="16">
        <f ca="1" t="shared" si="4766"/>
        <v>1.60910006029113</v>
      </c>
      <c r="AC665" s="16">
        <f ca="1" t="shared" si="4767"/>
        <v>1.96113102517818</v>
      </c>
      <c r="AD665" s="16">
        <f ca="1" t="shared" si="4768"/>
        <v>2.38347462004935</v>
      </c>
      <c r="AE665" s="15">
        <f ca="1" t="shared" si="4769"/>
        <v>4552.45500335095</v>
      </c>
      <c r="AF665" s="15">
        <f ca="1" t="shared" si="4770"/>
        <v>5269.21833397312</v>
      </c>
      <c r="AG665" s="15">
        <f ca="1" t="shared" si="4771"/>
        <v>6326.81654071959</v>
      </c>
      <c r="AH665" s="15">
        <f ca="1" t="shared" si="4772"/>
        <v>7710.96621944743</v>
      </c>
      <c r="AI665" s="15">
        <f ca="1" t="shared" si="4773"/>
        <v>9371.57795381928</v>
      </c>
      <c r="AJ665" s="17">
        <f ca="1" t="shared" si="4774"/>
        <v>46165.978894429</v>
      </c>
      <c r="AK665" s="17">
        <f ca="1" t="shared" si="4775"/>
        <v>43419.8688184207</v>
      </c>
      <c r="AL665" s="17">
        <f ca="1" t="shared" si="4776"/>
        <v>65005.1679236327</v>
      </c>
      <c r="AM665" s="17">
        <f ca="1" t="shared" si="4777"/>
        <v>76783.1189360917</v>
      </c>
      <c r="AN665" s="17">
        <f ca="1" t="shared" si="4778"/>
        <v>92757.2600784259</v>
      </c>
      <c r="AO665" s="17">
        <f ca="1">C665/'Ejercicio 3 - TIR'!$D$7</f>
        <v>16280.3683009895</v>
      </c>
      <c r="AP665" s="17">
        <f ca="1" t="shared" si="4779"/>
        <v>29885.6105934396</v>
      </c>
      <c r="AQ665" s="17">
        <f ca="1" t="shared" si="4780"/>
        <v>27139.5005174312</v>
      </c>
      <c r="AR665" s="17">
        <f ca="1" t="shared" si="4781"/>
        <v>48724.7996226432</v>
      </c>
      <c r="AS665" s="17">
        <f ca="1" t="shared" si="4782"/>
        <v>60502.7506351022</v>
      </c>
      <c r="AT665" s="17">
        <f ca="1" t="shared" si="4783"/>
        <v>76476.8917774364</v>
      </c>
      <c r="AU665" s="17">
        <f ca="1">AP665*'Ejercicio 3 - TIR'!$D$5</f>
        <v>14942.8052967198</v>
      </c>
      <c r="AV665" s="17">
        <f ca="1">AQ665*'Ejercicio 3 - TIR'!$D$5</f>
        <v>13569.7502587156</v>
      </c>
      <c r="AW665" s="17">
        <f ca="1">AR665*'Ejercicio 3 - TIR'!$D$5</f>
        <v>24362.3998113216</v>
      </c>
      <c r="AX665" s="17">
        <f ca="1">AS665*'Ejercicio 3 - TIR'!$D$5</f>
        <v>30251.3753175511</v>
      </c>
      <c r="AY665" s="17">
        <f ca="1">AT665*'Ejercicio 3 - TIR'!$D$5</f>
        <v>38238.4458887182</v>
      </c>
      <c r="AZ665" s="17">
        <f ca="1" t="shared" ref="AZ665:BD665" si="4953">AJ665-AU665-AE665</f>
        <v>26670.7185943583</v>
      </c>
      <c r="BA665" s="17">
        <f ca="1" t="shared" si="4953"/>
        <v>24580.900225732</v>
      </c>
      <c r="BB665" s="17">
        <f ca="1" t="shared" si="4953"/>
        <v>34315.9515715915</v>
      </c>
      <c r="BC665" s="17">
        <f ca="1" t="shared" si="4953"/>
        <v>38820.7773990932</v>
      </c>
      <c r="BD665" s="17">
        <f ca="1" t="shared" si="4953"/>
        <v>45147.2362358884</v>
      </c>
      <c r="BE665" s="17">
        <f ca="1" t="shared" ref="BE665:BI665" si="4954">AZ665/Z665</f>
        <v>23035.1606530283</v>
      </c>
      <c r="BF665" s="17">
        <f ca="1" t="shared" si="4954"/>
        <v>18342.2994789155</v>
      </c>
      <c r="BG665" s="17">
        <f ca="1" t="shared" si="4954"/>
        <v>21326.1763009212</v>
      </c>
      <c r="BH665" s="17">
        <f ca="1" t="shared" si="4954"/>
        <v>19795.0962483835</v>
      </c>
      <c r="BI665" s="17">
        <f ca="1" t="shared" si="4954"/>
        <v>18941.7734328354</v>
      </c>
      <c r="BJ665" s="17">
        <f ca="1" t="shared" si="4786"/>
        <v>68750.5803579543</v>
      </c>
      <c r="BK665" s="17">
        <f ca="1" t="shared" si="4787"/>
        <v>38803.8446504644</v>
      </c>
      <c r="BL665" s="17">
        <f ca="1" t="shared" si="4788"/>
        <v>107554.425008419</v>
      </c>
      <c r="BM665" s="17">
        <f ca="1">BK665*'Ejercicio 3 - TIR'!$D$5</f>
        <v>19401.9223252322</v>
      </c>
      <c r="BN665" s="17">
        <f ca="1" t="shared" si="4789"/>
        <v>88152.5026831865</v>
      </c>
      <c r="BO665" s="17">
        <f ca="1" t="shared" si="4790"/>
        <v>36984.871557542</v>
      </c>
      <c r="BP665" s="17">
        <f ca="1" t="shared" si="4791"/>
        <v>-110246.528911995</v>
      </c>
      <c r="BQ665" s="17">
        <f ca="1" t="shared" ref="BQ665:BT665" si="4955">BE665</f>
        <v>23035.1606530283</v>
      </c>
      <c r="BR665" s="17">
        <f ca="1" t="shared" si="4955"/>
        <v>18342.2994789155</v>
      </c>
      <c r="BS665" s="17">
        <f ca="1" t="shared" si="4955"/>
        <v>21326.1763009212</v>
      </c>
      <c r="BT665" s="17">
        <f ca="1" t="shared" si="4955"/>
        <v>19795.0962483835</v>
      </c>
      <c r="BU665" s="17">
        <f ca="1" t="shared" si="4793"/>
        <v>55926.6449903774</v>
      </c>
      <c r="BV665" s="19">
        <f ca="1" t="shared" si="4794"/>
        <v>6.90874779891888</v>
      </c>
    </row>
    <row r="666" ht="15" customHeight="1" spans="1:74">
      <c r="A666" s="15">
        <v>665</v>
      </c>
      <c r="B666" s="16">
        <f ca="1" t="shared" ref="B666:F666" si="4956">RAND()</f>
        <v>0.122894592744796</v>
      </c>
      <c r="C666" s="17">
        <f ca="1">IF(B666&lt;=('Ejercicio 3 - TIR'!$D$13-'Ejercicio 3 - TIR'!$C$13)/('Ejercicio 3 - TIR'!$E$13-'Ejercicio 3 - TIR'!$C$13),'Ejercicio 3 - TIR'!$C$13+SQRT(('Ejercicio 3 - TIR'!$E$13-'Ejercicio 3 - TIR'!$C$13)*('Ejercicio 3 - TIR'!$D$13-'Ejercicio 3 - TIR'!$C$13)*B666),'Ejercicio 3 - TIR'!$E$13-SQRT(('Ejercicio 3 - TIR'!$E$13-'Ejercicio 3 - TIR'!$C$13)*('Ejercicio 3 - TIR'!$E$13-'Ejercicio 3 - TIR'!$D$13)*(1-B666)))</f>
        <v>67011.2650140983</v>
      </c>
      <c r="D666" s="16">
        <f ca="1" t="shared" si="4956"/>
        <v>0.569146081389966</v>
      </c>
      <c r="E666" s="17">
        <f ca="1">IF(D666&lt;=('Ejercicio 3 - TIR'!$D$14-'Ejercicio 3 - TIR'!$C$14)/('Ejercicio 3 - TIR'!$E$14-'Ejercicio 3 - TIR'!$C$14),'Ejercicio 3 - TIR'!$C$14+SQRT(('Ejercicio 3 - TIR'!$E$14-'Ejercicio 3 - TIR'!$C$14)*('Ejercicio 3 - TIR'!$D$14-'Ejercicio 3 - TIR'!$C$14)*D666),'Ejercicio 3 - TIR'!$E$14-SQRT(('Ejercicio 3 - TIR'!$E$14-'Ejercicio 3 - TIR'!$C$14)*('Ejercicio 3 - TIR'!$E$14-'Ejercicio 3 - TIR'!$D$14)*(1-D666)))</f>
        <v>31960.8403553913</v>
      </c>
      <c r="F666" s="16">
        <f ca="1" t="shared" si="4956"/>
        <v>0.0279849811721107</v>
      </c>
      <c r="G666" s="17">
        <f ca="1">IF(F666&lt;=('Ejercicio 3 - TIR'!$D$18-'Ejercicio 3 - TIR'!$C$18)/('Ejercicio 3 - TIR'!$E$18-'Ejercicio 3 - TIR'!$C$18),'Ejercicio 3 - TIR'!$C$18+SQRT(('Ejercicio 3 - TIR'!$E$18-'Ejercicio 3 - TIR'!$C$18)*('Ejercicio 3 - TIR'!$D$18-'Ejercicio 3 - TIR'!$C$18)*F666),'Ejercicio 3 - TIR'!$E$18-SQRT(('Ejercicio 3 - TIR'!$E$18-'Ejercicio 3 - TIR'!$C$18)*('Ejercicio 3 - TIR'!$E$18-'Ejercicio 3 - TIR'!$D$18)*(1-F666)))</f>
        <v>32048.840446647</v>
      </c>
      <c r="H666" s="16">
        <f ca="1" t="shared" ref="H666:L666" si="4957">RAND()</f>
        <v>0.903673670866441</v>
      </c>
      <c r="I666" s="17">
        <f ca="1">IF(H666&lt;=('Ejercicio 3 - TIR'!$D$18-'Ejercicio 3 - TIR'!$C$18)/('Ejercicio 3 - TIR'!$E$18-'Ejercicio 3 - TIR'!$C$18),'Ejercicio 3 - TIR'!$C$18+SQRT(('Ejercicio 3 - TIR'!$E$18-'Ejercicio 3 - TIR'!$C$18)*('Ejercicio 3 - TIR'!$D$18-'Ejercicio 3 - TIR'!$C$18)*H666),'Ejercicio 3 - TIR'!$E$18-SQRT(('Ejercicio 3 - TIR'!$E$18-'Ejercicio 3 - TIR'!$C$18)*('Ejercicio 3 - TIR'!$E$18-'Ejercicio 3 - TIR'!$D$18)*(1-H666)))</f>
        <v>42312.1617077999</v>
      </c>
      <c r="J666" s="16">
        <f ca="1" t="shared" si="4957"/>
        <v>0.26602997591316</v>
      </c>
      <c r="K666" s="17">
        <f ca="1">IF(J666&lt;=('Ejercicio 3 - TIR'!$D$18-'Ejercicio 3 - TIR'!$C$18)/('Ejercicio 3 - TIR'!$E$18-'Ejercicio 3 - TIR'!$C$18),'Ejercicio 3 - TIR'!$C$18+SQRT(('Ejercicio 3 - TIR'!$E$18-'Ejercicio 3 - TIR'!$C$18)*('Ejercicio 3 - TIR'!$D$18-'Ejercicio 3 - TIR'!$C$18)*J666),'Ejercicio 3 - TIR'!$E$18-SQRT(('Ejercicio 3 - TIR'!$E$18-'Ejercicio 3 - TIR'!$C$18)*('Ejercicio 3 - TIR'!$E$18-'Ejercicio 3 - TIR'!$D$18)*(1-J666)))</f>
        <v>36317.00058469</v>
      </c>
      <c r="L666" s="16">
        <f ca="1" t="shared" si="4957"/>
        <v>0.682725430193655</v>
      </c>
      <c r="M666" s="17">
        <f ca="1">IF(L666&lt;=('Ejercicio 3 - TIR'!$D$18-'Ejercicio 3 - TIR'!$C$18)/('Ejercicio 3 - TIR'!$E$18-'Ejercicio 3 - TIR'!$C$18),'Ejercicio 3 - TIR'!$C$18+SQRT(('Ejercicio 3 - TIR'!$E$18-'Ejercicio 3 - TIR'!$C$18)*('Ejercicio 3 - TIR'!$D$18-'Ejercicio 3 - TIR'!$C$18)*L666),'Ejercicio 3 - TIR'!$E$18-SQRT(('Ejercicio 3 - TIR'!$E$18-'Ejercicio 3 - TIR'!$C$18)*('Ejercicio 3 - TIR'!$E$18-'Ejercicio 3 - TIR'!$D$18)*(1-L666)))</f>
        <v>40121.9273544282</v>
      </c>
      <c r="N666" s="16">
        <f ca="1" t="shared" ref="N666:R666" si="4958">RAND()</f>
        <v>0.674182409332441</v>
      </c>
      <c r="O666" s="17">
        <f ca="1">IF(N666&lt;=('Ejercicio 3 - TIR'!$D$18-'Ejercicio 3 - TIR'!$C$18)/('Ejercicio 3 - TIR'!$E$18-'Ejercicio 3 - TIR'!$C$18),'Ejercicio 3 - TIR'!$C$18+SQRT(('Ejercicio 3 - TIR'!$E$18-'Ejercicio 3 - TIR'!$C$18)*('Ejercicio 3 - TIR'!$D$18-'Ejercicio 3 - TIR'!$C$18)*N666),'Ejercicio 3 - TIR'!$E$18-SQRT(('Ejercicio 3 - TIR'!$E$18-'Ejercicio 3 - TIR'!$C$18)*('Ejercicio 3 - TIR'!$E$18-'Ejercicio 3 - TIR'!$D$18)*(1-N666)))</f>
        <v>40056.6894392455</v>
      </c>
      <c r="P666" s="16">
        <f ca="1" t="shared" si="4958"/>
        <v>0.892256206513199</v>
      </c>
      <c r="Q666" s="18">
        <f ca="1">IF(P666&lt;=('Ejercicio 3 - TIR'!$D$22-'Ejercicio 3 - TIR'!$C$22)/('Ejercicio 3 - TIR'!$E$22-'Ejercicio 3 - TIR'!$C$22),'Ejercicio 3 - TIR'!$C$22+SQRT(('Ejercicio 3 - TIR'!$E$22-'Ejercicio 3 - TIR'!$C$22)*('Ejercicio 3 - TIR'!$D$22-'Ejercicio 3 - TIR'!$C$22)*P666),'Ejercicio 3 - TIR'!$E$22-SQRT(('Ejercicio 3 - TIR'!$E$22-'Ejercicio 3 - TIR'!$C$22)*('Ejercicio 3 - TIR'!$E$22-'Ejercicio 3 - TIR'!$D$22)*(1-P666)))</f>
        <v>0.166073807832855</v>
      </c>
      <c r="R666" s="16">
        <f ca="1" t="shared" si="4958"/>
        <v>0.136905656919601</v>
      </c>
      <c r="S666" s="18">
        <f ca="1">IF(R666&lt;=('Ejercicio 3 - TIR'!$D$23-'Ejercicio 3 - TIR'!$C$23)/('Ejercicio 3 - TIR'!$E$23-'Ejercicio 3 - TIR'!$C$23),'Ejercicio 3 - TIR'!$C$23+SQRT(('Ejercicio 3 - TIR'!$E$23-'Ejercicio 3 - TIR'!$C$23)*('Ejercicio 3 - TIR'!$D$23-'Ejercicio 3 - TIR'!$C$23)*R666),'Ejercicio 3 - TIR'!$E$23-SQRT(('Ejercicio 3 - TIR'!$E$23-'Ejercicio 3 - TIR'!$C$23)*('Ejercicio 3 - TIR'!$E$23-'Ejercicio 3 - TIR'!$D$23)*(1-R666)))</f>
        <v>0.135698094867062</v>
      </c>
      <c r="T666" s="16">
        <f ca="1" t="shared" ref="T666:X666" si="4959">RAND()</f>
        <v>0.569904496589215</v>
      </c>
      <c r="U666" s="18">
        <f ca="1">IF(T666&lt;=('Ejercicio 3 - TIR'!$D$24-'Ejercicio 3 - TIR'!$C$24)/('Ejercicio 3 - TIR'!$E$24-'Ejercicio 3 - TIR'!$C$24),'Ejercicio 3 - TIR'!$C$24+SQRT(('Ejercicio 3 - TIR'!$E$24-'Ejercicio 3 - TIR'!$C$24)*('Ejercicio 3 - TIR'!$D$24-'Ejercicio 3 - TIR'!$C$24)*T666),'Ejercicio 3 - TIR'!$E$24-SQRT(('Ejercicio 3 - TIR'!$E$24-'Ejercicio 3 - TIR'!$C$24)*('Ejercicio 3 - TIR'!$E$24-'Ejercicio 3 - TIR'!$D$24)*(1-T666)))</f>
        <v>0.185297443760579</v>
      </c>
      <c r="V666" s="16">
        <f ca="1" t="shared" si="4959"/>
        <v>0.943875379270749</v>
      </c>
      <c r="W666" s="18">
        <f ca="1">IF(V666&lt;=('Ejercicio 3 - TIR'!$D$25-'Ejercicio 3 - TIR'!$C$25)/('Ejercicio 3 - TIR'!$E$25-'Ejercicio 3 - TIR'!$C$25),'Ejercicio 3 - TIR'!$C$25+SQRT(('Ejercicio 3 - TIR'!$E$25-'Ejercicio 3 - TIR'!$C$25)*('Ejercicio 3 - TIR'!$D$25-'Ejercicio 3 - TIR'!$C$25)*V666),'Ejercicio 3 - TIR'!$E$25-SQRT(('Ejercicio 3 - TIR'!$E$25-'Ejercicio 3 - TIR'!$C$25)*('Ejercicio 3 - TIR'!$E$25-'Ejercicio 3 - TIR'!$D$25)*(1-V666)))</f>
        <v>0.235984431065691</v>
      </c>
      <c r="X666" s="16">
        <f ca="1" t="shared" si="4959"/>
        <v>0.737499309180013</v>
      </c>
      <c r="Y666" s="18">
        <f ca="1">IF(X666&lt;=('Ejercicio 3 - TIR'!$D$26-'Ejercicio 3 - TIR'!$C$26)/('Ejercicio 3 - TIR'!$E$26-'Ejercicio 3 - TIR'!$C$26),'Ejercicio 3 - TIR'!$C$26+SQRT(('Ejercicio 3 - TIR'!$E$26-'Ejercicio 3 - TIR'!$C$26)*('Ejercicio 3 - TIR'!$D$26-'Ejercicio 3 - TIR'!$C$26)*X666),'Ejercicio 3 - TIR'!$E$26-SQRT(('Ejercicio 3 - TIR'!$E$26-'Ejercicio 3 - TIR'!$C$26)*('Ejercicio 3 - TIR'!$E$26-'Ejercicio 3 - TIR'!$D$26)*(1-X666)))</f>
        <v>0.242350249264731</v>
      </c>
      <c r="Z666" s="16">
        <f ca="1" t="shared" si="4764"/>
        <v>1.16607380783286</v>
      </c>
      <c r="AA666" s="16">
        <f ca="1" t="shared" si="4765"/>
        <v>1.32430780203015</v>
      </c>
      <c r="AB666" s="16">
        <f ca="1" t="shared" si="4766"/>
        <v>1.56969865249853</v>
      </c>
      <c r="AC666" s="16">
        <f ca="1" t="shared" si="4767"/>
        <v>1.94012309595298</v>
      </c>
      <c r="AD666" s="16">
        <f ca="1" t="shared" si="4768"/>
        <v>2.41031241186145</v>
      </c>
      <c r="AE666" s="15">
        <f ca="1" t="shared" si="4769"/>
        <v>5307.85845935782</v>
      </c>
      <c r="AF666" s="15">
        <f ca="1" t="shared" si="4770"/>
        <v>6028.1247401167</v>
      </c>
      <c r="AG666" s="15">
        <f ca="1" t="shared" si="4771"/>
        <v>7145.12084513022</v>
      </c>
      <c r="AH666" s="15">
        <f ca="1" t="shared" si="4772"/>
        <v>8831.25812266389</v>
      </c>
      <c r="AI666" s="15">
        <f ca="1" t="shared" si="4773"/>
        <v>10971.5157300127</v>
      </c>
      <c r="AJ666" s="17">
        <f ca="1" t="shared" si="4774"/>
        <v>37371.3134162493</v>
      </c>
      <c r="AK666" s="17">
        <f ca="1" t="shared" si="4775"/>
        <v>56034.325870401</v>
      </c>
      <c r="AL666" s="17">
        <f ca="1" t="shared" si="4776"/>
        <v>57006.7468805763</v>
      </c>
      <c r="AM666" s="17">
        <f ca="1" t="shared" si="4777"/>
        <v>77841.4779144738</v>
      </c>
      <c r="AN666" s="17">
        <f ca="1" t="shared" si="4778"/>
        <v>96549.1357334927</v>
      </c>
      <c r="AO666" s="17">
        <f ca="1">C666/'Ejercicio 3 - TIR'!$D$7</f>
        <v>13402.2530028197</v>
      </c>
      <c r="AP666" s="17">
        <f ca="1" t="shared" si="4779"/>
        <v>23969.0604134296</v>
      </c>
      <c r="AQ666" s="17">
        <f ca="1" t="shared" si="4780"/>
        <v>42632.0728675813</v>
      </c>
      <c r="AR666" s="17">
        <f ca="1" t="shared" si="4781"/>
        <v>43604.4938777567</v>
      </c>
      <c r="AS666" s="17">
        <f ca="1" t="shared" si="4782"/>
        <v>64439.2249116541</v>
      </c>
      <c r="AT666" s="17">
        <f ca="1" t="shared" si="4783"/>
        <v>83146.8827306731</v>
      </c>
      <c r="AU666" s="17">
        <f ca="1">AP666*'Ejercicio 3 - TIR'!$D$5</f>
        <v>11984.5302067148</v>
      </c>
      <c r="AV666" s="17">
        <f ca="1">AQ666*'Ejercicio 3 - TIR'!$D$5</f>
        <v>21316.0364337907</v>
      </c>
      <c r="AW666" s="17">
        <f ca="1">AR666*'Ejercicio 3 - TIR'!$D$5</f>
        <v>21802.2469388783</v>
      </c>
      <c r="AX666" s="17">
        <f ca="1">AS666*'Ejercicio 3 - TIR'!$D$5</f>
        <v>32219.6124558271</v>
      </c>
      <c r="AY666" s="17">
        <f ca="1">AT666*'Ejercicio 3 - TIR'!$D$5</f>
        <v>41573.4413653365</v>
      </c>
      <c r="AZ666" s="17">
        <f ca="1" t="shared" ref="AZ666:BD666" si="4960">AJ666-AU666-AE666</f>
        <v>20078.9247501766</v>
      </c>
      <c r="BA666" s="17">
        <f ca="1" t="shared" si="4960"/>
        <v>28690.1646964936</v>
      </c>
      <c r="BB666" s="17">
        <f ca="1" t="shared" si="4960"/>
        <v>28059.3790965678</v>
      </c>
      <c r="BC666" s="17">
        <f ca="1" t="shared" si="4960"/>
        <v>36790.6073359828</v>
      </c>
      <c r="BD666" s="17">
        <f ca="1" t="shared" si="4960"/>
        <v>44004.1786381435</v>
      </c>
      <c r="BE666" s="17">
        <f ca="1" t="shared" ref="BE666:BI666" si="4961">AZ666/Z666</f>
        <v>17219.2571476185</v>
      </c>
      <c r="BF666" s="17">
        <f ca="1" t="shared" si="4961"/>
        <v>21664.2721975298</v>
      </c>
      <c r="BG666" s="17">
        <f ca="1" t="shared" si="4961"/>
        <v>17875.6470561435</v>
      </c>
      <c r="BH666" s="17">
        <f ca="1" t="shared" si="4961"/>
        <v>18963.027352608</v>
      </c>
      <c r="BI666" s="17">
        <f ca="1" t="shared" si="4961"/>
        <v>18256.6286517854</v>
      </c>
      <c r="BJ666" s="17">
        <f ca="1" t="shared" si="4786"/>
        <v>77035.6102021218</v>
      </c>
      <c r="BK666" s="17">
        <f ca="1" t="shared" si="4787"/>
        <v>32303.6167596035</v>
      </c>
      <c r="BL666" s="17">
        <f ca="1" t="shared" si="4788"/>
        <v>109339.226961725</v>
      </c>
      <c r="BM666" s="17">
        <f ca="1">BK666*'Ejercicio 3 - TIR'!$D$5</f>
        <v>16151.8083798018</v>
      </c>
      <c r="BN666" s="17">
        <f ca="1" t="shared" si="4789"/>
        <v>93187.4185819236</v>
      </c>
      <c r="BO666" s="17">
        <f ca="1" t="shared" si="4790"/>
        <v>38661.9668568011</v>
      </c>
      <c r="BP666" s="17">
        <f ca="1" t="shared" si="4791"/>
        <v>-98972.1053694896</v>
      </c>
      <c r="BQ666" s="17">
        <f ca="1" t="shared" ref="BQ666:BT666" si="4962">BE666</f>
        <v>17219.2571476185</v>
      </c>
      <c r="BR666" s="17">
        <f ca="1" t="shared" si="4962"/>
        <v>21664.2721975298</v>
      </c>
      <c r="BS666" s="17">
        <f ca="1" t="shared" si="4962"/>
        <v>17875.6470561435</v>
      </c>
      <c r="BT666" s="17">
        <f ca="1" t="shared" si="4962"/>
        <v>18963.027352608</v>
      </c>
      <c r="BU666" s="17">
        <f ca="1" t="shared" si="4793"/>
        <v>56918.5955085865</v>
      </c>
      <c r="BV666" s="19">
        <f ca="1" t="shared" si="4794"/>
        <v>8.76845111729308</v>
      </c>
    </row>
    <row r="667" ht="15" customHeight="1" spans="1:74">
      <c r="A667" s="15">
        <v>666</v>
      </c>
      <c r="B667" s="16">
        <f ca="1" t="shared" ref="B667:F667" si="4963">RAND()</f>
        <v>0.194591458261443</v>
      </c>
      <c r="C667" s="17">
        <f ca="1">IF(B667&lt;=('Ejercicio 3 - TIR'!$D$13-'Ejercicio 3 - TIR'!$C$13)/('Ejercicio 3 - TIR'!$E$13-'Ejercicio 3 - TIR'!$C$13),'Ejercicio 3 - TIR'!$C$13+SQRT(('Ejercicio 3 - TIR'!$E$13-'Ejercicio 3 - TIR'!$C$13)*('Ejercicio 3 - TIR'!$D$13-'Ejercicio 3 - TIR'!$C$13)*B667),'Ejercicio 3 - TIR'!$E$13-SQRT(('Ejercicio 3 - TIR'!$E$13-'Ejercicio 3 - TIR'!$C$13)*('Ejercicio 3 - TIR'!$E$13-'Ejercicio 3 - TIR'!$D$13)*(1-B667)))</f>
        <v>68822.5043669344</v>
      </c>
      <c r="D667" s="16">
        <f ca="1" t="shared" si="4963"/>
        <v>0.0414735491643823</v>
      </c>
      <c r="E667" s="17">
        <f ca="1">IF(D667&lt;=('Ejercicio 3 - TIR'!$D$14-'Ejercicio 3 - TIR'!$C$14)/('Ejercicio 3 - TIR'!$E$14-'Ejercicio 3 - TIR'!$C$14),'Ejercicio 3 - TIR'!$C$14+SQRT(('Ejercicio 3 - TIR'!$E$14-'Ejercicio 3 - TIR'!$C$14)*('Ejercicio 3 - TIR'!$D$14-'Ejercicio 3 - TIR'!$C$14)*D667),'Ejercicio 3 - TIR'!$E$14-SQRT(('Ejercicio 3 - TIR'!$E$14-'Ejercicio 3 - TIR'!$C$14)*('Ejercicio 3 - TIR'!$E$14-'Ejercicio 3 - TIR'!$D$14)*(1-D667)))</f>
        <v>26763.6655542729</v>
      </c>
      <c r="F667" s="16">
        <f ca="1" t="shared" si="4963"/>
        <v>0.160443037968161</v>
      </c>
      <c r="G667" s="17">
        <f ca="1">IF(F667&lt;=('Ejercicio 3 - TIR'!$D$18-'Ejercicio 3 - TIR'!$C$18)/('Ejercicio 3 - TIR'!$E$18-'Ejercicio 3 - TIR'!$C$18),'Ejercicio 3 - TIR'!$C$18+SQRT(('Ejercicio 3 - TIR'!$E$18-'Ejercicio 3 - TIR'!$C$18)*('Ejercicio 3 - TIR'!$D$18-'Ejercicio 3 - TIR'!$C$18)*F667),'Ejercicio 3 - TIR'!$E$18-SQRT(('Ejercicio 3 - TIR'!$E$18-'Ejercicio 3 - TIR'!$C$18)*('Ejercicio 3 - TIR'!$E$18-'Ejercicio 3 - TIR'!$D$18)*(1-F667)))</f>
        <v>34905.7574028099</v>
      </c>
      <c r="H667" s="16">
        <f ca="1" t="shared" ref="H667:L667" si="4964">RAND()</f>
        <v>0.761232504396443</v>
      </c>
      <c r="I667" s="17">
        <f ca="1">IF(H667&lt;=('Ejercicio 3 - TIR'!$D$18-'Ejercicio 3 - TIR'!$C$18)/('Ejercicio 3 - TIR'!$E$18-'Ejercicio 3 - TIR'!$C$18),'Ejercicio 3 - TIR'!$C$18+SQRT(('Ejercicio 3 - TIR'!$E$18-'Ejercicio 3 - TIR'!$C$18)*('Ejercicio 3 - TIR'!$D$18-'Ejercicio 3 - TIR'!$C$18)*H667),'Ejercicio 3 - TIR'!$E$18-SQRT(('Ejercicio 3 - TIR'!$E$18-'Ejercicio 3 - TIR'!$C$18)*('Ejercicio 3 - TIR'!$E$18-'Ejercicio 3 - TIR'!$D$18)*(1-H667)))</f>
        <v>40768.2672378484</v>
      </c>
      <c r="J667" s="16">
        <f ca="1" t="shared" si="4964"/>
        <v>0.757794185974511</v>
      </c>
      <c r="K667" s="17">
        <f ca="1">IF(J667&lt;=('Ejercicio 3 - TIR'!$D$18-'Ejercicio 3 - TIR'!$C$18)/('Ejercicio 3 - TIR'!$E$18-'Ejercicio 3 - TIR'!$C$18),'Ejercicio 3 - TIR'!$C$18+SQRT(('Ejercicio 3 - TIR'!$E$18-'Ejercicio 3 - TIR'!$C$18)*('Ejercicio 3 - TIR'!$D$18-'Ejercicio 3 - TIR'!$C$18)*J667),'Ejercicio 3 - TIR'!$E$18-SQRT(('Ejercicio 3 - TIR'!$E$18-'Ejercicio 3 - TIR'!$C$18)*('Ejercicio 3 - TIR'!$E$18-'Ejercicio 3 - TIR'!$D$18)*(1-J667)))</f>
        <v>40737.907080798</v>
      </c>
      <c r="L667" s="16">
        <f ca="1" t="shared" si="4964"/>
        <v>0.0795728613436646</v>
      </c>
      <c r="M667" s="17">
        <f ca="1">IF(L667&lt;=('Ejercicio 3 - TIR'!$D$18-'Ejercicio 3 - TIR'!$C$18)/('Ejercicio 3 - TIR'!$E$18-'Ejercicio 3 - TIR'!$C$18),'Ejercicio 3 - TIR'!$C$18+SQRT(('Ejercicio 3 - TIR'!$E$18-'Ejercicio 3 - TIR'!$C$18)*('Ejercicio 3 - TIR'!$D$18-'Ejercicio 3 - TIR'!$C$18)*L667),'Ejercicio 3 - TIR'!$E$18-SQRT(('Ejercicio 3 - TIR'!$E$18-'Ejercicio 3 - TIR'!$C$18)*('Ejercicio 3 - TIR'!$E$18-'Ejercicio 3 - TIR'!$D$18)*(1-L667)))</f>
        <v>33454.8414148192</v>
      </c>
      <c r="N667" s="16">
        <f ca="1" t="shared" ref="N667:R667" si="4965">RAND()</f>
        <v>0.0368927471262857</v>
      </c>
      <c r="O667" s="17">
        <f ca="1">IF(N667&lt;=('Ejercicio 3 - TIR'!$D$18-'Ejercicio 3 - TIR'!$C$18)/('Ejercicio 3 - TIR'!$E$18-'Ejercicio 3 - TIR'!$C$18),'Ejercicio 3 - TIR'!$C$18+SQRT(('Ejercicio 3 - TIR'!$E$18-'Ejercicio 3 - TIR'!$C$18)*('Ejercicio 3 - TIR'!$D$18-'Ejercicio 3 - TIR'!$C$18)*N667),'Ejercicio 3 - TIR'!$E$18-SQRT(('Ejercicio 3 - TIR'!$E$18-'Ejercicio 3 - TIR'!$C$18)*('Ejercicio 3 - TIR'!$E$18-'Ejercicio 3 - TIR'!$D$18)*(1-N667)))</f>
        <v>32352.4268466719</v>
      </c>
      <c r="P667" s="16">
        <f ca="1" t="shared" si="4965"/>
        <v>0.133216629153081</v>
      </c>
      <c r="Q667" s="18">
        <f ca="1">IF(P667&lt;=('Ejercicio 3 - TIR'!$D$22-'Ejercicio 3 - TIR'!$C$22)/('Ejercicio 3 - TIR'!$E$22-'Ejercicio 3 - TIR'!$C$22),'Ejercicio 3 - TIR'!$C$22+SQRT(('Ejercicio 3 - TIR'!$E$22-'Ejercicio 3 - TIR'!$C$22)*('Ejercicio 3 - TIR'!$D$22-'Ejercicio 3 - TIR'!$C$22)*P667),'Ejercicio 3 - TIR'!$E$22-SQRT(('Ejercicio 3 - TIR'!$E$22-'Ejercicio 3 - TIR'!$C$22)*('Ejercicio 3 - TIR'!$E$22-'Ejercicio 3 - TIR'!$D$22)*(1-P667)))</f>
        <v>0.135485152000402</v>
      </c>
      <c r="R667" s="16">
        <f ca="1" t="shared" si="4965"/>
        <v>0.610973655536256</v>
      </c>
      <c r="S667" s="18">
        <f ca="1">IF(R667&lt;=('Ejercicio 3 - TIR'!$D$23-'Ejercicio 3 - TIR'!$C$23)/('Ejercicio 3 - TIR'!$E$23-'Ejercicio 3 - TIR'!$C$23),'Ejercicio 3 - TIR'!$C$23+SQRT(('Ejercicio 3 - TIR'!$E$23-'Ejercicio 3 - TIR'!$C$23)*('Ejercicio 3 - TIR'!$D$23-'Ejercicio 3 - TIR'!$C$23)*R667),'Ejercicio 3 - TIR'!$E$23-SQRT(('Ejercicio 3 - TIR'!$E$23-'Ejercicio 3 - TIR'!$C$23)*('Ejercicio 3 - TIR'!$E$23-'Ejercicio 3 - TIR'!$D$23)*(1-R667)))</f>
        <v>0.153537811503303</v>
      </c>
      <c r="T667" s="16">
        <f ca="1" t="shared" ref="T667:X667" si="4966">RAND()</f>
        <v>0.334474494309119</v>
      </c>
      <c r="U667" s="18">
        <f ca="1">IF(T667&lt;=('Ejercicio 3 - TIR'!$D$24-'Ejercicio 3 - TIR'!$C$24)/('Ejercicio 3 - TIR'!$E$24-'Ejercicio 3 - TIR'!$C$24),'Ejercicio 3 - TIR'!$C$24+SQRT(('Ejercicio 3 - TIR'!$E$24-'Ejercicio 3 - TIR'!$C$24)*('Ejercicio 3 - TIR'!$D$24-'Ejercicio 3 - TIR'!$C$24)*T667),'Ejercicio 3 - TIR'!$E$24-SQRT(('Ejercicio 3 - TIR'!$E$24-'Ejercicio 3 - TIR'!$C$24)*('Ejercicio 3 - TIR'!$E$24-'Ejercicio 3 - TIR'!$D$24)*(1-T667)))</f>
        <v>0.176502762838035</v>
      </c>
      <c r="V667" s="16">
        <f ca="1" t="shared" si="4966"/>
        <v>0.131557660009643</v>
      </c>
      <c r="W667" s="18">
        <f ca="1">IF(V667&lt;=('Ejercicio 3 - TIR'!$D$25-'Ejercicio 3 - TIR'!$C$25)/('Ejercicio 3 - TIR'!$E$25-'Ejercicio 3 - TIR'!$C$25),'Ejercicio 3 - TIR'!$C$25+SQRT(('Ejercicio 3 - TIR'!$E$25-'Ejercicio 3 - TIR'!$C$25)*('Ejercicio 3 - TIR'!$D$25-'Ejercicio 3 - TIR'!$C$25)*V667),'Ejercicio 3 - TIR'!$E$25-SQRT(('Ejercicio 3 - TIR'!$E$25-'Ejercicio 3 - TIR'!$C$25)*('Ejercicio 3 - TIR'!$E$25-'Ejercicio 3 - TIR'!$D$25)*(1-V667)))</f>
        <v>0.193571319906829</v>
      </c>
      <c r="X667" s="16">
        <f ca="1" t="shared" si="4966"/>
        <v>0.938886895315398</v>
      </c>
      <c r="Y667" s="18">
        <f ca="1">IF(X667&lt;=('Ejercicio 3 - TIR'!$D$26-'Ejercicio 3 - TIR'!$C$26)/('Ejercicio 3 - TIR'!$E$26-'Ejercicio 3 - TIR'!$C$26),'Ejercicio 3 - TIR'!$C$26+SQRT(('Ejercicio 3 - TIR'!$E$26-'Ejercicio 3 - TIR'!$C$26)*('Ejercicio 3 - TIR'!$D$26-'Ejercicio 3 - TIR'!$C$26)*X667),'Ejercicio 3 - TIR'!$E$26-SQRT(('Ejercicio 3 - TIR'!$E$26-'Ejercicio 3 - TIR'!$C$26)*('Ejercicio 3 - TIR'!$E$26-'Ejercicio 3 - TIR'!$D$26)*(1-X667)))</f>
        <v>0.261833801572788</v>
      </c>
      <c r="Z667" s="16">
        <f ca="1" t="shared" si="4764"/>
        <v>1.1354851520004</v>
      </c>
      <c r="AA667" s="16">
        <f ca="1" t="shared" si="4765"/>
        <v>1.30982505723304</v>
      </c>
      <c r="AB667" s="16">
        <f ca="1" t="shared" si="4766"/>
        <v>1.54101279866916</v>
      </c>
      <c r="AC667" s="16">
        <f ca="1" t="shared" si="4767"/>
        <v>1.83930868010086</v>
      </c>
      <c r="AD667" s="16">
        <f ca="1" t="shared" si="4768"/>
        <v>2.3209018640775</v>
      </c>
      <c r="AE667" s="15">
        <f ca="1" t="shared" si="4769"/>
        <v>3626.07929570858</v>
      </c>
      <c r="AF667" s="15">
        <f ca="1" t="shared" si="4770"/>
        <v>4182.81957510911</v>
      </c>
      <c r="AG667" s="15">
        <f ca="1" t="shared" si="4771"/>
        <v>4921.09878656888</v>
      </c>
      <c r="AH667" s="15">
        <f ca="1" t="shared" si="4772"/>
        <v>5873.68237407692</v>
      </c>
      <c r="AI667" s="15">
        <f ca="1" t="shared" si="4773"/>
        <v>7411.61095931256</v>
      </c>
      <c r="AJ667" s="17">
        <f ca="1" t="shared" si="4774"/>
        <v>39634.9692502187</v>
      </c>
      <c r="AK667" s="17">
        <f ca="1" t="shared" si="4775"/>
        <v>53399.2979681067</v>
      </c>
      <c r="AL667" s="17">
        <f ca="1" t="shared" si="4776"/>
        <v>62777.6362025046</v>
      </c>
      <c r="AM667" s="17">
        <f ca="1" t="shared" si="4777"/>
        <v>61533.7802056747</v>
      </c>
      <c r="AN667" s="17">
        <f ca="1" t="shared" si="4778"/>
        <v>75086.8077758718</v>
      </c>
      <c r="AO667" s="17">
        <f ca="1">C667/'Ejercicio 3 - TIR'!$D$7</f>
        <v>13764.5008733869</v>
      </c>
      <c r="AP667" s="17">
        <f ca="1" t="shared" si="4779"/>
        <v>25870.4683768319</v>
      </c>
      <c r="AQ667" s="17">
        <f ca="1" t="shared" si="4780"/>
        <v>39634.7970947198</v>
      </c>
      <c r="AR667" s="17">
        <f ca="1" t="shared" si="4781"/>
        <v>49013.1353291178</v>
      </c>
      <c r="AS667" s="17">
        <f ca="1" t="shared" si="4782"/>
        <v>47769.2793322878</v>
      </c>
      <c r="AT667" s="17">
        <f ca="1" t="shared" si="4783"/>
        <v>61322.3069024849</v>
      </c>
      <c r="AU667" s="17">
        <f ca="1">AP667*'Ejercicio 3 - TIR'!$D$5</f>
        <v>12935.2341884159</v>
      </c>
      <c r="AV667" s="17">
        <f ca="1">AQ667*'Ejercicio 3 - TIR'!$D$5</f>
        <v>19817.3985473599</v>
      </c>
      <c r="AW667" s="17">
        <f ca="1">AR667*'Ejercicio 3 - TIR'!$D$5</f>
        <v>24506.5676645589</v>
      </c>
      <c r="AX667" s="17">
        <f ca="1">AS667*'Ejercicio 3 - TIR'!$D$5</f>
        <v>23884.6396661439</v>
      </c>
      <c r="AY667" s="17">
        <f ca="1">AT667*'Ejercicio 3 - TIR'!$D$5</f>
        <v>30661.1534512425</v>
      </c>
      <c r="AZ667" s="17">
        <f ca="1" t="shared" ref="AZ667:BD667" si="4967">AJ667-AU667-AE667</f>
        <v>23073.6557660942</v>
      </c>
      <c r="BA667" s="17">
        <f ca="1" t="shared" si="4967"/>
        <v>29399.0798456377</v>
      </c>
      <c r="BB667" s="17">
        <f ca="1" t="shared" si="4967"/>
        <v>33349.9697513769</v>
      </c>
      <c r="BC667" s="17">
        <f ca="1" t="shared" si="4967"/>
        <v>31775.4581654539</v>
      </c>
      <c r="BD667" s="17">
        <f ca="1" t="shared" si="4967"/>
        <v>37014.0433653168</v>
      </c>
      <c r="BE667" s="17">
        <f ca="1" t="shared" ref="BE667:BI667" si="4968">AZ667/Z667</f>
        <v>20320.5261869299</v>
      </c>
      <c r="BF667" s="17">
        <f ca="1" t="shared" si="4968"/>
        <v>22445.0430867021</v>
      </c>
      <c r="BG667" s="17">
        <f ca="1" t="shared" si="4968"/>
        <v>21641.5916728131</v>
      </c>
      <c r="BH667" s="17">
        <f ca="1" t="shared" si="4968"/>
        <v>17275.7615452081</v>
      </c>
      <c r="BI667" s="17">
        <f ca="1" t="shared" si="4968"/>
        <v>15948.1294483896</v>
      </c>
      <c r="BJ667" s="17">
        <f ca="1" t="shared" si="4786"/>
        <v>62115.8412744587</v>
      </c>
      <c r="BK667" s="17">
        <f ca="1" t="shared" si="4787"/>
        <v>31946.05573514</v>
      </c>
      <c r="BL667" s="17">
        <f ca="1" t="shared" si="4788"/>
        <v>94061.8970095987</v>
      </c>
      <c r="BM667" s="17">
        <f ca="1">BK667*'Ejercicio 3 - TIR'!$D$5</f>
        <v>15973.02786757</v>
      </c>
      <c r="BN667" s="17">
        <f ca="1" t="shared" si="4789"/>
        <v>78088.8691420287</v>
      </c>
      <c r="BO667" s="17">
        <f ca="1" t="shared" si="4790"/>
        <v>33645.9159909663</v>
      </c>
      <c r="BP667" s="17">
        <f ca="1" t="shared" si="4791"/>
        <v>-95586.1699212073</v>
      </c>
      <c r="BQ667" s="17">
        <f ca="1" t="shared" ref="BQ667:BT667" si="4969">BE667</f>
        <v>20320.5261869299</v>
      </c>
      <c r="BR667" s="17">
        <f ca="1" t="shared" si="4969"/>
        <v>22445.0430867021</v>
      </c>
      <c r="BS667" s="17">
        <f ca="1" t="shared" si="4969"/>
        <v>21641.5916728131</v>
      </c>
      <c r="BT667" s="17">
        <f ca="1" t="shared" si="4969"/>
        <v>17275.7615452081</v>
      </c>
      <c r="BU667" s="17">
        <f ca="1" t="shared" si="4793"/>
        <v>49594.045439356</v>
      </c>
      <c r="BV667" s="19">
        <f ca="1" t="shared" si="4794"/>
        <v>10.1046148007449</v>
      </c>
    </row>
    <row r="668" ht="15" customHeight="1" spans="1:74">
      <c r="A668" s="15">
        <v>667</v>
      </c>
      <c r="B668" s="16">
        <f ca="1" t="shared" ref="B668:F668" si="4970">RAND()</f>
        <v>0.804252552936698</v>
      </c>
      <c r="C668" s="17">
        <f ca="1">IF(B668&lt;=('Ejercicio 3 - TIR'!$D$13-'Ejercicio 3 - TIR'!$C$13)/('Ejercicio 3 - TIR'!$E$13-'Ejercicio 3 - TIR'!$C$13),'Ejercicio 3 - TIR'!$C$13+SQRT(('Ejercicio 3 - TIR'!$E$13-'Ejercicio 3 - TIR'!$C$13)*('Ejercicio 3 - TIR'!$D$13-'Ejercicio 3 - TIR'!$C$13)*B668),'Ejercicio 3 - TIR'!$E$13-SQRT(('Ejercicio 3 - TIR'!$E$13-'Ejercicio 3 - TIR'!$C$13)*('Ejercicio 3 - TIR'!$E$13-'Ejercicio 3 - TIR'!$D$13)*(1-B668)))</f>
        <v>84673.6522133953</v>
      </c>
      <c r="D668" s="16">
        <f ca="1" t="shared" si="4970"/>
        <v>0.083791802324032</v>
      </c>
      <c r="E668" s="17">
        <f ca="1">IF(D668&lt;=('Ejercicio 3 - TIR'!$D$14-'Ejercicio 3 - TIR'!$C$14)/('Ejercicio 3 - TIR'!$E$14-'Ejercicio 3 - TIR'!$C$14),'Ejercicio 3 - TIR'!$C$14+SQRT(('Ejercicio 3 - TIR'!$E$14-'Ejercicio 3 - TIR'!$C$14)*('Ejercicio 3 - TIR'!$D$14-'Ejercicio 3 - TIR'!$C$14)*D668),'Ejercicio 3 - TIR'!$E$14-SQRT(('Ejercicio 3 - TIR'!$E$14-'Ejercicio 3 - TIR'!$C$14)*('Ejercicio 3 - TIR'!$E$14-'Ejercicio 3 - TIR'!$D$14)*(1-D668)))</f>
        <v>27506.8676020688</v>
      </c>
      <c r="F668" s="16">
        <f ca="1" t="shared" si="4970"/>
        <v>0.57100267022133</v>
      </c>
      <c r="G668" s="17">
        <f ca="1">IF(F668&lt;=('Ejercicio 3 - TIR'!$D$18-'Ejercicio 3 - TIR'!$C$18)/('Ejercicio 3 - TIR'!$E$18-'Ejercicio 3 - TIR'!$C$18),'Ejercicio 3 - TIR'!$C$18+SQRT(('Ejercicio 3 - TIR'!$E$18-'Ejercicio 3 - TIR'!$C$18)*('Ejercicio 3 - TIR'!$D$18-'Ejercicio 3 - TIR'!$C$18)*F668),'Ejercicio 3 - TIR'!$E$18-SQRT(('Ejercicio 3 - TIR'!$E$18-'Ejercicio 3 - TIR'!$C$18)*('Ejercicio 3 - TIR'!$E$18-'Ejercicio 3 - TIR'!$D$18)*(1-F668)))</f>
        <v>39254.7501604959</v>
      </c>
      <c r="H668" s="16">
        <f ca="1" t="shared" ref="H668:L668" si="4971">RAND()</f>
        <v>0.59692299454359</v>
      </c>
      <c r="I668" s="17">
        <f ca="1">IF(H668&lt;=('Ejercicio 3 - TIR'!$D$18-'Ejercicio 3 - TIR'!$C$18)/('Ejercicio 3 - TIR'!$E$18-'Ejercicio 3 - TIR'!$C$18),'Ejercicio 3 - TIR'!$C$18+SQRT(('Ejercicio 3 - TIR'!$E$18-'Ejercicio 3 - TIR'!$C$18)*('Ejercicio 3 - TIR'!$D$18-'Ejercicio 3 - TIR'!$C$18)*H668),'Ejercicio 3 - TIR'!$E$18-SQRT(('Ejercicio 3 - TIR'!$E$18-'Ejercicio 3 - TIR'!$C$18)*('Ejercicio 3 - TIR'!$E$18-'Ejercicio 3 - TIR'!$D$18)*(1-H668)))</f>
        <v>39462.4758483992</v>
      </c>
      <c r="J668" s="16">
        <f ca="1" t="shared" si="4971"/>
        <v>0.279728451774529</v>
      </c>
      <c r="K668" s="17">
        <f ca="1">IF(J668&lt;=('Ejercicio 3 - TIR'!$D$18-'Ejercicio 3 - TIR'!$C$18)/('Ejercicio 3 - TIR'!$E$18-'Ejercicio 3 - TIR'!$C$18),'Ejercicio 3 - TIR'!$C$18+SQRT(('Ejercicio 3 - TIR'!$E$18-'Ejercicio 3 - TIR'!$C$18)*('Ejercicio 3 - TIR'!$D$18-'Ejercicio 3 - TIR'!$C$18)*J668),'Ejercicio 3 - TIR'!$E$18-SQRT(('Ejercicio 3 - TIR'!$E$18-'Ejercicio 3 - TIR'!$C$18)*('Ejercicio 3 - TIR'!$E$18-'Ejercicio 3 - TIR'!$D$18)*(1-J668)))</f>
        <v>36477.5973760476</v>
      </c>
      <c r="L668" s="16">
        <f ca="1" t="shared" si="4971"/>
        <v>0.734301552128039</v>
      </c>
      <c r="M668" s="17">
        <f ca="1">IF(L668&lt;=('Ejercicio 3 - TIR'!$D$18-'Ejercicio 3 - TIR'!$C$18)/('Ejercicio 3 - TIR'!$E$18-'Ejercicio 3 - TIR'!$C$18),'Ejercicio 3 - TIR'!$C$18+SQRT(('Ejercicio 3 - TIR'!$E$18-'Ejercicio 3 - TIR'!$C$18)*('Ejercicio 3 - TIR'!$D$18-'Ejercicio 3 - TIR'!$C$18)*L668),'Ejercicio 3 - TIR'!$E$18-SQRT(('Ejercicio 3 - TIR'!$E$18-'Ejercicio 3 - TIR'!$C$18)*('Ejercicio 3 - TIR'!$E$18-'Ejercicio 3 - TIR'!$D$18)*(1-L668)))</f>
        <v>40535.9901892584</v>
      </c>
      <c r="N668" s="16">
        <f ca="1" t="shared" ref="N668:R668" si="4972">RAND()</f>
        <v>0.367952331265271</v>
      </c>
      <c r="O668" s="17">
        <f ca="1">IF(N668&lt;=('Ejercicio 3 - TIR'!$D$18-'Ejercicio 3 - TIR'!$C$18)/('Ejercicio 3 - TIR'!$E$18-'Ejercicio 3 - TIR'!$C$18),'Ejercicio 3 - TIR'!$C$18+SQRT(('Ejercicio 3 - TIR'!$E$18-'Ejercicio 3 - TIR'!$C$18)*('Ejercicio 3 - TIR'!$D$18-'Ejercicio 3 - TIR'!$C$18)*N668),'Ejercicio 3 - TIR'!$E$18-SQRT(('Ejercicio 3 - TIR'!$E$18-'Ejercicio 3 - TIR'!$C$18)*('Ejercicio 3 - TIR'!$E$18-'Ejercicio 3 - TIR'!$D$18)*(1-N668)))</f>
        <v>37429.1890331173</v>
      </c>
      <c r="P668" s="16">
        <f ca="1" t="shared" si="4972"/>
        <v>0.027418507600687</v>
      </c>
      <c r="Q668" s="18">
        <f ca="1">IF(P668&lt;=('Ejercicio 3 - TIR'!$D$22-'Ejercicio 3 - TIR'!$C$22)/('Ejercicio 3 - TIR'!$E$22-'Ejercicio 3 - TIR'!$C$22),'Ejercicio 3 - TIR'!$C$22+SQRT(('Ejercicio 3 - TIR'!$E$22-'Ejercicio 3 - TIR'!$C$22)*('Ejercicio 3 - TIR'!$D$22-'Ejercicio 3 - TIR'!$C$22)*P668),'Ejercicio 3 - TIR'!$E$22-SQRT(('Ejercicio 3 - TIR'!$E$22-'Ejercicio 3 - TIR'!$C$22)*('Ejercicio 3 - TIR'!$E$22-'Ejercicio 3 - TIR'!$D$22)*(1-P668)))</f>
        <v>0.127025191362606</v>
      </c>
      <c r="R668" s="16">
        <f ca="1" t="shared" si="4972"/>
        <v>0.785093785890255</v>
      </c>
      <c r="S668" s="18">
        <f ca="1">IF(R668&lt;=('Ejercicio 3 - TIR'!$D$23-'Ejercicio 3 - TIR'!$C$23)/('Ejercicio 3 - TIR'!$E$23-'Ejercicio 3 - TIR'!$C$23),'Ejercicio 3 - TIR'!$C$23+SQRT(('Ejercicio 3 - TIR'!$E$23-'Ejercicio 3 - TIR'!$C$23)*('Ejercicio 3 - TIR'!$D$23-'Ejercicio 3 - TIR'!$C$23)*R668),'Ejercicio 3 - TIR'!$E$23-SQRT(('Ejercicio 3 - TIR'!$E$23-'Ejercicio 3 - TIR'!$C$23)*('Ejercicio 3 - TIR'!$E$23-'Ejercicio 3 - TIR'!$D$23)*(1-R668)))</f>
        <v>0.160331975559362</v>
      </c>
      <c r="T668" s="16">
        <f ca="1" t="shared" ref="T668:X668" si="4973">RAND()</f>
        <v>0.138850324412305</v>
      </c>
      <c r="U668" s="18">
        <f ca="1">IF(T668&lt;=('Ejercicio 3 - TIR'!$D$24-'Ejercicio 3 - TIR'!$C$24)/('Ejercicio 3 - TIR'!$E$24-'Ejercicio 3 - TIR'!$C$24),'Ejercicio 3 - TIR'!$C$24+SQRT(('Ejercicio 3 - TIR'!$E$24-'Ejercicio 3 - TIR'!$C$24)*('Ejercicio 3 - TIR'!$D$24-'Ejercicio 3 - TIR'!$C$24)*T668),'Ejercicio 3 - TIR'!$E$24-SQRT(('Ejercicio 3 - TIR'!$E$24-'Ejercicio 3 - TIR'!$C$24)*('Ejercicio 3 - TIR'!$E$24-'Ejercicio 3 - TIR'!$D$24)*(1-T668)))</f>
        <v>0.167075880102233</v>
      </c>
      <c r="V668" s="16">
        <f ca="1" t="shared" si="4973"/>
        <v>0.626876126516318</v>
      </c>
      <c r="W668" s="18">
        <f ca="1">IF(V668&lt;=('Ejercicio 3 - TIR'!$D$25-'Ejercicio 3 - TIR'!$C$25)/('Ejercicio 3 - TIR'!$E$25-'Ejercicio 3 - TIR'!$C$25),'Ejercicio 3 - TIR'!$C$25+SQRT(('Ejercicio 3 - TIR'!$E$25-'Ejercicio 3 - TIR'!$C$25)*('Ejercicio 3 - TIR'!$D$25-'Ejercicio 3 - TIR'!$C$25)*V668),'Ejercicio 3 - TIR'!$E$25-SQRT(('Ejercicio 3 - TIR'!$E$25-'Ejercicio 3 - TIR'!$C$25)*('Ejercicio 3 - TIR'!$E$25-'Ejercicio 3 - TIR'!$D$25)*(1-V668)))</f>
        <v>0.213862297289494</v>
      </c>
      <c r="X668" s="16">
        <f ca="1" t="shared" si="4973"/>
        <v>0.877778124260337</v>
      </c>
      <c r="Y668" s="18">
        <f ca="1">IF(X668&lt;=('Ejercicio 3 - TIR'!$D$26-'Ejercicio 3 - TIR'!$C$26)/('Ejercicio 3 - TIR'!$E$26-'Ejercicio 3 - TIR'!$C$26),'Ejercicio 3 - TIR'!$C$26+SQRT(('Ejercicio 3 - TIR'!$E$26-'Ejercicio 3 - TIR'!$C$26)*('Ejercicio 3 - TIR'!$D$26-'Ejercicio 3 - TIR'!$C$26)*X668),'Ejercicio 3 - TIR'!$E$26-SQRT(('Ejercicio 3 - TIR'!$E$26-'Ejercicio 3 - TIR'!$C$26)*('Ejercicio 3 - TIR'!$E$26-'Ejercicio 3 - TIR'!$D$26)*(1-X668)))</f>
        <v>0.254309571257097</v>
      </c>
      <c r="Z668" s="16">
        <f ca="1" t="shared" si="4764"/>
        <v>1.12702519136261</v>
      </c>
      <c r="AA668" s="16">
        <f ca="1" t="shared" si="4765"/>
        <v>1.30772336679894</v>
      </c>
      <c r="AB668" s="16">
        <f ca="1" t="shared" si="4766"/>
        <v>1.52621239923713</v>
      </c>
      <c r="AC668" s="16">
        <f ca="1" t="shared" si="4767"/>
        <v>1.85261168908969</v>
      </c>
      <c r="AD668" s="16">
        <f ca="1" t="shared" si="4768"/>
        <v>2.32374857344798</v>
      </c>
      <c r="AE668" s="15">
        <f ca="1" t="shared" si="4769"/>
        <v>3494.06512093867</v>
      </c>
      <c r="AF668" s="15">
        <f ca="1" t="shared" si="4770"/>
        <v>4054.27548451182</v>
      </c>
      <c r="AG668" s="15">
        <f ca="1" t="shared" si="4771"/>
        <v>4731.64712926354</v>
      </c>
      <c r="AH668" s="15">
        <f ca="1" t="shared" si="4772"/>
        <v>5743.56805429109</v>
      </c>
      <c r="AI668" s="15">
        <f ca="1" t="shared" si="4773"/>
        <v>7204.21238366381</v>
      </c>
      <c r="AJ668" s="17">
        <f ca="1" t="shared" si="4774"/>
        <v>44241.0923115242</v>
      </c>
      <c r="AK668" s="17">
        <f ca="1" t="shared" si="4775"/>
        <v>51606.0017786905</v>
      </c>
      <c r="AL668" s="17">
        <f ca="1" t="shared" si="4776"/>
        <v>55672.5614097037</v>
      </c>
      <c r="AM668" s="17">
        <f ca="1" t="shared" si="4777"/>
        <v>75097.4492534452</v>
      </c>
      <c r="AN668" s="17">
        <f ca="1" t="shared" si="4778"/>
        <v>86976.0246210211</v>
      </c>
      <c r="AO668" s="17">
        <f ca="1">C668/'Ejercicio 3 - TIR'!$D$7</f>
        <v>16934.7304426791</v>
      </c>
      <c r="AP668" s="17">
        <f ca="1" t="shared" si="4779"/>
        <v>27306.3618688452</v>
      </c>
      <c r="AQ668" s="17">
        <f ca="1" t="shared" si="4780"/>
        <v>34671.2713360114</v>
      </c>
      <c r="AR668" s="17">
        <f ca="1" t="shared" si="4781"/>
        <v>38737.8309670246</v>
      </c>
      <c r="AS668" s="17">
        <f ca="1" t="shared" si="4782"/>
        <v>58162.7188107662</v>
      </c>
      <c r="AT668" s="17">
        <f ca="1" t="shared" si="4783"/>
        <v>70041.294178342</v>
      </c>
      <c r="AU668" s="17">
        <f ca="1">AP668*'Ejercicio 3 - TIR'!$D$5</f>
        <v>13653.1809344226</v>
      </c>
      <c r="AV668" s="17">
        <f ca="1">AQ668*'Ejercicio 3 - TIR'!$D$5</f>
        <v>17335.6356680057</v>
      </c>
      <c r="AW668" s="17">
        <f ca="1">AR668*'Ejercicio 3 - TIR'!$D$5</f>
        <v>19368.9154835123</v>
      </c>
      <c r="AX668" s="17">
        <f ca="1">AS668*'Ejercicio 3 - TIR'!$D$5</f>
        <v>29081.3594053831</v>
      </c>
      <c r="AY668" s="17">
        <f ca="1">AT668*'Ejercicio 3 - TIR'!$D$5</f>
        <v>35020.647089171</v>
      </c>
      <c r="AZ668" s="17">
        <f ca="1" t="shared" ref="AZ668:BD668" si="4974">AJ668-AU668-AE668</f>
        <v>27093.846256163</v>
      </c>
      <c r="BA668" s="17">
        <f ca="1" t="shared" si="4974"/>
        <v>30216.090626173</v>
      </c>
      <c r="BB668" s="17">
        <f ca="1" t="shared" si="4974"/>
        <v>31571.9987969278</v>
      </c>
      <c r="BC668" s="17">
        <f ca="1" t="shared" si="4974"/>
        <v>40272.5217937711</v>
      </c>
      <c r="BD668" s="17">
        <f ca="1" t="shared" si="4974"/>
        <v>44751.1651481863</v>
      </c>
      <c r="BE668" s="17">
        <f ca="1" t="shared" ref="BE668:BI668" si="4975">AZ668/Z668</f>
        <v>24040.1425485492</v>
      </c>
      <c r="BF668" s="17">
        <f ca="1" t="shared" si="4975"/>
        <v>23105.8734540595</v>
      </c>
      <c r="BG668" s="17">
        <f ca="1" t="shared" si="4975"/>
        <v>20686.5039313722</v>
      </c>
      <c r="BH668" s="17">
        <f ca="1" t="shared" si="4975"/>
        <v>21738.2423046027</v>
      </c>
      <c r="BI668" s="17">
        <f ca="1" t="shared" si="4975"/>
        <v>19258.1786427025</v>
      </c>
      <c r="BJ668" s="17">
        <f ca="1" t="shared" si="4786"/>
        <v>63919.0443503299</v>
      </c>
      <c r="BK668" s="17">
        <f ca="1" t="shared" si="4787"/>
        <v>39352.0557079015</v>
      </c>
      <c r="BL668" s="17">
        <f ca="1" t="shared" si="4788"/>
        <v>103271.100058231</v>
      </c>
      <c r="BM668" s="17">
        <f ca="1">BK668*'Ejercicio 3 - TIR'!$D$5</f>
        <v>19676.0278539508</v>
      </c>
      <c r="BN668" s="17">
        <f ca="1" t="shared" si="4789"/>
        <v>83595.0722042806</v>
      </c>
      <c r="BO668" s="17">
        <f ca="1" t="shared" si="4790"/>
        <v>35974.2328234084</v>
      </c>
      <c r="BP668" s="17">
        <f ca="1" t="shared" si="4791"/>
        <v>-112180.519815464</v>
      </c>
      <c r="BQ668" s="17">
        <f ca="1" t="shared" ref="BQ668:BT668" si="4976">BE668</f>
        <v>24040.1425485492</v>
      </c>
      <c r="BR668" s="17">
        <f ca="1" t="shared" si="4976"/>
        <v>23105.8734540595</v>
      </c>
      <c r="BS668" s="17">
        <f ca="1" t="shared" si="4976"/>
        <v>20686.5039313722</v>
      </c>
      <c r="BT668" s="17">
        <f ca="1" t="shared" si="4976"/>
        <v>21738.2423046027</v>
      </c>
      <c r="BU668" s="17">
        <f ca="1" t="shared" si="4793"/>
        <v>55232.4114661109</v>
      </c>
      <c r="BV668" s="19">
        <f ca="1" t="shared" si="4794"/>
        <v>7.9638986446938</v>
      </c>
    </row>
    <row r="669" ht="15" customHeight="1" spans="1:74">
      <c r="A669" s="15">
        <v>668</v>
      </c>
      <c r="B669" s="16">
        <f ca="1" t="shared" ref="B669:F669" si="4977">RAND()</f>
        <v>0.719670147225085</v>
      </c>
      <c r="C669" s="17">
        <f ca="1">IF(B669&lt;=('Ejercicio 3 - TIR'!$D$13-'Ejercicio 3 - TIR'!$C$13)/('Ejercicio 3 - TIR'!$E$13-'Ejercicio 3 - TIR'!$C$13),'Ejercicio 3 - TIR'!$C$13+SQRT(('Ejercicio 3 - TIR'!$E$13-'Ejercicio 3 - TIR'!$C$13)*('Ejercicio 3 - TIR'!$D$13-'Ejercicio 3 - TIR'!$C$13)*B669),'Ejercicio 3 - TIR'!$E$13-SQRT(('Ejercicio 3 - TIR'!$E$13-'Ejercicio 3 - TIR'!$C$13)*('Ejercicio 3 - TIR'!$E$13-'Ejercicio 3 - TIR'!$D$13)*(1-B669)))</f>
        <v>81658.9034316403</v>
      </c>
      <c r="D669" s="16">
        <f ca="1" t="shared" si="4977"/>
        <v>0.719976018005886</v>
      </c>
      <c r="E669" s="17">
        <f ca="1">IF(D669&lt;=('Ejercicio 3 - TIR'!$D$14-'Ejercicio 3 - TIR'!$C$14)/('Ejercicio 3 - TIR'!$E$14-'Ejercicio 3 - TIR'!$C$14),'Ejercicio 3 - TIR'!$C$14+SQRT(('Ejercicio 3 - TIR'!$E$14-'Ejercicio 3 - TIR'!$C$14)*('Ejercicio 3 - TIR'!$D$14-'Ejercicio 3 - TIR'!$C$14)*D669),'Ejercicio 3 - TIR'!$E$14-SQRT(('Ejercicio 3 - TIR'!$E$14-'Ejercicio 3 - TIR'!$C$14)*('Ejercicio 3 - TIR'!$E$14-'Ejercicio 3 - TIR'!$D$14)*(1-D669)))</f>
        <v>33518.9817698824</v>
      </c>
      <c r="F669" s="16">
        <f ca="1" t="shared" si="4977"/>
        <v>0.72245881113035</v>
      </c>
      <c r="G669" s="17">
        <f ca="1">IF(F669&lt;=('Ejercicio 3 - TIR'!$D$18-'Ejercicio 3 - TIR'!$C$18)/('Ejercicio 3 - TIR'!$E$18-'Ejercicio 3 - TIR'!$C$18),'Ejercicio 3 - TIR'!$C$18+SQRT(('Ejercicio 3 - TIR'!$E$18-'Ejercicio 3 - TIR'!$C$18)*('Ejercicio 3 - TIR'!$D$18-'Ejercicio 3 - TIR'!$C$18)*F669),'Ejercicio 3 - TIR'!$E$18-SQRT(('Ejercicio 3 - TIR'!$E$18-'Ejercicio 3 - TIR'!$C$18)*('Ejercicio 3 - TIR'!$E$18-'Ejercicio 3 - TIR'!$D$18)*(1-F669)))</f>
        <v>40437.5895444158</v>
      </c>
      <c r="H669" s="16">
        <f ca="1" t="shared" ref="H669:L669" si="4978">RAND()</f>
        <v>0.187034236409297</v>
      </c>
      <c r="I669" s="17">
        <f ca="1">IF(H669&lt;=('Ejercicio 3 - TIR'!$D$18-'Ejercicio 3 - TIR'!$C$18)/('Ejercicio 3 - TIR'!$E$18-'Ejercicio 3 - TIR'!$C$18),'Ejercicio 3 - TIR'!$C$18+SQRT(('Ejercicio 3 - TIR'!$E$18-'Ejercicio 3 - TIR'!$C$18)*('Ejercicio 3 - TIR'!$D$18-'Ejercicio 3 - TIR'!$C$18)*H669),'Ejercicio 3 - TIR'!$E$18-SQRT(('Ejercicio 3 - TIR'!$E$18-'Ejercicio 3 - TIR'!$C$18)*('Ejercicio 3 - TIR'!$E$18-'Ejercicio 3 - TIR'!$D$18)*(1-H669)))</f>
        <v>35296.709871363</v>
      </c>
      <c r="J669" s="16">
        <f ca="1" t="shared" si="4978"/>
        <v>0.593444684889846</v>
      </c>
      <c r="K669" s="17">
        <f ca="1">IF(J669&lt;=('Ejercicio 3 - TIR'!$D$18-'Ejercicio 3 - TIR'!$C$18)/('Ejercicio 3 - TIR'!$E$18-'Ejercicio 3 - TIR'!$C$18),'Ejercicio 3 - TIR'!$C$18+SQRT(('Ejercicio 3 - TIR'!$E$18-'Ejercicio 3 - TIR'!$C$18)*('Ejercicio 3 - TIR'!$D$18-'Ejercicio 3 - TIR'!$C$18)*J669),'Ejercicio 3 - TIR'!$E$18-SQRT(('Ejercicio 3 - TIR'!$E$18-'Ejercicio 3 - TIR'!$C$18)*('Ejercicio 3 - TIR'!$E$18-'Ejercicio 3 - TIR'!$D$18)*(1-J669)))</f>
        <v>39434.8663336306</v>
      </c>
      <c r="L669" s="16">
        <f ca="1" t="shared" si="4978"/>
        <v>0.751360921651813</v>
      </c>
      <c r="M669" s="17">
        <f ca="1">IF(L669&lt;=('Ejercicio 3 - TIR'!$D$18-'Ejercicio 3 - TIR'!$C$18)/('Ejercicio 3 - TIR'!$E$18-'Ejercicio 3 - TIR'!$C$18),'Ejercicio 3 - TIR'!$C$18+SQRT(('Ejercicio 3 - TIR'!$E$18-'Ejercicio 3 - TIR'!$C$18)*('Ejercicio 3 - TIR'!$D$18-'Ejercicio 3 - TIR'!$C$18)*L669),'Ejercicio 3 - TIR'!$E$18-SQRT(('Ejercicio 3 - TIR'!$E$18-'Ejercicio 3 - TIR'!$C$18)*('Ejercicio 3 - TIR'!$E$18-'Ejercicio 3 - TIR'!$D$18)*(1-L669)))</f>
        <v>40681.6749918384</v>
      </c>
      <c r="N669" s="16">
        <f ca="1" t="shared" ref="N669:R669" si="4979">RAND()</f>
        <v>0.382228426914237</v>
      </c>
      <c r="O669" s="17">
        <f ca="1">IF(N669&lt;=('Ejercicio 3 - TIR'!$D$18-'Ejercicio 3 - TIR'!$C$18)/('Ejercicio 3 - TIR'!$E$18-'Ejercicio 3 - TIR'!$C$18),'Ejercicio 3 - TIR'!$C$18+SQRT(('Ejercicio 3 - TIR'!$E$18-'Ejercicio 3 - TIR'!$C$18)*('Ejercicio 3 - TIR'!$D$18-'Ejercicio 3 - TIR'!$C$18)*N669),'Ejercicio 3 - TIR'!$E$18-SQRT(('Ejercicio 3 - TIR'!$E$18-'Ejercicio 3 - TIR'!$C$18)*('Ejercicio 3 - TIR'!$E$18-'Ejercicio 3 - TIR'!$D$18)*(1-N669)))</f>
        <v>37571.9392520764</v>
      </c>
      <c r="P669" s="16">
        <f ca="1" t="shared" si="4979"/>
        <v>0.0158734012132298</v>
      </c>
      <c r="Q669" s="18">
        <f ca="1">IF(P669&lt;=('Ejercicio 3 - TIR'!$D$22-'Ejercicio 3 - TIR'!$C$22)/('Ejercicio 3 - TIR'!$E$22-'Ejercicio 3 - TIR'!$C$22),'Ejercicio 3 - TIR'!$C$22+SQRT(('Ejercicio 3 - TIR'!$E$22-'Ejercicio 3 - TIR'!$C$22)*('Ejercicio 3 - TIR'!$D$22-'Ejercicio 3 - TIR'!$C$22)*P669),'Ejercicio 3 - TIR'!$E$22-SQRT(('Ejercicio 3 - TIR'!$E$22-'Ejercicio 3 - TIR'!$C$22)*('Ejercicio 3 - TIR'!$E$22-'Ejercicio 3 - TIR'!$D$22)*(1-P669)))</f>
        <v>0.125345289719352</v>
      </c>
      <c r="R669" s="16">
        <f ca="1" t="shared" si="4979"/>
        <v>0.48667377741238</v>
      </c>
      <c r="S669" s="18">
        <f ca="1">IF(R669&lt;=('Ejercicio 3 - TIR'!$D$23-'Ejercicio 3 - TIR'!$C$23)/('Ejercicio 3 - TIR'!$E$23-'Ejercicio 3 - TIR'!$C$23),'Ejercicio 3 - TIR'!$C$23+SQRT(('Ejercicio 3 - TIR'!$E$23-'Ejercicio 3 - TIR'!$C$23)*('Ejercicio 3 - TIR'!$D$23-'Ejercicio 3 - TIR'!$C$23)*R669),'Ejercicio 3 - TIR'!$E$23-SQRT(('Ejercicio 3 - TIR'!$E$23-'Ejercicio 3 - TIR'!$C$23)*('Ejercicio 3 - TIR'!$E$23-'Ejercicio 3 - TIR'!$D$23)*(1-R669)))</f>
        <v>0.149597513397958</v>
      </c>
      <c r="T669" s="16">
        <f ca="1" t="shared" ref="T669:X669" si="4980">RAND()</f>
        <v>0.68911483487923</v>
      </c>
      <c r="U669" s="18">
        <f ca="1">IF(T669&lt;=('Ejercicio 3 - TIR'!$D$24-'Ejercicio 3 - TIR'!$C$24)/('Ejercicio 3 - TIR'!$E$24-'Ejercicio 3 - TIR'!$C$24),'Ejercicio 3 - TIR'!$C$24+SQRT(('Ejercicio 3 - TIR'!$E$24-'Ejercicio 3 - TIR'!$C$24)*('Ejercicio 3 - TIR'!$D$24-'Ejercicio 3 - TIR'!$C$24)*T669),'Ejercicio 3 - TIR'!$E$24-SQRT(('Ejercicio 3 - TIR'!$E$24-'Ejercicio 3 - TIR'!$C$24)*('Ejercicio 3 - TIR'!$E$24-'Ejercicio 3 - TIR'!$D$24)*(1-T669)))</f>
        <v>0.190496128011087</v>
      </c>
      <c r="V669" s="16">
        <f ca="1" t="shared" si="4980"/>
        <v>0.497574121087379</v>
      </c>
      <c r="W669" s="18">
        <f ca="1">IF(V669&lt;=('Ejercicio 3 - TIR'!$D$25-'Ejercicio 3 - TIR'!$C$25)/('Ejercicio 3 - TIR'!$E$25-'Ejercicio 3 - TIR'!$C$25),'Ejercicio 3 - TIR'!$C$25+SQRT(('Ejercicio 3 - TIR'!$E$25-'Ejercicio 3 - TIR'!$C$25)*('Ejercicio 3 - TIR'!$D$25-'Ejercicio 3 - TIR'!$C$25)*V669),'Ejercicio 3 - TIR'!$E$25-SQRT(('Ejercicio 3 - TIR'!$E$25-'Ejercicio 3 - TIR'!$C$25)*('Ejercicio 3 - TIR'!$E$25-'Ejercicio 3 - TIR'!$D$25)*(1-V669)))</f>
        <v>0.208065639671098</v>
      </c>
      <c r="X669" s="16">
        <f ca="1" t="shared" si="4980"/>
        <v>0.107010284920202</v>
      </c>
      <c r="Y669" s="18">
        <f ca="1">IF(X669&lt;=('Ejercicio 3 - TIR'!$D$26-'Ejercicio 3 - TIR'!$C$26)/('Ejercicio 3 - TIR'!$E$26-'Ejercicio 3 - TIR'!$C$26),'Ejercicio 3 - TIR'!$C$26+SQRT(('Ejercicio 3 - TIR'!$E$26-'Ejercicio 3 - TIR'!$C$26)*('Ejercicio 3 - TIR'!$D$26-'Ejercicio 3 - TIR'!$C$26)*X669),'Ejercicio 3 - TIR'!$E$26-SQRT(('Ejercicio 3 - TIR'!$E$26-'Ejercicio 3 - TIR'!$C$26)*('Ejercicio 3 - TIR'!$E$26-'Ejercicio 3 - TIR'!$D$26)*(1-X669)))</f>
        <v>0.206997875434434</v>
      </c>
      <c r="Z669" s="16">
        <f ca="1" t="shared" si="4764"/>
        <v>1.12534528971935</v>
      </c>
      <c r="AA669" s="16">
        <f ca="1" t="shared" si="4765"/>
        <v>1.29369414677547</v>
      </c>
      <c r="AB669" s="16">
        <f ca="1" t="shared" si="4766"/>
        <v>1.54013787256681</v>
      </c>
      <c r="AC669" s="16">
        <f ca="1" t="shared" si="4767"/>
        <v>1.8605876442041</v>
      </c>
      <c r="AD669" s="16">
        <f ca="1" t="shared" si="4768"/>
        <v>2.24572533361391</v>
      </c>
      <c r="AE669" s="15">
        <f ca="1" t="shared" si="4769"/>
        <v>4201.44648104359</v>
      </c>
      <c r="AF669" s="15">
        <f ca="1" t="shared" si="4770"/>
        <v>4829.97242728232</v>
      </c>
      <c r="AG669" s="15">
        <f ca="1" t="shared" si="4771"/>
        <v>5750.06347307991</v>
      </c>
      <c r="AH669" s="15">
        <f ca="1" t="shared" si="4772"/>
        <v>6946.4541077557</v>
      </c>
      <c r="AI669" s="15">
        <f ca="1" t="shared" si="4773"/>
        <v>8384.35534986392</v>
      </c>
      <c r="AJ669" s="17">
        <f ca="1" t="shared" si="4774"/>
        <v>45506.2509214129</v>
      </c>
      <c r="AK669" s="17">
        <f ca="1" t="shared" si="4775"/>
        <v>45663.1469610144</v>
      </c>
      <c r="AL669" s="17">
        <f ca="1" t="shared" si="4776"/>
        <v>60735.1311400343</v>
      </c>
      <c r="AM669" s="17">
        <f ca="1" t="shared" si="4777"/>
        <v>75691.8218353416</v>
      </c>
      <c r="AN669" s="17">
        <f ca="1" t="shared" si="4778"/>
        <v>84376.2558113909</v>
      </c>
      <c r="AO669" s="17">
        <f ca="1">C669/'Ejercicio 3 - TIR'!$D$7</f>
        <v>16331.7806863281</v>
      </c>
      <c r="AP669" s="17">
        <f ca="1" t="shared" si="4779"/>
        <v>29174.4702350848</v>
      </c>
      <c r="AQ669" s="17">
        <f ca="1" t="shared" si="4780"/>
        <v>29331.3662746863</v>
      </c>
      <c r="AR669" s="17">
        <f ca="1" t="shared" si="4781"/>
        <v>44403.3504537062</v>
      </c>
      <c r="AS669" s="17">
        <f ca="1" t="shared" si="4782"/>
        <v>59360.0411490135</v>
      </c>
      <c r="AT669" s="17">
        <f ca="1" t="shared" si="4783"/>
        <v>68044.4751250628</v>
      </c>
      <c r="AU669" s="17">
        <f ca="1">AP669*'Ejercicio 3 - TIR'!$D$5</f>
        <v>14587.2351175424</v>
      </c>
      <c r="AV669" s="17">
        <f ca="1">AQ669*'Ejercicio 3 - TIR'!$D$5</f>
        <v>14665.6831373432</v>
      </c>
      <c r="AW669" s="17">
        <f ca="1">AR669*'Ejercicio 3 - TIR'!$D$5</f>
        <v>22201.6752268531</v>
      </c>
      <c r="AX669" s="17">
        <f ca="1">AS669*'Ejercicio 3 - TIR'!$D$5</f>
        <v>29680.0205745068</v>
      </c>
      <c r="AY669" s="17">
        <f ca="1">AT669*'Ejercicio 3 - TIR'!$D$5</f>
        <v>34022.2375625314</v>
      </c>
      <c r="AZ669" s="17">
        <f ca="1" t="shared" ref="AZ669:BD669" si="4981">AJ669-AU669-AE669</f>
        <v>26717.5693228269</v>
      </c>
      <c r="BA669" s="17">
        <f ca="1" t="shared" si="4981"/>
        <v>26167.4913963889</v>
      </c>
      <c r="BB669" s="17">
        <f ca="1" t="shared" si="4981"/>
        <v>32783.3924401013</v>
      </c>
      <c r="BC669" s="17">
        <f ca="1" t="shared" si="4981"/>
        <v>39065.3471530791</v>
      </c>
      <c r="BD669" s="17">
        <f ca="1" t="shared" si="4981"/>
        <v>41969.6628989956</v>
      </c>
      <c r="BE669" s="17">
        <f ca="1" t="shared" ref="BE669:BI669" si="4982">AZ669/Z669</f>
        <v>23741.663618186</v>
      </c>
      <c r="BF669" s="17">
        <f ca="1" t="shared" si="4982"/>
        <v>20226.9535358193</v>
      </c>
      <c r="BG669" s="17">
        <f ca="1" t="shared" si="4982"/>
        <v>21286.0114825072</v>
      </c>
      <c r="BH669" s="17">
        <f ca="1" t="shared" si="4982"/>
        <v>20996.241308369</v>
      </c>
      <c r="BI669" s="17">
        <f ca="1" t="shared" si="4982"/>
        <v>18688.689249213</v>
      </c>
      <c r="BJ669" s="17">
        <f ca="1" t="shared" si="4786"/>
        <v>75274.4265175677</v>
      </c>
      <c r="BK669" s="17">
        <f ca="1" t="shared" si="4787"/>
        <v>36676.6936303133</v>
      </c>
      <c r="BL669" s="17">
        <f ca="1" t="shared" si="4788"/>
        <v>111951.120147881</v>
      </c>
      <c r="BM669" s="17">
        <f ca="1">BK669*'Ejercicio 3 - TIR'!$D$5</f>
        <v>18338.3468151567</v>
      </c>
      <c r="BN669" s="17">
        <f ca="1" t="shared" si="4789"/>
        <v>93612.7733327243</v>
      </c>
      <c r="BO669" s="17">
        <f ca="1" t="shared" si="4790"/>
        <v>41684.8721130464</v>
      </c>
      <c r="BP669" s="17">
        <f ca="1" t="shared" si="4791"/>
        <v>-115177.885201523</v>
      </c>
      <c r="BQ669" s="17">
        <f ca="1" t="shared" ref="BQ669:BT669" si="4983">BE669</f>
        <v>23741.663618186</v>
      </c>
      <c r="BR669" s="17">
        <f ca="1" t="shared" si="4983"/>
        <v>20226.9535358193</v>
      </c>
      <c r="BS669" s="17">
        <f ca="1" t="shared" si="4983"/>
        <v>21286.0114825072</v>
      </c>
      <c r="BT669" s="17">
        <f ca="1" t="shared" si="4983"/>
        <v>20996.241308369</v>
      </c>
      <c r="BU669" s="17">
        <f ca="1" t="shared" si="4793"/>
        <v>60373.5613622594</v>
      </c>
      <c r="BV669" s="19">
        <f ca="1" t="shared" si="4794"/>
        <v>7.309475504538</v>
      </c>
    </row>
    <row r="670" ht="15" customHeight="1" spans="1:74">
      <c r="A670" s="15">
        <v>669</v>
      </c>
      <c r="B670" s="16">
        <f ca="1" t="shared" ref="B670:F670" si="4984">RAND()</f>
        <v>0.287566534690667</v>
      </c>
      <c r="C670" s="17">
        <f ca="1">IF(B670&lt;=('Ejercicio 3 - TIR'!$D$13-'Ejercicio 3 - TIR'!$C$13)/('Ejercicio 3 - TIR'!$E$13-'Ejercicio 3 - TIR'!$C$13),'Ejercicio 3 - TIR'!$C$13+SQRT(('Ejercicio 3 - TIR'!$E$13-'Ejercicio 3 - TIR'!$C$13)*('Ejercicio 3 - TIR'!$D$13-'Ejercicio 3 - TIR'!$C$13)*B670),'Ejercicio 3 - TIR'!$E$13-SQRT(('Ejercicio 3 - TIR'!$E$13-'Ejercicio 3 - TIR'!$C$13)*('Ejercicio 3 - TIR'!$E$13-'Ejercicio 3 - TIR'!$D$13)*(1-B670)))</f>
        <v>70760.9822604931</v>
      </c>
      <c r="D670" s="16">
        <f ca="1" t="shared" si="4984"/>
        <v>0.0230174927356208</v>
      </c>
      <c r="E670" s="17">
        <f ca="1">IF(D670&lt;=('Ejercicio 3 - TIR'!$D$14-'Ejercicio 3 - TIR'!$C$14)/('Ejercicio 3 - TIR'!$E$14-'Ejercicio 3 - TIR'!$C$14),'Ejercicio 3 - TIR'!$C$14+SQRT(('Ejercicio 3 - TIR'!$E$14-'Ejercicio 3 - TIR'!$C$14)*('Ejercicio 3 - TIR'!$D$14-'Ejercicio 3 - TIR'!$C$14)*D670),'Ejercicio 3 - TIR'!$E$14-SQRT(('Ejercicio 3 - TIR'!$E$14-'Ejercicio 3 - TIR'!$C$14)*('Ejercicio 3 - TIR'!$E$14-'Ejercicio 3 - TIR'!$D$14)*(1-D670)))</f>
        <v>26313.8919115253</v>
      </c>
      <c r="F670" s="16">
        <f ca="1" t="shared" si="4984"/>
        <v>0.392028115351529</v>
      </c>
      <c r="G670" s="17">
        <f ca="1">IF(F670&lt;=('Ejercicio 3 - TIR'!$D$18-'Ejercicio 3 - TIR'!$C$18)/('Ejercicio 3 - TIR'!$E$18-'Ejercicio 3 - TIR'!$C$18),'Ejercicio 3 - TIR'!$C$18+SQRT(('Ejercicio 3 - TIR'!$E$18-'Ejercicio 3 - TIR'!$C$18)*('Ejercicio 3 - TIR'!$D$18-'Ejercicio 3 - TIR'!$C$18)*F670),'Ejercicio 3 - TIR'!$E$18-SQRT(('Ejercicio 3 - TIR'!$E$18-'Ejercicio 3 - TIR'!$C$18)*('Ejercicio 3 - TIR'!$E$18-'Ejercicio 3 - TIR'!$D$18)*(1-F670)))</f>
        <v>37668.3907896461</v>
      </c>
      <c r="H670" s="16">
        <f ca="1" t="shared" ref="H670:L670" si="4985">RAND()</f>
        <v>0.0993492453553142</v>
      </c>
      <c r="I670" s="17">
        <f ca="1">IF(H670&lt;=('Ejercicio 3 - TIR'!$D$18-'Ejercicio 3 - TIR'!$C$18)/('Ejercicio 3 - TIR'!$E$18-'Ejercicio 3 - TIR'!$C$18),'Ejercicio 3 - TIR'!$C$18+SQRT(('Ejercicio 3 - TIR'!$E$18-'Ejercicio 3 - TIR'!$C$18)*('Ejercicio 3 - TIR'!$D$18-'Ejercicio 3 - TIR'!$C$18)*H670),'Ejercicio 3 - TIR'!$E$18-SQRT(('Ejercicio 3 - TIR'!$E$18-'Ejercicio 3 - TIR'!$C$18)*('Ejercicio 3 - TIR'!$E$18-'Ejercicio 3 - TIR'!$D$18)*(1-H670)))</f>
        <v>33860.3609680051</v>
      </c>
      <c r="J670" s="16">
        <f ca="1" t="shared" si="4985"/>
        <v>0.0533217383438847</v>
      </c>
      <c r="K670" s="17">
        <f ca="1">IF(J670&lt;=('Ejercicio 3 - TIR'!$D$18-'Ejercicio 3 - TIR'!$C$18)/('Ejercicio 3 - TIR'!$E$18-'Ejercicio 3 - TIR'!$C$18),'Ejercicio 3 - TIR'!$C$18+SQRT(('Ejercicio 3 - TIR'!$E$18-'Ejercicio 3 - TIR'!$C$18)*('Ejercicio 3 - TIR'!$D$18-'Ejercicio 3 - TIR'!$C$18)*J670),'Ejercicio 3 - TIR'!$E$18-SQRT(('Ejercicio 3 - TIR'!$E$18-'Ejercicio 3 - TIR'!$C$18)*('Ejercicio 3 - TIR'!$E$18-'Ejercicio 3 - TIR'!$D$18)*(1-J670)))</f>
        <v>32828.119649446</v>
      </c>
      <c r="L670" s="16">
        <f ca="1" t="shared" si="4985"/>
        <v>0.977018997365616</v>
      </c>
      <c r="M670" s="17">
        <f ca="1">IF(L670&lt;=('Ejercicio 3 - TIR'!$D$18-'Ejercicio 3 - TIR'!$C$18)/('Ejercicio 3 - TIR'!$E$18-'Ejercicio 3 - TIR'!$C$18),'Ejercicio 3 - TIR'!$C$18+SQRT(('Ejercicio 3 - TIR'!$E$18-'Ejercicio 3 - TIR'!$C$18)*('Ejercicio 3 - TIR'!$D$18-'Ejercicio 3 - TIR'!$C$18)*L670),'Ejercicio 3 - TIR'!$E$18-SQRT(('Ejercicio 3 - TIR'!$E$18-'Ejercicio 3 - TIR'!$C$18)*('Ejercicio 3 - TIR'!$E$18-'Ejercicio 3 - TIR'!$D$18)*(1-L670)))</f>
        <v>43687.1499714062</v>
      </c>
      <c r="N670" s="16">
        <f ca="1" t="shared" ref="N670:R670" si="4986">RAND()</f>
        <v>0.531208373825164</v>
      </c>
      <c r="O670" s="17">
        <f ca="1">IF(N670&lt;=('Ejercicio 3 - TIR'!$D$18-'Ejercicio 3 - TIR'!$C$18)/('Ejercicio 3 - TIR'!$E$18-'Ejercicio 3 - TIR'!$C$18),'Ejercicio 3 - TIR'!$C$18+SQRT(('Ejercicio 3 - TIR'!$E$18-'Ejercicio 3 - TIR'!$C$18)*('Ejercicio 3 - TIR'!$D$18-'Ejercicio 3 - TIR'!$C$18)*N670),'Ejercicio 3 - TIR'!$E$18-SQRT(('Ejercicio 3 - TIR'!$E$18-'Ejercicio 3 - TIR'!$C$18)*('Ejercicio 3 - TIR'!$E$18-'Ejercicio 3 - TIR'!$D$18)*(1-N670)))</f>
        <v>38926.4357990059</v>
      </c>
      <c r="P670" s="16">
        <f ca="1" t="shared" si="4986"/>
        <v>0.308284974597465</v>
      </c>
      <c r="Q670" s="18">
        <f ca="1">IF(P670&lt;=('Ejercicio 3 - TIR'!$D$22-'Ejercicio 3 - TIR'!$C$22)/('Ejercicio 3 - TIR'!$E$22-'Ejercicio 3 - TIR'!$C$22),'Ejercicio 3 - TIR'!$C$22+SQRT(('Ejercicio 3 - TIR'!$E$22-'Ejercicio 3 - TIR'!$C$22)*('Ejercicio 3 - TIR'!$D$22-'Ejercicio 3 - TIR'!$C$22)*P670),'Ejercicio 3 - TIR'!$E$22-SQRT(('Ejercicio 3 - TIR'!$E$22-'Ejercicio 3 - TIR'!$C$22)*('Ejercicio 3 - TIR'!$E$22-'Ejercicio 3 - TIR'!$D$22)*(1-P670)))</f>
        <v>0.14355659046372</v>
      </c>
      <c r="R670" s="16">
        <f ca="1" t="shared" si="4986"/>
        <v>0.253315168984487</v>
      </c>
      <c r="S670" s="18">
        <f ca="1">IF(R670&lt;=('Ejercicio 3 - TIR'!$D$23-'Ejercicio 3 - TIR'!$C$23)/('Ejercicio 3 - TIR'!$E$23-'Ejercicio 3 - TIR'!$C$23),'Ejercicio 3 - TIR'!$C$23+SQRT(('Ejercicio 3 - TIR'!$E$23-'Ejercicio 3 - TIR'!$C$23)*('Ejercicio 3 - TIR'!$D$23-'Ejercicio 3 - TIR'!$C$23)*R670),'Ejercicio 3 - TIR'!$E$23-SQRT(('Ejercicio 3 - TIR'!$E$23-'Ejercicio 3 - TIR'!$C$23)*('Ejercicio 3 - TIR'!$E$23-'Ejercicio 3 - TIR'!$D$23)*(1-R670)))</f>
        <v>0.141353390929126</v>
      </c>
      <c r="T670" s="16">
        <f ca="1" t="shared" ref="T670:X670" si="4987">RAND()</f>
        <v>0.179643537938434</v>
      </c>
      <c r="U670" s="18">
        <f ca="1">IF(T670&lt;=('Ejercicio 3 - TIR'!$D$24-'Ejercicio 3 - TIR'!$C$24)/('Ejercicio 3 - TIR'!$E$24-'Ejercicio 3 - TIR'!$C$24),'Ejercicio 3 - TIR'!$C$24+SQRT(('Ejercicio 3 - TIR'!$E$24-'Ejercicio 3 - TIR'!$C$24)*('Ejercicio 3 - TIR'!$D$24-'Ejercicio 3 - TIR'!$C$24)*T670),'Ejercicio 3 - TIR'!$E$24-SQRT(('Ejercicio 3 - TIR'!$E$24-'Ejercicio 3 - TIR'!$C$24)*('Ejercicio 3 - TIR'!$E$24-'Ejercicio 3 - TIR'!$D$24)*(1-T670)))</f>
        <v>0.169422961403213</v>
      </c>
      <c r="V670" s="16">
        <f ca="1" t="shared" si="4987"/>
        <v>0.323124326947104</v>
      </c>
      <c r="W670" s="18">
        <f ca="1">IF(V670&lt;=('Ejercicio 3 - TIR'!$D$25-'Ejercicio 3 - TIR'!$C$25)/('Ejercicio 3 - TIR'!$E$25-'Ejercicio 3 - TIR'!$C$25),'Ejercicio 3 - TIR'!$C$25+SQRT(('Ejercicio 3 - TIR'!$E$25-'Ejercicio 3 - TIR'!$C$25)*('Ejercicio 3 - TIR'!$D$25-'Ejercicio 3 - TIR'!$C$25)*V670),'Ejercicio 3 - TIR'!$E$25-SQRT(('Ejercicio 3 - TIR'!$E$25-'Ejercicio 3 - TIR'!$C$25)*('Ejercicio 3 - TIR'!$E$25-'Ejercicio 3 - TIR'!$D$25)*(1-V670)))</f>
        <v>0.201326959662611</v>
      </c>
      <c r="X670" s="16">
        <f ca="1" t="shared" si="4987"/>
        <v>0.779982759728479</v>
      </c>
      <c r="Y670" s="18">
        <f ca="1">IF(X670&lt;=('Ejercicio 3 - TIR'!$D$26-'Ejercicio 3 - TIR'!$C$26)/('Ejercicio 3 - TIR'!$E$26-'Ejercicio 3 - TIR'!$C$26),'Ejercicio 3 - TIR'!$C$26+SQRT(('Ejercicio 3 - TIR'!$E$26-'Ejercicio 3 - TIR'!$C$26)*('Ejercicio 3 - TIR'!$D$26-'Ejercicio 3 - TIR'!$C$26)*X670),'Ejercicio 3 - TIR'!$E$26-SQRT(('Ejercicio 3 - TIR'!$E$26-'Ejercicio 3 - TIR'!$C$26)*('Ejercicio 3 - TIR'!$E$26-'Ejercicio 3 - TIR'!$D$26)*(1-X670)))</f>
        <v>0.245531273631505</v>
      </c>
      <c r="Z670" s="16">
        <f ca="1" t="shared" si="4764"/>
        <v>1.14355659046372</v>
      </c>
      <c r="AA670" s="16">
        <f ca="1" t="shared" si="4765"/>
        <v>1.30520219224512</v>
      </c>
      <c r="AB670" s="16">
        <f ca="1" t="shared" si="4766"/>
        <v>1.52633341288525</v>
      </c>
      <c r="AC670" s="16">
        <f ca="1" t="shared" si="4767"/>
        <v>1.83362547833289</v>
      </c>
      <c r="AD670" s="16">
        <f ca="1" t="shared" si="4768"/>
        <v>2.28383787739115</v>
      </c>
      <c r="AE670" s="15">
        <f ca="1" t="shared" si="4769"/>
        <v>3777.53260464944</v>
      </c>
      <c r="AF670" s="15">
        <f ca="1" t="shared" si="4770"/>
        <v>4311.49964766197</v>
      </c>
      <c r="AG670" s="15">
        <f ca="1" t="shared" si="4771"/>
        <v>5041.96668605777</v>
      </c>
      <c r="AH670" s="15">
        <f ca="1" t="shared" si="4772"/>
        <v>6057.05050968195</v>
      </c>
      <c r="AI670" s="15">
        <f ca="1" t="shared" si="4773"/>
        <v>7544.24583577451</v>
      </c>
      <c r="AJ670" s="17">
        <f ca="1" t="shared" si="4774"/>
        <v>43075.9365396627</v>
      </c>
      <c r="AK670" s="17">
        <f ca="1" t="shared" si="4775"/>
        <v>44194.6173656512</v>
      </c>
      <c r="AL670" s="17">
        <f ca="1" t="shared" si="4776"/>
        <v>50106.6559031443</v>
      </c>
      <c r="AM670" s="17">
        <f ca="1" t="shared" si="4777"/>
        <v>80105.8712633206</v>
      </c>
      <c r="AN670" s="17">
        <f ca="1" t="shared" si="4778"/>
        <v>88901.6685096044</v>
      </c>
      <c r="AO670" s="17">
        <f ca="1">C670/'Ejercicio 3 - TIR'!$D$7</f>
        <v>14152.1964520986</v>
      </c>
      <c r="AP670" s="17">
        <f ca="1" t="shared" si="4779"/>
        <v>28923.7400875641</v>
      </c>
      <c r="AQ670" s="17">
        <f ca="1" t="shared" si="4780"/>
        <v>30042.4209135526</v>
      </c>
      <c r="AR670" s="17">
        <f ca="1" t="shared" si="4781"/>
        <v>35954.4594510457</v>
      </c>
      <c r="AS670" s="17">
        <f ca="1" t="shared" si="4782"/>
        <v>65953.674811222</v>
      </c>
      <c r="AT670" s="17">
        <f ca="1" t="shared" si="4783"/>
        <v>74749.4720575058</v>
      </c>
      <c r="AU670" s="17">
        <f ca="1">AP670*'Ejercicio 3 - TIR'!$D$5</f>
        <v>14461.870043782</v>
      </c>
      <c r="AV670" s="17">
        <f ca="1">AQ670*'Ejercicio 3 - TIR'!$D$5</f>
        <v>15021.2104567763</v>
      </c>
      <c r="AW670" s="17">
        <f ca="1">AR670*'Ejercicio 3 - TIR'!$D$5</f>
        <v>17977.2297255228</v>
      </c>
      <c r="AX670" s="17">
        <f ca="1">AS670*'Ejercicio 3 - TIR'!$D$5</f>
        <v>32976.837405611</v>
      </c>
      <c r="AY670" s="17">
        <f ca="1">AT670*'Ejercicio 3 - TIR'!$D$5</f>
        <v>37374.7360287529</v>
      </c>
      <c r="AZ670" s="17">
        <f ca="1" t="shared" ref="AZ670:BD670" si="4988">AJ670-AU670-AE670</f>
        <v>24836.5338912312</v>
      </c>
      <c r="BA670" s="17">
        <f ca="1" t="shared" si="4988"/>
        <v>24861.9072612129</v>
      </c>
      <c r="BB670" s="17">
        <f ca="1" t="shared" si="4988"/>
        <v>27087.4594915637</v>
      </c>
      <c r="BC670" s="17">
        <f ca="1" t="shared" si="4988"/>
        <v>41071.9833480277</v>
      </c>
      <c r="BD670" s="17">
        <f ca="1" t="shared" si="4988"/>
        <v>43982.686645077</v>
      </c>
      <c r="BE670" s="17">
        <f ca="1" t="shared" ref="BE670:BI670" si="4989">AZ670/Z670</f>
        <v>21718.6749640084</v>
      </c>
      <c r="BF670" s="17">
        <f ca="1" t="shared" si="4989"/>
        <v>19048.3186504975</v>
      </c>
      <c r="BG670" s="17">
        <f ca="1" t="shared" si="4989"/>
        <v>17746.7513079989</v>
      </c>
      <c r="BH670" s="17">
        <f ca="1" t="shared" si="4989"/>
        <v>22399.3306339579</v>
      </c>
      <c r="BI670" s="17">
        <f ca="1" t="shared" si="4989"/>
        <v>19258.2350439511</v>
      </c>
      <c r="BJ670" s="17">
        <f ca="1" t="shared" si="4786"/>
        <v>60096.663049118</v>
      </c>
      <c r="BK670" s="17">
        <f ca="1" t="shared" si="4787"/>
        <v>32321.3223055834</v>
      </c>
      <c r="BL670" s="17">
        <f ca="1" t="shared" si="4788"/>
        <v>92417.9853547014</v>
      </c>
      <c r="BM670" s="17">
        <f ca="1">BK670*'Ejercicio 3 - TIR'!$D$5</f>
        <v>16160.6611527917</v>
      </c>
      <c r="BN670" s="17">
        <f ca="1" t="shared" si="4789"/>
        <v>76257.3242019097</v>
      </c>
      <c r="BO670" s="17">
        <f ca="1" t="shared" si="4790"/>
        <v>33389.9901375746</v>
      </c>
      <c r="BP670" s="17">
        <f ca="1" t="shared" si="4791"/>
        <v>-97074.8741720184</v>
      </c>
      <c r="BQ670" s="17">
        <f ca="1" t="shared" ref="BQ670:BT670" si="4990">BE670</f>
        <v>21718.6749640084</v>
      </c>
      <c r="BR670" s="17">
        <f ca="1" t="shared" si="4990"/>
        <v>19048.3186504975</v>
      </c>
      <c r="BS670" s="17">
        <f ca="1" t="shared" si="4990"/>
        <v>17746.7513079989</v>
      </c>
      <c r="BT670" s="17">
        <f ca="1" t="shared" si="4990"/>
        <v>22399.3306339579</v>
      </c>
      <c r="BU670" s="17">
        <f ca="1" t="shared" si="4793"/>
        <v>52648.2251815257</v>
      </c>
      <c r="BV670" s="19">
        <f ca="1" t="shared" si="4794"/>
        <v>9.90778392731935</v>
      </c>
    </row>
    <row r="671" ht="15" customHeight="1" spans="1:74">
      <c r="A671" s="15">
        <v>670</v>
      </c>
      <c r="B671" s="16">
        <f ca="1" t="shared" ref="B671:F671" si="4991">RAND()</f>
        <v>0.368945853545246</v>
      </c>
      <c r="C671" s="17">
        <f ca="1">IF(B671&lt;=('Ejercicio 3 - TIR'!$D$13-'Ejercicio 3 - TIR'!$C$13)/('Ejercicio 3 - TIR'!$E$13-'Ejercicio 3 - TIR'!$C$13),'Ejercicio 3 - TIR'!$C$13+SQRT(('Ejercicio 3 - TIR'!$E$13-'Ejercicio 3 - TIR'!$C$13)*('Ejercicio 3 - TIR'!$D$13-'Ejercicio 3 - TIR'!$C$13)*B671),'Ejercicio 3 - TIR'!$E$13-SQRT(('Ejercicio 3 - TIR'!$E$13-'Ejercicio 3 - TIR'!$C$13)*('Ejercicio 3 - TIR'!$E$13-'Ejercicio 3 - TIR'!$D$13)*(1-B671)))</f>
        <v>72481.5520832714</v>
      </c>
      <c r="D671" s="16">
        <f ca="1" t="shared" si="4991"/>
        <v>0.726265264018344</v>
      </c>
      <c r="E671" s="17">
        <f ca="1">IF(D671&lt;=('Ejercicio 3 - TIR'!$D$14-'Ejercicio 3 - TIR'!$C$14)/('Ejercicio 3 - TIR'!$E$14-'Ejercicio 3 - TIR'!$C$14),'Ejercicio 3 - TIR'!$C$14+SQRT(('Ejercicio 3 - TIR'!$E$14-'Ejercicio 3 - TIR'!$C$14)*('Ejercicio 3 - TIR'!$D$14-'Ejercicio 3 - TIR'!$C$14)*D671),'Ejercicio 3 - TIR'!$E$14-SQRT(('Ejercicio 3 - TIR'!$E$14-'Ejercicio 3 - TIR'!$C$14)*('Ejercicio 3 - TIR'!$E$14-'Ejercicio 3 - TIR'!$D$14)*(1-D671)))</f>
        <v>33592.1758453241</v>
      </c>
      <c r="F671" s="16">
        <f ca="1" t="shared" si="4991"/>
        <v>0.948150252789147</v>
      </c>
      <c r="G671" s="17">
        <f ca="1">IF(F671&lt;=('Ejercicio 3 - TIR'!$D$18-'Ejercicio 3 - TIR'!$C$18)/('Ejercicio 3 - TIR'!$E$18-'Ejercicio 3 - TIR'!$C$18),'Ejercicio 3 - TIR'!$C$18+SQRT(('Ejercicio 3 - TIR'!$E$18-'Ejercicio 3 - TIR'!$C$18)*('Ejercicio 3 - TIR'!$D$18-'Ejercicio 3 - TIR'!$C$18)*F671),'Ejercicio 3 - TIR'!$E$18-SQRT(('Ejercicio 3 - TIR'!$E$18-'Ejercicio 3 - TIR'!$C$18)*('Ejercicio 3 - TIR'!$E$18-'Ejercicio 3 - TIR'!$D$18)*(1-F671)))</f>
        <v>43028.0134278312</v>
      </c>
      <c r="H671" s="16">
        <f ca="1" t="shared" ref="H671:L671" si="4992">RAND()</f>
        <v>0.0824757785665167</v>
      </c>
      <c r="I671" s="17">
        <f ca="1">IF(H671&lt;=('Ejercicio 3 - TIR'!$D$18-'Ejercicio 3 - TIR'!$C$18)/('Ejercicio 3 - TIR'!$E$18-'Ejercicio 3 - TIR'!$C$18),'Ejercicio 3 - TIR'!$C$18+SQRT(('Ejercicio 3 - TIR'!$E$18-'Ejercicio 3 - TIR'!$C$18)*('Ejercicio 3 - TIR'!$D$18-'Ejercicio 3 - TIR'!$C$18)*H671),'Ejercicio 3 - TIR'!$E$18-SQRT(('Ejercicio 3 - TIR'!$E$18-'Ejercicio 3 - TIR'!$C$18)*('Ejercicio 3 - TIR'!$E$18-'Ejercicio 3 - TIR'!$D$18)*(1-H671)))</f>
        <v>33517.295379262</v>
      </c>
      <c r="J671" s="16">
        <f ca="1" t="shared" si="4992"/>
        <v>0.183208593033539</v>
      </c>
      <c r="K671" s="17">
        <f ca="1">IF(J671&lt;=('Ejercicio 3 - TIR'!$D$18-'Ejercicio 3 - TIR'!$C$18)/('Ejercicio 3 - TIR'!$E$18-'Ejercicio 3 - TIR'!$C$18),'Ejercicio 3 - TIR'!$C$18+SQRT(('Ejercicio 3 - TIR'!$E$18-'Ejercicio 3 - TIR'!$C$18)*('Ejercicio 3 - TIR'!$D$18-'Ejercicio 3 - TIR'!$C$18)*J671),'Ejercicio 3 - TIR'!$E$18-SQRT(('Ejercicio 3 - TIR'!$E$18-'Ejercicio 3 - TIR'!$C$18)*('Ejercicio 3 - TIR'!$E$18-'Ejercicio 3 - TIR'!$D$18)*(1-J671)))</f>
        <v>35242.2599091452</v>
      </c>
      <c r="L671" s="16">
        <f ca="1" t="shared" si="4992"/>
        <v>0.78097538862198</v>
      </c>
      <c r="M671" s="17">
        <f ca="1">IF(L671&lt;=('Ejercicio 3 - TIR'!$D$18-'Ejercicio 3 - TIR'!$C$18)/('Ejercicio 3 - TIR'!$E$18-'Ejercicio 3 - TIR'!$C$18),'Ejercicio 3 - TIR'!$C$18+SQRT(('Ejercicio 3 - TIR'!$E$18-'Ejercicio 3 - TIR'!$C$18)*('Ejercicio 3 - TIR'!$D$18-'Ejercicio 3 - TIR'!$C$18)*L671),'Ejercicio 3 - TIR'!$E$18-SQRT(('Ejercicio 3 - TIR'!$E$18-'Ejercicio 3 - TIR'!$C$18)*('Ejercicio 3 - TIR'!$E$18-'Ejercicio 3 - TIR'!$D$18)*(1-L671)))</f>
        <v>40946.9954535738</v>
      </c>
      <c r="N671" s="16">
        <f ca="1" t="shared" ref="N671:R671" si="4993">RAND()</f>
        <v>0.0538367316425221</v>
      </c>
      <c r="O671" s="17">
        <f ca="1">IF(N671&lt;=('Ejercicio 3 - TIR'!$D$18-'Ejercicio 3 - TIR'!$C$18)/('Ejercicio 3 - TIR'!$E$18-'Ejercicio 3 - TIR'!$C$18),'Ejercicio 3 - TIR'!$C$18+SQRT(('Ejercicio 3 - TIR'!$E$18-'Ejercicio 3 - TIR'!$C$18)*('Ejercicio 3 - TIR'!$D$18-'Ejercicio 3 - TIR'!$C$18)*N671),'Ejercicio 3 - TIR'!$E$18-SQRT(('Ejercicio 3 - TIR'!$E$18-'Ejercicio 3 - TIR'!$C$18)*('Ejercicio 3 - TIR'!$E$18-'Ejercicio 3 - TIR'!$D$18)*(1-N671)))</f>
        <v>32841.7441380917</v>
      </c>
      <c r="P671" s="16">
        <f ca="1" t="shared" si="4993"/>
        <v>0.766103846722592</v>
      </c>
      <c r="Q671" s="18">
        <f ca="1">IF(P671&lt;=('Ejercicio 3 - TIR'!$D$22-'Ejercicio 3 - TIR'!$C$22)/('Ejercicio 3 - TIR'!$E$22-'Ejercicio 3 - TIR'!$C$22),'Ejercicio 3 - TIR'!$C$22+SQRT(('Ejercicio 3 - TIR'!$E$22-'Ejercicio 3 - TIR'!$C$22)*('Ejercicio 3 - TIR'!$D$22-'Ejercicio 3 - TIR'!$C$22)*P671),'Ejercicio 3 - TIR'!$E$22-SQRT(('Ejercicio 3 - TIR'!$E$22-'Ejercicio 3 - TIR'!$C$22)*('Ejercicio 3 - TIR'!$E$22-'Ejercicio 3 - TIR'!$D$22)*(1-P671)))</f>
        <v>0.159481396833621</v>
      </c>
      <c r="R671" s="16">
        <f ca="1" t="shared" si="4993"/>
        <v>0.0888429281512955</v>
      </c>
      <c r="S671" s="18">
        <f ca="1">IF(R671&lt;=('Ejercicio 3 - TIR'!$D$23-'Ejercicio 3 - TIR'!$C$23)/('Ejercicio 3 - TIR'!$E$23-'Ejercicio 3 - TIR'!$C$23),'Ejercicio 3 - TIR'!$C$23+SQRT(('Ejercicio 3 - TIR'!$E$23-'Ejercicio 3 - TIR'!$C$23)*('Ejercicio 3 - TIR'!$D$23-'Ejercicio 3 - TIR'!$C$23)*R671),'Ejercicio 3 - TIR'!$E$23-SQRT(('Ejercicio 3 - TIR'!$E$23-'Ejercicio 3 - TIR'!$C$23)*('Ejercicio 3 - TIR'!$E$23-'Ejercicio 3 - TIR'!$D$23)*(1-R671)))</f>
        <v>0.132645840054039</v>
      </c>
      <c r="T671" s="16">
        <f ca="1" t="shared" ref="T671:X671" si="4994">RAND()</f>
        <v>0.297163834346807</v>
      </c>
      <c r="U671" s="18">
        <f ca="1">IF(T671&lt;=('Ejercicio 3 - TIR'!$D$24-'Ejercicio 3 - TIR'!$C$24)/('Ejercicio 3 - TIR'!$E$24-'Ejercicio 3 - TIR'!$C$24),'Ejercicio 3 - TIR'!$C$24+SQRT(('Ejercicio 3 - TIR'!$E$24-'Ejercicio 3 - TIR'!$C$24)*('Ejercicio 3 - TIR'!$D$24-'Ejercicio 3 - TIR'!$C$24)*T671),'Ejercicio 3 - TIR'!$E$24-SQRT(('Ejercicio 3 - TIR'!$E$24-'Ejercicio 3 - TIR'!$C$24)*('Ejercicio 3 - TIR'!$E$24-'Ejercicio 3 - TIR'!$D$24)*(1-T671)))</f>
        <v>0.174980873726279</v>
      </c>
      <c r="V671" s="16">
        <f ca="1" t="shared" si="4994"/>
        <v>0.467938009580791</v>
      </c>
      <c r="W671" s="18">
        <f ca="1">IF(V671&lt;=('Ejercicio 3 - TIR'!$D$25-'Ejercicio 3 - TIR'!$C$25)/('Ejercicio 3 - TIR'!$E$25-'Ejercicio 3 - TIR'!$C$25),'Ejercicio 3 - TIR'!$C$25+SQRT(('Ejercicio 3 - TIR'!$E$25-'Ejercicio 3 - TIR'!$C$25)*('Ejercicio 3 - TIR'!$D$25-'Ejercicio 3 - TIR'!$C$25)*V671),'Ejercicio 3 - TIR'!$E$25-SQRT(('Ejercicio 3 - TIR'!$E$25-'Ejercicio 3 - TIR'!$C$25)*('Ejercicio 3 - TIR'!$E$25-'Ejercicio 3 - TIR'!$D$25)*(1-V671)))</f>
        <v>0.206846588008974</v>
      </c>
      <c r="X671" s="16">
        <f ca="1" t="shared" si="4994"/>
        <v>0.625820109470911</v>
      </c>
      <c r="Y671" s="18">
        <f ca="1">IF(X671&lt;=('Ejercicio 3 - TIR'!$D$26-'Ejercicio 3 - TIR'!$C$26)/('Ejercicio 3 - TIR'!$E$26-'Ejercicio 3 - TIR'!$C$26),'Ejercicio 3 - TIR'!$C$26+SQRT(('Ejercicio 3 - TIR'!$E$26-'Ejercicio 3 - TIR'!$C$26)*('Ejercicio 3 - TIR'!$D$26-'Ejercicio 3 - TIR'!$C$26)*X671),'Ejercicio 3 - TIR'!$E$26-SQRT(('Ejercicio 3 - TIR'!$E$26-'Ejercicio 3 - TIR'!$C$26)*('Ejercicio 3 - TIR'!$E$26-'Ejercicio 3 - TIR'!$D$26)*(1-X671)))</f>
        <v>0.235049233500895</v>
      </c>
      <c r="Z671" s="16">
        <f ca="1" t="shared" si="4764"/>
        <v>1.15948139683362</v>
      </c>
      <c r="AA671" s="16">
        <f ca="1" t="shared" si="4765"/>
        <v>1.31328178074365</v>
      </c>
      <c r="AB671" s="16">
        <f ca="1" t="shared" si="4766"/>
        <v>1.54308097418697</v>
      </c>
      <c r="AC671" s="16">
        <f ca="1" t="shared" si="4767"/>
        <v>1.86226200871911</v>
      </c>
      <c r="AD671" s="16">
        <f ca="1" t="shared" si="4768"/>
        <v>2.29998526644638</v>
      </c>
      <c r="AE671" s="15">
        <f ca="1" t="shared" si="4769"/>
        <v>5357.32712649291</v>
      </c>
      <c r="AF671" s="15">
        <f ca="1" t="shared" si="4770"/>
        <v>6067.95428363085</v>
      </c>
      <c r="AG671" s="15">
        <f ca="1" t="shared" si="4771"/>
        <v>7129.73022591169</v>
      </c>
      <c r="AH671" s="15">
        <f ca="1" t="shared" si="4772"/>
        <v>8604.49059656598</v>
      </c>
      <c r="AI671" s="15">
        <f ca="1" t="shared" si="4773"/>
        <v>10626.9695159545</v>
      </c>
      <c r="AJ671" s="17">
        <f ca="1" t="shared" si="4774"/>
        <v>49890.1811122775</v>
      </c>
      <c r="AK671" s="17">
        <f ca="1" t="shared" si="4775"/>
        <v>44017.653361388</v>
      </c>
      <c r="AL671" s="17">
        <f ca="1" t="shared" si="4776"/>
        <v>54381.6607531543</v>
      </c>
      <c r="AM671" s="17">
        <f ca="1" t="shared" si="4777"/>
        <v>76254.0340043847</v>
      </c>
      <c r="AN671" s="17">
        <f ca="1" t="shared" si="4778"/>
        <v>75535.5276420125</v>
      </c>
      <c r="AO671" s="17">
        <f ca="1">C671/'Ejercicio 3 - TIR'!$D$7</f>
        <v>14496.3104166543</v>
      </c>
      <c r="AP671" s="17">
        <f ca="1" t="shared" si="4779"/>
        <v>35393.8706956233</v>
      </c>
      <c r="AQ671" s="17">
        <f ca="1" t="shared" si="4780"/>
        <v>29521.3429447337</v>
      </c>
      <c r="AR671" s="17">
        <f ca="1" t="shared" si="4781"/>
        <v>39885.3503365</v>
      </c>
      <c r="AS671" s="17">
        <f ca="1" t="shared" si="4782"/>
        <v>61757.7235877305</v>
      </c>
      <c r="AT671" s="17">
        <f ca="1" t="shared" si="4783"/>
        <v>61039.2172253582</v>
      </c>
      <c r="AU671" s="17">
        <f ca="1">AP671*'Ejercicio 3 - TIR'!$D$5</f>
        <v>17696.9353478116</v>
      </c>
      <c r="AV671" s="17">
        <f ca="1">AQ671*'Ejercicio 3 - TIR'!$D$5</f>
        <v>14760.6714723668</v>
      </c>
      <c r="AW671" s="17">
        <f ca="1">AR671*'Ejercicio 3 - TIR'!$D$5</f>
        <v>19942.67516825</v>
      </c>
      <c r="AX671" s="17">
        <f ca="1">AS671*'Ejercicio 3 - TIR'!$D$5</f>
        <v>30878.8617938652</v>
      </c>
      <c r="AY671" s="17">
        <f ca="1">AT671*'Ejercicio 3 - TIR'!$D$5</f>
        <v>30519.6086126791</v>
      </c>
      <c r="AZ671" s="17">
        <f ca="1" t="shared" ref="AZ671:BD671" si="4995">AJ671-AU671-AE671</f>
        <v>26835.918637973</v>
      </c>
      <c r="BA671" s="17">
        <f ca="1" t="shared" si="4995"/>
        <v>23189.0276053903</v>
      </c>
      <c r="BB671" s="17">
        <f ca="1" t="shared" si="4995"/>
        <v>27309.2553589926</v>
      </c>
      <c r="BC671" s="17">
        <f ca="1" t="shared" si="4995"/>
        <v>36770.6816139535</v>
      </c>
      <c r="BD671" s="17">
        <f ca="1" t="shared" si="4995"/>
        <v>34388.9495133789</v>
      </c>
      <c r="BE671" s="17">
        <f ca="1" t="shared" ref="BE671:BI671" si="4996">AZ671/Z671</f>
        <v>23144.7599860231</v>
      </c>
      <c r="BF671" s="17">
        <f ca="1" t="shared" si="4996"/>
        <v>17657.3131108691</v>
      </c>
      <c r="BG671" s="17">
        <f ca="1" t="shared" si="4996"/>
        <v>17697.8757536567</v>
      </c>
      <c r="BH671" s="17">
        <f ca="1" t="shared" si="4996"/>
        <v>19745.1708952839</v>
      </c>
      <c r="BI671" s="17">
        <f ca="1" t="shared" si="4996"/>
        <v>14951.8129594421</v>
      </c>
      <c r="BJ671" s="17">
        <f ca="1" t="shared" si="4786"/>
        <v>77261.5095121212</v>
      </c>
      <c r="BK671" s="17">
        <f ca="1" t="shared" si="4787"/>
        <v>33341.300376138</v>
      </c>
      <c r="BL671" s="17">
        <f ca="1" t="shared" si="4788"/>
        <v>110602.809888259</v>
      </c>
      <c r="BM671" s="17">
        <f ca="1">BK671*'Ejercicio 3 - TIR'!$D$5</f>
        <v>16670.650188069</v>
      </c>
      <c r="BN671" s="17">
        <f ca="1" t="shared" si="4789"/>
        <v>93932.1597001902</v>
      </c>
      <c r="BO671" s="17">
        <f ca="1" t="shared" si="4790"/>
        <v>40840.3310536512</v>
      </c>
      <c r="BP671" s="17">
        <f ca="1" t="shared" si="4791"/>
        <v>-106073.727928595</v>
      </c>
      <c r="BQ671" s="17">
        <f ca="1" t="shared" ref="BQ671:BT671" si="4997">BE671</f>
        <v>23144.7599860231</v>
      </c>
      <c r="BR671" s="17">
        <f ca="1" t="shared" si="4997"/>
        <v>17657.3131108691</v>
      </c>
      <c r="BS671" s="17">
        <f ca="1" t="shared" si="4997"/>
        <v>17697.8757536567</v>
      </c>
      <c r="BT671" s="17">
        <f ca="1" t="shared" si="4997"/>
        <v>19745.1708952839</v>
      </c>
      <c r="BU671" s="17">
        <f ca="1" t="shared" si="4793"/>
        <v>55792.1440130933</v>
      </c>
      <c r="BV671" s="19">
        <f ca="1" t="shared" si="4794"/>
        <v>7.0811623257331</v>
      </c>
    </row>
    <row r="672" ht="15" customHeight="1" spans="1:74">
      <c r="A672" s="15">
        <v>671</v>
      </c>
      <c r="B672" s="16">
        <f ca="1" t="shared" ref="B672:F672" si="4998">RAND()</f>
        <v>0.159458405344473</v>
      </c>
      <c r="C672" s="17">
        <f ca="1">IF(B672&lt;=('Ejercicio 3 - TIR'!$D$13-'Ejercicio 3 - TIR'!$C$13)/('Ejercicio 3 - TIR'!$E$13-'Ejercicio 3 - TIR'!$C$13),'Ejercicio 3 - TIR'!$C$13+SQRT(('Ejercicio 3 - TIR'!$E$13-'Ejercicio 3 - TIR'!$C$13)*('Ejercicio 3 - TIR'!$D$13-'Ejercicio 3 - TIR'!$C$13)*B672),'Ejercicio 3 - TIR'!$E$13-SQRT(('Ejercicio 3 - TIR'!$E$13-'Ejercicio 3 - TIR'!$C$13)*('Ejercicio 3 - TIR'!$E$13-'Ejercicio 3 - TIR'!$D$13)*(1-B672)))</f>
        <v>67986.4486561794</v>
      </c>
      <c r="D672" s="16">
        <f ca="1" t="shared" si="4998"/>
        <v>0.463466512820333</v>
      </c>
      <c r="E672" s="17">
        <f ca="1">IF(D672&lt;=('Ejercicio 3 - TIR'!$D$14-'Ejercicio 3 - TIR'!$C$14)/('Ejercicio 3 - TIR'!$E$14-'Ejercicio 3 - TIR'!$C$14),'Ejercicio 3 - TIR'!$C$14+SQRT(('Ejercicio 3 - TIR'!$E$14-'Ejercicio 3 - TIR'!$C$14)*('Ejercicio 3 - TIR'!$D$14-'Ejercicio 3 - TIR'!$C$14)*D672),'Ejercicio 3 - TIR'!$E$14-SQRT(('Ejercicio 3 - TIR'!$E$14-'Ejercicio 3 - TIR'!$C$14)*('Ejercicio 3 - TIR'!$E$14-'Ejercicio 3 - TIR'!$D$14)*(1-D672)))</f>
        <v>31028.9341170098</v>
      </c>
      <c r="F672" s="16">
        <f ca="1" t="shared" si="4998"/>
        <v>0.0372366445031587</v>
      </c>
      <c r="G672" s="17">
        <f ca="1">IF(F672&lt;=('Ejercicio 3 - TIR'!$D$18-'Ejercicio 3 - TIR'!$C$18)/('Ejercicio 3 - TIR'!$E$18-'Ejercicio 3 - TIR'!$C$18),'Ejercicio 3 - TIR'!$C$18+SQRT(('Ejercicio 3 - TIR'!$E$18-'Ejercicio 3 - TIR'!$C$18)*('Ejercicio 3 - TIR'!$D$18-'Ejercicio 3 - TIR'!$C$18)*F672),'Ejercicio 3 - TIR'!$E$18-SQRT(('Ejercicio 3 - TIR'!$E$18-'Ejercicio 3 - TIR'!$C$18)*('Ejercicio 3 - TIR'!$E$18-'Ejercicio 3 - TIR'!$D$18)*(1-F672)))</f>
        <v>32363.3655399607</v>
      </c>
      <c r="H672" s="16">
        <f ca="1" t="shared" ref="H672:L672" si="4999">RAND()</f>
        <v>0.815821016165912</v>
      </c>
      <c r="I672" s="17">
        <f ca="1">IF(H672&lt;=('Ejercicio 3 - TIR'!$D$18-'Ejercicio 3 - TIR'!$C$18)/('Ejercicio 3 - TIR'!$E$18-'Ejercicio 3 - TIR'!$C$18),'Ejercicio 3 - TIR'!$C$18+SQRT(('Ejercicio 3 - TIR'!$E$18-'Ejercicio 3 - TIR'!$C$18)*('Ejercicio 3 - TIR'!$D$18-'Ejercicio 3 - TIR'!$C$18)*H672),'Ejercicio 3 - TIR'!$E$18-SQRT(('Ejercicio 3 - TIR'!$E$18-'Ejercicio 3 - TIR'!$C$18)*('Ejercicio 3 - TIR'!$E$18-'Ejercicio 3 - TIR'!$D$18)*(1-H672)))</f>
        <v>41283.3585338969</v>
      </c>
      <c r="J672" s="16">
        <f ca="1" t="shared" si="4999"/>
        <v>0.504588912995972</v>
      </c>
      <c r="K672" s="17">
        <f ca="1">IF(J672&lt;=('Ejercicio 3 - TIR'!$D$18-'Ejercicio 3 - TIR'!$C$18)/('Ejercicio 3 - TIR'!$E$18-'Ejercicio 3 - TIR'!$C$18),'Ejercicio 3 - TIR'!$C$18+SQRT(('Ejercicio 3 - TIR'!$E$18-'Ejercicio 3 - TIR'!$C$18)*('Ejercicio 3 - TIR'!$D$18-'Ejercicio 3 - TIR'!$C$18)*J672),'Ejercicio 3 - TIR'!$E$18-SQRT(('Ejercicio 3 - TIR'!$E$18-'Ejercicio 3 - TIR'!$C$18)*('Ejercicio 3 - TIR'!$E$18-'Ejercicio 3 - TIR'!$D$18)*(1-J672)))</f>
        <v>38699.9044218541</v>
      </c>
      <c r="L672" s="16">
        <f ca="1" t="shared" si="4999"/>
        <v>0.909654938123867</v>
      </c>
      <c r="M672" s="17">
        <f ca="1">IF(L672&lt;=('Ejercicio 3 - TIR'!$D$18-'Ejercicio 3 - TIR'!$C$18)/('Ejercicio 3 - TIR'!$E$18-'Ejercicio 3 - TIR'!$C$18),'Ejercicio 3 - TIR'!$C$18+SQRT(('Ejercicio 3 - TIR'!$E$18-'Ejercicio 3 - TIR'!$C$18)*('Ejercicio 3 - TIR'!$D$18-'Ejercicio 3 - TIR'!$C$18)*L672),'Ejercicio 3 - TIR'!$E$18-SQRT(('Ejercicio 3 - TIR'!$E$18-'Ejercicio 3 - TIR'!$C$18)*('Ejercicio 3 - TIR'!$E$18-'Ejercicio 3 - TIR'!$D$18)*(1-L672)))</f>
        <v>42396.9480142129</v>
      </c>
      <c r="N672" s="16">
        <f ca="1" t="shared" ref="N672:R672" si="5000">RAND()</f>
        <v>0.473702144848074</v>
      </c>
      <c r="O672" s="17">
        <f ca="1">IF(N672&lt;=('Ejercicio 3 - TIR'!$D$18-'Ejercicio 3 - TIR'!$C$18)/('Ejercicio 3 - TIR'!$E$18-'Ejercicio 3 - TIR'!$C$18),'Ejercicio 3 - TIR'!$C$18+SQRT(('Ejercicio 3 - TIR'!$E$18-'Ejercicio 3 - TIR'!$C$18)*('Ejercicio 3 - TIR'!$D$18-'Ejercicio 3 - TIR'!$C$18)*N672),'Ejercicio 3 - TIR'!$E$18-SQRT(('Ejercicio 3 - TIR'!$E$18-'Ejercicio 3 - TIR'!$C$18)*('Ejercicio 3 - TIR'!$E$18-'Ejercicio 3 - TIR'!$D$18)*(1-N672)))</f>
        <v>38429.4318745222</v>
      </c>
      <c r="P672" s="16">
        <f ca="1" t="shared" si="5000"/>
        <v>0.126368835623057</v>
      </c>
      <c r="Q672" s="18">
        <f ca="1">IF(P672&lt;=('Ejercicio 3 - TIR'!$D$22-'Ejercicio 3 - TIR'!$C$22)/('Ejercicio 3 - TIR'!$E$22-'Ejercicio 3 - TIR'!$C$22),'Ejercicio 3 - TIR'!$C$22+SQRT(('Ejercicio 3 - TIR'!$E$22-'Ejercicio 3 - TIR'!$C$22)*('Ejercicio 3 - TIR'!$D$22-'Ejercicio 3 - TIR'!$C$22)*P672),'Ejercicio 3 - TIR'!$E$22-SQRT(('Ejercicio 3 - TIR'!$E$22-'Ejercicio 3 - TIR'!$C$22)*('Ejercicio 3 - TIR'!$E$22-'Ejercicio 3 - TIR'!$D$22)*(1-P672)))</f>
        <v>0.135081906514811</v>
      </c>
      <c r="R672" s="16">
        <f ca="1" t="shared" si="5000"/>
        <v>0.359075174688063</v>
      </c>
      <c r="S672" s="18">
        <f ca="1">IF(R672&lt;=('Ejercicio 3 - TIR'!$D$23-'Ejercicio 3 - TIR'!$C$23)/('Ejercicio 3 - TIR'!$E$23-'Ejercicio 3 - TIR'!$C$23),'Ejercicio 3 - TIR'!$C$23+SQRT(('Ejercicio 3 - TIR'!$E$23-'Ejercicio 3 - TIR'!$C$23)*('Ejercicio 3 - TIR'!$D$23-'Ejercicio 3 - TIR'!$C$23)*R672),'Ejercicio 3 - TIR'!$E$23-SQRT(('Ejercicio 3 - TIR'!$E$23-'Ejercicio 3 - TIR'!$C$23)*('Ejercicio 3 - TIR'!$E$23-'Ejercicio 3 - TIR'!$D$23)*(1-R672)))</f>
        <v>0.145423125583581</v>
      </c>
      <c r="T672" s="16">
        <f ca="1" t="shared" ref="T672:X672" si="5001">RAND()</f>
        <v>0.911107035816033</v>
      </c>
      <c r="U672" s="18">
        <f ca="1">IF(T672&lt;=('Ejercicio 3 - TIR'!$D$24-'Ejercicio 3 - TIR'!$C$24)/('Ejercicio 3 - TIR'!$E$24-'Ejercicio 3 - TIR'!$C$24),'Ejercicio 3 - TIR'!$C$24+SQRT(('Ejercicio 3 - TIR'!$E$24-'Ejercicio 3 - TIR'!$C$24)*('Ejercicio 3 - TIR'!$D$24-'Ejercicio 3 - TIR'!$C$24)*T672),'Ejercicio 3 - TIR'!$E$24-SQRT(('Ejercicio 3 - TIR'!$E$24-'Ejercicio 3 - TIR'!$C$24)*('Ejercicio 3 - TIR'!$E$24-'Ejercicio 3 - TIR'!$D$24)*(1-T672)))</f>
        <v>0.20422342560265</v>
      </c>
      <c r="V672" s="16">
        <f ca="1" t="shared" si="5001"/>
        <v>0.00254392389365532</v>
      </c>
      <c r="W672" s="18">
        <f ca="1">IF(V672&lt;=('Ejercicio 3 - TIR'!$D$25-'Ejercicio 3 - TIR'!$C$25)/('Ejercicio 3 - TIR'!$E$25-'Ejercicio 3 - TIR'!$C$25),'Ejercicio 3 - TIR'!$C$25+SQRT(('Ejercicio 3 - TIR'!$E$25-'Ejercicio 3 - TIR'!$C$25)*('Ejercicio 3 - TIR'!$D$25-'Ejercicio 3 - TIR'!$C$25)*V672),'Ejercicio 3 - TIR'!$E$25-SQRT(('Ejercicio 3 - TIR'!$E$25-'Ejercicio 3 - TIR'!$C$25)*('Ejercicio 3 - TIR'!$E$25-'Ejercicio 3 - TIR'!$D$25)*(1-V672)))</f>
        <v>0.181887191948668</v>
      </c>
      <c r="X672" s="16">
        <f ca="1" t="shared" si="5001"/>
        <v>0.714843841646146</v>
      </c>
      <c r="Y672" s="18">
        <f ca="1">IF(X672&lt;=('Ejercicio 3 - TIR'!$D$26-'Ejercicio 3 - TIR'!$C$26)/('Ejercicio 3 - TIR'!$E$26-'Ejercicio 3 - TIR'!$C$26),'Ejercicio 3 - TIR'!$C$26+SQRT(('Ejercicio 3 - TIR'!$E$26-'Ejercicio 3 - TIR'!$C$26)*('Ejercicio 3 - TIR'!$D$26-'Ejercicio 3 - TIR'!$C$26)*X672),'Ejercicio 3 - TIR'!$E$26-SQRT(('Ejercicio 3 - TIR'!$E$26-'Ejercicio 3 - TIR'!$C$26)*('Ejercicio 3 - TIR'!$E$26-'Ejercicio 3 - TIR'!$D$26)*(1-X672)))</f>
        <v>0.240759163424937</v>
      </c>
      <c r="Z672" s="16">
        <f ca="1" t="shared" si="4764"/>
        <v>1.13508190651481</v>
      </c>
      <c r="AA672" s="16">
        <f ca="1" t="shared" si="4765"/>
        <v>1.30014906515356</v>
      </c>
      <c r="AB672" s="16">
        <f ca="1" t="shared" si="4766"/>
        <v>1.56566996103331</v>
      </c>
      <c r="AC672" s="16">
        <f ca="1" t="shared" si="4767"/>
        <v>1.85044527376404</v>
      </c>
      <c r="AD672" s="16">
        <f ca="1" t="shared" si="4768"/>
        <v>2.2959569298391</v>
      </c>
      <c r="AE672" s="15">
        <f ca="1" t="shared" si="4769"/>
        <v>4191.44757764816</v>
      </c>
      <c r="AF672" s="15">
        <f ca="1" t="shared" si="4770"/>
        <v>4800.98098510948</v>
      </c>
      <c r="AG672" s="15">
        <f ca="1" t="shared" si="4771"/>
        <v>5781.45376814172</v>
      </c>
      <c r="AH672" s="15">
        <f ca="1" t="shared" si="4772"/>
        <v>6833.02615941007</v>
      </c>
      <c r="AI672" s="15">
        <f ca="1" t="shared" si="4773"/>
        <v>8478.13982121034</v>
      </c>
      <c r="AJ672" s="17">
        <f ca="1" t="shared" si="4774"/>
        <v>36735.0706583343</v>
      </c>
      <c r="AK672" s="17">
        <f ca="1" t="shared" si="4775"/>
        <v>53674.5200042456</v>
      </c>
      <c r="AL672" s="17">
        <f ca="1" t="shared" si="4776"/>
        <v>60591.277848157</v>
      </c>
      <c r="AM672" s="17">
        <f ca="1" t="shared" si="4777"/>
        <v>78453.2320749199</v>
      </c>
      <c r="AN672" s="17">
        <f ca="1" t="shared" si="4778"/>
        <v>88232.3204220887</v>
      </c>
      <c r="AO672" s="17">
        <f ca="1">C672/'Ejercicio 3 - TIR'!$D$7</f>
        <v>13597.2897312359</v>
      </c>
      <c r="AP672" s="17">
        <f ca="1" t="shared" si="4779"/>
        <v>23137.7809270985</v>
      </c>
      <c r="AQ672" s="17">
        <f ca="1" t="shared" si="4780"/>
        <v>40077.2302730097</v>
      </c>
      <c r="AR672" s="17">
        <f ca="1" t="shared" si="4781"/>
        <v>46993.9881169212</v>
      </c>
      <c r="AS672" s="17">
        <f ca="1" t="shared" si="4782"/>
        <v>64855.9423436841</v>
      </c>
      <c r="AT672" s="17">
        <f ca="1" t="shared" si="4783"/>
        <v>74635.0306908529</v>
      </c>
      <c r="AU672" s="17">
        <f ca="1">AP672*'Ejercicio 3 - TIR'!$D$5</f>
        <v>11568.8904635492</v>
      </c>
      <c r="AV672" s="17">
        <f ca="1">AQ672*'Ejercicio 3 - TIR'!$D$5</f>
        <v>20038.6151365048</v>
      </c>
      <c r="AW672" s="17">
        <f ca="1">AR672*'Ejercicio 3 - TIR'!$D$5</f>
        <v>23496.9940584606</v>
      </c>
      <c r="AX672" s="17">
        <f ca="1">AS672*'Ejercicio 3 - TIR'!$D$5</f>
        <v>32427.971171842</v>
      </c>
      <c r="AY672" s="17">
        <f ca="1">AT672*'Ejercicio 3 - TIR'!$D$5</f>
        <v>37317.5153454264</v>
      </c>
      <c r="AZ672" s="17">
        <f ca="1" t="shared" ref="AZ672:BD672" si="5002">AJ672-AU672-AE672</f>
        <v>20974.732617137</v>
      </c>
      <c r="BA672" s="17">
        <f ca="1" t="shared" si="5002"/>
        <v>28834.9238826312</v>
      </c>
      <c r="BB672" s="17">
        <f ca="1" t="shared" si="5002"/>
        <v>31312.8300215547</v>
      </c>
      <c r="BC672" s="17">
        <f ca="1" t="shared" si="5002"/>
        <v>39192.2347436678</v>
      </c>
      <c r="BD672" s="17">
        <f ca="1" t="shared" si="5002"/>
        <v>42436.665255452</v>
      </c>
      <c r="BE672" s="17">
        <f ca="1" t="shared" ref="BE672:BI672" si="5003">AZ672/Z672</f>
        <v>18478.6071355312</v>
      </c>
      <c r="BF672" s="17">
        <f ca="1" t="shared" si="5003"/>
        <v>22178.1676082084</v>
      </c>
      <c r="BG672" s="17">
        <f ca="1" t="shared" si="5003"/>
        <v>19999.6364501296</v>
      </c>
      <c r="BH672" s="17">
        <f ca="1" t="shared" si="5003"/>
        <v>21179.893995971</v>
      </c>
      <c r="BI672" s="17">
        <f ca="1" t="shared" si="5003"/>
        <v>18483.2148651961</v>
      </c>
      <c r="BJ672" s="17">
        <f ca="1" t="shared" si="4786"/>
        <v>71241.0963114695</v>
      </c>
      <c r="BK672" s="17">
        <f ca="1" t="shared" si="4787"/>
        <v>31218.791585461</v>
      </c>
      <c r="BL672" s="17">
        <f ca="1" t="shared" si="4788"/>
        <v>102459.88789693</v>
      </c>
      <c r="BM672" s="17">
        <f ca="1">BK672*'Ejercicio 3 - TIR'!$D$5</f>
        <v>15609.3957927305</v>
      </c>
      <c r="BN672" s="17">
        <f ca="1" t="shared" si="4789"/>
        <v>86850.4921042</v>
      </c>
      <c r="BO672" s="17">
        <f ca="1" t="shared" si="4790"/>
        <v>37827.5789826278</v>
      </c>
      <c r="BP672" s="17">
        <f ca="1" t="shared" si="4791"/>
        <v>-99015.3827731892</v>
      </c>
      <c r="BQ672" s="17">
        <f ca="1" t="shared" ref="BQ672:BT672" si="5004">BE672</f>
        <v>18478.6071355312</v>
      </c>
      <c r="BR672" s="17">
        <f ca="1" t="shared" si="5004"/>
        <v>22178.1676082084</v>
      </c>
      <c r="BS672" s="17">
        <f ca="1" t="shared" si="5004"/>
        <v>19999.6364501296</v>
      </c>
      <c r="BT672" s="17">
        <f ca="1" t="shared" si="5004"/>
        <v>21179.893995971</v>
      </c>
      <c r="BU672" s="17">
        <f ca="1" t="shared" si="4793"/>
        <v>56310.7938478239</v>
      </c>
      <c r="BV672" s="19">
        <f ca="1" t="shared" si="4794"/>
        <v>10.1898399592066</v>
      </c>
    </row>
    <row r="673" ht="15" customHeight="1" spans="1:74">
      <c r="A673" s="15">
        <v>672</v>
      </c>
      <c r="B673" s="16">
        <f ca="1" t="shared" ref="B673:F673" si="5005">RAND()</f>
        <v>0.995461342319837</v>
      </c>
      <c r="C673" s="17">
        <f ca="1">IF(B673&lt;=('Ejercicio 3 - TIR'!$D$13-'Ejercicio 3 - TIR'!$C$13)/('Ejercicio 3 - TIR'!$E$13-'Ejercicio 3 - TIR'!$C$13),'Ejercicio 3 - TIR'!$C$13+SQRT(('Ejercicio 3 - TIR'!$E$13-'Ejercicio 3 - TIR'!$C$13)*('Ejercicio 3 - TIR'!$D$13-'Ejercicio 3 - TIR'!$C$13)*B673),'Ejercicio 3 - TIR'!$E$13-SQRT(('Ejercicio 3 - TIR'!$E$13-'Ejercicio 3 - TIR'!$C$13)*('Ejercicio 3 - TIR'!$E$13-'Ejercicio 3 - TIR'!$D$13)*(1-B673)))</f>
        <v>97666.249967071</v>
      </c>
      <c r="D673" s="16">
        <f ca="1" t="shared" si="5005"/>
        <v>0.198416455481239</v>
      </c>
      <c r="E673" s="17">
        <f ca="1">IF(D673&lt;=('Ejercicio 3 - TIR'!$D$14-'Ejercicio 3 - TIR'!$C$14)/('Ejercicio 3 - TIR'!$E$14-'Ejercicio 3 - TIR'!$C$14),'Ejercicio 3 - TIR'!$C$14+SQRT(('Ejercicio 3 - TIR'!$E$14-'Ejercicio 3 - TIR'!$C$14)*('Ejercicio 3 - TIR'!$D$14-'Ejercicio 3 - TIR'!$C$14)*D673),'Ejercicio 3 - TIR'!$E$14-SQRT(('Ejercicio 3 - TIR'!$E$14-'Ejercicio 3 - TIR'!$C$14)*('Ejercicio 3 - TIR'!$E$14-'Ejercicio 3 - TIR'!$D$14)*(1-D673)))</f>
        <v>28857.6202717599</v>
      </c>
      <c r="F673" s="16">
        <f ca="1" t="shared" si="5005"/>
        <v>0.475631748210329</v>
      </c>
      <c r="G673" s="17">
        <f ca="1">IF(F673&lt;=('Ejercicio 3 - TIR'!$D$18-'Ejercicio 3 - TIR'!$C$18)/('Ejercicio 3 - TIR'!$E$18-'Ejercicio 3 - TIR'!$C$18),'Ejercicio 3 - TIR'!$C$18+SQRT(('Ejercicio 3 - TIR'!$E$18-'Ejercicio 3 - TIR'!$C$18)*('Ejercicio 3 - TIR'!$D$18-'Ejercicio 3 - TIR'!$C$18)*F673),'Ejercicio 3 - TIR'!$E$18-SQRT(('Ejercicio 3 - TIR'!$E$18-'Ejercicio 3 - TIR'!$C$18)*('Ejercicio 3 - TIR'!$E$18-'Ejercicio 3 - TIR'!$D$18)*(1-F673)))</f>
        <v>38446.5828730647</v>
      </c>
      <c r="H673" s="16">
        <f ca="1" t="shared" ref="H673:L673" si="5006">RAND()</f>
        <v>0.0158276233429369</v>
      </c>
      <c r="I673" s="17">
        <f ca="1">IF(H673&lt;=('Ejercicio 3 - TIR'!$D$18-'Ejercicio 3 - TIR'!$C$18)/('Ejercicio 3 - TIR'!$E$18-'Ejercicio 3 - TIR'!$C$18),'Ejercicio 3 - TIR'!$C$18+SQRT(('Ejercicio 3 - TIR'!$E$18-'Ejercicio 3 - TIR'!$C$18)*('Ejercicio 3 - TIR'!$D$18-'Ejercicio 3 - TIR'!$C$18)*H673),'Ejercicio 3 - TIR'!$E$18-SQRT(('Ejercicio 3 - TIR'!$E$18-'Ejercicio 3 - TIR'!$C$18)*('Ejercicio 3 - TIR'!$E$18-'Ejercicio 3 - TIR'!$D$18)*(1-H673)))</f>
        <v>31540.8255908572</v>
      </c>
      <c r="J673" s="16">
        <f ca="1" t="shared" si="5006"/>
        <v>0.415432101185127</v>
      </c>
      <c r="K673" s="17">
        <f ca="1">IF(J673&lt;=('Ejercicio 3 - TIR'!$D$18-'Ejercicio 3 - TIR'!$C$18)/('Ejercicio 3 - TIR'!$E$18-'Ejercicio 3 - TIR'!$C$18),'Ejercicio 3 - TIR'!$C$18+SQRT(('Ejercicio 3 - TIR'!$E$18-'Ejercicio 3 - TIR'!$C$18)*('Ejercicio 3 - TIR'!$D$18-'Ejercicio 3 - TIR'!$C$18)*J673),'Ejercicio 3 - TIR'!$E$18-SQRT(('Ejercicio 3 - TIR'!$E$18-'Ejercicio 3 - TIR'!$C$18)*('Ejercicio 3 - TIR'!$E$18-'Ejercicio 3 - TIR'!$D$18)*(1-J673)))</f>
        <v>37893.9733453926</v>
      </c>
      <c r="L673" s="16">
        <f ca="1" t="shared" si="5006"/>
        <v>0.159472302107353</v>
      </c>
      <c r="M673" s="17">
        <f ca="1">IF(L673&lt;=('Ejercicio 3 - TIR'!$D$18-'Ejercicio 3 - TIR'!$C$18)/('Ejercicio 3 - TIR'!$E$18-'Ejercicio 3 - TIR'!$C$18),'Ejercicio 3 - TIR'!$C$18+SQRT(('Ejercicio 3 - TIR'!$E$18-'Ejercicio 3 - TIR'!$C$18)*('Ejercicio 3 - TIR'!$D$18-'Ejercicio 3 - TIR'!$C$18)*L673),'Ejercicio 3 - TIR'!$E$18-SQRT(('Ejercicio 3 - TIR'!$E$18-'Ejercicio 3 - TIR'!$C$18)*('Ejercicio 3 - TIR'!$E$18-'Ejercicio 3 - TIR'!$D$18)*(1-L673)))</f>
        <v>34890.8941223567</v>
      </c>
      <c r="N673" s="16">
        <f ca="1" t="shared" ref="N673:R673" si="5007">RAND()</f>
        <v>0.575932964419588</v>
      </c>
      <c r="O673" s="17">
        <f ca="1">IF(N673&lt;=('Ejercicio 3 - TIR'!$D$18-'Ejercicio 3 - TIR'!$C$18)/('Ejercicio 3 - TIR'!$E$18-'Ejercicio 3 - TIR'!$C$18),'Ejercicio 3 - TIR'!$C$18+SQRT(('Ejercicio 3 - TIR'!$E$18-'Ejercicio 3 - TIR'!$C$18)*('Ejercicio 3 - TIR'!$D$18-'Ejercicio 3 - TIR'!$C$18)*N673),'Ejercicio 3 - TIR'!$E$18-SQRT(('Ejercicio 3 - TIR'!$E$18-'Ejercicio 3 - TIR'!$C$18)*('Ejercicio 3 - TIR'!$E$18-'Ejercicio 3 - TIR'!$D$18)*(1-N673)))</f>
        <v>39294.6191241459</v>
      </c>
      <c r="P673" s="16">
        <f ca="1" t="shared" si="5007"/>
        <v>0.411228043156906</v>
      </c>
      <c r="Q673" s="18">
        <f ca="1">IF(P673&lt;=('Ejercicio 3 - TIR'!$D$22-'Ejercicio 3 - TIR'!$C$22)/('Ejercicio 3 - TIR'!$E$22-'Ejercicio 3 - TIR'!$C$22),'Ejercicio 3 - TIR'!$C$22+SQRT(('Ejercicio 3 - TIR'!$E$22-'Ejercicio 3 - TIR'!$C$22)*('Ejercicio 3 - TIR'!$D$22-'Ejercicio 3 - TIR'!$C$22)*P673),'Ejercicio 3 - TIR'!$E$22-SQRT(('Ejercicio 3 - TIR'!$E$22-'Ejercicio 3 - TIR'!$C$22)*('Ejercicio 3 - TIR'!$E$22-'Ejercicio 3 - TIR'!$D$22)*(1-P673)))</f>
        <v>0.147206809399164</v>
      </c>
      <c r="R673" s="16">
        <f ca="1" t="shared" si="5007"/>
        <v>0.446252472154889</v>
      </c>
      <c r="S673" s="18">
        <f ca="1">IF(R673&lt;=('Ejercicio 3 - TIR'!$D$23-'Ejercicio 3 - TIR'!$C$23)/('Ejercicio 3 - TIR'!$E$23-'Ejercicio 3 - TIR'!$C$23),'Ejercicio 3 - TIR'!$C$23+SQRT(('Ejercicio 3 - TIR'!$E$23-'Ejercicio 3 - TIR'!$C$23)*('Ejercicio 3 - TIR'!$D$23-'Ejercicio 3 - TIR'!$C$23)*R673),'Ejercicio 3 - TIR'!$E$23-SQRT(('Ejercicio 3 - TIR'!$E$23-'Ejercicio 3 - TIR'!$C$23)*('Ejercicio 3 - TIR'!$E$23-'Ejercicio 3 - TIR'!$D$23)*(1-R673)))</f>
        <v>0.148341743945615</v>
      </c>
      <c r="T673" s="16">
        <f ca="1" t="shared" ref="T673:X673" si="5008">RAND()</f>
        <v>0.620420483498375</v>
      </c>
      <c r="U673" s="18">
        <f ca="1">IF(T673&lt;=('Ejercicio 3 - TIR'!$D$24-'Ejercicio 3 - TIR'!$C$24)/('Ejercicio 3 - TIR'!$E$24-'Ejercicio 3 - TIR'!$C$24),'Ejercicio 3 - TIR'!$C$24+SQRT(('Ejercicio 3 - TIR'!$E$24-'Ejercicio 3 - TIR'!$C$24)*('Ejercicio 3 - TIR'!$D$24-'Ejercicio 3 - TIR'!$C$24)*T673),'Ejercicio 3 - TIR'!$E$24-SQRT(('Ejercicio 3 - TIR'!$E$24-'Ejercicio 3 - TIR'!$C$24)*('Ejercicio 3 - TIR'!$E$24-'Ejercicio 3 - TIR'!$D$24)*(1-T673)))</f>
        <v>0.187399039182801</v>
      </c>
      <c r="V673" s="16">
        <f ca="1" t="shared" si="5008"/>
        <v>0.478592902017449</v>
      </c>
      <c r="W673" s="18">
        <f ca="1">IF(V673&lt;=('Ejercicio 3 - TIR'!$D$25-'Ejercicio 3 - TIR'!$C$25)/('Ejercicio 3 - TIR'!$E$25-'Ejercicio 3 - TIR'!$C$25),'Ejercicio 3 - TIR'!$C$25+SQRT(('Ejercicio 3 - TIR'!$E$25-'Ejercicio 3 - TIR'!$C$25)*('Ejercicio 3 - TIR'!$D$25-'Ejercicio 3 - TIR'!$C$25)*V673),'Ejercicio 3 - TIR'!$E$25-SQRT(('Ejercicio 3 - TIR'!$E$25-'Ejercicio 3 - TIR'!$C$25)*('Ejercicio 3 - TIR'!$E$25-'Ejercicio 3 - TIR'!$D$25)*(1-V673)))</f>
        <v>0.207280860929334</v>
      </c>
      <c r="X673" s="16">
        <f ca="1" t="shared" si="5008"/>
        <v>0.331489497407678</v>
      </c>
      <c r="Y673" s="18">
        <f ca="1">IF(X673&lt;=('Ejercicio 3 - TIR'!$D$26-'Ejercicio 3 - TIR'!$C$26)/('Ejercicio 3 - TIR'!$E$26-'Ejercicio 3 - TIR'!$C$26),'Ejercicio 3 - TIR'!$C$26+SQRT(('Ejercicio 3 - TIR'!$E$26-'Ejercicio 3 - TIR'!$C$26)*('Ejercicio 3 - TIR'!$D$26-'Ejercicio 3 - TIR'!$C$26)*X673),'Ejercicio 3 - TIR'!$E$26-SQRT(('Ejercicio 3 - TIR'!$E$26-'Ejercicio 3 - TIR'!$C$26)*('Ejercicio 3 - TIR'!$E$26-'Ejercicio 3 - TIR'!$D$26)*(1-X673)))</f>
        <v>0.21991691232398</v>
      </c>
      <c r="Z673" s="16">
        <f ca="1" t="shared" si="4764"/>
        <v>1.14720680939916</v>
      </c>
      <c r="AA673" s="16">
        <f ca="1" t="shared" si="4765"/>
        <v>1.31738546817172</v>
      </c>
      <c r="AB673" s="16">
        <f ca="1" t="shared" si="4766"/>
        <v>1.56426223914049</v>
      </c>
      <c r="AC673" s="16">
        <f ca="1" t="shared" si="4767"/>
        <v>1.88850386278877</v>
      </c>
      <c r="AD673" s="16">
        <f ca="1" t="shared" si="4768"/>
        <v>2.30381780120519</v>
      </c>
      <c r="AE673" s="15">
        <f ca="1" t="shared" si="4769"/>
        <v>4248.03820705841</v>
      </c>
      <c r="AF673" s="15">
        <f ca="1" t="shared" si="4770"/>
        <v>4878.19960304105</v>
      </c>
      <c r="AG673" s="15">
        <f ca="1" t="shared" si="4771"/>
        <v>5792.36952159287</v>
      </c>
      <c r="AH673" s="15">
        <f ca="1" t="shared" si="4772"/>
        <v>6993.01686284947</v>
      </c>
      <c r="AI673" s="15">
        <f ca="1" t="shared" si="4773"/>
        <v>8530.89953915685</v>
      </c>
      <c r="AJ673" s="17">
        <f ca="1" t="shared" si="4774"/>
        <v>44106.1816701091</v>
      </c>
      <c r="AK673" s="17">
        <f ca="1" t="shared" si="4775"/>
        <v>41551.425287534</v>
      </c>
      <c r="AL673" s="17">
        <f ca="1" t="shared" si="4776"/>
        <v>59276.1115951937</v>
      </c>
      <c r="AM673" s="17">
        <f ca="1" t="shared" si="4777"/>
        <v>65891.5883262246</v>
      </c>
      <c r="AN673" s="17">
        <f ca="1" t="shared" si="4778"/>
        <v>90527.6430297851</v>
      </c>
      <c r="AO673" s="17">
        <f ca="1">C673/'Ejercicio 3 - TIR'!$D$7</f>
        <v>19533.2499934142</v>
      </c>
      <c r="AP673" s="17">
        <f ca="1" t="shared" si="4779"/>
        <v>24572.9316766948</v>
      </c>
      <c r="AQ673" s="17">
        <f ca="1" t="shared" si="4780"/>
        <v>22018.1752941198</v>
      </c>
      <c r="AR673" s="17">
        <f ca="1" t="shared" si="4781"/>
        <v>39742.8616017795</v>
      </c>
      <c r="AS673" s="17">
        <f ca="1" t="shared" si="4782"/>
        <v>46358.3383328104</v>
      </c>
      <c r="AT673" s="17">
        <f ca="1" t="shared" si="4783"/>
        <v>70994.3930363709</v>
      </c>
      <c r="AU673" s="17">
        <f ca="1">AP673*'Ejercicio 3 - TIR'!$D$5</f>
        <v>12286.4658383474</v>
      </c>
      <c r="AV673" s="17">
        <f ca="1">AQ673*'Ejercicio 3 - TIR'!$D$5</f>
        <v>11009.0876470599</v>
      </c>
      <c r="AW673" s="17">
        <f ca="1">AR673*'Ejercicio 3 - TIR'!$D$5</f>
        <v>19871.4308008898</v>
      </c>
      <c r="AX673" s="17">
        <f ca="1">AS673*'Ejercicio 3 - TIR'!$D$5</f>
        <v>23179.1691664052</v>
      </c>
      <c r="AY673" s="17">
        <f ca="1">AT673*'Ejercicio 3 - TIR'!$D$5</f>
        <v>35497.1965181854</v>
      </c>
      <c r="AZ673" s="17">
        <f ca="1" t="shared" ref="AZ673:BD673" si="5009">AJ673-AU673-AE673</f>
        <v>27571.6776247032</v>
      </c>
      <c r="BA673" s="17">
        <f ca="1" t="shared" si="5009"/>
        <v>25664.1380374331</v>
      </c>
      <c r="BB673" s="17">
        <f ca="1" t="shared" si="5009"/>
        <v>33612.3112727111</v>
      </c>
      <c r="BC673" s="17">
        <f ca="1" t="shared" si="5009"/>
        <v>35719.4022969699</v>
      </c>
      <c r="BD673" s="17">
        <f ca="1" t="shared" si="5009"/>
        <v>46499.5469724428</v>
      </c>
      <c r="BE673" s="17">
        <f ca="1" t="shared" ref="BE673:BI673" si="5010">AZ673/Z673</f>
        <v>24033.746486515</v>
      </c>
      <c r="BF673" s="17">
        <f ca="1" t="shared" si="5010"/>
        <v>19481.1151766005</v>
      </c>
      <c r="BG673" s="17">
        <f ca="1" t="shared" si="5010"/>
        <v>21487.6447386341</v>
      </c>
      <c r="BH673" s="17">
        <f ca="1" t="shared" si="5010"/>
        <v>18914.1272097917</v>
      </c>
      <c r="BI673" s="17">
        <f ca="1" t="shared" si="5010"/>
        <v>20183.691153058</v>
      </c>
      <c r="BJ673" s="17">
        <f ca="1" t="shared" si="4786"/>
        <v>66482.6992825002</v>
      </c>
      <c r="BK673" s="17">
        <f ca="1" t="shared" si="4787"/>
        <v>45001.0490502188</v>
      </c>
      <c r="BL673" s="17">
        <f ca="1" t="shared" si="4788"/>
        <v>111483.748332719</v>
      </c>
      <c r="BM673" s="17">
        <f ca="1">BK673*'Ejercicio 3 - TIR'!$D$5</f>
        <v>22500.5245251094</v>
      </c>
      <c r="BN673" s="17">
        <f ca="1" t="shared" si="4789"/>
        <v>88983.2238076096</v>
      </c>
      <c r="BO673" s="17">
        <f ca="1" t="shared" si="4790"/>
        <v>38624.245268467</v>
      </c>
      <c r="BP673" s="17">
        <f ca="1" t="shared" si="4791"/>
        <v>-126523.870238831</v>
      </c>
      <c r="BQ673" s="17">
        <f ca="1" t="shared" ref="BQ673:BT673" si="5011">BE673</f>
        <v>24033.746486515</v>
      </c>
      <c r="BR673" s="17">
        <f ca="1" t="shared" si="5011"/>
        <v>19481.1151766005</v>
      </c>
      <c r="BS673" s="17">
        <f ca="1" t="shared" si="5011"/>
        <v>21487.6447386341</v>
      </c>
      <c r="BT673" s="17">
        <f ca="1" t="shared" si="5011"/>
        <v>18914.1272097917</v>
      </c>
      <c r="BU673" s="17">
        <f ca="1" t="shared" si="4793"/>
        <v>58807.936421525</v>
      </c>
      <c r="BV673" s="19">
        <f ca="1" t="shared" si="4794"/>
        <v>3.5627070301135</v>
      </c>
    </row>
    <row r="674" ht="15" customHeight="1" spans="1:74">
      <c r="A674" s="15">
        <v>673</v>
      </c>
      <c r="B674" s="16">
        <f ca="1" t="shared" ref="B674:F674" si="5012">RAND()</f>
        <v>0.157486768884137</v>
      </c>
      <c r="C674" s="17">
        <f ca="1">IF(B674&lt;=('Ejercicio 3 - TIR'!$D$13-'Ejercicio 3 - TIR'!$C$13)/('Ejercicio 3 - TIR'!$E$13-'Ejercicio 3 - TIR'!$C$13),'Ejercicio 3 - TIR'!$C$13+SQRT(('Ejercicio 3 - TIR'!$E$13-'Ejercicio 3 - TIR'!$C$13)*('Ejercicio 3 - TIR'!$D$13-'Ejercicio 3 - TIR'!$C$13)*B674),'Ejercicio 3 - TIR'!$E$13-SQRT(('Ejercicio 3 - TIR'!$E$13-'Ejercicio 3 - TIR'!$C$13)*('Ejercicio 3 - TIR'!$E$13-'Ejercicio 3 - TIR'!$D$13)*(1-B674)))</f>
        <v>67936.9205334094</v>
      </c>
      <c r="D674" s="16">
        <f ca="1" t="shared" si="5012"/>
        <v>0.596875631186976</v>
      </c>
      <c r="E674" s="17">
        <f ca="1">IF(D674&lt;=('Ejercicio 3 - TIR'!$D$14-'Ejercicio 3 - TIR'!$C$14)/('Ejercicio 3 - TIR'!$E$14-'Ejercicio 3 - TIR'!$C$14),'Ejercicio 3 - TIR'!$C$14+SQRT(('Ejercicio 3 - TIR'!$E$14-'Ejercicio 3 - TIR'!$C$14)*('Ejercicio 3 - TIR'!$D$14-'Ejercicio 3 - TIR'!$C$14)*D674),'Ejercicio 3 - TIR'!$E$14-SQRT(('Ejercicio 3 - TIR'!$E$14-'Ejercicio 3 - TIR'!$C$14)*('Ejercicio 3 - TIR'!$E$14-'Ejercicio 3 - TIR'!$D$14)*(1-D674)))</f>
        <v>32223.8405802123</v>
      </c>
      <c r="F674" s="16">
        <f ca="1" t="shared" si="5012"/>
        <v>0.971517918649836</v>
      </c>
      <c r="G674" s="17">
        <f ca="1">IF(F674&lt;=('Ejercicio 3 - TIR'!$D$18-'Ejercicio 3 - TIR'!$C$18)/('Ejercicio 3 - TIR'!$E$18-'Ejercicio 3 - TIR'!$C$18),'Ejercicio 3 - TIR'!$C$18+SQRT(('Ejercicio 3 - TIR'!$E$18-'Ejercicio 3 - TIR'!$C$18)*('Ejercicio 3 - TIR'!$D$18-'Ejercicio 3 - TIR'!$C$18)*F674),'Ejercicio 3 - TIR'!$E$18-SQRT(('Ejercicio 3 - TIR'!$E$18-'Ejercicio 3 - TIR'!$C$18)*('Ejercicio 3 - TIR'!$E$18-'Ejercicio 3 - TIR'!$D$18)*(1-F674)))</f>
        <v>43538.4405242132</v>
      </c>
      <c r="H674" s="16">
        <f ca="1" t="shared" ref="H674:L674" si="5013">RAND()</f>
        <v>0.251807881156169</v>
      </c>
      <c r="I674" s="17">
        <f ca="1">IF(H674&lt;=('Ejercicio 3 - TIR'!$D$18-'Ejercicio 3 - TIR'!$C$18)/('Ejercicio 3 - TIR'!$E$18-'Ejercicio 3 - TIR'!$C$18),'Ejercicio 3 - TIR'!$C$18+SQRT(('Ejercicio 3 - TIR'!$E$18-'Ejercicio 3 - TIR'!$C$18)*('Ejercicio 3 - TIR'!$D$18-'Ejercicio 3 - TIR'!$C$18)*H674),'Ejercicio 3 - TIR'!$E$18-SQRT(('Ejercicio 3 - TIR'!$E$18-'Ejercicio 3 - TIR'!$C$18)*('Ejercicio 3 - TIR'!$E$18-'Ejercicio 3 - TIR'!$D$18)*(1-H674)))</f>
        <v>36145.8264028058</v>
      </c>
      <c r="J674" s="16">
        <f ca="1" t="shared" si="5013"/>
        <v>0.13575978850996</v>
      </c>
      <c r="K674" s="17">
        <f ca="1">IF(J674&lt;=('Ejercicio 3 - TIR'!$D$18-'Ejercicio 3 - TIR'!$C$18)/('Ejercicio 3 - TIR'!$E$18-'Ejercicio 3 - TIR'!$C$18),'Ejercicio 3 - TIR'!$C$18+SQRT(('Ejercicio 3 - TIR'!$E$18-'Ejercicio 3 - TIR'!$C$18)*('Ejercicio 3 - TIR'!$D$18-'Ejercicio 3 - TIR'!$C$18)*J674),'Ejercicio 3 - TIR'!$E$18-SQRT(('Ejercicio 3 - TIR'!$E$18-'Ejercicio 3 - TIR'!$C$18)*('Ejercicio 3 - TIR'!$E$18-'Ejercicio 3 - TIR'!$D$18)*(1-J674)))</f>
        <v>34512.6453745551</v>
      </c>
      <c r="L674" s="16">
        <f ca="1" t="shared" si="5013"/>
        <v>0.526879828285381</v>
      </c>
      <c r="M674" s="17">
        <f ca="1">IF(L674&lt;=('Ejercicio 3 - TIR'!$D$18-'Ejercicio 3 - TIR'!$C$18)/('Ejercicio 3 - TIR'!$E$18-'Ejercicio 3 - TIR'!$C$18),'Ejercicio 3 - TIR'!$C$18+SQRT(('Ejercicio 3 - TIR'!$E$18-'Ejercicio 3 - TIR'!$C$18)*('Ejercicio 3 - TIR'!$D$18-'Ejercicio 3 - TIR'!$C$18)*L674),'Ejercicio 3 - TIR'!$E$18-SQRT(('Ejercicio 3 - TIR'!$E$18-'Ejercicio 3 - TIR'!$C$18)*('Ejercicio 3 - TIR'!$E$18-'Ejercicio 3 - TIR'!$D$18)*(1-L674)))</f>
        <v>38889.9929270392</v>
      </c>
      <c r="N674" s="16">
        <f ca="1" t="shared" ref="N674:R674" si="5014">RAND()</f>
        <v>0.635844480212163</v>
      </c>
      <c r="O674" s="17">
        <f ca="1">IF(N674&lt;=('Ejercicio 3 - TIR'!$D$18-'Ejercicio 3 - TIR'!$C$18)/('Ejercicio 3 - TIR'!$E$18-'Ejercicio 3 - TIR'!$C$18),'Ejercicio 3 - TIR'!$C$18+SQRT(('Ejercicio 3 - TIR'!$E$18-'Ejercicio 3 - TIR'!$C$18)*('Ejercicio 3 - TIR'!$D$18-'Ejercicio 3 - TIR'!$C$18)*N674),'Ejercicio 3 - TIR'!$E$18-SQRT(('Ejercicio 3 - TIR'!$E$18-'Ejercicio 3 - TIR'!$C$18)*('Ejercicio 3 - TIR'!$E$18-'Ejercicio 3 - TIR'!$D$18)*(1-N674)))</f>
        <v>39766.0980965698</v>
      </c>
      <c r="P674" s="16">
        <f ca="1" t="shared" si="5014"/>
        <v>0.379211428757743</v>
      </c>
      <c r="Q674" s="18">
        <f ca="1">IF(P674&lt;=('Ejercicio 3 - TIR'!$D$22-'Ejercicio 3 - TIR'!$C$22)/('Ejercicio 3 - TIR'!$E$22-'Ejercicio 3 - TIR'!$C$22),'Ejercicio 3 - TIR'!$C$22+SQRT(('Ejercicio 3 - TIR'!$E$22-'Ejercicio 3 - TIR'!$C$22)*('Ejercicio 3 - TIR'!$D$22-'Ejercicio 3 - TIR'!$C$22)*P674),'Ejercicio 3 - TIR'!$E$22-SQRT(('Ejercicio 3 - TIR'!$E$22-'Ejercicio 3 - TIR'!$C$22)*('Ejercicio 3 - TIR'!$E$22-'Ejercicio 3 - TIR'!$D$22)*(1-P674)))</f>
        <v>0.146126242970698</v>
      </c>
      <c r="R674" s="16">
        <f ca="1" t="shared" si="5014"/>
        <v>0.778938685581618</v>
      </c>
      <c r="S674" s="18">
        <f ca="1">IF(R674&lt;=('Ejercicio 3 - TIR'!$D$23-'Ejercicio 3 - TIR'!$C$23)/('Ejercicio 3 - TIR'!$E$23-'Ejercicio 3 - TIR'!$C$23),'Ejercicio 3 - TIR'!$C$23+SQRT(('Ejercicio 3 - TIR'!$E$23-'Ejercicio 3 - TIR'!$C$23)*('Ejercicio 3 - TIR'!$D$23-'Ejercicio 3 - TIR'!$C$23)*R674),'Ejercicio 3 - TIR'!$E$23-SQRT(('Ejercicio 3 - TIR'!$E$23-'Ejercicio 3 - TIR'!$C$23)*('Ejercicio 3 - TIR'!$E$23-'Ejercicio 3 - TIR'!$D$23)*(1-R674)))</f>
        <v>0.160052309257634</v>
      </c>
      <c r="T674" s="16">
        <f ca="1" t="shared" ref="T674:X674" si="5015">RAND()</f>
        <v>0.866525728016175</v>
      </c>
      <c r="U674" s="18">
        <f ca="1">IF(T674&lt;=('Ejercicio 3 - TIR'!$D$24-'Ejercicio 3 - TIR'!$C$24)/('Ejercicio 3 - TIR'!$E$24-'Ejercicio 3 - TIR'!$C$24),'Ejercicio 3 - TIR'!$C$24+SQRT(('Ejercicio 3 - TIR'!$E$24-'Ejercicio 3 - TIR'!$C$24)*('Ejercicio 3 - TIR'!$D$24-'Ejercicio 3 - TIR'!$C$24)*T674),'Ejercicio 3 - TIR'!$E$24-SQRT(('Ejercicio 3 - TIR'!$E$24-'Ejercicio 3 - TIR'!$C$24)*('Ejercicio 3 - TIR'!$E$24-'Ejercicio 3 - TIR'!$D$24)*(1-T674)))</f>
        <v>0.200667955060193</v>
      </c>
      <c r="V674" s="16">
        <f ca="1" t="shared" si="5015"/>
        <v>0.859699759643599</v>
      </c>
      <c r="W674" s="18">
        <f ca="1">IF(V674&lt;=('Ejercicio 3 - TIR'!$D$25-'Ejercicio 3 - TIR'!$C$25)/('Ejercicio 3 - TIR'!$E$25-'Ejercicio 3 - TIR'!$C$25),'Ejercicio 3 - TIR'!$C$25+SQRT(('Ejercicio 3 - TIR'!$E$25-'Ejercicio 3 - TIR'!$C$25)*('Ejercicio 3 - TIR'!$D$25-'Ejercicio 3 - TIR'!$C$25)*V674),'Ejercicio 3 - TIR'!$E$25-SQRT(('Ejercicio 3 - TIR'!$E$25-'Ejercicio 3 - TIR'!$C$25)*('Ejercicio 3 - TIR'!$E$25-'Ejercicio 3 - TIR'!$D$25)*(1-V674)))</f>
        <v>0.227840333006848</v>
      </c>
      <c r="X674" s="16">
        <f ca="1" t="shared" si="5015"/>
        <v>0.450940366439643</v>
      </c>
      <c r="Y674" s="18">
        <f ca="1">IF(X674&lt;=('Ejercicio 3 - TIR'!$D$26-'Ejercicio 3 - TIR'!$C$26)/('Ejercicio 3 - TIR'!$E$26-'Ejercicio 3 - TIR'!$C$26),'Ejercicio 3 - TIR'!$C$26+SQRT(('Ejercicio 3 - TIR'!$E$26-'Ejercicio 3 - TIR'!$C$26)*('Ejercicio 3 - TIR'!$D$26-'Ejercicio 3 - TIR'!$C$26)*X674),'Ejercicio 3 - TIR'!$E$26-SQRT(('Ejercicio 3 - TIR'!$E$26-'Ejercicio 3 - TIR'!$C$26)*('Ejercicio 3 - TIR'!$E$26-'Ejercicio 3 - TIR'!$D$26)*(1-X674)))</f>
        <v>0.225548902479143</v>
      </c>
      <c r="Z674" s="16">
        <f ca="1" t="shared" si="4764"/>
        <v>1.1461262429707</v>
      </c>
      <c r="AA674" s="16">
        <f ca="1" t="shared" si="4765"/>
        <v>1.32956639485893</v>
      </c>
      <c r="AB674" s="16">
        <f ca="1" t="shared" si="4766"/>
        <v>1.59636776443203</v>
      </c>
      <c r="AC674" s="16">
        <f ca="1" t="shared" si="4767"/>
        <v>1.96008472748162</v>
      </c>
      <c r="AD674" s="16">
        <f ca="1" t="shared" si="4768"/>
        <v>2.40217968653123</v>
      </c>
      <c r="AE674" s="15">
        <f ca="1" t="shared" si="4769"/>
        <v>4708.74875807313</v>
      </c>
      <c r="AF674" s="15">
        <f ca="1" t="shared" si="4770"/>
        <v>5462.39487051675</v>
      </c>
      <c r="AG674" s="15">
        <f ca="1" t="shared" si="4771"/>
        <v>6558.52247891463</v>
      </c>
      <c r="AH674" s="15">
        <f ca="1" t="shared" si="4772"/>
        <v>8052.81842454344</v>
      </c>
      <c r="AI674" s="15">
        <f ca="1" t="shared" si="4773"/>
        <v>9869.12278206303</v>
      </c>
      <c r="AJ674" s="17">
        <f ca="1" t="shared" si="4774"/>
        <v>49900.5492628196</v>
      </c>
      <c r="AK674" s="17">
        <f ca="1" t="shared" si="4775"/>
        <v>48058.2760995754</v>
      </c>
      <c r="AL674" s="17">
        <f ca="1" t="shared" si="4776"/>
        <v>55094.874541214</v>
      </c>
      <c r="AM674" s="17">
        <f ca="1" t="shared" si="4777"/>
        <v>76227.6811881578</v>
      </c>
      <c r="AN674" s="17">
        <f ca="1" t="shared" si="4778"/>
        <v>95525.3130601882</v>
      </c>
      <c r="AO674" s="17">
        <f ca="1">C674/'Ejercicio 3 - TIR'!$D$7</f>
        <v>13587.3841066819</v>
      </c>
      <c r="AP674" s="17">
        <f ca="1" t="shared" si="4779"/>
        <v>36313.1651561377</v>
      </c>
      <c r="AQ674" s="17">
        <f ca="1" t="shared" si="4780"/>
        <v>34470.8919928935</v>
      </c>
      <c r="AR674" s="17">
        <f ca="1" t="shared" si="4781"/>
        <v>41507.4904345321</v>
      </c>
      <c r="AS674" s="17">
        <f ca="1" t="shared" si="4782"/>
        <v>62640.2970814759</v>
      </c>
      <c r="AT674" s="17">
        <f ca="1" t="shared" si="4783"/>
        <v>81937.9289535063</v>
      </c>
      <c r="AU674" s="17">
        <f ca="1">AP674*'Ejercicio 3 - TIR'!$D$5</f>
        <v>18156.5825780689</v>
      </c>
      <c r="AV674" s="17">
        <f ca="1">AQ674*'Ejercicio 3 - TIR'!$D$5</f>
        <v>17235.4459964468</v>
      </c>
      <c r="AW674" s="17">
        <f ca="1">AR674*'Ejercicio 3 - TIR'!$D$5</f>
        <v>20753.7452172661</v>
      </c>
      <c r="AX674" s="17">
        <f ca="1">AS674*'Ejercicio 3 - TIR'!$D$5</f>
        <v>31320.1485407379</v>
      </c>
      <c r="AY674" s="17">
        <f ca="1">AT674*'Ejercicio 3 - TIR'!$D$5</f>
        <v>40968.9644767531</v>
      </c>
      <c r="AZ674" s="17">
        <f ca="1" t="shared" ref="AZ674:BD674" si="5016">AJ674-AU674-AE674</f>
        <v>27035.2179266776</v>
      </c>
      <c r="BA674" s="17">
        <f ca="1" t="shared" si="5016"/>
        <v>25360.4352326119</v>
      </c>
      <c r="BB674" s="17">
        <f ca="1" t="shared" si="5016"/>
        <v>27782.6068450333</v>
      </c>
      <c r="BC674" s="17">
        <f ca="1" t="shared" si="5016"/>
        <v>36854.7142228764</v>
      </c>
      <c r="BD674" s="17">
        <f ca="1" t="shared" si="5016"/>
        <v>44687.225801372</v>
      </c>
      <c r="BE674" s="17">
        <f ca="1" t="shared" ref="BE674:BI674" si="5017">AZ674/Z674</f>
        <v>23588.3421154408</v>
      </c>
      <c r="BF674" s="17">
        <f ca="1" t="shared" si="5017"/>
        <v>19074.2149701389</v>
      </c>
      <c r="BG674" s="17">
        <f ca="1" t="shared" si="5017"/>
        <v>17403.6380989678</v>
      </c>
      <c r="BH674" s="17">
        <f ca="1" t="shared" si="5017"/>
        <v>18802.6128187981</v>
      </c>
      <c r="BI674" s="17">
        <f ca="1" t="shared" si="5017"/>
        <v>18602.782319711</v>
      </c>
      <c r="BJ674" s="17">
        <f ca="1" t="shared" si="4786"/>
        <v>77407.4552638066</v>
      </c>
      <c r="BK674" s="17">
        <f ca="1" t="shared" si="4787"/>
        <v>32639.3380941685</v>
      </c>
      <c r="BL674" s="17">
        <f ca="1" t="shared" si="4788"/>
        <v>110046.793357975</v>
      </c>
      <c r="BM674" s="17">
        <f ca="1">BK674*'Ejercicio 3 - TIR'!$D$5</f>
        <v>16319.6690470842</v>
      </c>
      <c r="BN674" s="17">
        <f ca="1" t="shared" si="4789"/>
        <v>93727.1243108908</v>
      </c>
      <c r="BO674" s="17">
        <f ca="1" t="shared" si="4790"/>
        <v>39017.5326335532</v>
      </c>
      <c r="BP674" s="17">
        <f ca="1" t="shared" si="4791"/>
        <v>-100160.761113622</v>
      </c>
      <c r="BQ674" s="17">
        <f ca="1" t="shared" ref="BQ674:BT674" si="5018">BE674</f>
        <v>23588.3421154408</v>
      </c>
      <c r="BR674" s="17">
        <f ca="1" t="shared" si="5018"/>
        <v>19074.2149701389</v>
      </c>
      <c r="BS674" s="17">
        <f ca="1" t="shared" si="5018"/>
        <v>17403.6380989678</v>
      </c>
      <c r="BT674" s="17">
        <f ca="1" t="shared" si="5018"/>
        <v>18802.6128187981</v>
      </c>
      <c r="BU674" s="17">
        <f ca="1" t="shared" si="4793"/>
        <v>57620.3149532642</v>
      </c>
      <c r="BV674" s="19">
        <f ca="1" t="shared" si="4794"/>
        <v>9.57527147184756</v>
      </c>
    </row>
    <row r="675" ht="15" customHeight="1" spans="1:74">
      <c r="A675" s="15">
        <v>674</v>
      </c>
      <c r="B675" s="16">
        <f ca="1" t="shared" ref="B675:F675" si="5019">RAND()</f>
        <v>0.190254160050714</v>
      </c>
      <c r="C675" s="17">
        <f ca="1">IF(B675&lt;=('Ejercicio 3 - TIR'!$D$13-'Ejercicio 3 - TIR'!$C$13)/('Ejercicio 3 - TIR'!$E$13-'Ejercicio 3 - TIR'!$C$13),'Ejercicio 3 - TIR'!$C$13+SQRT(('Ejercicio 3 - TIR'!$E$13-'Ejercicio 3 - TIR'!$C$13)*('Ejercicio 3 - TIR'!$D$13-'Ejercicio 3 - TIR'!$C$13)*B675),'Ejercicio 3 - TIR'!$E$13-SQRT(('Ejercicio 3 - TIR'!$E$13-'Ejercicio 3 - TIR'!$C$13)*('Ejercicio 3 - TIR'!$E$13-'Ejercicio 3 - TIR'!$D$13)*(1-B675)))</f>
        <v>68723.6267698868</v>
      </c>
      <c r="D675" s="16">
        <f ca="1" t="shared" si="5019"/>
        <v>0.467055531545952</v>
      </c>
      <c r="E675" s="17">
        <f ca="1">IF(D675&lt;=('Ejercicio 3 - TIR'!$D$14-'Ejercicio 3 - TIR'!$C$14)/('Ejercicio 3 - TIR'!$E$14-'Ejercicio 3 - TIR'!$C$14),'Ejercicio 3 - TIR'!$C$14+SQRT(('Ejercicio 3 - TIR'!$E$14-'Ejercicio 3 - TIR'!$C$14)*('Ejercicio 3 - TIR'!$D$14-'Ejercicio 3 - TIR'!$C$14)*D675),'Ejercicio 3 - TIR'!$E$14-SQRT(('Ejercicio 3 - TIR'!$E$14-'Ejercicio 3 - TIR'!$C$14)*('Ejercicio 3 - TIR'!$E$14-'Ejercicio 3 - TIR'!$D$14)*(1-D675)))</f>
        <v>31058.9894157256</v>
      </c>
      <c r="F675" s="16">
        <f ca="1" t="shared" si="5019"/>
        <v>0.161369765200897</v>
      </c>
      <c r="G675" s="17">
        <f ca="1">IF(F675&lt;=('Ejercicio 3 - TIR'!$D$18-'Ejercicio 3 - TIR'!$C$18)/('Ejercicio 3 - TIR'!$E$18-'Ejercicio 3 - TIR'!$C$18),'Ejercicio 3 - TIR'!$C$18+SQRT(('Ejercicio 3 - TIR'!$E$18-'Ejercicio 3 - TIR'!$C$18)*('Ejercicio 3 - TIR'!$D$18-'Ejercicio 3 - TIR'!$C$18)*F675),'Ejercicio 3 - TIR'!$E$18-SQRT(('Ejercicio 3 - TIR'!$E$18-'Ejercicio 3 - TIR'!$C$18)*('Ejercicio 3 - TIR'!$E$18-'Ejercicio 3 - TIR'!$D$18)*(1-F675)))</f>
        <v>34919.9049564127</v>
      </c>
      <c r="H675" s="16">
        <f ca="1" t="shared" ref="H675:L675" si="5020">RAND()</f>
        <v>0.591104633355396</v>
      </c>
      <c r="I675" s="17">
        <f ca="1">IF(H675&lt;=('Ejercicio 3 - TIR'!$D$18-'Ejercicio 3 - TIR'!$C$18)/('Ejercicio 3 - TIR'!$E$18-'Ejercicio 3 - TIR'!$C$18),'Ejercicio 3 - TIR'!$C$18+SQRT(('Ejercicio 3 - TIR'!$E$18-'Ejercicio 3 - TIR'!$C$18)*('Ejercicio 3 - TIR'!$D$18-'Ejercicio 3 - TIR'!$C$18)*H675),'Ejercicio 3 - TIR'!$E$18-SQRT(('Ejercicio 3 - TIR'!$E$18-'Ejercicio 3 - TIR'!$C$18)*('Ejercicio 3 - TIR'!$E$18-'Ejercicio 3 - TIR'!$D$18)*(1-H675)))</f>
        <v>39416.2463329774</v>
      </c>
      <c r="J675" s="16">
        <f ca="1" t="shared" si="5020"/>
        <v>0.959575251561747</v>
      </c>
      <c r="K675" s="17">
        <f ca="1">IF(J675&lt;=('Ejercicio 3 - TIR'!$D$18-'Ejercicio 3 - TIR'!$C$18)/('Ejercicio 3 - TIR'!$E$18-'Ejercicio 3 - TIR'!$C$18),'Ejercicio 3 - TIR'!$C$18+SQRT(('Ejercicio 3 - TIR'!$E$18-'Ejercicio 3 - TIR'!$C$18)*('Ejercicio 3 - TIR'!$D$18-'Ejercicio 3 - TIR'!$C$18)*J675),'Ejercicio 3 - TIR'!$E$18-SQRT(('Ejercicio 3 - TIR'!$E$18-'Ejercicio 3 - TIR'!$C$18)*('Ejercicio 3 - TIR'!$E$18-'Ejercicio 3 - TIR'!$D$18)*(1-J675)))</f>
        <v>43258.7774028376</v>
      </c>
      <c r="L675" s="16">
        <f ca="1" t="shared" si="5020"/>
        <v>0.227062879371893</v>
      </c>
      <c r="M675" s="17">
        <f ca="1">IF(L675&lt;=('Ejercicio 3 - TIR'!$D$18-'Ejercicio 3 - TIR'!$C$18)/('Ejercicio 3 - TIR'!$E$18-'Ejercicio 3 - TIR'!$C$18),'Ejercicio 3 - TIR'!$C$18+SQRT(('Ejercicio 3 - TIR'!$E$18-'Ejercicio 3 - TIR'!$C$18)*('Ejercicio 3 - TIR'!$D$18-'Ejercicio 3 - TIR'!$C$18)*L675),'Ejercicio 3 - TIR'!$E$18-SQRT(('Ejercicio 3 - TIR'!$E$18-'Ejercicio 3 - TIR'!$C$18)*('Ejercicio 3 - TIR'!$E$18-'Ejercicio 3 - TIR'!$D$18)*(1-L675)))</f>
        <v>35836.0459136117</v>
      </c>
      <c r="N675" s="16">
        <f ca="1" t="shared" ref="N675:R675" si="5021">RAND()</f>
        <v>0.797973185085832</v>
      </c>
      <c r="O675" s="17">
        <f ca="1">IF(N675&lt;=('Ejercicio 3 - TIR'!$D$18-'Ejercicio 3 - TIR'!$C$18)/('Ejercicio 3 - TIR'!$E$18-'Ejercicio 3 - TIR'!$C$18),'Ejercicio 3 - TIR'!$C$18+SQRT(('Ejercicio 3 - TIR'!$E$18-'Ejercicio 3 - TIR'!$C$18)*('Ejercicio 3 - TIR'!$D$18-'Ejercicio 3 - TIR'!$C$18)*N675),'Ejercicio 3 - TIR'!$E$18-SQRT(('Ejercicio 3 - TIR'!$E$18-'Ejercicio 3 - TIR'!$C$18)*('Ejercicio 3 - TIR'!$E$18-'Ejercicio 3 - TIR'!$D$18)*(1-N675)))</f>
        <v>41107.441571593</v>
      </c>
      <c r="P675" s="16">
        <f ca="1" t="shared" si="5021"/>
        <v>0.213478286142443</v>
      </c>
      <c r="Q675" s="18">
        <f ca="1">IF(P675&lt;=('Ejercicio 3 - TIR'!$D$22-'Ejercicio 3 - TIR'!$C$22)/('Ejercicio 3 - TIR'!$E$22-'Ejercicio 3 - TIR'!$C$22),'Ejercicio 3 - TIR'!$C$22+SQRT(('Ejercicio 3 - TIR'!$E$22-'Ejercicio 3 - TIR'!$C$22)*('Ejercicio 3 - TIR'!$D$22-'Ejercicio 3 - TIR'!$C$22)*P675),'Ejercicio 3 - TIR'!$E$22-SQRT(('Ejercicio 3 - TIR'!$E$22-'Ejercicio 3 - TIR'!$C$22)*('Ejercicio 3 - TIR'!$E$22-'Ejercicio 3 - TIR'!$D$22)*(1-P675)))</f>
        <v>0.139602574194641</v>
      </c>
      <c r="R675" s="16">
        <f ca="1" t="shared" si="5021"/>
        <v>0.775264244858339</v>
      </c>
      <c r="S675" s="18">
        <f ca="1">IF(R675&lt;=('Ejercicio 3 - TIR'!$D$23-'Ejercicio 3 - TIR'!$C$23)/('Ejercicio 3 - TIR'!$E$23-'Ejercicio 3 - TIR'!$C$23),'Ejercicio 3 - TIR'!$C$23+SQRT(('Ejercicio 3 - TIR'!$E$23-'Ejercicio 3 - TIR'!$C$23)*('Ejercicio 3 - TIR'!$D$23-'Ejercicio 3 - TIR'!$C$23)*R675),'Ejercicio 3 - TIR'!$E$23-SQRT(('Ejercicio 3 - TIR'!$E$23-'Ejercicio 3 - TIR'!$C$23)*('Ejercicio 3 - TIR'!$E$23-'Ejercicio 3 - TIR'!$D$23)*(1-R675)))</f>
        <v>0.159887209063509</v>
      </c>
      <c r="T675" s="16">
        <f ca="1" t="shared" ref="T675:X675" si="5022">RAND()</f>
        <v>0.365083082954874</v>
      </c>
      <c r="U675" s="18">
        <f ca="1">IF(T675&lt;=('Ejercicio 3 - TIR'!$D$24-'Ejercicio 3 - TIR'!$C$24)/('Ejercicio 3 - TIR'!$E$24-'Ejercicio 3 - TIR'!$C$24),'Ejercicio 3 - TIR'!$C$24+SQRT(('Ejercicio 3 - TIR'!$E$24-'Ejercicio 3 - TIR'!$C$24)*('Ejercicio 3 - TIR'!$D$24-'Ejercicio 3 - TIR'!$C$24)*T675),'Ejercicio 3 - TIR'!$E$24-SQRT(('Ejercicio 3 - TIR'!$E$24-'Ejercicio 3 - TIR'!$C$24)*('Ejercicio 3 - TIR'!$E$24-'Ejercicio 3 - TIR'!$D$24)*(1-T675)))</f>
        <v>0.177688887196947</v>
      </c>
      <c r="V675" s="16">
        <f ca="1" t="shared" si="5022"/>
        <v>0.7741392834371</v>
      </c>
      <c r="W675" s="18">
        <f ca="1">IF(V675&lt;=('Ejercicio 3 - TIR'!$D$25-'Ejercicio 3 - TIR'!$C$25)/('Ejercicio 3 - TIR'!$E$25-'Ejercicio 3 - TIR'!$C$25),'Ejercicio 3 - TIR'!$C$25+SQRT(('Ejercicio 3 - TIR'!$E$25-'Ejercicio 3 - TIR'!$C$25)*('Ejercicio 3 - TIR'!$D$25-'Ejercicio 3 - TIR'!$C$25)*V675),'Ejercicio 3 - TIR'!$E$25-SQRT(('Ejercicio 3 - TIR'!$E$25-'Ejercicio 3 - TIR'!$C$25)*('Ejercicio 3 - TIR'!$E$25-'Ejercicio 3 - TIR'!$D$25)*(1-V675)))</f>
        <v>0.221883945725437</v>
      </c>
      <c r="X675" s="16">
        <f ca="1" t="shared" si="5022"/>
        <v>0.328557304284572</v>
      </c>
      <c r="Y675" s="18">
        <f ca="1">IF(X675&lt;=('Ejercicio 3 - TIR'!$D$26-'Ejercicio 3 - TIR'!$C$26)/('Ejercicio 3 - TIR'!$E$26-'Ejercicio 3 - TIR'!$C$26),'Ejercicio 3 - TIR'!$C$26+SQRT(('Ejercicio 3 - TIR'!$E$26-'Ejercicio 3 - TIR'!$C$26)*('Ejercicio 3 - TIR'!$D$26-'Ejercicio 3 - TIR'!$C$26)*X675),'Ejercicio 3 - TIR'!$E$26-SQRT(('Ejercicio 3 - TIR'!$E$26-'Ejercicio 3 - TIR'!$C$26)*('Ejercicio 3 - TIR'!$E$26-'Ejercicio 3 - TIR'!$D$26)*(1-X675)))</f>
        <v>0.219784303274852</v>
      </c>
      <c r="Z675" s="16">
        <f ca="1" t="shared" si="4764"/>
        <v>1.13960257419464</v>
      </c>
      <c r="AA675" s="16">
        <f ca="1" t="shared" si="4765"/>
        <v>1.32181044922421</v>
      </c>
      <c r="AB675" s="16">
        <f ca="1" t="shared" si="4766"/>
        <v>1.55668147703216</v>
      </c>
      <c r="AC675" s="16">
        <f ca="1" t="shared" si="4767"/>
        <v>1.90208410539376</v>
      </c>
      <c r="AD675" s="16">
        <f ca="1" t="shared" si="4768"/>
        <v>2.32013233526789</v>
      </c>
      <c r="AE675" s="15">
        <f ca="1" t="shared" si="4769"/>
        <v>4335.91487431939</v>
      </c>
      <c r="AF675" s="15">
        <f ca="1" t="shared" si="4770"/>
        <v>5029.17220231128</v>
      </c>
      <c r="AG675" s="15">
        <f ca="1" t="shared" si="4771"/>
        <v>5922.80021446178</v>
      </c>
      <c r="AH675" s="15">
        <f ca="1" t="shared" si="4772"/>
        <v>7236.97449579003</v>
      </c>
      <c r="AI675" s="15">
        <f ca="1" t="shared" si="4773"/>
        <v>8827.54789316512</v>
      </c>
      <c r="AJ675" s="17">
        <f ca="1" t="shared" si="4774"/>
        <v>39794.8135789601</v>
      </c>
      <c r="AK675" s="17">
        <f ca="1" t="shared" si="4775"/>
        <v>52100.806272125</v>
      </c>
      <c r="AL675" s="17">
        <f ca="1" t="shared" si="4776"/>
        <v>67340.1375020546</v>
      </c>
      <c r="AM675" s="17">
        <f ca="1" t="shared" si="4777"/>
        <v>68163.1733324417</v>
      </c>
      <c r="AN675" s="17">
        <f ca="1" t="shared" si="4778"/>
        <v>95374.7044103884</v>
      </c>
      <c r="AO675" s="17">
        <f ca="1">C675/'Ejercicio 3 - TIR'!$D$7</f>
        <v>13744.7253539774</v>
      </c>
      <c r="AP675" s="17">
        <f ca="1" t="shared" si="4779"/>
        <v>26050.0882249828</v>
      </c>
      <c r="AQ675" s="17">
        <f ca="1" t="shared" si="4780"/>
        <v>38356.0809181477</v>
      </c>
      <c r="AR675" s="17">
        <f ca="1" t="shared" si="4781"/>
        <v>53595.4121480773</v>
      </c>
      <c r="AS675" s="17">
        <f ca="1" t="shared" si="4782"/>
        <v>54418.4479784643</v>
      </c>
      <c r="AT675" s="17">
        <f ca="1" t="shared" si="4783"/>
        <v>81629.9790564111</v>
      </c>
      <c r="AU675" s="17">
        <f ca="1">AP675*'Ejercicio 3 - TIR'!$D$5</f>
        <v>13025.0441124914</v>
      </c>
      <c r="AV675" s="17">
        <f ca="1">AQ675*'Ejercicio 3 - TIR'!$D$5</f>
        <v>19178.0404590738</v>
      </c>
      <c r="AW675" s="17">
        <f ca="1">AR675*'Ejercicio 3 - TIR'!$D$5</f>
        <v>26797.7060740386</v>
      </c>
      <c r="AX675" s="17">
        <f ca="1">AS675*'Ejercicio 3 - TIR'!$D$5</f>
        <v>27209.2239892322</v>
      </c>
      <c r="AY675" s="17">
        <f ca="1">AT675*'Ejercicio 3 - TIR'!$D$5</f>
        <v>40814.9895282055</v>
      </c>
      <c r="AZ675" s="17">
        <f ca="1" t="shared" ref="AZ675:BD675" si="5023">AJ675-AU675-AE675</f>
        <v>22433.8545921494</v>
      </c>
      <c r="BA675" s="17">
        <f ca="1" t="shared" si="5023"/>
        <v>27893.5936107399</v>
      </c>
      <c r="BB675" s="17">
        <f ca="1" t="shared" si="5023"/>
        <v>34619.6312135542</v>
      </c>
      <c r="BC675" s="17">
        <f ca="1" t="shared" si="5023"/>
        <v>33716.9748474195</v>
      </c>
      <c r="BD675" s="17">
        <f ca="1" t="shared" si="5023"/>
        <v>45732.1669890178</v>
      </c>
      <c r="BE675" s="17">
        <f ca="1" t="shared" ref="BE675:BI675" si="5024">AZ675/Z675</f>
        <v>19685.6826231754</v>
      </c>
      <c r="BF675" s="17">
        <f ca="1" t="shared" si="5024"/>
        <v>21102.5670338066</v>
      </c>
      <c r="BG675" s="17">
        <f ca="1" t="shared" si="5024"/>
        <v>22239.3801971339</v>
      </c>
      <c r="BH675" s="17">
        <f ca="1" t="shared" si="5024"/>
        <v>17726.3322645975</v>
      </c>
      <c r="BI675" s="17">
        <f ca="1" t="shared" si="5024"/>
        <v>19711.0166061874</v>
      </c>
      <c r="BJ675" s="17">
        <f ca="1" t="shared" si="4786"/>
        <v>72060.9656441681</v>
      </c>
      <c r="BK675" s="17">
        <f ca="1" t="shared" si="4787"/>
        <v>31889.5817331393</v>
      </c>
      <c r="BL675" s="17">
        <f ca="1" t="shared" si="4788"/>
        <v>103950.547377307</v>
      </c>
      <c r="BM675" s="17">
        <f ca="1">BK675*'Ejercicio 3 - TIR'!$D$5</f>
        <v>15944.7908665697</v>
      </c>
      <c r="BN675" s="17">
        <f ca="1" t="shared" si="4789"/>
        <v>88005.7565107378</v>
      </c>
      <c r="BO675" s="17">
        <f ca="1" t="shared" si="4790"/>
        <v>37931.3520927143</v>
      </c>
      <c r="BP675" s="17">
        <f ca="1" t="shared" si="4791"/>
        <v>-99782.6161856124</v>
      </c>
      <c r="BQ675" s="17">
        <f ca="1" t="shared" ref="BQ675:BT675" si="5025">BE675</f>
        <v>19685.6826231754</v>
      </c>
      <c r="BR675" s="17">
        <f ca="1" t="shared" si="5025"/>
        <v>21102.5670338066</v>
      </c>
      <c r="BS675" s="17">
        <f ca="1" t="shared" si="5025"/>
        <v>22239.3801971339</v>
      </c>
      <c r="BT675" s="17">
        <f ca="1" t="shared" si="5025"/>
        <v>17726.3322645975</v>
      </c>
      <c r="BU675" s="17">
        <f ca="1" t="shared" si="4793"/>
        <v>57642.3686989017</v>
      </c>
      <c r="BV675" s="19">
        <f ca="1" t="shared" si="4794"/>
        <v>10.0537093404135</v>
      </c>
    </row>
    <row r="676" ht="15" customHeight="1" spans="1:74">
      <c r="A676" s="15">
        <v>675</v>
      </c>
      <c r="B676" s="16">
        <f ca="1" t="shared" ref="B676:F676" si="5026">RAND()</f>
        <v>0.63644535621088</v>
      </c>
      <c r="C676" s="17">
        <f ca="1">IF(B676&lt;=('Ejercicio 3 - TIR'!$D$13-'Ejercicio 3 - TIR'!$C$13)/('Ejercicio 3 - TIR'!$E$13-'Ejercicio 3 - TIR'!$C$13),'Ejercicio 3 - TIR'!$C$13+SQRT(('Ejercicio 3 - TIR'!$E$13-'Ejercicio 3 - TIR'!$C$13)*('Ejercicio 3 - TIR'!$D$13-'Ejercicio 3 - TIR'!$C$13)*B676),'Ejercicio 3 - TIR'!$E$13-SQRT(('Ejercicio 3 - TIR'!$E$13-'Ejercicio 3 - TIR'!$C$13)*('Ejercicio 3 - TIR'!$E$13-'Ejercicio 3 - TIR'!$D$13)*(1-B676)))</f>
        <v>79113.0286411135</v>
      </c>
      <c r="D676" s="16">
        <f ca="1" t="shared" si="5026"/>
        <v>0.440530120590226</v>
      </c>
      <c r="E676" s="17">
        <f ca="1">IF(D676&lt;=('Ejercicio 3 - TIR'!$D$14-'Ejercicio 3 - TIR'!$C$14)/('Ejercicio 3 - TIR'!$E$14-'Ejercicio 3 - TIR'!$C$14),'Ejercicio 3 - TIR'!$C$14+SQRT(('Ejercicio 3 - TIR'!$E$14-'Ejercicio 3 - TIR'!$C$14)*('Ejercicio 3 - TIR'!$D$14-'Ejercicio 3 - TIR'!$C$14)*D676),'Ejercicio 3 - TIR'!$E$14-SQRT(('Ejercicio 3 - TIR'!$E$14-'Ejercicio 3 - TIR'!$C$14)*('Ejercicio 3 - TIR'!$E$14-'Ejercicio 3 - TIR'!$D$14)*(1-D676)))</f>
        <v>30839.1877046047</v>
      </c>
      <c r="F676" s="16">
        <f ca="1" t="shared" si="5026"/>
        <v>0.137908313753743</v>
      </c>
      <c r="G676" s="17">
        <f ca="1">IF(F676&lt;=('Ejercicio 3 - TIR'!$D$18-'Ejercicio 3 - TIR'!$C$18)/('Ejercicio 3 - TIR'!$E$18-'Ejercicio 3 - TIR'!$C$18),'Ejercicio 3 - TIR'!$C$18+SQRT(('Ejercicio 3 - TIR'!$E$18-'Ejercicio 3 - TIR'!$C$18)*('Ejercicio 3 - TIR'!$D$18-'Ejercicio 3 - TIR'!$C$18)*F676),'Ejercicio 3 - TIR'!$E$18-SQRT(('Ejercicio 3 - TIR'!$E$18-'Ejercicio 3 - TIR'!$C$18)*('Ejercicio 3 - TIR'!$E$18-'Ejercicio 3 - TIR'!$D$18)*(1-F676)))</f>
        <v>34548.2136122945</v>
      </c>
      <c r="H676" s="16">
        <f ca="1" t="shared" ref="H676:L676" si="5027">RAND()</f>
        <v>0.930625165414181</v>
      </c>
      <c r="I676" s="17">
        <f ca="1">IF(H676&lt;=('Ejercicio 3 - TIR'!$D$18-'Ejercicio 3 - TIR'!$C$18)/('Ejercicio 3 - TIR'!$E$18-'Ejercicio 3 - TIR'!$C$18),'Ejercicio 3 - TIR'!$C$18+SQRT(('Ejercicio 3 - TIR'!$E$18-'Ejercicio 3 - TIR'!$C$18)*('Ejercicio 3 - TIR'!$D$18-'Ejercicio 3 - TIR'!$C$18)*H676),'Ejercicio 3 - TIR'!$E$18-SQRT(('Ejercicio 3 - TIR'!$E$18-'Ejercicio 3 - TIR'!$C$18)*('Ejercicio 3 - TIR'!$E$18-'Ejercicio 3 - TIR'!$D$18)*(1-H676)))</f>
        <v>42718.9667705322</v>
      </c>
      <c r="J676" s="16">
        <f ca="1" t="shared" si="5027"/>
        <v>0.225534730047684</v>
      </c>
      <c r="K676" s="17">
        <f ca="1">IF(J676&lt;=('Ejercicio 3 - TIR'!$D$18-'Ejercicio 3 - TIR'!$C$18)/('Ejercicio 3 - TIR'!$E$18-'Ejercicio 3 - TIR'!$C$18),'Ejercicio 3 - TIR'!$C$18+SQRT(('Ejercicio 3 - TIR'!$E$18-'Ejercicio 3 - TIR'!$C$18)*('Ejercicio 3 - TIR'!$D$18-'Ejercicio 3 - TIR'!$C$18)*J676),'Ejercicio 3 - TIR'!$E$18-SQRT(('Ejercicio 3 - TIR'!$E$18-'Ejercicio 3 - TIR'!$C$18)*('Ejercicio 3 - TIR'!$E$18-'Ejercicio 3 - TIR'!$D$18)*(1-J676)))</f>
        <v>35816.3742578304</v>
      </c>
      <c r="L676" s="16">
        <f ca="1" t="shared" si="5027"/>
        <v>0.739922009855425</v>
      </c>
      <c r="M676" s="17">
        <f ca="1">IF(L676&lt;=('Ejercicio 3 - TIR'!$D$18-'Ejercicio 3 - TIR'!$C$18)/('Ejercicio 3 - TIR'!$E$18-'Ejercicio 3 - TIR'!$C$18),'Ejercicio 3 - TIR'!$C$18+SQRT(('Ejercicio 3 - TIR'!$E$18-'Ejercicio 3 - TIR'!$C$18)*('Ejercicio 3 - TIR'!$D$18-'Ejercicio 3 - TIR'!$C$18)*L676),'Ejercicio 3 - TIR'!$E$18-SQRT(('Ejercicio 3 - TIR'!$E$18-'Ejercicio 3 - TIR'!$C$18)*('Ejercicio 3 - TIR'!$E$18-'Ejercicio 3 - TIR'!$D$18)*(1-L676)))</f>
        <v>40583.4573181228</v>
      </c>
      <c r="N676" s="16">
        <f ca="1" t="shared" ref="N676:R676" si="5028">RAND()</f>
        <v>0.297228007546624</v>
      </c>
      <c r="O676" s="17">
        <f ca="1">IF(N676&lt;=('Ejercicio 3 - TIR'!$D$18-'Ejercicio 3 - TIR'!$C$18)/('Ejercicio 3 - TIR'!$E$18-'Ejercicio 3 - TIR'!$C$18),'Ejercicio 3 - TIR'!$C$18+SQRT(('Ejercicio 3 - TIR'!$E$18-'Ejercicio 3 - TIR'!$C$18)*('Ejercicio 3 - TIR'!$D$18-'Ejercicio 3 - TIR'!$C$18)*N676),'Ejercicio 3 - TIR'!$E$18-SQRT(('Ejercicio 3 - TIR'!$E$18-'Ejercicio 3 - TIR'!$C$18)*('Ejercicio 3 - TIR'!$E$18-'Ejercicio 3 - TIR'!$D$18)*(1-N676)))</f>
        <v>36677.1401911292</v>
      </c>
      <c r="P676" s="16">
        <f ca="1" t="shared" si="5028"/>
        <v>0.38197887835748</v>
      </c>
      <c r="Q676" s="18">
        <f ca="1">IF(P676&lt;=('Ejercicio 3 - TIR'!$D$22-'Ejercicio 3 - TIR'!$C$22)/('Ejercicio 3 - TIR'!$E$22-'Ejercicio 3 - TIR'!$C$22),'Ejercicio 3 - TIR'!$C$22+SQRT(('Ejercicio 3 - TIR'!$E$22-'Ejercicio 3 - TIR'!$C$22)*('Ejercicio 3 - TIR'!$D$22-'Ejercicio 3 - TIR'!$C$22)*P676),'Ejercicio 3 - TIR'!$E$22-SQRT(('Ejercicio 3 - TIR'!$E$22-'Ejercicio 3 - TIR'!$C$22)*('Ejercicio 3 - TIR'!$E$22-'Ejercicio 3 - TIR'!$D$22)*(1-P676)))</f>
        <v>0.14622140310974</v>
      </c>
      <c r="R676" s="16">
        <f ca="1" t="shared" si="5028"/>
        <v>0.500998997744382</v>
      </c>
      <c r="S676" s="18">
        <f ca="1">IF(R676&lt;=('Ejercicio 3 - TIR'!$D$23-'Ejercicio 3 - TIR'!$C$23)/('Ejercicio 3 - TIR'!$E$23-'Ejercicio 3 - TIR'!$C$23),'Ejercicio 3 - TIR'!$C$23+SQRT(('Ejercicio 3 - TIR'!$E$23-'Ejercicio 3 - TIR'!$C$23)*('Ejercicio 3 - TIR'!$D$23-'Ejercicio 3 - TIR'!$C$23)*R676),'Ejercicio 3 - TIR'!$E$23-SQRT(('Ejercicio 3 - TIR'!$E$23-'Ejercicio 3 - TIR'!$C$23)*('Ejercicio 3 - TIR'!$E$23-'Ejercicio 3 - TIR'!$D$23)*(1-R676)))</f>
        <v>0.150029984917253</v>
      </c>
      <c r="T676" s="16">
        <f ca="1" t="shared" ref="T676:X676" si="5029">RAND()</f>
        <v>0.884759013281479</v>
      </c>
      <c r="U676" s="18">
        <f ca="1">IF(T676&lt;=('Ejercicio 3 - TIR'!$D$24-'Ejercicio 3 - TIR'!$C$24)/('Ejercicio 3 - TIR'!$E$24-'Ejercicio 3 - TIR'!$C$24),'Ejercicio 3 - TIR'!$C$24+SQRT(('Ejercicio 3 - TIR'!$E$24-'Ejercicio 3 - TIR'!$C$24)*('Ejercicio 3 - TIR'!$D$24-'Ejercicio 3 - TIR'!$C$24)*T676),'Ejercicio 3 - TIR'!$E$24-SQRT(('Ejercicio 3 - TIR'!$E$24-'Ejercicio 3 - TIR'!$C$24)*('Ejercicio 3 - TIR'!$E$24-'Ejercicio 3 - TIR'!$D$24)*(1-T676)))</f>
        <v>0.202036849863906</v>
      </c>
      <c r="V676" s="16">
        <f ca="1" t="shared" si="5029"/>
        <v>0.390270032725832</v>
      </c>
      <c r="W676" s="18">
        <f ca="1">IF(V676&lt;=('Ejercicio 3 - TIR'!$D$25-'Ejercicio 3 - TIR'!$C$25)/('Ejercicio 3 - TIR'!$E$25-'Ejercicio 3 - TIR'!$C$25),'Ejercicio 3 - TIR'!$C$25+SQRT(('Ejercicio 3 - TIR'!$E$25-'Ejercicio 3 - TIR'!$C$25)*('Ejercicio 3 - TIR'!$D$25-'Ejercicio 3 - TIR'!$C$25)*V676),'Ejercicio 3 - TIR'!$E$25-SQRT(('Ejercicio 3 - TIR'!$E$25-'Ejercicio 3 - TIR'!$C$25)*('Ejercicio 3 - TIR'!$E$25-'Ejercicio 3 - TIR'!$D$25)*(1-V676)))</f>
        <v>0.203804168094301</v>
      </c>
      <c r="X676" s="16">
        <f ca="1" t="shared" si="5029"/>
        <v>0.274010326979502</v>
      </c>
      <c r="Y676" s="18">
        <f ca="1">IF(X676&lt;=('Ejercicio 3 - TIR'!$D$26-'Ejercicio 3 - TIR'!$C$26)/('Ejercicio 3 - TIR'!$E$26-'Ejercicio 3 - TIR'!$C$26),'Ejercicio 3 - TIR'!$C$26+SQRT(('Ejercicio 3 - TIR'!$E$26-'Ejercicio 3 - TIR'!$C$26)*('Ejercicio 3 - TIR'!$D$26-'Ejercicio 3 - TIR'!$C$26)*X676),'Ejercicio 3 - TIR'!$E$26-SQRT(('Ejercicio 3 - TIR'!$E$26-'Ejercicio 3 - TIR'!$C$26)*('Ejercicio 3 - TIR'!$E$26-'Ejercicio 3 - TIR'!$D$26)*(1-X676)))</f>
        <v>0.217199777257262</v>
      </c>
      <c r="Z676" s="16">
        <f ca="1" t="shared" si="4764"/>
        <v>1.14622140310974</v>
      </c>
      <c r="AA676" s="16">
        <f ca="1" t="shared" si="4765"/>
        <v>1.31818898293013</v>
      </c>
      <c r="AB676" s="16">
        <f ca="1" t="shared" si="4766"/>
        <v>1.58451173256663</v>
      </c>
      <c r="AC676" s="16">
        <f ca="1" t="shared" si="4767"/>
        <v>1.90744182805804</v>
      </c>
      <c r="AD676" s="16">
        <f ca="1" t="shared" si="4768"/>
        <v>2.32173776824343</v>
      </c>
      <c r="AE676" s="15">
        <f ca="1" t="shared" si="4769"/>
        <v>4509.34929693193</v>
      </c>
      <c r="AF676" s="15">
        <f ca="1" t="shared" si="4770"/>
        <v>5185.88690393725</v>
      </c>
      <c r="AG676" s="15">
        <f ca="1" t="shared" si="4771"/>
        <v>6233.62715775921</v>
      </c>
      <c r="AH676" s="15">
        <f ca="1" t="shared" si="4772"/>
        <v>7504.06635485637</v>
      </c>
      <c r="AI676" s="15">
        <f ca="1" t="shared" si="4773"/>
        <v>9133.94789565489</v>
      </c>
      <c r="AJ676" s="17">
        <f ca="1" t="shared" si="4774"/>
        <v>39599.9018816193</v>
      </c>
      <c r="AK676" s="17">
        <f ca="1" t="shared" si="4775"/>
        <v>56311.6713590737</v>
      </c>
      <c r="AL676" s="17">
        <f ca="1" t="shared" si="4776"/>
        <v>56751.4652295299</v>
      </c>
      <c r="AM676" s="17">
        <f ca="1" t="shared" si="4777"/>
        <v>77410.5840157955</v>
      </c>
      <c r="AN676" s="17">
        <f ca="1" t="shared" si="4778"/>
        <v>85154.7016129037</v>
      </c>
      <c r="AO676" s="17">
        <f ca="1">C676/'Ejercicio 3 - TIR'!$D$7</f>
        <v>15822.6057282227</v>
      </c>
      <c r="AP676" s="17">
        <f ca="1" t="shared" si="4779"/>
        <v>23777.2961533965</v>
      </c>
      <c r="AQ676" s="17">
        <f ca="1" t="shared" si="4780"/>
        <v>40489.0656308509</v>
      </c>
      <c r="AR676" s="17">
        <f ca="1" t="shared" si="4781"/>
        <v>40928.8595013072</v>
      </c>
      <c r="AS676" s="17">
        <f ca="1" t="shared" si="4782"/>
        <v>61587.9782875727</v>
      </c>
      <c r="AT676" s="17">
        <f ca="1" t="shared" si="4783"/>
        <v>69332.095884681</v>
      </c>
      <c r="AU676" s="17">
        <f ca="1">AP676*'Ejercicio 3 - TIR'!$D$5</f>
        <v>11888.6480766983</v>
      </c>
      <c r="AV676" s="17">
        <f ca="1">AQ676*'Ejercicio 3 - TIR'!$D$5</f>
        <v>20244.5328154255</v>
      </c>
      <c r="AW676" s="17">
        <f ca="1">AR676*'Ejercicio 3 - TIR'!$D$5</f>
        <v>20464.4297506536</v>
      </c>
      <c r="AX676" s="17">
        <f ca="1">AS676*'Ejercicio 3 - TIR'!$D$5</f>
        <v>30793.9891437864</v>
      </c>
      <c r="AY676" s="17">
        <f ca="1">AT676*'Ejercicio 3 - TIR'!$D$5</f>
        <v>34666.0479423405</v>
      </c>
      <c r="AZ676" s="17">
        <f ca="1" t="shared" ref="AZ676:BD676" si="5030">AJ676-AU676-AE676</f>
        <v>23201.9045079891</v>
      </c>
      <c r="BA676" s="17">
        <f ca="1" t="shared" si="5030"/>
        <v>30881.2516397109</v>
      </c>
      <c r="BB676" s="17">
        <f ca="1" t="shared" si="5030"/>
        <v>30053.4083211171</v>
      </c>
      <c r="BC676" s="17">
        <f ca="1" t="shared" si="5030"/>
        <v>39112.5285171527</v>
      </c>
      <c r="BD676" s="17">
        <f ca="1" t="shared" si="5030"/>
        <v>41354.7057749083</v>
      </c>
      <c r="BE676" s="17">
        <f ca="1" t="shared" ref="BE676:BI676" si="5031">AZ676/Z676</f>
        <v>20242.0792745987</v>
      </c>
      <c r="BF676" s="17">
        <f ca="1" t="shared" si="5031"/>
        <v>23427.0290827851</v>
      </c>
      <c r="BG676" s="17">
        <f ca="1" t="shared" si="5031"/>
        <v>18966.9837738821</v>
      </c>
      <c r="BH676" s="17">
        <f ca="1" t="shared" si="5031"/>
        <v>20505.2274422298</v>
      </c>
      <c r="BI676" s="17">
        <f ca="1" t="shared" si="5031"/>
        <v>17811.9623760078</v>
      </c>
      <c r="BJ676" s="17">
        <f ca="1" t="shared" si="4786"/>
        <v>71600.506835729</v>
      </c>
      <c r="BK676" s="17">
        <f ca="1" t="shared" si="4787"/>
        <v>36735.9413112394</v>
      </c>
      <c r="BL676" s="17">
        <f ca="1" t="shared" si="4788"/>
        <v>108336.448146968</v>
      </c>
      <c r="BM676" s="17">
        <f ca="1">BK676*'Ejercicio 3 - TIR'!$D$5</f>
        <v>18367.9706556197</v>
      </c>
      <c r="BN676" s="17">
        <f ca="1" t="shared" si="4789"/>
        <v>89968.4774913487</v>
      </c>
      <c r="BO676" s="17">
        <f ca="1" t="shared" si="4790"/>
        <v>38750.490568716</v>
      </c>
      <c r="BP676" s="17">
        <f ca="1" t="shared" si="4791"/>
        <v>-109952.216345718</v>
      </c>
      <c r="BQ676" s="17">
        <f ca="1" t="shared" ref="BQ676:BT676" si="5032">BE676</f>
        <v>20242.0792745987</v>
      </c>
      <c r="BR676" s="17">
        <f ca="1" t="shared" si="5032"/>
        <v>23427.0290827851</v>
      </c>
      <c r="BS676" s="17">
        <f ca="1" t="shared" si="5032"/>
        <v>18966.9837738821</v>
      </c>
      <c r="BT676" s="17">
        <f ca="1" t="shared" si="5032"/>
        <v>20505.2274422298</v>
      </c>
      <c r="BU676" s="17">
        <f ca="1" t="shared" si="4793"/>
        <v>56562.4529447239</v>
      </c>
      <c r="BV676" s="19">
        <f ca="1" t="shared" si="4794"/>
        <v>7.2562532199608</v>
      </c>
    </row>
    <row r="677" ht="15" customHeight="1" spans="1:74">
      <c r="A677" s="15">
        <v>676</v>
      </c>
      <c r="B677" s="16">
        <f ca="1" t="shared" ref="B677:F677" si="5033">RAND()</f>
        <v>0.0647169086762334</v>
      </c>
      <c r="C677" s="17">
        <f ca="1">IF(B677&lt;=('Ejercicio 3 - TIR'!$D$13-'Ejercicio 3 - TIR'!$C$13)/('Ejercicio 3 - TIR'!$E$13-'Ejercicio 3 - TIR'!$C$13),'Ejercicio 3 - TIR'!$C$13+SQRT(('Ejercicio 3 - TIR'!$E$13-'Ejercicio 3 - TIR'!$C$13)*('Ejercicio 3 - TIR'!$D$13-'Ejercicio 3 - TIR'!$C$13)*B677),'Ejercicio 3 - TIR'!$E$13-SQRT(('Ejercicio 3 - TIR'!$E$13-'Ejercicio 3 - TIR'!$C$13)*('Ejercicio 3 - TIR'!$E$13-'Ejercicio 3 - TIR'!$D$13)*(1-B677)))</f>
        <v>65087.9036420213</v>
      </c>
      <c r="D677" s="16">
        <f ca="1" t="shared" si="5033"/>
        <v>0.535153916577336</v>
      </c>
      <c r="E677" s="17">
        <f ca="1">IF(D677&lt;=('Ejercicio 3 - TIR'!$D$14-'Ejercicio 3 - TIR'!$C$14)/('Ejercicio 3 - TIR'!$E$14-'Ejercicio 3 - TIR'!$C$14),'Ejercicio 3 - TIR'!$C$14+SQRT(('Ejercicio 3 - TIR'!$E$14-'Ejercicio 3 - TIR'!$C$14)*('Ejercicio 3 - TIR'!$D$14-'Ejercicio 3 - TIR'!$C$14)*D677),'Ejercicio 3 - TIR'!$E$14-SQRT(('Ejercicio 3 - TIR'!$E$14-'Ejercicio 3 - TIR'!$C$14)*('Ejercicio 3 - TIR'!$E$14-'Ejercicio 3 - TIR'!$D$14)*(1-D677)))</f>
        <v>31649.7357818211</v>
      </c>
      <c r="F677" s="16">
        <f ca="1" t="shared" si="5033"/>
        <v>0.362504590165927</v>
      </c>
      <c r="G677" s="17">
        <f ca="1">IF(F677&lt;=('Ejercicio 3 - TIR'!$D$18-'Ejercicio 3 - TIR'!$C$18)/('Ejercicio 3 - TIR'!$E$18-'Ejercicio 3 - TIR'!$C$18),'Ejercicio 3 - TIR'!$C$18+SQRT(('Ejercicio 3 - TIR'!$E$18-'Ejercicio 3 - TIR'!$C$18)*('Ejercicio 3 - TIR'!$D$18-'Ejercicio 3 - TIR'!$C$18)*F677),'Ejercicio 3 - TIR'!$E$18-SQRT(('Ejercicio 3 - TIR'!$E$18-'Ejercicio 3 - TIR'!$C$18)*('Ejercicio 3 - TIR'!$E$18-'Ejercicio 3 - TIR'!$D$18)*(1-F677)))</f>
        <v>37373.9872880884</v>
      </c>
      <c r="H677" s="16">
        <f ca="1" t="shared" ref="H677:L677" si="5034">RAND()</f>
        <v>0.996748404586311</v>
      </c>
      <c r="I677" s="17">
        <f ca="1">IF(H677&lt;=('Ejercicio 3 - TIR'!$D$18-'Ejercicio 3 - TIR'!$C$18)/('Ejercicio 3 - TIR'!$E$18-'Ejercicio 3 - TIR'!$C$18),'Ejercicio 3 - TIR'!$C$18+SQRT(('Ejercicio 3 - TIR'!$E$18-'Ejercicio 3 - TIR'!$C$18)*('Ejercicio 3 - TIR'!$D$18-'Ejercicio 3 - TIR'!$C$18)*H677),'Ejercicio 3 - TIR'!$E$18-SQRT(('Ejercicio 3 - TIR'!$E$18-'Ejercicio 3 - TIR'!$C$18)*('Ejercicio 3 - TIR'!$E$18-'Ejercicio 3 - TIR'!$D$18)*(1-H677)))</f>
        <v>44506.1683930461</v>
      </c>
      <c r="J677" s="16">
        <f ca="1" t="shared" si="5034"/>
        <v>0.205759556413355</v>
      </c>
      <c r="K677" s="17">
        <f ca="1">IF(J677&lt;=('Ejercicio 3 - TIR'!$D$18-'Ejercicio 3 - TIR'!$C$18)/('Ejercicio 3 - TIR'!$E$18-'Ejercicio 3 - TIR'!$C$18),'Ejercicio 3 - TIR'!$C$18+SQRT(('Ejercicio 3 - TIR'!$E$18-'Ejercicio 3 - TIR'!$C$18)*('Ejercicio 3 - TIR'!$D$18-'Ejercicio 3 - TIR'!$C$18)*J677),'Ejercicio 3 - TIR'!$E$18-SQRT(('Ejercicio 3 - TIR'!$E$18-'Ejercicio 3 - TIR'!$C$18)*('Ejercicio 3 - TIR'!$E$18-'Ejercicio 3 - TIR'!$D$18)*(1-J677)))</f>
        <v>35555.5317893072</v>
      </c>
      <c r="L677" s="16">
        <f ca="1" t="shared" si="5034"/>
        <v>0.271566900564091</v>
      </c>
      <c r="M677" s="17">
        <f ca="1">IF(L677&lt;=('Ejercicio 3 - TIR'!$D$18-'Ejercicio 3 - TIR'!$C$18)/('Ejercicio 3 - TIR'!$E$18-'Ejercicio 3 - TIR'!$C$18),'Ejercicio 3 - TIR'!$C$18+SQRT(('Ejercicio 3 - TIR'!$E$18-'Ejercicio 3 - TIR'!$C$18)*('Ejercicio 3 - TIR'!$D$18-'Ejercicio 3 - TIR'!$C$18)*L677),'Ejercicio 3 - TIR'!$E$18-SQRT(('Ejercicio 3 - TIR'!$E$18-'Ejercicio 3 - TIR'!$C$18)*('Ejercicio 3 - TIR'!$E$18-'Ejercicio 3 - TIR'!$D$18)*(1-L677)))</f>
        <v>36382.4004171325</v>
      </c>
      <c r="N677" s="16">
        <f ca="1" t="shared" ref="N677:R677" si="5035">RAND()</f>
        <v>0.634443406078392</v>
      </c>
      <c r="O677" s="17">
        <f ca="1">IF(N677&lt;=('Ejercicio 3 - TIR'!$D$18-'Ejercicio 3 - TIR'!$C$18)/('Ejercicio 3 - TIR'!$E$18-'Ejercicio 3 - TIR'!$C$18),'Ejercicio 3 - TIR'!$C$18+SQRT(('Ejercicio 3 - TIR'!$E$18-'Ejercicio 3 - TIR'!$C$18)*('Ejercicio 3 - TIR'!$D$18-'Ejercicio 3 - TIR'!$C$18)*N677),'Ejercicio 3 - TIR'!$E$18-SQRT(('Ejercicio 3 - TIR'!$E$18-'Ejercicio 3 - TIR'!$C$18)*('Ejercicio 3 - TIR'!$E$18-'Ejercicio 3 - TIR'!$D$18)*(1-N677)))</f>
        <v>39755.3324347128</v>
      </c>
      <c r="P677" s="16">
        <f ca="1" t="shared" si="5035"/>
        <v>0.182580255632171</v>
      </c>
      <c r="Q677" s="18">
        <f ca="1">IF(P677&lt;=('Ejercicio 3 - TIR'!$D$22-'Ejercicio 3 - TIR'!$C$22)/('Ejercicio 3 - TIR'!$E$22-'Ejercicio 3 - TIR'!$C$22),'Ejercicio 3 - TIR'!$C$22+SQRT(('Ejercicio 3 - TIR'!$E$22-'Ejercicio 3 - TIR'!$C$22)*('Ejercicio 3 - TIR'!$D$22-'Ejercicio 3 - TIR'!$C$22)*P677),'Ejercicio 3 - TIR'!$E$22-SQRT(('Ejercicio 3 - TIR'!$E$22-'Ejercicio 3 - TIR'!$C$22)*('Ejercicio 3 - TIR'!$E$22-'Ejercicio 3 - TIR'!$D$22)*(1-P677)))</f>
        <v>0.138128553724385</v>
      </c>
      <c r="R677" s="16">
        <f ca="1" t="shared" si="5035"/>
        <v>0.647947129681904</v>
      </c>
      <c r="S677" s="18">
        <f ca="1">IF(R677&lt;=('Ejercicio 3 - TIR'!$D$23-'Ejercicio 3 - TIR'!$C$23)/('Ejercicio 3 - TIR'!$E$23-'Ejercicio 3 - TIR'!$C$23),'Ejercicio 3 - TIR'!$C$23+SQRT(('Ejercicio 3 - TIR'!$E$23-'Ejercicio 3 - TIR'!$C$23)*('Ejercicio 3 - TIR'!$D$23-'Ejercicio 3 - TIR'!$C$23)*R677),'Ejercicio 3 - TIR'!$E$23-SQRT(('Ejercicio 3 - TIR'!$E$23-'Ejercicio 3 - TIR'!$C$23)*('Ejercicio 3 - TIR'!$E$23-'Ejercicio 3 - TIR'!$D$23)*(1-R677)))</f>
        <v>0.154826697344755</v>
      </c>
      <c r="T677" s="16">
        <f ca="1" t="shared" ref="T677:X677" si="5036">RAND()</f>
        <v>0.161858247153879</v>
      </c>
      <c r="U677" s="18">
        <f ca="1">IF(T677&lt;=('Ejercicio 3 - TIR'!$D$24-'Ejercicio 3 - TIR'!$C$24)/('Ejercicio 3 - TIR'!$E$24-'Ejercicio 3 - TIR'!$C$24),'Ejercicio 3 - TIR'!$C$24+SQRT(('Ejercicio 3 - TIR'!$E$24-'Ejercicio 3 - TIR'!$C$24)*('Ejercicio 3 - TIR'!$D$24-'Ejercicio 3 - TIR'!$C$24)*T677),'Ejercicio 3 - TIR'!$E$24-SQRT(('Ejercicio 3 - TIR'!$E$24-'Ejercicio 3 - TIR'!$C$24)*('Ejercicio 3 - TIR'!$E$24-'Ejercicio 3 - TIR'!$D$24)*(1-T677)))</f>
        <v>0.168436439976936</v>
      </c>
      <c r="V677" s="16">
        <f ca="1" t="shared" si="5036"/>
        <v>0.297655247295286</v>
      </c>
      <c r="W677" s="18">
        <f ca="1">IF(V677&lt;=('Ejercicio 3 - TIR'!$D$25-'Ejercicio 3 - TIR'!$C$25)/('Ejercicio 3 - TIR'!$E$25-'Ejercicio 3 - TIR'!$C$25),'Ejercicio 3 - TIR'!$C$25+SQRT(('Ejercicio 3 - TIR'!$E$25-'Ejercicio 3 - TIR'!$C$25)*('Ejercicio 3 - TIR'!$D$25-'Ejercicio 3 - TIR'!$C$25)*V677),'Ejercicio 3 - TIR'!$E$25-SQRT(('Ejercicio 3 - TIR'!$E$25-'Ejercicio 3 - TIR'!$C$25)*('Ejercicio 3 - TIR'!$E$25-'Ejercicio 3 - TIR'!$D$25)*(1-V677)))</f>
        <v>0.200419695095063</v>
      </c>
      <c r="X677" s="16">
        <f ca="1" t="shared" si="5036"/>
        <v>0.831493516243686</v>
      </c>
      <c r="Y677" s="18">
        <f ca="1">IF(X677&lt;=('Ejercicio 3 - TIR'!$D$26-'Ejercicio 3 - TIR'!$C$26)/('Ejercicio 3 - TIR'!$E$26-'Ejercicio 3 - TIR'!$C$26),'Ejercicio 3 - TIR'!$C$26+SQRT(('Ejercicio 3 - TIR'!$E$26-'Ejercicio 3 - TIR'!$C$26)*('Ejercicio 3 - TIR'!$D$26-'Ejercicio 3 - TIR'!$C$26)*X677),'Ejercicio 3 - TIR'!$E$26-SQRT(('Ejercicio 3 - TIR'!$E$26-'Ejercicio 3 - TIR'!$C$26)*('Ejercicio 3 - TIR'!$E$26-'Ejercicio 3 - TIR'!$D$26)*(1-X677)))</f>
        <v>0.249834870922138</v>
      </c>
      <c r="Z677" s="16">
        <f ca="1" t="shared" si="4764"/>
        <v>1.13812855372438</v>
      </c>
      <c r="AA677" s="16">
        <f ca="1" t="shared" si="4765"/>
        <v>1.31434123885129</v>
      </c>
      <c r="AB677" s="16">
        <f ca="1" t="shared" si="4766"/>
        <v>1.53572419803828</v>
      </c>
      <c r="AC677" s="16">
        <f ca="1" t="shared" si="4767"/>
        <v>1.84351357355922</v>
      </c>
      <c r="AD677" s="16">
        <f ca="1" t="shared" si="4768"/>
        <v>2.3040875492526</v>
      </c>
      <c r="AE677" s="15">
        <f ca="1" t="shared" si="4769"/>
        <v>4371.73222930186</v>
      </c>
      <c r="AF677" s="15">
        <f ca="1" t="shared" si="4770"/>
        <v>5048.59309204028</v>
      </c>
      <c r="AG677" s="15">
        <f ca="1" t="shared" si="4771"/>
        <v>5898.9601393557</v>
      </c>
      <c r="AH677" s="15">
        <f ca="1" t="shared" si="4772"/>
        <v>7081.2279318633</v>
      </c>
      <c r="AI677" s="15">
        <f ca="1" t="shared" si="4773"/>
        <v>8850.3655981906</v>
      </c>
      <c r="AJ677" s="17">
        <f ca="1" t="shared" si="4774"/>
        <v>42536.4020991056</v>
      </c>
      <c r="AK677" s="17">
        <f ca="1" t="shared" si="4775"/>
        <v>58496.2925022405</v>
      </c>
      <c r="AL677" s="17">
        <f ca="1" t="shared" si="4776"/>
        <v>54603.4905429585</v>
      </c>
      <c r="AM677" s="17">
        <f ca="1" t="shared" si="4777"/>
        <v>67071.4490076506</v>
      </c>
      <c r="AN677" s="17">
        <f ca="1" t="shared" si="4778"/>
        <v>91599.7664792198</v>
      </c>
      <c r="AO677" s="17">
        <f ca="1">C677/'Ejercicio 3 - TIR'!$D$7</f>
        <v>13017.5807284043</v>
      </c>
      <c r="AP677" s="17">
        <f ca="1" t="shared" si="4779"/>
        <v>29518.8213707013</v>
      </c>
      <c r="AQ677" s="17">
        <f ca="1" t="shared" si="4780"/>
        <v>45478.7117738363</v>
      </c>
      <c r="AR677" s="17">
        <f ca="1" t="shared" si="4781"/>
        <v>41585.9098145542</v>
      </c>
      <c r="AS677" s="17">
        <f ca="1" t="shared" si="4782"/>
        <v>54053.8682792463</v>
      </c>
      <c r="AT677" s="17">
        <f ca="1" t="shared" si="4783"/>
        <v>78582.1857508155</v>
      </c>
      <c r="AU677" s="17">
        <f ca="1">AP677*'Ejercicio 3 - TIR'!$D$5</f>
        <v>14759.4106853507</v>
      </c>
      <c r="AV677" s="17">
        <f ca="1">AQ677*'Ejercicio 3 - TIR'!$D$5</f>
        <v>22739.3558869181</v>
      </c>
      <c r="AW677" s="17">
        <f ca="1">AR677*'Ejercicio 3 - TIR'!$D$5</f>
        <v>20792.9549072771</v>
      </c>
      <c r="AX677" s="17">
        <f ca="1">AS677*'Ejercicio 3 - TIR'!$D$5</f>
        <v>27026.9341396232</v>
      </c>
      <c r="AY677" s="17">
        <f ca="1">AT677*'Ejercicio 3 - TIR'!$D$5</f>
        <v>39291.0928754078</v>
      </c>
      <c r="AZ677" s="17">
        <f ca="1" t="shared" ref="AZ677:BD677" si="5037">AJ677-AU677-AE677</f>
        <v>23405.2591844531</v>
      </c>
      <c r="BA677" s="17">
        <f ca="1" t="shared" si="5037"/>
        <v>30708.3435232821</v>
      </c>
      <c r="BB677" s="17">
        <f ca="1" t="shared" si="5037"/>
        <v>27911.5754963257</v>
      </c>
      <c r="BC677" s="17">
        <f ca="1" t="shared" si="5037"/>
        <v>32963.2869361641</v>
      </c>
      <c r="BD677" s="17">
        <f ca="1" t="shared" si="5037"/>
        <v>43458.3080056214</v>
      </c>
      <c r="BE677" s="17">
        <f ca="1" t="shared" ref="BE677:BI677" si="5038">AZ677/Z677</f>
        <v>20564.6885036512</v>
      </c>
      <c r="BF677" s="17">
        <f ca="1" t="shared" si="5038"/>
        <v>23364.0569249129</v>
      </c>
      <c r="BG677" s="17">
        <f ca="1" t="shared" si="5038"/>
        <v>18174.8620826446</v>
      </c>
      <c r="BH677" s="17">
        <f ca="1" t="shared" si="5038"/>
        <v>17880.6857779315</v>
      </c>
      <c r="BI677" s="17">
        <f ca="1" t="shared" si="5038"/>
        <v>18861.3961391</v>
      </c>
      <c r="BJ677" s="17">
        <f ca="1" t="shared" si="4786"/>
        <v>72923.7621520284</v>
      </c>
      <c r="BK677" s="17">
        <f ca="1" t="shared" si="4787"/>
        <v>29993.6456777068</v>
      </c>
      <c r="BL677" s="17">
        <f ca="1" t="shared" si="4788"/>
        <v>102917.407829735</v>
      </c>
      <c r="BM677" s="17">
        <f ca="1">BK677*'Ejercicio 3 - TIR'!$D$5</f>
        <v>14996.8228388534</v>
      </c>
      <c r="BN677" s="17">
        <f ca="1" t="shared" si="4789"/>
        <v>87920.5849908818</v>
      </c>
      <c r="BO677" s="17">
        <f ca="1" t="shared" si="4790"/>
        <v>38158.5261460232</v>
      </c>
      <c r="BP677" s="17">
        <f ca="1" t="shared" si="4791"/>
        <v>-96737.6394238423</v>
      </c>
      <c r="BQ677" s="17">
        <f ca="1" t="shared" ref="BQ677:BT677" si="5039">BE677</f>
        <v>20564.6885036512</v>
      </c>
      <c r="BR677" s="17">
        <f ca="1" t="shared" si="5039"/>
        <v>23364.0569249129</v>
      </c>
      <c r="BS677" s="17">
        <f ca="1" t="shared" si="5039"/>
        <v>18174.8620826446</v>
      </c>
      <c r="BT677" s="17">
        <f ca="1" t="shared" si="5039"/>
        <v>17880.6857779315</v>
      </c>
      <c r="BU677" s="17">
        <f ca="1" t="shared" si="4793"/>
        <v>57019.9222851232</v>
      </c>
      <c r="BV677" s="19">
        <f ca="1" t="shared" si="4794"/>
        <v>10.8790119535112</v>
      </c>
    </row>
    <row r="678" ht="15" customHeight="1" spans="1:74">
      <c r="A678" s="15">
        <v>677</v>
      </c>
      <c r="B678" s="16">
        <f ca="1" t="shared" ref="B678:F678" si="5040">RAND()</f>
        <v>0.135489556149293</v>
      </c>
      <c r="C678" s="17">
        <f ca="1">IF(B678&lt;=('Ejercicio 3 - TIR'!$D$13-'Ejercicio 3 - TIR'!$C$13)/('Ejercicio 3 - TIR'!$E$13-'Ejercicio 3 - TIR'!$C$13),'Ejercicio 3 - TIR'!$C$13+SQRT(('Ejercicio 3 - TIR'!$E$13-'Ejercicio 3 - TIR'!$C$13)*('Ejercicio 3 - TIR'!$D$13-'Ejercicio 3 - TIR'!$C$13)*B678),'Ejercicio 3 - TIR'!$E$13-SQRT(('Ejercicio 3 - TIR'!$E$13-'Ejercicio 3 - TIR'!$C$13)*('Ejercicio 3 - TIR'!$E$13-'Ejercicio 3 - TIR'!$D$13)*(1-B678)))</f>
        <v>67361.7812015651</v>
      </c>
      <c r="D678" s="16">
        <f ca="1" t="shared" si="5040"/>
        <v>0.897709417473793</v>
      </c>
      <c r="E678" s="17">
        <f ca="1">IF(D678&lt;=('Ejercicio 3 - TIR'!$D$14-'Ejercicio 3 - TIR'!$C$14)/('Ejercicio 3 - TIR'!$E$14-'Ejercicio 3 - TIR'!$C$14),'Ejercicio 3 - TIR'!$C$14+SQRT(('Ejercicio 3 - TIR'!$E$14-'Ejercicio 3 - TIR'!$C$14)*('Ejercicio 3 - TIR'!$D$14-'Ejercicio 3 - TIR'!$C$14)*D678),'Ejercicio 3 - TIR'!$E$14-SQRT(('Ejercicio 3 - TIR'!$E$14-'Ejercicio 3 - TIR'!$C$14)*('Ejercicio 3 - TIR'!$E$14-'Ejercicio 3 - TIR'!$D$14)*(1-D678)))</f>
        <v>36082.9108538443</v>
      </c>
      <c r="F678" s="16">
        <f ca="1" t="shared" si="5040"/>
        <v>0.855884304367042</v>
      </c>
      <c r="G678" s="17">
        <f ca="1">IF(F678&lt;=('Ejercicio 3 - TIR'!$D$18-'Ejercicio 3 - TIR'!$C$18)/('Ejercicio 3 - TIR'!$E$18-'Ejercicio 3 - TIR'!$C$18),'Ejercicio 3 - TIR'!$C$18+SQRT(('Ejercicio 3 - TIR'!$E$18-'Ejercicio 3 - TIR'!$C$18)*('Ejercicio 3 - TIR'!$D$18-'Ejercicio 3 - TIR'!$C$18)*F678),'Ejercicio 3 - TIR'!$E$18-SQRT(('Ejercicio 3 - TIR'!$E$18-'Ejercicio 3 - TIR'!$C$18)*('Ejercicio 3 - TIR'!$E$18-'Ejercicio 3 - TIR'!$D$18)*(1-F678)))</f>
        <v>41712.344730287</v>
      </c>
      <c r="H678" s="16">
        <f ca="1" t="shared" ref="H678:L678" si="5041">RAND()</f>
        <v>0.337193864498718</v>
      </c>
      <c r="I678" s="17">
        <f ca="1">IF(H678&lt;=('Ejercicio 3 - TIR'!$D$18-'Ejercicio 3 - TIR'!$C$18)/('Ejercicio 3 - TIR'!$E$18-'Ejercicio 3 - TIR'!$C$18),'Ejercicio 3 - TIR'!$C$18+SQRT(('Ejercicio 3 - TIR'!$E$18-'Ejercicio 3 - TIR'!$C$18)*('Ejercicio 3 - TIR'!$D$18-'Ejercicio 3 - TIR'!$C$18)*H678),'Ejercicio 3 - TIR'!$E$18-SQRT(('Ejercicio 3 - TIR'!$E$18-'Ejercicio 3 - TIR'!$C$18)*('Ejercicio 3 - TIR'!$E$18-'Ejercicio 3 - TIR'!$D$18)*(1-H678)))</f>
        <v>37111.8970517582</v>
      </c>
      <c r="J678" s="16">
        <f ca="1" t="shared" si="5041"/>
        <v>0.597747293489046</v>
      </c>
      <c r="K678" s="17">
        <f ca="1">IF(J678&lt;=('Ejercicio 3 - TIR'!$D$18-'Ejercicio 3 - TIR'!$C$18)/('Ejercicio 3 - TIR'!$E$18-'Ejercicio 3 - TIR'!$C$18),'Ejercicio 3 - TIR'!$C$18+SQRT(('Ejercicio 3 - TIR'!$E$18-'Ejercicio 3 - TIR'!$C$18)*('Ejercicio 3 - TIR'!$D$18-'Ejercicio 3 - TIR'!$C$18)*J678),'Ejercicio 3 - TIR'!$E$18-SQRT(('Ejercicio 3 - TIR'!$E$18-'Ejercicio 3 - TIR'!$C$18)*('Ejercicio 3 - TIR'!$E$18-'Ejercicio 3 - TIR'!$D$18)*(1-J678)))</f>
        <v>39469.0070241476</v>
      </c>
      <c r="L678" s="16">
        <f ca="1" t="shared" si="5041"/>
        <v>0.987601135173495</v>
      </c>
      <c r="M678" s="17">
        <f ca="1">IF(L678&lt;=('Ejercicio 3 - TIR'!$D$18-'Ejercicio 3 - TIR'!$C$18)/('Ejercicio 3 - TIR'!$E$18-'Ejercicio 3 - TIR'!$C$18),'Ejercicio 3 - TIR'!$C$18+SQRT(('Ejercicio 3 - TIR'!$E$18-'Ejercicio 3 - TIR'!$C$18)*('Ejercicio 3 - TIR'!$D$18-'Ejercicio 3 - TIR'!$C$18)*L678),'Ejercicio 3 - TIR'!$E$18-SQRT(('Ejercicio 3 - TIR'!$E$18-'Ejercicio 3 - TIR'!$C$18)*('Ejercicio 3 - TIR'!$E$18-'Ejercicio 3 - TIR'!$D$18)*(1-L678)))</f>
        <v>44035.679066914</v>
      </c>
      <c r="N678" s="16">
        <f ca="1" t="shared" ref="N678:R678" si="5042">RAND()</f>
        <v>0.958473153236518</v>
      </c>
      <c r="O678" s="17">
        <f ca="1">IF(N678&lt;=('Ejercicio 3 - TIR'!$D$18-'Ejercicio 3 - TIR'!$C$18)/('Ejercicio 3 - TIR'!$E$18-'Ejercicio 3 - TIR'!$C$18),'Ejercicio 3 - TIR'!$C$18+SQRT(('Ejercicio 3 - TIR'!$E$18-'Ejercicio 3 - TIR'!$C$18)*('Ejercicio 3 - TIR'!$D$18-'Ejercicio 3 - TIR'!$C$18)*N678),'Ejercicio 3 - TIR'!$E$18-SQRT(('Ejercicio 3 - TIR'!$E$18-'Ejercicio 3 - TIR'!$C$18)*('Ejercicio 3 - TIR'!$E$18-'Ejercicio 3 - TIR'!$D$18)*(1-N678)))</f>
        <v>43235.2015675264</v>
      </c>
      <c r="P678" s="16">
        <f ca="1" t="shared" si="5042"/>
        <v>0.293479819527844</v>
      </c>
      <c r="Q678" s="18">
        <f ca="1">IF(P678&lt;=('Ejercicio 3 - TIR'!$D$22-'Ejercicio 3 - TIR'!$C$22)/('Ejercicio 3 - TIR'!$E$22-'Ejercicio 3 - TIR'!$C$22),'Ejercicio 3 - TIR'!$C$22+SQRT(('Ejercicio 3 - TIR'!$E$22-'Ejercicio 3 - TIR'!$C$22)*('Ejercicio 3 - TIR'!$D$22-'Ejercicio 3 - TIR'!$C$22)*P678),'Ejercicio 3 - TIR'!$E$22-SQRT(('Ejercicio 3 - TIR'!$E$22-'Ejercicio 3 - TIR'!$C$22)*('Ejercicio 3 - TIR'!$E$22-'Ejercicio 3 - TIR'!$D$22)*(1-P678)))</f>
        <v>0.142983987364035</v>
      </c>
      <c r="R678" s="16">
        <f ca="1" t="shared" si="5042"/>
        <v>0.4693322618039</v>
      </c>
      <c r="S678" s="18">
        <f ca="1">IF(R678&lt;=('Ejercicio 3 - TIR'!$D$23-'Ejercicio 3 - TIR'!$C$23)/('Ejercicio 3 - TIR'!$E$23-'Ejercicio 3 - TIR'!$C$23),'Ejercicio 3 - TIR'!$C$23+SQRT(('Ejercicio 3 - TIR'!$E$23-'Ejercicio 3 - TIR'!$C$23)*('Ejercicio 3 - TIR'!$D$23-'Ejercicio 3 - TIR'!$C$23)*R678),'Ejercicio 3 - TIR'!$E$23-SQRT(('Ejercicio 3 - TIR'!$E$23-'Ejercicio 3 - TIR'!$C$23)*('Ejercicio 3 - TIR'!$E$23-'Ejercicio 3 - TIR'!$D$23)*(1-R678)))</f>
        <v>0.14906541021983</v>
      </c>
      <c r="T678" s="16">
        <f ca="1" t="shared" ref="T678:X678" si="5043">RAND()</f>
        <v>0.097072846190168</v>
      </c>
      <c r="U678" s="18">
        <f ca="1">IF(T678&lt;=('Ejercicio 3 - TIR'!$D$24-'Ejercicio 3 - TIR'!$C$24)/('Ejercicio 3 - TIR'!$E$24-'Ejercicio 3 - TIR'!$C$24),'Ejercicio 3 - TIR'!$C$24+SQRT(('Ejercicio 3 - TIR'!$E$24-'Ejercicio 3 - TIR'!$C$24)*('Ejercicio 3 - TIR'!$D$24-'Ejercicio 3 - TIR'!$C$24)*T678),'Ejercicio 3 - TIR'!$E$24-SQRT(('Ejercicio 3 - TIR'!$E$24-'Ejercicio 3 - TIR'!$C$24)*('Ejercicio 3 - TIR'!$E$24-'Ejercicio 3 - TIR'!$D$24)*(1-T678)))</f>
        <v>0.164277709094927</v>
      </c>
      <c r="V678" s="16">
        <f ca="1" t="shared" si="5043"/>
        <v>0.92239167208686</v>
      </c>
      <c r="W678" s="18">
        <f ca="1">IF(V678&lt;=('Ejercicio 3 - TIR'!$D$25-'Ejercicio 3 - TIR'!$C$25)/('Ejercicio 3 - TIR'!$E$25-'Ejercicio 3 - TIR'!$C$25),'Ejercicio 3 - TIR'!$C$25+SQRT(('Ejercicio 3 - TIR'!$E$25-'Ejercicio 3 - TIR'!$C$25)*('Ejercicio 3 - TIR'!$D$25-'Ejercicio 3 - TIR'!$C$25)*V678),'Ejercicio 3 - TIR'!$E$25-SQRT(('Ejercicio 3 - TIR'!$E$25-'Ejercicio 3 - TIR'!$C$25)*('Ejercicio 3 - TIR'!$E$25-'Ejercicio 3 - TIR'!$D$25)*(1-V678)))</f>
        <v>0.233518824444355</v>
      </c>
      <c r="X678" s="16">
        <f ca="1" t="shared" si="5043"/>
        <v>0.426144468353132</v>
      </c>
      <c r="Y678" s="18">
        <f ca="1">IF(X678&lt;=('Ejercicio 3 - TIR'!$D$26-'Ejercicio 3 - TIR'!$C$26)/('Ejercicio 3 - TIR'!$E$26-'Ejercicio 3 - TIR'!$C$26),'Ejercicio 3 - TIR'!$C$26+SQRT(('Ejercicio 3 - TIR'!$E$26-'Ejercicio 3 - TIR'!$C$26)*('Ejercicio 3 - TIR'!$D$26-'Ejercicio 3 - TIR'!$C$26)*X678),'Ejercicio 3 - TIR'!$E$26-SQRT(('Ejercicio 3 - TIR'!$E$26-'Ejercicio 3 - TIR'!$C$26)*('Ejercicio 3 - TIR'!$E$26-'Ejercicio 3 - TIR'!$D$26)*(1-X678)))</f>
        <v>0.224332955252743</v>
      </c>
      <c r="Z678" s="16">
        <f ca="1" t="shared" si="4764"/>
        <v>1.14298398736404</v>
      </c>
      <c r="AA678" s="16">
        <f ca="1" t="shared" si="4765"/>
        <v>1.31336336431515</v>
      </c>
      <c r="AB678" s="16">
        <f ca="1" t="shared" si="4766"/>
        <v>1.52911968901405</v>
      </c>
      <c r="AC678" s="16">
        <f ca="1" t="shared" si="4767"/>
        <v>1.88619792122733</v>
      </c>
      <c r="AD678" s="16">
        <f ca="1" t="shared" si="4768"/>
        <v>2.30933427508784</v>
      </c>
      <c r="AE678" s="15">
        <f ca="1" t="shared" si="4769"/>
        <v>5159.27846958367</v>
      </c>
      <c r="AF678" s="15">
        <f ca="1" t="shared" si="4770"/>
        <v>5928.3484310905</v>
      </c>
      <c r="AG678" s="15">
        <f ca="1" t="shared" si="4771"/>
        <v>6902.24393006655</v>
      </c>
      <c r="AH678" s="15">
        <f ca="1" t="shared" si="4772"/>
        <v>8514.04781864387</v>
      </c>
      <c r="AI678" s="15">
        <f ca="1" t="shared" si="4773"/>
        <v>10424.0293269634</v>
      </c>
      <c r="AJ678" s="17">
        <f ca="1" t="shared" si="4774"/>
        <v>47676.5421021266</v>
      </c>
      <c r="AK678" s="17">
        <f ca="1" t="shared" si="4775"/>
        <v>48741.4059680148</v>
      </c>
      <c r="AL678" s="17">
        <f ca="1" t="shared" si="4776"/>
        <v>60352.835746458</v>
      </c>
      <c r="AM678" s="17">
        <f ca="1" t="shared" si="4777"/>
        <v>83060.006315847</v>
      </c>
      <c r="AN678" s="17">
        <f ca="1" t="shared" si="4778"/>
        <v>99844.5328702202</v>
      </c>
      <c r="AO678" s="17">
        <f ca="1">C678/'Ejercicio 3 - TIR'!$D$7</f>
        <v>13472.356240313</v>
      </c>
      <c r="AP678" s="17">
        <f ca="1" t="shared" si="4779"/>
        <v>34204.1858618136</v>
      </c>
      <c r="AQ678" s="17">
        <f ca="1" t="shared" si="4780"/>
        <v>35269.0497277018</v>
      </c>
      <c r="AR678" s="17">
        <f ca="1" t="shared" si="4781"/>
        <v>46880.479506145</v>
      </c>
      <c r="AS678" s="17">
        <f ca="1" t="shared" si="4782"/>
        <v>69587.650075534</v>
      </c>
      <c r="AT678" s="17">
        <f ca="1" t="shared" si="4783"/>
        <v>86372.1766299072</v>
      </c>
      <c r="AU678" s="17">
        <f ca="1">AP678*'Ejercicio 3 - TIR'!$D$5</f>
        <v>17102.0929309068</v>
      </c>
      <c r="AV678" s="17">
        <f ca="1">AQ678*'Ejercicio 3 - TIR'!$D$5</f>
        <v>17634.5248638509</v>
      </c>
      <c r="AW678" s="17">
        <f ca="1">AR678*'Ejercicio 3 - TIR'!$D$5</f>
        <v>23440.2397530725</v>
      </c>
      <c r="AX678" s="17">
        <f ca="1">AS678*'Ejercicio 3 - TIR'!$D$5</f>
        <v>34793.825037767</v>
      </c>
      <c r="AY678" s="17">
        <f ca="1">AT678*'Ejercicio 3 - TIR'!$D$5</f>
        <v>43186.0883149536</v>
      </c>
      <c r="AZ678" s="17">
        <f ca="1" t="shared" ref="AZ678:BD678" si="5044">AJ678-AU678-AE678</f>
        <v>25415.1707016361</v>
      </c>
      <c r="BA678" s="17">
        <f ca="1" t="shared" si="5044"/>
        <v>25178.5326730734</v>
      </c>
      <c r="BB678" s="17">
        <f ca="1" t="shared" si="5044"/>
        <v>30010.352063319</v>
      </c>
      <c r="BC678" s="17">
        <f ca="1" t="shared" si="5044"/>
        <v>39752.1334594362</v>
      </c>
      <c r="BD678" s="17">
        <f ca="1" t="shared" si="5044"/>
        <v>46234.4152283032</v>
      </c>
      <c r="BE678" s="17">
        <f ca="1" t="shared" ref="BE678:BI678" si="5045">AZ678/Z678</f>
        <v>22235.8064352668</v>
      </c>
      <c r="BF678" s="17">
        <f ca="1" t="shared" si="5045"/>
        <v>19171.0332092312</v>
      </c>
      <c r="BG678" s="17">
        <f ca="1" t="shared" si="5045"/>
        <v>19625.9012809318</v>
      </c>
      <c r="BH678" s="17">
        <f ca="1" t="shared" si="5045"/>
        <v>21075.2715884502</v>
      </c>
      <c r="BI678" s="17">
        <f ca="1" t="shared" si="5045"/>
        <v>20020.6681756995</v>
      </c>
      <c r="BJ678" s="17">
        <f ca="1" t="shared" si="4786"/>
        <v>83327.5027797215</v>
      </c>
      <c r="BK678" s="17">
        <f ca="1" t="shared" si="4787"/>
        <v>31112.1740319484</v>
      </c>
      <c r="BL678" s="17">
        <f ca="1" t="shared" si="4788"/>
        <v>114439.67681167</v>
      </c>
      <c r="BM678" s="17">
        <f ca="1">BK678*'Ejercicio 3 - TIR'!$D$5</f>
        <v>15556.0870159742</v>
      </c>
      <c r="BN678" s="17">
        <f ca="1" t="shared" si="4789"/>
        <v>98883.5897956957</v>
      </c>
      <c r="BO678" s="17">
        <f ca="1" t="shared" si="4790"/>
        <v>42819.0889740008</v>
      </c>
      <c r="BP678" s="17">
        <f ca="1" t="shared" si="4791"/>
        <v>-103444.692055409</v>
      </c>
      <c r="BQ678" s="17">
        <f ca="1" t="shared" ref="BQ678:BT678" si="5046">BE678</f>
        <v>22235.8064352668</v>
      </c>
      <c r="BR678" s="17">
        <f ca="1" t="shared" si="5046"/>
        <v>19171.0332092312</v>
      </c>
      <c r="BS678" s="17">
        <f ca="1" t="shared" si="5046"/>
        <v>19625.9012809318</v>
      </c>
      <c r="BT678" s="17">
        <f ca="1" t="shared" si="5046"/>
        <v>21075.2715884502</v>
      </c>
      <c r="BU678" s="17">
        <f ca="1" t="shared" si="4793"/>
        <v>62839.7571497003</v>
      </c>
      <c r="BV678" s="19">
        <f ca="1" t="shared" si="4794"/>
        <v>10.2448259610779</v>
      </c>
    </row>
    <row r="679" ht="15" customHeight="1" spans="1:74">
      <c r="A679" s="15">
        <v>678</v>
      </c>
      <c r="B679" s="16">
        <f ca="1" t="shared" ref="B679:F679" si="5047">RAND()</f>
        <v>0.655932985820184</v>
      </c>
      <c r="C679" s="17">
        <f ca="1">IF(B679&lt;=('Ejercicio 3 - TIR'!$D$13-'Ejercicio 3 - TIR'!$C$13)/('Ejercicio 3 - TIR'!$E$13-'Ejercicio 3 - TIR'!$C$13),'Ejercicio 3 - TIR'!$C$13+SQRT(('Ejercicio 3 - TIR'!$E$13-'Ejercicio 3 - TIR'!$C$13)*('Ejercicio 3 - TIR'!$D$13-'Ejercicio 3 - TIR'!$C$13)*B679),'Ejercicio 3 - TIR'!$E$13-SQRT(('Ejercicio 3 - TIR'!$E$13-'Ejercicio 3 - TIR'!$C$13)*('Ejercicio 3 - TIR'!$E$13-'Ejercicio 3 - TIR'!$D$13)*(1-B679)))</f>
        <v>79680.5409270872</v>
      </c>
      <c r="D679" s="16">
        <f ca="1" t="shared" si="5047"/>
        <v>0.233111289702858</v>
      </c>
      <c r="E679" s="17">
        <f ca="1">IF(D679&lt;=('Ejercicio 3 - TIR'!$D$14-'Ejercicio 3 - TIR'!$C$14)/('Ejercicio 3 - TIR'!$E$14-'Ejercicio 3 - TIR'!$C$14),'Ejercicio 3 - TIR'!$C$14+SQRT(('Ejercicio 3 - TIR'!$E$14-'Ejercicio 3 - TIR'!$C$14)*('Ejercicio 3 - TIR'!$D$14-'Ejercicio 3 - TIR'!$C$14)*D679),'Ejercicio 3 - TIR'!$E$14-SQRT(('Ejercicio 3 - TIR'!$E$14-'Ejercicio 3 - TIR'!$C$14)*('Ejercicio 3 - TIR'!$E$14-'Ejercicio 3 - TIR'!$D$14)*(1-D679)))</f>
        <v>29181.3092121624</v>
      </c>
      <c r="F679" s="16">
        <f ca="1" t="shared" si="5047"/>
        <v>0.326178902831428</v>
      </c>
      <c r="G679" s="17">
        <f ca="1">IF(F679&lt;=('Ejercicio 3 - TIR'!$D$18-'Ejercicio 3 - TIR'!$C$18)/('Ejercicio 3 - TIR'!$E$18-'Ejercicio 3 - TIR'!$C$18),'Ejercicio 3 - TIR'!$C$18+SQRT(('Ejercicio 3 - TIR'!$E$18-'Ejercicio 3 - TIR'!$C$18)*('Ejercicio 3 - TIR'!$D$18-'Ejercicio 3 - TIR'!$C$18)*F679),'Ejercicio 3 - TIR'!$E$18-SQRT(('Ejercicio 3 - TIR'!$E$18-'Ejercicio 3 - TIR'!$C$18)*('Ejercicio 3 - TIR'!$E$18-'Ejercicio 3 - TIR'!$D$18)*(1-F679)))</f>
        <v>36994.7720066285</v>
      </c>
      <c r="H679" s="16">
        <f ca="1" t="shared" ref="H679:L679" si="5048">RAND()</f>
        <v>0.439047354330108</v>
      </c>
      <c r="I679" s="17">
        <f ca="1">IF(H679&lt;=('Ejercicio 3 - TIR'!$D$18-'Ejercicio 3 - TIR'!$C$18)/('Ejercicio 3 - TIR'!$E$18-'Ejercicio 3 - TIR'!$C$18),'Ejercicio 3 - TIR'!$C$18+SQRT(('Ejercicio 3 - TIR'!$E$18-'Ejercicio 3 - TIR'!$C$18)*('Ejercicio 3 - TIR'!$D$18-'Ejercicio 3 - TIR'!$C$18)*H679),'Ejercicio 3 - TIR'!$E$18-SQRT(('Ejercicio 3 - TIR'!$E$18-'Ejercicio 3 - TIR'!$C$18)*('Ejercicio 3 - TIR'!$E$18-'Ejercicio 3 - TIR'!$D$18)*(1-H679)))</f>
        <v>38115.2389459286</v>
      </c>
      <c r="J679" s="16">
        <f ca="1" t="shared" si="5048"/>
        <v>0.482321172541554</v>
      </c>
      <c r="K679" s="17">
        <f ca="1">IF(J679&lt;=('Ejercicio 3 - TIR'!$D$18-'Ejercicio 3 - TIR'!$C$18)/('Ejercicio 3 - TIR'!$E$18-'Ejercicio 3 - TIR'!$C$18),'Ejercicio 3 - TIR'!$C$18+SQRT(('Ejercicio 3 - TIR'!$E$18-'Ejercicio 3 - TIR'!$C$18)*('Ejercicio 3 - TIR'!$D$18-'Ejercicio 3 - TIR'!$C$18)*J679),'Ejercicio 3 - TIR'!$E$18-SQRT(('Ejercicio 3 - TIR'!$E$18-'Ejercicio 3 - TIR'!$C$18)*('Ejercicio 3 - TIR'!$E$18-'Ejercicio 3 - TIR'!$D$18)*(1-J679)))</f>
        <v>38505.7730913323</v>
      </c>
      <c r="L679" s="16">
        <f ca="1" t="shared" si="5048"/>
        <v>0.39324850966256</v>
      </c>
      <c r="M679" s="17">
        <f ca="1">IF(L679&lt;=('Ejercicio 3 - TIR'!$D$18-'Ejercicio 3 - TIR'!$C$18)/('Ejercicio 3 - TIR'!$E$18-'Ejercicio 3 - TIR'!$C$18),'Ejercicio 3 - TIR'!$C$18+SQRT(('Ejercicio 3 - TIR'!$E$18-'Ejercicio 3 - TIR'!$C$18)*('Ejercicio 3 - TIR'!$D$18-'Ejercicio 3 - TIR'!$C$18)*L679),'Ejercicio 3 - TIR'!$E$18-SQRT(('Ejercicio 3 - TIR'!$E$18-'Ejercicio 3 - TIR'!$C$18)*('Ejercicio 3 - TIR'!$E$18-'Ejercicio 3 - TIR'!$D$18)*(1-L679)))</f>
        <v>37680.3174706117</v>
      </c>
      <c r="N679" s="16">
        <f ca="1" t="shared" ref="N679:R679" si="5049">RAND()</f>
        <v>0.0501817127281765</v>
      </c>
      <c r="O679" s="17">
        <f ca="1">IF(N679&lt;=('Ejercicio 3 - TIR'!$D$18-'Ejercicio 3 - TIR'!$C$18)/('Ejercicio 3 - TIR'!$E$18-'Ejercicio 3 - TIR'!$C$18),'Ejercicio 3 - TIR'!$C$18+SQRT(('Ejercicio 3 - TIR'!$E$18-'Ejercicio 3 - TIR'!$C$18)*('Ejercicio 3 - TIR'!$D$18-'Ejercicio 3 - TIR'!$C$18)*N679),'Ejercicio 3 - TIR'!$E$18-SQRT(('Ejercicio 3 - TIR'!$E$18-'Ejercicio 3 - TIR'!$C$18)*('Ejercicio 3 - TIR'!$E$18-'Ejercicio 3 - TIR'!$D$18)*(1-N679)))</f>
        <v>32743.5846823502</v>
      </c>
      <c r="P679" s="16">
        <f ca="1" t="shared" si="5049"/>
        <v>0.52153568734357</v>
      </c>
      <c r="Q679" s="18">
        <f ca="1">IF(P679&lt;=('Ejercicio 3 - TIR'!$D$22-'Ejercicio 3 - TIR'!$C$22)/('Ejercicio 3 - TIR'!$E$22-'Ejercicio 3 - TIR'!$C$22),'Ejercicio 3 - TIR'!$C$22+SQRT(('Ejercicio 3 - TIR'!$E$22-'Ejercicio 3 - TIR'!$C$22)*('Ejercicio 3 - TIR'!$D$22-'Ejercicio 3 - TIR'!$C$22)*P679),'Ejercicio 3 - TIR'!$E$22-SQRT(('Ejercicio 3 - TIR'!$E$22-'Ejercicio 3 - TIR'!$C$22)*('Ejercicio 3 - TIR'!$E$22-'Ejercicio 3 - TIR'!$D$22)*(1-P679)))</f>
        <v>0.150653181385684</v>
      </c>
      <c r="R679" s="16">
        <f ca="1" t="shared" si="5049"/>
        <v>0.378423256525356</v>
      </c>
      <c r="S679" s="18">
        <f ca="1">IF(R679&lt;=('Ejercicio 3 - TIR'!$D$23-'Ejercicio 3 - TIR'!$C$23)/('Ejercicio 3 - TIR'!$E$23-'Ejercicio 3 - TIR'!$C$23),'Ejercicio 3 - TIR'!$C$23+SQRT(('Ejercicio 3 - TIR'!$E$23-'Ejercicio 3 - TIR'!$C$23)*('Ejercicio 3 - TIR'!$D$23-'Ejercicio 3 - TIR'!$C$23)*R679),'Ejercicio 3 - TIR'!$E$23-SQRT(('Ejercicio 3 - TIR'!$E$23-'Ejercicio 3 - TIR'!$C$23)*('Ejercicio 3 - TIR'!$E$23-'Ejercicio 3 - TIR'!$D$23)*(1-R679)))</f>
        <v>0.146099077794927</v>
      </c>
      <c r="T679" s="16">
        <f ca="1" t="shared" ref="T679:X679" si="5050">RAND()</f>
        <v>0.0395891172269947</v>
      </c>
      <c r="U679" s="18">
        <f ca="1">IF(T679&lt;=('Ejercicio 3 - TIR'!$D$24-'Ejercicio 3 - TIR'!$C$24)/('Ejercicio 3 - TIR'!$E$24-'Ejercicio 3 - TIR'!$C$24),'Ejercicio 3 - TIR'!$C$24+SQRT(('Ejercicio 3 - TIR'!$E$24-'Ejercicio 3 - TIR'!$C$24)*('Ejercicio 3 - TIR'!$D$24-'Ejercicio 3 - TIR'!$C$24)*T679),'Ejercicio 3 - TIR'!$E$24-SQRT(('Ejercicio 3 - TIR'!$E$24-'Ejercicio 3 - TIR'!$C$24)*('Ejercicio 3 - TIR'!$E$24-'Ejercicio 3 - TIR'!$D$24)*(1-T679)))</f>
        <v>0.159117957346725</v>
      </c>
      <c r="V679" s="16">
        <f ca="1" t="shared" si="5050"/>
        <v>0.102403036688387</v>
      </c>
      <c r="W679" s="18">
        <f ca="1">IF(V679&lt;=('Ejercicio 3 - TIR'!$D$25-'Ejercicio 3 - TIR'!$C$25)/('Ejercicio 3 - TIR'!$E$25-'Ejercicio 3 - TIR'!$C$25),'Ejercicio 3 - TIR'!$C$25+SQRT(('Ejercicio 3 - TIR'!$E$25-'Ejercicio 3 - TIR'!$C$25)*('Ejercicio 3 - TIR'!$D$25-'Ejercicio 3 - TIR'!$C$25)*V679),'Ejercicio 3 - TIR'!$E$25-SQRT(('Ejercicio 3 - TIR'!$E$25-'Ejercicio 3 - TIR'!$C$25)*('Ejercicio 3 - TIR'!$E$25-'Ejercicio 3 - TIR'!$D$25)*(1-V679)))</f>
        <v>0.191973481171478</v>
      </c>
      <c r="X679" s="16">
        <f ca="1" t="shared" si="5050"/>
        <v>0.35949542166024</v>
      </c>
      <c r="Y679" s="18">
        <f ca="1">IF(X679&lt;=('Ejercicio 3 - TIR'!$D$26-'Ejercicio 3 - TIR'!$C$26)/('Ejercicio 3 - TIR'!$E$26-'Ejercicio 3 - TIR'!$C$26),'Ejercicio 3 - TIR'!$C$26+SQRT(('Ejercicio 3 - TIR'!$E$26-'Ejercicio 3 - TIR'!$C$26)*('Ejercicio 3 - TIR'!$D$26-'Ejercicio 3 - TIR'!$C$26)*X679),'Ejercicio 3 - TIR'!$E$26-SQRT(('Ejercicio 3 - TIR'!$E$26-'Ejercicio 3 - TIR'!$C$26)*('Ejercicio 3 - TIR'!$E$26-'Ejercicio 3 - TIR'!$D$26)*(1-X679)))</f>
        <v>0.221189076499049</v>
      </c>
      <c r="Z679" s="16">
        <f ca="1" t="shared" si="4764"/>
        <v>1.15065318138568</v>
      </c>
      <c r="AA679" s="16">
        <f ca="1" t="shared" si="4765"/>
        <v>1.31876255004793</v>
      </c>
      <c r="AB679" s="16">
        <f ca="1" t="shared" si="4766"/>
        <v>1.52860135323692</v>
      </c>
      <c r="AC679" s="16">
        <f ca="1" t="shared" si="4767"/>
        <v>1.82205227634124</v>
      </c>
      <c r="AD679" s="16">
        <f ca="1" t="shared" si="4768"/>
        <v>2.22507033667815</v>
      </c>
      <c r="AE679" s="15">
        <f ca="1" t="shared" si="4769"/>
        <v>4396.25706981163</v>
      </c>
      <c r="AF679" s="15">
        <f ca="1" t="shared" si="4770"/>
        <v>5038.54617346054</v>
      </c>
      <c r="AG679" s="15">
        <f ca="1" t="shared" si="4771"/>
        <v>5840.26934857873</v>
      </c>
      <c r="AH679" s="15">
        <f ca="1" t="shared" si="4772"/>
        <v>6961.44618640448</v>
      </c>
      <c r="AI679" s="15">
        <f ca="1" t="shared" si="4773"/>
        <v>8501.24203947311</v>
      </c>
      <c r="AJ679" s="17">
        <f ca="1" t="shared" si="4774"/>
        <v>42568.1521040652</v>
      </c>
      <c r="AK679" s="17">
        <f ca="1" t="shared" si="4775"/>
        <v>50264.949708019</v>
      </c>
      <c r="AL679" s="17">
        <f ca="1" t="shared" si="4776"/>
        <v>58859.9768548442</v>
      </c>
      <c r="AM679" s="17">
        <f ca="1" t="shared" si="4777"/>
        <v>68655.5082205887</v>
      </c>
      <c r="AN679" s="17">
        <f ca="1" t="shared" si="4778"/>
        <v>72856.7789932063</v>
      </c>
      <c r="AO679" s="17">
        <f ca="1">C679/'Ejercicio 3 - TIR'!$D$7</f>
        <v>15936.1081854174</v>
      </c>
      <c r="AP679" s="17">
        <f ca="1" t="shared" si="4779"/>
        <v>26632.0439186477</v>
      </c>
      <c r="AQ679" s="17">
        <f ca="1" t="shared" si="4780"/>
        <v>34328.8415226016</v>
      </c>
      <c r="AR679" s="17">
        <f ca="1" t="shared" si="4781"/>
        <v>42923.8686694268</v>
      </c>
      <c r="AS679" s="17">
        <f ca="1" t="shared" si="4782"/>
        <v>52719.4000351712</v>
      </c>
      <c r="AT679" s="17">
        <f ca="1" t="shared" si="4783"/>
        <v>56920.6708077889</v>
      </c>
      <c r="AU679" s="17">
        <f ca="1">AP679*'Ejercicio 3 - TIR'!$D$5</f>
        <v>13316.0219593239</v>
      </c>
      <c r="AV679" s="17">
        <f ca="1">AQ679*'Ejercicio 3 - TIR'!$D$5</f>
        <v>17164.4207613008</v>
      </c>
      <c r="AW679" s="17">
        <f ca="1">AR679*'Ejercicio 3 - TIR'!$D$5</f>
        <v>21461.9343347134</v>
      </c>
      <c r="AX679" s="17">
        <f ca="1">AS679*'Ejercicio 3 - TIR'!$D$5</f>
        <v>26359.7000175856</v>
      </c>
      <c r="AY679" s="17">
        <f ca="1">AT679*'Ejercicio 3 - TIR'!$D$5</f>
        <v>28460.3354038944</v>
      </c>
      <c r="AZ679" s="17">
        <f ca="1" t="shared" ref="AZ679:BD679" si="5051">AJ679-AU679-AE679</f>
        <v>24855.8730749297</v>
      </c>
      <c r="BA679" s="17">
        <f ca="1" t="shared" si="5051"/>
        <v>28061.9827732577</v>
      </c>
      <c r="BB679" s="17">
        <f ca="1" t="shared" si="5051"/>
        <v>31557.7731715521</v>
      </c>
      <c r="BC679" s="17">
        <f ca="1" t="shared" si="5051"/>
        <v>35334.3620165986</v>
      </c>
      <c r="BD679" s="17">
        <f ca="1" t="shared" si="5051"/>
        <v>35895.2015498388</v>
      </c>
      <c r="BE679" s="17">
        <f ca="1" t="shared" ref="BE679:BI679" si="5052">AZ679/Z679</f>
        <v>21601.5333525579</v>
      </c>
      <c r="BF679" s="17">
        <f ca="1" t="shared" si="5052"/>
        <v>21279.0261387372</v>
      </c>
      <c r="BG679" s="17">
        <f ca="1" t="shared" si="5052"/>
        <v>20644.8680061197</v>
      </c>
      <c r="BH679" s="17">
        <f ca="1" t="shared" si="5052"/>
        <v>19392.6170370652</v>
      </c>
      <c r="BI679" s="17">
        <f ca="1" t="shared" si="5052"/>
        <v>16132.1648840222</v>
      </c>
      <c r="BJ679" s="17">
        <f ca="1" t="shared" si="4786"/>
        <v>64930.4655134154</v>
      </c>
      <c r="BK679" s="17">
        <f ca="1" t="shared" si="4787"/>
        <v>35458.9616054662</v>
      </c>
      <c r="BL679" s="17">
        <f ca="1" t="shared" si="4788"/>
        <v>100389.427118882</v>
      </c>
      <c r="BM679" s="17">
        <f ca="1">BK679*'Ejercicio 3 - TIR'!$D$5</f>
        <v>17729.4808027331</v>
      </c>
      <c r="BN679" s="17">
        <f ca="1" t="shared" si="4789"/>
        <v>82659.9463161484</v>
      </c>
      <c r="BO679" s="17">
        <f ca="1" t="shared" si="4790"/>
        <v>37149.3633048711</v>
      </c>
      <c r="BP679" s="17">
        <f ca="1" t="shared" si="4791"/>
        <v>-108861.85013925</v>
      </c>
      <c r="BQ679" s="17">
        <f ca="1" t="shared" ref="BQ679:BT679" si="5053">BE679</f>
        <v>21601.5333525579</v>
      </c>
      <c r="BR679" s="17">
        <f ca="1" t="shared" si="5053"/>
        <v>21279.0261387372</v>
      </c>
      <c r="BS679" s="17">
        <f ca="1" t="shared" si="5053"/>
        <v>20644.8680061197</v>
      </c>
      <c r="BT679" s="17">
        <f ca="1" t="shared" si="5053"/>
        <v>19392.6170370652</v>
      </c>
      <c r="BU679" s="17">
        <f ca="1" t="shared" si="4793"/>
        <v>53281.5281888934</v>
      </c>
      <c r="BV679" s="19">
        <f ca="1" t="shared" si="4794"/>
        <v>6.86506370285771</v>
      </c>
    </row>
    <row r="680" ht="15" customHeight="1" spans="1:74">
      <c r="A680" s="15">
        <v>679</v>
      </c>
      <c r="B680" s="16">
        <f ca="1" t="shared" ref="B680:F680" si="5054">RAND()</f>
        <v>0.369594536815085</v>
      </c>
      <c r="C680" s="17">
        <f ca="1">IF(B680&lt;=('Ejercicio 3 - TIR'!$D$13-'Ejercicio 3 - TIR'!$C$13)/('Ejercicio 3 - TIR'!$E$13-'Ejercicio 3 - TIR'!$C$13),'Ejercicio 3 - TIR'!$C$13+SQRT(('Ejercicio 3 - TIR'!$E$13-'Ejercicio 3 - TIR'!$C$13)*('Ejercicio 3 - TIR'!$D$13-'Ejercicio 3 - TIR'!$C$13)*B680),'Ejercicio 3 - TIR'!$E$13-SQRT(('Ejercicio 3 - TIR'!$E$13-'Ejercicio 3 - TIR'!$C$13)*('Ejercicio 3 - TIR'!$E$13-'Ejercicio 3 - TIR'!$D$13)*(1-B680)))</f>
        <v>72495.6993213443</v>
      </c>
      <c r="D680" s="16">
        <f ca="1" t="shared" si="5054"/>
        <v>0.252175698778479</v>
      </c>
      <c r="E680" s="17">
        <f ca="1">IF(D680&lt;=('Ejercicio 3 - TIR'!$D$14-'Ejercicio 3 - TIR'!$C$14)/('Ejercicio 3 - TIR'!$E$14-'Ejercicio 3 - TIR'!$C$14),'Ejercicio 3 - TIR'!$C$14+SQRT(('Ejercicio 3 - TIR'!$E$14-'Ejercicio 3 - TIR'!$C$14)*('Ejercicio 3 - TIR'!$D$14-'Ejercicio 3 - TIR'!$C$14)*D680),'Ejercicio 3 - TIR'!$E$14-SQRT(('Ejercicio 3 - TIR'!$E$14-'Ejercicio 3 - TIR'!$C$14)*('Ejercicio 3 - TIR'!$E$14-'Ejercicio 3 - TIR'!$D$14)*(1-D680)))</f>
        <v>29348.9283057307</v>
      </c>
      <c r="F680" s="16">
        <f ca="1" t="shared" si="5054"/>
        <v>0.0700859692609344</v>
      </c>
      <c r="G680" s="17">
        <f ca="1">IF(F680&lt;=('Ejercicio 3 - TIR'!$D$18-'Ejercicio 3 - TIR'!$C$18)/('Ejercicio 3 - TIR'!$E$18-'Ejercicio 3 - TIR'!$C$18),'Ejercicio 3 - TIR'!$C$18+SQRT(('Ejercicio 3 - TIR'!$E$18-'Ejercicio 3 - TIR'!$C$18)*('Ejercicio 3 - TIR'!$D$18-'Ejercicio 3 - TIR'!$C$18)*F680),'Ejercicio 3 - TIR'!$E$18-SQRT(('Ejercicio 3 - TIR'!$E$18-'Ejercicio 3 - TIR'!$C$18)*('Ejercicio 3 - TIR'!$E$18-'Ejercicio 3 - TIR'!$D$18)*(1-F680)))</f>
        <v>33242.3595403872</v>
      </c>
      <c r="H680" s="16">
        <f ca="1" t="shared" ref="H680:L680" si="5055">RAND()</f>
        <v>0.177121069431921</v>
      </c>
      <c r="I680" s="17">
        <f ca="1">IF(H680&lt;=('Ejercicio 3 - TIR'!$D$18-'Ejercicio 3 - TIR'!$C$18)/('Ejercicio 3 - TIR'!$E$18-'Ejercicio 3 - TIR'!$C$18),'Ejercicio 3 - TIR'!$C$18+SQRT(('Ejercicio 3 - TIR'!$E$18-'Ejercicio 3 - TIR'!$C$18)*('Ejercicio 3 - TIR'!$D$18-'Ejercicio 3 - TIR'!$C$18)*H680),'Ejercicio 3 - TIR'!$E$18-SQRT(('Ejercicio 3 - TIR'!$E$18-'Ejercicio 3 - TIR'!$C$18)*('Ejercicio 3 - TIR'!$E$18-'Ejercicio 3 - TIR'!$D$18)*(1-H680)))</f>
        <v>35154.4311436654</v>
      </c>
      <c r="J680" s="16">
        <f ca="1" t="shared" si="5055"/>
        <v>0.674489200675772</v>
      </c>
      <c r="K680" s="17">
        <f ca="1">IF(J680&lt;=('Ejercicio 3 - TIR'!$D$18-'Ejercicio 3 - TIR'!$C$18)/('Ejercicio 3 - TIR'!$E$18-'Ejercicio 3 - TIR'!$C$18),'Ejercicio 3 - TIR'!$C$18+SQRT(('Ejercicio 3 - TIR'!$E$18-'Ejercicio 3 - TIR'!$C$18)*('Ejercicio 3 - TIR'!$D$18-'Ejercicio 3 - TIR'!$C$18)*J680),'Ejercicio 3 - TIR'!$E$18-SQRT(('Ejercicio 3 - TIR'!$E$18-'Ejercicio 3 - TIR'!$C$18)*('Ejercicio 3 - TIR'!$E$18-'Ejercicio 3 - TIR'!$D$18)*(1-J680)))</f>
        <v>40059.0173093486</v>
      </c>
      <c r="L680" s="16">
        <f ca="1" t="shared" si="5055"/>
        <v>0.426819337532791</v>
      </c>
      <c r="M680" s="17">
        <f ca="1">IF(L680&lt;=('Ejercicio 3 - TIR'!$D$18-'Ejercicio 3 - TIR'!$C$18)/('Ejercicio 3 - TIR'!$E$18-'Ejercicio 3 - TIR'!$C$18),'Ejercicio 3 - TIR'!$C$18+SQRT(('Ejercicio 3 - TIR'!$E$18-'Ejercicio 3 - TIR'!$C$18)*('Ejercicio 3 - TIR'!$D$18-'Ejercicio 3 - TIR'!$C$18)*L680),'Ejercicio 3 - TIR'!$E$18-SQRT(('Ejercicio 3 - TIR'!$E$18-'Ejercicio 3 - TIR'!$C$18)*('Ejercicio 3 - TIR'!$E$18-'Ejercicio 3 - TIR'!$D$18)*(1-L680)))</f>
        <v>38001.431161356</v>
      </c>
      <c r="N680" s="16">
        <f ca="1" t="shared" ref="N680:R680" si="5056">RAND()</f>
        <v>0.725079293920898</v>
      </c>
      <c r="O680" s="17">
        <f ca="1">IF(N680&lt;=('Ejercicio 3 - TIR'!$D$18-'Ejercicio 3 - TIR'!$C$18)/('Ejercicio 3 - TIR'!$E$18-'Ejercicio 3 - TIR'!$C$18),'Ejercicio 3 - TIR'!$C$18+SQRT(('Ejercicio 3 - TIR'!$E$18-'Ejercicio 3 - TIR'!$C$18)*('Ejercicio 3 - TIR'!$D$18-'Ejercicio 3 - TIR'!$C$18)*N680),'Ejercicio 3 - TIR'!$E$18-SQRT(('Ejercicio 3 - TIR'!$E$18-'Ejercicio 3 - TIR'!$C$18)*('Ejercicio 3 - TIR'!$E$18-'Ejercicio 3 - TIR'!$D$18)*(1-N680)))</f>
        <v>40459.1792640611</v>
      </c>
      <c r="P680" s="16">
        <f ca="1" t="shared" si="5056"/>
        <v>0.63113946875486</v>
      </c>
      <c r="Q680" s="18">
        <f ca="1">IF(P680&lt;=('Ejercicio 3 - TIR'!$D$22-'Ejercicio 3 - TIR'!$C$22)/('Ejercicio 3 - TIR'!$E$22-'Ejercicio 3 - TIR'!$C$22),'Ejercicio 3 - TIR'!$C$22+SQRT(('Ejercicio 3 - TIR'!$E$22-'Ejercicio 3 - TIR'!$C$22)*('Ejercicio 3 - TIR'!$D$22-'Ejercicio 3 - TIR'!$C$22)*P680),'Ejercicio 3 - TIR'!$E$22-SQRT(('Ejercicio 3 - TIR'!$E$22-'Ejercicio 3 - TIR'!$C$22)*('Ejercicio 3 - TIR'!$E$22-'Ejercicio 3 - TIR'!$D$22)*(1-P680)))</f>
        <v>0.15423279300659</v>
      </c>
      <c r="R680" s="16">
        <f ca="1" t="shared" si="5056"/>
        <v>0.292409101553664</v>
      </c>
      <c r="S680" s="18">
        <f ca="1">IF(R680&lt;=('Ejercicio 3 - TIR'!$D$23-'Ejercicio 3 - TIR'!$C$23)/('Ejercicio 3 - TIR'!$E$23-'Ejercicio 3 - TIR'!$C$23),'Ejercicio 3 - TIR'!$C$23+SQRT(('Ejercicio 3 - TIR'!$E$23-'Ejercicio 3 - TIR'!$C$23)*('Ejercicio 3 - TIR'!$D$23-'Ejercicio 3 - TIR'!$C$23)*R680),'Ejercicio 3 - TIR'!$E$23-SQRT(('Ejercicio 3 - TIR'!$E$23-'Ejercicio 3 - TIR'!$C$23)*('Ejercicio 3 - TIR'!$E$23-'Ejercicio 3 - TIR'!$D$23)*(1-R680)))</f>
        <v>0.142942022203733</v>
      </c>
      <c r="T680" s="16">
        <f ca="1" t="shared" ref="T680:X680" si="5057">RAND()</f>
        <v>0.784956687460427</v>
      </c>
      <c r="U680" s="18">
        <f ca="1">IF(T680&lt;=('Ejercicio 3 - TIR'!$D$24-'Ejercicio 3 - TIR'!$C$24)/('Ejercicio 3 - TIR'!$E$24-'Ejercicio 3 - TIR'!$C$24),'Ejercicio 3 - TIR'!$C$24+SQRT(('Ejercicio 3 - TIR'!$E$24-'Ejercicio 3 - TIR'!$C$24)*('Ejercicio 3 - TIR'!$D$24-'Ejercicio 3 - TIR'!$C$24)*T680),'Ejercicio 3 - TIR'!$E$24-SQRT(('Ejercicio 3 - TIR'!$E$24-'Ejercicio 3 - TIR'!$C$24)*('Ejercicio 3 - TIR'!$E$24-'Ejercicio 3 - TIR'!$D$24)*(1-T680)))</f>
        <v>0.195461840429429</v>
      </c>
      <c r="V680" s="16">
        <f ca="1" t="shared" si="5057"/>
        <v>0.943602889379408</v>
      </c>
      <c r="W680" s="18">
        <f ca="1">IF(V680&lt;=('Ejercicio 3 - TIR'!$D$25-'Ejercicio 3 - TIR'!$C$25)/('Ejercicio 3 - TIR'!$E$25-'Ejercicio 3 - TIR'!$C$25),'Ejercicio 3 - TIR'!$C$25+SQRT(('Ejercicio 3 - TIR'!$E$25-'Ejercicio 3 - TIR'!$C$25)*('Ejercicio 3 - TIR'!$D$25-'Ejercicio 3 - TIR'!$C$25)*V680),'Ejercicio 3 - TIR'!$E$25-SQRT(('Ejercicio 3 - TIR'!$E$25-'Ejercicio 3 - TIR'!$C$25)*('Ejercicio 3 - TIR'!$E$25-'Ejercicio 3 - TIR'!$D$25)*(1-V680)))</f>
        <v>0.235950448862256</v>
      </c>
      <c r="X680" s="16">
        <f ca="1" t="shared" si="5057"/>
        <v>0.531416565683696</v>
      </c>
      <c r="Y680" s="18">
        <f ca="1">IF(X680&lt;=('Ejercicio 3 - TIR'!$D$26-'Ejercicio 3 - TIR'!$C$26)/('Ejercicio 3 - TIR'!$E$26-'Ejercicio 3 - TIR'!$C$26),'Ejercicio 3 - TIR'!$C$26+SQRT(('Ejercicio 3 - TIR'!$E$26-'Ejercicio 3 - TIR'!$C$26)*('Ejercicio 3 - TIR'!$D$26-'Ejercicio 3 - TIR'!$C$26)*X680),'Ejercicio 3 - TIR'!$E$26-SQRT(('Ejercicio 3 - TIR'!$E$26-'Ejercicio 3 - TIR'!$C$26)*('Ejercicio 3 - TIR'!$E$26-'Ejercicio 3 - TIR'!$D$26)*(1-X680)))</f>
        <v>0.229697410153074</v>
      </c>
      <c r="Z680" s="16">
        <f ca="1" t="shared" si="4764"/>
        <v>1.15423279300659</v>
      </c>
      <c r="AA680" s="16">
        <f ca="1" t="shared" si="4765"/>
        <v>1.31922116253281</v>
      </c>
      <c r="AB680" s="16">
        <f ca="1" t="shared" si="4766"/>
        <v>1.57707855889493</v>
      </c>
      <c r="AC680" s="16">
        <f ca="1" t="shared" si="4767"/>
        <v>1.94919095275723</v>
      </c>
      <c r="AD680" s="16">
        <f ca="1" t="shared" si="4768"/>
        <v>2.39691506649937</v>
      </c>
      <c r="AE680" s="15">
        <f ca="1" t="shared" si="4769"/>
        <v>4526.56718434301</v>
      </c>
      <c r="AF680" s="15">
        <f ca="1" t="shared" si="4770"/>
        <v>5173.60385131406</v>
      </c>
      <c r="AG680" s="15">
        <f ca="1" t="shared" si="4771"/>
        <v>6184.84598174469</v>
      </c>
      <c r="AH680" s="15">
        <f ca="1" t="shared" si="4772"/>
        <v>7644.16316728127</v>
      </c>
      <c r="AI680" s="15">
        <f ca="1" t="shared" si="4773"/>
        <v>9400.0076495933</v>
      </c>
      <c r="AJ680" s="17">
        <f ca="1" t="shared" si="4774"/>
        <v>38369.4214984304</v>
      </c>
      <c r="AK680" s="17">
        <f ca="1" t="shared" si="4775"/>
        <v>46376.4695215261</v>
      </c>
      <c r="AL680" s="17">
        <f ca="1" t="shared" si="4776"/>
        <v>63176.2172889745</v>
      </c>
      <c r="AM680" s="17">
        <f ca="1" t="shared" si="4777"/>
        <v>74072.0458115417</v>
      </c>
      <c r="AN680" s="17">
        <f ca="1" t="shared" si="4778"/>
        <v>96977.2163562269</v>
      </c>
      <c r="AO680" s="17">
        <f ca="1">C680/'Ejercicio 3 - TIR'!$D$7</f>
        <v>14499.1398642689</v>
      </c>
      <c r="AP680" s="17">
        <f ca="1" t="shared" si="4779"/>
        <v>23870.2816341615</v>
      </c>
      <c r="AQ680" s="17">
        <f ca="1" t="shared" si="4780"/>
        <v>31877.3296572572</v>
      </c>
      <c r="AR680" s="17">
        <f ca="1" t="shared" si="4781"/>
        <v>48677.0774247056</v>
      </c>
      <c r="AS680" s="17">
        <f ca="1" t="shared" si="4782"/>
        <v>59572.9059472729</v>
      </c>
      <c r="AT680" s="17">
        <f ca="1" t="shared" si="4783"/>
        <v>82478.076491958</v>
      </c>
      <c r="AU680" s="17">
        <f ca="1">AP680*'Ejercicio 3 - TIR'!$D$5</f>
        <v>11935.1408170808</v>
      </c>
      <c r="AV680" s="17">
        <f ca="1">AQ680*'Ejercicio 3 - TIR'!$D$5</f>
        <v>15938.6648286286</v>
      </c>
      <c r="AW680" s="17">
        <f ca="1">AR680*'Ejercicio 3 - TIR'!$D$5</f>
        <v>24338.5387123528</v>
      </c>
      <c r="AX680" s="17">
        <f ca="1">AS680*'Ejercicio 3 - TIR'!$D$5</f>
        <v>29786.4529736364</v>
      </c>
      <c r="AY680" s="17">
        <f ca="1">AT680*'Ejercicio 3 - TIR'!$D$5</f>
        <v>41239.038245979</v>
      </c>
      <c r="AZ680" s="17">
        <f ca="1" t="shared" ref="AZ680:BD680" si="5058">AJ680-AU680-AE680</f>
        <v>21907.7134970066</v>
      </c>
      <c r="BA680" s="17">
        <f ca="1" t="shared" si="5058"/>
        <v>25264.2008415834</v>
      </c>
      <c r="BB680" s="17">
        <f ca="1" t="shared" si="5058"/>
        <v>32652.832594877</v>
      </c>
      <c r="BC680" s="17">
        <f ca="1" t="shared" si="5058"/>
        <v>36641.429670624</v>
      </c>
      <c r="BD680" s="17">
        <f ca="1" t="shared" si="5058"/>
        <v>46338.1704606546</v>
      </c>
      <c r="BE680" s="17">
        <f ca="1" t="shared" ref="BE680:BI680" si="5059">AZ680/Z680</f>
        <v>18980.3249654176</v>
      </c>
      <c r="BF680" s="17">
        <f ca="1" t="shared" si="5059"/>
        <v>19150.8456346151</v>
      </c>
      <c r="BG680" s="17">
        <f ca="1" t="shared" si="5059"/>
        <v>20704.6328863649</v>
      </c>
      <c r="BH680" s="17">
        <f ca="1" t="shared" si="5059"/>
        <v>18798.2760841327</v>
      </c>
      <c r="BI680" s="17">
        <f ca="1" t="shared" si="5059"/>
        <v>19332.4207053904</v>
      </c>
      <c r="BJ680" s="17">
        <f ca="1" t="shared" si="4786"/>
        <v>70346.8884416157</v>
      </c>
      <c r="BK680" s="17">
        <f ca="1" t="shared" si="4787"/>
        <v>34753.2067919476</v>
      </c>
      <c r="BL680" s="17">
        <f ca="1" t="shared" si="4788"/>
        <v>105100.095233563</v>
      </c>
      <c r="BM680" s="17">
        <f ca="1">BK680*'Ejercicio 3 - TIR'!$D$5</f>
        <v>17376.6033959738</v>
      </c>
      <c r="BN680" s="17">
        <f ca="1" t="shared" si="4789"/>
        <v>87723.4918375896</v>
      </c>
      <c r="BO680" s="17">
        <f ca="1" t="shared" si="4790"/>
        <v>36598.4982378652</v>
      </c>
      <c r="BP680" s="17">
        <f ca="1" t="shared" si="4791"/>
        <v>-101844.627627075</v>
      </c>
      <c r="BQ680" s="17">
        <f ca="1" t="shared" ref="BQ680:BT680" si="5060">BE680</f>
        <v>18980.3249654176</v>
      </c>
      <c r="BR680" s="17">
        <f ca="1" t="shared" si="5060"/>
        <v>19150.8456346151</v>
      </c>
      <c r="BS680" s="17">
        <f ca="1" t="shared" si="5060"/>
        <v>20704.6328863649</v>
      </c>
      <c r="BT680" s="17">
        <f ca="1" t="shared" si="5060"/>
        <v>18798.2760841327</v>
      </c>
      <c r="BU680" s="17">
        <f ca="1" t="shared" si="4793"/>
        <v>55930.9189432556</v>
      </c>
      <c r="BV680" s="19">
        <f ca="1" t="shared" si="4794"/>
        <v>8.14670209399224</v>
      </c>
    </row>
    <row r="681" ht="15" customHeight="1" spans="1:74">
      <c r="A681" s="15">
        <v>680</v>
      </c>
      <c r="B681" s="16">
        <f ca="1" t="shared" ref="B681:F681" si="5061">RAND()</f>
        <v>0.178609945895976</v>
      </c>
      <c r="C681" s="17">
        <f ca="1">IF(B681&lt;=('Ejercicio 3 - TIR'!$D$13-'Ejercicio 3 - TIR'!$C$13)/('Ejercicio 3 - TIR'!$E$13-'Ejercicio 3 - TIR'!$C$13),'Ejercicio 3 - TIR'!$C$13+SQRT(('Ejercicio 3 - TIR'!$E$13-'Ejercicio 3 - TIR'!$C$13)*('Ejercicio 3 - TIR'!$D$13-'Ejercicio 3 - TIR'!$C$13)*B681),'Ejercicio 3 - TIR'!$E$13-SQRT(('Ejercicio 3 - TIR'!$E$13-'Ejercicio 3 - TIR'!$C$13)*('Ejercicio 3 - TIR'!$E$13-'Ejercicio 3 - TIR'!$D$13)*(1-B681)))</f>
        <v>68452.4539843995</v>
      </c>
      <c r="D681" s="16">
        <f ca="1" t="shared" si="5061"/>
        <v>0.852060891327977</v>
      </c>
      <c r="E681" s="17">
        <f ca="1">IF(D681&lt;=('Ejercicio 3 - TIR'!$D$14-'Ejercicio 3 - TIR'!$C$14)/('Ejercicio 3 - TIR'!$E$14-'Ejercicio 3 - TIR'!$C$14),'Ejercicio 3 - TIR'!$C$14+SQRT(('Ejercicio 3 - TIR'!$E$14-'Ejercicio 3 - TIR'!$C$14)*('Ejercicio 3 - TIR'!$D$14-'Ejercicio 3 - TIR'!$C$14)*D681),'Ejercicio 3 - TIR'!$E$14-SQRT(('Ejercicio 3 - TIR'!$E$14-'Ejercicio 3 - TIR'!$C$14)*('Ejercicio 3 - TIR'!$E$14-'Ejercicio 3 - TIR'!$D$14)*(1-D681)))</f>
        <v>35289.2817638068</v>
      </c>
      <c r="F681" s="16">
        <f ca="1" t="shared" si="5061"/>
        <v>0.826021383973375</v>
      </c>
      <c r="G681" s="17">
        <f ca="1">IF(F681&lt;=('Ejercicio 3 - TIR'!$D$18-'Ejercicio 3 - TIR'!$C$18)/('Ejercicio 3 - TIR'!$E$18-'Ejercicio 3 - TIR'!$C$18),'Ejercicio 3 - TIR'!$C$18+SQRT(('Ejercicio 3 - TIR'!$E$18-'Ejercicio 3 - TIR'!$C$18)*('Ejercicio 3 - TIR'!$D$18-'Ejercicio 3 - TIR'!$C$18)*F681),'Ejercicio 3 - TIR'!$E$18-SQRT(('Ejercicio 3 - TIR'!$E$18-'Ejercicio 3 - TIR'!$C$18)*('Ejercicio 3 - TIR'!$E$18-'Ejercicio 3 - TIR'!$D$18)*(1-F681)))</f>
        <v>41387.7436134741</v>
      </c>
      <c r="H681" s="16">
        <f ca="1" t="shared" ref="H681:L681" si="5062">RAND()</f>
        <v>0.440259282911556</v>
      </c>
      <c r="I681" s="17">
        <f ca="1">IF(H681&lt;=('Ejercicio 3 - TIR'!$D$18-'Ejercicio 3 - TIR'!$C$18)/('Ejercicio 3 - TIR'!$E$18-'Ejercicio 3 - TIR'!$C$18),'Ejercicio 3 - TIR'!$C$18+SQRT(('Ejercicio 3 - TIR'!$E$18-'Ejercicio 3 - TIR'!$C$18)*('Ejercicio 3 - TIR'!$D$18-'Ejercicio 3 - TIR'!$C$18)*H681),'Ejercicio 3 - TIR'!$E$18-SQRT(('Ejercicio 3 - TIR'!$E$18-'Ejercicio 3 - TIR'!$C$18)*('Ejercicio 3 - TIR'!$E$18-'Ejercicio 3 - TIR'!$D$18)*(1-H681)))</f>
        <v>38126.4317161183</v>
      </c>
      <c r="J681" s="16">
        <f ca="1" t="shared" si="5062"/>
        <v>0.687412162065767</v>
      </c>
      <c r="K681" s="17">
        <f ca="1">IF(J681&lt;=('Ejercicio 3 - TIR'!$D$18-'Ejercicio 3 - TIR'!$C$18)/('Ejercicio 3 - TIR'!$E$18-'Ejercicio 3 - TIR'!$C$18),'Ejercicio 3 - TIR'!$C$18+SQRT(('Ejercicio 3 - TIR'!$E$18-'Ejercicio 3 - TIR'!$C$18)*('Ejercicio 3 - TIR'!$D$18-'Ejercicio 3 - TIR'!$C$18)*J681),'Ejercicio 3 - TIR'!$E$18-SQRT(('Ejercicio 3 - TIR'!$E$18-'Ejercicio 3 - TIR'!$C$18)*('Ejercicio 3 - TIR'!$E$18-'Ejercicio 3 - TIR'!$D$18)*(1-J681)))</f>
        <v>40158.0904753323</v>
      </c>
      <c r="L681" s="16">
        <f ca="1" t="shared" si="5062"/>
        <v>0.205091087464594</v>
      </c>
      <c r="M681" s="17">
        <f ca="1">IF(L681&lt;=('Ejercicio 3 - TIR'!$D$18-'Ejercicio 3 - TIR'!$C$18)/('Ejercicio 3 - TIR'!$E$18-'Ejercicio 3 - TIR'!$C$18),'Ejercicio 3 - TIR'!$C$18+SQRT(('Ejercicio 3 - TIR'!$E$18-'Ejercicio 3 - TIR'!$C$18)*('Ejercicio 3 - TIR'!$D$18-'Ejercicio 3 - TIR'!$C$18)*L681),'Ejercicio 3 - TIR'!$E$18-SQRT(('Ejercicio 3 - TIR'!$E$18-'Ejercicio 3 - TIR'!$C$18)*('Ejercicio 3 - TIR'!$E$18-'Ejercicio 3 - TIR'!$D$18)*(1-L681)))</f>
        <v>35546.5000783998</v>
      </c>
      <c r="N681" s="16">
        <f ca="1" t="shared" ref="N681:R681" si="5063">RAND()</f>
        <v>0.649827954374699</v>
      </c>
      <c r="O681" s="17">
        <f ca="1">IF(N681&lt;=('Ejercicio 3 - TIR'!$D$18-'Ejercicio 3 - TIR'!$C$18)/('Ejercicio 3 - TIR'!$E$18-'Ejercicio 3 - TIR'!$C$18),'Ejercicio 3 - TIR'!$C$18+SQRT(('Ejercicio 3 - TIR'!$E$18-'Ejercicio 3 - TIR'!$C$18)*('Ejercicio 3 - TIR'!$D$18-'Ejercicio 3 - TIR'!$C$18)*N681),'Ejercicio 3 - TIR'!$E$18-SQRT(('Ejercicio 3 - TIR'!$E$18-'Ejercicio 3 - TIR'!$C$18)*('Ejercicio 3 - TIR'!$E$18-'Ejercicio 3 - TIR'!$D$18)*(1-N681)))</f>
        <v>39872.9019622503</v>
      </c>
      <c r="P681" s="16">
        <f ca="1" t="shared" si="5063"/>
        <v>0.0800883537599228</v>
      </c>
      <c r="Q681" s="18">
        <f ca="1">IF(P681&lt;=('Ejercicio 3 - TIR'!$D$22-'Ejercicio 3 - TIR'!$C$22)/('Ejercicio 3 - TIR'!$E$22-'Ejercicio 3 - TIR'!$C$22),'Ejercicio 3 - TIR'!$C$22+SQRT(('Ejercicio 3 - TIR'!$E$22-'Ejercicio 3 - TIR'!$C$22)*('Ejercicio 3 - TIR'!$D$22-'Ejercicio 3 - TIR'!$C$22)*P681),'Ejercicio 3 - TIR'!$E$22-SQRT(('Ejercicio 3 - TIR'!$E$22-'Ejercicio 3 - TIR'!$C$22)*('Ejercicio 3 - TIR'!$E$22-'Ejercicio 3 - TIR'!$D$22)*(1-P681)))</f>
        <v>0.132006624703382</v>
      </c>
      <c r="R681" s="16">
        <f ca="1" t="shared" si="5063"/>
        <v>0.327619299329475</v>
      </c>
      <c r="S681" s="18">
        <f ca="1">IF(R681&lt;=('Ejercicio 3 - TIR'!$D$23-'Ejercicio 3 - TIR'!$C$23)/('Ejercicio 3 - TIR'!$E$23-'Ejercicio 3 - TIR'!$C$23),'Ejercicio 3 - TIR'!$C$23+SQRT(('Ejercicio 3 - TIR'!$E$23-'Ejercicio 3 - TIR'!$C$23)*('Ejercicio 3 - TIR'!$D$23-'Ejercicio 3 - TIR'!$C$23)*R681),'Ejercicio 3 - TIR'!$E$23-SQRT(('Ejercicio 3 - TIR'!$E$23-'Ejercicio 3 - TIR'!$C$23)*('Ejercicio 3 - TIR'!$E$23-'Ejercicio 3 - TIR'!$D$23)*(1-R681)))</f>
        <v>0.144284042884023</v>
      </c>
      <c r="T681" s="16">
        <f ca="1" t="shared" ref="T681:X681" si="5064">RAND()</f>
        <v>0.302275757996491</v>
      </c>
      <c r="U681" s="18">
        <f ca="1">IF(T681&lt;=('Ejercicio 3 - TIR'!$D$24-'Ejercicio 3 - TIR'!$C$24)/('Ejercicio 3 - TIR'!$E$24-'Ejercicio 3 - TIR'!$C$24),'Ejercicio 3 - TIR'!$C$24+SQRT(('Ejercicio 3 - TIR'!$E$24-'Ejercicio 3 - TIR'!$C$24)*('Ejercicio 3 - TIR'!$D$24-'Ejercicio 3 - TIR'!$C$24)*T681),'Ejercicio 3 - TIR'!$E$24-SQRT(('Ejercicio 3 - TIR'!$E$24-'Ejercicio 3 - TIR'!$C$24)*('Ejercicio 3 - TIR'!$E$24-'Ejercicio 3 - TIR'!$D$24)*(1-T681)))</f>
        <v>0.175194822718023</v>
      </c>
      <c r="V681" s="16">
        <f ca="1" t="shared" si="5064"/>
        <v>0.516559359966254</v>
      </c>
      <c r="W681" s="18">
        <f ca="1">IF(V681&lt;=('Ejercicio 3 - TIR'!$D$25-'Ejercicio 3 - TIR'!$C$25)/('Ejercicio 3 - TIR'!$E$25-'Ejercicio 3 - TIR'!$C$25),'Ejercicio 3 - TIR'!$C$25+SQRT(('Ejercicio 3 - TIR'!$E$25-'Ejercicio 3 - TIR'!$C$25)*('Ejercicio 3 - TIR'!$D$25-'Ejercicio 3 - TIR'!$C$25)*V681),'Ejercicio 3 - TIR'!$E$25-SQRT(('Ejercicio 3 - TIR'!$E$25-'Ejercicio 3 - TIR'!$C$25)*('Ejercicio 3 - TIR'!$E$25-'Ejercicio 3 - TIR'!$D$25)*(1-V681)))</f>
        <v>0.208865558954592</v>
      </c>
      <c r="X681" s="16">
        <f ca="1" t="shared" si="5064"/>
        <v>0.0781764100498366</v>
      </c>
      <c r="Y681" s="18">
        <f ca="1">IF(X681&lt;=('Ejercicio 3 - TIR'!$D$26-'Ejercicio 3 - TIR'!$C$26)/('Ejercicio 3 - TIR'!$E$26-'Ejercicio 3 - TIR'!$C$26),'Ejercicio 3 - TIR'!$C$26+SQRT(('Ejercicio 3 - TIR'!$E$26-'Ejercicio 3 - TIR'!$C$26)*('Ejercicio 3 - TIR'!$D$26-'Ejercicio 3 - TIR'!$C$26)*X681),'Ejercicio 3 - TIR'!$E$26-SQRT(('Ejercicio 3 - TIR'!$E$26-'Ejercicio 3 - TIR'!$C$26)*('Ejercicio 3 - TIR'!$E$26-'Ejercicio 3 - TIR'!$D$26)*(1-X681)))</f>
        <v>0.204528465408795</v>
      </c>
      <c r="Z681" s="16">
        <f ca="1" t="shared" si="4764"/>
        <v>1.13200662470338</v>
      </c>
      <c r="AA681" s="16">
        <f ca="1" t="shared" si="4765"/>
        <v>1.29533711708708</v>
      </c>
      <c r="AB681" s="16">
        <f ca="1" t="shared" si="4766"/>
        <v>1.52227347367523</v>
      </c>
      <c r="AC681" s="16">
        <f ca="1" t="shared" si="4767"/>
        <v>1.84022397363616</v>
      </c>
      <c r="AD681" s="16">
        <f ca="1" t="shared" si="4768"/>
        <v>2.21660215897243</v>
      </c>
      <c r="AE681" s="15">
        <f ca="1" t="shared" si="4769"/>
        <v>4658.41897384674</v>
      </c>
      <c r="AF681" s="15">
        <f ca="1" t="shared" si="4770"/>
        <v>5330.55449684099</v>
      </c>
      <c r="AG681" s="15">
        <f ca="1" t="shared" si="4771"/>
        <v>6264.44004690381</v>
      </c>
      <c r="AH681" s="15">
        <f ca="1" t="shared" si="4772"/>
        <v>7572.86581883791</v>
      </c>
      <c r="AI681" s="15">
        <f ca="1" t="shared" si="4773"/>
        <v>9121.73244351154</v>
      </c>
      <c r="AJ681" s="17">
        <f ca="1" t="shared" si="4774"/>
        <v>46851.1999519778</v>
      </c>
      <c r="AK681" s="17">
        <f ca="1" t="shared" si="4775"/>
        <v>49386.5821439742</v>
      </c>
      <c r="AL681" s="17">
        <f ca="1" t="shared" si="4776"/>
        <v>61131.5958840483</v>
      </c>
      <c r="AM681" s="17">
        <f ca="1" t="shared" si="4777"/>
        <v>65413.5216231308</v>
      </c>
      <c r="AN681" s="17">
        <f ca="1" t="shared" si="4778"/>
        <v>88382.3605740201</v>
      </c>
      <c r="AO681" s="17">
        <f ca="1">C681/'Ejercicio 3 - TIR'!$D$7</f>
        <v>13690.4907968799</v>
      </c>
      <c r="AP681" s="17">
        <f ca="1" t="shared" si="4779"/>
        <v>33160.7091550979</v>
      </c>
      <c r="AQ681" s="17">
        <f ca="1" t="shared" si="4780"/>
        <v>35696.0913470943</v>
      </c>
      <c r="AR681" s="17">
        <f ca="1" t="shared" si="4781"/>
        <v>47441.1050871684</v>
      </c>
      <c r="AS681" s="17">
        <f ca="1" t="shared" si="4782"/>
        <v>51723.0308262509</v>
      </c>
      <c r="AT681" s="17">
        <f ca="1" t="shared" si="4783"/>
        <v>74691.8697771402</v>
      </c>
      <c r="AU681" s="17">
        <f ca="1">AP681*'Ejercicio 3 - TIR'!$D$5</f>
        <v>16580.354577549</v>
      </c>
      <c r="AV681" s="17">
        <f ca="1">AQ681*'Ejercicio 3 - TIR'!$D$5</f>
        <v>17848.0456735471</v>
      </c>
      <c r="AW681" s="17">
        <f ca="1">AR681*'Ejercicio 3 - TIR'!$D$5</f>
        <v>23720.5525435842</v>
      </c>
      <c r="AX681" s="17">
        <f ca="1">AS681*'Ejercicio 3 - TIR'!$D$5</f>
        <v>25861.5154131255</v>
      </c>
      <c r="AY681" s="17">
        <f ca="1">AT681*'Ejercicio 3 - TIR'!$D$5</f>
        <v>37345.9348885701</v>
      </c>
      <c r="AZ681" s="17">
        <f ca="1" t="shared" ref="AZ681:BD681" si="5065">AJ681-AU681-AE681</f>
        <v>25612.4264005821</v>
      </c>
      <c r="BA681" s="17">
        <f ca="1" t="shared" si="5065"/>
        <v>26207.9819735861</v>
      </c>
      <c r="BB681" s="17">
        <f ca="1" t="shared" si="5065"/>
        <v>31146.6032935603</v>
      </c>
      <c r="BC681" s="17">
        <f ca="1" t="shared" si="5065"/>
        <v>31979.1403911674</v>
      </c>
      <c r="BD681" s="17">
        <f ca="1" t="shared" si="5065"/>
        <v>41914.6932419384</v>
      </c>
      <c r="BE681" s="17">
        <f ca="1" t="shared" ref="BE681:BI681" si="5066">AZ681/Z681</f>
        <v>22625.6859647737</v>
      </c>
      <c r="BF681" s="17">
        <f ca="1" t="shared" si="5066"/>
        <v>20232.5569366234</v>
      </c>
      <c r="BG681" s="17">
        <f ca="1" t="shared" si="5066"/>
        <v>20460.5833525844</v>
      </c>
      <c r="BH681" s="17">
        <f ca="1" t="shared" si="5066"/>
        <v>17377.8522882619</v>
      </c>
      <c r="BI681" s="17">
        <f ca="1" t="shared" si="5066"/>
        <v>18909.4344568216</v>
      </c>
      <c r="BJ681" s="17">
        <f ca="1" t="shared" si="4786"/>
        <v>78222.2981462406</v>
      </c>
      <c r="BK681" s="17">
        <f ca="1" t="shared" si="4787"/>
        <v>30346.3714577562</v>
      </c>
      <c r="BL681" s="17">
        <f ca="1" t="shared" si="4788"/>
        <v>108568.669603997</v>
      </c>
      <c r="BM681" s="17">
        <f ca="1">BK681*'Ejercicio 3 - TIR'!$D$5</f>
        <v>15173.1857288781</v>
      </c>
      <c r="BN681" s="17">
        <f ca="1" t="shared" si="4789"/>
        <v>93395.4838751187</v>
      </c>
      <c r="BO681" s="17">
        <f ca="1" t="shared" si="4790"/>
        <v>42134.5271622467</v>
      </c>
      <c r="BP681" s="17">
        <f ca="1" t="shared" si="4791"/>
        <v>-103741.735748206</v>
      </c>
      <c r="BQ681" s="17">
        <f ca="1" t="shared" ref="BQ681:BT681" si="5067">BE681</f>
        <v>22625.6859647737</v>
      </c>
      <c r="BR681" s="17">
        <f ca="1" t="shared" si="5067"/>
        <v>20232.5569366234</v>
      </c>
      <c r="BS681" s="17">
        <f ca="1" t="shared" si="5067"/>
        <v>20460.5833525844</v>
      </c>
      <c r="BT681" s="17">
        <f ca="1" t="shared" si="5067"/>
        <v>17377.8522882619</v>
      </c>
      <c r="BU681" s="17">
        <f ca="1" t="shared" si="4793"/>
        <v>61043.9616190683</v>
      </c>
      <c r="BV681" s="19">
        <f ca="1" t="shared" si="4794"/>
        <v>9.57776829315358</v>
      </c>
    </row>
    <row r="682" ht="15" customHeight="1" spans="1:74">
      <c r="A682" s="15">
        <v>681</v>
      </c>
      <c r="B682" s="16">
        <f ca="1" t="shared" ref="B682:F682" si="5068">RAND()</f>
        <v>0.5300707102282</v>
      </c>
      <c r="C682" s="17">
        <f ca="1">IF(B682&lt;=('Ejercicio 3 - TIR'!$D$13-'Ejercicio 3 - TIR'!$C$13)/('Ejercicio 3 - TIR'!$E$13-'Ejercicio 3 - TIR'!$C$13),'Ejercicio 3 - TIR'!$C$13+SQRT(('Ejercicio 3 - TIR'!$E$13-'Ejercicio 3 - TIR'!$C$13)*('Ejercicio 3 - TIR'!$D$13-'Ejercicio 3 - TIR'!$C$13)*B682),'Ejercicio 3 - TIR'!$E$13-SQRT(('Ejercicio 3 - TIR'!$E$13-'Ejercicio 3 - TIR'!$C$13)*('Ejercicio 3 - TIR'!$E$13-'Ejercicio 3 - TIR'!$D$13)*(1-B682)))</f>
        <v>76253.1023557569</v>
      </c>
      <c r="D682" s="16">
        <f ca="1" t="shared" si="5068"/>
        <v>0.56270577126976</v>
      </c>
      <c r="E682" s="17">
        <f ca="1">IF(D682&lt;=('Ejercicio 3 - TIR'!$D$14-'Ejercicio 3 - TIR'!$C$14)/('Ejercicio 3 - TIR'!$E$14-'Ejercicio 3 - TIR'!$C$14),'Ejercicio 3 - TIR'!$C$14+SQRT(('Ejercicio 3 - TIR'!$E$14-'Ejercicio 3 - TIR'!$C$14)*('Ejercicio 3 - TIR'!$D$14-'Ejercicio 3 - TIR'!$C$14)*D682),'Ejercicio 3 - TIR'!$E$14-SQRT(('Ejercicio 3 - TIR'!$E$14-'Ejercicio 3 - TIR'!$C$14)*('Ejercicio 3 - TIR'!$E$14-'Ejercicio 3 - TIR'!$D$14)*(1-D682)))</f>
        <v>31900.979422823</v>
      </c>
      <c r="F682" s="16">
        <f ca="1" t="shared" si="5068"/>
        <v>0.31720521620199</v>
      </c>
      <c r="G682" s="17">
        <f ca="1">IF(F682&lt;=('Ejercicio 3 - TIR'!$D$18-'Ejercicio 3 - TIR'!$C$18)/('Ejercicio 3 - TIR'!$E$18-'Ejercicio 3 - TIR'!$C$18),'Ejercicio 3 - TIR'!$C$18+SQRT(('Ejercicio 3 - TIR'!$E$18-'Ejercicio 3 - TIR'!$C$18)*('Ejercicio 3 - TIR'!$D$18-'Ejercicio 3 - TIR'!$C$18)*F682),'Ejercicio 3 - TIR'!$E$18-SQRT(('Ejercicio 3 - TIR'!$E$18-'Ejercicio 3 - TIR'!$C$18)*('Ejercicio 3 - TIR'!$E$18-'Ejercicio 3 - TIR'!$D$18)*(1-F682)))</f>
        <v>36897.8824598784</v>
      </c>
      <c r="H682" s="16">
        <f ca="1" t="shared" ref="H682:L682" si="5069">RAND()</f>
        <v>0.0280079697184448</v>
      </c>
      <c r="I682" s="17">
        <f ca="1">IF(H682&lt;=('Ejercicio 3 - TIR'!$D$18-'Ejercicio 3 - TIR'!$C$18)/('Ejercicio 3 - TIR'!$E$18-'Ejercicio 3 - TIR'!$C$18),'Ejercicio 3 - TIR'!$C$18+SQRT(('Ejercicio 3 - TIR'!$E$18-'Ejercicio 3 - TIR'!$C$18)*('Ejercicio 3 - TIR'!$D$18-'Ejercicio 3 - TIR'!$C$18)*H682),'Ejercicio 3 - TIR'!$E$18-SQRT(('Ejercicio 3 - TIR'!$E$18-'Ejercicio 3 - TIR'!$C$18)*('Ejercicio 3 - TIR'!$E$18-'Ejercicio 3 - TIR'!$D$18)*(1-H682)))</f>
        <v>32049.6817942712</v>
      </c>
      <c r="J682" s="16">
        <f ca="1" t="shared" si="5069"/>
        <v>0.817507917022126</v>
      </c>
      <c r="K682" s="17">
        <f ca="1">IF(J682&lt;=('Ejercicio 3 - TIR'!$D$18-'Ejercicio 3 - TIR'!$C$18)/('Ejercicio 3 - TIR'!$E$18-'Ejercicio 3 - TIR'!$C$18),'Ejercicio 3 - TIR'!$C$18+SQRT(('Ejercicio 3 - TIR'!$E$18-'Ejercicio 3 - TIR'!$C$18)*('Ejercicio 3 - TIR'!$D$18-'Ejercicio 3 - TIR'!$C$18)*J682),'Ejercicio 3 - TIR'!$E$18-SQRT(('Ejercicio 3 - TIR'!$E$18-'Ejercicio 3 - TIR'!$C$18)*('Ejercicio 3 - TIR'!$E$18-'Ejercicio 3 - TIR'!$D$18)*(1-J682)))</f>
        <v>41300.4181015498</v>
      </c>
      <c r="L682" s="16">
        <f ca="1" t="shared" si="5069"/>
        <v>0.648978532039567</v>
      </c>
      <c r="M682" s="17">
        <f ca="1">IF(L682&lt;=('Ejercicio 3 - TIR'!$D$18-'Ejercicio 3 - TIR'!$C$18)/('Ejercicio 3 - TIR'!$E$18-'Ejercicio 3 - TIR'!$C$18),'Ejercicio 3 - TIR'!$C$18+SQRT(('Ejercicio 3 - TIR'!$E$18-'Ejercicio 3 - TIR'!$C$18)*('Ejercicio 3 - TIR'!$D$18-'Ejercicio 3 - TIR'!$C$18)*L682),'Ejercicio 3 - TIR'!$E$18-SQRT(('Ejercicio 3 - TIR'!$E$18-'Ejercicio 3 - TIR'!$C$18)*('Ejercicio 3 - TIR'!$E$18-'Ejercicio 3 - TIR'!$D$18)*(1-L682)))</f>
        <v>39866.4471724089</v>
      </c>
      <c r="N682" s="16">
        <f ca="1" t="shared" ref="N682:R682" si="5070">RAND()</f>
        <v>0.832333637880879</v>
      </c>
      <c r="O682" s="17">
        <f ca="1">IF(N682&lt;=('Ejercicio 3 - TIR'!$D$18-'Ejercicio 3 - TIR'!$C$18)/('Ejercicio 3 - TIR'!$E$18-'Ejercicio 3 - TIR'!$C$18),'Ejercicio 3 - TIR'!$C$18+SQRT(('Ejercicio 3 - TIR'!$E$18-'Ejercicio 3 - TIR'!$C$18)*('Ejercicio 3 - TIR'!$D$18-'Ejercicio 3 - TIR'!$C$18)*N682),'Ejercicio 3 - TIR'!$E$18-SQRT(('Ejercicio 3 - TIR'!$E$18-'Ejercicio 3 - TIR'!$C$18)*('Ejercicio 3 - TIR'!$E$18-'Ejercicio 3 - TIR'!$D$18)*(1-N682)))</f>
        <v>41453.8785752693</v>
      </c>
      <c r="P682" s="16">
        <f ca="1" t="shared" si="5070"/>
        <v>0.197737613793834</v>
      </c>
      <c r="Q682" s="18">
        <f ca="1">IF(P682&lt;=('Ejercicio 3 - TIR'!$D$22-'Ejercicio 3 - TIR'!$C$22)/('Ejercicio 3 - TIR'!$E$22-'Ejercicio 3 - TIR'!$C$22),'Ejercicio 3 - TIR'!$C$22+SQRT(('Ejercicio 3 - TIR'!$E$22-'Ejercicio 3 - TIR'!$C$22)*('Ejercicio 3 - TIR'!$D$22-'Ejercicio 3 - TIR'!$C$22)*P682),'Ejercicio 3 - TIR'!$E$22-SQRT(('Ejercicio 3 - TIR'!$E$22-'Ejercicio 3 - TIR'!$C$22)*('Ejercicio 3 - TIR'!$E$22-'Ejercicio 3 - TIR'!$D$22)*(1-P682)))</f>
        <v>0.138866046348637</v>
      </c>
      <c r="R682" s="16">
        <f ca="1" t="shared" si="5070"/>
        <v>0.45306006108503</v>
      </c>
      <c r="S682" s="18">
        <f ca="1">IF(R682&lt;=('Ejercicio 3 - TIR'!$D$23-'Ejercicio 3 - TIR'!$C$23)/('Ejercicio 3 - TIR'!$E$23-'Ejercicio 3 - TIR'!$C$23),'Ejercicio 3 - TIR'!$C$23+SQRT(('Ejercicio 3 - TIR'!$E$23-'Ejercicio 3 - TIR'!$C$23)*('Ejercicio 3 - TIR'!$D$23-'Ejercicio 3 - TIR'!$C$23)*R682),'Ejercicio 3 - TIR'!$E$23-SQRT(('Ejercicio 3 - TIR'!$E$23-'Ejercicio 3 - TIR'!$C$23)*('Ejercicio 3 - TIR'!$E$23-'Ejercicio 3 - TIR'!$D$23)*(1-R682)))</f>
        <v>0.148557102618316</v>
      </c>
      <c r="T682" s="16">
        <f ca="1" t="shared" ref="T682:X682" si="5071">RAND()</f>
        <v>0.431766513169294</v>
      </c>
      <c r="U682" s="18">
        <f ca="1">IF(T682&lt;=('Ejercicio 3 - TIR'!$D$24-'Ejercicio 3 - TIR'!$C$24)/('Ejercicio 3 - TIR'!$E$24-'Ejercicio 3 - TIR'!$C$24),'Ejercicio 3 - TIR'!$C$24+SQRT(('Ejercicio 3 - TIR'!$E$24-'Ejercicio 3 - TIR'!$C$24)*('Ejercicio 3 - TIR'!$D$24-'Ejercicio 3 - TIR'!$C$24)*T682),'Ejercicio 3 - TIR'!$E$24-SQRT(('Ejercicio 3 - TIR'!$E$24-'Ejercicio 3 - TIR'!$C$24)*('Ejercicio 3 - TIR'!$E$24-'Ejercicio 3 - TIR'!$D$24)*(1-T682)))</f>
        <v>0.180111984718139</v>
      </c>
      <c r="V682" s="16">
        <f ca="1" t="shared" si="5071"/>
        <v>0.750262287259411</v>
      </c>
      <c r="W682" s="18">
        <f ca="1">IF(V682&lt;=('Ejercicio 3 - TIR'!$D$25-'Ejercicio 3 - TIR'!$C$25)/('Ejercicio 3 - TIR'!$E$25-'Ejercicio 3 - TIR'!$C$25),'Ejercicio 3 - TIR'!$C$25+SQRT(('Ejercicio 3 - TIR'!$E$25-'Ejercicio 3 - TIR'!$C$25)*('Ejercicio 3 - TIR'!$D$25-'Ejercicio 3 - TIR'!$C$25)*V682),'Ejercicio 3 - TIR'!$E$25-SQRT(('Ejercicio 3 - TIR'!$E$25-'Ejercicio 3 - TIR'!$C$25)*('Ejercicio 3 - TIR'!$E$25-'Ejercicio 3 - TIR'!$D$25)*(1-V682)))</f>
        <v>0.22043512228011</v>
      </c>
      <c r="X682" s="16">
        <f ca="1" t="shared" si="5071"/>
        <v>0.825418350037297</v>
      </c>
      <c r="Y682" s="18">
        <f ca="1">IF(X682&lt;=('Ejercicio 3 - TIR'!$D$26-'Ejercicio 3 - TIR'!$C$26)/('Ejercicio 3 - TIR'!$E$26-'Ejercicio 3 - TIR'!$C$26),'Ejercicio 3 - TIR'!$C$26+SQRT(('Ejercicio 3 - TIR'!$E$26-'Ejercicio 3 - TIR'!$C$26)*('Ejercicio 3 - TIR'!$D$26-'Ejercicio 3 - TIR'!$C$26)*X682),'Ejercicio 3 - TIR'!$E$26-SQRT(('Ejercicio 3 - TIR'!$E$26-'Ejercicio 3 - TIR'!$C$26)*('Ejercicio 3 - TIR'!$E$26-'Ejercicio 3 - TIR'!$D$26)*(1-X682)))</f>
        <v>0.249295913793135</v>
      </c>
      <c r="Z682" s="16">
        <f ca="1" t="shared" si="4764"/>
        <v>1.13886604634864</v>
      </c>
      <c r="AA682" s="16">
        <f ca="1" t="shared" si="4765"/>
        <v>1.30805268646457</v>
      </c>
      <c r="AB682" s="16">
        <f ca="1" t="shared" si="4766"/>
        <v>1.54364865193959</v>
      </c>
      <c r="AC682" s="16">
        <f ca="1" t="shared" si="4767"/>
        <v>1.88392303128742</v>
      </c>
      <c r="AD682" s="16">
        <f ca="1" t="shared" si="4768"/>
        <v>2.35357734488816</v>
      </c>
      <c r="AE682" s="15">
        <f ca="1" t="shared" si="4769"/>
        <v>4429.96288709664</v>
      </c>
      <c r="AF682" s="15">
        <f ca="1" t="shared" si="4770"/>
        <v>5088.06533831039</v>
      </c>
      <c r="AG682" s="15">
        <f ca="1" t="shared" si="4771"/>
        <v>6004.48688476904</v>
      </c>
      <c r="AH682" s="15">
        <f ca="1" t="shared" si="4772"/>
        <v>7328.08668544242</v>
      </c>
      <c r="AI682" s="15">
        <f ca="1" t="shared" si="4773"/>
        <v>9154.9487520451</v>
      </c>
      <c r="AJ682" s="17">
        <f ca="1" t="shared" si="4774"/>
        <v>42021.7455157184</v>
      </c>
      <c r="AK682" s="17">
        <f ca="1" t="shared" si="4775"/>
        <v>41922.6723713309</v>
      </c>
      <c r="AL682" s="17">
        <f ca="1" t="shared" si="4776"/>
        <v>63753.3347269989</v>
      </c>
      <c r="AM682" s="17">
        <f ca="1" t="shared" si="4777"/>
        <v>75105.3180037045</v>
      </c>
      <c r="AN682" s="17">
        <f ca="1" t="shared" si="4778"/>
        <v>97564.9094724983</v>
      </c>
      <c r="AO682" s="17">
        <f ca="1">C682/'Ejercicio 3 - TIR'!$D$7</f>
        <v>15250.6204711514</v>
      </c>
      <c r="AP682" s="17">
        <f ca="1" t="shared" si="4779"/>
        <v>26771.1250445671</v>
      </c>
      <c r="AQ682" s="17">
        <f ca="1" t="shared" si="4780"/>
        <v>26672.0519001796</v>
      </c>
      <c r="AR682" s="17">
        <f ca="1" t="shared" si="4781"/>
        <v>48502.7142558475</v>
      </c>
      <c r="AS682" s="17">
        <f ca="1" t="shared" si="4782"/>
        <v>59854.6975325531</v>
      </c>
      <c r="AT682" s="17">
        <f ca="1" t="shared" si="4783"/>
        <v>82314.289001347</v>
      </c>
      <c r="AU682" s="17">
        <f ca="1">AP682*'Ejercicio 3 - TIR'!$D$5</f>
        <v>13385.5625222835</v>
      </c>
      <c r="AV682" s="17">
        <f ca="1">AQ682*'Ejercicio 3 - TIR'!$D$5</f>
        <v>13336.0259500898</v>
      </c>
      <c r="AW682" s="17">
        <f ca="1">AR682*'Ejercicio 3 - TIR'!$D$5</f>
        <v>24251.3571279238</v>
      </c>
      <c r="AX682" s="17">
        <f ca="1">AS682*'Ejercicio 3 - TIR'!$D$5</f>
        <v>29927.3487662766</v>
      </c>
      <c r="AY682" s="17">
        <f ca="1">AT682*'Ejercicio 3 - TIR'!$D$5</f>
        <v>41157.1445006735</v>
      </c>
      <c r="AZ682" s="17">
        <f ca="1" t="shared" ref="AZ682:BD682" si="5072">AJ682-AU682-AE682</f>
        <v>24206.2201063383</v>
      </c>
      <c r="BA682" s="17">
        <f ca="1" t="shared" si="5072"/>
        <v>23498.5810829308</v>
      </c>
      <c r="BB682" s="17">
        <f ca="1" t="shared" si="5072"/>
        <v>33497.4907143061</v>
      </c>
      <c r="BC682" s="17">
        <f ca="1" t="shared" si="5072"/>
        <v>37849.8825519855</v>
      </c>
      <c r="BD682" s="17">
        <f ca="1" t="shared" si="5072"/>
        <v>47252.8162197798</v>
      </c>
      <c r="BE682" s="17">
        <f ca="1" t="shared" ref="BE682:BI682" si="5073">AZ682/Z682</f>
        <v>21254.6683465951</v>
      </c>
      <c r="BF682" s="17">
        <f ca="1" t="shared" si="5073"/>
        <v>17964.5524420299</v>
      </c>
      <c r="BG682" s="17">
        <f ca="1" t="shared" si="5073"/>
        <v>21700.2040407424</v>
      </c>
      <c r="BH682" s="17">
        <f ca="1" t="shared" si="5073"/>
        <v>20090.9920009417</v>
      </c>
      <c r="BI682" s="17">
        <f ca="1" t="shared" si="5073"/>
        <v>20077.0186382064</v>
      </c>
      <c r="BJ682" s="17">
        <f ca="1" t="shared" si="4786"/>
        <v>75081.4224492995</v>
      </c>
      <c r="BK682" s="17">
        <f ca="1" t="shared" si="4787"/>
        <v>35893.5148363894</v>
      </c>
      <c r="BL682" s="17">
        <f ca="1" t="shared" si="4788"/>
        <v>110974.937285689</v>
      </c>
      <c r="BM682" s="17">
        <f ca="1">BK682*'Ejercicio 3 - TIR'!$D$5</f>
        <v>17946.7574181947</v>
      </c>
      <c r="BN682" s="17">
        <f ca="1" t="shared" si="4789"/>
        <v>93028.1798674942</v>
      </c>
      <c r="BO682" s="17">
        <f ca="1" t="shared" si="4790"/>
        <v>39526.2896583987</v>
      </c>
      <c r="BP682" s="17">
        <f ca="1" t="shared" si="4791"/>
        <v>-108154.08177858</v>
      </c>
      <c r="BQ682" s="17">
        <f ca="1" t="shared" ref="BQ682:BT682" si="5074">BE682</f>
        <v>21254.6683465951</v>
      </c>
      <c r="BR682" s="17">
        <f ca="1" t="shared" si="5074"/>
        <v>17964.5524420299</v>
      </c>
      <c r="BS682" s="17">
        <f ca="1" t="shared" si="5074"/>
        <v>21700.2040407424</v>
      </c>
      <c r="BT682" s="17">
        <f ca="1" t="shared" si="5074"/>
        <v>20090.9920009417</v>
      </c>
      <c r="BU682" s="17">
        <f ca="1" t="shared" si="4793"/>
        <v>59603.3082966051</v>
      </c>
      <c r="BV682" s="19">
        <f ca="1" t="shared" si="4794"/>
        <v>7.84826549207411</v>
      </c>
    </row>
    <row r="683" ht="15" customHeight="1" spans="1:74">
      <c r="A683" s="15">
        <v>682</v>
      </c>
      <c r="B683" s="16">
        <f ca="1" t="shared" ref="B683:F683" si="5075">RAND()</f>
        <v>0.698838936358451</v>
      </c>
      <c r="C683" s="17">
        <f ca="1">IF(B683&lt;=('Ejercicio 3 - TIR'!$D$13-'Ejercicio 3 - TIR'!$C$13)/('Ejercicio 3 - TIR'!$E$13-'Ejercicio 3 - TIR'!$C$13),'Ejercicio 3 - TIR'!$C$13+SQRT(('Ejercicio 3 - TIR'!$E$13-'Ejercicio 3 - TIR'!$C$13)*('Ejercicio 3 - TIR'!$D$13-'Ejercicio 3 - TIR'!$C$13)*B683),'Ejercicio 3 - TIR'!$E$13-SQRT(('Ejercicio 3 - TIR'!$E$13-'Ejercicio 3 - TIR'!$C$13)*('Ejercicio 3 - TIR'!$E$13-'Ejercicio 3 - TIR'!$D$13)*(1-B683)))</f>
        <v>80989.6534389859</v>
      </c>
      <c r="D683" s="16">
        <f ca="1" t="shared" si="5075"/>
        <v>0.72255980356588</v>
      </c>
      <c r="E683" s="17">
        <f ca="1">IF(D683&lt;=('Ejercicio 3 - TIR'!$D$14-'Ejercicio 3 - TIR'!$C$14)/('Ejercicio 3 - TIR'!$E$14-'Ejercicio 3 - TIR'!$C$14),'Ejercicio 3 - TIR'!$C$14+SQRT(('Ejercicio 3 - TIR'!$E$14-'Ejercicio 3 - TIR'!$C$14)*('Ejercicio 3 - TIR'!$D$14-'Ejercicio 3 - TIR'!$C$14)*D683),'Ejercicio 3 - TIR'!$E$14-SQRT(('Ejercicio 3 - TIR'!$E$14-'Ejercicio 3 - TIR'!$C$14)*('Ejercicio 3 - TIR'!$E$14-'Ejercicio 3 - TIR'!$D$14)*(1-D683)))</f>
        <v>33548.9512895097</v>
      </c>
      <c r="F683" s="16">
        <f ca="1" t="shared" si="5075"/>
        <v>0.606335599195827</v>
      </c>
      <c r="G683" s="17">
        <f ca="1">IF(F683&lt;=('Ejercicio 3 - TIR'!$D$18-'Ejercicio 3 - TIR'!$C$18)/('Ejercicio 3 - TIR'!$E$18-'Ejercicio 3 - TIR'!$C$18),'Ejercicio 3 - TIR'!$C$18+SQRT(('Ejercicio 3 - TIR'!$E$18-'Ejercicio 3 - TIR'!$C$18)*('Ejercicio 3 - TIR'!$D$18-'Ejercicio 3 - TIR'!$C$18)*F683),'Ejercicio 3 - TIR'!$E$18-SQRT(('Ejercicio 3 - TIR'!$E$18-'Ejercicio 3 - TIR'!$C$18)*('Ejercicio 3 - TIR'!$E$18-'Ejercicio 3 - TIR'!$D$18)*(1-F683)))</f>
        <v>39536.78876139</v>
      </c>
      <c r="H683" s="16">
        <f ca="1" t="shared" ref="H683:L683" si="5076">RAND()</f>
        <v>0.416345044995333</v>
      </c>
      <c r="I683" s="17">
        <f ca="1">IF(H683&lt;=('Ejercicio 3 - TIR'!$D$18-'Ejercicio 3 - TIR'!$C$18)/('Ejercicio 3 - TIR'!$E$18-'Ejercicio 3 - TIR'!$C$18),'Ejercicio 3 - TIR'!$C$18+SQRT(('Ejercicio 3 - TIR'!$E$18-'Ejercicio 3 - TIR'!$C$18)*('Ejercicio 3 - TIR'!$D$18-'Ejercicio 3 - TIR'!$C$18)*H683),'Ejercicio 3 - TIR'!$E$18-SQRT(('Ejercicio 3 - TIR'!$E$18-'Ejercicio 3 - TIR'!$C$18)*('Ejercicio 3 - TIR'!$E$18-'Ejercicio 3 - TIR'!$D$18)*(1-H683)))</f>
        <v>37902.6423903211</v>
      </c>
      <c r="J683" s="16">
        <f ca="1" t="shared" si="5076"/>
        <v>0.980744180309227</v>
      </c>
      <c r="K683" s="17">
        <f ca="1">IF(J683&lt;=('Ejercicio 3 - TIR'!$D$18-'Ejercicio 3 - TIR'!$C$18)/('Ejercicio 3 - TIR'!$E$18-'Ejercicio 3 - TIR'!$C$18),'Ejercicio 3 - TIR'!$C$18+SQRT(('Ejercicio 3 - TIR'!$E$18-'Ejercicio 3 - TIR'!$C$18)*('Ejercicio 3 - TIR'!$D$18-'Ejercicio 3 - TIR'!$C$18)*J683),'Ejercicio 3 - TIR'!$E$18-SQRT(('Ejercicio 3 - TIR'!$E$18-'Ejercicio 3 - TIR'!$C$18)*('Ejercicio 3 - TIR'!$E$18-'Ejercicio 3 - TIR'!$D$18)*(1-J683)))</f>
        <v>43798.2569006614</v>
      </c>
      <c r="L683" s="16">
        <f ca="1" t="shared" si="5076"/>
        <v>0.682710381355987</v>
      </c>
      <c r="M683" s="17">
        <f ca="1">IF(L683&lt;=('Ejercicio 3 - TIR'!$D$18-'Ejercicio 3 - TIR'!$C$18)/('Ejercicio 3 - TIR'!$E$18-'Ejercicio 3 - TIR'!$C$18),'Ejercicio 3 - TIR'!$C$18+SQRT(('Ejercicio 3 - TIR'!$E$18-'Ejercicio 3 - TIR'!$C$18)*('Ejercicio 3 - TIR'!$D$18-'Ejercicio 3 - TIR'!$C$18)*L683),'Ejercicio 3 - TIR'!$E$18-SQRT(('Ejercicio 3 - TIR'!$E$18-'Ejercicio 3 - TIR'!$C$18)*('Ejercicio 3 - TIR'!$E$18-'Ejercicio 3 - TIR'!$D$18)*(1-L683)))</f>
        <v>40121.8116684264</v>
      </c>
      <c r="N683" s="16">
        <f ca="1" t="shared" ref="N683:R683" si="5077">RAND()</f>
        <v>0.0735338080554322</v>
      </c>
      <c r="O683" s="17">
        <f ca="1">IF(N683&lt;=('Ejercicio 3 - TIR'!$D$18-'Ejercicio 3 - TIR'!$C$18)/('Ejercicio 3 - TIR'!$E$18-'Ejercicio 3 - TIR'!$C$18),'Ejercicio 3 - TIR'!$C$18+SQRT(('Ejercicio 3 - TIR'!$E$18-'Ejercicio 3 - TIR'!$C$18)*('Ejercicio 3 - TIR'!$D$18-'Ejercicio 3 - TIR'!$C$18)*N683),'Ejercicio 3 - TIR'!$E$18-SQRT(('Ejercicio 3 - TIR'!$E$18-'Ejercicio 3 - TIR'!$C$18)*('Ejercicio 3 - TIR'!$E$18-'Ejercicio 3 - TIR'!$D$18)*(1-N683)))</f>
        <v>33321.1551015144</v>
      </c>
      <c r="P683" s="16">
        <f ca="1" t="shared" si="5077"/>
        <v>0.0848208494525542</v>
      </c>
      <c r="Q683" s="18">
        <f ca="1">IF(P683&lt;=('Ejercicio 3 - TIR'!$D$22-'Ejercicio 3 - TIR'!$C$22)/('Ejercicio 3 - TIR'!$E$22-'Ejercicio 3 - TIR'!$C$22),'Ejercicio 3 - TIR'!$C$22+SQRT(('Ejercicio 3 - TIR'!$E$22-'Ejercicio 3 - TIR'!$C$22)*('Ejercicio 3 - TIR'!$D$22-'Ejercicio 3 - TIR'!$C$22)*P683),'Ejercicio 3 - TIR'!$E$22-SQRT(('Ejercicio 3 - TIR'!$E$22-'Ejercicio 3 - TIR'!$C$22)*('Ejercicio 3 - TIR'!$E$22-'Ejercicio 3 - TIR'!$D$22)*(1-P683)))</f>
        <v>0.132356274884228</v>
      </c>
      <c r="R683" s="16">
        <f ca="1" t="shared" si="5077"/>
        <v>0.519031862921148</v>
      </c>
      <c r="S683" s="18">
        <f ca="1">IF(R683&lt;=('Ejercicio 3 - TIR'!$D$23-'Ejercicio 3 - TIR'!$C$23)/('Ejercicio 3 - TIR'!$E$23-'Ejercicio 3 - TIR'!$C$23),'Ejercicio 3 - TIR'!$C$23+SQRT(('Ejercicio 3 - TIR'!$E$23-'Ejercicio 3 - TIR'!$C$23)*('Ejercicio 3 - TIR'!$D$23-'Ejercicio 3 - TIR'!$C$23)*R683),'Ejercicio 3 - TIR'!$E$23-SQRT(('Ejercicio 3 - TIR'!$E$23-'Ejercicio 3 - TIR'!$C$23)*('Ejercicio 3 - TIR'!$E$23-'Ejercicio 3 - TIR'!$D$23)*(1-R683)))</f>
        <v>0.150576494995634</v>
      </c>
      <c r="T683" s="16">
        <f ca="1" t="shared" ref="T683:X683" si="5078">RAND()</f>
        <v>0.883269822779375</v>
      </c>
      <c r="U683" s="18">
        <f ca="1">IF(T683&lt;=('Ejercicio 3 - TIR'!$D$24-'Ejercicio 3 - TIR'!$C$24)/('Ejercicio 3 - TIR'!$E$24-'Ejercicio 3 - TIR'!$C$24),'Ejercicio 3 - TIR'!$C$24+SQRT(('Ejercicio 3 - TIR'!$E$24-'Ejercicio 3 - TIR'!$C$24)*('Ejercicio 3 - TIR'!$D$24-'Ejercicio 3 - TIR'!$C$24)*T683),'Ejercicio 3 - TIR'!$E$24-SQRT(('Ejercicio 3 - TIR'!$E$24-'Ejercicio 3 - TIR'!$C$24)*('Ejercicio 3 - TIR'!$E$24-'Ejercicio 3 - TIR'!$D$24)*(1-T683)))</f>
        <v>0.201921158880676</v>
      </c>
      <c r="V683" s="16">
        <f ca="1" t="shared" si="5078"/>
        <v>0.636249737293081</v>
      </c>
      <c r="W683" s="18">
        <f ca="1">IF(V683&lt;=('Ejercicio 3 - TIR'!$D$25-'Ejercicio 3 - TIR'!$C$25)/('Ejercicio 3 - TIR'!$E$25-'Ejercicio 3 - TIR'!$C$25),'Ejercicio 3 - TIR'!$C$25+SQRT(('Ejercicio 3 - TIR'!$E$25-'Ejercicio 3 - TIR'!$C$25)*('Ejercicio 3 - TIR'!$D$25-'Ejercicio 3 - TIR'!$C$25)*V683),'Ejercicio 3 - TIR'!$E$25-SQRT(('Ejercicio 3 - TIR'!$E$25-'Ejercicio 3 - TIR'!$C$25)*('Ejercicio 3 - TIR'!$E$25-'Ejercicio 3 - TIR'!$D$25)*(1-V683)))</f>
        <v>0.214319109883942</v>
      </c>
      <c r="X683" s="16">
        <f ca="1" t="shared" si="5078"/>
        <v>0.178226548414186</v>
      </c>
      <c r="Y683" s="18">
        <f ca="1">IF(X683&lt;=('Ejercicio 3 - TIR'!$D$26-'Ejercicio 3 - TIR'!$C$26)/('Ejercicio 3 - TIR'!$E$26-'Ejercicio 3 - TIR'!$C$26),'Ejercicio 3 - TIR'!$C$26+SQRT(('Ejercicio 3 - TIR'!$E$26-'Ejercicio 3 - TIR'!$C$26)*('Ejercicio 3 - TIR'!$D$26-'Ejercicio 3 - TIR'!$C$26)*X683),'Ejercicio 3 - TIR'!$E$26-SQRT(('Ejercicio 3 - TIR'!$E$26-'Ejercicio 3 - TIR'!$C$26)*('Ejercicio 3 - TIR'!$E$26-'Ejercicio 3 - TIR'!$D$26)*(1-X683)))</f>
        <v>0.211936537573608</v>
      </c>
      <c r="Z683" s="16">
        <f ca="1" t="shared" si="4764"/>
        <v>1.13235627488423</v>
      </c>
      <c r="AA683" s="16">
        <f ca="1" t="shared" si="4765"/>
        <v>1.30286251384261</v>
      </c>
      <c r="AB683" s="16">
        <f ca="1" t="shared" si="4766"/>
        <v>1.5659380224999</v>
      </c>
      <c r="AC683" s="16">
        <f ca="1" t="shared" si="4767"/>
        <v>1.9015484656155</v>
      </c>
      <c r="AD683" s="16">
        <f ca="1" t="shared" si="4768"/>
        <v>2.30455606344645</v>
      </c>
      <c r="AE683" s="15">
        <f ca="1" t="shared" si="4769"/>
        <v>4440.41421895192</v>
      </c>
      <c r="AF683" s="15">
        <f ca="1" t="shared" si="4770"/>
        <v>5109.03622837047</v>
      </c>
      <c r="AG683" s="15">
        <f ca="1" t="shared" si="4771"/>
        <v>6140.6587443664</v>
      </c>
      <c r="AH683" s="15">
        <f ca="1" t="shared" si="4772"/>
        <v>7456.71926056005</v>
      </c>
      <c r="AI683" s="15">
        <f ca="1" t="shared" si="4773"/>
        <v>9037.07052230158</v>
      </c>
      <c r="AJ683" s="17">
        <f ca="1" t="shared" si="4774"/>
        <v>44769.7308427321</v>
      </c>
      <c r="AK683" s="17">
        <f ca="1" t="shared" si="4775"/>
        <v>49381.9319459311</v>
      </c>
      <c r="AL683" s="17">
        <f ca="1" t="shared" si="4776"/>
        <v>68585.3557999642</v>
      </c>
      <c r="AM683" s="17">
        <f ca="1" t="shared" si="4777"/>
        <v>76293.5694158101</v>
      </c>
      <c r="AN683" s="17">
        <f ca="1" t="shared" si="4778"/>
        <v>76790.4700302346</v>
      </c>
      <c r="AO683" s="17">
        <f ca="1">C683/'Ejercicio 3 - TIR'!$D$7</f>
        <v>16197.9306877972</v>
      </c>
      <c r="AP683" s="17">
        <f ca="1" t="shared" si="4779"/>
        <v>28571.800154935</v>
      </c>
      <c r="AQ683" s="17">
        <f ca="1" t="shared" si="4780"/>
        <v>33184.0012581339</v>
      </c>
      <c r="AR683" s="17">
        <f ca="1" t="shared" si="4781"/>
        <v>52387.425112167</v>
      </c>
      <c r="AS683" s="17">
        <f ca="1" t="shared" si="4782"/>
        <v>60095.6387280129</v>
      </c>
      <c r="AT683" s="17">
        <f ca="1" t="shared" si="4783"/>
        <v>60592.5393424374</v>
      </c>
      <c r="AU683" s="17">
        <f ca="1">AP683*'Ejercicio 3 - TIR'!$D$5</f>
        <v>14285.9000774675</v>
      </c>
      <c r="AV683" s="17">
        <f ca="1">AQ683*'Ejercicio 3 - TIR'!$D$5</f>
        <v>16592.000629067</v>
      </c>
      <c r="AW683" s="17">
        <f ca="1">AR683*'Ejercicio 3 - TIR'!$D$5</f>
        <v>26193.7125560835</v>
      </c>
      <c r="AX683" s="17">
        <f ca="1">AS683*'Ejercicio 3 - TIR'!$D$5</f>
        <v>30047.8193640065</v>
      </c>
      <c r="AY683" s="17">
        <f ca="1">AT683*'Ejercicio 3 - TIR'!$D$5</f>
        <v>30296.2696712187</v>
      </c>
      <c r="AZ683" s="17">
        <f ca="1" t="shared" ref="AZ683:BD683" si="5079">AJ683-AU683-AE683</f>
        <v>26043.4165463128</v>
      </c>
      <c r="BA683" s="17">
        <f ca="1" t="shared" si="5079"/>
        <v>27680.8950884937</v>
      </c>
      <c r="BB683" s="17">
        <f ca="1" t="shared" si="5079"/>
        <v>36250.9844995143</v>
      </c>
      <c r="BC683" s="17">
        <f ca="1" t="shared" si="5079"/>
        <v>38789.0307912436</v>
      </c>
      <c r="BD683" s="17">
        <f ca="1" t="shared" si="5079"/>
        <v>37457.1298367143</v>
      </c>
      <c r="BE683" s="17">
        <f ca="1" t="shared" ref="BE683:BI683" si="5080">AZ683/Z683</f>
        <v>22999.3131348837</v>
      </c>
      <c r="BF683" s="17">
        <f ca="1" t="shared" si="5080"/>
        <v>21246.2134679528</v>
      </c>
      <c r="BG683" s="17">
        <f ca="1" t="shared" si="5080"/>
        <v>23149.693013803</v>
      </c>
      <c r="BH683" s="17">
        <f ca="1" t="shared" si="5080"/>
        <v>20398.6548292832</v>
      </c>
      <c r="BI683" s="17">
        <f ca="1" t="shared" si="5080"/>
        <v>16253.5120888738</v>
      </c>
      <c r="BJ683" s="17">
        <f ca="1" t="shared" si="4786"/>
        <v>77315.4391165093</v>
      </c>
      <c r="BK683" s="17">
        <f ca="1" t="shared" si="4787"/>
        <v>37329.0393818484</v>
      </c>
      <c r="BL683" s="17">
        <f ca="1" t="shared" si="4788"/>
        <v>114644.478498358</v>
      </c>
      <c r="BM683" s="17">
        <f ca="1">BK683*'Ejercicio 3 - TIR'!$D$5</f>
        <v>18664.5196909242</v>
      </c>
      <c r="BN683" s="17">
        <f ca="1" t="shared" si="4789"/>
        <v>95979.9588074335</v>
      </c>
      <c r="BO683" s="17">
        <f ca="1" t="shared" si="4790"/>
        <v>41647.9166334083</v>
      </c>
      <c r="BP683" s="17">
        <f ca="1" t="shared" si="4791"/>
        <v>-114538.604728496</v>
      </c>
      <c r="BQ683" s="17">
        <f ca="1" t="shared" ref="BQ683:BT683" si="5081">BE683</f>
        <v>22999.3131348837</v>
      </c>
      <c r="BR683" s="17">
        <f ca="1" t="shared" si="5081"/>
        <v>21246.2134679528</v>
      </c>
      <c r="BS683" s="17">
        <f ca="1" t="shared" si="5081"/>
        <v>23149.693013803</v>
      </c>
      <c r="BT683" s="17">
        <f ca="1" t="shared" si="5081"/>
        <v>20398.6548292832</v>
      </c>
      <c r="BU683" s="17">
        <f ca="1" t="shared" si="4793"/>
        <v>57901.4287222821</v>
      </c>
      <c r="BV683" s="19">
        <f ca="1" t="shared" si="4794"/>
        <v>7.35273400046883</v>
      </c>
    </row>
    <row r="684" ht="15" customHeight="1" spans="1:74">
      <c r="A684" s="15">
        <v>683</v>
      </c>
      <c r="B684" s="16">
        <f ca="1" t="shared" ref="B684:F684" si="5082">RAND()</f>
        <v>0.761232011606747</v>
      </c>
      <c r="C684" s="17">
        <f ca="1">IF(B684&lt;=('Ejercicio 3 - TIR'!$D$13-'Ejercicio 3 - TIR'!$C$13)/('Ejercicio 3 - TIR'!$E$13-'Ejercicio 3 - TIR'!$C$13),'Ejercicio 3 - TIR'!$C$13+SQRT(('Ejercicio 3 - TIR'!$E$13-'Ejercicio 3 - TIR'!$C$13)*('Ejercicio 3 - TIR'!$D$13-'Ejercicio 3 - TIR'!$C$13)*B684),'Ejercicio 3 - TIR'!$E$13-SQRT(('Ejercicio 3 - TIR'!$E$13-'Ejercicio 3 - TIR'!$C$13)*('Ejercicio 3 - TIR'!$E$13-'Ejercicio 3 - TIR'!$D$13)*(1-B684)))</f>
        <v>83073.0514837463</v>
      </c>
      <c r="D684" s="16">
        <f ca="1" t="shared" si="5082"/>
        <v>0.813334367498562</v>
      </c>
      <c r="E684" s="17">
        <f ca="1">IF(D684&lt;=('Ejercicio 3 - TIR'!$D$14-'Ejercicio 3 - TIR'!$C$14)/('Ejercicio 3 - TIR'!$E$14-'Ejercicio 3 - TIR'!$C$14),'Ejercicio 3 - TIR'!$C$14+SQRT(('Ejercicio 3 - TIR'!$E$14-'Ejercicio 3 - TIR'!$C$14)*('Ejercicio 3 - TIR'!$D$14-'Ejercicio 3 - TIR'!$C$14)*D684),'Ejercicio 3 - TIR'!$E$14-SQRT(('Ejercicio 3 - TIR'!$E$14-'Ejercicio 3 - TIR'!$C$14)*('Ejercicio 3 - TIR'!$E$14-'Ejercicio 3 - TIR'!$D$14)*(1-D684)))</f>
        <v>34708.5120358055</v>
      </c>
      <c r="F684" s="16">
        <f ca="1" t="shared" si="5082"/>
        <v>0.760850924105743</v>
      </c>
      <c r="G684" s="17">
        <f ca="1">IF(F684&lt;=('Ejercicio 3 - TIR'!$D$18-'Ejercicio 3 - TIR'!$C$18)/('Ejercicio 3 - TIR'!$E$18-'Ejercicio 3 - TIR'!$C$18),'Ejercicio 3 - TIR'!$C$18+SQRT(('Ejercicio 3 - TIR'!$E$18-'Ejercicio 3 - TIR'!$C$18)*('Ejercicio 3 - TIR'!$D$18-'Ejercicio 3 - TIR'!$C$18)*F684),'Ejercicio 3 - TIR'!$E$18-SQRT(('Ejercicio 3 - TIR'!$E$18-'Ejercicio 3 - TIR'!$C$18)*('Ejercicio 3 - TIR'!$E$18-'Ejercicio 3 - TIR'!$D$18)*(1-F684)))</f>
        <v>40764.8871689093</v>
      </c>
      <c r="H684" s="16">
        <f ca="1" t="shared" ref="H684:L684" si="5083">RAND()</f>
        <v>0.571005332707043</v>
      </c>
      <c r="I684" s="17">
        <f ca="1">IF(H684&lt;=('Ejercicio 3 - TIR'!$D$18-'Ejercicio 3 - TIR'!$C$18)/('Ejercicio 3 - TIR'!$E$18-'Ejercicio 3 - TIR'!$C$18),'Ejercicio 3 - TIR'!$C$18+SQRT(('Ejercicio 3 - TIR'!$E$18-'Ejercicio 3 - TIR'!$C$18)*('Ejercicio 3 - TIR'!$D$18-'Ejercicio 3 - TIR'!$C$18)*H684),'Ejercicio 3 - TIR'!$E$18-SQRT(('Ejercicio 3 - TIR'!$E$18-'Ejercicio 3 - TIR'!$C$18)*('Ejercicio 3 - TIR'!$E$18-'Ejercicio 3 - TIR'!$D$18)*(1-H684)))</f>
        <v>39254.7717371125</v>
      </c>
      <c r="J684" s="16">
        <f ca="1" t="shared" si="5083"/>
        <v>0.260105185930185</v>
      </c>
      <c r="K684" s="17">
        <f ca="1">IF(J684&lt;=('Ejercicio 3 - TIR'!$D$18-'Ejercicio 3 - TIR'!$C$18)/('Ejercicio 3 - TIR'!$E$18-'Ejercicio 3 - TIR'!$C$18),'Ejercicio 3 - TIR'!$C$18+SQRT(('Ejercicio 3 - TIR'!$E$18-'Ejercicio 3 - TIR'!$C$18)*('Ejercicio 3 - TIR'!$D$18-'Ejercicio 3 - TIR'!$C$18)*J684),'Ejercicio 3 - TIR'!$E$18-SQRT(('Ejercicio 3 - TIR'!$E$18-'Ejercicio 3 - TIR'!$C$18)*('Ejercicio 3 - TIR'!$E$18-'Ejercicio 3 - TIR'!$D$18)*(1-J684)))</f>
        <v>36246.26111282</v>
      </c>
      <c r="L684" s="16">
        <f ca="1" t="shared" si="5083"/>
        <v>0.468891582066747</v>
      </c>
      <c r="M684" s="17">
        <f ca="1">IF(L684&lt;=('Ejercicio 3 - TIR'!$D$18-'Ejercicio 3 - TIR'!$C$18)/('Ejercicio 3 - TIR'!$E$18-'Ejercicio 3 - TIR'!$C$18),'Ejercicio 3 - TIR'!$C$18+SQRT(('Ejercicio 3 - TIR'!$E$18-'Ejercicio 3 - TIR'!$C$18)*('Ejercicio 3 - TIR'!$D$18-'Ejercicio 3 - TIR'!$C$18)*L684),'Ejercicio 3 - TIR'!$E$18-SQRT(('Ejercicio 3 - TIR'!$E$18-'Ejercicio 3 - TIR'!$C$18)*('Ejercicio 3 - TIR'!$E$18-'Ejercicio 3 - TIR'!$D$18)*(1-L684)))</f>
        <v>38386.5211685187</v>
      </c>
      <c r="N684" s="16">
        <f ca="1" t="shared" ref="N684:R684" si="5084">RAND()</f>
        <v>0.54011627930453</v>
      </c>
      <c r="O684" s="17">
        <f ca="1">IF(N684&lt;=('Ejercicio 3 - TIR'!$D$18-'Ejercicio 3 - TIR'!$C$18)/('Ejercicio 3 - TIR'!$E$18-'Ejercicio 3 - TIR'!$C$18),'Ejercicio 3 - TIR'!$C$18+SQRT(('Ejercicio 3 - TIR'!$E$18-'Ejercicio 3 - TIR'!$C$18)*('Ejercicio 3 - TIR'!$D$18-'Ejercicio 3 - TIR'!$C$18)*N684),'Ejercicio 3 - TIR'!$E$18-SQRT(('Ejercicio 3 - TIR'!$E$18-'Ejercicio 3 - TIR'!$C$18)*('Ejercicio 3 - TIR'!$E$18-'Ejercicio 3 - TIR'!$D$18)*(1-N684)))</f>
        <v>39000.9689420462</v>
      </c>
      <c r="P684" s="16">
        <f ca="1" t="shared" si="5084"/>
        <v>0.124426181635745</v>
      </c>
      <c r="Q684" s="18">
        <f ca="1">IF(P684&lt;=('Ejercicio 3 - TIR'!$D$22-'Ejercicio 3 - TIR'!$C$22)/('Ejercicio 3 - TIR'!$E$22-'Ejercicio 3 - TIR'!$C$22),'Ejercicio 3 - TIR'!$C$22+SQRT(('Ejercicio 3 - TIR'!$E$22-'Ejercicio 3 - TIR'!$C$22)*('Ejercicio 3 - TIR'!$D$22-'Ejercicio 3 - TIR'!$C$22)*P684),'Ejercicio 3 - TIR'!$E$22-SQRT(('Ejercicio 3 - TIR'!$E$22-'Ejercicio 3 - TIR'!$C$22)*('Ejercicio 3 - TIR'!$E$22-'Ejercicio 3 - TIR'!$D$22)*(1-P684)))</f>
        <v>0.134965531295091</v>
      </c>
      <c r="R684" s="16">
        <f ca="1" t="shared" si="5084"/>
        <v>0.769158661483607</v>
      </c>
      <c r="S684" s="18">
        <f ca="1">IF(R684&lt;=('Ejercicio 3 - TIR'!$D$23-'Ejercicio 3 - TIR'!$C$23)/('Ejercicio 3 - TIR'!$E$23-'Ejercicio 3 - TIR'!$C$23),'Ejercicio 3 - TIR'!$C$23+SQRT(('Ejercicio 3 - TIR'!$E$23-'Ejercicio 3 - TIR'!$C$23)*('Ejercicio 3 - TIR'!$D$23-'Ejercicio 3 - TIR'!$C$23)*R684),'Ejercicio 3 - TIR'!$E$23-SQRT(('Ejercicio 3 - TIR'!$E$23-'Ejercicio 3 - TIR'!$C$23)*('Ejercicio 3 - TIR'!$E$23-'Ejercicio 3 - TIR'!$D$23)*(1-R684)))</f>
        <v>0.159615829442199</v>
      </c>
      <c r="T684" s="16">
        <f ca="1" t="shared" ref="T684:X684" si="5085">RAND()</f>
        <v>0.481032000678024</v>
      </c>
      <c r="U684" s="18">
        <f ca="1">IF(T684&lt;=('Ejercicio 3 - TIR'!$D$24-'Ejercicio 3 - TIR'!$C$24)/('Ejercicio 3 - TIR'!$E$24-'Ejercicio 3 - TIR'!$C$24),'Ejercicio 3 - TIR'!$C$24+SQRT(('Ejercicio 3 - TIR'!$E$24-'Ejercicio 3 - TIR'!$C$24)*('Ejercicio 3 - TIR'!$D$24-'Ejercicio 3 - TIR'!$C$24)*T684),'Ejercicio 3 - TIR'!$E$24-SQRT(('Ejercicio 3 - TIR'!$E$24-'Ejercicio 3 - TIR'!$C$24)*('Ejercicio 3 - TIR'!$E$24-'Ejercicio 3 - TIR'!$D$24)*(1-T684)))</f>
        <v>0.181880314821584</v>
      </c>
      <c r="V684" s="16">
        <f ca="1" t="shared" si="5085"/>
        <v>0.984127431502835</v>
      </c>
      <c r="W684" s="18">
        <f ca="1">IF(V684&lt;=('Ejercicio 3 - TIR'!$D$25-'Ejercicio 3 - TIR'!$C$25)/('Ejercicio 3 - TIR'!$E$25-'Ejercicio 3 - TIR'!$C$25),'Ejercicio 3 - TIR'!$C$25+SQRT(('Ejercicio 3 - TIR'!$E$25-'Ejercicio 3 - TIR'!$C$25)*('Ejercicio 3 - TIR'!$D$25-'Ejercicio 3 - TIR'!$C$25)*V684),'Ejercicio 3 - TIR'!$E$25-SQRT(('Ejercicio 3 - TIR'!$E$25-'Ejercicio 3 - TIR'!$C$25)*('Ejercicio 3 - TIR'!$E$25-'Ejercicio 3 - TIR'!$D$25)*(1-V684)))</f>
        <v>0.242546545113836</v>
      </c>
      <c r="X684" s="16">
        <f ca="1" t="shared" si="5085"/>
        <v>0.366504154560721</v>
      </c>
      <c r="Y684" s="18">
        <f ca="1">IF(X684&lt;=('Ejercicio 3 - TIR'!$D$26-'Ejercicio 3 - TIR'!$C$26)/('Ejercicio 3 - TIR'!$E$26-'Ejercicio 3 - TIR'!$C$26),'Ejercicio 3 - TIR'!$C$26+SQRT(('Ejercicio 3 - TIR'!$E$26-'Ejercicio 3 - TIR'!$C$26)*('Ejercicio 3 - TIR'!$D$26-'Ejercicio 3 - TIR'!$C$26)*X684),'Ejercicio 3 - TIR'!$E$26-SQRT(('Ejercicio 3 - TIR'!$E$26-'Ejercicio 3 - TIR'!$C$26)*('Ejercicio 3 - TIR'!$E$26-'Ejercicio 3 - TIR'!$D$26)*(1-X684)))</f>
        <v>0.221511731386781</v>
      </c>
      <c r="Z684" s="16">
        <f ca="1" t="shared" si="4764"/>
        <v>1.13496553129509</v>
      </c>
      <c r="AA684" s="16">
        <f ca="1" t="shared" si="4765"/>
        <v>1.31612399596106</v>
      </c>
      <c r="AB684" s="16">
        <f ca="1" t="shared" si="4766"/>
        <v>1.5555010426907</v>
      </c>
      <c r="AC684" s="16">
        <f ca="1" t="shared" si="4767"/>
        <v>1.9327824465163</v>
      </c>
      <c r="AD684" s="16">
        <f ca="1" t="shared" si="4768"/>
        <v>2.36091643263811</v>
      </c>
      <c r="AE684" s="15">
        <f ca="1" t="shared" si="4769"/>
        <v>4684.45276737454</v>
      </c>
      <c r="AF684" s="15">
        <f ca="1" t="shared" si="4770"/>
        <v>5432.16558132183</v>
      </c>
      <c r="AG684" s="15">
        <f ca="1" t="shared" si="4771"/>
        <v>6420.16956741562</v>
      </c>
      <c r="AH684" s="15">
        <f ca="1" t="shared" si="4772"/>
        <v>7977.35951503727</v>
      </c>
      <c r="AI684" s="15">
        <f ca="1" t="shared" si="4773"/>
        <v>9744.43823310798</v>
      </c>
      <c r="AJ684" s="17">
        <f ca="1" t="shared" si="4774"/>
        <v>46266.7418238456</v>
      </c>
      <c r="AK684" s="17">
        <f ca="1" t="shared" si="4775"/>
        <v>51664.1470391879</v>
      </c>
      <c r="AL684" s="17">
        <f ca="1" t="shared" si="4776"/>
        <v>56381.0969546311</v>
      </c>
      <c r="AM684" s="17">
        <f ca="1" t="shared" si="4777"/>
        <v>74192.7942973394</v>
      </c>
      <c r="AN684" s="17">
        <f ca="1" t="shared" si="4778"/>
        <v>92078.0284640852</v>
      </c>
      <c r="AO684" s="17">
        <f ca="1">C684/'Ejercicio 3 - TIR'!$D$7</f>
        <v>16614.6102967493</v>
      </c>
      <c r="AP684" s="17">
        <f ca="1" t="shared" si="4779"/>
        <v>29652.1315270963</v>
      </c>
      <c r="AQ684" s="17">
        <f ca="1" t="shared" si="4780"/>
        <v>35049.5367424387</v>
      </c>
      <c r="AR684" s="17">
        <f ca="1" t="shared" si="4781"/>
        <v>39766.4866578818</v>
      </c>
      <c r="AS684" s="17">
        <f ca="1" t="shared" si="4782"/>
        <v>57578.1840005901</v>
      </c>
      <c r="AT684" s="17">
        <f ca="1" t="shared" si="4783"/>
        <v>75463.4181673359</v>
      </c>
      <c r="AU684" s="17">
        <f ca="1">AP684*'Ejercicio 3 - TIR'!$D$5</f>
        <v>14826.0657635481</v>
      </c>
      <c r="AV684" s="17">
        <f ca="1">AQ684*'Ejercicio 3 - TIR'!$D$5</f>
        <v>17524.7683712193</v>
      </c>
      <c r="AW684" s="17">
        <f ca="1">AR684*'Ejercicio 3 - TIR'!$D$5</f>
        <v>19883.2433289409</v>
      </c>
      <c r="AX684" s="17">
        <f ca="1">AS684*'Ejercicio 3 - TIR'!$D$5</f>
        <v>28789.0920002951</v>
      </c>
      <c r="AY684" s="17">
        <f ca="1">AT684*'Ejercicio 3 - TIR'!$D$5</f>
        <v>37731.709083668</v>
      </c>
      <c r="AZ684" s="17">
        <f ca="1" t="shared" ref="AZ684:BD684" si="5086">AJ684-AU684-AE684</f>
        <v>26756.2232929229</v>
      </c>
      <c r="BA684" s="17">
        <f ca="1" t="shared" si="5086"/>
        <v>28707.2130866468</v>
      </c>
      <c r="BB684" s="17">
        <f ca="1" t="shared" si="5086"/>
        <v>30077.6840582745</v>
      </c>
      <c r="BC684" s="17">
        <f ca="1" t="shared" si="5086"/>
        <v>37426.3427820071</v>
      </c>
      <c r="BD684" s="17">
        <f ca="1" t="shared" si="5086"/>
        <v>44601.8811473093</v>
      </c>
      <c r="BE684" s="17">
        <f ca="1" t="shared" ref="BE684:BI684" si="5087">AZ684/Z684</f>
        <v>23574.4809469163</v>
      </c>
      <c r="BF684" s="17">
        <f ca="1" t="shared" si="5087"/>
        <v>21811.9365460578</v>
      </c>
      <c r="BG684" s="17">
        <f ca="1" t="shared" si="5087"/>
        <v>19336.3316595701</v>
      </c>
      <c r="BH684" s="17">
        <f ca="1" t="shared" si="5087"/>
        <v>19363.9707611507</v>
      </c>
      <c r="BI684" s="17">
        <f ca="1" t="shared" si="5087"/>
        <v>18891.7661509394</v>
      </c>
      <c r="BJ684" s="17">
        <f ca="1" t="shared" si="4786"/>
        <v>81943.8964177506</v>
      </c>
      <c r="BK684" s="17">
        <f ca="1" t="shared" si="4787"/>
        <v>39225.7064714736</v>
      </c>
      <c r="BL684" s="17">
        <f ca="1" t="shared" si="4788"/>
        <v>121169.602889224</v>
      </c>
      <c r="BM684" s="17">
        <f ca="1">BK684*'Ejercicio 3 - TIR'!$D$5</f>
        <v>19612.8532357368</v>
      </c>
      <c r="BN684" s="17">
        <f ca="1" t="shared" si="4789"/>
        <v>101556.749653487</v>
      </c>
      <c r="BO684" s="17">
        <f ca="1" t="shared" si="4790"/>
        <v>43015.8171841801</v>
      </c>
      <c r="BP684" s="17">
        <f ca="1" t="shared" si="4791"/>
        <v>-117781.563519552</v>
      </c>
      <c r="BQ684" s="17">
        <f ca="1" t="shared" ref="BQ684:BT684" si="5088">BE684</f>
        <v>23574.4809469163</v>
      </c>
      <c r="BR684" s="17">
        <f ca="1" t="shared" si="5088"/>
        <v>21811.9365460578</v>
      </c>
      <c r="BS684" s="17">
        <f ca="1" t="shared" si="5088"/>
        <v>19336.3316595701</v>
      </c>
      <c r="BT684" s="17">
        <f ca="1" t="shared" si="5088"/>
        <v>19363.9707611507</v>
      </c>
      <c r="BU684" s="17">
        <f ca="1" t="shared" si="4793"/>
        <v>61907.5833351195</v>
      </c>
      <c r="BV684" s="19">
        <f ca="1" t="shared" si="4794"/>
        <v>6.45407324443945</v>
      </c>
    </row>
    <row r="685" ht="15" customHeight="1" spans="1:74">
      <c r="A685" s="15">
        <v>684</v>
      </c>
      <c r="B685" s="16">
        <f ca="1" t="shared" ref="B685:F685" si="5089">RAND()</f>
        <v>0.469514958616109</v>
      </c>
      <c r="C685" s="17">
        <f ca="1">IF(B685&lt;=('Ejercicio 3 - TIR'!$D$13-'Ejercicio 3 - TIR'!$C$13)/('Ejercicio 3 - TIR'!$E$13-'Ejercicio 3 - TIR'!$C$13),'Ejercicio 3 - TIR'!$C$13+SQRT(('Ejercicio 3 - TIR'!$E$13-'Ejercicio 3 - TIR'!$C$13)*('Ejercicio 3 - TIR'!$D$13-'Ejercicio 3 - TIR'!$C$13)*B685),'Ejercicio 3 - TIR'!$E$13-SQRT(('Ejercicio 3 - TIR'!$E$13-'Ejercicio 3 - TIR'!$C$13)*('Ejercicio 3 - TIR'!$E$13-'Ejercicio 3 - TIR'!$D$13)*(1-B685)))</f>
        <v>74769.4223280427</v>
      </c>
      <c r="D685" s="16">
        <f ca="1" t="shared" si="5089"/>
        <v>0.58565700919351</v>
      </c>
      <c r="E685" s="17">
        <f ca="1">IF(D685&lt;=('Ejercicio 3 - TIR'!$D$14-'Ejercicio 3 - TIR'!$C$14)/('Ejercicio 3 - TIR'!$E$14-'Ejercicio 3 - TIR'!$C$14),'Ejercicio 3 - TIR'!$C$14+SQRT(('Ejercicio 3 - TIR'!$E$14-'Ejercicio 3 - TIR'!$C$14)*('Ejercicio 3 - TIR'!$D$14-'Ejercicio 3 - TIR'!$C$14)*D685),'Ejercicio 3 - TIR'!$E$14-SQRT(('Ejercicio 3 - TIR'!$E$14-'Ejercicio 3 - TIR'!$C$14)*('Ejercicio 3 - TIR'!$E$14-'Ejercicio 3 - TIR'!$D$14)*(1-D685)))</f>
        <v>32116.3809946844</v>
      </c>
      <c r="F685" s="16">
        <f ca="1" t="shared" si="5089"/>
        <v>0.120416246681497</v>
      </c>
      <c r="G685" s="17">
        <f ca="1">IF(F685&lt;=('Ejercicio 3 - TIR'!$D$18-'Ejercicio 3 - TIR'!$C$18)/('Ejercicio 3 - TIR'!$E$18-'Ejercicio 3 - TIR'!$C$18),'Ejercicio 3 - TIR'!$C$18+SQRT(('Ejercicio 3 - TIR'!$E$18-'Ejercicio 3 - TIR'!$C$18)*('Ejercicio 3 - TIR'!$D$18-'Ejercicio 3 - TIR'!$C$18)*F685),'Ejercicio 3 - TIR'!$E$18-SQRT(('Ejercicio 3 - TIR'!$E$18-'Ejercicio 3 - TIR'!$C$18)*('Ejercicio 3 - TIR'!$E$18-'Ejercicio 3 - TIR'!$D$18)*(1-F685)))</f>
        <v>34249.9925884905</v>
      </c>
      <c r="H685" s="16">
        <f ca="1" t="shared" ref="H685:L685" si="5090">RAND()</f>
        <v>0.690661077853747</v>
      </c>
      <c r="I685" s="17">
        <f ca="1">IF(H685&lt;=('Ejercicio 3 - TIR'!$D$18-'Ejercicio 3 - TIR'!$C$18)/('Ejercicio 3 - TIR'!$E$18-'Ejercicio 3 - TIR'!$C$18),'Ejercicio 3 - TIR'!$C$18+SQRT(('Ejercicio 3 - TIR'!$E$18-'Ejercicio 3 - TIR'!$C$18)*('Ejercicio 3 - TIR'!$D$18-'Ejercicio 3 - TIR'!$C$18)*H685),'Ejercicio 3 - TIR'!$E$18-SQRT(('Ejercicio 3 - TIR'!$E$18-'Ejercicio 3 - TIR'!$C$18)*('Ejercicio 3 - TIR'!$E$18-'Ejercicio 3 - TIR'!$D$18)*(1-H685)))</f>
        <v>40183.3186568999</v>
      </c>
      <c r="J685" s="16">
        <f ca="1" t="shared" si="5090"/>
        <v>0.118784857348019</v>
      </c>
      <c r="K685" s="17">
        <f ca="1">IF(J685&lt;=('Ejercicio 3 - TIR'!$D$18-'Ejercicio 3 - TIR'!$C$18)/('Ejercicio 3 - TIR'!$E$18-'Ejercicio 3 - TIR'!$C$18),'Ejercicio 3 - TIR'!$C$18+SQRT(('Ejercicio 3 - TIR'!$E$18-'Ejercicio 3 - TIR'!$C$18)*('Ejercicio 3 - TIR'!$D$18-'Ejercicio 3 - TIR'!$C$18)*J685),'Ejercicio 3 - TIR'!$E$18-SQRT(('Ejercicio 3 - TIR'!$E$18-'Ejercicio 3 - TIR'!$C$18)*('Ejercicio 3 - TIR'!$E$18-'Ejercicio 3 - TIR'!$D$18)*(1-J685)))</f>
        <v>34221.1051399133</v>
      </c>
      <c r="L685" s="16">
        <f ca="1" t="shared" si="5090"/>
        <v>0.734294016173174</v>
      </c>
      <c r="M685" s="17">
        <f ca="1">IF(L685&lt;=('Ejercicio 3 - TIR'!$D$18-'Ejercicio 3 - TIR'!$C$18)/('Ejercicio 3 - TIR'!$E$18-'Ejercicio 3 - TIR'!$C$18),'Ejercicio 3 - TIR'!$C$18+SQRT(('Ejercicio 3 - TIR'!$E$18-'Ejercicio 3 - TIR'!$C$18)*('Ejercicio 3 - TIR'!$D$18-'Ejercicio 3 - TIR'!$C$18)*L685),'Ejercicio 3 - TIR'!$E$18-SQRT(('Ejercicio 3 - TIR'!$E$18-'Ejercicio 3 - TIR'!$C$18)*('Ejercicio 3 - TIR'!$E$18-'Ejercicio 3 - TIR'!$D$18)*(1-L685)))</f>
        <v>40535.926883774</v>
      </c>
      <c r="N685" s="16">
        <f ca="1" t="shared" ref="N685:R685" si="5091">RAND()</f>
        <v>0.0814624699516513</v>
      </c>
      <c r="O685" s="17">
        <f ca="1">IF(N685&lt;=('Ejercicio 3 - TIR'!$D$18-'Ejercicio 3 - TIR'!$C$18)/('Ejercicio 3 - TIR'!$E$18-'Ejercicio 3 - TIR'!$C$18),'Ejercicio 3 - TIR'!$C$18+SQRT(('Ejercicio 3 - TIR'!$E$18-'Ejercicio 3 - TIR'!$C$18)*('Ejercicio 3 - TIR'!$D$18-'Ejercicio 3 - TIR'!$C$18)*N685),'Ejercicio 3 - TIR'!$E$18-SQRT(('Ejercicio 3 - TIR'!$E$18-'Ejercicio 3 - TIR'!$C$18)*('Ejercicio 3 - TIR'!$E$18-'Ejercicio 3 - TIR'!$D$18)*(1-N685)))</f>
        <v>33495.6216175021</v>
      </c>
      <c r="P685" s="16">
        <f ca="1" t="shared" si="5091"/>
        <v>0.722489393069768</v>
      </c>
      <c r="Q685" s="18">
        <f ca="1">IF(P685&lt;=('Ejercicio 3 - TIR'!$D$22-'Ejercicio 3 - TIR'!$C$22)/('Ejercicio 3 - TIR'!$E$22-'Ejercicio 3 - TIR'!$C$22),'Ejercicio 3 - TIR'!$C$22+SQRT(('Ejercicio 3 - TIR'!$E$22-'Ejercicio 3 - TIR'!$C$22)*('Ejercicio 3 - TIR'!$D$22-'Ejercicio 3 - TIR'!$C$22)*P685),'Ejercicio 3 - TIR'!$E$22-SQRT(('Ejercicio 3 - TIR'!$E$22-'Ejercicio 3 - TIR'!$C$22)*('Ejercicio 3 - TIR'!$E$22-'Ejercicio 3 - TIR'!$D$22)*(1-P685)))</f>
        <v>0.157650076231127</v>
      </c>
      <c r="R685" s="16">
        <f ca="1" t="shared" si="5091"/>
        <v>0.283696692824144</v>
      </c>
      <c r="S685" s="18">
        <f ca="1">IF(R685&lt;=('Ejercicio 3 - TIR'!$D$23-'Ejercicio 3 - TIR'!$C$23)/('Ejercicio 3 - TIR'!$E$23-'Ejercicio 3 - TIR'!$C$23),'Ejercicio 3 - TIR'!$C$23+SQRT(('Ejercicio 3 - TIR'!$E$23-'Ejercicio 3 - TIR'!$C$23)*('Ejercicio 3 - TIR'!$D$23-'Ejercicio 3 - TIR'!$C$23)*R685),'Ejercicio 3 - TIR'!$E$23-SQRT(('Ejercicio 3 - TIR'!$E$23-'Ejercicio 3 - TIR'!$C$23)*('Ejercicio 3 - TIR'!$E$23-'Ejercicio 3 - TIR'!$D$23)*(1-R685)))</f>
        <v>0.142597655787348</v>
      </c>
      <c r="T685" s="16">
        <f ca="1" t="shared" ref="T685:X685" si="5092">RAND()</f>
        <v>0.957507157498073</v>
      </c>
      <c r="U685" s="18">
        <f ca="1">IF(T685&lt;=('Ejercicio 3 - TIR'!$D$24-'Ejercicio 3 - TIR'!$C$24)/('Ejercicio 3 - TIR'!$E$24-'Ejercicio 3 - TIR'!$C$24),'Ejercicio 3 - TIR'!$C$24+SQRT(('Ejercicio 3 - TIR'!$E$24-'Ejercicio 3 - TIR'!$C$24)*('Ejercicio 3 - TIR'!$D$24-'Ejercicio 3 - TIR'!$C$24)*T685),'Ejercicio 3 - TIR'!$E$24-SQRT(('Ejercicio 3 - TIR'!$E$24-'Ejercicio 3 - TIR'!$C$24)*('Ejercicio 3 - TIR'!$E$24-'Ejercicio 3 - TIR'!$D$24)*(1-T685)))</f>
        <v>0.209092206501524</v>
      </c>
      <c r="V685" s="16">
        <f ca="1" t="shared" si="5092"/>
        <v>0.71421612030374</v>
      </c>
      <c r="W685" s="18">
        <f ca="1">IF(V685&lt;=('Ejercicio 3 - TIR'!$D$25-'Ejercicio 3 - TIR'!$C$25)/('Ejercicio 3 - TIR'!$E$25-'Ejercicio 3 - TIR'!$C$25),'Ejercicio 3 - TIR'!$C$25+SQRT(('Ejercicio 3 - TIR'!$E$25-'Ejercicio 3 - TIR'!$C$25)*('Ejercicio 3 - TIR'!$D$25-'Ejercicio 3 - TIR'!$C$25)*V685),'Ejercicio 3 - TIR'!$E$25-SQRT(('Ejercicio 3 - TIR'!$E$25-'Ejercicio 3 - TIR'!$C$25)*('Ejercicio 3 - TIR'!$E$25-'Ejercicio 3 - TIR'!$D$25)*(1-V685)))</f>
        <v>0.218373372311659</v>
      </c>
      <c r="X685" s="16">
        <f ca="1" t="shared" si="5092"/>
        <v>0.101224958651862</v>
      </c>
      <c r="Y685" s="18">
        <f ca="1">IF(X685&lt;=('Ejercicio 3 - TIR'!$D$26-'Ejercicio 3 - TIR'!$C$26)/('Ejercicio 3 - TIR'!$E$26-'Ejercicio 3 - TIR'!$C$26),'Ejercicio 3 - TIR'!$C$26+SQRT(('Ejercicio 3 - TIR'!$E$26-'Ejercicio 3 - TIR'!$C$26)*('Ejercicio 3 - TIR'!$D$26-'Ejercicio 3 - TIR'!$C$26)*X685),'Ejercicio 3 - TIR'!$E$26-SQRT(('Ejercicio 3 - TIR'!$E$26-'Ejercicio 3 - TIR'!$C$26)*('Ejercicio 3 - TIR'!$E$26-'Ejercicio 3 - TIR'!$D$26)*(1-X685)))</f>
        <v>0.206532011019837</v>
      </c>
      <c r="Z685" s="16">
        <f ca="1" t="shared" si="4764"/>
        <v>1.15765007623113</v>
      </c>
      <c r="AA685" s="16">
        <f ca="1" t="shared" si="4765"/>
        <v>1.32272826332373</v>
      </c>
      <c r="AB685" s="16">
        <f ca="1" t="shared" si="4766"/>
        <v>1.59930043450402</v>
      </c>
      <c r="AC685" s="16">
        <f ca="1" t="shared" si="4767"/>
        <v>1.94854506372616</v>
      </c>
      <c r="AD685" s="16">
        <f ca="1" t="shared" si="4768"/>
        <v>2.3509819943003</v>
      </c>
      <c r="AE685" s="15">
        <f ca="1" t="shared" si="4769"/>
        <v>5063.14991207992</v>
      </c>
      <c r="AF685" s="15">
        <f ca="1" t="shared" si="4770"/>
        <v>5785.14322044244</v>
      </c>
      <c r="AG685" s="15">
        <f ca="1" t="shared" si="4771"/>
        <v>6994.77158133208</v>
      </c>
      <c r="AH685" s="15">
        <f ca="1" t="shared" si="4772"/>
        <v>8522.24344009732</v>
      </c>
      <c r="AI685" s="15">
        <f ca="1" t="shared" si="4773"/>
        <v>10282.3595161812</v>
      </c>
      <c r="AJ685" s="17">
        <f ca="1" t="shared" si="4774"/>
        <v>39649.5065309816</v>
      </c>
      <c r="AK685" s="17">
        <f ca="1" t="shared" si="4775"/>
        <v>53151.6113016252</v>
      </c>
      <c r="AL685" s="17">
        <f ca="1" t="shared" si="4776"/>
        <v>54729.8283194711</v>
      </c>
      <c r="AM685" s="17">
        <f ca="1" t="shared" si="4777"/>
        <v>78986.0802329424</v>
      </c>
      <c r="AN685" s="17">
        <f ca="1" t="shared" si="4778"/>
        <v>78747.6033106434</v>
      </c>
      <c r="AO685" s="17">
        <f ca="1">C685/'Ejercicio 3 - TIR'!$D$7</f>
        <v>14953.8844656085</v>
      </c>
      <c r="AP685" s="17">
        <f ca="1" t="shared" si="4779"/>
        <v>24695.6220653731</v>
      </c>
      <c r="AQ685" s="17">
        <f ca="1" t="shared" si="4780"/>
        <v>38197.7268360167</v>
      </c>
      <c r="AR685" s="17">
        <f ca="1" t="shared" si="4781"/>
        <v>39775.9438538626</v>
      </c>
      <c r="AS685" s="17">
        <f ca="1" t="shared" si="4782"/>
        <v>64032.1957673339</v>
      </c>
      <c r="AT685" s="17">
        <f ca="1" t="shared" si="4783"/>
        <v>63793.7188450348</v>
      </c>
      <c r="AU685" s="17">
        <f ca="1">AP685*'Ejercicio 3 - TIR'!$D$5</f>
        <v>12347.8110326865</v>
      </c>
      <c r="AV685" s="17">
        <f ca="1">AQ685*'Ejercicio 3 - TIR'!$D$5</f>
        <v>19098.8634180083</v>
      </c>
      <c r="AW685" s="17">
        <f ca="1">AR685*'Ejercicio 3 - TIR'!$D$5</f>
        <v>19887.9719269313</v>
      </c>
      <c r="AX685" s="17">
        <f ca="1">AS685*'Ejercicio 3 - TIR'!$D$5</f>
        <v>32016.097883667</v>
      </c>
      <c r="AY685" s="17">
        <f ca="1">AT685*'Ejercicio 3 - TIR'!$D$5</f>
        <v>31896.8594225174</v>
      </c>
      <c r="AZ685" s="17">
        <f ca="1" t="shared" ref="AZ685:BD685" si="5093">AJ685-AU685-AE685</f>
        <v>22238.5455862152</v>
      </c>
      <c r="BA685" s="17">
        <f ca="1" t="shared" si="5093"/>
        <v>28267.6046631744</v>
      </c>
      <c r="BB685" s="17">
        <f ca="1" t="shared" si="5093"/>
        <v>27847.0848112077</v>
      </c>
      <c r="BC685" s="17">
        <f ca="1" t="shared" si="5093"/>
        <v>38447.7389091782</v>
      </c>
      <c r="BD685" s="17">
        <f ca="1" t="shared" si="5093"/>
        <v>36568.3843719447</v>
      </c>
      <c r="BE685" s="17">
        <f ca="1" t="shared" ref="BE685:BI685" si="5094">AZ685/Z685</f>
        <v>19210.0756893789</v>
      </c>
      <c r="BF685" s="17">
        <f ca="1" t="shared" si="5094"/>
        <v>21370.6816788991</v>
      </c>
      <c r="BG685" s="17">
        <f ca="1" t="shared" si="5094"/>
        <v>17412.0410464615</v>
      </c>
      <c r="BH685" s="17">
        <f ca="1" t="shared" si="5094"/>
        <v>19731.5112824003</v>
      </c>
      <c r="BI685" s="17">
        <f ca="1" t="shared" si="5094"/>
        <v>15554.5148625556</v>
      </c>
      <c r="BJ685" s="17">
        <f ca="1" t="shared" si="4786"/>
        <v>75505.0334405915</v>
      </c>
      <c r="BK685" s="17">
        <f ca="1" t="shared" si="4787"/>
        <v>35156.3131234927</v>
      </c>
      <c r="BL685" s="17">
        <f ca="1" t="shared" si="4788"/>
        <v>110661.346564084</v>
      </c>
      <c r="BM685" s="17">
        <f ca="1">BK685*'Ejercicio 3 - TIR'!$D$5</f>
        <v>17578.1565617464</v>
      </c>
      <c r="BN685" s="17">
        <f ca="1" t="shared" si="4789"/>
        <v>93083.1900023379</v>
      </c>
      <c r="BO685" s="17">
        <f ca="1" t="shared" si="4790"/>
        <v>39593.3232274887</v>
      </c>
      <c r="BP685" s="17">
        <f ca="1" t="shared" si="4791"/>
        <v>-106885.803322727</v>
      </c>
      <c r="BQ685" s="17">
        <f ca="1" t="shared" ref="BQ685:BT685" si="5095">BE685</f>
        <v>19210.0756893789</v>
      </c>
      <c r="BR685" s="17">
        <f ca="1" t="shared" si="5095"/>
        <v>21370.6816788991</v>
      </c>
      <c r="BS685" s="17">
        <f ca="1" t="shared" si="5095"/>
        <v>17412.0410464615</v>
      </c>
      <c r="BT685" s="17">
        <f ca="1" t="shared" si="5095"/>
        <v>19731.5112824003</v>
      </c>
      <c r="BU685" s="17">
        <f ca="1" t="shared" si="4793"/>
        <v>55147.8380900443</v>
      </c>
      <c r="BV685" s="19">
        <f ca="1" t="shared" si="4794"/>
        <v>6.49915708754161</v>
      </c>
    </row>
    <row r="686" ht="15" customHeight="1" spans="1:74">
      <c r="A686" s="15">
        <v>685</v>
      </c>
      <c r="B686" s="16">
        <f ca="1" t="shared" ref="B686:F686" si="5096">RAND()</f>
        <v>0.773175876329914</v>
      </c>
      <c r="C686" s="17">
        <f ca="1">IF(B686&lt;=('Ejercicio 3 - TIR'!$D$13-'Ejercicio 3 - TIR'!$C$13)/('Ejercicio 3 - TIR'!$E$13-'Ejercicio 3 - TIR'!$C$13),'Ejercicio 3 - TIR'!$C$13+SQRT(('Ejercicio 3 - TIR'!$E$13-'Ejercicio 3 - TIR'!$C$13)*('Ejercicio 3 - TIR'!$D$13-'Ejercicio 3 - TIR'!$C$13)*B686),'Ejercicio 3 - TIR'!$E$13-SQRT(('Ejercicio 3 - TIR'!$E$13-'Ejercicio 3 - TIR'!$C$13)*('Ejercicio 3 - TIR'!$E$13-'Ejercicio 3 - TIR'!$D$13)*(1-B686)))</f>
        <v>83501.8501520897</v>
      </c>
      <c r="D686" s="16">
        <f ca="1" t="shared" si="5096"/>
        <v>0.672571753515964</v>
      </c>
      <c r="E686" s="17">
        <f ca="1">IF(D686&lt;=('Ejercicio 3 - TIR'!$D$14-'Ejercicio 3 - TIR'!$C$14)/('Ejercicio 3 - TIR'!$E$14-'Ejercicio 3 - TIR'!$C$14),'Ejercicio 3 - TIR'!$C$14+SQRT(('Ejercicio 3 - TIR'!$E$14-'Ejercicio 3 - TIR'!$C$14)*('Ejercicio 3 - TIR'!$D$14-'Ejercicio 3 - TIR'!$C$14)*D686),'Ejercicio 3 - TIR'!$E$14-SQRT(('Ejercicio 3 - TIR'!$E$14-'Ejercicio 3 - TIR'!$C$14)*('Ejercicio 3 - TIR'!$E$14-'Ejercicio 3 - TIR'!$D$14)*(1-D686)))</f>
        <v>32991.8449665689</v>
      </c>
      <c r="F686" s="16">
        <f ca="1" t="shared" si="5096"/>
        <v>0.554208548465745</v>
      </c>
      <c r="G686" s="17">
        <f ca="1">IF(F686&lt;=('Ejercicio 3 - TIR'!$D$18-'Ejercicio 3 - TIR'!$C$18)/('Ejercicio 3 - TIR'!$E$18-'Ejercicio 3 - TIR'!$C$18),'Ejercicio 3 - TIR'!$C$18+SQRT(('Ejercicio 3 - TIR'!$E$18-'Ejercicio 3 - TIR'!$C$18)*('Ejercicio 3 - TIR'!$D$18-'Ejercicio 3 - TIR'!$C$18)*F686),'Ejercicio 3 - TIR'!$E$18-SQRT(('Ejercicio 3 - TIR'!$E$18-'Ejercicio 3 - TIR'!$C$18)*('Ejercicio 3 - TIR'!$E$18-'Ejercicio 3 - TIR'!$D$18)*(1-F686)))</f>
        <v>39117.6357829133</v>
      </c>
      <c r="H686" s="16">
        <f ca="1" t="shared" ref="H686:L686" si="5097">RAND()</f>
        <v>0.264552459152068</v>
      </c>
      <c r="I686" s="17">
        <f ca="1">IF(H686&lt;=('Ejercicio 3 - TIR'!$D$18-'Ejercicio 3 - TIR'!$C$18)/('Ejercicio 3 - TIR'!$E$18-'Ejercicio 3 - TIR'!$C$18),'Ejercicio 3 - TIR'!$C$18+SQRT(('Ejercicio 3 - TIR'!$E$18-'Ejercicio 3 - TIR'!$C$18)*('Ejercicio 3 - TIR'!$D$18-'Ejercicio 3 - TIR'!$C$18)*H686),'Ejercicio 3 - TIR'!$E$18-SQRT(('Ejercicio 3 - TIR'!$E$18-'Ejercicio 3 - TIR'!$C$18)*('Ejercicio 3 - TIR'!$E$18-'Ejercicio 3 - TIR'!$D$18)*(1-H686)))</f>
        <v>36299.4340121006</v>
      </c>
      <c r="J686" s="16">
        <f ca="1" t="shared" si="5097"/>
        <v>0.896416452425986</v>
      </c>
      <c r="K686" s="17">
        <f ca="1">IF(J686&lt;=('Ejercicio 3 - TIR'!$D$18-'Ejercicio 3 - TIR'!$C$18)/('Ejercicio 3 - TIR'!$E$18-'Ejercicio 3 - TIR'!$C$18),'Ejercicio 3 - TIR'!$C$18+SQRT(('Ejercicio 3 - TIR'!$E$18-'Ejercicio 3 - TIR'!$C$18)*('Ejercicio 3 - TIR'!$D$18-'Ejercicio 3 - TIR'!$C$18)*J686),'Ejercicio 3 - TIR'!$E$18-SQRT(('Ejercicio 3 - TIR'!$E$18-'Ejercicio 3 - TIR'!$C$18)*('Ejercicio 3 - TIR'!$E$18-'Ejercicio 3 - TIR'!$D$18)*(1-J686)))</f>
        <v>42212.7493711453</v>
      </c>
      <c r="L686" s="16">
        <f ca="1" t="shared" si="5097"/>
        <v>0.504593205143395</v>
      </c>
      <c r="M686" s="17">
        <f ca="1">IF(L686&lt;=('Ejercicio 3 - TIR'!$D$18-'Ejercicio 3 - TIR'!$C$18)/('Ejercicio 3 - TIR'!$E$18-'Ejercicio 3 - TIR'!$C$18),'Ejercicio 3 - TIR'!$C$18+SQRT(('Ejercicio 3 - TIR'!$E$18-'Ejercicio 3 - TIR'!$C$18)*('Ejercicio 3 - TIR'!$D$18-'Ejercicio 3 - TIR'!$C$18)*L686),'Ejercicio 3 - TIR'!$E$18-SQRT(('Ejercicio 3 - TIR'!$E$18-'Ejercicio 3 - TIR'!$C$18)*('Ejercicio 3 - TIR'!$E$18-'Ejercicio 3 - TIR'!$D$18)*(1-L686)))</f>
        <v>38699.9414234528</v>
      </c>
      <c r="N686" s="16">
        <f ca="1" t="shared" ref="N686:R686" si="5098">RAND()</f>
        <v>0.813421517362807</v>
      </c>
      <c r="O686" s="17">
        <f ca="1">IF(N686&lt;=('Ejercicio 3 - TIR'!$D$18-'Ejercicio 3 - TIR'!$C$18)/('Ejercicio 3 - TIR'!$E$18-'Ejercicio 3 - TIR'!$C$18),'Ejercicio 3 - TIR'!$C$18+SQRT(('Ejercicio 3 - TIR'!$E$18-'Ejercicio 3 - TIR'!$C$18)*('Ejercicio 3 - TIR'!$D$18-'Ejercicio 3 - TIR'!$C$18)*N686),'Ejercicio 3 - TIR'!$E$18-SQRT(('Ejercicio 3 - TIR'!$E$18-'Ejercicio 3 - TIR'!$C$18)*('Ejercicio 3 - TIR'!$E$18-'Ejercicio 3 - TIR'!$D$18)*(1-N686)))</f>
        <v>41259.2265241277</v>
      </c>
      <c r="P686" s="16">
        <f ca="1" t="shared" si="5098"/>
        <v>0.237787734940017</v>
      </c>
      <c r="Q686" s="18">
        <f ca="1">IF(P686&lt;=('Ejercicio 3 - TIR'!$D$22-'Ejercicio 3 - TIR'!$C$22)/('Ejercicio 3 - TIR'!$E$22-'Ejercicio 3 - TIR'!$C$22),'Ejercicio 3 - TIR'!$C$22+SQRT(('Ejercicio 3 - TIR'!$E$22-'Ejercicio 3 - TIR'!$C$22)*('Ejercicio 3 - TIR'!$D$22-'Ejercicio 3 - TIR'!$C$22)*P686),'Ejercicio 3 - TIR'!$E$22-SQRT(('Ejercicio 3 - TIR'!$E$22-'Ejercicio 3 - TIR'!$C$22)*('Ejercicio 3 - TIR'!$E$22-'Ejercicio 3 - TIR'!$D$22)*(1-P686)))</f>
        <v>0.140688594028885</v>
      </c>
      <c r="R686" s="16">
        <f ca="1" t="shared" si="5098"/>
        <v>0.587618686035692</v>
      </c>
      <c r="S686" s="18">
        <f ca="1">IF(R686&lt;=('Ejercicio 3 - TIR'!$D$23-'Ejercicio 3 - TIR'!$C$23)/('Ejercicio 3 - TIR'!$E$23-'Ejercicio 3 - TIR'!$C$23),'Ejercicio 3 - TIR'!$C$23+SQRT(('Ejercicio 3 - TIR'!$E$23-'Ejercicio 3 - TIR'!$C$23)*('Ejercicio 3 - TIR'!$D$23-'Ejercicio 3 - TIR'!$C$23)*R686),'Ejercicio 3 - TIR'!$E$23-SQRT(('Ejercicio 3 - TIR'!$E$23-'Ejercicio 3 - TIR'!$C$23)*('Ejercicio 3 - TIR'!$E$23-'Ejercicio 3 - TIR'!$D$23)*(1-R686)))</f>
        <v>0.152755067165879</v>
      </c>
      <c r="T686" s="16">
        <f ca="1" t="shared" ref="T686:X686" si="5099">RAND()</f>
        <v>0.0227258279414144</v>
      </c>
      <c r="U686" s="18">
        <f ca="1">IF(T686&lt;=('Ejercicio 3 - TIR'!$D$24-'Ejercicio 3 - TIR'!$C$24)/('Ejercicio 3 - TIR'!$E$24-'Ejercicio 3 - TIR'!$C$24),'Ejercicio 3 - TIR'!$C$24+SQRT(('Ejercicio 3 - TIR'!$E$24-'Ejercicio 3 - TIR'!$C$24)*('Ejercicio 3 - TIR'!$D$24-'Ejercicio 3 - TIR'!$C$24)*T686),'Ejercicio 3 - TIR'!$E$24-SQRT(('Ejercicio 3 - TIR'!$E$24-'Ejercicio 3 - TIR'!$C$24)*('Ejercicio 3 - TIR'!$E$24-'Ejercicio 3 - TIR'!$D$24)*(1-T686)))</f>
        <v>0.156908273205148</v>
      </c>
      <c r="V686" s="16">
        <f ca="1" t="shared" si="5099"/>
        <v>0.386954738249396</v>
      </c>
      <c r="W686" s="18">
        <f ca="1">IF(V686&lt;=('Ejercicio 3 - TIR'!$D$25-'Ejercicio 3 - TIR'!$C$25)/('Ejercicio 3 - TIR'!$E$25-'Ejercicio 3 - TIR'!$C$25),'Ejercicio 3 - TIR'!$C$25+SQRT(('Ejercicio 3 - TIR'!$E$25-'Ejercicio 3 - TIR'!$C$25)*('Ejercicio 3 - TIR'!$D$25-'Ejercicio 3 - TIR'!$C$25)*V686),'Ejercicio 3 - TIR'!$E$25-SQRT(('Ejercicio 3 - TIR'!$E$25-'Ejercicio 3 - TIR'!$C$25)*('Ejercicio 3 - TIR'!$E$25-'Ejercicio 3 - TIR'!$D$25)*(1-V686)))</f>
        <v>0.203678747683951</v>
      </c>
      <c r="X686" s="16">
        <f ca="1" t="shared" si="5099"/>
        <v>0.353279149881633</v>
      </c>
      <c r="Y686" s="18">
        <f ca="1">IF(X686&lt;=('Ejercicio 3 - TIR'!$D$26-'Ejercicio 3 - TIR'!$C$26)/('Ejercicio 3 - TIR'!$E$26-'Ejercicio 3 - TIR'!$C$26),'Ejercicio 3 - TIR'!$C$26+SQRT(('Ejercicio 3 - TIR'!$E$26-'Ejercicio 3 - TIR'!$C$26)*('Ejercicio 3 - TIR'!$D$26-'Ejercicio 3 - TIR'!$C$26)*X686),'Ejercicio 3 - TIR'!$E$26-SQRT(('Ejercicio 3 - TIR'!$E$26-'Ejercicio 3 - TIR'!$C$26)*('Ejercicio 3 - TIR'!$E$26-'Ejercicio 3 - TIR'!$D$26)*(1-X686)))</f>
        <v>0.220904377567884</v>
      </c>
      <c r="Z686" s="16">
        <f ca="1" t="shared" si="4764"/>
        <v>1.14068859402889</v>
      </c>
      <c r="AA686" s="16">
        <f ca="1" t="shared" si="4765"/>
        <v>1.31493455682512</v>
      </c>
      <c r="AB686" s="16">
        <f ca="1" t="shared" si="4766"/>
        <v>1.52125866751433</v>
      </c>
      <c r="AC686" s="16">
        <f ca="1" t="shared" si="4767"/>
        <v>1.831106727817</v>
      </c>
      <c r="AD686" s="16">
        <f ca="1" t="shared" si="4768"/>
        <v>2.23560621978578</v>
      </c>
      <c r="AE686" s="15">
        <f ca="1" t="shared" si="4769"/>
        <v>4641.57628276554</v>
      </c>
      <c r="AF686" s="15">
        <f ca="1" t="shared" si="4770"/>
        <v>5350.60057959494</v>
      </c>
      <c r="AG686" s="15">
        <f ca="1" t="shared" si="4771"/>
        <v>6190.15407714965</v>
      </c>
      <c r="AH686" s="15">
        <f ca="1" t="shared" si="4772"/>
        <v>7450.95690755419</v>
      </c>
      <c r="AI686" s="15">
        <f ca="1" t="shared" si="4773"/>
        <v>9096.90590550258</v>
      </c>
      <c r="AJ686" s="17">
        <f ca="1" t="shared" si="4774"/>
        <v>44621.0409629454</v>
      </c>
      <c r="AK686" s="17">
        <f ca="1" t="shared" si="4775"/>
        <v>47731.3801757042</v>
      </c>
      <c r="AL686" s="17">
        <f ca="1" t="shared" si="4776"/>
        <v>64216.5108604647</v>
      </c>
      <c r="AM686" s="17">
        <f ca="1" t="shared" si="4777"/>
        <v>70863.7231066082</v>
      </c>
      <c r="AN686" s="17">
        <f ca="1" t="shared" si="4778"/>
        <v>92239.3834408904</v>
      </c>
      <c r="AO686" s="17">
        <f ca="1">C686/'Ejercicio 3 - TIR'!$D$7</f>
        <v>16700.3700304179</v>
      </c>
      <c r="AP686" s="17">
        <f ca="1" t="shared" si="4779"/>
        <v>27920.6709325275</v>
      </c>
      <c r="AQ686" s="17">
        <f ca="1" t="shared" si="4780"/>
        <v>31031.0101452863</v>
      </c>
      <c r="AR686" s="17">
        <f ca="1" t="shared" si="4781"/>
        <v>47516.1408300467</v>
      </c>
      <c r="AS686" s="17">
        <f ca="1" t="shared" si="4782"/>
        <v>54163.3530761902</v>
      </c>
      <c r="AT686" s="17">
        <f ca="1" t="shared" si="4783"/>
        <v>75539.0134104724</v>
      </c>
      <c r="AU686" s="17">
        <f ca="1">AP686*'Ejercicio 3 - TIR'!$D$5</f>
        <v>13960.3354662638</v>
      </c>
      <c r="AV686" s="17">
        <f ca="1">AQ686*'Ejercicio 3 - TIR'!$D$5</f>
        <v>15515.5050726431</v>
      </c>
      <c r="AW686" s="17">
        <f ca="1">AR686*'Ejercicio 3 - TIR'!$D$5</f>
        <v>23758.0704150234</v>
      </c>
      <c r="AX686" s="17">
        <f ca="1">AS686*'Ejercicio 3 - TIR'!$D$5</f>
        <v>27081.6765380951</v>
      </c>
      <c r="AY686" s="17">
        <f ca="1">AT686*'Ejercicio 3 - TIR'!$D$5</f>
        <v>37769.5067052362</v>
      </c>
      <c r="AZ686" s="17">
        <f ca="1" t="shared" ref="AZ686:BD686" si="5100">AJ686-AU686-AE686</f>
        <v>26019.1292139161</v>
      </c>
      <c r="BA686" s="17">
        <f ca="1" t="shared" si="5100"/>
        <v>26865.2745234661</v>
      </c>
      <c r="BB686" s="17">
        <f ca="1" t="shared" si="5100"/>
        <v>34268.2863682917</v>
      </c>
      <c r="BC686" s="17">
        <f ca="1" t="shared" si="5100"/>
        <v>36331.0896609589</v>
      </c>
      <c r="BD686" s="17">
        <f ca="1" t="shared" si="5100"/>
        <v>45372.9708301516</v>
      </c>
      <c r="BE686" s="17">
        <f ca="1" t="shared" ref="BE686:BI686" si="5101">AZ686/Z686</f>
        <v>22810.0196233375</v>
      </c>
      <c r="BF686" s="17">
        <f ca="1" t="shared" si="5101"/>
        <v>20430.8833348572</v>
      </c>
      <c r="BG686" s="17">
        <f ca="1" t="shared" si="5101"/>
        <v>22526.2718958141</v>
      </c>
      <c r="BH686" s="17">
        <f ca="1" t="shared" si="5101"/>
        <v>19841.0551984984</v>
      </c>
      <c r="BI686" s="17">
        <f ca="1" t="shared" si="5101"/>
        <v>20295.6005528108</v>
      </c>
      <c r="BJ686" s="17">
        <f ca="1" t="shared" si="4786"/>
        <v>73756.7738094697</v>
      </c>
      <c r="BK686" s="17">
        <f ca="1" t="shared" si="4787"/>
        <v>37335.4511127264</v>
      </c>
      <c r="BL686" s="17">
        <f ca="1" t="shared" si="4788"/>
        <v>111092.224922196</v>
      </c>
      <c r="BM686" s="17">
        <f ca="1">BK686*'Ejercicio 3 - TIR'!$D$5</f>
        <v>18667.7255563632</v>
      </c>
      <c r="BN686" s="17">
        <f ca="1" t="shared" si="4789"/>
        <v>92424.4993658328</v>
      </c>
      <c r="BO686" s="17">
        <f ca="1" t="shared" si="4790"/>
        <v>41342.0299817779</v>
      </c>
      <c r="BP686" s="17">
        <f ca="1" t="shared" si="4791"/>
        <v>-116493.695118659</v>
      </c>
      <c r="BQ686" s="17">
        <f ca="1" t="shared" ref="BQ686:BT686" si="5102">BE686</f>
        <v>22810.0196233375</v>
      </c>
      <c r="BR686" s="17">
        <f ca="1" t="shared" si="5102"/>
        <v>20430.8833348572</v>
      </c>
      <c r="BS686" s="17">
        <f ca="1" t="shared" si="5102"/>
        <v>22526.2718958141</v>
      </c>
      <c r="BT686" s="17">
        <f ca="1" t="shared" si="5102"/>
        <v>19841.0551984984</v>
      </c>
      <c r="BU686" s="17">
        <f ca="1" t="shared" si="4793"/>
        <v>61637.6305345887</v>
      </c>
      <c r="BV686" s="19">
        <f ca="1" t="shared" si="4794"/>
        <v>7.03841716770823</v>
      </c>
    </row>
    <row r="687" ht="15" customHeight="1" spans="1:74">
      <c r="A687" s="15">
        <v>686</v>
      </c>
      <c r="B687" s="16">
        <f ca="1" t="shared" ref="B687:F687" si="5103">RAND()</f>
        <v>0.772517217846447</v>
      </c>
      <c r="C687" s="17">
        <f ca="1">IF(B687&lt;=('Ejercicio 3 - TIR'!$D$13-'Ejercicio 3 - TIR'!$C$13)/('Ejercicio 3 - TIR'!$E$13-'Ejercicio 3 - TIR'!$C$13),'Ejercicio 3 - TIR'!$C$13+SQRT(('Ejercicio 3 - TIR'!$E$13-'Ejercicio 3 - TIR'!$C$13)*('Ejercicio 3 - TIR'!$D$13-'Ejercicio 3 - TIR'!$C$13)*B687),'Ejercicio 3 - TIR'!$E$13-SQRT(('Ejercicio 3 - TIR'!$E$13-'Ejercicio 3 - TIR'!$C$13)*('Ejercicio 3 - TIR'!$E$13-'Ejercicio 3 - TIR'!$D$13)*(1-B687)))</f>
        <v>83477.9136128555</v>
      </c>
      <c r="D687" s="16">
        <f ca="1" t="shared" si="5103"/>
        <v>0.867173838651946</v>
      </c>
      <c r="E687" s="17">
        <f ca="1">IF(D687&lt;=('Ejercicio 3 - TIR'!$D$14-'Ejercicio 3 - TIR'!$C$14)/('Ejercicio 3 - TIR'!$E$14-'Ejercicio 3 - TIR'!$C$14),'Ejercicio 3 - TIR'!$C$14+SQRT(('Ejercicio 3 - TIR'!$E$14-'Ejercicio 3 - TIR'!$C$14)*('Ejercicio 3 - TIR'!$D$14-'Ejercicio 3 - TIR'!$C$14)*D687),'Ejercicio 3 - TIR'!$E$14-SQRT(('Ejercicio 3 - TIR'!$E$14-'Ejercicio 3 - TIR'!$C$14)*('Ejercicio 3 - TIR'!$E$14-'Ejercicio 3 - TIR'!$D$14)*(1-D687)))</f>
        <v>35536.3776815004</v>
      </c>
      <c r="F687" s="16">
        <f ca="1" t="shared" si="5103"/>
        <v>0.475619190653272</v>
      </c>
      <c r="G687" s="17">
        <f ca="1">IF(F687&lt;=('Ejercicio 3 - TIR'!$D$18-'Ejercicio 3 - TIR'!$C$18)/('Ejercicio 3 - TIR'!$E$18-'Ejercicio 3 - TIR'!$C$18),'Ejercicio 3 - TIR'!$C$18+SQRT(('Ejercicio 3 - TIR'!$E$18-'Ejercicio 3 - TIR'!$C$18)*('Ejercicio 3 - TIR'!$D$18-'Ejercicio 3 - TIR'!$C$18)*F687),'Ejercicio 3 - TIR'!$E$18-SQRT(('Ejercicio 3 - TIR'!$E$18-'Ejercicio 3 - TIR'!$C$18)*('Ejercicio 3 - TIR'!$E$18-'Ejercicio 3 - TIR'!$D$18)*(1-F687)))</f>
        <v>38446.4713696307</v>
      </c>
      <c r="H687" s="16">
        <f ca="1" t="shared" ref="H687:L687" si="5104">RAND()</f>
        <v>0.654230424972904</v>
      </c>
      <c r="I687" s="17">
        <f ca="1">IF(H687&lt;=('Ejercicio 3 - TIR'!$D$18-'Ejercicio 3 - TIR'!$C$18)/('Ejercicio 3 - TIR'!$E$18-'Ejercicio 3 - TIR'!$C$18),'Ejercicio 3 - TIR'!$C$18+SQRT(('Ejercicio 3 - TIR'!$E$18-'Ejercicio 3 - TIR'!$C$18)*('Ejercicio 3 - TIR'!$D$18-'Ejercicio 3 - TIR'!$C$18)*H687),'Ejercicio 3 - TIR'!$E$18-SQRT(('Ejercicio 3 - TIR'!$E$18-'Ejercicio 3 - TIR'!$C$18)*('Ejercicio 3 - TIR'!$E$18-'Ejercicio 3 - TIR'!$D$18)*(1-H687)))</f>
        <v>39906.2891006641</v>
      </c>
      <c r="J687" s="16">
        <f ca="1" t="shared" si="5104"/>
        <v>0.318116519630561</v>
      </c>
      <c r="K687" s="17">
        <f ca="1">IF(J687&lt;=('Ejercicio 3 - TIR'!$D$18-'Ejercicio 3 - TIR'!$C$18)/('Ejercicio 3 - TIR'!$E$18-'Ejercicio 3 - TIR'!$C$18),'Ejercicio 3 - TIR'!$C$18+SQRT(('Ejercicio 3 - TIR'!$E$18-'Ejercicio 3 - TIR'!$C$18)*('Ejercicio 3 - TIR'!$D$18-'Ejercicio 3 - TIR'!$C$18)*J687),'Ejercicio 3 - TIR'!$E$18-SQRT(('Ejercicio 3 - TIR'!$E$18-'Ejercicio 3 - TIR'!$C$18)*('Ejercicio 3 - TIR'!$E$18-'Ejercicio 3 - TIR'!$D$18)*(1-J687)))</f>
        <v>36907.7838663774</v>
      </c>
      <c r="L687" s="16">
        <f ca="1" t="shared" si="5104"/>
        <v>0.726894196658644</v>
      </c>
      <c r="M687" s="17">
        <f ca="1">IF(L687&lt;=('Ejercicio 3 - TIR'!$D$18-'Ejercicio 3 - TIR'!$C$18)/('Ejercicio 3 - TIR'!$E$18-'Ejercicio 3 - TIR'!$C$18),'Ejercicio 3 - TIR'!$C$18+SQRT(('Ejercicio 3 - TIR'!$E$18-'Ejercicio 3 - TIR'!$C$18)*('Ejercicio 3 - TIR'!$D$18-'Ejercicio 3 - TIR'!$C$18)*L687),'Ejercicio 3 - TIR'!$E$18-SQRT(('Ejercicio 3 - TIR'!$E$18-'Ejercicio 3 - TIR'!$C$18)*('Ejercicio 3 - TIR'!$E$18-'Ejercicio 3 - TIR'!$D$18)*(1-L687)))</f>
        <v>40474.192309587</v>
      </c>
      <c r="N687" s="16">
        <f ca="1" t="shared" ref="N687:R687" si="5105">RAND()</f>
        <v>0.27794438873336</v>
      </c>
      <c r="O687" s="17">
        <f ca="1">IF(N687&lt;=('Ejercicio 3 - TIR'!$D$18-'Ejercicio 3 - TIR'!$C$18)/('Ejercicio 3 - TIR'!$E$18-'Ejercicio 3 - TIR'!$C$18),'Ejercicio 3 - TIR'!$C$18+SQRT(('Ejercicio 3 - TIR'!$E$18-'Ejercicio 3 - TIR'!$C$18)*('Ejercicio 3 - TIR'!$D$18-'Ejercicio 3 - TIR'!$C$18)*N687),'Ejercicio 3 - TIR'!$E$18-SQRT(('Ejercicio 3 - TIR'!$E$18-'Ejercicio 3 - TIR'!$C$18)*('Ejercicio 3 - TIR'!$E$18-'Ejercicio 3 - TIR'!$D$18)*(1-N687)))</f>
        <v>36456.9077978553</v>
      </c>
      <c r="P687" s="16">
        <f ca="1" t="shared" si="5105"/>
        <v>0.348171891047526</v>
      </c>
      <c r="Q687" s="18">
        <f ca="1">IF(P687&lt;=('Ejercicio 3 - TIR'!$D$22-'Ejercicio 3 - TIR'!$C$22)/('Ejercicio 3 - TIR'!$E$22-'Ejercicio 3 - TIR'!$C$22),'Ejercicio 3 - TIR'!$C$22+SQRT(('Ejercicio 3 - TIR'!$E$22-'Ejercicio 3 - TIR'!$C$22)*('Ejercicio 3 - TIR'!$D$22-'Ejercicio 3 - TIR'!$C$22)*P687),'Ejercicio 3 - TIR'!$E$22-SQRT(('Ejercicio 3 - TIR'!$E$22-'Ejercicio 3 - TIR'!$C$22)*('Ejercicio 3 - TIR'!$E$22-'Ejercicio 3 - TIR'!$D$22)*(1-P687)))</f>
        <v>0.145034164733131</v>
      </c>
      <c r="R687" s="16">
        <f ca="1" t="shared" si="5105"/>
        <v>0.230516595448391</v>
      </c>
      <c r="S687" s="18">
        <f ca="1">IF(R687&lt;=('Ejercicio 3 - TIR'!$D$23-'Ejercicio 3 - TIR'!$C$23)/('Ejercicio 3 - TIR'!$E$23-'Ejercicio 3 - TIR'!$C$23),'Ejercicio 3 - TIR'!$C$23+SQRT(('Ejercicio 3 - TIR'!$E$23-'Ejercicio 3 - TIR'!$C$23)*('Ejercicio 3 - TIR'!$D$23-'Ejercicio 3 - TIR'!$C$23)*R687),'Ejercicio 3 - TIR'!$E$23-SQRT(('Ejercicio 3 - TIR'!$E$23-'Ejercicio 3 - TIR'!$C$23)*('Ejercicio 3 - TIR'!$E$23-'Ejercicio 3 - TIR'!$D$23)*(1-R687)))</f>
        <v>0.140369827485944</v>
      </c>
      <c r="T687" s="16">
        <f ca="1" t="shared" ref="T687:X687" si="5106">RAND()</f>
        <v>0.389620342835058</v>
      </c>
      <c r="U687" s="18">
        <f ca="1">IF(T687&lt;=('Ejercicio 3 - TIR'!$D$24-'Ejercicio 3 - TIR'!$C$24)/('Ejercicio 3 - TIR'!$E$24-'Ejercicio 3 - TIR'!$C$24),'Ejercicio 3 - TIR'!$C$24+SQRT(('Ejercicio 3 - TIR'!$E$24-'Ejercicio 3 - TIR'!$C$24)*('Ejercicio 3 - TIR'!$D$24-'Ejercicio 3 - TIR'!$C$24)*T687),'Ejercicio 3 - TIR'!$E$24-SQRT(('Ejercicio 3 - TIR'!$E$24-'Ejercicio 3 - TIR'!$C$24)*('Ejercicio 3 - TIR'!$E$24-'Ejercicio 3 - TIR'!$D$24)*(1-T687)))</f>
        <v>0.178604243041088</v>
      </c>
      <c r="V687" s="16">
        <f ca="1" t="shared" si="5106"/>
        <v>0.979757522370358</v>
      </c>
      <c r="W687" s="18">
        <f ca="1">IF(V687&lt;=('Ejercicio 3 - TIR'!$D$25-'Ejercicio 3 - TIR'!$C$25)/('Ejercicio 3 - TIR'!$E$25-'Ejercicio 3 - TIR'!$C$25),'Ejercicio 3 - TIR'!$C$25+SQRT(('Ejercicio 3 - TIR'!$E$25-'Ejercicio 3 - TIR'!$C$25)*('Ejercicio 3 - TIR'!$D$25-'Ejercicio 3 - TIR'!$C$25)*V687),'Ejercicio 3 - TIR'!$E$25-SQRT(('Ejercicio 3 - TIR'!$E$25-'Ejercicio 3 - TIR'!$C$25)*('Ejercicio 3 - TIR'!$E$25-'Ejercicio 3 - TIR'!$D$25)*(1-V687)))</f>
        <v>0.241582834699036</v>
      </c>
      <c r="X687" s="16">
        <f ca="1" t="shared" si="5106"/>
        <v>0.625801342386611</v>
      </c>
      <c r="Y687" s="18">
        <f ca="1">IF(X687&lt;=('Ejercicio 3 - TIR'!$D$26-'Ejercicio 3 - TIR'!$C$26)/('Ejercicio 3 - TIR'!$E$26-'Ejercicio 3 - TIR'!$C$26),'Ejercicio 3 - TIR'!$C$26+SQRT(('Ejercicio 3 - TIR'!$E$26-'Ejercicio 3 - TIR'!$C$26)*('Ejercicio 3 - TIR'!$D$26-'Ejercicio 3 - TIR'!$C$26)*X687),'Ejercicio 3 - TIR'!$E$26-SQRT(('Ejercicio 3 - TIR'!$E$26-'Ejercicio 3 - TIR'!$C$26)*('Ejercicio 3 - TIR'!$E$26-'Ejercicio 3 - TIR'!$D$26)*(1-X687)))</f>
        <v>0.235048106256663</v>
      </c>
      <c r="Z687" s="16">
        <f ca="1" t="shared" si="4764"/>
        <v>1.14503416473313</v>
      </c>
      <c r="AA687" s="16">
        <f ca="1" t="shared" si="4765"/>
        <v>1.30576241290223</v>
      </c>
      <c r="AB687" s="16">
        <f ca="1" t="shared" si="4766"/>
        <v>1.53897712025014</v>
      </c>
      <c r="AC687" s="16">
        <f ca="1" t="shared" si="4767"/>
        <v>1.91076757549713</v>
      </c>
      <c r="AD687" s="16">
        <f ca="1" t="shared" si="4768"/>
        <v>2.35988987561436</v>
      </c>
      <c r="AE687" s="15">
        <f ca="1" t="shared" si="4769"/>
        <v>5153.98885467749</v>
      </c>
      <c r="AF687" s="15">
        <f ca="1" t="shared" si="4770"/>
        <v>5877.45338107304</v>
      </c>
      <c r="AG687" s="15">
        <f ca="1" t="shared" si="4771"/>
        <v>6927.19149320888</v>
      </c>
      <c r="AH687" s="15">
        <f ca="1" t="shared" si="4772"/>
        <v>8600.68205064133</v>
      </c>
      <c r="AI687" s="15">
        <f ca="1" t="shared" si="4773"/>
        <v>10622.2560791602</v>
      </c>
      <c r="AJ687" s="17">
        <f ca="1" t="shared" si="4774"/>
        <v>44022.5232316613</v>
      </c>
      <c r="AK687" s="17">
        <f ca="1" t="shared" si="4775"/>
        <v>52108.1323460572</v>
      </c>
      <c r="AL687" s="17">
        <f ca="1" t="shared" si="4776"/>
        <v>56800.2349294921</v>
      </c>
      <c r="AM687" s="17">
        <f ca="1" t="shared" si="4777"/>
        <v>77336.774309594</v>
      </c>
      <c r="AN687" s="17">
        <f ca="1" t="shared" si="4778"/>
        <v>86034.2876083649</v>
      </c>
      <c r="AO687" s="17">
        <f ca="1">C687/'Ejercicio 3 - TIR'!$D$7</f>
        <v>16695.5827225711</v>
      </c>
      <c r="AP687" s="17">
        <f ca="1" t="shared" si="4779"/>
        <v>27326.9405090902</v>
      </c>
      <c r="AQ687" s="17">
        <f ca="1" t="shared" si="4780"/>
        <v>35412.549623486</v>
      </c>
      <c r="AR687" s="17">
        <f ca="1" t="shared" si="4781"/>
        <v>40104.652206921</v>
      </c>
      <c r="AS687" s="17">
        <f ca="1" t="shared" si="4782"/>
        <v>60641.1915870229</v>
      </c>
      <c r="AT687" s="17">
        <f ca="1" t="shared" si="4783"/>
        <v>69338.7048857938</v>
      </c>
      <c r="AU687" s="17">
        <f ca="1">AP687*'Ejercicio 3 - TIR'!$D$5</f>
        <v>13663.4702545451</v>
      </c>
      <c r="AV687" s="17">
        <f ca="1">AQ687*'Ejercicio 3 - TIR'!$D$5</f>
        <v>17706.274811743</v>
      </c>
      <c r="AW687" s="17">
        <f ca="1">AR687*'Ejercicio 3 - TIR'!$D$5</f>
        <v>20052.3261034605</v>
      </c>
      <c r="AX687" s="17">
        <f ca="1">AS687*'Ejercicio 3 - TIR'!$D$5</f>
        <v>30320.5957935114</v>
      </c>
      <c r="AY687" s="17">
        <f ca="1">AT687*'Ejercicio 3 - TIR'!$D$5</f>
        <v>34669.3524428969</v>
      </c>
      <c r="AZ687" s="17">
        <f ca="1" t="shared" ref="AZ687:BD687" si="5107">AJ687-AU687-AE687</f>
        <v>25205.0641224387</v>
      </c>
      <c r="BA687" s="17">
        <f ca="1" t="shared" si="5107"/>
        <v>28524.4041532411</v>
      </c>
      <c r="BB687" s="17">
        <f ca="1" t="shared" si="5107"/>
        <v>29820.7173328227</v>
      </c>
      <c r="BC687" s="17">
        <f ca="1" t="shared" si="5107"/>
        <v>38415.4964654412</v>
      </c>
      <c r="BD687" s="17">
        <f ca="1" t="shared" si="5107"/>
        <v>40742.6790863078</v>
      </c>
      <c r="BE687" s="17">
        <f ca="1" t="shared" ref="BE687:BI687" si="5108">AZ687/Z687</f>
        <v>22012.4996255576</v>
      </c>
      <c r="BF687" s="17">
        <f ca="1" t="shared" si="5108"/>
        <v>21845.0185664648</v>
      </c>
      <c r="BG687" s="17">
        <f ca="1" t="shared" si="5108"/>
        <v>19376.9724971452</v>
      </c>
      <c r="BH687" s="17">
        <f ca="1" t="shared" si="5108"/>
        <v>20104.7458403969</v>
      </c>
      <c r="BI687" s="17">
        <f ca="1" t="shared" si="5108"/>
        <v>17264.6526888044</v>
      </c>
      <c r="BJ687" s="17">
        <f ca="1" t="shared" si="4786"/>
        <v>83861.9379065809</v>
      </c>
      <c r="BK687" s="17">
        <f ca="1" t="shared" si="4787"/>
        <v>39399.7366344776</v>
      </c>
      <c r="BL687" s="17">
        <f ca="1" t="shared" si="4788"/>
        <v>123261.674541059</v>
      </c>
      <c r="BM687" s="17">
        <f ca="1">BK687*'Ejercicio 3 - TIR'!$D$5</f>
        <v>19699.8683172388</v>
      </c>
      <c r="BN687" s="17">
        <f ca="1" t="shared" si="4789"/>
        <v>103561.80622382</v>
      </c>
      <c r="BO687" s="17">
        <f ca="1" t="shared" si="4790"/>
        <v>43884.1690427859</v>
      </c>
      <c r="BP687" s="17">
        <f ca="1" t="shared" si="4791"/>
        <v>-119014.291294356</v>
      </c>
      <c r="BQ687" s="17">
        <f ca="1" t="shared" ref="BQ687:BT687" si="5109">BE687</f>
        <v>22012.4996255576</v>
      </c>
      <c r="BR687" s="17">
        <f ca="1" t="shared" si="5109"/>
        <v>21845.0185664648</v>
      </c>
      <c r="BS687" s="17">
        <f ca="1" t="shared" si="5109"/>
        <v>19376.9724971452</v>
      </c>
      <c r="BT687" s="17">
        <f ca="1" t="shared" si="5109"/>
        <v>20104.7458403969</v>
      </c>
      <c r="BU687" s="17">
        <f ca="1" t="shared" si="4793"/>
        <v>61148.8217315903</v>
      </c>
      <c r="BV687" s="19">
        <f ca="1" t="shared" si="4794"/>
        <v>5.75859484441867</v>
      </c>
    </row>
    <row r="688" ht="15" customHeight="1" spans="1:74">
      <c r="A688" s="15">
        <v>687</v>
      </c>
      <c r="B688" s="16">
        <f ca="1" t="shared" ref="B688:F688" si="5110">RAND()</f>
        <v>0.700972712982652</v>
      </c>
      <c r="C688" s="17">
        <f ca="1">IF(B688&lt;=('Ejercicio 3 - TIR'!$D$13-'Ejercicio 3 - TIR'!$C$13)/('Ejercicio 3 - TIR'!$E$13-'Ejercicio 3 - TIR'!$C$13),'Ejercicio 3 - TIR'!$C$13+SQRT(('Ejercicio 3 - TIR'!$E$13-'Ejercicio 3 - TIR'!$C$13)*('Ejercicio 3 - TIR'!$D$13-'Ejercicio 3 - TIR'!$C$13)*B688),'Ejercicio 3 - TIR'!$E$13-SQRT(('Ejercicio 3 - TIR'!$E$13-'Ejercicio 3 - TIR'!$C$13)*('Ejercicio 3 - TIR'!$E$13-'Ejercicio 3 - TIR'!$D$13)*(1-B688)))</f>
        <v>81057.1188986253</v>
      </c>
      <c r="D688" s="16">
        <f ca="1" t="shared" si="5110"/>
        <v>0.912928770361367</v>
      </c>
      <c r="E688" s="17">
        <f ca="1">IF(D688&lt;=('Ejercicio 3 - TIR'!$D$14-'Ejercicio 3 - TIR'!$C$14)/('Ejercicio 3 - TIR'!$E$14-'Ejercicio 3 - TIR'!$C$14),'Ejercicio 3 - TIR'!$C$14+SQRT(('Ejercicio 3 - TIR'!$E$14-'Ejercicio 3 - TIR'!$C$14)*('Ejercicio 3 - TIR'!$D$14-'Ejercicio 3 - TIR'!$C$14)*D688),'Ejercicio 3 - TIR'!$E$14-SQRT(('Ejercicio 3 - TIR'!$E$14-'Ejercicio 3 - TIR'!$C$14)*('Ejercicio 3 - TIR'!$E$14-'Ejercicio 3 - TIR'!$D$14)*(1-D688)))</f>
        <v>36386.0431040486</v>
      </c>
      <c r="F688" s="16">
        <f ca="1" t="shared" si="5110"/>
        <v>0.079224022098801</v>
      </c>
      <c r="G688" s="17">
        <f ca="1">IF(F688&lt;=('Ejercicio 3 - TIR'!$D$18-'Ejercicio 3 - TIR'!$C$18)/('Ejercicio 3 - TIR'!$E$18-'Ejercicio 3 - TIR'!$C$18),'Ejercicio 3 - TIR'!$C$18+SQRT(('Ejercicio 3 - TIR'!$E$18-'Ejercicio 3 - TIR'!$C$18)*('Ejercicio 3 - TIR'!$D$18-'Ejercicio 3 - TIR'!$C$18)*F688),'Ejercicio 3 - TIR'!$E$18-SQRT(('Ejercicio 3 - TIR'!$E$18-'Ejercicio 3 - TIR'!$C$18)*('Ejercicio 3 - TIR'!$E$18-'Ejercicio 3 - TIR'!$D$18)*(1-F688)))</f>
        <v>33447.2602621241</v>
      </c>
      <c r="H688" s="16">
        <f ca="1" t="shared" ref="H688:L688" si="5111">RAND()</f>
        <v>0.575956544641338</v>
      </c>
      <c r="I688" s="17">
        <f ca="1">IF(H688&lt;=('Ejercicio 3 - TIR'!$D$18-'Ejercicio 3 - TIR'!$C$18)/('Ejercicio 3 - TIR'!$E$18-'Ejercicio 3 - TIR'!$C$18),'Ejercicio 3 - TIR'!$C$18+SQRT(('Ejercicio 3 - TIR'!$E$18-'Ejercicio 3 - TIR'!$C$18)*('Ejercicio 3 - TIR'!$D$18-'Ejercicio 3 - TIR'!$C$18)*H688),'Ejercicio 3 - TIR'!$E$18-SQRT(('Ejercicio 3 - TIR'!$E$18-'Ejercicio 3 - TIR'!$C$18)*('Ejercicio 3 - TIR'!$E$18-'Ejercicio 3 - TIR'!$D$18)*(1-H688)))</f>
        <v>39294.8093953669</v>
      </c>
      <c r="J688" s="16">
        <f ca="1" t="shared" si="5111"/>
        <v>0.625044774013223</v>
      </c>
      <c r="K688" s="17">
        <f ca="1">IF(J688&lt;=('Ejercicio 3 - TIR'!$D$18-'Ejercicio 3 - TIR'!$C$18)/('Ejercicio 3 - TIR'!$E$18-'Ejercicio 3 - TIR'!$C$18),'Ejercicio 3 - TIR'!$C$18+SQRT(('Ejercicio 3 - TIR'!$E$18-'Ejercicio 3 - TIR'!$C$18)*('Ejercicio 3 - TIR'!$D$18-'Ejercicio 3 - TIR'!$C$18)*J688),'Ejercicio 3 - TIR'!$E$18-SQRT(('Ejercicio 3 - TIR'!$E$18-'Ejercicio 3 - TIR'!$C$18)*('Ejercicio 3 - TIR'!$E$18-'Ejercicio 3 - TIR'!$D$18)*(1-J688)))</f>
        <v>39682.8051773225</v>
      </c>
      <c r="L688" s="16">
        <f ca="1" t="shared" si="5111"/>
        <v>0.274371799337904</v>
      </c>
      <c r="M688" s="17">
        <f ca="1">IF(L688&lt;=('Ejercicio 3 - TIR'!$D$18-'Ejercicio 3 - TIR'!$C$18)/('Ejercicio 3 - TIR'!$E$18-'Ejercicio 3 - TIR'!$C$18),'Ejercicio 3 - TIR'!$C$18+SQRT(('Ejercicio 3 - TIR'!$E$18-'Ejercicio 3 - TIR'!$C$18)*('Ejercicio 3 - TIR'!$D$18-'Ejercicio 3 - TIR'!$C$18)*L688),'Ejercicio 3 - TIR'!$E$18-SQRT(('Ejercicio 3 - TIR'!$E$18-'Ejercicio 3 - TIR'!$C$18)*('Ejercicio 3 - TIR'!$E$18-'Ejercicio 3 - TIR'!$D$18)*(1-L688)))</f>
        <v>36415.2762918432</v>
      </c>
      <c r="N688" s="16">
        <f ca="1" t="shared" ref="N688:R688" si="5112">RAND()</f>
        <v>0.236140490363538</v>
      </c>
      <c r="O688" s="17">
        <f ca="1">IF(N688&lt;=('Ejercicio 3 - TIR'!$D$18-'Ejercicio 3 - TIR'!$C$18)/('Ejercicio 3 - TIR'!$E$18-'Ejercicio 3 - TIR'!$C$18),'Ejercicio 3 - TIR'!$C$18+SQRT(('Ejercicio 3 - TIR'!$E$18-'Ejercicio 3 - TIR'!$C$18)*('Ejercicio 3 - TIR'!$D$18-'Ejercicio 3 - TIR'!$C$18)*N688),'Ejercicio 3 - TIR'!$E$18-SQRT(('Ejercicio 3 - TIR'!$E$18-'Ejercicio 3 - TIR'!$C$18)*('Ejercicio 3 - TIR'!$E$18-'Ejercicio 3 - TIR'!$D$18)*(1-N688)))</f>
        <v>35951.5605982407</v>
      </c>
      <c r="P688" s="16">
        <f ca="1" t="shared" si="5112"/>
        <v>0.533753476985097</v>
      </c>
      <c r="Q688" s="18">
        <f ca="1">IF(P688&lt;=('Ejercicio 3 - TIR'!$D$22-'Ejercicio 3 - TIR'!$C$22)/('Ejercicio 3 - TIR'!$E$22-'Ejercicio 3 - TIR'!$C$22),'Ejercicio 3 - TIR'!$C$22+SQRT(('Ejercicio 3 - TIR'!$E$22-'Ejercicio 3 - TIR'!$C$22)*('Ejercicio 3 - TIR'!$D$22-'Ejercicio 3 - TIR'!$C$22)*P688),'Ejercicio 3 - TIR'!$E$22-SQRT(('Ejercicio 3 - TIR'!$E$22-'Ejercicio 3 - TIR'!$C$22)*('Ejercicio 3 - TIR'!$E$22-'Ejercicio 3 - TIR'!$D$22)*(1-P688)))</f>
        <v>0.151030296145338</v>
      </c>
      <c r="R688" s="16">
        <f ca="1" t="shared" si="5112"/>
        <v>0.353582726969577</v>
      </c>
      <c r="S688" s="18">
        <f ca="1">IF(R688&lt;=('Ejercicio 3 - TIR'!$D$23-'Ejercicio 3 - TIR'!$C$23)/('Ejercicio 3 - TIR'!$E$23-'Ejercicio 3 - TIR'!$C$23),'Ejercicio 3 - TIR'!$C$23+SQRT(('Ejercicio 3 - TIR'!$E$23-'Ejercicio 3 - TIR'!$C$23)*('Ejercicio 3 - TIR'!$D$23-'Ejercicio 3 - TIR'!$C$23)*R688),'Ejercicio 3 - TIR'!$E$23-SQRT(('Ejercicio 3 - TIR'!$E$23-'Ejercicio 3 - TIR'!$C$23)*('Ejercicio 3 - TIR'!$E$23-'Ejercicio 3 - TIR'!$D$23)*(1-R688)))</f>
        <v>0.145227939046724</v>
      </c>
      <c r="T688" s="16">
        <f ca="1" t="shared" ref="T688:X688" si="5113">RAND()</f>
        <v>0.614237882553379</v>
      </c>
      <c r="U688" s="18">
        <f ca="1">IF(T688&lt;=('Ejercicio 3 - TIR'!$D$24-'Ejercicio 3 - TIR'!$C$24)/('Ejercicio 3 - TIR'!$E$24-'Ejercicio 3 - TIR'!$C$24),'Ejercicio 3 - TIR'!$C$24+SQRT(('Ejercicio 3 - TIR'!$E$24-'Ejercicio 3 - TIR'!$C$24)*('Ejercicio 3 - TIR'!$D$24-'Ejercicio 3 - TIR'!$C$24)*T688),'Ejercicio 3 - TIR'!$E$24-SQRT(('Ejercicio 3 - TIR'!$E$24-'Ejercicio 3 - TIR'!$C$24)*('Ejercicio 3 - TIR'!$E$24-'Ejercicio 3 - TIR'!$D$24)*(1-T688)))</f>
        <v>0.187134608950287</v>
      </c>
      <c r="V688" s="16">
        <f ca="1" t="shared" si="5113"/>
        <v>0.346027696660504</v>
      </c>
      <c r="W688" s="18">
        <f ca="1">IF(V688&lt;=('Ejercicio 3 - TIR'!$D$25-'Ejercicio 3 - TIR'!$C$25)/('Ejercicio 3 - TIR'!$E$25-'Ejercicio 3 - TIR'!$C$25),'Ejercicio 3 - TIR'!$C$25+SQRT(('Ejercicio 3 - TIR'!$E$25-'Ejercicio 3 - TIR'!$C$25)*('Ejercicio 3 - TIR'!$D$25-'Ejercicio 3 - TIR'!$C$25)*V688),'Ejercicio 3 - TIR'!$E$25-SQRT(('Ejercicio 3 - TIR'!$E$25-'Ejercicio 3 - TIR'!$C$25)*('Ejercicio 3 - TIR'!$E$25-'Ejercicio 3 - TIR'!$D$25)*(1-V688)))</f>
        <v>0.202157518232347</v>
      </c>
      <c r="X688" s="16">
        <f ca="1" t="shared" si="5113"/>
        <v>0.122928508830467</v>
      </c>
      <c r="Y688" s="18">
        <f ca="1">IF(X688&lt;=('Ejercicio 3 - TIR'!$D$26-'Ejercicio 3 - TIR'!$C$26)/('Ejercicio 3 - TIR'!$E$26-'Ejercicio 3 - TIR'!$C$26),'Ejercicio 3 - TIR'!$C$26+SQRT(('Ejercicio 3 - TIR'!$E$26-'Ejercicio 3 - TIR'!$C$26)*('Ejercicio 3 - TIR'!$D$26-'Ejercicio 3 - TIR'!$C$26)*X688),'Ejercicio 3 - TIR'!$E$26-SQRT(('Ejercicio 3 - TIR'!$E$26-'Ejercicio 3 - TIR'!$C$26)*('Ejercicio 3 - TIR'!$E$26-'Ejercicio 3 - TIR'!$D$26)*(1-X688)))</f>
        <v>0.208218314242604</v>
      </c>
      <c r="Z688" s="16">
        <f ca="1" t="shared" si="4764"/>
        <v>1.15103029614534</v>
      </c>
      <c r="AA688" s="16">
        <f ca="1" t="shared" si="4765"/>
        <v>1.31819205383487</v>
      </c>
      <c r="AB688" s="16">
        <f ca="1" t="shared" si="4766"/>
        <v>1.56487140835063</v>
      </c>
      <c r="AC688" s="16">
        <f ca="1" t="shared" si="4767"/>
        <v>1.88122192861555</v>
      </c>
      <c r="AD688" s="16">
        <f ca="1" t="shared" si="4768"/>
        <v>2.2729267873081</v>
      </c>
      <c r="AE688" s="15">
        <f ca="1" t="shared" si="4769"/>
        <v>5495.39486556148</v>
      </c>
      <c r="AF688" s="15">
        <f ca="1" t="shared" si="4770"/>
        <v>6293.47973613493</v>
      </c>
      <c r="AG688" s="15">
        <f ca="1" t="shared" si="4771"/>
        <v>7471.2076054931</v>
      </c>
      <c r="AH688" s="15">
        <f ca="1" t="shared" si="4772"/>
        <v>8981.56839321821</v>
      </c>
      <c r="AI688" s="15">
        <f ca="1" t="shared" si="4773"/>
        <v>10851.6954233088</v>
      </c>
      <c r="AJ688" s="17">
        <f ca="1" t="shared" si="4774"/>
        <v>38498.8098847629</v>
      </c>
      <c r="AK688" s="17">
        <f ca="1" t="shared" si="4775"/>
        <v>51798.1055019283</v>
      </c>
      <c r="AL688" s="17">
        <f ca="1" t="shared" si="4776"/>
        <v>62098.4872251403</v>
      </c>
      <c r="AM688" s="17">
        <f ca="1" t="shared" si="4777"/>
        <v>68505.2162968094</v>
      </c>
      <c r="AN688" s="17">
        <f ca="1" t="shared" si="4778"/>
        <v>81715.2651292716</v>
      </c>
      <c r="AO688" s="17">
        <f ca="1">C688/'Ejercicio 3 - TIR'!$D$7</f>
        <v>16211.4237797251</v>
      </c>
      <c r="AP688" s="17">
        <f ca="1" t="shared" si="4779"/>
        <v>22287.3861050379</v>
      </c>
      <c r="AQ688" s="17">
        <f ca="1" t="shared" si="4780"/>
        <v>35586.6817222032</v>
      </c>
      <c r="AR688" s="17">
        <f ca="1" t="shared" si="4781"/>
        <v>45887.0634454152</v>
      </c>
      <c r="AS688" s="17">
        <f ca="1" t="shared" si="4782"/>
        <v>52293.7925170843</v>
      </c>
      <c r="AT688" s="17">
        <f ca="1" t="shared" si="4783"/>
        <v>65503.8413495465</v>
      </c>
      <c r="AU688" s="17">
        <f ca="1">AP688*'Ejercicio 3 - TIR'!$D$5</f>
        <v>11143.6930525189</v>
      </c>
      <c r="AV688" s="17">
        <f ca="1">AQ688*'Ejercicio 3 - TIR'!$D$5</f>
        <v>17793.3408611016</v>
      </c>
      <c r="AW688" s="17">
        <f ca="1">AR688*'Ejercicio 3 - TIR'!$D$5</f>
        <v>22943.5317227076</v>
      </c>
      <c r="AX688" s="17">
        <f ca="1">AS688*'Ejercicio 3 - TIR'!$D$5</f>
        <v>26146.8962585422</v>
      </c>
      <c r="AY688" s="17">
        <f ca="1">AT688*'Ejercicio 3 - TIR'!$D$5</f>
        <v>32751.9206747733</v>
      </c>
      <c r="AZ688" s="17">
        <f ca="1" t="shared" ref="AZ688:BD688" si="5114">AJ688-AU688-AE688</f>
        <v>21859.7219666825</v>
      </c>
      <c r="BA688" s="17">
        <f ca="1" t="shared" si="5114"/>
        <v>27711.2849046917</v>
      </c>
      <c r="BB688" s="17">
        <f ca="1" t="shared" si="5114"/>
        <v>31683.7478969396</v>
      </c>
      <c r="BC688" s="17">
        <f ca="1" t="shared" si="5114"/>
        <v>33376.751645049</v>
      </c>
      <c r="BD688" s="17">
        <f ca="1" t="shared" si="5114"/>
        <v>38111.6490311896</v>
      </c>
      <c r="BE688" s="17">
        <f ca="1" t="shared" ref="BE688:BI688" si="5115">AZ688/Z688</f>
        <v>18991.4392695727</v>
      </c>
      <c r="BF688" s="17">
        <f ca="1" t="shared" si="5115"/>
        <v>21022.1908287753</v>
      </c>
      <c r="BG688" s="17">
        <f ca="1" t="shared" si="5115"/>
        <v>20246.8699522948</v>
      </c>
      <c r="BH688" s="17">
        <f ca="1" t="shared" si="5115"/>
        <v>17742.059635469</v>
      </c>
      <c r="BI688" s="17">
        <f ca="1" t="shared" si="5115"/>
        <v>16767.6536015163</v>
      </c>
      <c r="BJ688" s="17">
        <f ca="1" t="shared" si="4786"/>
        <v>82702.8120553391</v>
      </c>
      <c r="BK688" s="17">
        <f ca="1" t="shared" si="4787"/>
        <v>36847.3793693406</v>
      </c>
      <c r="BL688" s="17">
        <f ca="1" t="shared" si="4788"/>
        <v>119550.19142468</v>
      </c>
      <c r="BM688" s="17">
        <f ca="1">BK688*'Ejercicio 3 - TIR'!$D$5</f>
        <v>18423.6896846703</v>
      </c>
      <c r="BN688" s="17">
        <f ca="1" t="shared" si="4789"/>
        <v>101126.501740009</v>
      </c>
      <c r="BO688" s="17">
        <f ca="1" t="shared" si="4790"/>
        <v>44491.7549939111</v>
      </c>
      <c r="BP688" s="17">
        <f ca="1" t="shared" si="4791"/>
        <v>-117443.162002674</v>
      </c>
      <c r="BQ688" s="17">
        <f ca="1" t="shared" ref="BQ688:BT688" si="5116">BE688</f>
        <v>18991.4392695727</v>
      </c>
      <c r="BR688" s="17">
        <f ca="1" t="shared" si="5116"/>
        <v>21022.1908287753</v>
      </c>
      <c r="BS688" s="17">
        <f ca="1" t="shared" si="5116"/>
        <v>20246.8699522948</v>
      </c>
      <c r="BT688" s="17">
        <f ca="1" t="shared" si="5116"/>
        <v>17742.059635469</v>
      </c>
      <c r="BU688" s="17">
        <f ca="1" t="shared" si="4793"/>
        <v>61259.4085954274</v>
      </c>
      <c r="BV688" s="19">
        <f ca="1" t="shared" si="4794"/>
        <v>4.947566926977</v>
      </c>
    </row>
    <row r="689" ht="15" customHeight="1" spans="1:74">
      <c r="A689" s="15">
        <v>688</v>
      </c>
      <c r="B689" s="16">
        <f ca="1" t="shared" ref="B689:F689" si="5117">RAND()</f>
        <v>0.373628055680824</v>
      </c>
      <c r="C689" s="17">
        <f ca="1">IF(B689&lt;=('Ejercicio 3 - TIR'!$D$13-'Ejercicio 3 - TIR'!$C$13)/('Ejercicio 3 - TIR'!$E$13-'Ejercicio 3 - TIR'!$C$13),'Ejercicio 3 - TIR'!$C$13+SQRT(('Ejercicio 3 - TIR'!$E$13-'Ejercicio 3 - TIR'!$C$13)*('Ejercicio 3 - TIR'!$D$13-'Ejercicio 3 - TIR'!$C$13)*B689),'Ejercicio 3 - TIR'!$E$13-SQRT(('Ejercicio 3 - TIR'!$E$13-'Ejercicio 3 - TIR'!$C$13)*('Ejercicio 3 - TIR'!$E$13-'Ejercicio 3 - TIR'!$D$13)*(1-B689)))</f>
        <v>72583.83080766</v>
      </c>
      <c r="D689" s="16">
        <f ca="1" t="shared" si="5117"/>
        <v>0.636587774012443</v>
      </c>
      <c r="E689" s="17">
        <f ca="1">IF(D689&lt;=('Ejercicio 3 - TIR'!$D$14-'Ejercicio 3 - TIR'!$C$14)/('Ejercicio 3 - TIR'!$E$14-'Ejercicio 3 - TIR'!$C$14),'Ejercicio 3 - TIR'!$C$14+SQRT(('Ejercicio 3 - TIR'!$E$14-'Ejercicio 3 - TIR'!$C$14)*('Ejercicio 3 - TIR'!$D$14-'Ejercicio 3 - TIR'!$C$14)*D689),'Ejercicio 3 - TIR'!$E$14-SQRT(('Ejercicio 3 - TIR'!$E$14-'Ejercicio 3 - TIR'!$C$14)*('Ejercicio 3 - TIR'!$E$14-'Ejercicio 3 - TIR'!$D$14)*(1-D689)))</f>
        <v>32616.7870206709</v>
      </c>
      <c r="F689" s="16">
        <f ca="1" t="shared" si="5117"/>
        <v>0.496652145905333</v>
      </c>
      <c r="G689" s="17">
        <f ca="1">IF(F689&lt;=('Ejercicio 3 - TIR'!$D$18-'Ejercicio 3 - TIR'!$C$18)/('Ejercicio 3 - TIR'!$E$18-'Ejercicio 3 - TIR'!$C$18),'Ejercicio 3 - TIR'!$C$18+SQRT(('Ejercicio 3 - TIR'!$E$18-'Ejercicio 3 - TIR'!$C$18)*('Ejercicio 3 - TIR'!$D$18-'Ejercicio 3 - TIR'!$C$18)*F689),'Ejercicio 3 - TIR'!$E$18-SQRT(('Ejercicio 3 - TIR'!$E$18-'Ejercicio 3 - TIR'!$C$18)*('Ejercicio 3 - TIR'!$E$18-'Ejercicio 3 - TIR'!$D$18)*(1-F689)))</f>
        <v>38631.2120751259</v>
      </c>
      <c r="H689" s="16">
        <f ca="1" t="shared" ref="H689:L689" si="5118">RAND()</f>
        <v>0.421452058932017</v>
      </c>
      <c r="I689" s="17">
        <f ca="1">IF(H689&lt;=('Ejercicio 3 - TIR'!$D$18-'Ejercicio 3 - TIR'!$C$18)/('Ejercicio 3 - TIR'!$E$18-'Ejercicio 3 - TIR'!$C$18),'Ejercicio 3 - TIR'!$C$18+SQRT(('Ejercicio 3 - TIR'!$E$18-'Ejercicio 3 - TIR'!$C$18)*('Ejercicio 3 - TIR'!$D$18-'Ejercicio 3 - TIR'!$C$18)*H689),'Ejercicio 3 - TIR'!$E$18-SQRT(('Ejercicio 3 - TIR'!$E$18-'Ejercicio 3 - TIR'!$C$18)*('Ejercicio 3 - TIR'!$E$18-'Ejercicio 3 - TIR'!$D$18)*(1-H689)))</f>
        <v>37950.9627618171</v>
      </c>
      <c r="J689" s="16">
        <f ca="1" t="shared" si="5118"/>
        <v>0.503066572119159</v>
      </c>
      <c r="K689" s="17">
        <f ca="1">IF(J689&lt;=('Ejercicio 3 - TIR'!$D$18-'Ejercicio 3 - TIR'!$C$18)/('Ejercicio 3 - TIR'!$E$18-'Ejercicio 3 - TIR'!$C$18),'Ejercicio 3 - TIR'!$C$18+SQRT(('Ejercicio 3 - TIR'!$E$18-'Ejercicio 3 - TIR'!$C$18)*('Ejercicio 3 - TIR'!$D$18-'Ejercicio 3 - TIR'!$C$18)*J689),'Ejercicio 3 - TIR'!$E$18-SQRT(('Ejercicio 3 - TIR'!$E$18-'Ejercicio 3 - TIR'!$C$18)*('Ejercicio 3 - TIR'!$E$18-'Ejercicio 3 - TIR'!$D$18)*(1-J689)))</f>
        <v>38686.7707358876</v>
      </c>
      <c r="L689" s="16">
        <f ca="1" t="shared" si="5118"/>
        <v>0.660019361879282</v>
      </c>
      <c r="M689" s="17">
        <f ca="1">IF(L689&lt;=('Ejercicio 3 - TIR'!$D$18-'Ejercicio 3 - TIR'!$C$18)/('Ejercicio 3 - TIR'!$E$18-'Ejercicio 3 - TIR'!$C$18),'Ejercicio 3 - TIR'!$C$18+SQRT(('Ejercicio 3 - TIR'!$E$18-'Ejercicio 3 - TIR'!$C$18)*('Ejercicio 3 - TIR'!$D$18-'Ejercicio 3 - TIR'!$C$18)*L689),'Ejercicio 3 - TIR'!$E$18-SQRT(('Ejercicio 3 - TIR'!$E$18-'Ejercicio 3 - TIR'!$C$18)*('Ejercicio 3 - TIR'!$E$18-'Ejercicio 3 - TIR'!$D$18)*(1-L689)))</f>
        <v>39950.0203156522</v>
      </c>
      <c r="N689" s="16">
        <f ca="1" t="shared" ref="N689:R689" si="5119">RAND()</f>
        <v>0.0943202197184847</v>
      </c>
      <c r="O689" s="17">
        <f ca="1">IF(N689&lt;=('Ejercicio 3 - TIR'!$D$18-'Ejercicio 3 - TIR'!$C$18)/('Ejercicio 3 - TIR'!$E$18-'Ejercicio 3 - TIR'!$C$18),'Ejercicio 3 - TIR'!$C$18+SQRT(('Ejercicio 3 - TIR'!$E$18-'Ejercicio 3 - TIR'!$C$18)*('Ejercicio 3 - TIR'!$D$18-'Ejercicio 3 - TIR'!$C$18)*N689),'Ejercicio 3 - TIR'!$E$18-SQRT(('Ejercicio 3 - TIR'!$E$18-'Ejercicio 3 - TIR'!$C$18)*('Ejercicio 3 - TIR'!$E$18-'Ejercicio 3 - TIR'!$D$18)*(1-N689)))</f>
        <v>33761.3871055467</v>
      </c>
      <c r="P689" s="16">
        <f ca="1" t="shared" si="5119"/>
        <v>0.113259915356258</v>
      </c>
      <c r="Q689" s="18">
        <f ca="1">IF(P689&lt;=('Ejercicio 3 - TIR'!$D$22-'Ejercicio 3 - TIR'!$C$22)/('Ejercicio 3 - TIR'!$E$22-'Ejercicio 3 - TIR'!$C$22),'Ejercicio 3 - TIR'!$C$22+SQRT(('Ejercicio 3 - TIR'!$E$22-'Ejercicio 3 - TIR'!$C$22)*('Ejercicio 3 - TIR'!$D$22-'Ejercicio 3 - TIR'!$C$22)*P689),'Ejercicio 3 - TIR'!$E$22-SQRT(('Ejercicio 3 - TIR'!$E$22-'Ejercicio 3 - TIR'!$C$22)*('Ejercicio 3 - TIR'!$E$22-'Ejercicio 3 - TIR'!$D$22)*(1-P689)))</f>
        <v>0.134278229849714</v>
      </c>
      <c r="R689" s="16">
        <f ca="1" t="shared" si="5119"/>
        <v>0.762477350834897</v>
      </c>
      <c r="S689" s="18">
        <f ca="1">IF(R689&lt;=('Ejercicio 3 - TIR'!$D$23-'Ejercicio 3 - TIR'!$C$23)/('Ejercicio 3 - TIR'!$E$23-'Ejercicio 3 - TIR'!$C$23),'Ejercicio 3 - TIR'!$C$23+SQRT(('Ejercicio 3 - TIR'!$E$23-'Ejercicio 3 - TIR'!$C$23)*('Ejercicio 3 - TIR'!$D$23-'Ejercicio 3 - TIR'!$C$23)*R689),'Ejercicio 3 - TIR'!$E$23-SQRT(('Ejercicio 3 - TIR'!$E$23-'Ejercicio 3 - TIR'!$C$23)*('Ejercicio 3 - TIR'!$E$23-'Ejercicio 3 - TIR'!$D$23)*(1-R689)))</f>
        <v>0.159322941009486</v>
      </c>
      <c r="T689" s="16">
        <f ca="1" t="shared" ref="T689:X689" si="5120">RAND()</f>
        <v>0.188983975561515</v>
      </c>
      <c r="U689" s="18">
        <f ca="1">IF(T689&lt;=('Ejercicio 3 - TIR'!$D$24-'Ejercicio 3 - TIR'!$C$24)/('Ejercicio 3 - TIR'!$E$24-'Ejercicio 3 - TIR'!$C$24),'Ejercicio 3 - TIR'!$C$24+SQRT(('Ejercicio 3 - TIR'!$E$24-'Ejercicio 3 - TIR'!$C$24)*('Ejercicio 3 - TIR'!$D$24-'Ejercicio 3 - TIR'!$C$24)*T689),'Ejercicio 3 - TIR'!$E$24-SQRT(('Ejercicio 3 - TIR'!$E$24-'Ejercicio 3 - TIR'!$C$24)*('Ejercicio 3 - TIR'!$E$24-'Ejercicio 3 - TIR'!$D$24)*(1-T689)))</f>
        <v>0.169921504679094</v>
      </c>
      <c r="V689" s="16">
        <f ca="1" t="shared" si="5120"/>
        <v>0.00415369578564229</v>
      </c>
      <c r="W689" s="18">
        <f ca="1">IF(V689&lt;=('Ejercicio 3 - TIR'!$D$25-'Ejercicio 3 - TIR'!$C$25)/('Ejercicio 3 - TIR'!$E$25-'Ejercicio 3 - TIR'!$C$25),'Ejercicio 3 - TIR'!$C$25+SQRT(('Ejercicio 3 - TIR'!$E$25-'Ejercicio 3 - TIR'!$C$25)*('Ejercicio 3 - TIR'!$D$25-'Ejercicio 3 - TIR'!$C$25)*V689),'Ejercicio 3 - TIR'!$E$25-SQRT(('Ejercicio 3 - TIR'!$E$25-'Ejercicio 3 - TIR'!$C$25)*('Ejercicio 3 - TIR'!$E$25-'Ejercicio 3 - TIR'!$D$25)*(1-V689)))</f>
        <v>0.182411467208962</v>
      </c>
      <c r="X689" s="16">
        <f ca="1" t="shared" si="5120"/>
        <v>0.332709829511633</v>
      </c>
      <c r="Y689" s="18">
        <f ca="1">IF(X689&lt;=('Ejercicio 3 - TIR'!$D$26-'Ejercicio 3 - TIR'!$C$26)/('Ejercicio 3 - TIR'!$E$26-'Ejercicio 3 - TIR'!$C$26),'Ejercicio 3 - TIR'!$C$26+SQRT(('Ejercicio 3 - TIR'!$E$26-'Ejercicio 3 - TIR'!$C$26)*('Ejercicio 3 - TIR'!$D$26-'Ejercicio 3 - TIR'!$C$26)*X689),'Ejercicio 3 - TIR'!$E$26-SQRT(('Ejercicio 3 - TIR'!$E$26-'Ejercicio 3 - TIR'!$C$26)*('Ejercicio 3 - TIR'!$E$26-'Ejercicio 3 - TIR'!$D$26)*(1-X689)))</f>
        <v>0.219971929195189</v>
      </c>
      <c r="Z689" s="16">
        <f ca="1" t="shared" si="4764"/>
        <v>1.13427822984971</v>
      </c>
      <c r="AA689" s="16">
        <f ca="1" t="shared" si="4765"/>
        <v>1.3149947733524</v>
      </c>
      <c r="AB689" s="16">
        <f ca="1" t="shared" si="4766"/>
        <v>1.53844066388559</v>
      </c>
      <c r="AC689" s="16">
        <f ca="1" t="shared" si="4767"/>
        <v>1.81906988259889</v>
      </c>
      <c r="AD689" s="16">
        <f ca="1" t="shared" si="4768"/>
        <v>2.21921419401503</v>
      </c>
      <c r="AE689" s="15">
        <f ca="1" t="shared" si="4769"/>
        <v>4379.72442452082</v>
      </c>
      <c r="AF689" s="15">
        <f ca="1" t="shared" si="4770"/>
        <v>5077.51500064655</v>
      </c>
      <c r="AG689" s="15">
        <f ca="1" t="shared" si="4771"/>
        <v>5940.29398958709</v>
      </c>
      <c r="AH689" s="15">
        <f ca="1" t="shared" si="4772"/>
        <v>7023.87173188025</v>
      </c>
      <c r="AI689" s="15">
        <f ca="1" t="shared" si="4773"/>
        <v>8568.9263471615</v>
      </c>
      <c r="AJ689" s="17">
        <f ca="1" t="shared" si="4774"/>
        <v>43818.5428495228</v>
      </c>
      <c r="AK689" s="17">
        <f ca="1" t="shared" si="4775"/>
        <v>49905.3176754813</v>
      </c>
      <c r="AL689" s="17">
        <f ca="1" t="shared" si="4776"/>
        <v>59517.3012545086</v>
      </c>
      <c r="AM689" s="17">
        <f ca="1" t="shared" si="4777"/>
        <v>72671.8787654168</v>
      </c>
      <c r="AN689" s="17">
        <f ca="1" t="shared" si="4778"/>
        <v>74923.7494742653</v>
      </c>
      <c r="AO689" s="17">
        <f ca="1">C689/'Ejercicio 3 - TIR'!$D$7</f>
        <v>14516.766161532</v>
      </c>
      <c r="AP689" s="17">
        <f ca="1" t="shared" si="4779"/>
        <v>29301.7766879907</v>
      </c>
      <c r="AQ689" s="17">
        <f ca="1" t="shared" si="4780"/>
        <v>35388.5515139492</v>
      </c>
      <c r="AR689" s="17">
        <f ca="1" t="shared" si="4781"/>
        <v>45000.5350929766</v>
      </c>
      <c r="AS689" s="17">
        <f ca="1" t="shared" si="4782"/>
        <v>58155.1126038848</v>
      </c>
      <c r="AT689" s="17">
        <f ca="1" t="shared" si="4783"/>
        <v>60406.9833127333</v>
      </c>
      <c r="AU689" s="17">
        <f ca="1">AP689*'Ejercicio 3 - TIR'!$D$5</f>
        <v>14650.8883439954</v>
      </c>
      <c r="AV689" s="17">
        <f ca="1">AQ689*'Ejercicio 3 - TIR'!$D$5</f>
        <v>17694.2757569746</v>
      </c>
      <c r="AW689" s="17">
        <f ca="1">AR689*'Ejercicio 3 - TIR'!$D$5</f>
        <v>22500.2675464883</v>
      </c>
      <c r="AX689" s="17">
        <f ca="1">AS689*'Ejercicio 3 - TIR'!$D$5</f>
        <v>29077.5563019424</v>
      </c>
      <c r="AY689" s="17">
        <f ca="1">AT689*'Ejercicio 3 - TIR'!$D$5</f>
        <v>30203.4916563666</v>
      </c>
      <c r="AZ689" s="17">
        <f ca="1" t="shared" ref="AZ689:BD689" si="5121">AJ689-AU689-AE689</f>
        <v>24787.9300810066</v>
      </c>
      <c r="BA689" s="17">
        <f ca="1" t="shared" si="5121"/>
        <v>27133.5269178601</v>
      </c>
      <c r="BB689" s="17">
        <f ca="1" t="shared" si="5121"/>
        <v>31076.7397184332</v>
      </c>
      <c r="BC689" s="17">
        <f ca="1" t="shared" si="5121"/>
        <v>36570.4507315942</v>
      </c>
      <c r="BD689" s="17">
        <f ca="1" t="shared" si="5121"/>
        <v>36151.3314707372</v>
      </c>
      <c r="BE689" s="17">
        <f ca="1" t="shared" ref="BE689:BI689" si="5122">AZ689/Z689</f>
        <v>21853.4830596994</v>
      </c>
      <c r="BF689" s="17">
        <f ca="1" t="shared" si="5122"/>
        <v>20633.9427864696</v>
      </c>
      <c r="BG689" s="17">
        <f ca="1" t="shared" si="5122"/>
        <v>20200.1549022656</v>
      </c>
      <c r="BH689" s="17">
        <f ca="1" t="shared" si="5122"/>
        <v>20103.9284314609</v>
      </c>
      <c r="BI689" s="17">
        <f ca="1" t="shared" si="5122"/>
        <v>16290.149715261</v>
      </c>
      <c r="BJ689" s="17">
        <f ca="1" t="shared" si="4786"/>
        <v>72383.6367194382</v>
      </c>
      <c r="BK689" s="17">
        <f ca="1" t="shared" si="4787"/>
        <v>32215.813516869</v>
      </c>
      <c r="BL689" s="17">
        <f ca="1" t="shared" si="4788"/>
        <v>104599.450236307</v>
      </c>
      <c r="BM689" s="17">
        <f ca="1">BK689*'Ejercicio 3 - TIR'!$D$5</f>
        <v>16107.9067584345</v>
      </c>
      <c r="BN689" s="17">
        <f ca="1" t="shared" si="4789"/>
        <v>88491.5434778727</v>
      </c>
      <c r="BO689" s="17">
        <f ca="1" t="shared" si="4790"/>
        <v>39875.1701014369</v>
      </c>
      <c r="BP689" s="17">
        <f ca="1" t="shared" si="4791"/>
        <v>-105200.617828331</v>
      </c>
      <c r="BQ689" s="17">
        <f ca="1" t="shared" ref="BQ689:BT689" si="5123">BE689</f>
        <v>21853.4830596994</v>
      </c>
      <c r="BR689" s="17">
        <f ca="1" t="shared" si="5123"/>
        <v>20633.9427864696</v>
      </c>
      <c r="BS689" s="17">
        <f ca="1" t="shared" si="5123"/>
        <v>20200.1549022656</v>
      </c>
      <c r="BT689" s="17">
        <f ca="1" t="shared" si="5123"/>
        <v>20103.9284314609</v>
      </c>
      <c r="BU689" s="17">
        <f ca="1" t="shared" si="4793"/>
        <v>56165.3198166979</v>
      </c>
      <c r="BV689" s="19">
        <f ca="1" t="shared" si="4794"/>
        <v>8.54448030354609</v>
      </c>
    </row>
    <row r="690" ht="15" customHeight="1" spans="1:74">
      <c r="A690" s="15">
        <v>689</v>
      </c>
      <c r="B690" s="16">
        <f ca="1" t="shared" ref="B690:F690" si="5124">RAND()</f>
        <v>0.240083370155379</v>
      </c>
      <c r="C690" s="17">
        <f ca="1">IF(B690&lt;=('Ejercicio 3 - TIR'!$D$13-'Ejercicio 3 - TIR'!$C$13)/('Ejercicio 3 - TIR'!$E$13-'Ejercicio 3 - TIR'!$C$13),'Ejercicio 3 - TIR'!$C$13+SQRT(('Ejercicio 3 - TIR'!$E$13-'Ejercicio 3 - TIR'!$C$13)*('Ejercicio 3 - TIR'!$D$13-'Ejercicio 3 - TIR'!$C$13)*B690),'Ejercicio 3 - TIR'!$E$13-SQRT(('Ejercicio 3 - TIR'!$E$13-'Ejercicio 3 - TIR'!$C$13)*('Ejercicio 3 - TIR'!$E$13-'Ejercicio 3 - TIR'!$D$13)*(1-B690)))</f>
        <v>69799.6606095391</v>
      </c>
      <c r="D690" s="16">
        <f ca="1" t="shared" si="5124"/>
        <v>0.172279317269169</v>
      </c>
      <c r="E690" s="17">
        <f ca="1">IF(D690&lt;=('Ejercicio 3 - TIR'!$D$14-'Ejercicio 3 - TIR'!$C$14)/('Ejercicio 3 - TIR'!$E$14-'Ejercicio 3 - TIR'!$C$14),'Ejercicio 3 - TIR'!$C$14+SQRT(('Ejercicio 3 - TIR'!$E$14-'Ejercicio 3 - TIR'!$C$14)*('Ejercicio 3 - TIR'!$D$14-'Ejercicio 3 - TIR'!$C$14)*D690),'Ejercicio 3 - TIR'!$E$14-SQRT(('Ejercicio 3 - TIR'!$E$14-'Ejercicio 3 - TIR'!$C$14)*('Ejercicio 3 - TIR'!$E$14-'Ejercicio 3 - TIR'!$D$14)*(1-D690)))</f>
        <v>28594.5721296404</v>
      </c>
      <c r="F690" s="16">
        <f ca="1" t="shared" si="5124"/>
        <v>0.315974100125097</v>
      </c>
      <c r="G690" s="17">
        <f ca="1">IF(F690&lt;=('Ejercicio 3 - TIR'!$D$18-'Ejercicio 3 - TIR'!$C$18)/('Ejercicio 3 - TIR'!$E$18-'Ejercicio 3 - TIR'!$C$18),'Ejercicio 3 - TIR'!$C$18+SQRT(('Ejercicio 3 - TIR'!$E$18-'Ejercicio 3 - TIR'!$C$18)*('Ejercicio 3 - TIR'!$D$18-'Ejercicio 3 - TIR'!$C$18)*F690),'Ejercicio 3 - TIR'!$E$18-SQRT(('Ejercicio 3 - TIR'!$E$18-'Ejercicio 3 - TIR'!$C$18)*('Ejercicio 3 - TIR'!$E$18-'Ejercicio 3 - TIR'!$D$18)*(1-F690)))</f>
        <v>36884.4836421307</v>
      </c>
      <c r="H690" s="16">
        <f ca="1" t="shared" ref="H690:L690" si="5125">RAND()</f>
        <v>0.996346487182969</v>
      </c>
      <c r="I690" s="17">
        <f ca="1">IF(H690&lt;=('Ejercicio 3 - TIR'!$D$18-'Ejercicio 3 - TIR'!$C$18)/('Ejercicio 3 - TIR'!$E$18-'Ejercicio 3 - TIR'!$C$18),'Ejercicio 3 - TIR'!$C$18+SQRT(('Ejercicio 3 - TIR'!$E$18-'Ejercicio 3 - TIR'!$C$18)*('Ejercicio 3 - TIR'!$D$18-'Ejercicio 3 - TIR'!$C$18)*H690),'Ejercicio 3 - TIR'!$E$18-SQRT(('Ejercicio 3 - TIR'!$E$18-'Ejercicio 3 - TIR'!$C$18)*('Ejercicio 3 - TIR'!$E$18-'Ejercicio 3 - TIR'!$D$18)*(1-H690)))</f>
        <v>44476.5370488016</v>
      </c>
      <c r="J690" s="16">
        <f ca="1" t="shared" si="5125"/>
        <v>0.151811271510706</v>
      </c>
      <c r="K690" s="17">
        <f ca="1">IF(J690&lt;=('Ejercicio 3 - TIR'!$D$18-'Ejercicio 3 - TIR'!$C$18)/('Ejercicio 3 - TIR'!$E$18-'Ejercicio 3 - TIR'!$C$18),'Ejercicio 3 - TIR'!$C$18+SQRT(('Ejercicio 3 - TIR'!$E$18-'Ejercicio 3 - TIR'!$C$18)*('Ejercicio 3 - TIR'!$D$18-'Ejercicio 3 - TIR'!$C$18)*J690),'Ejercicio 3 - TIR'!$E$18-SQRT(('Ejercicio 3 - TIR'!$E$18-'Ejercicio 3 - TIR'!$C$18)*('Ejercicio 3 - TIR'!$E$18-'Ejercicio 3 - TIR'!$D$18)*(1-J690)))</f>
        <v>34771.9692713392</v>
      </c>
      <c r="L690" s="16">
        <f ca="1" t="shared" si="5125"/>
        <v>0.55529543108931</v>
      </c>
      <c r="M690" s="17">
        <f ca="1">IF(L690&lt;=('Ejercicio 3 - TIR'!$D$18-'Ejercicio 3 - TIR'!$C$18)/('Ejercicio 3 - TIR'!$E$18-'Ejercicio 3 - TIR'!$C$18),'Ejercicio 3 - TIR'!$C$18+SQRT(('Ejercicio 3 - TIR'!$E$18-'Ejercicio 3 - TIR'!$C$18)*('Ejercicio 3 - TIR'!$D$18-'Ejercicio 3 - TIR'!$C$18)*L690),'Ejercicio 3 - TIR'!$E$18-SQRT(('Ejercicio 3 - TIR'!$E$18-'Ejercicio 3 - TIR'!$C$18)*('Ejercicio 3 - TIR'!$E$18-'Ejercicio 3 - TIR'!$D$18)*(1-L690)))</f>
        <v>39126.5719009602</v>
      </c>
      <c r="N690" s="16">
        <f ca="1" t="shared" ref="N690:R690" si="5126">RAND()</f>
        <v>0.888758792198235</v>
      </c>
      <c r="O690" s="17">
        <f ca="1">IF(N690&lt;=('Ejercicio 3 - TIR'!$D$18-'Ejercicio 3 - TIR'!$C$18)/('Ejercicio 3 - TIR'!$E$18-'Ejercicio 3 - TIR'!$C$18),'Ejercicio 3 - TIR'!$C$18+SQRT(('Ejercicio 3 - TIR'!$E$18-'Ejercicio 3 - TIR'!$C$18)*('Ejercicio 3 - TIR'!$D$18-'Ejercicio 3 - TIR'!$C$18)*N690),'Ejercicio 3 - TIR'!$E$18-SQRT(('Ejercicio 3 - TIR'!$E$18-'Ejercicio 3 - TIR'!$C$18)*('Ejercicio 3 - TIR'!$E$18-'Ejercicio 3 - TIR'!$D$18)*(1-N690)))</f>
        <v>42111.559142871</v>
      </c>
      <c r="P690" s="16">
        <f ca="1" t="shared" si="5126"/>
        <v>0.534983910637</v>
      </c>
      <c r="Q690" s="18">
        <f ca="1">IF(P690&lt;=('Ejercicio 3 - TIR'!$D$22-'Ejercicio 3 - TIR'!$C$22)/('Ejercicio 3 - TIR'!$E$22-'Ejercicio 3 - TIR'!$C$22),'Ejercicio 3 - TIR'!$C$22+SQRT(('Ejercicio 3 - TIR'!$E$22-'Ejercicio 3 - TIR'!$C$22)*('Ejercicio 3 - TIR'!$D$22-'Ejercicio 3 - TIR'!$C$22)*P690),'Ejercicio 3 - TIR'!$E$22-SQRT(('Ejercicio 3 - TIR'!$E$22-'Ejercicio 3 - TIR'!$C$22)*('Ejercicio 3 - TIR'!$E$22-'Ejercicio 3 - TIR'!$D$22)*(1-P690)))</f>
        <v>0.151068547204584</v>
      </c>
      <c r="R690" s="16">
        <f ca="1" t="shared" si="5126"/>
        <v>0.657023639654852</v>
      </c>
      <c r="S690" s="18">
        <f ca="1">IF(R690&lt;=('Ejercicio 3 - TIR'!$D$23-'Ejercicio 3 - TIR'!$C$23)/('Ejercicio 3 - TIR'!$E$23-'Ejercicio 3 - TIR'!$C$23),'Ejercicio 3 - TIR'!$C$23+SQRT(('Ejercicio 3 - TIR'!$E$23-'Ejercicio 3 - TIR'!$C$23)*('Ejercicio 3 - TIR'!$D$23-'Ejercicio 3 - TIR'!$C$23)*R690),'Ejercicio 3 - TIR'!$E$23-SQRT(('Ejercicio 3 - TIR'!$E$23-'Ejercicio 3 - TIR'!$C$23)*('Ejercicio 3 - TIR'!$E$23-'Ejercicio 3 - TIR'!$D$23)*(1-R690)))</f>
        <v>0.15515332117523</v>
      </c>
      <c r="T690" s="16">
        <f ca="1" t="shared" ref="T690:X690" si="5127">RAND()</f>
        <v>0.116331771164029</v>
      </c>
      <c r="U690" s="18">
        <f ca="1">IF(T690&lt;=('Ejercicio 3 - TIR'!$D$24-'Ejercicio 3 - TIR'!$C$24)/('Ejercicio 3 - TIR'!$E$24-'Ejercicio 3 - TIR'!$C$24),'Ejercicio 3 - TIR'!$C$24+SQRT(('Ejercicio 3 - TIR'!$E$24-'Ejercicio 3 - TIR'!$C$24)*('Ejercicio 3 - TIR'!$D$24-'Ejercicio 3 - TIR'!$C$24)*T690),'Ejercicio 3 - TIR'!$E$24-SQRT(('Ejercicio 3 - TIR'!$E$24-'Ejercicio 3 - TIR'!$C$24)*('Ejercicio 3 - TIR'!$E$24-'Ejercicio 3 - TIR'!$D$24)*(1-T690)))</f>
        <v>0.16562999422407</v>
      </c>
      <c r="V690" s="16">
        <f ca="1" t="shared" si="5127"/>
        <v>0.581404834651859</v>
      </c>
      <c r="W690" s="18">
        <f ca="1">IF(V690&lt;=('Ejercicio 3 - TIR'!$D$25-'Ejercicio 3 - TIR'!$C$25)/('Ejercicio 3 - TIR'!$E$25-'Ejercicio 3 - TIR'!$C$25),'Ejercicio 3 - TIR'!$C$25+SQRT(('Ejercicio 3 - TIR'!$E$25-'Ejercicio 3 - TIR'!$C$25)*('Ejercicio 3 - TIR'!$D$25-'Ejercicio 3 - TIR'!$C$25)*V690),'Ejercicio 3 - TIR'!$E$25-SQRT(('Ejercicio 3 - TIR'!$E$25-'Ejercicio 3 - TIR'!$C$25)*('Ejercicio 3 - TIR'!$E$25-'Ejercicio 3 - TIR'!$D$25)*(1-V690)))</f>
        <v>0.211723596319423</v>
      </c>
      <c r="X690" s="16">
        <f ca="1" t="shared" si="5127"/>
        <v>0.0961900493657619</v>
      </c>
      <c r="Y690" s="18">
        <f ca="1">IF(X690&lt;=('Ejercicio 3 - TIR'!$D$26-'Ejercicio 3 - TIR'!$C$26)/('Ejercicio 3 - TIR'!$E$26-'Ejercicio 3 - TIR'!$C$26),'Ejercicio 3 - TIR'!$C$26+SQRT(('Ejercicio 3 - TIR'!$E$26-'Ejercicio 3 - TIR'!$C$26)*('Ejercicio 3 - TIR'!$D$26-'Ejercicio 3 - TIR'!$C$26)*X690),'Ejercicio 3 - TIR'!$E$26-SQRT(('Ejercicio 3 - TIR'!$E$26-'Ejercicio 3 - TIR'!$C$26)*('Ejercicio 3 - TIR'!$E$26-'Ejercicio 3 - TIR'!$D$26)*(1-X690)))</f>
        <v>0.206115617682471</v>
      </c>
      <c r="Z690" s="16">
        <f ca="1" t="shared" si="4764"/>
        <v>1.15106854720458</v>
      </c>
      <c r="AA690" s="16">
        <f ca="1" t="shared" si="4765"/>
        <v>1.32966065520372</v>
      </c>
      <c r="AB690" s="16">
        <f ca="1" t="shared" si="4766"/>
        <v>1.54989234184509</v>
      </c>
      <c r="AC690" s="16">
        <f ca="1" t="shared" si="4767"/>
        <v>1.87804112236846</v>
      </c>
      <c r="AD690" s="16">
        <f ca="1" t="shared" si="4768"/>
        <v>2.26513472833852</v>
      </c>
      <c r="AE690" s="15">
        <f ca="1" t="shared" si="4769"/>
        <v>4319.74046956146</v>
      </c>
      <c r="AF690" s="15">
        <f ca="1" t="shared" si="4770"/>
        <v>4989.96255002897</v>
      </c>
      <c r="AG690" s="15">
        <f ca="1" t="shared" si="4771"/>
        <v>5816.45001836859</v>
      </c>
      <c r="AH690" s="15">
        <f ca="1" t="shared" si="4772"/>
        <v>7047.92973406976</v>
      </c>
      <c r="AI690" s="15">
        <f ca="1" t="shared" si="4773"/>
        <v>8500.6181245902</v>
      </c>
      <c r="AJ690" s="17">
        <f ca="1" t="shared" si="4774"/>
        <v>42456.5690003386</v>
      </c>
      <c r="AK690" s="17">
        <f ca="1" t="shared" si="4775"/>
        <v>59138.7013935022</v>
      </c>
      <c r="AL690" s="17">
        <f ca="1" t="shared" si="4776"/>
        <v>53892.8088845214</v>
      </c>
      <c r="AM690" s="17">
        <f ca="1" t="shared" si="4777"/>
        <v>73481.3110073096</v>
      </c>
      <c r="AN690" s="17">
        <f ca="1" t="shared" si="4778"/>
        <v>95388.3550789984</v>
      </c>
      <c r="AO690" s="17">
        <f ca="1">C690/'Ejercicio 3 - TIR'!$D$7</f>
        <v>13959.9321219078</v>
      </c>
      <c r="AP690" s="17">
        <f ca="1" t="shared" si="4779"/>
        <v>28496.6368784307</v>
      </c>
      <c r="AQ690" s="17">
        <f ca="1" t="shared" si="4780"/>
        <v>45178.7692715944</v>
      </c>
      <c r="AR690" s="17">
        <f ca="1" t="shared" si="4781"/>
        <v>39932.8767626136</v>
      </c>
      <c r="AS690" s="17">
        <f ca="1" t="shared" si="4782"/>
        <v>59521.3788854018</v>
      </c>
      <c r="AT690" s="17">
        <f ca="1" t="shared" si="4783"/>
        <v>81428.4229570906</v>
      </c>
      <c r="AU690" s="17">
        <f ca="1">AP690*'Ejercicio 3 - TIR'!$D$5</f>
        <v>14248.3184392154</v>
      </c>
      <c r="AV690" s="17">
        <f ca="1">AQ690*'Ejercicio 3 - TIR'!$D$5</f>
        <v>22589.3846357972</v>
      </c>
      <c r="AW690" s="17">
        <f ca="1">AR690*'Ejercicio 3 - TIR'!$D$5</f>
        <v>19966.4383813068</v>
      </c>
      <c r="AX690" s="17">
        <f ca="1">AS690*'Ejercicio 3 - TIR'!$D$5</f>
        <v>29760.6894427009</v>
      </c>
      <c r="AY690" s="17">
        <f ca="1">AT690*'Ejercicio 3 - TIR'!$D$5</f>
        <v>40714.2114785453</v>
      </c>
      <c r="AZ690" s="17">
        <f ca="1" t="shared" ref="AZ690:BD690" si="5128">AJ690-AU690-AE690</f>
        <v>23888.5100915617</v>
      </c>
      <c r="BA690" s="17">
        <f ca="1" t="shared" si="5128"/>
        <v>31559.354207676</v>
      </c>
      <c r="BB690" s="17">
        <f ca="1" t="shared" si="5128"/>
        <v>28109.920484846</v>
      </c>
      <c r="BC690" s="17">
        <f ca="1" t="shared" si="5128"/>
        <v>36672.691830539</v>
      </c>
      <c r="BD690" s="17">
        <f ca="1" t="shared" si="5128"/>
        <v>46173.5254758629</v>
      </c>
      <c r="BE690" s="17">
        <f ca="1" t="shared" ref="BE690:BI690" si="5129">AZ690/Z690</f>
        <v>20753.3340647487</v>
      </c>
      <c r="BF690" s="17">
        <f ca="1" t="shared" si="5129"/>
        <v>23734.893624299</v>
      </c>
      <c r="BG690" s="17">
        <f ca="1" t="shared" si="5129"/>
        <v>18136.692288822</v>
      </c>
      <c r="BH690" s="17">
        <f ca="1" t="shared" si="5129"/>
        <v>19527.0973535924</v>
      </c>
      <c r="BI690" s="17">
        <f ca="1" t="shared" si="5129"/>
        <v>20384.4499394221</v>
      </c>
      <c r="BJ690" s="17">
        <f ca="1" t="shared" si="4786"/>
        <v>64770.5583728292</v>
      </c>
      <c r="BK690" s="17">
        <f ca="1" t="shared" si="4787"/>
        <v>31621.1270545818</v>
      </c>
      <c r="BL690" s="17">
        <f ca="1" t="shared" si="4788"/>
        <v>96391.685427411</v>
      </c>
      <c r="BM690" s="17">
        <f ca="1">BK690*'Ejercicio 3 - TIR'!$D$5</f>
        <v>15810.5635272909</v>
      </c>
      <c r="BN690" s="17">
        <f ca="1" t="shared" si="4789"/>
        <v>80581.1219001201</v>
      </c>
      <c r="BO690" s="17">
        <f ca="1" t="shared" si="4790"/>
        <v>35574.5381905943</v>
      </c>
      <c r="BP690" s="17">
        <f ca="1" t="shared" si="4791"/>
        <v>-98394.2327391795</v>
      </c>
      <c r="BQ690" s="17">
        <f ca="1" t="shared" ref="BQ690:BT690" si="5130">BE690</f>
        <v>20753.3340647487</v>
      </c>
      <c r="BR690" s="17">
        <f ca="1" t="shared" si="5130"/>
        <v>23734.893624299</v>
      </c>
      <c r="BS690" s="17">
        <f ca="1" t="shared" si="5130"/>
        <v>18136.692288822</v>
      </c>
      <c r="BT690" s="17">
        <f ca="1" t="shared" si="5130"/>
        <v>19527.0973535924</v>
      </c>
      <c r="BU690" s="17">
        <f ca="1" t="shared" si="4793"/>
        <v>55958.9881300164</v>
      </c>
      <c r="BV690" s="19">
        <f ca="1" t="shared" si="4794"/>
        <v>10.6150030304145</v>
      </c>
    </row>
    <row r="691" ht="15" customHeight="1" spans="1:74">
      <c r="A691" s="15">
        <v>690</v>
      </c>
      <c r="B691" s="16">
        <f ca="1" t="shared" ref="B691:F691" si="5131">RAND()</f>
        <v>0.312119651464293</v>
      </c>
      <c r="C691" s="17">
        <f ca="1">IF(B691&lt;=('Ejercicio 3 - TIR'!$D$13-'Ejercicio 3 - TIR'!$C$13)/('Ejercicio 3 - TIR'!$E$13-'Ejercicio 3 - TIR'!$C$13),'Ejercicio 3 - TIR'!$C$13+SQRT(('Ejercicio 3 - TIR'!$E$13-'Ejercicio 3 - TIR'!$C$13)*('Ejercicio 3 - TIR'!$D$13-'Ejercicio 3 - TIR'!$C$13)*B691),'Ejercicio 3 - TIR'!$E$13-SQRT(('Ejercicio 3 - TIR'!$E$13-'Ejercicio 3 - TIR'!$C$13)*('Ejercicio 3 - TIR'!$E$13-'Ejercicio 3 - TIR'!$D$13)*(1-B691)))</f>
        <v>71269.2426441131</v>
      </c>
      <c r="D691" s="16">
        <f ca="1" t="shared" si="5131"/>
        <v>0.648609635528149</v>
      </c>
      <c r="E691" s="17">
        <f ca="1">IF(D691&lt;=('Ejercicio 3 - TIR'!$D$14-'Ejercicio 3 - TIR'!$C$14)/('Ejercicio 3 - TIR'!$E$14-'Ejercicio 3 - TIR'!$C$14),'Ejercicio 3 - TIR'!$C$14+SQRT(('Ejercicio 3 - TIR'!$E$14-'Ejercicio 3 - TIR'!$C$14)*('Ejercicio 3 - TIR'!$D$14-'Ejercicio 3 - TIR'!$C$14)*D691),'Ejercicio 3 - TIR'!$E$14-SQRT(('Ejercicio 3 - TIR'!$E$14-'Ejercicio 3 - TIR'!$C$14)*('Ejercicio 3 - TIR'!$E$14-'Ejercicio 3 - TIR'!$D$14)*(1-D691)))</f>
        <v>32739.9342516216</v>
      </c>
      <c r="F691" s="16">
        <f ca="1" t="shared" si="5131"/>
        <v>0.544242008205385</v>
      </c>
      <c r="G691" s="17">
        <f ca="1">IF(F691&lt;=('Ejercicio 3 - TIR'!$D$18-'Ejercicio 3 - TIR'!$C$18)/('Ejercicio 3 - TIR'!$E$18-'Ejercicio 3 - TIR'!$C$18),'Ejercicio 3 - TIR'!$C$18+SQRT(('Ejercicio 3 - TIR'!$E$18-'Ejercicio 3 - TIR'!$C$18)*('Ejercicio 3 - TIR'!$D$18-'Ejercicio 3 - TIR'!$C$18)*F691),'Ejercicio 3 - TIR'!$E$18-SQRT(('Ejercicio 3 - TIR'!$E$18-'Ejercicio 3 - TIR'!$C$18)*('Ejercicio 3 - TIR'!$E$18-'Ejercicio 3 - TIR'!$D$18)*(1-F691)))</f>
        <v>39035.2809159875</v>
      </c>
      <c r="H691" s="16">
        <f ca="1" t="shared" ref="H691:L691" si="5132">RAND()</f>
        <v>0.352669204219084</v>
      </c>
      <c r="I691" s="17">
        <f ca="1">IF(H691&lt;=('Ejercicio 3 - TIR'!$D$18-'Ejercicio 3 - TIR'!$C$18)/('Ejercicio 3 - TIR'!$E$18-'Ejercicio 3 - TIR'!$C$18),'Ejercicio 3 - TIR'!$C$18+SQRT(('Ejercicio 3 - TIR'!$E$18-'Ejercicio 3 - TIR'!$C$18)*('Ejercicio 3 - TIR'!$D$18-'Ejercicio 3 - TIR'!$C$18)*H691),'Ejercicio 3 - TIR'!$E$18-SQRT(('Ejercicio 3 - TIR'!$E$18-'Ejercicio 3 - TIR'!$C$18)*('Ejercicio 3 - TIR'!$E$18-'Ejercicio 3 - TIR'!$D$18)*(1-H691)))</f>
        <v>37273.2647850097</v>
      </c>
      <c r="J691" s="16">
        <f ca="1" t="shared" si="5132"/>
        <v>0.981849339175554</v>
      </c>
      <c r="K691" s="17">
        <f ca="1">IF(J691&lt;=('Ejercicio 3 - TIR'!$D$18-'Ejercicio 3 - TIR'!$C$18)/('Ejercicio 3 - TIR'!$E$18-'Ejercicio 3 - TIR'!$C$18),'Ejercicio 3 - TIR'!$C$18+SQRT(('Ejercicio 3 - TIR'!$E$18-'Ejercicio 3 - TIR'!$C$18)*('Ejercicio 3 - TIR'!$D$18-'Ejercicio 3 - TIR'!$C$18)*J691),'Ejercicio 3 - TIR'!$E$18-SQRT(('Ejercicio 3 - TIR'!$E$18-'Ejercicio 3 - TIR'!$C$18)*('Ejercicio 3 - TIR'!$E$18-'Ejercicio 3 - TIR'!$D$18)*(1-J691)))</f>
        <v>43833.2525715334</v>
      </c>
      <c r="L691" s="16">
        <f ca="1" t="shared" si="5132"/>
        <v>0.154315409553899</v>
      </c>
      <c r="M691" s="17">
        <f ca="1">IF(L691&lt;=('Ejercicio 3 - TIR'!$D$18-'Ejercicio 3 - TIR'!$C$18)/('Ejercicio 3 - TIR'!$E$18-'Ejercicio 3 - TIR'!$C$18),'Ejercicio 3 - TIR'!$C$18+SQRT(('Ejercicio 3 - TIR'!$E$18-'Ejercicio 3 - TIR'!$C$18)*('Ejercicio 3 - TIR'!$D$18-'Ejercicio 3 - TIR'!$C$18)*L691),'Ejercicio 3 - TIR'!$E$18-SQRT(('Ejercicio 3 - TIR'!$E$18-'Ejercicio 3 - TIR'!$C$18)*('Ejercicio 3 - TIR'!$E$18-'Ejercicio 3 - TIR'!$D$18)*(1-L691)))</f>
        <v>34811.165288481</v>
      </c>
      <c r="N691" s="16">
        <f ca="1" t="shared" ref="N691:R691" si="5133">RAND()</f>
        <v>0.219311636603943</v>
      </c>
      <c r="O691" s="17">
        <f ca="1">IF(N691&lt;=('Ejercicio 3 - TIR'!$D$18-'Ejercicio 3 - TIR'!$C$18)/('Ejercicio 3 - TIR'!$E$18-'Ejercicio 3 - TIR'!$C$18),'Ejercicio 3 - TIR'!$C$18+SQRT(('Ejercicio 3 - TIR'!$E$18-'Ejercicio 3 - TIR'!$C$18)*('Ejercicio 3 - TIR'!$D$18-'Ejercicio 3 - TIR'!$C$18)*N691),'Ejercicio 3 - TIR'!$E$18-SQRT(('Ejercicio 3 - TIR'!$E$18-'Ejercicio 3 - TIR'!$C$18)*('Ejercicio 3 - TIR'!$E$18-'Ejercicio 3 - TIR'!$D$18)*(1-N691)))</f>
        <v>35735.5684540062</v>
      </c>
      <c r="P691" s="16">
        <f ca="1" t="shared" si="5133"/>
        <v>0.0363228824813093</v>
      </c>
      <c r="Q691" s="18">
        <f ca="1">IF(P691&lt;=('Ejercicio 3 - TIR'!$D$22-'Ejercicio 3 - TIR'!$C$22)/('Ejercicio 3 - TIR'!$E$22-'Ejercicio 3 - TIR'!$C$22),'Ejercicio 3 - TIR'!$C$22+SQRT(('Ejercicio 3 - TIR'!$E$22-'Ejercicio 3 - TIR'!$C$22)*('Ejercicio 3 - TIR'!$D$22-'Ejercicio 3 - TIR'!$C$22)*P691),'Ejercicio 3 - TIR'!$E$22-SQRT(('Ejercicio 3 - TIR'!$E$22-'Ejercicio 3 - TIR'!$C$22)*('Ejercicio 3 - TIR'!$E$22-'Ejercicio 3 - TIR'!$D$22)*(1-P691)))</f>
        <v>0.128085863495407</v>
      </c>
      <c r="R691" s="16">
        <f ca="1" t="shared" si="5133"/>
        <v>0.344290106991775</v>
      </c>
      <c r="S691" s="18">
        <f ca="1">IF(R691&lt;=('Ejercicio 3 - TIR'!$D$23-'Ejercicio 3 - TIR'!$C$23)/('Ejercicio 3 - TIR'!$E$23-'Ejercicio 3 - TIR'!$C$23),'Ejercicio 3 - TIR'!$C$23+SQRT(('Ejercicio 3 - TIR'!$E$23-'Ejercicio 3 - TIR'!$C$23)*('Ejercicio 3 - TIR'!$D$23-'Ejercicio 3 - TIR'!$C$23)*R691),'Ejercicio 3 - TIR'!$E$23-SQRT(('Ejercicio 3 - TIR'!$E$23-'Ejercicio 3 - TIR'!$C$23)*('Ejercicio 3 - TIR'!$E$23-'Ejercicio 3 - TIR'!$D$23)*(1-R691)))</f>
        <v>0.144894220063806</v>
      </c>
      <c r="T691" s="16">
        <f ca="1" t="shared" ref="T691:X691" si="5134">RAND()</f>
        <v>0.829970166476537</v>
      </c>
      <c r="U691" s="18">
        <f ca="1">IF(T691&lt;=('Ejercicio 3 - TIR'!$D$24-'Ejercicio 3 - TIR'!$C$24)/('Ejercicio 3 - TIR'!$E$24-'Ejercicio 3 - TIR'!$C$24),'Ejercicio 3 - TIR'!$C$24+SQRT(('Ejercicio 3 - TIR'!$E$24-'Ejercicio 3 - TIR'!$C$24)*('Ejercicio 3 - TIR'!$D$24-'Ejercicio 3 - TIR'!$C$24)*T691),'Ejercicio 3 - TIR'!$E$24-SQRT(('Ejercicio 3 - TIR'!$E$24-'Ejercicio 3 - TIR'!$C$24)*('Ejercicio 3 - TIR'!$E$24-'Ejercicio 3 - TIR'!$D$24)*(1-T691)))</f>
        <v>0.198180661470482</v>
      </c>
      <c r="V691" s="16">
        <f ca="1" t="shared" si="5134"/>
        <v>0.306865897402701</v>
      </c>
      <c r="W691" s="18">
        <f ca="1">IF(V691&lt;=('Ejercicio 3 - TIR'!$D$25-'Ejercicio 3 - TIR'!$C$25)/('Ejercicio 3 - TIR'!$E$25-'Ejercicio 3 - TIR'!$C$25),'Ejercicio 3 - TIR'!$C$25+SQRT(('Ejercicio 3 - TIR'!$E$25-'Ejercicio 3 - TIR'!$C$25)*('Ejercicio 3 - TIR'!$D$25-'Ejercicio 3 - TIR'!$C$25)*V691),'Ejercicio 3 - TIR'!$E$25-SQRT(('Ejercicio 3 - TIR'!$E$25-'Ejercicio 3 - TIR'!$C$25)*('Ejercicio 3 - TIR'!$E$25-'Ejercicio 3 - TIR'!$D$25)*(1-V691)))</f>
        <v>0.200745869624055</v>
      </c>
      <c r="X691" s="16">
        <f ca="1" t="shared" si="5134"/>
        <v>0.982294937094122</v>
      </c>
      <c r="Y691" s="18">
        <f ca="1">IF(X691&lt;=('Ejercicio 3 - TIR'!$D$26-'Ejercicio 3 - TIR'!$C$26)/('Ejercicio 3 - TIR'!$E$26-'Ejercicio 3 - TIR'!$C$26),'Ejercicio 3 - TIR'!$C$26+SQRT(('Ejercicio 3 - TIR'!$E$26-'Ejercicio 3 - TIR'!$C$26)*('Ejercicio 3 - TIR'!$D$26-'Ejercicio 3 - TIR'!$C$26)*X691),'Ejercicio 3 - TIR'!$E$26-SQRT(('Ejercicio 3 - TIR'!$E$26-'Ejercicio 3 - TIR'!$C$26)*('Ejercicio 3 - TIR'!$E$26-'Ejercicio 3 - TIR'!$D$26)*(1-X691)))</f>
        <v>0.2702220994231</v>
      </c>
      <c r="Z691" s="16">
        <f ca="1" t="shared" si="4764"/>
        <v>1.12808586349541</v>
      </c>
      <c r="AA691" s="16">
        <f ca="1" t="shared" si="4765"/>
        <v>1.29153898485158</v>
      </c>
      <c r="AB691" s="16">
        <f ca="1" t="shared" si="4766"/>
        <v>1.54749703518438</v>
      </c>
      <c r="AC691" s="16">
        <f ca="1" t="shared" si="4767"/>
        <v>1.85815067325312</v>
      </c>
      <c r="AD691" s="16">
        <f ca="1" t="shared" si="4768"/>
        <v>2.36026404922402</v>
      </c>
      <c r="AE691" s="15">
        <f ca="1" t="shared" si="4769"/>
        <v>4193.5227494018</v>
      </c>
      <c r="AF691" s="15">
        <f ca="1" t="shared" si="4770"/>
        <v>4801.13995749621</v>
      </c>
      <c r="AG691" s="15">
        <f ca="1" t="shared" si="4771"/>
        <v>5752.63305008517</v>
      </c>
      <c r="AH691" s="15">
        <f ca="1" t="shared" si="4772"/>
        <v>6907.45037435259</v>
      </c>
      <c r="AI691" s="15">
        <f ca="1" t="shared" si="4773"/>
        <v>8773.99611617103</v>
      </c>
      <c r="AJ691" s="17">
        <f ca="1" t="shared" si="4774"/>
        <v>44035.1485788975</v>
      </c>
      <c r="AK691" s="17">
        <f ca="1" t="shared" si="4775"/>
        <v>48139.8745625356</v>
      </c>
      <c r="AL691" s="17">
        <f ca="1" t="shared" si="4776"/>
        <v>67831.828396936</v>
      </c>
      <c r="AM691" s="17">
        <f ca="1" t="shared" si="4777"/>
        <v>64684.3902175166</v>
      </c>
      <c r="AN691" s="17">
        <f ca="1" t="shared" si="4778"/>
        <v>84345.3775005749</v>
      </c>
      <c r="AO691" s="17">
        <f ca="1">C691/'Ejercicio 3 - TIR'!$D$7</f>
        <v>14253.8485288226</v>
      </c>
      <c r="AP691" s="17">
        <f ca="1" t="shared" si="4779"/>
        <v>29781.3000500749</v>
      </c>
      <c r="AQ691" s="17">
        <f ca="1" t="shared" si="4780"/>
        <v>33886.026033713</v>
      </c>
      <c r="AR691" s="17">
        <f ca="1" t="shared" si="4781"/>
        <v>53577.9798681134</v>
      </c>
      <c r="AS691" s="17">
        <f ca="1" t="shared" si="4782"/>
        <v>50430.5416886939</v>
      </c>
      <c r="AT691" s="17">
        <f ca="1" t="shared" si="4783"/>
        <v>70091.5289717523</v>
      </c>
      <c r="AU691" s="17">
        <f ca="1">AP691*'Ejercicio 3 - TIR'!$D$5</f>
        <v>14890.6500250375</v>
      </c>
      <c r="AV691" s="17">
        <f ca="1">AQ691*'Ejercicio 3 - TIR'!$D$5</f>
        <v>16943.0130168565</v>
      </c>
      <c r="AW691" s="17">
        <f ca="1">AR691*'Ejercicio 3 - TIR'!$D$5</f>
        <v>26788.9899340567</v>
      </c>
      <c r="AX691" s="17">
        <f ca="1">AS691*'Ejercicio 3 - TIR'!$D$5</f>
        <v>25215.270844347</v>
      </c>
      <c r="AY691" s="17">
        <f ca="1">AT691*'Ejercicio 3 - TIR'!$D$5</f>
        <v>35045.7644858761</v>
      </c>
      <c r="AZ691" s="17">
        <f ca="1" t="shared" ref="AZ691:BD691" si="5135">AJ691-AU691-AE691</f>
        <v>24950.9758044583</v>
      </c>
      <c r="BA691" s="17">
        <f ca="1" t="shared" si="5135"/>
        <v>26395.7215881829</v>
      </c>
      <c r="BB691" s="17">
        <f ca="1" t="shared" si="5135"/>
        <v>35290.2054127942</v>
      </c>
      <c r="BC691" s="17">
        <f ca="1" t="shared" si="5135"/>
        <v>32561.668998817</v>
      </c>
      <c r="BD691" s="17">
        <f ca="1" t="shared" si="5135"/>
        <v>40525.6168985277</v>
      </c>
      <c r="BE691" s="17">
        <f ca="1" t="shared" ref="BE691:BI691" si="5136">AZ691/Z691</f>
        <v>22117.9757781442</v>
      </c>
      <c r="BF691" s="17">
        <f ca="1" t="shared" si="5136"/>
        <v>20437.4176062647</v>
      </c>
      <c r="BG691" s="17">
        <f ca="1" t="shared" si="5136"/>
        <v>22804.6998542969</v>
      </c>
      <c r="BH691" s="17">
        <f ca="1" t="shared" si="5136"/>
        <v>17523.6967957019</v>
      </c>
      <c r="BI691" s="17">
        <f ca="1" t="shared" si="5136"/>
        <v>17169.9505027208</v>
      </c>
      <c r="BJ691" s="17">
        <f ca="1" t="shared" si="4786"/>
        <v>77274.8897880605</v>
      </c>
      <c r="BK691" s="17">
        <f ca="1" t="shared" si="4787"/>
        <v>33642.8462456647</v>
      </c>
      <c r="BL691" s="17">
        <f ca="1" t="shared" si="4788"/>
        <v>110917.736033725</v>
      </c>
      <c r="BM691" s="17">
        <f ca="1">BK691*'Ejercicio 3 - TIR'!$D$5</f>
        <v>16821.4231228324</v>
      </c>
      <c r="BN691" s="17">
        <f ca="1" t="shared" si="4789"/>
        <v>94096.3129108929</v>
      </c>
      <c r="BO691" s="17">
        <f ca="1" t="shared" si="4790"/>
        <v>39866.8585160329</v>
      </c>
      <c r="BP691" s="17">
        <f ca="1" t="shared" si="4791"/>
        <v>-104009.176895735</v>
      </c>
      <c r="BQ691" s="17">
        <f ca="1" t="shared" ref="BQ691:BT691" si="5137">BE691</f>
        <v>22117.9757781442</v>
      </c>
      <c r="BR691" s="17">
        <f ca="1" t="shared" si="5137"/>
        <v>20437.4176062647</v>
      </c>
      <c r="BS691" s="17">
        <f ca="1" t="shared" si="5137"/>
        <v>22804.6998542969</v>
      </c>
      <c r="BT691" s="17">
        <f ca="1" t="shared" si="5137"/>
        <v>17523.6967957019</v>
      </c>
      <c r="BU691" s="17">
        <f ca="1" t="shared" si="4793"/>
        <v>57036.8090187537</v>
      </c>
      <c r="BV691" s="19">
        <f ca="1" t="shared" si="4794"/>
        <v>9.18470023740403</v>
      </c>
    </row>
    <row r="692" ht="15" customHeight="1" spans="1:74">
      <c r="A692" s="15">
        <v>691</v>
      </c>
      <c r="B692" s="16">
        <f ca="1" t="shared" ref="B692:F692" si="5138">RAND()</f>
        <v>0.261359807067192</v>
      </c>
      <c r="C692" s="17">
        <f ca="1">IF(B692&lt;=('Ejercicio 3 - TIR'!$D$13-'Ejercicio 3 - TIR'!$C$13)/('Ejercicio 3 - TIR'!$E$13-'Ejercicio 3 - TIR'!$C$13),'Ejercicio 3 - TIR'!$C$13+SQRT(('Ejercicio 3 - TIR'!$E$13-'Ejercicio 3 - TIR'!$C$13)*('Ejercicio 3 - TIR'!$D$13-'Ejercicio 3 - TIR'!$C$13)*B692),'Ejercicio 3 - TIR'!$E$13-SQRT(('Ejercicio 3 - TIR'!$E$13-'Ejercicio 3 - TIR'!$C$13)*('Ejercicio 3 - TIR'!$E$13-'Ejercicio 3 - TIR'!$D$13)*(1-B692)))</f>
        <v>70228.0630203648</v>
      </c>
      <c r="D692" s="16">
        <f ca="1" t="shared" si="5138"/>
        <v>0.348470732249256</v>
      </c>
      <c r="E692" s="17">
        <f ca="1">IF(D692&lt;=('Ejercicio 3 - TIR'!$D$14-'Ejercicio 3 - TIR'!$C$14)/('Ejercicio 3 - TIR'!$E$14-'Ejercicio 3 - TIR'!$C$14),'Ejercicio 3 - TIR'!$C$14+SQRT(('Ejercicio 3 - TIR'!$E$14-'Ejercicio 3 - TIR'!$C$14)*('Ejercicio 3 - TIR'!$D$14-'Ejercicio 3 - TIR'!$C$14)*D692),'Ejercicio 3 - TIR'!$E$14-SQRT(('Ejercicio 3 - TIR'!$E$14-'Ejercicio 3 - TIR'!$C$14)*('Ejercicio 3 - TIR'!$E$14-'Ejercicio 3 - TIR'!$D$14)*(1-D692)))</f>
        <v>30114.1823725798</v>
      </c>
      <c r="F692" s="16">
        <f ca="1" t="shared" si="5138"/>
        <v>0.434807960809047</v>
      </c>
      <c r="G692" s="17">
        <f ca="1">IF(F692&lt;=('Ejercicio 3 - TIR'!$D$18-'Ejercicio 3 - TIR'!$C$18)/('Ejercicio 3 - TIR'!$E$18-'Ejercicio 3 - TIR'!$C$18),'Ejercicio 3 - TIR'!$C$18+SQRT(('Ejercicio 3 - TIR'!$E$18-'Ejercicio 3 - TIR'!$C$18)*('Ejercicio 3 - TIR'!$D$18-'Ejercicio 3 - TIR'!$C$18)*F692),'Ejercicio 3 - TIR'!$E$18-SQRT(('Ejercicio 3 - TIR'!$E$18-'Ejercicio 3 - TIR'!$C$18)*('Ejercicio 3 - TIR'!$E$18-'Ejercicio 3 - TIR'!$D$18)*(1-F692)))</f>
        <v>38075.9639747436</v>
      </c>
      <c r="H692" s="16">
        <f ca="1" t="shared" ref="H692:L692" si="5139">RAND()</f>
        <v>0.157495472029933</v>
      </c>
      <c r="I692" s="17">
        <f ca="1">IF(H692&lt;=('Ejercicio 3 - TIR'!$D$18-'Ejercicio 3 - TIR'!$C$18)/('Ejercicio 3 - TIR'!$E$18-'Ejercicio 3 - TIR'!$C$18),'Ejercicio 3 - TIR'!$C$18+SQRT(('Ejercicio 3 - TIR'!$E$18-'Ejercicio 3 - TIR'!$C$18)*('Ejercicio 3 - TIR'!$D$18-'Ejercicio 3 - TIR'!$C$18)*H692),'Ejercicio 3 - TIR'!$E$18-SQRT(('Ejercicio 3 - TIR'!$E$18-'Ejercicio 3 - TIR'!$C$18)*('Ejercicio 3 - TIR'!$E$18-'Ejercicio 3 - TIR'!$D$18)*(1-H692)))</f>
        <v>34860.4856552087</v>
      </c>
      <c r="J692" s="16">
        <f ca="1" t="shared" si="5139"/>
        <v>0.694014038545636</v>
      </c>
      <c r="K692" s="17">
        <f ca="1">IF(J692&lt;=('Ejercicio 3 - TIR'!$D$18-'Ejercicio 3 - TIR'!$C$18)/('Ejercicio 3 - TIR'!$E$18-'Ejercicio 3 - TIR'!$C$18),'Ejercicio 3 - TIR'!$C$18+SQRT(('Ejercicio 3 - TIR'!$E$18-'Ejercicio 3 - TIR'!$C$18)*('Ejercicio 3 - TIR'!$D$18-'Ejercicio 3 - TIR'!$C$18)*J692),'Ejercicio 3 - TIR'!$E$18-SQRT(('Ejercicio 3 - TIR'!$E$18-'Ejercicio 3 - TIR'!$C$18)*('Ejercicio 3 - TIR'!$E$18-'Ejercicio 3 - TIR'!$D$18)*(1-J692)))</f>
        <v>40209.4940654376</v>
      </c>
      <c r="L692" s="16">
        <f ca="1" t="shared" si="5139"/>
        <v>0.574368600911026</v>
      </c>
      <c r="M692" s="17">
        <f ca="1">IF(L692&lt;=('Ejercicio 3 - TIR'!$D$18-'Ejercicio 3 - TIR'!$C$18)/('Ejercicio 3 - TIR'!$E$18-'Ejercicio 3 - TIR'!$C$18),'Ejercicio 3 - TIR'!$C$18+SQRT(('Ejercicio 3 - TIR'!$E$18-'Ejercicio 3 - TIR'!$C$18)*('Ejercicio 3 - TIR'!$D$18-'Ejercicio 3 - TIR'!$C$18)*L692),'Ejercicio 3 - TIR'!$E$18-SQRT(('Ejercicio 3 - TIR'!$E$18-'Ejercicio 3 - TIR'!$C$18)*('Ejercicio 3 - TIR'!$E$18-'Ejercicio 3 - TIR'!$D$18)*(1-L692)))</f>
        <v>39281.9874023107</v>
      </c>
      <c r="N692" s="16">
        <f ca="1" t="shared" ref="N692:R692" si="5140">RAND()</f>
        <v>0.936768365087352</v>
      </c>
      <c r="O692" s="17">
        <f ca="1">IF(N692&lt;=('Ejercicio 3 - TIR'!$D$18-'Ejercicio 3 - TIR'!$C$18)/('Ejercicio 3 - TIR'!$E$18-'Ejercicio 3 - TIR'!$C$18),'Ejercicio 3 - TIR'!$C$18+SQRT(('Ejercicio 3 - TIR'!$E$18-'Ejercicio 3 - TIR'!$C$18)*('Ejercicio 3 - TIR'!$D$18-'Ejercicio 3 - TIR'!$C$18)*N692),'Ejercicio 3 - TIR'!$E$18-SQRT(('Ejercicio 3 - TIR'!$E$18-'Ejercicio 3 - TIR'!$C$18)*('Ejercicio 3 - TIR'!$E$18-'Ejercicio 3 - TIR'!$D$18)*(1-N692)))</f>
        <v>42822.3010725886</v>
      </c>
      <c r="P692" s="16">
        <f ca="1" t="shared" si="5140"/>
        <v>0.537193017391349</v>
      </c>
      <c r="Q692" s="18">
        <f ca="1">IF(P692&lt;=('Ejercicio 3 - TIR'!$D$22-'Ejercicio 3 - TIR'!$C$22)/('Ejercicio 3 - TIR'!$E$22-'Ejercicio 3 - TIR'!$C$22),'Ejercicio 3 - TIR'!$C$22+SQRT(('Ejercicio 3 - TIR'!$E$22-'Ejercicio 3 - TIR'!$C$22)*('Ejercicio 3 - TIR'!$D$22-'Ejercicio 3 - TIR'!$C$22)*P692),'Ejercicio 3 - TIR'!$E$22-SQRT(('Ejercicio 3 - TIR'!$E$22-'Ejercicio 3 - TIR'!$C$22)*('Ejercicio 3 - TIR'!$E$22-'Ejercicio 3 - TIR'!$D$22)*(1-P692)))</f>
        <v>0.15113734993637</v>
      </c>
      <c r="R692" s="16">
        <f ca="1" t="shared" si="5140"/>
        <v>0.304719136394742</v>
      </c>
      <c r="S692" s="18">
        <f ca="1">IF(R692&lt;=('Ejercicio 3 - TIR'!$D$23-'Ejercicio 3 - TIR'!$C$23)/('Ejercicio 3 - TIR'!$E$23-'Ejercicio 3 - TIR'!$C$23),'Ejercicio 3 - TIR'!$C$23+SQRT(('Ejercicio 3 - TIR'!$E$23-'Ejercicio 3 - TIR'!$C$23)*('Ejercicio 3 - TIR'!$D$23-'Ejercicio 3 - TIR'!$C$23)*R692),'Ejercicio 3 - TIR'!$E$23-SQRT(('Ejercicio 3 - TIR'!$E$23-'Ejercicio 3 - TIR'!$C$23)*('Ejercicio 3 - TIR'!$E$23-'Ejercicio 3 - TIR'!$D$23)*(1-R692)))</f>
        <v>0.143419958273031</v>
      </c>
      <c r="T692" s="16">
        <f ca="1" t="shared" ref="T692:X692" si="5141">RAND()</f>
        <v>0.14923733037941</v>
      </c>
      <c r="U692" s="18">
        <f ca="1">IF(T692&lt;=('Ejercicio 3 - TIR'!$D$24-'Ejercicio 3 - TIR'!$C$24)/('Ejercicio 3 - TIR'!$E$24-'Ejercicio 3 - TIR'!$C$24),'Ejercicio 3 - TIR'!$C$24+SQRT(('Ejercicio 3 - TIR'!$E$24-'Ejercicio 3 - TIR'!$C$24)*('Ejercicio 3 - TIR'!$D$24-'Ejercicio 3 - TIR'!$C$24)*T692),'Ejercicio 3 - TIR'!$E$24-SQRT(('Ejercicio 3 - TIR'!$E$24-'Ejercicio 3 - TIR'!$C$24)*('Ejercicio 3 - TIR'!$E$24-'Ejercicio 3 - TIR'!$D$24)*(1-T692)))</f>
        <v>0.167703061706856</v>
      </c>
      <c r="V692" s="16">
        <f ca="1" t="shared" si="5141"/>
        <v>0.99031638515491</v>
      </c>
      <c r="W692" s="18">
        <f ca="1">IF(V692&lt;=('Ejercicio 3 - TIR'!$D$25-'Ejercicio 3 - TIR'!$C$25)/('Ejercicio 3 - TIR'!$E$25-'Ejercicio 3 - TIR'!$C$25),'Ejercicio 3 - TIR'!$C$25+SQRT(('Ejercicio 3 - TIR'!$E$25-'Ejercicio 3 - TIR'!$C$25)*('Ejercicio 3 - TIR'!$D$25-'Ejercicio 3 - TIR'!$C$25)*V692),'Ejercicio 3 - TIR'!$E$25-SQRT(('Ejercicio 3 - TIR'!$E$25-'Ejercicio 3 - TIR'!$C$25)*('Ejercicio 3 - TIR'!$E$25-'Ejercicio 3 - TIR'!$D$25)*(1-V692)))</f>
        <v>0.244178260401064</v>
      </c>
      <c r="X692" s="16">
        <f ca="1" t="shared" si="5141"/>
        <v>0.875249281188956</v>
      </c>
      <c r="Y692" s="18">
        <f ca="1">IF(X692&lt;=('Ejercicio 3 - TIR'!$D$26-'Ejercicio 3 - TIR'!$C$26)/('Ejercicio 3 - TIR'!$E$26-'Ejercicio 3 - TIR'!$C$26),'Ejercicio 3 - TIR'!$C$26+SQRT(('Ejercicio 3 - TIR'!$E$26-'Ejercicio 3 - TIR'!$C$26)*('Ejercicio 3 - TIR'!$D$26-'Ejercicio 3 - TIR'!$C$26)*X692),'Ejercicio 3 - TIR'!$E$26-SQRT(('Ejercicio 3 - TIR'!$E$26-'Ejercicio 3 - TIR'!$C$26)*('Ejercicio 3 - TIR'!$E$26-'Ejercicio 3 - TIR'!$D$26)*(1-X692)))</f>
        <v>0.254045156876228</v>
      </c>
      <c r="Z692" s="16">
        <f ca="1" t="shared" si="4764"/>
        <v>1.15113734993637</v>
      </c>
      <c r="AA692" s="16">
        <f ca="1" t="shared" si="4765"/>
        <v>1.31623342063077</v>
      </c>
      <c r="AB692" s="16">
        <f ca="1" t="shared" si="4766"/>
        <v>1.53696979519144</v>
      </c>
      <c r="AC692" s="16">
        <f ca="1" t="shared" si="4767"/>
        <v>1.91226440607027</v>
      </c>
      <c r="AD692" s="16">
        <f ca="1" t="shared" si="4768"/>
        <v>2.39806591709921</v>
      </c>
      <c r="AE692" s="15">
        <f ca="1" t="shared" si="4769"/>
        <v>4551.37771929226</v>
      </c>
      <c r="AF692" s="15">
        <f ca="1" t="shared" si="4770"/>
        <v>5204.13612187796</v>
      </c>
      <c r="AG692" s="15">
        <f ca="1" t="shared" si="4771"/>
        <v>6076.88568305613</v>
      </c>
      <c r="AH692" s="15">
        <f ca="1" t="shared" si="4772"/>
        <v>7560.72905780092</v>
      </c>
      <c r="AI692" s="15">
        <f ca="1" t="shared" si="4773"/>
        <v>9481.4956573886</v>
      </c>
      <c r="AJ692" s="17">
        <f ca="1" t="shared" si="4774"/>
        <v>43830.6642661591</v>
      </c>
      <c r="AK692" s="17">
        <f ca="1" t="shared" si="4775"/>
        <v>45884.5362788054</v>
      </c>
      <c r="AL692" s="17">
        <f ca="1" t="shared" si="4776"/>
        <v>61800.7778585071</v>
      </c>
      <c r="AM692" s="17">
        <f ca="1" t="shared" si="4777"/>
        <v>75117.5463091393</v>
      </c>
      <c r="AN692" s="17">
        <f ca="1" t="shared" si="4778"/>
        <v>102690.700693936</v>
      </c>
      <c r="AO692" s="17">
        <f ca="1">C692/'Ejercicio 3 - TIR'!$D$7</f>
        <v>14045.612604073</v>
      </c>
      <c r="AP692" s="17">
        <f ca="1" t="shared" si="4779"/>
        <v>29785.0516620861</v>
      </c>
      <c r="AQ692" s="17">
        <f ca="1" t="shared" si="4780"/>
        <v>31838.9236747324</v>
      </c>
      <c r="AR692" s="17">
        <f ca="1" t="shared" si="4781"/>
        <v>47755.1652544342</v>
      </c>
      <c r="AS692" s="17">
        <f ca="1" t="shared" si="4782"/>
        <v>61071.9337050664</v>
      </c>
      <c r="AT692" s="17">
        <f ca="1" t="shared" si="4783"/>
        <v>88645.088089863</v>
      </c>
      <c r="AU692" s="17">
        <f ca="1">AP692*'Ejercicio 3 - TIR'!$D$5</f>
        <v>14892.5258310431</v>
      </c>
      <c r="AV692" s="17">
        <f ca="1">AQ692*'Ejercicio 3 - TIR'!$D$5</f>
        <v>15919.4618373662</v>
      </c>
      <c r="AW692" s="17">
        <f ca="1">AR692*'Ejercicio 3 - TIR'!$D$5</f>
        <v>23877.5826272171</v>
      </c>
      <c r="AX692" s="17">
        <f ca="1">AS692*'Ejercicio 3 - TIR'!$D$5</f>
        <v>30535.9668525332</v>
      </c>
      <c r="AY692" s="17">
        <f ca="1">AT692*'Ejercicio 3 - TIR'!$D$5</f>
        <v>44322.5440449315</v>
      </c>
      <c r="AZ692" s="17">
        <f ca="1" t="shared" ref="AZ692:BD692" si="5142">AJ692-AU692-AE692</f>
        <v>24386.7607158238</v>
      </c>
      <c r="BA692" s="17">
        <f ca="1" t="shared" si="5142"/>
        <v>24760.9383195612</v>
      </c>
      <c r="BB692" s="17">
        <f ca="1" t="shared" si="5142"/>
        <v>31846.3095482339</v>
      </c>
      <c r="BC692" s="17">
        <f ca="1" t="shared" si="5142"/>
        <v>37020.8503988052</v>
      </c>
      <c r="BD692" s="17">
        <f ca="1" t="shared" si="5142"/>
        <v>48886.6609916158</v>
      </c>
      <c r="BE692" s="17">
        <f ca="1" t="shared" ref="BE692:BI692" si="5143">AZ692/Z692</f>
        <v>21184.9269917024</v>
      </c>
      <c r="BF692" s="17">
        <f ca="1" t="shared" si="5143"/>
        <v>18811.9659715791</v>
      </c>
      <c r="BG692" s="17">
        <f ca="1" t="shared" si="5143"/>
        <v>20720.1921910685</v>
      </c>
      <c r="BH692" s="17">
        <f ca="1" t="shared" si="5143"/>
        <v>19359.6922482512</v>
      </c>
      <c r="BI692" s="17">
        <f ca="1" t="shared" si="5143"/>
        <v>20385.8703979042</v>
      </c>
      <c r="BJ692" s="17">
        <f ca="1" t="shared" si="4786"/>
        <v>72215.7943689936</v>
      </c>
      <c r="BK692" s="17">
        <f ca="1" t="shared" si="4787"/>
        <v>33682.3048706065</v>
      </c>
      <c r="BL692" s="17">
        <f ca="1" t="shared" si="4788"/>
        <v>105898.0992396</v>
      </c>
      <c r="BM692" s="17">
        <f ca="1">BK692*'Ejercicio 3 - TIR'!$D$5</f>
        <v>16841.1524353033</v>
      </c>
      <c r="BN692" s="17">
        <f ca="1" t="shared" si="4789"/>
        <v>89056.9468042969</v>
      </c>
      <c r="BO692" s="17">
        <f ca="1" t="shared" si="4790"/>
        <v>37136.9886746163</v>
      </c>
      <c r="BP692" s="17">
        <f ca="1" t="shared" si="4791"/>
        <v>-100342.245392945</v>
      </c>
      <c r="BQ692" s="17">
        <f ca="1" t="shared" ref="BQ692:BT692" si="5144">BE692</f>
        <v>21184.9269917024</v>
      </c>
      <c r="BR692" s="17">
        <f ca="1" t="shared" si="5144"/>
        <v>18811.9659715791</v>
      </c>
      <c r="BS692" s="17">
        <f ca="1" t="shared" si="5144"/>
        <v>20720.1921910685</v>
      </c>
      <c r="BT692" s="17">
        <f ca="1" t="shared" si="5144"/>
        <v>19359.6922482512</v>
      </c>
      <c r="BU692" s="17">
        <f ca="1" t="shared" si="4793"/>
        <v>57522.8590725205</v>
      </c>
      <c r="BV692" s="19">
        <f ca="1" t="shared" si="4794"/>
        <v>9.65827496503402</v>
      </c>
    </row>
    <row r="693" ht="15" customHeight="1" spans="1:74">
      <c r="A693" s="15">
        <v>692</v>
      </c>
      <c r="B693" s="16">
        <f ca="1" t="shared" ref="B693:F693" si="5145">RAND()</f>
        <v>0.463537338004498</v>
      </c>
      <c r="C693" s="17">
        <f ca="1">IF(B693&lt;=('Ejercicio 3 - TIR'!$D$13-'Ejercicio 3 - TIR'!$C$13)/('Ejercicio 3 - TIR'!$E$13-'Ejercicio 3 - TIR'!$C$13),'Ejercicio 3 - TIR'!$C$13+SQRT(('Ejercicio 3 - TIR'!$E$13-'Ejercicio 3 - TIR'!$C$13)*('Ejercicio 3 - TIR'!$D$13-'Ejercicio 3 - TIR'!$C$13)*B693),'Ejercicio 3 - TIR'!$E$13-SQRT(('Ejercicio 3 - TIR'!$E$13-'Ejercicio 3 - TIR'!$C$13)*('Ejercicio 3 - TIR'!$E$13-'Ejercicio 3 - TIR'!$D$13)*(1-B693)))</f>
        <v>74627.6687236943</v>
      </c>
      <c r="D693" s="16">
        <f ca="1" t="shared" si="5145"/>
        <v>0.941342115811832</v>
      </c>
      <c r="E693" s="17">
        <f ca="1">IF(D693&lt;=('Ejercicio 3 - TIR'!$D$14-'Ejercicio 3 - TIR'!$C$14)/('Ejercicio 3 - TIR'!$E$14-'Ejercicio 3 - TIR'!$C$14),'Ejercicio 3 - TIR'!$C$14+SQRT(('Ejercicio 3 - TIR'!$E$14-'Ejercicio 3 - TIR'!$C$14)*('Ejercicio 3 - TIR'!$D$14-'Ejercicio 3 - TIR'!$C$14)*D693),'Ejercicio 3 - TIR'!$E$14-SQRT(('Ejercicio 3 - TIR'!$E$14-'Ejercicio 3 - TIR'!$C$14)*('Ejercicio 3 - TIR'!$E$14-'Ejercicio 3 - TIR'!$D$14)*(1-D693)))</f>
        <v>37033.7426564397</v>
      </c>
      <c r="F693" s="16">
        <f ca="1" t="shared" si="5145"/>
        <v>0.850594045485894</v>
      </c>
      <c r="G693" s="17">
        <f ca="1">IF(F693&lt;=('Ejercicio 3 - TIR'!$D$18-'Ejercicio 3 - TIR'!$C$18)/('Ejercicio 3 - TIR'!$E$18-'Ejercicio 3 - TIR'!$C$18),'Ejercicio 3 - TIR'!$C$18+SQRT(('Ejercicio 3 - TIR'!$E$18-'Ejercicio 3 - TIR'!$C$18)*('Ejercicio 3 - TIR'!$D$18-'Ejercicio 3 - TIR'!$C$18)*F693),'Ejercicio 3 - TIR'!$E$18-SQRT(('Ejercicio 3 - TIR'!$E$18-'Ejercicio 3 - TIR'!$C$18)*('Ejercicio 3 - TIR'!$E$18-'Ejercicio 3 - TIR'!$D$18)*(1-F693)))</f>
        <v>41652.5462529621</v>
      </c>
      <c r="H693" s="16">
        <f ca="1" t="shared" ref="H693:L693" si="5146">RAND()</f>
        <v>0.135767181963375</v>
      </c>
      <c r="I693" s="17">
        <f ca="1">IF(H693&lt;=('Ejercicio 3 - TIR'!$D$18-'Ejercicio 3 - TIR'!$C$18)/('Ejercicio 3 - TIR'!$E$18-'Ejercicio 3 - TIR'!$C$18),'Ejercicio 3 - TIR'!$C$18+SQRT(('Ejercicio 3 - TIR'!$E$18-'Ejercicio 3 - TIR'!$C$18)*('Ejercicio 3 - TIR'!$D$18-'Ejercicio 3 - TIR'!$C$18)*H693),'Ejercicio 3 - TIR'!$E$18-SQRT(('Ejercicio 3 - TIR'!$E$18-'Ejercicio 3 - TIR'!$C$18)*('Ejercicio 3 - TIR'!$E$18-'Ejercicio 3 - TIR'!$D$18)*(1-H693)))</f>
        <v>34512.7682518058</v>
      </c>
      <c r="J693" s="16">
        <f ca="1" t="shared" si="5146"/>
        <v>0.321002499865802</v>
      </c>
      <c r="K693" s="17">
        <f ca="1">IF(J693&lt;=('Ejercicio 3 - TIR'!$D$18-'Ejercicio 3 - TIR'!$C$18)/('Ejercicio 3 - TIR'!$E$18-'Ejercicio 3 - TIR'!$C$18),'Ejercicio 3 - TIR'!$C$18+SQRT(('Ejercicio 3 - TIR'!$E$18-'Ejercicio 3 - TIR'!$C$18)*('Ejercicio 3 - TIR'!$D$18-'Ejercicio 3 - TIR'!$C$18)*J693),'Ejercicio 3 - TIR'!$E$18-SQRT(('Ejercicio 3 - TIR'!$E$18-'Ejercicio 3 - TIR'!$C$18)*('Ejercicio 3 - TIR'!$E$18-'Ejercicio 3 - TIR'!$D$18)*(1-J693)))</f>
        <v>36939.0471233355</v>
      </c>
      <c r="L693" s="16">
        <f ca="1" t="shared" si="5146"/>
        <v>0.77635353860962</v>
      </c>
      <c r="M693" s="17">
        <f ca="1">IF(L693&lt;=('Ejercicio 3 - TIR'!$D$18-'Ejercicio 3 - TIR'!$C$18)/('Ejercicio 3 - TIR'!$E$18-'Ejercicio 3 - TIR'!$C$18),'Ejercicio 3 - TIR'!$C$18+SQRT(('Ejercicio 3 - TIR'!$E$18-'Ejercicio 3 - TIR'!$C$18)*('Ejercicio 3 - TIR'!$D$18-'Ejercicio 3 - TIR'!$C$18)*L693),'Ejercicio 3 - TIR'!$E$18-SQRT(('Ejercicio 3 - TIR'!$E$18-'Ejercicio 3 - TIR'!$C$18)*('Ejercicio 3 - TIR'!$E$18-'Ejercicio 3 - TIR'!$D$18)*(1-L693)))</f>
        <v>40904.455517971</v>
      </c>
      <c r="N693" s="16">
        <f ca="1" t="shared" ref="N693:R693" si="5147">RAND()</f>
        <v>0.0752331439938858</v>
      </c>
      <c r="O693" s="17">
        <f ca="1">IF(N693&lt;=('Ejercicio 3 - TIR'!$D$18-'Ejercicio 3 - TIR'!$C$18)/('Ejercicio 3 - TIR'!$E$18-'Ejercicio 3 - TIR'!$C$18),'Ejercicio 3 - TIR'!$C$18+SQRT(('Ejercicio 3 - TIR'!$E$18-'Ejercicio 3 - TIR'!$C$18)*('Ejercicio 3 - TIR'!$D$18-'Ejercicio 3 - TIR'!$C$18)*N693),'Ejercicio 3 - TIR'!$E$18-SQRT(('Ejercicio 3 - TIR'!$E$18-'Ejercicio 3 - TIR'!$C$18)*('Ejercicio 3 - TIR'!$E$18-'Ejercicio 3 - TIR'!$D$18)*(1-N693)))</f>
        <v>33359.3111792573</v>
      </c>
      <c r="P693" s="16">
        <f ca="1" t="shared" si="5147"/>
        <v>0.234303565708244</v>
      </c>
      <c r="Q693" s="18">
        <f ca="1">IF(P693&lt;=('Ejercicio 3 - TIR'!$D$22-'Ejercicio 3 - TIR'!$C$22)/('Ejercicio 3 - TIR'!$E$22-'Ejercicio 3 - TIR'!$C$22),'Ejercicio 3 - TIR'!$C$22+SQRT(('Ejercicio 3 - TIR'!$E$22-'Ejercicio 3 - TIR'!$C$22)*('Ejercicio 3 - TIR'!$D$22-'Ejercicio 3 - TIR'!$C$22)*P693),'Ejercicio 3 - TIR'!$E$22-SQRT(('Ejercicio 3 - TIR'!$E$22-'Ejercicio 3 - TIR'!$C$22)*('Ejercicio 3 - TIR'!$E$22-'Ejercicio 3 - TIR'!$D$22)*(1-P693)))</f>
        <v>0.140536465574067</v>
      </c>
      <c r="R693" s="16">
        <f ca="1" t="shared" si="5147"/>
        <v>0.428424750620727</v>
      </c>
      <c r="S693" s="18">
        <f ca="1">IF(R693&lt;=('Ejercicio 3 - TIR'!$D$23-'Ejercicio 3 - TIR'!$C$23)/('Ejercicio 3 - TIR'!$E$23-'Ejercicio 3 - TIR'!$C$23),'Ejercicio 3 - TIR'!$C$23+SQRT(('Ejercicio 3 - TIR'!$E$23-'Ejercicio 3 - TIR'!$C$23)*('Ejercicio 3 - TIR'!$D$23-'Ejercicio 3 - TIR'!$C$23)*R693),'Ejercicio 3 - TIR'!$E$23-SQRT(('Ejercicio 3 - TIR'!$E$23-'Ejercicio 3 - TIR'!$C$23)*('Ejercicio 3 - TIR'!$E$23-'Ejercicio 3 - TIR'!$D$23)*(1-R693)))</f>
        <v>0.147769849677615</v>
      </c>
      <c r="T693" s="16">
        <f ca="1" t="shared" ref="T693:X693" si="5148">RAND()</f>
        <v>0.107298165518703</v>
      </c>
      <c r="U693" s="18">
        <f ca="1">IF(T693&lt;=('Ejercicio 3 - TIR'!$D$24-'Ejercicio 3 - TIR'!$C$24)/('Ejercicio 3 - TIR'!$E$24-'Ejercicio 3 - TIR'!$C$24),'Ejercicio 3 - TIR'!$C$24+SQRT(('Ejercicio 3 - TIR'!$E$24-'Ejercicio 3 - TIR'!$C$24)*('Ejercicio 3 - TIR'!$D$24-'Ejercicio 3 - TIR'!$C$24)*T693),'Ejercicio 3 - TIR'!$E$24-SQRT(('Ejercicio 3 - TIR'!$E$24-'Ejercicio 3 - TIR'!$C$24)*('Ejercicio 3 - TIR'!$E$24-'Ejercicio 3 - TIR'!$D$24)*(1-T693)))</f>
        <v>0.165010867649449</v>
      </c>
      <c r="V693" s="16">
        <f ca="1" t="shared" si="5148"/>
        <v>0.786494964816348</v>
      </c>
      <c r="W693" s="18">
        <f ca="1">IF(V693&lt;=('Ejercicio 3 - TIR'!$D$25-'Ejercicio 3 - TIR'!$C$25)/('Ejercicio 3 - TIR'!$E$25-'Ejercicio 3 - TIR'!$C$25),'Ejercicio 3 - TIR'!$C$25+SQRT(('Ejercicio 3 - TIR'!$E$25-'Ejercicio 3 - TIR'!$C$25)*('Ejercicio 3 - TIR'!$D$25-'Ejercicio 3 - TIR'!$C$25)*V693),'Ejercicio 3 - TIR'!$E$25-SQRT(('Ejercicio 3 - TIR'!$E$25-'Ejercicio 3 - TIR'!$C$25)*('Ejercicio 3 - TIR'!$E$25-'Ejercicio 3 - TIR'!$D$25)*(1-V693)))</f>
        <v>0.222663803791625</v>
      </c>
      <c r="X693" s="16">
        <f ca="1" t="shared" si="5148"/>
        <v>0.151283593042579</v>
      </c>
      <c r="Y693" s="18">
        <f ca="1">IF(X693&lt;=('Ejercicio 3 - TIR'!$D$26-'Ejercicio 3 - TIR'!$C$26)/('Ejercicio 3 - TIR'!$E$26-'Ejercicio 3 - TIR'!$C$26),'Ejercicio 3 - TIR'!$C$26+SQRT(('Ejercicio 3 - TIR'!$E$26-'Ejercicio 3 - TIR'!$C$26)*('Ejercicio 3 - TIR'!$D$26-'Ejercicio 3 - TIR'!$C$26)*X693),'Ejercicio 3 - TIR'!$E$26-SQRT(('Ejercicio 3 - TIR'!$E$26-'Ejercicio 3 - TIR'!$C$26)*('Ejercicio 3 - TIR'!$E$26-'Ejercicio 3 - TIR'!$D$26)*(1-X693)))</f>
        <v>0.210210534411909</v>
      </c>
      <c r="Z693" s="16">
        <f ca="1" t="shared" si="4764"/>
        <v>1.14053646557407</v>
      </c>
      <c r="AA693" s="16">
        <f ca="1" t="shared" si="4765"/>
        <v>1.30907336764378</v>
      </c>
      <c r="AB693" s="16">
        <f ca="1" t="shared" si="4766"/>
        <v>1.52508469985547</v>
      </c>
      <c r="AC693" s="16">
        <f ca="1" t="shared" si="4767"/>
        <v>1.8646658602297</v>
      </c>
      <c r="AD693" s="16">
        <f ca="1" t="shared" si="4768"/>
        <v>2.25663826720823</v>
      </c>
      <c r="AE693" s="15">
        <f ca="1" t="shared" si="4769"/>
        <v>5204.5912999156</v>
      </c>
      <c r="AF693" s="15">
        <f ca="1" t="shared" si="4770"/>
        <v>5973.67297393755</v>
      </c>
      <c r="AG693" s="15">
        <f ca="1" t="shared" si="4771"/>
        <v>6959.39393442105</v>
      </c>
      <c r="AH693" s="15">
        <f ca="1" t="shared" si="4772"/>
        <v>8508.9990599436</v>
      </c>
      <c r="AI693" s="15">
        <f ca="1" t="shared" si="4773"/>
        <v>10297.6802996448</v>
      </c>
      <c r="AJ693" s="17">
        <f ca="1" t="shared" si="4774"/>
        <v>47506.2478855138</v>
      </c>
      <c r="AK693" s="17">
        <f ca="1" t="shared" si="4775"/>
        <v>45179.7457621009</v>
      </c>
      <c r="AL693" s="17">
        <f ca="1" t="shared" si="4776"/>
        <v>56335.1755950392</v>
      </c>
      <c r="AM693" s="17">
        <f ca="1" t="shared" si="4777"/>
        <v>76273.1417356448</v>
      </c>
      <c r="AN693" s="17">
        <f ca="1" t="shared" si="4778"/>
        <v>75279.8981748192</v>
      </c>
      <c r="AO693" s="17">
        <f ca="1">C693/'Ejercicio 3 - TIR'!$D$7</f>
        <v>14925.5337447389</v>
      </c>
      <c r="AP693" s="17">
        <f ca="1" t="shared" si="4779"/>
        <v>32580.7141407749</v>
      </c>
      <c r="AQ693" s="17">
        <f ca="1" t="shared" si="4780"/>
        <v>30254.212017362</v>
      </c>
      <c r="AR693" s="17">
        <f ca="1" t="shared" si="4781"/>
        <v>41409.6418503004</v>
      </c>
      <c r="AS693" s="17">
        <f ca="1" t="shared" si="4782"/>
        <v>61347.607990906</v>
      </c>
      <c r="AT693" s="17">
        <f ca="1" t="shared" si="4783"/>
        <v>60354.3644300803</v>
      </c>
      <c r="AU693" s="17">
        <f ca="1">AP693*'Ejercicio 3 - TIR'!$D$5</f>
        <v>16290.3570703875</v>
      </c>
      <c r="AV693" s="17">
        <f ca="1">AQ693*'Ejercicio 3 - TIR'!$D$5</f>
        <v>15127.106008681</v>
      </c>
      <c r="AW693" s="17">
        <f ca="1">AR693*'Ejercicio 3 - TIR'!$D$5</f>
        <v>20704.8209251502</v>
      </c>
      <c r="AX693" s="17">
        <f ca="1">AS693*'Ejercicio 3 - TIR'!$D$5</f>
        <v>30673.803995453</v>
      </c>
      <c r="AY693" s="17">
        <f ca="1">AT693*'Ejercicio 3 - TIR'!$D$5</f>
        <v>30177.1822150402</v>
      </c>
      <c r="AZ693" s="17">
        <f ca="1" t="shared" ref="AZ693:BD693" si="5149">AJ693-AU693-AE693</f>
        <v>26011.2995152107</v>
      </c>
      <c r="BA693" s="17">
        <f ca="1" t="shared" si="5149"/>
        <v>24078.9667794823</v>
      </c>
      <c r="BB693" s="17">
        <f ca="1" t="shared" si="5149"/>
        <v>28670.960735468</v>
      </c>
      <c r="BC693" s="17">
        <f ca="1" t="shared" si="5149"/>
        <v>37090.3386802482</v>
      </c>
      <c r="BD693" s="17">
        <f ca="1" t="shared" si="5149"/>
        <v>34805.0356601342</v>
      </c>
      <c r="BE693" s="17">
        <f ca="1" t="shared" ref="BE693:BI693" si="5150">AZ693/Z693</f>
        <v>22806.1971715375</v>
      </c>
      <c r="BF693" s="17">
        <f ca="1" t="shared" si="5150"/>
        <v>18393.9016518397</v>
      </c>
      <c r="BG693" s="17">
        <f ca="1" t="shared" si="5150"/>
        <v>18799.5858447633</v>
      </c>
      <c r="BH693" s="17">
        <f ca="1" t="shared" si="5150"/>
        <v>19891.1448272449</v>
      </c>
      <c r="BI693" s="17">
        <f ca="1" t="shared" si="5150"/>
        <v>15423.4004474243</v>
      </c>
      <c r="BJ693" s="17">
        <f ca="1" t="shared" si="4786"/>
        <v>83571.7608564636</v>
      </c>
      <c r="BK693" s="17">
        <f ca="1" t="shared" si="4787"/>
        <v>33681.5306068854</v>
      </c>
      <c r="BL693" s="17">
        <f ca="1" t="shared" si="4788"/>
        <v>117253.291463349</v>
      </c>
      <c r="BM693" s="17">
        <f ca="1">BK693*'Ejercicio 3 - TIR'!$D$5</f>
        <v>16840.7653034427</v>
      </c>
      <c r="BN693" s="17">
        <f ca="1" t="shared" si="4789"/>
        <v>100412.526159906</v>
      </c>
      <c r="BO693" s="17">
        <f ca="1" t="shared" si="4790"/>
        <v>44496.5095288092</v>
      </c>
      <c r="BP693" s="17">
        <f ca="1" t="shared" si="4791"/>
        <v>-111661.411380134</v>
      </c>
      <c r="BQ693" s="17">
        <f ca="1" t="shared" ref="BQ693:BT693" si="5151">BE693</f>
        <v>22806.1971715375</v>
      </c>
      <c r="BR693" s="17">
        <f ca="1" t="shared" si="5151"/>
        <v>18393.9016518397</v>
      </c>
      <c r="BS693" s="17">
        <f ca="1" t="shared" si="5151"/>
        <v>18799.5858447633</v>
      </c>
      <c r="BT693" s="17">
        <f ca="1" t="shared" si="5151"/>
        <v>19891.1448272449</v>
      </c>
      <c r="BU693" s="17">
        <f ca="1" t="shared" si="4793"/>
        <v>59919.9099762335</v>
      </c>
      <c r="BV693" s="19">
        <f ca="1" t="shared" si="4794"/>
        <v>6.70488028972103</v>
      </c>
    </row>
    <row r="694" ht="15" customHeight="1" spans="1:74">
      <c r="A694" s="15">
        <v>693</v>
      </c>
      <c r="B694" s="16">
        <f ca="1" t="shared" ref="B694:F694" si="5152">RAND()</f>
        <v>0.513727357857152</v>
      </c>
      <c r="C694" s="17">
        <f ca="1">IF(B694&lt;=('Ejercicio 3 - TIR'!$D$13-'Ejercicio 3 - TIR'!$C$13)/('Ejercicio 3 - TIR'!$E$13-'Ejercicio 3 - TIR'!$C$13),'Ejercicio 3 - TIR'!$C$13+SQRT(('Ejercicio 3 - TIR'!$E$13-'Ejercicio 3 - TIR'!$C$13)*('Ejercicio 3 - TIR'!$D$13-'Ejercicio 3 - TIR'!$C$13)*B694),'Ejercicio 3 - TIR'!$E$13-SQRT(('Ejercicio 3 - TIR'!$E$13-'Ejercicio 3 - TIR'!$C$13)*('Ejercicio 3 - TIR'!$E$13-'Ejercicio 3 - TIR'!$D$13)*(1-B694)))</f>
        <v>75843.6929442554</v>
      </c>
      <c r="D694" s="16">
        <f ca="1" t="shared" si="5152"/>
        <v>0.388761311476618</v>
      </c>
      <c r="E694" s="17">
        <f ca="1">IF(D694&lt;=('Ejercicio 3 - TIR'!$D$14-'Ejercicio 3 - TIR'!$C$14)/('Ejercicio 3 - TIR'!$E$14-'Ejercicio 3 - TIR'!$C$14),'Ejercicio 3 - TIR'!$C$14+SQRT(('Ejercicio 3 - TIR'!$E$14-'Ejercicio 3 - TIR'!$C$14)*('Ejercicio 3 - TIR'!$D$14-'Ejercicio 3 - TIR'!$C$14)*D694),'Ejercicio 3 - TIR'!$E$14-SQRT(('Ejercicio 3 - TIR'!$E$14-'Ejercicio 3 - TIR'!$C$14)*('Ejercicio 3 - TIR'!$E$14-'Ejercicio 3 - TIR'!$D$14)*(1-D694)))</f>
        <v>30424.7295976298</v>
      </c>
      <c r="F694" s="16">
        <f ca="1" t="shared" si="5152"/>
        <v>0.498679650077095</v>
      </c>
      <c r="G694" s="17">
        <f ca="1">IF(F694&lt;=('Ejercicio 3 - TIR'!$D$18-'Ejercicio 3 - TIR'!$C$18)/('Ejercicio 3 - TIR'!$E$18-'Ejercicio 3 - TIR'!$C$18),'Ejercicio 3 - TIR'!$C$18+SQRT(('Ejercicio 3 - TIR'!$E$18-'Ejercicio 3 - TIR'!$C$18)*('Ejercicio 3 - TIR'!$D$18-'Ejercicio 3 - TIR'!$C$18)*F694),'Ejercicio 3 - TIR'!$E$18-SQRT(('Ejercicio 3 - TIR'!$E$18-'Ejercicio 3 - TIR'!$C$18)*('Ejercicio 3 - TIR'!$E$18-'Ejercicio 3 - TIR'!$D$18)*(1-F694)))</f>
        <v>38648.8119132956</v>
      </c>
      <c r="H694" s="16">
        <f ca="1" t="shared" ref="H694:L694" si="5153">RAND()</f>
        <v>0.0789208868366102</v>
      </c>
      <c r="I694" s="17">
        <f ca="1">IF(H694&lt;=('Ejercicio 3 - TIR'!$D$18-'Ejercicio 3 - TIR'!$C$18)/('Ejercicio 3 - TIR'!$E$18-'Ejercicio 3 - TIR'!$C$18),'Ejercicio 3 - TIR'!$C$18+SQRT(('Ejercicio 3 - TIR'!$E$18-'Ejercicio 3 - TIR'!$C$18)*('Ejercicio 3 - TIR'!$D$18-'Ejercicio 3 - TIR'!$C$18)*H694),'Ejercicio 3 - TIR'!$E$18-SQRT(('Ejercicio 3 - TIR'!$E$18-'Ejercicio 3 - TIR'!$C$18)*('Ejercicio 3 - TIR'!$E$18-'Ejercicio 3 - TIR'!$D$18)*(1-H694)))</f>
        <v>33440.658806899</v>
      </c>
      <c r="J694" s="16">
        <f ca="1" t="shared" si="5153"/>
        <v>0.797953048636666</v>
      </c>
      <c r="K694" s="17">
        <f ca="1">IF(J694&lt;=('Ejercicio 3 - TIR'!$D$18-'Ejercicio 3 - TIR'!$C$18)/('Ejercicio 3 - TIR'!$E$18-'Ejercicio 3 - TIR'!$C$18),'Ejercicio 3 - TIR'!$C$18+SQRT(('Ejercicio 3 - TIR'!$E$18-'Ejercicio 3 - TIR'!$C$18)*('Ejercicio 3 - TIR'!$D$18-'Ejercicio 3 - TIR'!$C$18)*J694),'Ejercicio 3 - TIR'!$E$18-SQRT(('Ejercicio 3 - TIR'!$E$18-'Ejercicio 3 - TIR'!$C$18)*('Ejercicio 3 - TIR'!$E$18-'Ejercicio 3 - TIR'!$D$18)*(1-J694)))</f>
        <v>41107.2475865719</v>
      </c>
      <c r="L694" s="16">
        <f ca="1" t="shared" si="5153"/>
        <v>0.823259645696294</v>
      </c>
      <c r="M694" s="17">
        <f ca="1">IF(L694&lt;=('Ejercicio 3 - TIR'!$D$18-'Ejercicio 3 - TIR'!$C$18)/('Ejercicio 3 - TIR'!$E$18-'Ejercicio 3 - TIR'!$C$18),'Ejercicio 3 - TIR'!$C$18+SQRT(('Ejercicio 3 - TIR'!$E$18-'Ejercicio 3 - TIR'!$C$18)*('Ejercicio 3 - TIR'!$D$18-'Ejercicio 3 - TIR'!$C$18)*L694),'Ejercicio 3 - TIR'!$E$18-SQRT(('Ejercicio 3 - TIR'!$E$18-'Ejercicio 3 - TIR'!$C$18)*('Ejercicio 3 - TIR'!$E$18-'Ejercicio 3 - TIR'!$D$18)*(1-L694)))</f>
        <v>41359.1860013483</v>
      </c>
      <c r="N694" s="16">
        <f ca="1" t="shared" ref="N694:R694" si="5154">RAND()</f>
        <v>0.359854721075824</v>
      </c>
      <c r="O694" s="17">
        <f ca="1">IF(N694&lt;=('Ejercicio 3 - TIR'!$D$18-'Ejercicio 3 - TIR'!$C$18)/('Ejercicio 3 - TIR'!$E$18-'Ejercicio 3 - TIR'!$C$18),'Ejercicio 3 - TIR'!$C$18+SQRT(('Ejercicio 3 - TIR'!$E$18-'Ejercicio 3 - TIR'!$C$18)*('Ejercicio 3 - TIR'!$D$18-'Ejercicio 3 - TIR'!$C$18)*N694),'Ejercicio 3 - TIR'!$E$18-SQRT(('Ejercicio 3 - TIR'!$E$18-'Ejercicio 3 - TIR'!$C$18)*('Ejercicio 3 - TIR'!$E$18-'Ejercicio 3 - TIR'!$D$18)*(1-N694)))</f>
        <v>37346.9863319169</v>
      </c>
      <c r="P694" s="16">
        <f ca="1" t="shared" si="5154"/>
        <v>0.10901300072506</v>
      </c>
      <c r="Q694" s="18">
        <f ca="1">IF(P694&lt;=('Ejercicio 3 - TIR'!$D$22-'Ejercicio 3 - TIR'!$C$22)/('Ejercicio 3 - TIR'!$E$22-'Ejercicio 3 - TIR'!$C$22),'Ejercicio 3 - TIR'!$C$22+SQRT(('Ejercicio 3 - TIR'!$E$22-'Ejercicio 3 - TIR'!$C$22)*('Ejercicio 3 - TIR'!$D$22-'Ejercicio 3 - TIR'!$C$22)*P694),'Ejercicio 3 - TIR'!$E$22-SQRT(('Ejercicio 3 - TIR'!$E$22-'Ejercicio 3 - TIR'!$C$22)*('Ejercicio 3 - TIR'!$E$22-'Ejercicio 3 - TIR'!$D$22)*(1-P694)))</f>
        <v>0.134007976345822</v>
      </c>
      <c r="R694" s="16">
        <f ca="1" t="shared" si="5154"/>
        <v>0.810090194641529</v>
      </c>
      <c r="S694" s="18">
        <f ca="1">IF(R694&lt;=('Ejercicio 3 - TIR'!$D$23-'Ejercicio 3 - TIR'!$C$23)/('Ejercicio 3 - TIR'!$E$23-'Ejercicio 3 - TIR'!$C$23),'Ejercicio 3 - TIR'!$C$23+SQRT(('Ejercicio 3 - TIR'!$E$23-'Ejercicio 3 - TIR'!$C$23)*('Ejercicio 3 - TIR'!$D$23-'Ejercicio 3 - TIR'!$C$23)*R694),'Ejercicio 3 - TIR'!$E$23-SQRT(('Ejercicio 3 - TIR'!$E$23-'Ejercicio 3 - TIR'!$C$23)*('Ejercicio 3 - TIR'!$E$23-'Ejercicio 3 - TIR'!$D$23)*(1-R694)))</f>
        <v>0.161511147963022</v>
      </c>
      <c r="T694" s="16">
        <f ca="1" t="shared" ref="T694:X694" si="5155">RAND()</f>
        <v>0.962779890403108</v>
      </c>
      <c r="U694" s="18">
        <f ca="1">IF(T694&lt;=('Ejercicio 3 - TIR'!$D$24-'Ejercicio 3 - TIR'!$C$24)/('Ejercicio 3 - TIR'!$E$24-'Ejercicio 3 - TIR'!$C$24),'Ejercicio 3 - TIR'!$C$24+SQRT(('Ejercicio 3 - TIR'!$E$24-'Ejercicio 3 - TIR'!$C$24)*('Ejercicio 3 - TIR'!$D$24-'Ejercicio 3 - TIR'!$C$24)*T694),'Ejercicio 3 - TIR'!$E$24-SQRT(('Ejercicio 3 - TIR'!$E$24-'Ejercicio 3 - TIR'!$C$24)*('Ejercicio 3 - TIR'!$E$24-'Ejercicio 3 - TIR'!$D$24)*(1-T694)))</f>
        <v>0.209791361164617</v>
      </c>
      <c r="V694" s="16">
        <f ca="1" t="shared" si="5155"/>
        <v>0.447683236039737</v>
      </c>
      <c r="W694" s="18">
        <f ca="1">IF(V694&lt;=('Ejercicio 3 - TIR'!$D$25-'Ejercicio 3 - TIR'!$C$25)/('Ejercicio 3 - TIR'!$E$25-'Ejercicio 3 - TIR'!$C$25),'Ejercicio 3 - TIR'!$C$25+SQRT(('Ejercicio 3 - TIR'!$E$25-'Ejercicio 3 - TIR'!$C$25)*('Ejercicio 3 - TIR'!$D$25-'Ejercicio 3 - TIR'!$C$25)*V694),'Ejercicio 3 - TIR'!$E$25-SQRT(('Ejercicio 3 - TIR'!$E$25-'Ejercicio 3 - TIR'!$C$25)*('Ejercicio 3 - TIR'!$E$25-'Ejercicio 3 - TIR'!$D$25)*(1-V694)))</f>
        <v>0.206032868255242</v>
      </c>
      <c r="X694" s="16">
        <f ca="1" t="shared" si="5155"/>
        <v>0.656212090106783</v>
      </c>
      <c r="Y694" s="18">
        <f ca="1">IF(X694&lt;=('Ejercicio 3 - TIR'!$D$26-'Ejercicio 3 - TIR'!$C$26)/('Ejercicio 3 - TIR'!$E$26-'Ejercicio 3 - TIR'!$C$26),'Ejercicio 3 - TIR'!$C$26+SQRT(('Ejercicio 3 - TIR'!$E$26-'Ejercicio 3 - TIR'!$C$26)*('Ejercicio 3 - TIR'!$D$26-'Ejercicio 3 - TIR'!$C$26)*X694),'Ejercicio 3 - TIR'!$E$26-SQRT(('Ejercicio 3 - TIR'!$E$26-'Ejercicio 3 - TIR'!$C$26)*('Ejercicio 3 - TIR'!$E$26-'Ejercicio 3 - TIR'!$D$26)*(1-X694)))</f>
        <v>0.236913404480937</v>
      </c>
      <c r="Z694" s="16">
        <f ca="1" t="shared" si="4764"/>
        <v>1.13400797634582</v>
      </c>
      <c r="AA694" s="16">
        <f ca="1" t="shared" si="4765"/>
        <v>1.31716290640466</v>
      </c>
      <c r="AB694" s="16">
        <f ca="1" t="shared" si="4766"/>
        <v>1.59349230541484</v>
      </c>
      <c r="AC694" s="16">
        <f ca="1" t="shared" si="4767"/>
        <v>1.92180409564211</v>
      </c>
      <c r="AD694" s="16">
        <f ca="1" t="shared" si="4768"/>
        <v>2.37710524668609</v>
      </c>
      <c r="AE694" s="15">
        <f ca="1" t="shared" si="4769"/>
        <v>4077.1564442472</v>
      </c>
      <c r="AF694" s="15">
        <f ca="1" t="shared" si="4770"/>
        <v>4735.6626619824</v>
      </c>
      <c r="AG694" s="15">
        <f ca="1" t="shared" si="4771"/>
        <v>5729.16377785614</v>
      </c>
      <c r="AH694" s="15">
        <f ca="1" t="shared" si="4772"/>
        <v>6909.55982371188</v>
      </c>
      <c r="AI694" s="15">
        <f ca="1" t="shared" si="4773"/>
        <v>8546.52716501216</v>
      </c>
      <c r="AJ694" s="17">
        <f ca="1" t="shared" si="4774"/>
        <v>43828.0609859667</v>
      </c>
      <c r="AK694" s="17">
        <f ca="1" t="shared" si="4775"/>
        <v>44046.7953461816</v>
      </c>
      <c r="AL694" s="17">
        <f ca="1" t="shared" si="4776"/>
        <v>65504.082725985</v>
      </c>
      <c r="AM694" s="17">
        <f ca="1" t="shared" si="4777"/>
        <v>79484.2530498151</v>
      </c>
      <c r="AN694" s="17">
        <f ca="1" t="shared" si="4778"/>
        <v>88777.7171575134</v>
      </c>
      <c r="AO694" s="17">
        <f ca="1">C694/'Ejercicio 3 - TIR'!$D$7</f>
        <v>15168.7385888511</v>
      </c>
      <c r="AP694" s="17">
        <f ca="1" t="shared" si="4779"/>
        <v>28659.3223971156</v>
      </c>
      <c r="AQ694" s="17">
        <f ca="1" t="shared" si="4780"/>
        <v>28878.0567573306</v>
      </c>
      <c r="AR694" s="17">
        <f ca="1" t="shared" si="4781"/>
        <v>50335.3441371339</v>
      </c>
      <c r="AS694" s="17">
        <f ca="1" t="shared" si="4782"/>
        <v>64315.5144609641</v>
      </c>
      <c r="AT694" s="17">
        <f ca="1" t="shared" si="4783"/>
        <v>73608.9785686624</v>
      </c>
      <c r="AU694" s="17">
        <f ca="1">AP694*'Ejercicio 3 - TIR'!$D$5</f>
        <v>14329.6611985578</v>
      </c>
      <c r="AV694" s="17">
        <f ca="1">AQ694*'Ejercicio 3 - TIR'!$D$5</f>
        <v>14439.0283786653</v>
      </c>
      <c r="AW694" s="17">
        <f ca="1">AR694*'Ejercicio 3 - TIR'!$D$5</f>
        <v>25167.6720685669</v>
      </c>
      <c r="AX694" s="17">
        <f ca="1">AS694*'Ejercicio 3 - TIR'!$D$5</f>
        <v>32157.757230482</v>
      </c>
      <c r="AY694" s="17">
        <f ca="1">AT694*'Ejercicio 3 - TIR'!$D$5</f>
        <v>36804.4892843312</v>
      </c>
      <c r="AZ694" s="17">
        <f ca="1" t="shared" ref="AZ694:BD694" si="5156">AJ694-AU694-AE694</f>
        <v>25421.2433431617</v>
      </c>
      <c r="BA694" s="17">
        <f ca="1" t="shared" si="5156"/>
        <v>24872.104305534</v>
      </c>
      <c r="BB694" s="17">
        <f ca="1" t="shared" si="5156"/>
        <v>34607.2468795619</v>
      </c>
      <c r="BC694" s="17">
        <f ca="1" t="shared" si="5156"/>
        <v>40416.9359956212</v>
      </c>
      <c r="BD694" s="17">
        <f ca="1" t="shared" si="5156"/>
        <v>43426.7007081701</v>
      </c>
      <c r="BE694" s="17">
        <f ca="1" t="shared" ref="BE694:BI694" si="5157">AZ694/Z694</f>
        <v>22417.16449392</v>
      </c>
      <c r="BF694" s="17">
        <f ca="1" t="shared" si="5157"/>
        <v>18883.0889365273</v>
      </c>
      <c r="BG694" s="17">
        <f ca="1" t="shared" si="5157"/>
        <v>21717.862560091</v>
      </c>
      <c r="BH694" s="17">
        <f ca="1" t="shared" si="5157"/>
        <v>21030.7263301555</v>
      </c>
      <c r="BI694" s="17">
        <f ca="1" t="shared" si="5157"/>
        <v>18268.7328500541</v>
      </c>
      <c r="BJ694" s="17">
        <f ca="1" t="shared" si="4786"/>
        <v>72322.7843555314</v>
      </c>
      <c r="BK694" s="17">
        <f ca="1" t="shared" si="4787"/>
        <v>36057.6880851677</v>
      </c>
      <c r="BL694" s="17">
        <f ca="1" t="shared" si="4788"/>
        <v>108380.472440699</v>
      </c>
      <c r="BM694" s="17">
        <f ca="1">BK694*'Ejercicio 3 - TIR'!$D$5</f>
        <v>18028.8440425838</v>
      </c>
      <c r="BN694" s="17">
        <f ca="1" t="shared" si="4789"/>
        <v>90351.6283981152</v>
      </c>
      <c r="BO694" s="17">
        <f ca="1" t="shared" si="4790"/>
        <v>38009.0988920553</v>
      </c>
      <c r="BP694" s="17">
        <f ca="1" t="shared" si="4791"/>
        <v>-106268.422541885</v>
      </c>
      <c r="BQ694" s="17">
        <f ca="1" t="shared" ref="BQ694:BT694" si="5158">BE694</f>
        <v>22417.16449392</v>
      </c>
      <c r="BR694" s="17">
        <f ca="1" t="shared" si="5158"/>
        <v>18883.0889365273</v>
      </c>
      <c r="BS694" s="17">
        <f ca="1" t="shared" si="5158"/>
        <v>21717.862560091</v>
      </c>
      <c r="BT694" s="17">
        <f ca="1" t="shared" si="5158"/>
        <v>21030.7263301555</v>
      </c>
      <c r="BU694" s="17">
        <f ca="1" t="shared" si="4793"/>
        <v>56277.8317421094</v>
      </c>
      <c r="BV694" s="19">
        <f ca="1" t="shared" si="4794"/>
        <v>8.51189500313103</v>
      </c>
    </row>
    <row r="695" ht="15" customHeight="1" spans="1:74">
      <c r="A695" s="15">
        <v>694</v>
      </c>
      <c r="B695" s="16">
        <f ca="1" t="shared" ref="B695:F695" si="5159">RAND()</f>
        <v>0.13788140748804</v>
      </c>
      <c r="C695" s="17">
        <f ca="1">IF(B695&lt;=('Ejercicio 3 - TIR'!$D$13-'Ejercicio 3 - TIR'!$C$13)/('Ejercicio 3 - TIR'!$E$13-'Ejercicio 3 - TIR'!$C$13),'Ejercicio 3 - TIR'!$C$13+SQRT(('Ejercicio 3 - TIR'!$E$13-'Ejercicio 3 - TIR'!$C$13)*('Ejercicio 3 - TIR'!$D$13-'Ejercicio 3 - TIR'!$C$13)*B695),'Ejercicio 3 - TIR'!$E$13-SQRT(('Ejercicio 3 - TIR'!$E$13-'Ejercicio 3 - TIR'!$C$13)*('Ejercicio 3 - TIR'!$E$13-'Ejercicio 3 - TIR'!$D$13)*(1-B695)))</f>
        <v>67426.4771591392</v>
      </c>
      <c r="D695" s="16">
        <f ca="1" t="shared" si="5159"/>
        <v>0.387569954468139</v>
      </c>
      <c r="E695" s="17">
        <f ca="1">IF(D695&lt;=('Ejercicio 3 - TIR'!$D$14-'Ejercicio 3 - TIR'!$C$14)/('Ejercicio 3 - TIR'!$E$14-'Ejercicio 3 - TIR'!$C$14),'Ejercicio 3 - TIR'!$C$14+SQRT(('Ejercicio 3 - TIR'!$E$14-'Ejercicio 3 - TIR'!$C$14)*('Ejercicio 3 - TIR'!$D$14-'Ejercicio 3 - TIR'!$C$14)*D695),'Ejercicio 3 - TIR'!$E$14-SQRT(('Ejercicio 3 - TIR'!$E$14-'Ejercicio 3 - TIR'!$C$14)*('Ejercicio 3 - TIR'!$E$14-'Ejercicio 3 - TIR'!$D$14)*(1-D695)))</f>
        <v>30415.4026255779</v>
      </c>
      <c r="F695" s="16">
        <f ca="1" t="shared" si="5159"/>
        <v>0.71977400339937</v>
      </c>
      <c r="G695" s="17">
        <f ca="1">IF(F695&lt;=('Ejercicio 3 - TIR'!$D$18-'Ejercicio 3 - TIR'!$C$18)/('Ejercicio 3 - TIR'!$E$18-'Ejercicio 3 - TIR'!$C$18),'Ejercicio 3 - TIR'!$C$18+SQRT(('Ejercicio 3 - TIR'!$E$18-'Ejercicio 3 - TIR'!$C$18)*('Ejercicio 3 - TIR'!$D$18-'Ejercicio 3 - TIR'!$C$18)*F695),'Ejercicio 3 - TIR'!$E$18-SQRT(('Ejercicio 3 - TIR'!$E$18-'Ejercicio 3 - TIR'!$C$18)*('Ejercicio 3 - TIR'!$E$18-'Ejercicio 3 - TIR'!$D$18)*(1-F695)))</f>
        <v>40415.5753092621</v>
      </c>
      <c r="H695" s="16">
        <f ca="1" t="shared" ref="H695:L695" si="5160">RAND()</f>
        <v>0.579871135484076</v>
      </c>
      <c r="I695" s="17">
        <f ca="1">IF(H695&lt;=('Ejercicio 3 - TIR'!$D$18-'Ejercicio 3 - TIR'!$C$18)/('Ejercicio 3 - TIR'!$E$18-'Ejercicio 3 - TIR'!$C$18),'Ejercicio 3 - TIR'!$C$18+SQRT(('Ejercicio 3 - TIR'!$E$18-'Ejercicio 3 - TIR'!$C$18)*('Ejercicio 3 - TIR'!$D$18-'Ejercicio 3 - TIR'!$C$18)*H695),'Ejercicio 3 - TIR'!$E$18-SQRT(('Ejercicio 3 - TIR'!$E$18-'Ejercicio 3 - TIR'!$C$18)*('Ejercicio 3 - TIR'!$E$18-'Ejercicio 3 - TIR'!$D$18)*(1-H695)))</f>
        <v>39326.3428160566</v>
      </c>
      <c r="J695" s="16">
        <f ca="1" t="shared" si="5160"/>
        <v>0.739916096533695</v>
      </c>
      <c r="K695" s="17">
        <f ca="1">IF(J695&lt;=('Ejercicio 3 - TIR'!$D$18-'Ejercicio 3 - TIR'!$C$18)/('Ejercicio 3 - TIR'!$E$18-'Ejercicio 3 - TIR'!$C$18),'Ejercicio 3 - TIR'!$C$18+SQRT(('Ejercicio 3 - TIR'!$E$18-'Ejercicio 3 - TIR'!$C$18)*('Ejercicio 3 - TIR'!$D$18-'Ejercicio 3 - TIR'!$C$18)*J695),'Ejercicio 3 - TIR'!$E$18-SQRT(('Ejercicio 3 - TIR'!$E$18-'Ejercicio 3 - TIR'!$C$18)*('Ejercicio 3 - TIR'!$E$18-'Ejercicio 3 - TIR'!$D$18)*(1-J695)))</f>
        <v>40583.4071095501</v>
      </c>
      <c r="L695" s="16">
        <f ca="1" t="shared" si="5160"/>
        <v>0.543846655078197</v>
      </c>
      <c r="M695" s="17">
        <f ca="1">IF(L695&lt;=('Ejercicio 3 - TIR'!$D$18-'Ejercicio 3 - TIR'!$C$18)/('Ejercicio 3 - TIR'!$E$18-'Ejercicio 3 - TIR'!$C$18),'Ejercicio 3 - TIR'!$C$18+SQRT(('Ejercicio 3 - TIR'!$E$18-'Ejercicio 3 - TIR'!$C$18)*('Ejercicio 3 - TIR'!$D$18-'Ejercicio 3 - TIR'!$C$18)*L695),'Ejercicio 3 - TIR'!$E$18-SQRT(('Ejercicio 3 - TIR'!$E$18-'Ejercicio 3 - TIR'!$C$18)*('Ejercicio 3 - TIR'!$E$18-'Ejercicio 3 - TIR'!$D$18)*(1-L695)))</f>
        <v>39031.9985751621</v>
      </c>
      <c r="N695" s="16">
        <f ca="1" t="shared" ref="N695:R695" si="5161">RAND()</f>
        <v>0.891101408519843</v>
      </c>
      <c r="O695" s="17">
        <f ca="1">IF(N695&lt;=('Ejercicio 3 - TIR'!$D$18-'Ejercicio 3 - TIR'!$C$18)/('Ejercicio 3 - TIR'!$E$18-'Ejercicio 3 - TIR'!$C$18),'Ejercicio 3 - TIR'!$C$18+SQRT(('Ejercicio 3 - TIR'!$E$18-'Ejercicio 3 - TIR'!$C$18)*('Ejercicio 3 - TIR'!$D$18-'Ejercicio 3 - TIR'!$C$18)*N695),'Ejercicio 3 - TIR'!$E$18-SQRT(('Ejercicio 3 - TIR'!$E$18-'Ejercicio 3 - TIR'!$C$18)*('Ejercicio 3 - TIR'!$E$18-'Ejercicio 3 - TIR'!$D$18)*(1-N695)))</f>
        <v>42142.1346496009</v>
      </c>
      <c r="P695" s="16">
        <f ca="1" t="shared" si="5161"/>
        <v>0.489896577092341</v>
      </c>
      <c r="Q695" s="18">
        <f ca="1">IF(P695&lt;=('Ejercicio 3 - TIR'!$D$22-'Ejercicio 3 - TIR'!$C$22)/('Ejercicio 3 - TIR'!$E$22-'Ejercicio 3 - TIR'!$C$22),'Ejercicio 3 - TIR'!$C$22+SQRT(('Ejercicio 3 - TIR'!$E$22-'Ejercicio 3 - TIR'!$C$22)*('Ejercicio 3 - TIR'!$D$22-'Ejercicio 3 - TIR'!$C$22)*P695),'Ejercicio 3 - TIR'!$E$22-SQRT(('Ejercicio 3 - TIR'!$E$22-'Ejercicio 3 - TIR'!$C$22)*('Ejercicio 3 - TIR'!$E$22-'Ejercicio 3 - TIR'!$D$22)*(1-P695)))</f>
        <v>0.149695350457036</v>
      </c>
      <c r="R695" s="16">
        <f ca="1" t="shared" si="5161"/>
        <v>0.897911331566917</v>
      </c>
      <c r="S695" s="18">
        <f ca="1">IF(R695&lt;=('Ejercicio 3 - TIR'!$D$23-'Ejercicio 3 - TIR'!$C$23)/('Ejercicio 3 - TIR'!$E$23-'Ejercicio 3 - TIR'!$C$23),'Ejercicio 3 - TIR'!$C$23+SQRT(('Ejercicio 3 - TIR'!$E$23-'Ejercicio 3 - TIR'!$C$23)*('Ejercicio 3 - TIR'!$D$23-'Ejercicio 3 - TIR'!$C$23)*R695),'Ejercicio 3 - TIR'!$E$23-SQRT(('Ejercicio 3 - TIR'!$E$23-'Ejercicio 3 - TIR'!$C$23)*('Ejercicio 3 - TIR'!$E$23-'Ejercicio 3 - TIR'!$D$23)*(1-R695)))</f>
        <v>0.166444204074288</v>
      </c>
      <c r="T695" s="16">
        <f ca="1" t="shared" ref="T695:X695" si="5162">RAND()</f>
        <v>0.149057518664624</v>
      </c>
      <c r="U695" s="18">
        <f ca="1">IF(T695&lt;=('Ejercicio 3 - TIR'!$D$24-'Ejercicio 3 - TIR'!$C$24)/('Ejercicio 3 - TIR'!$E$24-'Ejercicio 3 - TIR'!$C$24),'Ejercicio 3 - TIR'!$C$24+SQRT(('Ejercicio 3 - TIR'!$E$24-'Ejercicio 3 - TIR'!$C$24)*('Ejercicio 3 - TIR'!$D$24-'Ejercicio 3 - TIR'!$C$24)*T695),'Ejercicio 3 - TIR'!$E$24-SQRT(('Ejercicio 3 - TIR'!$E$24-'Ejercicio 3 - TIR'!$C$24)*('Ejercicio 3 - TIR'!$E$24-'Ejercicio 3 - TIR'!$D$24)*(1-T695)))</f>
        <v>0.167692393540607</v>
      </c>
      <c r="V695" s="16">
        <f ca="1" t="shared" si="5162"/>
        <v>0.0251291191134257</v>
      </c>
      <c r="W695" s="18">
        <f ca="1">IF(V695&lt;=('Ejercicio 3 - TIR'!$D$25-'Ejercicio 3 - TIR'!$C$25)/('Ejercicio 3 - TIR'!$E$25-'Ejercicio 3 - TIR'!$C$25),'Ejercicio 3 - TIR'!$C$25+SQRT(('Ejercicio 3 - TIR'!$E$25-'Ejercicio 3 - TIR'!$C$25)*('Ejercicio 3 - TIR'!$D$25-'Ejercicio 3 - TIR'!$C$25)*V695),'Ejercicio 3 - TIR'!$E$25-SQRT(('Ejercicio 3 - TIR'!$E$25-'Ejercicio 3 - TIR'!$C$25)*('Ejercicio 3 - TIR'!$E$25-'Ejercicio 3 - TIR'!$D$25)*(1-V695)))</f>
        <v>0.185931337687132</v>
      </c>
      <c r="X695" s="16">
        <f ca="1" t="shared" si="5162"/>
        <v>0.753297391512063</v>
      </c>
      <c r="Y695" s="18">
        <f ca="1">IF(X695&lt;=('Ejercicio 3 - TIR'!$D$26-'Ejercicio 3 - TIR'!$C$26)/('Ejercicio 3 - TIR'!$E$26-'Ejercicio 3 - TIR'!$C$26),'Ejercicio 3 - TIR'!$C$26+SQRT(('Ejercicio 3 - TIR'!$E$26-'Ejercicio 3 - TIR'!$C$26)*('Ejercicio 3 - TIR'!$D$26-'Ejercicio 3 - TIR'!$C$26)*X695),'Ejercicio 3 - TIR'!$E$26-SQRT(('Ejercicio 3 - TIR'!$E$26-'Ejercicio 3 - TIR'!$C$26)*('Ejercicio 3 - TIR'!$E$26-'Ejercicio 3 - TIR'!$D$26)*(1-X695)))</f>
        <v>0.243500765955504</v>
      </c>
      <c r="Z695" s="16">
        <f ca="1" t="shared" si="4764"/>
        <v>1.14969535045704</v>
      </c>
      <c r="AA695" s="16">
        <f ca="1" t="shared" si="4765"/>
        <v>1.34105547799177</v>
      </c>
      <c r="AB695" s="16">
        <f ca="1" t="shared" si="4766"/>
        <v>1.56594028096695</v>
      </c>
      <c r="AC695" s="16">
        <f ca="1" t="shared" si="4767"/>
        <v>1.8570976521453</v>
      </c>
      <c r="AD695" s="16">
        <f ca="1" t="shared" si="4768"/>
        <v>2.30930235289685</v>
      </c>
      <c r="AE695" s="15">
        <f ca="1" t="shared" si="4769"/>
        <v>4553.04435532775</v>
      </c>
      <c r="AF695" s="15">
        <f ca="1" t="shared" si="4770"/>
        <v>5310.8721991652</v>
      </c>
      <c r="AG695" s="15">
        <f ca="1" t="shared" si="4771"/>
        <v>6201.46507003149</v>
      </c>
      <c r="AH695" s="15">
        <f ca="1" t="shared" si="4772"/>
        <v>7354.51176612246</v>
      </c>
      <c r="AI695" s="15">
        <f ca="1" t="shared" si="4773"/>
        <v>9145.34101440205</v>
      </c>
      <c r="AJ695" s="17">
        <f ca="1" t="shared" si="4774"/>
        <v>46465.5990191048</v>
      </c>
      <c r="AK695" s="17">
        <f ca="1" t="shared" si="4775"/>
        <v>52738.8074628549</v>
      </c>
      <c r="AL695" s="17">
        <f ca="1" t="shared" si="4776"/>
        <v>63551.1919317249</v>
      </c>
      <c r="AM695" s="17">
        <f ca="1" t="shared" si="4777"/>
        <v>72486.2329124721</v>
      </c>
      <c r="AN695" s="17">
        <f ca="1" t="shared" si="4778"/>
        <v>97318.9307024191</v>
      </c>
      <c r="AO695" s="17">
        <f ca="1">C695/'Ejercicio 3 - TIR'!$D$7</f>
        <v>13485.2954318278</v>
      </c>
      <c r="AP695" s="17">
        <f ca="1" t="shared" si="4779"/>
        <v>32980.303587277</v>
      </c>
      <c r="AQ695" s="17">
        <f ca="1" t="shared" si="4780"/>
        <v>39253.5120310271</v>
      </c>
      <c r="AR695" s="17">
        <f ca="1" t="shared" si="4781"/>
        <v>50065.8964998971</v>
      </c>
      <c r="AS695" s="17">
        <f ca="1" t="shared" si="4782"/>
        <v>59000.9374806443</v>
      </c>
      <c r="AT695" s="17">
        <f ca="1" t="shared" si="4783"/>
        <v>83833.6352705913</v>
      </c>
      <c r="AU695" s="17">
        <f ca="1">AP695*'Ejercicio 3 - TIR'!$D$5</f>
        <v>16490.1517936385</v>
      </c>
      <c r="AV695" s="17">
        <f ca="1">AQ695*'Ejercicio 3 - TIR'!$D$5</f>
        <v>19626.7560155136</v>
      </c>
      <c r="AW695" s="17">
        <f ca="1">AR695*'Ejercicio 3 - TIR'!$D$5</f>
        <v>25032.9482499485</v>
      </c>
      <c r="AX695" s="17">
        <f ca="1">AS695*'Ejercicio 3 - TIR'!$D$5</f>
        <v>29500.4687403221</v>
      </c>
      <c r="AY695" s="17">
        <f ca="1">AT695*'Ejercicio 3 - TIR'!$D$5</f>
        <v>41916.8176352956</v>
      </c>
      <c r="AZ695" s="17">
        <f ca="1" t="shared" ref="AZ695:BD695" si="5163">AJ695-AU695-AE695</f>
        <v>25422.4028701386</v>
      </c>
      <c r="BA695" s="17">
        <f ca="1" t="shared" si="5163"/>
        <v>27801.1792481762</v>
      </c>
      <c r="BB695" s="17">
        <f ca="1" t="shared" si="5163"/>
        <v>32316.7786117449</v>
      </c>
      <c r="BC695" s="17">
        <f ca="1" t="shared" si="5163"/>
        <v>35631.2524060275</v>
      </c>
      <c r="BD695" s="17">
        <f ca="1" t="shared" si="5163"/>
        <v>46256.7720527214</v>
      </c>
      <c r="BE695" s="17">
        <f ca="1" t="shared" ref="BE695:BI695" si="5164">AZ695/Z695</f>
        <v>22112.295104988</v>
      </c>
      <c r="BF695" s="17">
        <f ca="1" t="shared" si="5164"/>
        <v>20730.8196449922</v>
      </c>
      <c r="BG695" s="17">
        <f ca="1" t="shared" si="5164"/>
        <v>20637.2995219139</v>
      </c>
      <c r="BH695" s="17">
        <f ca="1" t="shared" si="5164"/>
        <v>19186.5260100171</v>
      </c>
      <c r="BI695" s="17">
        <f ca="1" t="shared" si="5164"/>
        <v>20030.6261303098</v>
      </c>
      <c r="BJ695" s="17">
        <f ca="1" t="shared" si="4786"/>
        <v>70238.360847552</v>
      </c>
      <c r="BK695" s="17">
        <f ca="1" t="shared" si="4787"/>
        <v>31141.6244702291</v>
      </c>
      <c r="BL695" s="17">
        <f ca="1" t="shared" si="4788"/>
        <v>101379.985317781</v>
      </c>
      <c r="BM695" s="17">
        <f ca="1">BK695*'Ejercicio 3 - TIR'!$D$5</f>
        <v>15570.8122351146</v>
      </c>
      <c r="BN695" s="17">
        <f ca="1" t="shared" si="4789"/>
        <v>85809.1730826666</v>
      </c>
      <c r="BO695" s="17">
        <f ca="1" t="shared" si="4790"/>
        <v>37158.0503414918</v>
      </c>
      <c r="BP695" s="17">
        <f ca="1" t="shared" si="4791"/>
        <v>-97841.8797847171</v>
      </c>
      <c r="BQ695" s="17">
        <f ca="1" t="shared" ref="BQ695:BT695" si="5165">BE695</f>
        <v>22112.295104988</v>
      </c>
      <c r="BR695" s="17">
        <f ca="1" t="shared" si="5165"/>
        <v>20730.8196449922</v>
      </c>
      <c r="BS695" s="17">
        <f ca="1" t="shared" si="5165"/>
        <v>20637.2995219139</v>
      </c>
      <c r="BT695" s="17">
        <f ca="1" t="shared" si="5165"/>
        <v>19186.5260100171</v>
      </c>
      <c r="BU695" s="17">
        <f ca="1" t="shared" si="4793"/>
        <v>57188.6764718016</v>
      </c>
      <c r="BV695" s="19">
        <f ca="1" t="shared" si="4794"/>
        <v>11.199864558176</v>
      </c>
    </row>
    <row r="696" ht="15" customHeight="1" spans="1:74">
      <c r="A696" s="15">
        <v>695</v>
      </c>
      <c r="B696" s="16">
        <f ca="1" t="shared" ref="B696:F696" si="5166">RAND()</f>
        <v>0.674480165649904</v>
      </c>
      <c r="C696" s="17">
        <f ca="1">IF(B696&lt;=('Ejercicio 3 - TIR'!$D$13-'Ejercicio 3 - TIR'!$C$13)/('Ejercicio 3 - TIR'!$E$13-'Ejercicio 3 - TIR'!$C$13),'Ejercicio 3 - TIR'!$C$13+SQRT(('Ejercicio 3 - TIR'!$E$13-'Ejercicio 3 - TIR'!$C$13)*('Ejercicio 3 - TIR'!$D$13-'Ejercicio 3 - TIR'!$C$13)*B696),'Ejercicio 3 - TIR'!$E$13-SQRT(('Ejercicio 3 - TIR'!$E$13-'Ejercicio 3 - TIR'!$C$13)*('Ejercicio 3 - TIR'!$E$13-'Ejercicio 3 - TIR'!$D$13)*(1-B696)))</f>
        <v>80235.7949509697</v>
      </c>
      <c r="D696" s="16">
        <f ca="1" t="shared" si="5166"/>
        <v>0.903219289607954</v>
      </c>
      <c r="E696" s="17">
        <f ca="1">IF(D696&lt;=('Ejercicio 3 - TIR'!$D$14-'Ejercicio 3 - TIR'!$C$14)/('Ejercicio 3 - TIR'!$E$14-'Ejercicio 3 - TIR'!$C$14),'Ejercicio 3 - TIR'!$C$14+SQRT(('Ejercicio 3 - TIR'!$E$14-'Ejercicio 3 - TIR'!$C$14)*('Ejercicio 3 - TIR'!$D$14-'Ejercicio 3 - TIR'!$C$14)*D696),'Ejercicio 3 - TIR'!$E$14-SQRT(('Ejercicio 3 - TIR'!$E$14-'Ejercicio 3 - TIR'!$C$14)*('Ejercicio 3 - TIR'!$E$14-'Ejercicio 3 - TIR'!$D$14)*(1-D696)))</f>
        <v>36189.8679079582</v>
      </c>
      <c r="F696" s="16">
        <f ca="1" t="shared" si="5166"/>
        <v>0.977558531366543</v>
      </c>
      <c r="G696" s="17">
        <f ca="1">IF(F696&lt;=('Ejercicio 3 - TIR'!$D$18-'Ejercicio 3 - TIR'!$C$18)/('Ejercicio 3 - TIR'!$E$18-'Ejercicio 3 - TIR'!$C$18),'Ejercicio 3 - TIR'!$C$18+SQRT(('Ejercicio 3 - TIR'!$E$18-'Ejercicio 3 - TIR'!$C$18)*('Ejercicio 3 - TIR'!$D$18-'Ejercicio 3 - TIR'!$C$18)*F696),'Ejercicio 3 - TIR'!$E$18-SQRT(('Ejercicio 3 - TIR'!$E$18-'Ejercicio 3 - TIR'!$C$18)*('Ejercicio 3 - TIR'!$E$18-'Ejercicio 3 - TIR'!$D$18)*(1-F696)))</f>
        <v>43702.6526496311</v>
      </c>
      <c r="H696" s="16">
        <f ca="1" t="shared" ref="H696:L696" si="5167">RAND()</f>
        <v>0.760413387349508</v>
      </c>
      <c r="I696" s="17">
        <f ca="1">IF(H696&lt;=('Ejercicio 3 - TIR'!$D$18-'Ejercicio 3 - TIR'!$C$18)/('Ejercicio 3 - TIR'!$E$18-'Ejercicio 3 - TIR'!$C$18),'Ejercicio 3 - TIR'!$C$18+SQRT(('Ejercicio 3 - TIR'!$E$18-'Ejercicio 3 - TIR'!$C$18)*('Ejercicio 3 - TIR'!$D$18-'Ejercicio 3 - TIR'!$C$18)*H696),'Ejercicio 3 - TIR'!$E$18-SQRT(('Ejercicio 3 - TIR'!$E$18-'Ejercicio 3 - TIR'!$C$18)*('Ejercicio 3 - TIR'!$E$18-'Ejercicio 3 - TIR'!$D$18)*(1-H696)))</f>
        <v>40761.0147501098</v>
      </c>
      <c r="J696" s="16">
        <f ca="1" t="shared" si="5167"/>
        <v>0.0573544603604723</v>
      </c>
      <c r="K696" s="17">
        <f ca="1">IF(J696&lt;=('Ejercicio 3 - TIR'!$D$18-'Ejercicio 3 - TIR'!$C$18)/('Ejercicio 3 - TIR'!$E$18-'Ejercicio 3 - TIR'!$C$18),'Ejercicio 3 - TIR'!$C$18+SQRT(('Ejercicio 3 - TIR'!$E$18-'Ejercicio 3 - TIR'!$C$18)*('Ejercicio 3 - TIR'!$D$18-'Ejercicio 3 - TIR'!$C$18)*J696),'Ejercicio 3 - TIR'!$E$18-SQRT(('Ejercicio 3 - TIR'!$E$18-'Ejercicio 3 - TIR'!$C$18)*('Ejercicio 3 - TIR'!$E$18-'Ejercicio 3 - TIR'!$D$18)*(1-J696)))</f>
        <v>32933.1159291905</v>
      </c>
      <c r="L696" s="16">
        <f ca="1" t="shared" si="5167"/>
        <v>0.1785933781967</v>
      </c>
      <c r="M696" s="17">
        <f ca="1">IF(L696&lt;=('Ejercicio 3 - TIR'!$D$18-'Ejercicio 3 - TIR'!$C$18)/('Ejercicio 3 - TIR'!$E$18-'Ejercicio 3 - TIR'!$C$18),'Ejercicio 3 - TIR'!$C$18+SQRT(('Ejercicio 3 - TIR'!$E$18-'Ejercicio 3 - TIR'!$C$18)*('Ejercicio 3 - TIR'!$D$18-'Ejercicio 3 - TIR'!$C$18)*L696),'Ejercicio 3 - TIR'!$E$18-SQRT(('Ejercicio 3 - TIR'!$E$18-'Ejercicio 3 - TIR'!$C$18)*('Ejercicio 3 - TIR'!$E$18-'Ejercicio 3 - TIR'!$D$18)*(1-L696)))</f>
        <v>35175.8097655831</v>
      </c>
      <c r="N696" s="16">
        <f ca="1" t="shared" ref="N696:R696" si="5168">RAND()</f>
        <v>0.336360805905427</v>
      </c>
      <c r="O696" s="17">
        <f ca="1">IF(N696&lt;=('Ejercicio 3 - TIR'!$D$18-'Ejercicio 3 - TIR'!$C$18)/('Ejercicio 3 - TIR'!$E$18-'Ejercicio 3 - TIR'!$C$18),'Ejercicio 3 - TIR'!$C$18+SQRT(('Ejercicio 3 - TIR'!$E$18-'Ejercicio 3 - TIR'!$C$18)*('Ejercicio 3 - TIR'!$D$18-'Ejercicio 3 - TIR'!$C$18)*N696),'Ejercicio 3 - TIR'!$E$18-SQRT(('Ejercicio 3 - TIR'!$E$18-'Ejercicio 3 - TIR'!$C$18)*('Ejercicio 3 - TIR'!$E$18-'Ejercicio 3 - TIR'!$D$18)*(1-N696)))</f>
        <v>37103.106425066</v>
      </c>
      <c r="P696" s="16">
        <f ca="1" t="shared" si="5168"/>
        <v>0.330116292560527</v>
      </c>
      <c r="Q696" s="18">
        <f ca="1">IF(P696&lt;=('Ejercicio 3 - TIR'!$D$22-'Ejercicio 3 - TIR'!$C$22)/('Ejercicio 3 - TIR'!$E$22-'Ejercicio 3 - TIR'!$C$22),'Ejercicio 3 - TIR'!$C$22+SQRT(('Ejercicio 3 - TIR'!$E$22-'Ejercicio 3 - TIR'!$C$22)*('Ejercicio 3 - TIR'!$D$22-'Ejercicio 3 - TIR'!$C$22)*P696),'Ejercicio 3 - TIR'!$E$22-SQRT(('Ejercicio 3 - TIR'!$E$22-'Ejercicio 3 - TIR'!$C$22)*('Ejercicio 3 - TIR'!$E$22-'Ejercicio 3 - TIR'!$D$22)*(1-P696)))</f>
        <v>0.144376409223037</v>
      </c>
      <c r="R696" s="16">
        <f ca="1" t="shared" si="5168"/>
        <v>0.877626694157138</v>
      </c>
      <c r="S696" s="18">
        <f ca="1">IF(R696&lt;=('Ejercicio 3 - TIR'!$D$23-'Ejercicio 3 - TIR'!$C$23)/('Ejercicio 3 - TIR'!$E$23-'Ejercicio 3 - TIR'!$C$23),'Ejercicio 3 - TIR'!$C$23+SQRT(('Ejercicio 3 - TIR'!$E$23-'Ejercicio 3 - TIR'!$C$23)*('Ejercicio 3 - TIR'!$D$23-'Ejercicio 3 - TIR'!$C$23)*R696),'Ejercicio 3 - TIR'!$E$23-SQRT(('Ejercicio 3 - TIR'!$E$23-'Ejercicio 3 - TIR'!$C$23)*('Ejercicio 3 - TIR'!$E$23-'Ejercicio 3 - TIR'!$D$23)*(1-R696)))</f>
        <v>0.165158438407056</v>
      </c>
      <c r="T696" s="16">
        <f ca="1" t="shared" ref="T696:X696" si="5169">RAND()</f>
        <v>0.409498868743746</v>
      </c>
      <c r="U696" s="18">
        <f ca="1">IF(T696&lt;=('Ejercicio 3 - TIR'!$D$24-'Ejercicio 3 - TIR'!$C$24)/('Ejercicio 3 - TIR'!$E$24-'Ejercicio 3 - TIR'!$C$24),'Ejercicio 3 - TIR'!$C$24+SQRT(('Ejercicio 3 - TIR'!$E$24-'Ejercicio 3 - TIR'!$C$24)*('Ejercicio 3 - TIR'!$D$24-'Ejercicio 3 - TIR'!$C$24)*T696),'Ejercicio 3 - TIR'!$E$24-SQRT(('Ejercicio 3 - TIR'!$E$24-'Ejercicio 3 - TIR'!$C$24)*('Ejercicio 3 - TIR'!$E$24-'Ejercicio 3 - TIR'!$D$24)*(1-T696)))</f>
        <v>0.179324863586415</v>
      </c>
      <c r="V696" s="16">
        <f ca="1" t="shared" si="5169"/>
        <v>0.453269723479604</v>
      </c>
      <c r="W696" s="18">
        <f ca="1">IF(V696&lt;=('Ejercicio 3 - TIR'!$D$25-'Ejercicio 3 - TIR'!$C$25)/('Ejercicio 3 - TIR'!$E$25-'Ejercicio 3 - TIR'!$C$25),'Ejercicio 3 - TIR'!$C$25+SQRT(('Ejercicio 3 - TIR'!$E$25-'Ejercicio 3 - TIR'!$C$25)*('Ejercicio 3 - TIR'!$D$25-'Ejercicio 3 - TIR'!$C$25)*V696),'Ejercicio 3 - TIR'!$E$25-SQRT(('Ejercicio 3 - TIR'!$E$25-'Ejercicio 3 - TIR'!$C$25)*('Ejercicio 3 - TIR'!$E$25-'Ejercicio 3 - TIR'!$D$25)*(1-V696)))</f>
        <v>0.206255789322227</v>
      </c>
      <c r="X696" s="16">
        <f ca="1" t="shared" si="5169"/>
        <v>0.929106482180238</v>
      </c>
      <c r="Y696" s="18">
        <f ca="1">IF(X696&lt;=('Ejercicio 3 - TIR'!$D$26-'Ejercicio 3 - TIR'!$C$26)/('Ejercicio 3 - TIR'!$E$26-'Ejercicio 3 - TIR'!$C$26),'Ejercicio 3 - TIR'!$C$26+SQRT(('Ejercicio 3 - TIR'!$E$26-'Ejercicio 3 - TIR'!$C$26)*('Ejercicio 3 - TIR'!$D$26-'Ejercicio 3 - TIR'!$C$26)*X696),'Ejercicio 3 - TIR'!$E$26-SQRT(('Ejercicio 3 - TIR'!$E$26-'Ejercicio 3 - TIR'!$C$26)*('Ejercicio 3 - TIR'!$E$26-'Ejercicio 3 - TIR'!$D$26)*(1-X696)))</f>
        <v>0.260434085857627</v>
      </c>
      <c r="Z696" s="16">
        <f ca="1" t="shared" si="4764"/>
        <v>1.14437640922304</v>
      </c>
      <c r="AA696" s="16">
        <f ca="1" t="shared" si="4765"/>
        <v>1.33337982992019</v>
      </c>
      <c r="AB696" s="16">
        <f ca="1" t="shared" si="4766"/>
        <v>1.5724879860295</v>
      </c>
      <c r="AC696" s="16">
        <f ca="1" t="shared" si="4767"/>
        <v>1.89682273678774</v>
      </c>
      <c r="AD696" s="16">
        <f ca="1" t="shared" si="4768"/>
        <v>2.39082003227701</v>
      </c>
      <c r="AE696" s="15">
        <f ca="1" t="shared" si="4769"/>
        <v>5224.96317880701</v>
      </c>
      <c r="AF696" s="15">
        <f ca="1" t="shared" si="4770"/>
        <v>6087.90993815315</v>
      </c>
      <c r="AG696" s="15">
        <f ca="1" t="shared" si="4771"/>
        <v>7179.62355733884</v>
      </c>
      <c r="AH696" s="15">
        <f ca="1" t="shared" si="4772"/>
        <v>8660.46248119422</v>
      </c>
      <c r="AI696" s="15">
        <f ca="1" t="shared" si="4773"/>
        <v>10915.9421105883</v>
      </c>
      <c r="AJ696" s="17">
        <f ca="1" t="shared" si="4774"/>
        <v>50012.2847127064</v>
      </c>
      <c r="AK696" s="17">
        <f ca="1" t="shared" si="4775"/>
        <v>54349.9149148756</v>
      </c>
      <c r="AL696" s="17">
        <f ca="1" t="shared" si="4776"/>
        <v>51786.9291411688</v>
      </c>
      <c r="AM696" s="17">
        <f ca="1" t="shared" si="4777"/>
        <v>66722.275748278</v>
      </c>
      <c r="AN696" s="17">
        <f ca="1" t="shared" si="4778"/>
        <v>88706.8501007538</v>
      </c>
      <c r="AO696" s="17">
        <f ca="1">C696/'Ejercicio 3 - TIR'!$D$7</f>
        <v>16047.1589901939</v>
      </c>
      <c r="AP696" s="17">
        <f ca="1" t="shared" si="4779"/>
        <v>33965.1257225125</v>
      </c>
      <c r="AQ696" s="17">
        <f ca="1" t="shared" si="4780"/>
        <v>38302.7559246817</v>
      </c>
      <c r="AR696" s="17">
        <f ca="1" t="shared" si="4781"/>
        <v>35739.7701509749</v>
      </c>
      <c r="AS696" s="17">
        <f ca="1" t="shared" si="4782"/>
        <v>50675.1167580841</v>
      </c>
      <c r="AT696" s="17">
        <f ca="1" t="shared" si="4783"/>
        <v>72659.6911105598</v>
      </c>
      <c r="AU696" s="17">
        <f ca="1">AP696*'Ejercicio 3 - TIR'!$D$5</f>
        <v>16982.5628612563</v>
      </c>
      <c r="AV696" s="17">
        <f ca="1">AQ696*'Ejercicio 3 - TIR'!$D$5</f>
        <v>19151.3779623408</v>
      </c>
      <c r="AW696" s="17">
        <f ca="1">AR696*'Ejercicio 3 - TIR'!$D$5</f>
        <v>17869.8850754875</v>
      </c>
      <c r="AX696" s="17">
        <f ca="1">AS696*'Ejercicio 3 - TIR'!$D$5</f>
        <v>25337.5583790421</v>
      </c>
      <c r="AY696" s="17">
        <f ca="1">AT696*'Ejercicio 3 - TIR'!$D$5</f>
        <v>36329.8455552799</v>
      </c>
      <c r="AZ696" s="17">
        <f ca="1" t="shared" ref="AZ696:BD696" si="5170">AJ696-AU696-AE696</f>
        <v>27804.7586726432</v>
      </c>
      <c r="BA696" s="17">
        <f ca="1" t="shared" si="5170"/>
        <v>29110.6270143816</v>
      </c>
      <c r="BB696" s="17">
        <f ca="1" t="shared" si="5170"/>
        <v>26737.4205083425</v>
      </c>
      <c r="BC696" s="17">
        <f ca="1" t="shared" si="5170"/>
        <v>32724.2548880418</v>
      </c>
      <c r="BD696" s="17">
        <f ca="1" t="shared" si="5170"/>
        <v>41461.0624348855</v>
      </c>
      <c r="BE696" s="17">
        <f ca="1" t="shared" ref="BE696:BI696" si="5171">AZ696/Z696</f>
        <v>24296.8646055199</v>
      </c>
      <c r="BF696" s="17">
        <f ca="1" t="shared" si="5171"/>
        <v>21832.2089183876</v>
      </c>
      <c r="BG696" s="17">
        <f ca="1" t="shared" si="5171"/>
        <v>17003.259004766</v>
      </c>
      <c r="BH696" s="17">
        <f ca="1" t="shared" si="5171"/>
        <v>17252.1418334853</v>
      </c>
      <c r="BI696" s="17">
        <f ca="1" t="shared" si="5171"/>
        <v>17341.7747363435</v>
      </c>
      <c r="BJ696" s="17">
        <f ca="1" t="shared" si="4786"/>
        <v>86523.4611598054</v>
      </c>
      <c r="BK696" s="17">
        <f ca="1" t="shared" si="4787"/>
        <v>38365.8691748898</v>
      </c>
      <c r="BL696" s="17">
        <f ca="1" t="shared" si="4788"/>
        <v>124889.330334695</v>
      </c>
      <c r="BM696" s="17">
        <f ca="1">BK696*'Ejercicio 3 - TIR'!$D$5</f>
        <v>19182.9345874449</v>
      </c>
      <c r="BN696" s="17">
        <f ca="1" t="shared" si="4789"/>
        <v>105706.39574725</v>
      </c>
      <c r="BO696" s="17">
        <f ca="1" t="shared" si="4790"/>
        <v>44213.4474030552</v>
      </c>
      <c r="BP696" s="17">
        <f ca="1" t="shared" si="4791"/>
        <v>-116425.662858928</v>
      </c>
      <c r="BQ696" s="17">
        <f ca="1" t="shared" ref="BQ696:BT696" si="5172">BE696</f>
        <v>24296.8646055199</v>
      </c>
      <c r="BR696" s="17">
        <f ca="1" t="shared" si="5172"/>
        <v>21832.2089183876</v>
      </c>
      <c r="BS696" s="17">
        <f ca="1" t="shared" si="5172"/>
        <v>17003.259004766</v>
      </c>
      <c r="BT696" s="17">
        <f ca="1" t="shared" si="5172"/>
        <v>17252.1418334853</v>
      </c>
      <c r="BU696" s="17">
        <f ca="1" t="shared" si="4793"/>
        <v>61555.2221393987</v>
      </c>
      <c r="BV696" s="19">
        <f ca="1" t="shared" si="4794"/>
        <v>5.96346487777513</v>
      </c>
    </row>
    <row r="697" ht="15" customHeight="1" spans="1:74">
      <c r="A697" s="15">
        <v>696</v>
      </c>
      <c r="B697" s="16">
        <f ca="1" t="shared" ref="B697:F697" si="5173">RAND()</f>
        <v>0.440259535747445</v>
      </c>
      <c r="C697" s="17">
        <f ca="1">IF(B697&lt;=('Ejercicio 3 - TIR'!$D$13-'Ejercicio 3 - TIR'!$C$13)/('Ejercicio 3 - TIR'!$E$13-'Ejercicio 3 - TIR'!$C$13),'Ejercicio 3 - TIR'!$C$13+SQRT(('Ejercicio 3 - TIR'!$E$13-'Ejercicio 3 - TIR'!$C$13)*('Ejercicio 3 - TIR'!$D$13-'Ejercicio 3 - TIR'!$C$13)*B697),'Ejercicio 3 - TIR'!$E$13-SQRT(('Ejercicio 3 - TIR'!$E$13-'Ejercicio 3 - TIR'!$C$13)*('Ejercicio 3 - TIR'!$E$13-'Ejercicio 3 - TIR'!$D$13)*(1-B697)))</f>
        <v>74083.0449878257</v>
      </c>
      <c r="D697" s="16">
        <f ca="1" t="shared" si="5173"/>
        <v>0.0331235616107071</v>
      </c>
      <c r="E697" s="17">
        <f ca="1">IF(D697&lt;=('Ejercicio 3 - TIR'!$D$14-'Ejercicio 3 - TIR'!$C$14)/('Ejercicio 3 - TIR'!$E$14-'Ejercicio 3 - TIR'!$C$14),'Ejercicio 3 - TIR'!$C$14+SQRT(('Ejercicio 3 - TIR'!$E$14-'Ejercicio 3 - TIR'!$C$14)*('Ejercicio 3 - TIR'!$D$14-'Ejercicio 3 - TIR'!$C$14)*D697),'Ejercicio 3 - TIR'!$E$14-SQRT(('Ejercicio 3 - TIR'!$E$14-'Ejercicio 3 - TIR'!$C$14)*('Ejercicio 3 - TIR'!$E$14-'Ejercicio 3 - TIR'!$D$14)*(1-D697)))</f>
        <v>26576.155804736</v>
      </c>
      <c r="F697" s="16">
        <f ca="1" t="shared" si="5173"/>
        <v>0.478202525504098</v>
      </c>
      <c r="G697" s="17">
        <f ca="1">IF(F697&lt;=('Ejercicio 3 - TIR'!$D$18-'Ejercicio 3 - TIR'!$C$18)/('Ejercicio 3 - TIR'!$E$18-'Ejercicio 3 - TIR'!$C$18),'Ejercicio 3 - TIR'!$C$18+SQRT(('Ejercicio 3 - TIR'!$E$18-'Ejercicio 3 - TIR'!$C$18)*('Ejercicio 3 - TIR'!$D$18-'Ejercicio 3 - TIR'!$C$18)*F697),'Ejercicio 3 - TIR'!$E$18-SQRT(('Ejercicio 3 - TIR'!$E$18-'Ejercicio 3 - TIR'!$C$18)*('Ejercicio 3 - TIR'!$E$18-'Ejercicio 3 - TIR'!$D$18)*(1-F697)))</f>
        <v>38469.3788925525</v>
      </c>
      <c r="H697" s="16">
        <f ca="1" t="shared" ref="H697:L697" si="5174">RAND()</f>
        <v>0.648975387567137</v>
      </c>
      <c r="I697" s="17">
        <f ca="1">IF(H697&lt;=('Ejercicio 3 - TIR'!$D$18-'Ejercicio 3 - TIR'!$C$18)/('Ejercicio 3 - TIR'!$E$18-'Ejercicio 3 - TIR'!$C$18),'Ejercicio 3 - TIR'!$C$18+SQRT(('Ejercicio 3 - TIR'!$E$18-'Ejercicio 3 - TIR'!$C$18)*('Ejercicio 3 - TIR'!$D$18-'Ejercicio 3 - TIR'!$C$18)*H697),'Ejercicio 3 - TIR'!$E$18-SQRT(('Ejercicio 3 - TIR'!$E$18-'Ejercicio 3 - TIR'!$C$18)*('Ejercicio 3 - TIR'!$E$18-'Ejercicio 3 - TIR'!$D$18)*(1-H697)))</f>
        <v>39866.4232696084</v>
      </c>
      <c r="J697" s="16">
        <f ca="1" t="shared" si="5174"/>
        <v>0.315274157168062</v>
      </c>
      <c r="K697" s="17">
        <f ca="1">IF(J697&lt;=('Ejercicio 3 - TIR'!$D$18-'Ejercicio 3 - TIR'!$C$18)/('Ejercicio 3 - TIR'!$E$18-'Ejercicio 3 - TIR'!$C$18),'Ejercicio 3 - TIR'!$C$18+SQRT(('Ejercicio 3 - TIR'!$E$18-'Ejercicio 3 - TIR'!$C$18)*('Ejercicio 3 - TIR'!$D$18-'Ejercicio 3 - TIR'!$C$18)*J697),'Ejercicio 3 - TIR'!$E$18-SQRT(('Ejercicio 3 - TIR'!$E$18-'Ejercicio 3 - TIR'!$C$18)*('Ejercicio 3 - TIR'!$E$18-'Ejercicio 3 - TIR'!$D$18)*(1-J697)))</f>
        <v>36876.8541917951</v>
      </c>
      <c r="L697" s="16">
        <f ca="1" t="shared" si="5174"/>
        <v>0.353670351786296</v>
      </c>
      <c r="M697" s="17">
        <f ca="1">IF(L697&lt;=('Ejercicio 3 - TIR'!$D$18-'Ejercicio 3 - TIR'!$C$18)/('Ejercicio 3 - TIR'!$E$18-'Ejercicio 3 - TIR'!$C$18),'Ejercicio 3 - TIR'!$C$18+SQRT(('Ejercicio 3 - TIR'!$E$18-'Ejercicio 3 - TIR'!$C$18)*('Ejercicio 3 - TIR'!$D$18-'Ejercicio 3 - TIR'!$C$18)*L697),'Ejercicio 3 - TIR'!$E$18-SQRT(('Ejercicio 3 - TIR'!$E$18-'Ejercicio 3 - TIR'!$C$18)*('Ejercicio 3 - TIR'!$E$18-'Ejercicio 3 - TIR'!$D$18)*(1-L697)))</f>
        <v>37283.5810401165</v>
      </c>
      <c r="N697" s="16">
        <f ca="1" t="shared" ref="N697:R697" si="5175">RAND()</f>
        <v>0.514369043224326</v>
      </c>
      <c r="O697" s="17">
        <f ca="1">IF(N697&lt;=('Ejercicio 3 - TIR'!$D$18-'Ejercicio 3 - TIR'!$C$18)/('Ejercicio 3 - TIR'!$E$18-'Ejercicio 3 - TIR'!$C$18),'Ejercicio 3 - TIR'!$C$18+SQRT(('Ejercicio 3 - TIR'!$E$18-'Ejercicio 3 - TIR'!$C$18)*('Ejercicio 3 - TIR'!$D$18-'Ejercicio 3 - TIR'!$C$18)*N697),'Ejercicio 3 - TIR'!$E$18-SQRT(('Ejercicio 3 - TIR'!$E$18-'Ejercicio 3 - TIR'!$C$18)*('Ejercicio 3 - TIR'!$E$18-'Ejercicio 3 - TIR'!$D$18)*(1-N697)))</f>
        <v>38783.8121839921</v>
      </c>
      <c r="P697" s="16">
        <f ca="1" t="shared" si="5175"/>
        <v>0.993565985174677</v>
      </c>
      <c r="Q697" s="18">
        <f ca="1">IF(P697&lt;=('Ejercicio 3 - TIR'!$D$22-'Ejercicio 3 - TIR'!$C$22)/('Ejercicio 3 - TIR'!$E$22-'Ejercicio 3 - TIR'!$C$22),'Ejercicio 3 - TIR'!$C$22+SQRT(('Ejercicio 3 - TIR'!$E$22-'Ejercicio 3 - TIR'!$C$22)*('Ejercicio 3 - TIR'!$D$22-'Ejercicio 3 - TIR'!$C$22)*P697),'Ejercicio 3 - TIR'!$E$22-SQRT(('Ejercicio 3 - TIR'!$E$22-'Ejercicio 3 - TIR'!$C$22)*('Ejercicio 3 - TIR'!$E$22-'Ejercicio 3 - TIR'!$D$22)*(1-P697)))</f>
        <v>0.176596879860249</v>
      </c>
      <c r="R697" s="16">
        <f ca="1" t="shared" si="5175"/>
        <v>0.278353249442611</v>
      </c>
      <c r="S697" s="18">
        <f ca="1">IF(R697&lt;=('Ejercicio 3 - TIR'!$D$23-'Ejercicio 3 - TIR'!$C$23)/('Ejercicio 3 - TIR'!$E$23-'Ejercicio 3 - TIR'!$C$23),'Ejercicio 3 - TIR'!$C$23+SQRT(('Ejercicio 3 - TIR'!$E$23-'Ejercicio 3 - TIR'!$C$23)*('Ejercicio 3 - TIR'!$D$23-'Ejercicio 3 - TIR'!$C$23)*R697),'Ejercicio 3 - TIR'!$E$23-SQRT(('Ejercicio 3 - TIR'!$E$23-'Ejercicio 3 - TIR'!$C$23)*('Ejercicio 3 - TIR'!$E$23-'Ejercicio 3 - TIR'!$D$23)*(1-R697)))</f>
        <v>0.142383830078802</v>
      </c>
      <c r="T697" s="16">
        <f ca="1" t="shared" ref="T697:X697" si="5176">RAND()</f>
        <v>0.130337908925901</v>
      </c>
      <c r="U697" s="18">
        <f ca="1">IF(T697&lt;=('Ejercicio 3 - TIR'!$D$24-'Ejercicio 3 - TIR'!$C$24)/('Ejercicio 3 - TIR'!$E$24-'Ejercicio 3 - TIR'!$C$24),'Ejercicio 3 - TIR'!$C$24+SQRT(('Ejercicio 3 - TIR'!$E$24-'Ejercicio 3 - TIR'!$C$24)*('Ejercicio 3 - TIR'!$D$24-'Ejercicio 3 - TIR'!$C$24)*T697),'Ejercicio 3 - TIR'!$E$24-SQRT(('Ejercicio 3 - TIR'!$E$24-'Ejercicio 3 - TIR'!$C$24)*('Ejercicio 3 - TIR'!$E$24-'Ejercicio 3 - TIR'!$D$24)*(1-T697)))</f>
        <v>0.166544171443272</v>
      </c>
      <c r="V697" s="16">
        <f ca="1" t="shared" si="5176"/>
        <v>0.152712468681143</v>
      </c>
      <c r="W697" s="18">
        <f ca="1">IF(V697&lt;=('Ejercicio 3 - TIR'!$D$25-'Ejercicio 3 - TIR'!$C$25)/('Ejercicio 3 - TIR'!$E$25-'Ejercicio 3 - TIR'!$C$25),'Ejercicio 3 - TIR'!$C$25+SQRT(('Ejercicio 3 - TIR'!$E$25-'Ejercicio 3 - TIR'!$C$25)*('Ejercicio 3 - TIR'!$D$25-'Ejercicio 3 - TIR'!$C$25)*V697),'Ejercicio 3 - TIR'!$E$25-SQRT(('Ejercicio 3 - TIR'!$E$25-'Ejercicio 3 - TIR'!$C$25)*('Ejercicio 3 - TIR'!$E$25-'Ejercicio 3 - TIR'!$D$25)*(1-V697)))</f>
        <v>0.194621814393351</v>
      </c>
      <c r="X697" s="16">
        <f ca="1" t="shared" si="5176"/>
        <v>0.930653114528963</v>
      </c>
      <c r="Y697" s="18">
        <f ca="1">IF(X697&lt;=('Ejercicio 3 - TIR'!$D$26-'Ejercicio 3 - TIR'!$C$26)/('Ejercicio 3 - TIR'!$E$26-'Ejercicio 3 - TIR'!$C$26),'Ejercicio 3 - TIR'!$C$26+SQRT(('Ejercicio 3 - TIR'!$E$26-'Ejercicio 3 - TIR'!$C$26)*('Ejercicio 3 - TIR'!$D$26-'Ejercicio 3 - TIR'!$C$26)*X697),'Ejercicio 3 - TIR'!$E$26-SQRT(('Ejercicio 3 - TIR'!$E$26-'Ejercicio 3 - TIR'!$C$26)*('Ejercicio 3 - TIR'!$E$26-'Ejercicio 3 - TIR'!$D$26)*(1-X697)))</f>
        <v>0.260648690443704</v>
      </c>
      <c r="Z697" s="16">
        <f ca="1" t="shared" si="4764"/>
        <v>1.17659687986025</v>
      </c>
      <c r="AA697" s="16">
        <f ca="1" t="shared" si="4765"/>
        <v>1.34412525007352</v>
      </c>
      <c r="AB697" s="16">
        <f ca="1" t="shared" si="4766"/>
        <v>1.567981476163</v>
      </c>
      <c r="AC697" s="16">
        <f ca="1" t="shared" si="4767"/>
        <v>1.873144875989</v>
      </c>
      <c r="AD697" s="16">
        <f ca="1" t="shared" si="4768"/>
        <v>2.36137763492687</v>
      </c>
      <c r="AE697" s="15">
        <f ca="1" t="shared" si="4769"/>
        <v>4693.26619379621</v>
      </c>
      <c r="AF697" s="15">
        <f ca="1" t="shared" si="4770"/>
        <v>5361.51141004828</v>
      </c>
      <c r="AG697" s="15">
        <f ca="1" t="shared" si="4771"/>
        <v>6254.43988551843</v>
      </c>
      <c r="AH697" s="15">
        <f ca="1" t="shared" si="4772"/>
        <v>7471.69032405216</v>
      </c>
      <c r="AI697" s="15">
        <f ca="1" t="shared" si="4773"/>
        <v>9419.17662241725</v>
      </c>
      <c r="AJ697" s="17">
        <f ca="1" t="shared" si="4774"/>
        <v>45262.951175139</v>
      </c>
      <c r="AK697" s="17">
        <f ca="1" t="shared" si="4775"/>
        <v>53585.4661467992</v>
      </c>
      <c r="AL697" s="17">
        <f ca="1" t="shared" si="4776"/>
        <v>57822.2242718983</v>
      </c>
      <c r="AM697" s="17">
        <f ca="1" t="shared" si="4777"/>
        <v>69837.5487838149</v>
      </c>
      <c r="AN697" s="17">
        <f ca="1" t="shared" si="4778"/>
        <v>91583.2266884832</v>
      </c>
      <c r="AO697" s="17">
        <f ca="1">C697/'Ejercicio 3 - TIR'!$D$7</f>
        <v>14816.6089975651</v>
      </c>
      <c r="AP697" s="17">
        <f ca="1" t="shared" si="4779"/>
        <v>30446.3421775739</v>
      </c>
      <c r="AQ697" s="17">
        <f ca="1" t="shared" si="4780"/>
        <v>38768.8571492341</v>
      </c>
      <c r="AR697" s="17">
        <f ca="1" t="shared" si="4781"/>
        <v>43005.6152743332</v>
      </c>
      <c r="AS697" s="17">
        <f ca="1" t="shared" si="4782"/>
        <v>55020.9397862498</v>
      </c>
      <c r="AT697" s="17">
        <f ca="1" t="shared" si="4783"/>
        <v>76766.6176909181</v>
      </c>
      <c r="AU697" s="17">
        <f ca="1">AP697*'Ejercicio 3 - TIR'!$D$5</f>
        <v>15223.1710887869</v>
      </c>
      <c r="AV697" s="17">
        <f ca="1">AQ697*'Ejercicio 3 - TIR'!$D$5</f>
        <v>19384.428574617</v>
      </c>
      <c r="AW697" s="17">
        <f ca="1">AR697*'Ejercicio 3 - TIR'!$D$5</f>
        <v>21502.8076371666</v>
      </c>
      <c r="AX697" s="17">
        <f ca="1">AS697*'Ejercicio 3 - TIR'!$D$5</f>
        <v>27510.4698931249</v>
      </c>
      <c r="AY697" s="17">
        <f ca="1">AT697*'Ejercicio 3 - TIR'!$D$5</f>
        <v>38383.308845459</v>
      </c>
      <c r="AZ697" s="17">
        <f ca="1" t="shared" ref="AZ697:BD697" si="5177">AJ697-AU697-AE697</f>
        <v>25346.5138925559</v>
      </c>
      <c r="BA697" s="17">
        <f ca="1" t="shared" si="5177"/>
        <v>28839.5261621339</v>
      </c>
      <c r="BB697" s="17">
        <f ca="1" t="shared" si="5177"/>
        <v>30064.9767492133</v>
      </c>
      <c r="BC697" s="17">
        <f ca="1" t="shared" si="5177"/>
        <v>34855.3885666379</v>
      </c>
      <c r="BD697" s="17">
        <f ca="1" t="shared" si="5177"/>
        <v>43780.7412206069</v>
      </c>
      <c r="BE697" s="17">
        <f ca="1" t="shared" ref="BE697:BI697" si="5178">AZ697/Z697</f>
        <v>21542.2242965377</v>
      </c>
      <c r="BF697" s="17">
        <f ca="1" t="shared" si="5178"/>
        <v>21455.9812491853</v>
      </c>
      <c r="BG697" s="17">
        <f ca="1" t="shared" si="5178"/>
        <v>19174.3188336544</v>
      </c>
      <c r="BH697" s="17">
        <f ca="1" t="shared" si="5178"/>
        <v>18607.9512660411</v>
      </c>
      <c r="BI697" s="17">
        <f ca="1" t="shared" si="5178"/>
        <v>18540.3387298376</v>
      </c>
      <c r="BJ697" s="17">
        <f ca="1" t="shared" si="4786"/>
        <v>62756.3399396355</v>
      </c>
      <c r="BK697" s="17">
        <f ca="1" t="shared" si="4787"/>
        <v>34987.6091123065</v>
      </c>
      <c r="BL697" s="17">
        <f ca="1" t="shared" si="4788"/>
        <v>97743.949051942</v>
      </c>
      <c r="BM697" s="17">
        <f ca="1">BK697*'Ejercicio 3 - TIR'!$D$5</f>
        <v>17493.8045561533</v>
      </c>
      <c r="BN697" s="17">
        <f ca="1" t="shared" si="4789"/>
        <v>80250.1444957888</v>
      </c>
      <c r="BO697" s="17">
        <f ca="1" t="shared" si="4790"/>
        <v>33984.4603035186</v>
      </c>
      <c r="BP697" s="17">
        <f ca="1" t="shared" si="4791"/>
        <v>-100659.200792562</v>
      </c>
      <c r="BQ697" s="17">
        <f ca="1" t="shared" ref="BQ697:BT697" si="5179">BE697</f>
        <v>21542.2242965377</v>
      </c>
      <c r="BR697" s="17">
        <f ca="1" t="shared" si="5179"/>
        <v>21455.9812491853</v>
      </c>
      <c r="BS697" s="17">
        <f ca="1" t="shared" si="5179"/>
        <v>19174.3188336544</v>
      </c>
      <c r="BT697" s="17">
        <f ca="1" t="shared" si="5179"/>
        <v>18607.9512660411</v>
      </c>
      <c r="BU697" s="17">
        <f ca="1" t="shared" si="4793"/>
        <v>52524.7990333562</v>
      </c>
      <c r="BV697" s="19">
        <f ca="1" t="shared" si="4794"/>
        <v>8.76200743796551</v>
      </c>
    </row>
    <row r="698" ht="15" customHeight="1" spans="1:74">
      <c r="A698" s="15">
        <v>697</v>
      </c>
      <c r="B698" s="16">
        <f ca="1" t="shared" ref="B698:F698" si="5180">RAND()</f>
        <v>0.548430776820351</v>
      </c>
      <c r="C698" s="17">
        <f ca="1">IF(B698&lt;=('Ejercicio 3 - TIR'!$D$13-'Ejercicio 3 - TIR'!$C$13)/('Ejercicio 3 - TIR'!$E$13-'Ejercicio 3 - TIR'!$C$13),'Ejercicio 3 - TIR'!$C$13+SQRT(('Ejercicio 3 - TIR'!$E$13-'Ejercicio 3 - TIR'!$C$13)*('Ejercicio 3 - TIR'!$D$13-'Ejercicio 3 - TIR'!$C$13)*B698),'Ejercicio 3 - TIR'!$E$13-SQRT(('Ejercicio 3 - TIR'!$E$13-'Ejercicio 3 - TIR'!$C$13)*('Ejercicio 3 - TIR'!$E$13-'Ejercicio 3 - TIR'!$D$13)*(1-B698)))</f>
        <v>76721.6180155154</v>
      </c>
      <c r="D698" s="16">
        <f ca="1" t="shared" si="5180"/>
        <v>0.0606747320274081</v>
      </c>
      <c r="E698" s="17">
        <f ca="1">IF(D698&lt;=('Ejercicio 3 - TIR'!$D$14-'Ejercicio 3 - TIR'!$C$14)/('Ejercicio 3 - TIR'!$E$14-'Ejercicio 3 - TIR'!$C$14),'Ejercicio 3 - TIR'!$C$14+SQRT(('Ejercicio 3 - TIR'!$E$14-'Ejercicio 3 - TIR'!$C$14)*('Ejercicio 3 - TIR'!$D$14-'Ejercicio 3 - TIR'!$C$14)*D698),'Ejercicio 3 - TIR'!$E$14-SQRT(('Ejercicio 3 - TIR'!$E$14-'Ejercicio 3 - TIR'!$C$14)*('Ejercicio 3 - TIR'!$E$14-'Ejercicio 3 - TIR'!$D$14)*(1-D698)))</f>
        <v>27133.2146872867</v>
      </c>
      <c r="F698" s="16">
        <f ca="1" t="shared" si="5180"/>
        <v>0.780092952937461</v>
      </c>
      <c r="G698" s="17">
        <f ca="1">IF(F698&lt;=('Ejercicio 3 - TIR'!$D$18-'Ejercicio 3 - TIR'!$C$18)/('Ejercicio 3 - TIR'!$E$18-'Ejercicio 3 - TIR'!$C$18),'Ejercicio 3 - TIR'!$C$18+SQRT(('Ejercicio 3 - TIR'!$E$18-'Ejercicio 3 - TIR'!$C$18)*('Ejercicio 3 - TIR'!$D$18-'Ejercicio 3 - TIR'!$C$18)*F698),'Ejercicio 3 - TIR'!$E$18-SQRT(('Ejercicio 3 - TIR'!$E$18-'Ejercicio 3 - TIR'!$C$18)*('Ejercicio 3 - TIR'!$E$18-'Ejercicio 3 - TIR'!$D$18)*(1-F698)))</f>
        <v>40938.8390170186</v>
      </c>
      <c r="H698" s="16">
        <f ca="1" t="shared" ref="H698:L698" si="5181">RAND()</f>
        <v>0.0987270041410451</v>
      </c>
      <c r="I698" s="17">
        <f ca="1">IF(H698&lt;=('Ejercicio 3 - TIR'!$D$18-'Ejercicio 3 - TIR'!$C$18)/('Ejercicio 3 - TIR'!$E$18-'Ejercicio 3 - TIR'!$C$18),'Ejercicio 3 - TIR'!$C$18+SQRT(('Ejercicio 3 - TIR'!$E$18-'Ejercicio 3 - TIR'!$C$18)*('Ejercicio 3 - TIR'!$D$18-'Ejercicio 3 - TIR'!$C$18)*H698),'Ejercicio 3 - TIR'!$E$18-SQRT(('Ejercicio 3 - TIR'!$E$18-'Ejercicio 3 - TIR'!$C$18)*('Ejercicio 3 - TIR'!$E$18-'Ejercicio 3 - TIR'!$D$18)*(1-H698)))</f>
        <v>33848.2529310269</v>
      </c>
      <c r="J698" s="16">
        <f ca="1" t="shared" si="5181"/>
        <v>0.197481913926285</v>
      </c>
      <c r="K698" s="17">
        <f ca="1">IF(J698&lt;=('Ejercicio 3 - TIR'!$D$18-'Ejercicio 3 - TIR'!$C$18)/('Ejercicio 3 - TIR'!$E$18-'Ejercicio 3 - TIR'!$C$18),'Ejercicio 3 - TIR'!$C$18+SQRT(('Ejercicio 3 - TIR'!$E$18-'Ejercicio 3 - TIR'!$C$18)*('Ejercicio 3 - TIR'!$D$18-'Ejercicio 3 - TIR'!$C$18)*J698),'Ejercicio 3 - TIR'!$E$18-SQRT(('Ejercicio 3 - TIR'!$E$18-'Ejercicio 3 - TIR'!$C$18)*('Ejercicio 3 - TIR'!$E$18-'Ejercicio 3 - TIR'!$D$18)*(1-J698)))</f>
        <v>35442.6360423</v>
      </c>
      <c r="L698" s="16">
        <f ca="1" t="shared" si="5181"/>
        <v>0.027738675438999</v>
      </c>
      <c r="M698" s="17">
        <f ca="1">IF(L698&lt;=('Ejercicio 3 - TIR'!$D$18-'Ejercicio 3 - TIR'!$C$18)/('Ejercicio 3 - TIR'!$E$18-'Ejercicio 3 - TIR'!$C$18),'Ejercicio 3 - TIR'!$C$18+SQRT(('Ejercicio 3 - TIR'!$E$18-'Ejercicio 3 - TIR'!$C$18)*('Ejercicio 3 - TIR'!$D$18-'Ejercicio 3 - TIR'!$C$18)*L698),'Ejercicio 3 - TIR'!$E$18-SQRT(('Ejercicio 3 - TIR'!$E$18-'Ejercicio 3 - TIR'!$C$18)*('Ejercicio 3 - TIR'!$E$18-'Ejercicio 3 - TIR'!$D$18)*(1-L698)))</f>
        <v>32039.8042346877</v>
      </c>
      <c r="N698" s="16">
        <f ca="1" t="shared" ref="N698:R698" si="5182">RAND()</f>
        <v>0.626878494029252</v>
      </c>
      <c r="O698" s="17">
        <f ca="1">IF(N698&lt;=('Ejercicio 3 - TIR'!$D$18-'Ejercicio 3 - TIR'!$C$18)/('Ejercicio 3 - TIR'!$E$18-'Ejercicio 3 - TIR'!$C$18),'Ejercicio 3 - TIR'!$C$18+SQRT(('Ejercicio 3 - TIR'!$E$18-'Ejercicio 3 - TIR'!$C$18)*('Ejercicio 3 - TIR'!$D$18-'Ejercicio 3 - TIR'!$C$18)*N698),'Ejercicio 3 - TIR'!$E$18-SQRT(('Ejercicio 3 - TIR'!$E$18-'Ejercicio 3 - TIR'!$C$18)*('Ejercicio 3 - TIR'!$E$18-'Ejercicio 3 - TIR'!$D$18)*(1-N698)))</f>
        <v>39696.9982007005</v>
      </c>
      <c r="P698" s="16">
        <f ca="1" t="shared" si="5182"/>
        <v>0.992187987653768</v>
      </c>
      <c r="Q698" s="18">
        <f ca="1">IF(P698&lt;=('Ejercicio 3 - TIR'!$D$22-'Ejercicio 3 - TIR'!$C$22)/('Ejercicio 3 - TIR'!$E$22-'Ejercicio 3 - TIR'!$C$22),'Ejercicio 3 - TIR'!$C$22+SQRT(('Ejercicio 3 - TIR'!$E$22-'Ejercicio 3 - TIR'!$C$22)*('Ejercicio 3 - TIR'!$D$22-'Ejercicio 3 - TIR'!$C$22)*P698),'Ejercicio 3 - TIR'!$E$22-SQRT(('Ejercicio 3 - TIR'!$E$22-'Ejercicio 3 - TIR'!$C$22)*('Ejercicio 3 - TIR'!$E$22-'Ejercicio 3 - TIR'!$D$22)*(1-P698)))</f>
        <v>0.176250117038731</v>
      </c>
      <c r="R698" s="16">
        <f ca="1" t="shared" si="5182"/>
        <v>0.867904099348549</v>
      </c>
      <c r="S698" s="18">
        <f ca="1">IF(R698&lt;=('Ejercicio 3 - TIR'!$D$23-'Ejercicio 3 - TIR'!$C$23)/('Ejercicio 3 - TIR'!$E$23-'Ejercicio 3 - TIR'!$C$23),'Ejercicio 3 - TIR'!$C$23+SQRT(('Ejercicio 3 - TIR'!$E$23-'Ejercicio 3 - TIR'!$C$23)*('Ejercicio 3 - TIR'!$D$23-'Ejercicio 3 - TIR'!$C$23)*R698),'Ejercicio 3 - TIR'!$E$23-SQRT(('Ejercicio 3 - TIR'!$E$23-'Ejercicio 3 - TIR'!$C$23)*('Ejercicio 3 - TIR'!$E$23-'Ejercicio 3 - TIR'!$D$23)*(1-R698)))</f>
        <v>0.164580122530558</v>
      </c>
      <c r="T698" s="16">
        <f ca="1" t="shared" ref="T698:X698" si="5183">RAND()</f>
        <v>0.297299781735143</v>
      </c>
      <c r="U698" s="18">
        <f ca="1">IF(T698&lt;=('Ejercicio 3 - TIR'!$D$24-'Ejercicio 3 - TIR'!$C$24)/('Ejercicio 3 - TIR'!$E$24-'Ejercicio 3 - TIR'!$C$24),'Ejercicio 3 - TIR'!$C$24+SQRT(('Ejercicio 3 - TIR'!$E$24-'Ejercicio 3 - TIR'!$C$24)*('Ejercicio 3 - TIR'!$D$24-'Ejercicio 3 - TIR'!$C$24)*T698),'Ejercicio 3 - TIR'!$E$24-SQRT(('Ejercicio 3 - TIR'!$E$24-'Ejercicio 3 - TIR'!$C$24)*('Ejercicio 3 - TIR'!$E$24-'Ejercicio 3 - TIR'!$D$24)*(1-T698)))</f>
        <v>0.174986587234831</v>
      </c>
      <c r="V698" s="16">
        <f ca="1" t="shared" si="5183"/>
        <v>0.182953954730383</v>
      </c>
      <c r="W698" s="18">
        <f ca="1">IF(V698&lt;=('Ejercicio 3 - TIR'!$D$25-'Ejercicio 3 - TIR'!$C$25)/('Ejercicio 3 - TIR'!$E$25-'Ejercicio 3 - TIR'!$C$25),'Ejercicio 3 - TIR'!$C$25+SQRT(('Ejercicio 3 - TIR'!$E$25-'Ejercicio 3 - TIR'!$C$25)*('Ejercicio 3 - TIR'!$D$25-'Ejercicio 3 - TIR'!$C$25)*V698),'Ejercicio 3 - TIR'!$E$25-SQRT(('Ejercicio 3 - TIR'!$E$25-'Ejercicio 3 - TIR'!$C$25)*('Ejercicio 3 - TIR'!$E$25-'Ejercicio 3 - TIR'!$D$25)*(1-V698)))</f>
        <v>0.196004234958989</v>
      </c>
      <c r="X698" s="16">
        <f ca="1" t="shared" si="5183"/>
        <v>0.493792930258801</v>
      </c>
      <c r="Y698" s="18">
        <f ca="1">IF(X698&lt;=('Ejercicio 3 - TIR'!$D$26-'Ejercicio 3 - TIR'!$C$26)/('Ejercicio 3 - TIR'!$E$26-'Ejercicio 3 - TIR'!$C$26),'Ejercicio 3 - TIR'!$C$26+SQRT(('Ejercicio 3 - TIR'!$E$26-'Ejercicio 3 - TIR'!$C$26)*('Ejercicio 3 - TIR'!$D$26-'Ejercicio 3 - TIR'!$C$26)*X698),'Ejercicio 3 - TIR'!$E$26-SQRT(('Ejercicio 3 - TIR'!$E$26-'Ejercicio 3 - TIR'!$C$26)*('Ejercicio 3 - TIR'!$E$26-'Ejercicio 3 - TIR'!$D$26)*(1-X698)))</f>
        <v>0.227716941782232</v>
      </c>
      <c r="Z698" s="16">
        <f ca="1" t="shared" si="4764"/>
        <v>1.17625011703873</v>
      </c>
      <c r="AA698" s="16">
        <f ca="1" t="shared" si="4765"/>
        <v>1.36983750542755</v>
      </c>
      <c r="AB698" s="16">
        <f ca="1" t="shared" si="4766"/>
        <v>1.60954069556859</v>
      </c>
      <c r="AC698" s="16">
        <f ca="1" t="shared" si="4767"/>
        <v>1.92501748823887</v>
      </c>
      <c r="AD698" s="16">
        <f ca="1" t="shared" si="4768"/>
        <v>2.36337658353794</v>
      </c>
      <c r="AE698" s="15">
        <f ca="1" t="shared" si="4769"/>
        <v>4782.23226427128</v>
      </c>
      <c r="AF698" s="15">
        <f ca="1" t="shared" si="4770"/>
        <v>5569.29263629464</v>
      </c>
      <c r="AG698" s="15">
        <f ca="1" t="shared" si="4771"/>
        <v>6543.84414803191</v>
      </c>
      <c r="AH698" s="15">
        <f ca="1" t="shared" si="4772"/>
        <v>7826.46531395776</v>
      </c>
      <c r="AI698" s="15">
        <f ca="1" t="shared" si="4773"/>
        <v>9608.68406021694</v>
      </c>
      <c r="AJ698" s="17">
        <f ca="1" t="shared" si="4774"/>
        <v>48154.3141851979</v>
      </c>
      <c r="AK698" s="17">
        <f ca="1" t="shared" si="4775"/>
        <v>46366.6063581185</v>
      </c>
      <c r="AL698" s="17">
        <f ca="1" t="shared" si="4776"/>
        <v>57046.3650683078</v>
      </c>
      <c r="AM698" s="17">
        <f ca="1" t="shared" si="4777"/>
        <v>61677.1834715236</v>
      </c>
      <c r="AN698" s="17">
        <f ca="1" t="shared" si="4778"/>
        <v>93818.9559842831</v>
      </c>
      <c r="AO698" s="17">
        <f ca="1">C698/'Ejercicio 3 - TIR'!$D$7</f>
        <v>15344.3236031031</v>
      </c>
      <c r="AP698" s="17">
        <f ca="1" t="shared" si="4779"/>
        <v>32809.9905820948</v>
      </c>
      <c r="AQ698" s="17">
        <f ca="1" t="shared" si="4780"/>
        <v>31022.2827550154</v>
      </c>
      <c r="AR698" s="17">
        <f ca="1" t="shared" si="4781"/>
        <v>41702.0414652047</v>
      </c>
      <c r="AS698" s="17">
        <f ca="1" t="shared" si="4782"/>
        <v>46332.8598684205</v>
      </c>
      <c r="AT698" s="17">
        <f ca="1" t="shared" si="4783"/>
        <v>78474.6323811801</v>
      </c>
      <c r="AU698" s="17">
        <f ca="1">AP698*'Ejercicio 3 - TIR'!$D$5</f>
        <v>16404.9952910474</v>
      </c>
      <c r="AV698" s="17">
        <f ca="1">AQ698*'Ejercicio 3 - TIR'!$D$5</f>
        <v>15511.1413775077</v>
      </c>
      <c r="AW698" s="17">
        <f ca="1">AR698*'Ejercicio 3 - TIR'!$D$5</f>
        <v>20851.0207326024</v>
      </c>
      <c r="AX698" s="17">
        <f ca="1">AS698*'Ejercicio 3 - TIR'!$D$5</f>
        <v>23166.4299342103</v>
      </c>
      <c r="AY698" s="17">
        <f ca="1">AT698*'Ejercicio 3 - TIR'!$D$5</f>
        <v>39237.31619059</v>
      </c>
      <c r="AZ698" s="17">
        <f ca="1" t="shared" ref="AZ698:BD698" si="5184">AJ698-AU698-AE698</f>
        <v>26967.0866298792</v>
      </c>
      <c r="BA698" s="17">
        <f ca="1" t="shared" si="5184"/>
        <v>25286.1723443161</v>
      </c>
      <c r="BB698" s="17">
        <f ca="1" t="shared" si="5184"/>
        <v>29651.5001876735</v>
      </c>
      <c r="BC698" s="17">
        <f ca="1" t="shared" si="5184"/>
        <v>30684.2882233556</v>
      </c>
      <c r="BD698" s="17">
        <f ca="1" t="shared" si="5184"/>
        <v>44972.9557334762</v>
      </c>
      <c r="BE698" s="17">
        <f ca="1" t="shared" ref="BE698:BI698" si="5185">AZ698/Z698</f>
        <v>22926.3200396275</v>
      </c>
      <c r="BF698" s="17">
        <f ca="1" t="shared" si="5185"/>
        <v>18459.2495417359</v>
      </c>
      <c r="BG698" s="17">
        <f ca="1" t="shared" si="5185"/>
        <v>18422.3364275973</v>
      </c>
      <c r="BH698" s="17">
        <f ca="1" t="shared" si="5185"/>
        <v>15939.7451767711</v>
      </c>
      <c r="BI698" s="17">
        <f ca="1" t="shared" si="5185"/>
        <v>19029.1111652432</v>
      </c>
      <c r="BJ698" s="17">
        <f ca="1" t="shared" si="4786"/>
        <v>64126.004228041</v>
      </c>
      <c r="BK698" s="17">
        <f ca="1" t="shared" si="4787"/>
        <v>36264.4150938023</v>
      </c>
      <c r="BL698" s="17">
        <f ca="1" t="shared" si="4788"/>
        <v>100390.419321843</v>
      </c>
      <c r="BM698" s="17">
        <f ca="1">BK698*'Ejercicio 3 - TIR'!$D$5</f>
        <v>18132.2075469011</v>
      </c>
      <c r="BN698" s="17">
        <f ca="1" t="shared" si="4789"/>
        <v>82258.2117749422</v>
      </c>
      <c r="BO698" s="17">
        <f ca="1" t="shared" si="4790"/>
        <v>34805.3764888382</v>
      </c>
      <c r="BP698" s="17">
        <f ca="1" t="shared" si="4791"/>
        <v>-103854.832702802</v>
      </c>
      <c r="BQ698" s="17">
        <f ca="1" t="shared" ref="BQ698:BT698" si="5186">BE698</f>
        <v>22926.3200396275</v>
      </c>
      <c r="BR698" s="17">
        <f ca="1" t="shared" si="5186"/>
        <v>18459.2495417359</v>
      </c>
      <c r="BS698" s="17">
        <f ca="1" t="shared" si="5186"/>
        <v>18422.3364275973</v>
      </c>
      <c r="BT698" s="17">
        <f ca="1" t="shared" si="5186"/>
        <v>15939.7451767711</v>
      </c>
      <c r="BU698" s="17">
        <f ca="1" t="shared" si="4793"/>
        <v>53834.4876540814</v>
      </c>
      <c r="BV698" s="19">
        <f ca="1" t="shared" si="4794"/>
        <v>6.77305216555497</v>
      </c>
    </row>
    <row r="699" ht="15" customHeight="1" spans="1:74">
      <c r="A699" s="15">
        <v>698</v>
      </c>
      <c r="B699" s="16">
        <f ca="1" t="shared" ref="B699:F699" si="5187">RAND()</f>
        <v>0.776222922439784</v>
      </c>
      <c r="C699" s="17">
        <f ca="1">IF(B699&lt;=('Ejercicio 3 - TIR'!$D$13-'Ejercicio 3 - TIR'!$C$13)/('Ejercicio 3 - TIR'!$E$13-'Ejercicio 3 - TIR'!$C$13),'Ejercicio 3 - TIR'!$C$13+SQRT(('Ejercicio 3 - TIR'!$E$13-'Ejercicio 3 - TIR'!$C$13)*('Ejercicio 3 - TIR'!$D$13-'Ejercicio 3 - TIR'!$C$13)*B699),'Ejercicio 3 - TIR'!$E$13-SQRT(('Ejercicio 3 - TIR'!$E$13-'Ejercicio 3 - TIR'!$C$13)*('Ejercicio 3 - TIR'!$E$13-'Ejercicio 3 - TIR'!$D$13)*(1-B699)))</f>
        <v>83613.0389311423</v>
      </c>
      <c r="D699" s="16">
        <f ca="1" t="shared" si="5187"/>
        <v>0.965945566026029</v>
      </c>
      <c r="E699" s="17">
        <f ca="1">IF(D699&lt;=('Ejercicio 3 - TIR'!$D$14-'Ejercicio 3 - TIR'!$C$14)/('Ejercicio 3 - TIR'!$E$14-'Ejercicio 3 - TIR'!$C$14),'Ejercicio 3 - TIR'!$C$14+SQRT(('Ejercicio 3 - TIR'!$E$14-'Ejercicio 3 - TIR'!$C$14)*('Ejercicio 3 - TIR'!$D$14-'Ejercicio 3 - TIR'!$C$14)*D699),'Ejercicio 3 - TIR'!$E$14-SQRT(('Ejercicio 3 - TIR'!$E$14-'Ejercicio 3 - TIR'!$C$14)*('Ejercicio 3 - TIR'!$E$14-'Ejercicio 3 - TIR'!$D$14)*(1-D699)))</f>
        <v>37739.8749821977</v>
      </c>
      <c r="F699" s="16">
        <f ca="1" t="shared" si="5187"/>
        <v>0.698839651401367</v>
      </c>
      <c r="G699" s="17">
        <f ca="1">IF(F699&lt;=('Ejercicio 3 - TIR'!$D$18-'Ejercicio 3 - TIR'!$C$18)/('Ejercicio 3 - TIR'!$E$18-'Ejercicio 3 - TIR'!$C$18),'Ejercicio 3 - TIR'!$C$18+SQRT(('Ejercicio 3 - TIR'!$E$18-'Ejercicio 3 - TIR'!$C$18)*('Ejercicio 3 - TIR'!$D$18-'Ejercicio 3 - TIR'!$C$18)*F699),'Ejercicio 3 - TIR'!$E$18-SQRT(('Ejercicio 3 - TIR'!$E$18-'Ejercicio 3 - TIR'!$C$18)*('Ejercicio 3 - TIR'!$E$18-'Ejercicio 3 - TIR'!$D$18)*(1-F699)))</f>
        <v>40247.4190017531</v>
      </c>
      <c r="H699" s="16">
        <f ca="1" t="shared" ref="H699:L699" si="5188">RAND()</f>
        <v>0.323141833566874</v>
      </c>
      <c r="I699" s="17">
        <f ca="1">IF(H699&lt;=('Ejercicio 3 - TIR'!$D$18-'Ejercicio 3 - TIR'!$C$18)/('Ejercicio 3 - TIR'!$E$18-'Ejercicio 3 - TIR'!$C$18),'Ejercicio 3 - TIR'!$C$18+SQRT(('Ejercicio 3 - TIR'!$E$18-'Ejercicio 3 - TIR'!$C$18)*('Ejercicio 3 - TIR'!$D$18-'Ejercicio 3 - TIR'!$C$18)*H699),'Ejercicio 3 - TIR'!$E$18-SQRT(('Ejercicio 3 - TIR'!$E$18-'Ejercicio 3 - TIR'!$C$18)*('Ejercicio 3 - TIR'!$E$18-'Ejercicio 3 - TIR'!$D$18)*(1-H699)))</f>
        <v>36962.131500843</v>
      </c>
      <c r="J699" s="16">
        <f ca="1" t="shared" si="5188"/>
        <v>0.159862361501102</v>
      </c>
      <c r="K699" s="17">
        <f ca="1">IF(J699&lt;=('Ejercicio 3 - TIR'!$D$18-'Ejercicio 3 - TIR'!$C$18)/('Ejercicio 3 - TIR'!$E$18-'Ejercicio 3 - TIR'!$C$18),'Ejercicio 3 - TIR'!$C$18+SQRT(('Ejercicio 3 - TIR'!$E$18-'Ejercicio 3 - TIR'!$C$18)*('Ejercicio 3 - TIR'!$D$18-'Ejercicio 3 - TIR'!$C$18)*J699),'Ejercicio 3 - TIR'!$E$18-SQRT(('Ejercicio 3 - TIR'!$E$18-'Ejercicio 3 - TIR'!$C$18)*('Ejercicio 3 - TIR'!$E$18-'Ejercicio 3 - TIR'!$D$18)*(1-J699)))</f>
        <v>34896.8718816368</v>
      </c>
      <c r="L699" s="16">
        <f ca="1" t="shared" si="5188"/>
        <v>0.74292184086895</v>
      </c>
      <c r="M699" s="17">
        <f ca="1">IF(L699&lt;=('Ejercicio 3 - TIR'!$D$18-'Ejercicio 3 - TIR'!$C$18)/('Ejercicio 3 - TIR'!$E$18-'Ejercicio 3 - TIR'!$C$18),'Ejercicio 3 - TIR'!$C$18+SQRT(('Ejercicio 3 - TIR'!$E$18-'Ejercicio 3 - TIR'!$C$18)*('Ejercicio 3 - TIR'!$D$18-'Ejercicio 3 - TIR'!$C$18)*L699),'Ejercicio 3 - TIR'!$E$18-SQRT(('Ejercicio 3 - TIR'!$E$18-'Ejercicio 3 - TIR'!$C$18)*('Ejercicio 3 - TIR'!$E$18-'Ejercicio 3 - TIR'!$D$18)*(1-L699)))</f>
        <v>40609.0021709378</v>
      </c>
      <c r="N699" s="16">
        <f ca="1" t="shared" ref="N699:R699" si="5189">RAND()</f>
        <v>0.416343513126131</v>
      </c>
      <c r="O699" s="17">
        <f ca="1">IF(N699&lt;=('Ejercicio 3 - TIR'!$D$18-'Ejercicio 3 - TIR'!$C$18)/('Ejercicio 3 - TIR'!$E$18-'Ejercicio 3 - TIR'!$C$18),'Ejercicio 3 - TIR'!$C$18+SQRT(('Ejercicio 3 - TIR'!$E$18-'Ejercicio 3 - TIR'!$C$18)*('Ejercicio 3 - TIR'!$D$18-'Ejercicio 3 - TIR'!$C$18)*N699),'Ejercicio 3 - TIR'!$E$18-SQRT(('Ejercicio 3 - TIR'!$E$18-'Ejercicio 3 - TIR'!$C$18)*('Ejercicio 3 - TIR'!$E$18-'Ejercicio 3 - TIR'!$D$18)*(1-N699)))</f>
        <v>37902.6278521084</v>
      </c>
      <c r="P699" s="16">
        <f ca="1" t="shared" si="5189"/>
        <v>0.790571744378085</v>
      </c>
      <c r="Q699" s="18">
        <f ca="1">IF(P699&lt;=('Ejercicio 3 - TIR'!$D$22-'Ejercicio 3 - TIR'!$C$22)/('Ejercicio 3 - TIR'!$E$22-'Ejercicio 3 - TIR'!$C$22),'Ejercicio 3 - TIR'!$C$22+SQRT(('Ejercicio 3 - TIR'!$E$22-'Ejercicio 3 - TIR'!$C$22)*('Ejercicio 3 - TIR'!$D$22-'Ejercicio 3 - TIR'!$C$22)*P699),'Ejercicio 3 - TIR'!$E$22-SQRT(('Ejercicio 3 - TIR'!$E$22-'Ejercicio 3 - TIR'!$C$22)*('Ejercicio 3 - TIR'!$E$22-'Ejercicio 3 - TIR'!$D$22)*(1-P699)))</f>
        <v>0.160584262565654</v>
      </c>
      <c r="R699" s="16">
        <f ca="1" t="shared" si="5189"/>
        <v>0.22866270413356</v>
      </c>
      <c r="S699" s="18">
        <f ca="1">IF(R699&lt;=('Ejercicio 3 - TIR'!$D$23-'Ejercicio 3 - TIR'!$C$23)/('Ejercicio 3 - TIR'!$E$23-'Ejercicio 3 - TIR'!$C$23),'Ejercicio 3 - TIR'!$C$23+SQRT(('Ejercicio 3 - TIR'!$E$23-'Ejercicio 3 - TIR'!$C$23)*('Ejercicio 3 - TIR'!$D$23-'Ejercicio 3 - TIR'!$C$23)*R699),'Ejercicio 3 - TIR'!$E$23-SQRT(('Ejercicio 3 - TIR'!$E$23-'Ejercicio 3 - TIR'!$C$23)*('Ejercicio 3 - TIR'!$E$23-'Ejercicio 3 - TIR'!$D$23)*(1-R699)))</f>
        <v>0.140287751660556</v>
      </c>
      <c r="T699" s="16">
        <f ca="1" t="shared" ref="T699:X699" si="5190">RAND()</f>
        <v>0.584932655481768</v>
      </c>
      <c r="U699" s="18">
        <f ca="1">IF(T699&lt;=('Ejercicio 3 - TIR'!$D$24-'Ejercicio 3 - TIR'!$C$24)/('Ejercicio 3 - TIR'!$E$24-'Ejercicio 3 - TIR'!$C$24),'Ejercicio 3 - TIR'!$C$24+SQRT(('Ejercicio 3 - TIR'!$E$24-'Ejercicio 3 - TIR'!$C$24)*('Ejercicio 3 - TIR'!$D$24-'Ejercicio 3 - TIR'!$C$24)*T699),'Ejercicio 3 - TIR'!$E$24-SQRT(('Ejercicio 3 - TIR'!$E$24-'Ejercicio 3 - TIR'!$C$24)*('Ejercicio 3 - TIR'!$E$24-'Ejercicio 3 - TIR'!$D$24)*(1-T699)))</f>
        <v>0.185909113173004</v>
      </c>
      <c r="V699" s="16">
        <f ca="1" t="shared" si="5190"/>
        <v>0.681751302810192</v>
      </c>
      <c r="W699" s="18">
        <f ca="1">IF(V699&lt;=('Ejercicio 3 - TIR'!$D$25-'Ejercicio 3 - TIR'!$C$25)/('Ejercicio 3 - TIR'!$E$25-'Ejercicio 3 - TIR'!$C$25),'Ejercicio 3 - TIR'!$C$25+SQRT(('Ejercicio 3 - TIR'!$E$25-'Ejercicio 3 - TIR'!$C$25)*('Ejercicio 3 - TIR'!$D$25-'Ejercicio 3 - TIR'!$C$25)*V699),'Ejercicio 3 - TIR'!$E$25-SQRT(('Ejercicio 3 - TIR'!$E$25-'Ejercicio 3 - TIR'!$C$25)*('Ejercicio 3 - TIR'!$E$25-'Ejercicio 3 - TIR'!$D$25)*(1-V699)))</f>
        <v>0.216625302395912</v>
      </c>
      <c r="X699" s="16">
        <f ca="1" t="shared" si="5190"/>
        <v>0.806454470686962</v>
      </c>
      <c r="Y699" s="18">
        <f ca="1">IF(X699&lt;=('Ejercicio 3 - TIR'!$D$26-'Ejercicio 3 - TIR'!$C$26)/('Ejercicio 3 - TIR'!$E$26-'Ejercicio 3 - TIR'!$C$26),'Ejercicio 3 - TIR'!$C$26+SQRT(('Ejercicio 3 - TIR'!$E$26-'Ejercicio 3 - TIR'!$C$26)*('Ejercicio 3 - TIR'!$D$26-'Ejercicio 3 - TIR'!$C$26)*X699),'Ejercicio 3 - TIR'!$E$26-SQRT(('Ejercicio 3 - TIR'!$E$26-'Ejercicio 3 - TIR'!$C$26)*('Ejercicio 3 - TIR'!$E$26-'Ejercicio 3 - TIR'!$D$26)*(1-X699)))</f>
        <v>0.247671284308058</v>
      </c>
      <c r="Z699" s="16">
        <f ca="1" t="shared" si="4764"/>
        <v>1.16058426256565</v>
      </c>
      <c r="AA699" s="16">
        <f ca="1" t="shared" si="4765"/>
        <v>1.32340001937361</v>
      </c>
      <c r="AB699" s="16">
        <f ca="1" t="shared" si="4766"/>
        <v>1.5694321433485</v>
      </c>
      <c r="AC699" s="16">
        <f ca="1" t="shared" si="4767"/>
        <v>1.90941085599123</v>
      </c>
      <c r="AD699" s="16">
        <f ca="1" t="shared" si="4768"/>
        <v>2.38231709496633</v>
      </c>
      <c r="AE699" s="15">
        <f ca="1" t="shared" si="4769"/>
        <v>6060.42999333622</v>
      </c>
      <c r="AF699" s="15">
        <f ca="1" t="shared" si="4770"/>
        <v>6910.63409119755</v>
      </c>
      <c r="AG699" s="15">
        <f ca="1" t="shared" si="4771"/>
        <v>8195.38394655522</v>
      </c>
      <c r="AH699" s="15">
        <f ca="1" t="shared" si="4772"/>
        <v>9970.71147222835</v>
      </c>
      <c r="AI699" s="15">
        <f ca="1" t="shared" si="4773"/>
        <v>12440.1703880202</v>
      </c>
      <c r="AJ699" s="17">
        <f ca="1" t="shared" si="4774"/>
        <v>46710.5211023205</v>
      </c>
      <c r="AK699" s="17">
        <f ca="1" t="shared" si="4775"/>
        <v>48915.6855443058</v>
      </c>
      <c r="AL699" s="17">
        <f ca="1" t="shared" si="4776"/>
        <v>54768.2724333553</v>
      </c>
      <c r="AM699" s="17">
        <f ca="1" t="shared" si="4777"/>
        <v>77539.2695961602</v>
      </c>
      <c r="AN699" s="17">
        <f ca="1" t="shared" si="4778"/>
        <v>90296.0782762248</v>
      </c>
      <c r="AO699" s="17">
        <f ca="1">C699/'Ejercicio 3 - TIR'!$D$7</f>
        <v>16722.6077862285</v>
      </c>
      <c r="AP699" s="17">
        <f ca="1" t="shared" si="4779"/>
        <v>29987.9133160921</v>
      </c>
      <c r="AQ699" s="17">
        <f ca="1" t="shared" si="4780"/>
        <v>32193.0777580773</v>
      </c>
      <c r="AR699" s="17">
        <f ca="1" t="shared" si="4781"/>
        <v>38045.6646471268</v>
      </c>
      <c r="AS699" s="17">
        <f ca="1" t="shared" si="4782"/>
        <v>60816.6618099318</v>
      </c>
      <c r="AT699" s="17">
        <f ca="1" t="shared" si="4783"/>
        <v>73573.4704899964</v>
      </c>
      <c r="AU699" s="17">
        <f ca="1">AP699*'Ejercicio 3 - TIR'!$D$5</f>
        <v>14993.956658046</v>
      </c>
      <c r="AV699" s="17">
        <f ca="1">AQ699*'Ejercicio 3 - TIR'!$D$5</f>
        <v>16096.5388790387</v>
      </c>
      <c r="AW699" s="17">
        <f ca="1">AR699*'Ejercicio 3 - TIR'!$D$5</f>
        <v>19022.8323235634</v>
      </c>
      <c r="AX699" s="17">
        <f ca="1">AS699*'Ejercicio 3 - TIR'!$D$5</f>
        <v>30408.3309049659</v>
      </c>
      <c r="AY699" s="17">
        <f ca="1">AT699*'Ejercicio 3 - TIR'!$D$5</f>
        <v>36786.7352449982</v>
      </c>
      <c r="AZ699" s="17">
        <f ca="1" t="shared" ref="AZ699:BD699" si="5191">AJ699-AU699-AE699</f>
        <v>25656.1344509383</v>
      </c>
      <c r="BA699" s="17">
        <f ca="1" t="shared" si="5191"/>
        <v>25908.5125740696</v>
      </c>
      <c r="BB699" s="17">
        <f ca="1" t="shared" si="5191"/>
        <v>27550.0561632366</v>
      </c>
      <c r="BC699" s="17">
        <f ca="1" t="shared" si="5191"/>
        <v>37160.227218966</v>
      </c>
      <c r="BD699" s="17">
        <f ca="1" t="shared" si="5191"/>
        <v>41069.1726432064</v>
      </c>
      <c r="BE699" s="17">
        <f ca="1" t="shared" ref="BE699:BI699" si="5192">AZ699/Z699</f>
        <v>22106.2229417288</v>
      </c>
      <c r="BF699" s="17">
        <f ca="1" t="shared" si="5192"/>
        <v>19577.2345434394</v>
      </c>
      <c r="BG699" s="17">
        <f ca="1" t="shared" si="5192"/>
        <v>17554.1556734378</v>
      </c>
      <c r="BH699" s="17">
        <f ca="1" t="shared" si="5192"/>
        <v>19461.6193274312</v>
      </c>
      <c r="BI699" s="17">
        <f ca="1" t="shared" si="5192"/>
        <v>17239.1713638721</v>
      </c>
      <c r="BJ699" s="17">
        <f ca="1" t="shared" si="4786"/>
        <v>89908.3493319818</v>
      </c>
      <c r="BK699" s="17">
        <f ca="1" t="shared" si="4787"/>
        <v>39838.5544015491</v>
      </c>
      <c r="BL699" s="17">
        <f ca="1" t="shared" si="4788"/>
        <v>129746.903733531</v>
      </c>
      <c r="BM699" s="17">
        <f ca="1">BK699*'Ejercicio 3 - TIR'!$D$5</f>
        <v>19919.2772007746</v>
      </c>
      <c r="BN699" s="17">
        <f ca="1" t="shared" si="4789"/>
        <v>109827.626532756</v>
      </c>
      <c r="BO699" s="17">
        <f ca="1" t="shared" si="4790"/>
        <v>46101.178875312</v>
      </c>
      <c r="BP699" s="17">
        <f ca="1" t="shared" si="4791"/>
        <v>-121352.91391334</v>
      </c>
      <c r="BQ699" s="17">
        <f ca="1" t="shared" ref="BQ699:BT699" si="5193">BE699</f>
        <v>22106.2229417288</v>
      </c>
      <c r="BR699" s="17">
        <f ca="1" t="shared" si="5193"/>
        <v>19577.2345434394</v>
      </c>
      <c r="BS699" s="17">
        <f ca="1" t="shared" si="5193"/>
        <v>17554.1556734378</v>
      </c>
      <c r="BT699" s="17">
        <f ca="1" t="shared" si="5193"/>
        <v>19461.6193274312</v>
      </c>
      <c r="BU699" s="17">
        <f ca="1" t="shared" si="4793"/>
        <v>63340.350239184</v>
      </c>
      <c r="BV699" s="19">
        <f ca="1" t="shared" si="4794"/>
        <v>4.56409268277662</v>
      </c>
    </row>
    <row r="700" ht="15" customHeight="1" spans="1:74">
      <c r="A700" s="15">
        <v>699</v>
      </c>
      <c r="B700" s="16">
        <f ca="1" t="shared" ref="B700:F700" si="5194">RAND()</f>
        <v>0.260121210564718</v>
      </c>
      <c r="C700" s="17">
        <f ca="1">IF(B700&lt;=('Ejercicio 3 - TIR'!$D$13-'Ejercicio 3 - TIR'!$C$13)/('Ejercicio 3 - TIR'!$E$13-'Ejercicio 3 - TIR'!$C$13),'Ejercicio 3 - TIR'!$C$13+SQRT(('Ejercicio 3 - TIR'!$E$13-'Ejercicio 3 - TIR'!$C$13)*('Ejercicio 3 - TIR'!$D$13-'Ejercicio 3 - TIR'!$C$13)*B700),'Ejercicio 3 - TIR'!$E$13-SQRT(('Ejercicio 3 - TIR'!$E$13-'Ejercicio 3 - TIR'!$C$13)*('Ejercicio 3 - TIR'!$E$13-'Ejercicio 3 - TIR'!$D$13)*(1-B700)))</f>
        <v>70203.1117845783</v>
      </c>
      <c r="D700" s="16">
        <f ca="1" t="shared" si="5194"/>
        <v>0.314562851618108</v>
      </c>
      <c r="E700" s="17">
        <f ca="1">IF(D700&lt;=('Ejercicio 3 - TIR'!$D$14-'Ejercicio 3 - TIR'!$C$14)/('Ejercicio 3 - TIR'!$E$14-'Ejercicio 3 - TIR'!$C$14),'Ejercicio 3 - TIR'!$C$14+SQRT(('Ejercicio 3 - TIR'!$E$14-'Ejercicio 3 - TIR'!$C$14)*('Ejercicio 3 - TIR'!$D$14-'Ejercicio 3 - TIR'!$C$14)*D700),'Ejercicio 3 - TIR'!$E$14-SQRT(('Ejercicio 3 - TIR'!$E$14-'Ejercicio 3 - TIR'!$C$14)*('Ejercicio 3 - TIR'!$E$14-'Ejercicio 3 - TIR'!$D$14)*(1-D700)))</f>
        <v>29857.1816798796</v>
      </c>
      <c r="F700" s="16">
        <f ca="1" t="shared" si="5194"/>
        <v>0.202480050264047</v>
      </c>
      <c r="G700" s="17">
        <f ca="1">IF(F700&lt;=('Ejercicio 3 - TIR'!$D$18-'Ejercicio 3 - TIR'!$C$18)/('Ejercicio 3 - TIR'!$E$18-'Ejercicio 3 - TIR'!$C$18),'Ejercicio 3 - TIR'!$C$18+SQRT(('Ejercicio 3 - TIR'!$E$18-'Ejercicio 3 - TIR'!$C$18)*('Ejercicio 3 - TIR'!$D$18-'Ejercicio 3 - TIR'!$C$18)*F700),'Ejercicio 3 - TIR'!$E$18-SQRT(('Ejercicio 3 - TIR'!$E$18-'Ejercicio 3 - TIR'!$C$18)*('Ejercicio 3 - TIR'!$E$18-'Ejercicio 3 - TIR'!$D$18)*(1-F700)))</f>
        <v>35511.0804330555</v>
      </c>
      <c r="H700" s="16">
        <f ca="1" t="shared" ref="H700:L700" si="5195">RAND()</f>
        <v>0.477365156010837</v>
      </c>
      <c r="I700" s="17">
        <f ca="1">IF(H700&lt;=('Ejercicio 3 - TIR'!$D$18-'Ejercicio 3 - TIR'!$C$18)/('Ejercicio 3 - TIR'!$E$18-'Ejercicio 3 - TIR'!$C$18),'Ejercicio 3 - TIR'!$C$18+SQRT(('Ejercicio 3 - TIR'!$E$18-'Ejercicio 3 - TIR'!$C$18)*('Ejercicio 3 - TIR'!$D$18-'Ejercicio 3 - TIR'!$C$18)*H700),'Ejercicio 3 - TIR'!$E$18-SQRT(('Ejercicio 3 - TIR'!$E$18-'Ejercicio 3 - TIR'!$C$18)*('Ejercicio 3 - TIR'!$E$18-'Ejercicio 3 - TIR'!$D$18)*(1-H700)))</f>
        <v>38461.960375801</v>
      </c>
      <c r="J700" s="16">
        <f ca="1" t="shared" si="5195"/>
        <v>0.233107257578151</v>
      </c>
      <c r="K700" s="17">
        <f ca="1">IF(J700&lt;=('Ejercicio 3 - TIR'!$D$18-'Ejercicio 3 - TIR'!$C$18)/('Ejercicio 3 - TIR'!$E$18-'Ejercicio 3 - TIR'!$C$18),'Ejercicio 3 - TIR'!$C$18+SQRT(('Ejercicio 3 - TIR'!$E$18-'Ejercicio 3 - TIR'!$C$18)*('Ejercicio 3 - TIR'!$D$18-'Ejercicio 3 - TIR'!$C$18)*J700),'Ejercicio 3 - TIR'!$E$18-SQRT(('Ejercicio 3 - TIR'!$E$18-'Ejercicio 3 - TIR'!$C$18)*('Ejercicio 3 - TIR'!$E$18-'Ejercicio 3 - TIR'!$D$18)*(1-J700)))</f>
        <v>35913.2130552452</v>
      </c>
      <c r="L700" s="16">
        <f ca="1" t="shared" si="5195"/>
        <v>0.469532184580365</v>
      </c>
      <c r="M700" s="17">
        <f ca="1">IF(L700&lt;=('Ejercicio 3 - TIR'!$D$18-'Ejercicio 3 - TIR'!$C$18)/('Ejercicio 3 - TIR'!$E$18-'Ejercicio 3 - TIR'!$C$18),'Ejercicio 3 - TIR'!$C$18+SQRT(('Ejercicio 3 - TIR'!$E$18-'Ejercicio 3 - TIR'!$C$18)*('Ejercicio 3 - TIR'!$D$18-'Ejercicio 3 - TIR'!$C$18)*L700),'Ejercicio 3 - TIR'!$E$18-SQRT(('Ejercicio 3 - TIR'!$E$18-'Ejercicio 3 - TIR'!$C$18)*('Ejercicio 3 - TIR'!$E$18-'Ejercicio 3 - TIR'!$D$18)*(1-L700)))</f>
        <v>38392.2480711103</v>
      </c>
      <c r="N700" s="16">
        <f ca="1" t="shared" ref="N700:R700" si="5196">RAND()</f>
        <v>0.206274013362567</v>
      </c>
      <c r="O700" s="17">
        <f ca="1">IF(N700&lt;=('Ejercicio 3 - TIR'!$D$18-'Ejercicio 3 - TIR'!$C$18)/('Ejercicio 3 - TIR'!$E$18-'Ejercicio 3 - TIR'!$C$18),'Ejercicio 3 - TIR'!$C$18+SQRT(('Ejercicio 3 - TIR'!$E$18-'Ejercicio 3 - TIR'!$C$18)*('Ejercicio 3 - TIR'!$D$18-'Ejercicio 3 - TIR'!$C$18)*N700),'Ejercicio 3 - TIR'!$E$18-SQRT(('Ejercicio 3 - TIR'!$E$18-'Ejercicio 3 - TIR'!$C$18)*('Ejercicio 3 - TIR'!$E$18-'Ejercicio 3 - TIR'!$D$18)*(1-N700)))</f>
        <v>35562.4726520123</v>
      </c>
      <c r="P700" s="16">
        <f ca="1" t="shared" si="5196"/>
        <v>0.525203320532649</v>
      </c>
      <c r="Q700" s="18">
        <f ca="1">IF(P700&lt;=('Ejercicio 3 - TIR'!$D$22-'Ejercicio 3 - TIR'!$C$22)/('Ejercicio 3 - TIR'!$E$22-'Ejercicio 3 - TIR'!$C$22),'Ejercicio 3 - TIR'!$C$22+SQRT(('Ejercicio 3 - TIR'!$E$22-'Ejercicio 3 - TIR'!$C$22)*('Ejercicio 3 - TIR'!$D$22-'Ejercicio 3 - TIR'!$C$22)*P700),'Ejercicio 3 - TIR'!$E$22-SQRT(('Ejercicio 3 - TIR'!$E$22-'Ejercicio 3 - TIR'!$C$22)*('Ejercicio 3 - TIR'!$E$22-'Ejercicio 3 - TIR'!$D$22)*(1-P700)))</f>
        <v>0.150765875709349</v>
      </c>
      <c r="R700" s="16">
        <f ca="1" t="shared" si="5196"/>
        <v>0.135526416333626</v>
      </c>
      <c r="S700" s="18">
        <f ca="1">IF(R700&lt;=('Ejercicio 3 - TIR'!$D$23-'Ejercicio 3 - TIR'!$C$23)/('Ejercicio 3 - TIR'!$E$23-'Ejercicio 3 - TIR'!$C$23),'Ejercicio 3 - TIR'!$C$23+SQRT(('Ejercicio 3 - TIR'!$E$23-'Ejercicio 3 - TIR'!$C$23)*('Ejercicio 3 - TIR'!$D$23-'Ejercicio 3 - TIR'!$C$23)*R700),'Ejercicio 3 - TIR'!$E$23-SQRT(('Ejercicio 3 - TIR'!$E$23-'Ejercicio 3 - TIR'!$C$23)*('Ejercicio 3 - TIR'!$E$23-'Ejercicio 3 - TIR'!$D$23)*(1-R700)))</f>
        <v>0.135618820358802</v>
      </c>
      <c r="T700" s="16">
        <f ca="1" t="shared" ref="T700:X700" si="5197">RAND()</f>
        <v>0.193154040018285</v>
      </c>
      <c r="U700" s="18">
        <f ca="1">IF(T700&lt;=('Ejercicio 3 - TIR'!$D$24-'Ejercicio 3 - TIR'!$C$24)/('Ejercicio 3 - TIR'!$E$24-'Ejercicio 3 - TIR'!$C$24),'Ejercicio 3 - TIR'!$C$24+SQRT(('Ejercicio 3 - TIR'!$E$24-'Ejercicio 3 - TIR'!$C$24)*('Ejercicio 3 - TIR'!$D$24-'Ejercicio 3 - TIR'!$C$24)*T700),'Ejercicio 3 - TIR'!$E$24-SQRT(('Ejercicio 3 - TIR'!$E$24-'Ejercicio 3 - TIR'!$C$24)*('Ejercicio 3 - TIR'!$E$24-'Ejercicio 3 - TIR'!$D$24)*(1-T700)))</f>
        <v>0.170140096425747</v>
      </c>
      <c r="V700" s="16">
        <f ca="1" t="shared" si="5197"/>
        <v>0.7951590010449</v>
      </c>
      <c r="W700" s="18">
        <f ca="1">IF(V700&lt;=('Ejercicio 3 - TIR'!$D$25-'Ejercicio 3 - TIR'!$C$25)/('Ejercicio 3 - TIR'!$E$25-'Ejercicio 3 - TIR'!$C$25),'Ejercicio 3 - TIR'!$C$25+SQRT(('Ejercicio 3 - TIR'!$E$25-'Ejercicio 3 - TIR'!$C$25)*('Ejercicio 3 - TIR'!$D$25-'Ejercicio 3 - TIR'!$C$25)*V700),'Ejercicio 3 - TIR'!$E$25-SQRT(('Ejercicio 3 - TIR'!$E$25-'Ejercicio 3 - TIR'!$C$25)*('Ejercicio 3 - TIR'!$E$25-'Ejercicio 3 - TIR'!$D$25)*(1-V700)))</f>
        <v>0.223224199426668</v>
      </c>
      <c r="X700" s="16">
        <f ca="1" t="shared" si="5197"/>
        <v>0.0402005852837848</v>
      </c>
      <c r="Y700" s="18">
        <f ca="1">IF(X700&lt;=('Ejercicio 3 - TIR'!$D$26-'Ejercicio 3 - TIR'!$C$26)/('Ejercicio 3 - TIR'!$E$26-'Ejercicio 3 - TIR'!$C$26),'Ejercicio 3 - TIR'!$C$26+SQRT(('Ejercicio 3 - TIR'!$E$26-'Ejercicio 3 - TIR'!$C$26)*('Ejercicio 3 - TIR'!$D$26-'Ejercicio 3 - TIR'!$C$26)*X700),'Ejercicio 3 - TIR'!$E$26-SQRT(('Ejercicio 3 - TIR'!$E$26-'Ejercicio 3 - TIR'!$C$26)*('Ejercicio 3 - TIR'!$E$26-'Ejercicio 3 - TIR'!$D$26)*(1-X700)))</f>
        <v>0.200418329053462</v>
      </c>
      <c r="Z700" s="16">
        <f ca="1" t="shared" si="4764"/>
        <v>1.15076587570935</v>
      </c>
      <c r="AA700" s="16">
        <f ca="1" t="shared" si="4765"/>
        <v>1.30683138628221</v>
      </c>
      <c r="AB700" s="16">
        <f ca="1" t="shared" si="4766"/>
        <v>1.52917580435646</v>
      </c>
      <c r="AC700" s="16">
        <f ca="1" t="shared" si="4767"/>
        <v>1.87052484906657</v>
      </c>
      <c r="AD700" s="16">
        <f ca="1" t="shared" si="4768"/>
        <v>2.24541231376947</v>
      </c>
      <c r="AE700" s="15">
        <f ca="1" t="shared" si="4769"/>
        <v>4501.44414218018</v>
      </c>
      <c r="AF700" s="15">
        <f ca="1" t="shared" si="4770"/>
        <v>5111.9246866537</v>
      </c>
      <c r="AG700" s="15">
        <f ca="1" t="shared" si="4771"/>
        <v>5981.66804576211</v>
      </c>
      <c r="AH700" s="15">
        <f ca="1" t="shared" si="4772"/>
        <v>7316.92110651344</v>
      </c>
      <c r="AI700" s="15">
        <f ca="1" t="shared" si="4773"/>
        <v>8783.36620849688</v>
      </c>
      <c r="AJ700" s="17">
        <f ca="1" t="shared" si="4774"/>
        <v>40864.9395719302</v>
      </c>
      <c r="AK700" s="17">
        <f ca="1" t="shared" si="4775"/>
        <v>50263.2969970396</v>
      </c>
      <c r="AL700" s="17">
        <f ca="1" t="shared" si="4776"/>
        <v>54917.6164607797</v>
      </c>
      <c r="AM700" s="17">
        <f ca="1" t="shared" si="4777"/>
        <v>71813.6540285398</v>
      </c>
      <c r="AN700" s="17">
        <f ca="1" t="shared" si="4778"/>
        <v>79852.4140009184</v>
      </c>
      <c r="AO700" s="17">
        <f ca="1">C700/'Ejercicio 3 - TIR'!$D$7</f>
        <v>14040.6223569157</v>
      </c>
      <c r="AP700" s="17">
        <f ca="1" t="shared" si="4779"/>
        <v>26824.3172150146</v>
      </c>
      <c r="AQ700" s="17">
        <f ca="1" t="shared" si="4780"/>
        <v>36222.6746401239</v>
      </c>
      <c r="AR700" s="17">
        <f ca="1" t="shared" si="4781"/>
        <v>40876.994103864</v>
      </c>
      <c r="AS700" s="17">
        <f ca="1" t="shared" si="4782"/>
        <v>57773.0316716241</v>
      </c>
      <c r="AT700" s="17">
        <f ca="1" t="shared" si="4783"/>
        <v>65811.7916440027</v>
      </c>
      <c r="AU700" s="17">
        <f ca="1">AP700*'Ejercicio 3 - TIR'!$D$5</f>
        <v>13412.1586075073</v>
      </c>
      <c r="AV700" s="17">
        <f ca="1">AQ700*'Ejercicio 3 - TIR'!$D$5</f>
        <v>18111.337320062</v>
      </c>
      <c r="AW700" s="17">
        <f ca="1">AR700*'Ejercicio 3 - TIR'!$D$5</f>
        <v>20438.497051932</v>
      </c>
      <c r="AX700" s="17">
        <f ca="1">AS700*'Ejercicio 3 - TIR'!$D$5</f>
        <v>28886.5158358121</v>
      </c>
      <c r="AY700" s="17">
        <f ca="1">AT700*'Ejercicio 3 - TIR'!$D$5</f>
        <v>32905.8958220014</v>
      </c>
      <c r="AZ700" s="17">
        <f ca="1" t="shared" ref="AZ700:BD700" si="5198">AJ700-AU700-AE700</f>
        <v>22951.3368222428</v>
      </c>
      <c r="BA700" s="17">
        <f ca="1" t="shared" si="5198"/>
        <v>27040.0349903239</v>
      </c>
      <c r="BB700" s="17">
        <f ca="1" t="shared" si="5198"/>
        <v>28497.4513630855</v>
      </c>
      <c r="BC700" s="17">
        <f ca="1" t="shared" si="5198"/>
        <v>35610.2170862143</v>
      </c>
      <c r="BD700" s="17">
        <f ca="1" t="shared" si="5198"/>
        <v>38163.1519704201</v>
      </c>
      <c r="BE700" s="17">
        <f ca="1" t="shared" ref="BE700:BI700" si="5199">AZ700/Z700</f>
        <v>19944.401643032</v>
      </c>
      <c r="BF700" s="17">
        <f ca="1" t="shared" si="5199"/>
        <v>20691.2959653117</v>
      </c>
      <c r="BG700" s="17">
        <f ca="1" t="shared" si="5199"/>
        <v>18635.8241360472</v>
      </c>
      <c r="BH700" s="17">
        <f ca="1" t="shared" si="5199"/>
        <v>19037.5536064033</v>
      </c>
      <c r="BI700" s="17">
        <f ca="1" t="shared" si="5199"/>
        <v>16996.0553509008</v>
      </c>
      <c r="BJ700" s="17">
        <f ca="1" t="shared" si="4786"/>
        <v>67041.6833984538</v>
      </c>
      <c r="BK700" s="17">
        <f ca="1" t="shared" si="4787"/>
        <v>31526.9863332053</v>
      </c>
      <c r="BL700" s="17">
        <f ca="1" t="shared" si="4788"/>
        <v>98568.6697316591</v>
      </c>
      <c r="BM700" s="17">
        <f ca="1">BK700*'Ejercicio 3 - TIR'!$D$5</f>
        <v>15763.4931666026</v>
      </c>
      <c r="BN700" s="17">
        <f ca="1" t="shared" si="4789"/>
        <v>82805.1765650565</v>
      </c>
      <c r="BO700" s="17">
        <f ca="1" t="shared" si="4790"/>
        <v>36877.4928583374</v>
      </c>
      <c r="BP700" s="17">
        <f ca="1" t="shared" si="4791"/>
        <v>-100060.293464458</v>
      </c>
      <c r="BQ700" s="17">
        <f ca="1" t="shared" ref="BQ700:BT700" si="5200">BE700</f>
        <v>19944.401643032</v>
      </c>
      <c r="BR700" s="17">
        <f ca="1" t="shared" si="5200"/>
        <v>20691.2959653117</v>
      </c>
      <c r="BS700" s="17">
        <f ca="1" t="shared" si="5200"/>
        <v>18635.8241360472</v>
      </c>
      <c r="BT700" s="17">
        <f ca="1" t="shared" si="5200"/>
        <v>19037.5536064033</v>
      </c>
      <c r="BU700" s="17">
        <f ca="1" t="shared" si="4793"/>
        <v>53873.5482092383</v>
      </c>
      <c r="BV700" s="19">
        <f ca="1" t="shared" si="4794"/>
        <v>8.51751592637575</v>
      </c>
    </row>
    <row r="701" ht="15" customHeight="1" spans="1:74">
      <c r="A701" s="15">
        <v>700</v>
      </c>
      <c r="B701" s="16">
        <f ca="1" t="shared" ref="B701:F701" si="5201">RAND()</f>
        <v>0.718805941587077</v>
      </c>
      <c r="C701" s="17">
        <f ca="1">IF(B701&lt;=('Ejercicio 3 - TIR'!$D$13-'Ejercicio 3 - TIR'!$C$13)/('Ejercicio 3 - TIR'!$E$13-'Ejercicio 3 - TIR'!$C$13),'Ejercicio 3 - TIR'!$C$13+SQRT(('Ejercicio 3 - TIR'!$E$13-'Ejercicio 3 - TIR'!$C$13)*('Ejercicio 3 - TIR'!$D$13-'Ejercicio 3 - TIR'!$C$13)*B701),'Ejercicio 3 - TIR'!$E$13-SQRT(('Ejercicio 3 - TIR'!$E$13-'Ejercicio 3 - TIR'!$C$13)*('Ejercicio 3 - TIR'!$E$13-'Ejercicio 3 - TIR'!$D$13)*(1-B701)))</f>
        <v>81630.6540645697</v>
      </c>
      <c r="D701" s="16">
        <f ca="1" t="shared" si="5201"/>
        <v>0.979786188605906</v>
      </c>
      <c r="E701" s="17">
        <f ca="1">IF(D701&lt;=('Ejercicio 3 - TIR'!$D$14-'Ejercicio 3 - TIR'!$C$14)/('Ejercicio 3 - TIR'!$E$14-'Ejercicio 3 - TIR'!$C$14),'Ejercicio 3 - TIR'!$C$14+SQRT(('Ejercicio 3 - TIR'!$E$14-'Ejercicio 3 - TIR'!$C$14)*('Ejercicio 3 - TIR'!$D$14-'Ejercicio 3 - TIR'!$C$14)*D701),'Ejercicio 3 - TIR'!$E$14-SQRT(('Ejercicio 3 - TIR'!$E$14-'Ejercicio 3 - TIR'!$C$14)*('Ejercicio 3 - TIR'!$E$14-'Ejercicio 3 - TIR'!$D$14)*(1-D701)))</f>
        <v>38258.7155002372</v>
      </c>
      <c r="F701" s="16">
        <f ca="1" t="shared" si="5201"/>
        <v>0.507017277139594</v>
      </c>
      <c r="G701" s="17">
        <f ca="1">IF(F701&lt;=('Ejercicio 3 - TIR'!$D$18-'Ejercicio 3 - TIR'!$C$18)/('Ejercicio 3 - TIR'!$E$18-'Ejercicio 3 - TIR'!$C$18),'Ejercicio 3 - TIR'!$C$18+SQRT(('Ejercicio 3 - TIR'!$E$18-'Ejercicio 3 - TIR'!$C$18)*('Ejercicio 3 - TIR'!$D$18-'Ejercicio 3 - TIR'!$C$18)*F701),'Ejercicio 3 - TIR'!$E$18-SQRT(('Ejercicio 3 - TIR'!$E$18-'Ejercicio 3 - TIR'!$C$18)*('Ejercicio 3 - TIR'!$E$18-'Ejercicio 3 - TIR'!$D$18)*(1-F701)))</f>
        <v>38720.813698901</v>
      </c>
      <c r="H701" s="16">
        <f ca="1" t="shared" ref="H701:L701" si="5202">RAND()</f>
        <v>0.386940377651835</v>
      </c>
      <c r="I701" s="17">
        <f ca="1">IF(H701&lt;=('Ejercicio 3 - TIR'!$D$18-'Ejercicio 3 - TIR'!$C$18)/('Ejercicio 3 - TIR'!$E$18-'Ejercicio 3 - TIR'!$C$18),'Ejercicio 3 - TIR'!$C$18+SQRT(('Ejercicio 3 - TIR'!$E$18-'Ejercicio 3 - TIR'!$C$18)*('Ejercicio 3 - TIR'!$D$18-'Ejercicio 3 - TIR'!$C$18)*H701),'Ejercicio 3 - TIR'!$E$18-SQRT(('Ejercicio 3 - TIR'!$E$18-'Ejercicio 3 - TIR'!$C$18)*('Ejercicio 3 - TIR'!$E$18-'Ejercicio 3 - TIR'!$D$18)*(1-H701)))</f>
        <v>37618.4681299967</v>
      </c>
      <c r="J701" s="16">
        <f ca="1" t="shared" si="5202"/>
        <v>0.480696737361152</v>
      </c>
      <c r="K701" s="17">
        <f ca="1">IF(J701&lt;=('Ejercicio 3 - TIR'!$D$18-'Ejercicio 3 - TIR'!$C$18)/('Ejercicio 3 - TIR'!$E$18-'Ejercicio 3 - TIR'!$C$18),'Ejercicio 3 - TIR'!$C$18+SQRT(('Ejercicio 3 - TIR'!$E$18-'Ejercicio 3 - TIR'!$C$18)*('Ejercicio 3 - TIR'!$D$18-'Ejercicio 3 - TIR'!$C$18)*J701),'Ejercicio 3 - TIR'!$E$18-SQRT(('Ejercicio 3 - TIR'!$E$18-'Ejercicio 3 - TIR'!$C$18)*('Ejercicio 3 - TIR'!$E$18-'Ejercicio 3 - TIR'!$D$18)*(1-J701)))</f>
        <v>38491.4374875031</v>
      </c>
      <c r="L701" s="16">
        <f ca="1" t="shared" si="5202"/>
        <v>0.0951732957675568</v>
      </c>
      <c r="M701" s="17">
        <f ca="1">IF(L701&lt;=('Ejercicio 3 - TIR'!$D$18-'Ejercicio 3 - TIR'!$C$18)/('Ejercicio 3 - TIR'!$E$18-'Ejercicio 3 - TIR'!$C$18),'Ejercicio 3 - TIR'!$C$18+SQRT(('Ejercicio 3 - TIR'!$E$18-'Ejercicio 3 - TIR'!$C$18)*('Ejercicio 3 - TIR'!$D$18-'Ejercicio 3 - TIR'!$C$18)*L701),'Ejercicio 3 - TIR'!$E$18-SQRT(('Ejercicio 3 - TIR'!$E$18-'Ejercicio 3 - TIR'!$C$18)*('Ejercicio 3 - TIR'!$E$18-'Ejercicio 3 - TIR'!$D$18)*(1-L701)))</f>
        <v>33778.3586866699</v>
      </c>
      <c r="N701" s="16">
        <f ca="1" t="shared" ref="N701:R701" si="5203">RAND()</f>
        <v>0.202698836291159</v>
      </c>
      <c r="O701" s="17">
        <f ca="1">IF(N701&lt;=('Ejercicio 3 - TIR'!$D$18-'Ejercicio 3 - TIR'!$C$18)/('Ejercicio 3 - TIR'!$E$18-'Ejercicio 3 - TIR'!$C$18),'Ejercicio 3 - TIR'!$C$18+SQRT(('Ejercicio 3 - TIR'!$E$18-'Ejercicio 3 - TIR'!$C$18)*('Ejercicio 3 - TIR'!$D$18-'Ejercicio 3 - TIR'!$C$18)*N701),'Ejercicio 3 - TIR'!$E$18-SQRT(('Ejercicio 3 - TIR'!$E$18-'Ejercicio 3 - TIR'!$C$18)*('Ejercicio 3 - TIR'!$E$18-'Ejercicio 3 - TIR'!$D$18)*(1-N701)))</f>
        <v>35514.0570765702</v>
      </c>
      <c r="P701" s="16">
        <f ca="1" t="shared" si="5203"/>
        <v>0.482656551153332</v>
      </c>
      <c r="Q701" s="18">
        <f ca="1">IF(P701&lt;=('Ejercicio 3 - TIR'!$D$22-'Ejercicio 3 - TIR'!$C$22)/('Ejercicio 3 - TIR'!$E$22-'Ejercicio 3 - TIR'!$C$22),'Ejercicio 3 - TIR'!$C$22+SQRT(('Ejercicio 3 - TIR'!$E$22-'Ejercicio 3 - TIR'!$C$22)*('Ejercicio 3 - TIR'!$D$22-'Ejercicio 3 - TIR'!$C$22)*P701),'Ejercicio 3 - TIR'!$E$22-SQRT(('Ejercicio 3 - TIR'!$E$22-'Ejercicio 3 - TIR'!$C$22)*('Ejercicio 3 - TIR'!$E$22-'Ejercicio 3 - TIR'!$D$22)*(1-P701)))</f>
        <v>0.149475104615183</v>
      </c>
      <c r="R701" s="16">
        <f ca="1" t="shared" si="5203"/>
        <v>0.116179952108135</v>
      </c>
      <c r="S701" s="18">
        <f ca="1">IF(R701&lt;=('Ejercicio 3 - TIR'!$D$23-'Ejercicio 3 - TIR'!$C$23)/('Ejercicio 3 - TIR'!$E$23-'Ejercicio 3 - TIR'!$C$23),'Ejercicio 3 - TIR'!$C$23+SQRT(('Ejercicio 3 - TIR'!$E$23-'Ejercicio 3 - TIR'!$C$23)*('Ejercicio 3 - TIR'!$D$23-'Ejercicio 3 - TIR'!$C$23)*R701),'Ejercicio 3 - TIR'!$E$23-SQRT(('Ejercicio 3 - TIR'!$E$23-'Ejercicio 3 - TIR'!$C$23)*('Ejercicio 3 - TIR'!$E$23-'Ejercicio 3 - TIR'!$D$23)*(1-R701)))</f>
        <v>0.134461117307962</v>
      </c>
      <c r="T701" s="16">
        <f ca="1" t="shared" ref="T701:X701" si="5204">RAND()</f>
        <v>0.234722300321518</v>
      </c>
      <c r="U701" s="18">
        <f ca="1">IF(T701&lt;=('Ejercicio 3 - TIR'!$D$24-'Ejercicio 3 - TIR'!$C$24)/('Ejercicio 3 - TIR'!$E$24-'Ejercicio 3 - TIR'!$C$24),'Ejercicio 3 - TIR'!$C$24+SQRT(('Ejercicio 3 - TIR'!$E$24-'Ejercicio 3 - TIR'!$C$24)*('Ejercicio 3 - TIR'!$D$24-'Ejercicio 3 - TIR'!$C$24)*T701),'Ejercicio 3 - TIR'!$E$24-SQRT(('Ejercicio 3 - TIR'!$E$24-'Ejercicio 3 - TIR'!$C$24)*('Ejercicio 3 - TIR'!$E$24-'Ejercicio 3 - TIR'!$D$24)*(1-T701)))</f>
        <v>0.172201730353177</v>
      </c>
      <c r="V701" s="16">
        <f ca="1" t="shared" si="5204"/>
        <v>0.268265492343063</v>
      </c>
      <c r="W701" s="18">
        <f ca="1">IF(V701&lt;=('Ejercicio 3 - TIR'!$D$25-'Ejercicio 3 - TIR'!$C$25)/('Ejercicio 3 - TIR'!$E$25-'Ejercicio 3 - TIR'!$C$25),'Ejercicio 3 - TIR'!$C$25+SQRT(('Ejercicio 3 - TIR'!$E$25-'Ejercicio 3 - TIR'!$C$25)*('Ejercicio 3 - TIR'!$D$25-'Ejercicio 3 - TIR'!$C$25)*V701),'Ejercicio 3 - TIR'!$E$25-SQRT(('Ejercicio 3 - TIR'!$E$25-'Ejercicio 3 - TIR'!$C$25)*('Ejercicio 3 - TIR'!$E$25-'Ejercicio 3 - TIR'!$D$25)*(1-V701)))</f>
        <v>0.19937967206328</v>
      </c>
      <c r="X701" s="16">
        <f ca="1" t="shared" si="5204"/>
        <v>0.223058701556247</v>
      </c>
      <c r="Y701" s="18">
        <f ca="1">IF(X701&lt;=('Ejercicio 3 - TIR'!$D$26-'Ejercicio 3 - TIR'!$C$26)/('Ejercicio 3 - TIR'!$E$26-'Ejercicio 3 - TIR'!$C$26),'Ejercicio 3 - TIR'!$C$26+SQRT(('Ejercicio 3 - TIR'!$E$26-'Ejercicio 3 - TIR'!$C$26)*('Ejercicio 3 - TIR'!$D$26-'Ejercicio 3 - TIR'!$C$26)*X701),'Ejercicio 3 - TIR'!$E$26-SQRT(('Ejercicio 3 - TIR'!$E$26-'Ejercicio 3 - TIR'!$C$26)*('Ejercicio 3 - TIR'!$E$26-'Ejercicio 3 - TIR'!$D$26)*(1-X701)))</f>
        <v>0.214540955445986</v>
      </c>
      <c r="Z701" s="16">
        <f ca="1" t="shared" si="4764"/>
        <v>1.14947510461518</v>
      </c>
      <c r="AA701" s="16">
        <f ca="1" t="shared" si="4765"/>
        <v>1.30403481149943</v>
      </c>
      <c r="AB701" s="16">
        <f ca="1" t="shared" si="4766"/>
        <v>1.52859186248041</v>
      </c>
      <c r="AC701" s="16">
        <f ca="1" t="shared" si="4767"/>
        <v>1.83336200674035</v>
      </c>
      <c r="AD701" s="16">
        <f ca="1" t="shared" si="4768"/>
        <v>2.22669324334479</v>
      </c>
      <c r="AE701" s="15">
        <f ca="1" t="shared" si="4769"/>
        <v>5718.72550184049</v>
      </c>
      <c r="AF701" s="15">
        <f ca="1" t="shared" si="4770"/>
        <v>6487.6717223955</v>
      </c>
      <c r="AG701" s="15">
        <f ca="1" t="shared" si="4771"/>
        <v>7604.86001895539</v>
      </c>
      <c r="AH701" s="15">
        <f ca="1" t="shared" si="4772"/>
        <v>9121.11451562186</v>
      </c>
      <c r="AI701" s="15">
        <f ca="1" t="shared" si="4773"/>
        <v>11077.9671385356</v>
      </c>
      <c r="AJ701" s="17">
        <f ca="1" t="shared" si="4774"/>
        <v>44508.6113773292</v>
      </c>
      <c r="AK701" s="17">
        <f ca="1" t="shared" si="4775"/>
        <v>49055.7919967975</v>
      </c>
      <c r="AL701" s="17">
        <f ca="1" t="shared" si="4776"/>
        <v>58837.6981185705</v>
      </c>
      <c r="AM701" s="17">
        <f ca="1" t="shared" si="4777"/>
        <v>61927.9594661884</v>
      </c>
      <c r="AN701" s="17">
        <f ca="1" t="shared" si="4778"/>
        <v>79078.9109361603</v>
      </c>
      <c r="AO701" s="17">
        <f ca="1">C701/'Ejercicio 3 - TIR'!$D$7</f>
        <v>16326.1308129139</v>
      </c>
      <c r="AP701" s="17">
        <f ca="1" t="shared" si="4779"/>
        <v>28182.4805644153</v>
      </c>
      <c r="AQ701" s="17">
        <f ca="1" t="shared" si="4780"/>
        <v>32729.6611838835</v>
      </c>
      <c r="AR701" s="17">
        <f ca="1" t="shared" si="4781"/>
        <v>42511.5673056566</v>
      </c>
      <c r="AS701" s="17">
        <f ca="1" t="shared" si="4782"/>
        <v>45601.8286532744</v>
      </c>
      <c r="AT701" s="17">
        <f ca="1" t="shared" si="4783"/>
        <v>62752.7801232463</v>
      </c>
      <c r="AU701" s="17">
        <f ca="1">AP701*'Ejercicio 3 - TIR'!$D$5</f>
        <v>14091.2402822076</v>
      </c>
      <c r="AV701" s="17">
        <f ca="1">AQ701*'Ejercicio 3 - TIR'!$D$5</f>
        <v>16364.8305919418</v>
      </c>
      <c r="AW701" s="17">
        <f ca="1">AR701*'Ejercicio 3 - TIR'!$D$5</f>
        <v>21255.7836528283</v>
      </c>
      <c r="AX701" s="17">
        <f ca="1">AS701*'Ejercicio 3 - TIR'!$D$5</f>
        <v>22800.9143266372</v>
      </c>
      <c r="AY701" s="17">
        <f ca="1">AT701*'Ejercicio 3 - TIR'!$D$5</f>
        <v>31376.3900616232</v>
      </c>
      <c r="AZ701" s="17">
        <f ca="1" t="shared" ref="AZ701:BD701" si="5205">AJ701-AU701-AE701</f>
        <v>24698.6455932811</v>
      </c>
      <c r="BA701" s="17">
        <f ca="1" t="shared" si="5205"/>
        <v>26203.2896824602</v>
      </c>
      <c r="BB701" s="17">
        <f ca="1" t="shared" si="5205"/>
        <v>29977.0544467869</v>
      </c>
      <c r="BC701" s="17">
        <f ca="1" t="shared" si="5205"/>
        <v>30005.9306239293</v>
      </c>
      <c r="BD701" s="17">
        <f ca="1" t="shared" si="5205"/>
        <v>36624.5537360015</v>
      </c>
      <c r="BE701" s="17">
        <f ca="1" t="shared" ref="BE701:BI701" si="5206">AZ701/Z701</f>
        <v>21486.8904025108</v>
      </c>
      <c r="BF701" s="17">
        <f ca="1" t="shared" si="5206"/>
        <v>20094.0108740891</v>
      </c>
      <c r="BG701" s="17">
        <f ca="1" t="shared" si="5206"/>
        <v>19610.8949567112</v>
      </c>
      <c r="BH701" s="17">
        <f ca="1" t="shared" si="5206"/>
        <v>16366.6152748953</v>
      </c>
      <c r="BI701" s="17">
        <f ca="1" t="shared" si="5206"/>
        <v>16447.956558662</v>
      </c>
      <c r="BJ701" s="17">
        <f ca="1" t="shared" si="4786"/>
        <v>85190.423303429</v>
      </c>
      <c r="BK701" s="17">
        <f ca="1" t="shared" si="4787"/>
        <v>36353.2851710788</v>
      </c>
      <c r="BL701" s="17">
        <f ca="1" t="shared" si="4788"/>
        <v>121543.708474508</v>
      </c>
      <c r="BM701" s="17">
        <f ca="1">BK701*'Ejercicio 3 - TIR'!$D$5</f>
        <v>18176.6425855394</v>
      </c>
      <c r="BN701" s="17">
        <f ca="1" t="shared" si="4789"/>
        <v>103367.065888968</v>
      </c>
      <c r="BO701" s="17">
        <f ca="1" t="shared" si="4790"/>
        <v>46421.7809066942</v>
      </c>
      <c r="BP701" s="17">
        <f ca="1" t="shared" si="4791"/>
        <v>-119889.369564807</v>
      </c>
      <c r="BQ701" s="17">
        <f ca="1" t="shared" ref="BQ701:BT701" si="5207">BE701</f>
        <v>21486.8904025108</v>
      </c>
      <c r="BR701" s="17">
        <f ca="1" t="shared" si="5207"/>
        <v>20094.0108740891</v>
      </c>
      <c r="BS701" s="17">
        <f ca="1" t="shared" si="5207"/>
        <v>19610.8949567112</v>
      </c>
      <c r="BT701" s="17">
        <f ca="1" t="shared" si="5207"/>
        <v>16366.6152748953</v>
      </c>
      <c r="BU701" s="17">
        <f ca="1" t="shared" si="4793"/>
        <v>62869.7374653563</v>
      </c>
      <c r="BV701" s="19">
        <f ca="1" t="shared" si="4794"/>
        <v>4.60884264057915</v>
      </c>
    </row>
    <row r="702" ht="15" customHeight="1" spans="1:74">
      <c r="A702" s="15">
        <v>701</v>
      </c>
      <c r="B702" s="16">
        <f ca="1" t="shared" ref="B702:F702" si="5208">RAND()</f>
        <v>0.0622488341230343</v>
      </c>
      <c r="C702" s="17">
        <f ca="1">IF(B702&lt;=('Ejercicio 3 - TIR'!$D$13-'Ejercicio 3 - TIR'!$C$13)/('Ejercicio 3 - TIR'!$E$13-'Ejercicio 3 - TIR'!$C$13),'Ejercicio 3 - TIR'!$C$13+SQRT(('Ejercicio 3 - TIR'!$E$13-'Ejercicio 3 - TIR'!$C$13)*('Ejercicio 3 - TIR'!$D$13-'Ejercicio 3 - TIR'!$C$13)*B702),'Ejercicio 3 - TIR'!$E$13-SQRT(('Ejercicio 3 - TIR'!$E$13-'Ejercicio 3 - TIR'!$C$13)*('Ejercicio 3 - TIR'!$E$13-'Ejercicio 3 - TIR'!$D$13)*(1-B702)))</f>
        <v>64989.9432511015</v>
      </c>
      <c r="D702" s="16">
        <f ca="1" t="shared" si="5208"/>
        <v>0.477173407628264</v>
      </c>
      <c r="E702" s="17">
        <f ca="1">IF(D702&lt;=('Ejercicio 3 - TIR'!$D$14-'Ejercicio 3 - TIR'!$C$14)/('Ejercicio 3 - TIR'!$E$14-'Ejercicio 3 - TIR'!$C$14),'Ejercicio 3 - TIR'!$C$14+SQRT(('Ejercicio 3 - TIR'!$E$14-'Ejercicio 3 - TIR'!$C$14)*('Ejercicio 3 - TIR'!$D$14-'Ejercicio 3 - TIR'!$C$14)*D702),'Ejercicio 3 - TIR'!$E$14-SQRT(('Ejercicio 3 - TIR'!$E$14-'Ejercicio 3 - TIR'!$C$14)*('Ejercicio 3 - TIR'!$E$14-'Ejercicio 3 - TIR'!$D$14)*(1-D702)))</f>
        <v>31144.2680225878</v>
      </c>
      <c r="F702" s="16">
        <f ca="1" t="shared" si="5208"/>
        <v>0.553521983133125</v>
      </c>
      <c r="G702" s="17">
        <f ca="1">IF(F702&lt;=('Ejercicio 3 - TIR'!$D$18-'Ejercicio 3 - TIR'!$C$18)/('Ejercicio 3 - TIR'!$E$18-'Ejercicio 3 - TIR'!$C$18),'Ejercicio 3 - TIR'!$C$18+SQRT(('Ejercicio 3 - TIR'!$E$18-'Ejercicio 3 - TIR'!$C$18)*('Ejercicio 3 - TIR'!$D$18-'Ejercicio 3 - TIR'!$C$18)*F702),'Ejercicio 3 - TIR'!$E$18-SQRT(('Ejercicio 3 - TIR'!$E$18-'Ejercicio 3 - TIR'!$C$18)*('Ejercicio 3 - TIR'!$E$18-'Ejercicio 3 - TIR'!$D$18)*(1-F702)))</f>
        <v>39111.9864722227</v>
      </c>
      <c r="H702" s="16">
        <f ca="1" t="shared" ref="H702:L702" si="5209">RAND()</f>
        <v>0.00415059267703133</v>
      </c>
      <c r="I702" s="17">
        <f ca="1">IF(H702&lt;=('Ejercicio 3 - TIR'!$D$18-'Ejercicio 3 - TIR'!$C$18)/('Ejercicio 3 - TIR'!$E$18-'Ejercicio 3 - TIR'!$C$18),'Ejercicio 3 - TIR'!$C$18+SQRT(('Ejercicio 3 - TIR'!$E$18-'Ejercicio 3 - TIR'!$C$18)*('Ejercicio 3 - TIR'!$D$18-'Ejercicio 3 - TIR'!$C$18)*H702),'Ejercicio 3 - TIR'!$E$18-SQRT(('Ejercicio 3 - TIR'!$E$18-'Ejercicio 3 - TIR'!$C$18)*('Ejercicio 3 - TIR'!$E$18-'Ejercicio 3 - TIR'!$D$18)*(1-H702)))</f>
        <v>30789.0430289627</v>
      </c>
      <c r="J702" s="16">
        <f ca="1" t="shared" si="5209"/>
        <v>0.707704930788395</v>
      </c>
      <c r="K702" s="17">
        <f ca="1">IF(J702&lt;=('Ejercicio 3 - TIR'!$D$18-'Ejercicio 3 - TIR'!$C$18)/('Ejercicio 3 - TIR'!$E$18-'Ejercicio 3 - TIR'!$C$18),'Ejercicio 3 - TIR'!$C$18+SQRT(('Ejercicio 3 - TIR'!$E$18-'Ejercicio 3 - TIR'!$C$18)*('Ejercicio 3 - TIR'!$D$18-'Ejercicio 3 - TIR'!$C$18)*J702),'Ejercicio 3 - TIR'!$E$18-SQRT(('Ejercicio 3 - TIR'!$E$18-'Ejercicio 3 - TIR'!$C$18)*('Ejercicio 3 - TIR'!$E$18-'Ejercicio 3 - TIR'!$D$18)*(1-J702)))</f>
        <v>40317.8925481285</v>
      </c>
      <c r="L702" s="16">
        <f ca="1" t="shared" si="5209"/>
        <v>0.0459772452419407</v>
      </c>
      <c r="M702" s="17">
        <f ca="1">IF(L702&lt;=('Ejercicio 3 - TIR'!$D$18-'Ejercicio 3 - TIR'!$C$18)/('Ejercicio 3 - TIR'!$E$18-'Ejercicio 3 - TIR'!$C$18),'Ejercicio 3 - TIR'!$C$18+SQRT(('Ejercicio 3 - TIR'!$E$18-'Ejercicio 3 - TIR'!$C$18)*('Ejercicio 3 - TIR'!$D$18-'Ejercicio 3 - TIR'!$C$18)*L702),'Ejercicio 3 - TIR'!$E$18-SQRT(('Ejercicio 3 - TIR'!$E$18-'Ejercicio 3 - TIR'!$C$18)*('Ejercicio 3 - TIR'!$E$18-'Ejercicio 3 - TIR'!$D$18)*(1-L702)))</f>
        <v>32626.135332821</v>
      </c>
      <c r="N702" s="16">
        <f ca="1" t="shared" ref="N702:R702" si="5210">RAND()</f>
        <v>0.682383776030931</v>
      </c>
      <c r="O702" s="17">
        <f ca="1">IF(N702&lt;=('Ejercicio 3 - TIR'!$D$18-'Ejercicio 3 - TIR'!$C$18)/('Ejercicio 3 - TIR'!$E$18-'Ejercicio 3 - TIR'!$C$18),'Ejercicio 3 - TIR'!$C$18+SQRT(('Ejercicio 3 - TIR'!$E$18-'Ejercicio 3 - TIR'!$C$18)*('Ejercicio 3 - TIR'!$D$18-'Ejercicio 3 - TIR'!$C$18)*N702),'Ejercicio 3 - TIR'!$E$18-SQRT(('Ejercicio 3 - TIR'!$E$18-'Ejercicio 3 - TIR'!$C$18)*('Ejercicio 3 - TIR'!$E$18-'Ejercicio 3 - TIR'!$D$18)*(1-N702)))</f>
        <v>40119.3016075893</v>
      </c>
      <c r="P702" s="16">
        <f ca="1" t="shared" si="5210"/>
        <v>0.683950694199837</v>
      </c>
      <c r="Q702" s="18">
        <f ca="1">IF(P702&lt;=('Ejercicio 3 - TIR'!$D$22-'Ejercicio 3 - TIR'!$C$22)/('Ejercicio 3 - TIR'!$E$22-'Ejercicio 3 - TIR'!$C$22),'Ejercicio 3 - TIR'!$C$22+SQRT(('Ejercicio 3 - TIR'!$E$22-'Ejercicio 3 - TIR'!$C$22)*('Ejercicio 3 - TIR'!$D$22-'Ejercicio 3 - TIR'!$C$22)*P702),'Ejercicio 3 - TIR'!$E$22-SQRT(('Ejercicio 3 - TIR'!$E$22-'Ejercicio 3 - TIR'!$C$22)*('Ejercicio 3 - TIR'!$E$22-'Ejercicio 3 - TIR'!$D$22)*(1-P702)))</f>
        <v>0.156148611142319</v>
      </c>
      <c r="R702" s="16">
        <f ca="1" t="shared" si="5210"/>
        <v>0.290542261696735</v>
      </c>
      <c r="S702" s="18">
        <f ca="1">IF(R702&lt;=('Ejercicio 3 - TIR'!$D$23-'Ejercicio 3 - TIR'!$C$23)/('Ejercicio 3 - TIR'!$E$23-'Ejercicio 3 - TIR'!$C$23),'Ejercicio 3 - TIR'!$C$23+SQRT(('Ejercicio 3 - TIR'!$E$23-'Ejercicio 3 - TIR'!$C$23)*('Ejercicio 3 - TIR'!$D$23-'Ejercicio 3 - TIR'!$C$23)*R702),'Ejercicio 3 - TIR'!$E$23-SQRT(('Ejercicio 3 - TIR'!$E$23-'Ejercicio 3 - TIR'!$C$23)*('Ejercicio 3 - TIR'!$E$23-'Ejercicio 3 - TIR'!$D$23)*(1-R702)))</f>
        <v>0.142868670076201</v>
      </c>
      <c r="T702" s="16">
        <f ca="1" t="shared" ref="T702:X702" si="5211">RAND()</f>
        <v>0.596080041160592</v>
      </c>
      <c r="U702" s="18">
        <f ca="1">IF(T702&lt;=('Ejercicio 3 - TIR'!$D$24-'Ejercicio 3 - TIR'!$C$24)/('Ejercicio 3 - TIR'!$E$24-'Ejercicio 3 - TIR'!$C$24),'Ejercicio 3 - TIR'!$C$24+SQRT(('Ejercicio 3 - TIR'!$E$24-'Ejercicio 3 - TIR'!$C$24)*('Ejercicio 3 - TIR'!$D$24-'Ejercicio 3 - TIR'!$C$24)*T702),'Ejercicio 3 - TIR'!$E$24-SQRT(('Ejercicio 3 - TIR'!$E$24-'Ejercicio 3 - TIR'!$C$24)*('Ejercicio 3 - TIR'!$E$24-'Ejercicio 3 - TIR'!$D$24)*(1-T702)))</f>
        <v>0.186370015094408</v>
      </c>
      <c r="V702" s="16">
        <f ca="1" t="shared" si="5211"/>
        <v>0.373877964800888</v>
      </c>
      <c r="W702" s="18">
        <f ca="1">IF(V702&lt;=('Ejercicio 3 - TIR'!$D$25-'Ejercicio 3 - TIR'!$C$25)/('Ejercicio 3 - TIR'!$E$25-'Ejercicio 3 - TIR'!$C$25),'Ejercicio 3 - TIR'!$C$25+SQRT(('Ejercicio 3 - TIR'!$E$25-'Ejercicio 3 - TIR'!$C$25)*('Ejercicio 3 - TIR'!$D$25-'Ejercicio 3 - TIR'!$C$25)*V702),'Ejercicio 3 - TIR'!$E$25-SQRT(('Ejercicio 3 - TIR'!$E$25-'Ejercicio 3 - TIR'!$C$25)*('Ejercicio 3 - TIR'!$E$25-'Ejercicio 3 - TIR'!$D$25)*(1-V702)))</f>
        <v>0.203187318777954</v>
      </c>
      <c r="X702" s="16">
        <f ca="1" t="shared" si="5211"/>
        <v>0.28393120253036</v>
      </c>
      <c r="Y702" s="18">
        <f ca="1">IF(X702&lt;=('Ejercicio 3 - TIR'!$D$26-'Ejercicio 3 - TIR'!$C$26)/('Ejercicio 3 - TIR'!$E$26-'Ejercicio 3 - TIR'!$C$26),'Ejercicio 3 - TIR'!$C$26+SQRT(('Ejercicio 3 - TIR'!$E$26-'Ejercicio 3 - TIR'!$C$26)*('Ejercicio 3 - TIR'!$D$26-'Ejercicio 3 - TIR'!$C$26)*X702),'Ejercicio 3 - TIR'!$E$26-SQRT(('Ejercicio 3 - TIR'!$E$26-'Ejercicio 3 - TIR'!$C$26)*('Ejercicio 3 - TIR'!$E$26-'Ejercicio 3 - TIR'!$D$26)*(1-X702)))</f>
        <v>0.217687799602568</v>
      </c>
      <c r="Z702" s="16">
        <f ca="1" t="shared" si="4764"/>
        <v>1.15614861114232</v>
      </c>
      <c r="AA702" s="16">
        <f ca="1" t="shared" si="4765"/>
        <v>1.32132602562667</v>
      </c>
      <c r="AB702" s="16">
        <f ca="1" t="shared" si="4766"/>
        <v>1.56758157696735</v>
      </c>
      <c r="AC702" s="16">
        <f ca="1" t="shared" si="4767"/>
        <v>1.88609427455706</v>
      </c>
      <c r="AD702" s="16">
        <f ca="1" t="shared" si="4768"/>
        <v>2.29667398702839</v>
      </c>
      <c r="AE702" s="15">
        <f ca="1" t="shared" si="4769"/>
        <v>4863.13419677124</v>
      </c>
      <c r="AF702" s="15">
        <f ca="1" t="shared" si="4770"/>
        <v>5557.92371186604</v>
      </c>
      <c r="AG702" s="15">
        <f ca="1" t="shared" si="4771"/>
        <v>6593.75403794008</v>
      </c>
      <c r="AH702" s="15">
        <f ca="1" t="shared" si="4772"/>
        <v>7933.52124159043</v>
      </c>
      <c r="AI702" s="15">
        <f ca="1" t="shared" si="4773"/>
        <v>9660.55202377249</v>
      </c>
      <c r="AJ702" s="17">
        <f ca="1" t="shared" si="4774"/>
        <v>45219.2688388774</v>
      </c>
      <c r="AK702" s="17">
        <f ca="1" t="shared" si="4775"/>
        <v>40682.3638583078</v>
      </c>
      <c r="AL702" s="17">
        <f ca="1" t="shared" si="4776"/>
        <v>63201.5855805953</v>
      </c>
      <c r="AM702" s="17">
        <f ca="1" t="shared" si="4777"/>
        <v>61535.9670521575</v>
      </c>
      <c r="AN702" s="17">
        <f ca="1" t="shared" si="4778"/>
        <v>92140.9563798965</v>
      </c>
      <c r="AO702" s="17">
        <f ca="1">C702/'Ejercicio 3 - TIR'!$D$7</f>
        <v>12997.9886502203</v>
      </c>
      <c r="AP702" s="17">
        <f ca="1" t="shared" si="4779"/>
        <v>32221.2801886571</v>
      </c>
      <c r="AQ702" s="17">
        <f ca="1" t="shared" si="4780"/>
        <v>27684.3752080875</v>
      </c>
      <c r="AR702" s="17">
        <f ca="1" t="shared" si="4781"/>
        <v>50203.596930375</v>
      </c>
      <c r="AS702" s="17">
        <f ca="1" t="shared" si="4782"/>
        <v>48537.9784019372</v>
      </c>
      <c r="AT702" s="17">
        <f ca="1" t="shared" si="4783"/>
        <v>79142.9677296762</v>
      </c>
      <c r="AU702" s="17">
        <f ca="1">AP702*'Ejercicio 3 - TIR'!$D$5</f>
        <v>16110.6400943286</v>
      </c>
      <c r="AV702" s="17">
        <f ca="1">AQ702*'Ejercicio 3 - TIR'!$D$5</f>
        <v>13842.1876040438</v>
      </c>
      <c r="AW702" s="17">
        <f ca="1">AR702*'Ejercicio 3 - TIR'!$D$5</f>
        <v>25101.7984651875</v>
      </c>
      <c r="AX702" s="17">
        <f ca="1">AS702*'Ejercicio 3 - TIR'!$D$5</f>
        <v>24268.9892009686</v>
      </c>
      <c r="AY702" s="17">
        <f ca="1">AT702*'Ejercicio 3 - TIR'!$D$5</f>
        <v>39571.4838648381</v>
      </c>
      <c r="AZ702" s="17">
        <f ca="1" t="shared" ref="AZ702:BD702" si="5212">AJ702-AU702-AE702</f>
        <v>24245.4945477776</v>
      </c>
      <c r="BA702" s="17">
        <f ca="1" t="shared" si="5212"/>
        <v>21282.252542398</v>
      </c>
      <c r="BB702" s="17">
        <f ca="1" t="shared" si="5212"/>
        <v>31506.0330774677</v>
      </c>
      <c r="BC702" s="17">
        <f ca="1" t="shared" si="5212"/>
        <v>29333.4566095985</v>
      </c>
      <c r="BD702" s="17">
        <f ca="1" t="shared" si="5212"/>
        <v>42908.9204912859</v>
      </c>
      <c r="BE702" s="17">
        <f ca="1" t="shared" ref="BE702:BI702" si="5213">AZ702/Z702</f>
        <v>20970.915256147</v>
      </c>
      <c r="BF702" s="17">
        <f ca="1" t="shared" si="5213"/>
        <v>16106.7383292511</v>
      </c>
      <c r="BG702" s="17">
        <f ca="1" t="shared" si="5213"/>
        <v>20098.4966526715</v>
      </c>
      <c r="BH702" s="17">
        <f ca="1" t="shared" si="5213"/>
        <v>15552.486959586</v>
      </c>
      <c r="BI702" s="17">
        <f ca="1" t="shared" si="5213"/>
        <v>18683.0698364833</v>
      </c>
      <c r="BJ702" s="17">
        <f ca="1" t="shared" si="4786"/>
        <v>71528.2302125175</v>
      </c>
      <c r="BK702" s="17">
        <f ca="1" t="shared" si="4787"/>
        <v>29852.1424166512</v>
      </c>
      <c r="BL702" s="17">
        <f ca="1" t="shared" si="4788"/>
        <v>101380.372629169</v>
      </c>
      <c r="BM702" s="17">
        <f ca="1">BK702*'Ejercicio 3 - TIR'!$D$5</f>
        <v>14926.0712083256</v>
      </c>
      <c r="BN702" s="17">
        <f ca="1" t="shared" si="4789"/>
        <v>86454.301420843</v>
      </c>
      <c r="BO702" s="17">
        <f ca="1" t="shared" si="4790"/>
        <v>37643.262347698</v>
      </c>
      <c r="BP702" s="17">
        <f ca="1" t="shared" si="4791"/>
        <v>-96134.2112736894</v>
      </c>
      <c r="BQ702" s="17">
        <f ca="1" t="shared" ref="BQ702:BT702" si="5214">BE702</f>
        <v>20970.915256147</v>
      </c>
      <c r="BR702" s="17">
        <f ca="1" t="shared" si="5214"/>
        <v>16106.7383292511</v>
      </c>
      <c r="BS702" s="17">
        <f ca="1" t="shared" si="5214"/>
        <v>20098.4966526715</v>
      </c>
      <c r="BT702" s="17">
        <f ca="1" t="shared" si="5214"/>
        <v>15552.486959586</v>
      </c>
      <c r="BU702" s="17">
        <f ca="1" t="shared" si="4793"/>
        <v>56326.3321841813</v>
      </c>
      <c r="BV702" s="19">
        <f ca="1" t="shared" si="4794"/>
        <v>8.93457944146201</v>
      </c>
    </row>
    <row r="703" ht="15" customHeight="1" spans="1:74">
      <c r="A703" s="15">
        <v>702</v>
      </c>
      <c r="B703" s="16">
        <f ca="1" t="shared" ref="B703:F703" si="5215">RAND()</f>
        <v>0.762660193086461</v>
      </c>
      <c r="C703" s="17">
        <f ca="1">IF(B703&lt;=('Ejercicio 3 - TIR'!$D$13-'Ejercicio 3 - TIR'!$C$13)/('Ejercicio 3 - TIR'!$E$13-'Ejercicio 3 - TIR'!$C$13),'Ejercicio 3 - TIR'!$C$13+SQRT(('Ejercicio 3 - TIR'!$E$13-'Ejercicio 3 - TIR'!$C$13)*('Ejercicio 3 - TIR'!$D$13-'Ejercicio 3 - TIR'!$C$13)*B703),'Ejercicio 3 - TIR'!$E$13-SQRT(('Ejercicio 3 - TIR'!$E$13-'Ejercicio 3 - TIR'!$C$13)*('Ejercicio 3 - TIR'!$E$13-'Ejercicio 3 - TIR'!$D$13)*(1-B703)))</f>
        <v>83123.7513559367</v>
      </c>
      <c r="D703" s="16">
        <f ca="1" t="shared" si="5215"/>
        <v>0.41255022626974</v>
      </c>
      <c r="E703" s="17">
        <f ca="1">IF(D703&lt;=('Ejercicio 3 - TIR'!$D$14-'Ejercicio 3 - TIR'!$C$14)/('Ejercicio 3 - TIR'!$E$14-'Ejercicio 3 - TIR'!$C$14),'Ejercicio 3 - TIR'!$C$14+SQRT(('Ejercicio 3 - TIR'!$E$14-'Ejercicio 3 - TIR'!$C$14)*('Ejercicio 3 - TIR'!$D$14-'Ejercicio 3 - TIR'!$C$14)*D703),'Ejercicio 3 - TIR'!$E$14-SQRT(('Ejercicio 3 - TIR'!$E$14-'Ejercicio 3 - TIR'!$C$14)*('Ejercicio 3 - TIR'!$E$14-'Ejercicio 3 - TIR'!$D$14)*(1-D703)))</f>
        <v>30612.9096062977</v>
      </c>
      <c r="F703" s="16">
        <f ca="1" t="shared" si="5215"/>
        <v>0.306869781556258</v>
      </c>
      <c r="G703" s="17">
        <f ca="1">IF(F703&lt;=('Ejercicio 3 - TIR'!$D$18-'Ejercicio 3 - TIR'!$C$18)/('Ejercicio 3 - TIR'!$E$18-'Ejercicio 3 - TIR'!$C$18),'Ejercicio 3 - TIR'!$C$18+SQRT(('Ejercicio 3 - TIR'!$E$18-'Ejercicio 3 - TIR'!$C$18)*('Ejercicio 3 - TIR'!$D$18-'Ejercicio 3 - TIR'!$C$18)*F703),'Ejercicio 3 - TIR'!$E$18-SQRT(('Ejercicio 3 - TIR'!$E$18-'Ejercicio 3 - TIR'!$C$18)*('Ejercicio 3 - TIR'!$E$18-'Ejercicio 3 - TIR'!$D$18)*(1-F703)))</f>
        <v>36784.5756855856</v>
      </c>
      <c r="H703" s="16">
        <f ca="1" t="shared" ref="H703:L703" si="5216">RAND()</f>
        <v>0.137836534391183</v>
      </c>
      <c r="I703" s="17">
        <f ca="1">IF(H703&lt;=('Ejercicio 3 - TIR'!$D$18-'Ejercicio 3 - TIR'!$C$18)/('Ejercicio 3 - TIR'!$E$18-'Ejercicio 3 - TIR'!$C$18),'Ejercicio 3 - TIR'!$C$18+SQRT(('Ejercicio 3 - TIR'!$E$18-'Ejercicio 3 - TIR'!$C$18)*('Ejercicio 3 - TIR'!$D$18-'Ejercicio 3 - TIR'!$C$18)*H703),'Ejercicio 3 - TIR'!$E$18-SQRT(('Ejercicio 3 - TIR'!$E$18-'Ejercicio 3 - TIR'!$C$18)*('Ejercicio 3 - TIR'!$E$18-'Ejercicio 3 - TIR'!$D$18)*(1-H703)))</f>
        <v>34547.0298172189</v>
      </c>
      <c r="J703" s="16">
        <f ca="1" t="shared" si="5216"/>
        <v>0.270127885206974</v>
      </c>
      <c r="K703" s="17">
        <f ca="1">IF(J703&lt;=('Ejercicio 3 - TIR'!$D$18-'Ejercicio 3 - TIR'!$C$18)/('Ejercicio 3 - TIR'!$E$18-'Ejercicio 3 - TIR'!$C$18),'Ejercicio 3 - TIR'!$C$18+SQRT(('Ejercicio 3 - TIR'!$E$18-'Ejercicio 3 - TIR'!$C$18)*('Ejercicio 3 - TIR'!$D$18-'Ejercicio 3 - TIR'!$C$18)*J703),'Ejercicio 3 - TIR'!$E$18-SQRT(('Ejercicio 3 - TIR'!$E$18-'Ejercicio 3 - TIR'!$C$18)*('Ejercicio 3 - TIR'!$E$18-'Ejercicio 3 - TIR'!$D$18)*(1-J703)))</f>
        <v>36365.4679938749</v>
      </c>
      <c r="L703" s="16">
        <f ca="1" t="shared" si="5216"/>
        <v>0.373292288409647</v>
      </c>
      <c r="M703" s="17">
        <f ca="1">IF(L703&lt;=('Ejercicio 3 - TIR'!$D$18-'Ejercicio 3 - TIR'!$C$18)/('Ejercicio 3 - TIR'!$E$18-'Ejercicio 3 - TIR'!$C$18),'Ejercicio 3 - TIR'!$C$18+SQRT(('Ejercicio 3 - TIR'!$E$18-'Ejercicio 3 - TIR'!$C$18)*('Ejercicio 3 - TIR'!$D$18-'Ejercicio 3 - TIR'!$C$18)*L703),'Ejercicio 3 - TIR'!$E$18-SQRT(('Ejercicio 3 - TIR'!$E$18-'Ejercicio 3 - TIR'!$C$18)*('Ejercicio 3 - TIR'!$E$18-'Ejercicio 3 - TIR'!$D$18)*(1-L703)))</f>
        <v>37482.9033978428</v>
      </c>
      <c r="N703" s="16">
        <f ca="1" t="shared" ref="N703:R703" si="5217">RAND()</f>
        <v>0.365506433515715</v>
      </c>
      <c r="O703" s="17">
        <f ca="1">IF(N703&lt;=('Ejercicio 3 - TIR'!$D$18-'Ejercicio 3 - TIR'!$C$18)/('Ejercicio 3 - TIR'!$E$18-'Ejercicio 3 - TIR'!$C$18),'Ejercicio 3 - TIR'!$C$18+SQRT(('Ejercicio 3 - TIR'!$E$18-'Ejercicio 3 - TIR'!$C$18)*('Ejercicio 3 - TIR'!$D$18-'Ejercicio 3 - TIR'!$C$18)*N703),'Ejercicio 3 - TIR'!$E$18-SQRT(('Ejercicio 3 - TIR'!$E$18-'Ejercicio 3 - TIR'!$C$18)*('Ejercicio 3 - TIR'!$E$18-'Ejercicio 3 - TIR'!$D$18)*(1-N703)))</f>
        <v>37404.4557549733</v>
      </c>
      <c r="P703" s="16">
        <f ca="1" t="shared" si="5217"/>
        <v>0.717617548161157</v>
      </c>
      <c r="Q703" s="18">
        <f ca="1">IF(P703&lt;=('Ejercicio 3 - TIR'!$D$22-'Ejercicio 3 - TIR'!$C$22)/('Ejercicio 3 - TIR'!$E$22-'Ejercicio 3 - TIR'!$C$22),'Ejercicio 3 - TIR'!$C$22+SQRT(('Ejercicio 3 - TIR'!$E$22-'Ejercicio 3 - TIR'!$C$22)*('Ejercicio 3 - TIR'!$D$22-'Ejercicio 3 - TIR'!$C$22)*P703),'Ejercicio 3 - TIR'!$E$22-SQRT(('Ejercicio 3 - TIR'!$E$22-'Ejercicio 3 - TIR'!$C$22)*('Ejercicio 3 - TIR'!$E$22-'Ejercicio 3 - TIR'!$D$22)*(1-P703)))</f>
        <v>0.157454747432998</v>
      </c>
      <c r="R703" s="16">
        <f ca="1" t="shared" si="5217"/>
        <v>0.428761388725959</v>
      </c>
      <c r="S703" s="18">
        <f ca="1">IF(R703&lt;=('Ejercicio 3 - TIR'!$D$23-'Ejercicio 3 - TIR'!$C$23)/('Ejercicio 3 - TIR'!$E$23-'Ejercicio 3 - TIR'!$C$23),'Ejercicio 3 - TIR'!$C$23+SQRT(('Ejercicio 3 - TIR'!$E$23-'Ejercicio 3 - TIR'!$C$23)*('Ejercicio 3 - TIR'!$D$23-'Ejercicio 3 - TIR'!$C$23)*R703),'Ejercicio 3 - TIR'!$E$23-SQRT(('Ejercicio 3 - TIR'!$E$23-'Ejercicio 3 - TIR'!$C$23)*('Ejercicio 3 - TIR'!$E$23-'Ejercicio 3 - TIR'!$D$23)*(1-R703)))</f>
        <v>0.147780757723769</v>
      </c>
      <c r="T703" s="16">
        <f ca="1" t="shared" ref="T703:X703" si="5218">RAND()</f>
        <v>0.170784409591644</v>
      </c>
      <c r="U703" s="18">
        <f ca="1">IF(T703&lt;=('Ejercicio 3 - TIR'!$D$24-'Ejercicio 3 - TIR'!$C$24)/('Ejercicio 3 - TIR'!$E$24-'Ejercicio 3 - TIR'!$C$24),'Ejercicio 3 - TIR'!$C$24+SQRT(('Ejercicio 3 - TIR'!$E$24-'Ejercicio 3 - TIR'!$C$24)*('Ejercicio 3 - TIR'!$D$24-'Ejercicio 3 - TIR'!$C$24)*T703),'Ejercicio 3 - TIR'!$E$24-SQRT(('Ejercicio 3 - TIR'!$E$24-'Ejercicio 3 - TIR'!$C$24)*('Ejercicio 3 - TIR'!$E$24-'Ejercicio 3 - TIR'!$D$24)*(1-T703)))</f>
        <v>0.16893798458502</v>
      </c>
      <c r="V703" s="16">
        <f ca="1" t="shared" si="5218"/>
        <v>0.286371779718332</v>
      </c>
      <c r="W703" s="18">
        <f ca="1">IF(V703&lt;=('Ejercicio 3 - TIR'!$D$25-'Ejercicio 3 - TIR'!$C$25)/('Ejercicio 3 - TIR'!$E$25-'Ejercicio 3 - TIR'!$C$25),'Ejercicio 3 - TIR'!$C$25+SQRT(('Ejercicio 3 - TIR'!$E$25-'Ejercicio 3 - TIR'!$C$25)*('Ejercicio 3 - TIR'!$D$25-'Ejercicio 3 - TIR'!$C$25)*V703),'Ejercicio 3 - TIR'!$E$25-SQRT(('Ejercicio 3 - TIR'!$E$25-'Ejercicio 3 - TIR'!$C$25)*('Ejercicio 3 - TIR'!$E$25-'Ejercicio 3 - TIR'!$D$25)*(1-V703)))</f>
        <v>0.200023017588235</v>
      </c>
      <c r="X703" s="16">
        <f ca="1" t="shared" si="5218"/>
        <v>0.99950234874217</v>
      </c>
      <c r="Y703" s="18">
        <f ca="1">IF(X703&lt;=('Ejercicio 3 - TIR'!$D$26-'Ejercicio 3 - TIR'!$C$26)/('Ejercicio 3 - TIR'!$E$26-'Ejercicio 3 - TIR'!$C$26),'Ejercicio 3 - TIR'!$C$26+SQRT(('Ejercicio 3 - TIR'!$E$26-'Ejercicio 3 - TIR'!$C$26)*('Ejercicio 3 - TIR'!$D$26-'Ejercicio 3 - TIR'!$C$26)*X703),'Ejercicio 3 - TIR'!$E$26-SQRT(('Ejercicio 3 - TIR'!$E$26-'Ejercicio 3 - TIR'!$C$26)*('Ejercicio 3 - TIR'!$E$26-'Ejercicio 3 - TIR'!$D$26)*(1-X703)))</f>
        <v>0.278360696247708</v>
      </c>
      <c r="Z703" s="16">
        <f ca="1" t="shared" si="4764"/>
        <v>1.157454747433</v>
      </c>
      <c r="AA703" s="16">
        <f ca="1" t="shared" si="4765"/>
        <v>1.32850428703962</v>
      </c>
      <c r="AB703" s="16">
        <f ca="1" t="shared" si="4766"/>
        <v>1.55293912380465</v>
      </c>
      <c r="AC703" s="16">
        <f ca="1" t="shared" si="4767"/>
        <v>1.86356269347889</v>
      </c>
      <c r="AD703" s="16">
        <f ca="1" t="shared" si="4768"/>
        <v>2.38230530233692</v>
      </c>
      <c r="AE703" s="15">
        <f ca="1" t="shared" si="4769"/>
        <v>4820.14795024879</v>
      </c>
      <c r="AF703" s="15">
        <f ca="1" t="shared" si="4770"/>
        <v>5532.47306667723</v>
      </c>
      <c r="AG703" s="15">
        <f ca="1" t="shared" si="4771"/>
        <v>6467.11791633258</v>
      </c>
      <c r="AH703" s="15">
        <f ca="1" t="shared" si="4772"/>
        <v>7760.69035705637</v>
      </c>
      <c r="AI703" s="15">
        <f ca="1" t="shared" si="4773"/>
        <v>9920.96152820945</v>
      </c>
      <c r="AJ703" s="17">
        <f ca="1" t="shared" si="4774"/>
        <v>42576.4817595894</v>
      </c>
      <c r="AK703" s="17">
        <f ca="1" t="shared" si="4775"/>
        <v>45895.8772166608</v>
      </c>
      <c r="AL703" s="17">
        <f ca="1" t="shared" si="4776"/>
        <v>56473.3580031542</v>
      </c>
      <c r="AM703" s="17">
        <f ca="1" t="shared" si="4777"/>
        <v>69851.7404154929</v>
      </c>
      <c r="AN703" s="17">
        <f ca="1" t="shared" si="4778"/>
        <v>89108.8332760998</v>
      </c>
      <c r="AO703" s="17">
        <f ca="1">C703/'Ejercicio 3 - TIR'!$D$7</f>
        <v>16624.7502711873</v>
      </c>
      <c r="AP703" s="17">
        <f ca="1" t="shared" si="4779"/>
        <v>25951.7314884021</v>
      </c>
      <c r="AQ703" s="17">
        <f ca="1" t="shared" si="4780"/>
        <v>29271.1269454735</v>
      </c>
      <c r="AR703" s="17">
        <f ca="1" t="shared" si="4781"/>
        <v>39848.6077319669</v>
      </c>
      <c r="AS703" s="17">
        <f ca="1" t="shared" si="4782"/>
        <v>53226.9901443055</v>
      </c>
      <c r="AT703" s="17">
        <f ca="1" t="shared" si="4783"/>
        <v>72484.0830049124</v>
      </c>
      <c r="AU703" s="17">
        <f ca="1">AP703*'Ejercicio 3 - TIR'!$D$5</f>
        <v>12975.865744201</v>
      </c>
      <c r="AV703" s="17">
        <f ca="1">AQ703*'Ejercicio 3 - TIR'!$D$5</f>
        <v>14635.5634727367</v>
      </c>
      <c r="AW703" s="17">
        <f ca="1">AR703*'Ejercicio 3 - TIR'!$D$5</f>
        <v>19924.3038659834</v>
      </c>
      <c r="AX703" s="17">
        <f ca="1">AS703*'Ejercicio 3 - TIR'!$D$5</f>
        <v>26613.4950721528</v>
      </c>
      <c r="AY703" s="17">
        <f ca="1">AT703*'Ejercicio 3 - TIR'!$D$5</f>
        <v>36242.0415024562</v>
      </c>
      <c r="AZ703" s="17">
        <f ca="1" t="shared" ref="AZ703:BD703" si="5219">AJ703-AU703-AE703</f>
        <v>24780.4680651396</v>
      </c>
      <c r="BA703" s="17">
        <f ca="1" t="shared" si="5219"/>
        <v>25727.8406772469</v>
      </c>
      <c r="BB703" s="17">
        <f ca="1" t="shared" si="5219"/>
        <v>30081.9362208382</v>
      </c>
      <c r="BC703" s="17">
        <f ca="1" t="shared" si="5219"/>
        <v>35477.5549862837</v>
      </c>
      <c r="BD703" s="17">
        <f ca="1" t="shared" si="5219"/>
        <v>42945.8302454341</v>
      </c>
      <c r="BE703" s="17">
        <f ca="1" t="shared" ref="BE703:BI703" si="5220">AZ703/Z703</f>
        <v>21409.4487236738</v>
      </c>
      <c r="BF703" s="17">
        <f ca="1" t="shared" si="5220"/>
        <v>19366.0200634938</v>
      </c>
      <c r="BG703" s="17">
        <f ca="1" t="shared" si="5220"/>
        <v>19370.9693829713</v>
      </c>
      <c r="BH703" s="17">
        <f ca="1" t="shared" si="5220"/>
        <v>19037.4893801155</v>
      </c>
      <c r="BI703" s="17">
        <f ca="1" t="shared" si="5220"/>
        <v>18027.0052722908</v>
      </c>
      <c r="BJ703" s="17">
        <f ca="1" t="shared" si="4786"/>
        <v>72929.2968750439</v>
      </c>
      <c r="BK703" s="17">
        <f ca="1" t="shared" si="4787"/>
        <v>39605.2307210768</v>
      </c>
      <c r="BL703" s="17">
        <f ca="1" t="shared" si="4788"/>
        <v>112534.527596121</v>
      </c>
      <c r="BM703" s="17">
        <f ca="1">BK703*'Ejercicio 3 - TIR'!$D$5</f>
        <v>19802.6153605384</v>
      </c>
      <c r="BN703" s="17">
        <f ca="1" t="shared" si="4789"/>
        <v>92731.9122355823</v>
      </c>
      <c r="BO703" s="17">
        <f ca="1" t="shared" si="4790"/>
        <v>38925.2847418913</v>
      </c>
      <c r="BP703" s="17">
        <f ca="1" t="shared" si="4791"/>
        <v>-113736.660962234</v>
      </c>
      <c r="BQ703" s="17">
        <f ca="1" t="shared" ref="BQ703:BT703" si="5221">BE703</f>
        <v>21409.4487236738</v>
      </c>
      <c r="BR703" s="17">
        <f ca="1" t="shared" si="5221"/>
        <v>19366.0200634938</v>
      </c>
      <c r="BS703" s="17">
        <f ca="1" t="shared" si="5221"/>
        <v>19370.9693829713</v>
      </c>
      <c r="BT703" s="17">
        <f ca="1" t="shared" si="5221"/>
        <v>19037.4893801155</v>
      </c>
      <c r="BU703" s="17">
        <f ca="1" t="shared" si="4793"/>
        <v>56952.2900141822</v>
      </c>
      <c r="BV703" s="19">
        <f ca="1" t="shared" si="4794"/>
        <v>5.33475024219199</v>
      </c>
    </row>
    <row r="704" ht="15" customHeight="1" spans="1:74">
      <c r="A704" s="15">
        <v>703</v>
      </c>
      <c r="B704" s="16">
        <f ca="1" t="shared" ref="B704:F704" si="5222">RAND()</f>
        <v>0.798928567236161</v>
      </c>
      <c r="C704" s="17">
        <f ca="1">IF(B704&lt;=('Ejercicio 3 - TIR'!$D$13-'Ejercicio 3 - TIR'!$C$13)/('Ejercicio 3 - TIR'!$E$13-'Ejercicio 3 - TIR'!$C$13),'Ejercicio 3 - TIR'!$C$13+SQRT(('Ejercicio 3 - TIR'!$E$13-'Ejercicio 3 - TIR'!$C$13)*('Ejercicio 3 - TIR'!$D$13-'Ejercicio 3 - TIR'!$C$13)*B704),'Ejercicio 3 - TIR'!$E$13-SQRT(('Ejercicio 3 - TIR'!$E$13-'Ejercicio 3 - TIR'!$C$13)*('Ejercicio 3 - TIR'!$E$13-'Ejercicio 3 - TIR'!$D$13)*(1-B704)))</f>
        <v>84466.6256300633</v>
      </c>
      <c r="D704" s="16">
        <f ca="1" t="shared" si="5222"/>
        <v>0.0130130411908695</v>
      </c>
      <c r="E704" s="17">
        <f ca="1">IF(D704&lt;=('Ejercicio 3 - TIR'!$D$14-'Ejercicio 3 - TIR'!$C$14)/('Ejercicio 3 - TIR'!$E$14-'Ejercicio 3 - TIR'!$C$14),'Ejercicio 3 - TIR'!$C$14+SQRT(('Ejercicio 3 - TIR'!$E$14-'Ejercicio 3 - TIR'!$C$14)*('Ejercicio 3 - TIR'!$D$14-'Ejercicio 3 - TIR'!$C$14)*D704),'Ejercicio 3 - TIR'!$E$14-SQRT(('Ejercicio 3 - TIR'!$E$14-'Ejercicio 3 - TIR'!$C$14)*('Ejercicio 3 - TIR'!$E$14-'Ejercicio 3 - TIR'!$D$14)*(1-D704)))</f>
        <v>25987.9160335348</v>
      </c>
      <c r="F704" s="16">
        <f ca="1" t="shared" si="5222"/>
        <v>0.445332555729825</v>
      </c>
      <c r="G704" s="17">
        <f ca="1">IF(F704&lt;=('Ejercicio 3 - TIR'!$D$18-'Ejercicio 3 - TIR'!$C$18)/('Ejercicio 3 - TIR'!$E$18-'Ejercicio 3 - TIR'!$C$18),'Ejercicio 3 - TIR'!$C$18+SQRT(('Ejercicio 3 - TIR'!$E$18-'Ejercicio 3 - TIR'!$C$18)*('Ejercicio 3 - TIR'!$D$18-'Ejercicio 3 - TIR'!$C$18)*F704),'Ejercicio 3 - TIR'!$E$18-SQRT(('Ejercicio 3 - TIR'!$E$18-'Ejercicio 3 - TIR'!$C$18)*('Ejercicio 3 - TIR'!$E$18-'Ejercicio 3 - TIR'!$D$18)*(1-F704)))</f>
        <v>38173.1195610656</v>
      </c>
      <c r="H704" s="16">
        <f ca="1" t="shared" ref="H704:L704" si="5223">RAND()</f>
        <v>0.0384282776522173</v>
      </c>
      <c r="I704" s="17">
        <f ca="1">IF(H704&lt;=('Ejercicio 3 - TIR'!$D$18-'Ejercicio 3 - TIR'!$C$18)/('Ejercicio 3 - TIR'!$E$18-'Ejercicio 3 - TIR'!$C$18),'Ejercicio 3 - TIR'!$C$18+SQRT(('Ejercicio 3 - TIR'!$E$18-'Ejercicio 3 - TIR'!$C$18)*('Ejercicio 3 - TIR'!$D$18-'Ejercicio 3 - TIR'!$C$18)*H704),'Ejercicio 3 - TIR'!$E$18-SQRT(('Ejercicio 3 - TIR'!$E$18-'Ejercicio 3 - TIR'!$C$18)*('Ejercicio 3 - TIR'!$E$18-'Ejercicio 3 - TIR'!$D$18)*(1-H704)))</f>
        <v>32400.8835140074</v>
      </c>
      <c r="J704" s="16">
        <f ca="1" t="shared" si="5223"/>
        <v>0.786497143561838</v>
      </c>
      <c r="K704" s="17">
        <f ca="1">IF(J704&lt;=('Ejercicio 3 - TIR'!$D$18-'Ejercicio 3 - TIR'!$C$18)/('Ejercicio 3 - TIR'!$E$18-'Ejercicio 3 - TIR'!$C$18),'Ejercicio 3 - TIR'!$C$18+SQRT(('Ejercicio 3 - TIR'!$E$18-'Ejercicio 3 - TIR'!$C$18)*('Ejercicio 3 - TIR'!$D$18-'Ejercicio 3 - TIR'!$C$18)*J704),'Ejercicio 3 - TIR'!$E$18-SQRT(('Ejercicio 3 - TIR'!$E$18-'Ejercicio 3 - TIR'!$C$18)*('Ejercicio 3 - TIR'!$E$18-'Ejercicio 3 - TIR'!$D$18)*(1-J704)))</f>
        <v>40998.4110364929</v>
      </c>
      <c r="L704" s="16">
        <f ca="1" t="shared" si="5223"/>
        <v>0.766955624051303</v>
      </c>
      <c r="M704" s="17">
        <f ca="1">IF(L704&lt;=('Ejercicio 3 - TIR'!$D$18-'Ejercicio 3 - TIR'!$C$18)/('Ejercicio 3 - TIR'!$E$18-'Ejercicio 3 - TIR'!$C$18),'Ejercicio 3 - TIR'!$C$18+SQRT(('Ejercicio 3 - TIR'!$E$18-'Ejercicio 3 - TIR'!$C$18)*('Ejercicio 3 - TIR'!$D$18-'Ejercicio 3 - TIR'!$C$18)*L704),'Ejercicio 3 - TIR'!$E$18-SQRT(('Ejercicio 3 - TIR'!$E$18-'Ejercicio 3 - TIR'!$C$18)*('Ejercicio 3 - TIR'!$E$18-'Ejercicio 3 - TIR'!$D$18)*(1-L704)))</f>
        <v>40819.2909457662</v>
      </c>
      <c r="N704" s="16">
        <f ca="1" t="shared" ref="N704:R704" si="5224">RAND()</f>
        <v>0.710485907723701</v>
      </c>
      <c r="O704" s="17">
        <f ca="1">IF(N704&lt;=('Ejercicio 3 - TIR'!$D$18-'Ejercicio 3 - TIR'!$C$18)/('Ejercicio 3 - TIR'!$E$18-'Ejercicio 3 - TIR'!$C$18),'Ejercicio 3 - TIR'!$C$18+SQRT(('Ejercicio 3 - TIR'!$E$18-'Ejercicio 3 - TIR'!$C$18)*('Ejercicio 3 - TIR'!$D$18-'Ejercicio 3 - TIR'!$C$18)*N704),'Ejercicio 3 - TIR'!$E$18-SQRT(('Ejercicio 3 - TIR'!$E$18-'Ejercicio 3 - TIR'!$C$18)*('Ejercicio 3 - TIR'!$E$18-'Ejercicio 3 - TIR'!$D$18)*(1-N704)))</f>
        <v>40340.2192196711</v>
      </c>
      <c r="P704" s="16">
        <f ca="1" t="shared" si="5224"/>
        <v>0.873174657859185</v>
      </c>
      <c r="Q704" s="18">
        <f ca="1">IF(P704&lt;=('Ejercicio 3 - TIR'!$D$22-'Ejercicio 3 - TIR'!$C$22)/('Ejercicio 3 - TIR'!$E$22-'Ejercicio 3 - TIR'!$C$22),'Ejercicio 3 - TIR'!$C$22+SQRT(('Ejercicio 3 - TIR'!$E$22-'Ejercicio 3 - TIR'!$C$22)*('Ejercicio 3 - TIR'!$D$22-'Ejercicio 3 - TIR'!$C$22)*P704),'Ejercicio 3 - TIR'!$E$22-SQRT(('Ejercicio 3 - TIR'!$E$22-'Ejercicio 3 - TIR'!$C$22)*('Ejercicio 3 - TIR'!$E$22-'Ejercicio 3 - TIR'!$D$22)*(1-P704)))</f>
        <v>0.164890876403528</v>
      </c>
      <c r="R704" s="16">
        <f ca="1" t="shared" si="5224"/>
        <v>0.493196213624455</v>
      </c>
      <c r="S704" s="18">
        <f ca="1">IF(R704&lt;=('Ejercicio 3 - TIR'!$D$23-'Ejercicio 3 - TIR'!$C$23)/('Ejercicio 3 - TIR'!$E$23-'Ejercicio 3 - TIR'!$C$23),'Ejercicio 3 - TIR'!$C$23+SQRT(('Ejercicio 3 - TIR'!$E$23-'Ejercicio 3 - TIR'!$C$23)*('Ejercicio 3 - TIR'!$D$23-'Ejercicio 3 - TIR'!$C$23)*R704),'Ejercicio 3 - TIR'!$E$23-SQRT(('Ejercicio 3 - TIR'!$E$23-'Ejercicio 3 - TIR'!$C$23)*('Ejercicio 3 - TIR'!$E$23-'Ejercicio 3 - TIR'!$D$23)*(1-R704)))</f>
        <v>0.149795187271169</v>
      </c>
      <c r="T704" s="16">
        <f ca="1" t="shared" ref="T704:X704" si="5225">RAND()</f>
        <v>0.717380213144182</v>
      </c>
      <c r="U704" s="18">
        <f ca="1">IF(T704&lt;=('Ejercicio 3 - TIR'!$D$24-'Ejercicio 3 - TIR'!$C$24)/('Ejercicio 3 - TIR'!$E$24-'Ejercicio 3 - TIR'!$C$24),'Ejercicio 3 - TIR'!$C$24+SQRT(('Ejercicio 3 - TIR'!$E$24-'Ejercicio 3 - TIR'!$C$24)*('Ejercicio 3 - TIR'!$D$24-'Ejercicio 3 - TIR'!$C$24)*T704),'Ejercicio 3 - TIR'!$E$24-SQRT(('Ejercicio 3 - TIR'!$E$24-'Ejercicio 3 - TIR'!$C$24)*('Ejercicio 3 - TIR'!$E$24-'Ejercicio 3 - TIR'!$D$24)*(1-T704)))</f>
        <v>0.191869315628725</v>
      </c>
      <c r="V704" s="16">
        <f ca="1" t="shared" si="5225"/>
        <v>0.949330267646976</v>
      </c>
      <c r="W704" s="18">
        <f ca="1">IF(V704&lt;=('Ejercicio 3 - TIR'!$D$25-'Ejercicio 3 - TIR'!$C$25)/('Ejercicio 3 - TIR'!$E$25-'Ejercicio 3 - TIR'!$C$25),'Ejercicio 3 - TIR'!$C$25+SQRT(('Ejercicio 3 - TIR'!$E$25-'Ejercicio 3 - TIR'!$C$25)*('Ejercicio 3 - TIR'!$D$25-'Ejercicio 3 - TIR'!$C$25)*V704),'Ejercicio 3 - TIR'!$E$25-SQRT(('Ejercicio 3 - TIR'!$E$25-'Ejercicio 3 - TIR'!$C$25)*('Ejercicio 3 - TIR'!$E$25-'Ejercicio 3 - TIR'!$D$25)*(1-V704)))</f>
        <v>0.236682940893892</v>
      </c>
      <c r="X704" s="16">
        <f ca="1" t="shared" si="5225"/>
        <v>0.374994902585687</v>
      </c>
      <c r="Y704" s="18">
        <f ca="1">IF(X704&lt;=('Ejercicio 3 - TIR'!$D$26-'Ejercicio 3 - TIR'!$C$26)/('Ejercicio 3 - TIR'!$E$26-'Ejercicio 3 - TIR'!$C$26),'Ejercicio 3 - TIR'!$C$26+SQRT(('Ejercicio 3 - TIR'!$E$26-'Ejercicio 3 - TIR'!$C$26)*('Ejercicio 3 - TIR'!$D$26-'Ejercicio 3 - TIR'!$C$26)*X704),'Ejercicio 3 - TIR'!$E$26-SQRT(('Ejercicio 3 - TIR'!$E$26-'Ejercicio 3 - TIR'!$C$26)*('Ejercicio 3 - TIR'!$E$26-'Ejercicio 3 - TIR'!$D$26)*(1-X704)))</f>
        <v>0.221905012900963</v>
      </c>
      <c r="Z704" s="16">
        <f ca="1" t="shared" si="4764"/>
        <v>1.16489087640353</v>
      </c>
      <c r="AA704" s="16">
        <f ca="1" t="shared" si="4765"/>
        <v>1.33938592338487</v>
      </c>
      <c r="AB704" s="16">
        <f ca="1" t="shared" si="4766"/>
        <v>1.59637298386747</v>
      </c>
      <c r="AC704" s="16">
        <f ca="1" t="shared" si="4767"/>
        <v>1.97420723645278</v>
      </c>
      <c r="AD704" s="16">
        <f ca="1" t="shared" si="4768"/>
        <v>2.41229371872701</v>
      </c>
      <c r="AE704" s="15">
        <f ca="1" t="shared" si="4769"/>
        <v>4285.17025067086</v>
      </c>
      <c r="AF704" s="15">
        <f ca="1" t="shared" si="4770"/>
        <v>4927.06813085894</v>
      </c>
      <c r="AG704" s="15">
        <f ca="1" t="shared" si="4771"/>
        <v>5872.42132118295</v>
      </c>
      <c r="AH704" s="15">
        <f ca="1" t="shared" si="4772"/>
        <v>7262.32326964852</v>
      </c>
      <c r="AI704" s="15">
        <f ca="1" t="shared" si="4773"/>
        <v>8873.86920849084</v>
      </c>
      <c r="AJ704" s="17">
        <f ca="1" t="shared" si="4774"/>
        <v>44467.5187005464</v>
      </c>
      <c r="AK704" s="17">
        <f ca="1" t="shared" si="4775"/>
        <v>43397.2872838945</v>
      </c>
      <c r="AL704" s="17">
        <f ca="1" t="shared" si="4776"/>
        <v>65448.7557601513</v>
      </c>
      <c r="AM704" s="17">
        <f ca="1" t="shared" si="4777"/>
        <v>80585.7395720033</v>
      </c>
      <c r="AN704" s="17">
        <f ca="1" t="shared" si="4778"/>
        <v>97312.4574356834</v>
      </c>
      <c r="AO704" s="17">
        <f ca="1">C704/'Ejercicio 3 - TIR'!$D$7</f>
        <v>16893.3251260127</v>
      </c>
      <c r="AP704" s="17">
        <f ca="1" t="shared" si="4779"/>
        <v>27574.1935745338</v>
      </c>
      <c r="AQ704" s="17">
        <f ca="1" t="shared" si="4780"/>
        <v>26503.9621578818</v>
      </c>
      <c r="AR704" s="17">
        <f ca="1" t="shared" si="4781"/>
        <v>48555.4306341386</v>
      </c>
      <c r="AS704" s="17">
        <f ca="1" t="shared" si="4782"/>
        <v>63692.4144459906</v>
      </c>
      <c r="AT704" s="17">
        <f ca="1" t="shared" si="4783"/>
        <v>80419.1323096707</v>
      </c>
      <c r="AU704" s="17">
        <f ca="1">AP704*'Ejercicio 3 - TIR'!$D$5</f>
        <v>13787.0967872669</v>
      </c>
      <c r="AV704" s="17">
        <f ca="1">AQ704*'Ejercicio 3 - TIR'!$D$5</f>
        <v>13251.9810789409</v>
      </c>
      <c r="AW704" s="17">
        <f ca="1">AR704*'Ejercicio 3 - TIR'!$D$5</f>
        <v>24277.7153170693</v>
      </c>
      <c r="AX704" s="17">
        <f ca="1">AS704*'Ejercicio 3 - TIR'!$D$5</f>
        <v>31846.2072229953</v>
      </c>
      <c r="AY704" s="17">
        <f ca="1">AT704*'Ejercicio 3 - TIR'!$D$5</f>
        <v>40209.5661548354</v>
      </c>
      <c r="AZ704" s="17">
        <f ca="1" t="shared" ref="AZ704:BD704" si="5226">AJ704-AU704-AE704</f>
        <v>26395.2516626087</v>
      </c>
      <c r="BA704" s="17">
        <f ca="1" t="shared" si="5226"/>
        <v>25218.2380740946</v>
      </c>
      <c r="BB704" s="17">
        <f ca="1" t="shared" si="5226"/>
        <v>35298.619121899</v>
      </c>
      <c r="BC704" s="17">
        <f ca="1" t="shared" si="5226"/>
        <v>41477.2090793595</v>
      </c>
      <c r="BD704" s="17">
        <f ca="1" t="shared" si="5226"/>
        <v>48229.0220723572</v>
      </c>
      <c r="BE704" s="17">
        <f ca="1" t="shared" ref="BE704:BI704" si="5227">AZ704/Z704</f>
        <v>22658.9908095951</v>
      </c>
      <c r="BF704" s="17">
        <f ca="1" t="shared" si="5227"/>
        <v>18828.2089827878</v>
      </c>
      <c r="BG704" s="17">
        <f ca="1" t="shared" si="5227"/>
        <v>22111.7617741077</v>
      </c>
      <c r="BH704" s="17">
        <f ca="1" t="shared" si="5227"/>
        <v>21009.5517398087</v>
      </c>
      <c r="BI704" s="17">
        <f ca="1" t="shared" si="5227"/>
        <v>19993.0139924288</v>
      </c>
      <c r="BJ704" s="17">
        <f ca="1" t="shared" si="4786"/>
        <v>62690.4866105011</v>
      </c>
      <c r="BK704" s="17">
        <f ca="1" t="shared" si="4787"/>
        <v>40751.6620898936</v>
      </c>
      <c r="BL704" s="17">
        <f ca="1" t="shared" si="4788"/>
        <v>103442.148700395</v>
      </c>
      <c r="BM704" s="17">
        <f ca="1">BK704*'Ejercicio 3 - TIR'!$D$5</f>
        <v>20375.8310449468</v>
      </c>
      <c r="BN704" s="17">
        <f ca="1" t="shared" si="4789"/>
        <v>83066.3176554479</v>
      </c>
      <c r="BO704" s="17">
        <f ca="1" t="shared" si="4790"/>
        <v>34434.5785965412</v>
      </c>
      <c r="BP704" s="17">
        <f ca="1" t="shared" si="4791"/>
        <v>-110454.541663598</v>
      </c>
      <c r="BQ704" s="17">
        <f ca="1" t="shared" ref="BQ704:BT704" si="5228">BE704</f>
        <v>22658.9908095951</v>
      </c>
      <c r="BR704" s="17">
        <f ca="1" t="shared" si="5228"/>
        <v>18828.2089827878</v>
      </c>
      <c r="BS704" s="17">
        <f ca="1" t="shared" si="5228"/>
        <v>22111.7617741077</v>
      </c>
      <c r="BT704" s="17">
        <f ca="1" t="shared" si="5228"/>
        <v>21009.5517398087</v>
      </c>
      <c r="BU704" s="17">
        <f ca="1" t="shared" si="4793"/>
        <v>54427.5925889699</v>
      </c>
      <c r="BV704" s="19">
        <f ca="1" t="shared" si="4794"/>
        <v>7.01500683275906</v>
      </c>
    </row>
    <row r="705" ht="15" customHeight="1" spans="1:74">
      <c r="A705" s="15">
        <v>704</v>
      </c>
      <c r="B705" s="16">
        <f ca="1" t="shared" ref="B705:F705" si="5229">RAND()</f>
        <v>0.807029877909077</v>
      </c>
      <c r="C705" s="17">
        <f ca="1">IF(B705&lt;=('Ejercicio 3 - TIR'!$D$13-'Ejercicio 3 - TIR'!$C$13)/('Ejercicio 3 - TIR'!$E$13-'Ejercicio 3 - TIR'!$C$13),'Ejercicio 3 - TIR'!$C$13+SQRT(('Ejercicio 3 - TIR'!$E$13-'Ejercicio 3 - TIR'!$C$13)*('Ejercicio 3 - TIR'!$D$13-'Ejercicio 3 - TIR'!$C$13)*B705),'Ejercicio 3 - TIR'!$E$13-SQRT(('Ejercicio 3 - TIR'!$E$13-'Ejercicio 3 - TIR'!$C$13)*('Ejercicio 3 - TIR'!$E$13-'Ejercicio 3 - TIR'!$D$13)*(1-B705)))</f>
        <v>84782.7681062189</v>
      </c>
      <c r="D705" s="16">
        <f ca="1" t="shared" si="5229"/>
        <v>0.752346841962617</v>
      </c>
      <c r="E705" s="17">
        <f ca="1">IF(D705&lt;=('Ejercicio 3 - TIR'!$D$14-'Ejercicio 3 - TIR'!$C$14)/('Ejercicio 3 - TIR'!$E$14-'Ejercicio 3 - TIR'!$C$14),'Ejercicio 3 - TIR'!$C$14+SQRT(('Ejercicio 3 - TIR'!$E$14-'Ejercicio 3 - TIR'!$C$14)*('Ejercicio 3 - TIR'!$D$14-'Ejercicio 3 - TIR'!$C$14)*D705),'Ejercicio 3 - TIR'!$E$14-SQRT(('Ejercicio 3 - TIR'!$E$14-'Ejercicio 3 - TIR'!$C$14)*('Ejercicio 3 - TIR'!$E$14-'Ejercicio 3 - TIR'!$D$14)*(1-D705)))</f>
        <v>33905.0862429721</v>
      </c>
      <c r="F705" s="16">
        <f ca="1" t="shared" si="5229"/>
        <v>0.418432573577215</v>
      </c>
      <c r="G705" s="17">
        <f ca="1">IF(F705&lt;=('Ejercicio 3 - TIR'!$D$18-'Ejercicio 3 - TIR'!$C$18)/('Ejercicio 3 - TIR'!$E$18-'Ejercicio 3 - TIR'!$C$18),'Ejercicio 3 - TIR'!$C$18+SQRT(('Ejercicio 3 - TIR'!$E$18-'Ejercicio 3 - TIR'!$C$18)*('Ejercicio 3 - TIR'!$D$18-'Ejercicio 3 - TIR'!$C$18)*F705),'Ejercicio 3 - TIR'!$E$18-SQRT(('Ejercicio 3 - TIR'!$E$18-'Ejercicio 3 - TIR'!$C$18)*('Ejercicio 3 - TIR'!$E$18-'Ejercicio 3 - TIR'!$D$18)*(1-F705)))</f>
        <v>37922.4293014569</v>
      </c>
      <c r="H705" s="16">
        <f ca="1" t="shared" ref="H705:L705" si="5230">RAND()</f>
        <v>0.0971051708178754</v>
      </c>
      <c r="I705" s="17">
        <f ca="1">IF(H705&lt;=('Ejercicio 3 - TIR'!$D$18-'Ejercicio 3 - TIR'!$C$18)/('Ejercicio 3 - TIR'!$E$18-'Ejercicio 3 - TIR'!$C$18),'Ejercicio 3 - TIR'!$C$18+SQRT(('Ejercicio 3 - TIR'!$E$18-'Ejercicio 3 - TIR'!$C$18)*('Ejercicio 3 - TIR'!$D$18-'Ejercicio 3 - TIR'!$C$18)*H705),'Ejercicio 3 - TIR'!$E$18-SQRT(('Ejercicio 3 - TIR'!$E$18-'Ejercicio 3 - TIR'!$C$18)*('Ejercicio 3 - TIR'!$E$18-'Ejercicio 3 - TIR'!$D$18)*(1-H705)))</f>
        <v>33816.51354284</v>
      </c>
      <c r="J705" s="16">
        <f ca="1" t="shared" si="5230"/>
        <v>0.958151174285327</v>
      </c>
      <c r="K705" s="17">
        <f ca="1">IF(J705&lt;=('Ejercicio 3 - TIR'!$D$18-'Ejercicio 3 - TIR'!$C$18)/('Ejercicio 3 - TIR'!$E$18-'Ejercicio 3 - TIR'!$C$18),'Ejercicio 3 - TIR'!$C$18+SQRT(('Ejercicio 3 - TIR'!$E$18-'Ejercicio 3 - TIR'!$C$18)*('Ejercicio 3 - TIR'!$D$18-'Ejercicio 3 - TIR'!$C$18)*J705),'Ejercicio 3 - TIR'!$E$18-SQRT(('Ejercicio 3 - TIR'!$E$18-'Ejercicio 3 - TIR'!$C$18)*('Ejercicio 3 - TIR'!$E$18-'Ejercicio 3 - TIR'!$D$18)*(1-J705)))</f>
        <v>43228.3730842526</v>
      </c>
      <c r="L705" s="16">
        <f ca="1" t="shared" si="5230"/>
        <v>0.258337926998694</v>
      </c>
      <c r="M705" s="17">
        <f ca="1">IF(L705&lt;=('Ejercicio 3 - TIR'!$D$18-'Ejercicio 3 - TIR'!$C$18)/('Ejercicio 3 - TIR'!$E$18-'Ejercicio 3 - TIR'!$C$18),'Ejercicio 3 - TIR'!$C$18+SQRT(('Ejercicio 3 - TIR'!$E$18-'Ejercicio 3 - TIR'!$C$18)*('Ejercicio 3 - TIR'!$D$18-'Ejercicio 3 - TIR'!$C$18)*L705),'Ejercicio 3 - TIR'!$E$18-SQRT(('Ejercicio 3 - TIR'!$E$18-'Ejercicio 3 - TIR'!$C$18)*('Ejercicio 3 - TIR'!$E$18-'Ejercicio 3 - TIR'!$D$18)*(1-L705)))</f>
        <v>36225.0051445605</v>
      </c>
      <c r="N705" s="16">
        <f ca="1" t="shared" ref="N705:R705" si="5231">RAND()</f>
        <v>0.717487355948053</v>
      </c>
      <c r="O705" s="17">
        <f ca="1">IF(N705&lt;=('Ejercicio 3 - TIR'!$D$18-'Ejercicio 3 - TIR'!$C$18)/('Ejercicio 3 - TIR'!$E$18-'Ejercicio 3 - TIR'!$C$18),'Ejercicio 3 - TIR'!$C$18+SQRT(('Ejercicio 3 - TIR'!$E$18-'Ejercicio 3 - TIR'!$C$18)*('Ejercicio 3 - TIR'!$D$18-'Ejercicio 3 - TIR'!$C$18)*N705),'Ejercicio 3 - TIR'!$E$18-SQRT(('Ejercicio 3 - TIR'!$E$18-'Ejercicio 3 - TIR'!$C$18)*('Ejercicio 3 - TIR'!$E$18-'Ejercicio 3 - TIR'!$D$18)*(1-N705)))</f>
        <v>40396.9088316767</v>
      </c>
      <c r="P705" s="16">
        <f ca="1" t="shared" si="5231"/>
        <v>0.59596947281037</v>
      </c>
      <c r="Q705" s="18">
        <f ca="1">IF(P705&lt;=('Ejercicio 3 - TIR'!$D$22-'Ejercicio 3 - TIR'!$C$22)/('Ejercicio 3 - TIR'!$E$22-'Ejercicio 3 - TIR'!$C$22),'Ejercicio 3 - TIR'!$C$22+SQRT(('Ejercicio 3 - TIR'!$E$22-'Ejercicio 3 - TIR'!$C$22)*('Ejercicio 3 - TIR'!$D$22-'Ejercicio 3 - TIR'!$C$22)*P705),'Ejercicio 3 - TIR'!$E$22-SQRT(('Ejercicio 3 - TIR'!$E$22-'Ejercicio 3 - TIR'!$C$22)*('Ejercicio 3 - TIR'!$E$22-'Ejercicio 3 - TIR'!$D$22)*(1-P705)))</f>
        <v>0.153032335122571</v>
      </c>
      <c r="R705" s="16">
        <f ca="1" t="shared" si="5231"/>
        <v>0.343816797490295</v>
      </c>
      <c r="S705" s="18">
        <f ca="1">IF(R705&lt;=('Ejercicio 3 - TIR'!$D$23-'Ejercicio 3 - TIR'!$C$23)/('Ejercicio 3 - TIR'!$E$23-'Ejercicio 3 - TIR'!$C$23),'Ejercicio 3 - TIR'!$C$23+SQRT(('Ejercicio 3 - TIR'!$E$23-'Ejercicio 3 - TIR'!$C$23)*('Ejercicio 3 - TIR'!$D$23-'Ejercicio 3 - TIR'!$C$23)*R705),'Ejercicio 3 - TIR'!$E$23-SQRT(('Ejercicio 3 - TIR'!$E$23-'Ejercicio 3 - TIR'!$C$23)*('Ejercicio 3 - TIR'!$E$23-'Ejercicio 3 - TIR'!$D$23)*(1-R705)))</f>
        <v>0.144877102634401</v>
      </c>
      <c r="T705" s="16">
        <f ca="1" t="shared" ref="T705:X705" si="5232">RAND()</f>
        <v>0.446252395269845</v>
      </c>
      <c r="U705" s="18">
        <f ca="1">IF(T705&lt;=('Ejercicio 3 - TIR'!$D$24-'Ejercicio 3 - TIR'!$C$24)/('Ejercicio 3 - TIR'!$E$24-'Ejercicio 3 - TIR'!$C$24),'Ejercicio 3 - TIR'!$C$24+SQRT(('Ejercicio 3 - TIR'!$E$24-'Ejercicio 3 - TIR'!$C$24)*('Ejercicio 3 - TIR'!$D$24-'Ejercicio 3 - TIR'!$C$24)*T705),'Ejercicio 3 - TIR'!$E$24-SQRT(('Ejercicio 3 - TIR'!$E$24-'Ejercicio 3 - TIR'!$C$24)*('Ejercicio 3 - TIR'!$E$24-'Ejercicio 3 - TIR'!$D$24)*(1-T705)))</f>
        <v>0.180623696297844</v>
      </c>
      <c r="V705" s="16">
        <f ca="1" t="shared" si="5232"/>
        <v>0.98650813729223</v>
      </c>
      <c r="W705" s="18">
        <f ca="1">IF(V705&lt;=('Ejercicio 3 - TIR'!$D$25-'Ejercicio 3 - TIR'!$C$25)/('Ejercicio 3 - TIR'!$E$25-'Ejercicio 3 - TIR'!$C$25),'Ejercicio 3 - TIR'!$C$25+SQRT(('Ejercicio 3 - TIR'!$E$25-'Ejercicio 3 - TIR'!$C$25)*('Ejercicio 3 - TIR'!$D$25-'Ejercicio 3 - TIR'!$C$25)*V705),'Ejercicio 3 - TIR'!$E$25-SQRT(('Ejercicio 3 - TIR'!$E$25-'Ejercicio 3 - TIR'!$C$25)*('Ejercicio 3 - TIR'!$E$25-'Ejercicio 3 - TIR'!$D$25)*(1-V705)))</f>
        <v>0.243128208423039</v>
      </c>
      <c r="X705" s="16">
        <f ca="1" t="shared" si="5232"/>
        <v>0.792528458202764</v>
      </c>
      <c r="Y705" s="18">
        <f ca="1">IF(X705&lt;=('Ejercicio 3 - TIR'!$D$26-'Ejercicio 3 - TIR'!$C$26)/('Ejercicio 3 - TIR'!$E$26-'Ejercicio 3 - TIR'!$C$26),'Ejercicio 3 - TIR'!$C$26+SQRT(('Ejercicio 3 - TIR'!$E$26-'Ejercicio 3 - TIR'!$C$26)*('Ejercicio 3 - TIR'!$D$26-'Ejercicio 3 - TIR'!$C$26)*X705),'Ejercicio 3 - TIR'!$E$26-SQRT(('Ejercicio 3 - TIR'!$E$26-'Ejercicio 3 - TIR'!$C$26)*('Ejercicio 3 - TIR'!$E$26-'Ejercicio 3 - TIR'!$D$26)*(1-X705)))</f>
        <v>0.246528425108683</v>
      </c>
      <c r="Z705" s="16">
        <f ca="1" t="shared" si="4764"/>
        <v>1.15303233512257</v>
      </c>
      <c r="AA705" s="16">
        <f ca="1" t="shared" si="4765"/>
        <v>1.32008031907891</v>
      </c>
      <c r="AB705" s="16">
        <f ca="1" t="shared" si="4766"/>
        <v>1.55851810572098</v>
      </c>
      <c r="AC705" s="16">
        <f ca="1" t="shared" si="4767"/>
        <v>1.93743782055978</v>
      </c>
      <c r="AD705" s="16">
        <f ca="1" t="shared" si="4768"/>
        <v>2.41507131520839</v>
      </c>
      <c r="AE705" s="15">
        <f ca="1" t="shared" si="4769"/>
        <v>5188.57452029417</v>
      </c>
      <c r="AF705" s="15">
        <f ca="1" t="shared" si="4770"/>
        <v>5940.28016359707</v>
      </c>
      <c r="AG705" s="15">
        <f ca="1" t="shared" si="4771"/>
        <v>7013.23552379073</v>
      </c>
      <c r="AH705" s="15">
        <f ca="1" t="shared" si="4772"/>
        <v>8718.35091193879</v>
      </c>
      <c r="AI705" s="15">
        <f ca="1" t="shared" si="4773"/>
        <v>10867.6722318039</v>
      </c>
      <c r="AJ705" s="17">
        <f ca="1" t="shared" si="4774"/>
        <v>43725.7872109794</v>
      </c>
      <c r="AK705" s="17">
        <f ca="1" t="shared" si="4775"/>
        <v>44640.5139877684</v>
      </c>
      <c r="AL705" s="17">
        <f ca="1" t="shared" si="4776"/>
        <v>67372.202132669</v>
      </c>
      <c r="AM705" s="17">
        <f ca="1" t="shared" si="4777"/>
        <v>70183.6950170442</v>
      </c>
      <c r="AN705" s="17">
        <f ca="1" t="shared" si="4778"/>
        <v>97561.4157424707</v>
      </c>
      <c r="AO705" s="17">
        <f ca="1">C705/'Ejercicio 3 - TIR'!$D$7</f>
        <v>16956.5536212438</v>
      </c>
      <c r="AP705" s="17">
        <f ca="1" t="shared" si="4779"/>
        <v>26769.2335897356</v>
      </c>
      <c r="AQ705" s="17">
        <f ca="1" t="shared" si="4780"/>
        <v>27683.9603665246</v>
      </c>
      <c r="AR705" s="17">
        <f ca="1" t="shared" si="4781"/>
        <v>50415.6485114253</v>
      </c>
      <c r="AS705" s="17">
        <f ca="1" t="shared" si="4782"/>
        <v>53227.1413958004</v>
      </c>
      <c r="AT705" s="17">
        <f ca="1" t="shared" si="4783"/>
        <v>80604.8621212269</v>
      </c>
      <c r="AU705" s="17">
        <f ca="1">AP705*'Ejercicio 3 - TIR'!$D$5</f>
        <v>13384.6167948678</v>
      </c>
      <c r="AV705" s="17">
        <f ca="1">AQ705*'Ejercicio 3 - TIR'!$D$5</f>
        <v>13841.9801832623</v>
      </c>
      <c r="AW705" s="17">
        <f ca="1">AR705*'Ejercicio 3 - TIR'!$D$5</f>
        <v>25207.8242557126</v>
      </c>
      <c r="AX705" s="17">
        <f ca="1">AS705*'Ejercicio 3 - TIR'!$D$5</f>
        <v>26613.5706979002</v>
      </c>
      <c r="AY705" s="17">
        <f ca="1">AT705*'Ejercicio 3 - TIR'!$D$5</f>
        <v>40302.4310606135</v>
      </c>
      <c r="AZ705" s="17">
        <f ca="1" t="shared" ref="AZ705:BD705" si="5233">AJ705-AU705-AE705</f>
        <v>25152.5958958174</v>
      </c>
      <c r="BA705" s="17">
        <f ca="1" t="shared" si="5233"/>
        <v>24858.253640909</v>
      </c>
      <c r="BB705" s="17">
        <f ca="1" t="shared" si="5233"/>
        <v>35151.1423531657</v>
      </c>
      <c r="BC705" s="17">
        <f ca="1" t="shared" si="5233"/>
        <v>34851.7734072052</v>
      </c>
      <c r="BD705" s="17">
        <f ca="1" t="shared" si="5233"/>
        <v>46391.3124500534</v>
      </c>
      <c r="BE705" s="17">
        <f ca="1" t="shared" ref="BE705:BI705" si="5234">AZ705/Z705</f>
        <v>21814.3022789934</v>
      </c>
      <c r="BF705" s="17">
        <f ca="1" t="shared" si="5234"/>
        <v>18830.8645175879</v>
      </c>
      <c r="BG705" s="17">
        <f ca="1" t="shared" si="5234"/>
        <v>22554.208529329</v>
      </c>
      <c r="BH705" s="17">
        <f ca="1" t="shared" si="5234"/>
        <v>17988.5893819991</v>
      </c>
      <c r="BI705" s="17">
        <f ca="1" t="shared" si="5234"/>
        <v>19209.0859420648</v>
      </c>
      <c r="BJ705" s="17">
        <f ca="1" t="shared" si="4786"/>
        <v>81883.2012250685</v>
      </c>
      <c r="BK705" s="17">
        <f ca="1" t="shared" si="4787"/>
        <v>40951.2862554588</v>
      </c>
      <c r="BL705" s="17">
        <f ca="1" t="shared" si="4788"/>
        <v>122834.487480527</v>
      </c>
      <c r="BM705" s="17">
        <f ca="1">BK705*'Ejercicio 3 - TIR'!$D$5</f>
        <v>20475.6431277294</v>
      </c>
      <c r="BN705" s="17">
        <f ca="1" t="shared" si="4789"/>
        <v>102358.844352798</v>
      </c>
      <c r="BO705" s="17">
        <f ca="1" t="shared" si="4790"/>
        <v>42383.363053594</v>
      </c>
      <c r="BP705" s="17">
        <f ca="1" t="shared" si="4791"/>
        <v>-118687.854349191</v>
      </c>
      <c r="BQ705" s="17">
        <f ca="1" t="shared" ref="BQ705:BT705" si="5235">BE705</f>
        <v>21814.3022789934</v>
      </c>
      <c r="BR705" s="17">
        <f ca="1" t="shared" si="5235"/>
        <v>18830.8645175879</v>
      </c>
      <c r="BS705" s="17">
        <f ca="1" t="shared" si="5235"/>
        <v>22554.208529329</v>
      </c>
      <c r="BT705" s="17">
        <f ca="1" t="shared" si="5235"/>
        <v>17988.5893819991</v>
      </c>
      <c r="BU705" s="17">
        <f ca="1" t="shared" si="4793"/>
        <v>61592.4489956588</v>
      </c>
      <c r="BV705" s="19">
        <f ca="1" t="shared" si="4794"/>
        <v>5.43835659001466</v>
      </c>
    </row>
    <row r="706" ht="15" customHeight="1" spans="1:74">
      <c r="A706" s="15">
        <v>705</v>
      </c>
      <c r="B706" s="16">
        <f ca="1" t="shared" ref="B706:F706" si="5236">RAND()</f>
        <v>0.462459933425316</v>
      </c>
      <c r="C706" s="17">
        <f ca="1">IF(B706&lt;=('Ejercicio 3 - TIR'!$D$13-'Ejercicio 3 - TIR'!$C$13)/('Ejercicio 3 - TIR'!$E$13-'Ejercicio 3 - TIR'!$C$13),'Ejercicio 3 - TIR'!$C$13+SQRT(('Ejercicio 3 - TIR'!$E$13-'Ejercicio 3 - TIR'!$C$13)*('Ejercicio 3 - TIR'!$D$13-'Ejercicio 3 - TIR'!$C$13)*B706),'Ejercicio 3 - TIR'!$E$13-SQRT(('Ejercicio 3 - TIR'!$E$13-'Ejercicio 3 - TIR'!$C$13)*('Ejercicio 3 - TIR'!$E$13-'Ejercicio 3 - TIR'!$D$13)*(1-B706)))</f>
        <v>74602.2032473362</v>
      </c>
      <c r="D706" s="16">
        <f ca="1" t="shared" si="5236"/>
        <v>0.776605942586991</v>
      </c>
      <c r="E706" s="17">
        <f ca="1">IF(D706&lt;=('Ejercicio 3 - TIR'!$D$14-'Ejercicio 3 - TIR'!$C$14)/('Ejercicio 3 - TIR'!$E$14-'Ejercicio 3 - TIR'!$C$14),'Ejercicio 3 - TIR'!$C$14+SQRT(('Ejercicio 3 - TIR'!$E$14-'Ejercicio 3 - TIR'!$C$14)*('Ejercicio 3 - TIR'!$D$14-'Ejercicio 3 - TIR'!$C$14)*D706),'Ejercicio 3 - TIR'!$E$14-SQRT(('Ejercicio 3 - TIR'!$E$14-'Ejercicio 3 - TIR'!$C$14)*('Ejercicio 3 - TIR'!$E$14-'Ejercicio 3 - TIR'!$D$14)*(1-D706)))</f>
        <v>34211.2947378579</v>
      </c>
      <c r="F706" s="16">
        <f ca="1" t="shared" si="5236"/>
        <v>0.0509354439012037</v>
      </c>
      <c r="G706" s="17">
        <f ca="1">IF(F706&lt;=('Ejercicio 3 - TIR'!$D$18-'Ejercicio 3 - TIR'!$C$18)/('Ejercicio 3 - TIR'!$E$18-'Ejercicio 3 - TIR'!$C$18),'Ejercicio 3 - TIR'!$C$18+SQRT(('Ejercicio 3 - TIR'!$E$18-'Ejercicio 3 - TIR'!$C$18)*('Ejercicio 3 - TIR'!$D$18-'Ejercicio 3 - TIR'!$C$18)*F706),'Ejercicio 3 - TIR'!$E$18-SQRT(('Ejercicio 3 - TIR'!$E$18-'Ejercicio 3 - TIR'!$C$18)*('Ejercicio 3 - TIR'!$E$18-'Ejercicio 3 - TIR'!$D$18)*(1-F706)))</f>
        <v>32764.1122598731</v>
      </c>
      <c r="H706" s="16">
        <f ca="1" t="shared" ref="H706:L706" si="5237">RAND()</f>
        <v>0.407872686771541</v>
      </c>
      <c r="I706" s="17">
        <f ca="1">IF(H706&lt;=('Ejercicio 3 - TIR'!$D$18-'Ejercicio 3 - TIR'!$C$18)/('Ejercicio 3 - TIR'!$E$18-'Ejercicio 3 - TIR'!$C$18),'Ejercicio 3 - TIR'!$C$18+SQRT(('Ejercicio 3 - TIR'!$E$18-'Ejercicio 3 - TIR'!$C$18)*('Ejercicio 3 - TIR'!$D$18-'Ejercicio 3 - TIR'!$C$18)*H706),'Ejercicio 3 - TIR'!$E$18-SQRT(('Ejercicio 3 - TIR'!$E$18-'Ejercicio 3 - TIR'!$C$18)*('Ejercicio 3 - TIR'!$E$18-'Ejercicio 3 - TIR'!$D$18)*(1-H706)))</f>
        <v>37821.8222311512</v>
      </c>
      <c r="J706" s="16">
        <f ca="1" t="shared" si="5237"/>
        <v>0.434553869221022</v>
      </c>
      <c r="K706" s="17">
        <f ca="1">IF(J706&lt;=('Ejercicio 3 - TIR'!$D$18-'Ejercicio 3 - TIR'!$C$18)/('Ejercicio 3 - TIR'!$E$18-'Ejercicio 3 - TIR'!$C$18),'Ejercicio 3 - TIR'!$C$18+SQRT(('Ejercicio 3 - TIR'!$E$18-'Ejercicio 3 - TIR'!$C$18)*('Ejercicio 3 - TIR'!$D$18-'Ejercicio 3 - TIR'!$C$18)*J706),'Ejercicio 3 - TIR'!$E$18-SQRT(('Ejercicio 3 - TIR'!$E$18-'Ejercicio 3 - TIR'!$C$18)*('Ejercicio 3 - TIR'!$E$18-'Ejercicio 3 - TIR'!$D$18)*(1-J706)))</f>
        <v>38073.6039278103</v>
      </c>
      <c r="L706" s="16">
        <f ca="1" t="shared" si="5237"/>
        <v>0.118386622917507</v>
      </c>
      <c r="M706" s="17">
        <f ca="1">IF(L706&lt;=('Ejercicio 3 - TIR'!$D$18-'Ejercicio 3 - TIR'!$C$18)/('Ejercicio 3 - TIR'!$E$18-'Ejercicio 3 - TIR'!$C$18),'Ejercicio 3 - TIR'!$C$18+SQRT(('Ejercicio 3 - TIR'!$E$18-'Ejercicio 3 - TIR'!$C$18)*('Ejercicio 3 - TIR'!$D$18-'Ejercicio 3 - TIR'!$C$18)*L706),'Ejercicio 3 - TIR'!$E$18-SQRT(('Ejercicio 3 - TIR'!$E$18-'Ejercicio 3 - TIR'!$C$18)*('Ejercicio 3 - TIR'!$E$18-'Ejercicio 3 - TIR'!$D$18)*(1-L706)))</f>
        <v>34214.0234263262</v>
      </c>
      <c r="N706" s="16">
        <f ca="1" t="shared" ref="N706:R706" si="5238">RAND()</f>
        <v>0.731654472698276</v>
      </c>
      <c r="O706" s="17">
        <f ca="1">IF(N706&lt;=('Ejercicio 3 - TIR'!$D$18-'Ejercicio 3 - TIR'!$C$18)/('Ejercicio 3 - TIR'!$E$18-'Ejercicio 3 - TIR'!$C$18),'Ejercicio 3 - TIR'!$C$18+SQRT(('Ejercicio 3 - TIR'!$E$18-'Ejercicio 3 - TIR'!$C$18)*('Ejercicio 3 - TIR'!$D$18-'Ejercicio 3 - TIR'!$C$18)*N706),'Ejercicio 3 - TIR'!$E$18-SQRT(('Ejercicio 3 - TIR'!$E$18-'Ejercicio 3 - TIR'!$C$18)*('Ejercicio 3 - TIR'!$E$18-'Ejercicio 3 - TIR'!$D$18)*(1-N706)))</f>
        <v>40513.8084584328</v>
      </c>
      <c r="P706" s="16">
        <f ca="1" t="shared" si="5238"/>
        <v>0.897474050106238</v>
      </c>
      <c r="Q706" s="18">
        <f ca="1">IF(P706&lt;=('Ejercicio 3 - TIR'!$D$22-'Ejercicio 3 - TIR'!$C$22)/('Ejercicio 3 - TIR'!$E$22-'Ejercicio 3 - TIR'!$C$22),'Ejercicio 3 - TIR'!$C$22+SQRT(('Ejercicio 3 - TIR'!$E$22-'Ejercicio 3 - TIR'!$C$22)*('Ejercicio 3 - TIR'!$D$22-'Ejercicio 3 - TIR'!$C$22)*P706),'Ejercicio 3 - TIR'!$E$22-SQRT(('Ejercicio 3 - TIR'!$E$22-'Ejercicio 3 - TIR'!$C$22)*('Ejercicio 3 - TIR'!$E$22-'Ejercicio 3 - TIR'!$D$22)*(1-P706)))</f>
        <v>0.166415202989784</v>
      </c>
      <c r="R706" s="16">
        <f ca="1" t="shared" si="5238"/>
        <v>0.245993231956666</v>
      </c>
      <c r="S706" s="18">
        <f ca="1">IF(R706&lt;=('Ejercicio 3 - TIR'!$D$23-'Ejercicio 3 - TIR'!$C$23)/('Ejercicio 3 - TIR'!$E$23-'Ejercicio 3 - TIR'!$C$23),'Ejercicio 3 - TIR'!$C$23+SQRT(('Ejercicio 3 - TIR'!$E$23-'Ejercicio 3 - TIR'!$C$23)*('Ejercicio 3 - TIR'!$D$23-'Ejercicio 3 - TIR'!$C$23)*R706),'Ejercicio 3 - TIR'!$E$23-SQRT(('Ejercicio 3 - TIR'!$E$23-'Ejercicio 3 - TIR'!$C$23)*('Ejercicio 3 - TIR'!$E$23-'Ejercicio 3 - TIR'!$D$23)*(1-R706)))</f>
        <v>0.14104252402926</v>
      </c>
      <c r="T706" s="16">
        <f ca="1" t="shared" ref="T706:X706" si="5239">RAND()</f>
        <v>0.778942302629314</v>
      </c>
      <c r="U706" s="18">
        <f ca="1">IF(T706&lt;=('Ejercicio 3 - TIR'!$D$24-'Ejercicio 3 - TIR'!$C$24)/('Ejercicio 3 - TIR'!$E$24-'Ejercicio 3 - TIR'!$C$24),'Ejercicio 3 - TIR'!$C$24+SQRT(('Ejercicio 3 - TIR'!$E$24-'Ejercicio 3 - TIR'!$C$24)*('Ejercicio 3 - TIR'!$D$24-'Ejercicio 3 - TIR'!$C$24)*T706),'Ejercicio 3 - TIR'!$E$24-SQRT(('Ejercicio 3 - TIR'!$E$24-'Ejercicio 3 - TIR'!$C$24)*('Ejercicio 3 - TIR'!$E$24-'Ejercicio 3 - TIR'!$D$24)*(1-T706)))</f>
        <v>0.195121062067726</v>
      </c>
      <c r="V706" s="16">
        <f ca="1" t="shared" si="5239"/>
        <v>0.0549692192350779</v>
      </c>
      <c r="W706" s="18">
        <f ca="1">IF(V706&lt;=('Ejercicio 3 - TIR'!$D$25-'Ejercicio 3 - TIR'!$C$25)/('Ejercicio 3 - TIR'!$E$25-'Ejercicio 3 - TIR'!$C$25),'Ejercicio 3 - TIR'!$C$25+SQRT(('Ejercicio 3 - TIR'!$E$25-'Ejercicio 3 - TIR'!$C$25)*('Ejercicio 3 - TIR'!$D$25-'Ejercicio 3 - TIR'!$C$25)*V706),'Ejercicio 3 - TIR'!$E$25-SQRT(('Ejercicio 3 - TIR'!$E$25-'Ejercicio 3 - TIR'!$C$25)*('Ejercicio 3 - TIR'!$E$25-'Ejercicio 3 - TIR'!$D$25)*(1-V706)))</f>
        <v>0.188772508588147</v>
      </c>
      <c r="X706" s="16">
        <f ca="1" t="shared" si="5239"/>
        <v>0.700292135072579</v>
      </c>
      <c r="Y706" s="18">
        <f ca="1">IF(X706&lt;=('Ejercicio 3 - TIR'!$D$26-'Ejercicio 3 - TIR'!$C$26)/('Ejercicio 3 - TIR'!$E$26-'Ejercicio 3 - TIR'!$C$26),'Ejercicio 3 - TIR'!$C$26+SQRT(('Ejercicio 3 - TIR'!$E$26-'Ejercicio 3 - TIR'!$C$26)*('Ejercicio 3 - TIR'!$D$26-'Ejercicio 3 - TIR'!$C$26)*X706),'Ejercicio 3 - TIR'!$E$26-SQRT(('Ejercicio 3 - TIR'!$E$26-'Ejercicio 3 - TIR'!$C$26)*('Ejercicio 3 - TIR'!$E$26-'Ejercicio 3 - TIR'!$D$26)*(1-X706)))</f>
        <v>0.239770378194568</v>
      </c>
      <c r="Z706" s="16">
        <f ca="1" t="shared" ref="Z706:Z769" si="5240">(1+Q706)</f>
        <v>1.16641520298978</v>
      </c>
      <c r="AA706" s="16">
        <f ca="1" t="shared" ref="AA706:AA769" si="5241">Z706*(1+S706)</f>
        <v>1.33092934728557</v>
      </c>
      <c r="AB706" s="16">
        <f ca="1" t="shared" ref="AB706:AB769" si="5242">AA706*(1+U706)</f>
        <v>1.59062169506503</v>
      </c>
      <c r="AC706" s="16">
        <f ca="1" t="shared" ref="AC706:AC769" si="5243">AB706*(1+W706)</f>
        <v>1.89088734265719</v>
      </c>
      <c r="AD706" s="16">
        <f ca="1" t="shared" ref="AD706:AD769" si="5244">AC706*(1+Y706)</f>
        <v>2.34426611592942</v>
      </c>
      <c r="AE706" s="15">
        <f ca="1" t="shared" ref="AE706:AE769" si="5245">E706*Q706</f>
        <v>5693.27955834396</v>
      </c>
      <c r="AF706" s="15">
        <f ca="1" t="shared" ref="AF706:AF769" si="5246">AE706*(1+S706)</f>
        <v>6496.27407725698</v>
      </c>
      <c r="AG706" s="15">
        <f ca="1" t="shared" ref="AG706:AG769" si="5247">AF706*(1+U706)</f>
        <v>7763.8339746944</v>
      </c>
      <c r="AH706" s="15">
        <f ca="1" t="shared" ref="AH706:AH769" si="5248">AG706*(1+W706)</f>
        <v>9229.43239035935</v>
      </c>
      <c r="AI706" s="15">
        <f ca="1" t="shared" ref="AI706:AI769" si="5249">AH706*(1+Y706)</f>
        <v>11442.376885117</v>
      </c>
      <c r="AJ706" s="17">
        <f ca="1" t="shared" ref="AJ706:AJ769" si="5250">G706*Z706</f>
        <v>38216.5586523799</v>
      </c>
      <c r="AK706" s="17">
        <f ca="1" t="shared" ref="AK706:AK769" si="5251">I706*AA706</f>
        <v>50338.1731752568</v>
      </c>
      <c r="AL706" s="17">
        <f ca="1" t="shared" ref="AL706:AL769" si="5252">K706*AB706</f>
        <v>60560.7004168882</v>
      </c>
      <c r="AM706" s="17">
        <f ca="1" t="shared" ref="AM706:AM769" si="5253">M706*AC706</f>
        <v>64694.8638382167</v>
      </c>
      <c r="AN706" s="17">
        <f ca="1" t="shared" ref="AN706:AN769" si="5254">O706*AD706</f>
        <v>94975.1483963588</v>
      </c>
      <c r="AO706" s="17">
        <f ca="1">C706/'Ejercicio 3 - TIR'!$D$7</f>
        <v>14920.4406494672</v>
      </c>
      <c r="AP706" s="17">
        <f ca="1" t="shared" ref="AP706:AP769" si="5255">AJ706-AO706</f>
        <v>23296.1180029127</v>
      </c>
      <c r="AQ706" s="17">
        <f ca="1" t="shared" ref="AQ706:AQ769" si="5256">AK706-AO706</f>
        <v>35417.7325257895</v>
      </c>
      <c r="AR706" s="17">
        <f ca="1" t="shared" ref="AR706:AR769" si="5257">AL706-AO706</f>
        <v>45640.2597674209</v>
      </c>
      <c r="AS706" s="17">
        <f ca="1" t="shared" ref="AS706:AS769" si="5258">AM706-AO706</f>
        <v>49774.4231887495</v>
      </c>
      <c r="AT706" s="17">
        <f ca="1" t="shared" ref="AT706:AT769" si="5259">AN706-AO706</f>
        <v>80054.7077468915</v>
      </c>
      <c r="AU706" s="17">
        <f ca="1">AP706*'Ejercicio 3 - TIR'!$D$5</f>
        <v>11648.0590014563</v>
      </c>
      <c r="AV706" s="17">
        <f ca="1">AQ706*'Ejercicio 3 - TIR'!$D$5</f>
        <v>17708.8662628948</v>
      </c>
      <c r="AW706" s="17">
        <f ca="1">AR706*'Ejercicio 3 - TIR'!$D$5</f>
        <v>22820.1298837105</v>
      </c>
      <c r="AX706" s="17">
        <f ca="1">AS706*'Ejercicio 3 - TIR'!$D$5</f>
        <v>24887.2115943747</v>
      </c>
      <c r="AY706" s="17">
        <f ca="1">AT706*'Ejercicio 3 - TIR'!$D$5</f>
        <v>40027.3538734458</v>
      </c>
      <c r="AZ706" s="17">
        <f ca="1" t="shared" ref="AZ706:BD706" si="5260">AJ706-AU706-AE706</f>
        <v>20875.2200925796</v>
      </c>
      <c r="BA706" s="17">
        <f ca="1" t="shared" si="5260"/>
        <v>26133.032835105</v>
      </c>
      <c r="BB706" s="17">
        <f ca="1" t="shared" si="5260"/>
        <v>29976.7365584833</v>
      </c>
      <c r="BC706" s="17">
        <f ca="1" t="shared" si="5260"/>
        <v>30578.2198534826</v>
      </c>
      <c r="BD706" s="17">
        <f ca="1" t="shared" si="5260"/>
        <v>43505.417637796</v>
      </c>
      <c r="BE706" s="17">
        <f ca="1" t="shared" ref="BE706:BI706" si="5261">AZ706/Z706</f>
        <v>17896.9032974465</v>
      </c>
      <c r="BF706" s="17">
        <f ca="1" t="shared" si="5261"/>
        <v>19635.1766443526</v>
      </c>
      <c r="BG706" s="17">
        <f ca="1" t="shared" si="5261"/>
        <v>18845.9246164486</v>
      </c>
      <c r="BH706" s="17">
        <f ca="1" t="shared" si="5261"/>
        <v>16171.3599555393</v>
      </c>
      <c r="BI706" s="17">
        <f ca="1" t="shared" si="5261"/>
        <v>18558.2248287318</v>
      </c>
      <c r="BJ706" s="17">
        <f ca="1" t="shared" ref="BJ706:BJ769" si="5262">E706*AD706</f>
        <v>80200.3790360349</v>
      </c>
      <c r="BK706" s="17">
        <f ca="1" t="shared" ref="BK706:BK769" si="5263">0.2*C706*AD706</f>
        <v>34977.483449282</v>
      </c>
      <c r="BL706" s="17">
        <f ca="1" t="shared" ref="BL706:BL769" si="5264">BJ706+BK706</f>
        <v>115177.862485317</v>
      </c>
      <c r="BM706" s="17">
        <f ca="1">BK706*'Ejercicio 3 - TIR'!$D$5</f>
        <v>17488.741724641</v>
      </c>
      <c r="BN706" s="17">
        <f ca="1" t="shared" ref="BN706:BN769" si="5265">BL706-BM706</f>
        <v>97689.1207606759</v>
      </c>
      <c r="BO706" s="17">
        <f ca="1" t="shared" ref="BO706:BO769" si="5266">BN706/AD706</f>
        <v>41671.5150625915</v>
      </c>
      <c r="BP706" s="17">
        <f ca="1" t="shared" ref="BP706:BP769" si="5267">-(C706+E706)</f>
        <v>-108813.497985194</v>
      </c>
      <c r="BQ706" s="17">
        <f ca="1" t="shared" ref="BQ706:BT706" si="5268">BE706</f>
        <v>17896.9032974465</v>
      </c>
      <c r="BR706" s="17">
        <f ca="1" t="shared" si="5268"/>
        <v>19635.1766443526</v>
      </c>
      <c r="BS706" s="17">
        <f ca="1" t="shared" si="5268"/>
        <v>18845.9246164486</v>
      </c>
      <c r="BT706" s="17">
        <f ca="1" t="shared" si="5268"/>
        <v>16171.3599555393</v>
      </c>
      <c r="BU706" s="17">
        <f ca="1" t="shared" ref="BU706:BU769" si="5269">BI706+BO706</f>
        <v>60229.7398913233</v>
      </c>
      <c r="BV706" s="19">
        <f ca="1" t="shared" ref="BV706:BV769" si="5270">IFERROR(IRR(BP706:BU706,0.1),NA())*100</f>
        <v>5.77137239708523</v>
      </c>
    </row>
    <row r="707" ht="15" customHeight="1" spans="1:74">
      <c r="A707" s="15">
        <v>706</v>
      </c>
      <c r="B707" s="16">
        <f ca="1" t="shared" ref="B707:F707" si="5271">RAND()</f>
        <v>0.91374811135779</v>
      </c>
      <c r="C707" s="17">
        <f ca="1">IF(B707&lt;=('Ejercicio 3 - TIR'!$D$13-'Ejercicio 3 - TIR'!$C$13)/('Ejercicio 3 - TIR'!$E$13-'Ejercicio 3 - TIR'!$C$13),'Ejercicio 3 - TIR'!$C$13+SQRT(('Ejercicio 3 - TIR'!$E$13-'Ejercicio 3 - TIR'!$C$13)*('Ejercicio 3 - TIR'!$D$13-'Ejercicio 3 - TIR'!$C$13)*B707),'Ejercicio 3 - TIR'!$E$13-SQRT(('Ejercicio 3 - TIR'!$E$13-'Ejercicio 3 - TIR'!$C$13)*('Ejercicio 3 - TIR'!$E$13-'Ejercicio 3 - TIR'!$D$13)*(1-B707)))</f>
        <v>89826.3936398811</v>
      </c>
      <c r="D707" s="16">
        <f ca="1" t="shared" si="5271"/>
        <v>0.599968015515493</v>
      </c>
      <c r="E707" s="17">
        <f ca="1">IF(D707&lt;=('Ejercicio 3 - TIR'!$D$14-'Ejercicio 3 - TIR'!$C$14)/('Ejercicio 3 - TIR'!$E$14-'Ejercicio 3 - TIR'!$C$14),'Ejercicio 3 - TIR'!$C$14+SQRT(('Ejercicio 3 - TIR'!$E$14-'Ejercicio 3 - TIR'!$C$14)*('Ejercicio 3 - TIR'!$D$14-'Ejercicio 3 - TIR'!$C$14)*D707),'Ejercicio 3 - TIR'!$E$14-SQRT(('Ejercicio 3 - TIR'!$E$14-'Ejercicio 3 - TIR'!$C$14)*('Ejercicio 3 - TIR'!$E$14-'Ejercicio 3 - TIR'!$D$14)*(1-D707)))</f>
        <v>32253.7236253361</v>
      </c>
      <c r="F707" s="16">
        <f ca="1" t="shared" si="5271"/>
        <v>0.580874259922137</v>
      </c>
      <c r="G707" s="17">
        <f ca="1">IF(F707&lt;=('Ejercicio 3 - TIR'!$D$18-'Ejercicio 3 - TIR'!$C$18)/('Ejercicio 3 - TIR'!$E$18-'Ejercicio 3 - TIR'!$C$18),'Ejercicio 3 - TIR'!$C$18+SQRT(('Ejercicio 3 - TIR'!$E$18-'Ejercicio 3 - TIR'!$C$18)*('Ejercicio 3 - TIR'!$D$18-'Ejercicio 3 - TIR'!$C$18)*F707),'Ejercicio 3 - TIR'!$E$18-SQRT(('Ejercicio 3 - TIR'!$E$18-'Ejercicio 3 - TIR'!$C$18)*('Ejercicio 3 - TIR'!$E$18-'Ejercicio 3 - TIR'!$D$18)*(1-F707)))</f>
        <v>39334.4061936644</v>
      </c>
      <c r="H707" s="16">
        <f ca="1" t="shared" ref="H707:L707" si="5272">RAND()</f>
        <v>0.388326786912907</v>
      </c>
      <c r="I707" s="17">
        <f ca="1">IF(H707&lt;=('Ejercicio 3 - TIR'!$D$18-'Ejercicio 3 - TIR'!$C$18)/('Ejercicio 3 - TIR'!$E$18-'Ejercicio 3 - TIR'!$C$18),'Ejercicio 3 - TIR'!$C$18+SQRT(('Ejercicio 3 - TIR'!$E$18-'Ejercicio 3 - TIR'!$C$18)*('Ejercicio 3 - TIR'!$D$18-'Ejercicio 3 - TIR'!$C$18)*H707),'Ejercicio 3 - TIR'!$E$18-SQRT(('Ejercicio 3 - TIR'!$E$18-'Ejercicio 3 - TIR'!$C$18)*('Ejercicio 3 - TIR'!$E$18-'Ejercicio 3 - TIR'!$D$18)*(1-H707)))</f>
        <v>37632.1044304265</v>
      </c>
      <c r="J707" s="16">
        <f ca="1" t="shared" si="5272"/>
        <v>0.0898200481520839</v>
      </c>
      <c r="K707" s="17">
        <f ca="1">IF(J707&lt;=('Ejercicio 3 - TIR'!$D$18-'Ejercicio 3 - TIR'!$C$18)/('Ejercicio 3 - TIR'!$E$18-'Ejercicio 3 - TIR'!$C$18),'Ejercicio 3 - TIR'!$C$18+SQRT(('Ejercicio 3 - TIR'!$E$18-'Ejercicio 3 - TIR'!$C$18)*('Ejercicio 3 - TIR'!$D$18-'Ejercicio 3 - TIR'!$C$18)*J707),'Ejercicio 3 - TIR'!$E$18-SQRT(('Ejercicio 3 - TIR'!$E$18-'Ejercicio 3 - TIR'!$C$18)*('Ejercicio 3 - TIR'!$E$18-'Ejercicio 3 - TIR'!$D$18)*(1-J707)))</f>
        <v>33670.5595244884</v>
      </c>
      <c r="L707" s="16">
        <f ca="1" t="shared" si="5272"/>
        <v>0.607855621266168</v>
      </c>
      <c r="M707" s="17">
        <f ca="1">IF(L707&lt;=('Ejercicio 3 - TIR'!$D$18-'Ejercicio 3 - TIR'!$C$18)/('Ejercicio 3 - TIR'!$E$18-'Ejercicio 3 - TIR'!$C$18),'Ejercicio 3 - TIR'!$C$18+SQRT(('Ejercicio 3 - TIR'!$E$18-'Ejercicio 3 - TIR'!$C$18)*('Ejercicio 3 - TIR'!$D$18-'Ejercicio 3 - TIR'!$C$18)*L707),'Ejercicio 3 - TIR'!$E$18-SQRT(('Ejercicio 3 - TIR'!$E$18-'Ejercicio 3 - TIR'!$C$18)*('Ejercicio 3 - TIR'!$E$18-'Ejercicio 3 - TIR'!$D$18)*(1-L707)))</f>
        <v>39548.7351617858</v>
      </c>
      <c r="N707" s="16">
        <f ca="1" t="shared" ref="N707:R707" si="5273">RAND()</f>
        <v>0.57706648681004</v>
      </c>
      <c r="O707" s="17">
        <f ca="1">IF(N707&lt;=('Ejercicio 3 - TIR'!$D$18-'Ejercicio 3 - TIR'!$C$18)/('Ejercicio 3 - TIR'!$E$18-'Ejercicio 3 - TIR'!$C$18),'Ejercicio 3 - TIR'!$C$18+SQRT(('Ejercicio 3 - TIR'!$E$18-'Ejercicio 3 - TIR'!$C$18)*('Ejercicio 3 - TIR'!$D$18-'Ejercicio 3 - TIR'!$C$18)*N707),'Ejercicio 3 - TIR'!$E$18-SQRT(('Ejercicio 3 - TIR'!$E$18-'Ejercicio 3 - TIR'!$C$18)*('Ejercicio 3 - TIR'!$E$18-'Ejercicio 3 - TIR'!$D$18)*(1-N707)))</f>
        <v>39303.7612298202</v>
      </c>
      <c r="P707" s="16">
        <f ca="1" t="shared" si="5273"/>
        <v>0.286515048775097</v>
      </c>
      <c r="Q707" s="18">
        <f ca="1">IF(P707&lt;=('Ejercicio 3 - TIR'!$D$22-'Ejercicio 3 - TIR'!$C$22)/('Ejercicio 3 - TIR'!$E$22-'Ejercicio 3 - TIR'!$C$22),'Ejercicio 3 - TIR'!$C$22+SQRT(('Ejercicio 3 - TIR'!$E$22-'Ejercicio 3 - TIR'!$C$22)*('Ejercicio 3 - TIR'!$D$22-'Ejercicio 3 - TIR'!$C$22)*P707),'Ejercicio 3 - TIR'!$E$22-SQRT(('Ejercicio 3 - TIR'!$E$22-'Ejercicio 3 - TIR'!$C$22)*('Ejercicio 3 - TIR'!$E$22-'Ejercicio 3 - TIR'!$D$22)*(1-P707)))</f>
        <v>0.142709625443745</v>
      </c>
      <c r="R707" s="16">
        <f ca="1" t="shared" si="5273"/>
        <v>0.287772259900746</v>
      </c>
      <c r="S707" s="18">
        <f ca="1">IF(R707&lt;=('Ejercicio 3 - TIR'!$D$23-'Ejercicio 3 - TIR'!$C$23)/('Ejercicio 3 - TIR'!$E$23-'Ejercicio 3 - TIR'!$C$23),'Ejercicio 3 - TIR'!$C$23+SQRT(('Ejercicio 3 - TIR'!$E$23-'Ejercicio 3 - TIR'!$C$23)*('Ejercicio 3 - TIR'!$D$23-'Ejercicio 3 - TIR'!$C$23)*R707),'Ejercicio 3 - TIR'!$E$23-SQRT(('Ejercicio 3 - TIR'!$E$23-'Ejercicio 3 - TIR'!$C$23)*('Ejercicio 3 - TIR'!$E$23-'Ejercicio 3 - TIR'!$D$23)*(1-R707)))</f>
        <v>0.142759395154998</v>
      </c>
      <c r="T707" s="16">
        <f ca="1" t="shared" ref="T707:X707" si="5274">RAND()</f>
        <v>0.775253072438066</v>
      </c>
      <c r="U707" s="18">
        <f ca="1">IF(T707&lt;=('Ejercicio 3 - TIR'!$D$24-'Ejercicio 3 - TIR'!$C$24)/('Ejercicio 3 - TIR'!$E$24-'Ejercicio 3 - TIR'!$C$24),'Ejercicio 3 - TIR'!$C$24+SQRT(('Ejercicio 3 - TIR'!$E$24-'Ejercicio 3 - TIR'!$C$24)*('Ejercicio 3 - TIR'!$D$24-'Ejercicio 3 - TIR'!$C$24)*T707),'Ejercicio 3 - TIR'!$E$24-SQRT(('Ejercicio 3 - TIR'!$E$24-'Ejercicio 3 - TIR'!$C$24)*('Ejercicio 3 - TIR'!$E$24-'Ejercicio 3 - TIR'!$D$24)*(1-T707)))</f>
        <v>0.194914318881613</v>
      </c>
      <c r="V707" s="16">
        <f ca="1" t="shared" si="5274"/>
        <v>0.969119477971279</v>
      </c>
      <c r="W707" s="18">
        <f ca="1">IF(V707&lt;=('Ejercicio 3 - TIR'!$D$25-'Ejercicio 3 - TIR'!$C$25)/('Ejercicio 3 - TIR'!$E$25-'Ejercicio 3 - TIR'!$C$25),'Ejercicio 3 - TIR'!$C$25+SQRT(('Ejercicio 3 - TIR'!$E$25-'Ejercicio 3 - TIR'!$C$25)*('Ejercicio 3 - TIR'!$D$25-'Ejercicio 3 - TIR'!$C$25)*V707),'Ejercicio 3 - TIR'!$E$25-SQRT(('Ejercicio 3 - TIR'!$E$25-'Ejercicio 3 - TIR'!$C$25)*('Ejercicio 3 - TIR'!$E$25-'Ejercicio 3 - TIR'!$D$25)*(1-V707)))</f>
        <v>0.239603758991803</v>
      </c>
      <c r="X707" s="16">
        <f ca="1" t="shared" si="5274"/>
        <v>0.497324265504036</v>
      </c>
      <c r="Y707" s="18">
        <f ca="1">IF(X707&lt;=('Ejercicio 3 - TIR'!$D$26-'Ejercicio 3 - TIR'!$C$26)/('Ejercicio 3 - TIR'!$E$26-'Ejercicio 3 - TIR'!$C$26),'Ejercicio 3 - TIR'!$C$26+SQRT(('Ejercicio 3 - TIR'!$E$26-'Ejercicio 3 - TIR'!$C$26)*('Ejercicio 3 - TIR'!$D$26-'Ejercicio 3 - TIR'!$C$26)*X707),'Ejercicio 3 - TIR'!$E$26-SQRT(('Ejercicio 3 - TIR'!$E$26-'Ejercicio 3 - TIR'!$C$26)*('Ejercicio 3 - TIR'!$E$26-'Ejercicio 3 - TIR'!$D$26)*(1-X707)))</f>
        <v>0.227899626044737</v>
      </c>
      <c r="Z707" s="16">
        <f ca="1" t="shared" si="5240"/>
        <v>1.14270962544374</v>
      </c>
      <c r="AA707" s="16">
        <f ca="1" t="shared" si="5241"/>
        <v>1.30584216040989</v>
      </c>
      <c r="AB707" s="16">
        <f ca="1" t="shared" si="5242"/>
        <v>1.56036949567307</v>
      </c>
      <c r="AC707" s="16">
        <f ca="1" t="shared" si="5243"/>
        <v>1.93423989225249</v>
      </c>
      <c r="AD707" s="16">
        <f ca="1" t="shared" si="5244"/>
        <v>2.37505244037764</v>
      </c>
      <c r="AE707" s="15">
        <f ca="1" t="shared" si="5245"/>
        <v>4602.91681773777</v>
      </c>
      <c r="AF707" s="15">
        <f ca="1" t="shared" si="5246"/>
        <v>5260.02643858679</v>
      </c>
      <c r="AG707" s="15">
        <f ca="1" t="shared" si="5247"/>
        <v>6285.2809091632</v>
      </c>
      <c r="AH707" s="15">
        <f ca="1" t="shared" si="5248"/>
        <v>7791.25784131812</v>
      </c>
      <c r="AI707" s="15">
        <f ca="1" t="shared" si="5249"/>
        <v>9566.88258977265</v>
      </c>
      <c r="AJ707" s="17">
        <f ca="1" t="shared" si="5250"/>
        <v>44947.8045686144</v>
      </c>
      <c r="AK707" s="17">
        <f ca="1" t="shared" si="5251"/>
        <v>49141.5885501987</v>
      </c>
      <c r="AL707" s="17">
        <f ca="1" t="shared" si="5252"/>
        <v>52538.5139842562</v>
      </c>
      <c r="AM707" s="17">
        <f ca="1" t="shared" si="5253"/>
        <v>76496.7412380548</v>
      </c>
      <c r="AN707" s="17">
        <f ca="1" t="shared" si="5254"/>
        <v>93348.4940249047</v>
      </c>
      <c r="AO707" s="17">
        <f ca="1">C707/'Ejercicio 3 - TIR'!$D$7</f>
        <v>17965.2787279762</v>
      </c>
      <c r="AP707" s="17">
        <f ca="1" t="shared" si="5255"/>
        <v>26982.5258406382</v>
      </c>
      <c r="AQ707" s="17">
        <f ca="1" t="shared" si="5256"/>
        <v>31176.3098222225</v>
      </c>
      <c r="AR707" s="17">
        <f ca="1" t="shared" si="5257"/>
        <v>34573.23525628</v>
      </c>
      <c r="AS707" s="17">
        <f ca="1" t="shared" si="5258"/>
        <v>58531.4625100786</v>
      </c>
      <c r="AT707" s="17">
        <f ca="1" t="shared" si="5259"/>
        <v>75383.2152969285</v>
      </c>
      <c r="AU707" s="17">
        <f ca="1">AP707*'Ejercicio 3 - TIR'!$D$5</f>
        <v>13491.2629203191</v>
      </c>
      <c r="AV707" s="17">
        <f ca="1">AQ707*'Ejercicio 3 - TIR'!$D$5</f>
        <v>15588.1549111112</v>
      </c>
      <c r="AW707" s="17">
        <f ca="1">AR707*'Ejercicio 3 - TIR'!$D$5</f>
        <v>17286.61762814</v>
      </c>
      <c r="AX707" s="17">
        <f ca="1">AS707*'Ejercicio 3 - TIR'!$D$5</f>
        <v>29265.7312550393</v>
      </c>
      <c r="AY707" s="17">
        <f ca="1">AT707*'Ejercicio 3 - TIR'!$D$5</f>
        <v>37691.6076484642</v>
      </c>
      <c r="AZ707" s="17">
        <f ca="1" t="shared" ref="AZ707:BD707" si="5275">AJ707-AU707-AE707</f>
        <v>26853.6248305575</v>
      </c>
      <c r="BA707" s="17">
        <f ca="1" t="shared" si="5275"/>
        <v>28293.4072005007</v>
      </c>
      <c r="BB707" s="17">
        <f ca="1" t="shared" si="5275"/>
        <v>28966.615446953</v>
      </c>
      <c r="BC707" s="17">
        <f ca="1" t="shared" si="5275"/>
        <v>39439.7521416974</v>
      </c>
      <c r="BD707" s="17">
        <f ca="1" t="shared" si="5275"/>
        <v>46090.0037866678</v>
      </c>
      <c r="BE707" s="17">
        <f ca="1" t="shared" ref="BE707:BI707" si="5276">AZ707/Z707</f>
        <v>23499.9550477485</v>
      </c>
      <c r="BF707" s="17">
        <f ca="1" t="shared" si="5276"/>
        <v>21666.7894928585</v>
      </c>
      <c r="BG707" s="17">
        <f ca="1" t="shared" si="5276"/>
        <v>18563.9462494479</v>
      </c>
      <c r="BH707" s="17">
        <f ca="1" t="shared" si="5276"/>
        <v>20390.3105812633</v>
      </c>
      <c r="BI707" s="17">
        <f ca="1" t="shared" si="5276"/>
        <v>19405.8888987476</v>
      </c>
      <c r="BJ707" s="17">
        <f ca="1" t="shared" si="5262"/>
        <v>76604.2850076205</v>
      </c>
      <c r="BK707" s="17">
        <f ca="1" t="shared" si="5263"/>
        <v>42668.4790849444</v>
      </c>
      <c r="BL707" s="17">
        <f ca="1" t="shared" si="5264"/>
        <v>119272.764092565</v>
      </c>
      <c r="BM707" s="17">
        <f ca="1">BK707*'Ejercicio 3 - TIR'!$D$5</f>
        <v>21334.2395424722</v>
      </c>
      <c r="BN707" s="17">
        <f ca="1" t="shared" si="5265"/>
        <v>97938.5245500927</v>
      </c>
      <c r="BO707" s="17">
        <f ca="1" t="shared" si="5266"/>
        <v>41236.3629893242</v>
      </c>
      <c r="BP707" s="17">
        <f ca="1" t="shared" si="5267"/>
        <v>-122080.117265217</v>
      </c>
      <c r="BQ707" s="17">
        <f ca="1" t="shared" ref="BQ707:BT707" si="5277">BE707</f>
        <v>23499.9550477485</v>
      </c>
      <c r="BR707" s="17">
        <f ca="1" t="shared" si="5277"/>
        <v>21666.7894928585</v>
      </c>
      <c r="BS707" s="17">
        <f ca="1" t="shared" si="5277"/>
        <v>18563.9462494479</v>
      </c>
      <c r="BT707" s="17">
        <f ca="1" t="shared" si="5277"/>
        <v>20390.3105812633</v>
      </c>
      <c r="BU707" s="17">
        <f ca="1" t="shared" si="5269"/>
        <v>60642.2518880718</v>
      </c>
      <c r="BV707" s="19">
        <f ca="1" t="shared" si="5270"/>
        <v>5.07090263748595</v>
      </c>
    </row>
    <row r="708" ht="15" customHeight="1" spans="1:74">
      <c r="A708" s="15">
        <v>707</v>
      </c>
      <c r="B708" s="16">
        <f ca="1" t="shared" ref="B708:F708" si="5278">RAND()</f>
        <v>0.829258449412936</v>
      </c>
      <c r="C708" s="17">
        <f ca="1">IF(B708&lt;=('Ejercicio 3 - TIR'!$D$13-'Ejercicio 3 - TIR'!$C$13)/('Ejercicio 3 - TIR'!$E$13-'Ejercicio 3 - TIR'!$C$13),'Ejercicio 3 - TIR'!$C$13+SQRT(('Ejercicio 3 - TIR'!$E$13-'Ejercicio 3 - TIR'!$C$13)*('Ejercicio 3 - TIR'!$D$13-'Ejercicio 3 - TIR'!$C$13)*B708),'Ejercicio 3 - TIR'!$E$13-SQRT(('Ejercicio 3 - TIR'!$E$13-'Ejercicio 3 - TIR'!$C$13)*('Ejercicio 3 - TIR'!$E$13-'Ejercicio 3 - TIR'!$D$13)*(1-B708)))</f>
        <v>85686.0256845111</v>
      </c>
      <c r="D708" s="16">
        <f ca="1" t="shared" si="5278"/>
        <v>0.025207901962067</v>
      </c>
      <c r="E708" s="17">
        <f ca="1">IF(D708&lt;=('Ejercicio 3 - TIR'!$D$14-'Ejercicio 3 - TIR'!$C$14)/('Ejercicio 3 - TIR'!$E$14-'Ejercicio 3 - TIR'!$C$14),'Ejercicio 3 - TIR'!$C$14+SQRT(('Ejercicio 3 - TIR'!$E$14-'Ejercicio 3 - TIR'!$C$14)*('Ejercicio 3 - TIR'!$D$14-'Ejercicio 3 - TIR'!$C$14)*D708),'Ejercicio 3 - TIR'!$E$14-SQRT(('Ejercicio 3 - TIR'!$E$14-'Ejercicio 3 - TIR'!$C$14)*('Ejercicio 3 - TIR'!$E$14-'Ejercicio 3 - TIR'!$D$14)*(1-D708)))</f>
        <v>26374.9882352788</v>
      </c>
      <c r="F708" s="16">
        <f ca="1" t="shared" si="5278"/>
        <v>0.388752867293068</v>
      </c>
      <c r="G708" s="17">
        <f ca="1">IF(F708&lt;=('Ejercicio 3 - TIR'!$D$18-'Ejercicio 3 - TIR'!$C$18)/('Ejercicio 3 - TIR'!$E$18-'Ejercicio 3 - TIR'!$C$18),'Ejercicio 3 - TIR'!$C$18+SQRT(('Ejercicio 3 - TIR'!$E$18-'Ejercicio 3 - TIR'!$C$18)*('Ejercicio 3 - TIR'!$D$18-'Ejercicio 3 - TIR'!$C$18)*F708),'Ejercicio 3 - TIR'!$E$18-SQRT(('Ejercicio 3 - TIR'!$E$18-'Ejercicio 3 - TIR'!$C$18)*('Ejercicio 3 - TIR'!$E$18-'Ejercicio 3 - TIR'!$D$18)*(1-F708)))</f>
        <v>37636.2903358869</v>
      </c>
      <c r="H708" s="16">
        <f ca="1" t="shared" ref="H708:L708" si="5279">RAND()</f>
        <v>0.25142324188502</v>
      </c>
      <c r="I708" s="17">
        <f ca="1">IF(H708&lt;=('Ejercicio 3 - TIR'!$D$18-'Ejercicio 3 - TIR'!$C$18)/('Ejercicio 3 - TIR'!$E$18-'Ejercicio 3 - TIR'!$C$18),'Ejercicio 3 - TIR'!$C$18+SQRT(('Ejercicio 3 - TIR'!$E$18-'Ejercicio 3 - TIR'!$C$18)*('Ejercicio 3 - TIR'!$D$18-'Ejercicio 3 - TIR'!$C$18)*H708),'Ejercicio 3 - TIR'!$E$18-SQRT(('Ejercicio 3 - TIR'!$E$18-'Ejercicio 3 - TIR'!$C$18)*('Ejercicio 3 - TIR'!$E$18-'Ejercicio 3 - TIR'!$D$18)*(1-H708)))</f>
        <v>36141.1307006734</v>
      </c>
      <c r="J708" s="16">
        <f ca="1" t="shared" si="5279"/>
        <v>0.671246859844289</v>
      </c>
      <c r="K708" s="17">
        <f ca="1">IF(J708&lt;=('Ejercicio 3 - TIR'!$D$18-'Ejercicio 3 - TIR'!$C$18)/('Ejercicio 3 - TIR'!$E$18-'Ejercicio 3 - TIR'!$C$18),'Ejercicio 3 - TIR'!$C$18+SQRT(('Ejercicio 3 - TIR'!$E$18-'Ejercicio 3 - TIR'!$C$18)*('Ejercicio 3 - TIR'!$D$18-'Ejercicio 3 - TIR'!$C$18)*J708),'Ejercicio 3 - TIR'!$E$18-SQRT(('Ejercicio 3 - TIR'!$E$18-'Ejercicio 3 - TIR'!$C$18)*('Ejercicio 3 - TIR'!$E$18-'Ejercicio 3 - TIR'!$D$18)*(1-J708)))</f>
        <v>40034.4702687751</v>
      </c>
      <c r="L708" s="16">
        <f ca="1" t="shared" si="5279"/>
        <v>0.387567316818908</v>
      </c>
      <c r="M708" s="17">
        <f ca="1">IF(L708&lt;=('Ejercicio 3 - TIR'!$D$18-'Ejercicio 3 - TIR'!$C$18)/('Ejercicio 3 - TIR'!$E$18-'Ejercicio 3 - TIR'!$C$18),'Ejercicio 3 - TIR'!$C$18+SQRT(('Ejercicio 3 - TIR'!$E$18-'Ejercicio 3 - TIR'!$C$18)*('Ejercicio 3 - TIR'!$D$18-'Ejercicio 3 - TIR'!$C$18)*L708),'Ejercicio 3 - TIR'!$E$18-SQRT(('Ejercicio 3 - TIR'!$E$18-'Ejercicio 3 - TIR'!$C$18)*('Ejercicio 3 - TIR'!$E$18-'Ejercicio 3 - TIR'!$D$18)*(1-L708)))</f>
        <v>37624.6375338659</v>
      </c>
      <c r="N708" s="16">
        <f ca="1" t="shared" ref="N708:R708" si="5280">RAND()</f>
        <v>0.887651222077104</v>
      </c>
      <c r="O708" s="17">
        <f ca="1">IF(N708&lt;=('Ejercicio 3 - TIR'!$D$18-'Ejercicio 3 - TIR'!$C$18)/('Ejercicio 3 - TIR'!$E$18-'Ejercicio 3 - TIR'!$C$18),'Ejercicio 3 - TIR'!$C$18+SQRT(('Ejercicio 3 - TIR'!$E$18-'Ejercicio 3 - TIR'!$C$18)*('Ejercicio 3 - TIR'!$D$18-'Ejercicio 3 - TIR'!$C$18)*N708),'Ejercicio 3 - TIR'!$E$18-SQRT(('Ejercicio 3 - TIR'!$E$18-'Ejercicio 3 - TIR'!$C$18)*('Ejercicio 3 - TIR'!$E$18-'Ejercicio 3 - TIR'!$D$18)*(1-N708)))</f>
        <v>42097.2154154645</v>
      </c>
      <c r="P708" s="16">
        <f ca="1" t="shared" si="5280"/>
        <v>0.135012075664604</v>
      </c>
      <c r="Q708" s="18">
        <f ca="1">IF(P708&lt;=('Ejercicio 3 - TIR'!$D$22-'Ejercicio 3 - TIR'!$C$22)/('Ejercicio 3 - TIR'!$E$22-'Ejercicio 3 - TIR'!$C$22),'Ejercicio 3 - TIR'!$C$22+SQRT(('Ejercicio 3 - TIR'!$E$22-'Ejercicio 3 - TIR'!$C$22)*('Ejercicio 3 - TIR'!$D$22-'Ejercicio 3 - TIR'!$C$22)*P708),'Ejercicio 3 - TIR'!$E$22-SQRT(('Ejercicio 3 - TIR'!$E$22-'Ejercicio 3 - TIR'!$C$22)*('Ejercicio 3 - TIR'!$E$22-'Ejercicio 3 - TIR'!$D$22)*(1-P708)))</f>
        <v>0.135589154441351</v>
      </c>
      <c r="R708" s="16">
        <f ca="1" t="shared" si="5280"/>
        <v>0.86310804460694</v>
      </c>
      <c r="S708" s="18">
        <f ca="1">IF(R708&lt;=('Ejercicio 3 - TIR'!$D$23-'Ejercicio 3 - TIR'!$C$23)/('Ejercicio 3 - TIR'!$E$23-'Ejercicio 3 - TIR'!$C$23),'Ejercicio 3 - TIR'!$C$23+SQRT(('Ejercicio 3 - TIR'!$E$23-'Ejercicio 3 - TIR'!$C$23)*('Ejercicio 3 - TIR'!$D$23-'Ejercicio 3 - TIR'!$C$23)*R708),'Ejercicio 3 - TIR'!$E$23-SQRT(('Ejercicio 3 - TIR'!$E$23-'Ejercicio 3 - TIR'!$C$23)*('Ejercicio 3 - TIR'!$E$23-'Ejercicio 3 - TIR'!$D$23)*(1-R708)))</f>
        <v>0.164302690685741</v>
      </c>
      <c r="T708" s="16">
        <f ca="1" t="shared" ref="T708:X708" si="5281">RAND()</f>
        <v>0.293973276037409</v>
      </c>
      <c r="U708" s="18">
        <f ca="1">IF(T708&lt;=('Ejercicio 3 - TIR'!$D$24-'Ejercicio 3 - TIR'!$C$24)/('Ejercicio 3 - TIR'!$E$24-'Ejercicio 3 - TIR'!$C$24),'Ejercicio 3 - TIR'!$C$24+SQRT(('Ejercicio 3 - TIR'!$E$24-'Ejercicio 3 - TIR'!$C$24)*('Ejercicio 3 - TIR'!$D$24-'Ejercicio 3 - TIR'!$C$24)*T708),'Ejercicio 3 - TIR'!$E$24-SQRT(('Ejercicio 3 - TIR'!$E$24-'Ejercicio 3 - TIR'!$C$24)*('Ejercicio 3 - TIR'!$E$24-'Ejercicio 3 - TIR'!$D$24)*(1-T708)))</f>
        <v>0.17484640576982</v>
      </c>
      <c r="V708" s="16">
        <f ca="1" t="shared" si="5281"/>
        <v>0.475639753413901</v>
      </c>
      <c r="W708" s="18">
        <f ca="1">IF(V708&lt;=('Ejercicio 3 - TIR'!$D$25-'Ejercicio 3 - TIR'!$C$25)/('Ejercicio 3 - TIR'!$E$25-'Ejercicio 3 - TIR'!$C$25),'Ejercicio 3 - TIR'!$C$25+SQRT(('Ejercicio 3 - TIR'!$E$25-'Ejercicio 3 - TIR'!$C$25)*('Ejercicio 3 - TIR'!$D$25-'Ejercicio 3 - TIR'!$C$25)*V708),'Ejercicio 3 - TIR'!$E$25-SQRT(('Ejercicio 3 - TIR'!$E$25-'Ejercicio 3 - TIR'!$C$25)*('Ejercicio 3 - TIR'!$E$25-'Ejercicio 3 - TIR'!$D$25)*(1-V708)))</f>
        <v>0.207160055286551</v>
      </c>
      <c r="X708" s="16">
        <f ca="1" t="shared" si="5281"/>
        <v>0.393969876942083</v>
      </c>
      <c r="Y708" s="18">
        <f ca="1">IF(X708&lt;=('Ejercicio 3 - TIR'!$D$26-'Ejercicio 3 - TIR'!$C$26)/('Ejercicio 3 - TIR'!$E$26-'Ejercicio 3 - TIR'!$C$26),'Ejercicio 3 - TIR'!$C$26+SQRT(('Ejercicio 3 - TIR'!$E$26-'Ejercicio 3 - TIR'!$C$26)*('Ejercicio 3 - TIR'!$D$26-'Ejercicio 3 - TIR'!$C$26)*X708),'Ejercicio 3 - TIR'!$E$26-SQRT(('Ejercicio 3 - TIR'!$E$26-'Ejercicio 3 - TIR'!$C$26)*('Ejercicio 3 - TIR'!$E$26-'Ejercicio 3 - TIR'!$D$26)*(1-X708)))</f>
        <v>0.222793683351288</v>
      </c>
      <c r="Z708" s="16">
        <f ca="1" t="shared" si="5240"/>
        <v>1.13558915444135</v>
      </c>
      <c r="AA708" s="16">
        <f ca="1" t="shared" si="5241"/>
        <v>1.32216950802961</v>
      </c>
      <c r="AB708" s="16">
        <f ca="1" t="shared" si="5242"/>
        <v>1.55334609432704</v>
      </c>
      <c r="AC708" s="16">
        <f ca="1" t="shared" si="5243"/>
        <v>1.87513735710698</v>
      </c>
      <c r="AD708" s="16">
        <f ca="1" t="shared" si="5244"/>
        <v>2.29290611568644</v>
      </c>
      <c r="AE708" s="15">
        <f ca="1" t="shared" si="5245"/>
        <v>3576.16235322202</v>
      </c>
      <c r="AF708" s="15">
        <f ca="1" t="shared" si="5246"/>
        <v>4163.73545018545</v>
      </c>
      <c r="AG708" s="15">
        <f ca="1" t="shared" si="5247"/>
        <v>4891.74962822677</v>
      </c>
      <c r="AH708" s="15">
        <f ca="1" t="shared" si="5248"/>
        <v>5905.12475165819</v>
      </c>
      <c r="AI708" s="15">
        <f ca="1" t="shared" si="5249"/>
        <v>7220.74924572898</v>
      </c>
      <c r="AJ708" s="17">
        <f ca="1" t="shared" si="5250"/>
        <v>42739.363118839</v>
      </c>
      <c r="AK708" s="17">
        <f ca="1" t="shared" si="5251"/>
        <v>47784.7009981432</v>
      </c>
      <c r="AL708" s="17">
        <f ca="1" t="shared" si="5252"/>
        <v>62187.3880304538</v>
      </c>
      <c r="AM708" s="17">
        <f ca="1" t="shared" si="5253"/>
        <v>70551.3633873612</v>
      </c>
      <c r="AN708" s="17">
        <f ca="1" t="shared" si="5254"/>
        <v>96524.9626794879</v>
      </c>
      <c r="AO708" s="17">
        <f ca="1">C708/'Ejercicio 3 - TIR'!$D$7</f>
        <v>17137.2051369022</v>
      </c>
      <c r="AP708" s="17">
        <f ca="1" t="shared" si="5255"/>
        <v>25602.1579819368</v>
      </c>
      <c r="AQ708" s="17">
        <f ca="1" t="shared" si="5256"/>
        <v>30647.4958612409</v>
      </c>
      <c r="AR708" s="17">
        <f ca="1" t="shared" si="5257"/>
        <v>45050.1828935516</v>
      </c>
      <c r="AS708" s="17">
        <f ca="1" t="shared" si="5258"/>
        <v>53414.158250459</v>
      </c>
      <c r="AT708" s="17">
        <f ca="1" t="shared" si="5259"/>
        <v>79387.7575425857</v>
      </c>
      <c r="AU708" s="17">
        <f ca="1">AP708*'Ejercicio 3 - TIR'!$D$5</f>
        <v>12801.0789909684</v>
      </c>
      <c r="AV708" s="17">
        <f ca="1">AQ708*'Ejercicio 3 - TIR'!$D$5</f>
        <v>15323.7479306205</v>
      </c>
      <c r="AW708" s="17">
        <f ca="1">AR708*'Ejercicio 3 - TIR'!$D$5</f>
        <v>22525.0914467758</v>
      </c>
      <c r="AX708" s="17">
        <f ca="1">AS708*'Ejercicio 3 - TIR'!$D$5</f>
        <v>26707.0791252295</v>
      </c>
      <c r="AY708" s="17">
        <f ca="1">AT708*'Ejercicio 3 - TIR'!$D$5</f>
        <v>39693.8787712928</v>
      </c>
      <c r="AZ708" s="17">
        <f ca="1" t="shared" ref="AZ708:BD708" si="5282">AJ708-AU708-AE708</f>
        <v>26362.1217746486</v>
      </c>
      <c r="BA708" s="17">
        <f ca="1" t="shared" si="5282"/>
        <v>28297.2176173372</v>
      </c>
      <c r="BB708" s="17">
        <f ca="1" t="shared" si="5282"/>
        <v>34770.5469554512</v>
      </c>
      <c r="BC708" s="17">
        <f ca="1" t="shared" si="5282"/>
        <v>37939.1595104735</v>
      </c>
      <c r="BD708" s="17">
        <f ca="1" t="shared" si="5282"/>
        <v>49610.3346624661</v>
      </c>
      <c r="BE708" s="17">
        <f ca="1" t="shared" ref="BE708:BI708" si="5283">AZ708/Z708</f>
        <v>23214.4888594127</v>
      </c>
      <c r="BF708" s="17">
        <f ca="1" t="shared" si="5283"/>
        <v>21402.1102782106</v>
      </c>
      <c r="BG708" s="17">
        <f ca="1" t="shared" si="5283"/>
        <v>22384.2883967948</v>
      </c>
      <c r="BH708" s="17">
        <f ca="1" t="shared" si="5283"/>
        <v>20232.7362135259</v>
      </c>
      <c r="BI708" s="17">
        <f ca="1" t="shared" si="5283"/>
        <v>21636.4439534036</v>
      </c>
      <c r="BJ708" s="17">
        <f ca="1" t="shared" si="5262"/>
        <v>60475.3718258286</v>
      </c>
      <c r="BK708" s="17">
        <f ca="1" t="shared" si="5263"/>
        <v>39294.0024641762</v>
      </c>
      <c r="BL708" s="17">
        <f ca="1" t="shared" si="5264"/>
        <v>99769.3742900048</v>
      </c>
      <c r="BM708" s="17">
        <f ca="1">BK708*'Ejercicio 3 - TIR'!$D$5</f>
        <v>19647.0012320881</v>
      </c>
      <c r="BN708" s="17">
        <f ca="1" t="shared" si="5265"/>
        <v>80122.3730579167</v>
      </c>
      <c r="BO708" s="17">
        <f ca="1" t="shared" si="5266"/>
        <v>34943.5908037299</v>
      </c>
      <c r="BP708" s="17">
        <f ca="1" t="shared" si="5267"/>
        <v>-112061.01391979</v>
      </c>
      <c r="BQ708" s="17">
        <f ca="1" t="shared" ref="BQ708:BT708" si="5284">BE708</f>
        <v>23214.4888594127</v>
      </c>
      <c r="BR708" s="17">
        <f ca="1" t="shared" si="5284"/>
        <v>21402.1102782106</v>
      </c>
      <c r="BS708" s="17">
        <f ca="1" t="shared" si="5284"/>
        <v>22384.2883967948</v>
      </c>
      <c r="BT708" s="17">
        <f ca="1" t="shared" si="5284"/>
        <v>20232.7362135259</v>
      </c>
      <c r="BU708" s="17">
        <f ca="1" t="shared" si="5269"/>
        <v>56580.0347571335</v>
      </c>
      <c r="BV708" s="19">
        <f ca="1" t="shared" si="5270"/>
        <v>7.68478439657134</v>
      </c>
    </row>
    <row r="709" ht="15" customHeight="1" spans="1:74">
      <c r="A709" s="15">
        <v>708</v>
      </c>
      <c r="B709" s="16">
        <f ca="1" t="shared" ref="B709:F709" si="5285">RAND()</f>
        <v>0.979795961342937</v>
      </c>
      <c r="C709" s="17">
        <f ca="1">IF(B709&lt;=('Ejercicio 3 - TIR'!$D$13-'Ejercicio 3 - TIR'!$C$13)/('Ejercicio 3 - TIR'!$E$13-'Ejercicio 3 - TIR'!$C$13),'Ejercicio 3 - TIR'!$C$13+SQRT(('Ejercicio 3 - TIR'!$E$13-'Ejercicio 3 - TIR'!$C$13)*('Ejercicio 3 - TIR'!$D$13-'Ejercicio 3 - TIR'!$C$13)*B709),'Ejercicio 3 - TIR'!$E$13-SQRT(('Ejercicio 3 - TIR'!$E$13-'Ejercicio 3 - TIR'!$C$13)*('Ejercicio 3 - TIR'!$E$13-'Ejercicio 3 - TIR'!$D$13)*(1-B709)))</f>
        <v>95076.094396876</v>
      </c>
      <c r="D709" s="16">
        <f ca="1" t="shared" si="5285"/>
        <v>0.627326767724264</v>
      </c>
      <c r="E709" s="17">
        <f ca="1">IF(D709&lt;=('Ejercicio 3 - TIR'!$D$14-'Ejercicio 3 - TIR'!$C$14)/('Ejercicio 3 - TIR'!$E$14-'Ejercicio 3 - TIR'!$C$14),'Ejercicio 3 - TIR'!$C$14+SQRT(('Ejercicio 3 - TIR'!$E$14-'Ejercicio 3 - TIR'!$C$14)*('Ejercicio 3 - TIR'!$D$14-'Ejercicio 3 - TIR'!$C$14)*D709),'Ejercicio 3 - TIR'!$E$14-SQRT(('Ejercicio 3 - TIR'!$E$14-'Ejercicio 3 - TIR'!$C$14)*('Ejercicio 3 - TIR'!$E$14-'Ejercicio 3 - TIR'!$D$14)*(1-D709)))</f>
        <v>32523.3038819703</v>
      </c>
      <c r="F709" s="16">
        <f ca="1" t="shared" si="5285"/>
        <v>0.23269860672824</v>
      </c>
      <c r="G709" s="17">
        <f ca="1">IF(F709&lt;=('Ejercicio 3 - TIR'!$D$18-'Ejercicio 3 - TIR'!$C$18)/('Ejercicio 3 - TIR'!$E$18-'Ejercicio 3 - TIR'!$C$18),'Ejercicio 3 - TIR'!$C$18+SQRT(('Ejercicio 3 - TIR'!$E$18-'Ejercicio 3 - TIR'!$C$18)*('Ejercicio 3 - TIR'!$D$18-'Ejercicio 3 - TIR'!$C$18)*F709),'Ejercicio 3 - TIR'!$E$18-SQRT(('Ejercicio 3 - TIR'!$E$18-'Ejercicio 3 - TIR'!$C$18)*('Ejercicio 3 - TIR'!$E$18-'Ejercicio 3 - TIR'!$D$18)*(1-F709)))</f>
        <v>35908.0276750567</v>
      </c>
      <c r="H709" s="16">
        <f ca="1" t="shared" ref="H709:L709" si="5286">RAND()</f>
        <v>0.286347691503773</v>
      </c>
      <c r="I709" s="17">
        <f ca="1">IF(H709&lt;=('Ejercicio 3 - TIR'!$D$18-'Ejercicio 3 - TIR'!$C$18)/('Ejercicio 3 - TIR'!$E$18-'Ejercicio 3 - TIR'!$C$18),'Ejercicio 3 - TIR'!$C$18+SQRT(('Ejercicio 3 - TIR'!$E$18-'Ejercicio 3 - TIR'!$C$18)*('Ejercicio 3 - TIR'!$D$18-'Ejercicio 3 - TIR'!$C$18)*H709),'Ejercicio 3 - TIR'!$E$18-SQRT(('Ejercicio 3 - TIR'!$E$18-'Ejercicio 3 - TIR'!$C$18)*('Ejercicio 3 - TIR'!$E$18-'Ejercicio 3 - TIR'!$D$18)*(1-H709)))</f>
        <v>36553.7892646595</v>
      </c>
      <c r="J709" s="16">
        <f ca="1" t="shared" si="5286"/>
        <v>0.278253421769952</v>
      </c>
      <c r="K709" s="17">
        <f ca="1">IF(J709&lt;=('Ejercicio 3 - TIR'!$D$18-'Ejercicio 3 - TIR'!$C$18)/('Ejercicio 3 - TIR'!$E$18-'Ejercicio 3 - TIR'!$C$18),'Ejercicio 3 - TIR'!$C$18+SQRT(('Ejercicio 3 - TIR'!$E$18-'Ejercicio 3 - TIR'!$C$18)*('Ejercicio 3 - TIR'!$D$18-'Ejercicio 3 - TIR'!$C$18)*J709),'Ejercicio 3 - TIR'!$E$18-SQRT(('Ejercicio 3 - TIR'!$E$18-'Ejercicio 3 - TIR'!$C$18)*('Ejercicio 3 - TIR'!$E$18-'Ejercicio 3 - TIR'!$D$18)*(1-J709)))</f>
        <v>36460.4963637087</v>
      </c>
      <c r="L709" s="16">
        <f ca="1" t="shared" si="5286"/>
        <v>0.0489504992629</v>
      </c>
      <c r="M709" s="17">
        <f ca="1">IF(L709&lt;=('Ejercicio 3 - TIR'!$D$18-'Ejercicio 3 - TIR'!$C$18)/('Ejercicio 3 - TIR'!$E$18-'Ejercicio 3 - TIR'!$C$18),'Ejercicio 3 - TIR'!$C$18+SQRT(('Ejercicio 3 - TIR'!$E$18-'Ejercicio 3 - TIR'!$C$18)*('Ejercicio 3 - TIR'!$D$18-'Ejercicio 3 - TIR'!$C$18)*L709),'Ejercicio 3 - TIR'!$E$18-SQRT(('Ejercicio 3 - TIR'!$E$18-'Ejercicio 3 - TIR'!$C$18)*('Ejercicio 3 - TIR'!$E$18-'Ejercicio 3 - TIR'!$D$18)*(1-L709)))</f>
        <v>32709.7185996769</v>
      </c>
      <c r="N709" s="16">
        <f ca="1" t="shared" ref="N709:R709" si="5287">RAND()</f>
        <v>0.0130275941774827</v>
      </c>
      <c r="O709" s="17">
        <f ca="1">IF(N709&lt;=('Ejercicio 3 - TIR'!$D$18-'Ejercicio 3 - TIR'!$C$18)/('Ejercicio 3 - TIR'!$E$18-'Ejercicio 3 - TIR'!$C$18),'Ejercicio 3 - TIR'!$C$18+SQRT(('Ejercicio 3 - TIR'!$E$18-'Ejercicio 3 - TIR'!$C$18)*('Ejercicio 3 - TIR'!$D$18-'Ejercicio 3 - TIR'!$C$18)*N709),'Ejercicio 3 - TIR'!$E$18-SQRT(('Ejercicio 3 - TIR'!$E$18-'Ejercicio 3 - TIR'!$C$18)*('Ejercicio 3 - TIR'!$E$18-'Ejercicio 3 - TIR'!$D$18)*(1-N709)))</f>
        <v>31397.9052638224</v>
      </c>
      <c r="P709" s="16">
        <f ca="1" t="shared" si="5287"/>
        <v>0.164656130336357</v>
      </c>
      <c r="Q709" s="18">
        <f ca="1">IF(P709&lt;=('Ejercicio 3 - TIR'!$D$22-'Ejercicio 3 - TIR'!$C$22)/('Ejercicio 3 - TIR'!$E$22-'Ejercicio 3 - TIR'!$C$22),'Ejercicio 3 - TIR'!$C$22+SQRT(('Ejercicio 3 - TIR'!$E$22-'Ejercicio 3 - TIR'!$C$22)*('Ejercicio 3 - TIR'!$D$22-'Ejercicio 3 - TIR'!$C$22)*P709),'Ejercicio 3 - TIR'!$E$22-SQRT(('Ejercicio 3 - TIR'!$E$22-'Ejercicio 3 - TIR'!$C$22)*('Ejercicio 3 - TIR'!$E$22-'Ejercicio 3 - TIR'!$D$22)*(1-P709)))</f>
        <v>0.137215720565967</v>
      </c>
      <c r="R709" s="16">
        <f ca="1" t="shared" si="5287"/>
        <v>0.685511393002744</v>
      </c>
      <c r="S709" s="18">
        <f ca="1">IF(R709&lt;=('Ejercicio 3 - TIR'!$D$23-'Ejercicio 3 - TIR'!$C$23)/('Ejercicio 3 - TIR'!$E$23-'Ejercicio 3 - TIR'!$C$23),'Ejercicio 3 - TIR'!$C$23+SQRT(('Ejercicio 3 - TIR'!$E$23-'Ejercicio 3 - TIR'!$C$23)*('Ejercicio 3 - TIR'!$D$23-'Ejercicio 3 - TIR'!$C$23)*R709),'Ejercicio 3 - TIR'!$E$23-SQRT(('Ejercicio 3 - TIR'!$E$23-'Ejercicio 3 - TIR'!$C$23)*('Ejercicio 3 - TIR'!$E$23-'Ejercicio 3 - TIR'!$D$23)*(1-R709)))</f>
        <v>0.156207574890418</v>
      </c>
      <c r="T709" s="16">
        <f ca="1" t="shared" ref="T709:X709" si="5288">RAND()</f>
        <v>0.898118505504856</v>
      </c>
      <c r="U709" s="18">
        <f ca="1">IF(T709&lt;=('Ejercicio 3 - TIR'!$D$24-'Ejercicio 3 - TIR'!$C$24)/('Ejercicio 3 - TIR'!$E$24-'Ejercicio 3 - TIR'!$C$24),'Ejercicio 3 - TIR'!$C$24+SQRT(('Ejercicio 3 - TIR'!$E$24-'Ejercicio 3 - TIR'!$C$24)*('Ejercicio 3 - TIR'!$D$24-'Ejercicio 3 - TIR'!$C$24)*T709),'Ejercicio 3 - TIR'!$E$24-SQRT(('Ejercicio 3 - TIR'!$E$24-'Ejercicio 3 - TIR'!$C$24)*('Ejercicio 3 - TIR'!$E$24-'Ejercicio 3 - TIR'!$D$24)*(1-T709)))</f>
        <v>0.203110115909622</v>
      </c>
      <c r="V709" s="16">
        <f ca="1" t="shared" si="5288"/>
        <v>0.293696836489562</v>
      </c>
      <c r="W709" s="18">
        <f ca="1">IF(V709&lt;=('Ejercicio 3 - TIR'!$D$25-'Ejercicio 3 - TIR'!$C$25)/('Ejercicio 3 - TIR'!$E$25-'Ejercicio 3 - TIR'!$C$25),'Ejercicio 3 - TIR'!$C$25+SQRT(('Ejercicio 3 - TIR'!$E$25-'Ejercicio 3 - TIR'!$C$25)*('Ejercicio 3 - TIR'!$D$25-'Ejercicio 3 - TIR'!$C$25)*V709),'Ejercicio 3 - TIR'!$E$25-SQRT(('Ejercicio 3 - TIR'!$E$25-'Ejercicio 3 - TIR'!$C$25)*('Ejercicio 3 - TIR'!$E$25-'Ejercicio 3 - TIR'!$D$25)*(1-V709)))</f>
        <v>0.200280174253257</v>
      </c>
      <c r="X709" s="16">
        <f ca="1" t="shared" si="5288"/>
        <v>0.81868817748936</v>
      </c>
      <c r="Y709" s="18">
        <f ca="1">IF(X709&lt;=('Ejercicio 3 - TIR'!$D$26-'Ejercicio 3 - TIR'!$C$26)/('Ejercicio 3 - TIR'!$E$26-'Ejercicio 3 - TIR'!$C$26),'Ejercicio 3 - TIR'!$C$26+SQRT(('Ejercicio 3 - TIR'!$E$26-'Ejercicio 3 - TIR'!$C$26)*('Ejercicio 3 - TIR'!$D$26-'Ejercicio 3 - TIR'!$C$26)*X709),'Ejercicio 3 - TIR'!$E$26-SQRT(('Ejercicio 3 - TIR'!$E$26-'Ejercicio 3 - TIR'!$C$26)*('Ejercicio 3 - TIR'!$E$26-'Ejercicio 3 - TIR'!$D$26)*(1-X709)))</f>
        <v>0.248709684540461</v>
      </c>
      <c r="Z709" s="16">
        <f ca="1" t="shared" si="5240"/>
        <v>1.13721572056597</v>
      </c>
      <c r="AA709" s="16">
        <f ca="1" t="shared" si="5241"/>
        <v>1.31485743040284</v>
      </c>
      <c r="AB709" s="16">
        <f ca="1" t="shared" si="5242"/>
        <v>1.58191827549658</v>
      </c>
      <c r="AC709" s="16">
        <f ca="1" t="shared" si="5243"/>
        <v>1.89874514336745</v>
      </c>
      <c r="AD709" s="16">
        <f ca="1" t="shared" si="5244"/>
        <v>2.3709814489971</v>
      </c>
      <c r="AE709" s="15">
        <f ca="1" t="shared" si="5245"/>
        <v>4462.70857735045</v>
      </c>
      <c r="AF709" s="15">
        <f ca="1" t="shared" si="5246"/>
        <v>5159.81746166103</v>
      </c>
      <c r="AG709" s="15">
        <f ca="1" t="shared" si="5247"/>
        <v>6207.8285843715</v>
      </c>
      <c r="AH709" s="15">
        <f ca="1" t="shared" si="5248"/>
        <v>7451.13357498377</v>
      </c>
      <c r="AI709" s="15">
        <f ca="1" t="shared" si="5249"/>
        <v>9304.30265588682</v>
      </c>
      <c r="AJ709" s="17">
        <f ca="1" t="shared" si="5250"/>
        <v>40835.1735665923</v>
      </c>
      <c r="AK709" s="17">
        <f ca="1" t="shared" si="5251"/>
        <v>48063.0214240169</v>
      </c>
      <c r="AL709" s="17">
        <f ca="1" t="shared" si="5252"/>
        <v>57677.5255314274</v>
      </c>
      <c r="AM709" s="17">
        <f ca="1" t="shared" si="5253"/>
        <v>62107.4193320525</v>
      </c>
      <c r="AN709" s="17">
        <f ca="1" t="shared" si="5254"/>
        <v>74443.8509178914</v>
      </c>
      <c r="AO709" s="17">
        <f ca="1">C709/'Ejercicio 3 - TIR'!$D$7</f>
        <v>19015.2188793752</v>
      </c>
      <c r="AP709" s="17">
        <f ca="1" t="shared" si="5255"/>
        <v>21819.9546872171</v>
      </c>
      <c r="AQ709" s="17">
        <f ca="1" t="shared" si="5256"/>
        <v>29047.8025446417</v>
      </c>
      <c r="AR709" s="17">
        <f ca="1" t="shared" si="5257"/>
        <v>38662.3066520522</v>
      </c>
      <c r="AS709" s="17">
        <f ca="1" t="shared" si="5258"/>
        <v>43092.2004526773</v>
      </c>
      <c r="AT709" s="17">
        <f ca="1" t="shared" si="5259"/>
        <v>55428.6320385162</v>
      </c>
      <c r="AU709" s="17">
        <f ca="1">AP709*'Ejercicio 3 - TIR'!$D$5</f>
        <v>10909.9773436085</v>
      </c>
      <c r="AV709" s="17">
        <f ca="1">AQ709*'Ejercicio 3 - TIR'!$D$5</f>
        <v>14523.9012723209</v>
      </c>
      <c r="AW709" s="17">
        <f ca="1">AR709*'Ejercicio 3 - TIR'!$D$5</f>
        <v>19331.1533260261</v>
      </c>
      <c r="AX709" s="17">
        <f ca="1">AS709*'Ejercicio 3 - TIR'!$D$5</f>
        <v>21546.1002263386</v>
      </c>
      <c r="AY709" s="17">
        <f ca="1">AT709*'Ejercicio 3 - TIR'!$D$5</f>
        <v>27714.3160192581</v>
      </c>
      <c r="AZ709" s="17">
        <f ca="1" t="shared" ref="AZ709:BD709" si="5289">AJ709-AU709-AE709</f>
        <v>25462.4876456333</v>
      </c>
      <c r="BA709" s="17">
        <f ca="1" t="shared" si="5289"/>
        <v>28379.302690035</v>
      </c>
      <c r="BB709" s="17">
        <f ca="1" t="shared" si="5289"/>
        <v>32138.5436210298</v>
      </c>
      <c r="BC709" s="17">
        <f ca="1" t="shared" si="5289"/>
        <v>33110.1855307301</v>
      </c>
      <c r="BD709" s="17">
        <f ca="1" t="shared" si="5289"/>
        <v>37425.2322427465</v>
      </c>
      <c r="BE709" s="17">
        <f ca="1" t="shared" ref="BE709:BI709" si="5290">AZ709/Z709</f>
        <v>22390.2001925907</v>
      </c>
      <c r="BF709" s="17">
        <f ca="1" t="shared" si="5290"/>
        <v>21583.5588207768</v>
      </c>
      <c r="BG709" s="17">
        <f ca="1" t="shared" si="5290"/>
        <v>20316.1845455898</v>
      </c>
      <c r="BH709" s="17">
        <f ca="1" t="shared" si="5290"/>
        <v>17437.9303332983</v>
      </c>
      <c r="BI709" s="17">
        <f ca="1" t="shared" si="5290"/>
        <v>15784.7005756105</v>
      </c>
      <c r="BJ709" s="17">
        <f ca="1" t="shared" si="5262"/>
        <v>77112.150164247</v>
      </c>
      <c r="BK709" s="17">
        <f ca="1" t="shared" si="5263"/>
        <v>45084.731211618</v>
      </c>
      <c r="BL709" s="17">
        <f ca="1" t="shared" si="5264"/>
        <v>122196.881375865</v>
      </c>
      <c r="BM709" s="17">
        <f ca="1">BK709*'Ejercicio 3 - TIR'!$D$5</f>
        <v>22542.365605809</v>
      </c>
      <c r="BN709" s="17">
        <f ca="1" t="shared" si="5265"/>
        <v>99654.515770056</v>
      </c>
      <c r="BO709" s="17">
        <f ca="1" t="shared" si="5266"/>
        <v>42030.9133216579</v>
      </c>
      <c r="BP709" s="17">
        <f ca="1" t="shared" si="5267"/>
        <v>-127599.398278846</v>
      </c>
      <c r="BQ709" s="17">
        <f ca="1" t="shared" ref="BQ709:BT709" si="5291">BE709</f>
        <v>22390.2001925907</v>
      </c>
      <c r="BR709" s="17">
        <f ca="1" t="shared" si="5291"/>
        <v>21583.5588207768</v>
      </c>
      <c r="BS709" s="17">
        <f ca="1" t="shared" si="5291"/>
        <v>20316.1845455898</v>
      </c>
      <c r="BT709" s="17">
        <f ca="1" t="shared" si="5291"/>
        <v>17437.9303332983</v>
      </c>
      <c r="BU709" s="17">
        <f ca="1" t="shared" si="5269"/>
        <v>57815.6138972684</v>
      </c>
      <c r="BV709" s="19">
        <f ca="1" t="shared" si="5270"/>
        <v>2.62960570897126</v>
      </c>
    </row>
    <row r="710" ht="15" customHeight="1" spans="1:74">
      <c r="A710" s="15">
        <v>709</v>
      </c>
      <c r="B710" s="16">
        <f ca="1" t="shared" ref="B710:F710" si="5292">RAND()</f>
        <v>0.609414821084149</v>
      </c>
      <c r="C710" s="17">
        <f ca="1">IF(B710&lt;=('Ejercicio 3 - TIR'!$D$13-'Ejercicio 3 - TIR'!$C$13)/('Ejercicio 3 - TIR'!$E$13-'Ejercicio 3 - TIR'!$C$13),'Ejercicio 3 - TIR'!$C$13+SQRT(('Ejercicio 3 - TIR'!$E$13-'Ejercicio 3 - TIR'!$C$13)*('Ejercicio 3 - TIR'!$D$13-'Ejercicio 3 - TIR'!$C$13)*B710),'Ejercicio 3 - TIR'!$E$13-SQRT(('Ejercicio 3 - TIR'!$E$13-'Ejercicio 3 - TIR'!$C$13)*('Ejercicio 3 - TIR'!$E$13-'Ejercicio 3 - TIR'!$D$13)*(1-B710)))</f>
        <v>78350.4684877704</v>
      </c>
      <c r="D710" s="16">
        <f ca="1" t="shared" si="5292"/>
        <v>0.538859233075828</v>
      </c>
      <c r="E710" s="17">
        <f ca="1">IF(D710&lt;=('Ejercicio 3 - TIR'!$D$14-'Ejercicio 3 - TIR'!$C$14)/('Ejercicio 3 - TIR'!$E$14-'Ejercicio 3 - TIR'!$C$14),'Ejercicio 3 - TIR'!$C$14+SQRT(('Ejercicio 3 - TIR'!$E$14-'Ejercicio 3 - TIR'!$C$14)*('Ejercicio 3 - TIR'!$D$14-'Ejercicio 3 - TIR'!$C$14)*D710),'Ejercicio 3 - TIR'!$E$14-SQRT(('Ejercicio 3 - TIR'!$E$14-'Ejercicio 3 - TIR'!$C$14)*('Ejercicio 3 - TIR'!$E$14-'Ejercicio 3 - TIR'!$D$14)*(1-D710)))</f>
        <v>31683.0825999878</v>
      </c>
      <c r="F710" s="16">
        <f ca="1" t="shared" si="5292"/>
        <v>0.216953152979967</v>
      </c>
      <c r="G710" s="17">
        <f ca="1">IF(F710&lt;=('Ejercicio 3 - TIR'!$D$18-'Ejercicio 3 - TIR'!$C$18)/('Ejercicio 3 - TIR'!$E$18-'Ejercicio 3 - TIR'!$C$18),'Ejercicio 3 - TIR'!$C$18+SQRT(('Ejercicio 3 - TIR'!$E$18-'Ejercicio 3 - TIR'!$C$18)*('Ejercicio 3 - TIR'!$D$18-'Ejercicio 3 - TIR'!$C$18)*F710),'Ejercicio 3 - TIR'!$E$18-SQRT(('Ejercicio 3 - TIR'!$E$18-'Ejercicio 3 - TIR'!$C$18)*('Ejercicio 3 - TIR'!$E$18-'Ejercicio 3 - TIR'!$D$18)*(1-F710)))</f>
        <v>35704.644857219</v>
      </c>
      <c r="H710" s="16">
        <f ca="1" t="shared" ref="H710:L710" si="5293">RAND()</f>
        <v>0.949311924101087</v>
      </c>
      <c r="I710" s="17">
        <f ca="1">IF(H710&lt;=('Ejercicio 3 - TIR'!$D$18-'Ejercicio 3 - TIR'!$C$18)/('Ejercicio 3 - TIR'!$E$18-'Ejercicio 3 - TIR'!$C$18),'Ejercicio 3 - TIR'!$C$18+SQRT(('Ejercicio 3 - TIR'!$E$18-'Ejercicio 3 - TIR'!$C$18)*('Ejercicio 3 - TIR'!$D$18-'Ejercicio 3 - TIR'!$C$18)*H710),'Ejercicio 3 - TIR'!$E$18-SQRT(('Ejercicio 3 - TIR'!$E$18-'Ejercicio 3 - TIR'!$C$18)*('Ejercicio 3 - TIR'!$E$18-'Ejercicio 3 - TIR'!$D$18)*(1-H710)))</f>
        <v>43050.2293231207</v>
      </c>
      <c r="J710" s="16">
        <f ca="1" t="shared" si="5293"/>
        <v>0.851461780995875</v>
      </c>
      <c r="K710" s="17">
        <f ca="1">IF(J710&lt;=('Ejercicio 3 - TIR'!$D$18-'Ejercicio 3 - TIR'!$C$18)/('Ejercicio 3 - TIR'!$E$18-'Ejercicio 3 - TIR'!$C$18),'Ejercicio 3 - TIR'!$C$18+SQRT(('Ejercicio 3 - TIR'!$E$18-'Ejercicio 3 - TIR'!$C$18)*('Ejercicio 3 - TIR'!$D$18-'Ejercicio 3 - TIR'!$C$18)*J710),'Ejercicio 3 - TIR'!$E$18-SQRT(('Ejercicio 3 - TIR'!$E$18-'Ejercicio 3 - TIR'!$C$18)*('Ejercicio 3 - TIR'!$E$18-'Ejercicio 3 - TIR'!$D$18)*(1-J710)))</f>
        <v>41662.2812543132</v>
      </c>
      <c r="L710" s="16">
        <f ca="1" t="shared" si="5293"/>
        <v>0.841382393447577</v>
      </c>
      <c r="M710" s="17">
        <f ca="1">IF(L710&lt;=('Ejercicio 3 - TIR'!$D$18-'Ejercicio 3 - TIR'!$C$18)/('Ejercicio 3 - TIR'!$E$18-'Ejercicio 3 - TIR'!$C$18),'Ejercicio 3 - TIR'!$C$18+SQRT(('Ejercicio 3 - TIR'!$E$18-'Ejercicio 3 - TIR'!$C$18)*('Ejercicio 3 - TIR'!$D$18-'Ejercicio 3 - TIR'!$C$18)*L710),'Ejercicio 3 - TIR'!$E$18-SQRT(('Ejercicio 3 - TIR'!$E$18-'Ejercicio 3 - TIR'!$C$18)*('Ejercicio 3 - TIR'!$E$18-'Ejercicio 3 - TIR'!$D$18)*(1-L710)))</f>
        <v>41550.8956972235</v>
      </c>
      <c r="N710" s="16">
        <f ca="1" t="shared" ref="N710:R710" si="5294">RAND()</f>
        <v>0.108722975681238</v>
      </c>
      <c r="O710" s="17">
        <f ca="1">IF(N710&lt;=('Ejercicio 3 - TIR'!$D$18-'Ejercicio 3 - TIR'!$C$18)/('Ejercicio 3 - TIR'!$E$18-'Ejercicio 3 - TIR'!$C$18),'Ejercicio 3 - TIR'!$C$18+SQRT(('Ejercicio 3 - TIR'!$E$18-'Ejercicio 3 - TIR'!$C$18)*('Ejercicio 3 - TIR'!$D$18-'Ejercicio 3 - TIR'!$C$18)*N710),'Ejercicio 3 - TIR'!$E$18-SQRT(('Ejercicio 3 - TIR'!$E$18-'Ejercicio 3 - TIR'!$C$18)*('Ejercicio 3 - TIR'!$E$18-'Ejercicio 3 - TIR'!$D$18)*(1-N710)))</f>
        <v>34038.3717451698</v>
      </c>
      <c r="P710" s="16">
        <f ca="1" t="shared" si="5294"/>
        <v>0.250237473100529</v>
      </c>
      <c r="Q710" s="18">
        <f ca="1">IF(P710&lt;=('Ejercicio 3 - TIR'!$D$22-'Ejercicio 3 - TIR'!$C$22)/('Ejercicio 3 - TIR'!$E$22-'Ejercicio 3 - TIR'!$C$22),'Ejercicio 3 - TIR'!$C$22+SQRT(('Ejercicio 3 - TIR'!$E$22-'Ejercicio 3 - TIR'!$C$22)*('Ejercicio 3 - TIR'!$D$22-'Ejercicio 3 - TIR'!$C$22)*P710),'Ejercicio 3 - TIR'!$E$22-SQRT(('Ejercicio 3 - TIR'!$E$22-'Ejercicio 3 - TIR'!$C$22)*('Ejercicio 3 - TIR'!$E$22-'Ejercicio 3 - TIR'!$D$22)*(1-P710)))</f>
        <v>0.141223276174544</v>
      </c>
      <c r="R710" s="16">
        <f ca="1" t="shared" si="5294"/>
        <v>0.742081691922646</v>
      </c>
      <c r="S710" s="18">
        <f ca="1">IF(R710&lt;=('Ejercicio 3 - TIR'!$D$23-'Ejercicio 3 - TIR'!$C$23)/('Ejercicio 3 - TIR'!$E$23-'Ejercicio 3 - TIR'!$C$23),'Ejercicio 3 - TIR'!$C$23+SQRT(('Ejercicio 3 - TIR'!$E$23-'Ejercicio 3 - TIR'!$C$23)*('Ejercicio 3 - TIR'!$D$23-'Ejercicio 3 - TIR'!$C$23)*R710),'Ejercicio 3 - TIR'!$E$23-SQRT(('Ejercicio 3 - TIR'!$E$23-'Ejercicio 3 - TIR'!$C$23)*('Ejercicio 3 - TIR'!$E$23-'Ejercicio 3 - TIR'!$D$23)*(1-R710)))</f>
        <v>0.158453470011641</v>
      </c>
      <c r="T710" s="16">
        <f ca="1" t="shared" ref="T710:X710" si="5295">RAND()</f>
        <v>0.323961683393722</v>
      </c>
      <c r="U710" s="18">
        <f ca="1">IF(T710&lt;=('Ejercicio 3 - TIR'!$D$24-'Ejercicio 3 - TIR'!$C$24)/('Ejercicio 3 - TIR'!$E$24-'Ejercicio 3 - TIR'!$C$24),'Ejercicio 3 - TIR'!$C$24+SQRT(('Ejercicio 3 - TIR'!$E$24-'Ejercicio 3 - TIR'!$C$24)*('Ejercicio 3 - TIR'!$D$24-'Ejercicio 3 - TIR'!$C$24)*T710),'Ejercicio 3 - TIR'!$E$24-SQRT(('Ejercicio 3 - TIR'!$E$24-'Ejercicio 3 - TIR'!$C$24)*('Ejercicio 3 - TIR'!$E$24-'Ejercicio 3 - TIR'!$D$24)*(1-T710)))</f>
        <v>0.1760829357076</v>
      </c>
      <c r="V710" s="16">
        <f ca="1" t="shared" si="5295"/>
        <v>0.817762675452201</v>
      </c>
      <c r="W710" s="18">
        <f ca="1">IF(V710&lt;=('Ejercicio 3 - TIR'!$D$25-'Ejercicio 3 - TIR'!$C$25)/('Ejercicio 3 - TIR'!$E$25-'Ejercicio 3 - TIR'!$C$25),'Ejercicio 3 - TIR'!$C$25+SQRT(('Ejercicio 3 - TIR'!$E$25-'Ejercicio 3 - TIR'!$C$25)*('Ejercicio 3 - TIR'!$D$25-'Ejercicio 3 - TIR'!$C$25)*V710),'Ejercicio 3 - TIR'!$E$25-SQRT(('Ejercicio 3 - TIR'!$E$25-'Ejercicio 3 - TIR'!$C$25)*('Ejercicio 3 - TIR'!$E$25-'Ejercicio 3 - TIR'!$D$25)*(1-V710)))</f>
        <v>0.224744690936017</v>
      </c>
      <c r="X710" s="16">
        <f ca="1" t="shared" si="5295"/>
        <v>0.429080535939826</v>
      </c>
      <c r="Y710" s="18">
        <f ca="1">IF(X710&lt;=('Ejercicio 3 - TIR'!$D$26-'Ejercicio 3 - TIR'!$C$26)/('Ejercicio 3 - TIR'!$E$26-'Ejercicio 3 - TIR'!$C$26),'Ejercicio 3 - TIR'!$C$26+SQRT(('Ejercicio 3 - TIR'!$E$26-'Ejercicio 3 - TIR'!$C$26)*('Ejercicio 3 - TIR'!$D$26-'Ejercicio 3 - TIR'!$C$26)*X710),'Ejercicio 3 - TIR'!$E$26-SQRT(('Ejercicio 3 - TIR'!$E$26-'Ejercicio 3 - TIR'!$C$26)*('Ejercicio 3 - TIR'!$E$26-'Ejercicio 3 - TIR'!$D$26)*(1-X710)))</f>
        <v>0.224475544974084</v>
      </c>
      <c r="Z710" s="16">
        <f ca="1" t="shared" si="5240"/>
        <v>1.14122327617454</v>
      </c>
      <c r="AA710" s="16">
        <f ca="1" t="shared" si="5241"/>
        <v>1.32205406434245</v>
      </c>
      <c r="AB710" s="16">
        <f ca="1" t="shared" si="5242"/>
        <v>1.55484522515604</v>
      </c>
      <c r="AC710" s="16">
        <f ca="1" t="shared" si="5243"/>
        <v>1.90428843473707</v>
      </c>
      <c r="AD710" s="16">
        <f ca="1" t="shared" si="5244"/>
        <v>2.33175461891252</v>
      </c>
      <c r="AE710" s="15">
        <f ca="1" t="shared" si="5245"/>
        <v>4474.38872407895</v>
      </c>
      <c r="AF710" s="15">
        <f ca="1" t="shared" si="5246"/>
        <v>5183.37114359023</v>
      </c>
      <c r="AG710" s="15">
        <f ca="1" t="shared" si="5247"/>
        <v>6096.07435141565</v>
      </c>
      <c r="AH710" s="15">
        <f ca="1" t="shared" si="5248"/>
        <v>7466.13469744755</v>
      </c>
      <c r="AI710" s="15">
        <f ca="1" t="shared" si="5249"/>
        <v>9142.099352507</v>
      </c>
      <c r="AJ710" s="17">
        <f ca="1" t="shared" si="5250"/>
        <v>40746.971778604</v>
      </c>
      <c r="AK710" s="17">
        <f ca="1" t="shared" si="5251"/>
        <v>56914.7306475064</v>
      </c>
      <c r="AL710" s="17">
        <f ca="1" t="shared" si="5252"/>
        <v>64778.3990773767</v>
      </c>
      <c r="AM710" s="17">
        <f ca="1" t="shared" si="5253"/>
        <v>79124.8901291891</v>
      </c>
      <c r="AN710" s="17">
        <f ca="1" t="shared" si="5254"/>
        <v>79369.1305370612</v>
      </c>
      <c r="AO710" s="17">
        <f ca="1">C710/'Ejercicio 3 - TIR'!$D$7</f>
        <v>15670.0936975541</v>
      </c>
      <c r="AP710" s="17">
        <f ca="1" t="shared" si="5255"/>
        <v>25076.8780810499</v>
      </c>
      <c r="AQ710" s="17">
        <f ca="1" t="shared" si="5256"/>
        <v>41244.6369499523</v>
      </c>
      <c r="AR710" s="17">
        <f ca="1" t="shared" si="5257"/>
        <v>49108.3053798226</v>
      </c>
      <c r="AS710" s="17">
        <f ca="1" t="shared" si="5258"/>
        <v>63454.796431635</v>
      </c>
      <c r="AT710" s="17">
        <f ca="1" t="shared" si="5259"/>
        <v>63699.0368395071</v>
      </c>
      <c r="AU710" s="17">
        <f ca="1">AP710*'Ejercicio 3 - TIR'!$D$5</f>
        <v>12538.439040525</v>
      </c>
      <c r="AV710" s="17">
        <f ca="1">AQ710*'Ejercicio 3 - TIR'!$D$5</f>
        <v>20622.3184749761</v>
      </c>
      <c r="AW710" s="17">
        <f ca="1">AR710*'Ejercicio 3 - TIR'!$D$5</f>
        <v>24554.1526899113</v>
      </c>
      <c r="AX710" s="17">
        <f ca="1">AS710*'Ejercicio 3 - TIR'!$D$5</f>
        <v>31727.3982158175</v>
      </c>
      <c r="AY710" s="17">
        <f ca="1">AT710*'Ejercicio 3 - TIR'!$D$5</f>
        <v>31849.5184197536</v>
      </c>
      <c r="AZ710" s="17">
        <f ca="1" t="shared" ref="AZ710:BD710" si="5296">AJ710-AU710-AE710</f>
        <v>23734.1440140001</v>
      </c>
      <c r="BA710" s="17">
        <f ca="1" t="shared" si="5296"/>
        <v>31109.04102894</v>
      </c>
      <c r="BB710" s="17">
        <f ca="1" t="shared" si="5296"/>
        <v>34128.1720360497</v>
      </c>
      <c r="BC710" s="17">
        <f ca="1" t="shared" si="5296"/>
        <v>39931.357215924</v>
      </c>
      <c r="BD710" s="17">
        <f ca="1" t="shared" si="5296"/>
        <v>38377.5127648006</v>
      </c>
      <c r="BE710" s="17">
        <f ca="1" t="shared" ref="BE710:BI710" si="5297">AZ710/Z710</f>
        <v>20797.1082517336</v>
      </c>
      <c r="BF710" s="17">
        <f ca="1" t="shared" si="5297"/>
        <v>23530.8387667282</v>
      </c>
      <c r="BG710" s="17">
        <f ca="1" t="shared" si="5297"/>
        <v>21949.5622354468</v>
      </c>
      <c r="BH710" s="17">
        <f ca="1" t="shared" si="5297"/>
        <v>20969.1748831302</v>
      </c>
      <c r="BI710" s="17">
        <f ca="1" t="shared" si="5297"/>
        <v>16458.6412538979</v>
      </c>
      <c r="BJ710" s="17">
        <f ca="1" t="shared" si="5262"/>
        <v>73877.1741939085</v>
      </c>
      <c r="BK710" s="17">
        <f ca="1" t="shared" si="5263"/>
        <v>36538.8133580638</v>
      </c>
      <c r="BL710" s="17">
        <f ca="1" t="shared" si="5264"/>
        <v>110415.987551972</v>
      </c>
      <c r="BM710" s="17">
        <f ca="1">BK710*'Ejercicio 3 - TIR'!$D$5</f>
        <v>18269.4066790319</v>
      </c>
      <c r="BN710" s="17">
        <f ca="1" t="shared" si="5265"/>
        <v>92146.5808729404</v>
      </c>
      <c r="BO710" s="17">
        <f ca="1" t="shared" si="5266"/>
        <v>39518.1294487648</v>
      </c>
      <c r="BP710" s="17">
        <f ca="1" t="shared" si="5267"/>
        <v>-110033.551087758</v>
      </c>
      <c r="BQ710" s="17">
        <f ca="1" t="shared" ref="BQ710:BT710" si="5298">BE710</f>
        <v>20797.1082517336</v>
      </c>
      <c r="BR710" s="17">
        <f ca="1" t="shared" si="5298"/>
        <v>23530.8387667282</v>
      </c>
      <c r="BS710" s="17">
        <f ca="1" t="shared" si="5298"/>
        <v>21949.5622354468</v>
      </c>
      <c r="BT710" s="17">
        <f ca="1" t="shared" si="5298"/>
        <v>20969.1748831302</v>
      </c>
      <c r="BU710" s="17">
        <f ca="1" t="shared" si="5269"/>
        <v>55976.7707026627</v>
      </c>
      <c r="BV710" s="19">
        <f ca="1" t="shared" si="5270"/>
        <v>8.0984353939165</v>
      </c>
    </row>
    <row r="711" ht="15" customHeight="1" spans="1:74">
      <c r="A711" s="15">
        <v>710</v>
      </c>
      <c r="B711" s="16">
        <f ca="1" t="shared" ref="B711:F711" si="5299">RAND()</f>
        <v>0.735808687441702</v>
      </c>
      <c r="C711" s="17">
        <f ca="1">IF(B711&lt;=('Ejercicio 3 - TIR'!$D$13-'Ejercicio 3 - TIR'!$C$13)/('Ejercicio 3 - TIR'!$E$13-'Ejercicio 3 - TIR'!$C$13),'Ejercicio 3 - TIR'!$C$13+SQRT(('Ejercicio 3 - TIR'!$E$13-'Ejercicio 3 - TIR'!$C$13)*('Ejercicio 3 - TIR'!$D$13-'Ejercicio 3 - TIR'!$C$13)*B711),'Ejercicio 3 - TIR'!$E$13-SQRT(('Ejercicio 3 - TIR'!$E$13-'Ejercicio 3 - TIR'!$C$13)*('Ejercicio 3 - TIR'!$E$13-'Ejercicio 3 - TIR'!$D$13)*(1-B711)))</f>
        <v>82194.6756538962</v>
      </c>
      <c r="D711" s="16">
        <f ca="1" t="shared" si="5299"/>
        <v>0.4162577565384</v>
      </c>
      <c r="E711" s="17">
        <f ca="1">IF(D711&lt;=('Ejercicio 3 - TIR'!$D$14-'Ejercicio 3 - TIR'!$C$14)/('Ejercicio 3 - TIR'!$E$14-'Ejercicio 3 - TIR'!$C$14),'Ejercicio 3 - TIR'!$C$14+SQRT(('Ejercicio 3 - TIR'!$E$14-'Ejercicio 3 - TIR'!$C$14)*('Ejercicio 3 - TIR'!$D$14-'Ejercicio 3 - TIR'!$C$14)*D711),'Ejercicio 3 - TIR'!$E$14-SQRT(('Ejercicio 3 - TIR'!$E$14-'Ejercicio 3 - TIR'!$C$14)*('Ejercicio 3 - TIR'!$E$14-'Ejercicio 3 - TIR'!$D$14)*(1-D711)))</f>
        <v>30642.5785325636</v>
      </c>
      <c r="F711" s="16">
        <f ca="1" t="shared" si="5299"/>
        <v>0.983325431193907</v>
      </c>
      <c r="G711" s="17">
        <f ca="1">IF(F711&lt;=('Ejercicio 3 - TIR'!$D$18-'Ejercicio 3 - TIR'!$C$18)/('Ejercicio 3 - TIR'!$E$18-'Ejercicio 3 - TIR'!$C$18),'Ejercicio 3 - TIR'!$C$18+SQRT(('Ejercicio 3 - TIR'!$E$18-'Ejercicio 3 - TIR'!$C$18)*('Ejercicio 3 - TIR'!$D$18-'Ejercicio 3 - TIR'!$C$18)*F711),'Ejercicio 3 - TIR'!$E$18-SQRT(('Ejercicio 3 - TIR'!$E$18-'Ejercicio 3 - TIR'!$C$18)*('Ejercicio 3 - TIR'!$E$18-'Ejercicio 3 - TIR'!$D$18)*(1-F711)))</f>
        <v>43881.7009968452</v>
      </c>
      <c r="H711" s="16">
        <f ca="1" t="shared" ref="H711:L711" si="5300">RAND()</f>
        <v>0.397573549728184</v>
      </c>
      <c r="I711" s="17">
        <f ca="1">IF(H711&lt;=('Ejercicio 3 - TIR'!$D$18-'Ejercicio 3 - TIR'!$C$18)/('Ejercicio 3 - TIR'!$E$18-'Ejercicio 3 - TIR'!$C$18),'Ejercicio 3 - TIR'!$C$18+SQRT(('Ejercicio 3 - TIR'!$E$18-'Ejercicio 3 - TIR'!$C$18)*('Ejercicio 3 - TIR'!$D$18-'Ejercicio 3 - TIR'!$C$18)*H711),'Ejercicio 3 - TIR'!$E$18-SQRT(('Ejercicio 3 - TIR'!$E$18-'Ejercicio 3 - TIR'!$C$18)*('Ejercicio 3 - TIR'!$E$18-'Ejercicio 3 - TIR'!$D$18)*(1-H711)))</f>
        <v>37722.4369508095</v>
      </c>
      <c r="J711" s="16">
        <f ca="1" t="shared" si="5300"/>
        <v>0.293005425914702</v>
      </c>
      <c r="K711" s="17">
        <f ca="1">IF(J711&lt;=('Ejercicio 3 - TIR'!$D$18-'Ejercicio 3 - TIR'!$C$18)/('Ejercicio 3 - TIR'!$E$18-'Ejercicio 3 - TIR'!$C$18),'Ejercicio 3 - TIR'!$C$18+SQRT(('Ejercicio 3 - TIR'!$E$18-'Ejercicio 3 - TIR'!$C$18)*('Ejercicio 3 - TIR'!$D$18-'Ejercicio 3 - TIR'!$C$18)*J711),'Ejercicio 3 - TIR'!$E$18-SQRT(('Ejercicio 3 - TIR'!$E$18-'Ejercicio 3 - TIR'!$C$18)*('Ejercicio 3 - TIR'!$E$18-'Ejercicio 3 - TIR'!$D$18)*(1-J711)))</f>
        <v>36629.5410012463</v>
      </c>
      <c r="L711" s="16">
        <f ca="1" t="shared" si="5300"/>
        <v>0.752344662922451</v>
      </c>
      <c r="M711" s="17">
        <f ca="1">IF(L711&lt;=('Ejercicio 3 - TIR'!$D$18-'Ejercicio 3 - TIR'!$C$18)/('Ejercicio 3 - TIR'!$E$18-'Ejercicio 3 - TIR'!$C$18),'Ejercicio 3 - TIR'!$C$18+SQRT(('Ejercicio 3 - TIR'!$E$18-'Ejercicio 3 - TIR'!$C$18)*('Ejercicio 3 - TIR'!$D$18-'Ejercicio 3 - TIR'!$C$18)*L711),'Ejercicio 3 - TIR'!$E$18-SQRT(('Ejercicio 3 - TIR'!$E$18-'Ejercicio 3 - TIR'!$C$18)*('Ejercicio 3 - TIR'!$E$18-'Ejercicio 3 - TIR'!$D$18)*(1-L711)))</f>
        <v>40690.2261914555</v>
      </c>
      <c r="N711" s="16">
        <f ca="1" t="shared" ref="N711:R711" si="5301">RAND()</f>
        <v>0.925632171625891</v>
      </c>
      <c r="O711" s="17">
        <f ca="1">IF(N711&lt;=('Ejercicio 3 - TIR'!$D$18-'Ejercicio 3 - TIR'!$C$18)/('Ejercicio 3 - TIR'!$E$18-'Ejercicio 3 - TIR'!$C$18),'Ejercicio 3 - TIR'!$C$18+SQRT(('Ejercicio 3 - TIR'!$E$18-'Ejercicio 3 - TIR'!$C$18)*('Ejercicio 3 - TIR'!$D$18-'Ejercicio 3 - TIR'!$C$18)*N711),'Ejercicio 3 - TIR'!$E$18-SQRT(('Ejercicio 3 - TIR'!$E$18-'Ejercicio 3 - TIR'!$C$18)*('Ejercicio 3 - TIR'!$E$18-'Ejercicio 3 - TIR'!$D$18)*(1-N711)))</f>
        <v>42638.3084180913</v>
      </c>
      <c r="P711" s="16">
        <f ca="1" t="shared" si="5301"/>
        <v>0.187259475662104</v>
      </c>
      <c r="Q711" s="18">
        <f ca="1">IF(P711&lt;=('Ejercicio 3 - TIR'!$D$22-'Ejercicio 3 - TIR'!$C$22)/('Ejercicio 3 - TIR'!$E$22-'Ejercicio 3 - TIR'!$C$22),'Ejercicio 3 - TIR'!$C$22+SQRT(('Ejercicio 3 - TIR'!$E$22-'Ejercicio 3 - TIR'!$C$22)*('Ejercicio 3 - TIR'!$D$22-'Ejercicio 3 - TIR'!$C$22)*P711),'Ejercicio 3 - TIR'!$E$22-SQRT(('Ejercicio 3 - TIR'!$E$22-'Ejercicio 3 - TIR'!$C$22)*('Ejercicio 3 - TIR'!$E$22-'Ejercicio 3 - TIR'!$D$22)*(1-P711)))</f>
        <v>0.138359386051603</v>
      </c>
      <c r="R711" s="16">
        <f ca="1" t="shared" si="5301"/>
        <v>0.727767829397805</v>
      </c>
      <c r="S711" s="18">
        <f ca="1">IF(R711&lt;=('Ejercicio 3 - TIR'!$D$23-'Ejercicio 3 - TIR'!$C$23)/('Ejercicio 3 - TIR'!$E$23-'Ejercicio 3 - TIR'!$C$23),'Ejercicio 3 - TIR'!$C$23+SQRT(('Ejercicio 3 - TIR'!$E$23-'Ejercicio 3 - TIR'!$C$23)*('Ejercicio 3 - TIR'!$D$23-'Ejercicio 3 - TIR'!$C$23)*R711),'Ejercicio 3 - TIR'!$E$23-SQRT(('Ejercicio 3 - TIR'!$E$23-'Ejercicio 3 - TIR'!$C$23)*('Ejercicio 3 - TIR'!$E$23-'Ejercicio 3 - TIR'!$D$23)*(1-R711)))</f>
        <v>0.15786365190272</v>
      </c>
      <c r="T711" s="16">
        <f ca="1" t="shared" ref="T711:X711" si="5302">RAND()</f>
        <v>0.230826367689938</v>
      </c>
      <c r="U711" s="18">
        <f ca="1">IF(T711&lt;=('Ejercicio 3 - TIR'!$D$24-'Ejercicio 3 - TIR'!$C$24)/('Ejercicio 3 - TIR'!$E$24-'Ejercicio 3 - TIR'!$C$24),'Ejercicio 3 - TIR'!$C$24+SQRT(('Ejercicio 3 - TIR'!$E$24-'Ejercicio 3 - TIR'!$C$24)*('Ejercicio 3 - TIR'!$D$24-'Ejercicio 3 - TIR'!$C$24)*T711),'Ejercicio 3 - TIR'!$E$24-SQRT(('Ejercicio 3 - TIR'!$E$24-'Ejercicio 3 - TIR'!$C$24)*('Ejercicio 3 - TIR'!$E$24-'Ejercicio 3 - TIR'!$D$24)*(1-T711)))</f>
        <v>0.172016706659918</v>
      </c>
      <c r="V711" s="16">
        <f ca="1" t="shared" si="5302"/>
        <v>0.655449342429004</v>
      </c>
      <c r="W711" s="18">
        <f ca="1">IF(V711&lt;=('Ejercicio 3 - TIR'!$D$25-'Ejercicio 3 - TIR'!$C$25)/('Ejercicio 3 - TIR'!$E$25-'Ejercicio 3 - TIR'!$C$25),'Ejercicio 3 - TIR'!$C$25+SQRT(('Ejercicio 3 - TIR'!$E$25-'Ejercicio 3 - TIR'!$C$25)*('Ejercicio 3 - TIR'!$D$25-'Ejercicio 3 - TIR'!$C$25)*V711),'Ejercicio 3 - TIR'!$E$25-SQRT(('Ejercicio 3 - TIR'!$E$25-'Ejercicio 3 - TIR'!$C$25)*('Ejercicio 3 - TIR'!$E$25-'Ejercicio 3 - TIR'!$D$25)*(1-V711)))</f>
        <v>0.215273536006404</v>
      </c>
      <c r="X711" s="16">
        <f ca="1" t="shared" si="5302"/>
        <v>0.554769845172173</v>
      </c>
      <c r="Y711" s="18">
        <f ca="1">IF(X711&lt;=('Ejercicio 3 - TIR'!$D$26-'Ejercicio 3 - TIR'!$C$26)/('Ejercicio 3 - TIR'!$E$26-'Ejercicio 3 - TIR'!$C$26),'Ejercicio 3 - TIR'!$C$26+SQRT(('Ejercicio 3 - TIR'!$E$26-'Ejercicio 3 - TIR'!$C$26)*('Ejercicio 3 - TIR'!$D$26-'Ejercicio 3 - TIR'!$C$26)*X711),'Ejercicio 3 - TIR'!$E$26-SQRT(('Ejercicio 3 - TIR'!$E$26-'Ejercicio 3 - TIR'!$C$26)*('Ejercicio 3 - TIR'!$E$26-'Ejercicio 3 - TIR'!$D$26)*(1-X711)))</f>
        <v>0.230966921001529</v>
      </c>
      <c r="Z711" s="16">
        <f ca="1" t="shared" si="5240"/>
        <v>1.1383593860516</v>
      </c>
      <c r="AA711" s="16">
        <f ca="1" t="shared" si="5241"/>
        <v>1.31806495591145</v>
      </c>
      <c r="AB711" s="16">
        <f ca="1" t="shared" si="5242"/>
        <v>1.54479414879118</v>
      </c>
      <c r="AC711" s="16">
        <f ca="1" t="shared" si="5243"/>
        <v>1.87734744760347</v>
      </c>
      <c r="AD711" s="16">
        <f ca="1" t="shared" si="5244"/>
        <v>2.31095260722652</v>
      </c>
      <c r="AE711" s="15">
        <f ca="1" t="shared" si="5245"/>
        <v>4239.68835280352</v>
      </c>
      <c r="AF711" s="15">
        <f ca="1" t="shared" si="5246"/>
        <v>4908.98103910651</v>
      </c>
      <c r="AG711" s="15">
        <f ca="1" t="shared" si="5247"/>
        <v>5753.4077905096</v>
      </c>
      <c r="AH711" s="15">
        <f ca="1" t="shared" si="5248"/>
        <v>6991.96422965939</v>
      </c>
      <c r="AI711" s="15">
        <f ca="1" t="shared" si="5249"/>
        <v>8606.87667953665</v>
      </c>
      <c r="AJ711" s="17">
        <f ca="1" t="shared" si="5250"/>
        <v>49953.1462056687</v>
      </c>
      <c r="AK711" s="17">
        <f ca="1" t="shared" si="5251"/>
        <v>49720.6221964411</v>
      </c>
      <c r="AL711" s="17">
        <f ca="1" t="shared" si="5252"/>
        <v>56585.100611632</v>
      </c>
      <c r="AM711" s="17">
        <f ca="1" t="shared" si="5253"/>
        <v>76389.6922829367</v>
      </c>
      <c r="AN711" s="17">
        <f ca="1" t="shared" si="5254"/>
        <v>98535.1100065166</v>
      </c>
      <c r="AO711" s="17">
        <f ca="1">C711/'Ejercicio 3 - TIR'!$D$7</f>
        <v>16438.9351307792</v>
      </c>
      <c r="AP711" s="17">
        <f ca="1" t="shared" si="5255"/>
        <v>33514.2110748895</v>
      </c>
      <c r="AQ711" s="17">
        <f ca="1" t="shared" si="5256"/>
        <v>33281.6870656618</v>
      </c>
      <c r="AR711" s="17">
        <f ca="1" t="shared" si="5257"/>
        <v>40146.1654808528</v>
      </c>
      <c r="AS711" s="17">
        <f ca="1" t="shared" si="5258"/>
        <v>59950.7571521574</v>
      </c>
      <c r="AT711" s="17">
        <f ca="1" t="shared" si="5259"/>
        <v>82096.1748757374</v>
      </c>
      <c r="AU711" s="17">
        <f ca="1">AP711*'Ejercicio 3 - TIR'!$D$5</f>
        <v>16757.1055374447</v>
      </c>
      <c r="AV711" s="17">
        <f ca="1">AQ711*'Ejercicio 3 - TIR'!$D$5</f>
        <v>16640.8435328309</v>
      </c>
      <c r="AW711" s="17">
        <f ca="1">AR711*'Ejercicio 3 - TIR'!$D$5</f>
        <v>20073.0827404264</v>
      </c>
      <c r="AX711" s="17">
        <f ca="1">AS711*'Ejercicio 3 - TIR'!$D$5</f>
        <v>29975.3785760787</v>
      </c>
      <c r="AY711" s="17">
        <f ca="1">AT711*'Ejercicio 3 - TIR'!$D$5</f>
        <v>41048.0874378687</v>
      </c>
      <c r="AZ711" s="17">
        <f ca="1" t="shared" ref="AZ711:BD711" si="5303">AJ711-AU711-AE711</f>
        <v>28956.3523154205</v>
      </c>
      <c r="BA711" s="17">
        <f ca="1" t="shared" si="5303"/>
        <v>28170.7976245036</v>
      </c>
      <c r="BB711" s="17">
        <f ca="1" t="shared" si="5303"/>
        <v>30758.610080696</v>
      </c>
      <c r="BC711" s="17">
        <f ca="1" t="shared" si="5303"/>
        <v>39422.3494771986</v>
      </c>
      <c r="BD711" s="17">
        <f ca="1" t="shared" si="5303"/>
        <v>48880.1458891113</v>
      </c>
      <c r="BE711" s="17">
        <f ca="1" t="shared" ref="BE711:BI711" si="5304">AZ711/Z711</f>
        <v>25436.9162060986</v>
      </c>
      <c r="BF711" s="17">
        <f ca="1" t="shared" si="5304"/>
        <v>21372.8447131222</v>
      </c>
      <c r="BG711" s="17">
        <f ca="1" t="shared" si="5304"/>
        <v>19911.138390034</v>
      </c>
      <c r="BH711" s="17">
        <f ca="1" t="shared" si="5304"/>
        <v>20998.9629397176</v>
      </c>
      <c r="BI711" s="17">
        <f ca="1" t="shared" si="5304"/>
        <v>21151.513768071</v>
      </c>
      <c r="BJ711" s="17">
        <f ca="1" t="shared" si="5262"/>
        <v>70813.5467519712</v>
      </c>
      <c r="BK711" s="17">
        <f ca="1" t="shared" si="5263"/>
        <v>37989.6000005019</v>
      </c>
      <c r="BL711" s="17">
        <f ca="1" t="shared" si="5264"/>
        <v>108803.146752473</v>
      </c>
      <c r="BM711" s="17">
        <f ca="1">BK711*'Ejercicio 3 - TIR'!$D$5</f>
        <v>18994.8000002509</v>
      </c>
      <c r="BN711" s="17">
        <f ca="1" t="shared" si="5265"/>
        <v>89808.3467522221</v>
      </c>
      <c r="BO711" s="17">
        <f ca="1" t="shared" si="5266"/>
        <v>38862.0460979532</v>
      </c>
      <c r="BP711" s="17">
        <f ca="1" t="shared" si="5267"/>
        <v>-112837.25418646</v>
      </c>
      <c r="BQ711" s="17">
        <f ca="1" t="shared" ref="BQ711:BT711" si="5305">BE711</f>
        <v>25436.9162060986</v>
      </c>
      <c r="BR711" s="17">
        <f ca="1" t="shared" si="5305"/>
        <v>21372.8447131222</v>
      </c>
      <c r="BS711" s="17">
        <f ca="1" t="shared" si="5305"/>
        <v>19911.138390034</v>
      </c>
      <c r="BT711" s="17">
        <f ca="1" t="shared" si="5305"/>
        <v>20998.9629397176</v>
      </c>
      <c r="BU711" s="17">
        <f ca="1" t="shared" si="5269"/>
        <v>60013.5598660242</v>
      </c>
      <c r="BV711" s="19">
        <f ca="1" t="shared" si="5270"/>
        <v>8.32754462600471</v>
      </c>
    </row>
    <row r="712" ht="15" customHeight="1" spans="1:74">
      <c r="A712" s="15">
        <v>711</v>
      </c>
      <c r="B712" s="16">
        <f ca="1" t="shared" ref="B712:F712" si="5306">RAND()</f>
        <v>0.118797202492588</v>
      </c>
      <c r="C712" s="17">
        <f ca="1">IF(B712&lt;=('Ejercicio 3 - TIR'!$D$13-'Ejercicio 3 - TIR'!$C$13)/('Ejercicio 3 - TIR'!$E$13-'Ejercicio 3 - TIR'!$C$13),'Ejercicio 3 - TIR'!$C$13+SQRT(('Ejercicio 3 - TIR'!$E$13-'Ejercicio 3 - TIR'!$C$13)*('Ejercicio 3 - TIR'!$D$13-'Ejercicio 3 - TIR'!$C$13)*B712),'Ejercicio 3 - TIR'!$E$13-SQRT(('Ejercicio 3 - TIR'!$E$13-'Ejercicio 3 - TIR'!$C$13)*('Ejercicio 3 - TIR'!$E$13-'Ejercicio 3 - TIR'!$D$13)*(1-B712)))</f>
        <v>66893.3940114457</v>
      </c>
      <c r="D712" s="16">
        <f ca="1" t="shared" si="5306"/>
        <v>0.100578849442419</v>
      </c>
      <c r="E712" s="17">
        <f ca="1">IF(D712&lt;=('Ejercicio 3 - TIR'!$D$14-'Ejercicio 3 - TIR'!$C$14)/('Ejercicio 3 - TIR'!$E$14-'Ejercicio 3 - TIR'!$C$14),'Ejercicio 3 - TIR'!$C$14+SQRT(('Ejercicio 3 - TIR'!$E$14-'Ejercicio 3 - TIR'!$C$14)*('Ejercicio 3 - TIR'!$D$14-'Ejercicio 3 - TIR'!$C$14)*D712),'Ejercicio 3 - TIR'!$E$14-SQRT(('Ejercicio 3 - TIR'!$E$14-'Ejercicio 3 - TIR'!$C$14)*('Ejercicio 3 - TIR'!$E$14-'Ejercicio 3 - TIR'!$D$14)*(1-D712)))</f>
        <v>27746.5275728056</v>
      </c>
      <c r="F712" s="16">
        <f ca="1" t="shared" si="5306"/>
        <v>0.858189600964575</v>
      </c>
      <c r="G712" s="17">
        <f ca="1">IF(F712&lt;=('Ejercicio 3 - TIR'!$D$18-'Ejercicio 3 - TIR'!$C$18)/('Ejercicio 3 - TIR'!$E$18-'Ejercicio 3 - TIR'!$C$18),'Ejercicio 3 - TIR'!$C$18+SQRT(('Ejercicio 3 - TIR'!$E$18-'Ejercicio 3 - TIR'!$C$18)*('Ejercicio 3 - TIR'!$D$18-'Ejercicio 3 - TIR'!$C$18)*F712),'Ejercicio 3 - TIR'!$E$18-SQRT(('Ejercicio 3 - TIR'!$E$18-'Ejercicio 3 - TIR'!$C$18)*('Ejercicio 3 - TIR'!$E$18-'Ejercicio 3 - TIR'!$D$18)*(1-F712)))</f>
        <v>41738.7456511862</v>
      </c>
      <c r="H712" s="16">
        <f ca="1" t="shared" ref="H712:L712" si="5307">RAND()</f>
        <v>0.554218465192157</v>
      </c>
      <c r="I712" s="17">
        <f ca="1">IF(H712&lt;=('Ejercicio 3 - TIR'!$D$18-'Ejercicio 3 - TIR'!$C$18)/('Ejercicio 3 - TIR'!$E$18-'Ejercicio 3 - TIR'!$C$18),'Ejercicio 3 - TIR'!$C$18+SQRT(('Ejercicio 3 - TIR'!$E$18-'Ejercicio 3 - TIR'!$C$18)*('Ejercicio 3 - TIR'!$D$18-'Ejercicio 3 - TIR'!$C$18)*H712),'Ejercicio 3 - TIR'!$E$18-SQRT(('Ejercicio 3 - TIR'!$E$18-'Ejercicio 3 - TIR'!$C$18)*('Ejercicio 3 - TIR'!$E$18-'Ejercicio 3 - TIR'!$D$18)*(1-H712)))</f>
        <v>39117.7173557214</v>
      </c>
      <c r="J712" s="16">
        <f ca="1" t="shared" si="5307"/>
        <v>0.606291255770872</v>
      </c>
      <c r="K712" s="17">
        <f ca="1">IF(J712&lt;=('Ejercicio 3 - TIR'!$D$18-'Ejercicio 3 - TIR'!$C$18)/('Ejercicio 3 - TIR'!$E$18-'Ejercicio 3 - TIR'!$C$18),'Ejercicio 3 - TIR'!$C$18+SQRT(('Ejercicio 3 - TIR'!$E$18-'Ejercicio 3 - TIR'!$C$18)*('Ejercicio 3 - TIR'!$D$18-'Ejercicio 3 - TIR'!$C$18)*J712),'Ejercicio 3 - TIR'!$E$18-SQRT(('Ejercicio 3 - TIR'!$E$18-'Ejercicio 3 - TIR'!$C$18)*('Ejercicio 3 - TIR'!$E$18-'Ejercicio 3 - TIR'!$D$18)*(1-J712)))</f>
        <v>39536.4400257974</v>
      </c>
      <c r="L712" s="16">
        <f ca="1" t="shared" si="5307"/>
        <v>0.359715389038786</v>
      </c>
      <c r="M712" s="17">
        <f ca="1">IF(L712&lt;=('Ejercicio 3 - TIR'!$D$18-'Ejercicio 3 - TIR'!$C$18)/('Ejercicio 3 - TIR'!$E$18-'Ejercicio 3 - TIR'!$C$18),'Ejercicio 3 - TIR'!$C$18+SQRT(('Ejercicio 3 - TIR'!$E$18-'Ejercicio 3 - TIR'!$C$18)*('Ejercicio 3 - TIR'!$D$18-'Ejercicio 3 - TIR'!$C$18)*L712),'Ejercicio 3 - TIR'!$E$18-SQRT(('Ejercicio 3 - TIR'!$E$18-'Ejercicio 3 - TIR'!$C$18)*('Ejercicio 3 - TIR'!$E$18-'Ejercicio 3 - TIR'!$D$18)*(1-L712)))</f>
        <v>37345.5638555401</v>
      </c>
      <c r="N712" s="16">
        <f ca="1" t="shared" ref="N712:R712" si="5308">RAND()</f>
        <v>0.753294533606485</v>
      </c>
      <c r="O712" s="17">
        <f ca="1">IF(N712&lt;=('Ejercicio 3 - TIR'!$D$18-'Ejercicio 3 - TIR'!$C$18)/('Ejercicio 3 - TIR'!$E$18-'Ejercicio 3 - TIR'!$C$18),'Ejercicio 3 - TIR'!$C$18+SQRT(('Ejercicio 3 - TIR'!$E$18-'Ejercicio 3 - TIR'!$C$18)*('Ejercicio 3 - TIR'!$D$18-'Ejercicio 3 - TIR'!$C$18)*N712),'Ejercicio 3 - TIR'!$E$18-SQRT(('Ejercicio 3 - TIR'!$E$18-'Ejercicio 3 - TIR'!$C$18)*('Ejercicio 3 - TIR'!$E$18-'Ejercicio 3 - TIR'!$D$18)*(1-N712)))</f>
        <v>40698.4991015329</v>
      </c>
      <c r="P712" s="16">
        <f ca="1" t="shared" si="5308"/>
        <v>0.558977782026426</v>
      </c>
      <c r="Q712" s="18">
        <f ca="1">IF(P712&lt;=('Ejercicio 3 - TIR'!$D$22-'Ejercicio 3 - TIR'!$C$22)/('Ejercicio 3 - TIR'!$E$22-'Ejercicio 3 - TIR'!$C$22),'Ejercicio 3 - TIR'!$C$22+SQRT(('Ejercicio 3 - TIR'!$E$22-'Ejercicio 3 - TIR'!$C$22)*('Ejercicio 3 - TIR'!$D$22-'Ejercicio 3 - TIR'!$C$22)*P712),'Ejercicio 3 - TIR'!$E$22-SQRT(('Ejercicio 3 - TIR'!$E$22-'Ejercicio 3 - TIR'!$C$22)*('Ejercicio 3 - TIR'!$E$22-'Ejercicio 3 - TIR'!$D$22)*(1-P712)))</f>
        <v>0.15182483376531</v>
      </c>
      <c r="R712" s="16">
        <f ca="1" t="shared" si="5308"/>
        <v>0.263841045343584</v>
      </c>
      <c r="S712" s="18">
        <f ca="1">IF(R712&lt;=('Ejercicio 3 - TIR'!$D$23-'Ejercicio 3 - TIR'!$C$23)/('Ejercicio 3 - TIR'!$E$23-'Ejercicio 3 - TIR'!$C$23),'Ejercicio 3 - TIR'!$C$23+SQRT(('Ejercicio 3 - TIR'!$E$23-'Ejercicio 3 - TIR'!$C$23)*('Ejercicio 3 - TIR'!$D$23-'Ejercicio 3 - TIR'!$C$23)*R712),'Ejercicio 3 - TIR'!$E$23-SQRT(('Ejercicio 3 - TIR'!$E$23-'Ejercicio 3 - TIR'!$C$23)*('Ejercicio 3 - TIR'!$E$23-'Ejercicio 3 - TIR'!$D$23)*(1-R712)))</f>
        <v>0.141792518936976</v>
      </c>
      <c r="T712" s="16">
        <f ca="1" t="shared" ref="T712:X712" si="5309">RAND()</f>
        <v>0.562584740810421</v>
      </c>
      <c r="U712" s="18">
        <f ca="1">IF(T712&lt;=('Ejercicio 3 - TIR'!$D$24-'Ejercicio 3 - TIR'!$C$24)/('Ejercicio 3 - TIR'!$E$24-'Ejercicio 3 - TIR'!$C$24),'Ejercicio 3 - TIR'!$C$24+SQRT(('Ejercicio 3 - TIR'!$E$24-'Ejercicio 3 - TIR'!$C$24)*('Ejercicio 3 - TIR'!$D$24-'Ejercicio 3 - TIR'!$C$24)*T712),'Ejercicio 3 - TIR'!$E$24-SQRT(('Ejercicio 3 - TIR'!$E$24-'Ejercicio 3 - TIR'!$C$24)*('Ejercicio 3 - TIR'!$E$24-'Ejercicio 3 - TIR'!$D$24)*(1-T712)))</f>
        <v>0.18500338979657</v>
      </c>
      <c r="V712" s="16">
        <f ca="1" t="shared" si="5309"/>
        <v>0.030747288596281</v>
      </c>
      <c r="W712" s="18">
        <f ca="1">IF(V712&lt;=('Ejercicio 3 - TIR'!$D$25-'Ejercicio 3 - TIR'!$C$25)/('Ejercicio 3 - TIR'!$E$25-'Ejercicio 3 - TIR'!$C$25),'Ejercicio 3 - TIR'!$C$25+SQRT(('Ejercicio 3 - TIR'!$E$25-'Ejercicio 3 - TIR'!$C$25)*('Ejercicio 3 - TIR'!$D$25-'Ejercicio 3 - TIR'!$C$25)*V712),'Ejercicio 3 - TIR'!$E$25-SQRT(('Ejercicio 3 - TIR'!$E$25-'Ejercicio 3 - TIR'!$C$25)*('Ejercicio 3 - TIR'!$E$25-'Ejercicio 3 - TIR'!$D$25)*(1-V712)))</f>
        <v>0.186560960603051</v>
      </c>
      <c r="X712" s="16">
        <f ca="1" t="shared" si="5309"/>
        <v>0.109801161646963</v>
      </c>
      <c r="Y712" s="18">
        <f ca="1">IF(X712&lt;=('Ejercicio 3 - TIR'!$D$26-'Ejercicio 3 - TIR'!$C$26)/('Ejercicio 3 - TIR'!$E$26-'Ejercicio 3 - TIR'!$C$26),'Ejercicio 3 - TIR'!$C$26+SQRT(('Ejercicio 3 - TIR'!$E$26-'Ejercicio 3 - TIR'!$C$26)*('Ejercicio 3 - TIR'!$D$26-'Ejercicio 3 - TIR'!$C$26)*X712),'Ejercicio 3 - TIR'!$E$26-SQRT(('Ejercicio 3 - TIR'!$E$26-'Ejercicio 3 - TIR'!$C$26)*('Ejercicio 3 - TIR'!$E$26-'Ejercicio 3 - TIR'!$D$26)*(1-X712)))</f>
        <v>0.207218104902886</v>
      </c>
      <c r="Z712" s="16">
        <f ca="1" t="shared" si="5240"/>
        <v>1.15182483376531</v>
      </c>
      <c r="AA712" s="16">
        <f ca="1" t="shared" si="5241"/>
        <v>1.31514497831906</v>
      </c>
      <c r="AB712" s="16">
        <f ca="1" t="shared" si="5242"/>
        <v>1.55845125738202</v>
      </c>
      <c r="AC712" s="16">
        <f ca="1" t="shared" si="5243"/>
        <v>1.84919742101224</v>
      </c>
      <c r="AD712" s="16">
        <f ca="1" t="shared" si="5244"/>
        <v>2.2323846061857</v>
      </c>
      <c r="AE712" s="15">
        <f ca="1" t="shared" si="5245"/>
        <v>4212.61193630579</v>
      </c>
      <c r="AF712" s="15">
        <f ca="1" t="shared" si="5246"/>
        <v>4809.92879405856</v>
      </c>
      <c r="AG712" s="15">
        <f ca="1" t="shared" si="5247"/>
        <v>5699.78192563952</v>
      </c>
      <c r="AH712" s="15">
        <f ca="1" t="shared" si="5248"/>
        <v>6763.13871691474</v>
      </c>
      <c r="AI712" s="15">
        <f ca="1" t="shared" si="5249"/>
        <v>8164.58350502915</v>
      </c>
      <c r="AJ712" s="17">
        <f ca="1" t="shared" si="5250"/>
        <v>48075.7237712501</v>
      </c>
      <c r="AK712" s="17">
        <f ca="1" t="shared" si="5251"/>
        <v>51445.4695436812</v>
      </c>
      <c r="AL712" s="17">
        <f ca="1" t="shared" si="5252"/>
        <v>61615.6146706127</v>
      </c>
      <c r="AM712" s="17">
        <f ca="1" t="shared" si="5253"/>
        <v>69059.3203679128</v>
      </c>
      <c r="AN712" s="17">
        <f ca="1" t="shared" si="5254"/>
        <v>90854.7028891246</v>
      </c>
      <c r="AO712" s="17">
        <f ca="1">C712/'Ejercicio 3 - TIR'!$D$7</f>
        <v>13378.6788022891</v>
      </c>
      <c r="AP712" s="17">
        <f ca="1" t="shared" si="5255"/>
        <v>34697.044968961</v>
      </c>
      <c r="AQ712" s="17">
        <f ca="1" t="shared" si="5256"/>
        <v>38066.7907413921</v>
      </c>
      <c r="AR712" s="17">
        <f ca="1" t="shared" si="5257"/>
        <v>48236.9358683236</v>
      </c>
      <c r="AS712" s="17">
        <f ca="1" t="shared" si="5258"/>
        <v>55680.6415656237</v>
      </c>
      <c r="AT712" s="17">
        <f ca="1" t="shared" si="5259"/>
        <v>77476.0240868354</v>
      </c>
      <c r="AU712" s="17">
        <f ca="1">AP712*'Ejercicio 3 - TIR'!$D$5</f>
        <v>17348.5224844805</v>
      </c>
      <c r="AV712" s="17">
        <f ca="1">AQ712*'Ejercicio 3 - TIR'!$D$5</f>
        <v>19033.395370696</v>
      </c>
      <c r="AW712" s="17">
        <f ca="1">AR712*'Ejercicio 3 - TIR'!$D$5</f>
        <v>24118.4679341618</v>
      </c>
      <c r="AX712" s="17">
        <f ca="1">AS712*'Ejercicio 3 - TIR'!$D$5</f>
        <v>27840.3207828118</v>
      </c>
      <c r="AY712" s="17">
        <f ca="1">AT712*'Ejercicio 3 - TIR'!$D$5</f>
        <v>38738.0120434177</v>
      </c>
      <c r="AZ712" s="17">
        <f ca="1" t="shared" ref="AZ712:BD712" si="5310">AJ712-AU712-AE712</f>
        <v>26514.5893504638</v>
      </c>
      <c r="BA712" s="17">
        <f ca="1" t="shared" si="5310"/>
        <v>27602.1453789266</v>
      </c>
      <c r="BB712" s="17">
        <f ca="1" t="shared" si="5310"/>
        <v>31797.3648108114</v>
      </c>
      <c r="BC712" s="17">
        <f ca="1" t="shared" si="5310"/>
        <v>34455.8608681862</v>
      </c>
      <c r="BD712" s="17">
        <f ca="1" t="shared" si="5310"/>
        <v>43952.1073406777</v>
      </c>
      <c r="BE712" s="17">
        <f ca="1" t="shared" ref="BE712:BI712" si="5311">AZ712/Z712</f>
        <v>23019.6368173342</v>
      </c>
      <c r="BF712" s="17">
        <f ca="1" t="shared" si="5311"/>
        <v>20987.9107124799</v>
      </c>
      <c r="BG712" s="17">
        <f ca="1" t="shared" si="5311"/>
        <v>20403.1821080029</v>
      </c>
      <c r="BH712" s="17">
        <f ca="1" t="shared" si="5311"/>
        <v>18632.8730922225</v>
      </c>
      <c r="BI712" s="17">
        <f ca="1" t="shared" si="5311"/>
        <v>19688.4117633185</v>
      </c>
      <c r="BJ712" s="17">
        <f ca="1" t="shared" si="5262"/>
        <v>61940.9210286384</v>
      </c>
      <c r="BK712" s="17">
        <f ca="1" t="shared" si="5263"/>
        <v>29866.3566093332</v>
      </c>
      <c r="BL712" s="17">
        <f ca="1" t="shared" si="5264"/>
        <v>91807.2776379716</v>
      </c>
      <c r="BM712" s="17">
        <f ca="1">BK712*'Ejercicio 3 - TIR'!$D$5</f>
        <v>14933.1783046666</v>
      </c>
      <c r="BN712" s="17">
        <f ca="1" t="shared" si="5265"/>
        <v>76874.099333305</v>
      </c>
      <c r="BO712" s="17">
        <f ca="1" t="shared" si="5266"/>
        <v>34435.8669739502</v>
      </c>
      <c r="BP712" s="17">
        <f ca="1" t="shared" si="5267"/>
        <v>-94639.9215842513</v>
      </c>
      <c r="BQ712" s="17">
        <f ca="1" t="shared" ref="BQ712:BT712" si="5312">BE712</f>
        <v>23019.6368173342</v>
      </c>
      <c r="BR712" s="17">
        <f ca="1" t="shared" si="5312"/>
        <v>20987.9107124799</v>
      </c>
      <c r="BS712" s="17">
        <f ca="1" t="shared" si="5312"/>
        <v>20403.1821080029</v>
      </c>
      <c r="BT712" s="17">
        <f ca="1" t="shared" si="5312"/>
        <v>18632.8730922225</v>
      </c>
      <c r="BU712" s="17">
        <f ca="1" t="shared" si="5269"/>
        <v>54124.2787372687</v>
      </c>
      <c r="BV712" s="19">
        <f ca="1" t="shared" si="5270"/>
        <v>11.8953505383216</v>
      </c>
    </row>
    <row r="713" ht="15" customHeight="1" spans="1:74">
      <c r="A713" s="15">
        <v>712</v>
      </c>
      <c r="B713" s="16">
        <f ca="1" t="shared" ref="B713:F713" si="5313">RAND()</f>
        <v>0.813435238971218</v>
      </c>
      <c r="C713" s="17">
        <f ca="1">IF(B713&lt;=('Ejercicio 3 - TIR'!$D$13-'Ejercicio 3 - TIR'!$C$13)/('Ejercicio 3 - TIR'!$E$13-'Ejercicio 3 - TIR'!$C$13),'Ejercicio 3 - TIR'!$C$13+SQRT(('Ejercicio 3 - TIR'!$E$13-'Ejercicio 3 - TIR'!$C$13)*('Ejercicio 3 - TIR'!$D$13-'Ejercicio 3 - TIR'!$C$13)*B713),'Ejercicio 3 - TIR'!$E$13-SQRT(('Ejercicio 3 - TIR'!$E$13-'Ejercicio 3 - TIR'!$C$13)*('Ejercicio 3 - TIR'!$E$13-'Ejercicio 3 - TIR'!$D$13)*(1-B713)))</f>
        <v>85037.4563247241</v>
      </c>
      <c r="D713" s="16">
        <f ca="1" t="shared" si="5313"/>
        <v>0.0868268257943485</v>
      </c>
      <c r="E713" s="17">
        <f ca="1">IF(D713&lt;=('Ejercicio 3 - TIR'!$D$14-'Ejercicio 3 - TIR'!$C$14)/('Ejercicio 3 - TIR'!$E$14-'Ejercicio 3 - TIR'!$C$14),'Ejercicio 3 - TIR'!$C$14+SQRT(('Ejercicio 3 - TIR'!$E$14-'Ejercicio 3 - TIR'!$C$14)*('Ejercicio 3 - TIR'!$D$14-'Ejercicio 3 - TIR'!$C$14)*D713),'Ejercicio 3 - TIR'!$E$14-SQRT(('Ejercicio 3 - TIR'!$E$14-'Ejercicio 3 - TIR'!$C$14)*('Ejercicio 3 - TIR'!$E$14-'Ejercicio 3 - TIR'!$D$14)*(1-D713)))</f>
        <v>27551.8644036422</v>
      </c>
      <c r="F713" s="16">
        <f ca="1" t="shared" si="5313"/>
        <v>0.772506086810002</v>
      </c>
      <c r="G713" s="17">
        <f ca="1">IF(F713&lt;=('Ejercicio 3 - TIR'!$D$18-'Ejercicio 3 - TIR'!$C$18)/('Ejercicio 3 - TIR'!$E$18-'Ejercicio 3 - TIR'!$C$18),'Ejercicio 3 - TIR'!$C$18+SQRT(('Ejercicio 3 - TIR'!$E$18-'Ejercicio 3 - TIR'!$C$18)*('Ejercicio 3 - TIR'!$D$18-'Ejercicio 3 - TIR'!$C$18)*F713),'Ejercicio 3 - TIR'!$E$18-SQRT(('Ejercicio 3 - TIR'!$E$18-'Ejercicio 3 - TIR'!$C$18)*('Ejercicio 3 - TIR'!$E$18-'Ejercicio 3 - TIR'!$D$18)*(1-F713)))</f>
        <v>40869.37734848</v>
      </c>
      <c r="H713" s="16">
        <f ca="1" t="shared" ref="H713:L713" si="5314">RAND()</f>
        <v>0.309829131547358</v>
      </c>
      <c r="I713" s="17">
        <f ca="1">IF(H713&lt;=('Ejercicio 3 - TIR'!$D$18-'Ejercicio 3 - TIR'!$C$18)/('Ejercicio 3 - TIR'!$E$18-'Ejercicio 3 - TIR'!$C$18),'Ejercicio 3 - TIR'!$C$18+SQRT(('Ejercicio 3 - TIR'!$E$18-'Ejercicio 3 - TIR'!$C$18)*('Ejercicio 3 - TIR'!$D$18-'Ejercicio 3 - TIR'!$C$18)*H713),'Ejercicio 3 - TIR'!$E$18-SQRT(('Ejercicio 3 - TIR'!$E$18-'Ejercicio 3 - TIR'!$C$18)*('Ejercicio 3 - TIR'!$E$18-'Ejercicio 3 - TIR'!$D$18)*(1-H713)))</f>
        <v>36817.2112870369</v>
      </c>
      <c r="J713" s="16">
        <f ca="1" t="shared" si="5314"/>
        <v>0.764882388342864</v>
      </c>
      <c r="K713" s="17">
        <f ca="1">IF(J713&lt;=('Ejercicio 3 - TIR'!$D$18-'Ejercicio 3 - TIR'!$C$18)/('Ejercicio 3 - TIR'!$E$18-'Ejercicio 3 - TIR'!$C$18),'Ejercicio 3 - TIR'!$C$18+SQRT(('Ejercicio 3 - TIR'!$E$18-'Ejercicio 3 - TIR'!$C$18)*('Ejercicio 3 - TIR'!$D$18-'Ejercicio 3 - TIR'!$C$18)*J713),'Ejercicio 3 - TIR'!$E$18-SQRT(('Ejercicio 3 - TIR'!$E$18-'Ejercicio 3 - TIR'!$C$18)*('Ejercicio 3 - TIR'!$E$18-'Ejercicio 3 - TIR'!$D$18)*(1-J713)))</f>
        <v>40800.7356746348</v>
      </c>
      <c r="L713" s="16">
        <f ca="1" t="shared" si="5314"/>
        <v>0.682639698946347</v>
      </c>
      <c r="M713" s="17">
        <f ca="1">IF(L713&lt;=('Ejercicio 3 - TIR'!$D$18-'Ejercicio 3 - TIR'!$C$18)/('Ejercicio 3 - TIR'!$E$18-'Ejercicio 3 - TIR'!$C$18),'Ejercicio 3 - TIR'!$C$18+SQRT(('Ejercicio 3 - TIR'!$E$18-'Ejercicio 3 - TIR'!$C$18)*('Ejercicio 3 - TIR'!$D$18-'Ejercicio 3 - TIR'!$C$18)*L713),'Ejercicio 3 - TIR'!$E$18-SQRT(('Ejercicio 3 - TIR'!$E$18-'Ejercicio 3 - TIR'!$C$18)*('Ejercicio 3 - TIR'!$E$18-'Ejercicio 3 - TIR'!$D$18)*(1-L713)))</f>
        <v>40121.2683432039</v>
      </c>
      <c r="N713" s="16">
        <f ca="1" t="shared" ref="N713:R713" si="5315">RAND()</f>
        <v>0.277950576476926</v>
      </c>
      <c r="O713" s="17">
        <f ca="1">IF(N713&lt;=('Ejercicio 3 - TIR'!$D$18-'Ejercicio 3 - TIR'!$C$18)/('Ejercicio 3 - TIR'!$E$18-'Ejercicio 3 - TIR'!$C$18),'Ejercicio 3 - TIR'!$C$18+SQRT(('Ejercicio 3 - TIR'!$E$18-'Ejercicio 3 - TIR'!$C$18)*('Ejercicio 3 - TIR'!$D$18-'Ejercicio 3 - TIR'!$C$18)*N713),'Ejercicio 3 - TIR'!$E$18-SQRT(('Ejercicio 3 - TIR'!$E$18-'Ejercicio 3 - TIR'!$C$18)*('Ejercicio 3 - TIR'!$E$18-'Ejercicio 3 - TIR'!$D$18)*(1-N713)))</f>
        <v>36456.979670987</v>
      </c>
      <c r="P713" s="16">
        <f ca="1" t="shared" si="5315"/>
        <v>0.505498636777393</v>
      </c>
      <c r="Q713" s="18">
        <f ca="1">IF(P713&lt;=('Ejercicio 3 - TIR'!$D$22-'Ejercicio 3 - TIR'!$C$22)/('Ejercicio 3 - TIR'!$E$22-'Ejercicio 3 - TIR'!$C$22),'Ejercicio 3 - TIR'!$C$22+SQRT(('Ejercicio 3 - TIR'!$E$22-'Ejercicio 3 - TIR'!$C$22)*('Ejercicio 3 - TIR'!$D$22-'Ejercicio 3 - TIR'!$C$22)*P713),'Ejercicio 3 - TIR'!$E$22-SQRT(('Ejercicio 3 - TIR'!$E$22-'Ejercicio 3 - TIR'!$C$22)*('Ejercicio 3 - TIR'!$E$22-'Ejercicio 3 - TIR'!$D$22)*(1-P713)))</f>
        <v>0.150165415139461</v>
      </c>
      <c r="R713" s="16">
        <f ca="1" t="shared" si="5315"/>
        <v>0.602548766467837</v>
      </c>
      <c r="S713" s="18">
        <f ca="1">IF(R713&lt;=('Ejercicio 3 - TIR'!$D$23-'Ejercicio 3 - TIR'!$C$23)/('Ejercicio 3 - TIR'!$E$23-'Ejercicio 3 - TIR'!$C$23),'Ejercicio 3 - TIR'!$C$23+SQRT(('Ejercicio 3 - TIR'!$E$23-'Ejercicio 3 - TIR'!$C$23)*('Ejercicio 3 - TIR'!$D$23-'Ejercicio 3 - TIR'!$C$23)*R713),'Ejercicio 3 - TIR'!$E$23-SQRT(('Ejercicio 3 - TIR'!$E$23-'Ejercicio 3 - TIR'!$C$23)*('Ejercicio 3 - TIR'!$E$23-'Ejercicio 3 - TIR'!$D$23)*(1-R713)))</f>
        <v>0.15325280911277</v>
      </c>
      <c r="T713" s="16">
        <f ca="1" t="shared" ref="T713:X713" si="5316">RAND()</f>
        <v>0.432263544386002</v>
      </c>
      <c r="U713" s="18">
        <f ca="1">IF(T713&lt;=('Ejercicio 3 - TIR'!$D$24-'Ejercicio 3 - TIR'!$C$24)/('Ejercicio 3 - TIR'!$E$24-'Ejercicio 3 - TIR'!$C$24),'Ejercicio 3 - TIR'!$C$24+SQRT(('Ejercicio 3 - TIR'!$E$24-'Ejercicio 3 - TIR'!$C$24)*('Ejercicio 3 - TIR'!$D$24-'Ejercicio 3 - TIR'!$C$24)*T713),'Ejercicio 3 - TIR'!$E$24-SQRT(('Ejercicio 3 - TIR'!$E$24-'Ejercicio 3 - TIR'!$C$24)*('Ejercicio 3 - TIR'!$E$24-'Ejercicio 3 - TIR'!$D$24)*(1-T713)))</f>
        <v>0.180129433466287</v>
      </c>
      <c r="V713" s="16">
        <f ca="1" t="shared" si="5316"/>
        <v>0.166830709983611</v>
      </c>
      <c r="W713" s="18">
        <f ca="1">IF(V713&lt;=('Ejercicio 3 - TIR'!$D$25-'Ejercicio 3 - TIR'!$C$25)/('Ejercicio 3 - TIR'!$E$25-'Ejercicio 3 - TIR'!$C$25),'Ejercicio 3 - TIR'!$C$25+SQRT(('Ejercicio 3 - TIR'!$E$25-'Ejercicio 3 - TIR'!$C$25)*('Ejercicio 3 - TIR'!$D$25-'Ejercicio 3 - TIR'!$C$25)*V713),'Ejercicio 3 - TIR'!$E$25-SQRT(('Ejercicio 3 - TIR'!$E$25-'Ejercicio 3 - TIR'!$C$25)*('Ejercicio 3 - TIR'!$E$25-'Ejercicio 3 - TIR'!$D$25)*(1-V713)))</f>
        <v>0.19528276787683</v>
      </c>
      <c r="X713" s="16">
        <f ca="1" t="shared" si="5316"/>
        <v>0.4368086824234</v>
      </c>
      <c r="Y713" s="18">
        <f ca="1">IF(X713&lt;=('Ejercicio 3 - TIR'!$D$26-'Ejercicio 3 - TIR'!$C$26)/('Ejercicio 3 - TIR'!$E$26-'Ejercicio 3 - TIR'!$C$26),'Ejercicio 3 - TIR'!$C$26+SQRT(('Ejercicio 3 - TIR'!$E$26-'Ejercicio 3 - TIR'!$C$26)*('Ejercicio 3 - TIR'!$D$26-'Ejercicio 3 - TIR'!$C$26)*X713),'Ejercicio 3 - TIR'!$E$26-SQRT(('Ejercicio 3 - TIR'!$E$26-'Ejercicio 3 - TIR'!$C$26)*('Ejercicio 3 - TIR'!$E$26-'Ejercicio 3 - TIR'!$D$26)*(1-X713)))</f>
        <v>0.224852623680599</v>
      </c>
      <c r="Z713" s="16">
        <f ca="1" t="shared" si="5240"/>
        <v>1.15016541513946</v>
      </c>
      <c r="AA713" s="16">
        <f ca="1" t="shared" si="5241"/>
        <v>1.32643149595394</v>
      </c>
      <c r="AB713" s="16">
        <f ca="1" t="shared" si="5242"/>
        <v>1.56536084985196</v>
      </c>
      <c r="AC713" s="16">
        <f ca="1" t="shared" si="5243"/>
        <v>1.87104884933708</v>
      </c>
      <c r="AD713" s="16">
        <f ca="1" t="shared" si="5244"/>
        <v>2.29175909214509</v>
      </c>
      <c r="AE713" s="15">
        <f ca="1" t="shared" si="5245"/>
        <v>4137.33715603907</v>
      </c>
      <c r="AF713" s="15">
        <f ca="1" t="shared" si="5246"/>
        <v>4771.3956974487</v>
      </c>
      <c r="AG713" s="15">
        <f ca="1" t="shared" si="5247"/>
        <v>5630.86450127362</v>
      </c>
      <c r="AH713" s="15">
        <f ca="1" t="shared" si="5248"/>
        <v>6730.47530662171</v>
      </c>
      <c r="AI713" s="15">
        <f ca="1" t="shared" si="5249"/>
        <v>8243.84033793309</v>
      </c>
      <c r="AJ713" s="17">
        <f ca="1" t="shared" si="5250"/>
        <v>47006.5443645058</v>
      </c>
      <c r="AK713" s="17">
        <f ca="1" t="shared" si="5251"/>
        <v>48835.5086443167</v>
      </c>
      <c r="AL713" s="17">
        <f ca="1" t="shared" si="5252"/>
        <v>63867.8742702316</v>
      </c>
      <c r="AM713" s="17">
        <f ca="1" t="shared" si="5253"/>
        <v>75068.852967496</v>
      </c>
      <c r="AN713" s="17">
        <f ca="1" t="shared" si="5254"/>
        <v>83550.614633133</v>
      </c>
      <c r="AO713" s="17">
        <f ca="1">C713/'Ejercicio 3 - TIR'!$D$7</f>
        <v>17007.4912649448</v>
      </c>
      <c r="AP713" s="17">
        <f ca="1" t="shared" si="5255"/>
        <v>29999.053099561</v>
      </c>
      <c r="AQ713" s="17">
        <f ca="1" t="shared" si="5256"/>
        <v>31828.0173793718</v>
      </c>
      <c r="AR713" s="17">
        <f ca="1" t="shared" si="5257"/>
        <v>46860.3830052867</v>
      </c>
      <c r="AS713" s="17">
        <f ca="1" t="shared" si="5258"/>
        <v>58061.3617025511</v>
      </c>
      <c r="AT713" s="17">
        <f ca="1" t="shared" si="5259"/>
        <v>66543.1233681882</v>
      </c>
      <c r="AU713" s="17">
        <f ca="1">AP713*'Ejercicio 3 - TIR'!$D$5</f>
        <v>14999.5265497805</v>
      </c>
      <c r="AV713" s="17">
        <f ca="1">AQ713*'Ejercicio 3 - TIR'!$D$5</f>
        <v>15914.0086896859</v>
      </c>
      <c r="AW713" s="17">
        <f ca="1">AR713*'Ejercicio 3 - TIR'!$D$5</f>
        <v>23430.1915026434</v>
      </c>
      <c r="AX713" s="17">
        <f ca="1">AS713*'Ejercicio 3 - TIR'!$D$5</f>
        <v>29030.6808512756</v>
      </c>
      <c r="AY713" s="17">
        <f ca="1">AT713*'Ejercicio 3 - TIR'!$D$5</f>
        <v>33271.5616840941</v>
      </c>
      <c r="AZ713" s="17">
        <f ca="1" t="shared" ref="AZ713:BD713" si="5317">AJ713-AU713-AE713</f>
        <v>27869.6806586863</v>
      </c>
      <c r="BA713" s="17">
        <f ca="1" t="shared" si="5317"/>
        <v>28150.104257182</v>
      </c>
      <c r="BB713" s="17">
        <f ca="1" t="shared" si="5317"/>
        <v>34806.8182663146</v>
      </c>
      <c r="BC713" s="17">
        <f ca="1" t="shared" si="5317"/>
        <v>39307.6968095987</v>
      </c>
      <c r="BD713" s="17">
        <f ca="1" t="shared" si="5317"/>
        <v>42035.2126111058</v>
      </c>
      <c r="BE713" s="17">
        <f ca="1" t="shared" ref="BE713:BI713" si="5318">AZ713/Z713</f>
        <v>24231.0195488768</v>
      </c>
      <c r="BF713" s="17">
        <f ca="1" t="shared" si="5318"/>
        <v>21222.4335316594</v>
      </c>
      <c r="BG713" s="17">
        <f ca="1" t="shared" si="5318"/>
        <v>22235.6514599214</v>
      </c>
      <c r="BH713" s="17">
        <f ca="1" t="shared" si="5318"/>
        <v>21008.375502075</v>
      </c>
      <c r="BI713" s="17">
        <f ca="1" t="shared" si="5318"/>
        <v>18341.8984810314</v>
      </c>
      <c r="BJ713" s="17">
        <f ca="1" t="shared" si="5262"/>
        <v>63142.2357525956</v>
      </c>
      <c r="BK713" s="17">
        <f ca="1" t="shared" si="5263"/>
        <v>38977.0727410155</v>
      </c>
      <c r="BL713" s="17">
        <f ca="1" t="shared" si="5264"/>
        <v>102119.308493611</v>
      </c>
      <c r="BM713" s="17">
        <f ca="1">BK713*'Ejercicio 3 - TIR'!$D$5</f>
        <v>19488.5363705077</v>
      </c>
      <c r="BN713" s="17">
        <f ca="1" t="shared" si="5265"/>
        <v>82630.7721231034</v>
      </c>
      <c r="BO713" s="17">
        <f ca="1" t="shared" si="5266"/>
        <v>36055.6100361146</v>
      </c>
      <c r="BP713" s="17">
        <f ca="1" t="shared" si="5267"/>
        <v>-112589.320728366</v>
      </c>
      <c r="BQ713" s="17">
        <f ca="1" t="shared" ref="BQ713:BT713" si="5319">BE713</f>
        <v>24231.0195488768</v>
      </c>
      <c r="BR713" s="17">
        <f ca="1" t="shared" si="5319"/>
        <v>21222.4335316594</v>
      </c>
      <c r="BS713" s="17">
        <f ca="1" t="shared" si="5319"/>
        <v>22235.6514599214</v>
      </c>
      <c r="BT713" s="17">
        <f ca="1" t="shared" si="5319"/>
        <v>21008.375502075</v>
      </c>
      <c r="BU713" s="17">
        <f ca="1" t="shared" si="5269"/>
        <v>54397.508517146</v>
      </c>
      <c r="BV713" s="19">
        <f ca="1" t="shared" si="5270"/>
        <v>7.45197025023729</v>
      </c>
    </row>
    <row r="714" ht="15" customHeight="1" spans="1:74">
      <c r="A714" s="15">
        <v>713</v>
      </c>
      <c r="B714" s="16">
        <f ca="1" t="shared" ref="B714:F714" si="5320">RAND()</f>
        <v>0.432121314356198</v>
      </c>
      <c r="C714" s="17">
        <f ca="1">IF(B714&lt;=('Ejercicio 3 - TIR'!$D$13-'Ejercicio 3 - TIR'!$C$13)/('Ejercicio 3 - TIR'!$E$13-'Ejercicio 3 - TIR'!$C$13),'Ejercicio 3 - TIR'!$C$13+SQRT(('Ejercicio 3 - TIR'!$E$13-'Ejercicio 3 - TIR'!$C$13)*('Ejercicio 3 - TIR'!$D$13-'Ejercicio 3 - TIR'!$C$13)*B714),'Ejercicio 3 - TIR'!$E$13-SQRT(('Ejercicio 3 - TIR'!$E$13-'Ejercicio 3 - TIR'!$C$13)*('Ejercicio 3 - TIR'!$E$13-'Ejercicio 3 - TIR'!$D$13)*(1-B714)))</f>
        <v>73895.3179913533</v>
      </c>
      <c r="D714" s="16">
        <f ca="1" t="shared" si="5320"/>
        <v>0.194052443110662</v>
      </c>
      <c r="E714" s="17">
        <f ca="1">IF(D714&lt;=('Ejercicio 3 - TIR'!$D$14-'Ejercicio 3 - TIR'!$C$14)/('Ejercicio 3 - TIR'!$E$14-'Ejercicio 3 - TIR'!$C$14),'Ejercicio 3 - TIR'!$C$14+SQRT(('Ejercicio 3 - TIR'!$E$14-'Ejercicio 3 - TIR'!$C$14)*('Ejercicio 3 - TIR'!$D$14-'Ejercicio 3 - TIR'!$C$14)*D714),'Ejercicio 3 - TIR'!$E$14-SQRT(('Ejercicio 3 - TIR'!$E$14-'Ejercicio 3 - TIR'!$C$14)*('Ejercicio 3 - TIR'!$E$14-'Ejercicio 3 - TIR'!$D$14)*(1-D714)))</f>
        <v>28814.9617603981</v>
      </c>
      <c r="F714" s="16">
        <f ca="1" t="shared" si="5320"/>
        <v>0.936773529689396</v>
      </c>
      <c r="G714" s="17">
        <f ca="1">IF(F714&lt;=('Ejercicio 3 - TIR'!$D$18-'Ejercicio 3 - TIR'!$C$18)/('Ejercicio 3 - TIR'!$E$18-'Ejercicio 3 - TIR'!$C$18),'Ejercicio 3 - TIR'!$C$18+SQRT(('Ejercicio 3 - TIR'!$E$18-'Ejercicio 3 - TIR'!$C$18)*('Ejercicio 3 - TIR'!$D$18-'Ejercicio 3 - TIR'!$C$18)*F714),'Ejercicio 3 - TIR'!$E$18-SQRT(('Ejercicio 3 - TIR'!$E$18-'Ejercicio 3 - TIR'!$C$18)*('Ejercicio 3 - TIR'!$E$18-'Ejercicio 3 - TIR'!$D$18)*(1-F714)))</f>
        <v>42822.3900089099</v>
      </c>
      <c r="H714" s="16">
        <f ca="1" t="shared" ref="H714:L714" si="5321">RAND()</f>
        <v>0.810955551359745</v>
      </c>
      <c r="I714" s="17">
        <f ca="1">IF(H714&lt;=('Ejercicio 3 - TIR'!$D$18-'Ejercicio 3 - TIR'!$C$18)/('Ejercicio 3 - TIR'!$E$18-'Ejercicio 3 - TIR'!$C$18),'Ejercicio 3 - TIR'!$C$18+SQRT(('Ejercicio 3 - TIR'!$E$18-'Ejercicio 3 - TIR'!$C$18)*('Ejercicio 3 - TIR'!$D$18-'Ejercicio 3 - TIR'!$C$18)*H714),'Ejercicio 3 - TIR'!$E$18-SQRT(('Ejercicio 3 - TIR'!$E$18-'Ejercicio 3 - TIR'!$C$18)*('Ejercicio 3 - TIR'!$E$18-'Ejercicio 3 - TIR'!$D$18)*(1-H714)))</f>
        <v>41234.5871875691</v>
      </c>
      <c r="J714" s="16">
        <f ca="1" t="shared" si="5321"/>
        <v>0.829313937572703</v>
      </c>
      <c r="K714" s="17">
        <f ca="1">IF(J714&lt;=('Ejercicio 3 - TIR'!$D$18-'Ejercicio 3 - TIR'!$C$18)/('Ejercicio 3 - TIR'!$E$18-'Ejercicio 3 - TIR'!$C$18),'Ejercicio 3 - TIR'!$C$18+SQRT(('Ejercicio 3 - TIR'!$E$18-'Ejercicio 3 - TIR'!$C$18)*('Ejercicio 3 - TIR'!$D$18-'Ejercicio 3 - TIR'!$C$18)*J714),'Ejercicio 3 - TIR'!$E$18-SQRT(('Ejercicio 3 - TIR'!$E$18-'Ejercicio 3 - TIR'!$C$18)*('Ejercicio 3 - TIR'!$E$18-'Ejercicio 3 - TIR'!$D$18)*(1-J714)))</f>
        <v>41422.0879437796</v>
      </c>
      <c r="L714" s="16">
        <f ca="1" t="shared" si="5321"/>
        <v>0.489928450259641</v>
      </c>
      <c r="M714" s="17">
        <f ca="1">IF(L714&lt;=('Ejercicio 3 - TIR'!$D$18-'Ejercicio 3 - TIR'!$C$18)/('Ejercicio 3 - TIR'!$E$18-'Ejercicio 3 - TIR'!$C$18),'Ejercicio 3 - TIR'!$C$18+SQRT(('Ejercicio 3 - TIR'!$E$18-'Ejercicio 3 - TIR'!$C$18)*('Ejercicio 3 - TIR'!$D$18-'Ejercicio 3 - TIR'!$C$18)*L714),'Ejercicio 3 - TIR'!$E$18-SQRT(('Ejercicio 3 - TIR'!$E$18-'Ejercicio 3 - TIR'!$C$18)*('Ejercicio 3 - TIR'!$E$18-'Ejercicio 3 - TIR'!$D$18)*(1-L714)))</f>
        <v>38572.5881470502</v>
      </c>
      <c r="N714" s="16">
        <f ca="1" t="shared" ref="N714:R714" si="5322">RAND()</f>
        <v>0.204571425306167</v>
      </c>
      <c r="O714" s="17">
        <f ca="1">IF(N714&lt;=('Ejercicio 3 - TIR'!$D$18-'Ejercicio 3 - TIR'!$C$18)/('Ejercicio 3 - TIR'!$E$18-'Ejercicio 3 - TIR'!$C$18),'Ejercicio 3 - TIR'!$C$18+SQRT(('Ejercicio 3 - TIR'!$E$18-'Ejercicio 3 - TIR'!$C$18)*('Ejercicio 3 - TIR'!$D$18-'Ejercicio 3 - TIR'!$C$18)*N714),'Ejercicio 3 - TIR'!$E$18-SQRT(('Ejercicio 3 - TIR'!$E$18-'Ejercicio 3 - TIR'!$C$18)*('Ejercicio 3 - TIR'!$E$18-'Ejercicio 3 - TIR'!$D$18)*(1-N714)))</f>
        <v>35539.4687286711</v>
      </c>
      <c r="P714" s="16">
        <f ca="1" t="shared" si="5322"/>
        <v>0.375136231675831</v>
      </c>
      <c r="Q714" s="18">
        <f ca="1">IF(P714&lt;=('Ejercicio 3 - TIR'!$D$22-'Ejercicio 3 - TIR'!$C$22)/('Ejercicio 3 - TIR'!$E$22-'Ejercicio 3 - TIR'!$C$22),'Ejercicio 3 - TIR'!$C$22+SQRT(('Ejercicio 3 - TIR'!$E$22-'Ejercicio 3 - TIR'!$C$22)*('Ejercicio 3 - TIR'!$D$22-'Ejercicio 3 - TIR'!$C$22)*P714),'Ejercicio 3 - TIR'!$E$22-SQRT(('Ejercicio 3 - TIR'!$E$22-'Ejercicio 3 - TIR'!$C$22)*('Ejercicio 3 - TIR'!$E$22-'Ejercicio 3 - TIR'!$D$22)*(1-P714)))</f>
        <v>0.14598548088869</v>
      </c>
      <c r="R714" s="16">
        <f ca="1" t="shared" si="5322"/>
        <v>0.688862344398228</v>
      </c>
      <c r="S714" s="18">
        <f ca="1">IF(R714&lt;=('Ejercicio 3 - TIR'!$D$23-'Ejercicio 3 - TIR'!$C$23)/('Ejercicio 3 - TIR'!$E$23-'Ejercicio 3 - TIR'!$C$23),'Ejercicio 3 - TIR'!$C$23+SQRT(('Ejercicio 3 - TIR'!$E$23-'Ejercicio 3 - TIR'!$C$23)*('Ejercicio 3 - TIR'!$D$23-'Ejercicio 3 - TIR'!$C$23)*R714),'Ejercicio 3 - TIR'!$E$23-SQRT(('Ejercicio 3 - TIR'!$E$23-'Ejercicio 3 - TIR'!$C$23)*('Ejercicio 3 - TIR'!$E$23-'Ejercicio 3 - TIR'!$D$23)*(1-R714)))</f>
        <v>0.156334671350619</v>
      </c>
      <c r="T714" s="16">
        <f ca="1" t="shared" ref="T714:X714" si="5323">RAND()</f>
        <v>0.394528644378142</v>
      </c>
      <c r="U714" s="18">
        <f ca="1">IF(T714&lt;=('Ejercicio 3 - TIR'!$D$24-'Ejercicio 3 - TIR'!$C$24)/('Ejercicio 3 - TIR'!$E$24-'Ejercicio 3 - TIR'!$C$24),'Ejercicio 3 - TIR'!$C$24+SQRT(('Ejercicio 3 - TIR'!$E$24-'Ejercicio 3 - TIR'!$C$24)*('Ejercicio 3 - TIR'!$D$24-'Ejercicio 3 - TIR'!$C$24)*T714),'Ejercicio 3 - TIR'!$E$24-SQRT(('Ejercicio 3 - TIR'!$E$24-'Ejercicio 3 - TIR'!$C$24)*('Ejercicio 3 - TIR'!$E$24-'Ejercicio 3 - TIR'!$D$24)*(1-T714)))</f>
        <v>0.178783852299407</v>
      </c>
      <c r="V714" s="16">
        <f ca="1" t="shared" si="5323"/>
        <v>0.689388875320832</v>
      </c>
      <c r="W714" s="18">
        <f ca="1">IF(V714&lt;=('Ejercicio 3 - TIR'!$D$25-'Ejercicio 3 - TIR'!$C$25)/('Ejercicio 3 - TIR'!$E$25-'Ejercicio 3 - TIR'!$C$25),'Ejercicio 3 - TIR'!$C$25+SQRT(('Ejercicio 3 - TIR'!$E$25-'Ejercicio 3 - TIR'!$C$25)*('Ejercicio 3 - TIR'!$D$25-'Ejercicio 3 - TIR'!$C$25)*V714),'Ejercicio 3 - TIR'!$E$25-SQRT(('Ejercicio 3 - TIR'!$E$25-'Ejercicio 3 - TIR'!$C$25)*('Ejercicio 3 - TIR'!$E$25-'Ejercicio 3 - TIR'!$D$25)*(1-V714)))</f>
        <v>0.217028209991311</v>
      </c>
      <c r="X714" s="16">
        <f ca="1" t="shared" si="5323"/>
        <v>0.360010525600718</v>
      </c>
      <c r="Y714" s="18">
        <f ca="1">IF(X714&lt;=('Ejercicio 3 - TIR'!$D$26-'Ejercicio 3 - TIR'!$C$26)/('Ejercicio 3 - TIR'!$E$26-'Ejercicio 3 - TIR'!$C$26),'Ejercicio 3 - TIR'!$C$26+SQRT(('Ejercicio 3 - TIR'!$E$26-'Ejercicio 3 - TIR'!$C$26)*('Ejercicio 3 - TIR'!$D$26-'Ejercicio 3 - TIR'!$C$26)*X714),'Ejercicio 3 - TIR'!$E$26-SQRT(('Ejercicio 3 - TIR'!$E$26-'Ejercicio 3 - TIR'!$C$26)*('Ejercicio 3 - TIR'!$E$26-'Ejercicio 3 - TIR'!$D$26)*(1-X714)))</f>
        <v>0.221212729594272</v>
      </c>
      <c r="Z714" s="16">
        <f ca="1" t="shared" si="5240"/>
        <v>1.14598548088869</v>
      </c>
      <c r="AA714" s="16">
        <f ca="1" t="shared" si="5241"/>
        <v>1.32514274441601</v>
      </c>
      <c r="AB714" s="16">
        <f ca="1" t="shared" si="5242"/>
        <v>1.56205686910931</v>
      </c>
      <c r="AC714" s="16">
        <f ca="1" t="shared" si="5243"/>
        <v>1.90106727531673</v>
      </c>
      <c r="AD714" s="16">
        <f ca="1" t="shared" si="5244"/>
        <v>2.32160755643189</v>
      </c>
      <c r="AE714" s="15">
        <f ca="1" t="shared" si="5245"/>
        <v>4206.56604938094</v>
      </c>
      <c r="AF714" s="15">
        <f ca="1" t="shared" si="5246"/>
        <v>4864.19817022558</v>
      </c>
      <c r="AG714" s="15">
        <f ca="1" t="shared" si="5247"/>
        <v>5733.83825744624</v>
      </c>
      <c r="AH714" s="15">
        <f ca="1" t="shared" si="5248"/>
        <v>6978.2429108395</v>
      </c>
      <c r="AI714" s="15">
        <f ca="1" t="shared" si="5249"/>
        <v>8521.91907291818</v>
      </c>
      <c r="AJ714" s="17">
        <f ca="1" t="shared" si="5250"/>
        <v>49073.8372071637</v>
      </c>
      <c r="AK714" s="17">
        <f ca="1" t="shared" si="5251"/>
        <v>54641.7140305963</v>
      </c>
      <c r="AL714" s="17">
        <f ca="1" t="shared" si="5252"/>
        <v>64703.6570054308</v>
      </c>
      <c r="AM714" s="17">
        <f ca="1" t="shared" si="5253"/>
        <v>73329.0850506273</v>
      </c>
      <c r="AN714" s="17">
        <f ca="1" t="shared" si="5254"/>
        <v>82508.6991520578</v>
      </c>
      <c r="AO714" s="17">
        <f ca="1">C714/'Ejercicio 3 - TIR'!$D$7</f>
        <v>14779.0635982707</v>
      </c>
      <c r="AP714" s="17">
        <f ca="1" t="shared" si="5255"/>
        <v>34294.773608893</v>
      </c>
      <c r="AQ714" s="17">
        <f ca="1" t="shared" si="5256"/>
        <v>39862.6504323257</v>
      </c>
      <c r="AR714" s="17">
        <f ca="1" t="shared" si="5257"/>
        <v>49924.5934071601</v>
      </c>
      <c r="AS714" s="17">
        <f ca="1" t="shared" si="5258"/>
        <v>58550.0214523566</v>
      </c>
      <c r="AT714" s="17">
        <f ca="1" t="shared" si="5259"/>
        <v>67729.6355537872</v>
      </c>
      <c r="AU714" s="17">
        <f ca="1">AP714*'Ejercicio 3 - TIR'!$D$5</f>
        <v>17147.3868044465</v>
      </c>
      <c r="AV714" s="17">
        <f ca="1">AQ714*'Ejercicio 3 - TIR'!$D$5</f>
        <v>19931.3252161628</v>
      </c>
      <c r="AW714" s="17">
        <f ca="1">AR714*'Ejercicio 3 - TIR'!$D$5</f>
        <v>24962.2967035801</v>
      </c>
      <c r="AX714" s="17">
        <f ca="1">AS714*'Ejercicio 3 - TIR'!$D$5</f>
        <v>29275.0107261783</v>
      </c>
      <c r="AY714" s="17">
        <f ca="1">AT714*'Ejercicio 3 - TIR'!$D$5</f>
        <v>33864.8177768936</v>
      </c>
      <c r="AZ714" s="17">
        <f ca="1" t="shared" ref="AZ714:BD714" si="5324">AJ714-AU714-AE714</f>
        <v>27719.8843533362</v>
      </c>
      <c r="BA714" s="17">
        <f ca="1" t="shared" si="5324"/>
        <v>29846.1906442079</v>
      </c>
      <c r="BB714" s="17">
        <f ca="1" t="shared" si="5324"/>
        <v>34007.5220444045</v>
      </c>
      <c r="BC714" s="17">
        <f ca="1" t="shared" si="5324"/>
        <v>37075.8314136095</v>
      </c>
      <c r="BD714" s="17">
        <f ca="1" t="shared" si="5324"/>
        <v>40121.9623022461</v>
      </c>
      <c r="BE714" s="17">
        <f ca="1" t="shared" ref="BE714:BI714" si="5325">AZ714/Z714</f>
        <v>24188.6872177822</v>
      </c>
      <c r="BF714" s="17">
        <f ca="1" t="shared" si="5325"/>
        <v>22523.0004616304</v>
      </c>
      <c r="BG714" s="17">
        <f ca="1" t="shared" si="5325"/>
        <v>21770.9884428188</v>
      </c>
      <c r="BH714" s="17">
        <f ca="1" t="shared" si="5325"/>
        <v>19502.6403825884</v>
      </c>
      <c r="BI714" s="17">
        <f ca="1" t="shared" si="5325"/>
        <v>17281.9743763713</v>
      </c>
      <c r="BJ714" s="17">
        <f ca="1" t="shared" si="5262"/>
        <v>66897.0329612362</v>
      </c>
      <c r="BK714" s="17">
        <f ca="1" t="shared" si="5263"/>
        <v>34311.1857267327</v>
      </c>
      <c r="BL714" s="17">
        <f ca="1" t="shared" si="5264"/>
        <v>101208.218687969</v>
      </c>
      <c r="BM714" s="17">
        <f ca="1">BK714*'Ejercicio 3 - TIR'!$D$5</f>
        <v>17155.5928633663</v>
      </c>
      <c r="BN714" s="17">
        <f ca="1" t="shared" si="5265"/>
        <v>84052.6258246026</v>
      </c>
      <c r="BO714" s="17">
        <f ca="1" t="shared" si="5266"/>
        <v>36204.4935595334</v>
      </c>
      <c r="BP714" s="17">
        <f ca="1" t="shared" si="5267"/>
        <v>-102710.279751751</v>
      </c>
      <c r="BQ714" s="17">
        <f ca="1" t="shared" ref="BQ714:BT714" si="5326">BE714</f>
        <v>24188.6872177822</v>
      </c>
      <c r="BR714" s="17">
        <f ca="1" t="shared" si="5326"/>
        <v>22523.0004616304</v>
      </c>
      <c r="BS714" s="17">
        <f ca="1" t="shared" si="5326"/>
        <v>21770.9884428188</v>
      </c>
      <c r="BT714" s="17">
        <f ca="1" t="shared" si="5326"/>
        <v>19502.6403825884</v>
      </c>
      <c r="BU714" s="17">
        <f ca="1" t="shared" si="5269"/>
        <v>53486.4679359048</v>
      </c>
      <c r="BV714" s="19">
        <f ca="1" t="shared" si="5270"/>
        <v>10.2640450877769</v>
      </c>
    </row>
    <row r="715" ht="15" customHeight="1" spans="1:74">
      <c r="A715" s="15">
        <v>714</v>
      </c>
      <c r="B715" s="16">
        <f ca="1" t="shared" ref="B715:F715" si="5327">RAND()</f>
        <v>0.102584507058403</v>
      </c>
      <c r="C715" s="17">
        <f ca="1">IF(B715&lt;=('Ejercicio 3 - TIR'!$D$13-'Ejercicio 3 - TIR'!$C$13)/('Ejercicio 3 - TIR'!$E$13-'Ejercicio 3 - TIR'!$C$13),'Ejercicio 3 - TIR'!$C$13+SQRT(('Ejercicio 3 - TIR'!$E$13-'Ejercicio 3 - TIR'!$C$13)*('Ejercicio 3 - TIR'!$D$13-'Ejercicio 3 - TIR'!$C$13)*B715),'Ejercicio 3 - TIR'!$E$13-SQRT(('Ejercicio 3 - TIR'!$E$13-'Ejercicio 3 - TIR'!$C$13)*('Ejercicio 3 - TIR'!$E$13-'Ejercicio 3 - TIR'!$D$13)*(1-B715)))</f>
        <v>66405.7632506487</v>
      </c>
      <c r="D715" s="16">
        <f ca="1" t="shared" si="5327"/>
        <v>0.946722246842961</v>
      </c>
      <c r="E715" s="17">
        <f ca="1">IF(D715&lt;=('Ejercicio 3 - TIR'!$D$14-'Ejercicio 3 - TIR'!$C$14)/('Ejercicio 3 - TIR'!$E$14-'Ejercicio 3 - TIR'!$C$14),'Ejercicio 3 - TIR'!$C$14+SQRT(('Ejercicio 3 - TIR'!$E$14-'Ejercicio 3 - TIR'!$C$14)*('Ejercicio 3 - TIR'!$D$14-'Ejercicio 3 - TIR'!$C$14)*D715),'Ejercicio 3 - TIR'!$E$14-SQRT(('Ejercicio 3 - TIR'!$E$14-'Ejercicio 3 - TIR'!$C$14)*('Ejercicio 3 - TIR'!$E$14-'Ejercicio 3 - TIR'!$D$14)*(1-D715)))</f>
        <v>37173.0470514075</v>
      </c>
      <c r="F715" s="16">
        <f ca="1" t="shared" si="5327"/>
        <v>0.851166355076126</v>
      </c>
      <c r="G715" s="17">
        <f ca="1">IF(F715&lt;=('Ejercicio 3 - TIR'!$D$18-'Ejercicio 3 - TIR'!$C$18)/('Ejercicio 3 - TIR'!$E$18-'Ejercicio 3 - TIR'!$C$18),'Ejercicio 3 - TIR'!$C$18+SQRT(('Ejercicio 3 - TIR'!$E$18-'Ejercicio 3 - TIR'!$C$18)*('Ejercicio 3 - TIR'!$D$18-'Ejercicio 3 - TIR'!$C$18)*F715),'Ejercicio 3 - TIR'!$E$18-SQRT(('Ejercicio 3 - TIR'!$E$18-'Ejercicio 3 - TIR'!$C$18)*('Ejercicio 3 - TIR'!$E$18-'Ejercicio 3 - TIR'!$D$18)*(1-F715)))</f>
        <v>41658.9637282288</v>
      </c>
      <c r="H715" s="16">
        <f ca="1" t="shared" ref="H715:L715" si="5328">RAND()</f>
        <v>0.216169497484734</v>
      </c>
      <c r="I715" s="17">
        <f ca="1">IF(H715&lt;=('Ejercicio 3 - TIR'!$D$18-'Ejercicio 3 - TIR'!$C$18)/('Ejercicio 3 - TIR'!$E$18-'Ejercicio 3 - TIR'!$C$18),'Ejercicio 3 - TIR'!$C$18+SQRT(('Ejercicio 3 - TIR'!$E$18-'Ejercicio 3 - TIR'!$C$18)*('Ejercicio 3 - TIR'!$D$18-'Ejercicio 3 - TIR'!$C$18)*H715),'Ejercicio 3 - TIR'!$E$18-SQRT(('Ejercicio 3 - TIR'!$E$18-'Ejercicio 3 - TIR'!$C$18)*('Ejercicio 3 - TIR'!$E$18-'Ejercicio 3 - TIR'!$D$18)*(1-H715)))</f>
        <v>35694.3326758023</v>
      </c>
      <c r="J715" s="16">
        <f ca="1" t="shared" si="5328"/>
        <v>0.39076746929055</v>
      </c>
      <c r="K715" s="17">
        <f ca="1">IF(J715&lt;=('Ejercicio 3 - TIR'!$D$18-'Ejercicio 3 - TIR'!$C$18)/('Ejercicio 3 - TIR'!$E$18-'Ejercicio 3 - TIR'!$C$18),'Ejercicio 3 - TIR'!$C$18+SQRT(('Ejercicio 3 - TIR'!$E$18-'Ejercicio 3 - TIR'!$C$18)*('Ejercicio 3 - TIR'!$D$18-'Ejercicio 3 - TIR'!$C$18)*J715),'Ejercicio 3 - TIR'!$E$18-SQRT(('Ejercicio 3 - TIR'!$E$18-'Ejercicio 3 - TIR'!$C$18)*('Ejercicio 3 - TIR'!$E$18-'Ejercicio 3 - TIR'!$D$18)*(1-J715)))</f>
        <v>37656.0512272047</v>
      </c>
      <c r="L715" s="16">
        <f ca="1" t="shared" si="5328"/>
        <v>0.380353775036143</v>
      </c>
      <c r="M715" s="17">
        <f ca="1">IF(L715&lt;=('Ejercicio 3 - TIR'!$D$18-'Ejercicio 3 - TIR'!$C$18)/('Ejercicio 3 - TIR'!$E$18-'Ejercicio 3 - TIR'!$C$18),'Ejercicio 3 - TIR'!$C$18+SQRT(('Ejercicio 3 - TIR'!$E$18-'Ejercicio 3 - TIR'!$C$18)*('Ejercicio 3 - TIR'!$D$18-'Ejercicio 3 - TIR'!$C$18)*L715),'Ejercicio 3 - TIR'!$E$18-SQRT(('Ejercicio 3 - TIR'!$E$18-'Ejercicio 3 - TIR'!$C$18)*('Ejercicio 3 - TIR'!$E$18-'Ejercicio 3 - TIR'!$D$18)*(1-L715)))</f>
        <v>37553.3480163052</v>
      </c>
      <c r="N715" s="16">
        <f ca="1" t="shared" ref="N715:R715" si="5329">RAND()</f>
        <v>0.761046193482185</v>
      </c>
      <c r="O715" s="17">
        <f ca="1">IF(N715&lt;=('Ejercicio 3 - TIR'!$D$18-'Ejercicio 3 - TIR'!$C$18)/('Ejercicio 3 - TIR'!$E$18-'Ejercicio 3 - TIR'!$C$18),'Ejercicio 3 - TIR'!$C$18+SQRT(('Ejercicio 3 - TIR'!$E$18-'Ejercicio 3 - TIR'!$C$18)*('Ejercicio 3 - TIR'!$D$18-'Ejercicio 3 - TIR'!$C$18)*N715),'Ejercicio 3 - TIR'!$E$18-SQRT(('Ejercicio 3 - TIR'!$E$18-'Ejercicio 3 - TIR'!$C$18)*('Ejercicio 3 - TIR'!$E$18-'Ejercicio 3 - TIR'!$D$18)*(1-N715)))</f>
        <v>40766.61654361</v>
      </c>
      <c r="P715" s="16">
        <f ca="1" t="shared" si="5329"/>
        <v>0.655802871329365</v>
      </c>
      <c r="Q715" s="18">
        <f ca="1">IF(P715&lt;=('Ejercicio 3 - TIR'!$D$22-'Ejercicio 3 - TIR'!$C$22)/('Ejercicio 3 - TIR'!$E$22-'Ejercicio 3 - TIR'!$C$22),'Ejercicio 3 - TIR'!$C$22+SQRT(('Ejercicio 3 - TIR'!$E$22-'Ejercicio 3 - TIR'!$C$22)*('Ejercicio 3 - TIR'!$D$22-'Ejercicio 3 - TIR'!$C$22)*P715),'Ejercicio 3 - TIR'!$E$22-SQRT(('Ejercicio 3 - TIR'!$E$22-'Ejercicio 3 - TIR'!$C$22)*('Ejercicio 3 - TIR'!$E$22-'Ejercicio 3 - TIR'!$D$22)*(1-P715)))</f>
        <v>0.155109141605659</v>
      </c>
      <c r="R715" s="16">
        <f ca="1" t="shared" si="5329"/>
        <v>0.77955340729102</v>
      </c>
      <c r="S715" s="18">
        <f ca="1">IF(R715&lt;=('Ejercicio 3 - TIR'!$D$23-'Ejercicio 3 - TIR'!$C$23)/('Ejercicio 3 - TIR'!$E$23-'Ejercicio 3 - TIR'!$C$23),'Ejercicio 3 - TIR'!$C$23+SQRT(('Ejercicio 3 - TIR'!$E$23-'Ejercicio 3 - TIR'!$C$23)*('Ejercicio 3 - TIR'!$D$23-'Ejercicio 3 - TIR'!$C$23)*R715),'Ejercicio 3 - TIR'!$E$23-SQRT(('Ejercicio 3 - TIR'!$E$23-'Ejercicio 3 - TIR'!$C$23)*('Ejercicio 3 - TIR'!$E$23-'Ejercicio 3 - TIR'!$D$23)*(1-R715)))</f>
        <v>0.160080063582527</v>
      </c>
      <c r="T715" s="16">
        <f ca="1" t="shared" ref="T715:X715" si="5330">RAND()</f>
        <v>0.878995657802858</v>
      </c>
      <c r="U715" s="18">
        <f ca="1">IF(T715&lt;=('Ejercicio 3 - TIR'!$D$24-'Ejercicio 3 - TIR'!$C$24)/('Ejercicio 3 - TIR'!$E$24-'Ejercicio 3 - TIR'!$C$24),'Ejercicio 3 - TIR'!$C$24+SQRT(('Ejercicio 3 - TIR'!$E$24-'Ejercicio 3 - TIR'!$C$24)*('Ejercicio 3 - TIR'!$D$24-'Ejercicio 3 - TIR'!$C$24)*T715),'Ejercicio 3 - TIR'!$E$24-SQRT(('Ejercicio 3 - TIR'!$E$24-'Ejercicio 3 - TIR'!$C$24)*('Ejercicio 3 - TIR'!$E$24-'Ejercicio 3 - TIR'!$D$24)*(1-T715)))</f>
        <v>0.201593149151688</v>
      </c>
      <c r="V715" s="16">
        <f ca="1" t="shared" si="5330"/>
        <v>0.251168858506524</v>
      </c>
      <c r="W715" s="18">
        <f ca="1">IF(V715&lt;=('Ejercicio 3 - TIR'!$D$25-'Ejercicio 3 - TIR'!$C$25)/('Ejercicio 3 - TIR'!$E$25-'Ejercicio 3 - TIR'!$C$25),'Ejercicio 3 - TIR'!$C$25+SQRT(('Ejercicio 3 - TIR'!$E$25-'Ejercicio 3 - TIR'!$C$25)*('Ejercicio 3 - TIR'!$D$25-'Ejercicio 3 - TIR'!$C$25)*V715),'Ejercicio 3 - TIR'!$E$25-SQRT(('Ejercicio 3 - TIR'!$E$25-'Ejercicio 3 - TIR'!$C$25)*('Ejercicio 3 - TIR'!$E$25-'Ejercicio 3 - TIR'!$D$25)*(1-V715)))</f>
        <v>0.198751970614022</v>
      </c>
      <c r="X715" s="16">
        <f ca="1" t="shared" si="5330"/>
        <v>0.342868612303411</v>
      </c>
      <c r="Y715" s="18">
        <f ca="1">IF(X715&lt;=('Ejercicio 3 - TIR'!$D$26-'Ejercicio 3 - TIR'!$C$26)/('Ejercicio 3 - TIR'!$E$26-'Ejercicio 3 - TIR'!$C$26),'Ejercicio 3 - TIR'!$C$26+SQRT(('Ejercicio 3 - TIR'!$E$26-'Ejercicio 3 - TIR'!$C$26)*('Ejercicio 3 - TIR'!$D$26-'Ejercicio 3 - TIR'!$C$26)*X715),'Ejercicio 3 - TIR'!$E$26-SQRT(('Ejercicio 3 - TIR'!$E$26-'Ejercicio 3 - TIR'!$C$26)*('Ejercicio 3 - TIR'!$E$26-'Ejercicio 3 - TIR'!$D$26)*(1-X715)))</f>
        <v>0.220430632926297</v>
      </c>
      <c r="Z715" s="16">
        <f ca="1" t="shared" si="5240"/>
        <v>1.15510914160566</v>
      </c>
      <c r="AA715" s="16">
        <f ca="1" t="shared" si="5241"/>
        <v>1.34001908643865</v>
      </c>
      <c r="AB715" s="16">
        <f ca="1" t="shared" si="5242"/>
        <v>1.61015775399719</v>
      </c>
      <c r="AC715" s="16">
        <f ca="1" t="shared" si="5243"/>
        <v>1.93017978060358</v>
      </c>
      <c r="AD715" s="16">
        <f ca="1" t="shared" si="5244"/>
        <v>2.35565053130356</v>
      </c>
      <c r="AE715" s="15">
        <f ca="1" t="shared" si="5245"/>
        <v>5765.87941901058</v>
      </c>
      <c r="AF715" s="15">
        <f ca="1" t="shared" si="5246"/>
        <v>6688.88176301498</v>
      </c>
      <c r="AG715" s="15">
        <f ca="1" t="shared" si="5247"/>
        <v>8037.31450192447</v>
      </c>
      <c r="AH715" s="15">
        <f ca="1" t="shared" si="5248"/>
        <v>9634.74659762661</v>
      </c>
      <c r="AI715" s="15">
        <f ca="1" t="shared" si="5249"/>
        <v>11758.5398882259</v>
      </c>
      <c r="AJ715" s="17">
        <f ca="1" t="shared" si="5250"/>
        <v>48120.6498322957</v>
      </c>
      <c r="AK715" s="17">
        <f ca="1" t="shared" si="5251"/>
        <v>47831.0870632659</v>
      </c>
      <c r="AL715" s="17">
        <f ca="1" t="shared" si="5252"/>
        <v>60632.1828683989</v>
      </c>
      <c r="AM715" s="17">
        <f ca="1" t="shared" si="5253"/>
        <v>72484.7130350416</v>
      </c>
      <c r="AN715" s="17">
        <f ca="1" t="shared" si="5254"/>
        <v>96031.9019204036</v>
      </c>
      <c r="AO715" s="17">
        <f ca="1">C715/'Ejercicio 3 - TIR'!$D$7</f>
        <v>13281.1526501297</v>
      </c>
      <c r="AP715" s="17">
        <f ca="1" t="shared" si="5255"/>
        <v>34839.497182166</v>
      </c>
      <c r="AQ715" s="17">
        <f ca="1" t="shared" si="5256"/>
        <v>34549.9344131362</v>
      </c>
      <c r="AR715" s="17">
        <f ca="1" t="shared" si="5257"/>
        <v>47351.0302182692</v>
      </c>
      <c r="AS715" s="17">
        <f ca="1" t="shared" si="5258"/>
        <v>59203.5603849119</v>
      </c>
      <c r="AT715" s="17">
        <f ca="1" t="shared" si="5259"/>
        <v>82750.7492702739</v>
      </c>
      <c r="AU715" s="17">
        <f ca="1">AP715*'Ejercicio 3 - TIR'!$D$5</f>
        <v>17419.748591083</v>
      </c>
      <c r="AV715" s="17">
        <f ca="1">AQ715*'Ejercicio 3 - TIR'!$D$5</f>
        <v>17274.9672065681</v>
      </c>
      <c r="AW715" s="17">
        <f ca="1">AR715*'Ejercicio 3 - TIR'!$D$5</f>
        <v>23675.5151091346</v>
      </c>
      <c r="AX715" s="17">
        <f ca="1">AS715*'Ejercicio 3 - TIR'!$D$5</f>
        <v>29601.7801924559</v>
      </c>
      <c r="AY715" s="17">
        <f ca="1">AT715*'Ejercicio 3 - TIR'!$D$5</f>
        <v>41375.3746351369</v>
      </c>
      <c r="AZ715" s="17">
        <f ca="1" t="shared" ref="AZ715:BD715" si="5331">AJ715-AU715-AE715</f>
        <v>24935.0218222021</v>
      </c>
      <c r="BA715" s="17">
        <f ca="1" t="shared" si="5331"/>
        <v>23867.2380936829</v>
      </c>
      <c r="BB715" s="17">
        <f ca="1" t="shared" si="5331"/>
        <v>28919.3532573399</v>
      </c>
      <c r="BC715" s="17">
        <f ca="1" t="shared" si="5331"/>
        <v>33248.1862449591</v>
      </c>
      <c r="BD715" s="17">
        <f ca="1" t="shared" si="5331"/>
        <v>42897.9873970407</v>
      </c>
      <c r="BE715" s="17">
        <f ca="1" t="shared" ref="BE715:BI715" si="5332">AZ715/Z715</f>
        <v>21586.7236472055</v>
      </c>
      <c r="BF715" s="17">
        <f ca="1" t="shared" si="5332"/>
        <v>17811.1180170683</v>
      </c>
      <c r="BG715" s="17">
        <f ca="1" t="shared" si="5332"/>
        <v>17960.5713698227</v>
      </c>
      <c r="BH715" s="17">
        <f ca="1" t="shared" si="5332"/>
        <v>17225.4349460454</v>
      </c>
      <c r="BI715" s="17">
        <f ca="1" t="shared" si="5332"/>
        <v>18210.6754915391</v>
      </c>
      <c r="BJ715" s="17">
        <f ca="1" t="shared" si="5262"/>
        <v>87566.7080368204</v>
      </c>
      <c r="BK715" s="17">
        <f ca="1" t="shared" si="5263"/>
        <v>31285.7542966018</v>
      </c>
      <c r="BL715" s="17">
        <f ca="1" t="shared" si="5264"/>
        <v>118852.462333422</v>
      </c>
      <c r="BM715" s="17">
        <f ca="1">BK715*'Ejercicio 3 - TIR'!$D$5</f>
        <v>15642.8771483009</v>
      </c>
      <c r="BN715" s="17">
        <f ca="1" t="shared" si="5265"/>
        <v>103209.585185121</v>
      </c>
      <c r="BO715" s="17">
        <f ca="1" t="shared" si="5266"/>
        <v>43813.6233764724</v>
      </c>
      <c r="BP715" s="17">
        <f ca="1" t="shared" si="5267"/>
        <v>-103578.810302056</v>
      </c>
      <c r="BQ715" s="17">
        <f ca="1" t="shared" ref="BQ715:BT715" si="5333">BE715</f>
        <v>21586.7236472055</v>
      </c>
      <c r="BR715" s="17">
        <f ca="1" t="shared" si="5333"/>
        <v>17811.1180170683</v>
      </c>
      <c r="BS715" s="17">
        <f ca="1" t="shared" si="5333"/>
        <v>17960.5713698227</v>
      </c>
      <c r="BT715" s="17">
        <f ca="1" t="shared" si="5333"/>
        <v>17225.4349460454</v>
      </c>
      <c r="BU715" s="17">
        <f ca="1" t="shared" si="5269"/>
        <v>62024.2988680114</v>
      </c>
      <c r="BV715" s="19">
        <f ca="1" t="shared" si="5270"/>
        <v>8.24806740921023</v>
      </c>
    </row>
    <row r="716" ht="15" customHeight="1" spans="1:74">
      <c r="A716" s="15">
        <v>715</v>
      </c>
      <c r="B716" s="16">
        <f ca="1" t="shared" ref="B716:F716" si="5334">RAND()</f>
        <v>0.756594260696305</v>
      </c>
      <c r="C716" s="17">
        <f ca="1">IF(B716&lt;=('Ejercicio 3 - TIR'!$D$13-'Ejercicio 3 - TIR'!$C$13)/('Ejercicio 3 - TIR'!$E$13-'Ejercicio 3 - TIR'!$C$13),'Ejercicio 3 - TIR'!$C$13+SQRT(('Ejercicio 3 - TIR'!$E$13-'Ejercicio 3 - TIR'!$C$13)*('Ejercicio 3 - TIR'!$D$13-'Ejercicio 3 - TIR'!$C$13)*B716),'Ejercicio 3 - TIR'!$E$13-SQRT(('Ejercicio 3 - TIR'!$E$13-'Ejercicio 3 - TIR'!$C$13)*('Ejercicio 3 - TIR'!$E$13-'Ejercicio 3 - TIR'!$D$13)*(1-B716)))</f>
        <v>82909.4503551105</v>
      </c>
      <c r="D716" s="16">
        <f ca="1" t="shared" si="5334"/>
        <v>0.149368121848854</v>
      </c>
      <c r="E716" s="17">
        <f ca="1">IF(D716&lt;=('Ejercicio 3 - TIR'!$D$14-'Ejercicio 3 - TIR'!$C$14)/('Ejercicio 3 - TIR'!$E$14-'Ejercicio 3 - TIR'!$C$14),'Ejercicio 3 - TIR'!$C$14+SQRT(('Ejercicio 3 - TIR'!$E$14-'Ejercicio 3 - TIR'!$C$14)*('Ejercicio 3 - TIR'!$D$14-'Ejercicio 3 - TIR'!$C$14)*D716),'Ejercicio 3 - TIR'!$E$14-SQRT(('Ejercicio 3 - TIR'!$E$14-'Ejercicio 3 - TIR'!$C$14)*('Ejercicio 3 - TIR'!$E$14-'Ejercicio 3 - TIR'!$D$14)*(1-D716)))</f>
        <v>28347.0298980834</v>
      </c>
      <c r="F716" s="16">
        <f ca="1" t="shared" si="5334"/>
        <v>0.688987111170781</v>
      </c>
      <c r="G716" s="17">
        <f ca="1">IF(F716&lt;=('Ejercicio 3 - TIR'!$D$18-'Ejercicio 3 - TIR'!$C$18)/('Ejercicio 3 - TIR'!$E$18-'Ejercicio 3 - TIR'!$C$18),'Ejercicio 3 - TIR'!$C$18+SQRT(('Ejercicio 3 - TIR'!$E$18-'Ejercicio 3 - TIR'!$C$18)*('Ejercicio 3 - TIR'!$D$18-'Ejercicio 3 - TIR'!$C$18)*F716),'Ejercicio 3 - TIR'!$E$18-SQRT(('Ejercicio 3 - TIR'!$E$18-'Ejercicio 3 - TIR'!$C$18)*('Ejercicio 3 - TIR'!$E$18-'Ejercicio 3 - TIR'!$D$18)*(1-F716)))</f>
        <v>40170.3036677042</v>
      </c>
      <c r="H716" s="16">
        <f ca="1" t="shared" ref="H716:L716" si="5335">RAND()</f>
        <v>0.975434395712817</v>
      </c>
      <c r="I716" s="17">
        <f ca="1">IF(H716&lt;=('Ejercicio 3 - TIR'!$D$18-'Ejercicio 3 - TIR'!$C$18)/('Ejercicio 3 - TIR'!$E$18-'Ejercicio 3 - TIR'!$C$18),'Ejercicio 3 - TIR'!$C$18+SQRT(('Ejercicio 3 - TIR'!$E$18-'Ejercicio 3 - TIR'!$C$18)*('Ejercicio 3 - TIR'!$D$18-'Ejercicio 3 - TIR'!$C$18)*H716),'Ejercicio 3 - TIR'!$E$18-SQRT(('Ejercicio 3 - TIR'!$E$18-'Ejercicio 3 - TIR'!$C$18)*('Ejercicio 3 - TIR'!$E$18-'Ejercicio 3 - TIR'!$D$18)*(1-H716)))</f>
        <v>43642.6421542059</v>
      </c>
      <c r="J716" s="16">
        <f ca="1" t="shared" si="5335"/>
        <v>0.837531025562267</v>
      </c>
      <c r="K716" s="17">
        <f ca="1">IF(J716&lt;=('Ejercicio 3 - TIR'!$D$18-'Ejercicio 3 - TIR'!$C$18)/('Ejercicio 3 - TIR'!$E$18-'Ejercicio 3 - TIR'!$C$18),'Ejercicio 3 - TIR'!$C$18+SQRT(('Ejercicio 3 - TIR'!$E$18-'Ejercicio 3 - TIR'!$C$18)*('Ejercicio 3 - TIR'!$D$18-'Ejercicio 3 - TIR'!$C$18)*J716),'Ejercicio 3 - TIR'!$E$18-SQRT(('Ejercicio 3 - TIR'!$E$18-'Ejercicio 3 - TIR'!$C$18)*('Ejercicio 3 - TIR'!$E$18-'Ejercicio 3 - TIR'!$D$18)*(1-J716)))</f>
        <v>41509.2732729659</v>
      </c>
      <c r="L716" s="16">
        <f ca="1" t="shared" si="5335"/>
        <v>0.854282155500416</v>
      </c>
      <c r="M716" s="17">
        <f ca="1">IF(L716&lt;=('Ejercicio 3 - TIR'!$D$18-'Ejercicio 3 - TIR'!$C$18)/('Ejercicio 3 - TIR'!$E$18-'Ejercicio 3 - TIR'!$C$18),'Ejercicio 3 - TIR'!$C$18+SQRT(('Ejercicio 3 - TIR'!$E$18-'Ejercicio 3 - TIR'!$C$18)*('Ejercicio 3 - TIR'!$D$18-'Ejercicio 3 - TIR'!$C$18)*L716),'Ejercicio 3 - TIR'!$E$18-SQRT(('Ejercicio 3 - TIR'!$E$18-'Ejercicio 3 - TIR'!$C$18)*('Ejercicio 3 - TIR'!$E$18-'Ejercicio 3 - TIR'!$D$18)*(1-L716)))</f>
        <v>41694.1206408175</v>
      </c>
      <c r="N716" s="16">
        <f ca="1" t="shared" ref="N716:R716" si="5336">RAND()</f>
        <v>0.683196548617205</v>
      </c>
      <c r="O716" s="17">
        <f ca="1">IF(N716&lt;=('Ejercicio 3 - TIR'!$D$18-'Ejercicio 3 - TIR'!$C$18)/('Ejercicio 3 - TIR'!$E$18-'Ejercicio 3 - TIR'!$C$18),'Ejercicio 3 - TIR'!$C$18+SQRT(('Ejercicio 3 - TIR'!$E$18-'Ejercicio 3 - TIR'!$C$18)*('Ejercicio 3 - TIR'!$D$18-'Ejercicio 3 - TIR'!$C$18)*N716),'Ejercicio 3 - TIR'!$E$18-SQRT(('Ejercicio 3 - TIR'!$E$18-'Ejercicio 3 - TIR'!$C$18)*('Ejercicio 3 - TIR'!$E$18-'Ejercicio 3 - TIR'!$D$18)*(1-N716)))</f>
        <v>40125.5504050499</v>
      </c>
      <c r="P716" s="16">
        <f ca="1" t="shared" si="5336"/>
        <v>0.720364133579707</v>
      </c>
      <c r="Q716" s="18">
        <f ca="1">IF(P716&lt;=('Ejercicio 3 - TIR'!$D$22-'Ejercicio 3 - TIR'!$C$22)/('Ejercicio 3 - TIR'!$E$22-'Ejercicio 3 - TIR'!$C$22),'Ejercicio 3 - TIR'!$C$22+SQRT(('Ejercicio 3 - TIR'!$E$22-'Ejercicio 3 - TIR'!$C$22)*('Ejercicio 3 - TIR'!$D$22-'Ejercicio 3 - TIR'!$C$22)*P716),'Ejercicio 3 - TIR'!$E$22-SQRT(('Ejercicio 3 - TIR'!$E$22-'Ejercicio 3 - TIR'!$C$22)*('Ejercicio 3 - TIR'!$E$22-'Ejercicio 3 - TIR'!$D$22)*(1-P716)))</f>
        <v>0.157564658247387</v>
      </c>
      <c r="R716" s="16">
        <f ca="1" t="shared" si="5336"/>
        <v>0.00669797464639066</v>
      </c>
      <c r="S716" s="18">
        <f ca="1">IF(R716&lt;=('Ejercicio 3 - TIR'!$D$23-'Ejercicio 3 - TIR'!$C$23)/('Ejercicio 3 - TIR'!$E$23-'Ejercicio 3 - TIR'!$C$23),'Ejercicio 3 - TIR'!$C$23+SQRT(('Ejercicio 3 - TIR'!$E$23-'Ejercicio 3 - TIR'!$C$23)*('Ejercicio 3 - TIR'!$D$23-'Ejercicio 3 - TIR'!$C$23)*R716),'Ejercicio 3 - TIR'!$E$23-SQRT(('Ejercicio 3 - TIR'!$E$23-'Ejercicio 3 - TIR'!$C$23)*('Ejercicio 3 - TIR'!$E$23-'Ejercicio 3 - TIR'!$D$23)*(1-R716)))</f>
        <v>0.123472226139453</v>
      </c>
      <c r="T716" s="16">
        <f ca="1" t="shared" ref="T716:X716" si="5337">RAND()</f>
        <v>0.377283541069741</v>
      </c>
      <c r="U716" s="18">
        <f ca="1">IF(T716&lt;=('Ejercicio 3 - TIR'!$D$24-'Ejercicio 3 - TIR'!$C$24)/('Ejercicio 3 - TIR'!$E$24-'Ejercicio 3 - TIR'!$C$24),'Ejercicio 3 - TIR'!$C$24+SQRT(('Ejercicio 3 - TIR'!$E$24-'Ejercicio 3 - TIR'!$C$24)*('Ejercicio 3 - TIR'!$D$24-'Ejercicio 3 - TIR'!$C$24)*T716),'Ejercicio 3 - TIR'!$E$24-SQRT(('Ejercicio 3 - TIR'!$E$24-'Ejercicio 3 - TIR'!$C$24)*('Ejercicio 3 - TIR'!$E$24-'Ejercicio 3 - TIR'!$D$24)*(1-T716)))</f>
        <v>0.178147743004484</v>
      </c>
      <c r="V716" s="16">
        <f ca="1" t="shared" si="5337"/>
        <v>0.919820614583767</v>
      </c>
      <c r="W716" s="18">
        <f ca="1">IF(V716&lt;=('Ejercicio 3 - TIR'!$D$25-'Ejercicio 3 - TIR'!$C$25)/('Ejercicio 3 - TIR'!$E$25-'Ejercicio 3 - TIR'!$C$25),'Ejercicio 3 - TIR'!$C$25+SQRT(('Ejercicio 3 - TIR'!$E$25-'Ejercicio 3 - TIR'!$C$25)*('Ejercicio 3 - TIR'!$D$25-'Ejercicio 3 - TIR'!$C$25)*V716),'Ejercicio 3 - TIR'!$E$25-SQRT(('Ejercicio 3 - TIR'!$E$25-'Ejercicio 3 - TIR'!$C$25)*('Ejercicio 3 - TIR'!$E$25-'Ejercicio 3 - TIR'!$D$25)*(1-V716)))</f>
        <v>0.233248049398449</v>
      </c>
      <c r="X716" s="16">
        <f ca="1" t="shared" si="5337"/>
        <v>0.605277766419787</v>
      </c>
      <c r="Y716" s="18">
        <f ca="1">IF(X716&lt;=('Ejercicio 3 - TIR'!$D$26-'Ejercicio 3 - TIR'!$C$26)/('Ejercicio 3 - TIR'!$E$26-'Ejercicio 3 - TIR'!$C$26),'Ejercicio 3 - TIR'!$C$26+SQRT(('Ejercicio 3 - TIR'!$E$26-'Ejercicio 3 - TIR'!$C$26)*('Ejercicio 3 - TIR'!$D$26-'Ejercicio 3 - TIR'!$C$26)*X716),'Ejercicio 3 - TIR'!$E$26-SQRT(('Ejercicio 3 - TIR'!$E$26-'Ejercicio 3 - TIR'!$C$26)*('Ejercicio 3 - TIR'!$E$26-'Ejercicio 3 - TIR'!$D$26)*(1-X716)))</f>
        <v>0.233831828481809</v>
      </c>
      <c r="Z716" s="16">
        <f ca="1" t="shared" si="5240"/>
        <v>1.15756465824739</v>
      </c>
      <c r="AA716" s="16">
        <f ca="1" t="shared" si="5241"/>
        <v>1.30049174350155</v>
      </c>
      <c r="AB716" s="16">
        <f ca="1" t="shared" si="5242"/>
        <v>1.53217141240231</v>
      </c>
      <c r="AC716" s="16">
        <f ca="1" t="shared" si="5243"/>
        <v>1.88954740568922</v>
      </c>
      <c r="AD716" s="16">
        <f ca="1" t="shared" si="5244"/>
        <v>2.33138373056459</v>
      </c>
      <c r="AE716" s="15">
        <f ca="1" t="shared" si="5245"/>
        <v>4466.49007821998</v>
      </c>
      <c r="AF716" s="15">
        <f ca="1" t="shared" si="5246"/>
        <v>5017.97755120758</v>
      </c>
      <c r="AG716" s="15">
        <f ca="1" t="shared" si="5247"/>
        <v>5911.91892640238</v>
      </c>
      <c r="AH716" s="15">
        <f ca="1" t="shared" si="5248"/>
        <v>7290.8624841875</v>
      </c>
      <c r="AI716" s="15">
        <f ca="1" t="shared" si="5249"/>
        <v>8995.69819007448</v>
      </c>
      <c r="AJ716" s="17">
        <f ca="1" t="shared" si="5250"/>
        <v>46499.7238367998</v>
      </c>
      <c r="AK716" s="17">
        <f ca="1" t="shared" si="5251"/>
        <v>56756.8957861374</v>
      </c>
      <c r="AL716" s="17">
        <f ca="1" t="shared" si="5252"/>
        <v>63599.3218584338</v>
      </c>
      <c r="AM716" s="17">
        <f ca="1" t="shared" si="5253"/>
        <v>78783.0174893501</v>
      </c>
      <c r="AN716" s="17">
        <f ca="1" t="shared" si="5254"/>
        <v>93548.0553942826</v>
      </c>
      <c r="AO716" s="17">
        <f ca="1">C716/'Ejercicio 3 - TIR'!$D$7</f>
        <v>16581.8900710221</v>
      </c>
      <c r="AP716" s="17">
        <f ca="1" t="shared" si="5255"/>
        <v>29917.8337657777</v>
      </c>
      <c r="AQ716" s="17">
        <f ca="1" t="shared" si="5256"/>
        <v>40175.0057151153</v>
      </c>
      <c r="AR716" s="17">
        <f ca="1" t="shared" si="5257"/>
        <v>47017.4317874118</v>
      </c>
      <c r="AS716" s="17">
        <f ca="1" t="shared" si="5258"/>
        <v>62201.127418328</v>
      </c>
      <c r="AT716" s="17">
        <f ca="1" t="shared" si="5259"/>
        <v>76966.1653232605</v>
      </c>
      <c r="AU716" s="17">
        <f ca="1">AP716*'Ejercicio 3 - TIR'!$D$5</f>
        <v>14958.9168828889</v>
      </c>
      <c r="AV716" s="17">
        <f ca="1">AQ716*'Ejercicio 3 - TIR'!$D$5</f>
        <v>20087.5028575577</v>
      </c>
      <c r="AW716" s="17">
        <f ca="1">AR716*'Ejercicio 3 - TIR'!$D$5</f>
        <v>23508.7158937059</v>
      </c>
      <c r="AX716" s="17">
        <f ca="1">AS716*'Ejercicio 3 - TIR'!$D$5</f>
        <v>31100.563709164</v>
      </c>
      <c r="AY716" s="17">
        <f ca="1">AT716*'Ejercicio 3 - TIR'!$D$5</f>
        <v>38483.0826616302</v>
      </c>
      <c r="AZ716" s="17">
        <f ca="1" t="shared" ref="AZ716:BD716" si="5338">AJ716-AU716-AE716</f>
        <v>27074.316875691</v>
      </c>
      <c r="BA716" s="17">
        <f ca="1" t="shared" si="5338"/>
        <v>31651.4153773722</v>
      </c>
      <c r="BB716" s="17">
        <f ca="1" t="shared" si="5338"/>
        <v>34178.6870383256</v>
      </c>
      <c r="BC716" s="17">
        <f ca="1" t="shared" si="5338"/>
        <v>40391.5912959986</v>
      </c>
      <c r="BD716" s="17">
        <f ca="1" t="shared" si="5338"/>
        <v>46069.2745425778</v>
      </c>
      <c r="BE716" s="17">
        <f ca="1" t="shared" ref="BE716:BI716" si="5339">AZ716/Z716</f>
        <v>23389.032036174</v>
      </c>
      <c r="BF716" s="17">
        <f ca="1" t="shared" si="5339"/>
        <v>24338.0363893364</v>
      </c>
      <c r="BG716" s="17">
        <f ca="1" t="shared" si="5339"/>
        <v>22307.3520114413</v>
      </c>
      <c r="BH716" s="17">
        <f ca="1" t="shared" si="5339"/>
        <v>21376.3312708556</v>
      </c>
      <c r="BI716" s="17">
        <f ca="1" t="shared" si="5339"/>
        <v>19760.4855599731</v>
      </c>
      <c r="BJ716" s="17">
        <f ca="1" t="shared" si="5262"/>
        <v>66087.8043142196</v>
      </c>
      <c r="BK716" s="17">
        <f ca="1" t="shared" si="5263"/>
        <v>38658.7487335914</v>
      </c>
      <c r="BL716" s="17">
        <f ca="1" t="shared" si="5264"/>
        <v>104746.553047811</v>
      </c>
      <c r="BM716" s="17">
        <f ca="1">BK716*'Ejercicio 3 - TIR'!$D$5</f>
        <v>19329.3743667957</v>
      </c>
      <c r="BN716" s="17">
        <f ca="1" t="shared" si="5265"/>
        <v>85417.1786810153</v>
      </c>
      <c r="BO716" s="17">
        <f ca="1" t="shared" si="5266"/>
        <v>36637.9749335944</v>
      </c>
      <c r="BP716" s="17">
        <f ca="1" t="shared" si="5267"/>
        <v>-111256.480253194</v>
      </c>
      <c r="BQ716" s="17">
        <f ca="1" t="shared" ref="BQ716:BT716" si="5340">BE716</f>
        <v>23389.032036174</v>
      </c>
      <c r="BR716" s="17">
        <f ca="1" t="shared" si="5340"/>
        <v>24338.0363893364</v>
      </c>
      <c r="BS716" s="17">
        <f ca="1" t="shared" si="5340"/>
        <v>22307.3520114413</v>
      </c>
      <c r="BT716" s="17">
        <f ca="1" t="shared" si="5340"/>
        <v>21376.3312708556</v>
      </c>
      <c r="BU716" s="17">
        <f ca="1" t="shared" si="5269"/>
        <v>56398.4604935676</v>
      </c>
      <c r="BV716" s="19">
        <f ca="1" t="shared" si="5270"/>
        <v>8.91193487689912</v>
      </c>
    </row>
    <row r="717" ht="15" customHeight="1" spans="1:74">
      <c r="A717" s="15">
        <v>716</v>
      </c>
      <c r="B717" s="16">
        <f ca="1" t="shared" ref="B717:F717" si="5341">RAND()</f>
        <v>0.941981698305236</v>
      </c>
      <c r="C717" s="17">
        <f ca="1">IF(B717&lt;=('Ejercicio 3 - TIR'!$D$13-'Ejercicio 3 - TIR'!$C$13)/('Ejercicio 3 - TIR'!$E$13-'Ejercicio 3 - TIR'!$C$13),'Ejercicio 3 - TIR'!$C$13+SQRT(('Ejercicio 3 - TIR'!$E$13-'Ejercicio 3 - TIR'!$C$13)*('Ejercicio 3 - TIR'!$D$13-'Ejercicio 3 - TIR'!$C$13)*B717),'Ejercicio 3 - TIR'!$E$13-SQRT(('Ejercicio 3 - TIR'!$E$13-'Ejercicio 3 - TIR'!$C$13)*('Ejercicio 3 - TIR'!$E$13-'Ejercicio 3 - TIR'!$D$13)*(1-B717)))</f>
        <v>91656.0224093232</v>
      </c>
      <c r="D717" s="16">
        <f ca="1" t="shared" si="5341"/>
        <v>0.359718557267217</v>
      </c>
      <c r="E717" s="17">
        <f ca="1">IF(D717&lt;=('Ejercicio 3 - TIR'!$D$14-'Ejercicio 3 - TIR'!$C$14)/('Ejercicio 3 - TIR'!$E$14-'Ejercicio 3 - TIR'!$C$14),'Ejercicio 3 - TIR'!$C$14+SQRT(('Ejercicio 3 - TIR'!$E$14-'Ejercicio 3 - TIR'!$C$14)*('Ejercicio 3 - TIR'!$D$14-'Ejercicio 3 - TIR'!$C$14)*D717),'Ejercicio 3 - TIR'!$E$14-SQRT(('Ejercicio 3 - TIR'!$E$14-'Ejercicio 3 - TIR'!$C$14)*('Ejercicio 3 - TIR'!$E$14-'Ejercicio 3 - TIR'!$D$14)*(1-D717)))</f>
        <v>30199.8869185138</v>
      </c>
      <c r="F717" s="16">
        <f ca="1" t="shared" si="5341"/>
        <v>0.157840869089259</v>
      </c>
      <c r="G717" s="17">
        <f ca="1">IF(F717&lt;=('Ejercicio 3 - TIR'!$D$18-'Ejercicio 3 - TIR'!$C$18)/('Ejercicio 3 - TIR'!$E$18-'Ejercicio 3 - TIR'!$C$18),'Ejercicio 3 - TIR'!$C$18+SQRT(('Ejercicio 3 - TIR'!$E$18-'Ejercicio 3 - TIR'!$C$18)*('Ejercicio 3 - TIR'!$D$18-'Ejercicio 3 - TIR'!$C$18)*F717),'Ejercicio 3 - TIR'!$E$18-SQRT(('Ejercicio 3 - TIR'!$E$18-'Ejercicio 3 - TIR'!$C$18)*('Ejercicio 3 - TIR'!$E$18-'Ejercicio 3 - TIR'!$D$18)*(1-F717)))</f>
        <v>34865.8124052812</v>
      </c>
      <c r="H717" s="16">
        <f ca="1" t="shared" ref="H717:L717" si="5342">RAND()</f>
        <v>0.343446060537585</v>
      </c>
      <c r="I717" s="17">
        <f ca="1">IF(H717&lt;=('Ejercicio 3 - TIR'!$D$18-'Ejercicio 3 - TIR'!$C$18)/('Ejercicio 3 - TIR'!$E$18-'Ejercicio 3 - TIR'!$C$18),'Ejercicio 3 - TIR'!$C$18+SQRT(('Ejercicio 3 - TIR'!$E$18-'Ejercicio 3 - TIR'!$C$18)*('Ejercicio 3 - TIR'!$D$18-'Ejercicio 3 - TIR'!$C$18)*H717),'Ejercicio 3 - TIR'!$E$18-SQRT(('Ejercicio 3 - TIR'!$E$18-'Ejercicio 3 - TIR'!$C$18)*('Ejercicio 3 - TIR'!$E$18-'Ejercicio 3 - TIR'!$D$18)*(1-H717)))</f>
        <v>37177.5280619889</v>
      </c>
      <c r="J717" s="16">
        <f ca="1" t="shared" si="5342"/>
        <v>0.959482689515095</v>
      </c>
      <c r="K717" s="17">
        <f ca="1">IF(J717&lt;=('Ejercicio 3 - TIR'!$D$18-'Ejercicio 3 - TIR'!$C$18)/('Ejercicio 3 - TIR'!$E$18-'Ejercicio 3 - TIR'!$C$18),'Ejercicio 3 - TIR'!$C$18+SQRT(('Ejercicio 3 - TIR'!$E$18-'Ejercicio 3 - TIR'!$C$18)*('Ejercicio 3 - TIR'!$D$18-'Ejercicio 3 - TIR'!$C$18)*J717),'Ejercicio 3 - TIR'!$E$18-SQRT(('Ejercicio 3 - TIR'!$E$18-'Ejercicio 3 - TIR'!$C$18)*('Ejercicio 3 - TIR'!$E$18-'Ejercicio 3 - TIR'!$D$18)*(1-J717)))</f>
        <v>43256.7850716656</v>
      </c>
      <c r="L717" s="16">
        <f ca="1" t="shared" si="5342"/>
        <v>0.100883905145144</v>
      </c>
      <c r="M717" s="17">
        <f ca="1">IF(L717&lt;=('Ejercicio 3 - TIR'!$D$18-'Ejercicio 3 - TIR'!$C$18)/('Ejercicio 3 - TIR'!$E$18-'Ejercicio 3 - TIR'!$C$18),'Ejercicio 3 - TIR'!$C$18+SQRT(('Ejercicio 3 - TIR'!$E$18-'Ejercicio 3 - TIR'!$C$18)*('Ejercicio 3 - TIR'!$D$18-'Ejercicio 3 - TIR'!$C$18)*L717),'Ejercicio 3 - TIR'!$E$18-SQRT(('Ejercicio 3 - TIR'!$E$18-'Ejercicio 3 - TIR'!$C$18)*('Ejercicio 3 - TIR'!$E$18-'Ejercicio 3 - TIR'!$D$18)*(1-L717)))</f>
        <v>33890.06243803</v>
      </c>
      <c r="N717" s="16">
        <f ca="1" t="shared" ref="N717:R717" si="5343">RAND()</f>
        <v>0.320273440172827</v>
      </c>
      <c r="O717" s="17">
        <f ca="1">IF(N717&lt;=('Ejercicio 3 - TIR'!$D$18-'Ejercicio 3 - TIR'!$C$18)/('Ejercicio 3 - TIR'!$E$18-'Ejercicio 3 - TIR'!$C$18),'Ejercicio 3 - TIR'!$C$18+SQRT(('Ejercicio 3 - TIR'!$E$18-'Ejercicio 3 - TIR'!$C$18)*('Ejercicio 3 - TIR'!$D$18-'Ejercicio 3 - TIR'!$C$18)*N717),'Ejercicio 3 - TIR'!$E$18-SQRT(('Ejercicio 3 - TIR'!$E$18-'Ejercicio 3 - TIR'!$C$18)*('Ejercicio 3 - TIR'!$E$18-'Ejercicio 3 - TIR'!$D$18)*(1-N717)))</f>
        <v>36931.1626748998</v>
      </c>
      <c r="P717" s="16">
        <f ca="1" t="shared" si="5343"/>
        <v>0.700000078410241</v>
      </c>
      <c r="Q717" s="18">
        <f ca="1">IF(P717&lt;=('Ejercicio 3 - TIR'!$D$22-'Ejercicio 3 - TIR'!$C$22)/('Ejercicio 3 - TIR'!$E$22-'Ejercicio 3 - TIR'!$C$22),'Ejercicio 3 - TIR'!$C$22+SQRT(('Ejercicio 3 - TIR'!$E$22-'Ejercicio 3 - TIR'!$C$22)*('Ejercicio 3 - TIR'!$D$22-'Ejercicio 3 - TIR'!$C$22)*P717),'Ejercicio 3 - TIR'!$E$22-SQRT(('Ejercicio 3 - TIR'!$E$22-'Ejercicio 3 - TIR'!$C$22)*('Ejercicio 3 - TIR'!$E$22-'Ejercicio 3 - TIR'!$D$22)*(1-P717)))</f>
        <v>0.156762102959571</v>
      </c>
      <c r="R717" s="16">
        <f ca="1" t="shared" si="5343"/>
        <v>0.838323503888335</v>
      </c>
      <c r="S717" s="18">
        <f ca="1">IF(R717&lt;=('Ejercicio 3 - TIR'!$D$23-'Ejercicio 3 - TIR'!$C$23)/('Ejercicio 3 - TIR'!$E$23-'Ejercicio 3 - TIR'!$C$23),'Ejercicio 3 - TIR'!$C$23+SQRT(('Ejercicio 3 - TIR'!$E$23-'Ejercicio 3 - TIR'!$C$23)*('Ejercicio 3 - TIR'!$D$23-'Ejercicio 3 - TIR'!$C$23)*R717),'Ejercicio 3 - TIR'!$E$23-SQRT(('Ejercicio 3 - TIR'!$E$23-'Ejercicio 3 - TIR'!$C$23)*('Ejercicio 3 - TIR'!$E$23-'Ejercicio 3 - TIR'!$D$23)*(1-R717)))</f>
        <v>0.162940759307607</v>
      </c>
      <c r="T717" s="16">
        <f ca="1" t="shared" ref="T717:X717" si="5344">RAND()</f>
        <v>0.552094261302229</v>
      </c>
      <c r="U717" s="18">
        <f ca="1">IF(T717&lt;=('Ejercicio 3 - TIR'!$D$24-'Ejercicio 3 - TIR'!$C$24)/('Ejercicio 3 - TIR'!$E$24-'Ejercicio 3 - TIR'!$C$24),'Ejercicio 3 - TIR'!$C$24+SQRT(('Ejercicio 3 - TIR'!$E$24-'Ejercicio 3 - TIR'!$C$24)*('Ejercicio 3 - TIR'!$D$24-'Ejercicio 3 - TIR'!$C$24)*T717),'Ejercicio 3 - TIR'!$E$24-SQRT(('Ejercicio 3 - TIR'!$E$24-'Ejercicio 3 - TIR'!$C$24)*('Ejercicio 3 - TIR'!$E$24-'Ejercicio 3 - TIR'!$D$24)*(1-T717)))</f>
        <v>0.184586216407255</v>
      </c>
      <c r="V717" s="16">
        <f ca="1" t="shared" si="5344"/>
        <v>0.309828116145637</v>
      </c>
      <c r="W717" s="18">
        <f ca="1">IF(V717&lt;=('Ejercicio 3 - TIR'!$D$25-'Ejercicio 3 - TIR'!$C$25)/('Ejercicio 3 - TIR'!$E$25-'Ejercicio 3 - TIR'!$C$25),'Ejercicio 3 - TIR'!$C$25+SQRT(('Ejercicio 3 - TIR'!$E$25-'Ejercicio 3 - TIR'!$C$25)*('Ejercicio 3 - TIR'!$D$25-'Ejercicio 3 - TIR'!$C$25)*V717),'Ejercicio 3 - TIR'!$E$25-SQRT(('Ejercicio 3 - TIR'!$E$25-'Ejercicio 3 - TIR'!$C$25)*('Ejercicio 3 - TIR'!$E$25-'Ejercicio 3 - TIR'!$D$25)*(1-V717)))</f>
        <v>0.200851229990057</v>
      </c>
      <c r="X717" s="16">
        <f ca="1" t="shared" si="5344"/>
        <v>0.453367506425486</v>
      </c>
      <c r="Y717" s="18">
        <f ca="1">IF(X717&lt;=('Ejercicio 3 - TIR'!$D$26-'Ejercicio 3 - TIR'!$C$26)/('Ejercicio 3 - TIR'!$E$26-'Ejercicio 3 - TIR'!$C$26),'Ejercicio 3 - TIR'!$C$26+SQRT(('Ejercicio 3 - TIR'!$E$26-'Ejercicio 3 - TIR'!$C$26)*('Ejercicio 3 - TIR'!$D$26-'Ejercicio 3 - TIR'!$C$26)*X717),'Ejercicio 3 - TIR'!$E$26-SQRT(('Ejercicio 3 - TIR'!$E$26-'Ejercicio 3 - TIR'!$C$26)*('Ejercicio 3 - TIR'!$E$26-'Ejercicio 3 - TIR'!$D$26)*(1-X717)))</f>
        <v>0.225669387401738</v>
      </c>
      <c r="Z717" s="16">
        <f ca="1" t="shared" si="5240"/>
        <v>1.15676210295957</v>
      </c>
      <c r="AA717" s="16">
        <f ca="1" t="shared" si="5241"/>
        <v>1.34524579835407</v>
      </c>
      <c r="AB717" s="16">
        <f ca="1" t="shared" si="5242"/>
        <v>1.59355963041</v>
      </c>
      <c r="AC717" s="16">
        <f ca="1" t="shared" si="5243"/>
        <v>1.91362804224035</v>
      </c>
      <c r="AD717" s="16">
        <f ca="1" t="shared" si="5244"/>
        <v>2.34547531024752</v>
      </c>
      <c r="AE717" s="15">
        <f ca="1" t="shared" si="5245"/>
        <v>4734.19778248747</v>
      </c>
      <c r="AF717" s="15">
        <f ca="1" t="shared" si="5246"/>
        <v>5505.59156387836</v>
      </c>
      <c r="AG717" s="15">
        <f ca="1" t="shared" si="5247"/>
        <v>6521.84787973837</v>
      </c>
      <c r="AH717" s="15">
        <f ca="1" t="shared" si="5248"/>
        <v>7831.76904819187</v>
      </c>
      <c r="AI717" s="15">
        <f ca="1" t="shared" si="5249"/>
        <v>9599.15957156923</v>
      </c>
      <c r="AJ717" s="17">
        <f ca="1" t="shared" si="5250"/>
        <v>40331.450479327</v>
      </c>
      <c r="AK717" s="17">
        <f ca="1" t="shared" si="5251"/>
        <v>50012.913418581</v>
      </c>
      <c r="AL717" s="17">
        <f ca="1" t="shared" si="5252"/>
        <v>68932.2664315284</v>
      </c>
      <c r="AM717" s="17">
        <f ca="1" t="shared" si="5253"/>
        <v>64852.9738346906</v>
      </c>
      <c r="AN717" s="17">
        <f ca="1" t="shared" si="5254"/>
        <v>86621.1302327123</v>
      </c>
      <c r="AO717" s="17">
        <f ca="1">C717/'Ejercicio 3 - TIR'!$D$7</f>
        <v>18331.2044818646</v>
      </c>
      <c r="AP717" s="17">
        <f ca="1" t="shared" si="5255"/>
        <v>22000.2459974624</v>
      </c>
      <c r="AQ717" s="17">
        <f ca="1" t="shared" si="5256"/>
        <v>31681.7089367163</v>
      </c>
      <c r="AR717" s="17">
        <f ca="1" t="shared" si="5257"/>
        <v>50601.0619496637</v>
      </c>
      <c r="AS717" s="17">
        <f ca="1" t="shared" si="5258"/>
        <v>46521.7693528259</v>
      </c>
      <c r="AT717" s="17">
        <f ca="1" t="shared" si="5259"/>
        <v>68289.9257508476</v>
      </c>
      <c r="AU717" s="17">
        <f ca="1">AP717*'Ejercicio 3 - TIR'!$D$5</f>
        <v>11000.1229987312</v>
      </c>
      <c r="AV717" s="17">
        <f ca="1">AQ717*'Ejercicio 3 - TIR'!$D$5</f>
        <v>15840.8544683582</v>
      </c>
      <c r="AW717" s="17">
        <f ca="1">AR717*'Ejercicio 3 - TIR'!$D$5</f>
        <v>25300.5309748319</v>
      </c>
      <c r="AX717" s="17">
        <f ca="1">AS717*'Ejercicio 3 - TIR'!$D$5</f>
        <v>23260.884676413</v>
      </c>
      <c r="AY717" s="17">
        <f ca="1">AT717*'Ejercicio 3 - TIR'!$D$5</f>
        <v>34144.9628754238</v>
      </c>
      <c r="AZ717" s="17">
        <f ca="1" t="shared" ref="AZ717:BD717" si="5345">AJ717-AU717-AE717</f>
        <v>24597.1296981084</v>
      </c>
      <c r="BA717" s="17">
        <f ca="1" t="shared" si="5345"/>
        <v>28666.4673863444</v>
      </c>
      <c r="BB717" s="17">
        <f ca="1" t="shared" si="5345"/>
        <v>37109.8875769581</v>
      </c>
      <c r="BC717" s="17">
        <f ca="1" t="shared" si="5345"/>
        <v>33760.3201100857</v>
      </c>
      <c r="BD717" s="17">
        <f ca="1" t="shared" si="5345"/>
        <v>42877.0077857192</v>
      </c>
      <c r="BE717" s="17">
        <f ca="1" t="shared" ref="BE717:BI717" si="5346">AZ717/Z717</f>
        <v>21263.7755292784</v>
      </c>
      <c r="BF717" s="17">
        <f ca="1" t="shared" si="5346"/>
        <v>21309.4643532196</v>
      </c>
      <c r="BG717" s="17">
        <f ca="1" t="shared" si="5346"/>
        <v>23287.4169681433</v>
      </c>
      <c r="BH717" s="17">
        <f ca="1" t="shared" si="5346"/>
        <v>17642.0492200571</v>
      </c>
      <c r="BI717" s="17">
        <f ca="1" t="shared" si="5346"/>
        <v>18280.7329492607</v>
      </c>
      <c r="BJ717" s="17">
        <f ca="1" t="shared" si="5262"/>
        <v>70833.0891396411</v>
      </c>
      <c r="BK717" s="17">
        <f ca="1" t="shared" si="5263"/>
        <v>42995.3875193122</v>
      </c>
      <c r="BL717" s="17">
        <f ca="1" t="shared" si="5264"/>
        <v>113828.476658953</v>
      </c>
      <c r="BM717" s="17">
        <f ca="1">BK717*'Ejercicio 3 - TIR'!$D$5</f>
        <v>21497.6937596561</v>
      </c>
      <c r="BN717" s="17">
        <f ca="1" t="shared" si="5265"/>
        <v>92330.7828992972</v>
      </c>
      <c r="BO717" s="17">
        <f ca="1" t="shared" si="5266"/>
        <v>39365.4891594461</v>
      </c>
      <c r="BP717" s="17">
        <f ca="1" t="shared" si="5267"/>
        <v>-121855.909327837</v>
      </c>
      <c r="BQ717" s="17">
        <f ca="1" t="shared" ref="BQ717:BT717" si="5347">BE717</f>
        <v>21263.7755292784</v>
      </c>
      <c r="BR717" s="17">
        <f ca="1" t="shared" si="5347"/>
        <v>21309.4643532196</v>
      </c>
      <c r="BS717" s="17">
        <f ca="1" t="shared" si="5347"/>
        <v>23287.4169681433</v>
      </c>
      <c r="BT717" s="17">
        <f ca="1" t="shared" si="5347"/>
        <v>17642.0492200571</v>
      </c>
      <c r="BU717" s="17">
        <f ca="1" t="shared" si="5269"/>
        <v>57646.2221087067</v>
      </c>
      <c r="BV717" s="19">
        <f ca="1" t="shared" si="5270"/>
        <v>4.36439281462164</v>
      </c>
    </row>
    <row r="718" ht="15" customHeight="1" spans="1:74">
      <c r="A718" s="15">
        <v>717</v>
      </c>
      <c r="B718" s="16">
        <f ca="1" t="shared" ref="B718:F718" si="5348">RAND()</f>
        <v>0.101439332582161</v>
      </c>
      <c r="C718" s="17">
        <f ca="1">IF(B718&lt;=('Ejercicio 3 - TIR'!$D$13-'Ejercicio 3 - TIR'!$C$13)/('Ejercicio 3 - TIR'!$E$13-'Ejercicio 3 - TIR'!$C$13),'Ejercicio 3 - TIR'!$C$13+SQRT(('Ejercicio 3 - TIR'!$E$13-'Ejercicio 3 - TIR'!$C$13)*('Ejercicio 3 - TIR'!$D$13-'Ejercicio 3 - TIR'!$C$13)*B718),'Ejercicio 3 - TIR'!$E$13-SQRT(('Ejercicio 3 - TIR'!$E$13-'Ejercicio 3 - TIR'!$C$13)*('Ejercicio 3 - TIR'!$E$13-'Ejercicio 3 - TIR'!$D$13)*(1-B718)))</f>
        <v>66369.9084006651</v>
      </c>
      <c r="D718" s="16">
        <f ca="1" t="shared" si="5348"/>
        <v>0.392854173240001</v>
      </c>
      <c r="E718" s="17">
        <f ca="1">IF(D718&lt;=('Ejercicio 3 - TIR'!$D$14-'Ejercicio 3 - TIR'!$C$14)/('Ejercicio 3 - TIR'!$E$14-'Ejercicio 3 - TIR'!$C$14),'Ejercicio 3 - TIR'!$C$14+SQRT(('Ejercicio 3 - TIR'!$E$14-'Ejercicio 3 - TIR'!$C$14)*('Ejercicio 3 - TIR'!$D$14-'Ejercicio 3 - TIR'!$C$14)*D718),'Ejercicio 3 - TIR'!$E$14-SQRT(('Ejercicio 3 - TIR'!$E$14-'Ejercicio 3 - TIR'!$C$14)*('Ejercicio 3 - TIR'!$E$14-'Ejercicio 3 - TIR'!$D$14)*(1-D718)))</f>
        <v>30456.8415074463</v>
      </c>
      <c r="F718" s="16">
        <f ca="1" t="shared" si="5348"/>
        <v>0.241683968715676</v>
      </c>
      <c r="G718" s="17">
        <f ca="1">IF(F718&lt;=('Ejercicio 3 - TIR'!$D$18-'Ejercicio 3 - TIR'!$C$18)/('Ejercicio 3 - TIR'!$E$18-'Ejercicio 3 - TIR'!$C$18),'Ejercicio 3 - TIR'!$C$18+SQRT(('Ejercicio 3 - TIR'!$E$18-'Ejercicio 3 - TIR'!$C$18)*('Ejercicio 3 - TIR'!$D$18-'Ejercicio 3 - TIR'!$C$18)*F718),'Ejercicio 3 - TIR'!$E$18-SQRT(('Ejercicio 3 - TIR'!$E$18-'Ejercicio 3 - TIR'!$C$18)*('Ejercicio 3 - TIR'!$E$18-'Ejercicio 3 - TIR'!$D$18)*(1-F718)))</f>
        <v>36021.012814083</v>
      </c>
      <c r="H718" s="16">
        <f ca="1" t="shared" ref="H718:L718" si="5349">RAND()</f>
        <v>0.320986675916732</v>
      </c>
      <c r="I718" s="17">
        <f ca="1">IF(H718&lt;=('Ejercicio 3 - TIR'!$D$18-'Ejercicio 3 - TIR'!$C$18)/('Ejercicio 3 - TIR'!$E$18-'Ejercicio 3 - TIR'!$C$18),'Ejercicio 3 - TIR'!$C$18+SQRT(('Ejercicio 3 - TIR'!$E$18-'Ejercicio 3 - TIR'!$C$18)*('Ejercicio 3 - TIR'!$D$18-'Ejercicio 3 - TIR'!$C$18)*H718),'Ejercicio 3 - TIR'!$E$18-SQRT(('Ejercicio 3 - TIR'!$E$18-'Ejercicio 3 - TIR'!$C$18)*('Ejercicio 3 - TIR'!$E$18-'Ejercicio 3 - TIR'!$D$18)*(1-H718)))</f>
        <v>36938.8760896495</v>
      </c>
      <c r="J718" s="16">
        <f ca="1" t="shared" si="5349"/>
        <v>0.00906259876730298</v>
      </c>
      <c r="K718" s="17">
        <f ca="1">IF(J718&lt;=('Ejercicio 3 - TIR'!$D$18-'Ejercicio 3 - TIR'!$C$18)/('Ejercicio 3 - TIR'!$E$18-'Ejercicio 3 - TIR'!$C$18),'Ejercicio 3 - TIR'!$C$18+SQRT(('Ejercicio 3 - TIR'!$E$18-'Ejercicio 3 - TIR'!$C$18)*('Ejercicio 3 - TIR'!$D$18-'Ejercicio 3 - TIR'!$C$18)*J718),'Ejercicio 3 - TIR'!$E$18-SQRT(('Ejercicio 3 - TIR'!$E$18-'Ejercicio 3 - TIR'!$C$18)*('Ejercicio 3 - TIR'!$E$18-'Ejercicio 3 - TIR'!$D$18)*(1-J718)))</f>
        <v>31165.9287349986</v>
      </c>
      <c r="L718" s="16">
        <f ca="1" t="shared" si="5349"/>
        <v>0.202717851939082</v>
      </c>
      <c r="M718" s="17">
        <f ca="1">IF(L718&lt;=('Ejercicio 3 - TIR'!$D$18-'Ejercicio 3 - TIR'!$C$18)/('Ejercicio 3 - TIR'!$E$18-'Ejercicio 3 - TIR'!$C$18),'Ejercicio 3 - TIR'!$C$18+SQRT(('Ejercicio 3 - TIR'!$E$18-'Ejercicio 3 - TIR'!$C$18)*('Ejercicio 3 - TIR'!$D$18-'Ejercicio 3 - TIR'!$C$18)*L718),'Ejercicio 3 - TIR'!$E$18-SQRT(('Ejercicio 3 - TIR'!$E$18-'Ejercicio 3 - TIR'!$C$18)*('Ejercicio 3 - TIR'!$E$18-'Ejercicio 3 - TIR'!$D$18)*(1-L718)))</f>
        <v>35514.3157137457</v>
      </c>
      <c r="N718" s="16">
        <f ca="1" t="shared" ref="N718:R718" si="5350">RAND()</f>
        <v>0.148669294995584</v>
      </c>
      <c r="O718" s="17">
        <f ca="1">IF(N718&lt;=('Ejercicio 3 - TIR'!$D$18-'Ejercicio 3 - TIR'!$C$18)/('Ejercicio 3 - TIR'!$E$18-'Ejercicio 3 - TIR'!$C$18),'Ejercicio 3 - TIR'!$C$18+SQRT(('Ejercicio 3 - TIR'!$E$18-'Ejercicio 3 - TIR'!$C$18)*('Ejercicio 3 - TIR'!$D$18-'Ejercicio 3 - TIR'!$C$18)*N718),'Ejercicio 3 - TIR'!$E$18-SQRT(('Ejercicio 3 - TIR'!$E$18-'Ejercicio 3 - TIR'!$C$18)*('Ejercicio 3 - TIR'!$E$18-'Ejercicio 3 - TIR'!$D$18)*(1-N718)))</f>
        <v>34722.3293245323</v>
      </c>
      <c r="P718" s="16">
        <f ca="1" t="shared" si="5350"/>
        <v>0.635451386932873</v>
      </c>
      <c r="Q718" s="18">
        <f ca="1">IF(P718&lt;=('Ejercicio 3 - TIR'!$D$22-'Ejercicio 3 - TIR'!$C$22)/('Ejercicio 3 - TIR'!$E$22-'Ejercicio 3 - TIR'!$C$22),'Ejercicio 3 - TIR'!$C$22+SQRT(('Ejercicio 3 - TIR'!$E$22-'Ejercicio 3 - TIR'!$C$22)*('Ejercicio 3 - TIR'!$D$22-'Ejercicio 3 - TIR'!$C$22)*P718),'Ejercicio 3 - TIR'!$E$22-SQRT(('Ejercicio 3 - TIR'!$E$22-'Ejercicio 3 - TIR'!$C$22)*('Ejercicio 3 - TIR'!$E$22-'Ejercicio 3 - TIR'!$D$22)*(1-P718)))</f>
        <v>0.154383842920515</v>
      </c>
      <c r="R718" s="16">
        <f ca="1" t="shared" si="5350"/>
        <v>0.249693575834171</v>
      </c>
      <c r="S718" s="18">
        <f ca="1">IF(R718&lt;=('Ejercicio 3 - TIR'!$D$23-'Ejercicio 3 - TIR'!$C$23)/('Ejercicio 3 - TIR'!$E$23-'Ejercicio 3 - TIR'!$C$23),'Ejercicio 3 - TIR'!$C$23+SQRT(('Ejercicio 3 - TIR'!$E$23-'Ejercicio 3 - TIR'!$C$23)*('Ejercicio 3 - TIR'!$D$23-'Ejercicio 3 - TIR'!$C$23)*R718),'Ejercicio 3 - TIR'!$E$23-SQRT(('Ejercicio 3 - TIR'!$E$23-'Ejercicio 3 - TIR'!$C$23)*('Ejercicio 3 - TIR'!$E$23-'Ejercicio 3 - TIR'!$D$23)*(1-R718)))</f>
        <v>0.141200198973158</v>
      </c>
      <c r="T718" s="16">
        <f ca="1" t="shared" ref="T718:X718" si="5351">RAND()</f>
        <v>0.602339358970723</v>
      </c>
      <c r="U718" s="18">
        <f ca="1">IF(T718&lt;=('Ejercicio 3 - TIR'!$D$24-'Ejercicio 3 - TIR'!$C$24)/('Ejercicio 3 - TIR'!$E$24-'Ejercicio 3 - TIR'!$C$24),'Ejercicio 3 - TIR'!$C$24+SQRT(('Ejercicio 3 - TIR'!$E$24-'Ejercicio 3 - TIR'!$C$24)*('Ejercicio 3 - TIR'!$D$24-'Ejercicio 3 - TIR'!$C$24)*T718),'Ejercicio 3 - TIR'!$E$24-SQRT(('Ejercicio 3 - TIR'!$E$24-'Ejercicio 3 - TIR'!$C$24)*('Ejercicio 3 - TIR'!$E$24-'Ejercicio 3 - TIR'!$D$24)*(1-T718)))</f>
        <v>0.186631604850068</v>
      </c>
      <c r="V718" s="16">
        <f ca="1" t="shared" si="5351"/>
        <v>0.99271296597471</v>
      </c>
      <c r="W718" s="18">
        <f ca="1">IF(V718&lt;=('Ejercicio 3 - TIR'!$D$25-'Ejercicio 3 - TIR'!$C$25)/('Ejercicio 3 - TIR'!$E$25-'Ejercicio 3 - TIR'!$C$25),'Ejercicio 3 - TIR'!$C$25+SQRT(('Ejercicio 3 - TIR'!$E$25-'Ejercicio 3 - TIR'!$C$25)*('Ejercicio 3 - TIR'!$D$25-'Ejercicio 3 - TIR'!$C$25)*V718),'Ejercicio 3 - TIR'!$E$25-SQRT(('Ejercicio 3 - TIR'!$E$25-'Ejercicio 3 - TIR'!$C$25)*('Ejercicio 3 - TIR'!$E$25-'Ejercicio 3 - TIR'!$D$25)*(1-V718)))</f>
        <v>0.244949790193614</v>
      </c>
      <c r="X718" s="16">
        <f ca="1" t="shared" si="5351"/>
        <v>0.0910372687612173</v>
      </c>
      <c r="Y718" s="18">
        <f ca="1">IF(X718&lt;=('Ejercicio 3 - TIR'!$D$26-'Ejercicio 3 - TIR'!$C$26)/('Ejercicio 3 - TIR'!$E$26-'Ejercicio 3 - TIR'!$C$26),'Ejercicio 3 - TIR'!$C$26+SQRT(('Ejercicio 3 - TIR'!$E$26-'Ejercicio 3 - TIR'!$C$26)*('Ejercicio 3 - TIR'!$D$26-'Ejercicio 3 - TIR'!$C$26)*X718),'Ejercicio 3 - TIR'!$E$26-SQRT(('Ejercicio 3 - TIR'!$E$26-'Ejercicio 3 - TIR'!$C$26)*('Ejercicio 3 - TIR'!$E$26-'Ejercicio 3 - TIR'!$D$26)*(1-X718)))</f>
        <v>0.205678030031075</v>
      </c>
      <c r="Z718" s="16">
        <f ca="1" t="shared" si="5240"/>
        <v>1.15438384292052</v>
      </c>
      <c r="AA718" s="16">
        <f ca="1" t="shared" si="5241"/>
        <v>1.31738307123229</v>
      </c>
      <c r="AB718" s="16">
        <f ca="1" t="shared" si="5242"/>
        <v>1.56324838801869</v>
      </c>
      <c r="AC718" s="16">
        <f ca="1" t="shared" si="5243"/>
        <v>1.94616575268437</v>
      </c>
      <c r="AD718" s="16">
        <f ca="1" t="shared" si="5244"/>
        <v>2.34644929081043</v>
      </c>
      <c r="AE718" s="15">
        <f ca="1" t="shared" si="5245"/>
        <v>4702.04423514062</v>
      </c>
      <c r="AF718" s="15">
        <f ca="1" t="shared" si="5246"/>
        <v>5365.97381672307</v>
      </c>
      <c r="AG718" s="15">
        <f ca="1" t="shared" si="5247"/>
        <v>6367.43412172154</v>
      </c>
      <c r="AH718" s="15">
        <f ca="1" t="shared" si="5248"/>
        <v>7927.1357739089</v>
      </c>
      <c r="AI718" s="15">
        <f ca="1" t="shared" si="5249"/>
        <v>9557.57344367534</v>
      </c>
      <c r="AJ718" s="17">
        <f ca="1" t="shared" si="5250"/>
        <v>41582.0751982102</v>
      </c>
      <c r="AK718" s="17">
        <f ca="1" t="shared" si="5251"/>
        <v>48662.6500308515</v>
      </c>
      <c r="AL718" s="17">
        <f ca="1" t="shared" si="5252"/>
        <v>48720.0878560918</v>
      </c>
      <c r="AM718" s="17">
        <f ca="1" t="shared" si="5253"/>
        <v>69116.7449721121</v>
      </c>
      <c r="AN718" s="17">
        <f ca="1" t="shared" si="5254"/>
        <v>81474.1850188351</v>
      </c>
      <c r="AO718" s="17">
        <f ca="1">C718/'Ejercicio 3 - TIR'!$D$7</f>
        <v>13273.981680133</v>
      </c>
      <c r="AP718" s="17">
        <f ca="1" t="shared" si="5255"/>
        <v>28308.0935180772</v>
      </c>
      <c r="AQ718" s="17">
        <f ca="1" t="shared" si="5256"/>
        <v>35388.6683507185</v>
      </c>
      <c r="AR718" s="17">
        <f ca="1" t="shared" si="5257"/>
        <v>35446.1061759588</v>
      </c>
      <c r="AS718" s="17">
        <f ca="1" t="shared" si="5258"/>
        <v>55842.7632919791</v>
      </c>
      <c r="AT718" s="17">
        <f ca="1" t="shared" si="5259"/>
        <v>68200.2033387021</v>
      </c>
      <c r="AU718" s="17">
        <f ca="1">AP718*'Ejercicio 3 - TIR'!$D$5</f>
        <v>14154.0467590386</v>
      </c>
      <c r="AV718" s="17">
        <f ca="1">AQ718*'Ejercicio 3 - TIR'!$D$5</f>
        <v>17694.3341753593</v>
      </c>
      <c r="AW718" s="17">
        <f ca="1">AR718*'Ejercicio 3 - TIR'!$D$5</f>
        <v>17723.0530879794</v>
      </c>
      <c r="AX718" s="17">
        <f ca="1">AS718*'Ejercicio 3 - TIR'!$D$5</f>
        <v>27921.3816459895</v>
      </c>
      <c r="AY718" s="17">
        <f ca="1">AT718*'Ejercicio 3 - TIR'!$D$5</f>
        <v>34100.1016693511</v>
      </c>
      <c r="AZ718" s="17">
        <f ca="1" t="shared" ref="AZ718:BD718" si="5352">AJ718-AU718-AE718</f>
        <v>22725.984204031</v>
      </c>
      <c r="BA718" s="17">
        <f ca="1" t="shared" si="5352"/>
        <v>25602.3420387692</v>
      </c>
      <c r="BB718" s="17">
        <f ca="1" t="shared" si="5352"/>
        <v>24629.6006463909</v>
      </c>
      <c r="BC718" s="17">
        <f ca="1" t="shared" si="5352"/>
        <v>33268.2275522137</v>
      </c>
      <c r="BD718" s="17">
        <f ca="1" t="shared" si="5352"/>
        <v>37816.5099058087</v>
      </c>
      <c r="BE718" s="17">
        <f ca="1" t="shared" ref="BE718:BI718" si="5353">AZ718/Z718</f>
        <v>19686.6790395608</v>
      </c>
      <c r="BF718" s="17">
        <f ca="1" t="shared" si="5353"/>
        <v>19434.2424749853</v>
      </c>
      <c r="BG718" s="17">
        <f ca="1" t="shared" si="5353"/>
        <v>15755.3980769539</v>
      </c>
      <c r="BH718" s="17">
        <f ca="1" t="shared" si="5353"/>
        <v>17094.2415908442</v>
      </c>
      <c r="BI718" s="17">
        <f ca="1" t="shared" si="5353"/>
        <v>16116.4829148076</v>
      </c>
      <c r="BJ718" s="17">
        <f ca="1" t="shared" si="5262"/>
        <v>71465.4341554732</v>
      </c>
      <c r="BK718" s="17">
        <f ca="1" t="shared" si="5263"/>
        <v>31146.7248995788</v>
      </c>
      <c r="BL718" s="17">
        <f ca="1" t="shared" si="5264"/>
        <v>102612.159055052</v>
      </c>
      <c r="BM718" s="17">
        <f ca="1">BK718*'Ejercicio 3 - TIR'!$D$5</f>
        <v>15573.3624497894</v>
      </c>
      <c r="BN718" s="17">
        <f ca="1" t="shared" si="5265"/>
        <v>87038.7966052626</v>
      </c>
      <c r="BO718" s="17">
        <f ca="1" t="shared" si="5266"/>
        <v>37093.8323475128</v>
      </c>
      <c r="BP718" s="17">
        <f ca="1" t="shared" si="5267"/>
        <v>-96826.7499081114</v>
      </c>
      <c r="BQ718" s="17">
        <f ca="1" t="shared" ref="BQ718:BT718" si="5354">BE718</f>
        <v>19686.6790395608</v>
      </c>
      <c r="BR718" s="17">
        <f ca="1" t="shared" si="5354"/>
        <v>19434.2424749853</v>
      </c>
      <c r="BS718" s="17">
        <f ca="1" t="shared" si="5354"/>
        <v>15755.3980769539</v>
      </c>
      <c r="BT718" s="17">
        <f ca="1" t="shared" si="5354"/>
        <v>17094.2415908442</v>
      </c>
      <c r="BU718" s="17">
        <f ca="1" t="shared" si="5269"/>
        <v>53210.3152623204</v>
      </c>
      <c r="BV718" s="19">
        <f ca="1" t="shared" si="5270"/>
        <v>7.78180524766268</v>
      </c>
    </row>
    <row r="719" ht="15" customHeight="1" spans="1:74">
      <c r="A719" s="15">
        <v>718</v>
      </c>
      <c r="B719" s="16">
        <f ca="1" t="shared" ref="B719:F719" si="5355">RAND()</f>
        <v>0.707726101287562</v>
      </c>
      <c r="C719" s="17">
        <f ca="1">IF(B719&lt;=('Ejercicio 3 - TIR'!$D$13-'Ejercicio 3 - TIR'!$C$13)/('Ejercicio 3 - TIR'!$E$13-'Ejercicio 3 - TIR'!$C$13),'Ejercicio 3 - TIR'!$C$13+SQRT(('Ejercicio 3 - TIR'!$E$13-'Ejercicio 3 - TIR'!$C$13)*('Ejercicio 3 - TIR'!$D$13-'Ejercicio 3 - TIR'!$C$13)*B719),'Ejercicio 3 - TIR'!$E$13-SQRT(('Ejercicio 3 - TIR'!$E$13-'Ejercicio 3 - TIR'!$C$13)*('Ejercicio 3 - TIR'!$E$13-'Ejercicio 3 - TIR'!$D$13)*(1-B719)))</f>
        <v>81272.2484410187</v>
      </c>
      <c r="D719" s="16">
        <f ca="1" t="shared" si="5355"/>
        <v>0.860509687355956</v>
      </c>
      <c r="E719" s="17">
        <f ca="1">IF(D719&lt;=('Ejercicio 3 - TIR'!$D$14-'Ejercicio 3 - TIR'!$C$14)/('Ejercicio 3 - TIR'!$E$14-'Ejercicio 3 - TIR'!$C$14),'Ejercicio 3 - TIR'!$C$14+SQRT(('Ejercicio 3 - TIR'!$E$14-'Ejercicio 3 - TIR'!$C$14)*('Ejercicio 3 - TIR'!$D$14-'Ejercicio 3 - TIR'!$C$14)*D719),'Ejercicio 3 - TIR'!$E$14-SQRT(('Ejercicio 3 - TIR'!$E$14-'Ejercicio 3 - TIR'!$C$14)*('Ejercicio 3 - TIR'!$E$14-'Ejercicio 3 - TIR'!$D$14)*(1-D719)))</f>
        <v>35425.7736286224</v>
      </c>
      <c r="F719" s="16">
        <f ca="1" t="shared" si="5355"/>
        <v>0.305984730224901</v>
      </c>
      <c r="G719" s="17">
        <f ca="1">IF(F719&lt;=('Ejercicio 3 - TIR'!$D$18-'Ejercicio 3 - TIR'!$C$18)/('Ejercicio 3 - TIR'!$E$18-'Ejercicio 3 - TIR'!$C$18),'Ejercicio 3 - TIR'!$C$18+SQRT(('Ejercicio 3 - TIR'!$E$18-'Ejercicio 3 - TIR'!$C$18)*('Ejercicio 3 - TIR'!$D$18-'Ejercicio 3 - TIR'!$C$18)*F719),'Ejercicio 3 - TIR'!$E$18-SQRT(('Ejercicio 3 - TIR'!$E$18-'Ejercicio 3 - TIR'!$C$18)*('Ejercicio 3 - TIR'!$E$18-'Ejercicio 3 - TIR'!$D$18)*(1-F719)))</f>
        <v>36774.7848330213</v>
      </c>
      <c r="H719" s="16">
        <f ca="1" t="shared" ref="H719:L719" si="5356">RAND()</f>
        <v>0.60278732386321</v>
      </c>
      <c r="I719" s="17">
        <f ca="1">IF(H719&lt;=('Ejercicio 3 - TIR'!$D$18-'Ejercicio 3 - TIR'!$C$18)/('Ejercicio 3 - TIR'!$E$18-'Ejercicio 3 - TIR'!$C$18),'Ejercicio 3 - TIR'!$C$18+SQRT(('Ejercicio 3 - TIR'!$E$18-'Ejercicio 3 - TIR'!$C$18)*('Ejercicio 3 - TIR'!$D$18-'Ejercicio 3 - TIR'!$C$18)*H719),'Ejercicio 3 - TIR'!$E$18-SQRT(('Ejercicio 3 - TIR'!$E$18-'Ejercicio 3 - TIR'!$C$18)*('Ejercicio 3 - TIR'!$E$18-'Ejercicio 3 - TIR'!$D$18)*(1-H719)))</f>
        <v>39508.8431777731</v>
      </c>
      <c r="J719" s="16">
        <f ca="1" t="shared" si="5356"/>
        <v>0.388310814774408</v>
      </c>
      <c r="K719" s="17">
        <f ca="1">IF(J719&lt;=('Ejercicio 3 - TIR'!$D$18-'Ejercicio 3 - TIR'!$C$18)/('Ejercicio 3 - TIR'!$E$18-'Ejercicio 3 - TIR'!$C$18),'Ejercicio 3 - TIR'!$C$18+SQRT(('Ejercicio 3 - TIR'!$E$18-'Ejercicio 3 - TIR'!$C$18)*('Ejercicio 3 - TIR'!$D$18-'Ejercicio 3 - TIR'!$C$18)*J719),'Ejercicio 3 - TIR'!$E$18-SQRT(('Ejercicio 3 - TIR'!$E$18-'Ejercicio 3 - TIR'!$C$18)*('Ejercicio 3 - TIR'!$E$18-'Ejercicio 3 - TIR'!$D$18)*(1-J719)))</f>
        <v>37631.947472052</v>
      </c>
      <c r="L719" s="16">
        <f ca="1" t="shared" si="5356"/>
        <v>0.74644454136032</v>
      </c>
      <c r="M719" s="17">
        <f ca="1">IF(L719&lt;=('Ejercicio 3 - TIR'!$D$18-'Ejercicio 3 - TIR'!$C$18)/('Ejercicio 3 - TIR'!$E$18-'Ejercicio 3 - TIR'!$C$18),'Ejercicio 3 - TIR'!$C$18+SQRT(('Ejercicio 3 - TIR'!$E$18-'Ejercicio 3 - TIR'!$C$18)*('Ejercicio 3 - TIR'!$D$18-'Ejercicio 3 - TIR'!$C$18)*L719),'Ejercicio 3 - TIR'!$E$18-SQRT(('Ejercicio 3 - TIR'!$E$18-'Ejercicio 3 - TIR'!$C$18)*('Ejercicio 3 - TIR'!$E$18-'Ejercicio 3 - TIR'!$D$18)*(1-L719)))</f>
        <v>40639.1905111578</v>
      </c>
      <c r="N719" s="16">
        <f ca="1" t="shared" ref="N719:R719" si="5357">RAND()</f>
        <v>0.128115690128356</v>
      </c>
      <c r="O719" s="17">
        <f ca="1">IF(N719&lt;=('Ejercicio 3 - TIR'!$D$18-'Ejercicio 3 - TIR'!$C$18)/('Ejercicio 3 - TIR'!$E$18-'Ejercicio 3 - TIR'!$C$18),'Ejercicio 3 - TIR'!$C$18+SQRT(('Ejercicio 3 - TIR'!$E$18-'Ejercicio 3 - TIR'!$C$18)*('Ejercicio 3 - TIR'!$D$18-'Ejercicio 3 - TIR'!$C$18)*N719),'Ejercicio 3 - TIR'!$E$18-SQRT(('Ejercicio 3 - TIR'!$E$18-'Ejercicio 3 - TIR'!$C$18)*('Ejercicio 3 - TIR'!$E$18-'Ejercicio 3 - TIR'!$D$18)*(1-N719)))</f>
        <v>34383.7602032107</v>
      </c>
      <c r="P719" s="16">
        <f ca="1" t="shared" si="5357"/>
        <v>0.338146480742995</v>
      </c>
      <c r="Q719" s="18">
        <f ca="1">IF(P719&lt;=('Ejercicio 3 - TIR'!$D$22-'Ejercicio 3 - TIR'!$C$22)/('Ejercicio 3 - TIR'!$E$22-'Ejercicio 3 - TIR'!$C$22),'Ejercicio 3 - TIR'!$C$22+SQRT(('Ejercicio 3 - TIR'!$E$22-'Ejercicio 3 - TIR'!$C$22)*('Ejercicio 3 - TIR'!$D$22-'Ejercicio 3 - TIR'!$C$22)*P719),'Ejercicio 3 - TIR'!$E$22-SQRT(('Ejercicio 3 - TIR'!$E$22-'Ejercicio 3 - TIR'!$C$22)*('Ejercicio 3 - TIR'!$E$22-'Ejercicio 3 - TIR'!$D$22)*(1-P719)))</f>
        <v>0.144671109933227</v>
      </c>
      <c r="R719" s="16">
        <f ca="1" t="shared" si="5357"/>
        <v>0.343397088278517</v>
      </c>
      <c r="S719" s="18">
        <f ca="1">IF(R719&lt;=('Ejercicio 3 - TIR'!$D$23-'Ejercicio 3 - TIR'!$C$23)/('Ejercicio 3 - TIR'!$E$23-'Ejercicio 3 - TIR'!$C$23),'Ejercicio 3 - TIR'!$C$23+SQRT(('Ejercicio 3 - TIR'!$E$23-'Ejercicio 3 - TIR'!$C$23)*('Ejercicio 3 - TIR'!$D$23-'Ejercicio 3 - TIR'!$C$23)*R719),'Ejercicio 3 - TIR'!$E$23-SQRT(('Ejercicio 3 - TIR'!$E$23-'Ejercicio 3 - TIR'!$C$23)*('Ejercicio 3 - TIR'!$E$23-'Ejercicio 3 - TIR'!$D$23)*(1-R719)))</f>
        <v>0.144861913822176</v>
      </c>
      <c r="T719" s="16">
        <f ca="1" t="shared" ref="T719:X719" si="5358">RAND()</f>
        <v>0.108346651484733</v>
      </c>
      <c r="U719" s="18">
        <f ca="1">IF(T719&lt;=('Ejercicio 3 - TIR'!$D$24-'Ejercicio 3 - TIR'!$C$24)/('Ejercicio 3 - TIR'!$E$24-'Ejercicio 3 - TIR'!$C$24),'Ejercicio 3 - TIR'!$C$24+SQRT(('Ejercicio 3 - TIR'!$E$24-'Ejercicio 3 - TIR'!$C$24)*('Ejercicio 3 - TIR'!$D$24-'Ejercicio 3 - TIR'!$C$24)*T719),'Ejercicio 3 - TIR'!$E$24-SQRT(('Ejercicio 3 - TIR'!$E$24-'Ejercicio 3 - TIR'!$C$24)*('Ejercicio 3 - TIR'!$E$24-'Ejercicio 3 - TIR'!$D$24)*(1-T719)))</f>
        <v>0.165084030234587</v>
      </c>
      <c r="V719" s="16">
        <f ca="1" t="shared" si="5358"/>
        <v>0.666124828902835</v>
      </c>
      <c r="W719" s="18">
        <f ca="1">IF(V719&lt;=('Ejercicio 3 - TIR'!$D$25-'Ejercicio 3 - TIR'!$C$25)/('Ejercicio 3 - TIR'!$E$25-'Ejercicio 3 - TIR'!$C$25),'Ejercicio 3 - TIR'!$C$25+SQRT(('Ejercicio 3 - TIR'!$E$25-'Ejercicio 3 - TIR'!$C$25)*('Ejercicio 3 - TIR'!$D$25-'Ejercicio 3 - TIR'!$C$25)*V719),'Ejercicio 3 - TIR'!$E$25-SQRT(('Ejercicio 3 - TIR'!$E$25-'Ejercicio 3 - TIR'!$C$25)*('Ejercicio 3 - TIR'!$E$25-'Ejercicio 3 - TIR'!$D$25)*(1-V719)))</f>
        <v>0.215815747794634</v>
      </c>
      <c r="X719" s="16">
        <f ca="1" t="shared" si="5358"/>
        <v>0.602812926614512</v>
      </c>
      <c r="Y719" s="18">
        <f ca="1">IF(X719&lt;=('Ejercicio 3 - TIR'!$D$26-'Ejercicio 3 - TIR'!$C$26)/('Ejercicio 3 - TIR'!$E$26-'Ejercicio 3 - TIR'!$C$26),'Ejercicio 3 - TIR'!$C$26+SQRT(('Ejercicio 3 - TIR'!$E$26-'Ejercicio 3 - TIR'!$C$26)*('Ejercicio 3 - TIR'!$D$26-'Ejercicio 3 - TIR'!$C$26)*X719),'Ejercicio 3 - TIR'!$E$26-SQRT(('Ejercicio 3 - TIR'!$E$26-'Ejercicio 3 - TIR'!$C$26)*('Ejercicio 3 - TIR'!$E$26-'Ejercicio 3 - TIR'!$D$26)*(1-X719)))</f>
        <v>0.233687904427875</v>
      </c>
      <c r="Z719" s="16">
        <f ca="1" t="shared" si="5240"/>
        <v>1.14467110993323</v>
      </c>
      <c r="AA719" s="16">
        <f ca="1" t="shared" si="5241"/>
        <v>1.31049035761511</v>
      </c>
      <c r="AB719" s="16">
        <f ca="1" t="shared" si="5242"/>
        <v>1.52683138743378</v>
      </c>
      <c r="AC719" s="16">
        <f ca="1" t="shared" si="5243"/>
        <v>1.85634564506912</v>
      </c>
      <c r="AD719" s="16">
        <f ca="1" t="shared" si="5244"/>
        <v>2.29015116875913</v>
      </c>
      <c r="AE719" s="15">
        <f ca="1" t="shared" si="5245"/>
        <v>5125.08599109606</v>
      </c>
      <c r="AF719" s="15">
        <f ca="1" t="shared" si="5246"/>
        <v>5867.51575626946</v>
      </c>
      <c r="AG719" s="15">
        <f ca="1" t="shared" si="5247"/>
        <v>6836.14890477936</v>
      </c>
      <c r="AH719" s="15">
        <f ca="1" t="shared" si="5248"/>
        <v>8311.49749269978</v>
      </c>
      <c r="AI719" s="15">
        <f ca="1" t="shared" si="5249"/>
        <v>10253.7939244263</v>
      </c>
      <c r="AJ719" s="17">
        <f ca="1" t="shared" si="5250"/>
        <v>42095.0337723701</v>
      </c>
      <c r="AK719" s="17">
        <f ca="1" t="shared" si="5251"/>
        <v>51775.9580249991</v>
      </c>
      <c r="AL719" s="17">
        <f ca="1" t="shared" si="5252"/>
        <v>57457.6385705882</v>
      </c>
      <c r="AM719" s="17">
        <f ca="1" t="shared" si="5253"/>
        <v>75440.384324522</v>
      </c>
      <c r="AN719" s="17">
        <f ca="1" t="shared" si="5254"/>
        <v>78744.0086157165</v>
      </c>
      <c r="AO719" s="17">
        <f ca="1">C719/'Ejercicio 3 - TIR'!$D$7</f>
        <v>16254.4496882037</v>
      </c>
      <c r="AP719" s="17">
        <f ca="1" t="shared" si="5255"/>
        <v>25840.5840841663</v>
      </c>
      <c r="AQ719" s="17">
        <f ca="1" t="shared" si="5256"/>
        <v>35521.5083367954</v>
      </c>
      <c r="AR719" s="17">
        <f ca="1" t="shared" si="5257"/>
        <v>41203.1888823845</v>
      </c>
      <c r="AS719" s="17">
        <f ca="1" t="shared" si="5258"/>
        <v>59185.9346363182</v>
      </c>
      <c r="AT719" s="17">
        <f ca="1" t="shared" si="5259"/>
        <v>62489.5589275128</v>
      </c>
      <c r="AU719" s="17">
        <f ca="1">AP719*'Ejercicio 3 - TIR'!$D$5</f>
        <v>12920.2920420832</v>
      </c>
      <c r="AV719" s="17">
        <f ca="1">AQ719*'Ejercicio 3 - TIR'!$D$5</f>
        <v>17760.7541683977</v>
      </c>
      <c r="AW719" s="17">
        <f ca="1">AR719*'Ejercicio 3 - TIR'!$D$5</f>
        <v>20601.5944411922</v>
      </c>
      <c r="AX719" s="17">
        <f ca="1">AS719*'Ejercicio 3 - TIR'!$D$5</f>
        <v>29592.9673181591</v>
      </c>
      <c r="AY719" s="17">
        <f ca="1">AT719*'Ejercicio 3 - TIR'!$D$5</f>
        <v>31244.7794637564</v>
      </c>
      <c r="AZ719" s="17">
        <f ca="1" t="shared" ref="AZ719:BD719" si="5359">AJ719-AU719-AE719</f>
        <v>24049.6557391909</v>
      </c>
      <c r="BA719" s="17">
        <f ca="1" t="shared" si="5359"/>
        <v>28147.688100332</v>
      </c>
      <c r="BB719" s="17">
        <f ca="1" t="shared" si="5359"/>
        <v>30019.8952246166</v>
      </c>
      <c r="BC719" s="17">
        <f ca="1" t="shared" si="5359"/>
        <v>37535.9195136631</v>
      </c>
      <c r="BD719" s="17">
        <f ca="1" t="shared" si="5359"/>
        <v>37245.4352275338</v>
      </c>
      <c r="BE719" s="17">
        <f ca="1" t="shared" ref="BE719:BI719" si="5360">AZ719/Z719</f>
        <v>21010.1010940983</v>
      </c>
      <c r="BF719" s="17">
        <f ca="1" t="shared" si="5360"/>
        <v>21478.7449116043</v>
      </c>
      <c r="BG719" s="17">
        <f ca="1" t="shared" si="5360"/>
        <v>19661.5654300064</v>
      </c>
      <c r="BH719" s="17">
        <f ca="1" t="shared" si="5360"/>
        <v>20220.3289098489</v>
      </c>
      <c r="BI719" s="17">
        <f ca="1" t="shared" si="5360"/>
        <v>16263.3086128172</v>
      </c>
      <c r="BJ719" s="17">
        <f ca="1" t="shared" si="5262"/>
        <v>81130.3768797859</v>
      </c>
      <c r="BK719" s="17">
        <f ca="1" t="shared" si="5263"/>
        <v>37225.1469509763</v>
      </c>
      <c r="BL719" s="17">
        <f ca="1" t="shared" si="5264"/>
        <v>118355.523830762</v>
      </c>
      <c r="BM719" s="17">
        <f ca="1">BK719*'Ejercicio 3 - TIR'!$D$5</f>
        <v>18612.5734754881</v>
      </c>
      <c r="BN719" s="17">
        <f ca="1" t="shared" si="5265"/>
        <v>99742.950355274</v>
      </c>
      <c r="BO719" s="17">
        <f ca="1" t="shared" si="5266"/>
        <v>43552.9984727242</v>
      </c>
      <c r="BP719" s="17">
        <f ca="1" t="shared" si="5267"/>
        <v>-116698.022069641</v>
      </c>
      <c r="BQ719" s="17">
        <f ca="1" t="shared" ref="BQ719:BT719" si="5361">BE719</f>
        <v>21010.1010940983</v>
      </c>
      <c r="BR719" s="17">
        <f ca="1" t="shared" si="5361"/>
        <v>21478.7449116043</v>
      </c>
      <c r="BS719" s="17">
        <f ca="1" t="shared" si="5361"/>
        <v>19661.5654300064</v>
      </c>
      <c r="BT719" s="17">
        <f ca="1" t="shared" si="5361"/>
        <v>20220.3289098489</v>
      </c>
      <c r="BU719" s="17">
        <f ca="1" t="shared" si="5269"/>
        <v>59816.3070855415</v>
      </c>
      <c r="BV719" s="19">
        <f ca="1" t="shared" si="5270"/>
        <v>5.85608856297559</v>
      </c>
    </row>
    <row r="720" ht="15" customHeight="1" spans="1:74">
      <c r="A720" s="15">
        <v>719</v>
      </c>
      <c r="B720" s="16">
        <f ca="1" t="shared" ref="B720:F720" si="5362">RAND()</f>
        <v>0.827332930161769</v>
      </c>
      <c r="C720" s="17">
        <f ca="1">IF(B720&lt;=('Ejercicio 3 - TIR'!$D$13-'Ejercicio 3 - TIR'!$C$13)/('Ejercicio 3 - TIR'!$E$13-'Ejercicio 3 - TIR'!$C$13),'Ejercicio 3 - TIR'!$C$13+SQRT(('Ejercicio 3 - TIR'!$E$13-'Ejercicio 3 - TIR'!$C$13)*('Ejercicio 3 - TIR'!$D$13-'Ejercicio 3 - TIR'!$C$13)*B720),'Ejercicio 3 - TIR'!$E$13-SQRT(('Ejercicio 3 - TIR'!$E$13-'Ejercicio 3 - TIR'!$C$13)*('Ejercicio 3 - TIR'!$E$13-'Ejercicio 3 - TIR'!$D$13)*(1-B720)))</f>
        <v>85605.5398223526</v>
      </c>
      <c r="D720" s="16">
        <f ca="1" t="shared" si="5362"/>
        <v>0.275084836836246</v>
      </c>
      <c r="E720" s="17">
        <f ca="1">IF(D720&lt;=('Ejercicio 3 - TIR'!$D$14-'Ejercicio 3 - TIR'!$C$14)/('Ejercicio 3 - TIR'!$E$14-'Ejercicio 3 - TIR'!$C$14),'Ejercicio 3 - TIR'!$C$14+SQRT(('Ejercicio 3 - TIR'!$E$14-'Ejercicio 3 - TIR'!$C$14)*('Ejercicio 3 - TIR'!$D$14-'Ejercicio 3 - TIR'!$C$14)*D720),'Ejercicio 3 - TIR'!$E$14-SQRT(('Ejercicio 3 - TIR'!$E$14-'Ejercicio 3 - TIR'!$C$14)*('Ejercicio 3 - TIR'!$E$14-'Ejercicio 3 - TIR'!$D$14)*(1-D720)))</f>
        <v>29542.1759942475</v>
      </c>
      <c r="F720" s="16">
        <f ca="1" t="shared" si="5362"/>
        <v>0.523782274542924</v>
      </c>
      <c r="G720" s="17">
        <f ca="1">IF(F720&lt;=('Ejercicio 3 - TIR'!$D$18-'Ejercicio 3 - TIR'!$C$18)/('Ejercicio 3 - TIR'!$E$18-'Ejercicio 3 - TIR'!$C$18),'Ejercicio 3 - TIR'!$C$18+SQRT(('Ejercicio 3 - TIR'!$E$18-'Ejercicio 3 - TIR'!$C$18)*('Ejercicio 3 - TIR'!$D$18-'Ejercicio 3 - TIR'!$C$18)*F720),'Ejercicio 3 - TIR'!$E$18-SQRT(('Ejercicio 3 - TIR'!$E$18-'Ejercicio 3 - TIR'!$C$18)*('Ejercicio 3 - TIR'!$E$18-'Ejercicio 3 - TIR'!$D$18)*(1-F720)))</f>
        <v>38863.8220413904</v>
      </c>
      <c r="H720" s="16">
        <f ca="1" t="shared" ref="H720:L720" si="5363">RAND()</f>
        <v>0.712292289921165</v>
      </c>
      <c r="I720" s="17">
        <f ca="1">IF(H720&lt;=('Ejercicio 3 - TIR'!$D$18-'Ejercicio 3 - TIR'!$C$18)/('Ejercicio 3 - TIR'!$E$18-'Ejercicio 3 - TIR'!$C$18),'Ejercicio 3 - TIR'!$C$18+SQRT(('Ejercicio 3 - TIR'!$E$18-'Ejercicio 3 - TIR'!$C$18)*('Ejercicio 3 - TIR'!$D$18-'Ejercicio 3 - TIR'!$C$18)*H720),'Ejercicio 3 - TIR'!$E$18-SQRT(('Ejercicio 3 - TIR'!$E$18-'Ejercicio 3 - TIR'!$C$18)*('Ejercicio 3 - TIR'!$E$18-'Ejercicio 3 - TIR'!$D$18)*(1-H720)))</f>
        <v>40354.7789873987</v>
      </c>
      <c r="J720" s="16">
        <f ca="1" t="shared" si="5363"/>
        <v>0.00844254309216907</v>
      </c>
      <c r="K720" s="17">
        <f ca="1">IF(J720&lt;=('Ejercicio 3 - TIR'!$D$18-'Ejercicio 3 - TIR'!$C$18)/('Ejercicio 3 - TIR'!$E$18-'Ejercicio 3 - TIR'!$C$18),'Ejercicio 3 - TIR'!$C$18+SQRT(('Ejercicio 3 - TIR'!$E$18-'Ejercicio 3 - TIR'!$C$18)*('Ejercicio 3 - TIR'!$D$18-'Ejercicio 3 - TIR'!$C$18)*J720),'Ejercicio 3 - TIR'!$E$18-SQRT(('Ejercicio 3 - TIR'!$E$18-'Ejercicio 3 - TIR'!$C$18)*('Ejercicio 3 - TIR'!$E$18-'Ejercicio 3 - TIR'!$D$18)*(1-J720)))</f>
        <v>31125.336155922</v>
      </c>
      <c r="L720" s="16">
        <f ca="1" t="shared" si="5363"/>
        <v>0.167673347719947</v>
      </c>
      <c r="M720" s="17">
        <f ca="1">IF(L720&lt;=('Ejercicio 3 - TIR'!$D$18-'Ejercicio 3 - TIR'!$C$18)/('Ejercicio 3 - TIR'!$E$18-'Ejercicio 3 - TIR'!$C$18),'Ejercicio 3 - TIR'!$C$18+SQRT(('Ejercicio 3 - TIR'!$E$18-'Ejercicio 3 - TIR'!$C$18)*('Ejercicio 3 - TIR'!$D$18-'Ejercicio 3 - TIR'!$C$18)*L720),'Ejercicio 3 - TIR'!$E$18-SQRT(('Ejercicio 3 - TIR'!$E$18-'Ejercicio 3 - TIR'!$C$18)*('Ejercicio 3 - TIR'!$E$18-'Ejercicio 3 - TIR'!$D$18)*(1-L720)))</f>
        <v>35015.0774827506</v>
      </c>
      <c r="N720" s="16">
        <f ca="1" t="shared" ref="N720:R720" si="5364">RAND()</f>
        <v>0.962669093653699</v>
      </c>
      <c r="O720" s="17">
        <f ca="1">IF(N720&lt;=('Ejercicio 3 - TIR'!$D$18-'Ejercicio 3 - TIR'!$C$18)/('Ejercicio 3 - TIR'!$E$18-'Ejercicio 3 - TIR'!$C$18),'Ejercicio 3 - TIR'!$C$18+SQRT(('Ejercicio 3 - TIR'!$E$18-'Ejercicio 3 - TIR'!$C$18)*('Ejercicio 3 - TIR'!$D$18-'Ejercicio 3 - TIR'!$C$18)*N720),'Ejercicio 3 - TIR'!$E$18-SQRT(('Ejercicio 3 - TIR'!$E$18-'Ejercicio 3 - TIR'!$C$18)*('Ejercicio 3 - TIR'!$E$18-'Ejercicio 3 - TIR'!$D$18)*(1-N720)))</f>
        <v>43326.7343378971</v>
      </c>
      <c r="P720" s="16">
        <f ca="1" t="shared" si="5364"/>
        <v>0.198105023934235</v>
      </c>
      <c r="Q720" s="18">
        <f ca="1">IF(P720&lt;=('Ejercicio 3 - TIR'!$D$22-'Ejercicio 3 - TIR'!$C$22)/('Ejercicio 3 - TIR'!$E$22-'Ejercicio 3 - TIR'!$C$22),'Ejercicio 3 - TIR'!$C$22+SQRT(('Ejercicio 3 - TIR'!$E$22-'Ejercicio 3 - TIR'!$C$22)*('Ejercicio 3 - TIR'!$D$22-'Ejercicio 3 - TIR'!$C$22)*P720),'Ejercicio 3 - TIR'!$E$22-SQRT(('Ejercicio 3 - TIR'!$E$22-'Ejercicio 3 - TIR'!$C$22)*('Ejercicio 3 - TIR'!$E$22-'Ejercicio 3 - TIR'!$D$22)*(1-P720)))</f>
        <v>0.138883565422918</v>
      </c>
      <c r="R720" s="16">
        <f ca="1" t="shared" si="5364"/>
        <v>0.64862836468285</v>
      </c>
      <c r="S720" s="18">
        <f ca="1">IF(R720&lt;=('Ejercicio 3 - TIR'!$D$23-'Ejercicio 3 - TIR'!$C$23)/('Ejercicio 3 - TIR'!$E$23-'Ejercicio 3 - TIR'!$C$23),'Ejercicio 3 - TIR'!$C$23+SQRT(('Ejercicio 3 - TIR'!$E$23-'Ejercicio 3 - TIR'!$C$23)*('Ejercicio 3 - TIR'!$D$23-'Ejercicio 3 - TIR'!$C$23)*R720),'Ejercicio 3 - TIR'!$E$23-SQRT(('Ejercicio 3 - TIR'!$E$23-'Ejercicio 3 - TIR'!$C$23)*('Ejercicio 3 - TIR'!$E$23-'Ejercicio 3 - TIR'!$D$23)*(1-R720)))</f>
        <v>0.154851064762681</v>
      </c>
      <c r="T720" s="16">
        <f ca="1" t="shared" ref="T720:X720" si="5365">RAND()</f>
        <v>0.297511231178704</v>
      </c>
      <c r="U720" s="18">
        <f ca="1">IF(T720&lt;=('Ejercicio 3 - TIR'!$D$24-'Ejercicio 3 - TIR'!$C$24)/('Ejercicio 3 - TIR'!$E$24-'Ejercicio 3 - TIR'!$C$24),'Ejercicio 3 - TIR'!$C$24+SQRT(('Ejercicio 3 - TIR'!$E$24-'Ejercicio 3 - TIR'!$C$24)*('Ejercicio 3 - TIR'!$D$24-'Ejercicio 3 - TIR'!$C$24)*T720),'Ejercicio 3 - TIR'!$E$24-SQRT(('Ejercicio 3 - TIR'!$E$24-'Ejercicio 3 - TIR'!$C$24)*('Ejercicio 3 - TIR'!$E$24-'Ejercicio 3 - TIR'!$D$24)*(1-T720)))</f>
        <v>0.174995471299323</v>
      </c>
      <c r="V720" s="16">
        <f ca="1" t="shared" si="5365"/>
        <v>0.711556632434052</v>
      </c>
      <c r="W720" s="18">
        <f ca="1">IF(V720&lt;=('Ejercicio 3 - TIR'!$D$25-'Ejercicio 3 - TIR'!$C$25)/('Ejercicio 3 - TIR'!$E$25-'Ejercicio 3 - TIR'!$C$25),'Ejercicio 3 - TIR'!$C$25+SQRT(('Ejercicio 3 - TIR'!$E$25-'Ejercicio 3 - TIR'!$C$25)*('Ejercicio 3 - TIR'!$D$25-'Ejercicio 3 - TIR'!$C$25)*V720),'Ejercicio 3 - TIR'!$E$25-SQRT(('Ejercicio 3 - TIR'!$E$25-'Ejercicio 3 - TIR'!$C$25)*('Ejercicio 3 - TIR'!$E$25-'Ejercicio 3 - TIR'!$D$25)*(1-V720)))</f>
        <v>0.218226555325542</v>
      </c>
      <c r="X720" s="16">
        <f ca="1" t="shared" si="5365"/>
        <v>0.206733512398506</v>
      </c>
      <c r="Y720" s="18">
        <f ca="1">IF(X720&lt;=('Ejercicio 3 - TIR'!$D$26-'Ejercicio 3 - TIR'!$C$26)/('Ejercicio 3 - TIR'!$E$26-'Ejercicio 3 - TIR'!$C$26),'Ejercicio 3 - TIR'!$C$26+SQRT(('Ejercicio 3 - TIR'!$E$26-'Ejercicio 3 - TIR'!$C$26)*('Ejercicio 3 - TIR'!$D$26-'Ejercicio 3 - TIR'!$C$26)*X720),'Ejercicio 3 - TIR'!$E$26-SQRT(('Ejercicio 3 - TIR'!$E$26-'Ejercicio 3 - TIR'!$C$26)*('Ejercicio 3 - TIR'!$E$26-'Ejercicio 3 - TIR'!$D$26)*(1-X720)))</f>
        <v>0.213625843550569</v>
      </c>
      <c r="Z720" s="16">
        <f ca="1" t="shared" si="5240"/>
        <v>1.13888356542292</v>
      </c>
      <c r="AA720" s="16">
        <f ca="1" t="shared" si="5241"/>
        <v>1.31524089816938</v>
      </c>
      <c r="AB720" s="16">
        <f ca="1" t="shared" si="5242"/>
        <v>1.54540209901667</v>
      </c>
      <c r="AC720" s="16">
        <f ca="1" t="shared" si="5243"/>
        <v>1.88264987567794</v>
      </c>
      <c r="AD720" s="16">
        <f ca="1" t="shared" si="5244"/>
        <v>2.28483254348001</v>
      </c>
      <c r="AE720" s="15">
        <f ca="1" t="shared" si="5245"/>
        <v>4102.92273243243</v>
      </c>
      <c r="AF720" s="15">
        <f ca="1" t="shared" si="5246"/>
        <v>4738.2646861886</v>
      </c>
      <c r="AG720" s="15">
        <f ca="1" t="shared" si="5247"/>
        <v>5567.43954808911</v>
      </c>
      <c r="AH720" s="15">
        <f ca="1" t="shared" si="5248"/>
        <v>6782.4027026518</v>
      </c>
      <c r="AI720" s="15">
        <f ca="1" t="shared" si="5249"/>
        <v>8231.29920130544</v>
      </c>
      <c r="AJ720" s="17">
        <f ca="1" t="shared" si="5250"/>
        <v>44261.3682124605</v>
      </c>
      <c r="AK720" s="17">
        <f ca="1" t="shared" si="5251"/>
        <v>53076.2557608129</v>
      </c>
      <c r="AL720" s="17">
        <f ca="1" t="shared" si="5252"/>
        <v>48101.1598279613</v>
      </c>
      <c r="AM720" s="17">
        <f ca="1" t="shared" si="5253"/>
        <v>65921.1312697539</v>
      </c>
      <c r="AN720" s="17">
        <f ca="1" t="shared" si="5254"/>
        <v>98994.3326179404</v>
      </c>
      <c r="AO720" s="17">
        <f ca="1">C720/'Ejercicio 3 - TIR'!$D$7</f>
        <v>17121.1079644705</v>
      </c>
      <c r="AP720" s="17">
        <f ca="1" t="shared" si="5255"/>
        <v>27140.26024799</v>
      </c>
      <c r="AQ720" s="17">
        <f ca="1" t="shared" si="5256"/>
        <v>35955.1477963424</v>
      </c>
      <c r="AR720" s="17">
        <f ca="1" t="shared" si="5257"/>
        <v>30980.0518634908</v>
      </c>
      <c r="AS720" s="17">
        <f ca="1" t="shared" si="5258"/>
        <v>48800.0233052833</v>
      </c>
      <c r="AT720" s="17">
        <f ca="1" t="shared" si="5259"/>
        <v>81873.2246534699</v>
      </c>
      <c r="AU720" s="17">
        <f ca="1">AP720*'Ejercicio 3 - TIR'!$D$5</f>
        <v>13570.130123995</v>
      </c>
      <c r="AV720" s="17">
        <f ca="1">AQ720*'Ejercicio 3 - TIR'!$D$5</f>
        <v>17977.5738981712</v>
      </c>
      <c r="AW720" s="17">
        <f ca="1">AR720*'Ejercicio 3 - TIR'!$D$5</f>
        <v>15490.0259317454</v>
      </c>
      <c r="AX720" s="17">
        <f ca="1">AS720*'Ejercicio 3 - TIR'!$D$5</f>
        <v>24400.0116526417</v>
      </c>
      <c r="AY720" s="17">
        <f ca="1">AT720*'Ejercicio 3 - TIR'!$D$5</f>
        <v>40936.6123267349</v>
      </c>
      <c r="AZ720" s="17">
        <f ca="1" t="shared" ref="AZ720:BD720" si="5366">AJ720-AU720-AE720</f>
        <v>26588.3153560331</v>
      </c>
      <c r="BA720" s="17">
        <f ca="1" t="shared" si="5366"/>
        <v>30360.4171764531</v>
      </c>
      <c r="BB720" s="17">
        <f ca="1" t="shared" si="5366"/>
        <v>27043.6943481268</v>
      </c>
      <c r="BC720" s="17">
        <f ca="1" t="shared" si="5366"/>
        <v>34738.7169144604</v>
      </c>
      <c r="BD720" s="17">
        <f ca="1" t="shared" si="5366"/>
        <v>49826.4210899</v>
      </c>
      <c r="BE720" s="17">
        <f ca="1" t="shared" ref="BE720:BI720" si="5367">AZ720/Z720</f>
        <v>23345.9469986817</v>
      </c>
      <c r="BF720" s="17">
        <f ca="1" t="shared" si="5367"/>
        <v>23083.5409837927</v>
      </c>
      <c r="BG720" s="17">
        <f ca="1" t="shared" si="5367"/>
        <v>17499.4549090716</v>
      </c>
      <c r="BH720" s="17">
        <f ca="1" t="shared" si="5367"/>
        <v>18452.0326180942</v>
      </c>
      <c r="BI720" s="17">
        <f ca="1" t="shared" si="5367"/>
        <v>21807.4717257002</v>
      </c>
      <c r="BJ720" s="17">
        <f ca="1" t="shared" si="5262"/>
        <v>67498.9251168708</v>
      </c>
      <c r="BK720" s="17">
        <f ca="1" t="shared" si="5263"/>
        <v>39118.8646576571</v>
      </c>
      <c r="BL720" s="17">
        <f ca="1" t="shared" si="5264"/>
        <v>106617.789774528</v>
      </c>
      <c r="BM720" s="17">
        <f ca="1">BK720*'Ejercicio 3 - TIR'!$D$5</f>
        <v>19559.4323288286</v>
      </c>
      <c r="BN720" s="17">
        <f ca="1" t="shared" si="5265"/>
        <v>87058.3574456993</v>
      </c>
      <c r="BO720" s="17">
        <f ca="1" t="shared" si="5266"/>
        <v>38102.7299764828</v>
      </c>
      <c r="BP720" s="17">
        <f ca="1" t="shared" si="5267"/>
        <v>-115147.7158166</v>
      </c>
      <c r="BQ720" s="17">
        <f ca="1" t="shared" ref="BQ720:BT720" si="5368">BE720</f>
        <v>23345.9469986817</v>
      </c>
      <c r="BR720" s="17">
        <f ca="1" t="shared" si="5368"/>
        <v>23083.5409837927</v>
      </c>
      <c r="BS720" s="17">
        <f ca="1" t="shared" si="5368"/>
        <v>17499.4549090716</v>
      </c>
      <c r="BT720" s="17">
        <f ca="1" t="shared" si="5368"/>
        <v>18452.0326180942</v>
      </c>
      <c r="BU720" s="17">
        <f ca="1" t="shared" si="5269"/>
        <v>59910.2017021829</v>
      </c>
      <c r="BV720" s="19">
        <f ca="1" t="shared" si="5270"/>
        <v>6.41171433154684</v>
      </c>
    </row>
    <row r="721" ht="15" customHeight="1" spans="1:74">
      <c r="A721" s="15">
        <v>720</v>
      </c>
      <c r="B721" s="16">
        <f ca="1" t="shared" ref="B721:F721" si="5369">RAND()</f>
        <v>0.190682335390309</v>
      </c>
      <c r="C721" s="17">
        <f ca="1">IF(B721&lt;=('Ejercicio 3 - TIR'!$D$13-'Ejercicio 3 - TIR'!$C$13)/('Ejercicio 3 - TIR'!$E$13-'Ejercicio 3 - TIR'!$C$13),'Ejercicio 3 - TIR'!$C$13+SQRT(('Ejercicio 3 - TIR'!$E$13-'Ejercicio 3 - TIR'!$C$13)*('Ejercicio 3 - TIR'!$D$13-'Ejercicio 3 - TIR'!$C$13)*B721),'Ejercicio 3 - TIR'!$E$13-SQRT(('Ejercicio 3 - TIR'!$E$13-'Ejercicio 3 - TIR'!$C$13)*('Ejercicio 3 - TIR'!$E$13-'Ejercicio 3 - TIR'!$D$13)*(1-B721)))</f>
        <v>68733.4377055157</v>
      </c>
      <c r="D721" s="16">
        <f ca="1" t="shared" si="5369"/>
        <v>0.309444047827938</v>
      </c>
      <c r="E721" s="17">
        <f ca="1">IF(D721&lt;=('Ejercicio 3 - TIR'!$D$14-'Ejercicio 3 - TIR'!$C$14)/('Ejercicio 3 - TIR'!$E$14-'Ejercicio 3 - TIR'!$C$14),'Ejercicio 3 - TIR'!$C$14+SQRT(('Ejercicio 3 - TIR'!$E$14-'Ejercicio 3 - TIR'!$C$14)*('Ejercicio 3 - TIR'!$D$14-'Ejercicio 3 - TIR'!$C$14)*D721),'Ejercicio 3 - TIR'!$E$14-SQRT(('Ejercicio 3 - TIR'!$E$14-'Ejercicio 3 - TIR'!$C$14)*('Ejercicio 3 - TIR'!$E$14-'Ejercicio 3 - TIR'!$D$14)*(1-D721)))</f>
        <v>29817.4997236217</v>
      </c>
      <c r="F721" s="16">
        <f ca="1" t="shared" si="5369"/>
        <v>0.196608052985993</v>
      </c>
      <c r="G721" s="17">
        <f ca="1">IF(F721&lt;=('Ejercicio 3 - TIR'!$D$18-'Ejercicio 3 - TIR'!$C$18)/('Ejercicio 3 - TIR'!$E$18-'Ejercicio 3 - TIR'!$C$18),'Ejercicio 3 - TIR'!$C$18+SQRT(('Ejercicio 3 - TIR'!$E$18-'Ejercicio 3 - TIR'!$C$18)*('Ejercicio 3 - TIR'!$D$18-'Ejercicio 3 - TIR'!$C$18)*F721),'Ejercicio 3 - TIR'!$E$18-SQRT(('Ejercicio 3 - TIR'!$E$18-'Ejercicio 3 - TIR'!$C$18)*('Ejercicio 3 - TIR'!$E$18-'Ejercicio 3 - TIR'!$D$18)*(1-F721)))</f>
        <v>35430.5808112852</v>
      </c>
      <c r="H721" s="16">
        <f ca="1" t="shared" ref="H721:L721" si="5370">RAND()</f>
        <v>0.0141868146788324</v>
      </c>
      <c r="I721" s="17">
        <f ca="1">IF(H721&lt;=('Ejercicio 3 - TIR'!$D$18-'Ejercicio 3 - TIR'!$C$18)/('Ejercicio 3 - TIR'!$E$18-'Ejercicio 3 - TIR'!$C$18),'Ejercicio 3 - TIR'!$C$18+SQRT(('Ejercicio 3 - TIR'!$E$18-'Ejercicio 3 - TIR'!$C$18)*('Ejercicio 3 - TIR'!$D$18-'Ejercicio 3 - TIR'!$C$18)*H721),'Ejercicio 3 - TIR'!$E$18-SQRT(('Ejercicio 3 - TIR'!$E$18-'Ejercicio 3 - TIR'!$C$18)*('Ejercicio 3 - TIR'!$E$18-'Ejercicio 3 - TIR'!$D$18)*(1-H721)))</f>
        <v>31458.7742120784</v>
      </c>
      <c r="J721" s="16">
        <f ca="1" t="shared" si="5370"/>
        <v>0.521205890116934</v>
      </c>
      <c r="K721" s="17">
        <f ca="1">IF(J721&lt;=('Ejercicio 3 - TIR'!$D$18-'Ejercicio 3 - TIR'!$C$18)/('Ejercicio 3 - TIR'!$E$18-'Ejercicio 3 - TIR'!$C$18),'Ejercicio 3 - TIR'!$C$18+SQRT(('Ejercicio 3 - TIR'!$E$18-'Ejercicio 3 - TIR'!$C$18)*('Ejercicio 3 - TIR'!$D$18-'Ejercicio 3 - TIR'!$C$18)*J721),'Ejercicio 3 - TIR'!$E$18-SQRT(('Ejercicio 3 - TIR'!$E$18-'Ejercicio 3 - TIR'!$C$18)*('Ejercicio 3 - TIR'!$E$18-'Ejercicio 3 - TIR'!$D$18)*(1-J721)))</f>
        <v>38841.9954488532</v>
      </c>
      <c r="L721" s="16">
        <f ca="1" t="shared" si="5370"/>
        <v>0.713726358553234</v>
      </c>
      <c r="M721" s="17">
        <f ca="1">IF(L721&lt;=('Ejercicio 3 - TIR'!$D$18-'Ejercicio 3 - TIR'!$C$18)/('Ejercicio 3 - TIR'!$E$18-'Ejercicio 3 - TIR'!$C$18),'Ejercicio 3 - TIR'!$C$18+SQRT(('Ejercicio 3 - TIR'!$E$18-'Ejercicio 3 - TIR'!$C$18)*('Ejercicio 3 - TIR'!$D$18-'Ejercicio 3 - TIR'!$C$18)*L721),'Ejercicio 3 - TIR'!$E$18-SQRT(('Ejercicio 3 - TIR'!$E$18-'Ejercicio 3 - TIR'!$C$18)*('Ejercicio 3 - TIR'!$E$18-'Ejercicio 3 - TIR'!$D$18)*(1-L721)))</f>
        <v>40366.3704174257</v>
      </c>
      <c r="N721" s="16">
        <f ca="1" t="shared" ref="N721:R721" si="5371">RAND()</f>
        <v>0.69835973773479</v>
      </c>
      <c r="O721" s="17">
        <f ca="1">IF(N721&lt;=('Ejercicio 3 - TIR'!$D$18-'Ejercicio 3 - TIR'!$C$18)/('Ejercicio 3 - TIR'!$E$18-'Ejercicio 3 - TIR'!$C$18),'Ejercicio 3 - TIR'!$C$18+SQRT(('Ejercicio 3 - TIR'!$E$18-'Ejercicio 3 - TIR'!$C$18)*('Ejercicio 3 - TIR'!$D$18-'Ejercicio 3 - TIR'!$C$18)*N721),'Ejercicio 3 - TIR'!$E$18-SQRT(('Ejercicio 3 - TIR'!$E$18-'Ejercicio 3 - TIR'!$C$18)*('Ejercicio 3 - TIR'!$E$18-'Ejercicio 3 - TIR'!$D$18)*(1-N721)))</f>
        <v>40243.6337746247</v>
      </c>
      <c r="P721" s="16">
        <f ca="1" t="shared" si="5371"/>
        <v>0.342052746469202</v>
      </c>
      <c r="Q721" s="18">
        <f ca="1">IF(P721&lt;=('Ejercicio 3 - TIR'!$D$22-'Ejercicio 3 - TIR'!$C$22)/('Ejercicio 3 - TIR'!$E$22-'Ejercicio 3 - TIR'!$C$22),'Ejercicio 3 - TIR'!$C$22+SQRT(('Ejercicio 3 - TIR'!$E$22-'Ejercicio 3 - TIR'!$C$22)*('Ejercicio 3 - TIR'!$D$22-'Ejercicio 3 - TIR'!$C$22)*P721),'Ejercicio 3 - TIR'!$E$22-SQRT(('Ejercicio 3 - TIR'!$E$22-'Ejercicio 3 - TIR'!$C$22)*('Ejercicio 3 - TIR'!$E$22-'Ejercicio 3 - TIR'!$D$22)*(1-P721)))</f>
        <v>0.14481320099553</v>
      </c>
      <c r="R721" s="16">
        <f ca="1" t="shared" si="5371"/>
        <v>0.208276826657479</v>
      </c>
      <c r="S721" s="18">
        <f ca="1">IF(R721&lt;=('Ejercicio 3 - TIR'!$D$23-'Ejercicio 3 - TIR'!$C$23)/('Ejercicio 3 - TIR'!$E$23-'Ejercicio 3 - TIR'!$C$23),'Ejercicio 3 - TIR'!$C$23+SQRT(('Ejercicio 3 - TIR'!$E$23-'Ejercicio 3 - TIR'!$C$23)*('Ejercicio 3 - TIR'!$D$23-'Ejercicio 3 - TIR'!$C$23)*R721),'Ejercicio 3 - TIR'!$E$23-SQRT(('Ejercicio 3 - TIR'!$E$23-'Ejercicio 3 - TIR'!$C$23)*('Ejercicio 3 - TIR'!$E$23-'Ejercicio 3 - TIR'!$D$23)*(1-R721)))</f>
        <v>0.139362290359962</v>
      </c>
      <c r="T721" s="16">
        <f ca="1" t="shared" ref="T721:X721" si="5372">RAND()</f>
        <v>0.0166170233855412</v>
      </c>
      <c r="U721" s="18">
        <f ca="1">IF(T721&lt;=('Ejercicio 3 - TIR'!$D$24-'Ejercicio 3 - TIR'!$C$24)/('Ejercicio 3 - TIR'!$E$24-'Ejercicio 3 - TIR'!$C$24),'Ejercicio 3 - TIR'!$C$24+SQRT(('Ejercicio 3 - TIR'!$E$24-'Ejercicio 3 - TIR'!$C$24)*('Ejercicio 3 - TIR'!$D$24-'Ejercicio 3 - TIR'!$C$24)*T721),'Ejercicio 3 - TIR'!$E$24-SQRT(('Ejercicio 3 - TIR'!$E$24-'Ejercicio 3 - TIR'!$C$24)*('Ejercicio 3 - TIR'!$E$24-'Ejercicio 3 - TIR'!$D$24)*(1-T721)))</f>
        <v>0.155907262403994</v>
      </c>
      <c r="V721" s="16">
        <f ca="1" t="shared" si="5372"/>
        <v>0.914571464903089</v>
      </c>
      <c r="W721" s="18">
        <f ca="1">IF(V721&lt;=('Ejercicio 3 - TIR'!$D$25-'Ejercicio 3 - TIR'!$C$25)/('Ejercicio 3 - TIR'!$E$25-'Ejercicio 3 - TIR'!$C$25),'Ejercicio 3 - TIR'!$C$25+SQRT(('Ejercicio 3 - TIR'!$E$25-'Ejercicio 3 - TIR'!$C$25)*('Ejercicio 3 - TIR'!$D$25-'Ejercicio 3 - TIR'!$C$25)*V721),'Ejercicio 3 - TIR'!$E$25-SQRT(('Ejercicio 3 - TIR'!$E$25-'Ejercicio 3 - TIR'!$C$25)*('Ejercicio 3 - TIR'!$E$25-'Ejercicio 3 - TIR'!$D$25)*(1-V721)))</f>
        <v>0.23270838721116</v>
      </c>
      <c r="X721" s="16">
        <f ca="1" t="shared" si="5372"/>
        <v>0.171764006333376</v>
      </c>
      <c r="Y721" s="18">
        <f ca="1">IF(X721&lt;=('Ejercicio 3 - TIR'!$D$26-'Ejercicio 3 - TIR'!$C$26)/('Ejercicio 3 - TIR'!$E$26-'Ejercicio 3 - TIR'!$C$26),'Ejercicio 3 - TIR'!$C$26+SQRT(('Ejercicio 3 - TIR'!$E$26-'Ejercicio 3 - TIR'!$C$26)*('Ejercicio 3 - TIR'!$D$26-'Ejercicio 3 - TIR'!$C$26)*X721),'Ejercicio 3 - TIR'!$E$26-SQRT(('Ejercicio 3 - TIR'!$E$26-'Ejercicio 3 - TIR'!$C$26)*('Ejercicio 3 - TIR'!$E$26-'Ejercicio 3 - TIR'!$D$26)*(1-X721)))</f>
        <v>0.21153515305495</v>
      </c>
      <c r="Z721" s="16">
        <f ca="1" t="shared" si="5240"/>
        <v>1.14481320099553</v>
      </c>
      <c r="AA721" s="16">
        <f ca="1" t="shared" si="5241"/>
        <v>1.30435699072059</v>
      </c>
      <c r="AB721" s="16">
        <f ca="1" t="shared" si="5242"/>
        <v>1.50771571834134</v>
      </c>
      <c r="AC721" s="16">
        <f ca="1" t="shared" si="5243"/>
        <v>1.85857381152947</v>
      </c>
      <c r="AD721" s="16">
        <f ca="1" t="shared" si="5244"/>
        <v>2.25172750721528</v>
      </c>
      <c r="AE721" s="15">
        <f ca="1" t="shared" si="5245"/>
        <v>4317.96758066099</v>
      </c>
      <c r="AF721" s="15">
        <f ca="1" t="shared" si="5246"/>
        <v>4919.72943240197</v>
      </c>
      <c r="AG721" s="15">
        <f ca="1" t="shared" si="5247"/>
        <v>5686.75097997611</v>
      </c>
      <c r="AH721" s="15">
        <f ca="1" t="shared" si="5248"/>
        <v>7010.10562899783</v>
      </c>
      <c r="AI721" s="15">
        <f ca="1" t="shared" si="5249"/>
        <v>8492.98939615926</v>
      </c>
      <c r="AJ721" s="17">
        <f ca="1" t="shared" si="5250"/>
        <v>40561.3966316982</v>
      </c>
      <c r="AK721" s="17">
        <f ca="1" t="shared" si="5251"/>
        <v>41033.4720630249</v>
      </c>
      <c r="AL721" s="17">
        <f ca="1" t="shared" si="5252"/>
        <v>58562.6870699789</v>
      </c>
      <c r="AM721" s="17">
        <f ca="1" t="shared" si="5253"/>
        <v>75023.8789243255</v>
      </c>
      <c r="AN721" s="17">
        <f ca="1" t="shared" si="5254"/>
        <v>90617.6971606204</v>
      </c>
      <c r="AO721" s="17">
        <f ca="1">C721/'Ejercicio 3 - TIR'!$D$7</f>
        <v>13746.6875411031</v>
      </c>
      <c r="AP721" s="17">
        <f ca="1" t="shared" si="5255"/>
        <v>26814.7090905951</v>
      </c>
      <c r="AQ721" s="17">
        <f ca="1" t="shared" si="5256"/>
        <v>27286.7845219218</v>
      </c>
      <c r="AR721" s="17">
        <f ca="1" t="shared" si="5257"/>
        <v>44815.9995288757</v>
      </c>
      <c r="AS721" s="17">
        <f ca="1" t="shared" si="5258"/>
        <v>61277.1913832224</v>
      </c>
      <c r="AT721" s="17">
        <f ca="1" t="shared" si="5259"/>
        <v>76871.0096195173</v>
      </c>
      <c r="AU721" s="17">
        <f ca="1">AP721*'Ejercicio 3 - TIR'!$D$5</f>
        <v>13407.3545452975</v>
      </c>
      <c r="AV721" s="17">
        <f ca="1">AQ721*'Ejercicio 3 - TIR'!$D$5</f>
        <v>13643.3922609609</v>
      </c>
      <c r="AW721" s="17">
        <f ca="1">AR721*'Ejercicio 3 - TIR'!$D$5</f>
        <v>22407.9997644379</v>
      </c>
      <c r="AX721" s="17">
        <f ca="1">AS721*'Ejercicio 3 - TIR'!$D$5</f>
        <v>30638.5956916112</v>
      </c>
      <c r="AY721" s="17">
        <f ca="1">AT721*'Ejercicio 3 - TIR'!$D$5</f>
        <v>38435.5048097587</v>
      </c>
      <c r="AZ721" s="17">
        <f ca="1" t="shared" ref="AZ721:BD721" si="5373">AJ721-AU721-AE721</f>
        <v>22836.0745057397</v>
      </c>
      <c r="BA721" s="17">
        <f ca="1" t="shared" si="5373"/>
        <v>22470.3503696621</v>
      </c>
      <c r="BB721" s="17">
        <f ca="1" t="shared" si="5373"/>
        <v>30467.9363255649</v>
      </c>
      <c r="BC721" s="17">
        <f ca="1" t="shared" si="5373"/>
        <v>37375.1776037165</v>
      </c>
      <c r="BD721" s="17">
        <f ca="1" t="shared" si="5373"/>
        <v>43689.2029547025</v>
      </c>
      <c r="BE721" s="17">
        <f ca="1" t="shared" ref="BE721:BI721" si="5374">AZ721/Z721</f>
        <v>19947.4241613229</v>
      </c>
      <c r="BF721" s="17">
        <f ca="1" t="shared" si="5374"/>
        <v>17227.1475750273</v>
      </c>
      <c r="BG721" s="17">
        <f ca="1" t="shared" si="5374"/>
        <v>20208.0113345791</v>
      </c>
      <c r="BH721" s="17">
        <f ca="1" t="shared" si="5374"/>
        <v>20109.6009057393</v>
      </c>
      <c r="BI721" s="17">
        <f ca="1" t="shared" si="5374"/>
        <v>19402.5266444132</v>
      </c>
      <c r="BJ721" s="17">
        <f ca="1" t="shared" si="5262"/>
        <v>67140.8843240631</v>
      </c>
      <c r="BK721" s="17">
        <f ca="1" t="shared" si="5263"/>
        <v>30953.7944693956</v>
      </c>
      <c r="BL721" s="17">
        <f ca="1" t="shared" si="5264"/>
        <v>98094.6787934586</v>
      </c>
      <c r="BM721" s="17">
        <f ca="1">BK721*'Ejercicio 3 - TIR'!$D$5</f>
        <v>15476.8972346978</v>
      </c>
      <c r="BN721" s="17">
        <f ca="1" t="shared" si="5265"/>
        <v>82617.7815587609</v>
      </c>
      <c r="BO721" s="17">
        <f ca="1" t="shared" si="5266"/>
        <v>36690.8434941733</v>
      </c>
      <c r="BP721" s="17">
        <f ca="1" t="shared" si="5267"/>
        <v>-98550.9374291374</v>
      </c>
      <c r="BQ721" s="17">
        <f ca="1" t="shared" ref="BQ721:BT721" si="5375">BE721</f>
        <v>19947.4241613229</v>
      </c>
      <c r="BR721" s="17">
        <f ca="1" t="shared" si="5375"/>
        <v>17227.1475750273</v>
      </c>
      <c r="BS721" s="17">
        <f ca="1" t="shared" si="5375"/>
        <v>20208.0113345791</v>
      </c>
      <c r="BT721" s="17">
        <f ca="1" t="shared" si="5375"/>
        <v>20109.6009057393</v>
      </c>
      <c r="BU721" s="17">
        <f ca="1" t="shared" si="5269"/>
        <v>56093.3701385864</v>
      </c>
      <c r="BV721" s="19">
        <f ca="1" t="shared" si="5270"/>
        <v>9.18271588820556</v>
      </c>
    </row>
    <row r="722" ht="15" customHeight="1" spans="1:74">
      <c r="A722" s="15">
        <v>721</v>
      </c>
      <c r="B722" s="16">
        <f ca="1" t="shared" ref="B722:F722" si="5376">RAND()</f>
        <v>0.0839989040676659</v>
      </c>
      <c r="C722" s="17">
        <f ca="1">IF(B722&lt;=('Ejercicio 3 - TIR'!$D$13-'Ejercicio 3 - TIR'!$C$13)/('Ejercicio 3 - TIR'!$E$13-'Ejercicio 3 - TIR'!$C$13),'Ejercicio 3 - TIR'!$C$13+SQRT(('Ejercicio 3 - TIR'!$E$13-'Ejercicio 3 - TIR'!$C$13)*('Ejercicio 3 - TIR'!$D$13-'Ejercicio 3 - TIR'!$C$13)*B722),'Ejercicio 3 - TIR'!$E$13-SQRT(('Ejercicio 3 - TIR'!$E$13-'Ejercicio 3 - TIR'!$C$13)*('Ejercicio 3 - TIR'!$E$13-'Ejercicio 3 - TIR'!$D$13)*(1-B722)))</f>
        <v>65796.5128850945</v>
      </c>
      <c r="D722" s="16">
        <f ca="1" t="shared" si="5376"/>
        <v>0.86379238562078</v>
      </c>
      <c r="E722" s="17">
        <f ca="1">IF(D722&lt;=('Ejercicio 3 - TIR'!$D$14-'Ejercicio 3 - TIR'!$C$14)/('Ejercicio 3 - TIR'!$E$14-'Ejercicio 3 - TIR'!$C$14),'Ejercicio 3 - TIR'!$C$14+SQRT(('Ejercicio 3 - TIR'!$E$14-'Ejercicio 3 - TIR'!$C$14)*('Ejercicio 3 - TIR'!$D$14-'Ejercicio 3 - TIR'!$C$14)*D722),'Ejercicio 3 - TIR'!$E$14-SQRT(('Ejercicio 3 - TIR'!$E$14-'Ejercicio 3 - TIR'!$C$14)*('Ejercicio 3 - TIR'!$E$14-'Ejercicio 3 - TIR'!$D$14)*(1-D722)))</f>
        <v>35479.9179037452</v>
      </c>
      <c r="F722" s="16">
        <f ca="1" t="shared" si="5376"/>
        <v>0.168290423211278</v>
      </c>
      <c r="G722" s="17">
        <f ca="1">IF(F722&lt;=('Ejercicio 3 - TIR'!$D$18-'Ejercicio 3 - TIR'!$C$18)/('Ejercicio 3 - TIR'!$E$18-'Ejercicio 3 - TIR'!$C$18),'Ejercicio 3 - TIR'!$C$18+SQRT(('Ejercicio 3 - TIR'!$E$18-'Ejercicio 3 - TIR'!$C$18)*('Ejercicio 3 - TIR'!$D$18-'Ejercicio 3 - TIR'!$C$18)*F722),'Ejercicio 3 - TIR'!$E$18-SQRT(('Ejercicio 3 - TIR'!$E$18-'Ejercicio 3 - TIR'!$C$18)*('Ejercicio 3 - TIR'!$E$18-'Ejercicio 3 - TIR'!$D$18)*(1-F722)))</f>
        <v>35024.297312231</v>
      </c>
      <c r="H722" s="16">
        <f ca="1" t="shared" ref="H722:L722" si="5377">RAND()</f>
        <v>0.753622586444473</v>
      </c>
      <c r="I722" s="17">
        <f ca="1">IF(H722&lt;=('Ejercicio 3 - TIR'!$D$18-'Ejercicio 3 - TIR'!$C$18)/('Ejercicio 3 - TIR'!$E$18-'Ejercicio 3 - TIR'!$C$18),'Ejercicio 3 - TIR'!$C$18+SQRT(('Ejercicio 3 - TIR'!$E$18-'Ejercicio 3 - TIR'!$C$18)*('Ejercicio 3 - TIR'!$D$18-'Ejercicio 3 - TIR'!$C$18)*H722),'Ejercicio 3 - TIR'!$E$18-SQRT(('Ejercicio 3 - TIR'!$E$18-'Ejercicio 3 - TIR'!$C$18)*('Ejercicio 3 - TIR'!$E$18-'Ejercicio 3 - TIR'!$D$18)*(1-H722)))</f>
        <v>40701.3599805678</v>
      </c>
      <c r="J722" s="16">
        <f ca="1" t="shared" si="5377"/>
        <v>0.125330383947946</v>
      </c>
      <c r="K722" s="17">
        <f ca="1">IF(J722&lt;=('Ejercicio 3 - TIR'!$D$18-'Ejercicio 3 - TIR'!$C$18)/('Ejercicio 3 - TIR'!$E$18-'Ejercicio 3 - TIR'!$C$18),'Ejercicio 3 - TIR'!$C$18+SQRT(('Ejercicio 3 - TIR'!$E$18-'Ejercicio 3 - TIR'!$C$18)*('Ejercicio 3 - TIR'!$D$18-'Ejercicio 3 - TIR'!$C$18)*J722),'Ejercicio 3 - TIR'!$E$18-SQRT(('Ejercicio 3 - TIR'!$E$18-'Ejercicio 3 - TIR'!$C$18)*('Ejercicio 3 - TIR'!$E$18-'Ejercicio 3 - TIR'!$D$18)*(1-J722)))</f>
        <v>34335.8456605594</v>
      </c>
      <c r="L722" s="16">
        <f ca="1" t="shared" si="5377"/>
        <v>0.181823567132979</v>
      </c>
      <c r="M722" s="17">
        <f ca="1">IF(L722&lt;=('Ejercicio 3 - TIR'!$D$18-'Ejercicio 3 - TIR'!$C$18)/('Ejercicio 3 - TIR'!$E$18-'Ejercicio 3 - TIR'!$C$18),'Ejercicio 3 - TIR'!$C$18+SQRT(('Ejercicio 3 - TIR'!$E$18-'Ejercicio 3 - TIR'!$C$18)*('Ejercicio 3 - TIR'!$D$18-'Ejercicio 3 - TIR'!$C$18)*L722),'Ejercicio 3 - TIR'!$E$18-SQRT(('Ejercicio 3 - TIR'!$E$18-'Ejercicio 3 - TIR'!$C$18)*('Ejercicio 3 - TIR'!$E$18-'Ejercicio 3 - TIR'!$D$18)*(1-L722)))</f>
        <v>35222.4070187938</v>
      </c>
      <c r="N722" s="16">
        <f ca="1" t="shared" ref="N722:R722" si="5378">RAND()</f>
        <v>0.887634634139751</v>
      </c>
      <c r="O722" s="17">
        <f ca="1">IF(N722&lt;=('Ejercicio 3 - TIR'!$D$18-'Ejercicio 3 - TIR'!$C$18)/('Ejercicio 3 - TIR'!$E$18-'Ejercicio 3 - TIR'!$C$18),'Ejercicio 3 - TIR'!$C$18+SQRT(('Ejercicio 3 - TIR'!$E$18-'Ejercicio 3 - TIR'!$C$18)*('Ejercicio 3 - TIR'!$D$18-'Ejercicio 3 - TIR'!$C$18)*N722),'Ejercicio 3 - TIR'!$E$18-SQRT(('Ejercicio 3 - TIR'!$E$18-'Ejercicio 3 - TIR'!$C$18)*('Ejercicio 3 - TIR'!$E$18-'Ejercicio 3 - TIR'!$D$18)*(1-N722)))</f>
        <v>42097.0011299488</v>
      </c>
      <c r="P722" s="16">
        <f ca="1" t="shared" si="5378"/>
        <v>0.844091428320343</v>
      </c>
      <c r="Q722" s="18">
        <f ca="1">IF(P722&lt;=('Ejercicio 3 - TIR'!$D$22-'Ejercicio 3 - TIR'!$C$22)/('Ejercicio 3 - TIR'!$E$22-'Ejercicio 3 - TIR'!$C$22),'Ejercicio 3 - TIR'!$C$22+SQRT(('Ejercicio 3 - TIR'!$E$22-'Ejercicio 3 - TIR'!$C$22)*('Ejercicio 3 - TIR'!$D$22-'Ejercicio 3 - TIR'!$C$22)*P722),'Ejercicio 3 - TIR'!$E$22-SQRT(('Ejercicio 3 - TIR'!$E$22-'Ejercicio 3 - TIR'!$C$22)*('Ejercicio 3 - TIR'!$E$22-'Ejercicio 3 - TIR'!$D$22)*(1-P722)))</f>
        <v>0.16324782315568</v>
      </c>
      <c r="R722" s="16">
        <f ca="1" t="shared" si="5378"/>
        <v>0.846009507769376</v>
      </c>
      <c r="S722" s="18">
        <f ca="1">IF(R722&lt;=('Ejercicio 3 - TIR'!$D$23-'Ejercicio 3 - TIR'!$C$23)/('Ejercicio 3 - TIR'!$E$23-'Ejercicio 3 - TIR'!$C$23),'Ejercicio 3 - TIR'!$C$23+SQRT(('Ejercicio 3 - TIR'!$E$23-'Ejercicio 3 - TIR'!$C$23)*('Ejercicio 3 - TIR'!$D$23-'Ejercicio 3 - TIR'!$C$23)*R722),'Ejercicio 3 - TIR'!$E$23-SQRT(('Ejercicio 3 - TIR'!$E$23-'Ejercicio 3 - TIR'!$C$23)*('Ejercicio 3 - TIR'!$E$23-'Ejercicio 3 - TIR'!$D$23)*(1-R722)))</f>
        <v>0.163351189651656</v>
      </c>
      <c r="T722" s="16">
        <f ca="1" t="shared" ref="T722:X722" si="5379">RAND()</f>
        <v>0.91630490552182</v>
      </c>
      <c r="U722" s="18">
        <f ca="1">IF(T722&lt;=('Ejercicio 3 - TIR'!$D$24-'Ejercicio 3 - TIR'!$C$24)/('Ejercicio 3 - TIR'!$E$24-'Ejercicio 3 - TIR'!$C$24),'Ejercicio 3 - TIR'!$C$24+SQRT(('Ejercicio 3 - TIR'!$E$24-'Ejercicio 3 - TIR'!$C$24)*('Ejercicio 3 - TIR'!$D$24-'Ejercicio 3 - TIR'!$C$24)*T722),'Ejercicio 3 - TIR'!$E$24-SQRT(('Ejercicio 3 - TIR'!$E$24-'Ejercicio 3 - TIR'!$C$24)*('Ejercicio 3 - TIR'!$E$24-'Ejercicio 3 - TIR'!$D$24)*(1-T722)))</f>
        <v>0.204691627632602</v>
      </c>
      <c r="V722" s="16">
        <f ca="1" t="shared" si="5379"/>
        <v>0.65500732638864</v>
      </c>
      <c r="W722" s="18">
        <f ca="1">IF(V722&lt;=('Ejercicio 3 - TIR'!$D$25-'Ejercicio 3 - TIR'!$C$25)/('Ejercicio 3 - TIR'!$E$25-'Ejercicio 3 - TIR'!$C$25),'Ejercicio 3 - TIR'!$C$25+SQRT(('Ejercicio 3 - TIR'!$E$25-'Ejercicio 3 - TIR'!$C$25)*('Ejercicio 3 - TIR'!$D$25-'Ejercicio 3 - TIR'!$C$25)*V722),'Ejercicio 3 - TIR'!$E$25-SQRT(('Ejercicio 3 - TIR'!$E$25-'Ejercicio 3 - TIR'!$C$25)*('Ejercicio 3 - TIR'!$E$25-'Ejercicio 3 - TIR'!$D$25)*(1-V722)))</f>
        <v>0.215251268258543</v>
      </c>
      <c r="X722" s="16">
        <f ca="1" t="shared" si="5379"/>
        <v>0.293034943321531</v>
      </c>
      <c r="Y722" s="18">
        <f ca="1">IF(X722&lt;=('Ejercicio 3 - TIR'!$D$26-'Ejercicio 3 - TIR'!$C$26)/('Ejercicio 3 - TIR'!$E$26-'Ejercicio 3 - TIR'!$C$26),'Ejercicio 3 - TIR'!$C$26+SQRT(('Ejercicio 3 - TIR'!$E$26-'Ejercicio 3 - TIR'!$C$26)*('Ejercicio 3 - TIR'!$D$26-'Ejercicio 3 - TIR'!$C$26)*X722),'Ejercicio 3 - TIR'!$E$26-SQRT(('Ejercicio 3 - TIR'!$E$26-'Ejercicio 3 - TIR'!$C$26)*('Ejercicio 3 - TIR'!$E$26-'Ejercicio 3 - TIR'!$D$26)*(1-X722)))</f>
        <v>0.218128177099985</v>
      </c>
      <c r="Z722" s="16">
        <f ca="1" t="shared" si="5240"/>
        <v>1.16324782315568</v>
      </c>
      <c r="AA722" s="16">
        <f ca="1" t="shared" si="5241"/>
        <v>1.35326573892786</v>
      </c>
      <c r="AB722" s="16">
        <f ca="1" t="shared" si="5242"/>
        <v>1.63026790564844</v>
      </c>
      <c r="AC722" s="16">
        <f ca="1" t="shared" si="5243"/>
        <v>1.98118513994046</v>
      </c>
      <c r="AD722" s="16">
        <f ca="1" t="shared" si="5244"/>
        <v>2.41333744301326</v>
      </c>
      <c r="AE722" s="15">
        <f ca="1" t="shared" si="5245"/>
        <v>5792.01936352863</v>
      </c>
      <c r="AF722" s="15">
        <f ca="1" t="shared" si="5246"/>
        <v>6738.15261704646</v>
      </c>
      <c r="AG722" s="15">
        <f ca="1" t="shared" si="5247"/>
        <v>8117.39604346658</v>
      </c>
      <c r="AH722" s="15">
        <f ca="1" t="shared" si="5248"/>
        <v>9864.67583677964</v>
      </c>
      <c r="AI722" s="15">
        <f ca="1" t="shared" si="5249"/>
        <v>12016.4395947387</v>
      </c>
      <c r="AJ722" s="17">
        <f ca="1" t="shared" si="5250"/>
        <v>40741.93760601</v>
      </c>
      <c r="AK722" s="17">
        <f ca="1" t="shared" si="5251"/>
        <v>55079.7559894718</v>
      </c>
      <c r="AL722" s="17">
        <f ca="1" t="shared" si="5252"/>
        <v>55976.6271937082</v>
      </c>
      <c r="AM722" s="17">
        <f ca="1" t="shared" si="5253"/>
        <v>69782.109378569</v>
      </c>
      <c r="AN722" s="17">
        <f ca="1" t="shared" si="5254"/>
        <v>101594.269065477</v>
      </c>
      <c r="AO722" s="17">
        <f ca="1">C722/'Ejercicio 3 - TIR'!$D$7</f>
        <v>13159.3025770189</v>
      </c>
      <c r="AP722" s="17">
        <f ca="1" t="shared" si="5255"/>
        <v>27582.6350289911</v>
      </c>
      <c r="AQ722" s="17">
        <f ca="1" t="shared" si="5256"/>
        <v>41920.4534124529</v>
      </c>
      <c r="AR722" s="17">
        <f ca="1" t="shared" si="5257"/>
        <v>42817.3246166894</v>
      </c>
      <c r="AS722" s="17">
        <f ca="1" t="shared" si="5258"/>
        <v>56622.8068015501</v>
      </c>
      <c r="AT722" s="17">
        <f ca="1" t="shared" si="5259"/>
        <v>88434.9664884579</v>
      </c>
      <c r="AU722" s="17">
        <f ca="1">AP722*'Ejercicio 3 - TIR'!$D$5</f>
        <v>13791.3175144956</v>
      </c>
      <c r="AV722" s="17">
        <f ca="1">AQ722*'Ejercicio 3 - TIR'!$D$5</f>
        <v>20960.2267062265</v>
      </c>
      <c r="AW722" s="17">
        <f ca="1">AR722*'Ejercicio 3 - TIR'!$D$5</f>
        <v>21408.6623083447</v>
      </c>
      <c r="AX722" s="17">
        <f ca="1">AS722*'Ejercicio 3 - TIR'!$D$5</f>
        <v>28311.4034007751</v>
      </c>
      <c r="AY722" s="17">
        <f ca="1">AT722*'Ejercicio 3 - TIR'!$D$5</f>
        <v>44217.4832442289</v>
      </c>
      <c r="AZ722" s="17">
        <f ca="1" t="shared" ref="AZ722:BD722" si="5380">AJ722-AU722-AE722</f>
        <v>21158.6007279858</v>
      </c>
      <c r="BA722" s="17">
        <f ca="1" t="shared" si="5380"/>
        <v>27381.3766661989</v>
      </c>
      <c r="BB722" s="17">
        <f ca="1" t="shared" si="5380"/>
        <v>26450.568841897</v>
      </c>
      <c r="BC722" s="17">
        <f ca="1" t="shared" si="5380"/>
        <v>31606.0301410143</v>
      </c>
      <c r="BD722" s="17">
        <f ca="1" t="shared" si="5380"/>
        <v>45360.3462265092</v>
      </c>
      <c r="BE722" s="17">
        <f ca="1" t="shared" ref="BE722:BI722" si="5381">AZ722/Z722</f>
        <v>18189.2459257619</v>
      </c>
      <c r="BF722" s="17">
        <f ca="1" t="shared" si="5381"/>
        <v>20233.5549320063</v>
      </c>
      <c r="BG722" s="17">
        <f ca="1" t="shared" si="5381"/>
        <v>16224.6761714764</v>
      </c>
      <c r="BH722" s="17">
        <f ca="1" t="shared" si="5381"/>
        <v>15953.0926735924</v>
      </c>
      <c r="BI722" s="17">
        <f ca="1" t="shared" si="5381"/>
        <v>18795.6915672236</v>
      </c>
      <c r="BJ722" s="17">
        <f ca="1" t="shared" si="5262"/>
        <v>85625.0143521447</v>
      </c>
      <c r="BK722" s="17">
        <f ca="1" t="shared" si="5263"/>
        <v>31757.8376330605</v>
      </c>
      <c r="BL722" s="17">
        <f ca="1" t="shared" si="5264"/>
        <v>117382.851985205</v>
      </c>
      <c r="BM722" s="17">
        <f ca="1">BK722*'Ejercicio 3 - TIR'!$D$5</f>
        <v>15878.9188165303</v>
      </c>
      <c r="BN722" s="17">
        <f ca="1" t="shared" si="5265"/>
        <v>101503.933168675</v>
      </c>
      <c r="BO722" s="17">
        <f ca="1" t="shared" si="5266"/>
        <v>42059.5691922547</v>
      </c>
      <c r="BP722" s="17">
        <f ca="1" t="shared" si="5267"/>
        <v>-101276.43078884</v>
      </c>
      <c r="BQ722" s="17">
        <f ca="1" t="shared" ref="BQ722:BT722" si="5382">BE722</f>
        <v>18189.2459257619</v>
      </c>
      <c r="BR722" s="17">
        <f ca="1" t="shared" si="5382"/>
        <v>20233.5549320063</v>
      </c>
      <c r="BS722" s="17">
        <f ca="1" t="shared" si="5382"/>
        <v>16224.6761714764</v>
      </c>
      <c r="BT722" s="17">
        <f ca="1" t="shared" si="5382"/>
        <v>15953.0926735924</v>
      </c>
      <c r="BU722" s="17">
        <f ca="1" t="shared" si="5269"/>
        <v>60855.2607594782</v>
      </c>
      <c r="BV722" s="19">
        <f ca="1" t="shared" si="5270"/>
        <v>7.6684991818917</v>
      </c>
    </row>
    <row r="723" ht="15" customHeight="1" spans="1:74">
      <c r="A723" s="15">
        <v>722</v>
      </c>
      <c r="B723" s="16">
        <f ca="1" t="shared" ref="B723:F723" si="5383">RAND()</f>
        <v>0.0157082994844682</v>
      </c>
      <c r="C723" s="17">
        <f ca="1">IF(B723&lt;=('Ejercicio 3 - TIR'!$D$13-'Ejercicio 3 - TIR'!$C$13)/('Ejercicio 3 - TIR'!$E$13-'Ejercicio 3 - TIR'!$C$13),'Ejercicio 3 - TIR'!$C$13+SQRT(('Ejercicio 3 - TIR'!$E$13-'Ejercicio 3 - TIR'!$C$13)*('Ejercicio 3 - TIR'!$D$13-'Ejercicio 3 - TIR'!$C$13)*B723),'Ejercicio 3 - TIR'!$E$13-SQRT(('Ejercicio 3 - TIR'!$E$13-'Ejercicio 3 - TIR'!$C$13)*('Ejercicio 3 - TIR'!$E$13-'Ejercicio 3 - TIR'!$D$13)*(1-B723)))</f>
        <v>62506.6551006844</v>
      </c>
      <c r="D723" s="16">
        <f ca="1" t="shared" si="5383"/>
        <v>0.175606312461098</v>
      </c>
      <c r="E723" s="17">
        <f ca="1">IF(D723&lt;=('Ejercicio 3 - TIR'!$D$14-'Ejercicio 3 - TIR'!$C$14)/('Ejercicio 3 - TIR'!$E$14-'Ejercicio 3 - TIR'!$C$14),'Ejercicio 3 - TIR'!$C$14+SQRT(('Ejercicio 3 - TIR'!$E$14-'Ejercicio 3 - TIR'!$C$14)*('Ejercicio 3 - TIR'!$D$14-'Ejercicio 3 - TIR'!$C$14)*D723),'Ejercicio 3 - TIR'!$E$14-SQRT(('Ejercicio 3 - TIR'!$E$14-'Ejercicio 3 - TIR'!$C$14)*('Ejercicio 3 - TIR'!$E$14-'Ejercicio 3 - TIR'!$D$14)*(1-D723)))</f>
        <v>28629.1146901941</v>
      </c>
      <c r="F723" s="16">
        <f ca="1" t="shared" si="5383"/>
        <v>0.232712494730526</v>
      </c>
      <c r="G723" s="17">
        <f ca="1">IF(F723&lt;=('Ejercicio 3 - TIR'!$D$18-'Ejercicio 3 - TIR'!$C$18)/('Ejercicio 3 - TIR'!$E$18-'Ejercicio 3 - TIR'!$C$18),'Ejercicio 3 - TIR'!$C$18+SQRT(('Ejercicio 3 - TIR'!$E$18-'Ejercicio 3 - TIR'!$C$18)*('Ejercicio 3 - TIR'!$D$18-'Ejercicio 3 - TIR'!$C$18)*F723),'Ejercicio 3 - TIR'!$E$18-SQRT(('Ejercicio 3 - TIR'!$E$18-'Ejercicio 3 - TIR'!$C$18)*('Ejercicio 3 - TIR'!$E$18-'Ejercicio 3 - TIR'!$D$18)*(1-F723)))</f>
        <v>35908.2039749469</v>
      </c>
      <c r="H723" s="16">
        <f ca="1" t="shared" ref="H723:L723" si="5384">RAND()</f>
        <v>0.0489600082901225</v>
      </c>
      <c r="I723" s="17">
        <f ca="1">IF(H723&lt;=('Ejercicio 3 - TIR'!$D$18-'Ejercicio 3 - TIR'!$C$18)/('Ejercicio 3 - TIR'!$E$18-'Ejercicio 3 - TIR'!$C$18),'Ejercicio 3 - TIR'!$C$18+SQRT(('Ejercicio 3 - TIR'!$E$18-'Ejercicio 3 - TIR'!$C$18)*('Ejercicio 3 - TIR'!$D$18-'Ejercicio 3 - TIR'!$C$18)*H723),'Ejercicio 3 - TIR'!$E$18-SQRT(('Ejercicio 3 - TIR'!$E$18-'Ejercicio 3 - TIR'!$C$18)*('Ejercicio 3 - TIR'!$E$18-'Ejercicio 3 - TIR'!$D$18)*(1-H723)))</f>
        <v>32709.9817791857</v>
      </c>
      <c r="J723" s="16">
        <f ca="1" t="shared" si="5384"/>
        <v>0.794368189209608</v>
      </c>
      <c r="K723" s="17">
        <f ca="1">IF(J723&lt;=('Ejercicio 3 - TIR'!$D$18-'Ejercicio 3 - TIR'!$C$18)/('Ejercicio 3 - TIR'!$E$18-'Ejercicio 3 - TIR'!$C$18),'Ejercicio 3 - TIR'!$C$18+SQRT(('Ejercicio 3 - TIR'!$E$18-'Ejercicio 3 - TIR'!$C$18)*('Ejercicio 3 - TIR'!$D$18-'Ejercicio 3 - TIR'!$C$18)*J723),'Ejercicio 3 - TIR'!$E$18-SQRT(('Ejercicio 3 - TIR'!$E$18-'Ejercicio 3 - TIR'!$C$18)*('Ejercicio 3 - TIR'!$E$18-'Ejercicio 3 - TIR'!$D$18)*(1-J723)))</f>
        <v>41072.8654454833</v>
      </c>
      <c r="L723" s="16">
        <f ca="1" t="shared" si="5384"/>
        <v>0.396725118991271</v>
      </c>
      <c r="M723" s="17">
        <f ca="1">IF(L723&lt;=('Ejercicio 3 - TIR'!$D$18-'Ejercicio 3 - TIR'!$C$18)/('Ejercicio 3 - TIR'!$E$18-'Ejercicio 3 - TIR'!$C$18),'Ejercicio 3 - TIR'!$C$18+SQRT(('Ejercicio 3 - TIR'!$E$18-'Ejercicio 3 - TIR'!$C$18)*('Ejercicio 3 - TIR'!$D$18-'Ejercicio 3 - TIR'!$C$18)*L723),'Ejercicio 3 - TIR'!$E$18-SQRT(('Ejercicio 3 - TIR'!$E$18-'Ejercicio 3 - TIR'!$C$18)*('Ejercicio 3 - TIR'!$E$18-'Ejercicio 3 - TIR'!$D$18)*(1-L723)))</f>
        <v>37714.1926245519</v>
      </c>
      <c r="N723" s="16">
        <f ca="1" t="shared" ref="N723:R723" si="5385">RAND()</f>
        <v>0.609415824304099</v>
      </c>
      <c r="O723" s="17">
        <f ca="1">IF(N723&lt;=('Ejercicio 3 - TIR'!$D$18-'Ejercicio 3 - TIR'!$C$18)/('Ejercicio 3 - TIR'!$E$18-'Ejercicio 3 - TIR'!$C$18),'Ejercicio 3 - TIR'!$C$18+SQRT(('Ejercicio 3 - TIR'!$E$18-'Ejercicio 3 - TIR'!$C$18)*('Ejercicio 3 - TIR'!$D$18-'Ejercicio 3 - TIR'!$C$18)*N723),'Ejercicio 3 - TIR'!$E$18-SQRT(('Ejercicio 3 - TIR'!$E$18-'Ejercicio 3 - TIR'!$C$18)*('Ejercicio 3 - TIR'!$E$18-'Ejercicio 3 - TIR'!$D$18)*(1-N723)))</f>
        <v>39560.9818348125</v>
      </c>
      <c r="P723" s="16">
        <f ca="1" t="shared" si="5385"/>
        <v>0.82949957468412</v>
      </c>
      <c r="Q723" s="18">
        <f ca="1">IF(P723&lt;=('Ejercicio 3 - TIR'!$D$22-'Ejercicio 3 - TIR'!$C$22)/('Ejercicio 3 - TIR'!$E$22-'Ejercicio 3 - TIR'!$C$22),'Ejercicio 3 - TIR'!$C$22+SQRT(('Ejercicio 3 - TIR'!$E$22-'Ejercicio 3 - TIR'!$C$22)*('Ejercicio 3 - TIR'!$D$22-'Ejercicio 3 - TIR'!$C$22)*P723),'Ejercicio 3 - TIR'!$E$22-SQRT(('Ejercicio 3 - TIR'!$E$22-'Ejercicio 3 - TIR'!$C$22)*('Ejercicio 3 - TIR'!$E$22-'Ejercicio 3 - TIR'!$D$22)*(1-P723)))</f>
        <v>0.162481416565013</v>
      </c>
      <c r="R723" s="16">
        <f ca="1" t="shared" si="5385"/>
        <v>0.671994028757732</v>
      </c>
      <c r="S723" s="18">
        <f ca="1">IF(R723&lt;=('Ejercicio 3 - TIR'!$D$23-'Ejercicio 3 - TIR'!$C$23)/('Ejercicio 3 - TIR'!$E$23-'Ejercicio 3 - TIR'!$C$23),'Ejercicio 3 - TIR'!$C$23+SQRT(('Ejercicio 3 - TIR'!$E$23-'Ejercicio 3 - TIR'!$C$23)*('Ejercicio 3 - TIR'!$D$23-'Ejercicio 3 - TIR'!$C$23)*R723),'Ejercicio 3 - TIR'!$E$23-SQRT(('Ejercicio 3 - TIR'!$E$23-'Ejercicio 3 - TIR'!$C$23)*('Ejercicio 3 - TIR'!$E$23-'Ejercicio 3 - TIR'!$D$23)*(1-R723)))</f>
        <v>0.15570163074945</v>
      </c>
      <c r="T723" s="16">
        <f ca="1" t="shared" ref="T723:X723" si="5386">RAND()</f>
        <v>0.876084111504942</v>
      </c>
      <c r="U723" s="18">
        <f ca="1">IF(T723&lt;=('Ejercicio 3 - TIR'!$D$24-'Ejercicio 3 - TIR'!$C$24)/('Ejercicio 3 - TIR'!$E$24-'Ejercicio 3 - TIR'!$C$24),'Ejercicio 3 - TIR'!$C$24+SQRT(('Ejercicio 3 - TIR'!$E$24-'Ejercicio 3 - TIR'!$C$24)*('Ejercicio 3 - TIR'!$D$24-'Ejercicio 3 - TIR'!$C$24)*T723),'Ejercicio 3 - TIR'!$E$24-SQRT(('Ejercicio 3 - TIR'!$E$24-'Ejercicio 3 - TIR'!$C$24)*('Ejercicio 3 - TIR'!$E$24-'Ejercicio 3 - TIR'!$D$24)*(1-T723)))</f>
        <v>0.201373017211954</v>
      </c>
      <c r="V723" s="16">
        <f ca="1" t="shared" si="5386"/>
        <v>0.666867642755457</v>
      </c>
      <c r="W723" s="18">
        <f ca="1">IF(V723&lt;=('Ejercicio 3 - TIR'!$D$25-'Ejercicio 3 - TIR'!$C$25)/('Ejercicio 3 - TIR'!$E$25-'Ejercicio 3 - TIR'!$C$25),'Ejercicio 3 - TIR'!$C$25+SQRT(('Ejercicio 3 - TIR'!$E$25-'Ejercicio 3 - TIR'!$C$25)*('Ejercicio 3 - TIR'!$D$25-'Ejercicio 3 - TIR'!$C$25)*V723),'Ejercicio 3 - TIR'!$E$25-SQRT(('Ejercicio 3 - TIR'!$E$25-'Ejercicio 3 - TIR'!$C$25)*('Ejercicio 3 - TIR'!$E$25-'Ejercicio 3 - TIR'!$D$25)*(1-V723)))</f>
        <v>0.215853795959786</v>
      </c>
      <c r="X723" s="16">
        <f ca="1" t="shared" si="5386"/>
        <v>0.599138639184608</v>
      </c>
      <c r="Y723" s="18">
        <f ca="1">IF(X723&lt;=('Ejercicio 3 - TIR'!$D$26-'Ejercicio 3 - TIR'!$C$26)/('Ejercicio 3 - TIR'!$E$26-'Ejercicio 3 - TIR'!$C$26),'Ejercicio 3 - TIR'!$C$26+SQRT(('Ejercicio 3 - TIR'!$E$26-'Ejercicio 3 - TIR'!$C$26)*('Ejercicio 3 - TIR'!$D$26-'Ejercicio 3 - TIR'!$C$26)*X723),'Ejercicio 3 - TIR'!$E$26-SQRT(('Ejercicio 3 - TIR'!$E$26-'Ejercicio 3 - TIR'!$C$26)*('Ejercicio 3 - TIR'!$E$26-'Ejercicio 3 - TIR'!$D$26)*(1-X723)))</f>
        <v>0.233474186214499</v>
      </c>
      <c r="Z723" s="16">
        <f ca="1" t="shared" si="5240"/>
        <v>1.16248141656501</v>
      </c>
      <c r="AA723" s="16">
        <f ca="1" t="shared" si="5241"/>
        <v>1.34348166884012</v>
      </c>
      <c r="AB723" s="16">
        <f ca="1" t="shared" si="5242"/>
        <v>1.6140226260634</v>
      </c>
      <c r="AC723" s="16">
        <f ca="1" t="shared" si="5243"/>
        <v>1.96241553666417</v>
      </c>
      <c r="AD723" s="16">
        <f ca="1" t="shared" si="5244"/>
        <v>2.42058890710153</v>
      </c>
      <c r="AE723" s="15">
        <f ca="1" t="shared" si="5245"/>
        <v>4651.69910986497</v>
      </c>
      <c r="AF723" s="15">
        <f ca="1" t="shared" si="5246"/>
        <v>5375.97624702671</v>
      </c>
      <c r="AG723" s="15">
        <f ca="1" t="shared" si="5247"/>
        <v>6458.55280435027</v>
      </c>
      <c r="AH723" s="15">
        <f ca="1" t="shared" si="5248"/>
        <v>7852.655943576</v>
      </c>
      <c r="AI723" s="15">
        <f ca="1" t="shared" si="5249"/>
        <v>9686.04839962486</v>
      </c>
      <c r="AJ723" s="17">
        <f ca="1" t="shared" si="5250"/>
        <v>41742.6198231018</v>
      </c>
      <c r="AK723" s="17">
        <f ca="1" t="shared" si="5251"/>
        <v>43945.2609084302</v>
      </c>
      <c r="AL723" s="17">
        <f ca="1" t="shared" si="5252"/>
        <v>66292.5341462676</v>
      </c>
      <c r="AM723" s="17">
        <f ca="1" t="shared" si="5253"/>
        <v>74010.9175591659</v>
      </c>
      <c r="AN723" s="17">
        <f ca="1" t="shared" si="5254"/>
        <v>95760.8737833921</v>
      </c>
      <c r="AO723" s="17">
        <f ca="1">C723/'Ejercicio 3 - TIR'!$D$7</f>
        <v>12501.3310201369</v>
      </c>
      <c r="AP723" s="17">
        <f ca="1" t="shared" si="5255"/>
        <v>29241.2888029649</v>
      </c>
      <c r="AQ723" s="17">
        <f ca="1" t="shared" si="5256"/>
        <v>31443.9298882933</v>
      </c>
      <c r="AR723" s="17">
        <f ca="1" t="shared" si="5257"/>
        <v>53791.2031261308</v>
      </c>
      <c r="AS723" s="17">
        <f ca="1" t="shared" si="5258"/>
        <v>61509.586539029</v>
      </c>
      <c r="AT723" s="17">
        <f ca="1" t="shared" si="5259"/>
        <v>83259.5427632553</v>
      </c>
      <c r="AU723" s="17">
        <f ca="1">AP723*'Ejercicio 3 - TIR'!$D$5</f>
        <v>14620.6444014824</v>
      </c>
      <c r="AV723" s="17">
        <f ca="1">AQ723*'Ejercicio 3 - TIR'!$D$5</f>
        <v>15721.9649441466</v>
      </c>
      <c r="AW723" s="17">
        <f ca="1">AR723*'Ejercicio 3 - TIR'!$D$5</f>
        <v>26895.6015630654</v>
      </c>
      <c r="AX723" s="17">
        <f ca="1">AS723*'Ejercicio 3 - TIR'!$D$5</f>
        <v>30754.7932695145</v>
      </c>
      <c r="AY723" s="17">
        <f ca="1">AT723*'Ejercicio 3 - TIR'!$D$5</f>
        <v>41629.7713816276</v>
      </c>
      <c r="AZ723" s="17">
        <f ca="1" t="shared" ref="AZ723:BD723" si="5387">AJ723-AU723-AE723</f>
        <v>22470.2763117544</v>
      </c>
      <c r="BA723" s="17">
        <f ca="1" t="shared" si="5387"/>
        <v>22847.3197172568</v>
      </c>
      <c r="BB723" s="17">
        <f ca="1" t="shared" si="5387"/>
        <v>32938.379778852</v>
      </c>
      <c r="BC723" s="17">
        <f ca="1" t="shared" si="5387"/>
        <v>35403.4683460754</v>
      </c>
      <c r="BD723" s="17">
        <f ca="1" t="shared" si="5387"/>
        <v>44445.0540021397</v>
      </c>
      <c r="BE723" s="17">
        <f ca="1" t="shared" ref="BE723:BI723" si="5388">AZ723/Z723</f>
        <v>19329.5789434219</v>
      </c>
      <c r="BF723" s="17">
        <f ca="1" t="shared" si="5388"/>
        <v>17006.0524435602</v>
      </c>
      <c r="BG723" s="17">
        <f ca="1" t="shared" si="5388"/>
        <v>20407.6319916212</v>
      </c>
      <c r="BH723" s="17">
        <f ca="1" t="shared" si="5388"/>
        <v>18040.7603204448</v>
      </c>
      <c r="BI723" s="17">
        <f ca="1" t="shared" si="5388"/>
        <v>18361.2565817131</v>
      </c>
      <c r="BJ723" s="17">
        <f ca="1" t="shared" si="5262"/>
        <v>69299.3174392211</v>
      </c>
      <c r="BK723" s="17">
        <f ca="1" t="shared" si="5263"/>
        <v>30260.5831913476</v>
      </c>
      <c r="BL723" s="17">
        <f ca="1" t="shared" si="5264"/>
        <v>99559.9006305686</v>
      </c>
      <c r="BM723" s="17">
        <f ca="1">BK723*'Ejercicio 3 - TIR'!$D$5</f>
        <v>15130.2915956738</v>
      </c>
      <c r="BN723" s="17">
        <f ca="1" t="shared" si="5265"/>
        <v>84429.6090348949</v>
      </c>
      <c r="BO723" s="17">
        <f ca="1" t="shared" si="5266"/>
        <v>34879.7802002625</v>
      </c>
      <c r="BP723" s="17">
        <f ca="1" t="shared" si="5267"/>
        <v>-91135.7697908785</v>
      </c>
      <c r="BQ723" s="17">
        <f ca="1" t="shared" ref="BQ723:BT723" si="5389">BE723</f>
        <v>19329.5789434219</v>
      </c>
      <c r="BR723" s="17">
        <f ca="1" t="shared" si="5389"/>
        <v>17006.0524435602</v>
      </c>
      <c r="BS723" s="17">
        <f ca="1" t="shared" si="5389"/>
        <v>20407.6319916212</v>
      </c>
      <c r="BT723" s="17">
        <f ca="1" t="shared" si="5389"/>
        <v>18040.7603204448</v>
      </c>
      <c r="BU723" s="17">
        <f ca="1" t="shared" si="5269"/>
        <v>53241.0367819756</v>
      </c>
      <c r="BV723" s="19">
        <f ca="1" t="shared" si="5270"/>
        <v>10.4368802834643</v>
      </c>
    </row>
    <row r="724" ht="15" customHeight="1" spans="1:74">
      <c r="A724" s="15">
        <v>723</v>
      </c>
      <c r="B724" s="16">
        <f ca="1" t="shared" ref="B724:F724" si="5390">RAND()</f>
        <v>0.21697594796582</v>
      </c>
      <c r="C724" s="17">
        <f ca="1">IF(B724&lt;=('Ejercicio 3 - TIR'!$D$13-'Ejercicio 3 - TIR'!$C$13)/('Ejercicio 3 - TIR'!$E$13-'Ejercicio 3 - TIR'!$C$13),'Ejercicio 3 - TIR'!$C$13+SQRT(('Ejercicio 3 - TIR'!$E$13-'Ejercicio 3 - TIR'!$C$13)*('Ejercicio 3 - TIR'!$D$13-'Ejercicio 3 - TIR'!$C$13)*B724),'Ejercicio 3 - TIR'!$E$13-SQRT(('Ejercicio 3 - TIR'!$E$13-'Ejercicio 3 - TIR'!$C$13)*('Ejercicio 3 - TIR'!$E$13-'Ejercicio 3 - TIR'!$D$13)*(1-B724)))</f>
        <v>69316.1354212102</v>
      </c>
      <c r="D724" s="16">
        <f ca="1" t="shared" si="5390"/>
        <v>0.399972891038858</v>
      </c>
      <c r="E724" s="17">
        <f ca="1">IF(D724&lt;=('Ejercicio 3 - TIR'!$D$14-'Ejercicio 3 - TIR'!$C$14)/('Ejercicio 3 - TIR'!$E$14-'Ejercicio 3 - TIR'!$C$14),'Ejercicio 3 - TIR'!$C$14+SQRT(('Ejercicio 3 - TIR'!$E$14-'Ejercicio 3 - TIR'!$C$14)*('Ejercicio 3 - TIR'!$D$14-'Ejercicio 3 - TIR'!$C$14)*D724),'Ejercicio 3 - TIR'!$E$14-SQRT(('Ejercicio 3 - TIR'!$E$14-'Ejercicio 3 - TIR'!$C$14)*('Ejercicio 3 - TIR'!$E$14-'Ejercicio 3 - TIR'!$D$14)*(1-D724)))</f>
        <v>30512.9527067601</v>
      </c>
      <c r="F724" s="16">
        <f ca="1" t="shared" si="5390"/>
        <v>0.851448054003255</v>
      </c>
      <c r="G724" s="17">
        <f ca="1">IF(F724&lt;=('Ejercicio 3 - TIR'!$D$18-'Ejercicio 3 - TIR'!$C$18)/('Ejercicio 3 - TIR'!$E$18-'Ejercicio 3 - TIR'!$C$18),'Ejercicio 3 - TIR'!$C$18+SQRT(('Ejercicio 3 - TIR'!$E$18-'Ejercicio 3 - TIR'!$C$18)*('Ejercicio 3 - TIR'!$D$18-'Ejercicio 3 - TIR'!$C$18)*F724),'Ejercicio 3 - TIR'!$E$18-SQRT(('Ejercicio 3 - TIR'!$E$18-'Ejercicio 3 - TIR'!$C$18)*('Ejercicio 3 - TIR'!$E$18-'Ejercicio 3 - TIR'!$D$18)*(1-F724)))</f>
        <v>41662.1270321122</v>
      </c>
      <c r="H724" s="16">
        <f ca="1" t="shared" ref="H724:L724" si="5391">RAND()</f>
        <v>0.318884498255673</v>
      </c>
      <c r="I724" s="17">
        <f ca="1">IF(H724&lt;=('Ejercicio 3 - TIR'!$D$18-'Ejercicio 3 - TIR'!$C$18)/('Ejercicio 3 - TIR'!$E$18-'Ejercicio 3 - TIR'!$C$18),'Ejercicio 3 - TIR'!$C$18+SQRT(('Ejercicio 3 - TIR'!$E$18-'Ejercicio 3 - TIR'!$C$18)*('Ejercicio 3 - TIR'!$D$18-'Ejercicio 3 - TIR'!$C$18)*H724),'Ejercicio 3 - TIR'!$E$18-SQRT(('Ejercicio 3 - TIR'!$E$18-'Ejercicio 3 - TIR'!$C$18)*('Ejercicio 3 - TIR'!$E$18-'Ejercicio 3 - TIR'!$D$18)*(1-H724)))</f>
        <v>36916.1170275199</v>
      </c>
      <c r="J724" s="16">
        <f ca="1" t="shared" si="5391"/>
        <v>0.829294847026073</v>
      </c>
      <c r="K724" s="17">
        <f ca="1">IF(J724&lt;=('Ejercicio 3 - TIR'!$D$18-'Ejercicio 3 - TIR'!$C$18)/('Ejercicio 3 - TIR'!$E$18-'Ejercicio 3 - TIR'!$C$18),'Ejercicio 3 - TIR'!$C$18+SQRT(('Ejercicio 3 - TIR'!$E$18-'Ejercicio 3 - TIR'!$C$18)*('Ejercicio 3 - TIR'!$D$18-'Ejercicio 3 - TIR'!$C$18)*J724),'Ejercicio 3 - TIR'!$E$18-SQRT(('Ejercicio 3 - TIR'!$E$18-'Ejercicio 3 - TIR'!$C$18)*('Ejercicio 3 - TIR'!$E$18-'Ejercicio 3 - TIR'!$D$18)*(1-J724)))</f>
        <v>41421.8878618684</v>
      </c>
      <c r="L724" s="16">
        <f ca="1" t="shared" si="5391"/>
        <v>0.482202430387356</v>
      </c>
      <c r="M724" s="17">
        <f ca="1">IF(L724&lt;=('Ejercicio 3 - TIR'!$D$18-'Ejercicio 3 - TIR'!$C$18)/('Ejercicio 3 - TIR'!$E$18-'Ejercicio 3 - TIR'!$C$18),'Ejercicio 3 - TIR'!$C$18+SQRT(('Ejercicio 3 - TIR'!$E$18-'Ejercicio 3 - TIR'!$C$18)*('Ejercicio 3 - TIR'!$D$18-'Ejercicio 3 - TIR'!$C$18)*L724),'Ejercicio 3 - TIR'!$E$18-SQRT(('Ejercicio 3 - TIR'!$E$18-'Ejercicio 3 - TIR'!$C$18)*('Ejercicio 3 - TIR'!$E$18-'Ejercicio 3 - TIR'!$D$18)*(1-L724)))</f>
        <v>38504.726013112</v>
      </c>
      <c r="N724" s="16">
        <f ca="1" t="shared" ref="N724:R724" si="5392">RAND()</f>
        <v>0.851171568070564</v>
      </c>
      <c r="O724" s="17">
        <f ca="1">IF(N724&lt;=('Ejercicio 3 - TIR'!$D$18-'Ejercicio 3 - TIR'!$C$18)/('Ejercicio 3 - TIR'!$E$18-'Ejercicio 3 - TIR'!$C$18),'Ejercicio 3 - TIR'!$C$18+SQRT(('Ejercicio 3 - TIR'!$E$18-'Ejercicio 3 - TIR'!$C$18)*('Ejercicio 3 - TIR'!$D$18-'Ejercicio 3 - TIR'!$C$18)*N724),'Ejercicio 3 - TIR'!$E$18-SQRT(('Ejercicio 3 - TIR'!$E$18-'Ejercicio 3 - TIR'!$C$18)*('Ejercicio 3 - TIR'!$E$18-'Ejercicio 3 - TIR'!$D$18)*(1-N724)))</f>
        <v>41659.0222397167</v>
      </c>
      <c r="P724" s="16">
        <f ca="1" t="shared" si="5392"/>
        <v>0.553674437468039</v>
      </c>
      <c r="Q724" s="18">
        <f ca="1">IF(P724&lt;=('Ejercicio 3 - TIR'!$D$22-'Ejercicio 3 - TIR'!$C$22)/('Ejercicio 3 - TIR'!$E$22-'Ejercicio 3 - TIR'!$C$22),'Ejercicio 3 - TIR'!$C$22+SQRT(('Ejercicio 3 - TIR'!$E$22-'Ejercicio 3 - TIR'!$C$22)*('Ejercicio 3 - TIR'!$D$22-'Ejercicio 3 - TIR'!$C$22)*P724),'Ejercicio 3 - TIR'!$E$22-SQRT(('Ejercicio 3 - TIR'!$E$22-'Ejercicio 3 - TIR'!$C$22)*('Ejercicio 3 - TIR'!$E$22-'Ejercicio 3 - TIR'!$D$22)*(1-P724)))</f>
        <v>0.151655935144064</v>
      </c>
      <c r="R724" s="16">
        <f ca="1" t="shared" si="5392"/>
        <v>0.59099000321743</v>
      </c>
      <c r="S724" s="18">
        <f ca="1">IF(R724&lt;=('Ejercicio 3 - TIR'!$D$23-'Ejercicio 3 - TIR'!$C$23)/('Ejercicio 3 - TIR'!$E$23-'Ejercicio 3 - TIR'!$C$23),'Ejercicio 3 - TIR'!$C$23+SQRT(('Ejercicio 3 - TIR'!$E$23-'Ejercicio 3 - TIR'!$C$23)*('Ejercicio 3 - TIR'!$D$23-'Ejercicio 3 - TIR'!$C$23)*R724),'Ejercicio 3 - TIR'!$E$23-SQRT(('Ejercicio 3 - TIR'!$E$23-'Ejercicio 3 - TIR'!$C$23)*('Ejercicio 3 - TIR'!$E$23-'Ejercicio 3 - TIR'!$D$23)*(1-R724)))</f>
        <v>0.152866662678384</v>
      </c>
      <c r="T724" s="16">
        <f ca="1" t="shared" ref="T724:X724" si="5393">RAND()</f>
        <v>0.46080546140572</v>
      </c>
      <c r="U724" s="18">
        <f ca="1">IF(T724&lt;=('Ejercicio 3 - TIR'!$D$24-'Ejercicio 3 - TIR'!$C$24)/('Ejercicio 3 - TIR'!$E$24-'Ejercicio 3 - TIR'!$C$24),'Ejercicio 3 - TIR'!$C$24+SQRT(('Ejercicio 3 - TIR'!$E$24-'Ejercicio 3 - TIR'!$C$24)*('Ejercicio 3 - TIR'!$D$24-'Ejercicio 3 - TIR'!$C$24)*T724),'Ejercicio 3 - TIR'!$E$24-SQRT(('Ejercicio 3 - TIR'!$E$24-'Ejercicio 3 - TIR'!$C$24)*('Ejercicio 3 - TIR'!$E$24-'Ejercicio 3 - TIR'!$D$24)*(1-T724)))</f>
        <v>0.181144566556735</v>
      </c>
      <c r="V724" s="16">
        <f ca="1" t="shared" si="5393"/>
        <v>0.422047494550453</v>
      </c>
      <c r="W724" s="18">
        <f ca="1">IF(V724&lt;=('Ejercicio 3 - TIR'!$D$25-'Ejercicio 3 - TIR'!$C$25)/('Ejercicio 3 - TIR'!$E$25-'Ejercicio 3 - TIR'!$C$25),'Ejercicio 3 - TIR'!$C$25+SQRT(('Ejercicio 3 - TIR'!$E$25-'Ejercicio 3 - TIR'!$C$25)*('Ejercicio 3 - TIR'!$D$25-'Ejercicio 3 - TIR'!$C$25)*V724),'Ejercicio 3 - TIR'!$E$25-SQRT(('Ejercicio 3 - TIR'!$E$25-'Ejercicio 3 - TIR'!$C$25)*('Ejercicio 3 - TIR'!$E$25-'Ejercicio 3 - TIR'!$D$25)*(1-V724)))</f>
        <v>0.20502407567294</v>
      </c>
      <c r="X724" s="16">
        <f ca="1" t="shared" si="5393"/>
        <v>0.557991114745394</v>
      </c>
      <c r="Y724" s="18">
        <f ca="1">IF(X724&lt;=('Ejercicio 3 - TIR'!$D$26-'Ejercicio 3 - TIR'!$C$26)/('Ejercicio 3 - TIR'!$E$26-'Ejercicio 3 - TIR'!$C$26),'Ejercicio 3 - TIR'!$C$26+SQRT(('Ejercicio 3 - TIR'!$E$26-'Ejercicio 3 - TIR'!$C$26)*('Ejercicio 3 - TIR'!$D$26-'Ejercicio 3 - TIR'!$C$26)*X724),'Ejercicio 3 - TIR'!$E$26-SQRT(('Ejercicio 3 - TIR'!$E$26-'Ejercicio 3 - TIR'!$C$26)*('Ejercicio 3 - TIR'!$E$26-'Ejercicio 3 - TIR'!$D$26)*(1-X724)))</f>
        <v>0.231144621786595</v>
      </c>
      <c r="Z724" s="16">
        <f ca="1" t="shared" si="5240"/>
        <v>1.15165593514406</v>
      </c>
      <c r="AA724" s="16">
        <f ca="1" t="shared" si="5241"/>
        <v>1.32770573450329</v>
      </c>
      <c r="AB724" s="16">
        <f ca="1" t="shared" si="5242"/>
        <v>1.56821241429478</v>
      </c>
      <c r="AC724" s="16">
        <f ca="1" t="shared" si="5243"/>
        <v>1.8897337149944</v>
      </c>
      <c r="AD724" s="16">
        <f ca="1" t="shared" si="5244"/>
        <v>2.32653549982415</v>
      </c>
      <c r="AE724" s="15">
        <f ca="1" t="shared" si="5245"/>
        <v>4627.47037675028</v>
      </c>
      <c r="AF724" s="15">
        <f ca="1" t="shared" si="5246"/>
        <v>5334.85632988718</v>
      </c>
      <c r="AG724" s="15">
        <f ca="1" t="shared" si="5247"/>
        <v>6301.23656740705</v>
      </c>
      <c r="AH724" s="15">
        <f ca="1" t="shared" si="5248"/>
        <v>7593.14177023621</v>
      </c>
      <c r="AI724" s="15">
        <f ca="1" t="shared" si="5249"/>
        <v>9348.25565288945</v>
      </c>
      <c r="AJ724" s="17">
        <f ca="1" t="shared" si="5250"/>
        <v>47980.435867258</v>
      </c>
      <c r="AK724" s="17">
        <f ca="1" t="shared" si="5251"/>
        <v>49013.7402730327</v>
      </c>
      <c r="AL724" s="17">
        <f ca="1" t="shared" si="5252"/>
        <v>64958.3187685083</v>
      </c>
      <c r="AM724" s="17">
        <f ca="1" t="shared" si="5253"/>
        <v>72763.6789335995</v>
      </c>
      <c r="AN724" s="17">
        <f ca="1" t="shared" si="5254"/>
        <v>96921.1941286647</v>
      </c>
      <c r="AO724" s="17">
        <f ca="1">C724/'Ejercicio 3 - TIR'!$D$7</f>
        <v>13863.227084242</v>
      </c>
      <c r="AP724" s="17">
        <f ca="1" t="shared" si="5255"/>
        <v>34117.2087830159</v>
      </c>
      <c r="AQ724" s="17">
        <f ca="1" t="shared" si="5256"/>
        <v>35150.5131887907</v>
      </c>
      <c r="AR724" s="17">
        <f ca="1" t="shared" si="5257"/>
        <v>51095.0916842662</v>
      </c>
      <c r="AS724" s="17">
        <f ca="1" t="shared" si="5258"/>
        <v>58900.4518493574</v>
      </c>
      <c r="AT724" s="17">
        <f ca="1" t="shared" si="5259"/>
        <v>83057.9670444227</v>
      </c>
      <c r="AU724" s="17">
        <f ca="1">AP724*'Ejercicio 3 - TIR'!$D$5</f>
        <v>17058.604391508</v>
      </c>
      <c r="AV724" s="17">
        <f ca="1">AQ724*'Ejercicio 3 - TIR'!$D$5</f>
        <v>17575.2565943953</v>
      </c>
      <c r="AW724" s="17">
        <f ca="1">AR724*'Ejercicio 3 - TIR'!$D$5</f>
        <v>25547.5458421331</v>
      </c>
      <c r="AX724" s="17">
        <f ca="1">AS724*'Ejercicio 3 - TIR'!$D$5</f>
        <v>29450.2259246787</v>
      </c>
      <c r="AY724" s="17">
        <f ca="1">AT724*'Ejercicio 3 - TIR'!$D$5</f>
        <v>41528.9835222114</v>
      </c>
      <c r="AZ724" s="17">
        <f ca="1" t="shared" ref="AZ724:BD724" si="5394">AJ724-AU724-AE724</f>
        <v>26294.3610989997</v>
      </c>
      <c r="BA724" s="17">
        <f ca="1" t="shared" si="5394"/>
        <v>26103.6273487502</v>
      </c>
      <c r="BB724" s="17">
        <f ca="1" t="shared" si="5394"/>
        <v>33109.5363589681</v>
      </c>
      <c r="BC724" s="17">
        <f ca="1" t="shared" si="5394"/>
        <v>35720.3112386845</v>
      </c>
      <c r="BD724" s="17">
        <f ca="1" t="shared" si="5394"/>
        <v>46043.9549535639</v>
      </c>
      <c r="BE724" s="17">
        <f ca="1" t="shared" ref="BE724:BI724" si="5395">AZ724/Z724</f>
        <v>22831.7853419568</v>
      </c>
      <c r="BF724" s="17">
        <f ca="1" t="shared" si="5395"/>
        <v>19660.7024210194</v>
      </c>
      <c r="BG724" s="17">
        <f ca="1" t="shared" si="5395"/>
        <v>21112.9156083472</v>
      </c>
      <c r="BH724" s="17">
        <f ca="1" t="shared" si="5395"/>
        <v>18902.298749954</v>
      </c>
      <c r="BI724" s="17">
        <f ca="1" t="shared" si="5395"/>
        <v>19790.7811666936</v>
      </c>
      <c r="BJ724" s="17">
        <f ca="1" t="shared" si="5262"/>
        <v>70989.4676767327</v>
      </c>
      <c r="BK724" s="17">
        <f ca="1" t="shared" si="5263"/>
        <v>32253.2899536128</v>
      </c>
      <c r="BL724" s="17">
        <f ca="1" t="shared" si="5264"/>
        <v>103242.757630346</v>
      </c>
      <c r="BM724" s="17">
        <f ca="1">BK724*'Ejercicio 3 - TIR'!$D$5</f>
        <v>16126.6449768064</v>
      </c>
      <c r="BN724" s="17">
        <f ca="1" t="shared" si="5265"/>
        <v>87116.1126535392</v>
      </c>
      <c r="BO724" s="17">
        <f ca="1" t="shared" si="5266"/>
        <v>37444.5662488811</v>
      </c>
      <c r="BP724" s="17">
        <f ca="1" t="shared" si="5267"/>
        <v>-99829.0881279703</v>
      </c>
      <c r="BQ724" s="17">
        <f ca="1" t="shared" ref="BQ724:BT724" si="5396">BE724</f>
        <v>22831.7853419568</v>
      </c>
      <c r="BR724" s="17">
        <f ca="1" t="shared" si="5396"/>
        <v>19660.7024210194</v>
      </c>
      <c r="BS724" s="17">
        <f ca="1" t="shared" si="5396"/>
        <v>21112.9156083472</v>
      </c>
      <c r="BT724" s="17">
        <f ca="1" t="shared" si="5396"/>
        <v>18902.298749954</v>
      </c>
      <c r="BU724" s="17">
        <f ca="1" t="shared" si="5269"/>
        <v>57235.3474155747</v>
      </c>
      <c r="BV724" s="19">
        <f ca="1" t="shared" si="5270"/>
        <v>10.5011364911058</v>
      </c>
    </row>
    <row r="725" ht="15" customHeight="1" spans="1:74">
      <c r="A725" s="15">
        <v>724</v>
      </c>
      <c r="B725" s="16">
        <f ca="1" t="shared" ref="B725:F725" si="5397">RAND()</f>
        <v>0.988807270334156</v>
      </c>
      <c r="C725" s="17">
        <f ca="1">IF(B725&lt;=('Ejercicio 3 - TIR'!$D$13-'Ejercicio 3 - TIR'!$C$13)/('Ejercicio 3 - TIR'!$E$13-'Ejercicio 3 - TIR'!$C$13),'Ejercicio 3 - TIR'!$C$13+SQRT(('Ejercicio 3 - TIR'!$E$13-'Ejercicio 3 - TIR'!$C$13)*('Ejercicio 3 - TIR'!$D$13-'Ejercicio 3 - TIR'!$C$13)*B725),'Ejercicio 3 - TIR'!$E$13-SQRT(('Ejercicio 3 - TIR'!$E$13-'Ejercicio 3 - TIR'!$C$13)*('Ejercicio 3 - TIR'!$E$13-'Ejercicio 3 - TIR'!$D$13)*(1-B725)))</f>
        <v>96335.1295249336</v>
      </c>
      <c r="D725" s="16">
        <f ca="1" t="shared" si="5397"/>
        <v>0.15785479524121</v>
      </c>
      <c r="E725" s="17">
        <f ca="1">IF(D725&lt;=('Ejercicio 3 - TIR'!$D$14-'Ejercicio 3 - TIR'!$C$14)/('Ejercicio 3 - TIR'!$E$14-'Ejercicio 3 - TIR'!$C$14),'Ejercicio 3 - TIR'!$C$14+SQRT(('Ejercicio 3 - TIR'!$E$14-'Ejercicio 3 - TIR'!$C$14)*('Ejercicio 3 - TIR'!$D$14-'Ejercicio 3 - TIR'!$C$14)*D725),'Ejercicio 3 - TIR'!$E$14-SQRT(('Ejercicio 3 - TIR'!$E$14-'Ejercicio 3 - TIR'!$C$14)*('Ejercicio 3 - TIR'!$E$14-'Ejercicio 3 - TIR'!$D$14)*(1-D725)))</f>
        <v>28440.8007270243</v>
      </c>
      <c r="F725" s="16">
        <f ca="1" t="shared" si="5397"/>
        <v>0.170691440722461</v>
      </c>
      <c r="G725" s="17">
        <f ca="1">IF(F725&lt;=('Ejercicio 3 - TIR'!$D$18-'Ejercicio 3 - TIR'!$C$18)/('Ejercicio 3 - TIR'!$E$18-'Ejercicio 3 - TIR'!$C$18),'Ejercicio 3 - TIR'!$C$18+SQRT(('Ejercicio 3 - TIR'!$E$18-'Ejercicio 3 - TIR'!$C$18)*('Ejercicio 3 - TIR'!$D$18-'Ejercicio 3 - TIR'!$C$18)*F725),'Ejercicio 3 - TIR'!$E$18-SQRT(('Ejercicio 3 - TIR'!$E$18-'Ejercicio 3 - TIR'!$C$18)*('Ejercicio 3 - TIR'!$E$18-'Ejercicio 3 - TIR'!$D$18)*(1-F725)))</f>
        <v>35060.011473146</v>
      </c>
      <c r="H725" s="16">
        <f ca="1" t="shared" ref="H725:L725" si="5398">RAND()</f>
        <v>0.000868023862068412</v>
      </c>
      <c r="I725" s="17">
        <f ca="1">IF(H725&lt;=('Ejercicio 3 - TIR'!$D$18-'Ejercicio 3 - TIR'!$C$18)/('Ejercicio 3 - TIR'!$E$18-'Ejercicio 3 - TIR'!$C$18),'Ejercicio 3 - TIR'!$C$18+SQRT(('Ejercicio 3 - TIR'!$E$18-'Ejercicio 3 - TIR'!$C$18)*('Ejercicio 3 - TIR'!$D$18-'Ejercicio 3 - TIR'!$C$18)*H725),'Ejercicio 3 - TIR'!$E$18-SQRT(('Ejercicio 3 - TIR'!$E$18-'Ejercicio 3 - TIR'!$C$18)*('Ejercicio 3 - TIR'!$E$18-'Ejercicio 3 - TIR'!$D$18)*(1-H725)))</f>
        <v>30360.8373308158</v>
      </c>
      <c r="J725" s="16">
        <f ca="1" t="shared" si="5398"/>
        <v>0.975442183142966</v>
      </c>
      <c r="K725" s="17">
        <f ca="1">IF(J725&lt;=('Ejercicio 3 - TIR'!$D$18-'Ejercicio 3 - TIR'!$C$18)/('Ejercicio 3 - TIR'!$E$18-'Ejercicio 3 - TIR'!$C$18),'Ejercicio 3 - TIR'!$C$18+SQRT(('Ejercicio 3 - TIR'!$E$18-'Ejercicio 3 - TIR'!$C$18)*('Ejercicio 3 - TIR'!$D$18-'Ejercicio 3 - TIR'!$C$18)*J725),'Ejercicio 3 - TIR'!$E$18-SQRT(('Ejercicio 3 - TIR'!$E$18-'Ejercicio 3 - TIR'!$C$18)*('Ejercicio 3 - TIR'!$E$18-'Ejercicio 3 - TIR'!$D$18)*(1-J725)))</f>
        <v>43642.8573161684</v>
      </c>
      <c r="L725" s="16">
        <f ca="1" t="shared" si="5398"/>
        <v>0.80073241275248</v>
      </c>
      <c r="M725" s="17">
        <f ca="1">IF(L725&lt;=('Ejercicio 3 - TIR'!$D$18-'Ejercicio 3 - TIR'!$C$18)/('Ejercicio 3 - TIR'!$E$18-'Ejercicio 3 - TIR'!$C$18),'Ejercicio 3 - TIR'!$C$18+SQRT(('Ejercicio 3 - TIR'!$E$18-'Ejercicio 3 - TIR'!$C$18)*('Ejercicio 3 - TIR'!$D$18-'Ejercicio 3 - TIR'!$C$18)*L725),'Ejercicio 3 - TIR'!$E$18-SQRT(('Ejercicio 3 - TIR'!$E$18-'Ejercicio 3 - TIR'!$C$18)*('Ejercicio 3 - TIR'!$E$18-'Ejercicio 3 - TIR'!$D$18)*(1-L725)))</f>
        <v>41134.1147141225</v>
      </c>
      <c r="N725" s="16">
        <f ca="1" t="shared" ref="N725:R725" si="5399">RAND()</f>
        <v>0.251408774166206</v>
      </c>
      <c r="O725" s="17">
        <f ca="1">IF(N725&lt;=('Ejercicio 3 - TIR'!$D$18-'Ejercicio 3 - TIR'!$C$18)/('Ejercicio 3 - TIR'!$E$18-'Ejercicio 3 - TIR'!$C$18),'Ejercicio 3 - TIR'!$C$18+SQRT(('Ejercicio 3 - TIR'!$E$18-'Ejercicio 3 - TIR'!$C$18)*('Ejercicio 3 - TIR'!$D$18-'Ejercicio 3 - TIR'!$C$18)*N725),'Ejercicio 3 - TIR'!$E$18-SQRT(('Ejercicio 3 - TIR'!$E$18-'Ejercicio 3 - TIR'!$C$18)*('Ejercicio 3 - TIR'!$E$18-'Ejercicio 3 - TIR'!$D$18)*(1-N725)))</f>
        <v>36140.9540077199</v>
      </c>
      <c r="P725" s="16">
        <f ca="1" t="shared" si="5399"/>
        <v>0.184009816528857</v>
      </c>
      <c r="Q725" s="18">
        <f ca="1">IF(P725&lt;=('Ejercicio 3 - TIR'!$D$22-'Ejercicio 3 - TIR'!$C$22)/('Ejercicio 3 - TIR'!$E$22-'Ejercicio 3 - TIR'!$C$22),'Ejercicio 3 - TIR'!$C$22+SQRT(('Ejercicio 3 - TIR'!$E$22-'Ejercicio 3 - TIR'!$C$22)*('Ejercicio 3 - TIR'!$D$22-'Ejercicio 3 - TIR'!$C$22)*P725),'Ejercicio 3 - TIR'!$E$22-SQRT(('Ejercicio 3 - TIR'!$E$22-'Ejercicio 3 - TIR'!$C$22)*('Ejercicio 3 - TIR'!$E$22-'Ejercicio 3 - TIR'!$D$22)*(1-P725)))</f>
        <v>0.138199386521307</v>
      </c>
      <c r="R725" s="16">
        <f ca="1" t="shared" si="5399"/>
        <v>0.986483791840075</v>
      </c>
      <c r="S725" s="18">
        <f ca="1">IF(R725&lt;=('Ejercicio 3 - TIR'!$D$23-'Ejercicio 3 - TIR'!$C$23)/('Ejercicio 3 - TIR'!$E$23-'Ejercicio 3 - TIR'!$C$23),'Ejercicio 3 - TIR'!$C$23+SQRT(('Ejercicio 3 - TIR'!$E$23-'Ejercicio 3 - TIR'!$C$23)*('Ejercicio 3 - TIR'!$D$23-'Ejercicio 3 - TIR'!$C$23)*R725),'Ejercicio 3 - TIR'!$E$23-SQRT(('Ejercicio 3 - TIR'!$E$23-'Ejercicio 3 - TIR'!$C$23)*('Ejercicio 3 - TIR'!$E$23-'Ejercicio 3 - TIR'!$D$23)*(1-R725)))</f>
        <v>0.175067538678523</v>
      </c>
      <c r="T725" s="16">
        <f ca="1" t="shared" ref="T725:X725" si="5400">RAND()</f>
        <v>0.464241218529142</v>
      </c>
      <c r="U725" s="18">
        <f ca="1">IF(T725&lt;=('Ejercicio 3 - TIR'!$D$24-'Ejercicio 3 - TIR'!$C$24)/('Ejercicio 3 - TIR'!$E$24-'Ejercicio 3 - TIR'!$C$24),'Ejercicio 3 - TIR'!$C$24+SQRT(('Ejercicio 3 - TIR'!$E$24-'Ejercicio 3 - TIR'!$C$24)*('Ejercicio 3 - TIR'!$D$24-'Ejercicio 3 - TIR'!$C$24)*T725),'Ejercicio 3 - TIR'!$E$24-SQRT(('Ejercicio 3 - TIR'!$E$24-'Ejercicio 3 - TIR'!$C$24)*('Ejercicio 3 - TIR'!$E$24-'Ejercicio 3 - TIR'!$D$24)*(1-T725)))</f>
        <v>0.181268558145631</v>
      </c>
      <c r="V725" s="16">
        <f ca="1" t="shared" si="5400"/>
        <v>0.320272155014977</v>
      </c>
      <c r="W725" s="18">
        <f ca="1">IF(V725&lt;=('Ejercicio 3 - TIR'!$D$25-'Ejercicio 3 - TIR'!$C$25)/('Ejercicio 3 - TIR'!$E$25-'Ejercicio 3 - TIR'!$C$25),'Ejercicio 3 - TIR'!$C$25+SQRT(('Ejercicio 3 - TIR'!$E$25-'Ejercicio 3 - TIR'!$C$25)*('Ejercicio 3 - TIR'!$D$25-'Ejercicio 3 - TIR'!$C$25)*V725),'Ejercicio 3 - TIR'!$E$25-SQRT(('Ejercicio 3 - TIR'!$E$25-'Ejercicio 3 - TIR'!$C$25)*('Ejercicio 3 - TIR'!$E$25-'Ejercicio 3 - TIR'!$D$25)*(1-V725)))</f>
        <v>0.201224519915765</v>
      </c>
      <c r="X725" s="16">
        <f ca="1" t="shared" si="5400"/>
        <v>0.441708440544965</v>
      </c>
      <c r="Y725" s="18">
        <f ca="1">IF(X725&lt;=('Ejercicio 3 - TIR'!$D$26-'Ejercicio 3 - TIR'!$C$26)/('Ejercicio 3 - TIR'!$E$26-'Ejercicio 3 - TIR'!$C$26),'Ejercicio 3 - TIR'!$C$26+SQRT(('Ejercicio 3 - TIR'!$E$26-'Ejercicio 3 - TIR'!$C$26)*('Ejercicio 3 - TIR'!$D$26-'Ejercicio 3 - TIR'!$C$26)*X725),'Ejercicio 3 - TIR'!$E$26-SQRT(('Ejercicio 3 - TIR'!$E$26-'Ejercicio 3 - TIR'!$C$26)*('Ejercicio 3 - TIR'!$E$26-'Ejercicio 3 - TIR'!$D$26)*(1-X725)))</f>
        <v>0.225093038500959</v>
      </c>
      <c r="Z725" s="16">
        <f ca="1" t="shared" si="5240"/>
        <v>1.13819938652131</v>
      </c>
      <c r="AA725" s="16">
        <f ca="1" t="shared" si="5241"/>
        <v>1.337461151645</v>
      </c>
      <c r="AB725" s="16">
        <f ca="1" t="shared" si="5242"/>
        <v>1.57990080617948</v>
      </c>
      <c r="AC725" s="16">
        <f ca="1" t="shared" si="5243"/>
        <v>1.89781558741748</v>
      </c>
      <c r="AD725" s="16">
        <f ca="1" t="shared" si="5244"/>
        <v>2.32500066450376</v>
      </c>
      <c r="AE725" s="15">
        <f ca="1" t="shared" si="5245"/>
        <v>3930.50121264951</v>
      </c>
      <c r="AF725" s="15">
        <f ca="1" t="shared" si="5246"/>
        <v>4618.60438572101</v>
      </c>
      <c r="AG725" s="15">
        <f ca="1" t="shared" si="5247"/>
        <v>5455.81214336574</v>
      </c>
      <c r="AH725" s="15">
        <f ca="1" t="shared" si="5248"/>
        <v>6553.65532266511</v>
      </c>
      <c r="AI725" s="15">
        <f ca="1" t="shared" si="5249"/>
        <v>8028.83751253178</v>
      </c>
      <c r="AJ725" s="17">
        <f ca="1" t="shared" si="5250"/>
        <v>39905.2835501648</v>
      </c>
      <c r="AK725" s="17">
        <f ca="1" t="shared" si="5251"/>
        <v>40606.4404613793</v>
      </c>
      <c r="AL725" s="17">
        <f ca="1" t="shared" si="5252"/>
        <v>68951.3854577906</v>
      </c>
      <c r="AM725" s="17">
        <f ca="1" t="shared" si="5253"/>
        <v>78064.9640790803</v>
      </c>
      <c r="AN725" s="17">
        <f ca="1" t="shared" si="5254"/>
        <v>84027.7420837485</v>
      </c>
      <c r="AO725" s="17">
        <f ca="1">C725/'Ejercicio 3 - TIR'!$D$7</f>
        <v>19267.0259049867</v>
      </c>
      <c r="AP725" s="17">
        <f ca="1" t="shared" si="5255"/>
        <v>20638.257645178</v>
      </c>
      <c r="AQ725" s="17">
        <f ca="1" t="shared" si="5256"/>
        <v>21339.4145563926</v>
      </c>
      <c r="AR725" s="17">
        <f ca="1" t="shared" si="5257"/>
        <v>49684.3595528039</v>
      </c>
      <c r="AS725" s="17">
        <f ca="1" t="shared" si="5258"/>
        <v>58797.9381740936</v>
      </c>
      <c r="AT725" s="17">
        <f ca="1" t="shared" si="5259"/>
        <v>64760.7161787618</v>
      </c>
      <c r="AU725" s="17">
        <f ca="1">AP725*'Ejercicio 3 - TIR'!$D$5</f>
        <v>10319.128822589</v>
      </c>
      <c r="AV725" s="17">
        <f ca="1">AQ725*'Ejercicio 3 - TIR'!$D$5</f>
        <v>10669.7072781963</v>
      </c>
      <c r="AW725" s="17">
        <f ca="1">AR725*'Ejercicio 3 - TIR'!$D$5</f>
        <v>24842.1797764019</v>
      </c>
      <c r="AX725" s="17">
        <f ca="1">AS725*'Ejercicio 3 - TIR'!$D$5</f>
        <v>29398.9690870468</v>
      </c>
      <c r="AY725" s="17">
        <f ca="1">AT725*'Ejercicio 3 - TIR'!$D$5</f>
        <v>32380.3580893809</v>
      </c>
      <c r="AZ725" s="17">
        <f ca="1" t="shared" ref="AZ725:BD725" si="5401">AJ725-AU725-AE725</f>
        <v>25655.6535149262</v>
      </c>
      <c r="BA725" s="17">
        <f ca="1" t="shared" si="5401"/>
        <v>25318.128797462</v>
      </c>
      <c r="BB725" s="17">
        <f ca="1" t="shared" si="5401"/>
        <v>38653.3935380229</v>
      </c>
      <c r="BC725" s="17">
        <f ca="1" t="shared" si="5401"/>
        <v>42112.3396693684</v>
      </c>
      <c r="BD725" s="17">
        <f ca="1" t="shared" si="5401"/>
        <v>43618.5464818358</v>
      </c>
      <c r="BE725" s="17">
        <f ca="1" t="shared" ref="BE725:BI725" si="5402">AZ725/Z725</f>
        <v>22540.5617141808</v>
      </c>
      <c r="BF725" s="17">
        <f ca="1" t="shared" si="5402"/>
        <v>18929.9919226231</v>
      </c>
      <c r="BG725" s="17">
        <f ca="1" t="shared" si="5402"/>
        <v>24465.7091045448</v>
      </c>
      <c r="BH725" s="17">
        <f ca="1" t="shared" si="5402"/>
        <v>22189.9008252295</v>
      </c>
      <c r="BI725" s="17">
        <f ca="1" t="shared" si="5402"/>
        <v>18760.6597915298</v>
      </c>
      <c r="BJ725" s="17">
        <f ca="1" t="shared" si="5262"/>
        <v>66124.8805893504</v>
      </c>
      <c r="BK725" s="17">
        <f ca="1" t="shared" si="5263"/>
        <v>44795.8480321053</v>
      </c>
      <c r="BL725" s="17">
        <f ca="1" t="shared" si="5264"/>
        <v>110920.728621456</v>
      </c>
      <c r="BM725" s="17">
        <f ca="1">BK725*'Ejercicio 3 - TIR'!$D$5</f>
        <v>22397.9240160526</v>
      </c>
      <c r="BN725" s="17">
        <f ca="1" t="shared" si="5265"/>
        <v>88522.8046054031</v>
      </c>
      <c r="BO725" s="17">
        <f ca="1" t="shared" si="5266"/>
        <v>38074.3136795176</v>
      </c>
      <c r="BP725" s="17">
        <f ca="1" t="shared" si="5267"/>
        <v>-124775.930251958</v>
      </c>
      <c r="BQ725" s="17">
        <f ca="1" t="shared" ref="BQ725:BT725" si="5403">BE725</f>
        <v>22540.5617141808</v>
      </c>
      <c r="BR725" s="17">
        <f ca="1" t="shared" si="5403"/>
        <v>18929.9919226231</v>
      </c>
      <c r="BS725" s="17">
        <f ca="1" t="shared" si="5403"/>
        <v>24465.7091045448</v>
      </c>
      <c r="BT725" s="17">
        <f ca="1" t="shared" si="5403"/>
        <v>22189.9008252295</v>
      </c>
      <c r="BU725" s="17">
        <f ca="1" t="shared" si="5269"/>
        <v>56834.9734710475</v>
      </c>
      <c r="BV725" s="19">
        <f ca="1" t="shared" si="5270"/>
        <v>4.44642461914873</v>
      </c>
    </row>
    <row r="726" ht="15" customHeight="1" spans="1:74">
      <c r="A726" s="15">
        <v>725</v>
      </c>
      <c r="B726" s="16">
        <f ca="1" t="shared" ref="B726:F726" si="5404">RAND()</f>
        <v>0.88492184051376</v>
      </c>
      <c r="C726" s="17">
        <f ca="1">IF(B726&lt;=('Ejercicio 3 - TIR'!$D$13-'Ejercicio 3 - TIR'!$C$13)/('Ejercicio 3 - TIR'!$E$13-'Ejercicio 3 - TIR'!$C$13),'Ejercicio 3 - TIR'!$C$13+SQRT(('Ejercicio 3 - TIR'!$E$13-'Ejercicio 3 - TIR'!$C$13)*('Ejercicio 3 - TIR'!$D$13-'Ejercicio 3 - TIR'!$C$13)*B726),'Ejercicio 3 - TIR'!$E$13-SQRT(('Ejercicio 3 - TIR'!$E$13-'Ejercicio 3 - TIR'!$C$13)*('Ejercicio 3 - TIR'!$E$13-'Ejercicio 3 - TIR'!$D$13)*(1-B726)))</f>
        <v>88248.6685272056</v>
      </c>
      <c r="D726" s="16">
        <f ca="1" t="shared" si="5404"/>
        <v>0.588016951474377</v>
      </c>
      <c r="E726" s="17">
        <f ca="1">IF(D726&lt;=('Ejercicio 3 - TIR'!$D$14-'Ejercicio 3 - TIR'!$C$14)/('Ejercicio 3 - TIR'!$E$14-'Ejercicio 3 - TIR'!$C$14),'Ejercicio 3 - TIR'!$C$14+SQRT(('Ejercicio 3 - TIR'!$E$14-'Ejercicio 3 - TIR'!$C$14)*('Ejercicio 3 - TIR'!$D$14-'Ejercicio 3 - TIR'!$C$14)*D726),'Ejercicio 3 - TIR'!$E$14-SQRT(('Ejercicio 3 - TIR'!$E$14-'Ejercicio 3 - TIR'!$C$14)*('Ejercicio 3 - TIR'!$E$14-'Ejercicio 3 - TIR'!$D$14)*(1-D726)))</f>
        <v>32138.8641228609</v>
      </c>
      <c r="F726" s="16">
        <f ca="1" t="shared" si="5404"/>
        <v>0.100878535914068</v>
      </c>
      <c r="G726" s="17">
        <f ca="1">IF(F726&lt;=('Ejercicio 3 - TIR'!$D$18-'Ejercicio 3 - TIR'!$C$18)/('Ejercicio 3 - TIR'!$E$18-'Ejercicio 3 - TIR'!$C$18),'Ejercicio 3 - TIR'!$C$18+SQRT(('Ejercicio 3 - TIR'!$E$18-'Ejercicio 3 - TIR'!$C$18)*('Ejercicio 3 - TIR'!$D$18-'Ejercicio 3 - TIR'!$C$18)*F726),'Ejercicio 3 - TIR'!$E$18-SQRT(('Ejercicio 3 - TIR'!$E$18-'Ejercicio 3 - TIR'!$C$18)*('Ejercicio 3 - TIR'!$E$18-'Ejercicio 3 - TIR'!$D$18)*(1-F726)))</f>
        <v>33889.9589184348</v>
      </c>
      <c r="H726" s="16">
        <f ca="1" t="shared" ref="H726:L726" si="5405">RAND()</f>
        <v>0.611456541511892</v>
      </c>
      <c r="I726" s="17">
        <f ca="1">IF(H726&lt;=('Ejercicio 3 - TIR'!$D$18-'Ejercicio 3 - TIR'!$C$18)/('Ejercicio 3 - TIR'!$E$18-'Ejercicio 3 - TIR'!$C$18),'Ejercicio 3 - TIR'!$C$18+SQRT(('Ejercicio 3 - TIR'!$E$18-'Ejercicio 3 - TIR'!$C$18)*('Ejercicio 3 - TIR'!$D$18-'Ejercicio 3 - TIR'!$C$18)*H726),'Ejercicio 3 - TIR'!$E$18-SQRT(('Ejercicio 3 - TIR'!$E$18-'Ejercicio 3 - TIR'!$C$18)*('Ejercicio 3 - TIR'!$E$18-'Ejercicio 3 - TIR'!$D$18)*(1-H726)))</f>
        <v>39576.9766224411</v>
      </c>
      <c r="J726" s="16">
        <f ca="1" t="shared" si="5405"/>
        <v>0.00903683307162106</v>
      </c>
      <c r="K726" s="17">
        <f ca="1">IF(J726&lt;=('Ejercicio 3 - TIR'!$D$18-'Ejercicio 3 - TIR'!$C$18)/('Ejercicio 3 - TIR'!$E$18-'Ejercicio 3 - TIR'!$C$18),'Ejercicio 3 - TIR'!$C$18+SQRT(('Ejercicio 3 - TIR'!$E$18-'Ejercicio 3 - TIR'!$C$18)*('Ejercicio 3 - TIR'!$D$18-'Ejercicio 3 - TIR'!$C$18)*J726),'Ejercicio 3 - TIR'!$E$18-SQRT(('Ejercicio 3 - TIR'!$E$18-'Ejercicio 3 - TIR'!$C$18)*('Ejercicio 3 - TIR'!$E$18-'Ejercicio 3 - TIR'!$D$18)*(1-J726)))</f>
        <v>31164.2701407934</v>
      </c>
      <c r="L726" s="16">
        <f ca="1" t="shared" si="5405"/>
        <v>0.568776101224057</v>
      </c>
      <c r="M726" s="17">
        <f ca="1">IF(L726&lt;=('Ejercicio 3 - TIR'!$D$18-'Ejercicio 3 - TIR'!$C$18)/('Ejercicio 3 - TIR'!$E$18-'Ejercicio 3 - TIR'!$C$18),'Ejercicio 3 - TIR'!$C$18+SQRT(('Ejercicio 3 - TIR'!$E$18-'Ejercicio 3 - TIR'!$C$18)*('Ejercicio 3 - TIR'!$D$18-'Ejercicio 3 - TIR'!$C$18)*L726),'Ejercicio 3 - TIR'!$E$18-SQRT(('Ejercicio 3 - TIR'!$E$18-'Ejercicio 3 - TIR'!$C$18)*('Ejercicio 3 - TIR'!$E$18-'Ejercicio 3 - TIR'!$D$18)*(1-L726)))</f>
        <v>39236.6885399264</v>
      </c>
      <c r="N726" s="16">
        <f ca="1" t="shared" ref="N726:R726" si="5406">RAND()</f>
        <v>0.790027238145113</v>
      </c>
      <c r="O726" s="17">
        <f ca="1">IF(N726&lt;=('Ejercicio 3 - TIR'!$D$18-'Ejercicio 3 - TIR'!$C$18)/('Ejercicio 3 - TIR'!$E$18-'Ejercicio 3 - TIR'!$C$18),'Ejercicio 3 - TIR'!$C$18+SQRT(('Ejercicio 3 - TIR'!$E$18-'Ejercicio 3 - TIR'!$C$18)*('Ejercicio 3 - TIR'!$D$18-'Ejercicio 3 - TIR'!$C$18)*N726),'Ejercicio 3 - TIR'!$E$18-SQRT(('Ejercicio 3 - TIR'!$E$18-'Ejercicio 3 - TIR'!$C$18)*('Ejercicio 3 - TIR'!$E$18-'Ejercicio 3 - TIR'!$D$18)*(1-N726)))</f>
        <v>41031.6304180285</v>
      </c>
      <c r="P726" s="16">
        <f ca="1" t="shared" si="5406"/>
        <v>0.635421172440498</v>
      </c>
      <c r="Q726" s="18">
        <f ca="1">IF(P726&lt;=('Ejercicio 3 - TIR'!$D$22-'Ejercicio 3 - TIR'!$C$22)/('Ejercicio 3 - TIR'!$E$22-'Ejercicio 3 - TIR'!$C$22),'Ejercicio 3 - TIR'!$C$22+SQRT(('Ejercicio 3 - TIR'!$E$22-'Ejercicio 3 - TIR'!$C$22)*('Ejercicio 3 - TIR'!$D$22-'Ejercicio 3 - TIR'!$C$22)*P726),'Ejercicio 3 - TIR'!$E$22-SQRT(('Ejercicio 3 - TIR'!$E$22-'Ejercicio 3 - TIR'!$C$22)*('Ejercicio 3 - TIR'!$E$22-'Ejercicio 3 - TIR'!$D$22)*(1-P726)))</f>
        <v>0.15438278138425</v>
      </c>
      <c r="R726" s="16">
        <f ca="1" t="shared" si="5406"/>
        <v>0.305795180878288</v>
      </c>
      <c r="S726" s="18">
        <f ca="1">IF(R726&lt;=('Ejercicio 3 - TIR'!$D$23-'Ejercicio 3 - TIR'!$C$23)/('Ejercicio 3 - TIR'!$E$23-'Ejercicio 3 - TIR'!$C$23),'Ejercicio 3 - TIR'!$C$23+SQRT(('Ejercicio 3 - TIR'!$E$23-'Ejercicio 3 - TIR'!$C$23)*('Ejercicio 3 - TIR'!$D$23-'Ejercicio 3 - TIR'!$C$23)*R726),'Ejercicio 3 - TIR'!$E$23-SQRT(('Ejercicio 3 - TIR'!$E$23-'Ejercicio 3 - TIR'!$C$23)*('Ejercicio 3 - TIR'!$E$23-'Ejercicio 3 - TIR'!$D$23)*(1-R726)))</f>
        <v>0.143461272889187</v>
      </c>
      <c r="T726" s="16">
        <f ca="1" t="shared" ref="T726:X726" si="5407">RAND()</f>
        <v>0.762459323916855</v>
      </c>
      <c r="U726" s="18">
        <f ca="1">IF(T726&lt;=('Ejercicio 3 - TIR'!$D$24-'Ejercicio 3 - TIR'!$C$24)/('Ejercicio 3 - TIR'!$E$24-'Ejercicio 3 - TIR'!$C$24),'Ejercicio 3 - TIR'!$C$24+SQRT(('Ejercicio 3 - TIR'!$E$24-'Ejercicio 3 - TIR'!$C$24)*('Ejercicio 3 - TIR'!$D$24-'Ejercicio 3 - TIR'!$C$24)*T726),'Ejercicio 3 - TIR'!$E$24-SQRT(('Ejercicio 3 - TIR'!$E$24-'Ejercicio 3 - TIR'!$C$24)*('Ejercicio 3 - TIR'!$E$24-'Ejercicio 3 - TIR'!$D$24)*(1-T726)))</f>
        <v>0.194210197886901</v>
      </c>
      <c r="V726" s="16">
        <f ca="1" t="shared" si="5407"/>
        <v>0.807863757536459</v>
      </c>
      <c r="W726" s="18">
        <f ca="1">IF(V726&lt;=('Ejercicio 3 - TIR'!$D$25-'Ejercicio 3 - TIR'!$C$25)/('Ejercicio 3 - TIR'!$E$25-'Ejercicio 3 - TIR'!$C$25),'Ejercicio 3 - TIR'!$C$25+SQRT(('Ejercicio 3 - TIR'!$E$25-'Ejercicio 3 - TIR'!$C$25)*('Ejercicio 3 - TIR'!$D$25-'Ejercicio 3 - TIR'!$C$25)*V726),'Ejercicio 3 - TIR'!$E$25-SQRT(('Ejercicio 3 - TIR'!$E$25-'Ejercicio 3 - TIR'!$C$25)*('Ejercicio 3 - TIR'!$E$25-'Ejercicio 3 - TIR'!$D$25)*(1-V726)))</f>
        <v>0.22406784141992</v>
      </c>
      <c r="X726" s="16">
        <f ca="1" t="shared" si="5407"/>
        <v>0.917946921603967</v>
      </c>
      <c r="Y726" s="18">
        <f ca="1">IF(X726&lt;=('Ejercicio 3 - TIR'!$D$26-'Ejercicio 3 - TIR'!$C$26)/('Ejercicio 3 - TIR'!$E$26-'Ejercicio 3 - TIR'!$C$26),'Ejercicio 3 - TIR'!$C$26+SQRT(('Ejercicio 3 - TIR'!$E$26-'Ejercicio 3 - TIR'!$C$26)*('Ejercicio 3 - TIR'!$D$26-'Ejercicio 3 - TIR'!$C$26)*X726),'Ejercicio 3 - TIR'!$E$26-SQRT(('Ejercicio 3 - TIR'!$E$26-'Ejercicio 3 - TIR'!$C$26)*('Ejercicio 3 - TIR'!$E$26-'Ejercicio 3 - TIR'!$D$26)*(1-X726)))</f>
        <v>0.258950377121227</v>
      </c>
      <c r="Z726" s="16">
        <f ca="1" t="shared" si="5240"/>
        <v>1.15438278138425</v>
      </c>
      <c r="AA726" s="16">
        <f ca="1" t="shared" si="5241"/>
        <v>1.319992004603</v>
      </c>
      <c r="AB726" s="16">
        <f ca="1" t="shared" si="5242"/>
        <v>1.57634791302607</v>
      </c>
      <c r="AC726" s="16">
        <f ca="1" t="shared" si="5243"/>
        <v>1.92955678722462</v>
      </c>
      <c r="AD726" s="16">
        <f ca="1" t="shared" si="5244"/>
        <v>2.42921624495326</v>
      </c>
      <c r="AE726" s="15">
        <f ca="1" t="shared" si="5245"/>
        <v>4961.68723381777</v>
      </c>
      <c r="AF726" s="15">
        <f ca="1" t="shared" si="5246"/>
        <v>5673.49720005929</v>
      </c>
      <c r="AG726" s="15">
        <f ca="1" t="shared" si="5247"/>
        <v>6775.34821399359</v>
      </c>
      <c r="AH726" s="15">
        <f ca="1" t="shared" si="5248"/>
        <v>8293.48586317144</v>
      </c>
      <c r="AI726" s="15">
        <f ca="1" t="shared" si="5249"/>
        <v>10441.0871550893</v>
      </c>
      <c r="AJ726" s="17">
        <f ca="1" t="shared" si="5250"/>
        <v>39121.9850372607</v>
      </c>
      <c r="AK726" s="17">
        <f ca="1" t="shared" si="5251"/>
        <v>52241.2927079819</v>
      </c>
      <c r="AL726" s="17">
        <f ca="1" t="shared" si="5252"/>
        <v>49125.7321974204</v>
      </c>
      <c r="AM726" s="17">
        <f ca="1" t="shared" si="5253"/>
        <v>75709.4186804335</v>
      </c>
      <c r="AN726" s="17">
        <f ca="1" t="shared" si="5254"/>
        <v>99674.703168393</v>
      </c>
      <c r="AO726" s="17">
        <f ca="1">C726/'Ejercicio 3 - TIR'!$D$7</f>
        <v>17649.7337054411</v>
      </c>
      <c r="AP726" s="17">
        <f ca="1" t="shared" si="5255"/>
        <v>21472.2513318196</v>
      </c>
      <c r="AQ726" s="17">
        <f ca="1" t="shared" si="5256"/>
        <v>34591.5590025408</v>
      </c>
      <c r="AR726" s="17">
        <f ca="1" t="shared" si="5257"/>
        <v>31475.9984919793</v>
      </c>
      <c r="AS726" s="17">
        <f ca="1" t="shared" si="5258"/>
        <v>58059.6849749923</v>
      </c>
      <c r="AT726" s="17">
        <f ca="1" t="shared" si="5259"/>
        <v>82024.9694629519</v>
      </c>
      <c r="AU726" s="17">
        <f ca="1">AP726*'Ejercicio 3 - TIR'!$D$5</f>
        <v>10736.1256659098</v>
      </c>
      <c r="AV726" s="17">
        <f ca="1">AQ726*'Ejercicio 3 - TIR'!$D$5</f>
        <v>17295.7795012704</v>
      </c>
      <c r="AW726" s="17">
        <f ca="1">AR726*'Ejercicio 3 - TIR'!$D$5</f>
        <v>15737.9992459896</v>
      </c>
      <c r="AX726" s="17">
        <f ca="1">AS726*'Ejercicio 3 - TIR'!$D$5</f>
        <v>29029.8424874962</v>
      </c>
      <c r="AY726" s="17">
        <f ca="1">AT726*'Ejercicio 3 - TIR'!$D$5</f>
        <v>41012.484731476</v>
      </c>
      <c r="AZ726" s="17">
        <f ca="1" t="shared" ref="AZ726:BD726" si="5408">AJ726-AU726-AE726</f>
        <v>23424.1721375332</v>
      </c>
      <c r="BA726" s="17">
        <f ca="1" t="shared" si="5408"/>
        <v>29272.0160066522</v>
      </c>
      <c r="BB726" s="17">
        <f ca="1" t="shared" si="5408"/>
        <v>26612.3847374372</v>
      </c>
      <c r="BC726" s="17">
        <f ca="1" t="shared" si="5408"/>
        <v>38386.0903297658</v>
      </c>
      <c r="BD726" s="17">
        <f ca="1" t="shared" si="5408"/>
        <v>48221.1312818278</v>
      </c>
      <c r="BE726" s="17">
        <f ca="1" t="shared" ref="BE726:BI726" si="5409">AZ726/Z726</f>
        <v>20291.5120662529</v>
      </c>
      <c r="BF726" s="17">
        <f ca="1" t="shared" si="5409"/>
        <v>22175.9040240976</v>
      </c>
      <c r="BG726" s="17">
        <f ca="1" t="shared" si="5409"/>
        <v>16882.3040380408</v>
      </c>
      <c r="BH726" s="17">
        <f ca="1" t="shared" si="5409"/>
        <v>19893.7344492351</v>
      </c>
      <c r="BI726" s="17">
        <f ca="1" t="shared" si="5409"/>
        <v>19850.4893839765</v>
      </c>
      <c r="BJ726" s="17">
        <f ca="1" t="shared" si="5262"/>
        <v>78072.2508215991</v>
      </c>
      <c r="BK726" s="17">
        <f ca="1" t="shared" si="5263"/>
        <v>42875.0198363566</v>
      </c>
      <c r="BL726" s="17">
        <f ca="1" t="shared" si="5264"/>
        <v>120947.270657956</v>
      </c>
      <c r="BM726" s="17">
        <f ca="1">BK726*'Ejercicio 3 - TIR'!$D$5</f>
        <v>21437.5099181783</v>
      </c>
      <c r="BN726" s="17">
        <f ca="1" t="shared" si="5265"/>
        <v>99509.7607397774</v>
      </c>
      <c r="BO726" s="17">
        <f ca="1" t="shared" si="5266"/>
        <v>40963.7309755815</v>
      </c>
      <c r="BP726" s="17">
        <f ca="1" t="shared" si="5267"/>
        <v>-120387.532650066</v>
      </c>
      <c r="BQ726" s="17">
        <f ca="1" t="shared" ref="BQ726:BT726" si="5410">BE726</f>
        <v>20291.5120662529</v>
      </c>
      <c r="BR726" s="17">
        <f ca="1" t="shared" si="5410"/>
        <v>22175.9040240976</v>
      </c>
      <c r="BS726" s="17">
        <f ca="1" t="shared" si="5410"/>
        <v>16882.3040380408</v>
      </c>
      <c r="BT726" s="17">
        <f ca="1" t="shared" si="5410"/>
        <v>19893.7344492351</v>
      </c>
      <c r="BU726" s="17">
        <f ca="1" t="shared" si="5269"/>
        <v>60814.220359558</v>
      </c>
      <c r="BV726" s="19">
        <f ca="1" t="shared" si="5270"/>
        <v>4.40301257339299</v>
      </c>
    </row>
    <row r="727" ht="15" customHeight="1" spans="1:74">
      <c r="A727" s="15">
        <v>726</v>
      </c>
      <c r="B727" s="16">
        <f ca="1" t="shared" ref="B727:F727" si="5411">RAND()</f>
        <v>0.832113241687884</v>
      </c>
      <c r="C727" s="17">
        <f ca="1">IF(B727&lt;=('Ejercicio 3 - TIR'!$D$13-'Ejercicio 3 - TIR'!$C$13)/('Ejercicio 3 - TIR'!$E$13-'Ejercicio 3 - TIR'!$C$13),'Ejercicio 3 - TIR'!$C$13+SQRT(('Ejercicio 3 - TIR'!$E$13-'Ejercicio 3 - TIR'!$C$13)*('Ejercicio 3 - TIR'!$D$13-'Ejercicio 3 - TIR'!$C$13)*B727),'Ejercicio 3 - TIR'!$E$13-SQRT(('Ejercicio 3 - TIR'!$E$13-'Ejercicio 3 - TIR'!$C$13)*('Ejercicio 3 - TIR'!$E$13-'Ejercicio 3 - TIR'!$D$13)*(1-B727)))</f>
        <v>85806.1946619471</v>
      </c>
      <c r="D727" s="16">
        <f ca="1" t="shared" si="5411"/>
        <v>0.486625467102359</v>
      </c>
      <c r="E727" s="17">
        <f ca="1">IF(D727&lt;=('Ejercicio 3 - TIR'!$D$14-'Ejercicio 3 - TIR'!$C$14)/('Ejercicio 3 - TIR'!$E$14-'Ejercicio 3 - TIR'!$C$14),'Ejercicio 3 - TIR'!$C$14+SQRT(('Ejercicio 3 - TIR'!$E$14-'Ejercicio 3 - TIR'!$C$14)*('Ejercicio 3 - TIR'!$D$14-'Ejercicio 3 - TIR'!$C$14)*D727),'Ejercicio 3 - TIR'!$E$14-SQRT(('Ejercicio 3 - TIR'!$E$14-'Ejercicio 3 - TIR'!$C$14)*('Ejercicio 3 - TIR'!$E$14-'Ejercicio 3 - TIR'!$D$14)*(1-D727)))</f>
        <v>31224.6834852157</v>
      </c>
      <c r="F727" s="16">
        <f ca="1" t="shared" si="5411"/>
        <v>0.318857782136358</v>
      </c>
      <c r="G727" s="17">
        <f ca="1">IF(F727&lt;=('Ejercicio 3 - TIR'!$D$18-'Ejercicio 3 - TIR'!$C$18)/('Ejercicio 3 - TIR'!$E$18-'Ejercicio 3 - TIR'!$C$18),'Ejercicio 3 - TIR'!$C$18+SQRT(('Ejercicio 3 - TIR'!$E$18-'Ejercicio 3 - TIR'!$C$18)*('Ejercicio 3 - TIR'!$D$18-'Ejercicio 3 - TIR'!$C$18)*F727),'Ejercicio 3 - TIR'!$E$18-SQRT(('Ejercicio 3 - TIR'!$E$18-'Ejercicio 3 - TIR'!$C$18)*('Ejercicio 3 - TIR'!$E$18-'Ejercicio 3 - TIR'!$D$18)*(1-F727)))</f>
        <v>36915.827305569</v>
      </c>
      <c r="H727" s="16">
        <f ca="1" t="shared" ref="H727:L727" si="5412">RAND()</f>
        <v>0.509443442013298</v>
      </c>
      <c r="I727" s="17">
        <f ca="1">IF(H727&lt;=('Ejercicio 3 - TIR'!$D$18-'Ejercicio 3 - TIR'!$C$18)/('Ejercicio 3 - TIR'!$E$18-'Ejercicio 3 - TIR'!$C$18),'Ejercicio 3 - TIR'!$C$18+SQRT(('Ejercicio 3 - TIR'!$E$18-'Ejercicio 3 - TIR'!$C$18)*('Ejercicio 3 - TIR'!$D$18-'Ejercicio 3 - TIR'!$C$18)*H727),'Ejercicio 3 - TIR'!$E$18-SQRT(('Ejercicio 3 - TIR'!$E$18-'Ejercicio 3 - TIR'!$C$18)*('Ejercicio 3 - TIR'!$E$18-'Ejercicio 3 - TIR'!$D$18)*(1-H727)))</f>
        <v>38741.6540941629</v>
      </c>
      <c r="J727" s="16">
        <f ca="1" t="shared" si="5412"/>
        <v>0.0415627469447377</v>
      </c>
      <c r="K727" s="17">
        <f ca="1">IF(J727&lt;=('Ejercicio 3 - TIR'!$D$18-'Ejercicio 3 - TIR'!$C$18)/('Ejercicio 3 - TIR'!$E$18-'Ejercicio 3 - TIR'!$C$18),'Ejercicio 3 - TIR'!$C$18+SQRT(('Ejercicio 3 - TIR'!$E$18-'Ejercicio 3 - TIR'!$C$18)*('Ejercicio 3 - TIR'!$D$18-'Ejercicio 3 - TIR'!$C$18)*J727),'Ejercicio 3 - TIR'!$E$18-SQRT(('Ejercicio 3 - TIR'!$E$18-'Ejercicio 3 - TIR'!$C$18)*('Ejercicio 3 - TIR'!$E$18-'Ejercicio 3 - TIR'!$D$18)*(1-J727)))</f>
        <v>32496.8804620387</v>
      </c>
      <c r="L727" s="16">
        <f ca="1" t="shared" si="5412"/>
        <v>0.418472426341258</v>
      </c>
      <c r="M727" s="17">
        <f ca="1">IF(L727&lt;=('Ejercicio 3 - TIR'!$D$18-'Ejercicio 3 - TIR'!$C$18)/('Ejercicio 3 - TIR'!$E$18-'Ejercicio 3 - TIR'!$C$18),'Ejercicio 3 - TIR'!$C$18+SQRT(('Ejercicio 3 - TIR'!$E$18-'Ejercicio 3 - TIR'!$C$18)*('Ejercicio 3 - TIR'!$D$18-'Ejercicio 3 - TIR'!$C$18)*L727),'Ejercicio 3 - TIR'!$E$18-SQRT(('Ejercicio 3 - TIR'!$E$18-'Ejercicio 3 - TIR'!$C$18)*('Ejercicio 3 - TIR'!$E$18-'Ejercicio 3 - TIR'!$D$18)*(1-L727)))</f>
        <v>37922.8065703505</v>
      </c>
      <c r="N727" s="16">
        <f ca="1" t="shared" ref="N727:R727" si="5413">RAND()</f>
        <v>0.547733383434812</v>
      </c>
      <c r="O727" s="17">
        <f ca="1">IF(N727&lt;=('Ejercicio 3 - TIR'!$D$18-'Ejercicio 3 - TIR'!$C$18)/('Ejercicio 3 - TIR'!$E$18-'Ejercicio 3 - TIR'!$C$18),'Ejercicio 3 - TIR'!$C$18+SQRT(('Ejercicio 3 - TIR'!$E$18-'Ejercicio 3 - TIR'!$C$18)*('Ejercicio 3 - TIR'!$D$18-'Ejercicio 3 - TIR'!$C$18)*N727),'Ejercicio 3 - TIR'!$E$18-SQRT(('Ejercicio 3 - TIR'!$E$18-'Ejercicio 3 - TIR'!$C$18)*('Ejercicio 3 - TIR'!$E$18-'Ejercicio 3 - TIR'!$D$18)*(1-N727)))</f>
        <v>39064.2157694542</v>
      </c>
      <c r="P727" s="16">
        <f ca="1" t="shared" si="5413"/>
        <v>0.324585408390279</v>
      </c>
      <c r="Q727" s="18">
        <f ca="1">IF(P727&lt;=('Ejercicio 3 - TIR'!$D$22-'Ejercicio 3 - TIR'!$C$22)/('Ejercicio 3 - TIR'!$E$22-'Ejercicio 3 - TIR'!$C$22),'Ejercicio 3 - TIR'!$C$22+SQRT(('Ejercicio 3 - TIR'!$E$22-'Ejercicio 3 - TIR'!$C$22)*('Ejercicio 3 - TIR'!$D$22-'Ejercicio 3 - TIR'!$C$22)*P727),'Ejercicio 3 - TIR'!$E$22-SQRT(('Ejercicio 3 - TIR'!$E$22-'Ejercicio 3 - TIR'!$C$22)*('Ejercicio 3 - TIR'!$E$22-'Ejercicio 3 - TIR'!$D$22)*(1-P727)))</f>
        <v>0.144171341193705</v>
      </c>
      <c r="R727" s="16">
        <f ca="1" t="shared" si="5413"/>
        <v>0.360218705266703</v>
      </c>
      <c r="S727" s="18">
        <f ca="1">IF(R727&lt;=('Ejercicio 3 - TIR'!$D$23-'Ejercicio 3 - TIR'!$C$23)/('Ejercicio 3 - TIR'!$E$23-'Ejercicio 3 - TIR'!$C$23),'Ejercicio 3 - TIR'!$C$23+SQRT(('Ejercicio 3 - TIR'!$E$23-'Ejercicio 3 - TIR'!$C$23)*('Ejercicio 3 - TIR'!$D$23-'Ejercicio 3 - TIR'!$C$23)*R727),'Ejercicio 3 - TIR'!$E$23-SQRT(('Ejercicio 3 - TIR'!$E$23-'Ejercicio 3 - TIR'!$C$23)*('Ejercicio 3 - TIR'!$E$23-'Ejercicio 3 - TIR'!$D$23)*(1-R727)))</f>
        <v>0.145463575347544</v>
      </c>
      <c r="T727" s="16">
        <f ca="1" t="shared" ref="T727:X727" si="5414">RAND()</f>
        <v>0.718858188328742</v>
      </c>
      <c r="U727" s="18">
        <f ca="1">IF(T727&lt;=('Ejercicio 3 - TIR'!$D$24-'Ejercicio 3 - TIR'!$C$24)/('Ejercicio 3 - TIR'!$E$24-'Ejercicio 3 - TIR'!$C$24),'Ejercicio 3 - TIR'!$C$24+SQRT(('Ejercicio 3 - TIR'!$E$24-'Ejercicio 3 - TIR'!$C$24)*('Ejercicio 3 - TIR'!$D$24-'Ejercicio 3 - TIR'!$C$24)*T727),'Ejercicio 3 - TIR'!$E$24-SQRT(('Ejercicio 3 - TIR'!$E$24-'Ejercicio 3 - TIR'!$C$24)*('Ejercicio 3 - TIR'!$E$24-'Ejercicio 3 - TIR'!$D$24)*(1-T727)))</f>
        <v>0.191942967500473</v>
      </c>
      <c r="V727" s="16">
        <f ca="1" t="shared" si="5414"/>
        <v>0.982167671403714</v>
      </c>
      <c r="W727" s="18">
        <f ca="1">IF(V727&lt;=('Ejercicio 3 - TIR'!$D$25-'Ejercicio 3 - TIR'!$C$25)/('Ejercicio 3 - TIR'!$E$25-'Ejercicio 3 - TIR'!$C$25),'Ejercicio 3 - TIR'!$C$25+SQRT(('Ejercicio 3 - TIR'!$E$25-'Ejercicio 3 - TIR'!$C$25)*('Ejercicio 3 - TIR'!$D$25-'Ejercicio 3 - TIR'!$C$25)*V727),'Ejercicio 3 - TIR'!$E$25-SQRT(('Ejercicio 3 - TIR'!$E$25-'Ejercicio 3 - TIR'!$C$25)*('Ejercicio 3 - TIR'!$E$25-'Ejercicio 3 - TIR'!$D$25)*(1-V727)))</f>
        <v>0.242099800629921</v>
      </c>
      <c r="X727" s="16">
        <f ca="1" t="shared" si="5414"/>
        <v>0.985969152751826</v>
      </c>
      <c r="Y727" s="18">
        <f ca="1">IF(X727&lt;=('Ejercicio 3 - TIR'!$D$26-'Ejercicio 3 - TIR'!$C$26)/('Ejercicio 3 - TIR'!$E$26-'Ejercicio 3 - TIR'!$C$26),'Ejercicio 3 - TIR'!$C$26+SQRT(('Ejercicio 3 - TIR'!$E$26-'Ejercicio 3 - TIR'!$C$26)*('Ejercicio 3 - TIR'!$D$26-'Ejercicio 3 - TIR'!$C$26)*X727),'Ejercicio 3 - TIR'!$E$26-SQRT(('Ejercicio 3 - TIR'!$E$26-'Ejercicio 3 - TIR'!$C$26)*('Ejercicio 3 - TIR'!$E$26-'Ejercicio 3 - TIR'!$D$26)*(1-X727)))</f>
        <v>0.271295600242398</v>
      </c>
      <c r="Z727" s="16">
        <f ca="1" t="shared" si="5240"/>
        <v>1.14417134119371</v>
      </c>
      <c r="AA727" s="16">
        <f ca="1" t="shared" si="5241"/>
        <v>1.31060659529394</v>
      </c>
      <c r="AB727" s="16">
        <f ca="1" t="shared" si="5242"/>
        <v>1.56216831442035</v>
      </c>
      <c r="AC727" s="16">
        <f ca="1" t="shared" si="5243"/>
        <v>1.94036895189189</v>
      </c>
      <c r="AD727" s="16">
        <f ca="1" t="shared" si="5244"/>
        <v>2.46678251138711</v>
      </c>
      <c r="AE727" s="15">
        <f ca="1" t="shared" si="5245"/>
        <v>4501.70449641248</v>
      </c>
      <c r="AF727" s="15">
        <f ca="1" t="shared" si="5246"/>
        <v>5156.53852761876</v>
      </c>
      <c r="AG727" s="15">
        <f ca="1" t="shared" si="5247"/>
        <v>6146.29983464042</v>
      </c>
      <c r="AH727" s="15">
        <f ca="1" t="shared" si="5248"/>
        <v>7634.31779921858</v>
      </c>
      <c r="AI727" s="15">
        <f ca="1" t="shared" si="5249"/>
        <v>9705.47462899881</v>
      </c>
      <c r="AJ727" s="17">
        <f ca="1" t="shared" si="5250"/>
        <v>42238.0316394881</v>
      </c>
      <c r="AK727" s="17">
        <f ca="1" t="shared" si="5251"/>
        <v>50775.0673684062</v>
      </c>
      <c r="AL727" s="17">
        <f ca="1" t="shared" si="5252"/>
        <v>50765.5969753025</v>
      </c>
      <c r="AM727" s="17">
        <f ca="1" t="shared" si="5253"/>
        <v>73584.2364377099</v>
      </c>
      <c r="AN727" s="17">
        <f ca="1" t="shared" si="5254"/>
        <v>96362.9242811423</v>
      </c>
      <c r="AO727" s="17">
        <f ca="1">C727/'Ejercicio 3 - TIR'!$D$7</f>
        <v>17161.2389323894</v>
      </c>
      <c r="AP727" s="17">
        <f ca="1" t="shared" si="5255"/>
        <v>25076.7927070987</v>
      </c>
      <c r="AQ727" s="17">
        <f ca="1" t="shared" si="5256"/>
        <v>33613.8284360168</v>
      </c>
      <c r="AR727" s="17">
        <f ca="1" t="shared" si="5257"/>
        <v>33604.3580429131</v>
      </c>
      <c r="AS727" s="17">
        <f ca="1" t="shared" si="5258"/>
        <v>56422.9975053205</v>
      </c>
      <c r="AT727" s="17">
        <f ca="1" t="shared" si="5259"/>
        <v>79201.6853487529</v>
      </c>
      <c r="AU727" s="17">
        <f ca="1">AP727*'Ejercicio 3 - TIR'!$D$5</f>
        <v>12538.3963535493</v>
      </c>
      <c r="AV727" s="17">
        <f ca="1">AQ727*'Ejercicio 3 - TIR'!$D$5</f>
        <v>16806.9142180084</v>
      </c>
      <c r="AW727" s="17">
        <f ca="1">AR727*'Ejercicio 3 - TIR'!$D$5</f>
        <v>16802.1790214565</v>
      </c>
      <c r="AX727" s="17">
        <f ca="1">AS727*'Ejercicio 3 - TIR'!$D$5</f>
        <v>28211.4987526602</v>
      </c>
      <c r="AY727" s="17">
        <f ca="1">AT727*'Ejercicio 3 - TIR'!$D$5</f>
        <v>39600.8426743765</v>
      </c>
      <c r="AZ727" s="17">
        <f ca="1" t="shared" ref="AZ727:BD727" si="5415">AJ727-AU727-AE727</f>
        <v>25197.9307895263</v>
      </c>
      <c r="BA727" s="17">
        <f ca="1" t="shared" si="5415"/>
        <v>28811.614622779</v>
      </c>
      <c r="BB727" s="17">
        <f ca="1" t="shared" si="5415"/>
        <v>27817.1181192055</v>
      </c>
      <c r="BC727" s="17">
        <f ca="1" t="shared" si="5415"/>
        <v>37738.4198858311</v>
      </c>
      <c r="BD727" s="17">
        <f ca="1" t="shared" si="5415"/>
        <v>47056.6069777671</v>
      </c>
      <c r="BE727" s="17">
        <f ca="1" t="shared" ref="BE727:BI727" si="5416">AZ727/Z727</f>
        <v>22022.8648300502</v>
      </c>
      <c r="BF727" s="17">
        <f ca="1" t="shared" si="5416"/>
        <v>21983.4195297311</v>
      </c>
      <c r="BG727" s="17">
        <f ca="1" t="shared" si="5416"/>
        <v>17806.7355882374</v>
      </c>
      <c r="BH727" s="17">
        <f ca="1" t="shared" si="5416"/>
        <v>19449.094899728</v>
      </c>
      <c r="BI727" s="17">
        <f ca="1" t="shared" si="5416"/>
        <v>19076.1069370912</v>
      </c>
      <c r="BJ727" s="17">
        <f ca="1" t="shared" si="5262"/>
        <v>77024.5031449281</v>
      </c>
      <c r="BK727" s="17">
        <f ca="1" t="shared" si="5263"/>
        <v>42333.0440721539</v>
      </c>
      <c r="BL727" s="17">
        <f ca="1" t="shared" si="5264"/>
        <v>119357.547217082</v>
      </c>
      <c r="BM727" s="17">
        <f ca="1">BK727*'Ejercicio 3 - TIR'!$D$5</f>
        <v>21166.5220360769</v>
      </c>
      <c r="BN727" s="17">
        <f ca="1" t="shared" si="5265"/>
        <v>98191.0251810051</v>
      </c>
      <c r="BO727" s="17">
        <f ca="1" t="shared" si="5266"/>
        <v>39805.3029514104</v>
      </c>
      <c r="BP727" s="17">
        <f ca="1" t="shared" si="5267"/>
        <v>-117030.878147163</v>
      </c>
      <c r="BQ727" s="17">
        <f ca="1" t="shared" ref="BQ727:BT727" si="5417">BE727</f>
        <v>22022.8648300502</v>
      </c>
      <c r="BR727" s="17">
        <f ca="1" t="shared" si="5417"/>
        <v>21983.4195297311</v>
      </c>
      <c r="BS727" s="17">
        <f ca="1" t="shared" si="5417"/>
        <v>17806.7355882374</v>
      </c>
      <c r="BT727" s="17">
        <f ca="1" t="shared" si="5417"/>
        <v>19449.094899728</v>
      </c>
      <c r="BU727" s="17">
        <f ca="1" t="shared" si="5269"/>
        <v>58881.4098885016</v>
      </c>
      <c r="BV727" s="19">
        <f ca="1" t="shared" si="5270"/>
        <v>5.36950895313788</v>
      </c>
    </row>
    <row r="728" ht="15" customHeight="1" spans="1:74">
      <c r="A728" s="15">
        <v>727</v>
      </c>
      <c r="B728" s="16">
        <f ca="1" t="shared" ref="B728:F728" si="5418">RAND()</f>
        <v>0.511486971381708</v>
      </c>
      <c r="C728" s="17">
        <f ca="1">IF(B728&lt;=('Ejercicio 3 - TIR'!$D$13-'Ejercicio 3 - TIR'!$C$13)/('Ejercicio 3 - TIR'!$E$13-'Ejercicio 3 - TIR'!$C$13),'Ejercicio 3 - TIR'!$C$13+SQRT(('Ejercicio 3 - TIR'!$E$13-'Ejercicio 3 - TIR'!$C$13)*('Ejercicio 3 - TIR'!$D$13-'Ejercicio 3 - TIR'!$C$13)*B728),'Ejercicio 3 - TIR'!$E$13-SQRT(('Ejercicio 3 - TIR'!$E$13-'Ejercicio 3 - TIR'!$C$13)*('Ejercicio 3 - TIR'!$E$13-'Ejercicio 3 - TIR'!$D$13)*(1-B728)))</f>
        <v>75788.1096495555</v>
      </c>
      <c r="D728" s="16">
        <f ca="1" t="shared" si="5418"/>
        <v>0.706104655694476</v>
      </c>
      <c r="E728" s="17">
        <f ca="1">IF(D728&lt;=('Ejercicio 3 - TIR'!$D$14-'Ejercicio 3 - TIR'!$C$14)/('Ejercicio 3 - TIR'!$E$14-'Ejercicio 3 - TIR'!$C$14),'Ejercicio 3 - TIR'!$C$14+SQRT(('Ejercicio 3 - TIR'!$E$14-'Ejercicio 3 - TIR'!$C$14)*('Ejercicio 3 - TIR'!$D$14-'Ejercicio 3 - TIR'!$C$14)*D728),'Ejercicio 3 - TIR'!$E$14-SQRT(('Ejercicio 3 - TIR'!$E$14-'Ejercicio 3 - TIR'!$C$14)*('Ejercicio 3 - TIR'!$E$14-'Ejercicio 3 - TIR'!$D$14)*(1-D728)))</f>
        <v>33360.3989844398</v>
      </c>
      <c r="F728" s="16">
        <f ca="1" t="shared" si="5418"/>
        <v>0.272891253112892</v>
      </c>
      <c r="G728" s="17">
        <f ca="1">IF(F728&lt;=('Ejercicio 3 - TIR'!$D$18-'Ejercicio 3 - TIR'!$C$18)/('Ejercicio 3 - TIR'!$E$18-'Ejercicio 3 - TIR'!$C$18),'Ejercicio 3 - TIR'!$C$18+SQRT(('Ejercicio 3 - TIR'!$E$18-'Ejercicio 3 - TIR'!$C$18)*('Ejercicio 3 - TIR'!$D$18-'Ejercicio 3 - TIR'!$C$18)*F728),'Ejercicio 3 - TIR'!$E$18-SQRT(('Ejercicio 3 - TIR'!$E$18-'Ejercicio 3 - TIR'!$C$18)*('Ejercicio 3 - TIR'!$E$18-'Ejercicio 3 - TIR'!$D$18)*(1-F728)))</f>
        <v>36397.9440421852</v>
      </c>
      <c r="H728" s="16">
        <f ca="1" t="shared" ref="H728:L728" si="5419">RAND()</f>
        <v>0.506215137353583</v>
      </c>
      <c r="I728" s="17">
        <f ca="1">IF(H728&lt;=('Ejercicio 3 - TIR'!$D$18-'Ejercicio 3 - TIR'!$C$18)/('Ejercicio 3 - TIR'!$E$18-'Ejercicio 3 - TIR'!$C$18),'Ejercicio 3 - TIR'!$C$18+SQRT(('Ejercicio 3 - TIR'!$E$18-'Ejercicio 3 - TIR'!$C$18)*('Ejercicio 3 - TIR'!$D$18-'Ejercicio 3 - TIR'!$C$18)*H728),'Ejercicio 3 - TIR'!$E$18-SQRT(('Ejercicio 3 - TIR'!$E$18-'Ejercicio 3 - TIR'!$C$18)*('Ejercicio 3 - TIR'!$E$18-'Ejercicio 3 - TIR'!$D$18)*(1-H728)))</f>
        <v>38713.9124739142</v>
      </c>
      <c r="J728" s="16">
        <f ca="1" t="shared" si="5419"/>
        <v>0.177956076972138</v>
      </c>
      <c r="K728" s="17">
        <f ca="1">IF(J728&lt;=('Ejercicio 3 - TIR'!$D$18-'Ejercicio 3 - TIR'!$C$18)/('Ejercicio 3 - TIR'!$E$18-'Ejercicio 3 - TIR'!$C$18),'Ejercicio 3 - TIR'!$C$18+SQRT(('Ejercicio 3 - TIR'!$E$18-'Ejercicio 3 - TIR'!$C$18)*('Ejercicio 3 - TIR'!$D$18-'Ejercicio 3 - TIR'!$C$18)*J728),'Ejercicio 3 - TIR'!$E$18-SQRT(('Ejercicio 3 - TIR'!$E$18-'Ejercicio 3 - TIR'!$C$18)*('Ejercicio 3 - TIR'!$E$18-'Ejercicio 3 - TIR'!$D$18)*(1-J728)))</f>
        <v>35166.5667077684</v>
      </c>
      <c r="L728" s="16">
        <f ca="1" t="shared" si="5419"/>
        <v>0.0481160072293059</v>
      </c>
      <c r="M728" s="17">
        <f ca="1">IF(L728&lt;=('Ejercicio 3 - TIR'!$D$18-'Ejercicio 3 - TIR'!$C$18)/('Ejercicio 3 - TIR'!$E$18-'Ejercicio 3 - TIR'!$C$18),'Ejercicio 3 - TIR'!$C$18+SQRT(('Ejercicio 3 - TIR'!$E$18-'Ejercicio 3 - TIR'!$C$18)*('Ejercicio 3 - TIR'!$D$18-'Ejercicio 3 - TIR'!$C$18)*L728),'Ejercicio 3 - TIR'!$E$18-SQRT(('Ejercicio 3 - TIR'!$E$18-'Ejercicio 3 - TIR'!$C$18)*('Ejercicio 3 - TIR'!$E$18-'Ejercicio 3 - TIR'!$D$18)*(1-L728)))</f>
        <v>32686.5221168633</v>
      </c>
      <c r="N728" s="16">
        <f ca="1" t="shared" ref="N728:R728" si="5420">RAND()</f>
        <v>0.398766694835346</v>
      </c>
      <c r="O728" s="17">
        <f ca="1">IF(N728&lt;=('Ejercicio 3 - TIR'!$D$18-'Ejercicio 3 - TIR'!$C$18)/('Ejercicio 3 - TIR'!$E$18-'Ejercicio 3 - TIR'!$C$18),'Ejercicio 3 - TIR'!$C$18+SQRT(('Ejercicio 3 - TIR'!$E$18-'Ejercicio 3 - TIR'!$C$18)*('Ejercicio 3 - TIR'!$D$18-'Ejercicio 3 - TIR'!$C$18)*N728),'Ejercicio 3 - TIR'!$E$18-SQRT(('Ejercicio 3 - TIR'!$E$18-'Ejercicio 3 - TIR'!$C$18)*('Ejercicio 3 - TIR'!$E$18-'Ejercicio 3 - TIR'!$D$18)*(1-N728)))</f>
        <v>37734.0160476496</v>
      </c>
      <c r="P728" s="16">
        <f ca="1" t="shared" si="5420"/>
        <v>0.527371071094191</v>
      </c>
      <c r="Q728" s="18">
        <f ca="1">IF(P728&lt;=('Ejercicio 3 - TIR'!$D$22-'Ejercicio 3 - TIR'!$C$22)/('Ejercicio 3 - TIR'!$E$22-'Ejercicio 3 - TIR'!$C$22),'Ejercicio 3 - TIR'!$C$22+SQRT(('Ejercicio 3 - TIR'!$E$22-'Ejercicio 3 - TIR'!$C$22)*('Ejercicio 3 - TIR'!$D$22-'Ejercicio 3 - TIR'!$C$22)*P728),'Ejercicio 3 - TIR'!$E$22-SQRT(('Ejercicio 3 - TIR'!$E$22-'Ejercicio 3 - TIR'!$C$22)*('Ejercicio 3 - TIR'!$E$22-'Ejercicio 3 - TIR'!$D$22)*(1-P728)))</f>
        <v>0.150832688296134</v>
      </c>
      <c r="R728" s="16">
        <f ca="1" t="shared" si="5420"/>
        <v>0.549032320707536</v>
      </c>
      <c r="S728" s="18">
        <f ca="1">IF(R728&lt;=('Ejercicio 3 - TIR'!$D$23-'Ejercicio 3 - TIR'!$C$23)/('Ejercicio 3 - TIR'!$E$23-'Ejercicio 3 - TIR'!$C$23),'Ejercicio 3 - TIR'!$C$23+SQRT(('Ejercicio 3 - TIR'!$E$23-'Ejercicio 3 - TIR'!$C$23)*('Ejercicio 3 - TIR'!$D$23-'Ejercicio 3 - TIR'!$C$23)*R728),'Ejercicio 3 - TIR'!$E$23-SQRT(('Ejercicio 3 - TIR'!$E$23-'Ejercicio 3 - TIR'!$C$23)*('Ejercicio 3 - TIR'!$E$23-'Ejercicio 3 - TIR'!$D$23)*(1-R728)))</f>
        <v>0.15150891678566</v>
      </c>
      <c r="T728" s="16">
        <f ca="1" t="shared" ref="T728:X728" si="5421">RAND()</f>
        <v>0.305326064007007</v>
      </c>
      <c r="U728" s="18">
        <f ca="1">IF(T728&lt;=('Ejercicio 3 - TIR'!$D$24-'Ejercicio 3 - TIR'!$C$24)/('Ejercicio 3 - TIR'!$E$24-'Ejercicio 3 - TIR'!$C$24),'Ejercicio 3 - TIR'!$C$24+SQRT(('Ejercicio 3 - TIR'!$E$24-'Ejercicio 3 - TIR'!$C$24)*('Ejercicio 3 - TIR'!$D$24-'Ejercicio 3 - TIR'!$C$24)*T728),'Ejercicio 3 - TIR'!$E$24-SQRT(('Ejercicio 3 - TIR'!$E$24-'Ejercicio 3 - TIR'!$C$24)*('Ejercicio 3 - TIR'!$E$24-'Ejercicio 3 - TIR'!$D$24)*(1-T728)))</f>
        <v>0.17532162582487</v>
      </c>
      <c r="V728" s="16">
        <f ca="1" t="shared" si="5421"/>
        <v>0.130470825092093</v>
      </c>
      <c r="W728" s="18">
        <f ca="1">IF(V728&lt;=('Ejercicio 3 - TIR'!$D$25-'Ejercicio 3 - TIR'!$C$25)/('Ejercicio 3 - TIR'!$E$25-'Ejercicio 3 - TIR'!$C$25),'Ejercicio 3 - TIR'!$C$25+SQRT(('Ejercicio 3 - TIR'!$E$25-'Ejercicio 3 - TIR'!$C$25)*('Ejercicio 3 - TIR'!$D$25-'Ejercicio 3 - TIR'!$C$25)*V728),'Ejercicio 3 - TIR'!$E$25-SQRT(('Ejercicio 3 - TIR'!$E$25-'Ejercicio 3 - TIR'!$C$25)*('Ejercicio 3 - TIR'!$E$25-'Ejercicio 3 - TIR'!$D$25)*(1-V728)))</f>
        <v>0.193515145397994</v>
      </c>
      <c r="X728" s="16">
        <f ca="1" t="shared" si="5421"/>
        <v>0.970194991092501</v>
      </c>
      <c r="Y728" s="18">
        <f ca="1">IF(X728&lt;=('Ejercicio 3 - TIR'!$D$26-'Ejercicio 3 - TIR'!$C$26)/('Ejercicio 3 - TIR'!$E$26-'Ejercicio 3 - TIR'!$C$26),'Ejercicio 3 - TIR'!$C$26+SQRT(('Ejercicio 3 - TIR'!$E$26-'Ejercicio 3 - TIR'!$C$26)*('Ejercicio 3 - TIR'!$D$26-'Ejercicio 3 - TIR'!$C$26)*X728),'Ejercicio 3 - TIR'!$E$26-SQRT(('Ejercicio 3 - TIR'!$E$26-'Ejercicio 3 - TIR'!$C$26)*('Ejercicio 3 - TIR'!$E$26-'Ejercicio 3 - TIR'!$D$26)*(1-X728)))</f>
        <v>0.267313509228297</v>
      </c>
      <c r="Z728" s="16">
        <f ca="1" t="shared" si="5240"/>
        <v>1.15083268829613</v>
      </c>
      <c r="AA728" s="16">
        <f ca="1" t="shared" si="5241"/>
        <v>1.32519410230141</v>
      </c>
      <c r="AB728" s="16">
        <f ca="1" t="shared" si="5242"/>
        <v>1.55752928685042</v>
      </c>
      <c r="AC728" s="16">
        <f ca="1" t="shared" si="5243"/>
        <v>1.85893479325692</v>
      </c>
      <c r="AD728" s="16">
        <f ca="1" t="shared" si="5244"/>
        <v>2.355853176269</v>
      </c>
      <c r="AE728" s="15">
        <f ca="1" t="shared" si="5245"/>
        <v>5031.83866145468</v>
      </c>
      <c r="AF728" s="15">
        <f ca="1" t="shared" si="5246"/>
        <v>5794.20708649189</v>
      </c>
      <c r="AG728" s="15">
        <f ca="1" t="shared" si="5247"/>
        <v>6810.05689326162</v>
      </c>
      <c r="AH728" s="15">
        <f ca="1" t="shared" si="5248"/>
        <v>8127.90604312976</v>
      </c>
      <c r="AI728" s="15">
        <f ca="1" t="shared" si="5249"/>
        <v>10300.6051301967</v>
      </c>
      <c r="AJ728" s="17">
        <f ca="1" t="shared" si="5250"/>
        <v>41887.9437905203</v>
      </c>
      <c r="AK728" s="17">
        <f ca="1" t="shared" si="5251"/>
        <v>51303.4484874441</v>
      </c>
      <c r="AL728" s="17">
        <f ca="1" t="shared" si="5252"/>
        <v>54772.9575653283</v>
      </c>
      <c r="AM728" s="17">
        <f ca="1" t="shared" si="5253"/>
        <v>60762.113233599</v>
      </c>
      <c r="AN728" s="17">
        <f ca="1" t="shared" si="5254"/>
        <v>88895.8015592409</v>
      </c>
      <c r="AO728" s="17">
        <f ca="1">C728/'Ejercicio 3 - TIR'!$D$7</f>
        <v>15157.6219299111</v>
      </c>
      <c r="AP728" s="17">
        <f ca="1" t="shared" si="5255"/>
        <v>26730.3218606092</v>
      </c>
      <c r="AQ728" s="17">
        <f ca="1" t="shared" si="5256"/>
        <v>36145.826557533</v>
      </c>
      <c r="AR728" s="17">
        <f ca="1" t="shared" si="5257"/>
        <v>39615.3356354172</v>
      </c>
      <c r="AS728" s="17">
        <f ca="1" t="shared" si="5258"/>
        <v>45604.4913036879</v>
      </c>
      <c r="AT728" s="17">
        <f ca="1" t="shared" si="5259"/>
        <v>73738.1796293298</v>
      </c>
      <c r="AU728" s="17">
        <f ca="1">AP728*'Ejercicio 3 - TIR'!$D$5</f>
        <v>13365.1609303046</v>
      </c>
      <c r="AV728" s="17">
        <f ca="1">AQ728*'Ejercicio 3 - TIR'!$D$5</f>
        <v>18072.9132787665</v>
      </c>
      <c r="AW728" s="17">
        <f ca="1">AR728*'Ejercicio 3 - TIR'!$D$5</f>
        <v>19807.6678177086</v>
      </c>
      <c r="AX728" s="17">
        <f ca="1">AS728*'Ejercicio 3 - TIR'!$D$5</f>
        <v>22802.245651844</v>
      </c>
      <c r="AY728" s="17">
        <f ca="1">AT728*'Ejercicio 3 - TIR'!$D$5</f>
        <v>36869.0898146649</v>
      </c>
      <c r="AZ728" s="17">
        <f ca="1" t="shared" ref="AZ728:BD728" si="5422">AJ728-AU728-AE728</f>
        <v>23490.944198761</v>
      </c>
      <c r="BA728" s="17">
        <f ca="1" t="shared" si="5422"/>
        <v>27436.3281221857</v>
      </c>
      <c r="BB728" s="17">
        <f ca="1" t="shared" si="5422"/>
        <v>28155.2328543581</v>
      </c>
      <c r="BC728" s="17">
        <f ca="1" t="shared" si="5422"/>
        <v>29831.9615386253</v>
      </c>
      <c r="BD728" s="17">
        <f ca="1" t="shared" si="5422"/>
        <v>41726.1066143793</v>
      </c>
      <c r="BE728" s="17">
        <f ca="1" t="shared" ref="BE728:BI728" si="5423">AZ728/Z728</f>
        <v>20412.1280509859</v>
      </c>
      <c r="BF728" s="17">
        <f ca="1" t="shared" si="5423"/>
        <v>20703.6298113146</v>
      </c>
      <c r="BG728" s="17">
        <f ca="1" t="shared" si="5423"/>
        <v>18076.8561413651</v>
      </c>
      <c r="BH728" s="17">
        <f ca="1" t="shared" si="5423"/>
        <v>16047.8794882088</v>
      </c>
      <c r="BI728" s="17">
        <f ca="1" t="shared" si="5423"/>
        <v>17711.6753432239</v>
      </c>
      <c r="BJ728" s="17">
        <f ca="1" t="shared" si="5262"/>
        <v>78592.2019090937</v>
      </c>
      <c r="BK728" s="17">
        <f ca="1" t="shared" si="5263"/>
        <v>35709.1317682657</v>
      </c>
      <c r="BL728" s="17">
        <f ca="1" t="shared" si="5264"/>
        <v>114301.333677359</v>
      </c>
      <c r="BM728" s="17">
        <f ca="1">BK728*'Ejercicio 3 - TIR'!$D$5</f>
        <v>17854.5658841329</v>
      </c>
      <c r="BN728" s="17">
        <f ca="1" t="shared" si="5265"/>
        <v>96446.7677932265</v>
      </c>
      <c r="BO728" s="17">
        <f ca="1" t="shared" si="5266"/>
        <v>40939.2099493953</v>
      </c>
      <c r="BP728" s="17">
        <f ca="1" t="shared" si="5267"/>
        <v>-109148.508633995</v>
      </c>
      <c r="BQ728" s="17">
        <f ca="1" t="shared" ref="BQ728:BT728" si="5424">BE728</f>
        <v>20412.1280509859</v>
      </c>
      <c r="BR728" s="17">
        <f ca="1" t="shared" si="5424"/>
        <v>20703.6298113146</v>
      </c>
      <c r="BS728" s="17">
        <f ca="1" t="shared" si="5424"/>
        <v>18076.8561413651</v>
      </c>
      <c r="BT728" s="17">
        <f ca="1" t="shared" si="5424"/>
        <v>16047.8794882088</v>
      </c>
      <c r="BU728" s="17">
        <f ca="1" t="shared" si="5269"/>
        <v>58650.8852926192</v>
      </c>
      <c r="BV728" s="19">
        <f ca="1" t="shared" si="5270"/>
        <v>6.07166806973405</v>
      </c>
    </row>
    <row r="729" ht="15" customHeight="1" spans="1:74">
      <c r="A729" s="15">
        <v>728</v>
      </c>
      <c r="B729" s="16">
        <f ca="1" t="shared" ref="B729:F729" si="5425">RAND()</f>
        <v>0.630501775893438</v>
      </c>
      <c r="C729" s="17">
        <f ca="1">IF(B729&lt;=('Ejercicio 3 - TIR'!$D$13-'Ejercicio 3 - TIR'!$C$13)/('Ejercicio 3 - TIR'!$E$13-'Ejercicio 3 - TIR'!$C$13),'Ejercicio 3 - TIR'!$C$13+SQRT(('Ejercicio 3 - TIR'!$E$13-'Ejercicio 3 - TIR'!$C$13)*('Ejercicio 3 - TIR'!$D$13-'Ejercicio 3 - TIR'!$C$13)*B729),'Ejercicio 3 - TIR'!$E$13-SQRT(('Ejercicio 3 - TIR'!$E$13-'Ejercicio 3 - TIR'!$C$13)*('Ejercicio 3 - TIR'!$E$13-'Ejercicio 3 - TIR'!$D$13)*(1-B729)))</f>
        <v>78942.9852797726</v>
      </c>
      <c r="D729" s="16">
        <f ca="1" t="shared" si="5425"/>
        <v>0.30243022580989</v>
      </c>
      <c r="E729" s="17">
        <f ca="1">IF(D729&lt;=('Ejercicio 3 - TIR'!$D$14-'Ejercicio 3 - TIR'!$C$14)/('Ejercicio 3 - TIR'!$E$14-'Ejercicio 3 - TIR'!$C$14),'Ejercicio 3 - TIR'!$C$14+SQRT(('Ejercicio 3 - TIR'!$E$14-'Ejercicio 3 - TIR'!$C$14)*('Ejercicio 3 - TIR'!$D$14-'Ejercicio 3 - TIR'!$C$14)*D729),'Ejercicio 3 - TIR'!$E$14-SQRT(('Ejercicio 3 - TIR'!$E$14-'Ejercicio 3 - TIR'!$C$14)*('Ejercicio 3 - TIR'!$E$14-'Ejercicio 3 - TIR'!$D$14)*(1-D729)))</f>
        <v>29762.5903598506</v>
      </c>
      <c r="F729" s="16">
        <f ca="1" t="shared" si="5425"/>
        <v>0.30597967150623</v>
      </c>
      <c r="G729" s="17">
        <f ca="1">IF(F729&lt;=('Ejercicio 3 - TIR'!$D$18-'Ejercicio 3 - TIR'!$C$18)/('Ejercicio 3 - TIR'!$E$18-'Ejercicio 3 - TIR'!$C$18),'Ejercicio 3 - TIR'!$C$18+SQRT(('Ejercicio 3 - TIR'!$E$18-'Ejercicio 3 - TIR'!$C$18)*('Ejercicio 3 - TIR'!$D$18-'Ejercicio 3 - TIR'!$C$18)*F729),'Ejercicio 3 - TIR'!$E$18-SQRT(('Ejercicio 3 - TIR'!$E$18-'Ejercicio 3 - TIR'!$C$18)*('Ejercicio 3 - TIR'!$E$18-'Ejercicio 3 - TIR'!$D$18)*(1-F729)))</f>
        <v>36774.7288304355</v>
      </c>
      <c r="H729" s="16">
        <f ca="1" t="shared" ref="H729:L729" si="5426">RAND()</f>
        <v>0.286031587585796</v>
      </c>
      <c r="I729" s="17">
        <f ca="1">IF(H729&lt;=('Ejercicio 3 - TIR'!$D$18-'Ejercicio 3 - TIR'!$C$18)/('Ejercicio 3 - TIR'!$E$18-'Ejercicio 3 - TIR'!$C$18),'Ejercicio 3 - TIR'!$C$18+SQRT(('Ejercicio 3 - TIR'!$E$18-'Ejercicio 3 - TIR'!$C$18)*('Ejercicio 3 - TIR'!$D$18-'Ejercicio 3 - TIR'!$C$18)*H729),'Ejercicio 3 - TIR'!$E$18-SQRT(('Ejercicio 3 - TIR'!$E$18-'Ejercicio 3 - TIR'!$C$18)*('Ejercicio 3 - TIR'!$E$18-'Ejercicio 3 - TIR'!$D$18)*(1-H729)))</f>
        <v>36550.1708479909</v>
      </c>
      <c r="J729" s="16">
        <f ca="1" t="shared" si="5426"/>
        <v>0.0635959972108002</v>
      </c>
      <c r="K729" s="17">
        <f ca="1">IF(J729&lt;=('Ejercicio 3 - TIR'!$D$18-'Ejercicio 3 - TIR'!$C$18)/('Ejercicio 3 - TIR'!$E$18-'Ejercicio 3 - TIR'!$C$18),'Ejercicio 3 - TIR'!$C$18+SQRT(('Ejercicio 3 - TIR'!$E$18-'Ejercicio 3 - TIR'!$C$18)*('Ejercicio 3 - TIR'!$D$18-'Ejercicio 3 - TIR'!$C$18)*J729),'Ejercicio 3 - TIR'!$E$18-SQRT(('Ejercicio 3 - TIR'!$E$18-'Ejercicio 3 - TIR'!$C$18)*('Ejercicio 3 - TIR'!$E$18-'Ejercicio 3 - TIR'!$D$18)*(1-J729)))</f>
        <v>33088.5918444527</v>
      </c>
      <c r="L729" s="16">
        <f ca="1" t="shared" si="5426"/>
        <v>0.882132868293217</v>
      </c>
      <c r="M729" s="17">
        <f ca="1">IF(L729&lt;=('Ejercicio 3 - TIR'!$D$18-'Ejercicio 3 - TIR'!$C$18)/('Ejercicio 3 - TIR'!$E$18-'Ejercicio 3 - TIR'!$C$18),'Ejercicio 3 - TIR'!$C$18+SQRT(('Ejercicio 3 - TIR'!$E$18-'Ejercicio 3 - TIR'!$C$18)*('Ejercicio 3 - TIR'!$D$18-'Ejercicio 3 - TIR'!$C$18)*L729),'Ejercicio 3 - TIR'!$E$18-SQRT(('Ejercicio 3 - TIR'!$E$18-'Ejercicio 3 - TIR'!$C$18)*('Ejercicio 3 - TIR'!$E$18-'Ejercicio 3 - TIR'!$D$18)*(1-L729)))</f>
        <v>42026.7803851702</v>
      </c>
      <c r="N729" s="16">
        <f ca="1" t="shared" ref="N729:R729" si="5427">RAND()</f>
        <v>0.437132644711445</v>
      </c>
      <c r="O729" s="17">
        <f ca="1">IF(N729&lt;=('Ejercicio 3 - TIR'!$D$18-'Ejercicio 3 - TIR'!$C$18)/('Ejercicio 3 - TIR'!$E$18-'Ejercicio 3 - TIR'!$C$18),'Ejercicio 3 - TIR'!$C$18+SQRT(('Ejercicio 3 - TIR'!$E$18-'Ejercicio 3 - TIR'!$C$18)*('Ejercicio 3 - TIR'!$D$18-'Ejercicio 3 - TIR'!$C$18)*N729),'Ejercicio 3 - TIR'!$E$18-SQRT(('Ejercicio 3 - TIR'!$E$18-'Ejercicio 3 - TIR'!$C$18)*('Ejercicio 3 - TIR'!$E$18-'Ejercicio 3 - TIR'!$D$18)*(1-N729)))</f>
        <v>38097.5241096718</v>
      </c>
      <c r="P729" s="16">
        <f ca="1" t="shared" si="5427"/>
        <v>0.297706480142605</v>
      </c>
      <c r="Q729" s="18">
        <f ca="1">IF(P729&lt;=('Ejercicio 3 - TIR'!$D$22-'Ejercicio 3 - TIR'!$C$22)/('Ejercicio 3 - TIR'!$E$22-'Ejercicio 3 - TIR'!$C$22),'Ejercicio 3 - TIR'!$C$22+SQRT(('Ejercicio 3 - TIR'!$E$22-'Ejercicio 3 - TIR'!$C$22)*('Ejercicio 3 - TIR'!$D$22-'Ejercicio 3 - TIR'!$C$22)*P729),'Ejercicio 3 - TIR'!$E$22-SQRT(('Ejercicio 3 - TIR'!$E$22-'Ejercicio 3 - TIR'!$C$22)*('Ejercicio 3 - TIR'!$E$22-'Ejercicio 3 - TIR'!$D$22)*(1-P729)))</f>
        <v>0.143148902009743</v>
      </c>
      <c r="R729" s="16">
        <f ca="1" t="shared" si="5427"/>
        <v>0.95000883039252</v>
      </c>
      <c r="S729" s="18">
        <f ca="1">IF(R729&lt;=('Ejercicio 3 - TIR'!$D$23-'Ejercicio 3 - TIR'!$C$23)/('Ejercicio 3 - TIR'!$E$23-'Ejercicio 3 - TIR'!$C$23),'Ejercicio 3 - TIR'!$C$23+SQRT(('Ejercicio 3 - TIR'!$E$23-'Ejercicio 3 - TIR'!$C$23)*('Ejercicio 3 - TIR'!$D$23-'Ejercicio 3 - TIR'!$C$23)*R729),'Ejercicio 3 - TIR'!$E$23-SQRT(('Ejercicio 3 - TIR'!$E$23-'Ejercicio 3 - TIR'!$C$23)*('Ejercicio 3 - TIR'!$E$23-'Ejercicio 3 - TIR'!$D$23)*(1-R729)))</f>
        <v>0.170514004781075</v>
      </c>
      <c r="T729" s="16">
        <f ca="1" t="shared" ref="T729:X729" si="5428">RAND()</f>
        <v>0.261543721977436</v>
      </c>
      <c r="U729" s="18">
        <f ca="1">IF(T729&lt;=('Ejercicio 3 - TIR'!$D$24-'Ejercicio 3 - TIR'!$C$24)/('Ejercicio 3 - TIR'!$E$24-'Ejercicio 3 - TIR'!$C$24),'Ejercicio 3 - TIR'!$C$24+SQRT(('Ejercicio 3 - TIR'!$E$24-'Ejercicio 3 - TIR'!$C$24)*('Ejercicio 3 - TIR'!$D$24-'Ejercicio 3 - TIR'!$C$24)*T729),'Ejercicio 3 - TIR'!$E$24-SQRT(('Ejercicio 3 - TIR'!$E$24-'Ejercicio 3 - TIR'!$C$24)*('Ejercicio 3 - TIR'!$E$24-'Ejercicio 3 - TIR'!$D$24)*(1-T729)))</f>
        <v>0.173435908690567</v>
      </c>
      <c r="V729" s="16">
        <f ca="1" t="shared" si="5428"/>
        <v>0.609158217947086</v>
      </c>
      <c r="W729" s="18">
        <f ca="1">IF(V729&lt;=('Ejercicio 3 - TIR'!$D$25-'Ejercicio 3 - TIR'!$C$25)/('Ejercicio 3 - TIR'!$E$25-'Ejercicio 3 - TIR'!$C$25),'Ejercicio 3 - TIR'!$C$25+SQRT(('Ejercicio 3 - TIR'!$E$25-'Ejercicio 3 - TIR'!$C$25)*('Ejercicio 3 - TIR'!$D$25-'Ejercicio 3 - TIR'!$C$25)*V729),'Ejercicio 3 - TIR'!$E$25-SQRT(('Ejercicio 3 - TIR'!$E$25-'Ejercicio 3 - TIR'!$C$25)*('Ejercicio 3 - TIR'!$E$25-'Ejercicio 3 - TIR'!$D$25)*(1-V729)))</f>
        <v>0.213014242779345</v>
      </c>
      <c r="X729" s="16">
        <f ca="1" t="shared" si="5428"/>
        <v>0.567435691985135</v>
      </c>
      <c r="Y729" s="18">
        <f ca="1">IF(X729&lt;=('Ejercicio 3 - TIR'!$D$26-'Ejercicio 3 - TIR'!$C$26)/('Ejercicio 3 - TIR'!$E$26-'Ejercicio 3 - TIR'!$C$26),'Ejercicio 3 - TIR'!$C$26+SQRT(('Ejercicio 3 - TIR'!$E$26-'Ejercicio 3 - TIR'!$C$26)*('Ejercicio 3 - TIR'!$D$26-'Ejercicio 3 - TIR'!$C$26)*X729),'Ejercicio 3 - TIR'!$E$26-SQRT(('Ejercicio 3 - TIR'!$E$26-'Ejercicio 3 - TIR'!$C$26)*('Ejercicio 3 - TIR'!$E$26-'Ejercicio 3 - TIR'!$D$26)*(1-X729)))</f>
        <v>0.231669396204059</v>
      </c>
      <c r="Z729" s="16">
        <f ca="1" t="shared" si="5240"/>
        <v>1.14314890200974</v>
      </c>
      <c r="AA729" s="16">
        <f ca="1" t="shared" si="5241"/>
        <v>1.33807179935251</v>
      </c>
      <c r="AB729" s="16">
        <f ca="1" t="shared" si="5242"/>
        <v>1.57014149776644</v>
      </c>
      <c r="AC729" s="16">
        <f ca="1" t="shared" si="5243"/>
        <v>1.90460399996958</v>
      </c>
      <c r="AD729" s="16">
        <f ca="1" t="shared" si="5244"/>
        <v>2.34584245865037</v>
      </c>
      <c r="AE729" s="15">
        <f ca="1" t="shared" si="5245"/>
        <v>4260.48213097838</v>
      </c>
      <c r="AF729" s="15">
        <f ca="1" t="shared" si="5246"/>
        <v>4986.95400142971</v>
      </c>
      <c r="AG729" s="15">
        <f ca="1" t="shared" si="5247"/>
        <v>5851.87090026573</v>
      </c>
      <c r="AH729" s="15">
        <f ca="1" t="shared" si="5248"/>
        <v>7098.40274892832</v>
      </c>
      <c r="AI729" s="15">
        <f ca="1" t="shared" si="5249"/>
        <v>8742.88542778578</v>
      </c>
      <c r="AJ729" s="17">
        <f ca="1" t="shared" si="5250"/>
        <v>42038.9908842184</v>
      </c>
      <c r="AK729" s="17">
        <f ca="1" t="shared" si="5251"/>
        <v>48906.7528732129</v>
      </c>
      <c r="AL729" s="17">
        <f ca="1" t="shared" si="5252"/>
        <v>51953.7711576314</v>
      </c>
      <c r="AM729" s="17">
        <f ca="1" t="shared" si="5253"/>
        <v>80044.3740274384</v>
      </c>
      <c r="AN729" s="17">
        <f ca="1" t="shared" si="5254"/>
        <v>89370.7896259244</v>
      </c>
      <c r="AO729" s="17">
        <f ca="1">C729/'Ejercicio 3 - TIR'!$D$7</f>
        <v>15788.5970559545</v>
      </c>
      <c r="AP729" s="17">
        <f ca="1" t="shared" si="5255"/>
        <v>26250.3938282639</v>
      </c>
      <c r="AQ729" s="17">
        <f ca="1" t="shared" si="5256"/>
        <v>33118.1558172584</v>
      </c>
      <c r="AR729" s="17">
        <f ca="1" t="shared" si="5257"/>
        <v>36165.1741016769</v>
      </c>
      <c r="AS729" s="17">
        <f ca="1" t="shared" si="5258"/>
        <v>64255.7769714839</v>
      </c>
      <c r="AT729" s="17">
        <f ca="1" t="shared" si="5259"/>
        <v>73582.1925699699</v>
      </c>
      <c r="AU729" s="17">
        <f ca="1">AP729*'Ejercicio 3 - TIR'!$D$5</f>
        <v>13125.196914132</v>
      </c>
      <c r="AV729" s="17">
        <f ca="1">AQ729*'Ejercicio 3 - TIR'!$D$5</f>
        <v>16559.0779086292</v>
      </c>
      <c r="AW729" s="17">
        <f ca="1">AR729*'Ejercicio 3 - TIR'!$D$5</f>
        <v>18082.5870508385</v>
      </c>
      <c r="AX729" s="17">
        <f ca="1">AS729*'Ejercicio 3 - TIR'!$D$5</f>
        <v>32127.8884857419</v>
      </c>
      <c r="AY729" s="17">
        <f ca="1">AT729*'Ejercicio 3 - TIR'!$D$5</f>
        <v>36791.096284985</v>
      </c>
      <c r="AZ729" s="17">
        <f ca="1" t="shared" ref="AZ729:BD729" si="5429">AJ729-AU729-AE729</f>
        <v>24653.3118391081</v>
      </c>
      <c r="BA729" s="17">
        <f ca="1" t="shared" si="5429"/>
        <v>27360.720963154</v>
      </c>
      <c r="BB729" s="17">
        <f ca="1" t="shared" si="5429"/>
        <v>28019.3132065272</v>
      </c>
      <c r="BC729" s="17">
        <f ca="1" t="shared" si="5429"/>
        <v>40818.0827927681</v>
      </c>
      <c r="BD729" s="17">
        <f ca="1" t="shared" si="5429"/>
        <v>43836.8079131537</v>
      </c>
      <c r="BE729" s="17">
        <f ca="1" t="shared" ref="BE729:BI729" si="5430">AZ729/Z729</f>
        <v>21566.1422547541</v>
      </c>
      <c r="BF729" s="17">
        <f ca="1" t="shared" si="5430"/>
        <v>20447.8720621672</v>
      </c>
      <c r="BG729" s="17">
        <f ca="1" t="shared" si="5430"/>
        <v>17845.0880040973</v>
      </c>
      <c r="BH729" s="17">
        <f ca="1" t="shared" si="5430"/>
        <v>21431.2701188383</v>
      </c>
      <c r="BI729" s="17">
        <f ca="1" t="shared" si="5430"/>
        <v>18687.0212667112</v>
      </c>
      <c r="BJ729" s="17">
        <f ca="1" t="shared" si="5262"/>
        <v>69818.3481455558</v>
      </c>
      <c r="BK729" s="17">
        <f ca="1" t="shared" si="5263"/>
        <v>37037.5613363804</v>
      </c>
      <c r="BL729" s="17">
        <f ca="1" t="shared" si="5264"/>
        <v>106855.909481936</v>
      </c>
      <c r="BM729" s="17">
        <f ca="1">BK729*'Ejercicio 3 - TIR'!$D$5</f>
        <v>18518.7806681902</v>
      </c>
      <c r="BN729" s="17">
        <f ca="1" t="shared" si="5265"/>
        <v>88337.128813746</v>
      </c>
      <c r="BO729" s="17">
        <f ca="1" t="shared" si="5266"/>
        <v>37656.8888878279</v>
      </c>
      <c r="BP729" s="17">
        <f ca="1" t="shared" si="5267"/>
        <v>-108705.575639623</v>
      </c>
      <c r="BQ729" s="17">
        <f ca="1" t="shared" ref="BQ729:BT729" si="5431">BE729</f>
        <v>21566.1422547541</v>
      </c>
      <c r="BR729" s="17">
        <f ca="1" t="shared" si="5431"/>
        <v>20447.8720621672</v>
      </c>
      <c r="BS729" s="17">
        <f ca="1" t="shared" si="5431"/>
        <v>17845.0880040973</v>
      </c>
      <c r="BT729" s="17">
        <f ca="1" t="shared" si="5431"/>
        <v>21431.2701188383</v>
      </c>
      <c r="BU729" s="17">
        <f ca="1" t="shared" si="5269"/>
        <v>56343.9101545391</v>
      </c>
      <c r="BV729" s="19">
        <f ca="1" t="shared" si="5270"/>
        <v>7.11696742858636</v>
      </c>
    </row>
    <row r="730" ht="15" customHeight="1" spans="1:74">
      <c r="A730" s="15">
        <v>729</v>
      </c>
      <c r="B730" s="16">
        <f ca="1" t="shared" ref="B730:F730" si="5432">RAND()</f>
        <v>0.111038609660246</v>
      </c>
      <c r="C730" s="17">
        <f ca="1">IF(B730&lt;=('Ejercicio 3 - TIR'!$D$13-'Ejercicio 3 - TIR'!$C$13)/('Ejercicio 3 - TIR'!$E$13-'Ejercicio 3 - TIR'!$C$13),'Ejercicio 3 - TIR'!$C$13+SQRT(('Ejercicio 3 - TIR'!$E$13-'Ejercicio 3 - TIR'!$C$13)*('Ejercicio 3 - TIR'!$D$13-'Ejercicio 3 - TIR'!$C$13)*B730),'Ejercicio 3 - TIR'!$E$13-SQRT(('Ejercicio 3 - TIR'!$E$13-'Ejercicio 3 - TIR'!$C$13)*('Ejercicio 3 - TIR'!$E$13-'Ejercicio 3 - TIR'!$D$13)*(1-B730)))</f>
        <v>66664.4912682138</v>
      </c>
      <c r="D730" s="16">
        <f ca="1" t="shared" si="5432"/>
        <v>0.390147450147384</v>
      </c>
      <c r="E730" s="17">
        <f ca="1">IF(D730&lt;=('Ejercicio 3 - TIR'!$D$14-'Ejercicio 3 - TIR'!$C$14)/('Ejercicio 3 - TIR'!$E$14-'Ejercicio 3 - TIR'!$C$14),'Ejercicio 3 - TIR'!$C$14+SQRT(('Ejercicio 3 - TIR'!$E$14-'Ejercicio 3 - TIR'!$C$14)*('Ejercicio 3 - TIR'!$D$14-'Ejercicio 3 - TIR'!$C$14)*D730),'Ejercicio 3 - TIR'!$E$14-SQRT(('Ejercicio 3 - TIR'!$E$14-'Ejercicio 3 - TIR'!$C$14)*('Ejercicio 3 - TIR'!$E$14-'Ejercicio 3 - TIR'!$D$14)*(1-D730)))</f>
        <v>30435.5929364183</v>
      </c>
      <c r="F730" s="16">
        <f ca="1" t="shared" si="5432"/>
        <v>0.51726424648648</v>
      </c>
      <c r="G730" s="17">
        <f ca="1">IF(F730&lt;=('Ejercicio 3 - TIR'!$D$18-'Ejercicio 3 - TIR'!$C$18)/('Ejercicio 3 - TIR'!$E$18-'Ejercicio 3 - TIR'!$C$18),'Ejercicio 3 - TIR'!$C$18+SQRT(('Ejercicio 3 - TIR'!$E$18-'Ejercicio 3 - TIR'!$C$18)*('Ejercicio 3 - TIR'!$D$18-'Ejercicio 3 - TIR'!$C$18)*F730),'Ejercicio 3 - TIR'!$E$18-SQRT(('Ejercicio 3 - TIR'!$E$18-'Ejercicio 3 - TIR'!$C$18)*('Ejercicio 3 - TIR'!$E$18-'Ejercicio 3 - TIR'!$D$18)*(1-F730)))</f>
        <v>38808.4979975574</v>
      </c>
      <c r="H730" s="16">
        <f ca="1" t="shared" ref="H730:L730" si="5433">RAND()</f>
        <v>0.128137858910736</v>
      </c>
      <c r="I730" s="17">
        <f ca="1">IF(H730&lt;=('Ejercicio 3 - TIR'!$D$18-'Ejercicio 3 - TIR'!$C$18)/('Ejercicio 3 - TIR'!$E$18-'Ejercicio 3 - TIR'!$C$18),'Ejercicio 3 - TIR'!$C$18+SQRT(('Ejercicio 3 - TIR'!$E$18-'Ejercicio 3 - TIR'!$C$18)*('Ejercicio 3 - TIR'!$D$18-'Ejercicio 3 - TIR'!$C$18)*H730),'Ejercicio 3 - TIR'!$E$18-SQRT(('Ejercicio 3 - TIR'!$E$18-'Ejercicio 3 - TIR'!$C$18)*('Ejercicio 3 - TIR'!$E$18-'Ejercicio 3 - TIR'!$D$18)*(1-H730)))</f>
        <v>34384.139463636</v>
      </c>
      <c r="J730" s="16">
        <f ca="1" t="shared" si="5433"/>
        <v>0.951373124471571</v>
      </c>
      <c r="K730" s="17">
        <f ca="1">IF(J730&lt;=('Ejercicio 3 - TIR'!$D$18-'Ejercicio 3 - TIR'!$C$18)/('Ejercicio 3 - TIR'!$E$18-'Ejercicio 3 - TIR'!$C$18),'Ejercicio 3 - TIR'!$C$18+SQRT(('Ejercicio 3 - TIR'!$E$18-'Ejercicio 3 - TIR'!$C$18)*('Ejercicio 3 - TIR'!$D$18-'Ejercicio 3 - TIR'!$C$18)*J730),'Ejercicio 3 - TIR'!$E$18-SQRT(('Ejercicio 3 - TIR'!$E$18-'Ejercicio 3 - TIR'!$C$18)*('Ejercicio 3 - TIR'!$E$18-'Ejercicio 3 - TIR'!$D$18)*(1-J730)))</f>
        <v>43090.2838785222</v>
      </c>
      <c r="L730" s="16">
        <f ca="1" t="shared" si="5433"/>
        <v>0.150064647715509</v>
      </c>
      <c r="M730" s="17">
        <f ca="1">IF(L730&lt;=('Ejercicio 3 - TIR'!$D$18-'Ejercicio 3 - TIR'!$C$18)/('Ejercicio 3 - TIR'!$E$18-'Ejercicio 3 - TIR'!$C$18),'Ejercicio 3 - TIR'!$C$18+SQRT(('Ejercicio 3 - TIR'!$E$18-'Ejercicio 3 - TIR'!$C$18)*('Ejercicio 3 - TIR'!$D$18-'Ejercicio 3 - TIR'!$C$18)*L730),'Ejercicio 3 - TIR'!$E$18-SQRT(('Ejercicio 3 - TIR'!$E$18-'Ejercicio 3 - TIR'!$C$18)*('Ejercicio 3 - TIR'!$E$18-'Ejercicio 3 - TIR'!$D$18)*(1-L730)))</f>
        <v>34744.438550274</v>
      </c>
      <c r="N730" s="16">
        <f ca="1" t="shared" ref="N730:R730" si="5434">RAND()</f>
        <v>0.0223025411062712</v>
      </c>
      <c r="O730" s="17">
        <f ca="1">IF(N730&lt;=('Ejercicio 3 - TIR'!$D$18-'Ejercicio 3 - TIR'!$C$18)/('Ejercicio 3 - TIR'!$E$18-'Ejercicio 3 - TIR'!$C$18),'Ejercicio 3 - TIR'!$C$18+SQRT(('Ejercicio 3 - TIR'!$E$18-'Ejercicio 3 - TIR'!$C$18)*('Ejercicio 3 - TIR'!$D$18-'Ejercicio 3 - TIR'!$C$18)*N730),'Ejercicio 3 - TIR'!$E$18-SQRT(('Ejercicio 3 - TIR'!$E$18-'Ejercicio 3 - TIR'!$C$18)*('Ejercicio 3 - TIR'!$E$18-'Ejercicio 3 - TIR'!$D$18)*(1-N730)))</f>
        <v>31829.0383172423</v>
      </c>
      <c r="P730" s="16">
        <f ca="1" t="shared" si="5434"/>
        <v>0.565246938898972</v>
      </c>
      <c r="Q730" s="18">
        <f ca="1">IF(P730&lt;=('Ejercicio 3 - TIR'!$D$22-'Ejercicio 3 - TIR'!$C$22)/('Ejercicio 3 - TIR'!$E$22-'Ejercicio 3 - TIR'!$C$22),'Ejercicio 3 - TIR'!$C$22+SQRT(('Ejercicio 3 - TIR'!$E$22-'Ejercicio 3 - TIR'!$C$22)*('Ejercicio 3 - TIR'!$D$22-'Ejercicio 3 - TIR'!$C$22)*P730),'Ejercicio 3 - TIR'!$E$22-SQRT(('Ejercicio 3 - TIR'!$E$22-'Ejercicio 3 - TIR'!$C$22)*('Ejercicio 3 - TIR'!$E$22-'Ejercicio 3 - TIR'!$D$22)*(1-P730)))</f>
        <v>0.152025806356897</v>
      </c>
      <c r="R730" s="16">
        <f ca="1" t="shared" si="5434"/>
        <v>0.826774368818912</v>
      </c>
      <c r="S730" s="18">
        <f ca="1">IF(R730&lt;=('Ejercicio 3 - TIR'!$D$23-'Ejercicio 3 - TIR'!$C$23)/('Ejercicio 3 - TIR'!$E$23-'Ejercicio 3 - TIR'!$C$23),'Ejercicio 3 - TIR'!$C$23+SQRT(('Ejercicio 3 - TIR'!$E$23-'Ejercicio 3 - TIR'!$C$23)*('Ejercicio 3 - TIR'!$D$23-'Ejercicio 3 - TIR'!$C$23)*R730),'Ejercicio 3 - TIR'!$E$23-SQRT(('Ejercicio 3 - TIR'!$E$23-'Ejercicio 3 - TIR'!$C$23)*('Ejercicio 3 - TIR'!$E$23-'Ejercicio 3 - TIR'!$D$23)*(1-R730)))</f>
        <v>0.162341966810373</v>
      </c>
      <c r="T730" s="16">
        <f ca="1" t="shared" ref="T730:X730" si="5435">RAND()</f>
        <v>0.229097324764068</v>
      </c>
      <c r="U730" s="18">
        <f ca="1">IF(T730&lt;=('Ejercicio 3 - TIR'!$D$24-'Ejercicio 3 - TIR'!$C$24)/('Ejercicio 3 - TIR'!$E$24-'Ejercicio 3 - TIR'!$C$24),'Ejercicio 3 - TIR'!$C$24+SQRT(('Ejercicio 3 - TIR'!$E$24-'Ejercicio 3 - TIR'!$C$24)*('Ejercicio 3 - TIR'!$D$24-'Ejercicio 3 - TIR'!$C$24)*T730),'Ejercicio 3 - TIR'!$E$24-SQRT(('Ejercicio 3 - TIR'!$E$24-'Ejercicio 3 - TIR'!$C$24)*('Ejercicio 3 - TIR'!$E$24-'Ejercicio 3 - TIR'!$D$24)*(1-T730)))</f>
        <v>0.171934091775237</v>
      </c>
      <c r="V730" s="16">
        <f ca="1" t="shared" si="5435"/>
        <v>0.441772124003662</v>
      </c>
      <c r="W730" s="18">
        <f ca="1">IF(V730&lt;=('Ejercicio 3 - TIR'!$D$25-'Ejercicio 3 - TIR'!$C$25)/('Ejercicio 3 - TIR'!$E$25-'Ejercicio 3 - TIR'!$C$25),'Ejercicio 3 - TIR'!$C$25+SQRT(('Ejercicio 3 - TIR'!$E$25-'Ejercicio 3 - TIR'!$C$25)*('Ejercicio 3 - TIR'!$D$25-'Ejercicio 3 - TIR'!$C$25)*V730),'Ejercicio 3 - TIR'!$E$25-SQRT(('Ejercicio 3 - TIR'!$E$25-'Ejercicio 3 - TIR'!$C$25)*('Ejercicio 3 - TIR'!$E$25-'Ejercicio 3 - TIR'!$D$25)*(1-V730)))</f>
        <v>0.205798217615268</v>
      </c>
      <c r="X730" s="16">
        <f ca="1" t="shared" si="5435"/>
        <v>0.227805973952819</v>
      </c>
      <c r="Y730" s="18">
        <f ca="1">IF(X730&lt;=('Ejercicio 3 - TIR'!$D$26-'Ejercicio 3 - TIR'!$C$26)/('Ejercicio 3 - TIR'!$E$26-'Ejercicio 3 - TIR'!$C$26),'Ejercicio 3 - TIR'!$C$26+SQRT(('Ejercicio 3 - TIR'!$E$26-'Ejercicio 3 - TIR'!$C$26)*('Ejercicio 3 - TIR'!$D$26-'Ejercicio 3 - TIR'!$C$26)*X730),'Ejercicio 3 - TIR'!$E$26-SQRT(('Ejercicio 3 - TIR'!$E$26-'Ejercicio 3 - TIR'!$C$26)*('Ejercicio 3 - TIR'!$E$26-'Ejercicio 3 - TIR'!$D$26)*(1-X730)))</f>
        <v>0.214800728410122</v>
      </c>
      <c r="Z730" s="16">
        <f ca="1" t="shared" si="5240"/>
        <v>1.1520258063569</v>
      </c>
      <c r="AA730" s="16">
        <f ca="1" t="shared" si="5241"/>
        <v>1.33904794157718</v>
      </c>
      <c r="AB730" s="16">
        <f ca="1" t="shared" si="5242"/>
        <v>1.56927593325576</v>
      </c>
      <c r="AC730" s="16">
        <f ca="1" t="shared" si="5243"/>
        <v>1.89223012326633</v>
      </c>
      <c r="AD730" s="16">
        <f ca="1" t="shared" si="5244"/>
        <v>2.29868253206351</v>
      </c>
      <c r="AE730" s="15">
        <f ca="1" t="shared" si="5245"/>
        <v>4626.99555810925</v>
      </c>
      <c r="AF730" s="15">
        <f ca="1" t="shared" si="5246"/>
        <v>5378.15111743557</v>
      </c>
      <c r="AG730" s="15">
        <f ca="1" t="shared" si="5247"/>
        <v>6302.83864524183</v>
      </c>
      <c r="AH730" s="15">
        <f ca="1" t="shared" si="5248"/>
        <v>7599.95160434923</v>
      </c>
      <c r="AI730" s="15">
        <f ca="1" t="shared" si="5249"/>
        <v>9232.42674484511</v>
      </c>
      <c r="AJ730" s="17">
        <f ca="1" t="shared" si="5250"/>
        <v>44708.391199136</v>
      </c>
      <c r="AK730" s="17">
        <f ca="1" t="shared" si="5251"/>
        <v>46042.0111716845</v>
      </c>
      <c r="AL730" s="17">
        <f ca="1" t="shared" si="5252"/>
        <v>67620.5454477234</v>
      </c>
      <c r="AM730" s="17">
        <f ca="1" t="shared" si="5253"/>
        <v>65744.4732408043</v>
      </c>
      <c r="AN730" s="17">
        <f ca="1" t="shared" si="5254"/>
        <v>73164.854392225</v>
      </c>
      <c r="AO730" s="17">
        <f ca="1">C730/'Ejercicio 3 - TIR'!$D$7</f>
        <v>13332.8982536428</v>
      </c>
      <c r="AP730" s="17">
        <f ca="1" t="shared" si="5255"/>
        <v>31375.4929454932</v>
      </c>
      <c r="AQ730" s="17">
        <f ca="1" t="shared" si="5256"/>
        <v>32709.1129180417</v>
      </c>
      <c r="AR730" s="17">
        <f ca="1" t="shared" si="5257"/>
        <v>54287.6471940806</v>
      </c>
      <c r="AS730" s="17">
        <f ca="1" t="shared" si="5258"/>
        <v>52411.5749871616</v>
      </c>
      <c r="AT730" s="17">
        <f ca="1" t="shared" si="5259"/>
        <v>59831.9561385822</v>
      </c>
      <c r="AU730" s="17">
        <f ca="1">AP730*'Ejercicio 3 - TIR'!$D$5</f>
        <v>15687.7464727466</v>
      </c>
      <c r="AV730" s="17">
        <f ca="1">AQ730*'Ejercicio 3 - TIR'!$D$5</f>
        <v>16354.5564590209</v>
      </c>
      <c r="AW730" s="17">
        <f ca="1">AR730*'Ejercicio 3 - TIR'!$D$5</f>
        <v>27143.8235970403</v>
      </c>
      <c r="AX730" s="17">
        <f ca="1">AS730*'Ejercicio 3 - TIR'!$D$5</f>
        <v>26205.7874935808</v>
      </c>
      <c r="AY730" s="17">
        <f ca="1">AT730*'Ejercicio 3 - TIR'!$D$5</f>
        <v>29915.9780692911</v>
      </c>
      <c r="AZ730" s="17">
        <f ca="1" t="shared" ref="AZ730:BD730" si="5436">AJ730-AU730-AE730</f>
        <v>24393.6491682801</v>
      </c>
      <c r="BA730" s="17">
        <f ca="1" t="shared" si="5436"/>
        <v>24309.3035952281</v>
      </c>
      <c r="BB730" s="17">
        <f ca="1" t="shared" si="5436"/>
        <v>34173.8832054412</v>
      </c>
      <c r="BC730" s="17">
        <f ca="1" t="shared" si="5436"/>
        <v>31938.7341428743</v>
      </c>
      <c r="BD730" s="17">
        <f ca="1" t="shared" si="5436"/>
        <v>34016.4495780888</v>
      </c>
      <c r="BE730" s="17">
        <f ca="1" t="shared" ref="BE730:BI730" si="5437">AZ730/Z730</f>
        <v>21174.568341851</v>
      </c>
      <c r="BF730" s="17">
        <f ca="1" t="shared" si="5437"/>
        <v>18154.1697204625</v>
      </c>
      <c r="BG730" s="17">
        <f ca="1" t="shared" si="5437"/>
        <v>21776.8478323255</v>
      </c>
      <c r="BH730" s="17">
        <f ca="1" t="shared" si="5437"/>
        <v>16878.8847350883</v>
      </c>
      <c r="BI730" s="17">
        <f ca="1" t="shared" si="5437"/>
        <v>14798.2372961927</v>
      </c>
      <c r="BJ730" s="17">
        <f ca="1" t="shared" si="5262"/>
        <v>69961.7658359401</v>
      </c>
      <c r="BK730" s="17">
        <f ca="1" t="shared" si="5263"/>
        <v>30648.1003174287</v>
      </c>
      <c r="BL730" s="17">
        <f ca="1" t="shared" si="5264"/>
        <v>100609.866153369</v>
      </c>
      <c r="BM730" s="17">
        <f ca="1">BK730*'Ejercicio 3 - TIR'!$D$5</f>
        <v>15324.0501587143</v>
      </c>
      <c r="BN730" s="17">
        <f ca="1" t="shared" si="5265"/>
        <v>85285.8159946544</v>
      </c>
      <c r="BO730" s="17">
        <f ca="1" t="shared" si="5266"/>
        <v>37102.0420632396</v>
      </c>
      <c r="BP730" s="17">
        <f ca="1" t="shared" si="5267"/>
        <v>-97100.0842046321</v>
      </c>
      <c r="BQ730" s="17">
        <f ca="1" t="shared" ref="BQ730:BT730" si="5438">BE730</f>
        <v>21174.568341851</v>
      </c>
      <c r="BR730" s="17">
        <f ca="1" t="shared" si="5438"/>
        <v>18154.1697204625</v>
      </c>
      <c r="BS730" s="17">
        <f ca="1" t="shared" si="5438"/>
        <v>21776.8478323255</v>
      </c>
      <c r="BT730" s="17">
        <f ca="1" t="shared" si="5438"/>
        <v>16878.8847350883</v>
      </c>
      <c r="BU730" s="17">
        <f ca="1" t="shared" si="5269"/>
        <v>51900.2793594323</v>
      </c>
      <c r="BV730" s="19">
        <f ca="1" t="shared" si="5270"/>
        <v>9.03817458801819</v>
      </c>
    </row>
    <row r="731" ht="15" customHeight="1" spans="1:74">
      <c r="A731" s="15">
        <v>730</v>
      </c>
      <c r="B731" s="16">
        <f ca="1" t="shared" ref="B731:F731" si="5439">RAND()</f>
        <v>0.920167309888787</v>
      </c>
      <c r="C731" s="17">
        <f ca="1">IF(B731&lt;=('Ejercicio 3 - TIR'!$D$13-'Ejercicio 3 - TIR'!$C$13)/('Ejercicio 3 - TIR'!$E$13-'Ejercicio 3 - TIR'!$C$13),'Ejercicio 3 - TIR'!$C$13+SQRT(('Ejercicio 3 - TIR'!$E$13-'Ejercicio 3 - TIR'!$C$13)*('Ejercicio 3 - TIR'!$D$13-'Ejercicio 3 - TIR'!$C$13)*B731),'Ejercicio 3 - TIR'!$E$13-SQRT(('Ejercicio 3 - TIR'!$E$13-'Ejercicio 3 - TIR'!$C$13)*('Ejercicio 3 - TIR'!$E$13-'Ejercicio 3 - TIR'!$D$13)*(1-B731)))</f>
        <v>90212.2919877299</v>
      </c>
      <c r="D731" s="16">
        <f ca="1" t="shared" si="5439"/>
        <v>0.44417399850506</v>
      </c>
      <c r="E731" s="17">
        <f ca="1">IF(D731&lt;=('Ejercicio 3 - TIR'!$D$14-'Ejercicio 3 - TIR'!$C$14)/('Ejercicio 3 - TIR'!$E$14-'Ejercicio 3 - TIR'!$C$14),'Ejercicio 3 - TIR'!$C$14+SQRT(('Ejercicio 3 - TIR'!$E$14-'Ejercicio 3 - TIR'!$C$14)*('Ejercicio 3 - TIR'!$D$14-'Ejercicio 3 - TIR'!$C$14)*D731),'Ejercicio 3 - TIR'!$E$14-SQRT(('Ejercicio 3 - TIR'!$E$14-'Ejercicio 3 - TIR'!$C$14)*('Ejercicio 3 - TIR'!$E$14-'Ejercicio 3 - TIR'!$D$14)*(1-D731)))</f>
        <v>30869.0690384692</v>
      </c>
      <c r="F731" s="16">
        <f ca="1" t="shared" si="5439"/>
        <v>0.90572427215434</v>
      </c>
      <c r="G731" s="17">
        <f ca="1">IF(F731&lt;=('Ejercicio 3 - TIR'!$D$18-'Ejercicio 3 - TIR'!$C$18)/('Ejercicio 3 - TIR'!$E$18-'Ejercicio 3 - TIR'!$C$18),'Ejercicio 3 - TIR'!$C$18+SQRT(('Ejercicio 3 - TIR'!$E$18-'Ejercicio 3 - TIR'!$C$18)*('Ejercicio 3 - TIR'!$D$18-'Ejercicio 3 - TIR'!$C$18)*F731),'Ejercicio 3 - TIR'!$E$18-SQRT(('Ejercicio 3 - TIR'!$E$18-'Ejercicio 3 - TIR'!$C$18)*('Ejercicio 3 - TIR'!$E$18-'Ejercicio 3 - TIR'!$D$18)*(1-F731)))</f>
        <v>42340.9250502431</v>
      </c>
      <c r="H731" s="16">
        <f ca="1" t="shared" ref="H731:L731" si="5440">RAND()</f>
        <v>0.523779068359459</v>
      </c>
      <c r="I731" s="17">
        <f ca="1">IF(H731&lt;=('Ejercicio 3 - TIR'!$D$18-'Ejercicio 3 - TIR'!$C$18)/('Ejercicio 3 - TIR'!$E$18-'Ejercicio 3 - TIR'!$C$18),'Ejercicio 3 - TIR'!$C$18+SQRT(('Ejercicio 3 - TIR'!$E$18-'Ejercicio 3 - TIR'!$C$18)*('Ejercicio 3 - TIR'!$D$18-'Ejercicio 3 - TIR'!$C$18)*H731),'Ejercicio 3 - TIR'!$E$18-SQRT(('Ejercicio 3 - TIR'!$E$18-'Ejercicio 3 - TIR'!$C$18)*('Ejercicio 3 - TIR'!$E$18-'Ejercicio 3 - TIR'!$D$18)*(1-H731)))</f>
        <v>38863.7949126725</v>
      </c>
      <c r="J731" s="16">
        <f ca="1" t="shared" si="5440"/>
        <v>0.659828123436431</v>
      </c>
      <c r="K731" s="17">
        <f ca="1">IF(J731&lt;=('Ejercicio 3 - TIR'!$D$18-'Ejercicio 3 - TIR'!$C$18)/('Ejercicio 3 - TIR'!$E$18-'Ejercicio 3 - TIR'!$C$18),'Ejercicio 3 - TIR'!$C$18+SQRT(('Ejercicio 3 - TIR'!$E$18-'Ejercicio 3 - TIR'!$C$18)*('Ejercicio 3 - TIR'!$D$18-'Ejercicio 3 - TIR'!$C$18)*J731),'Ejercicio 3 - TIR'!$E$18-SQRT(('Ejercicio 3 - TIR'!$E$18-'Ejercicio 3 - TIR'!$C$18)*('Ejercicio 3 - TIR'!$E$18-'Ejercicio 3 - TIR'!$D$18)*(1-J731)))</f>
        <v>39948.578718363</v>
      </c>
      <c r="L731" s="16">
        <f ca="1" t="shared" si="5440"/>
        <v>0.881962466861697</v>
      </c>
      <c r="M731" s="17">
        <f ca="1">IF(L731&lt;=('Ejercicio 3 - TIR'!$D$18-'Ejercicio 3 - TIR'!$C$18)/('Ejercicio 3 - TIR'!$E$18-'Ejercicio 3 - TIR'!$C$18),'Ejercicio 3 - TIR'!$C$18+SQRT(('Ejercicio 3 - TIR'!$E$18-'Ejercicio 3 - TIR'!$C$18)*('Ejercicio 3 - TIR'!$D$18-'Ejercicio 3 - TIR'!$C$18)*L731),'Ejercicio 3 - TIR'!$E$18-SQRT(('Ejercicio 3 - TIR'!$E$18-'Ejercicio 3 - TIR'!$C$18)*('Ejercicio 3 - TIR'!$E$18-'Ejercicio 3 - TIR'!$D$18)*(1-L731)))</f>
        <v>42024.631957997</v>
      </c>
      <c r="N731" s="16">
        <f ca="1" t="shared" ref="N731:R731" si="5441">RAND()</f>
        <v>0.543742734475313</v>
      </c>
      <c r="O731" s="17">
        <f ca="1">IF(N731&lt;=('Ejercicio 3 - TIR'!$D$18-'Ejercicio 3 - TIR'!$C$18)/('Ejercicio 3 - TIR'!$E$18-'Ejercicio 3 - TIR'!$C$18),'Ejercicio 3 - TIR'!$C$18+SQRT(('Ejercicio 3 - TIR'!$E$18-'Ejercicio 3 - TIR'!$C$18)*('Ejercicio 3 - TIR'!$D$18-'Ejercicio 3 - TIR'!$C$18)*N731),'Ejercicio 3 - TIR'!$E$18-SQRT(('Ejercicio 3 - TIR'!$E$18-'Ejercicio 3 - TIR'!$C$18)*('Ejercicio 3 - TIR'!$E$18-'Ejercicio 3 - TIR'!$D$18)*(1-N731)))</f>
        <v>39031.1355969943</v>
      </c>
      <c r="P731" s="16">
        <f ca="1" t="shared" si="5441"/>
        <v>0.634801208509327</v>
      </c>
      <c r="Q731" s="18">
        <f ca="1">IF(P731&lt;=('Ejercicio 3 - TIR'!$D$22-'Ejercicio 3 - TIR'!$C$22)/('Ejercicio 3 - TIR'!$E$22-'Ejercicio 3 - TIR'!$C$22),'Ejercicio 3 - TIR'!$C$22+SQRT(('Ejercicio 3 - TIR'!$E$22-'Ejercicio 3 - TIR'!$C$22)*('Ejercicio 3 - TIR'!$D$22-'Ejercicio 3 - TIR'!$C$22)*P731),'Ejercicio 3 - TIR'!$E$22-SQRT(('Ejercicio 3 - TIR'!$E$22-'Ejercicio 3 - TIR'!$C$22)*('Ejercicio 3 - TIR'!$E$22-'Ejercicio 3 - TIR'!$D$22)*(1-P731)))</f>
        <v>0.154361009678944</v>
      </c>
      <c r="R731" s="16">
        <f ca="1" t="shared" si="5441"/>
        <v>0.278596630623031</v>
      </c>
      <c r="S731" s="18">
        <f ca="1">IF(R731&lt;=('Ejercicio 3 - TIR'!$D$23-'Ejercicio 3 - TIR'!$C$23)/('Ejercicio 3 - TIR'!$E$23-'Ejercicio 3 - TIR'!$C$23),'Ejercicio 3 - TIR'!$C$23+SQRT(('Ejercicio 3 - TIR'!$E$23-'Ejercicio 3 - TIR'!$C$23)*('Ejercicio 3 - TIR'!$D$23-'Ejercicio 3 - TIR'!$C$23)*R731),'Ejercicio 3 - TIR'!$E$23-SQRT(('Ejercicio 3 - TIR'!$E$23-'Ejercicio 3 - TIR'!$C$23)*('Ejercicio 3 - TIR'!$E$23-'Ejercicio 3 - TIR'!$D$23)*(1-R731)))</f>
        <v>0.142393613712875</v>
      </c>
      <c r="T731" s="16">
        <f ca="1" t="shared" ref="T731:X731" si="5442">RAND()</f>
        <v>0.700830677435655</v>
      </c>
      <c r="U731" s="18">
        <f ca="1">IF(T731&lt;=('Ejercicio 3 - TIR'!$D$24-'Ejercicio 3 - TIR'!$C$24)/('Ejercicio 3 - TIR'!$E$24-'Ejercicio 3 - TIR'!$C$24),'Ejercicio 3 - TIR'!$C$24+SQRT(('Ejercicio 3 - TIR'!$E$24-'Ejercicio 3 - TIR'!$C$24)*('Ejercicio 3 - TIR'!$D$24-'Ejercicio 3 - TIR'!$C$24)*T731),'Ejercicio 3 - TIR'!$E$24-SQRT(('Ejercicio 3 - TIR'!$E$24-'Ejercicio 3 - TIR'!$C$24)*('Ejercicio 3 - TIR'!$E$24-'Ejercicio 3 - TIR'!$D$24)*(1-T731)))</f>
        <v>0.191057399854537</v>
      </c>
      <c r="V731" s="16">
        <f ca="1" t="shared" si="5442"/>
        <v>0.346833061700342</v>
      </c>
      <c r="W731" s="18">
        <f ca="1">IF(V731&lt;=('Ejercicio 3 - TIR'!$D$25-'Ejercicio 3 - TIR'!$C$25)/('Ejercicio 3 - TIR'!$E$25-'Ejercicio 3 - TIR'!$C$25),'Ejercicio 3 - TIR'!$C$25+SQRT(('Ejercicio 3 - TIR'!$E$25-'Ejercicio 3 - TIR'!$C$25)*('Ejercicio 3 - TIR'!$D$25-'Ejercicio 3 - TIR'!$C$25)*V731),'Ejercicio 3 - TIR'!$E$25-SQRT(('Ejercicio 3 - TIR'!$E$25-'Ejercicio 3 - TIR'!$C$25)*('Ejercicio 3 - TIR'!$E$25-'Ejercicio 3 - TIR'!$D$25)*(1-V731)))</f>
        <v>0.202186986248001</v>
      </c>
      <c r="X731" s="16">
        <f ca="1" t="shared" si="5442"/>
        <v>0.618007769153607</v>
      </c>
      <c r="Y731" s="18">
        <f ca="1">IF(X731&lt;=('Ejercicio 3 - TIR'!$D$26-'Ejercicio 3 - TIR'!$C$26)/('Ejercicio 3 - TIR'!$E$26-'Ejercicio 3 - TIR'!$C$26),'Ejercicio 3 - TIR'!$C$26+SQRT(('Ejercicio 3 - TIR'!$E$26-'Ejercicio 3 - TIR'!$C$26)*('Ejercicio 3 - TIR'!$D$26-'Ejercicio 3 - TIR'!$C$26)*X731),'Ejercicio 3 - TIR'!$E$26-SQRT(('Ejercicio 3 - TIR'!$E$26-'Ejercicio 3 - TIR'!$C$26)*('Ejercicio 3 - TIR'!$E$26-'Ejercicio 3 - TIR'!$D$26)*(1-X731)))</f>
        <v>0.234582403778155</v>
      </c>
      <c r="Z731" s="16">
        <f ca="1" t="shared" si="5240"/>
        <v>1.15436100967894</v>
      </c>
      <c r="AA731" s="16">
        <f ca="1" t="shared" si="5241"/>
        <v>1.31873464537637</v>
      </c>
      <c r="AB731" s="16">
        <f ca="1" t="shared" si="5242"/>
        <v>1.57068865782008</v>
      </c>
      <c r="AC731" s="16">
        <f ca="1" t="shared" si="5243"/>
        <v>1.88826146387864</v>
      </c>
      <c r="AD731" s="16">
        <f ca="1" t="shared" si="5244"/>
        <v>2.33121437703694</v>
      </c>
      <c r="AE731" s="15">
        <f ca="1" t="shared" si="5245"/>
        <v>4764.98066462714</v>
      </c>
      <c r="AF731" s="15">
        <f ca="1" t="shared" si="5246"/>
        <v>5443.48348073537</v>
      </c>
      <c r="AG731" s="15">
        <f ca="1" t="shared" si="5247"/>
        <v>6483.50128071579</v>
      </c>
      <c r="AH731" s="15">
        <f ca="1" t="shared" si="5248"/>
        <v>7794.38086499878</v>
      </c>
      <c r="AI731" s="15">
        <f ca="1" t="shared" si="5249"/>
        <v>9622.80546427265</v>
      </c>
      <c r="AJ731" s="17">
        <f ca="1" t="shared" si="5250"/>
        <v>48876.7129917392</v>
      </c>
      <c r="AK731" s="17">
        <f ca="1" t="shared" si="5251"/>
        <v>51251.0328021432</v>
      </c>
      <c r="AL731" s="17">
        <f ca="1" t="shared" si="5252"/>
        <v>62746.7794889652</v>
      </c>
      <c r="AM731" s="17">
        <f ca="1" t="shared" si="5253"/>
        <v>79353.4930599683</v>
      </c>
      <c r="AN731" s="17">
        <f ca="1" t="shared" si="5254"/>
        <v>90989.9444557915</v>
      </c>
      <c r="AO731" s="17">
        <f ca="1">C731/'Ejercicio 3 - TIR'!$D$7</f>
        <v>18042.458397546</v>
      </c>
      <c r="AP731" s="17">
        <f ca="1" t="shared" si="5255"/>
        <v>30834.2545941932</v>
      </c>
      <c r="AQ731" s="17">
        <f ca="1" t="shared" si="5256"/>
        <v>33208.5744045972</v>
      </c>
      <c r="AR731" s="17">
        <f ca="1" t="shared" si="5257"/>
        <v>44704.3210914192</v>
      </c>
      <c r="AS731" s="17">
        <f ca="1" t="shared" si="5258"/>
        <v>61311.0346624223</v>
      </c>
      <c r="AT731" s="17">
        <f ca="1" t="shared" si="5259"/>
        <v>72947.4860582455</v>
      </c>
      <c r="AU731" s="17">
        <f ca="1">AP731*'Ejercicio 3 - TIR'!$D$5</f>
        <v>15417.1272970966</v>
      </c>
      <c r="AV731" s="17">
        <f ca="1">AQ731*'Ejercicio 3 - TIR'!$D$5</f>
        <v>16604.2872022986</v>
      </c>
      <c r="AW731" s="17">
        <f ca="1">AR731*'Ejercicio 3 - TIR'!$D$5</f>
        <v>22352.1605457096</v>
      </c>
      <c r="AX731" s="17">
        <f ca="1">AS731*'Ejercicio 3 - TIR'!$D$5</f>
        <v>30655.5173312112</v>
      </c>
      <c r="AY731" s="17">
        <f ca="1">AT731*'Ejercicio 3 - TIR'!$D$5</f>
        <v>36473.7430291227</v>
      </c>
      <c r="AZ731" s="17">
        <f ca="1" t="shared" ref="AZ731:BD731" si="5443">AJ731-AU731-AE731</f>
        <v>28694.6050300154</v>
      </c>
      <c r="BA731" s="17">
        <f ca="1" t="shared" si="5443"/>
        <v>29203.2621191092</v>
      </c>
      <c r="BB731" s="17">
        <f ca="1" t="shared" si="5443"/>
        <v>33911.1176625398</v>
      </c>
      <c r="BC731" s="17">
        <f ca="1" t="shared" si="5443"/>
        <v>40903.5948637584</v>
      </c>
      <c r="BD731" s="17">
        <f ca="1" t="shared" si="5443"/>
        <v>44893.3959623961</v>
      </c>
      <c r="BE731" s="17">
        <f ca="1" t="shared" ref="BE731:BI731" si="5444">AZ731/Z731</f>
        <v>24857.5660381981</v>
      </c>
      <c r="BF731" s="17">
        <f ca="1" t="shared" si="5444"/>
        <v>22144.9115798232</v>
      </c>
      <c r="BG731" s="17">
        <f ca="1" t="shared" si="5444"/>
        <v>21589.9678740943</v>
      </c>
      <c r="BH731" s="17">
        <f ca="1" t="shared" si="5444"/>
        <v>21662.0397366683</v>
      </c>
      <c r="BI731" s="17">
        <f ca="1" t="shared" si="5444"/>
        <v>19257.5150550749</v>
      </c>
      <c r="BJ731" s="17">
        <f ca="1" t="shared" si="5262"/>
        <v>71962.4175482255</v>
      </c>
      <c r="BK731" s="17">
        <f ca="1" t="shared" si="5263"/>
        <v>42060.8384134501</v>
      </c>
      <c r="BL731" s="17">
        <f ca="1" t="shared" si="5264"/>
        <v>114023.255961676</v>
      </c>
      <c r="BM731" s="17">
        <f ca="1">BK731*'Ejercicio 3 - TIR'!$D$5</f>
        <v>21030.4192067251</v>
      </c>
      <c r="BN731" s="17">
        <f ca="1" t="shared" si="5265"/>
        <v>92992.8367549506</v>
      </c>
      <c r="BO731" s="17">
        <f ca="1" t="shared" si="5266"/>
        <v>39890.2982372422</v>
      </c>
      <c r="BP731" s="17">
        <f ca="1" t="shared" si="5267"/>
        <v>-121081.361026199</v>
      </c>
      <c r="BQ731" s="17">
        <f ca="1" t="shared" ref="BQ731:BT731" si="5445">BE731</f>
        <v>24857.5660381981</v>
      </c>
      <c r="BR731" s="17">
        <f ca="1" t="shared" si="5445"/>
        <v>22144.9115798232</v>
      </c>
      <c r="BS731" s="17">
        <f ca="1" t="shared" si="5445"/>
        <v>21589.9678740943</v>
      </c>
      <c r="BT731" s="17">
        <f ca="1" t="shared" si="5445"/>
        <v>21662.0397366683</v>
      </c>
      <c r="BU731" s="17">
        <f ca="1" t="shared" si="5269"/>
        <v>59147.8132923172</v>
      </c>
      <c r="BV731" s="19">
        <f ca="1" t="shared" si="5270"/>
        <v>6.41104213842143</v>
      </c>
    </row>
    <row r="732" ht="15" customHeight="1" spans="1:74">
      <c r="A732" s="15">
        <v>731</v>
      </c>
      <c r="B732" s="16">
        <f ca="1" t="shared" ref="B732:F732" si="5446">RAND()</f>
        <v>0.468569652057178</v>
      </c>
      <c r="C732" s="17">
        <f ca="1">IF(B732&lt;=('Ejercicio 3 - TIR'!$D$13-'Ejercicio 3 - TIR'!$C$13)/('Ejercicio 3 - TIR'!$E$13-'Ejercicio 3 - TIR'!$C$13),'Ejercicio 3 - TIR'!$C$13+SQRT(('Ejercicio 3 - TIR'!$E$13-'Ejercicio 3 - TIR'!$C$13)*('Ejercicio 3 - TIR'!$D$13-'Ejercicio 3 - TIR'!$C$13)*B732),'Ejercicio 3 - TIR'!$E$13-SQRT(('Ejercicio 3 - TIR'!$E$13-'Ejercicio 3 - TIR'!$C$13)*('Ejercicio 3 - TIR'!$E$13-'Ejercicio 3 - TIR'!$D$13)*(1-B732)))</f>
        <v>74746.9523120201</v>
      </c>
      <c r="D732" s="16">
        <f ca="1" t="shared" si="5446"/>
        <v>0.241695844948424</v>
      </c>
      <c r="E732" s="17">
        <f ca="1">IF(D732&lt;=('Ejercicio 3 - TIR'!$D$14-'Ejercicio 3 - TIR'!$C$14)/('Ejercicio 3 - TIR'!$E$14-'Ejercicio 3 - TIR'!$C$14),'Ejercicio 3 - TIR'!$C$14+SQRT(('Ejercicio 3 - TIR'!$E$14-'Ejercicio 3 - TIR'!$C$14)*('Ejercicio 3 - TIR'!$D$14-'Ejercicio 3 - TIR'!$C$14)*D732),'Ejercicio 3 - TIR'!$E$14-SQRT(('Ejercicio 3 - TIR'!$E$14-'Ejercicio 3 - TIR'!$C$14)*('Ejercicio 3 - TIR'!$E$14-'Ejercicio 3 - TIR'!$D$14)*(1-D732)))</f>
        <v>29257.6035948796</v>
      </c>
      <c r="F732" s="16">
        <f ca="1" t="shared" si="5446"/>
        <v>0.129890681337021</v>
      </c>
      <c r="G732" s="17">
        <f ca="1">IF(F732&lt;=('Ejercicio 3 - TIR'!$D$18-'Ejercicio 3 - TIR'!$C$18)/('Ejercicio 3 - TIR'!$E$18-'Ejercicio 3 - TIR'!$C$18),'Ejercicio 3 - TIR'!$C$18+SQRT(('Ejercicio 3 - TIR'!$E$18-'Ejercicio 3 - TIR'!$C$18)*('Ejercicio 3 - TIR'!$D$18-'Ejercicio 3 - TIR'!$C$18)*F732),'Ejercicio 3 - TIR'!$E$18-SQRT(('Ejercicio 3 - TIR'!$E$18-'Ejercicio 3 - TIR'!$C$18)*('Ejercicio 3 - TIR'!$E$18-'Ejercicio 3 - TIR'!$D$18)*(1-F732)))</f>
        <v>34414.0233574997</v>
      </c>
      <c r="H732" s="16">
        <f ca="1" t="shared" ref="H732:L732" si="5447">RAND()</f>
        <v>0.593922997226612</v>
      </c>
      <c r="I732" s="17">
        <f ca="1">IF(H732&lt;=('Ejercicio 3 - TIR'!$D$18-'Ejercicio 3 - TIR'!$C$18)/('Ejercicio 3 - TIR'!$E$18-'Ejercicio 3 - TIR'!$C$18),'Ejercicio 3 - TIR'!$C$18+SQRT(('Ejercicio 3 - TIR'!$E$18-'Ejercicio 3 - TIR'!$C$18)*('Ejercicio 3 - TIR'!$D$18-'Ejercicio 3 - TIR'!$C$18)*H732),'Ejercicio 3 - TIR'!$E$18-SQRT(('Ejercicio 3 - TIR'!$E$18-'Ejercicio 3 - TIR'!$C$18)*('Ejercicio 3 - TIR'!$E$18-'Ejercicio 3 - TIR'!$D$18)*(1-H732)))</f>
        <v>39438.6677865042</v>
      </c>
      <c r="J732" s="16">
        <f ca="1" t="shared" si="5447"/>
        <v>0.133658658153134</v>
      </c>
      <c r="K732" s="17">
        <f ca="1">IF(J732&lt;=('Ejercicio 3 - TIR'!$D$18-'Ejercicio 3 - TIR'!$C$18)/('Ejercicio 3 - TIR'!$E$18-'Ejercicio 3 - TIR'!$C$18),'Ejercicio 3 - TIR'!$C$18+SQRT(('Ejercicio 3 - TIR'!$E$18-'Ejercicio 3 - TIR'!$C$18)*('Ejercicio 3 - TIR'!$D$18-'Ejercicio 3 - TIR'!$C$18)*J732),'Ejercicio 3 - TIR'!$E$18-SQRT(('Ejercicio 3 - TIR'!$E$18-'Ejercicio 3 - TIR'!$C$18)*('Ejercicio 3 - TIR'!$E$18-'Ejercicio 3 - TIR'!$D$18)*(1-J732)))</f>
        <v>34477.5884941529</v>
      </c>
      <c r="L732" s="16">
        <f ca="1" t="shared" si="5447"/>
        <v>0.12747845559493</v>
      </c>
      <c r="M732" s="17">
        <f ca="1">IF(L732&lt;=('Ejercicio 3 - TIR'!$D$18-'Ejercicio 3 - TIR'!$C$18)/('Ejercicio 3 - TIR'!$E$18-'Ejercicio 3 - TIR'!$C$18),'Ejercicio 3 - TIR'!$C$18+SQRT(('Ejercicio 3 - TIR'!$E$18-'Ejercicio 3 - TIR'!$C$18)*('Ejercicio 3 - TIR'!$D$18-'Ejercicio 3 - TIR'!$C$18)*L732),'Ejercicio 3 - TIR'!$E$18-SQRT(('Ejercicio 3 - TIR'!$E$18-'Ejercicio 3 - TIR'!$C$18)*('Ejercicio 3 - TIR'!$E$18-'Ejercicio 3 - TIR'!$D$18)*(1-L732)))</f>
        <v>34372.8444220255</v>
      </c>
      <c r="N732" s="16">
        <f ca="1" t="shared" ref="N732:R732" si="5448">RAND()</f>
        <v>0.636281931265207</v>
      </c>
      <c r="O732" s="17">
        <f ca="1">IF(N732&lt;=('Ejercicio 3 - TIR'!$D$18-'Ejercicio 3 - TIR'!$C$18)/('Ejercicio 3 - TIR'!$E$18-'Ejercicio 3 - TIR'!$C$18),'Ejercicio 3 - TIR'!$C$18+SQRT(('Ejercicio 3 - TIR'!$E$18-'Ejercicio 3 - TIR'!$C$18)*('Ejercicio 3 - TIR'!$D$18-'Ejercicio 3 - TIR'!$C$18)*N732),'Ejercicio 3 - TIR'!$E$18-SQRT(('Ejercicio 3 - TIR'!$E$18-'Ejercicio 3 - TIR'!$C$18)*('Ejercicio 3 - TIR'!$E$18-'Ejercicio 3 - TIR'!$D$18)*(1-N732)))</f>
        <v>39769.4569802923</v>
      </c>
      <c r="P732" s="16">
        <f ca="1" t="shared" si="5448"/>
        <v>0.0888468701414395</v>
      </c>
      <c r="Q732" s="18">
        <f ca="1">IF(P732&lt;=('Ejercicio 3 - TIR'!$D$22-'Ejercicio 3 - TIR'!$C$22)/('Ejercicio 3 - TIR'!$E$22-'Ejercicio 3 - TIR'!$C$22),'Ejercicio 3 - TIR'!$C$22+SQRT(('Ejercicio 3 - TIR'!$E$22-'Ejercicio 3 - TIR'!$C$22)*('Ejercicio 3 - TIR'!$D$22-'Ejercicio 3 - TIR'!$C$22)*P732),'Ejercicio 3 - TIR'!$E$22-SQRT(('Ejercicio 3 - TIR'!$E$22-'Ejercicio 3 - TIR'!$C$22)*('Ejercicio 3 - TIR'!$E$22-'Ejercicio 3 - TIR'!$D$22)*(1-P732)))</f>
        <v>0.132646120600982</v>
      </c>
      <c r="R732" s="16">
        <f ca="1" t="shared" si="5448"/>
        <v>0.342721037026977</v>
      </c>
      <c r="S732" s="18">
        <f ca="1">IF(R732&lt;=('Ejercicio 3 - TIR'!$D$23-'Ejercicio 3 - TIR'!$C$23)/('Ejercicio 3 - TIR'!$E$23-'Ejercicio 3 - TIR'!$C$23),'Ejercicio 3 - TIR'!$C$23+SQRT(('Ejercicio 3 - TIR'!$E$23-'Ejercicio 3 - TIR'!$C$23)*('Ejercicio 3 - TIR'!$D$23-'Ejercicio 3 - TIR'!$C$23)*R732),'Ejercicio 3 - TIR'!$E$23-SQRT(('Ejercicio 3 - TIR'!$E$23-'Ejercicio 3 - TIR'!$C$23)*('Ejercicio 3 - TIR'!$E$23-'Ejercicio 3 - TIR'!$D$23)*(1-R732)))</f>
        <v>0.14483742874471</v>
      </c>
      <c r="T732" s="16">
        <f ca="1" t="shared" ref="T732:X732" si="5449">RAND()</f>
        <v>0.851924856166051</v>
      </c>
      <c r="U732" s="18">
        <f ca="1">IF(T732&lt;=('Ejercicio 3 - TIR'!$D$24-'Ejercicio 3 - TIR'!$C$24)/('Ejercicio 3 - TIR'!$E$24-'Ejercicio 3 - TIR'!$C$24),'Ejercicio 3 - TIR'!$C$24+SQRT(('Ejercicio 3 - TIR'!$E$24-'Ejercicio 3 - TIR'!$C$24)*('Ejercicio 3 - TIR'!$D$24-'Ejercicio 3 - TIR'!$C$24)*T732),'Ejercicio 3 - TIR'!$E$24-SQRT(('Ejercicio 3 - TIR'!$E$24-'Ejercicio 3 - TIR'!$C$24)*('Ejercicio 3 - TIR'!$E$24-'Ejercicio 3 - TIR'!$D$24)*(1-T732)))</f>
        <v>0.199638015746616</v>
      </c>
      <c r="V732" s="16">
        <f ca="1" t="shared" si="5449"/>
        <v>0.148666782219975</v>
      </c>
      <c r="W732" s="18">
        <f ca="1">IF(V732&lt;=('Ejercicio 3 - TIR'!$D$25-'Ejercicio 3 - TIR'!$C$25)/('Ejercicio 3 - TIR'!$E$25-'Ejercicio 3 - TIR'!$C$25),'Ejercicio 3 - TIR'!$C$25+SQRT(('Ejercicio 3 - TIR'!$E$25-'Ejercicio 3 - TIR'!$C$25)*('Ejercicio 3 - TIR'!$D$25-'Ejercicio 3 - TIR'!$C$25)*V732),'Ejercicio 3 - TIR'!$E$25-SQRT(('Ejercicio 3 - TIR'!$E$25-'Ejercicio 3 - TIR'!$C$25)*('Ejercicio 3 - TIR'!$E$25-'Ejercicio 3 - TIR'!$D$25)*(1-V732)))</f>
        <v>0.194426832469671</v>
      </c>
      <c r="X732" s="16">
        <f ca="1" t="shared" si="5449"/>
        <v>0.138134364565468</v>
      </c>
      <c r="Y732" s="18">
        <f ca="1">IF(X732&lt;=('Ejercicio 3 - TIR'!$D$26-'Ejercicio 3 - TIR'!$C$26)/('Ejercicio 3 - TIR'!$E$26-'Ejercicio 3 - TIR'!$C$26),'Ejercicio 3 - TIR'!$C$26+SQRT(('Ejercicio 3 - TIR'!$E$26-'Ejercicio 3 - TIR'!$C$26)*('Ejercicio 3 - TIR'!$D$26-'Ejercicio 3 - TIR'!$C$26)*X732),'Ejercicio 3 - TIR'!$E$26-SQRT(('Ejercicio 3 - TIR'!$E$26-'Ejercicio 3 - TIR'!$C$26)*('Ejercicio 3 - TIR'!$E$26-'Ejercicio 3 - TIR'!$D$26)*(1-X732)))</f>
        <v>0.209312244414536</v>
      </c>
      <c r="Z732" s="16">
        <f ca="1" t="shared" si="5240"/>
        <v>1.13264612060098</v>
      </c>
      <c r="AA732" s="16">
        <f ca="1" t="shared" si="5241"/>
        <v>1.2966956723865</v>
      </c>
      <c r="AB732" s="16">
        <f ca="1" t="shared" si="5242"/>
        <v>1.55556542344896</v>
      </c>
      <c r="AC732" s="16">
        <f ca="1" t="shared" si="5243"/>
        <v>1.85800908142949</v>
      </c>
      <c r="AD732" s="16">
        <f ca="1" t="shared" si="5244"/>
        <v>2.24691313240609</v>
      </c>
      <c r="AE732" s="15">
        <f ca="1" t="shared" si="5245"/>
        <v>3880.90761494214</v>
      </c>
      <c r="AF732" s="15">
        <f ca="1" t="shared" si="5246"/>
        <v>4443.00829508612</v>
      </c>
      <c r="AG732" s="15">
        <f ca="1" t="shared" si="5247"/>
        <v>5330.00165506287</v>
      </c>
      <c r="AH732" s="15">
        <f ca="1" t="shared" si="5248"/>
        <v>6366.29699391485</v>
      </c>
      <c r="AI732" s="15">
        <f ca="1" t="shared" si="5249"/>
        <v>7698.84090632068</v>
      </c>
      <c r="AJ732" s="17">
        <f ca="1" t="shared" si="5250"/>
        <v>38978.9100501437</v>
      </c>
      <c r="AK732" s="17">
        <f ca="1" t="shared" si="5251"/>
        <v>51139.9498434488</v>
      </c>
      <c r="AL732" s="17">
        <f ca="1" t="shared" si="5252"/>
        <v>53632.1445454061</v>
      </c>
      <c r="AM732" s="17">
        <f ca="1" t="shared" si="5253"/>
        <v>63865.0570906864</v>
      </c>
      <c r="AN732" s="17">
        <f ca="1" t="shared" si="5254"/>
        <v>89358.5151576776</v>
      </c>
      <c r="AO732" s="17">
        <f ca="1">C732/'Ejercicio 3 - TIR'!$D$7</f>
        <v>14949.390462404</v>
      </c>
      <c r="AP732" s="17">
        <f ca="1" t="shared" si="5255"/>
        <v>24029.5195877396</v>
      </c>
      <c r="AQ732" s="17">
        <f ca="1" t="shared" si="5256"/>
        <v>36190.5593810448</v>
      </c>
      <c r="AR732" s="17">
        <f ca="1" t="shared" si="5257"/>
        <v>38682.754083002</v>
      </c>
      <c r="AS732" s="17">
        <f ca="1" t="shared" si="5258"/>
        <v>48915.6666282824</v>
      </c>
      <c r="AT732" s="17">
        <f ca="1" t="shared" si="5259"/>
        <v>74409.1246952736</v>
      </c>
      <c r="AU732" s="17">
        <f ca="1">AP732*'Ejercicio 3 - TIR'!$D$5</f>
        <v>12014.7597938698</v>
      </c>
      <c r="AV732" s="17">
        <f ca="1">AQ732*'Ejercicio 3 - TIR'!$D$5</f>
        <v>18095.2796905224</v>
      </c>
      <c r="AW732" s="17">
        <f ca="1">AR732*'Ejercicio 3 - TIR'!$D$5</f>
        <v>19341.377041501</v>
      </c>
      <c r="AX732" s="17">
        <f ca="1">AS732*'Ejercicio 3 - TIR'!$D$5</f>
        <v>24457.8333141412</v>
      </c>
      <c r="AY732" s="17">
        <f ca="1">AT732*'Ejercicio 3 - TIR'!$D$5</f>
        <v>37204.5623476368</v>
      </c>
      <c r="AZ732" s="17">
        <f ca="1" t="shared" ref="AZ732:BD732" si="5450">AJ732-AU732-AE732</f>
        <v>23083.2426413317</v>
      </c>
      <c r="BA732" s="17">
        <f ca="1" t="shared" si="5450"/>
        <v>28601.6618578403</v>
      </c>
      <c r="BB732" s="17">
        <f ca="1" t="shared" si="5450"/>
        <v>28960.7658488422</v>
      </c>
      <c r="BC732" s="17">
        <f ca="1" t="shared" si="5450"/>
        <v>33040.9267826304</v>
      </c>
      <c r="BD732" s="17">
        <f ca="1" t="shared" si="5450"/>
        <v>44455.1119037201</v>
      </c>
      <c r="BE732" s="17">
        <f ca="1" t="shared" ref="BE732:BI732" si="5451">AZ732/Z732</f>
        <v>20379.9246927043</v>
      </c>
      <c r="BF732" s="17">
        <f ca="1" t="shared" si="5451"/>
        <v>22057.3434977233</v>
      </c>
      <c r="BG732" s="17">
        <f ca="1" t="shared" si="5451"/>
        <v>18617.517085608</v>
      </c>
      <c r="BH732" s="17">
        <f ca="1" t="shared" si="5451"/>
        <v>17782.9737824585</v>
      </c>
      <c r="BI732" s="17">
        <f ca="1" t="shared" si="5451"/>
        <v>19784.9713291389</v>
      </c>
      <c r="BJ732" s="17">
        <f ca="1" t="shared" si="5262"/>
        <v>65739.2937400665</v>
      </c>
      <c r="BK732" s="17">
        <f ca="1" t="shared" si="5263"/>
        <v>33589.9817514419</v>
      </c>
      <c r="BL732" s="17">
        <f ca="1" t="shared" si="5264"/>
        <v>99329.2754915084</v>
      </c>
      <c r="BM732" s="17">
        <f ca="1">BK732*'Ejercicio 3 - TIR'!$D$5</f>
        <v>16794.9908757209</v>
      </c>
      <c r="BN732" s="17">
        <f ca="1" t="shared" si="5265"/>
        <v>82534.2846157874</v>
      </c>
      <c r="BO732" s="17">
        <f ca="1" t="shared" si="5266"/>
        <v>36732.2988260816</v>
      </c>
      <c r="BP732" s="17">
        <f ca="1" t="shared" si="5267"/>
        <v>-104004.5559069</v>
      </c>
      <c r="BQ732" s="17">
        <f ca="1" t="shared" ref="BQ732:BT732" si="5452">BE732</f>
        <v>20379.9246927043</v>
      </c>
      <c r="BR732" s="17">
        <f ca="1" t="shared" si="5452"/>
        <v>22057.3434977233</v>
      </c>
      <c r="BS732" s="17">
        <f ca="1" t="shared" si="5452"/>
        <v>18617.517085608</v>
      </c>
      <c r="BT732" s="17">
        <f ca="1" t="shared" si="5452"/>
        <v>17782.9737824585</v>
      </c>
      <c r="BU732" s="17">
        <f ca="1" t="shared" si="5269"/>
        <v>56517.2701552205</v>
      </c>
      <c r="BV732" s="19">
        <f ca="1" t="shared" si="5270"/>
        <v>8.02853720725454</v>
      </c>
    </row>
    <row r="733" ht="15" customHeight="1" spans="1:74">
      <c r="A733" s="15">
        <v>732</v>
      </c>
      <c r="B733" s="16">
        <f ca="1" t="shared" ref="B733:F733" si="5453">RAND()</f>
        <v>0.0375464243202448</v>
      </c>
      <c r="C733" s="17">
        <f ca="1">IF(B733&lt;=('Ejercicio 3 - TIR'!$D$13-'Ejercicio 3 - TIR'!$C$13)/('Ejercicio 3 - TIR'!$E$13-'Ejercicio 3 - TIR'!$C$13),'Ejercicio 3 - TIR'!$C$13+SQRT(('Ejercicio 3 - TIR'!$E$13-'Ejercicio 3 - TIR'!$C$13)*('Ejercicio 3 - TIR'!$D$13-'Ejercicio 3 - TIR'!$C$13)*B733),'Ejercicio 3 - TIR'!$E$13-SQRT(('Ejercicio 3 - TIR'!$E$13-'Ejercicio 3 - TIR'!$C$13)*('Ejercicio 3 - TIR'!$E$13-'Ejercicio 3 - TIR'!$D$13)*(1-B733)))</f>
        <v>63875.3799462889</v>
      </c>
      <c r="D733" s="16">
        <f ca="1" t="shared" si="5453"/>
        <v>0.746452251532533</v>
      </c>
      <c r="E733" s="17">
        <f ca="1">IF(D733&lt;=('Ejercicio 3 - TIR'!$D$14-'Ejercicio 3 - TIR'!$C$14)/('Ejercicio 3 - TIR'!$E$14-'Ejercicio 3 - TIR'!$C$14),'Ejercicio 3 - TIR'!$C$14+SQRT(('Ejercicio 3 - TIR'!$E$14-'Ejercicio 3 - TIR'!$C$14)*('Ejercicio 3 - TIR'!$D$14-'Ejercicio 3 - TIR'!$C$14)*D733),'Ejercicio 3 - TIR'!$E$14-SQRT(('Ejercicio 3 - TIR'!$E$14-'Ejercicio 3 - TIR'!$C$14)*('Ejercicio 3 - TIR'!$E$14-'Ejercicio 3 - TIR'!$D$14)*(1-D733)))</f>
        <v>33832.9778442006</v>
      </c>
      <c r="F733" s="16">
        <f ca="1" t="shared" si="5453"/>
        <v>0.523548841558741</v>
      </c>
      <c r="G733" s="17">
        <f ca="1">IF(F733&lt;=('Ejercicio 3 - TIR'!$D$18-'Ejercicio 3 - TIR'!$C$18)/('Ejercicio 3 - TIR'!$E$18-'Ejercicio 3 - TIR'!$C$18),'Ejercicio 3 - TIR'!$C$18+SQRT(('Ejercicio 3 - TIR'!$E$18-'Ejercicio 3 - TIR'!$C$18)*('Ejercicio 3 - TIR'!$D$18-'Ejercicio 3 - TIR'!$C$18)*F733),'Ejercicio 3 - TIR'!$E$18-SQRT(('Ejercicio 3 - TIR'!$E$18-'Ejercicio 3 - TIR'!$C$18)*('Ejercicio 3 - TIR'!$E$18-'Ejercicio 3 - TIR'!$D$18)*(1-F733)))</f>
        <v>38861.8466604772</v>
      </c>
      <c r="H733" s="16">
        <f ca="1" t="shared" ref="H733:L733" si="5454">RAND()</f>
        <v>0.95959121971911</v>
      </c>
      <c r="I733" s="17">
        <f ca="1">IF(H733&lt;=('Ejercicio 3 - TIR'!$D$18-'Ejercicio 3 - TIR'!$C$18)/('Ejercicio 3 - TIR'!$E$18-'Ejercicio 3 - TIR'!$C$18),'Ejercicio 3 - TIR'!$C$18+SQRT(('Ejercicio 3 - TIR'!$E$18-'Ejercicio 3 - TIR'!$C$18)*('Ejercicio 3 - TIR'!$D$18-'Ejercicio 3 - TIR'!$C$18)*H733),'Ejercicio 3 - TIR'!$E$18-SQRT(('Ejercicio 3 - TIR'!$E$18-'Ejercicio 3 - TIR'!$C$18)*('Ejercicio 3 - TIR'!$E$18-'Ejercicio 3 - TIR'!$D$18)*(1-H733)))</f>
        <v>43259.1213364893</v>
      </c>
      <c r="J733" s="16">
        <f ca="1" t="shared" si="5454"/>
        <v>0.534187625098922</v>
      </c>
      <c r="K733" s="17">
        <f ca="1">IF(J733&lt;=('Ejercicio 3 - TIR'!$D$18-'Ejercicio 3 - TIR'!$C$18)/('Ejercicio 3 - TIR'!$E$18-'Ejercicio 3 - TIR'!$C$18),'Ejercicio 3 - TIR'!$C$18+SQRT(('Ejercicio 3 - TIR'!$E$18-'Ejercicio 3 - TIR'!$C$18)*('Ejercicio 3 - TIR'!$D$18-'Ejercicio 3 - TIR'!$C$18)*J733),'Ejercicio 3 - TIR'!$E$18-SQRT(('Ejercicio 3 - TIR'!$E$18-'Ejercicio 3 - TIR'!$C$18)*('Ejercicio 3 - TIR'!$E$18-'Ejercicio 3 - TIR'!$D$18)*(1-J733)))</f>
        <v>38951.4324979211</v>
      </c>
      <c r="L733" s="16">
        <f ca="1" t="shared" si="5454"/>
        <v>0.343326222501211</v>
      </c>
      <c r="M733" s="17">
        <f ca="1">IF(L733&lt;=('Ejercicio 3 - TIR'!$D$18-'Ejercicio 3 - TIR'!$C$18)/('Ejercicio 3 - TIR'!$E$18-'Ejercicio 3 - TIR'!$C$18),'Ejercicio 3 - TIR'!$C$18+SQRT(('Ejercicio 3 - TIR'!$E$18-'Ejercicio 3 - TIR'!$C$18)*('Ejercicio 3 - TIR'!$D$18-'Ejercicio 3 - TIR'!$C$18)*L733),'Ejercicio 3 - TIR'!$E$18-SQRT(('Ejercicio 3 - TIR'!$E$18-'Ejercicio 3 - TIR'!$C$18)*('Ejercicio 3 - TIR'!$E$18-'Ejercicio 3 - TIR'!$D$18)*(1-L733)))</f>
        <v>37176.2757315464</v>
      </c>
      <c r="N733" s="16">
        <f ca="1" t="shared" ref="N733:R733" si="5455">RAND()</f>
        <v>0.324871627601333</v>
      </c>
      <c r="O733" s="17">
        <f ca="1">IF(N733&lt;=('Ejercicio 3 - TIR'!$D$18-'Ejercicio 3 - TIR'!$C$18)/('Ejercicio 3 - TIR'!$E$18-'Ejercicio 3 - TIR'!$C$18),'Ejercicio 3 - TIR'!$C$18+SQRT(('Ejercicio 3 - TIR'!$E$18-'Ejercicio 3 - TIR'!$C$18)*('Ejercicio 3 - TIR'!$D$18-'Ejercicio 3 - TIR'!$C$18)*N733),'Ejercicio 3 - TIR'!$E$18-SQRT(('Ejercicio 3 - TIR'!$E$18-'Ejercicio 3 - TIR'!$C$18)*('Ejercicio 3 - TIR'!$E$18-'Ejercicio 3 - TIR'!$D$18)*(1-N733)))</f>
        <v>36980.7409449284</v>
      </c>
      <c r="P733" s="16">
        <f ca="1" t="shared" si="5455"/>
        <v>0.878387557000062</v>
      </c>
      <c r="Q733" s="18">
        <f ca="1">IF(P733&lt;=('Ejercicio 3 - TIR'!$D$22-'Ejercicio 3 - TIR'!$C$22)/('Ejercicio 3 - TIR'!$E$22-'Ejercicio 3 - TIR'!$C$22),'Ejercicio 3 - TIR'!$C$22+SQRT(('Ejercicio 3 - TIR'!$E$22-'Ejercicio 3 - TIR'!$C$22)*('Ejercicio 3 - TIR'!$D$22-'Ejercicio 3 - TIR'!$C$22)*P733),'Ejercicio 3 - TIR'!$E$22-SQRT(('Ejercicio 3 - TIR'!$E$22-'Ejercicio 3 - TIR'!$C$22)*('Ejercicio 3 - TIR'!$E$22-'Ejercicio 3 - TIR'!$D$22)*(1-P733)))</f>
        <v>0.165204649466813</v>
      </c>
      <c r="R733" s="16">
        <f ca="1" t="shared" si="5455"/>
        <v>0.31928410689592</v>
      </c>
      <c r="S733" s="18">
        <f ca="1">IF(R733&lt;=('Ejercicio 3 - TIR'!$D$23-'Ejercicio 3 - TIR'!$C$23)/('Ejercicio 3 - TIR'!$E$23-'Ejercicio 3 - TIR'!$C$23),'Ejercicio 3 - TIR'!$C$23+SQRT(('Ejercicio 3 - TIR'!$E$23-'Ejercicio 3 - TIR'!$C$23)*('Ejercicio 3 - TIR'!$D$23-'Ejercicio 3 - TIR'!$C$23)*R733),'Ejercicio 3 - TIR'!$E$23-SQRT(('Ejercicio 3 - TIR'!$E$23-'Ejercicio 3 - TIR'!$C$23)*('Ejercicio 3 - TIR'!$E$23-'Ejercicio 3 - TIR'!$D$23)*(1-R733)))</f>
        <v>0.143973138977044</v>
      </c>
      <c r="T733" s="16">
        <f ca="1" t="shared" ref="T733:X733" si="5456">RAND()</f>
        <v>0.593179154212173</v>
      </c>
      <c r="U733" s="18">
        <f ca="1">IF(T733&lt;=('Ejercicio 3 - TIR'!$D$24-'Ejercicio 3 - TIR'!$C$24)/('Ejercicio 3 - TIR'!$E$24-'Ejercicio 3 - TIR'!$C$24),'Ejercicio 3 - TIR'!$C$24+SQRT(('Ejercicio 3 - TIR'!$E$24-'Ejercicio 3 - TIR'!$C$24)*('Ejercicio 3 - TIR'!$D$24-'Ejercicio 3 - TIR'!$C$24)*T733),'Ejercicio 3 - TIR'!$E$24-SQRT(('Ejercicio 3 - TIR'!$E$24-'Ejercicio 3 - TIR'!$C$24)*('Ejercicio 3 - TIR'!$E$24-'Ejercicio 3 - TIR'!$D$24)*(1-T733)))</f>
        <v>0.186249468623355</v>
      </c>
      <c r="V733" s="16">
        <f ca="1" t="shared" si="5456"/>
        <v>0.712301281163959</v>
      </c>
      <c r="W733" s="18">
        <f ca="1">IF(V733&lt;=('Ejercicio 3 - TIR'!$D$25-'Ejercicio 3 - TIR'!$C$25)/('Ejercicio 3 - TIR'!$E$25-'Ejercicio 3 - TIR'!$C$25),'Ejercicio 3 - TIR'!$C$25+SQRT(('Ejercicio 3 - TIR'!$E$25-'Ejercicio 3 - TIR'!$C$25)*('Ejercicio 3 - TIR'!$D$25-'Ejercicio 3 - TIR'!$C$25)*V733),'Ejercicio 3 - TIR'!$E$25-SQRT(('Ejercicio 3 - TIR'!$E$25-'Ejercicio 3 - TIR'!$C$25)*('Ejercicio 3 - TIR'!$E$25-'Ejercicio 3 - TIR'!$D$25)*(1-V733)))</f>
        <v>0.218267595175812</v>
      </c>
      <c r="X733" s="16">
        <f ca="1" t="shared" si="5456"/>
        <v>0.0469271683291712</v>
      </c>
      <c r="Y733" s="18">
        <f ca="1">IF(X733&lt;=('Ejercicio 3 - TIR'!$D$26-'Ejercicio 3 - TIR'!$C$26)/('Ejercicio 3 - TIR'!$E$26-'Ejercicio 3 - TIR'!$C$26),'Ejercicio 3 - TIR'!$C$26+SQRT(('Ejercicio 3 - TIR'!$E$26-'Ejercicio 3 - TIR'!$C$26)*('Ejercicio 3 - TIR'!$D$26-'Ejercicio 3 - TIR'!$C$26)*X733),'Ejercicio 3 - TIR'!$E$26-SQRT(('Ejercicio 3 - TIR'!$E$26-'Ejercicio 3 - TIR'!$C$26)*('Ejercicio 3 - TIR'!$E$26-'Ejercicio 3 - TIR'!$D$26)*(1-X733)))</f>
        <v>0.201256258458687</v>
      </c>
      <c r="Z733" s="16">
        <f ca="1" t="shared" si="5240"/>
        <v>1.16520464946681</v>
      </c>
      <c r="AA733" s="16">
        <f ca="1" t="shared" si="5241"/>
        <v>1.3329628204012</v>
      </c>
      <c r="AB733" s="16">
        <f ca="1" t="shared" si="5242"/>
        <v>1.58122643739561</v>
      </c>
      <c r="AC733" s="16">
        <f ca="1" t="shared" si="5243"/>
        <v>1.92635692931436</v>
      </c>
      <c r="AD733" s="16">
        <f ca="1" t="shared" si="5244"/>
        <v>2.31404831736414</v>
      </c>
      <c r="AE733" s="15">
        <f ca="1" t="shared" si="5245"/>
        <v>5589.36524516961</v>
      </c>
      <c r="AF733" s="15">
        <f ca="1" t="shared" si="5246"/>
        <v>6394.08370440587</v>
      </c>
      <c r="AG733" s="15">
        <f ca="1" t="shared" si="5247"/>
        <v>7584.97839668471</v>
      </c>
      <c r="AH733" s="15">
        <f ca="1" t="shared" si="5248"/>
        <v>9240.53339078957</v>
      </c>
      <c r="AI733" s="15">
        <f ca="1" t="shared" si="5249"/>
        <v>11100.2485671824</v>
      </c>
      <c r="AJ733" s="17">
        <f ca="1" t="shared" si="5250"/>
        <v>45282.0044156544</v>
      </c>
      <c r="AK733" s="17">
        <f ca="1" t="shared" si="5251"/>
        <v>57662.8003847643</v>
      </c>
      <c r="AL733" s="17">
        <f ca="1" t="shared" si="5252"/>
        <v>61591.0348401433</v>
      </c>
      <c r="AM733" s="17">
        <f ca="1" t="shared" si="5253"/>
        <v>71614.7763615657</v>
      </c>
      <c r="AN733" s="17">
        <f ca="1" t="shared" si="5254"/>
        <v>85575.2213584906</v>
      </c>
      <c r="AO733" s="17">
        <f ca="1">C733/'Ejercicio 3 - TIR'!$D$7</f>
        <v>12775.0759892578</v>
      </c>
      <c r="AP733" s="17">
        <f ca="1" t="shared" si="5255"/>
        <v>32506.9284263966</v>
      </c>
      <c r="AQ733" s="17">
        <f ca="1" t="shared" si="5256"/>
        <v>44887.7243955065</v>
      </c>
      <c r="AR733" s="17">
        <f ca="1" t="shared" si="5257"/>
        <v>48815.9588508855</v>
      </c>
      <c r="AS733" s="17">
        <f ca="1" t="shared" si="5258"/>
        <v>58839.700372308</v>
      </c>
      <c r="AT733" s="17">
        <f ca="1" t="shared" si="5259"/>
        <v>72800.1453692328</v>
      </c>
      <c r="AU733" s="17">
        <f ca="1">AP733*'Ejercicio 3 - TIR'!$D$5</f>
        <v>16253.4642131983</v>
      </c>
      <c r="AV733" s="17">
        <f ca="1">AQ733*'Ejercicio 3 - TIR'!$D$5</f>
        <v>22443.8621977533</v>
      </c>
      <c r="AW733" s="17">
        <f ca="1">AR733*'Ejercicio 3 - TIR'!$D$5</f>
        <v>24407.9794254427</v>
      </c>
      <c r="AX733" s="17">
        <f ca="1">AS733*'Ejercicio 3 - TIR'!$D$5</f>
        <v>29419.850186154</v>
      </c>
      <c r="AY733" s="17">
        <f ca="1">AT733*'Ejercicio 3 - TIR'!$D$5</f>
        <v>36400.0726846164</v>
      </c>
      <c r="AZ733" s="17">
        <f ca="1" t="shared" ref="AZ733:BD733" si="5457">AJ733-AU733-AE733</f>
        <v>23439.1749572865</v>
      </c>
      <c r="BA733" s="17">
        <f ca="1" t="shared" si="5457"/>
        <v>28824.8544826052</v>
      </c>
      <c r="BB733" s="17">
        <f ca="1" t="shared" si="5457"/>
        <v>29598.0770180158</v>
      </c>
      <c r="BC733" s="17">
        <f ca="1" t="shared" si="5457"/>
        <v>32954.3927846222</v>
      </c>
      <c r="BD733" s="17">
        <f ca="1" t="shared" si="5457"/>
        <v>38074.9001066917</v>
      </c>
      <c r="BE733" s="17">
        <f ca="1" t="shared" ref="BE733:BI733" si="5458">AZ733/Z733</f>
        <v>20115.9298222952</v>
      </c>
      <c r="BF733" s="17">
        <f ca="1" t="shared" si="5458"/>
        <v>21624.6500213183</v>
      </c>
      <c r="BG733" s="17">
        <f ca="1" t="shared" si="5458"/>
        <v>18718.4304018885</v>
      </c>
      <c r="BH733" s="17">
        <f ca="1" t="shared" si="5458"/>
        <v>17107.1063119914</v>
      </c>
      <c r="BI733" s="17">
        <f ca="1" t="shared" si="5458"/>
        <v>16453.8051435597</v>
      </c>
      <c r="BJ733" s="17">
        <f ca="1" t="shared" si="5262"/>
        <v>78291.1454517906</v>
      </c>
      <c r="BK733" s="17">
        <f ca="1" t="shared" si="5263"/>
        <v>29562.1430971409</v>
      </c>
      <c r="BL733" s="17">
        <f ca="1" t="shared" si="5264"/>
        <v>107853.288548932</v>
      </c>
      <c r="BM733" s="17">
        <f ca="1">BK733*'Ejercicio 3 - TIR'!$D$5</f>
        <v>14781.0715485705</v>
      </c>
      <c r="BN733" s="17">
        <f ca="1" t="shared" si="5265"/>
        <v>93072.2170003611</v>
      </c>
      <c r="BO733" s="17">
        <f ca="1" t="shared" si="5266"/>
        <v>40220.5158388295</v>
      </c>
      <c r="BP733" s="17">
        <f ca="1" t="shared" si="5267"/>
        <v>-97708.3577904895</v>
      </c>
      <c r="BQ733" s="17">
        <f ca="1" t="shared" ref="BQ733:BT733" si="5459">BE733</f>
        <v>20115.9298222952</v>
      </c>
      <c r="BR733" s="17">
        <f ca="1" t="shared" si="5459"/>
        <v>21624.6500213183</v>
      </c>
      <c r="BS733" s="17">
        <f ca="1" t="shared" si="5459"/>
        <v>18718.4304018885</v>
      </c>
      <c r="BT733" s="17">
        <f ca="1" t="shared" si="5459"/>
        <v>17107.1063119914</v>
      </c>
      <c r="BU733" s="17">
        <f ca="1" t="shared" si="5269"/>
        <v>56674.3209823893</v>
      </c>
      <c r="BV733" s="19">
        <f ca="1" t="shared" si="5270"/>
        <v>9.79011393499098</v>
      </c>
    </row>
    <row r="734" ht="15" customHeight="1" spans="1:74">
      <c r="A734" s="15">
        <v>733</v>
      </c>
      <c r="B734" s="16">
        <f ca="1" t="shared" ref="B734:F734" si="5460">RAND()</f>
        <v>0.317867799471197</v>
      </c>
      <c r="C734" s="17">
        <f ca="1">IF(B734&lt;=('Ejercicio 3 - TIR'!$D$13-'Ejercicio 3 - TIR'!$C$13)/('Ejercicio 3 - TIR'!$E$13-'Ejercicio 3 - TIR'!$C$13),'Ejercicio 3 - TIR'!$C$13+SQRT(('Ejercicio 3 - TIR'!$E$13-'Ejercicio 3 - TIR'!$C$13)*('Ejercicio 3 - TIR'!$D$13-'Ejercicio 3 - TIR'!$C$13)*B734),'Ejercicio 3 - TIR'!$E$13-SQRT(('Ejercicio 3 - TIR'!$E$13-'Ejercicio 3 - TIR'!$C$13)*('Ejercicio 3 - TIR'!$E$13-'Ejercicio 3 - TIR'!$D$13)*(1-B734)))</f>
        <v>71389.5361688322</v>
      </c>
      <c r="D734" s="16">
        <f ca="1" t="shared" si="5460"/>
        <v>0.962085788698805</v>
      </c>
      <c r="E734" s="17">
        <f ca="1">IF(D734&lt;=('Ejercicio 3 - TIR'!$D$14-'Ejercicio 3 - TIR'!$C$14)/('Ejercicio 3 - TIR'!$E$14-'Ejercicio 3 - TIR'!$C$14),'Ejercicio 3 - TIR'!$C$14+SQRT(('Ejercicio 3 - TIR'!$E$14-'Ejercicio 3 - TIR'!$C$14)*('Ejercicio 3 - TIR'!$D$14-'Ejercicio 3 - TIR'!$C$14)*D734),'Ejercicio 3 - TIR'!$E$14-SQRT(('Ejercicio 3 - TIR'!$E$14-'Ejercicio 3 - TIR'!$C$14)*('Ejercicio 3 - TIR'!$E$14-'Ejercicio 3 - TIR'!$D$14)*(1-D734)))</f>
        <v>37615.2292153795</v>
      </c>
      <c r="F734" s="16">
        <f ca="1" t="shared" si="5460"/>
        <v>0.38437600717129</v>
      </c>
      <c r="G734" s="17">
        <f ca="1">IF(F734&lt;=('Ejercicio 3 - TIR'!$D$18-'Ejercicio 3 - TIR'!$C$18)/('Ejercicio 3 - TIR'!$E$18-'Ejercicio 3 - TIR'!$C$18),'Ejercicio 3 - TIR'!$C$18+SQRT(('Ejercicio 3 - TIR'!$E$18-'Ejercicio 3 - TIR'!$C$18)*('Ejercicio 3 - TIR'!$D$18-'Ejercicio 3 - TIR'!$C$18)*F734),'Ejercicio 3 - TIR'!$E$18-SQRT(('Ejercicio 3 - TIR'!$E$18-'Ejercicio 3 - TIR'!$C$18)*('Ejercicio 3 - TIR'!$E$18-'Ejercicio 3 - TIR'!$D$18)*(1-F734)))</f>
        <v>37593.1812223661</v>
      </c>
      <c r="H734" s="16">
        <f ca="1" t="shared" ref="H734:L734" si="5461">RAND()</f>
        <v>0.768151955830458</v>
      </c>
      <c r="I734" s="17">
        <f ca="1">IF(H734&lt;=('Ejercicio 3 - TIR'!$D$18-'Ejercicio 3 - TIR'!$C$18)/('Ejercicio 3 - TIR'!$E$18-'Ejercicio 3 - TIR'!$C$18),'Ejercicio 3 - TIR'!$C$18+SQRT(('Ejercicio 3 - TIR'!$E$18-'Ejercicio 3 - TIR'!$C$18)*('Ejercicio 3 - TIR'!$D$18-'Ejercicio 3 - TIR'!$C$18)*H734),'Ejercicio 3 - TIR'!$E$18-SQRT(('Ejercicio 3 - TIR'!$E$18-'Ejercicio 3 - TIR'!$C$18)*('Ejercicio 3 - TIR'!$E$18-'Ejercicio 3 - TIR'!$D$18)*(1-H734)))</f>
        <v>40830.0355741667</v>
      </c>
      <c r="J734" s="16">
        <f ca="1" t="shared" si="5461"/>
        <v>0.39991219853659</v>
      </c>
      <c r="K734" s="17">
        <f ca="1">IF(J734&lt;=('Ejercicio 3 - TIR'!$D$18-'Ejercicio 3 - TIR'!$C$18)/('Ejercicio 3 - TIR'!$E$18-'Ejercicio 3 - TIR'!$C$18),'Ejercicio 3 - TIR'!$C$18+SQRT(('Ejercicio 3 - TIR'!$E$18-'Ejercicio 3 - TIR'!$C$18)*('Ejercicio 3 - TIR'!$D$18-'Ejercicio 3 - TIR'!$C$18)*J734),'Ejercicio 3 - TIR'!$E$18-SQRT(('Ejercicio 3 - TIR'!$E$18-'Ejercicio 3 - TIR'!$C$18)*('Ejercicio 3 - TIR'!$E$18-'Ejercicio 3 - TIR'!$D$18)*(1-J734)))</f>
        <v>37745.1165117439</v>
      </c>
      <c r="L734" s="16">
        <f ca="1" t="shared" si="5461"/>
        <v>0.0747909499683501</v>
      </c>
      <c r="M734" s="17">
        <f ca="1">IF(L734&lt;=('Ejercicio 3 - TIR'!$D$18-'Ejercicio 3 - TIR'!$C$18)/('Ejercicio 3 - TIR'!$E$18-'Ejercicio 3 - TIR'!$C$18),'Ejercicio 3 - TIR'!$C$18+SQRT(('Ejercicio 3 - TIR'!$E$18-'Ejercicio 3 - TIR'!$C$18)*('Ejercicio 3 - TIR'!$D$18-'Ejercicio 3 - TIR'!$C$18)*L734),'Ejercicio 3 - TIR'!$E$18-SQRT(('Ejercicio 3 - TIR'!$E$18-'Ejercicio 3 - TIR'!$C$18)*('Ejercicio 3 - TIR'!$E$18-'Ejercicio 3 - TIR'!$D$18)*(1-L734)))</f>
        <v>33349.4242035389</v>
      </c>
      <c r="N734" s="16">
        <f ca="1" t="shared" ref="N734:R734" si="5462">RAND()</f>
        <v>0.521310704914267</v>
      </c>
      <c r="O734" s="17">
        <f ca="1">IF(N734&lt;=('Ejercicio 3 - TIR'!$D$18-'Ejercicio 3 - TIR'!$C$18)/('Ejercicio 3 - TIR'!$E$18-'Ejercicio 3 - TIR'!$C$18),'Ejercicio 3 - TIR'!$C$18+SQRT(('Ejercicio 3 - TIR'!$E$18-'Ejercicio 3 - TIR'!$C$18)*('Ejercicio 3 - TIR'!$D$18-'Ejercicio 3 - TIR'!$C$18)*N734),'Ejercicio 3 - TIR'!$E$18-SQRT(('Ejercicio 3 - TIR'!$E$18-'Ejercicio 3 - TIR'!$C$18)*('Ejercicio 3 - TIR'!$E$18-'Ejercicio 3 - TIR'!$D$18)*(1-N734)))</f>
        <v>38842.884469286</v>
      </c>
      <c r="P734" s="16">
        <f ca="1" t="shared" si="5462"/>
        <v>0.000737467669236214</v>
      </c>
      <c r="Q734" s="18">
        <f ca="1">IF(P734&lt;=('Ejercicio 3 - TIR'!$D$22-'Ejercicio 3 - TIR'!$C$22)/('Ejercicio 3 - TIR'!$E$22-'Ejercicio 3 - TIR'!$C$22),'Ejercicio 3 - TIR'!$C$22+SQRT(('Ejercicio 3 - TIR'!$E$22-'Ejercicio 3 - TIR'!$C$22)*('Ejercicio 3 - TIR'!$D$22-'Ejercicio 3 - TIR'!$C$22)*P734),'Ejercicio 3 - TIR'!$E$22-SQRT(('Ejercicio 3 - TIR'!$E$22-'Ejercicio 3 - TIR'!$C$22)*('Ejercicio 3 - TIR'!$E$22-'Ejercicio 3 - TIR'!$D$22)*(1-P734)))</f>
        <v>0.121152146607262</v>
      </c>
      <c r="R734" s="16">
        <f ca="1" t="shared" si="5462"/>
        <v>0.935461402192003</v>
      </c>
      <c r="S734" s="18">
        <f ca="1">IF(R734&lt;=('Ejercicio 3 - TIR'!$D$23-'Ejercicio 3 - TIR'!$C$23)/('Ejercicio 3 - TIR'!$E$23-'Ejercicio 3 - TIR'!$C$23),'Ejercicio 3 - TIR'!$C$23+SQRT(('Ejercicio 3 - TIR'!$E$23-'Ejercicio 3 - TIR'!$C$23)*('Ejercicio 3 - TIR'!$D$23-'Ejercicio 3 - TIR'!$C$23)*R734),'Ejercicio 3 - TIR'!$E$23-SQRT(('Ejercicio 3 - TIR'!$E$23-'Ejercicio 3 - TIR'!$C$23)*('Ejercicio 3 - TIR'!$E$23-'Ejercicio 3 - TIR'!$D$23)*(1-R734)))</f>
        <v>0.169221805529014</v>
      </c>
      <c r="T734" s="16">
        <f ca="1" t="shared" ref="T734:X734" si="5463">RAND()</f>
        <v>0.237997861712365</v>
      </c>
      <c r="U734" s="18">
        <f ca="1">IF(T734&lt;=('Ejercicio 3 - TIR'!$D$24-'Ejercicio 3 - TIR'!$C$24)/('Ejercicio 3 - TIR'!$E$24-'Ejercicio 3 - TIR'!$C$24),'Ejercicio 3 - TIR'!$C$24+SQRT(('Ejercicio 3 - TIR'!$E$24-'Ejercicio 3 - TIR'!$C$24)*('Ejercicio 3 - TIR'!$D$24-'Ejercicio 3 - TIR'!$C$24)*T734),'Ejercicio 3 - TIR'!$E$24-SQRT(('Ejercicio 3 - TIR'!$E$24-'Ejercicio 3 - TIR'!$C$24)*('Ejercicio 3 - TIR'!$E$24-'Ejercicio 3 - TIR'!$D$24)*(1-T734)))</f>
        <v>0.17235610676294</v>
      </c>
      <c r="V734" s="16">
        <f ca="1" t="shared" si="5463"/>
        <v>0.344559162215493</v>
      </c>
      <c r="W734" s="18">
        <f ca="1">IF(V734&lt;=('Ejercicio 3 - TIR'!$D$25-'Ejercicio 3 - TIR'!$C$25)/('Ejercicio 3 - TIR'!$E$25-'Ejercicio 3 - TIR'!$C$25),'Ejercicio 3 - TIR'!$C$25+SQRT(('Ejercicio 3 - TIR'!$E$25-'Ejercicio 3 - TIR'!$C$25)*('Ejercicio 3 - TIR'!$D$25-'Ejercicio 3 - TIR'!$C$25)*V734),'Ejercicio 3 - TIR'!$E$25-SQRT(('Ejercicio 3 - TIR'!$E$25-'Ejercicio 3 - TIR'!$C$25)*('Ejercicio 3 - TIR'!$E$25-'Ejercicio 3 - TIR'!$D$25)*(1-V734)))</f>
        <v>0.202103831758211</v>
      </c>
      <c r="X734" s="16">
        <f ca="1" t="shared" si="5463"/>
        <v>0.89030350778383</v>
      </c>
      <c r="Y734" s="18">
        <f ca="1">IF(X734&lt;=('Ejercicio 3 - TIR'!$D$26-'Ejercicio 3 - TIR'!$C$26)/('Ejercicio 3 - TIR'!$E$26-'Ejercicio 3 - TIR'!$C$26),'Ejercicio 3 - TIR'!$C$26+SQRT(('Ejercicio 3 - TIR'!$E$26-'Ejercicio 3 - TIR'!$C$26)*('Ejercicio 3 - TIR'!$D$26-'Ejercicio 3 - TIR'!$C$26)*X734),'Ejercicio 3 - TIR'!$E$26-SQRT(('Ejercicio 3 - TIR'!$E$26-'Ejercicio 3 - TIR'!$C$26)*('Ejercicio 3 - TIR'!$E$26-'Ejercicio 3 - TIR'!$D$26)*(1-X734)))</f>
        <v>0.255661531314248</v>
      </c>
      <c r="Z734" s="16">
        <f ca="1" t="shared" si="5240"/>
        <v>1.12115214660726</v>
      </c>
      <c r="AA734" s="16">
        <f ca="1" t="shared" si="5241"/>
        <v>1.31087553712887</v>
      </c>
      <c r="AB734" s="16">
        <f ca="1" t="shared" si="5242"/>
        <v>1.53681294115918</v>
      </c>
      <c r="AC734" s="16">
        <f ca="1" t="shared" si="5243"/>
        <v>1.84740872526306</v>
      </c>
      <c r="AD734" s="16">
        <f ca="1" t="shared" si="5244"/>
        <v>2.31972006892712</v>
      </c>
      <c r="AE734" s="15">
        <f ca="1" t="shared" si="5245"/>
        <v>4557.16576456742</v>
      </c>
      <c r="AF734" s="15">
        <f ca="1" t="shared" si="5246"/>
        <v>5328.33758334253</v>
      </c>
      <c r="AG734" s="15">
        <f ca="1" t="shared" si="5247"/>
        <v>6246.7091047261</v>
      </c>
      <c r="AH734" s="15">
        <f ca="1" t="shared" si="5248"/>
        <v>7509.19295067015</v>
      </c>
      <c r="AI734" s="15">
        <f ca="1" t="shared" si="5249"/>
        <v>9429.00471937264</v>
      </c>
      <c r="AJ734" s="17">
        <f ca="1" t="shared" si="5250"/>
        <v>42147.6758252516</v>
      </c>
      <c r="AK734" s="17">
        <f ca="1" t="shared" si="5251"/>
        <v>53523.0948142767</v>
      </c>
      <c r="AL734" s="17">
        <f ca="1" t="shared" si="5252"/>
        <v>58007.1835208092</v>
      </c>
      <c r="AM734" s="17">
        <f ca="1" t="shared" si="5253"/>
        <v>61610.0172561169</v>
      </c>
      <c r="AN734" s="17">
        <f ca="1" t="shared" si="5254"/>
        <v>90104.6186384202</v>
      </c>
      <c r="AO734" s="17">
        <f ca="1">C734/'Ejercicio 3 - TIR'!$D$7</f>
        <v>14277.9072337664</v>
      </c>
      <c r="AP734" s="17">
        <f ca="1" t="shared" si="5255"/>
        <v>27869.7685914852</v>
      </c>
      <c r="AQ734" s="17">
        <f ca="1" t="shared" si="5256"/>
        <v>39245.1875805103</v>
      </c>
      <c r="AR734" s="17">
        <f ca="1" t="shared" si="5257"/>
        <v>43729.2762870428</v>
      </c>
      <c r="AS734" s="17">
        <f ca="1" t="shared" si="5258"/>
        <v>47332.1100223505</v>
      </c>
      <c r="AT734" s="17">
        <f ca="1" t="shared" si="5259"/>
        <v>75826.7114046538</v>
      </c>
      <c r="AU734" s="17">
        <f ca="1">AP734*'Ejercicio 3 - TIR'!$D$5</f>
        <v>13934.8842957426</v>
      </c>
      <c r="AV734" s="17">
        <f ca="1">AQ734*'Ejercicio 3 - TIR'!$D$5</f>
        <v>19622.5937902551</v>
      </c>
      <c r="AW734" s="17">
        <f ca="1">AR734*'Ejercicio 3 - TIR'!$D$5</f>
        <v>21864.6381435214</v>
      </c>
      <c r="AX734" s="17">
        <f ca="1">AS734*'Ejercicio 3 - TIR'!$D$5</f>
        <v>23666.0550111752</v>
      </c>
      <c r="AY734" s="17">
        <f ca="1">AT734*'Ejercicio 3 - TIR'!$D$5</f>
        <v>37913.3557023269</v>
      </c>
      <c r="AZ734" s="17">
        <f ca="1" t="shared" ref="AZ734:BD734" si="5464">AJ734-AU734-AE734</f>
        <v>23655.6257649416</v>
      </c>
      <c r="BA734" s="17">
        <f ca="1" t="shared" si="5464"/>
        <v>28572.163440679</v>
      </c>
      <c r="BB734" s="17">
        <f ca="1" t="shared" si="5464"/>
        <v>29895.8362725617</v>
      </c>
      <c r="BC734" s="17">
        <f ca="1" t="shared" si="5464"/>
        <v>30434.7692942715</v>
      </c>
      <c r="BD734" s="17">
        <f ca="1" t="shared" si="5464"/>
        <v>42762.2582167207</v>
      </c>
      <c r="BE734" s="17">
        <f ca="1" t="shared" ref="BE734:BI734" si="5465">AZ734/Z734</f>
        <v>21099.3894419471</v>
      </c>
      <c r="BF734" s="17">
        <f ca="1" t="shared" si="5465"/>
        <v>21796.2442897202</v>
      </c>
      <c r="BG734" s="17">
        <f ca="1" t="shared" si="5465"/>
        <v>19453.1393326321</v>
      </c>
      <c r="BH734" s="17">
        <f ca="1" t="shared" si="5465"/>
        <v>16474.3020199484</v>
      </c>
      <c r="BI734" s="17">
        <f ca="1" t="shared" si="5465"/>
        <v>18434.232125473</v>
      </c>
      <c r="BJ734" s="17">
        <f ca="1" t="shared" si="5262"/>
        <v>87256.8021082095</v>
      </c>
      <c r="BK734" s="17">
        <f ca="1" t="shared" si="5263"/>
        <v>33120.7479524476</v>
      </c>
      <c r="BL734" s="17">
        <f ca="1" t="shared" si="5264"/>
        <v>120377.550060657</v>
      </c>
      <c r="BM734" s="17">
        <f ca="1">BK734*'Ejercicio 3 - TIR'!$D$5</f>
        <v>16560.3739762238</v>
      </c>
      <c r="BN734" s="17">
        <f ca="1" t="shared" si="5265"/>
        <v>103817.176084433</v>
      </c>
      <c r="BO734" s="17">
        <f ca="1" t="shared" si="5266"/>
        <v>44754.1828322628</v>
      </c>
      <c r="BP734" s="17">
        <f ca="1" t="shared" si="5267"/>
        <v>-109004.765384212</v>
      </c>
      <c r="BQ734" s="17">
        <f ca="1" t="shared" ref="BQ734:BT734" si="5466">BE734</f>
        <v>21099.3894419471</v>
      </c>
      <c r="BR734" s="17">
        <f ca="1" t="shared" si="5466"/>
        <v>21796.2442897202</v>
      </c>
      <c r="BS734" s="17">
        <f ca="1" t="shared" si="5466"/>
        <v>19453.1393326321</v>
      </c>
      <c r="BT734" s="17">
        <f ca="1" t="shared" si="5466"/>
        <v>16474.3020199484</v>
      </c>
      <c r="BU734" s="17">
        <f ca="1" t="shared" si="5269"/>
        <v>63188.4149577357</v>
      </c>
      <c r="BV734" s="19">
        <f ca="1" t="shared" si="5270"/>
        <v>7.93385974975496</v>
      </c>
    </row>
    <row r="735" ht="15" customHeight="1" spans="1:74">
      <c r="A735" s="15">
        <v>734</v>
      </c>
      <c r="B735" s="16">
        <f ca="1" t="shared" ref="B735:F735" si="5467">RAND()</f>
        <v>0.962659971916606</v>
      </c>
      <c r="C735" s="17">
        <f ca="1">IF(B735&lt;=('Ejercicio 3 - TIR'!$D$13-'Ejercicio 3 - TIR'!$C$13)/('Ejercicio 3 - TIR'!$E$13-'Ejercicio 3 - TIR'!$C$13),'Ejercicio 3 - TIR'!$C$13+SQRT(('Ejercicio 3 - TIR'!$E$13-'Ejercicio 3 - TIR'!$C$13)*('Ejercicio 3 - TIR'!$D$13-'Ejercicio 3 - TIR'!$C$13)*B735),'Ejercicio 3 - TIR'!$E$13-SQRT(('Ejercicio 3 - TIR'!$E$13-'Ejercicio 3 - TIR'!$C$13)*('Ejercicio 3 - TIR'!$E$13-'Ejercicio 3 - TIR'!$D$13)*(1-B735)))</f>
        <v>93306.1196828691</v>
      </c>
      <c r="D735" s="16">
        <f ca="1" t="shared" si="5467"/>
        <v>0.457548784951611</v>
      </c>
      <c r="E735" s="17">
        <f ca="1">IF(D735&lt;=('Ejercicio 3 - TIR'!$D$14-'Ejercicio 3 - TIR'!$C$14)/('Ejercicio 3 - TIR'!$E$14-'Ejercicio 3 - TIR'!$C$14),'Ejercicio 3 - TIR'!$C$14+SQRT(('Ejercicio 3 - TIR'!$E$14-'Ejercicio 3 - TIR'!$C$14)*('Ejercicio 3 - TIR'!$D$14-'Ejercicio 3 - TIR'!$C$14)*D735),'Ejercicio 3 - TIR'!$E$14-SQRT(('Ejercicio 3 - TIR'!$E$14-'Ejercicio 3 - TIR'!$C$14)*('Ejercicio 3 - TIR'!$E$14-'Ejercicio 3 - TIR'!$D$14)*(1-D735)))</f>
        <v>30979.5963362354</v>
      </c>
      <c r="F735" s="16">
        <f ca="1" t="shared" si="5467"/>
        <v>0.62240311452214</v>
      </c>
      <c r="G735" s="17">
        <f ca="1">IF(F735&lt;=('Ejercicio 3 - TIR'!$D$18-'Ejercicio 3 - TIR'!$C$18)/('Ejercicio 3 - TIR'!$E$18-'Ejercicio 3 - TIR'!$C$18),'Ejercicio 3 - TIR'!$C$18+SQRT(('Ejercicio 3 - TIR'!$E$18-'Ejercicio 3 - TIR'!$C$18)*('Ejercicio 3 - TIR'!$D$18-'Ejercicio 3 - TIR'!$C$18)*F735),'Ejercicio 3 - TIR'!$E$18-SQRT(('Ejercicio 3 - TIR'!$E$18-'Ejercicio 3 - TIR'!$C$18)*('Ejercicio 3 - TIR'!$E$18-'Ejercicio 3 - TIR'!$D$18)*(1-F735)))</f>
        <v>39662.3220386365</v>
      </c>
      <c r="H735" s="16">
        <f ca="1" t="shared" ref="H735:L735" si="5468">RAND()</f>
        <v>0.798804990601311</v>
      </c>
      <c r="I735" s="17">
        <f ca="1">IF(H735&lt;=('Ejercicio 3 - TIR'!$D$18-'Ejercicio 3 - TIR'!$C$18)/('Ejercicio 3 - TIR'!$E$18-'Ejercicio 3 - TIR'!$C$18),'Ejercicio 3 - TIR'!$C$18+SQRT(('Ejercicio 3 - TIR'!$E$18-'Ejercicio 3 - TIR'!$C$18)*('Ejercicio 3 - TIR'!$D$18-'Ejercicio 3 - TIR'!$C$18)*H735),'Ejercicio 3 - TIR'!$E$18-SQRT(('Ejercicio 3 - TIR'!$E$18-'Ejercicio 3 - TIR'!$C$18)*('Ejercicio 3 - TIR'!$E$18-'Ejercicio 3 - TIR'!$D$18)*(1-H735)))</f>
        <v>41115.4632573624</v>
      </c>
      <c r="J735" s="16">
        <f ca="1" t="shared" si="5468"/>
        <v>0.521205624231615</v>
      </c>
      <c r="K735" s="17">
        <f ca="1">IF(J735&lt;=('Ejercicio 3 - TIR'!$D$18-'Ejercicio 3 - TIR'!$C$18)/('Ejercicio 3 - TIR'!$E$18-'Ejercicio 3 - TIR'!$C$18),'Ejercicio 3 - TIR'!$C$18+SQRT(('Ejercicio 3 - TIR'!$E$18-'Ejercicio 3 - TIR'!$C$18)*('Ejercicio 3 - TIR'!$D$18-'Ejercicio 3 - TIR'!$C$18)*J735),'Ejercicio 3 - TIR'!$E$18-SQRT(('Ejercicio 3 - TIR'!$E$18-'Ejercicio 3 - TIR'!$C$18)*('Ejercicio 3 - TIR'!$E$18-'Ejercicio 3 - TIR'!$D$18)*(1-J735)))</f>
        <v>38841.9931935476</v>
      </c>
      <c r="L735" s="16">
        <f ca="1" t="shared" si="5468"/>
        <v>0.514161346318074</v>
      </c>
      <c r="M735" s="17">
        <f ca="1">IF(L735&lt;=('Ejercicio 3 - TIR'!$D$18-'Ejercicio 3 - TIR'!$C$18)/('Ejercicio 3 - TIR'!$E$18-'Ejercicio 3 - TIR'!$C$18),'Ejercicio 3 - TIR'!$C$18+SQRT(('Ejercicio 3 - TIR'!$E$18-'Ejercicio 3 - TIR'!$C$18)*('Ejercicio 3 - TIR'!$D$18-'Ejercicio 3 - TIR'!$C$18)*L735),'Ejercicio 3 - TIR'!$E$18-SQRT(('Ejercicio 3 - TIR'!$E$18-'Ejercicio 3 - TIR'!$C$18)*('Ejercicio 3 - TIR'!$E$18-'Ejercicio 3 - TIR'!$D$18)*(1-L735)))</f>
        <v>38782.0385986234</v>
      </c>
      <c r="N735" s="16">
        <f ca="1" t="shared" ref="N735:R735" si="5469">RAND()</f>
        <v>0.328444790241191</v>
      </c>
      <c r="O735" s="17">
        <f ca="1">IF(N735&lt;=('Ejercicio 3 - TIR'!$D$18-'Ejercicio 3 - TIR'!$C$18)/('Ejercicio 3 - TIR'!$E$18-'Ejercicio 3 - TIR'!$C$18),'Ejercicio 3 - TIR'!$C$18+SQRT(('Ejercicio 3 - TIR'!$E$18-'Ejercicio 3 - TIR'!$C$18)*('Ejercicio 3 - TIR'!$D$18-'Ejercicio 3 - TIR'!$C$18)*N735),'Ejercicio 3 - TIR'!$E$18-SQRT(('Ejercicio 3 - TIR'!$E$18-'Ejercicio 3 - TIR'!$C$18)*('Ejercicio 3 - TIR'!$E$18-'Ejercicio 3 - TIR'!$D$18)*(1-N735)))</f>
        <v>37019.0254691217</v>
      </c>
      <c r="P735" s="16">
        <f ca="1" t="shared" si="5469"/>
        <v>0.44776267902924</v>
      </c>
      <c r="Q735" s="18">
        <f ca="1">IF(P735&lt;=('Ejercicio 3 - TIR'!$D$22-'Ejercicio 3 - TIR'!$C$22)/('Ejercicio 3 - TIR'!$E$22-'Ejercicio 3 - TIR'!$C$22),'Ejercicio 3 - TIR'!$C$22+SQRT(('Ejercicio 3 - TIR'!$E$22-'Ejercicio 3 - TIR'!$C$22)*('Ejercicio 3 - TIR'!$D$22-'Ejercicio 3 - TIR'!$C$22)*P735),'Ejercicio 3 - TIR'!$E$22-SQRT(('Ejercicio 3 - TIR'!$E$22-'Ejercicio 3 - TIR'!$C$22)*('Ejercicio 3 - TIR'!$E$22-'Ejercicio 3 - TIR'!$D$22)*(1-P735)))</f>
        <v>0.148389660481461</v>
      </c>
      <c r="R735" s="16">
        <f ca="1" t="shared" si="5469"/>
        <v>0.622949875457067</v>
      </c>
      <c r="S735" s="18">
        <f ca="1">IF(R735&lt;=('Ejercicio 3 - TIR'!$D$23-'Ejercicio 3 - TIR'!$C$23)/('Ejercicio 3 - TIR'!$E$23-'Ejercicio 3 - TIR'!$C$23),'Ejercicio 3 - TIR'!$C$23+SQRT(('Ejercicio 3 - TIR'!$E$23-'Ejercicio 3 - TIR'!$C$23)*('Ejercicio 3 - TIR'!$D$23-'Ejercicio 3 - TIR'!$C$23)*R735),'Ejercicio 3 - TIR'!$E$23-SQRT(('Ejercicio 3 - TIR'!$E$23-'Ejercicio 3 - TIR'!$C$23)*('Ejercicio 3 - TIR'!$E$23-'Ejercicio 3 - TIR'!$D$23)*(1-R735)))</f>
        <v>0.153948316289014</v>
      </c>
      <c r="T735" s="16">
        <f ca="1" t="shared" ref="T735:X735" si="5470">RAND()</f>
        <v>0.760203504920669</v>
      </c>
      <c r="U735" s="18">
        <f ca="1">IF(T735&lt;=('Ejercicio 3 - TIR'!$D$24-'Ejercicio 3 - TIR'!$C$24)/('Ejercicio 3 - TIR'!$E$24-'Ejercicio 3 - TIR'!$C$24),'Ejercicio 3 - TIR'!$C$24+SQRT(('Ejercicio 3 - TIR'!$E$24-'Ejercicio 3 - TIR'!$C$24)*('Ejercicio 3 - TIR'!$D$24-'Ejercicio 3 - TIR'!$C$24)*T735),'Ejercicio 3 - TIR'!$E$24-SQRT(('Ejercicio 3 - TIR'!$E$24-'Ejercicio 3 - TIR'!$C$24)*('Ejercicio 3 - TIR'!$E$24-'Ejercicio 3 - TIR'!$D$24)*(1-T735)))</f>
        <v>0.194088030059022</v>
      </c>
      <c r="V735" s="16">
        <f ca="1" t="shared" si="5470"/>
        <v>0.78401391342021</v>
      </c>
      <c r="W735" s="18">
        <f ca="1">IF(V735&lt;=('Ejercicio 3 - TIR'!$D$25-'Ejercicio 3 - TIR'!$C$25)/('Ejercicio 3 - TIR'!$E$25-'Ejercicio 3 - TIR'!$C$25),'Ejercicio 3 - TIR'!$C$25+SQRT(('Ejercicio 3 - TIR'!$E$25-'Ejercicio 3 - TIR'!$C$25)*('Ejercicio 3 - TIR'!$D$25-'Ejercicio 3 - TIR'!$C$25)*V735),'Ejercicio 3 - TIR'!$E$25-SQRT(('Ejercicio 3 - TIR'!$E$25-'Ejercicio 3 - TIR'!$C$25)*('Ejercicio 3 - TIR'!$E$25-'Ejercicio 3 - TIR'!$D$25)*(1-V735)))</f>
        <v>0.222505431390377</v>
      </c>
      <c r="X735" s="16">
        <f ca="1" t="shared" si="5470"/>
        <v>0.62062969520532</v>
      </c>
      <c r="Y735" s="18">
        <f ca="1">IF(X735&lt;=('Ejercicio 3 - TIR'!$D$26-'Ejercicio 3 - TIR'!$C$26)/('Ejercicio 3 - TIR'!$E$26-'Ejercicio 3 - TIR'!$C$26),'Ejercicio 3 - TIR'!$C$26+SQRT(('Ejercicio 3 - TIR'!$E$26-'Ejercicio 3 - TIR'!$C$26)*('Ejercicio 3 - TIR'!$D$26-'Ejercicio 3 - TIR'!$C$26)*X735),'Ejercicio 3 - TIR'!$E$26-SQRT(('Ejercicio 3 - TIR'!$E$26-'Ejercicio 3 - TIR'!$C$26)*('Ejercicio 3 - TIR'!$E$26-'Ejercicio 3 - TIR'!$D$26)*(1-X735)))</f>
        <v>0.234738541275261</v>
      </c>
      <c r="Z735" s="16">
        <f ca="1" t="shared" si="5240"/>
        <v>1.14838966048146</v>
      </c>
      <c r="AA735" s="16">
        <f ca="1" t="shared" si="5241"/>
        <v>1.32518231515629</v>
      </c>
      <c r="AB735" s="16">
        <f ca="1" t="shared" si="5242"/>
        <v>1.58238434017403</v>
      </c>
      <c r="AC735" s="16">
        <f ca="1" t="shared" si="5243"/>
        <v>1.93447345040983</v>
      </c>
      <c r="AD735" s="16">
        <f ca="1" t="shared" si="5244"/>
        <v>2.38856892629476</v>
      </c>
      <c r="AE735" s="15">
        <f ca="1" t="shared" si="5245"/>
        <v>4597.05178218668</v>
      </c>
      <c r="AF735" s="15">
        <f ca="1" t="shared" si="5246"/>
        <v>5304.76016394773</v>
      </c>
      <c r="AG735" s="15">
        <f ca="1" t="shared" si="5247"/>
        <v>6334.35061410392</v>
      </c>
      <c r="AH735" s="15">
        <f ca="1" t="shared" si="5248"/>
        <v>7743.77803007302</v>
      </c>
      <c r="AI735" s="15">
        <f ca="1" t="shared" si="5249"/>
        <v>9561.54118881177</v>
      </c>
      <c r="AJ735" s="17">
        <f ca="1" t="shared" si="5250"/>
        <v>45547.8005398562</v>
      </c>
      <c r="AK735" s="17">
        <f ca="1" t="shared" si="5251"/>
        <v>54485.484788115</v>
      </c>
      <c r="AL735" s="17">
        <f ca="1" t="shared" si="5252"/>
        <v>61462.9617706161</v>
      </c>
      <c r="AM735" s="17">
        <f ca="1" t="shared" si="5253"/>
        <v>75022.8240218064</v>
      </c>
      <c r="AN735" s="17">
        <f ca="1" t="shared" si="5254"/>
        <v>88422.4939172582</v>
      </c>
      <c r="AO735" s="17">
        <f ca="1">C735/'Ejercicio 3 - TIR'!$D$7</f>
        <v>18661.2239365738</v>
      </c>
      <c r="AP735" s="17">
        <f ca="1" t="shared" si="5255"/>
        <v>26886.5766032823</v>
      </c>
      <c r="AQ735" s="17">
        <f ca="1" t="shared" si="5256"/>
        <v>35824.2608515412</v>
      </c>
      <c r="AR735" s="17">
        <f ca="1" t="shared" si="5257"/>
        <v>42801.7378340423</v>
      </c>
      <c r="AS735" s="17">
        <f ca="1" t="shared" si="5258"/>
        <v>56361.6000852325</v>
      </c>
      <c r="AT735" s="17">
        <f ca="1" t="shared" si="5259"/>
        <v>69761.2699806844</v>
      </c>
      <c r="AU735" s="17">
        <f ca="1">AP735*'Ejercicio 3 - TIR'!$D$5</f>
        <v>13443.2883016412</v>
      </c>
      <c r="AV735" s="17">
        <f ca="1">AQ735*'Ejercicio 3 - TIR'!$D$5</f>
        <v>17912.1304257706</v>
      </c>
      <c r="AW735" s="17">
        <f ca="1">AR735*'Ejercicio 3 - TIR'!$D$5</f>
        <v>21400.8689170212</v>
      </c>
      <c r="AX735" s="17">
        <f ca="1">AS735*'Ejercicio 3 - TIR'!$D$5</f>
        <v>28180.8000426163</v>
      </c>
      <c r="AY735" s="17">
        <f ca="1">AT735*'Ejercicio 3 - TIR'!$D$5</f>
        <v>34880.6349903422</v>
      </c>
      <c r="AZ735" s="17">
        <f ca="1" t="shared" ref="AZ735:BD735" si="5471">AJ735-AU735-AE735</f>
        <v>27507.4604560283</v>
      </c>
      <c r="BA735" s="17">
        <f ca="1" t="shared" si="5471"/>
        <v>31268.5941983967</v>
      </c>
      <c r="BB735" s="17">
        <f ca="1" t="shared" si="5471"/>
        <v>33727.742239491</v>
      </c>
      <c r="BC735" s="17">
        <f ca="1" t="shared" si="5471"/>
        <v>39098.2459491171</v>
      </c>
      <c r="BD735" s="17">
        <f ca="1" t="shared" si="5471"/>
        <v>43980.3177381043</v>
      </c>
      <c r="BE735" s="17">
        <f ca="1" t="shared" ref="BE735:BI735" si="5472">AZ735/Z735</f>
        <v>23953.0722041644</v>
      </c>
      <c r="BF735" s="17">
        <f ca="1" t="shared" si="5472"/>
        <v>23595.6923366494</v>
      </c>
      <c r="BG735" s="17">
        <f ca="1" t="shared" si="5472"/>
        <v>21314.5070911038</v>
      </c>
      <c r="BH735" s="17">
        <f ca="1" t="shared" si="5472"/>
        <v>20211.3117348981</v>
      </c>
      <c r="BI735" s="17">
        <f ca="1" t="shared" si="5472"/>
        <v>18412.831739517</v>
      </c>
      <c r="BJ735" s="17">
        <f ca="1" t="shared" si="5262"/>
        <v>73996.9011578868</v>
      </c>
      <c r="BK735" s="17">
        <f ca="1" t="shared" si="5263"/>
        <v>44573.6196215282</v>
      </c>
      <c r="BL735" s="17">
        <f ca="1" t="shared" si="5264"/>
        <v>118570.520779415</v>
      </c>
      <c r="BM735" s="17">
        <f ca="1">BK735*'Ejercicio 3 - TIR'!$D$5</f>
        <v>22286.8098107641</v>
      </c>
      <c r="BN735" s="17">
        <f ca="1" t="shared" si="5265"/>
        <v>96283.7109686508</v>
      </c>
      <c r="BO735" s="17">
        <f ca="1" t="shared" si="5266"/>
        <v>40310.2083045223</v>
      </c>
      <c r="BP735" s="17">
        <f ca="1" t="shared" si="5267"/>
        <v>-124285.716019104</v>
      </c>
      <c r="BQ735" s="17">
        <f ca="1" t="shared" ref="BQ735:BT735" si="5473">BE735</f>
        <v>23953.0722041644</v>
      </c>
      <c r="BR735" s="17">
        <f ca="1" t="shared" si="5473"/>
        <v>23595.6923366494</v>
      </c>
      <c r="BS735" s="17">
        <f ca="1" t="shared" si="5473"/>
        <v>21314.5070911038</v>
      </c>
      <c r="BT735" s="17">
        <f ca="1" t="shared" si="5473"/>
        <v>20211.3117348981</v>
      </c>
      <c r="BU735" s="17">
        <f ca="1" t="shared" si="5269"/>
        <v>58723.0400440393</v>
      </c>
      <c r="BV735" s="19">
        <f ca="1" t="shared" si="5270"/>
        <v>5.24796774437053</v>
      </c>
    </row>
    <row r="736" ht="15" customHeight="1" spans="1:74">
      <c r="A736" s="15">
        <v>735</v>
      </c>
      <c r="B736" s="16">
        <f ca="1" t="shared" ref="B736:F736" si="5474">RAND()</f>
        <v>0.884931064570826</v>
      </c>
      <c r="C736" s="17">
        <f ca="1">IF(B736&lt;=('Ejercicio 3 - TIR'!$D$13-'Ejercicio 3 - TIR'!$C$13)/('Ejercicio 3 - TIR'!$E$13-'Ejercicio 3 - TIR'!$C$13),'Ejercicio 3 - TIR'!$C$13+SQRT(('Ejercicio 3 - TIR'!$E$13-'Ejercicio 3 - TIR'!$C$13)*('Ejercicio 3 - TIR'!$D$13-'Ejercicio 3 - TIR'!$C$13)*B736),'Ejercicio 3 - TIR'!$E$13-SQRT(('Ejercicio 3 - TIR'!$E$13-'Ejercicio 3 - TIR'!$C$13)*('Ejercicio 3 - TIR'!$E$13-'Ejercicio 3 - TIR'!$D$13)*(1-B736)))</f>
        <v>88249.1394989555</v>
      </c>
      <c r="D736" s="16">
        <f ca="1" t="shared" si="5474"/>
        <v>0.170685695546293</v>
      </c>
      <c r="E736" s="17">
        <f ca="1">IF(D736&lt;=('Ejercicio 3 - TIR'!$D$14-'Ejercicio 3 - TIR'!$C$14)/('Ejercicio 3 - TIR'!$E$14-'Ejercicio 3 - TIR'!$C$14),'Ejercicio 3 - TIR'!$C$14+SQRT(('Ejercicio 3 - TIR'!$E$14-'Ejercicio 3 - TIR'!$C$14)*('Ejercicio 3 - TIR'!$D$14-'Ejercicio 3 - TIR'!$C$14)*D736),'Ejercicio 3 - TIR'!$E$14-SQRT(('Ejercicio 3 - TIR'!$E$14-'Ejercicio 3 - TIR'!$C$14)*('Ejercicio 3 - TIR'!$E$14-'Ejercicio 3 - TIR'!$D$14)*(1-D736)))</f>
        <v>28577.9082109484</v>
      </c>
      <c r="F736" s="16">
        <f ca="1" t="shared" si="5474"/>
        <v>0.00206473059167522</v>
      </c>
      <c r="G736" s="17">
        <f ca="1">IF(F736&lt;=('Ejercicio 3 - TIR'!$D$18-'Ejercicio 3 - TIR'!$C$18)/('Ejercicio 3 - TIR'!$E$18-'Ejercicio 3 - TIR'!$C$18),'Ejercicio 3 - TIR'!$C$18+SQRT(('Ejercicio 3 - TIR'!$E$18-'Ejercicio 3 - TIR'!$C$18)*('Ejercicio 3 - TIR'!$D$18-'Ejercicio 3 - TIR'!$C$18)*F736),'Ejercicio 3 - TIR'!$E$18-SQRT(('Ejercicio 3 - TIR'!$E$18-'Ejercicio 3 - TIR'!$C$18)*('Ejercicio 3 - TIR'!$E$18-'Ejercicio 3 - TIR'!$D$18)*(1-F736)))</f>
        <v>30556.5155781748</v>
      </c>
      <c r="H736" s="16">
        <f ca="1" t="shared" ref="H736:L736" si="5475">RAND()</f>
        <v>0.318865068751431</v>
      </c>
      <c r="I736" s="17">
        <f ca="1">IF(H736&lt;=('Ejercicio 3 - TIR'!$D$18-'Ejercicio 3 - TIR'!$C$18)/('Ejercicio 3 - TIR'!$E$18-'Ejercicio 3 - TIR'!$C$18),'Ejercicio 3 - TIR'!$C$18+SQRT(('Ejercicio 3 - TIR'!$E$18-'Ejercicio 3 - TIR'!$C$18)*('Ejercicio 3 - TIR'!$D$18-'Ejercicio 3 - TIR'!$C$18)*H736),'Ejercicio 3 - TIR'!$E$18-SQRT(('Ejercicio 3 - TIR'!$E$18-'Ejercicio 3 - TIR'!$C$18)*('Ejercicio 3 - TIR'!$E$18-'Ejercicio 3 - TIR'!$D$18)*(1-H736)))</f>
        <v>36915.9063261958</v>
      </c>
      <c r="J736" s="16">
        <f ca="1" t="shared" si="5475"/>
        <v>0.257542500772744</v>
      </c>
      <c r="K736" s="17">
        <f ca="1">IF(J736&lt;=('Ejercicio 3 - TIR'!$D$18-'Ejercicio 3 - TIR'!$C$18)/('Ejercicio 3 - TIR'!$E$18-'Ejercicio 3 - TIR'!$C$18),'Ejercicio 3 - TIR'!$C$18+SQRT(('Ejercicio 3 - TIR'!$E$18-'Ejercicio 3 - TIR'!$C$18)*('Ejercicio 3 - TIR'!$D$18-'Ejercicio 3 - TIR'!$C$18)*J736),'Ejercicio 3 - TIR'!$E$18-SQRT(('Ejercicio 3 - TIR'!$E$18-'Ejercicio 3 - TIR'!$C$18)*('Ejercicio 3 - TIR'!$E$18-'Ejercicio 3 - TIR'!$D$18)*(1-J736)))</f>
        <v>36215.4143157083</v>
      </c>
      <c r="L736" s="16">
        <f ca="1" t="shared" si="5475"/>
        <v>0.752755355456338</v>
      </c>
      <c r="M736" s="17">
        <f ca="1">IF(L736&lt;=('Ejercicio 3 - TIR'!$D$18-'Ejercicio 3 - TIR'!$C$18)/('Ejercicio 3 - TIR'!$E$18-'Ejercicio 3 - TIR'!$C$18),'Ejercicio 3 - TIR'!$C$18+SQRT(('Ejercicio 3 - TIR'!$E$18-'Ejercicio 3 - TIR'!$C$18)*('Ejercicio 3 - TIR'!$D$18-'Ejercicio 3 - TIR'!$C$18)*L736),'Ejercicio 3 - TIR'!$E$18-SQRT(('Ejercicio 3 - TIR'!$E$18-'Ejercicio 3 - TIR'!$C$18)*('Ejercicio 3 - TIR'!$E$18-'Ejercicio 3 - TIR'!$D$18)*(1-L736)))</f>
        <v>40693.8011726379</v>
      </c>
      <c r="N736" s="16">
        <f ca="1" t="shared" ref="N736:R736" si="5476">RAND()</f>
        <v>0.756602279607925</v>
      </c>
      <c r="O736" s="17">
        <f ca="1">IF(N736&lt;=('Ejercicio 3 - TIR'!$D$18-'Ejercicio 3 - TIR'!$C$18)/('Ejercicio 3 - TIR'!$E$18-'Ejercicio 3 - TIR'!$C$18),'Ejercicio 3 - TIR'!$C$18+SQRT(('Ejercicio 3 - TIR'!$E$18-'Ejercicio 3 - TIR'!$C$18)*('Ejercicio 3 - TIR'!$D$18-'Ejercicio 3 - TIR'!$C$18)*N736),'Ejercicio 3 - TIR'!$E$18-SQRT(('Ejercicio 3 - TIR'!$E$18-'Ejercicio 3 - TIR'!$C$18)*('Ejercicio 3 - TIR'!$E$18-'Ejercicio 3 - TIR'!$D$18)*(1-N736)))</f>
        <v>40727.4329695831</v>
      </c>
      <c r="P736" s="16">
        <f ca="1" t="shared" si="5476"/>
        <v>0.941732073666563</v>
      </c>
      <c r="Q736" s="18">
        <f ca="1">IF(P736&lt;=('Ejercicio 3 - TIR'!$D$22-'Ejercicio 3 - TIR'!$C$22)/('Ejercicio 3 - TIR'!$E$22-'Ejercicio 3 - TIR'!$C$22),'Ejercicio 3 - TIR'!$C$22+SQRT(('Ejercicio 3 - TIR'!$E$22-'Ejercicio 3 - TIR'!$C$22)*('Ejercicio 3 - TIR'!$D$22-'Ejercicio 3 - TIR'!$C$22)*P736),'Ejercicio 3 - TIR'!$E$22-SQRT(('Ejercicio 3 - TIR'!$E$22-'Ejercicio 3 - TIR'!$C$22)*('Ejercicio 3 - TIR'!$E$22-'Ejercicio 3 - TIR'!$D$22)*(1-P736)))</f>
        <v>0.169758795607928</v>
      </c>
      <c r="R736" s="16">
        <f ca="1" t="shared" si="5476"/>
        <v>0.744609557047686</v>
      </c>
      <c r="S736" s="18">
        <f ca="1">IF(R736&lt;=('Ejercicio 3 - TIR'!$D$23-'Ejercicio 3 - TIR'!$C$23)/('Ejercicio 3 - TIR'!$E$23-'Ejercicio 3 - TIR'!$C$23),'Ejercicio 3 - TIR'!$C$23+SQRT(('Ejercicio 3 - TIR'!$E$23-'Ejercicio 3 - TIR'!$C$23)*('Ejercicio 3 - TIR'!$D$23-'Ejercicio 3 - TIR'!$C$23)*R736),'Ejercicio 3 - TIR'!$E$23-SQRT(('Ejercicio 3 - TIR'!$E$23-'Ejercicio 3 - TIR'!$C$23)*('Ejercicio 3 - TIR'!$E$23-'Ejercicio 3 - TIR'!$D$23)*(1-R736)))</f>
        <v>0.158559319103299</v>
      </c>
      <c r="T736" s="16">
        <f ca="1" t="shared" ref="T736:X736" si="5477">RAND()</f>
        <v>0.825410666033698</v>
      </c>
      <c r="U736" s="18">
        <f ca="1">IF(T736&lt;=('Ejercicio 3 - TIR'!$D$24-'Ejercicio 3 - TIR'!$C$24)/('Ejercicio 3 - TIR'!$E$24-'Ejercicio 3 - TIR'!$C$24),'Ejercicio 3 - TIR'!$C$24+SQRT(('Ejercicio 3 - TIR'!$E$24-'Ejercicio 3 - TIR'!$C$24)*('Ejercicio 3 - TIR'!$D$24-'Ejercicio 3 - TIR'!$C$24)*T736),'Ejercicio 3 - TIR'!$E$24-SQRT(('Ejercicio 3 - TIR'!$E$24-'Ejercicio 3 - TIR'!$C$24)*('Ejercicio 3 - TIR'!$E$24-'Ejercicio 3 - TIR'!$D$24)*(1-T736)))</f>
        <v>0.197890044434562</v>
      </c>
      <c r="V736" s="16">
        <f ca="1" t="shared" si="5477"/>
        <v>0.432160602831951</v>
      </c>
      <c r="W736" s="18">
        <f ca="1">IF(V736&lt;=('Ejercicio 3 - TIR'!$D$25-'Ejercicio 3 - TIR'!$C$25)/('Ejercicio 3 - TIR'!$E$25-'Ejercicio 3 - TIR'!$C$25),'Ejercicio 3 - TIR'!$C$25+SQRT(('Ejercicio 3 - TIR'!$E$25-'Ejercicio 3 - TIR'!$C$25)*('Ejercicio 3 - TIR'!$D$25-'Ejercicio 3 - TIR'!$C$25)*V736),'Ejercicio 3 - TIR'!$E$25-SQRT(('Ejercicio 3 - TIR'!$E$25-'Ejercicio 3 - TIR'!$C$25)*('Ejercicio 3 - TIR'!$E$25-'Ejercicio 3 - TIR'!$D$25)*(1-V736)))</f>
        <v>0.205419310345306</v>
      </c>
      <c r="X736" s="16">
        <f ca="1" t="shared" si="5477"/>
        <v>0.939193160065443</v>
      </c>
      <c r="Y736" s="18">
        <f ca="1">IF(X736&lt;=('Ejercicio 3 - TIR'!$D$26-'Ejercicio 3 - TIR'!$C$26)/('Ejercicio 3 - TIR'!$E$26-'Ejercicio 3 - TIR'!$C$26),'Ejercicio 3 - TIR'!$C$26+SQRT(('Ejercicio 3 - TIR'!$E$26-'Ejercicio 3 - TIR'!$C$26)*('Ejercicio 3 - TIR'!$D$26-'Ejercicio 3 - TIR'!$C$26)*X736),'Ejercicio 3 - TIR'!$E$26-SQRT(('Ejercicio 3 - TIR'!$E$26-'Ejercicio 3 - TIR'!$C$26)*('Ejercicio 3 - TIR'!$E$26-'Ejercicio 3 - TIR'!$D$26)*(1-X736)))</f>
        <v>0.261879378166117</v>
      </c>
      <c r="Z736" s="16">
        <f ca="1" t="shared" si="5240"/>
        <v>1.16975879560793</v>
      </c>
      <c r="AA736" s="16">
        <f ca="1" t="shared" si="5241"/>
        <v>1.35523495375462</v>
      </c>
      <c r="AB736" s="16">
        <f ca="1" t="shared" si="5242"/>
        <v>1.62342245897239</v>
      </c>
      <c r="AC736" s="16">
        <f ca="1" t="shared" si="5243"/>
        <v>1.95690478089358</v>
      </c>
      <c r="AD736" s="16">
        <f ca="1" t="shared" si="5244"/>
        <v>2.46937778804429</v>
      </c>
      <c r="AE736" s="15">
        <f ca="1" t="shared" si="5245"/>
        <v>4851.35127888453</v>
      </c>
      <c r="AF736" s="15">
        <f ca="1" t="shared" si="5246"/>
        <v>5620.57823439538</v>
      </c>
      <c r="AG736" s="15">
        <f ca="1" t="shared" si="5247"/>
        <v>6732.83471094781</v>
      </c>
      <c r="AH736" s="15">
        <f ca="1" t="shared" si="5248"/>
        <v>8115.88897393964</v>
      </c>
      <c r="AI736" s="15">
        <f ca="1" t="shared" si="5249"/>
        <v>10241.2729317002</v>
      </c>
      <c r="AJ736" s="17">
        <f ca="1" t="shared" si="5250"/>
        <v>35743.7528607007</v>
      </c>
      <c r="AK736" s="17">
        <f ca="1" t="shared" si="5251"/>
        <v>50029.7266027917</v>
      </c>
      <c r="AL736" s="17">
        <f ca="1" t="shared" si="5252"/>
        <v>58792.916961111</v>
      </c>
      <c r="AM736" s="17">
        <f ca="1" t="shared" si="5253"/>
        <v>79633.8940674678</v>
      </c>
      <c r="AN736" s="17">
        <f ca="1" t="shared" si="5254"/>
        <v>100571.418339151</v>
      </c>
      <c r="AO736" s="17">
        <f ca="1">C736/'Ejercicio 3 - TIR'!$D$7</f>
        <v>17649.8278997911</v>
      </c>
      <c r="AP736" s="17">
        <f ca="1" t="shared" si="5255"/>
        <v>18093.9249609096</v>
      </c>
      <c r="AQ736" s="17">
        <f ca="1" t="shared" si="5256"/>
        <v>32379.8987030006</v>
      </c>
      <c r="AR736" s="17">
        <f ca="1" t="shared" si="5257"/>
        <v>41143.0890613199</v>
      </c>
      <c r="AS736" s="17">
        <f ca="1" t="shared" si="5258"/>
        <v>61984.0661676767</v>
      </c>
      <c r="AT736" s="17">
        <f ca="1" t="shared" si="5259"/>
        <v>82921.59043936</v>
      </c>
      <c r="AU736" s="17">
        <f ca="1">AP736*'Ejercicio 3 - TIR'!$D$5</f>
        <v>9046.9624804548</v>
      </c>
      <c r="AV736" s="17">
        <f ca="1">AQ736*'Ejercicio 3 - TIR'!$D$5</f>
        <v>16189.9493515003</v>
      </c>
      <c r="AW736" s="17">
        <f ca="1">AR736*'Ejercicio 3 - TIR'!$D$5</f>
        <v>20571.54453066</v>
      </c>
      <c r="AX736" s="17">
        <f ca="1">AS736*'Ejercicio 3 - TIR'!$D$5</f>
        <v>30992.0330838383</v>
      </c>
      <c r="AY736" s="17">
        <f ca="1">AT736*'Ejercicio 3 - TIR'!$D$5</f>
        <v>41460.79521968</v>
      </c>
      <c r="AZ736" s="17">
        <f ca="1" t="shared" ref="AZ736:BD736" si="5478">AJ736-AU736-AE736</f>
        <v>21845.4391013614</v>
      </c>
      <c r="BA736" s="17">
        <f ca="1" t="shared" si="5478"/>
        <v>28219.199016896</v>
      </c>
      <c r="BB736" s="17">
        <f ca="1" t="shared" si="5478"/>
        <v>31488.5377195032</v>
      </c>
      <c r="BC736" s="17">
        <f ca="1" t="shared" si="5478"/>
        <v>40525.9720096898</v>
      </c>
      <c r="BD736" s="17">
        <f ca="1" t="shared" si="5478"/>
        <v>48869.3501877709</v>
      </c>
      <c r="BE736" s="17">
        <f ca="1" t="shared" ref="BE736:BI736" si="5479">AZ736/Z736</f>
        <v>18675.165498549</v>
      </c>
      <c r="BF736" s="17">
        <f ca="1" t="shared" si="5479"/>
        <v>20822.3665857466</v>
      </c>
      <c r="BG736" s="17">
        <f ca="1" t="shared" si="5479"/>
        <v>19396.391583393</v>
      </c>
      <c r="BH736" s="17">
        <f ca="1" t="shared" si="5479"/>
        <v>20709.2201957749</v>
      </c>
      <c r="BI736" s="17">
        <f ca="1" t="shared" si="5479"/>
        <v>19790.1473093247</v>
      </c>
      <c r="BJ736" s="17">
        <f ca="1" t="shared" si="5262"/>
        <v>70569.6517648844</v>
      </c>
      <c r="BK736" s="17">
        <f ca="1" t="shared" si="5263"/>
        <v>43584.0929785485</v>
      </c>
      <c r="BL736" s="17">
        <f ca="1" t="shared" si="5264"/>
        <v>114153.744743433</v>
      </c>
      <c r="BM736" s="17">
        <f ca="1">BK736*'Ejercicio 3 - TIR'!$D$5</f>
        <v>21792.0464892742</v>
      </c>
      <c r="BN736" s="17">
        <f ca="1" t="shared" si="5265"/>
        <v>92361.6982541587</v>
      </c>
      <c r="BO736" s="17">
        <f ca="1" t="shared" si="5266"/>
        <v>37402.8221608439</v>
      </c>
      <c r="BP736" s="17">
        <f ca="1" t="shared" si="5267"/>
        <v>-116827.047709904</v>
      </c>
      <c r="BQ736" s="17">
        <f ca="1" t="shared" ref="BQ736:BT736" si="5480">BE736</f>
        <v>18675.165498549</v>
      </c>
      <c r="BR736" s="17">
        <f ca="1" t="shared" si="5480"/>
        <v>20822.3665857466</v>
      </c>
      <c r="BS736" s="17">
        <f ca="1" t="shared" si="5480"/>
        <v>19396.391583393</v>
      </c>
      <c r="BT736" s="17">
        <f ca="1" t="shared" si="5480"/>
        <v>20709.2201957749</v>
      </c>
      <c r="BU736" s="17">
        <f ca="1" t="shared" si="5269"/>
        <v>57192.9694701687</v>
      </c>
      <c r="BV736" s="19">
        <f ca="1" t="shared" si="5270"/>
        <v>4.59523714524379</v>
      </c>
    </row>
    <row r="737" ht="15" customHeight="1" spans="1:74">
      <c r="A737" s="15">
        <v>736</v>
      </c>
      <c r="B737" s="16">
        <f ca="1" t="shared" ref="B737:F737" si="5481">RAND()</f>
        <v>0.895343536267834</v>
      </c>
      <c r="C737" s="17">
        <f ca="1">IF(B737&lt;=('Ejercicio 3 - TIR'!$D$13-'Ejercicio 3 - TIR'!$C$13)/('Ejercicio 3 - TIR'!$E$13-'Ejercicio 3 - TIR'!$C$13),'Ejercicio 3 - TIR'!$C$13+SQRT(('Ejercicio 3 - TIR'!$E$13-'Ejercicio 3 - TIR'!$C$13)*('Ejercicio 3 - TIR'!$D$13-'Ejercicio 3 - TIR'!$C$13)*B737),'Ejercicio 3 - TIR'!$E$13-SQRT(('Ejercicio 3 - TIR'!$E$13-'Ejercicio 3 - TIR'!$C$13)*('Ejercicio 3 - TIR'!$E$13-'Ejercicio 3 - TIR'!$D$13)*(1-B737)))</f>
        <v>88793.4056699371</v>
      </c>
      <c r="D737" s="16">
        <f ca="1" t="shared" si="5481"/>
        <v>0.298791181761092</v>
      </c>
      <c r="E737" s="17">
        <f ca="1">IF(D737&lt;=('Ejercicio 3 - TIR'!$D$14-'Ejercicio 3 - TIR'!$C$14)/('Ejercicio 3 - TIR'!$E$14-'Ejercicio 3 - TIR'!$C$14),'Ejercicio 3 - TIR'!$C$14+SQRT(('Ejercicio 3 - TIR'!$E$14-'Ejercicio 3 - TIR'!$C$14)*('Ejercicio 3 - TIR'!$D$14-'Ejercicio 3 - TIR'!$C$14)*D737),'Ejercicio 3 - TIR'!$E$14-SQRT(('Ejercicio 3 - TIR'!$E$14-'Ejercicio 3 - TIR'!$C$14)*('Ejercicio 3 - TIR'!$E$14-'Ejercicio 3 - TIR'!$D$14)*(1-D737)))</f>
        <v>29733.8502967544</v>
      </c>
      <c r="F737" s="16">
        <f ca="1" t="shared" si="5481"/>
        <v>0.748815309068059</v>
      </c>
      <c r="G737" s="17">
        <f ca="1">IF(F737&lt;=('Ejercicio 3 - TIR'!$D$18-'Ejercicio 3 - TIR'!$C$18)/('Ejercicio 3 - TIR'!$E$18-'Ejercicio 3 - TIR'!$C$18),'Ejercicio 3 - TIR'!$C$18+SQRT(('Ejercicio 3 - TIR'!$E$18-'Ejercicio 3 - TIR'!$C$18)*('Ejercicio 3 - TIR'!$D$18-'Ejercicio 3 - TIR'!$C$18)*F737),'Ejercicio 3 - TIR'!$E$18-SQRT(('Ejercicio 3 - TIR'!$E$18-'Ejercicio 3 - TIR'!$C$18)*('Ejercicio 3 - TIR'!$E$18-'Ejercicio 3 - TIR'!$D$18)*(1-F737)))</f>
        <v>40659.6253825395</v>
      </c>
      <c r="H737" s="16">
        <f ca="1" t="shared" ref="H737:L737" si="5482">RAND()</f>
        <v>0.479078589285348</v>
      </c>
      <c r="I737" s="17">
        <f ca="1">IF(H737&lt;=('Ejercicio 3 - TIR'!$D$18-'Ejercicio 3 - TIR'!$C$18)/('Ejercicio 3 - TIR'!$E$18-'Ejercicio 3 - TIR'!$C$18),'Ejercicio 3 - TIR'!$C$18+SQRT(('Ejercicio 3 - TIR'!$E$18-'Ejercicio 3 - TIR'!$C$18)*('Ejercicio 3 - TIR'!$D$18-'Ejercicio 3 - TIR'!$C$18)*H737),'Ejercicio 3 - TIR'!$E$18-SQRT(('Ejercicio 3 - TIR'!$E$18-'Ejercicio 3 - TIR'!$C$18)*('Ejercicio 3 - TIR'!$E$18-'Ejercicio 3 - TIR'!$D$18)*(1-H737)))</f>
        <v>38477.1332650137</v>
      </c>
      <c r="J737" s="16">
        <f ca="1" t="shared" si="5482"/>
        <v>0.143341879493485</v>
      </c>
      <c r="K737" s="17">
        <f ca="1">IF(J737&lt;=('Ejercicio 3 - TIR'!$D$18-'Ejercicio 3 - TIR'!$C$18)/('Ejercicio 3 - TIR'!$E$18-'Ejercicio 3 - TIR'!$C$18),'Ejercicio 3 - TIR'!$C$18+SQRT(('Ejercicio 3 - TIR'!$E$18-'Ejercicio 3 - TIR'!$C$18)*('Ejercicio 3 - TIR'!$D$18-'Ejercicio 3 - TIR'!$C$18)*J737),'Ejercicio 3 - TIR'!$E$18-SQRT(('Ejercicio 3 - TIR'!$E$18-'Ejercicio 3 - TIR'!$C$18)*('Ejercicio 3 - TIR'!$E$18-'Ejercicio 3 - TIR'!$D$18)*(1-J737)))</f>
        <v>34636.9474791098</v>
      </c>
      <c r="L737" s="16">
        <f ca="1" t="shared" si="5482"/>
        <v>0.321859758880387</v>
      </c>
      <c r="M737" s="17">
        <f ca="1">IF(L737&lt;=('Ejercicio 3 - TIR'!$D$18-'Ejercicio 3 - TIR'!$C$18)/('Ejercicio 3 - TIR'!$E$18-'Ejercicio 3 - TIR'!$C$18),'Ejercicio 3 - TIR'!$C$18+SQRT(('Ejercicio 3 - TIR'!$E$18-'Ejercicio 3 - TIR'!$C$18)*('Ejercicio 3 - TIR'!$D$18-'Ejercicio 3 - TIR'!$C$18)*L737),'Ejercicio 3 - TIR'!$E$18-SQRT(('Ejercicio 3 - TIR'!$E$18-'Ejercicio 3 - TIR'!$C$18)*('Ejercicio 3 - TIR'!$E$18-'Ejercicio 3 - TIR'!$D$18)*(1-L737)))</f>
        <v>36948.3065441918</v>
      </c>
      <c r="N737" s="16">
        <f ca="1" t="shared" ref="N737:R737" si="5483">RAND()</f>
        <v>0.14355961600161</v>
      </c>
      <c r="O737" s="17">
        <f ca="1">IF(N737&lt;=('Ejercicio 3 - TIR'!$D$18-'Ejercicio 3 - TIR'!$C$18)/('Ejercicio 3 - TIR'!$E$18-'Ejercicio 3 - TIR'!$C$18),'Ejercicio 3 - TIR'!$C$18+SQRT(('Ejercicio 3 - TIR'!$E$18-'Ejercicio 3 - TIR'!$C$18)*('Ejercicio 3 - TIR'!$D$18-'Ejercicio 3 - TIR'!$C$18)*N737),'Ejercicio 3 - TIR'!$E$18-SQRT(('Ejercicio 3 - TIR'!$E$18-'Ejercicio 3 - TIR'!$C$18)*('Ejercicio 3 - TIR'!$E$18-'Ejercicio 3 - TIR'!$D$18)*(1-N737)))</f>
        <v>34640.4679074681</v>
      </c>
      <c r="P737" s="16">
        <f ca="1" t="shared" si="5483"/>
        <v>0.653658788507082</v>
      </c>
      <c r="Q737" s="18">
        <f ca="1">IF(P737&lt;=('Ejercicio 3 - TIR'!$D$22-'Ejercicio 3 - TIR'!$C$22)/('Ejercicio 3 - TIR'!$E$22-'Ejercicio 3 - TIR'!$C$22),'Ejercicio 3 - TIR'!$C$22+SQRT(('Ejercicio 3 - TIR'!$E$22-'Ejercicio 3 - TIR'!$C$22)*('Ejercicio 3 - TIR'!$D$22-'Ejercicio 3 - TIR'!$C$22)*P737),'Ejercicio 3 - TIR'!$E$22-SQRT(('Ejercicio 3 - TIR'!$E$22-'Ejercicio 3 - TIR'!$C$22)*('Ejercicio 3 - TIR'!$E$22-'Ejercicio 3 - TIR'!$D$22)*(1-P737)))</f>
        <v>0.155031736530402</v>
      </c>
      <c r="R737" s="16">
        <f ca="1" t="shared" si="5483"/>
        <v>0.34695714891869</v>
      </c>
      <c r="S737" s="18">
        <f ca="1">IF(R737&lt;=('Ejercicio 3 - TIR'!$D$23-'Ejercicio 3 - TIR'!$C$23)/('Ejercicio 3 - TIR'!$E$23-'Ejercicio 3 - TIR'!$C$23),'Ejercicio 3 - TIR'!$C$23+SQRT(('Ejercicio 3 - TIR'!$E$23-'Ejercicio 3 - TIR'!$C$23)*('Ejercicio 3 - TIR'!$D$23-'Ejercicio 3 - TIR'!$C$23)*R737),'Ejercicio 3 - TIR'!$E$23-SQRT(('Ejercicio 3 - TIR'!$E$23-'Ejercicio 3 - TIR'!$C$23)*('Ejercicio 3 - TIR'!$E$23-'Ejercicio 3 - TIR'!$D$23)*(1-R737)))</f>
        <v>0.144990455539138</v>
      </c>
      <c r="T737" s="16">
        <f ca="1" t="shared" ref="T737:X737" si="5484">RAND()</f>
        <v>0.812451523377737</v>
      </c>
      <c r="U737" s="18">
        <f ca="1">IF(T737&lt;=('Ejercicio 3 - TIR'!$D$24-'Ejercicio 3 - TIR'!$C$24)/('Ejercicio 3 - TIR'!$E$24-'Ejercicio 3 - TIR'!$C$24),'Ejercicio 3 - TIR'!$C$24+SQRT(('Ejercicio 3 - TIR'!$E$24-'Ejercicio 3 - TIR'!$C$24)*('Ejercicio 3 - TIR'!$D$24-'Ejercicio 3 - TIR'!$C$24)*T737),'Ejercicio 3 - TIR'!$E$24-SQRT(('Ejercicio 3 - TIR'!$E$24-'Ejercicio 3 - TIR'!$C$24)*('Ejercicio 3 - TIR'!$E$24-'Ejercicio 3 - TIR'!$D$24)*(1-T737)))</f>
        <v>0.197084159746098</v>
      </c>
      <c r="V737" s="16">
        <f ca="1" t="shared" si="5484"/>
        <v>0.0819150920843832</v>
      </c>
      <c r="W737" s="18">
        <f ca="1">IF(V737&lt;=('Ejercicio 3 - TIR'!$D$25-'Ejercicio 3 - TIR'!$C$25)/('Ejercicio 3 - TIR'!$E$25-'Ejercicio 3 - TIR'!$C$25),'Ejercicio 3 - TIR'!$C$25+SQRT(('Ejercicio 3 - TIR'!$E$25-'Ejercicio 3 - TIR'!$C$25)*('Ejercicio 3 - TIR'!$D$25-'Ejercicio 3 - TIR'!$C$25)*V737),'Ejercicio 3 - TIR'!$E$25-SQRT(('Ejercicio 3 - TIR'!$E$25-'Ejercicio 3 - TIR'!$C$25)*('Ejercicio 3 - TIR'!$E$25-'Ejercicio 3 - TIR'!$D$25)*(1-V737)))</f>
        <v>0.190708927533518</v>
      </c>
      <c r="X737" s="16">
        <f ca="1" t="shared" si="5484"/>
        <v>0.608939403567952</v>
      </c>
      <c r="Y737" s="18">
        <f ca="1">IF(X737&lt;=('Ejercicio 3 - TIR'!$D$26-'Ejercicio 3 - TIR'!$C$26)/('Ejercicio 3 - TIR'!$E$26-'Ejercicio 3 - TIR'!$C$26),'Ejercicio 3 - TIR'!$C$26+SQRT(('Ejercicio 3 - TIR'!$E$26-'Ejercicio 3 - TIR'!$C$26)*('Ejercicio 3 - TIR'!$D$26-'Ejercicio 3 - TIR'!$C$26)*X737),'Ejercicio 3 - TIR'!$E$26-SQRT(('Ejercicio 3 - TIR'!$E$26-'Ejercicio 3 - TIR'!$C$26)*('Ejercicio 3 - TIR'!$E$26-'Ejercicio 3 - TIR'!$D$26)*(1-X737)))</f>
        <v>0.234046466721991</v>
      </c>
      <c r="Z737" s="16">
        <f ca="1" t="shared" si="5240"/>
        <v>1.1550317365304</v>
      </c>
      <c r="AA737" s="16">
        <f ca="1" t="shared" si="5241"/>
        <v>1.32250031417211</v>
      </c>
      <c r="AB737" s="16">
        <f ca="1" t="shared" si="5242"/>
        <v>1.58314417735467</v>
      </c>
      <c r="AC737" s="16">
        <f ca="1" t="shared" si="5243"/>
        <v>1.88506390554891</v>
      </c>
      <c r="AD737" s="16">
        <f ca="1" t="shared" si="5244"/>
        <v>2.32625645218779</v>
      </c>
      <c r="AE737" s="15">
        <f ca="1" t="shared" si="5245"/>
        <v>4609.69044524085</v>
      </c>
      <c r="AF737" s="15">
        <f ca="1" t="shared" si="5246"/>
        <v>5278.05156279074</v>
      </c>
      <c r="AG737" s="15">
        <f ca="1" t="shared" si="5247"/>
        <v>6318.27192013993</v>
      </c>
      <c r="AH737" s="15">
        <f ca="1" t="shared" si="5248"/>
        <v>7523.22278189496</v>
      </c>
      <c r="AI737" s="15">
        <f ca="1" t="shared" si="5249"/>
        <v>9284.00649235986</v>
      </c>
      <c r="AJ737" s="17">
        <f ca="1" t="shared" si="5250"/>
        <v>46963.1577122702</v>
      </c>
      <c r="AK737" s="17">
        <f ca="1" t="shared" si="5251"/>
        <v>50886.0208314227</v>
      </c>
      <c r="AL737" s="17">
        <f ca="1" t="shared" si="5252"/>
        <v>54835.2817228921</v>
      </c>
      <c r="AM737" s="17">
        <f ca="1" t="shared" si="5253"/>
        <v>69649.9190376125</v>
      </c>
      <c r="AN737" s="17">
        <f ca="1" t="shared" si="5254"/>
        <v>80582.6119765518</v>
      </c>
      <c r="AO737" s="17">
        <f ca="1">C737/'Ejercicio 3 - TIR'!$D$7</f>
        <v>17758.6811339874</v>
      </c>
      <c r="AP737" s="17">
        <f ca="1" t="shared" si="5255"/>
        <v>29204.4765782828</v>
      </c>
      <c r="AQ737" s="17">
        <f ca="1" t="shared" si="5256"/>
        <v>33127.3396974353</v>
      </c>
      <c r="AR737" s="17">
        <f ca="1" t="shared" si="5257"/>
        <v>37076.6005889047</v>
      </c>
      <c r="AS737" s="17">
        <f ca="1" t="shared" si="5258"/>
        <v>51891.2379036251</v>
      </c>
      <c r="AT737" s="17">
        <f ca="1" t="shared" si="5259"/>
        <v>62823.9308425644</v>
      </c>
      <c r="AU737" s="17">
        <f ca="1">AP737*'Ejercicio 3 - TIR'!$D$5</f>
        <v>14602.2382891414</v>
      </c>
      <c r="AV737" s="17">
        <f ca="1">AQ737*'Ejercicio 3 - TIR'!$D$5</f>
        <v>16563.6698487176</v>
      </c>
      <c r="AW737" s="17">
        <f ca="1">AR737*'Ejercicio 3 - TIR'!$D$5</f>
        <v>18538.3002944524</v>
      </c>
      <c r="AX737" s="17">
        <f ca="1">AS737*'Ejercicio 3 - TIR'!$D$5</f>
        <v>25945.6189518125</v>
      </c>
      <c r="AY737" s="17">
        <f ca="1">AT737*'Ejercicio 3 - TIR'!$D$5</f>
        <v>31411.9654212822</v>
      </c>
      <c r="AZ737" s="17">
        <f ca="1" t="shared" ref="AZ737:BD737" si="5485">AJ737-AU737-AE737</f>
        <v>27751.2289778879</v>
      </c>
      <c r="BA737" s="17">
        <f ca="1" t="shared" si="5485"/>
        <v>29044.2994199143</v>
      </c>
      <c r="BB737" s="17">
        <f ca="1" t="shared" si="5485"/>
        <v>29978.7095082998</v>
      </c>
      <c r="BC737" s="17">
        <f ca="1" t="shared" si="5485"/>
        <v>36181.077303905</v>
      </c>
      <c r="BD737" s="17">
        <f ca="1" t="shared" si="5485"/>
        <v>39886.6400629097</v>
      </c>
      <c r="BE737" s="17">
        <f ca="1" t="shared" ref="BE737:BI737" si="5486">AZ737/Z737</f>
        <v>24026.3778909226</v>
      </c>
      <c r="BF737" s="17">
        <f ca="1" t="shared" si="5486"/>
        <v>21961.657860245</v>
      </c>
      <c r="BG737" s="17">
        <f ca="1" t="shared" si="5486"/>
        <v>18936.1840425629</v>
      </c>
      <c r="BH737" s="17">
        <f ca="1" t="shared" si="5486"/>
        <v>19193.5547635291</v>
      </c>
      <c r="BI737" s="17">
        <f ca="1" t="shared" si="5486"/>
        <v>17146.2781007645</v>
      </c>
      <c r="BJ737" s="17">
        <f ca="1" t="shared" si="5262"/>
        <v>69168.5611012108</v>
      </c>
      <c r="BK737" s="17">
        <f ca="1" t="shared" si="5263"/>
        <v>41311.2465702838</v>
      </c>
      <c r="BL737" s="17">
        <f ca="1" t="shared" si="5264"/>
        <v>110479.807671495</v>
      </c>
      <c r="BM737" s="17">
        <f ca="1">BK737*'Ejercicio 3 - TIR'!$D$5</f>
        <v>20655.6232851419</v>
      </c>
      <c r="BN737" s="17">
        <f ca="1" t="shared" si="5265"/>
        <v>89824.1843863527</v>
      </c>
      <c r="BO737" s="17">
        <f ca="1" t="shared" si="5266"/>
        <v>38613.1908637481</v>
      </c>
      <c r="BP737" s="17">
        <f ca="1" t="shared" si="5267"/>
        <v>-118527.255966691</v>
      </c>
      <c r="BQ737" s="17">
        <f ca="1" t="shared" ref="BQ737:BT737" si="5487">BE737</f>
        <v>24026.3778909226</v>
      </c>
      <c r="BR737" s="17">
        <f ca="1" t="shared" si="5487"/>
        <v>21961.657860245</v>
      </c>
      <c r="BS737" s="17">
        <f ca="1" t="shared" si="5487"/>
        <v>18936.1840425629</v>
      </c>
      <c r="BT737" s="17">
        <f ca="1" t="shared" si="5487"/>
        <v>19193.5547635291</v>
      </c>
      <c r="BU737" s="17">
        <f ca="1" t="shared" si="5269"/>
        <v>55759.4689645127</v>
      </c>
      <c r="BV737" s="19">
        <f ca="1" t="shared" si="5270"/>
        <v>5.02998283978431</v>
      </c>
    </row>
    <row r="738" ht="15" customHeight="1" spans="1:74">
      <c r="A738" s="15">
        <v>737</v>
      </c>
      <c r="B738" s="16">
        <f ca="1" t="shared" ref="B738:F738" si="5488">RAND()</f>
        <v>0.410145211593087</v>
      </c>
      <c r="C738" s="17">
        <f ca="1">IF(B738&lt;=('Ejercicio 3 - TIR'!$D$13-'Ejercicio 3 - TIR'!$C$13)/('Ejercicio 3 - TIR'!$E$13-'Ejercicio 3 - TIR'!$C$13),'Ejercicio 3 - TIR'!$C$13+SQRT(('Ejercicio 3 - TIR'!$E$13-'Ejercicio 3 - TIR'!$C$13)*('Ejercicio 3 - TIR'!$D$13-'Ejercicio 3 - TIR'!$C$13)*B738),'Ejercicio 3 - TIR'!$E$13-SQRT(('Ejercicio 3 - TIR'!$E$13-'Ejercicio 3 - TIR'!$C$13)*('Ejercicio 3 - TIR'!$E$13-'Ejercicio 3 - TIR'!$D$13)*(1-B738)))</f>
        <v>73395.0052417164</v>
      </c>
      <c r="D738" s="16">
        <f ca="1" t="shared" si="5488"/>
        <v>0.800745613005787</v>
      </c>
      <c r="E738" s="17">
        <f ca="1">IF(D738&lt;=('Ejercicio 3 - TIR'!$D$14-'Ejercicio 3 - TIR'!$C$14)/('Ejercicio 3 - TIR'!$E$14-'Ejercicio 3 - TIR'!$C$14),'Ejercicio 3 - TIR'!$C$14+SQRT(('Ejercicio 3 - TIR'!$E$14-'Ejercicio 3 - TIR'!$C$14)*('Ejercicio 3 - TIR'!$D$14-'Ejercicio 3 - TIR'!$C$14)*D738),'Ejercicio 3 - TIR'!$E$14-SQRT(('Ejercicio 3 - TIR'!$E$14-'Ejercicio 3 - TIR'!$C$14)*('Ejercicio 3 - TIR'!$E$14-'Ejercicio 3 - TIR'!$D$14)*(1-D738)))</f>
        <v>34532.9936849193</v>
      </c>
      <c r="F738" s="16">
        <f ca="1" t="shared" si="5488"/>
        <v>0.434958589106295</v>
      </c>
      <c r="G738" s="17">
        <f ca="1">IF(F738&lt;=('Ejercicio 3 - TIR'!$D$18-'Ejercicio 3 - TIR'!$C$18)/('Ejercicio 3 - TIR'!$E$18-'Ejercicio 3 - TIR'!$C$18),'Ejercicio 3 - TIR'!$C$18+SQRT(('Ejercicio 3 - TIR'!$E$18-'Ejercicio 3 - TIR'!$C$18)*('Ejercicio 3 - TIR'!$D$18-'Ejercicio 3 - TIR'!$C$18)*F738),'Ejercicio 3 - TIR'!$E$18-SQRT(('Ejercicio 3 - TIR'!$E$18-'Ejercicio 3 - TIR'!$C$18)*('Ejercicio 3 - TIR'!$E$18-'Ejercicio 3 - TIR'!$D$18)*(1-F738)))</f>
        <v>38077.3627110552</v>
      </c>
      <c r="H738" s="16">
        <f ca="1" t="shared" ref="H738:L738" si="5489">RAND()</f>
        <v>0.879885688696464</v>
      </c>
      <c r="I738" s="17">
        <f ca="1">IF(H738&lt;=('Ejercicio 3 - TIR'!$D$18-'Ejercicio 3 - TIR'!$C$18)/('Ejercicio 3 - TIR'!$E$18-'Ejercicio 3 - TIR'!$C$18),'Ejercicio 3 - TIR'!$C$18+SQRT(('Ejercicio 3 - TIR'!$E$18-'Ejercicio 3 - TIR'!$C$18)*('Ejercicio 3 - TIR'!$D$18-'Ejercicio 3 - TIR'!$C$18)*H738),'Ejercicio 3 - TIR'!$E$18-SQRT(('Ejercicio 3 - TIR'!$E$18-'Ejercicio 3 - TIR'!$C$18)*('Ejercicio 3 - TIR'!$E$18-'Ejercicio 3 - TIR'!$D$18)*(1-H738)))</f>
        <v>41998.5714488322</v>
      </c>
      <c r="J738" s="16">
        <f ca="1" t="shared" si="5489"/>
        <v>0.704366249652178</v>
      </c>
      <c r="K738" s="17">
        <f ca="1">IF(J738&lt;=('Ejercicio 3 - TIR'!$D$18-'Ejercicio 3 - TIR'!$C$18)/('Ejercicio 3 - TIR'!$E$18-'Ejercicio 3 - TIR'!$C$18),'Ejercicio 3 - TIR'!$C$18+SQRT(('Ejercicio 3 - TIR'!$E$18-'Ejercicio 3 - TIR'!$C$18)*('Ejercicio 3 - TIR'!$D$18-'Ejercicio 3 - TIR'!$C$18)*J738),'Ejercicio 3 - TIR'!$E$18-SQRT(('Ejercicio 3 - TIR'!$E$18-'Ejercicio 3 - TIR'!$C$18)*('Ejercicio 3 - TIR'!$E$18-'Ejercicio 3 - TIR'!$D$18)*(1-J738)))</f>
        <v>40291.2282624779</v>
      </c>
      <c r="L738" s="16">
        <f ca="1" t="shared" si="5489"/>
        <v>0.414433043647195</v>
      </c>
      <c r="M738" s="17">
        <f ca="1">IF(L738&lt;=('Ejercicio 3 - TIR'!$D$18-'Ejercicio 3 - TIR'!$C$18)/('Ejercicio 3 - TIR'!$E$18-'Ejercicio 3 - TIR'!$C$18),'Ejercicio 3 - TIR'!$C$18+SQRT(('Ejercicio 3 - TIR'!$E$18-'Ejercicio 3 - TIR'!$C$18)*('Ejercicio 3 - TIR'!$D$18-'Ejercicio 3 - TIR'!$C$18)*L738),'Ejercicio 3 - TIR'!$E$18-SQRT(('Ejercicio 3 - TIR'!$E$18-'Ejercicio 3 - TIR'!$C$18)*('Ejercicio 3 - TIR'!$E$18-'Ejercicio 3 - TIR'!$D$18)*(1-L738)))</f>
        <v>37884.475667226</v>
      </c>
      <c r="N738" s="16">
        <f ca="1" t="shared" ref="N738:R738" si="5490">RAND()</f>
        <v>0.380069421941334</v>
      </c>
      <c r="O738" s="17">
        <f ca="1">IF(N738&lt;=('Ejercicio 3 - TIR'!$D$18-'Ejercicio 3 - TIR'!$C$18)/('Ejercicio 3 - TIR'!$E$18-'Ejercicio 3 - TIR'!$C$18),'Ejercicio 3 - TIR'!$C$18+SQRT(('Ejercicio 3 - TIR'!$E$18-'Ejercicio 3 - TIR'!$C$18)*('Ejercicio 3 - TIR'!$D$18-'Ejercicio 3 - TIR'!$C$18)*N738),'Ejercicio 3 - TIR'!$E$18-SQRT(('Ejercicio 3 - TIR'!$E$18-'Ejercicio 3 - TIR'!$C$18)*('Ejercicio 3 - TIR'!$E$18-'Ejercicio 3 - TIR'!$D$18)*(1-N738)))</f>
        <v>37550.5240408332</v>
      </c>
      <c r="P738" s="16">
        <f ca="1" t="shared" si="5490"/>
        <v>0.62338098370986</v>
      </c>
      <c r="Q738" s="18">
        <f ca="1">IF(P738&lt;=('Ejercicio 3 - TIR'!$D$22-'Ejercicio 3 - TIR'!$C$22)/('Ejercicio 3 - TIR'!$E$22-'Ejercicio 3 - TIR'!$C$22),'Ejercicio 3 - TIR'!$C$22+SQRT(('Ejercicio 3 - TIR'!$E$22-'Ejercicio 3 - TIR'!$C$22)*('Ejercicio 3 - TIR'!$D$22-'Ejercicio 3 - TIR'!$C$22)*P738),'Ejercicio 3 - TIR'!$E$22-SQRT(('Ejercicio 3 - TIR'!$E$22-'Ejercicio 3 - TIR'!$C$22)*('Ejercicio 3 - TIR'!$E$22-'Ejercicio 3 - TIR'!$D$22)*(1-P738)))</f>
        <v>0.153963213921026</v>
      </c>
      <c r="R738" s="16">
        <f ca="1" t="shared" si="5490"/>
        <v>0.822978854657618</v>
      </c>
      <c r="S738" s="18">
        <f ca="1">IF(R738&lt;=('Ejercicio 3 - TIR'!$D$23-'Ejercicio 3 - TIR'!$C$23)/('Ejercicio 3 - TIR'!$E$23-'Ejercicio 3 - TIR'!$C$23),'Ejercicio 3 - TIR'!$C$23+SQRT(('Ejercicio 3 - TIR'!$E$23-'Ejercicio 3 - TIR'!$C$23)*('Ejercicio 3 - TIR'!$D$23-'Ejercicio 3 - TIR'!$C$23)*R738),'Ejercicio 3 - TIR'!$E$23-SQRT(('Ejercicio 3 - TIR'!$E$23-'Ejercicio 3 - TIR'!$C$23)*('Ejercicio 3 - TIR'!$E$23-'Ejercicio 3 - TIR'!$D$23)*(1-R738)))</f>
        <v>0.162149564105706</v>
      </c>
      <c r="T738" s="16">
        <f ca="1" t="shared" ref="T738:X738" si="5491">RAND()</f>
        <v>0.65702248691943</v>
      </c>
      <c r="U738" s="18">
        <f ca="1">IF(T738&lt;=('Ejercicio 3 - TIR'!$D$24-'Ejercicio 3 - TIR'!$C$24)/('Ejercicio 3 - TIR'!$E$24-'Ejercicio 3 - TIR'!$C$24),'Ejercicio 3 - TIR'!$C$24+SQRT(('Ejercicio 3 - TIR'!$E$24-'Ejercicio 3 - TIR'!$C$24)*('Ejercicio 3 - TIR'!$D$24-'Ejercicio 3 - TIR'!$C$24)*T738),'Ejercicio 3 - TIR'!$E$24-SQRT(('Ejercicio 3 - TIR'!$E$24-'Ejercicio 3 - TIR'!$C$24)*('Ejercicio 3 - TIR'!$E$24-'Ejercicio 3 - TIR'!$D$24)*(1-T738)))</f>
        <v>0.189010694802471</v>
      </c>
      <c r="V738" s="16">
        <f ca="1" t="shared" si="5491"/>
        <v>0.321779504932029</v>
      </c>
      <c r="W738" s="18">
        <f ca="1">IF(V738&lt;=('Ejercicio 3 - TIR'!$D$25-'Ejercicio 3 - TIR'!$C$25)/('Ejercicio 3 - TIR'!$E$25-'Ejercicio 3 - TIR'!$C$25),'Ejercicio 3 - TIR'!$C$25+SQRT(('Ejercicio 3 - TIR'!$E$25-'Ejercicio 3 - TIR'!$C$25)*('Ejercicio 3 - TIR'!$D$25-'Ejercicio 3 - TIR'!$C$25)*V738),'Ejercicio 3 - TIR'!$E$25-SQRT(('Ejercicio 3 - TIR'!$E$25-'Ejercicio 3 - TIR'!$C$25)*('Ejercicio 3 - TIR'!$E$25-'Ejercicio 3 - TIR'!$D$25)*(1-V738)))</f>
        <v>0.201278631661889</v>
      </c>
      <c r="X738" s="16">
        <f ca="1" t="shared" si="5491"/>
        <v>0.929081408798605</v>
      </c>
      <c r="Y738" s="18">
        <f ca="1">IF(X738&lt;=('Ejercicio 3 - TIR'!$D$26-'Ejercicio 3 - TIR'!$C$26)/('Ejercicio 3 - TIR'!$E$26-'Ejercicio 3 - TIR'!$C$26),'Ejercicio 3 - TIR'!$C$26+SQRT(('Ejercicio 3 - TIR'!$E$26-'Ejercicio 3 - TIR'!$C$26)*('Ejercicio 3 - TIR'!$D$26-'Ejercicio 3 - TIR'!$C$26)*X738),'Ejercicio 3 - TIR'!$E$26-SQRT(('Ejercicio 3 - TIR'!$E$26-'Ejercicio 3 - TIR'!$C$26)*('Ejercicio 3 - TIR'!$E$26-'Ejercicio 3 - TIR'!$D$26)*(1-X738)))</f>
        <v>0.260430626160055</v>
      </c>
      <c r="Z738" s="16">
        <f ca="1" t="shared" si="5240"/>
        <v>1.15396321392103</v>
      </c>
      <c r="AA738" s="16">
        <f ca="1" t="shared" si="5241"/>
        <v>1.34107784605234</v>
      </c>
      <c r="AB738" s="16">
        <f ca="1" t="shared" si="5242"/>
        <v>1.59455590151889</v>
      </c>
      <c r="AC738" s="16">
        <f ca="1" t="shared" si="5243"/>
        <v>1.91550593148501</v>
      </c>
      <c r="AD738" s="16">
        <f ca="1" t="shared" si="5244"/>
        <v>2.41436234063495</v>
      </c>
      <c r="AE738" s="15">
        <f ca="1" t="shared" si="5245"/>
        <v>5316.81069404468</v>
      </c>
      <c r="AF738" s="15">
        <f ca="1" t="shared" si="5246"/>
        <v>6178.92923051658</v>
      </c>
      <c r="AG738" s="15">
        <f ca="1" t="shared" si="5247"/>
        <v>7346.81293751182</v>
      </c>
      <c r="AH738" s="15">
        <f ca="1" t="shared" si="5248"/>
        <v>8825.56939265006</v>
      </c>
      <c r="AI738" s="15">
        <f ca="1" t="shared" si="5249"/>
        <v>11124.0179557969</v>
      </c>
      <c r="AJ738" s="17">
        <f ca="1" t="shared" si="5250"/>
        <v>43939.8758516858</v>
      </c>
      <c r="AK738" s="17">
        <f ca="1" t="shared" si="5251"/>
        <v>56323.3537358752</v>
      </c>
      <c r="AL738" s="17">
        <f ca="1" t="shared" si="5252"/>
        <v>64246.6158053791</v>
      </c>
      <c r="AM738" s="17">
        <f ca="1" t="shared" si="5253"/>
        <v>72567.9378517709</v>
      </c>
      <c r="AN738" s="17">
        <f ca="1" t="shared" si="5254"/>
        <v>90660.5711152949</v>
      </c>
      <c r="AO738" s="17">
        <f ca="1">C738/'Ejercicio 3 - TIR'!$D$7</f>
        <v>14679.0010483433</v>
      </c>
      <c r="AP738" s="17">
        <f ca="1" t="shared" si="5255"/>
        <v>29260.8748033425</v>
      </c>
      <c r="AQ738" s="17">
        <f ca="1" t="shared" si="5256"/>
        <v>41644.3526875319</v>
      </c>
      <c r="AR738" s="17">
        <f ca="1" t="shared" si="5257"/>
        <v>49567.6147570358</v>
      </c>
      <c r="AS738" s="17">
        <f ca="1" t="shared" si="5258"/>
        <v>57888.9368034276</v>
      </c>
      <c r="AT738" s="17">
        <f ca="1" t="shared" si="5259"/>
        <v>75981.5700669516</v>
      </c>
      <c r="AU738" s="17">
        <f ca="1">AP738*'Ejercicio 3 - TIR'!$D$5</f>
        <v>14630.4374016713</v>
      </c>
      <c r="AV738" s="17">
        <f ca="1">AQ738*'Ejercicio 3 - TIR'!$D$5</f>
        <v>20822.176343766</v>
      </c>
      <c r="AW738" s="17">
        <f ca="1">AR738*'Ejercicio 3 - TIR'!$D$5</f>
        <v>24783.8073785179</v>
      </c>
      <c r="AX738" s="17">
        <f ca="1">AS738*'Ejercicio 3 - TIR'!$D$5</f>
        <v>28944.4684017138</v>
      </c>
      <c r="AY738" s="17">
        <f ca="1">AT738*'Ejercicio 3 - TIR'!$D$5</f>
        <v>37990.7850334758</v>
      </c>
      <c r="AZ738" s="17">
        <f ca="1" t="shared" ref="AZ738:BD738" si="5492">AJ738-AU738-AE738</f>
        <v>23992.6277559699</v>
      </c>
      <c r="BA738" s="17">
        <f ca="1" t="shared" si="5492"/>
        <v>29322.2481615927</v>
      </c>
      <c r="BB738" s="17">
        <f ca="1" t="shared" si="5492"/>
        <v>32115.9954893494</v>
      </c>
      <c r="BC738" s="17">
        <f ca="1" t="shared" si="5492"/>
        <v>34797.900057407</v>
      </c>
      <c r="BD738" s="17">
        <f ca="1" t="shared" si="5492"/>
        <v>41545.7681260222</v>
      </c>
      <c r="BE738" s="17">
        <f ca="1" t="shared" ref="BE738:BI738" si="5493">AZ738/Z738</f>
        <v>20791.5013810933</v>
      </c>
      <c r="BF738" s="17">
        <f ca="1" t="shared" si="5493"/>
        <v>21864.6876077381</v>
      </c>
      <c r="BG738" s="17">
        <f ca="1" t="shared" si="5493"/>
        <v>20141.0282692236</v>
      </c>
      <c r="BH738" s="17">
        <f ca="1" t="shared" si="5493"/>
        <v>18166.4277230558</v>
      </c>
      <c r="BI738" s="17">
        <f ca="1" t="shared" si="5493"/>
        <v>17207.7601720279</v>
      </c>
      <c r="BJ738" s="17">
        <f ca="1" t="shared" si="5262"/>
        <v>83375.1594622537</v>
      </c>
      <c r="BK738" s="17">
        <f ca="1" t="shared" si="5263"/>
        <v>35440.4273292609</v>
      </c>
      <c r="BL738" s="17">
        <f ca="1" t="shared" si="5264"/>
        <v>118815.586791515</v>
      </c>
      <c r="BM738" s="17">
        <f ca="1">BK738*'Ejercicio 3 - TIR'!$D$5</f>
        <v>17720.2136646305</v>
      </c>
      <c r="BN738" s="17">
        <f ca="1" t="shared" si="5265"/>
        <v>101095.373126884</v>
      </c>
      <c r="BO738" s="17">
        <f ca="1" t="shared" si="5266"/>
        <v>41872.494209091</v>
      </c>
      <c r="BP738" s="17">
        <f ca="1" t="shared" si="5267"/>
        <v>-107927.998926636</v>
      </c>
      <c r="BQ738" s="17">
        <f ca="1" t="shared" ref="BQ738:BT738" si="5494">BE738</f>
        <v>20791.5013810933</v>
      </c>
      <c r="BR738" s="17">
        <f ca="1" t="shared" si="5494"/>
        <v>21864.6876077381</v>
      </c>
      <c r="BS738" s="17">
        <f ca="1" t="shared" si="5494"/>
        <v>20141.0282692236</v>
      </c>
      <c r="BT738" s="17">
        <f ca="1" t="shared" si="5494"/>
        <v>18166.4277230558</v>
      </c>
      <c r="BU738" s="17">
        <f ca="1" t="shared" si="5269"/>
        <v>59080.2543811189</v>
      </c>
      <c r="BV738" s="19">
        <f ca="1" t="shared" si="5270"/>
        <v>7.88583901669613</v>
      </c>
    </row>
    <row r="739" ht="15" customHeight="1" spans="1:74">
      <c r="A739" s="15">
        <v>738</v>
      </c>
      <c r="B739" s="16">
        <f ca="1" t="shared" ref="B739:F739" si="5495">RAND()</f>
        <v>0.553646190605543</v>
      </c>
      <c r="C739" s="17">
        <f ca="1">IF(B739&lt;=('Ejercicio 3 - TIR'!$D$13-'Ejercicio 3 - TIR'!$C$13)/('Ejercicio 3 - TIR'!$E$13-'Ejercicio 3 - TIR'!$C$13),'Ejercicio 3 - TIR'!$C$13+SQRT(('Ejercicio 3 - TIR'!$E$13-'Ejercicio 3 - TIR'!$C$13)*('Ejercicio 3 - TIR'!$D$13-'Ejercicio 3 - TIR'!$C$13)*B739),'Ejercicio 3 - TIR'!$E$13-SQRT(('Ejercicio 3 - TIR'!$E$13-'Ejercicio 3 - TIR'!$C$13)*('Ejercicio 3 - TIR'!$E$13-'Ejercicio 3 - TIR'!$D$13)*(1-B739)))</f>
        <v>76856.4356402617</v>
      </c>
      <c r="D739" s="16">
        <f ca="1" t="shared" si="5495"/>
        <v>0.856580167049404</v>
      </c>
      <c r="E739" s="17">
        <f ca="1">IF(D739&lt;=('Ejercicio 3 - TIR'!$D$14-'Ejercicio 3 - TIR'!$C$14)/('Ejercicio 3 - TIR'!$E$14-'Ejercicio 3 - TIR'!$C$14),'Ejercicio 3 - TIR'!$C$14+SQRT(('Ejercicio 3 - TIR'!$E$14-'Ejercicio 3 - TIR'!$C$14)*('Ejercicio 3 - TIR'!$D$14-'Ejercicio 3 - TIR'!$C$14)*D739),'Ejercicio 3 - TIR'!$E$14-SQRT(('Ejercicio 3 - TIR'!$E$14-'Ejercicio 3 - TIR'!$C$14)*('Ejercicio 3 - TIR'!$E$14-'Ejercicio 3 - TIR'!$D$14)*(1-D739)))</f>
        <v>35361.7918392347</v>
      </c>
      <c r="F739" s="16">
        <f ca="1" t="shared" si="5495"/>
        <v>0.254464673375349</v>
      </c>
      <c r="G739" s="17">
        <f ca="1">IF(F739&lt;=('Ejercicio 3 - TIR'!$D$18-'Ejercicio 3 - TIR'!$C$18)/('Ejercicio 3 - TIR'!$E$18-'Ejercicio 3 - TIR'!$C$18),'Ejercicio 3 - TIR'!$C$18+SQRT(('Ejercicio 3 - TIR'!$E$18-'Ejercicio 3 - TIR'!$C$18)*('Ejercicio 3 - TIR'!$D$18-'Ejercicio 3 - TIR'!$C$18)*F739),'Ejercicio 3 - TIR'!$E$18-SQRT(('Ejercicio 3 - TIR'!$E$18-'Ejercicio 3 - TIR'!$C$18)*('Ejercicio 3 - TIR'!$E$18-'Ejercicio 3 - TIR'!$D$18)*(1-F739)))</f>
        <v>36178.1632388844</v>
      </c>
      <c r="H739" s="16">
        <f ca="1" t="shared" ref="H739:L739" si="5496">RAND()</f>
        <v>0.596377926694877</v>
      </c>
      <c r="I739" s="17">
        <f ca="1">IF(H739&lt;=('Ejercicio 3 - TIR'!$D$18-'Ejercicio 3 - TIR'!$C$18)/('Ejercicio 3 - TIR'!$E$18-'Ejercicio 3 - TIR'!$C$18),'Ejercicio 3 - TIR'!$C$18+SQRT(('Ejercicio 3 - TIR'!$E$18-'Ejercicio 3 - TIR'!$C$18)*('Ejercicio 3 - TIR'!$D$18-'Ejercicio 3 - TIR'!$C$18)*H739),'Ejercicio 3 - TIR'!$E$18-SQRT(('Ejercicio 3 - TIR'!$E$18-'Ejercicio 3 - TIR'!$C$18)*('Ejercicio 3 - TIR'!$E$18-'Ejercicio 3 - TIR'!$D$18)*(1-H739)))</f>
        <v>39458.1546299599</v>
      </c>
      <c r="J739" s="16">
        <f ca="1" t="shared" si="5496"/>
        <v>0.31942543140167</v>
      </c>
      <c r="K739" s="17">
        <f ca="1">IF(J739&lt;=('Ejercicio 3 - TIR'!$D$18-'Ejercicio 3 - TIR'!$C$18)/('Ejercicio 3 - TIR'!$E$18-'Ejercicio 3 - TIR'!$C$18),'Ejercicio 3 - TIR'!$C$18+SQRT(('Ejercicio 3 - TIR'!$E$18-'Ejercicio 3 - TIR'!$C$18)*('Ejercicio 3 - TIR'!$D$18-'Ejercicio 3 - TIR'!$C$18)*J739),'Ejercicio 3 - TIR'!$E$18-SQRT(('Ejercicio 3 - TIR'!$E$18-'Ejercicio 3 - TIR'!$C$18)*('Ejercicio 3 - TIR'!$E$18-'Ejercicio 3 - TIR'!$D$18)*(1-J739)))</f>
        <v>36921.9805482427</v>
      </c>
      <c r="L739" s="16">
        <f ca="1" t="shared" si="5496"/>
        <v>0.243273148999478</v>
      </c>
      <c r="M739" s="17">
        <f ca="1">IF(L739&lt;=('Ejercicio 3 - TIR'!$D$18-'Ejercicio 3 - TIR'!$C$18)/('Ejercicio 3 - TIR'!$E$18-'Ejercicio 3 - TIR'!$C$18),'Ejercicio 3 - TIR'!$C$18+SQRT(('Ejercicio 3 - TIR'!$E$18-'Ejercicio 3 - TIR'!$C$18)*('Ejercicio 3 - TIR'!$D$18-'Ejercicio 3 - TIR'!$C$18)*L739),'Ejercicio 3 - TIR'!$E$18-SQRT(('Ejercicio 3 - TIR'!$E$18-'Ejercicio 3 - TIR'!$C$18)*('Ejercicio 3 - TIR'!$E$18-'Ejercicio 3 - TIR'!$D$18)*(1-L739)))</f>
        <v>36040.7758069574</v>
      </c>
      <c r="N739" s="16">
        <f ca="1" t="shared" ref="N739:R739" si="5497">RAND()</f>
        <v>0.173472273696739</v>
      </c>
      <c r="O739" s="17">
        <f ca="1">IF(N739&lt;=('Ejercicio 3 - TIR'!$D$18-'Ejercicio 3 - TIR'!$C$18)/('Ejercicio 3 - TIR'!$E$18-'Ejercicio 3 - TIR'!$C$18),'Ejercicio 3 - TIR'!$C$18+SQRT(('Ejercicio 3 - TIR'!$E$18-'Ejercicio 3 - TIR'!$C$18)*('Ejercicio 3 - TIR'!$D$18-'Ejercicio 3 - TIR'!$C$18)*N739),'Ejercicio 3 - TIR'!$E$18-SQRT(('Ejercicio 3 - TIR'!$E$18-'Ejercicio 3 - TIR'!$C$18)*('Ejercicio 3 - TIR'!$E$18-'Ejercicio 3 - TIR'!$D$18)*(1-N739)))</f>
        <v>35101.0627377548</v>
      </c>
      <c r="P739" s="16">
        <f ca="1" t="shared" si="5497"/>
        <v>0.663031033259437</v>
      </c>
      <c r="Q739" s="18">
        <f ca="1">IF(P739&lt;=('Ejercicio 3 - TIR'!$D$22-'Ejercicio 3 - TIR'!$C$22)/('Ejercicio 3 - TIR'!$E$22-'Ejercicio 3 - TIR'!$C$22),'Ejercicio 3 - TIR'!$C$22+SQRT(('Ejercicio 3 - TIR'!$E$22-'Ejercicio 3 - TIR'!$C$22)*('Ejercicio 3 - TIR'!$D$22-'Ejercicio 3 - TIR'!$C$22)*P739),'Ejercicio 3 - TIR'!$E$22-SQRT(('Ejercicio 3 - TIR'!$E$22-'Ejercicio 3 - TIR'!$C$22)*('Ejercicio 3 - TIR'!$E$22-'Ejercicio 3 - TIR'!$D$22)*(1-P739)))</f>
        <v>0.155371883138717</v>
      </c>
      <c r="R739" s="16">
        <f ca="1" t="shared" si="5497"/>
        <v>0.60268913767605</v>
      </c>
      <c r="S739" s="18">
        <f ca="1">IF(R739&lt;=('Ejercicio 3 - TIR'!$D$23-'Ejercicio 3 - TIR'!$C$23)/('Ejercicio 3 - TIR'!$E$23-'Ejercicio 3 - TIR'!$C$23),'Ejercicio 3 - TIR'!$C$23+SQRT(('Ejercicio 3 - TIR'!$E$23-'Ejercicio 3 - TIR'!$C$23)*('Ejercicio 3 - TIR'!$D$23-'Ejercicio 3 - TIR'!$C$23)*R739),'Ejercicio 3 - TIR'!$E$23-SQRT(('Ejercicio 3 - TIR'!$E$23-'Ejercicio 3 - TIR'!$C$23)*('Ejercicio 3 - TIR'!$E$23-'Ejercicio 3 - TIR'!$D$23)*(1-R739)))</f>
        <v>0.153257532795512</v>
      </c>
      <c r="T739" s="16">
        <f ca="1" t="shared" ref="T739:X739" si="5498">RAND()</f>
        <v>0.484912229204466</v>
      </c>
      <c r="U739" s="18">
        <f ca="1">IF(T739&lt;=('Ejercicio 3 - TIR'!$D$24-'Ejercicio 3 - TIR'!$C$24)/('Ejercicio 3 - TIR'!$E$24-'Ejercicio 3 - TIR'!$C$24),'Ejercicio 3 - TIR'!$C$24+SQRT(('Ejercicio 3 - TIR'!$E$24-'Ejercicio 3 - TIR'!$C$24)*('Ejercicio 3 - TIR'!$D$24-'Ejercicio 3 - TIR'!$C$24)*T739),'Ejercicio 3 - TIR'!$E$24-SQRT(('Ejercicio 3 - TIR'!$E$24-'Ejercicio 3 - TIR'!$C$24)*('Ejercicio 3 - TIR'!$E$24-'Ejercicio 3 - TIR'!$D$24)*(1-T739)))</f>
        <v>0.182023089143172</v>
      </c>
      <c r="V739" s="16">
        <f ca="1" t="shared" si="5498"/>
        <v>0.584882464193178</v>
      </c>
      <c r="W739" s="18">
        <f ca="1">IF(V739&lt;=('Ejercicio 3 - TIR'!$D$25-'Ejercicio 3 - TIR'!$C$25)/('Ejercicio 3 - TIR'!$E$25-'Ejercicio 3 - TIR'!$C$25),'Ejercicio 3 - TIR'!$C$25+SQRT(('Ejercicio 3 - TIR'!$E$25-'Ejercicio 3 - TIR'!$C$25)*('Ejercicio 3 - TIR'!$D$25-'Ejercicio 3 - TIR'!$C$25)*V739),'Ejercicio 3 - TIR'!$E$25-SQRT(('Ejercicio 3 - TIR'!$E$25-'Ejercicio 3 - TIR'!$C$25)*('Ejercicio 3 - TIR'!$E$25-'Ejercicio 3 - TIR'!$D$25)*(1-V739)))</f>
        <v>0.211882925409682</v>
      </c>
      <c r="X739" s="16">
        <f ca="1" t="shared" si="5498"/>
        <v>0.812214999257802</v>
      </c>
      <c r="Y739" s="18">
        <f ca="1">IF(X739&lt;=('Ejercicio 3 - TIR'!$D$26-'Ejercicio 3 - TIR'!$C$26)/('Ejercicio 3 - TIR'!$E$26-'Ejercicio 3 - TIR'!$C$26),'Ejercicio 3 - TIR'!$C$26+SQRT(('Ejercicio 3 - TIR'!$E$26-'Ejercicio 3 - TIR'!$C$26)*('Ejercicio 3 - TIR'!$D$26-'Ejercicio 3 - TIR'!$C$26)*X739),'Ejercicio 3 - TIR'!$E$26-SQRT(('Ejercicio 3 - TIR'!$E$26-'Ejercicio 3 - TIR'!$C$26)*('Ejercicio 3 - TIR'!$E$26-'Ejercicio 3 - TIR'!$D$26)*(1-X739)))</f>
        <v>0.248156020914341</v>
      </c>
      <c r="Z739" s="16">
        <f ca="1" t="shared" si="5240"/>
        <v>1.15537188313872</v>
      </c>
      <c r="AA739" s="16">
        <f ca="1" t="shared" si="5241"/>
        <v>1.33244132740986</v>
      </c>
      <c r="AB739" s="16">
        <f ca="1" t="shared" si="5242"/>
        <v>1.57497641392703</v>
      </c>
      <c r="AC739" s="16">
        <f ca="1" t="shared" si="5243"/>
        <v>1.90868702396114</v>
      </c>
      <c r="AD739" s="16">
        <f ca="1" t="shared" si="5244"/>
        <v>2.38233920099817</v>
      </c>
      <c r="AE739" s="15">
        <f ca="1" t="shared" si="5245"/>
        <v>5494.22818922122</v>
      </c>
      <c r="AF739" s="15">
        <f ca="1" t="shared" si="5246"/>
        <v>6336.26004611681</v>
      </c>
      <c r="AG739" s="15">
        <f ca="1" t="shared" si="5247"/>
        <v>7489.60567332545</v>
      </c>
      <c r="AH739" s="15">
        <f ca="1" t="shared" si="5248"/>
        <v>9076.5252335546</v>
      </c>
      <c r="AI739" s="15">
        <f ca="1" t="shared" si="5249"/>
        <v>11328.9196192421</v>
      </c>
      <c r="AJ739" s="17">
        <f ca="1" t="shared" si="5250"/>
        <v>41799.2325898097</v>
      </c>
      <c r="AK739" s="17">
        <f ca="1" t="shared" si="5251"/>
        <v>52575.6759322873</v>
      </c>
      <c r="AL739" s="17">
        <f ca="1" t="shared" si="5252"/>
        <v>58151.248518955</v>
      </c>
      <c r="AM739" s="17">
        <f ca="1" t="shared" si="5253"/>
        <v>68790.5611162322</v>
      </c>
      <c r="AN739" s="17">
        <f ca="1" t="shared" si="5254"/>
        <v>83622.6377568497</v>
      </c>
      <c r="AO739" s="17">
        <f ca="1">C739/'Ejercicio 3 - TIR'!$D$7</f>
        <v>15371.2871280523</v>
      </c>
      <c r="AP739" s="17">
        <f ca="1" t="shared" si="5255"/>
        <v>26427.9454617574</v>
      </c>
      <c r="AQ739" s="17">
        <f ca="1" t="shared" si="5256"/>
        <v>37204.388804235</v>
      </c>
      <c r="AR739" s="17">
        <f ca="1" t="shared" si="5257"/>
        <v>42779.9613909026</v>
      </c>
      <c r="AS739" s="17">
        <f ca="1" t="shared" si="5258"/>
        <v>53419.2739881799</v>
      </c>
      <c r="AT739" s="17">
        <f ca="1" t="shared" si="5259"/>
        <v>68251.3506287973</v>
      </c>
      <c r="AU739" s="17">
        <f ca="1">AP739*'Ejercicio 3 - TIR'!$D$5</f>
        <v>13213.9727308787</v>
      </c>
      <c r="AV739" s="17">
        <f ca="1">AQ739*'Ejercicio 3 - TIR'!$D$5</f>
        <v>18602.1944021175</v>
      </c>
      <c r="AW739" s="17">
        <f ca="1">AR739*'Ejercicio 3 - TIR'!$D$5</f>
        <v>21389.9806954513</v>
      </c>
      <c r="AX739" s="17">
        <f ca="1">AS739*'Ejercicio 3 - TIR'!$D$5</f>
        <v>26709.6369940899</v>
      </c>
      <c r="AY739" s="17">
        <f ca="1">AT739*'Ejercicio 3 - TIR'!$D$5</f>
        <v>34125.6753143987</v>
      </c>
      <c r="AZ739" s="17">
        <f ca="1" t="shared" ref="AZ739:BD739" si="5499">AJ739-AU739-AE739</f>
        <v>23091.0316697098</v>
      </c>
      <c r="BA739" s="17">
        <f ca="1" t="shared" si="5499"/>
        <v>27637.221484053</v>
      </c>
      <c r="BB739" s="17">
        <f ca="1" t="shared" si="5499"/>
        <v>29271.6621501782</v>
      </c>
      <c r="BC739" s="17">
        <f ca="1" t="shared" si="5499"/>
        <v>33004.3988885877</v>
      </c>
      <c r="BD739" s="17">
        <f ca="1" t="shared" si="5499"/>
        <v>38168.0428232089</v>
      </c>
      <c r="BE739" s="17">
        <f ca="1" t="shared" ref="BE739:BI739" si="5500">AZ739/Z739</f>
        <v>19985.80024899</v>
      </c>
      <c r="BF739" s="17">
        <f ca="1" t="shared" si="5500"/>
        <v>20741.792464346</v>
      </c>
      <c r="BG739" s="17">
        <f ca="1" t="shared" si="5500"/>
        <v>18585.4606401327</v>
      </c>
      <c r="BH739" s="17">
        <f ca="1" t="shared" si="5500"/>
        <v>17291.6766731577</v>
      </c>
      <c r="BI739" s="17">
        <f ca="1" t="shared" si="5500"/>
        <v>16021.2461798962</v>
      </c>
      <c r="BJ739" s="17">
        <f ca="1" t="shared" si="5262"/>
        <v>84243.7829161463</v>
      </c>
      <c r="BK739" s="17">
        <f ca="1" t="shared" si="5263"/>
        <v>36619.6198949578</v>
      </c>
      <c r="BL739" s="17">
        <f ca="1" t="shared" si="5264"/>
        <v>120863.402811104</v>
      </c>
      <c r="BM739" s="17">
        <f ca="1">BK739*'Ejercicio 3 - TIR'!$D$5</f>
        <v>18309.8099474789</v>
      </c>
      <c r="BN739" s="17">
        <f ca="1" t="shared" si="5265"/>
        <v>102553.592863625</v>
      </c>
      <c r="BO739" s="17">
        <f ca="1" t="shared" si="5266"/>
        <v>43047.4354032609</v>
      </c>
      <c r="BP739" s="17">
        <f ca="1" t="shared" si="5267"/>
        <v>-112218.227479496</v>
      </c>
      <c r="BQ739" s="17">
        <f ca="1" t="shared" ref="BQ739:BT739" si="5501">BE739</f>
        <v>19985.80024899</v>
      </c>
      <c r="BR739" s="17">
        <f ca="1" t="shared" si="5501"/>
        <v>20741.792464346</v>
      </c>
      <c r="BS739" s="17">
        <f ca="1" t="shared" si="5501"/>
        <v>18585.4606401327</v>
      </c>
      <c r="BT739" s="17">
        <f ca="1" t="shared" si="5501"/>
        <v>17291.6766731577</v>
      </c>
      <c r="BU739" s="17">
        <f ca="1" t="shared" si="5269"/>
        <v>59068.6815831571</v>
      </c>
      <c r="BV739" s="19">
        <f ca="1" t="shared" si="5270"/>
        <v>5.59392027704571</v>
      </c>
    </row>
    <row r="740" ht="15" customHeight="1" spans="1:74">
      <c r="A740" s="15">
        <v>739</v>
      </c>
      <c r="B740" s="16">
        <f ca="1" t="shared" ref="B740:F740" si="5502">RAND()</f>
        <v>0.0415621249140263</v>
      </c>
      <c r="C740" s="17">
        <f ca="1">IF(B740&lt;=('Ejercicio 3 - TIR'!$D$13-'Ejercicio 3 - TIR'!$C$13)/('Ejercicio 3 - TIR'!$E$13-'Ejercicio 3 - TIR'!$C$13),'Ejercicio 3 - TIR'!$C$13+SQRT(('Ejercicio 3 - TIR'!$E$13-'Ejercicio 3 - TIR'!$C$13)*('Ejercicio 3 - TIR'!$D$13-'Ejercicio 3 - TIR'!$C$13)*B740),'Ejercicio 3 - TIR'!$E$13-SQRT(('Ejercicio 3 - TIR'!$E$13-'Ejercicio 3 - TIR'!$C$13)*('Ejercicio 3 - TIR'!$E$13-'Ejercicio 3 - TIR'!$D$13)*(1-B740)))</f>
        <v>64077.3582091362</v>
      </c>
      <c r="D740" s="16">
        <f ca="1" t="shared" si="5502"/>
        <v>0.468304935071558</v>
      </c>
      <c r="E740" s="17">
        <f ca="1">IF(D740&lt;=('Ejercicio 3 - TIR'!$D$14-'Ejercicio 3 - TIR'!$C$14)/('Ejercicio 3 - TIR'!$E$14-'Ejercicio 3 - TIR'!$C$14),'Ejercicio 3 - TIR'!$C$14+SQRT(('Ejercicio 3 - TIR'!$E$14-'Ejercicio 3 - TIR'!$C$14)*('Ejercicio 3 - TIR'!$D$14-'Ejercicio 3 - TIR'!$C$14)*D740),'Ejercicio 3 - TIR'!$E$14-SQRT(('Ejercicio 3 - TIR'!$E$14-'Ejercicio 3 - TIR'!$C$14)*('Ejercicio 3 - TIR'!$E$14-'Ejercicio 3 - TIR'!$D$14)*(1-D740)))</f>
        <v>31069.4759538274</v>
      </c>
      <c r="F740" s="16">
        <f ca="1" t="shared" si="5502"/>
        <v>0.766577175323396</v>
      </c>
      <c r="G740" s="17">
        <f ca="1">IF(F740&lt;=('Ejercicio 3 - TIR'!$D$18-'Ejercicio 3 - TIR'!$C$18)/('Ejercicio 3 - TIR'!$E$18-'Ejercicio 3 - TIR'!$C$18),'Ejercicio 3 - TIR'!$C$18+SQRT(('Ejercicio 3 - TIR'!$E$18-'Ejercicio 3 - TIR'!$C$18)*('Ejercicio 3 - TIR'!$D$18-'Ejercicio 3 - TIR'!$C$18)*F740),'Ejercicio 3 - TIR'!$E$18-SQRT(('Ejercicio 3 - TIR'!$E$18-'Ejercicio 3 - TIR'!$C$18)*('Ejercicio 3 - TIR'!$E$18-'Ejercicio 3 - TIR'!$D$18)*(1-F740)))</f>
        <v>40815.8977246313</v>
      </c>
      <c r="H740" s="16">
        <f ca="1" t="shared" ref="H740:L740" si="5503">RAND()</f>
        <v>0.511489715007081</v>
      </c>
      <c r="I740" s="17">
        <f ca="1">IF(H740&lt;=('Ejercicio 3 - TIR'!$D$18-'Ejercicio 3 - TIR'!$C$18)/('Ejercicio 3 - TIR'!$E$18-'Ejercicio 3 - TIR'!$C$18),'Ejercicio 3 - TIR'!$C$18+SQRT(('Ejercicio 3 - TIR'!$E$18-'Ejercicio 3 - TIR'!$C$18)*('Ejercicio 3 - TIR'!$D$18-'Ejercicio 3 - TIR'!$C$18)*H740),'Ejercicio 3 - TIR'!$E$18-SQRT(('Ejercicio 3 - TIR'!$E$18-'Ejercicio 3 - TIR'!$C$18)*('Ejercicio 3 - TIR'!$E$18-'Ejercicio 3 - TIR'!$D$18)*(1-H740)))</f>
        <v>38759.1927282748</v>
      </c>
      <c r="J740" s="16">
        <f ca="1" t="shared" si="5503"/>
        <v>0.146069969525338</v>
      </c>
      <c r="K740" s="17">
        <f ca="1">IF(J740&lt;=('Ejercicio 3 - TIR'!$D$18-'Ejercicio 3 - TIR'!$C$18)/('Ejercicio 3 - TIR'!$E$18-'Ejercicio 3 - TIR'!$C$18),'Ejercicio 3 - TIR'!$C$18+SQRT(('Ejercicio 3 - TIR'!$E$18-'Ejercicio 3 - TIR'!$C$18)*('Ejercicio 3 - TIR'!$D$18-'Ejercicio 3 - TIR'!$C$18)*J740),'Ejercicio 3 - TIR'!$E$18-SQRT(('Ejercicio 3 - TIR'!$E$18-'Ejercicio 3 - TIR'!$C$18)*('Ejercicio 3 - TIR'!$E$18-'Ejercicio 3 - TIR'!$D$18)*(1-J740)))</f>
        <v>34680.8648163348</v>
      </c>
      <c r="L740" s="16">
        <f ca="1" t="shared" si="5503"/>
        <v>0.710377110088878</v>
      </c>
      <c r="M740" s="17">
        <f ca="1">IF(L740&lt;=('Ejercicio 3 - TIR'!$D$18-'Ejercicio 3 - TIR'!$C$18)/('Ejercicio 3 - TIR'!$E$18-'Ejercicio 3 - TIR'!$C$18),'Ejercicio 3 - TIR'!$C$18+SQRT(('Ejercicio 3 - TIR'!$E$18-'Ejercicio 3 - TIR'!$C$18)*('Ejercicio 3 - TIR'!$D$18-'Ejercicio 3 - TIR'!$C$18)*L740),'Ejercicio 3 - TIR'!$E$18-SQRT(('Ejercicio 3 - TIR'!$E$18-'Ejercicio 3 - TIR'!$C$18)*('Ejercicio 3 - TIR'!$E$18-'Ejercicio 3 - TIR'!$D$18)*(1-L740)))</f>
        <v>40339.3437432767</v>
      </c>
      <c r="N740" s="16">
        <f ca="1" t="shared" ref="N740:R740" si="5504">RAND()</f>
        <v>0.506215532328943</v>
      </c>
      <c r="O740" s="17">
        <f ca="1">IF(N740&lt;=('Ejercicio 3 - TIR'!$D$18-'Ejercicio 3 - TIR'!$C$18)/('Ejercicio 3 - TIR'!$E$18-'Ejercicio 3 - TIR'!$C$18),'Ejercicio 3 - TIR'!$C$18+SQRT(('Ejercicio 3 - TIR'!$E$18-'Ejercicio 3 - TIR'!$C$18)*('Ejercicio 3 - TIR'!$D$18-'Ejercicio 3 - TIR'!$C$18)*N740),'Ejercicio 3 - TIR'!$E$18-SQRT(('Ejercicio 3 - TIR'!$E$18-'Ejercicio 3 - TIR'!$C$18)*('Ejercicio 3 - TIR'!$E$18-'Ejercicio 3 - TIR'!$D$18)*(1-N740)))</f>
        <v>38713.9158734372</v>
      </c>
      <c r="P740" s="16">
        <f ca="1" t="shared" si="5504"/>
        <v>0.359078289221746</v>
      </c>
      <c r="Q740" s="18">
        <f ca="1">IF(P740&lt;=('Ejercicio 3 - TIR'!$D$22-'Ejercicio 3 - TIR'!$C$22)/('Ejercicio 3 - TIR'!$E$22-'Ejercicio 3 - TIR'!$C$22),'Ejercicio 3 - TIR'!$C$22+SQRT(('Ejercicio 3 - TIR'!$E$22-'Ejercicio 3 - TIR'!$C$22)*('Ejercicio 3 - TIR'!$D$22-'Ejercicio 3 - TIR'!$C$22)*P740),'Ejercicio 3 - TIR'!$E$22-SQRT(('Ejercicio 3 - TIR'!$E$22-'Ejercicio 3 - TIR'!$C$22)*('Ejercicio 3 - TIR'!$E$22-'Ejercicio 3 - TIR'!$D$22)*(1-P740)))</f>
        <v>0.14542323584045</v>
      </c>
      <c r="R740" s="16">
        <f ca="1" t="shared" si="5504"/>
        <v>0.14701795940418</v>
      </c>
      <c r="S740" s="18">
        <f ca="1">IF(R740&lt;=('Ejercicio 3 - TIR'!$D$23-'Ejercicio 3 - TIR'!$C$23)/('Ejercicio 3 - TIR'!$E$23-'Ejercicio 3 - TIR'!$C$23),'Ejercicio 3 - TIR'!$C$23+SQRT(('Ejercicio 3 - TIR'!$E$23-'Ejercicio 3 - TIR'!$C$23)*('Ejercicio 3 - TIR'!$D$23-'Ejercicio 3 - TIR'!$C$23)*R740),'Ejercicio 3 - TIR'!$E$23-SQRT(('Ejercicio 3 - TIR'!$E$23-'Ejercicio 3 - TIR'!$C$23)*('Ejercicio 3 - TIR'!$E$23-'Ejercicio 3 - TIR'!$D$23)*(1-R740)))</f>
        <v>0.136267523687628</v>
      </c>
      <c r="T740" s="16">
        <f ca="1" t="shared" ref="T740:X740" si="5505">RAND()</f>
        <v>0.622896249084591</v>
      </c>
      <c r="U740" s="18">
        <f ca="1">IF(T740&lt;=('Ejercicio 3 - TIR'!$D$24-'Ejercicio 3 - TIR'!$C$24)/('Ejercicio 3 - TIR'!$E$24-'Ejercicio 3 - TIR'!$C$24),'Ejercicio 3 - TIR'!$C$24+SQRT(('Ejercicio 3 - TIR'!$E$24-'Ejercicio 3 - TIR'!$C$24)*('Ejercicio 3 - TIR'!$D$24-'Ejercicio 3 - TIR'!$C$24)*T740),'Ejercicio 3 - TIR'!$E$24-SQRT(('Ejercicio 3 - TIR'!$E$24-'Ejercicio 3 - TIR'!$C$24)*('Ejercicio 3 - TIR'!$E$24-'Ejercicio 3 - TIR'!$D$24)*(1-T740)))</f>
        <v>0.187505531200477</v>
      </c>
      <c r="V740" s="16">
        <f ca="1" t="shared" si="5505"/>
        <v>0.897053910211479</v>
      </c>
      <c r="W740" s="18">
        <f ca="1">IF(V740&lt;=('Ejercicio 3 - TIR'!$D$25-'Ejercicio 3 - TIR'!$C$25)/('Ejercicio 3 - TIR'!$E$25-'Ejercicio 3 - TIR'!$C$25),'Ejercicio 3 - TIR'!$C$25+SQRT(('Ejercicio 3 - TIR'!$E$25-'Ejercicio 3 - TIR'!$C$25)*('Ejercicio 3 - TIR'!$D$25-'Ejercicio 3 - TIR'!$C$25)*V740),'Ejercicio 3 - TIR'!$E$25-SQRT(('Ejercicio 3 - TIR'!$E$25-'Ejercicio 3 - TIR'!$C$25)*('Ejercicio 3 - TIR'!$E$25-'Ejercicio 3 - TIR'!$D$25)*(1-V740)))</f>
        <v>0.231018131960742</v>
      </c>
      <c r="X740" s="16">
        <f ca="1" t="shared" si="5505"/>
        <v>0.393988113517497</v>
      </c>
      <c r="Y740" s="18">
        <f ca="1">IF(X740&lt;=('Ejercicio 3 - TIR'!$D$26-'Ejercicio 3 - TIR'!$C$26)/('Ejercicio 3 - TIR'!$E$26-'Ejercicio 3 - TIR'!$C$26),'Ejercicio 3 - TIR'!$C$26+SQRT(('Ejercicio 3 - TIR'!$E$26-'Ejercicio 3 - TIR'!$C$26)*('Ejercicio 3 - TIR'!$D$26-'Ejercicio 3 - TIR'!$C$26)*X740),'Ejercicio 3 - TIR'!$E$26-SQRT(('Ejercicio 3 - TIR'!$E$26-'Ejercicio 3 - TIR'!$C$26)*('Ejercicio 3 - TIR'!$E$26-'Ejercicio 3 - TIR'!$D$26)*(1-X740)))</f>
        <v>0.222794544080083</v>
      </c>
      <c r="Z740" s="16">
        <f ca="1" t="shared" si="5240"/>
        <v>1.14542323584045</v>
      </c>
      <c r="AA740" s="16">
        <f ca="1" t="shared" si="5241"/>
        <v>1.3015072237627</v>
      </c>
      <c r="AB740" s="16">
        <f ca="1" t="shared" si="5242"/>
        <v>1.54554702711558</v>
      </c>
      <c r="AC740" s="16">
        <f ca="1" t="shared" si="5243"/>
        <v>1.9025964141773</v>
      </c>
      <c r="AD740" s="16">
        <f ca="1" t="shared" si="5244"/>
        <v>2.32648451484233</v>
      </c>
      <c r="AE740" s="15">
        <f ca="1" t="shared" si="5245"/>
        <v>4518.22372907264</v>
      </c>
      <c r="AF740" s="15">
        <f ca="1" t="shared" si="5246"/>
        <v>5133.91088810005</v>
      </c>
      <c r="AG740" s="15">
        <f ca="1" t="shared" si="5247"/>
        <v>6096.54757630916</v>
      </c>
      <c r="AH740" s="15">
        <f ca="1" t="shared" si="5248"/>
        <v>7504.96060879789</v>
      </c>
      <c r="AI740" s="15">
        <f ca="1" t="shared" si="5249"/>
        <v>9177.024885974</v>
      </c>
      <c r="AJ740" s="17">
        <f ca="1" t="shared" si="5250"/>
        <v>46751.4776454801</v>
      </c>
      <c r="AK740" s="17">
        <f ca="1" t="shared" si="5251"/>
        <v>50445.3693230603</v>
      </c>
      <c r="AL740" s="17">
        <f ca="1" t="shared" si="5252"/>
        <v>53600.9075146835</v>
      </c>
      <c r="AM740" s="17">
        <f ca="1" t="shared" si="5253"/>
        <v>76749.4907562237</v>
      </c>
      <c r="AN740" s="17">
        <f ca="1" t="shared" si="5254"/>
        <v>90067.3257884605</v>
      </c>
      <c r="AO740" s="17">
        <f ca="1">C740/'Ejercicio 3 - TIR'!$D$7</f>
        <v>12815.4716418272</v>
      </c>
      <c r="AP740" s="17">
        <f ca="1" t="shared" si="5255"/>
        <v>33936.0060036528</v>
      </c>
      <c r="AQ740" s="17">
        <f ca="1" t="shared" si="5256"/>
        <v>37629.897681233</v>
      </c>
      <c r="AR740" s="17">
        <f ca="1" t="shared" si="5257"/>
        <v>40785.4358728563</v>
      </c>
      <c r="AS740" s="17">
        <f ca="1" t="shared" si="5258"/>
        <v>63934.0191143965</v>
      </c>
      <c r="AT740" s="17">
        <f ca="1" t="shared" si="5259"/>
        <v>77251.8541466333</v>
      </c>
      <c r="AU740" s="17">
        <f ca="1">AP740*'Ejercicio 3 - TIR'!$D$5</f>
        <v>16968.0030018264</v>
      </c>
      <c r="AV740" s="17">
        <f ca="1">AQ740*'Ejercicio 3 - TIR'!$D$5</f>
        <v>18814.9488406165</v>
      </c>
      <c r="AW740" s="17">
        <f ca="1">AR740*'Ejercicio 3 - TIR'!$D$5</f>
        <v>20392.7179364281</v>
      </c>
      <c r="AX740" s="17">
        <f ca="1">AS740*'Ejercicio 3 - TIR'!$D$5</f>
        <v>31967.0095571982</v>
      </c>
      <c r="AY740" s="17">
        <f ca="1">AT740*'Ejercicio 3 - TIR'!$D$5</f>
        <v>38625.9270733166</v>
      </c>
      <c r="AZ740" s="17">
        <f ca="1" t="shared" ref="AZ740:BD740" si="5506">AJ740-AU740-AE740</f>
        <v>25265.250914581</v>
      </c>
      <c r="BA740" s="17">
        <f ca="1" t="shared" si="5506"/>
        <v>26496.5095943437</v>
      </c>
      <c r="BB740" s="17">
        <f ca="1" t="shared" si="5506"/>
        <v>27111.6420019462</v>
      </c>
      <c r="BC740" s="17">
        <f ca="1" t="shared" si="5506"/>
        <v>37277.5205902276</v>
      </c>
      <c r="BD740" s="17">
        <f ca="1" t="shared" si="5506"/>
        <v>42264.3738291699</v>
      </c>
      <c r="BE740" s="17">
        <f ca="1" t="shared" ref="BE740:BI740" si="5507">AZ740/Z740</f>
        <v>22057.5680010915</v>
      </c>
      <c r="BF740" s="17">
        <f ca="1" t="shared" si="5507"/>
        <v>20358.3269539922</v>
      </c>
      <c r="BG740" s="17">
        <f ca="1" t="shared" si="5507"/>
        <v>17541.7774589131</v>
      </c>
      <c r="BH740" s="17">
        <f ca="1" t="shared" si="5507"/>
        <v>19592.9732193607</v>
      </c>
      <c r="BI740" s="17">
        <f ca="1" t="shared" si="5507"/>
        <v>18166.6258939334</v>
      </c>
      <c r="BJ740" s="17">
        <f ca="1" t="shared" si="5262"/>
        <v>72282.6546908457</v>
      </c>
      <c r="BK740" s="17">
        <f ca="1" t="shared" si="5263"/>
        <v>29814.9963251121</v>
      </c>
      <c r="BL740" s="17">
        <f ca="1" t="shared" si="5264"/>
        <v>102097.651015958</v>
      </c>
      <c r="BM740" s="17">
        <f ca="1">BK740*'Ejercicio 3 - TIR'!$D$5</f>
        <v>14907.4981625561</v>
      </c>
      <c r="BN740" s="17">
        <f ca="1" t="shared" si="5265"/>
        <v>87190.1528534018</v>
      </c>
      <c r="BO740" s="17">
        <f ca="1" t="shared" si="5266"/>
        <v>37477.2117747411</v>
      </c>
      <c r="BP740" s="17">
        <f ca="1" t="shared" si="5267"/>
        <v>-95146.8341629637</v>
      </c>
      <c r="BQ740" s="17">
        <f ca="1" t="shared" ref="BQ740:BT740" si="5508">BE740</f>
        <v>22057.5680010915</v>
      </c>
      <c r="BR740" s="17">
        <f ca="1" t="shared" si="5508"/>
        <v>20358.3269539922</v>
      </c>
      <c r="BS740" s="17">
        <f ca="1" t="shared" si="5508"/>
        <v>17541.7774589131</v>
      </c>
      <c r="BT740" s="17">
        <f ca="1" t="shared" si="5508"/>
        <v>19592.9732193607</v>
      </c>
      <c r="BU740" s="17">
        <f ca="1" t="shared" si="5269"/>
        <v>55643.8376686745</v>
      </c>
      <c r="BV740" s="19">
        <f ca="1" t="shared" si="5270"/>
        <v>11.0010547071783</v>
      </c>
    </row>
    <row r="741" ht="15" customHeight="1" spans="1:74">
      <c r="A741" s="15">
        <v>740</v>
      </c>
      <c r="B741" s="16">
        <f ca="1" t="shared" ref="B741:F741" si="5509">RAND()</f>
        <v>0.867465755363775</v>
      </c>
      <c r="C741" s="17">
        <f ca="1">IF(B741&lt;=('Ejercicio 3 - TIR'!$D$13-'Ejercicio 3 - TIR'!$C$13)/('Ejercicio 3 - TIR'!$E$13-'Ejercicio 3 - TIR'!$C$13),'Ejercicio 3 - TIR'!$C$13+SQRT(('Ejercicio 3 - TIR'!$E$13-'Ejercicio 3 - TIR'!$C$13)*('Ejercicio 3 - TIR'!$D$13-'Ejercicio 3 - TIR'!$C$13)*B741),'Ejercicio 3 - TIR'!$E$13-SQRT(('Ejercicio 3 - TIR'!$E$13-'Ejercicio 3 - TIR'!$C$13)*('Ejercicio 3 - TIR'!$E$13-'Ejercicio 3 - TIR'!$D$13)*(1-B741)))</f>
        <v>87388.8504265681</v>
      </c>
      <c r="D741" s="16">
        <f ca="1" t="shared" si="5509"/>
        <v>0.028416683936014</v>
      </c>
      <c r="E741" s="17">
        <f ca="1">IF(D741&lt;=('Ejercicio 3 - TIR'!$D$14-'Ejercicio 3 - TIR'!$C$14)/('Ejercicio 3 - TIR'!$E$14-'Ejercicio 3 - TIR'!$C$14),'Ejercicio 3 - TIR'!$C$14+SQRT(('Ejercicio 3 - TIR'!$E$14-'Ejercicio 3 - TIR'!$C$14)*('Ejercicio 3 - TIR'!$D$14-'Ejercicio 3 - TIR'!$C$14)*D741),'Ejercicio 3 - TIR'!$E$14-SQRT(('Ejercicio 3 - TIR'!$E$14-'Ejercicio 3 - TIR'!$C$14)*('Ejercicio 3 - TIR'!$E$14-'Ejercicio 3 - TIR'!$D$14)*(1-D741)))</f>
        <v>26459.880575664</v>
      </c>
      <c r="F741" s="16">
        <f ca="1" t="shared" si="5509"/>
        <v>0.943574543374498</v>
      </c>
      <c r="G741" s="17">
        <f ca="1">IF(F741&lt;=('Ejercicio 3 - TIR'!$D$18-'Ejercicio 3 - TIR'!$C$18)/('Ejercicio 3 - TIR'!$E$18-'Ejercicio 3 - TIR'!$C$18),'Ejercicio 3 - TIR'!$C$18+SQRT(('Ejercicio 3 - TIR'!$E$18-'Ejercicio 3 - TIR'!$C$18)*('Ejercicio 3 - TIR'!$D$18-'Ejercicio 3 - TIR'!$C$18)*F741),'Ejercicio 3 - TIR'!$E$18-SQRT(('Ejercicio 3 - TIR'!$E$18-'Ejercicio 3 - TIR'!$C$18)*('Ejercicio 3 - TIR'!$E$18-'Ejercicio 3 - TIR'!$D$18)*(1-F741)))</f>
        <v>42942.839518435</v>
      </c>
      <c r="H741" s="16">
        <f ca="1" t="shared" ref="H741:L741" si="5510">RAND()</f>
        <v>0.630520157299773</v>
      </c>
      <c r="I741" s="17">
        <f ca="1">IF(H741&lt;=('Ejercicio 3 - TIR'!$D$18-'Ejercicio 3 - TIR'!$C$18)/('Ejercicio 3 - TIR'!$E$18-'Ejercicio 3 - TIR'!$C$18),'Ejercicio 3 - TIR'!$C$18+SQRT(('Ejercicio 3 - TIR'!$E$18-'Ejercicio 3 - TIR'!$C$18)*('Ejercicio 3 - TIR'!$D$18-'Ejercicio 3 - TIR'!$C$18)*H741),'Ejercicio 3 - TIR'!$E$18-SQRT(('Ejercicio 3 - TIR'!$E$18-'Ejercicio 3 - TIR'!$C$18)*('Ejercicio 3 - TIR'!$E$18-'Ejercicio 3 - TIR'!$D$18)*(1-H741)))</f>
        <v>39725.123320296</v>
      </c>
      <c r="J741" s="16">
        <f ca="1" t="shared" si="5510"/>
        <v>0.828869014163589</v>
      </c>
      <c r="K741" s="17">
        <f ca="1">IF(J741&lt;=('Ejercicio 3 - TIR'!$D$18-'Ejercicio 3 - TIR'!$C$18)/('Ejercicio 3 - TIR'!$E$18-'Ejercicio 3 - TIR'!$C$18),'Ejercicio 3 - TIR'!$C$18+SQRT(('Ejercicio 3 - TIR'!$E$18-'Ejercicio 3 - TIR'!$C$18)*('Ejercicio 3 - TIR'!$D$18-'Ejercicio 3 - TIR'!$C$18)*J741),'Ejercicio 3 - TIR'!$E$18-SQRT(('Ejercicio 3 - TIR'!$E$18-'Ejercicio 3 - TIR'!$C$18)*('Ejercicio 3 - TIR'!$E$18-'Ejercicio 3 - TIR'!$D$18)*(1-J741)))</f>
        <v>41417.4277484284</v>
      </c>
      <c r="L741" s="16">
        <f ca="1" t="shared" si="5510"/>
        <v>0.750271555041345</v>
      </c>
      <c r="M741" s="17">
        <f ca="1">IF(L741&lt;=('Ejercicio 3 - TIR'!$D$18-'Ejercicio 3 - TIR'!$C$18)/('Ejercicio 3 - TIR'!$E$18-'Ejercicio 3 - TIR'!$C$18),'Ejercicio 3 - TIR'!$C$18+SQRT(('Ejercicio 3 - TIR'!$E$18-'Ejercicio 3 - TIR'!$C$18)*('Ejercicio 3 - TIR'!$D$18-'Ejercicio 3 - TIR'!$C$18)*L741),'Ejercicio 3 - TIR'!$E$18-SQRT(('Ejercicio 3 - TIR'!$E$18-'Ejercicio 3 - TIR'!$C$18)*('Ejercicio 3 - TIR'!$E$18-'Ejercicio 3 - TIR'!$D$18)*(1-L741)))</f>
        <v>40672.2253556939</v>
      </c>
      <c r="N741" s="16">
        <f ca="1" t="shared" ref="N741:R741" si="5511">RAND()</f>
        <v>0.169558545898118</v>
      </c>
      <c r="O741" s="17">
        <f ca="1">IF(N741&lt;=('Ejercicio 3 - TIR'!$D$18-'Ejercicio 3 - TIR'!$C$18)/('Ejercicio 3 - TIR'!$E$18-'Ejercicio 3 - TIR'!$C$18),'Ejercicio 3 - TIR'!$C$18+SQRT(('Ejercicio 3 - TIR'!$E$18-'Ejercicio 3 - TIR'!$C$18)*('Ejercicio 3 - TIR'!$D$18-'Ejercicio 3 - TIR'!$C$18)*N741),'Ejercicio 3 - TIR'!$E$18-SQRT(('Ejercicio 3 - TIR'!$E$18-'Ejercicio 3 - TIR'!$C$18)*('Ejercicio 3 - TIR'!$E$18-'Ejercicio 3 - TIR'!$D$18)*(1-N741)))</f>
        <v>35043.1916367235</v>
      </c>
      <c r="P741" s="16">
        <f ca="1" t="shared" si="5511"/>
        <v>0.380250538211842</v>
      </c>
      <c r="Q741" s="18">
        <f ca="1">IF(P741&lt;=('Ejercicio 3 - TIR'!$D$22-'Ejercicio 3 - TIR'!$C$22)/('Ejercicio 3 - TIR'!$E$22-'Ejercicio 3 - TIR'!$C$22),'Ejercicio 3 - TIR'!$C$22+SQRT(('Ejercicio 3 - TIR'!$E$22-'Ejercicio 3 - TIR'!$C$22)*('Ejercicio 3 - TIR'!$D$22-'Ejercicio 3 - TIR'!$C$22)*P741),'Ejercicio 3 - TIR'!$E$22-SQRT(('Ejercicio 3 - TIR'!$E$22-'Ejercicio 3 - TIR'!$C$22)*('Ejercicio 3 - TIR'!$E$22-'Ejercicio 3 - TIR'!$D$22)*(1-P741)))</f>
        <v>0.146162013851791</v>
      </c>
      <c r="R741" s="16">
        <f ca="1" t="shared" si="5511"/>
        <v>0.638440710189155</v>
      </c>
      <c r="S741" s="18">
        <f ca="1">IF(R741&lt;=('Ejercicio 3 - TIR'!$D$23-'Ejercicio 3 - TIR'!$C$23)/('Ejercicio 3 - TIR'!$E$23-'Ejercicio 3 - TIR'!$C$23),'Ejercicio 3 - TIR'!$C$23+SQRT(('Ejercicio 3 - TIR'!$E$23-'Ejercicio 3 - TIR'!$C$23)*('Ejercicio 3 - TIR'!$D$23-'Ejercicio 3 - TIR'!$C$23)*R741),'Ejercicio 3 - TIR'!$E$23-SQRT(('Ejercicio 3 - TIR'!$E$23-'Ejercicio 3 - TIR'!$C$23)*('Ejercicio 3 - TIR'!$E$23-'Ejercicio 3 - TIR'!$D$23)*(1-R741)))</f>
        <v>0.154489086224529</v>
      </c>
      <c r="T741" s="16">
        <f ca="1" t="shared" ref="T741:X741" si="5512">RAND()</f>
        <v>0.234146411253607</v>
      </c>
      <c r="U741" s="18">
        <f ca="1">IF(T741&lt;=('Ejercicio 3 - TIR'!$D$24-'Ejercicio 3 - TIR'!$C$24)/('Ejercicio 3 - TIR'!$E$24-'Ejercicio 3 - TIR'!$C$24),'Ejercicio 3 - TIR'!$C$24+SQRT(('Ejercicio 3 - TIR'!$E$24-'Ejercicio 3 - TIR'!$C$24)*('Ejercicio 3 - TIR'!$D$24-'Ejercicio 3 - TIR'!$C$24)*T741),'Ejercicio 3 - TIR'!$E$24-SQRT(('Ejercicio 3 - TIR'!$E$24-'Ejercicio 3 - TIR'!$C$24)*('Ejercicio 3 - TIR'!$E$24-'Ejercicio 3 - TIR'!$D$24)*(1-T741)))</f>
        <v>0.172174477753322</v>
      </c>
      <c r="V741" s="16">
        <f ca="1" t="shared" si="5512"/>
        <v>0.416642538119081</v>
      </c>
      <c r="W741" s="18">
        <f ca="1">IF(V741&lt;=('Ejercicio 3 - TIR'!$D$25-'Ejercicio 3 - TIR'!$C$25)/('Ejercicio 3 - TIR'!$E$25-'Ejercicio 3 - TIR'!$C$25),'Ejercicio 3 - TIR'!$C$25+SQRT(('Ejercicio 3 - TIR'!$E$25-'Ejercicio 3 - TIR'!$C$25)*('Ejercicio 3 - TIR'!$D$25-'Ejercicio 3 - TIR'!$C$25)*V741),'Ejercicio 3 - TIR'!$E$25-SQRT(('Ejercicio 3 - TIR'!$E$25-'Ejercicio 3 - TIR'!$C$25)*('Ejercicio 3 - TIR'!$E$25-'Ejercicio 3 - TIR'!$D$25)*(1-V741)))</f>
        <v>0.20481425980928</v>
      </c>
      <c r="X741" s="16">
        <f ca="1" t="shared" si="5512"/>
        <v>0.684862649380367</v>
      </c>
      <c r="Y741" s="18">
        <f ca="1">IF(X741&lt;=('Ejercicio 3 - TIR'!$D$26-'Ejercicio 3 - TIR'!$C$26)/('Ejercicio 3 - TIR'!$E$26-'Ejercicio 3 - TIR'!$C$26),'Ejercicio 3 - TIR'!$C$26+SQRT(('Ejercicio 3 - TIR'!$E$26-'Ejercicio 3 - TIR'!$C$26)*('Ejercicio 3 - TIR'!$D$26-'Ejercicio 3 - TIR'!$C$26)*X741),'Ejercicio 3 - TIR'!$E$26-SQRT(('Ejercicio 3 - TIR'!$E$26-'Ejercicio 3 - TIR'!$C$26)*('Ejercicio 3 - TIR'!$E$26-'Ejercicio 3 - TIR'!$D$26)*(1-X741)))</f>
        <v>0.238747828016624</v>
      </c>
      <c r="Z741" s="16">
        <f ca="1" t="shared" si="5240"/>
        <v>1.14616201385179</v>
      </c>
      <c r="AA741" s="16">
        <f ca="1" t="shared" si="5241"/>
        <v>1.32323153603702</v>
      </c>
      <c r="AB741" s="16">
        <f ca="1" t="shared" si="5242"/>
        <v>1.55105823470092</v>
      </c>
      <c r="AC741" s="16">
        <f ca="1" t="shared" si="5243"/>
        <v>1.86873707896228</v>
      </c>
      <c r="AD741" s="16">
        <f ca="1" t="shared" si="5244"/>
        <v>2.31489399769865</v>
      </c>
      <c r="AE741" s="15">
        <f ca="1" t="shared" si="5245"/>
        <v>3867.42943121694</v>
      </c>
      <c r="AF741" s="15">
        <f ca="1" t="shared" si="5246"/>
        <v>4464.9050700835</v>
      </c>
      <c r="AG741" s="15">
        <f ca="1" t="shared" si="5247"/>
        <v>5233.64776874329</v>
      </c>
      <c r="AH741" s="15">
        <f ca="1" t="shared" si="5248"/>
        <v>6305.57346260093</v>
      </c>
      <c r="AI741" s="15">
        <f ca="1" t="shared" si="5249"/>
        <v>7811.01543119617</v>
      </c>
      <c r="AJ741" s="17">
        <f ca="1" t="shared" si="5250"/>
        <v>49219.4514229638</v>
      </c>
      <c r="AK741" s="17">
        <f ca="1" t="shared" si="5251"/>
        <v>52565.5359503754</v>
      </c>
      <c r="AL741" s="17">
        <f ca="1" t="shared" si="5252"/>
        <v>64240.8423693303</v>
      </c>
      <c r="AM741" s="17">
        <f ca="1" t="shared" si="5253"/>
        <v>76005.6956060949</v>
      </c>
      <c r="AN741" s="17">
        <f ca="1" t="shared" si="5254"/>
        <v>81121.2739800549</v>
      </c>
      <c r="AO741" s="17">
        <f ca="1">C741/'Ejercicio 3 - TIR'!$D$7</f>
        <v>17477.7700853136</v>
      </c>
      <c r="AP741" s="17">
        <f ca="1" t="shared" si="5255"/>
        <v>31741.6813376501</v>
      </c>
      <c r="AQ741" s="17">
        <f ca="1" t="shared" si="5256"/>
        <v>35087.7658650618</v>
      </c>
      <c r="AR741" s="17">
        <f ca="1" t="shared" si="5257"/>
        <v>46763.0722840166</v>
      </c>
      <c r="AS741" s="17">
        <f ca="1" t="shared" si="5258"/>
        <v>58527.9255207812</v>
      </c>
      <c r="AT741" s="17">
        <f ca="1" t="shared" si="5259"/>
        <v>63643.5038947412</v>
      </c>
      <c r="AU741" s="17">
        <f ca="1">AP741*'Ejercicio 3 - TIR'!$D$5</f>
        <v>15870.8406688251</v>
      </c>
      <c r="AV741" s="17">
        <f ca="1">AQ741*'Ejercicio 3 - TIR'!$D$5</f>
        <v>17543.8829325309</v>
      </c>
      <c r="AW741" s="17">
        <f ca="1">AR741*'Ejercicio 3 - TIR'!$D$5</f>
        <v>23381.5361420083</v>
      </c>
      <c r="AX741" s="17">
        <f ca="1">AS741*'Ejercicio 3 - TIR'!$D$5</f>
        <v>29263.9627603906</v>
      </c>
      <c r="AY741" s="17">
        <f ca="1">AT741*'Ejercicio 3 - TIR'!$D$5</f>
        <v>31821.7519473706</v>
      </c>
      <c r="AZ741" s="17">
        <f ca="1" t="shared" ref="AZ741:BD741" si="5513">AJ741-AU741-AE741</f>
        <v>29481.1813229217</v>
      </c>
      <c r="BA741" s="17">
        <f ca="1" t="shared" si="5513"/>
        <v>30556.747947761</v>
      </c>
      <c r="BB741" s="17">
        <f ca="1" t="shared" si="5513"/>
        <v>35625.6584585787</v>
      </c>
      <c r="BC741" s="17">
        <f ca="1" t="shared" si="5513"/>
        <v>40436.1593831033</v>
      </c>
      <c r="BD741" s="17">
        <f ca="1" t="shared" si="5513"/>
        <v>41488.5066014881</v>
      </c>
      <c r="BE741" s="17">
        <f ca="1" t="shared" ref="BE741:BI741" si="5514">AZ741/Z741</f>
        <v>25721.6527564435</v>
      </c>
      <c r="BF741" s="17">
        <f ca="1" t="shared" si="5514"/>
        <v>23092.5179120777</v>
      </c>
      <c r="BG741" s="17">
        <f ca="1" t="shared" si="5514"/>
        <v>22968.6143702065</v>
      </c>
      <c r="BH741" s="17">
        <f ca="1" t="shared" si="5514"/>
        <v>21638.2282121559</v>
      </c>
      <c r="BI741" s="17">
        <f ca="1" t="shared" si="5514"/>
        <v>17922.4217794568</v>
      </c>
      <c r="BJ741" s="17">
        <f ca="1" t="shared" si="5262"/>
        <v>61251.8187244278</v>
      </c>
      <c r="BK741" s="17">
        <f ca="1" t="shared" si="5263"/>
        <v>40459.1850636496</v>
      </c>
      <c r="BL741" s="17">
        <f ca="1" t="shared" si="5264"/>
        <v>101711.003788077</v>
      </c>
      <c r="BM741" s="17">
        <f ca="1">BK741*'Ejercicio 3 - TIR'!$D$5</f>
        <v>20229.5925318248</v>
      </c>
      <c r="BN741" s="17">
        <f ca="1" t="shared" si="5265"/>
        <v>81481.4112562526</v>
      </c>
      <c r="BO741" s="17">
        <f ca="1" t="shared" si="5266"/>
        <v>35198.7656183208</v>
      </c>
      <c r="BP741" s="17">
        <f ca="1" t="shared" si="5267"/>
        <v>-113848.731002232</v>
      </c>
      <c r="BQ741" s="17">
        <f ca="1" t="shared" ref="BQ741:BT741" si="5515">BE741</f>
        <v>25721.6527564435</v>
      </c>
      <c r="BR741" s="17">
        <f ca="1" t="shared" si="5515"/>
        <v>23092.5179120777</v>
      </c>
      <c r="BS741" s="17">
        <f ca="1" t="shared" si="5515"/>
        <v>22968.6143702065</v>
      </c>
      <c r="BT741" s="17">
        <f ca="1" t="shared" si="5515"/>
        <v>21638.2282121559</v>
      </c>
      <c r="BU741" s="17">
        <f ca="1" t="shared" si="5269"/>
        <v>53121.1873977776</v>
      </c>
      <c r="BV741" s="19">
        <f ca="1" t="shared" si="5270"/>
        <v>8.01701381075968</v>
      </c>
    </row>
    <row r="742" ht="15" customHeight="1" spans="1:74">
      <c r="A742" s="15">
        <v>741</v>
      </c>
      <c r="B742" s="16">
        <f ca="1" t="shared" ref="B742:F742" si="5516">RAND()</f>
        <v>0.473368196701704</v>
      </c>
      <c r="C742" s="17">
        <f ca="1">IF(B742&lt;=('Ejercicio 3 - TIR'!$D$13-'Ejercicio 3 - TIR'!$C$13)/('Ejercicio 3 - TIR'!$E$13-'Ejercicio 3 - TIR'!$C$13),'Ejercicio 3 - TIR'!$C$13+SQRT(('Ejercicio 3 - TIR'!$E$13-'Ejercicio 3 - TIR'!$C$13)*('Ejercicio 3 - TIR'!$D$13-'Ejercicio 3 - TIR'!$C$13)*B742),'Ejercicio 3 - TIR'!$E$13-SQRT(('Ejercicio 3 - TIR'!$E$13-'Ejercicio 3 - TIR'!$C$13)*('Ejercicio 3 - TIR'!$E$13-'Ejercicio 3 - TIR'!$D$13)*(1-B742)))</f>
        <v>74861.2219080172</v>
      </c>
      <c r="D742" s="16">
        <f ca="1" t="shared" si="5516"/>
        <v>0.0374610694039648</v>
      </c>
      <c r="E742" s="17">
        <f ca="1">IF(D742&lt;=('Ejercicio 3 - TIR'!$D$14-'Ejercicio 3 - TIR'!$C$14)/('Ejercicio 3 - TIR'!$E$14-'Ejercicio 3 - TIR'!$C$14),'Ejercicio 3 - TIR'!$C$14+SQRT(('Ejercicio 3 - TIR'!$E$14-'Ejercicio 3 - TIR'!$C$14)*('Ejercicio 3 - TIR'!$D$14-'Ejercicio 3 - TIR'!$C$14)*D742),'Ejercicio 3 - TIR'!$E$14-SQRT(('Ejercicio 3 - TIR'!$E$14-'Ejercicio 3 - TIR'!$C$14)*('Ejercicio 3 - TIR'!$E$14-'Ejercicio 3 - TIR'!$D$14)*(1-D742)))</f>
        <v>26676.1802424851</v>
      </c>
      <c r="F742" s="16">
        <f ca="1" t="shared" si="5516"/>
        <v>0.145951482207311</v>
      </c>
      <c r="G742" s="17">
        <f ca="1">IF(F742&lt;=('Ejercicio 3 - TIR'!$D$18-'Ejercicio 3 - TIR'!$C$18)/('Ejercicio 3 - TIR'!$E$18-'Ejercicio 3 - TIR'!$C$18),'Ejercicio 3 - TIR'!$C$18+SQRT(('Ejercicio 3 - TIR'!$E$18-'Ejercicio 3 - TIR'!$C$18)*('Ejercicio 3 - TIR'!$D$18-'Ejercicio 3 - TIR'!$C$18)*F742),'Ejercicio 3 - TIR'!$E$18-SQRT(('Ejercicio 3 - TIR'!$E$18-'Ejercicio 3 - TIR'!$C$18)*('Ejercicio 3 - TIR'!$E$18-'Ejercicio 3 - TIR'!$D$18)*(1-F742)))</f>
        <v>34678.9659467768</v>
      </c>
      <c r="H742" s="16">
        <f ca="1" t="shared" ref="H742:L742" si="5517">RAND()</f>
        <v>0.153348544519015</v>
      </c>
      <c r="I742" s="17">
        <f ca="1">IF(H742&lt;=('Ejercicio 3 - TIR'!$D$18-'Ejercicio 3 - TIR'!$C$18)/('Ejercicio 3 - TIR'!$E$18-'Ejercicio 3 - TIR'!$C$18),'Ejercicio 3 - TIR'!$C$18+SQRT(('Ejercicio 3 - TIR'!$E$18-'Ejercicio 3 - TIR'!$C$18)*('Ejercicio 3 - TIR'!$D$18-'Ejercicio 3 - TIR'!$C$18)*H742),'Ejercicio 3 - TIR'!$E$18-SQRT(('Ejercicio 3 - TIR'!$E$18-'Ejercicio 3 - TIR'!$C$18)*('Ejercicio 3 - TIR'!$E$18-'Ejercicio 3 - TIR'!$D$18)*(1-H742)))</f>
        <v>34796.0693987736</v>
      </c>
      <c r="J742" s="16">
        <f ca="1" t="shared" si="5517"/>
        <v>0.689570119382345</v>
      </c>
      <c r="K742" s="17">
        <f ca="1">IF(J742&lt;=('Ejercicio 3 - TIR'!$D$18-'Ejercicio 3 - TIR'!$C$18)/('Ejercicio 3 - TIR'!$E$18-'Ejercicio 3 - TIR'!$C$18),'Ejercicio 3 - TIR'!$C$18+SQRT(('Ejercicio 3 - TIR'!$E$18-'Ejercicio 3 - TIR'!$C$18)*('Ejercicio 3 - TIR'!$D$18-'Ejercicio 3 - TIR'!$C$18)*J742),'Ejercicio 3 - TIR'!$E$18-SQRT(('Ejercicio 3 - TIR'!$E$18-'Ejercicio 3 - TIR'!$C$18)*('Ejercicio 3 - TIR'!$E$18-'Ejercicio 3 - TIR'!$D$18)*(1-J742)))</f>
        <v>40174.8325369658</v>
      </c>
      <c r="L742" s="16">
        <f ca="1" t="shared" si="5517"/>
        <v>0.286021935107612</v>
      </c>
      <c r="M742" s="17">
        <f ca="1">IF(L742&lt;=('Ejercicio 3 - TIR'!$D$18-'Ejercicio 3 - TIR'!$C$18)/('Ejercicio 3 - TIR'!$E$18-'Ejercicio 3 - TIR'!$C$18),'Ejercicio 3 - TIR'!$C$18+SQRT(('Ejercicio 3 - TIR'!$E$18-'Ejercicio 3 - TIR'!$C$18)*('Ejercicio 3 - TIR'!$D$18-'Ejercicio 3 - TIR'!$C$18)*L742),'Ejercicio 3 - TIR'!$E$18-SQRT(('Ejercicio 3 - TIR'!$E$18-'Ejercicio 3 - TIR'!$C$18)*('Ejercicio 3 - TIR'!$E$18-'Ejercicio 3 - TIR'!$D$18)*(1-L742)))</f>
        <v>36550.0603253819</v>
      </c>
      <c r="N742" s="16">
        <f ca="1" t="shared" ref="N742:R742" si="5518">RAND()</f>
        <v>0.256731696808492</v>
      </c>
      <c r="O742" s="17">
        <f ca="1">IF(N742&lt;=('Ejercicio 3 - TIR'!$D$18-'Ejercicio 3 - TIR'!$C$18)/('Ejercicio 3 - TIR'!$E$18-'Ejercicio 3 - TIR'!$C$18),'Ejercicio 3 - TIR'!$C$18+SQRT(('Ejercicio 3 - TIR'!$E$18-'Ejercicio 3 - TIR'!$C$18)*('Ejercicio 3 - TIR'!$D$18-'Ejercicio 3 - TIR'!$C$18)*N742),'Ejercicio 3 - TIR'!$E$18-SQRT(('Ejercicio 3 - TIR'!$E$18-'Ejercicio 3 - TIR'!$C$18)*('Ejercicio 3 - TIR'!$E$18-'Ejercicio 3 - TIR'!$D$18)*(1-N742)))</f>
        <v>36205.6228149376</v>
      </c>
      <c r="P742" s="16">
        <f ca="1" t="shared" si="5518"/>
        <v>0.264971784995159</v>
      </c>
      <c r="Q742" s="18">
        <f ca="1">IF(P742&lt;=('Ejercicio 3 - TIR'!$D$22-'Ejercicio 3 - TIR'!$C$22)/('Ejercicio 3 - TIR'!$E$22-'Ejercicio 3 - TIR'!$C$22),'Ejercicio 3 - TIR'!$C$22+SQRT(('Ejercicio 3 - TIR'!$E$22-'Ejercicio 3 - TIR'!$C$22)*('Ejercicio 3 - TIR'!$D$22-'Ejercicio 3 - TIR'!$C$22)*P742),'Ejercicio 3 - TIR'!$E$22-SQRT(('Ejercicio 3 - TIR'!$E$22-'Ejercicio 3 - TIR'!$C$22)*('Ejercicio 3 - TIR'!$E$22-'Ejercicio 3 - TIR'!$D$22)*(1-P742)))</f>
        <v>0.141839166948199</v>
      </c>
      <c r="R742" s="16">
        <f ca="1" t="shared" si="5518"/>
        <v>0.661388361553503</v>
      </c>
      <c r="S742" s="18">
        <f ca="1">IF(R742&lt;=('Ejercicio 3 - TIR'!$D$23-'Ejercicio 3 - TIR'!$C$23)/('Ejercicio 3 - TIR'!$E$23-'Ejercicio 3 - TIR'!$C$23),'Ejercicio 3 - TIR'!$C$23+SQRT(('Ejercicio 3 - TIR'!$E$23-'Ejercicio 3 - TIR'!$C$23)*('Ejercicio 3 - TIR'!$D$23-'Ejercicio 3 - TIR'!$C$23)*R742),'Ejercicio 3 - TIR'!$E$23-SQRT(('Ejercicio 3 - TIR'!$E$23-'Ejercicio 3 - TIR'!$C$23)*('Ejercicio 3 - TIR'!$E$23-'Ejercicio 3 - TIR'!$D$23)*(1-R742)))</f>
        <v>0.155311926984803</v>
      </c>
      <c r="T742" s="16">
        <f ca="1" t="shared" ref="T742:X742" si="5519">RAND()</f>
        <v>0.26887314313601</v>
      </c>
      <c r="U742" s="18">
        <f ca="1">IF(T742&lt;=('Ejercicio 3 - TIR'!$D$24-'Ejercicio 3 - TIR'!$C$24)/('Ejercicio 3 - TIR'!$E$24-'Ejercicio 3 - TIR'!$C$24),'Ejercicio 3 - TIR'!$C$24+SQRT(('Ejercicio 3 - TIR'!$E$24-'Ejercicio 3 - TIR'!$C$24)*('Ejercicio 3 - TIR'!$D$24-'Ejercicio 3 - TIR'!$C$24)*T742),'Ejercicio 3 - TIR'!$E$24-SQRT(('Ejercicio 3 - TIR'!$E$24-'Ejercicio 3 - TIR'!$C$24)*('Ejercicio 3 - TIR'!$E$24-'Ejercicio 3 - TIR'!$D$24)*(1-T742)))</f>
        <v>0.173762020128466</v>
      </c>
      <c r="V742" s="16">
        <f ca="1" t="shared" si="5519"/>
        <v>0.534842434343571</v>
      </c>
      <c r="W742" s="18">
        <f ca="1">IF(V742&lt;=('Ejercicio 3 - TIR'!$D$25-'Ejercicio 3 - TIR'!$C$25)/('Ejercicio 3 - TIR'!$E$25-'Ejercicio 3 - TIR'!$C$25),'Ejercicio 3 - TIR'!$C$25+SQRT(('Ejercicio 3 - TIR'!$E$25-'Ejercicio 3 - TIR'!$C$25)*('Ejercicio 3 - TIR'!$D$25-'Ejercicio 3 - TIR'!$C$25)*V742),'Ejercicio 3 - TIR'!$E$25-SQRT(('Ejercicio 3 - TIR'!$E$25-'Ejercicio 3 - TIR'!$C$25)*('Ejercicio 3 - TIR'!$E$25-'Ejercicio 3 - TIR'!$D$25)*(1-V742)))</f>
        <v>0.209650880061673</v>
      </c>
      <c r="X742" s="16">
        <f ca="1" t="shared" si="5519"/>
        <v>0.563807677258295</v>
      </c>
      <c r="Y742" s="18">
        <f ca="1">IF(X742&lt;=('Ejercicio 3 - TIR'!$D$26-'Ejercicio 3 - TIR'!$C$26)/('Ejercicio 3 - TIR'!$E$26-'Ejercicio 3 - TIR'!$C$26),'Ejercicio 3 - TIR'!$C$26+SQRT(('Ejercicio 3 - TIR'!$E$26-'Ejercicio 3 - TIR'!$C$26)*('Ejercicio 3 - TIR'!$D$26-'Ejercicio 3 - TIR'!$C$26)*X742),'Ejercicio 3 - TIR'!$E$26-SQRT(('Ejercicio 3 - TIR'!$E$26-'Ejercicio 3 - TIR'!$C$26)*('Ejercicio 3 - TIR'!$E$26-'Ejercicio 3 - TIR'!$D$26)*(1-X742)))</f>
        <v>0.231467139556737</v>
      </c>
      <c r="Z742" s="16">
        <f ca="1" t="shared" si="5240"/>
        <v>1.1418391669482</v>
      </c>
      <c r="AA742" s="16">
        <f ca="1" t="shared" si="5241"/>
        <v>1.31918040827365</v>
      </c>
      <c r="AB742" s="16">
        <f ca="1" t="shared" si="5242"/>
        <v>1.54840386092917</v>
      </c>
      <c r="AC742" s="16">
        <f ca="1" t="shared" si="5243"/>
        <v>1.87302809306386</v>
      </c>
      <c r="AD742" s="16">
        <f ca="1" t="shared" si="5244"/>
        <v>2.30657254807476</v>
      </c>
      <c r="AE742" s="15">
        <f ca="1" t="shared" si="5245"/>
        <v>3783.72718295408</v>
      </c>
      <c r="AF742" s="15">
        <f ca="1" t="shared" si="5246"/>
        <v>4371.38514292345</v>
      </c>
      <c r="AG742" s="15">
        <f ca="1" t="shared" si="5247"/>
        <v>5130.9658561174</v>
      </c>
      <c r="AH742" s="15">
        <f ca="1" t="shared" si="5248"/>
        <v>6206.6773634188</v>
      </c>
      <c r="AI742" s="15">
        <f ca="1" t="shared" si="5249"/>
        <v>7643.31921888091</v>
      </c>
      <c r="AJ742" s="17">
        <f ca="1" t="shared" si="5250"/>
        <v>39597.8015872925</v>
      </c>
      <c r="AK742" s="17">
        <f ca="1" t="shared" si="5251"/>
        <v>45902.2930357922</v>
      </c>
      <c r="AL742" s="17">
        <f ca="1" t="shared" si="5252"/>
        <v>62206.8658124206</v>
      </c>
      <c r="AM742" s="17">
        <f ca="1" t="shared" si="5253"/>
        <v>68459.2897926191</v>
      </c>
      <c r="AN742" s="17">
        <f ca="1" t="shared" si="5254"/>
        <v>83510.8956708843</v>
      </c>
      <c r="AO742" s="17">
        <f ca="1">C742/'Ejercicio 3 - TIR'!$D$7</f>
        <v>14972.2443816034</v>
      </c>
      <c r="AP742" s="17">
        <f ca="1" t="shared" si="5255"/>
        <v>24625.5572056891</v>
      </c>
      <c r="AQ742" s="17">
        <f ca="1" t="shared" si="5256"/>
        <v>30930.0486541888</v>
      </c>
      <c r="AR742" s="17">
        <f ca="1" t="shared" si="5257"/>
        <v>47234.6214308171</v>
      </c>
      <c r="AS742" s="17">
        <f ca="1" t="shared" si="5258"/>
        <v>53487.0454110157</v>
      </c>
      <c r="AT742" s="17">
        <f ca="1" t="shared" si="5259"/>
        <v>68538.6512892809</v>
      </c>
      <c r="AU742" s="17">
        <f ca="1">AP742*'Ejercicio 3 - TIR'!$D$5</f>
        <v>12312.7786028445</v>
      </c>
      <c r="AV742" s="17">
        <f ca="1">AQ742*'Ejercicio 3 - TIR'!$D$5</f>
        <v>15465.0243270944</v>
      </c>
      <c r="AW742" s="17">
        <f ca="1">AR742*'Ejercicio 3 - TIR'!$D$5</f>
        <v>23617.3107154086</v>
      </c>
      <c r="AX742" s="17">
        <f ca="1">AS742*'Ejercicio 3 - TIR'!$D$5</f>
        <v>26743.5227055078</v>
      </c>
      <c r="AY742" s="17">
        <f ca="1">AT742*'Ejercicio 3 - TIR'!$D$5</f>
        <v>34269.3256446405</v>
      </c>
      <c r="AZ742" s="17">
        <f ca="1" t="shared" ref="AZ742:BD742" si="5520">AJ742-AU742-AE742</f>
        <v>23501.2958014939</v>
      </c>
      <c r="BA742" s="17">
        <f ca="1" t="shared" si="5520"/>
        <v>26065.8835657744</v>
      </c>
      <c r="BB742" s="17">
        <f ca="1" t="shared" si="5520"/>
        <v>33458.5892408946</v>
      </c>
      <c r="BC742" s="17">
        <f ca="1" t="shared" si="5520"/>
        <v>35509.0897236925</v>
      </c>
      <c r="BD742" s="17">
        <f ca="1" t="shared" si="5520"/>
        <v>41598.250807363</v>
      </c>
      <c r="BE742" s="17">
        <f ca="1" t="shared" ref="BE742:BI742" si="5521">AZ742/Z742</f>
        <v>20581.9667793547</v>
      </c>
      <c r="BF742" s="17">
        <f ca="1" t="shared" si="5521"/>
        <v>19759.1500012388</v>
      </c>
      <c r="BG742" s="17">
        <f ca="1" t="shared" si="5521"/>
        <v>21608.438266756</v>
      </c>
      <c r="BH742" s="17">
        <f ca="1" t="shared" si="5521"/>
        <v>18958.1191308281</v>
      </c>
      <c r="BI742" s="17">
        <f ca="1" t="shared" si="5521"/>
        <v>18034.659626069</v>
      </c>
      <c r="BJ742" s="17">
        <f ca="1" t="shared" si="5262"/>
        <v>61530.5450348105</v>
      </c>
      <c r="BK742" s="17">
        <f ca="1" t="shared" si="5263"/>
        <v>34534.5678736731</v>
      </c>
      <c r="BL742" s="17">
        <f ca="1" t="shared" si="5264"/>
        <v>96065.1129084836</v>
      </c>
      <c r="BM742" s="17">
        <f ca="1">BK742*'Ejercicio 3 - TIR'!$D$5</f>
        <v>17267.2839368365</v>
      </c>
      <c r="BN742" s="17">
        <f ca="1" t="shared" si="5265"/>
        <v>78797.828971647</v>
      </c>
      <c r="BO742" s="17">
        <f ca="1" t="shared" si="5266"/>
        <v>34162.3024332868</v>
      </c>
      <c r="BP742" s="17">
        <f ca="1" t="shared" si="5267"/>
        <v>-101537.402150502</v>
      </c>
      <c r="BQ742" s="17">
        <f ca="1" t="shared" ref="BQ742:BT742" si="5522">BE742</f>
        <v>20581.9667793547</v>
      </c>
      <c r="BR742" s="17">
        <f ca="1" t="shared" si="5522"/>
        <v>19759.1500012388</v>
      </c>
      <c r="BS742" s="17">
        <f ca="1" t="shared" si="5522"/>
        <v>21608.438266756</v>
      </c>
      <c r="BT742" s="17">
        <f ca="1" t="shared" si="5522"/>
        <v>18958.1191308281</v>
      </c>
      <c r="BU742" s="17">
        <f ca="1" t="shared" si="5269"/>
        <v>52196.9620593558</v>
      </c>
      <c r="BV742" s="19">
        <f ca="1" t="shared" si="5270"/>
        <v>8.34581429358501</v>
      </c>
    </row>
    <row r="743" ht="15" customHeight="1" spans="1:74">
      <c r="A743" s="15">
        <v>742</v>
      </c>
      <c r="B743" s="16">
        <f ca="1" t="shared" ref="B743:F743" si="5523">RAND()</f>
        <v>0.91603589648067</v>
      </c>
      <c r="C743" s="17">
        <f ca="1">IF(B743&lt;=('Ejercicio 3 - TIR'!$D$13-'Ejercicio 3 - TIR'!$C$13)/('Ejercicio 3 - TIR'!$E$13-'Ejercicio 3 - TIR'!$C$13),'Ejercicio 3 - TIR'!$C$13+SQRT(('Ejercicio 3 - TIR'!$E$13-'Ejercicio 3 - TIR'!$C$13)*('Ejercicio 3 - TIR'!$D$13-'Ejercicio 3 - TIR'!$C$13)*B743),'Ejercicio 3 - TIR'!$E$13-SQRT(('Ejercicio 3 - TIR'!$E$13-'Ejercicio 3 - TIR'!$C$13)*('Ejercicio 3 - TIR'!$E$13-'Ejercicio 3 - TIR'!$D$13)*(1-B743)))</f>
        <v>89962.2251358582</v>
      </c>
      <c r="D743" s="16">
        <f ca="1" t="shared" si="5523"/>
        <v>0.754123864429926</v>
      </c>
      <c r="E743" s="17">
        <f ca="1">IF(D743&lt;=('Ejercicio 3 - TIR'!$D$14-'Ejercicio 3 - TIR'!$C$14)/('Ejercicio 3 - TIR'!$E$14-'Ejercicio 3 - TIR'!$C$14),'Ejercicio 3 - TIR'!$C$14+SQRT(('Ejercicio 3 - TIR'!$E$14-'Ejercicio 3 - TIR'!$C$14)*('Ejercicio 3 - TIR'!$D$14-'Ejercicio 3 - TIR'!$C$14)*D743),'Ejercicio 3 - TIR'!$E$14-SQRT(('Ejercicio 3 - TIR'!$E$14-'Ejercicio 3 - TIR'!$C$14)*('Ejercicio 3 - TIR'!$E$14-'Ejercicio 3 - TIR'!$D$14)*(1-D743)))</f>
        <v>33926.992480203</v>
      </c>
      <c r="F743" s="16">
        <f ca="1" t="shared" si="5523"/>
        <v>0.733525661334688</v>
      </c>
      <c r="G743" s="17">
        <f ca="1">IF(F743&lt;=('Ejercicio 3 - TIR'!$D$18-'Ejercicio 3 - TIR'!$C$18)/('Ejercicio 3 - TIR'!$E$18-'Ejercicio 3 - TIR'!$C$18),'Ejercicio 3 - TIR'!$C$18+SQRT(('Ejercicio 3 - TIR'!$E$18-'Ejercicio 3 - TIR'!$C$18)*('Ejercicio 3 - TIR'!$D$18-'Ejercicio 3 - TIR'!$C$18)*F743),'Ejercicio 3 - TIR'!$E$18-SQRT(('Ejercicio 3 - TIR'!$E$18-'Ejercicio 3 - TIR'!$C$18)*('Ejercicio 3 - TIR'!$E$18-'Ejercicio 3 - TIR'!$D$18)*(1-F743)))</f>
        <v>40529.4770552095</v>
      </c>
      <c r="H743" s="16">
        <f ca="1" t="shared" ref="H743:L743" si="5524">RAND()</f>
        <v>0.591863439402354</v>
      </c>
      <c r="I743" s="17">
        <f ca="1">IF(H743&lt;=('Ejercicio 3 - TIR'!$D$18-'Ejercicio 3 - TIR'!$C$18)/('Ejercicio 3 - TIR'!$E$18-'Ejercicio 3 - TIR'!$C$18),'Ejercicio 3 - TIR'!$C$18+SQRT(('Ejercicio 3 - TIR'!$E$18-'Ejercicio 3 - TIR'!$C$18)*('Ejercicio 3 - TIR'!$D$18-'Ejercicio 3 - TIR'!$C$18)*H743),'Ejercicio 3 - TIR'!$E$18-SQRT(('Ejercicio 3 - TIR'!$E$18-'Ejercicio 3 - TIR'!$C$18)*('Ejercicio 3 - TIR'!$E$18-'Ejercicio 3 - TIR'!$D$18)*(1-H743)))</f>
        <v>39422.288252349</v>
      </c>
      <c r="J743" s="16">
        <f ca="1" t="shared" si="5524"/>
        <v>0.0452108470833699</v>
      </c>
      <c r="K743" s="17">
        <f ca="1">IF(J743&lt;=('Ejercicio 3 - TIR'!$D$18-'Ejercicio 3 - TIR'!$C$18)/('Ejercicio 3 - TIR'!$E$18-'Ejercicio 3 - TIR'!$C$18),'Ejercicio 3 - TIR'!$C$18+SQRT(('Ejercicio 3 - TIR'!$E$18-'Ejercicio 3 - TIR'!$C$18)*('Ejercicio 3 - TIR'!$D$18-'Ejercicio 3 - TIR'!$C$18)*J743),'Ejercicio 3 - TIR'!$E$18-SQRT(('Ejercicio 3 - TIR'!$E$18-'Ejercicio 3 - TIR'!$C$18)*('Ejercicio 3 - TIR'!$E$18-'Ejercicio 3 - TIR'!$D$18)*(1-J743)))</f>
        <v>32604.1557293114</v>
      </c>
      <c r="L743" s="16">
        <f ca="1" t="shared" si="5524"/>
        <v>0.211005814715769</v>
      </c>
      <c r="M743" s="17">
        <f ca="1">IF(L743&lt;=('Ejercicio 3 - TIR'!$D$18-'Ejercicio 3 - TIR'!$C$18)/('Ejercicio 3 - TIR'!$E$18-'Ejercicio 3 - TIR'!$C$18),'Ejercicio 3 - TIR'!$C$18+SQRT(('Ejercicio 3 - TIR'!$E$18-'Ejercicio 3 - TIR'!$C$18)*('Ejercicio 3 - TIR'!$D$18-'Ejercicio 3 - TIR'!$C$18)*L743),'Ejercicio 3 - TIR'!$E$18-SQRT(('Ejercicio 3 - TIR'!$E$18-'Ejercicio 3 - TIR'!$C$18)*('Ejercicio 3 - TIR'!$E$18-'Ejercicio 3 - TIR'!$D$18)*(1-L743)))</f>
        <v>35625.9107891403</v>
      </c>
      <c r="N743" s="16">
        <f ca="1" t="shared" ref="N743:R743" si="5525">RAND()</f>
        <v>0.221416660740464</v>
      </c>
      <c r="O743" s="17">
        <f ca="1">IF(N743&lt;=('Ejercicio 3 - TIR'!$D$18-'Ejercicio 3 - TIR'!$C$18)/('Ejercicio 3 - TIR'!$E$18-'Ejercicio 3 - TIR'!$C$18),'Ejercicio 3 - TIR'!$C$18+SQRT(('Ejercicio 3 - TIR'!$E$18-'Ejercicio 3 - TIR'!$C$18)*('Ejercicio 3 - TIR'!$D$18-'Ejercicio 3 - TIR'!$C$18)*N743),'Ejercicio 3 - TIR'!$E$18-SQRT(('Ejercicio 3 - TIR'!$E$18-'Ejercicio 3 - TIR'!$C$18)*('Ejercicio 3 - TIR'!$E$18-'Ejercicio 3 - TIR'!$D$18)*(1-N743)))</f>
        <v>35763.0286404867</v>
      </c>
      <c r="P743" s="16">
        <f ca="1" t="shared" si="5525"/>
        <v>0.49466925150824</v>
      </c>
      <c r="Q743" s="18">
        <f ca="1">IF(P743&lt;=('Ejercicio 3 - TIR'!$D$22-'Ejercicio 3 - TIR'!$C$22)/('Ejercicio 3 - TIR'!$E$22-'Ejercicio 3 - TIR'!$C$22),'Ejercicio 3 - TIR'!$C$22+SQRT(('Ejercicio 3 - TIR'!$E$22-'Ejercicio 3 - TIR'!$C$22)*('Ejercicio 3 - TIR'!$D$22-'Ejercicio 3 - TIR'!$C$22)*P743),'Ejercicio 3 - TIR'!$E$22-SQRT(('Ejercicio 3 - TIR'!$E$22-'Ejercicio 3 - TIR'!$C$22)*('Ejercicio 3 - TIR'!$E$22-'Ejercicio 3 - TIR'!$D$22)*(1-P743)))</f>
        <v>0.149839649004552</v>
      </c>
      <c r="R743" s="16">
        <f ca="1" t="shared" si="5525"/>
        <v>0.337523886242053</v>
      </c>
      <c r="S743" s="18">
        <f ca="1">IF(R743&lt;=('Ejercicio 3 - TIR'!$D$23-'Ejercicio 3 - TIR'!$C$23)/('Ejercicio 3 - TIR'!$E$23-'Ejercicio 3 - TIR'!$C$23),'Ejercicio 3 - TIR'!$C$23+SQRT(('Ejercicio 3 - TIR'!$E$23-'Ejercicio 3 - TIR'!$C$23)*('Ejercicio 3 - TIR'!$D$23-'Ejercicio 3 - TIR'!$C$23)*R743),'Ejercicio 3 - TIR'!$E$23-SQRT(('Ejercicio 3 - TIR'!$E$23-'Ejercicio 3 - TIR'!$C$23)*('Ejercicio 3 - TIR'!$E$23-'Ejercicio 3 - TIR'!$D$23)*(1-R743)))</f>
        <v>0.14464838727454</v>
      </c>
      <c r="T743" s="16">
        <f ca="1" t="shared" ref="T743:X743" si="5526">RAND()</f>
        <v>0.0918293354121984</v>
      </c>
      <c r="U743" s="18">
        <f ca="1">IF(T743&lt;=('Ejercicio 3 - TIR'!$D$24-'Ejercicio 3 - TIR'!$C$24)/('Ejercicio 3 - TIR'!$E$24-'Ejercicio 3 - TIR'!$C$24),'Ejercicio 3 - TIR'!$C$24+SQRT(('Ejercicio 3 - TIR'!$E$24-'Ejercicio 3 - TIR'!$C$24)*('Ejercicio 3 - TIR'!$D$24-'Ejercicio 3 - TIR'!$C$24)*T743),'Ejercicio 3 - TIR'!$E$24-SQRT(('Ejercicio 3 - TIR'!$E$24-'Ejercicio 3 - TIR'!$C$24)*('Ejercicio 3 - TIR'!$E$24-'Ejercicio 3 - TIR'!$D$24)*(1-T743)))</f>
        <v>0.163886742035683</v>
      </c>
      <c r="V743" s="16">
        <f ca="1" t="shared" si="5526"/>
        <v>0.723262460006628</v>
      </c>
      <c r="W743" s="18">
        <f ca="1">IF(V743&lt;=('Ejercicio 3 - TIR'!$D$25-'Ejercicio 3 - TIR'!$C$25)/('Ejercicio 3 - TIR'!$E$25-'Ejercicio 3 - TIR'!$C$25),'Ejercicio 3 - TIR'!$C$25+SQRT(('Ejercicio 3 - TIR'!$E$25-'Ejercicio 3 - TIR'!$C$25)*('Ejercicio 3 - TIR'!$D$25-'Ejercicio 3 - TIR'!$C$25)*V743),'Ejercicio 3 - TIR'!$E$25-SQRT(('Ejercicio 3 - TIR'!$E$25-'Ejercicio 3 - TIR'!$C$25)*('Ejercicio 3 - TIR'!$E$25-'Ejercicio 3 - TIR'!$D$25)*(1-V743)))</f>
        <v>0.21887795973949</v>
      </c>
      <c r="X743" s="16">
        <f ca="1" t="shared" si="5526"/>
        <v>0.788220727400024</v>
      </c>
      <c r="Y743" s="18">
        <f ca="1">IF(X743&lt;=('Ejercicio 3 - TIR'!$D$26-'Ejercicio 3 - TIR'!$C$26)/('Ejercicio 3 - TIR'!$E$26-'Ejercicio 3 - TIR'!$C$26),'Ejercicio 3 - TIR'!$C$26+SQRT(('Ejercicio 3 - TIR'!$E$26-'Ejercicio 3 - TIR'!$C$26)*('Ejercicio 3 - TIR'!$D$26-'Ejercicio 3 - TIR'!$C$26)*X743),'Ejercicio 3 - TIR'!$E$26-SQRT(('Ejercicio 3 - TIR'!$E$26-'Ejercicio 3 - TIR'!$C$26)*('Ejercicio 3 - TIR'!$E$26-'Ejercicio 3 - TIR'!$D$26)*(1-X743)))</f>
        <v>0.246182725242269</v>
      </c>
      <c r="Z743" s="16">
        <f ca="1" t="shared" si="5240"/>
        <v>1.14983964900455</v>
      </c>
      <c r="AA743" s="16">
        <f ca="1" t="shared" si="5241"/>
        <v>1.31616209985738</v>
      </c>
      <c r="AB743" s="16">
        <f ca="1" t="shared" si="5242"/>
        <v>1.53186361839385</v>
      </c>
      <c r="AC743" s="16">
        <f ca="1" t="shared" si="5243"/>
        <v>1.86715480178705</v>
      </c>
      <c r="AD743" s="16">
        <f ca="1" t="shared" si="5244"/>
        <v>2.32681605934018</v>
      </c>
      <c r="AE743" s="15">
        <f ca="1" t="shared" si="5245"/>
        <v>5083.60864501367</v>
      </c>
      <c r="AF743" s="15">
        <f ca="1" t="shared" si="5246"/>
        <v>5818.94443704981</v>
      </c>
      <c r="AG743" s="15">
        <f ca="1" t="shared" si="5247"/>
        <v>6772.59228292456</v>
      </c>
      <c r="AH743" s="15">
        <f ca="1" t="shared" si="5248"/>
        <v>8254.96346395851</v>
      </c>
      <c r="AI743" s="15">
        <f ca="1" t="shared" si="5249"/>
        <v>10287.1928662912</v>
      </c>
      <c r="AJ743" s="17">
        <f ca="1" t="shared" si="5250"/>
        <v>46602.3996715001</v>
      </c>
      <c r="AK743" s="17">
        <f ca="1" t="shared" si="5251"/>
        <v>51886.1216873946</v>
      </c>
      <c r="AL743" s="17">
        <f ca="1" t="shared" si="5252"/>
        <v>49945.1199701797</v>
      </c>
      <c r="AM743" s="17">
        <f ca="1" t="shared" si="5253"/>
        <v>66519.0903979805</v>
      </c>
      <c r="AN743" s="17">
        <f ca="1" t="shared" si="5254"/>
        <v>83213.9893713271</v>
      </c>
      <c r="AO743" s="17">
        <f ca="1">C743/'Ejercicio 3 - TIR'!$D$7</f>
        <v>17992.4450271716</v>
      </c>
      <c r="AP743" s="17">
        <f ca="1" t="shared" si="5255"/>
        <v>28609.9546443284</v>
      </c>
      <c r="AQ743" s="17">
        <f ca="1" t="shared" si="5256"/>
        <v>33893.676660223</v>
      </c>
      <c r="AR743" s="17">
        <f ca="1" t="shared" si="5257"/>
        <v>31952.674943008</v>
      </c>
      <c r="AS743" s="17">
        <f ca="1" t="shared" si="5258"/>
        <v>48526.6453708088</v>
      </c>
      <c r="AT743" s="17">
        <f ca="1" t="shared" si="5259"/>
        <v>65221.5443441554</v>
      </c>
      <c r="AU743" s="17">
        <f ca="1">AP743*'Ejercicio 3 - TIR'!$D$5</f>
        <v>14304.9773221642</v>
      </c>
      <c r="AV743" s="17">
        <f ca="1">AQ743*'Ejercicio 3 - TIR'!$D$5</f>
        <v>16946.8383301115</v>
      </c>
      <c r="AW743" s="17">
        <f ca="1">AR743*'Ejercicio 3 - TIR'!$D$5</f>
        <v>15976.337471504</v>
      </c>
      <c r="AX743" s="17">
        <f ca="1">AS743*'Ejercicio 3 - TIR'!$D$5</f>
        <v>24263.3226854044</v>
      </c>
      <c r="AY743" s="17">
        <f ca="1">AT743*'Ejercicio 3 - TIR'!$D$5</f>
        <v>32610.7721720777</v>
      </c>
      <c r="AZ743" s="17">
        <f ca="1" t="shared" ref="AZ743:BD743" si="5527">AJ743-AU743-AE743</f>
        <v>27213.8137043222</v>
      </c>
      <c r="BA743" s="17">
        <f ca="1" t="shared" si="5527"/>
        <v>29120.3389202333</v>
      </c>
      <c r="BB743" s="17">
        <f ca="1" t="shared" si="5527"/>
        <v>27196.1902157511</v>
      </c>
      <c r="BC743" s="17">
        <f ca="1" t="shared" si="5527"/>
        <v>34000.8042486176</v>
      </c>
      <c r="BD743" s="17">
        <f ca="1" t="shared" si="5527"/>
        <v>40316.0243329582</v>
      </c>
      <c r="BE743" s="17">
        <f ca="1" t="shared" ref="BE743:BI743" si="5528">AZ743/Z743</f>
        <v>23667.4859210864</v>
      </c>
      <c r="BF743" s="17">
        <f ca="1" t="shared" si="5528"/>
        <v>22125.1918159539</v>
      </c>
      <c r="BG743" s="17">
        <f ca="1" t="shared" si="5528"/>
        <v>17753.6628517009</v>
      </c>
      <c r="BH743" s="17">
        <f ca="1" t="shared" si="5528"/>
        <v>18209.9546411874</v>
      </c>
      <c r="BI743" s="17">
        <f ca="1" t="shared" si="5528"/>
        <v>17326.6916270084</v>
      </c>
      <c r="BJ743" s="17">
        <f ca="1" t="shared" si="5262"/>
        <v>78941.8709480497</v>
      </c>
      <c r="BK743" s="17">
        <f ca="1" t="shared" si="5263"/>
        <v>41865.1100360183</v>
      </c>
      <c r="BL743" s="17">
        <f ca="1" t="shared" si="5264"/>
        <v>120806.980984068</v>
      </c>
      <c r="BM743" s="17">
        <f ca="1">BK743*'Ejercicio 3 - TIR'!$D$5</f>
        <v>20932.5550180092</v>
      </c>
      <c r="BN743" s="17">
        <f ca="1" t="shared" si="5265"/>
        <v>99874.4259660589</v>
      </c>
      <c r="BO743" s="17">
        <f ca="1" t="shared" si="5266"/>
        <v>42923.2149937888</v>
      </c>
      <c r="BP743" s="17">
        <f ca="1" t="shared" si="5267"/>
        <v>-123889.217616061</v>
      </c>
      <c r="BQ743" s="17">
        <f ca="1" t="shared" ref="BQ743:BT743" si="5529">BE743</f>
        <v>23667.4859210864</v>
      </c>
      <c r="BR743" s="17">
        <f ca="1" t="shared" si="5529"/>
        <v>22125.1918159539</v>
      </c>
      <c r="BS743" s="17">
        <f ca="1" t="shared" si="5529"/>
        <v>17753.6628517009</v>
      </c>
      <c r="BT743" s="17">
        <f ca="1" t="shared" si="5529"/>
        <v>18209.9546411874</v>
      </c>
      <c r="BU743" s="17">
        <f ca="1" t="shared" si="5269"/>
        <v>60249.9066207972</v>
      </c>
      <c r="BV743" s="19">
        <f ca="1" t="shared" si="5270"/>
        <v>4.04796440795228</v>
      </c>
    </row>
    <row r="744" ht="15" customHeight="1" spans="1:74">
      <c r="A744" s="15">
        <v>743</v>
      </c>
      <c r="B744" s="16">
        <f ca="1" t="shared" ref="B744:F744" si="5530">RAND()</f>
        <v>0.8566204360191</v>
      </c>
      <c r="C744" s="17">
        <f ca="1">IF(B744&lt;=('Ejercicio 3 - TIR'!$D$13-'Ejercicio 3 - TIR'!$C$13)/('Ejercicio 3 - TIR'!$E$13-'Ejercicio 3 - TIR'!$C$13),'Ejercicio 3 - TIR'!$C$13+SQRT(('Ejercicio 3 - TIR'!$E$13-'Ejercicio 3 - TIR'!$C$13)*('Ejercicio 3 - TIR'!$D$13-'Ejercicio 3 - TIR'!$C$13)*B744),'Ejercicio 3 - TIR'!$E$13-SQRT(('Ejercicio 3 - TIR'!$E$13-'Ejercicio 3 - TIR'!$C$13)*('Ejercicio 3 - TIR'!$E$13-'Ejercicio 3 - TIR'!$D$13)*(1-B744)))</f>
        <v>86883.008089616</v>
      </c>
      <c r="D744" s="16">
        <f ca="1" t="shared" si="5530"/>
        <v>0.393075062377403</v>
      </c>
      <c r="E744" s="17">
        <f ca="1">IF(D744&lt;=('Ejercicio 3 - TIR'!$D$14-'Ejercicio 3 - TIR'!$C$14)/('Ejercicio 3 - TIR'!$E$14-'Ejercicio 3 - TIR'!$C$14),'Ejercicio 3 - TIR'!$C$14+SQRT(('Ejercicio 3 - TIR'!$E$14-'Ejercicio 3 - TIR'!$C$14)*('Ejercicio 3 - TIR'!$D$14-'Ejercicio 3 - TIR'!$C$14)*D744),'Ejercicio 3 - TIR'!$E$14-SQRT(('Ejercicio 3 - TIR'!$E$14-'Ejercicio 3 - TIR'!$C$14)*('Ejercicio 3 - TIR'!$E$14-'Ejercicio 3 - TIR'!$D$14)*(1-D744)))</f>
        <v>30458.5776404464</v>
      </c>
      <c r="F744" s="16">
        <f ca="1" t="shared" si="5530"/>
        <v>0.892580060959797</v>
      </c>
      <c r="G744" s="17">
        <f ca="1">IF(F744&lt;=('Ejercicio 3 - TIR'!$D$18-'Ejercicio 3 - TIR'!$C$18)/('Ejercicio 3 - TIR'!$E$18-'Ejercicio 3 - TIR'!$C$18),'Ejercicio 3 - TIR'!$C$18+SQRT(('Ejercicio 3 - TIR'!$E$18-'Ejercicio 3 - TIR'!$C$18)*('Ejercicio 3 - TIR'!$D$18-'Ejercicio 3 - TIR'!$C$18)*F744),'Ejercicio 3 - TIR'!$E$18-SQRT(('Ejercicio 3 - TIR'!$E$18-'Ejercicio 3 - TIR'!$C$18)*('Ejercicio 3 - TIR'!$E$18-'Ejercicio 3 - TIR'!$D$18)*(1-F744)))</f>
        <v>42161.6033702079</v>
      </c>
      <c r="H744" s="16">
        <f ca="1" t="shared" ref="H744:L744" si="5531">RAND()</f>
        <v>0.610682066727068</v>
      </c>
      <c r="I744" s="17">
        <f ca="1">IF(H744&lt;=('Ejercicio 3 - TIR'!$D$18-'Ejercicio 3 - TIR'!$C$18)/('Ejercicio 3 - TIR'!$E$18-'Ejercicio 3 - TIR'!$C$18),'Ejercicio 3 - TIR'!$C$18+SQRT(('Ejercicio 3 - TIR'!$E$18-'Ejercicio 3 - TIR'!$C$18)*('Ejercicio 3 - TIR'!$D$18-'Ejercicio 3 - TIR'!$C$18)*H744),'Ejercicio 3 - TIR'!$E$18-SQRT(('Ejercicio 3 - TIR'!$E$18-'Ejercicio 3 - TIR'!$C$18)*('Ejercicio 3 - TIR'!$E$18-'Ejercicio 3 - TIR'!$D$18)*(1-H744)))</f>
        <v>39570.9095706239</v>
      </c>
      <c r="J744" s="16">
        <f ca="1" t="shared" si="5531"/>
        <v>0.301243614130622</v>
      </c>
      <c r="K744" s="17">
        <f ca="1">IF(J744&lt;=('Ejercicio 3 - TIR'!$D$18-'Ejercicio 3 - TIR'!$C$18)/('Ejercicio 3 - TIR'!$E$18-'Ejercicio 3 - TIR'!$C$18),'Ejercicio 3 - TIR'!$C$18+SQRT(('Ejercicio 3 - TIR'!$E$18-'Ejercicio 3 - TIR'!$C$18)*('Ejercicio 3 - TIR'!$D$18-'Ejercicio 3 - TIR'!$C$18)*J744),'Ejercicio 3 - TIR'!$E$18-SQRT(('Ejercicio 3 - TIR'!$E$18-'Ejercicio 3 - TIR'!$C$18)*('Ejercicio 3 - TIR'!$E$18-'Ejercicio 3 - TIR'!$D$18)*(1-J744)))</f>
        <v>36722.0935815855</v>
      </c>
      <c r="L744" s="16">
        <f ca="1" t="shared" si="5531"/>
        <v>0.293664995682442</v>
      </c>
      <c r="M744" s="17">
        <f ca="1">IF(L744&lt;=('Ejercicio 3 - TIR'!$D$18-'Ejercicio 3 - TIR'!$C$18)/('Ejercicio 3 - TIR'!$E$18-'Ejercicio 3 - TIR'!$C$18),'Ejercicio 3 - TIR'!$C$18+SQRT(('Ejercicio 3 - TIR'!$E$18-'Ejercicio 3 - TIR'!$C$18)*('Ejercicio 3 - TIR'!$D$18-'Ejercicio 3 - TIR'!$C$18)*L744),'Ejercicio 3 - TIR'!$E$18-SQRT(('Ejercicio 3 - TIR'!$E$18-'Ejercicio 3 - TIR'!$C$18)*('Ejercicio 3 - TIR'!$E$18-'Ejercicio 3 - TIR'!$D$18)*(1-L744)))</f>
        <v>36636.9985198406</v>
      </c>
      <c r="N744" s="16">
        <f ca="1" t="shared" ref="N744:R744" si="5532">RAND()</f>
        <v>0.345847604396766</v>
      </c>
      <c r="O744" s="17">
        <f ca="1">IF(N744&lt;=('Ejercicio 3 - TIR'!$D$18-'Ejercicio 3 - TIR'!$C$18)/('Ejercicio 3 - TIR'!$E$18-'Ejercicio 3 - TIR'!$C$18),'Ejercicio 3 - TIR'!$C$18+SQRT(('Ejercicio 3 - TIR'!$E$18-'Ejercicio 3 - TIR'!$C$18)*('Ejercicio 3 - TIR'!$D$18-'Ejercicio 3 - TIR'!$C$18)*N744),'Ejercicio 3 - TIR'!$E$18-SQRT(('Ejercicio 3 - TIR'!$E$18-'Ejercicio 3 - TIR'!$C$18)*('Ejercicio 3 - TIR'!$E$18-'Ejercicio 3 - TIR'!$D$18)*(1-N744)))</f>
        <v>37202.5787506639</v>
      </c>
      <c r="P744" s="16">
        <f ca="1" t="shared" si="5532"/>
        <v>0.858807986302209</v>
      </c>
      <c r="Q744" s="18">
        <f ca="1">IF(P744&lt;=('Ejercicio 3 - TIR'!$D$22-'Ejercicio 3 - TIR'!$C$22)/('Ejercicio 3 - TIR'!$E$22-'Ejercicio 3 - TIR'!$C$22),'Ejercicio 3 - TIR'!$C$22+SQRT(('Ejercicio 3 - TIR'!$E$22-'Ejercicio 3 - TIR'!$C$22)*('Ejercicio 3 - TIR'!$D$22-'Ejercicio 3 - TIR'!$C$22)*P744),'Ejercicio 3 - TIR'!$E$22-SQRT(('Ejercicio 3 - TIR'!$E$22-'Ejercicio 3 - TIR'!$C$22)*('Ejercicio 3 - TIR'!$E$22-'Ejercicio 3 - TIR'!$D$22)*(1-P744)))</f>
        <v>0.164058054552345</v>
      </c>
      <c r="R744" s="16">
        <f ca="1" t="shared" si="5532"/>
        <v>0.476277674419566</v>
      </c>
      <c r="S744" s="18">
        <f ca="1">IF(R744&lt;=('Ejercicio 3 - TIR'!$D$23-'Ejercicio 3 - TIR'!$C$23)/('Ejercicio 3 - TIR'!$E$23-'Ejercicio 3 - TIR'!$C$23),'Ejercicio 3 - TIR'!$C$23+SQRT(('Ejercicio 3 - TIR'!$E$23-'Ejercicio 3 - TIR'!$C$23)*('Ejercicio 3 - TIR'!$D$23-'Ejercicio 3 - TIR'!$C$23)*R744),'Ejercicio 3 - TIR'!$E$23-SQRT(('Ejercicio 3 - TIR'!$E$23-'Ejercicio 3 - TIR'!$C$23)*('Ejercicio 3 - TIR'!$E$23-'Ejercicio 3 - TIR'!$D$23)*(1-R744)))</f>
        <v>0.149279682613635</v>
      </c>
      <c r="T744" s="16">
        <f ca="1" t="shared" ref="T744:X744" si="5533">RAND()</f>
        <v>0.176870770331628</v>
      </c>
      <c r="U744" s="18">
        <f ca="1">IF(T744&lt;=('Ejercicio 3 - TIR'!$D$24-'Ejercicio 3 - TIR'!$C$24)/('Ejercicio 3 - TIR'!$E$24-'Ejercicio 3 - TIR'!$C$24),'Ejercicio 3 - TIR'!$C$24+SQRT(('Ejercicio 3 - TIR'!$E$24-'Ejercicio 3 - TIR'!$C$24)*('Ejercicio 3 - TIR'!$D$24-'Ejercicio 3 - TIR'!$C$24)*T744),'Ejercicio 3 - TIR'!$E$24-SQRT(('Ejercicio 3 - TIR'!$E$24-'Ejercicio 3 - TIR'!$C$24)*('Ejercicio 3 - TIR'!$E$24-'Ejercicio 3 - TIR'!$D$24)*(1-T744)))</f>
        <v>0.169272483433549</v>
      </c>
      <c r="V744" s="16">
        <f ca="1" t="shared" si="5533"/>
        <v>0.526122526029642</v>
      </c>
      <c r="W744" s="18">
        <f ca="1">IF(V744&lt;=('Ejercicio 3 - TIR'!$D$25-'Ejercicio 3 - TIR'!$C$25)/('Ejercicio 3 - TIR'!$E$25-'Ejercicio 3 - TIR'!$C$25),'Ejercicio 3 - TIR'!$C$25+SQRT(('Ejercicio 3 - TIR'!$E$25-'Ejercicio 3 - TIR'!$C$25)*('Ejercicio 3 - TIR'!$D$25-'Ejercicio 3 - TIR'!$C$25)*V744),'Ejercicio 3 - TIR'!$E$25-SQRT(('Ejercicio 3 - TIR'!$E$25-'Ejercicio 3 - TIR'!$C$25)*('Ejercicio 3 - TIR'!$E$25-'Ejercicio 3 - TIR'!$D$25)*(1-V744)))</f>
        <v>0.209274440962753</v>
      </c>
      <c r="X744" s="16">
        <f ca="1" t="shared" si="5533"/>
        <v>0.193621548635722</v>
      </c>
      <c r="Y744" s="18">
        <f ca="1">IF(X744&lt;=('Ejercicio 3 - TIR'!$D$26-'Ejercicio 3 - TIR'!$C$26)/('Ejercicio 3 - TIR'!$E$26-'Ejercicio 3 - TIR'!$C$26),'Ejercicio 3 - TIR'!$C$26+SQRT(('Ejercicio 3 - TIR'!$E$26-'Ejercicio 3 - TIR'!$C$26)*('Ejercicio 3 - TIR'!$D$26-'Ejercicio 3 - TIR'!$C$26)*X744),'Ejercicio 3 - TIR'!$E$26-SQRT(('Ejercicio 3 - TIR'!$E$26-'Ejercicio 3 - TIR'!$C$26)*('Ejercicio 3 - TIR'!$E$26-'Ejercicio 3 - TIR'!$D$26)*(1-X744)))</f>
        <v>0.21286434301082</v>
      </c>
      <c r="Z744" s="16">
        <f ca="1" t="shared" si="5240"/>
        <v>1.16405805455234</v>
      </c>
      <c r="AA744" s="16">
        <f ca="1" t="shared" si="5241"/>
        <v>1.33782827147976</v>
      </c>
      <c r="AB744" s="16">
        <f ca="1" t="shared" si="5242"/>
        <v>1.56428578540076</v>
      </c>
      <c r="AC744" s="16">
        <f ca="1" t="shared" si="5243"/>
        <v>1.89165081864648</v>
      </c>
      <c r="AD744" s="16">
        <f ca="1" t="shared" si="5244"/>
        <v>2.29431582736354</v>
      </c>
      <c r="AE744" s="15">
        <f ca="1" t="shared" si="5245"/>
        <v>4996.97499212318</v>
      </c>
      <c r="AF744" s="15">
        <f ca="1" t="shared" si="5246"/>
        <v>5742.9218329756</v>
      </c>
      <c r="AG744" s="15">
        <f ca="1" t="shared" si="5247"/>
        <v>6715.04047380812</v>
      </c>
      <c r="AH744" s="15">
        <f ca="1" t="shared" si="5248"/>
        <v>8120.32681500658</v>
      </c>
      <c r="AI744" s="15">
        <f ca="1" t="shared" si="5249"/>
        <v>9848.85484751611</v>
      </c>
      <c r="AJ744" s="17">
        <f ca="1" t="shared" si="5250"/>
        <v>49078.5539959318</v>
      </c>
      <c r="AK744" s="17">
        <f ca="1" t="shared" si="5251"/>
        <v>52939.0815517498</v>
      </c>
      <c r="AL744" s="17">
        <f ca="1" t="shared" si="5252"/>
        <v>57443.8489998306</v>
      </c>
      <c r="AM744" s="17">
        <f ca="1" t="shared" si="5253"/>
        <v>69304.4082428064</v>
      </c>
      <c r="AN744" s="17">
        <f ca="1" t="shared" si="5254"/>
        <v>85354.4652463868</v>
      </c>
      <c r="AO744" s="17">
        <f ca="1">C744/'Ejercicio 3 - TIR'!$D$7</f>
        <v>17376.6016179232</v>
      </c>
      <c r="AP744" s="17">
        <f ca="1" t="shared" si="5255"/>
        <v>31701.9523780086</v>
      </c>
      <c r="AQ744" s="17">
        <f ca="1" t="shared" si="5256"/>
        <v>35562.4799338266</v>
      </c>
      <c r="AR744" s="17">
        <f ca="1" t="shared" si="5257"/>
        <v>40067.2473819074</v>
      </c>
      <c r="AS744" s="17">
        <f ca="1" t="shared" si="5258"/>
        <v>51927.8066248832</v>
      </c>
      <c r="AT744" s="17">
        <f ca="1" t="shared" si="5259"/>
        <v>67977.8636284636</v>
      </c>
      <c r="AU744" s="17">
        <f ca="1">AP744*'Ejercicio 3 - TIR'!$D$5</f>
        <v>15850.9761890043</v>
      </c>
      <c r="AV744" s="17">
        <f ca="1">AQ744*'Ejercicio 3 - TIR'!$D$5</f>
        <v>17781.2399669133</v>
      </c>
      <c r="AW744" s="17">
        <f ca="1">AR744*'Ejercicio 3 - TIR'!$D$5</f>
        <v>20033.6236909537</v>
      </c>
      <c r="AX744" s="17">
        <f ca="1">AS744*'Ejercicio 3 - TIR'!$D$5</f>
        <v>25963.9033124416</v>
      </c>
      <c r="AY744" s="17">
        <f ca="1">AT744*'Ejercicio 3 - TIR'!$D$5</f>
        <v>33988.9318142318</v>
      </c>
      <c r="AZ744" s="17">
        <f ca="1" t="shared" ref="AZ744:BD744" si="5534">AJ744-AU744-AE744</f>
        <v>28230.6028148043</v>
      </c>
      <c r="BA744" s="17">
        <f ca="1" t="shared" si="5534"/>
        <v>29414.9197518609</v>
      </c>
      <c r="BB744" s="17">
        <f ca="1" t="shared" si="5534"/>
        <v>30695.1848350688</v>
      </c>
      <c r="BC744" s="17">
        <f ca="1" t="shared" si="5534"/>
        <v>35220.1781153582</v>
      </c>
      <c r="BD744" s="17">
        <f ca="1" t="shared" si="5534"/>
        <v>41516.6785846389</v>
      </c>
      <c r="BE744" s="17">
        <f ca="1" t="shared" ref="BE744:BI744" si="5535">AZ744/Z744</f>
        <v>24251.8856378351</v>
      </c>
      <c r="BF744" s="17">
        <f ca="1" t="shared" si="5535"/>
        <v>21987.0669344768</v>
      </c>
      <c r="BG744" s="17">
        <f ca="1" t="shared" si="5535"/>
        <v>19622.4916965572</v>
      </c>
      <c r="BH744" s="17">
        <f ca="1" t="shared" si="5535"/>
        <v>18618.7523448746</v>
      </c>
      <c r="BI744" s="17">
        <f ca="1" t="shared" si="5535"/>
        <v>18095.450543244</v>
      </c>
      <c r="BJ744" s="17">
        <f ca="1" t="shared" si="5262"/>
        <v>69881.5967594575</v>
      </c>
      <c r="BK744" s="17">
        <f ca="1" t="shared" si="5263"/>
        <v>39867.4121177922</v>
      </c>
      <c r="BL744" s="17">
        <f ca="1" t="shared" si="5264"/>
        <v>109749.00887725</v>
      </c>
      <c r="BM744" s="17">
        <f ca="1">BK744*'Ejercicio 3 - TIR'!$D$5</f>
        <v>19933.7060588961</v>
      </c>
      <c r="BN744" s="17">
        <f ca="1" t="shared" si="5265"/>
        <v>89815.3028183536</v>
      </c>
      <c r="BO744" s="17">
        <f ca="1" t="shared" si="5266"/>
        <v>39146.878449408</v>
      </c>
      <c r="BP744" s="17">
        <f ca="1" t="shared" si="5267"/>
        <v>-117341.585730062</v>
      </c>
      <c r="BQ744" s="17">
        <f ca="1" t="shared" ref="BQ744:BT744" si="5536">BE744</f>
        <v>24251.8856378351</v>
      </c>
      <c r="BR744" s="17">
        <f ca="1" t="shared" si="5536"/>
        <v>21987.0669344768</v>
      </c>
      <c r="BS744" s="17">
        <f ca="1" t="shared" si="5536"/>
        <v>19622.4916965572</v>
      </c>
      <c r="BT744" s="17">
        <f ca="1" t="shared" si="5536"/>
        <v>18618.7523448746</v>
      </c>
      <c r="BU744" s="17">
        <f ca="1" t="shared" si="5269"/>
        <v>57242.328992652</v>
      </c>
      <c r="BV744" s="19">
        <f ca="1" t="shared" si="5270"/>
        <v>5.75430264179995</v>
      </c>
    </row>
    <row r="745" ht="15" customHeight="1" spans="1:74">
      <c r="A745" s="15">
        <v>744</v>
      </c>
      <c r="B745" s="16">
        <f ca="1" t="shared" ref="B745:F745" si="5537">RAND()</f>
        <v>0.705700068032283</v>
      </c>
      <c r="C745" s="17">
        <f ca="1">IF(B745&lt;=('Ejercicio 3 - TIR'!$D$13-'Ejercicio 3 - TIR'!$C$13)/('Ejercicio 3 - TIR'!$E$13-'Ejercicio 3 - TIR'!$C$13),'Ejercicio 3 - TIR'!$C$13+SQRT(('Ejercicio 3 - TIR'!$E$13-'Ejercicio 3 - TIR'!$C$13)*('Ejercicio 3 - TIR'!$D$13-'Ejercicio 3 - TIR'!$C$13)*B745),'Ejercicio 3 - TIR'!$E$13-SQRT(('Ejercicio 3 - TIR'!$E$13-'Ejercicio 3 - TIR'!$C$13)*('Ejercicio 3 - TIR'!$E$13-'Ejercicio 3 - TIR'!$D$13)*(1-B745)))</f>
        <v>81207.4504560648</v>
      </c>
      <c r="D745" s="16">
        <f ca="1" t="shared" si="5537"/>
        <v>0.446197073246963</v>
      </c>
      <c r="E745" s="17">
        <f ca="1">IF(D745&lt;=('Ejercicio 3 - TIR'!$D$14-'Ejercicio 3 - TIR'!$C$14)/('Ejercicio 3 - TIR'!$E$14-'Ejercicio 3 - TIR'!$C$14),'Ejercicio 3 - TIR'!$C$14+SQRT(('Ejercicio 3 - TIR'!$E$14-'Ejercicio 3 - TIR'!$C$14)*('Ejercicio 3 - TIR'!$D$14-'Ejercicio 3 - TIR'!$C$14)*D745),'Ejercicio 3 - TIR'!$E$14-SQRT(('Ejercicio 3 - TIR'!$E$14-'Ejercicio 3 - TIR'!$C$14)*('Ejercicio 3 - TIR'!$E$14-'Ejercicio 3 - TIR'!$D$14)*(1-D745)))</f>
        <v>30885.7013976414</v>
      </c>
      <c r="F745" s="16">
        <f ca="1" t="shared" si="5537"/>
        <v>0.0593704328025748</v>
      </c>
      <c r="G745" s="17">
        <f ca="1">IF(F745&lt;=('Ejercicio 3 - TIR'!$D$18-'Ejercicio 3 - TIR'!$C$18)/('Ejercicio 3 - TIR'!$E$18-'Ejercicio 3 - TIR'!$C$18),'Ejercicio 3 - TIR'!$C$18+SQRT(('Ejercicio 3 - TIR'!$E$18-'Ejercicio 3 - TIR'!$C$18)*('Ejercicio 3 - TIR'!$D$18-'Ejercicio 3 - TIR'!$C$18)*F745),'Ejercicio 3 - TIR'!$E$18-SQRT(('Ejercicio 3 - TIR'!$E$18-'Ejercicio 3 - TIR'!$C$18)*('Ejercicio 3 - TIR'!$E$18-'Ejercicio 3 - TIR'!$D$18)*(1-F745)))</f>
        <v>32984.2193150615</v>
      </c>
      <c r="H745" s="16">
        <f ca="1" t="shared" ref="H745:L745" si="5538">RAND()</f>
        <v>0.155982540810341</v>
      </c>
      <c r="I745" s="17">
        <f ca="1">IF(H745&lt;=('Ejercicio 3 - TIR'!$D$18-'Ejercicio 3 - TIR'!$C$18)/('Ejercicio 3 - TIR'!$E$18-'Ejercicio 3 - TIR'!$C$18),'Ejercicio 3 - TIR'!$C$18+SQRT(('Ejercicio 3 - TIR'!$E$18-'Ejercicio 3 - TIR'!$C$18)*('Ejercicio 3 - TIR'!$D$18-'Ejercicio 3 - TIR'!$C$18)*H745),'Ejercicio 3 - TIR'!$E$18-SQRT(('Ejercicio 3 - TIR'!$E$18-'Ejercicio 3 - TIR'!$C$18)*('Ejercicio 3 - TIR'!$E$18-'Ejercicio 3 - TIR'!$D$18)*(1-H745)))</f>
        <v>34837.0839481604</v>
      </c>
      <c r="J745" s="16">
        <f ca="1" t="shared" si="5538"/>
        <v>0.205012993597333</v>
      </c>
      <c r="K745" s="17">
        <f ca="1">IF(J745&lt;=('Ejercicio 3 - TIR'!$D$18-'Ejercicio 3 - TIR'!$C$18)/('Ejercicio 3 - TIR'!$E$18-'Ejercicio 3 - TIR'!$C$18),'Ejercicio 3 - TIR'!$C$18+SQRT(('Ejercicio 3 - TIR'!$E$18-'Ejercicio 3 - TIR'!$C$18)*('Ejercicio 3 - TIR'!$D$18-'Ejercicio 3 - TIR'!$C$18)*J745),'Ejercicio 3 - TIR'!$E$18-SQRT(('Ejercicio 3 - TIR'!$E$18-'Ejercicio 3 - TIR'!$C$18)*('Ejercicio 3 - TIR'!$E$18-'Ejercicio 3 - TIR'!$D$18)*(1-J745)))</f>
        <v>35545.4439894025</v>
      </c>
      <c r="L745" s="16">
        <f ca="1" t="shared" si="5538"/>
        <v>0.583907389368948</v>
      </c>
      <c r="M745" s="17">
        <f ca="1">IF(L745&lt;=('Ejercicio 3 - TIR'!$D$18-'Ejercicio 3 - TIR'!$C$18)/('Ejercicio 3 - TIR'!$E$18-'Ejercicio 3 - TIR'!$C$18),'Ejercicio 3 - TIR'!$C$18+SQRT(('Ejercicio 3 - TIR'!$E$18-'Ejercicio 3 - TIR'!$C$18)*('Ejercicio 3 - TIR'!$D$18-'Ejercicio 3 - TIR'!$C$18)*L745),'Ejercicio 3 - TIR'!$E$18-SQRT(('Ejercicio 3 - TIR'!$E$18-'Ejercicio 3 - TIR'!$C$18)*('Ejercicio 3 - TIR'!$E$18-'Ejercicio 3 - TIR'!$D$18)*(1-L745)))</f>
        <v>39358.7450229901</v>
      </c>
      <c r="N745" s="16">
        <f ca="1" t="shared" ref="N745:R745" si="5539">RAND()</f>
        <v>0.358620844593544</v>
      </c>
      <c r="O745" s="17">
        <f ca="1">IF(N745&lt;=('Ejercicio 3 - TIR'!$D$18-'Ejercicio 3 - TIR'!$C$18)/('Ejercicio 3 - TIR'!$E$18-'Ejercicio 3 - TIR'!$C$18),'Ejercicio 3 - TIR'!$C$18+SQRT(('Ejercicio 3 - TIR'!$E$18-'Ejercicio 3 - TIR'!$C$18)*('Ejercicio 3 - TIR'!$D$18-'Ejercicio 3 - TIR'!$C$18)*N745),'Ejercicio 3 - TIR'!$E$18-SQRT(('Ejercicio 3 - TIR'!$E$18-'Ejercicio 3 - TIR'!$C$18)*('Ejercicio 3 - TIR'!$E$18-'Ejercicio 3 - TIR'!$D$18)*(1-N745)))</f>
        <v>37334.3797753479</v>
      </c>
      <c r="P745" s="16">
        <f ca="1" t="shared" si="5539"/>
        <v>0.87519213067378</v>
      </c>
      <c r="Q745" s="18">
        <f ca="1">IF(P745&lt;=('Ejercicio 3 - TIR'!$D$22-'Ejercicio 3 - TIR'!$C$22)/('Ejercicio 3 - TIR'!$E$22-'Ejercicio 3 - TIR'!$C$22),'Ejercicio 3 - TIR'!$C$22+SQRT(('Ejercicio 3 - TIR'!$E$22-'Ejercicio 3 - TIR'!$C$22)*('Ejercicio 3 - TIR'!$D$22-'Ejercicio 3 - TIR'!$C$22)*P745),'Ejercicio 3 - TIR'!$E$22-SQRT(('Ejercicio 3 - TIR'!$E$22-'Ejercicio 3 - TIR'!$C$22)*('Ejercicio 3 - TIR'!$E$22-'Ejercicio 3 - TIR'!$D$22)*(1-P745)))</f>
        <v>0.165011532273538</v>
      </c>
      <c r="R745" s="16">
        <f ca="1" t="shared" si="5539"/>
        <v>0.897083285997175</v>
      </c>
      <c r="S745" s="18">
        <f ca="1">IF(R745&lt;=('Ejercicio 3 - TIR'!$D$23-'Ejercicio 3 - TIR'!$C$23)/('Ejercicio 3 - TIR'!$E$23-'Ejercicio 3 - TIR'!$C$23),'Ejercicio 3 - TIR'!$C$23+SQRT(('Ejercicio 3 - TIR'!$E$23-'Ejercicio 3 - TIR'!$C$23)*('Ejercicio 3 - TIR'!$D$23-'Ejercicio 3 - TIR'!$C$23)*R745),'Ejercicio 3 - TIR'!$E$23-SQRT(('Ejercicio 3 - TIR'!$E$23-'Ejercicio 3 - TIR'!$C$23)*('Ejercicio 3 - TIR'!$E$23-'Ejercicio 3 - TIR'!$D$23)*(1-R745)))</f>
        <v>0.166389339281097</v>
      </c>
      <c r="T745" s="16">
        <f ca="1" t="shared" ref="T745:X745" si="5540">RAND()</f>
        <v>0.0488992951731375</v>
      </c>
      <c r="U745" s="18">
        <f ca="1">IF(T745&lt;=('Ejercicio 3 - TIR'!$D$24-'Ejercicio 3 - TIR'!$C$24)/('Ejercicio 3 - TIR'!$E$24-'Ejercicio 3 - TIR'!$C$24),'Ejercicio 3 - TIR'!$C$24+SQRT(('Ejercicio 3 - TIR'!$E$24-'Ejercicio 3 - TIR'!$C$24)*('Ejercicio 3 - TIR'!$D$24-'Ejercicio 3 - TIR'!$C$24)*T745),'Ejercicio 3 - TIR'!$E$24-SQRT(('Ejercicio 3 - TIR'!$E$24-'Ejercicio 3 - TIR'!$C$24)*('Ejercicio 3 - TIR'!$E$24-'Ejercicio 3 - TIR'!$D$24)*(1-T745)))</f>
        <v>0.160133534421099</v>
      </c>
      <c r="V745" s="16">
        <f ca="1" t="shared" si="5540"/>
        <v>0.757657008031261</v>
      </c>
      <c r="W745" s="18">
        <f ca="1">IF(V745&lt;=('Ejercicio 3 - TIR'!$D$25-'Ejercicio 3 - TIR'!$C$25)/('Ejercicio 3 - TIR'!$E$25-'Ejercicio 3 - TIR'!$C$25),'Ejercicio 3 - TIR'!$C$25+SQRT(('Ejercicio 3 - TIR'!$E$25-'Ejercicio 3 - TIR'!$C$25)*('Ejercicio 3 - TIR'!$D$25-'Ejercicio 3 - TIR'!$C$25)*V745),'Ejercicio 3 - TIR'!$E$25-SQRT(('Ejercicio 3 - TIR'!$E$25-'Ejercicio 3 - TIR'!$C$25)*('Ejercicio 3 - TIR'!$E$25-'Ejercicio 3 - TIR'!$D$25)*(1-V745)))</f>
        <v>0.220876118529794</v>
      </c>
      <c r="X745" s="16">
        <f ca="1" t="shared" si="5540"/>
        <v>0.89893550027567</v>
      </c>
      <c r="Y745" s="18">
        <f ca="1">IF(X745&lt;=('Ejercicio 3 - TIR'!$D$26-'Ejercicio 3 - TIR'!$C$26)/('Ejercicio 3 - TIR'!$E$26-'Ejercicio 3 - TIR'!$C$26),'Ejercicio 3 - TIR'!$C$26+SQRT(('Ejercicio 3 - TIR'!$E$26-'Ejercicio 3 - TIR'!$C$26)*('Ejercicio 3 - TIR'!$D$26-'Ejercicio 3 - TIR'!$C$26)*X745),'Ejercicio 3 - TIR'!$E$26-SQRT(('Ejercicio 3 - TIR'!$E$26-'Ejercicio 3 - TIR'!$C$26)*('Ejercicio 3 - TIR'!$E$26-'Ejercicio 3 - TIR'!$D$26)*(1-X745)))</f>
        <v>0.256638743644415</v>
      </c>
      <c r="Z745" s="16">
        <f ca="1" t="shared" si="5240"/>
        <v>1.16501153227354</v>
      </c>
      <c r="AA745" s="16">
        <f ca="1" t="shared" si="5241"/>
        <v>1.35885703138339</v>
      </c>
      <c r="AB745" s="16">
        <f ca="1" t="shared" si="5242"/>
        <v>1.57645561059177</v>
      </c>
      <c r="AC745" s="16">
        <f ca="1" t="shared" si="5243"/>
        <v>1.9246570068938</v>
      </c>
      <c r="AD745" s="16">
        <f ca="1" t="shared" si="5244"/>
        <v>2.41859856308945</v>
      </c>
      <c r="AE745" s="15">
        <f ca="1" t="shared" si="5245"/>
        <v>5096.49691296776</v>
      </c>
      <c r="AF745" s="15">
        <f ca="1" t="shared" si="5246"/>
        <v>5944.49966696462</v>
      </c>
      <c r="AG745" s="15">
        <f ca="1" t="shared" si="5247"/>
        <v>6896.41340900071</v>
      </c>
      <c r="AH745" s="15">
        <f ca="1" t="shared" si="5248"/>
        <v>8419.66643455761</v>
      </c>
      <c r="AI745" s="15">
        <f ca="1" t="shared" si="5249"/>
        <v>10580.4790502275</v>
      </c>
      <c r="AJ745" s="17">
        <f ca="1" t="shared" si="5250"/>
        <v>38426.9958850862</v>
      </c>
      <c r="AK745" s="17">
        <f ca="1" t="shared" si="5251"/>
        <v>47338.6164758512</v>
      </c>
      <c r="AL745" s="17">
        <f ca="1" t="shared" si="5252"/>
        <v>56035.8146080692</v>
      </c>
      <c r="AM745" s="17">
        <f ca="1" t="shared" si="5253"/>
        <v>75752.0843910445</v>
      </c>
      <c r="AN745" s="17">
        <f ca="1" t="shared" si="5254"/>
        <v>90296.877278492</v>
      </c>
      <c r="AO745" s="17">
        <f ca="1">C745/'Ejercicio 3 - TIR'!$D$7</f>
        <v>16241.490091213</v>
      </c>
      <c r="AP745" s="17">
        <f ca="1" t="shared" si="5255"/>
        <v>22185.5057938733</v>
      </c>
      <c r="AQ745" s="17">
        <f ca="1" t="shared" si="5256"/>
        <v>31097.1263846383</v>
      </c>
      <c r="AR745" s="17">
        <f ca="1" t="shared" si="5257"/>
        <v>39794.3245168562</v>
      </c>
      <c r="AS745" s="17">
        <f ca="1" t="shared" si="5258"/>
        <v>59510.5942998316</v>
      </c>
      <c r="AT745" s="17">
        <f ca="1" t="shared" si="5259"/>
        <v>74055.3871872791</v>
      </c>
      <c r="AU745" s="17">
        <f ca="1">AP745*'Ejercicio 3 - TIR'!$D$5</f>
        <v>11092.7528969366</v>
      </c>
      <c r="AV745" s="17">
        <f ca="1">AQ745*'Ejercicio 3 - TIR'!$D$5</f>
        <v>15548.5631923191</v>
      </c>
      <c r="AW745" s="17">
        <f ca="1">AR745*'Ejercicio 3 - TIR'!$D$5</f>
        <v>19897.1622584281</v>
      </c>
      <c r="AX745" s="17">
        <f ca="1">AS745*'Ejercicio 3 - TIR'!$D$5</f>
        <v>29755.2971499158</v>
      </c>
      <c r="AY745" s="17">
        <f ca="1">AT745*'Ejercicio 3 - TIR'!$D$5</f>
        <v>37027.6935936395</v>
      </c>
      <c r="AZ745" s="17">
        <f ca="1" t="shared" ref="AZ745:BD745" si="5541">AJ745-AU745-AE745</f>
        <v>22237.7460751818</v>
      </c>
      <c r="BA745" s="17">
        <f ca="1" t="shared" si="5541"/>
        <v>25845.5536165675</v>
      </c>
      <c r="BB745" s="17">
        <f ca="1" t="shared" si="5541"/>
        <v>29242.2389406404</v>
      </c>
      <c r="BC745" s="17">
        <f ca="1" t="shared" si="5541"/>
        <v>37577.1208065711</v>
      </c>
      <c r="BD745" s="17">
        <f ca="1" t="shared" si="5541"/>
        <v>42688.704634625</v>
      </c>
      <c r="BE745" s="17">
        <f ca="1" t="shared" ref="BE745:BI745" si="5542">AZ745/Z745</f>
        <v>19088.0051047946</v>
      </c>
      <c r="BF745" s="17">
        <f ca="1" t="shared" si="5542"/>
        <v>19020.0683513079</v>
      </c>
      <c r="BG745" s="17">
        <f ca="1" t="shared" si="5542"/>
        <v>18549.3576502692</v>
      </c>
      <c r="BH745" s="17">
        <f ca="1" t="shared" si="5542"/>
        <v>19524.0609999476</v>
      </c>
      <c r="BI745" s="17">
        <f ca="1" t="shared" si="5542"/>
        <v>17650.1819219208</v>
      </c>
      <c r="BJ745" s="17">
        <f ca="1" t="shared" si="5262"/>
        <v>74700.1130203453</v>
      </c>
      <c r="BK745" s="17">
        <f ca="1" t="shared" si="5263"/>
        <v>39281.6445970392</v>
      </c>
      <c r="BL745" s="17">
        <f ca="1" t="shared" si="5264"/>
        <v>113981.757617384</v>
      </c>
      <c r="BM745" s="17">
        <f ca="1">BK745*'Ejercicio 3 - TIR'!$D$5</f>
        <v>19640.8222985196</v>
      </c>
      <c r="BN745" s="17">
        <f ca="1" t="shared" si="5265"/>
        <v>94340.9353188649</v>
      </c>
      <c r="BO745" s="17">
        <f ca="1" t="shared" si="5266"/>
        <v>39006.4464432479</v>
      </c>
      <c r="BP745" s="17">
        <f ca="1" t="shared" si="5267"/>
        <v>-112093.151853706</v>
      </c>
      <c r="BQ745" s="17">
        <f ca="1" t="shared" ref="BQ745:BT745" si="5543">BE745</f>
        <v>19088.0051047946</v>
      </c>
      <c r="BR745" s="17">
        <f ca="1" t="shared" si="5543"/>
        <v>19020.0683513079</v>
      </c>
      <c r="BS745" s="17">
        <f ca="1" t="shared" si="5543"/>
        <v>18549.3576502692</v>
      </c>
      <c r="BT745" s="17">
        <f ca="1" t="shared" si="5543"/>
        <v>19524.0609999476</v>
      </c>
      <c r="BU745" s="17">
        <f ca="1" t="shared" si="5269"/>
        <v>56656.6283651687</v>
      </c>
      <c r="BV745" s="19">
        <f ca="1" t="shared" si="5270"/>
        <v>4.95006320356248</v>
      </c>
    </row>
    <row r="746" ht="15" customHeight="1" spans="1:74">
      <c r="A746" s="15">
        <v>745</v>
      </c>
      <c r="B746" s="16">
        <f ca="1" t="shared" ref="B746:F746" si="5544">RAND()</f>
        <v>0.633364868061003</v>
      </c>
      <c r="C746" s="17">
        <f ca="1">IF(B746&lt;=('Ejercicio 3 - TIR'!$D$13-'Ejercicio 3 - TIR'!$C$13)/('Ejercicio 3 - TIR'!$E$13-'Ejercicio 3 - TIR'!$C$13),'Ejercicio 3 - TIR'!$C$13+SQRT(('Ejercicio 3 - TIR'!$E$13-'Ejercicio 3 - TIR'!$C$13)*('Ejercicio 3 - TIR'!$D$13-'Ejercicio 3 - TIR'!$C$13)*B746),'Ejercicio 3 - TIR'!$E$13-SQRT(('Ejercicio 3 - TIR'!$E$13-'Ejercicio 3 - TIR'!$C$13)*('Ejercicio 3 - TIR'!$E$13-'Ejercicio 3 - TIR'!$D$13)*(1-B746)))</f>
        <v>79024.7250714848</v>
      </c>
      <c r="D746" s="16">
        <f ca="1" t="shared" si="5544"/>
        <v>0.961012918377977</v>
      </c>
      <c r="E746" s="17">
        <f ca="1">IF(D746&lt;=('Ejercicio 3 - TIR'!$D$14-'Ejercicio 3 - TIR'!$C$14)/('Ejercicio 3 - TIR'!$E$14-'Ejercicio 3 - TIR'!$C$14),'Ejercicio 3 - TIR'!$C$14+SQRT(('Ejercicio 3 - TIR'!$E$14-'Ejercicio 3 - TIR'!$C$14)*('Ejercicio 3 - TIR'!$D$14-'Ejercicio 3 - TIR'!$C$14)*D746),'Ejercicio 3 - TIR'!$E$14-SQRT(('Ejercicio 3 - TIR'!$E$14-'Ejercicio 3 - TIR'!$C$14)*('Ejercicio 3 - TIR'!$E$14-'Ejercicio 3 - TIR'!$D$14)*(1-D746)))</f>
        <v>37581.7232905841</v>
      </c>
      <c r="F746" s="16">
        <f ca="1" t="shared" si="5544"/>
        <v>0.951370573151576</v>
      </c>
      <c r="G746" s="17">
        <f ca="1">IF(F746&lt;=('Ejercicio 3 - TIR'!$D$18-'Ejercicio 3 - TIR'!$C$18)/('Ejercicio 3 - TIR'!$E$18-'Ejercicio 3 - TIR'!$C$18),'Ejercicio 3 - TIR'!$C$18+SQRT(('Ejercicio 3 - TIR'!$E$18-'Ejercicio 3 - TIR'!$C$18)*('Ejercicio 3 - TIR'!$D$18-'Ejercicio 3 - TIR'!$C$18)*F746),'Ejercicio 3 - TIR'!$E$18-SQRT(('Ejercicio 3 - TIR'!$E$18-'Ejercicio 3 - TIR'!$C$18)*('Ejercicio 3 - TIR'!$E$18-'Ejercicio 3 - TIR'!$D$18)*(1-F746)))</f>
        <v>43090.2337803721</v>
      </c>
      <c r="H746" s="16">
        <f ca="1" t="shared" ref="H746:L746" si="5545">RAND()</f>
        <v>0.963612935264065</v>
      </c>
      <c r="I746" s="17">
        <f ca="1">IF(H746&lt;=('Ejercicio 3 - TIR'!$D$18-'Ejercicio 3 - TIR'!$C$18)/('Ejercicio 3 - TIR'!$E$18-'Ejercicio 3 - TIR'!$C$18),'Ejercicio 3 - TIR'!$C$18+SQRT(('Ejercicio 3 - TIR'!$E$18-'Ejercicio 3 - TIR'!$C$18)*('Ejercicio 3 - TIR'!$D$18-'Ejercicio 3 - TIR'!$C$18)*H746),'Ejercicio 3 - TIR'!$E$18-SQRT(('Ejercicio 3 - TIR'!$E$18-'Ejercicio 3 - TIR'!$C$18)*('Ejercicio 3 - TIR'!$E$18-'Ejercicio 3 - TIR'!$D$18)*(1-H746)))</f>
        <v>43348.022441074</v>
      </c>
      <c r="J746" s="16">
        <f ca="1" t="shared" si="5545"/>
        <v>0.870373751956769</v>
      </c>
      <c r="K746" s="17">
        <f ca="1">IF(J746&lt;=('Ejercicio 3 - TIR'!$D$18-'Ejercicio 3 - TIR'!$C$18)/('Ejercicio 3 - TIR'!$E$18-'Ejercicio 3 - TIR'!$C$18),'Ejercicio 3 - TIR'!$C$18+SQRT(('Ejercicio 3 - TIR'!$E$18-'Ejercicio 3 - TIR'!$C$18)*('Ejercicio 3 - TIR'!$D$18-'Ejercicio 3 - TIR'!$C$18)*J746),'Ejercicio 3 - TIR'!$E$18-SQRT(('Ejercicio 3 - TIR'!$E$18-'Ejercicio 3 - TIR'!$C$18)*('Ejercicio 3 - TIR'!$E$18-'Ejercicio 3 - TIR'!$D$18)*(1-J746)))</f>
        <v>41881.9928474677</v>
      </c>
      <c r="L746" s="16">
        <f ca="1" t="shared" si="5545"/>
        <v>0.0249985977717317</v>
      </c>
      <c r="M746" s="17">
        <f ca="1">IF(L746&lt;=('Ejercicio 3 - TIR'!$D$18-'Ejercicio 3 - TIR'!$C$18)/('Ejercicio 3 - TIR'!$E$18-'Ejercicio 3 - TIR'!$C$18),'Ejercicio 3 - TIR'!$C$18+SQRT(('Ejercicio 3 - TIR'!$E$18-'Ejercicio 3 - TIR'!$C$18)*('Ejercicio 3 - TIR'!$D$18-'Ejercicio 3 - TIR'!$C$18)*L746),'Ejercicio 3 - TIR'!$E$18-SQRT(('Ejercicio 3 - TIR'!$E$18-'Ejercicio 3 - TIR'!$C$18)*('Ejercicio 3 - TIR'!$E$18-'Ejercicio 3 - TIR'!$D$18)*(1-L746)))</f>
        <v>31936.4373642749</v>
      </c>
      <c r="N746" s="16">
        <f ca="1" t="shared" ref="N746:R746" si="5546">RAND()</f>
        <v>0.0222835667766934</v>
      </c>
      <c r="O746" s="17">
        <f ca="1">IF(N746&lt;=('Ejercicio 3 - TIR'!$D$18-'Ejercicio 3 - TIR'!$C$18)/('Ejercicio 3 - TIR'!$E$18-'Ejercicio 3 - TIR'!$C$18),'Ejercicio 3 - TIR'!$C$18+SQRT(('Ejercicio 3 - TIR'!$E$18-'Ejercicio 3 - TIR'!$C$18)*('Ejercicio 3 - TIR'!$D$18-'Ejercicio 3 - TIR'!$C$18)*N746),'Ejercicio 3 - TIR'!$E$18-SQRT(('Ejercicio 3 - TIR'!$E$18-'Ejercicio 3 - TIR'!$C$18)*('Ejercicio 3 - TIR'!$E$18-'Ejercicio 3 - TIR'!$D$18)*(1-N746)))</f>
        <v>31828.2601063591</v>
      </c>
      <c r="P746" s="16">
        <f ca="1" t="shared" si="5546"/>
        <v>0.519133405779669</v>
      </c>
      <c r="Q746" s="18">
        <f ca="1">IF(P746&lt;=('Ejercicio 3 - TIR'!$D$22-'Ejercicio 3 - TIR'!$C$22)/('Ejercicio 3 - TIR'!$E$22-'Ejercicio 3 - TIR'!$C$22),'Ejercicio 3 - TIR'!$C$22+SQRT(('Ejercicio 3 - TIR'!$E$22-'Ejercicio 3 - TIR'!$C$22)*('Ejercicio 3 - TIR'!$D$22-'Ejercicio 3 - TIR'!$C$22)*P746),'Ejercicio 3 - TIR'!$E$22-SQRT(('Ejercicio 3 - TIR'!$E$22-'Ejercicio 3 - TIR'!$C$22)*('Ejercicio 3 - TIR'!$E$22-'Ejercicio 3 - TIR'!$D$22)*(1-P746)))</f>
        <v>0.150579601131246</v>
      </c>
      <c r="R746" s="16">
        <f ca="1" t="shared" si="5546"/>
        <v>0.475005138371016</v>
      </c>
      <c r="S746" s="18">
        <f ca="1">IF(R746&lt;=('Ejercicio 3 - TIR'!$D$23-'Ejercicio 3 - TIR'!$C$23)/('Ejercicio 3 - TIR'!$E$23-'Ejercicio 3 - TIR'!$C$23),'Ejercicio 3 - TIR'!$C$23+SQRT(('Ejercicio 3 - TIR'!$E$23-'Ejercicio 3 - TIR'!$C$23)*('Ejercicio 3 - TIR'!$D$23-'Ejercicio 3 - TIR'!$C$23)*R746),'Ejercicio 3 - TIR'!$E$23-SQRT(('Ejercicio 3 - TIR'!$E$23-'Ejercicio 3 - TIR'!$C$23)*('Ejercicio 3 - TIR'!$E$23-'Ejercicio 3 - TIR'!$D$23)*(1-R746)))</f>
        <v>0.149240541189722</v>
      </c>
      <c r="T746" s="16">
        <f ca="1" t="shared" ref="T746:X746" si="5547">RAND()</f>
        <v>0.34382386017504</v>
      </c>
      <c r="U746" s="18">
        <f ca="1">IF(T746&lt;=('Ejercicio 3 - TIR'!$D$24-'Ejercicio 3 - TIR'!$C$24)/('Ejercicio 3 - TIR'!$E$24-'Ejercicio 3 - TIR'!$C$24),'Ejercicio 3 - TIR'!$C$24+SQRT(('Ejercicio 3 - TIR'!$E$24-'Ejercicio 3 - TIR'!$C$24)*('Ejercicio 3 - TIR'!$D$24-'Ejercicio 3 - TIR'!$C$24)*T746),'Ejercicio 3 - TIR'!$E$24-SQRT(('Ejercicio 3 - TIR'!$E$24-'Ejercicio 3 - TIR'!$C$24)*('Ejercicio 3 - TIR'!$E$24-'Ejercicio 3 - TIR'!$D$24)*(1-T746)))</f>
        <v>0.17687061790074</v>
      </c>
      <c r="V746" s="16">
        <f ca="1" t="shared" si="5547"/>
        <v>0.408459339069875</v>
      </c>
      <c r="W746" s="18">
        <f ca="1">IF(V746&lt;=('Ejercicio 3 - TIR'!$D$25-'Ejercicio 3 - TIR'!$C$25)/('Ejercicio 3 - TIR'!$E$25-'Ejercicio 3 - TIR'!$C$25),'Ejercicio 3 - TIR'!$C$25+SQRT(('Ejercicio 3 - TIR'!$E$25-'Ejercicio 3 - TIR'!$C$25)*('Ejercicio 3 - TIR'!$D$25-'Ejercicio 3 - TIR'!$C$25)*V746),'Ejercicio 3 - TIR'!$E$25-SQRT(('Ejercicio 3 - TIR'!$E$25-'Ejercicio 3 - TIR'!$C$25)*('Ejercicio 3 - TIR'!$E$25-'Ejercicio 3 - TIR'!$D$25)*(1-V746)))</f>
        <v>0.204498436144947</v>
      </c>
      <c r="X746" s="16">
        <f ca="1" t="shared" si="5547"/>
        <v>0.827728310131883</v>
      </c>
      <c r="Y746" s="18">
        <f ca="1">IF(X746&lt;=('Ejercicio 3 - TIR'!$D$26-'Ejercicio 3 - TIR'!$C$26)/('Ejercicio 3 - TIR'!$E$26-'Ejercicio 3 - TIR'!$C$26),'Ejercicio 3 - TIR'!$C$26+SQRT(('Ejercicio 3 - TIR'!$E$26-'Ejercicio 3 - TIR'!$C$26)*('Ejercicio 3 - TIR'!$D$26-'Ejercicio 3 - TIR'!$C$26)*X746),'Ejercicio 3 - TIR'!$E$26-SQRT(('Ejercicio 3 - TIR'!$E$26-'Ejercicio 3 - TIR'!$C$26)*('Ejercicio 3 - TIR'!$E$26-'Ejercicio 3 - TIR'!$D$26)*(1-X746)))</f>
        <v>0.249499719258869</v>
      </c>
      <c r="Z746" s="16">
        <f ca="1" t="shared" si="5240"/>
        <v>1.15057960113125</v>
      </c>
      <c r="AA746" s="16">
        <f ca="1" t="shared" si="5241"/>
        <v>1.32229272348593</v>
      </c>
      <c r="AB746" s="16">
        <f ca="1" t="shared" si="5242"/>
        <v>1.55616745453454</v>
      </c>
      <c r="AC746" s="16">
        <f ca="1" t="shared" si="5243"/>
        <v>1.87440126536651</v>
      </c>
      <c r="AD746" s="16">
        <f ca="1" t="shared" si="5244"/>
        <v>2.34206385485392</v>
      </c>
      <c r="AE746" s="15">
        <f ca="1" t="shared" si="5245"/>
        <v>5659.040902921</v>
      </c>
      <c r="AF746" s="15">
        <f ca="1" t="shared" si="5246"/>
        <v>6503.5992298877</v>
      </c>
      <c r="AG746" s="15">
        <f ca="1" t="shared" si="5247"/>
        <v>7653.89484425672</v>
      </c>
      <c r="AH746" s="15">
        <f ca="1" t="shared" si="5248"/>
        <v>9219.10437032509</v>
      </c>
      <c r="AI746" s="15">
        <f ca="1" t="shared" si="5249"/>
        <v>11519.2683225394</v>
      </c>
      <c r="AJ746" s="17">
        <f ca="1" t="shared" si="5250"/>
        <v>49578.7439956727</v>
      </c>
      <c r="AK746" s="17">
        <f ca="1" t="shared" si="5251"/>
        <v>57318.7746513368</v>
      </c>
      <c r="AL746" s="17">
        <f ca="1" t="shared" si="5252"/>
        <v>65175.3942002775</v>
      </c>
      <c r="AM746" s="17">
        <f ca="1" t="shared" si="5253"/>
        <v>59861.6986068951</v>
      </c>
      <c r="AN746" s="17">
        <f ca="1" t="shared" si="5254"/>
        <v>74543.8175579927</v>
      </c>
      <c r="AO746" s="17">
        <f ca="1">C746/'Ejercicio 3 - TIR'!$D$7</f>
        <v>15804.945014297</v>
      </c>
      <c r="AP746" s="17">
        <f ca="1" t="shared" si="5255"/>
        <v>33773.7989813757</v>
      </c>
      <c r="AQ746" s="17">
        <f ca="1" t="shared" si="5256"/>
        <v>41513.8296370399</v>
      </c>
      <c r="AR746" s="17">
        <f ca="1" t="shared" si="5257"/>
        <v>49370.4491859805</v>
      </c>
      <c r="AS746" s="17">
        <f ca="1" t="shared" si="5258"/>
        <v>44056.7535925982</v>
      </c>
      <c r="AT746" s="17">
        <f ca="1" t="shared" si="5259"/>
        <v>58738.8725436957</v>
      </c>
      <c r="AU746" s="17">
        <f ca="1">AP746*'Ejercicio 3 - TIR'!$D$5</f>
        <v>16886.8994906879</v>
      </c>
      <c r="AV746" s="17">
        <f ca="1">AQ746*'Ejercicio 3 - TIR'!$D$5</f>
        <v>20756.9148185199</v>
      </c>
      <c r="AW746" s="17">
        <f ca="1">AR746*'Ejercicio 3 - TIR'!$D$5</f>
        <v>24685.2245929903</v>
      </c>
      <c r="AX746" s="17">
        <f ca="1">AS746*'Ejercicio 3 - TIR'!$D$5</f>
        <v>22028.3767962991</v>
      </c>
      <c r="AY746" s="17">
        <f ca="1">AT746*'Ejercicio 3 - TIR'!$D$5</f>
        <v>29369.4362718478</v>
      </c>
      <c r="AZ746" s="17">
        <f ca="1" t="shared" ref="AZ746:BD746" si="5548">AJ746-AU746-AE746</f>
        <v>27032.8036020638</v>
      </c>
      <c r="BA746" s="17">
        <f ca="1" t="shared" si="5548"/>
        <v>30058.2606029292</v>
      </c>
      <c r="BB746" s="17">
        <f ca="1" t="shared" si="5548"/>
        <v>32836.2747630305</v>
      </c>
      <c r="BC746" s="17">
        <f ca="1" t="shared" si="5548"/>
        <v>28614.217440271</v>
      </c>
      <c r="BD746" s="17">
        <f ca="1" t="shared" si="5548"/>
        <v>33655.1129636054</v>
      </c>
      <c r="BE746" s="17">
        <f ca="1" t="shared" ref="BE746:BI746" si="5549">AZ746/Z746</f>
        <v>23494.9442659033</v>
      </c>
      <c r="BF746" s="17">
        <f ca="1" t="shared" si="5549"/>
        <v>22731.9261983741</v>
      </c>
      <c r="BG746" s="17">
        <f ca="1" t="shared" si="5549"/>
        <v>21100.7335151166</v>
      </c>
      <c r="BH746" s="17">
        <f ca="1" t="shared" si="5549"/>
        <v>15265.7907188704</v>
      </c>
      <c r="BI746" s="17">
        <f ca="1" t="shared" si="5549"/>
        <v>14369.8528517296</v>
      </c>
      <c r="BJ746" s="17">
        <f ca="1" t="shared" si="5262"/>
        <v>88018.7957219989</v>
      </c>
      <c r="BK746" s="17">
        <f ca="1" t="shared" si="5263"/>
        <v>37016.1904459387</v>
      </c>
      <c r="BL746" s="17">
        <f ca="1" t="shared" si="5264"/>
        <v>125034.986167938</v>
      </c>
      <c r="BM746" s="17">
        <f ca="1">BK746*'Ejercicio 3 - TIR'!$D$5</f>
        <v>18508.0952229693</v>
      </c>
      <c r="BN746" s="17">
        <f ca="1" t="shared" si="5265"/>
        <v>106526.890944968</v>
      </c>
      <c r="BO746" s="17">
        <f ca="1" t="shared" si="5266"/>
        <v>45484.1957977326</v>
      </c>
      <c r="BP746" s="17">
        <f ca="1" t="shared" si="5267"/>
        <v>-116606.448362069</v>
      </c>
      <c r="BQ746" s="17">
        <f ca="1" t="shared" ref="BQ746:BT746" si="5550">BE746</f>
        <v>23494.9442659033</v>
      </c>
      <c r="BR746" s="17">
        <f ca="1" t="shared" si="5550"/>
        <v>22731.9261983741</v>
      </c>
      <c r="BS746" s="17">
        <f ca="1" t="shared" si="5550"/>
        <v>21100.7335151166</v>
      </c>
      <c r="BT746" s="17">
        <f ca="1" t="shared" si="5550"/>
        <v>15265.7907188704</v>
      </c>
      <c r="BU746" s="17">
        <f ca="1" t="shared" si="5269"/>
        <v>59854.0486494621</v>
      </c>
      <c r="BV746" s="19">
        <f ca="1" t="shared" si="5270"/>
        <v>6.08899350732974</v>
      </c>
    </row>
    <row r="747" ht="15" customHeight="1" spans="1:74">
      <c r="A747" s="15">
        <v>746</v>
      </c>
      <c r="B747" s="16">
        <f ca="1" t="shared" ref="B747:F747" si="5551">RAND()</f>
        <v>0.871577208183244</v>
      </c>
      <c r="C747" s="17">
        <f ca="1">IF(B747&lt;=('Ejercicio 3 - TIR'!$D$13-'Ejercicio 3 - TIR'!$C$13)/('Ejercicio 3 - TIR'!$E$13-'Ejercicio 3 - TIR'!$C$13),'Ejercicio 3 - TIR'!$C$13+SQRT(('Ejercicio 3 - TIR'!$E$13-'Ejercicio 3 - TIR'!$C$13)*('Ejercicio 3 - TIR'!$D$13-'Ejercicio 3 - TIR'!$C$13)*B747),'Ejercicio 3 - TIR'!$E$13-SQRT(('Ejercicio 3 - TIR'!$E$13-'Ejercicio 3 - TIR'!$C$13)*('Ejercicio 3 - TIR'!$E$13-'Ejercicio 3 - TIR'!$D$13)*(1-B747)))</f>
        <v>87586.0018454929</v>
      </c>
      <c r="D747" s="16">
        <f ca="1" t="shared" si="5551"/>
        <v>0.305443766350787</v>
      </c>
      <c r="E747" s="17">
        <f ca="1">IF(D747&lt;=('Ejercicio 3 - TIR'!$D$14-'Ejercicio 3 - TIR'!$C$14)/('Ejercicio 3 - TIR'!$E$14-'Ejercicio 3 - TIR'!$C$14),'Ejercicio 3 - TIR'!$C$14+SQRT(('Ejercicio 3 - TIR'!$E$14-'Ejercicio 3 - TIR'!$C$14)*('Ejercicio 3 - TIR'!$D$14-'Ejercicio 3 - TIR'!$C$14)*D747),'Ejercicio 3 - TIR'!$E$14-SQRT(('Ejercicio 3 - TIR'!$E$14-'Ejercicio 3 - TIR'!$C$14)*('Ejercicio 3 - TIR'!$E$14-'Ejercicio 3 - TIR'!$D$14)*(1-D747)))</f>
        <v>29786.2597585494</v>
      </c>
      <c r="F747" s="16">
        <f ca="1" t="shared" si="5551"/>
        <v>0.98412654073281</v>
      </c>
      <c r="G747" s="17">
        <f ca="1">IF(F747&lt;=('Ejercicio 3 - TIR'!$D$18-'Ejercicio 3 - TIR'!$C$18)/('Ejercicio 3 - TIR'!$E$18-'Ejercicio 3 - TIR'!$C$18),'Ejercicio 3 - TIR'!$C$18+SQRT(('Ejercicio 3 - TIR'!$E$18-'Ejercicio 3 - TIR'!$C$18)*('Ejercicio 3 - TIR'!$D$18-'Ejercicio 3 - TIR'!$C$18)*F747),'Ejercicio 3 - TIR'!$E$18-SQRT(('Ejercicio 3 - TIR'!$E$18-'Ejercicio 3 - TIR'!$C$18)*('Ejercicio 3 - TIR'!$E$18-'Ejercicio 3 - TIR'!$D$18)*(1-F747)))</f>
        <v>43908.8953097712</v>
      </c>
      <c r="H747" s="16">
        <f ca="1" t="shared" ref="H747:L747" si="5552">RAND()</f>
        <v>0.0747836174528984</v>
      </c>
      <c r="I747" s="17">
        <f ca="1">IF(H747&lt;=('Ejercicio 3 - TIR'!$D$18-'Ejercicio 3 - TIR'!$C$18)/('Ejercicio 3 - TIR'!$E$18-'Ejercicio 3 - TIR'!$C$18),'Ejercicio 3 - TIR'!$C$18+SQRT(('Ejercicio 3 - TIR'!$E$18-'Ejercicio 3 - TIR'!$C$18)*('Ejercicio 3 - TIR'!$D$18-'Ejercicio 3 - TIR'!$C$18)*H747),'Ejercicio 3 - TIR'!$E$18-SQRT(('Ejercicio 3 - TIR'!$E$18-'Ejercicio 3 - TIR'!$C$18)*('Ejercicio 3 - TIR'!$E$18-'Ejercicio 3 - TIR'!$D$18)*(1-H747)))</f>
        <v>33349.2600105</v>
      </c>
      <c r="J747" s="16">
        <f ca="1" t="shared" si="5552"/>
        <v>0.290477166144944</v>
      </c>
      <c r="K747" s="17">
        <f ca="1">IF(J747&lt;=('Ejercicio 3 - TIR'!$D$18-'Ejercicio 3 - TIR'!$C$18)/('Ejercicio 3 - TIR'!$E$18-'Ejercicio 3 - TIR'!$C$18),'Ejercicio 3 - TIR'!$C$18+SQRT(('Ejercicio 3 - TIR'!$E$18-'Ejercicio 3 - TIR'!$C$18)*('Ejercicio 3 - TIR'!$D$18-'Ejercicio 3 - TIR'!$C$18)*J747),'Ejercicio 3 - TIR'!$E$18-SQRT(('Ejercicio 3 - TIR'!$E$18-'Ejercicio 3 - TIR'!$C$18)*('Ejercicio 3 - TIR'!$E$18-'Ejercicio 3 - TIR'!$D$18)*(1-J747)))</f>
        <v>36600.876829766</v>
      </c>
      <c r="L747" s="16">
        <f ca="1" t="shared" si="5552"/>
        <v>0.585655078376276</v>
      </c>
      <c r="M747" s="17">
        <f ca="1">IF(L747&lt;=('Ejercicio 3 - TIR'!$D$18-'Ejercicio 3 - TIR'!$C$18)/('Ejercicio 3 - TIR'!$E$18-'Ejercicio 3 - TIR'!$C$18),'Ejercicio 3 - TIR'!$C$18+SQRT(('Ejercicio 3 - TIR'!$E$18-'Ejercicio 3 - TIR'!$C$18)*('Ejercicio 3 - TIR'!$D$18-'Ejercicio 3 - TIR'!$C$18)*L747),'Ejercicio 3 - TIR'!$E$18-SQRT(('Ejercicio 3 - TIR'!$E$18-'Ejercicio 3 - TIR'!$C$18)*('Ejercicio 3 - TIR'!$E$18-'Ejercicio 3 - TIR'!$D$18)*(1-L747)))</f>
        <v>39372.7403546904</v>
      </c>
      <c r="N747" s="16">
        <f ca="1" t="shared" ref="N747:R747" si="5553">RAND()</f>
        <v>0.032790342504591</v>
      </c>
      <c r="O747" s="17">
        <f ca="1">IF(N747&lt;=('Ejercicio 3 - TIR'!$D$18-'Ejercicio 3 - TIR'!$C$18)/('Ejercicio 3 - TIR'!$E$18-'Ejercicio 3 - TIR'!$C$18),'Ejercicio 3 - TIR'!$C$18+SQRT(('Ejercicio 3 - TIR'!$E$18-'Ejercicio 3 - TIR'!$C$18)*('Ejercicio 3 - TIR'!$D$18-'Ejercicio 3 - TIR'!$C$18)*N747),'Ejercicio 3 - TIR'!$E$18-SQRT(('Ejercicio 3 - TIR'!$E$18-'Ejercicio 3 - TIR'!$C$18)*('Ejercicio 3 - TIR'!$E$18-'Ejercicio 3 - TIR'!$D$18)*(1-N747)))</f>
        <v>32217.7807321033</v>
      </c>
      <c r="P747" s="16">
        <f ca="1" t="shared" si="5553"/>
        <v>0.551209672360304</v>
      </c>
      <c r="Q747" s="18">
        <f ca="1">IF(P747&lt;=('Ejercicio 3 - TIR'!$D$22-'Ejercicio 3 - TIR'!$C$22)/('Ejercicio 3 - TIR'!$E$22-'Ejercicio 3 - TIR'!$C$22),'Ejercicio 3 - TIR'!$C$22+SQRT(('Ejercicio 3 - TIR'!$E$22-'Ejercicio 3 - TIR'!$C$22)*('Ejercicio 3 - TIR'!$D$22-'Ejercicio 3 - TIR'!$C$22)*P747),'Ejercicio 3 - TIR'!$E$22-SQRT(('Ejercicio 3 - TIR'!$E$22-'Ejercicio 3 - TIR'!$C$22)*('Ejercicio 3 - TIR'!$E$22-'Ejercicio 3 - TIR'!$D$22)*(1-P747)))</f>
        <v>0.151577779999594</v>
      </c>
      <c r="R747" s="16">
        <f ca="1" t="shared" si="5553"/>
        <v>0.928242720661875</v>
      </c>
      <c r="S747" s="18">
        <f ca="1">IF(R747&lt;=('Ejercicio 3 - TIR'!$D$23-'Ejercicio 3 - TIR'!$C$23)/('Ejercicio 3 - TIR'!$E$23-'Ejercicio 3 - TIR'!$C$23),'Ejercicio 3 - TIR'!$C$23+SQRT(('Ejercicio 3 - TIR'!$E$23-'Ejercicio 3 - TIR'!$C$23)*('Ejercicio 3 - TIR'!$D$23-'Ejercicio 3 - TIR'!$C$23)*R747),'Ejercicio 3 - TIR'!$E$23-SQRT(('Ejercicio 3 - TIR'!$E$23-'Ejercicio 3 - TIR'!$C$23)*('Ejercicio 3 - TIR'!$E$23-'Ejercicio 3 - TIR'!$D$23)*(1-R747)))</f>
        <v>0.168635005375777</v>
      </c>
      <c r="T747" s="16">
        <f ca="1" t="shared" ref="T747:X747" si="5554">RAND()</f>
        <v>0.0152910257725718</v>
      </c>
      <c r="U747" s="18">
        <f ca="1">IF(T747&lt;=('Ejercicio 3 - TIR'!$D$24-'Ejercicio 3 - TIR'!$C$24)/('Ejercicio 3 - TIR'!$E$24-'Ejercicio 3 - TIR'!$C$24),'Ejercicio 3 - TIR'!$C$24+SQRT(('Ejercicio 3 - TIR'!$E$24-'Ejercicio 3 - TIR'!$C$24)*('Ejercicio 3 - TIR'!$D$24-'Ejercicio 3 - TIR'!$C$24)*T747),'Ejercicio 3 - TIR'!$E$24-SQRT(('Ejercicio 3 - TIR'!$E$24-'Ejercicio 3 - TIR'!$C$24)*('Ejercicio 3 - TIR'!$E$24-'Ejercicio 3 - TIR'!$D$24)*(1-T747)))</f>
        <v>0.155666670461779</v>
      </c>
      <c r="V747" s="16">
        <f ca="1" t="shared" si="5554"/>
        <v>0.76622504247151</v>
      </c>
      <c r="W747" s="18">
        <f ca="1">IF(V747&lt;=('Ejercicio 3 - TIR'!$D$25-'Ejercicio 3 - TIR'!$C$25)/('Ejercicio 3 - TIR'!$E$25-'Ejercicio 3 - TIR'!$C$25),'Ejercicio 3 - TIR'!$C$25+SQRT(('Ejercicio 3 - TIR'!$E$25-'Ejercicio 3 - TIR'!$C$25)*('Ejercicio 3 - TIR'!$D$25-'Ejercicio 3 - TIR'!$C$25)*V747),'Ejercicio 3 - TIR'!$E$25-SQRT(('Ejercicio 3 - TIR'!$E$25-'Ejercicio 3 - TIR'!$C$25)*('Ejercicio 3 - TIR'!$E$25-'Ejercicio 3 - TIR'!$D$25)*(1-V747)))</f>
        <v>0.221395588603334</v>
      </c>
      <c r="X747" s="16">
        <f ca="1" t="shared" si="5554"/>
        <v>0.259955641991924</v>
      </c>
      <c r="Y747" s="18">
        <f ca="1">IF(X747&lt;=('Ejercicio 3 - TIR'!$D$26-'Ejercicio 3 - TIR'!$C$26)/('Ejercicio 3 - TIR'!$E$26-'Ejercicio 3 - TIR'!$C$26),'Ejercicio 3 - TIR'!$C$26+SQRT(('Ejercicio 3 - TIR'!$E$26-'Ejercicio 3 - TIR'!$C$26)*('Ejercicio 3 - TIR'!$D$26-'Ejercicio 3 - TIR'!$C$26)*X747),'Ejercicio 3 - TIR'!$E$26-SQRT(('Ejercicio 3 - TIR'!$E$26-'Ejercicio 3 - TIR'!$C$26)*('Ejercicio 3 - TIR'!$E$26-'Ejercicio 3 - TIR'!$D$26)*(1-X747)))</f>
        <v>0.216493022352653</v>
      </c>
      <c r="Z747" s="16">
        <f ca="1" t="shared" si="5240"/>
        <v>1.15157777999959</v>
      </c>
      <c r="AA747" s="16">
        <f ca="1" t="shared" si="5241"/>
        <v>1.34577410512045</v>
      </c>
      <c r="AB747" s="16">
        <f ca="1" t="shared" si="5242"/>
        <v>1.55526627925823</v>
      </c>
      <c r="AC747" s="16">
        <f ca="1" t="shared" si="5243"/>
        <v>1.89959537258953</v>
      </c>
      <c r="AD747" s="16">
        <f ca="1" t="shared" si="5244"/>
        <v>2.31084451604855</v>
      </c>
      <c r="AE747" s="15">
        <f ca="1" t="shared" si="5245"/>
        <v>4514.93512869217</v>
      </c>
      <c r="AF747" s="15">
        <f ca="1" t="shared" si="5246"/>
        <v>5276.31123839046</v>
      </c>
      <c r="AG747" s="15">
        <f ca="1" t="shared" si="5247"/>
        <v>6097.65704119076</v>
      </c>
      <c r="AH747" s="15">
        <f ca="1" t="shared" si="5248"/>
        <v>7447.65141092646</v>
      </c>
      <c r="AI747" s="15">
        <f ca="1" t="shared" si="5249"/>
        <v>9060.01597430693</v>
      </c>
      <c r="AJ747" s="17">
        <f ca="1" t="shared" si="5250"/>
        <v>50564.5081830609</v>
      </c>
      <c r="AK747" s="17">
        <f ca="1" t="shared" si="5251"/>
        <v>44880.5705470599</v>
      </c>
      <c r="AL747" s="17">
        <f ca="1" t="shared" si="5252"/>
        <v>56924.109524619</v>
      </c>
      <c r="AM747" s="17">
        <f ca="1" t="shared" si="5253"/>
        <v>74792.2753839387</v>
      </c>
      <c r="AN747" s="17">
        <f ca="1" t="shared" si="5254"/>
        <v>74450.2819240354</v>
      </c>
      <c r="AO747" s="17">
        <f ca="1">C747/'Ejercicio 3 - TIR'!$D$7</f>
        <v>17517.2003690986</v>
      </c>
      <c r="AP747" s="17">
        <f ca="1" t="shared" si="5255"/>
        <v>33047.3078139624</v>
      </c>
      <c r="AQ747" s="17">
        <f ca="1" t="shared" si="5256"/>
        <v>27363.3701779614</v>
      </c>
      <c r="AR747" s="17">
        <f ca="1" t="shared" si="5257"/>
        <v>39406.9091555204</v>
      </c>
      <c r="AS747" s="17">
        <f ca="1" t="shared" si="5258"/>
        <v>57275.0750148401</v>
      </c>
      <c r="AT747" s="17">
        <f ca="1" t="shared" si="5259"/>
        <v>56933.0815549368</v>
      </c>
      <c r="AU747" s="17">
        <f ca="1">AP747*'Ejercicio 3 - TIR'!$D$5</f>
        <v>16523.6539069812</v>
      </c>
      <c r="AV747" s="17">
        <f ca="1">AQ747*'Ejercicio 3 - TIR'!$D$5</f>
        <v>13681.6850889807</v>
      </c>
      <c r="AW747" s="17">
        <f ca="1">AR747*'Ejercicio 3 - TIR'!$D$5</f>
        <v>19703.4545777602</v>
      </c>
      <c r="AX747" s="17">
        <f ca="1">AS747*'Ejercicio 3 - TIR'!$D$5</f>
        <v>28637.5375074201</v>
      </c>
      <c r="AY747" s="17">
        <f ca="1">AT747*'Ejercicio 3 - TIR'!$D$5</f>
        <v>28466.5407774684</v>
      </c>
      <c r="AZ747" s="17">
        <f ca="1" t="shared" ref="AZ747:BD747" si="5555">AJ747-AU747-AE747</f>
        <v>29525.9191473876</v>
      </c>
      <c r="BA747" s="17">
        <f ca="1" t="shared" si="5555"/>
        <v>25922.5742196888</v>
      </c>
      <c r="BB747" s="17">
        <f ca="1" t="shared" si="5555"/>
        <v>31122.997905668</v>
      </c>
      <c r="BC747" s="17">
        <f ca="1" t="shared" si="5555"/>
        <v>38707.0864655922</v>
      </c>
      <c r="BD747" s="17">
        <f ca="1" t="shared" si="5555"/>
        <v>36923.7251722601</v>
      </c>
      <c r="BE747" s="17">
        <f ca="1" t="shared" ref="BE747:BI747" si="5556">AZ747/Z747</f>
        <v>25639.535305551</v>
      </c>
      <c r="BF747" s="17">
        <f ca="1" t="shared" si="5556"/>
        <v>19262.2031595478</v>
      </c>
      <c r="BG747" s="17">
        <f ca="1" t="shared" si="5556"/>
        <v>20011.3628905475</v>
      </c>
      <c r="BH747" s="17">
        <f ca="1" t="shared" si="5556"/>
        <v>20376.4901852897</v>
      </c>
      <c r="BI747" s="17">
        <f ca="1" t="shared" si="5556"/>
        <v>15978.4550262162</v>
      </c>
      <c r="BJ747" s="17">
        <f ca="1" t="shared" si="5262"/>
        <v>68831.4150166413</v>
      </c>
      <c r="BK747" s="17">
        <f ca="1" t="shared" si="5263"/>
        <v>40479.526409455</v>
      </c>
      <c r="BL747" s="17">
        <f ca="1" t="shared" si="5264"/>
        <v>109310.941426096</v>
      </c>
      <c r="BM747" s="17">
        <f ca="1">BK747*'Ejercicio 3 - TIR'!$D$5</f>
        <v>20239.7632047275</v>
      </c>
      <c r="BN747" s="17">
        <f ca="1" t="shared" si="5265"/>
        <v>89071.1782213688</v>
      </c>
      <c r="BO747" s="17">
        <f ca="1" t="shared" si="5266"/>
        <v>38544.8599430987</v>
      </c>
      <c r="BP747" s="17">
        <f ca="1" t="shared" si="5267"/>
        <v>-117372.261604042</v>
      </c>
      <c r="BQ747" s="17">
        <f ca="1" t="shared" ref="BQ747:BT747" si="5557">BE747</f>
        <v>25639.535305551</v>
      </c>
      <c r="BR747" s="17">
        <f ca="1" t="shared" si="5557"/>
        <v>19262.2031595478</v>
      </c>
      <c r="BS747" s="17">
        <f ca="1" t="shared" si="5557"/>
        <v>20011.3628905475</v>
      </c>
      <c r="BT747" s="17">
        <f ca="1" t="shared" si="5557"/>
        <v>20376.4901852897</v>
      </c>
      <c r="BU747" s="17">
        <f ca="1" t="shared" si="5269"/>
        <v>54523.3149693149</v>
      </c>
      <c r="BV747" s="19">
        <f ca="1" t="shared" si="5270"/>
        <v>5.34814184500825</v>
      </c>
    </row>
    <row r="748" ht="15" customHeight="1" spans="1:74">
      <c r="A748" s="15">
        <v>747</v>
      </c>
      <c r="B748" s="16">
        <f ca="1" t="shared" ref="B748:F748" si="5558">RAND()</f>
        <v>0.714211048868515</v>
      </c>
      <c r="C748" s="17">
        <f ca="1">IF(B748&lt;=('Ejercicio 3 - TIR'!$D$13-'Ejercicio 3 - TIR'!$C$13)/('Ejercicio 3 - TIR'!$E$13-'Ejercicio 3 - TIR'!$C$13),'Ejercicio 3 - TIR'!$C$13+SQRT(('Ejercicio 3 - TIR'!$E$13-'Ejercicio 3 - TIR'!$C$13)*('Ejercicio 3 - TIR'!$D$13-'Ejercicio 3 - TIR'!$C$13)*B748),'Ejercicio 3 - TIR'!$E$13-SQRT(('Ejercicio 3 - TIR'!$E$13-'Ejercicio 3 - TIR'!$C$13)*('Ejercicio 3 - TIR'!$E$13-'Ejercicio 3 - TIR'!$D$13)*(1-B748)))</f>
        <v>81481.1787265555</v>
      </c>
      <c r="D748" s="16">
        <f ca="1" t="shared" si="5558"/>
        <v>0.562043576625228</v>
      </c>
      <c r="E748" s="17">
        <f ca="1">IF(D748&lt;=('Ejercicio 3 - TIR'!$D$14-'Ejercicio 3 - TIR'!$C$14)/('Ejercicio 3 - TIR'!$E$14-'Ejercicio 3 - TIR'!$C$14),'Ejercicio 3 - TIR'!$C$14+SQRT(('Ejercicio 3 - TIR'!$E$14-'Ejercicio 3 - TIR'!$C$14)*('Ejercicio 3 - TIR'!$D$14-'Ejercicio 3 - TIR'!$C$14)*D748),'Ejercicio 3 - TIR'!$E$14-SQRT(('Ejercicio 3 - TIR'!$E$14-'Ejercicio 3 - TIR'!$C$14)*('Ejercicio 3 - TIR'!$E$14-'Ejercicio 3 - TIR'!$D$14)*(1-D748)))</f>
        <v>31894.8495691804</v>
      </c>
      <c r="F748" s="16">
        <f ca="1" t="shared" si="5558"/>
        <v>0.509450258785221</v>
      </c>
      <c r="G748" s="17">
        <f ca="1">IF(F748&lt;=('Ejercicio 3 - TIR'!$D$18-'Ejercicio 3 - TIR'!$C$18)/('Ejercicio 3 - TIR'!$E$18-'Ejercicio 3 - TIR'!$C$18),'Ejercicio 3 - TIR'!$C$18+SQRT(('Ejercicio 3 - TIR'!$E$18-'Ejercicio 3 - TIR'!$C$18)*('Ejercicio 3 - TIR'!$D$18-'Ejercicio 3 - TIR'!$C$18)*F748),'Ejercicio 3 - TIR'!$E$18-SQRT(('Ejercicio 3 - TIR'!$E$18-'Ejercicio 3 - TIR'!$C$18)*('Ejercicio 3 - TIR'!$E$18-'Ejercicio 3 - TIR'!$D$18)*(1-F748)))</f>
        <v>38741.7125792251</v>
      </c>
      <c r="H748" s="16">
        <f ca="1" t="shared" ref="H748:L748" si="5559">RAND()</f>
        <v>0.304922936901876</v>
      </c>
      <c r="I748" s="17">
        <f ca="1">IF(H748&lt;=('Ejercicio 3 - TIR'!$D$18-'Ejercicio 3 - TIR'!$C$18)/('Ejercicio 3 - TIR'!$E$18-'Ejercicio 3 - TIR'!$C$18),'Ejercicio 3 - TIR'!$C$18+SQRT(('Ejercicio 3 - TIR'!$E$18-'Ejercicio 3 - TIR'!$C$18)*('Ejercicio 3 - TIR'!$D$18-'Ejercicio 3 - TIR'!$C$18)*H748),'Ejercicio 3 - TIR'!$E$18-SQRT(('Ejercicio 3 - TIR'!$E$18-'Ejercicio 3 - TIR'!$C$18)*('Ejercicio 3 - TIR'!$E$18-'Ejercicio 3 - TIR'!$D$18)*(1-H748)))</f>
        <v>36763.0200750317</v>
      </c>
      <c r="J748" s="16">
        <f ca="1" t="shared" si="5559"/>
        <v>0.45214998407056</v>
      </c>
      <c r="K748" s="17">
        <f ca="1">IF(J748&lt;=('Ejercicio 3 - TIR'!$D$18-'Ejercicio 3 - TIR'!$C$18)/('Ejercicio 3 - TIR'!$E$18-'Ejercicio 3 - TIR'!$C$18),'Ejercicio 3 - TIR'!$C$18+SQRT(('Ejercicio 3 - TIR'!$E$18-'Ejercicio 3 - TIR'!$C$18)*('Ejercicio 3 - TIR'!$D$18-'Ejercicio 3 - TIR'!$C$18)*J748),'Ejercicio 3 - TIR'!$E$18-SQRT(('Ejercicio 3 - TIR'!$E$18-'Ejercicio 3 - TIR'!$C$18)*('Ejercicio 3 - TIR'!$E$18-'Ejercicio 3 - TIR'!$D$18)*(1-J748)))</f>
        <v>38235.4415552892</v>
      </c>
      <c r="L748" s="16">
        <f ca="1" t="shared" si="5559"/>
        <v>0.795153367729305</v>
      </c>
      <c r="M748" s="17">
        <f ca="1">IF(L748&lt;=('Ejercicio 3 - TIR'!$D$18-'Ejercicio 3 - TIR'!$C$18)/('Ejercicio 3 - TIR'!$E$18-'Ejercicio 3 - TIR'!$C$18),'Ejercicio 3 - TIR'!$C$18+SQRT(('Ejercicio 3 - TIR'!$E$18-'Ejercicio 3 - TIR'!$C$18)*('Ejercicio 3 - TIR'!$D$18-'Ejercicio 3 - TIR'!$C$18)*L748),'Ejercicio 3 - TIR'!$E$18-SQRT(('Ejercicio 3 - TIR'!$E$18-'Ejercicio 3 - TIR'!$C$18)*('Ejercicio 3 - TIR'!$E$18-'Ejercicio 3 - TIR'!$D$18)*(1-L748)))</f>
        <v>41080.3702444871</v>
      </c>
      <c r="N748" s="16">
        <f ca="1" t="shared" ref="N748:R748" si="5560">RAND()</f>
        <v>0.946447362818358</v>
      </c>
      <c r="O748" s="17">
        <f ca="1">IF(N748&lt;=('Ejercicio 3 - TIR'!$D$18-'Ejercicio 3 - TIR'!$C$18)/('Ejercicio 3 - TIR'!$E$18-'Ejercicio 3 - TIR'!$C$18),'Ejercicio 3 - TIR'!$C$18+SQRT(('Ejercicio 3 - TIR'!$E$18-'Ejercicio 3 - TIR'!$C$18)*('Ejercicio 3 - TIR'!$D$18-'Ejercicio 3 - TIR'!$C$18)*N748),'Ejercicio 3 - TIR'!$E$18-SQRT(('Ejercicio 3 - TIR'!$E$18-'Ejercicio 3 - TIR'!$C$18)*('Ejercicio 3 - TIR'!$E$18-'Ejercicio 3 - TIR'!$D$18)*(1-N748)))</f>
        <v>42995.8922712032</v>
      </c>
      <c r="P748" s="16">
        <f ca="1" t="shared" si="5560"/>
        <v>0.242309201495893</v>
      </c>
      <c r="Q748" s="18">
        <f ca="1">IF(P748&lt;=('Ejercicio 3 - TIR'!$D$22-'Ejercicio 3 - TIR'!$C$22)/('Ejercicio 3 - TIR'!$E$22-'Ejercicio 3 - TIR'!$C$22),'Ejercicio 3 - TIR'!$C$22+SQRT(('Ejercicio 3 - TIR'!$E$22-'Ejercicio 3 - TIR'!$C$22)*('Ejercicio 3 - TIR'!$D$22-'Ejercicio 3 - TIR'!$C$22)*P748),'Ejercicio 3 - TIR'!$E$22-SQRT(('Ejercicio 3 - TIR'!$E$22-'Ejercicio 3 - TIR'!$C$22)*('Ejercicio 3 - TIR'!$E$22-'Ejercicio 3 - TIR'!$D$22)*(1-P748)))</f>
        <v>0.140884361677882</v>
      </c>
      <c r="R748" s="16">
        <f ca="1" t="shared" si="5560"/>
        <v>0.696341167184876</v>
      </c>
      <c r="S748" s="18">
        <f ca="1">IF(R748&lt;=('Ejercicio 3 - TIR'!$D$23-'Ejercicio 3 - TIR'!$C$23)/('Ejercicio 3 - TIR'!$E$23-'Ejercicio 3 - TIR'!$C$23),'Ejercicio 3 - TIR'!$C$23+SQRT(('Ejercicio 3 - TIR'!$E$23-'Ejercicio 3 - TIR'!$C$23)*('Ejercicio 3 - TIR'!$D$23-'Ejercicio 3 - TIR'!$C$23)*R748),'Ejercicio 3 - TIR'!$E$23-SQRT(('Ejercicio 3 - TIR'!$E$23-'Ejercicio 3 - TIR'!$C$23)*('Ejercicio 3 - TIR'!$E$23-'Ejercicio 3 - TIR'!$D$23)*(1-R748)))</f>
        <v>0.15662082338774</v>
      </c>
      <c r="T748" s="16">
        <f ca="1" t="shared" ref="T748:X748" si="5561">RAND()</f>
        <v>0.339570945654985</v>
      </c>
      <c r="U748" s="18">
        <f ca="1">IF(T748&lt;=('Ejercicio 3 - TIR'!$D$24-'Ejercicio 3 - TIR'!$C$24)/('Ejercicio 3 - TIR'!$E$24-'Ejercicio 3 - TIR'!$C$24),'Ejercicio 3 - TIR'!$C$24+SQRT(('Ejercicio 3 - TIR'!$E$24-'Ejercicio 3 - TIR'!$C$24)*('Ejercicio 3 - TIR'!$D$24-'Ejercicio 3 - TIR'!$C$24)*T748),'Ejercicio 3 - TIR'!$E$24-SQRT(('Ejercicio 3 - TIR'!$E$24-'Ejercicio 3 - TIR'!$C$24)*('Ejercicio 3 - TIR'!$E$24-'Ejercicio 3 - TIR'!$D$24)*(1-T748)))</f>
        <v>0.176703913306395</v>
      </c>
      <c r="V748" s="16">
        <f ca="1" t="shared" si="5561"/>
        <v>0.828825733618327</v>
      </c>
      <c r="W748" s="18">
        <f ca="1">IF(V748&lt;=('Ejercicio 3 - TIR'!$D$25-'Ejercicio 3 - TIR'!$C$25)/('Ejercicio 3 - TIR'!$E$25-'Ejercicio 3 - TIR'!$C$25),'Ejercicio 3 - TIR'!$C$25+SQRT(('Ejercicio 3 - TIR'!$E$25-'Ejercicio 3 - TIR'!$C$25)*('Ejercicio 3 - TIR'!$D$25-'Ejercicio 3 - TIR'!$C$25)*V748),'Ejercicio 3 - TIR'!$E$25-SQRT(('Ejercicio 3 - TIR'!$E$25-'Ejercicio 3 - TIR'!$C$25)*('Ejercicio 3 - TIR'!$E$25-'Ejercicio 3 - TIR'!$D$25)*(1-V748)))</f>
        <v>0.225523277745257</v>
      </c>
      <c r="X748" s="16">
        <f ca="1" t="shared" si="5561"/>
        <v>0.589762118611168</v>
      </c>
      <c r="Y748" s="18">
        <f ca="1">IF(X748&lt;=('Ejercicio 3 - TIR'!$D$26-'Ejercicio 3 - TIR'!$C$26)/('Ejercicio 3 - TIR'!$E$26-'Ejercicio 3 - TIR'!$C$26),'Ejercicio 3 - TIR'!$C$26+SQRT(('Ejercicio 3 - TIR'!$E$26-'Ejercicio 3 - TIR'!$C$26)*('Ejercicio 3 - TIR'!$D$26-'Ejercicio 3 - TIR'!$C$26)*X748),'Ejercicio 3 - TIR'!$E$26-SQRT(('Ejercicio 3 - TIR'!$E$26-'Ejercicio 3 - TIR'!$C$26)*('Ejercicio 3 - TIR'!$E$26-'Ejercicio 3 - TIR'!$D$26)*(1-X748)))</f>
        <v>0.232933190468232</v>
      </c>
      <c r="Z748" s="16">
        <f ca="1" t="shared" si="5240"/>
        <v>1.14088436167788</v>
      </c>
      <c r="AA748" s="16">
        <f ca="1" t="shared" si="5241"/>
        <v>1.31957060979407</v>
      </c>
      <c r="AB748" s="16">
        <f ca="1" t="shared" si="5242"/>
        <v>1.55274390042879</v>
      </c>
      <c r="AC748" s="16">
        <f ca="1" t="shared" si="5243"/>
        <v>1.90292379435244</v>
      </c>
      <c r="AD748" s="16">
        <f ca="1" t="shared" si="5244"/>
        <v>2.34617790498887</v>
      </c>
      <c r="AE748" s="15">
        <f ca="1" t="shared" si="5245"/>
        <v>4493.48552236606</v>
      </c>
      <c r="AF748" s="15">
        <f ca="1" t="shared" si="5246"/>
        <v>5197.25892475992</v>
      </c>
      <c r="AG748" s="15">
        <f ca="1" t="shared" si="5247"/>
        <v>6115.63491523159</v>
      </c>
      <c r="AH748" s="15">
        <f ca="1" t="shared" si="5248"/>
        <v>7494.85294680795</v>
      </c>
      <c r="AI748" s="15">
        <f ca="1" t="shared" si="5249"/>
        <v>9240.65295579816</v>
      </c>
      <c r="AJ748" s="17">
        <f ca="1" t="shared" si="5250"/>
        <v>44199.8140262573</v>
      </c>
      <c r="AK748" s="17">
        <f ca="1" t="shared" si="5251"/>
        <v>48511.4008182812</v>
      </c>
      <c r="AL748" s="17">
        <f ca="1" t="shared" si="5252"/>
        <v>59369.8486551767</v>
      </c>
      <c r="AM748" s="17">
        <f ca="1" t="shared" si="5253"/>
        <v>78172.8140190425</v>
      </c>
      <c r="AN748" s="17">
        <f ca="1" t="shared" si="5254"/>
        <v>100876.012451979</v>
      </c>
      <c r="AO748" s="17">
        <f ca="1">C748/'Ejercicio 3 - TIR'!$D$7</f>
        <v>16296.2357453111</v>
      </c>
      <c r="AP748" s="17">
        <f ca="1" t="shared" si="5255"/>
        <v>27903.5782809462</v>
      </c>
      <c r="AQ748" s="17">
        <f ca="1" t="shared" si="5256"/>
        <v>32215.1650729701</v>
      </c>
      <c r="AR748" s="17">
        <f ca="1" t="shared" si="5257"/>
        <v>43073.6129098656</v>
      </c>
      <c r="AS748" s="17">
        <f ca="1" t="shared" si="5258"/>
        <v>61876.5782737314</v>
      </c>
      <c r="AT748" s="17">
        <f ca="1" t="shared" si="5259"/>
        <v>84579.7767066676</v>
      </c>
      <c r="AU748" s="17">
        <f ca="1">AP748*'Ejercicio 3 - TIR'!$D$5</f>
        <v>13951.7891404731</v>
      </c>
      <c r="AV748" s="17">
        <f ca="1">AQ748*'Ejercicio 3 - TIR'!$D$5</f>
        <v>16107.582536485</v>
      </c>
      <c r="AW748" s="17">
        <f ca="1">AR748*'Ejercicio 3 - TIR'!$D$5</f>
        <v>21536.8064549328</v>
      </c>
      <c r="AX748" s="17">
        <f ca="1">AS748*'Ejercicio 3 - TIR'!$D$5</f>
        <v>30938.2891368657</v>
      </c>
      <c r="AY748" s="17">
        <f ca="1">AT748*'Ejercicio 3 - TIR'!$D$5</f>
        <v>42289.8883533338</v>
      </c>
      <c r="AZ748" s="17">
        <f ca="1" t="shared" ref="AZ748:BD748" si="5562">AJ748-AU748-AE748</f>
        <v>25754.5393634181</v>
      </c>
      <c r="BA748" s="17">
        <f ca="1" t="shared" si="5562"/>
        <v>27206.5593570362</v>
      </c>
      <c r="BB748" s="17">
        <f ca="1" t="shared" si="5562"/>
        <v>31717.4072850123</v>
      </c>
      <c r="BC748" s="17">
        <f ca="1" t="shared" si="5562"/>
        <v>39739.6719353689</v>
      </c>
      <c r="BD748" s="17">
        <f ca="1" t="shared" si="5562"/>
        <v>49345.4711428467</v>
      </c>
      <c r="BE748" s="17">
        <f ca="1" t="shared" ref="BE748:BI748" si="5563">AZ748/Z748</f>
        <v>22574.1891365233</v>
      </c>
      <c r="BF748" s="17">
        <f ca="1" t="shared" si="5563"/>
        <v>20617.7366751765</v>
      </c>
      <c r="BG748" s="17">
        <f ca="1" t="shared" si="5563"/>
        <v>20426.6829038926</v>
      </c>
      <c r="BH748" s="17">
        <f ca="1" t="shared" si="5563"/>
        <v>20883.4804910788</v>
      </c>
      <c r="BI748" s="17">
        <f ca="1" t="shared" si="5563"/>
        <v>21032.280219637</v>
      </c>
      <c r="BJ748" s="17">
        <f ca="1" t="shared" si="5262"/>
        <v>74830.9913421547</v>
      </c>
      <c r="BK748" s="17">
        <f ca="1" t="shared" si="5263"/>
        <v>38233.8682401387</v>
      </c>
      <c r="BL748" s="17">
        <f ca="1" t="shared" si="5264"/>
        <v>113064.859582293</v>
      </c>
      <c r="BM748" s="17">
        <f ca="1">BK748*'Ejercicio 3 - TIR'!$D$5</f>
        <v>19116.9341200694</v>
      </c>
      <c r="BN748" s="17">
        <f ca="1" t="shared" si="5265"/>
        <v>93947.9254622241</v>
      </c>
      <c r="BO748" s="17">
        <f ca="1" t="shared" si="5266"/>
        <v>40042.9674418359</v>
      </c>
      <c r="BP748" s="17">
        <f ca="1" t="shared" si="5267"/>
        <v>-113376.028295736</v>
      </c>
      <c r="BQ748" s="17">
        <f ca="1" t="shared" ref="BQ748:BT748" si="5564">BE748</f>
        <v>22574.1891365233</v>
      </c>
      <c r="BR748" s="17">
        <f ca="1" t="shared" si="5564"/>
        <v>20617.7366751765</v>
      </c>
      <c r="BS748" s="17">
        <f ca="1" t="shared" si="5564"/>
        <v>20426.6829038926</v>
      </c>
      <c r="BT748" s="17">
        <f ca="1" t="shared" si="5564"/>
        <v>20883.4804910788</v>
      </c>
      <c r="BU748" s="17">
        <f ca="1" t="shared" si="5269"/>
        <v>61075.2476614729</v>
      </c>
      <c r="BV748" s="19">
        <f ca="1" t="shared" si="5270"/>
        <v>7.5245845405842</v>
      </c>
    </row>
    <row r="749" ht="15" customHeight="1" spans="1:74">
      <c r="A749" s="15">
        <v>748</v>
      </c>
      <c r="B749" s="16">
        <f ca="1" t="shared" ref="B749:F749" si="5565">RAND()</f>
        <v>0.427945785175615</v>
      </c>
      <c r="C749" s="17">
        <f ca="1">IF(B749&lt;=('Ejercicio 3 - TIR'!$D$13-'Ejercicio 3 - TIR'!$C$13)/('Ejercicio 3 - TIR'!$E$13-'Ejercicio 3 - TIR'!$C$13),'Ejercicio 3 - TIR'!$C$13+SQRT(('Ejercicio 3 - TIR'!$E$13-'Ejercicio 3 - TIR'!$C$13)*('Ejercicio 3 - TIR'!$D$13-'Ejercicio 3 - TIR'!$C$13)*B749),'Ejercicio 3 - TIR'!$E$13-SQRT(('Ejercicio 3 - TIR'!$E$13-'Ejercicio 3 - TIR'!$C$13)*('Ejercicio 3 - TIR'!$E$13-'Ejercicio 3 - TIR'!$D$13)*(1-B749)))</f>
        <v>73799.5218022788</v>
      </c>
      <c r="D749" s="16">
        <f ca="1" t="shared" si="5565"/>
        <v>0.76953843242308</v>
      </c>
      <c r="E749" s="17">
        <f ca="1">IF(D749&lt;=('Ejercicio 3 - TIR'!$D$14-'Ejercicio 3 - TIR'!$C$14)/('Ejercicio 3 - TIR'!$E$14-'Ejercicio 3 - TIR'!$C$14),'Ejercicio 3 - TIR'!$C$14+SQRT(('Ejercicio 3 - TIR'!$E$14-'Ejercicio 3 - TIR'!$C$14)*('Ejercicio 3 - TIR'!$D$14-'Ejercicio 3 - TIR'!$C$14)*D749),'Ejercicio 3 - TIR'!$E$14-SQRT(('Ejercicio 3 - TIR'!$E$14-'Ejercicio 3 - TIR'!$C$14)*('Ejercicio 3 - TIR'!$E$14-'Ejercicio 3 - TIR'!$D$14)*(1-D749)))</f>
        <v>34120.4392054731</v>
      </c>
      <c r="F749" s="16">
        <f ca="1" t="shared" si="5565"/>
        <v>0.268273289950458</v>
      </c>
      <c r="G749" s="17">
        <f ca="1">IF(F749&lt;=('Ejercicio 3 - TIR'!$D$18-'Ejercicio 3 - TIR'!$C$18)/('Ejercicio 3 - TIR'!$E$18-'Ejercicio 3 - TIR'!$C$18),'Ejercicio 3 - TIR'!$C$18+SQRT(('Ejercicio 3 - TIR'!$E$18-'Ejercicio 3 - TIR'!$C$18)*('Ejercicio 3 - TIR'!$D$18-'Ejercicio 3 - TIR'!$C$18)*F749),'Ejercicio 3 - TIR'!$E$18-SQRT(('Ejercicio 3 - TIR'!$E$18-'Ejercicio 3 - TIR'!$C$18)*('Ejercicio 3 - TIR'!$E$18-'Ejercicio 3 - TIR'!$D$18)*(1-F749)))</f>
        <v>36343.5789182896</v>
      </c>
      <c r="H749" s="16">
        <f ca="1" t="shared" ref="H749:L749" si="5566">RAND()</f>
        <v>0.249905936528378</v>
      </c>
      <c r="I749" s="17">
        <f ca="1">IF(H749&lt;=('Ejercicio 3 - TIR'!$D$18-'Ejercicio 3 - TIR'!$C$18)/('Ejercicio 3 - TIR'!$E$18-'Ejercicio 3 - TIR'!$C$18),'Ejercicio 3 - TIR'!$C$18+SQRT(('Ejercicio 3 - TIR'!$E$18-'Ejercicio 3 - TIR'!$C$18)*('Ejercicio 3 - TIR'!$D$18-'Ejercicio 3 - TIR'!$C$18)*H749),'Ejercicio 3 - TIR'!$E$18-SQRT(('Ejercicio 3 - TIR'!$E$18-'Ejercicio 3 - TIR'!$C$18)*('Ejercicio 3 - TIR'!$E$18-'Ejercicio 3 - TIR'!$D$18)*(1-H749)))</f>
        <v>36122.5722110284</v>
      </c>
      <c r="J749" s="16">
        <f ca="1" t="shared" si="5566"/>
        <v>0.0546153918307255</v>
      </c>
      <c r="K749" s="17">
        <f ca="1">IF(J749&lt;=('Ejercicio 3 - TIR'!$D$18-'Ejercicio 3 - TIR'!$C$18)/('Ejercicio 3 - TIR'!$E$18-'Ejercicio 3 - TIR'!$C$18),'Ejercicio 3 - TIR'!$C$18+SQRT(('Ejercicio 3 - TIR'!$E$18-'Ejercicio 3 - TIR'!$C$18)*('Ejercicio 3 - TIR'!$D$18-'Ejercicio 3 - TIR'!$C$18)*J749),'Ejercicio 3 - TIR'!$E$18-SQRT(('Ejercicio 3 - TIR'!$E$18-'Ejercicio 3 - TIR'!$C$18)*('Ejercicio 3 - TIR'!$E$18-'Ejercicio 3 - TIR'!$D$18)*(1-J749)))</f>
        <v>32862.2209513958</v>
      </c>
      <c r="L749" s="16">
        <f ca="1" t="shared" si="5566"/>
        <v>0.475637161132084</v>
      </c>
      <c r="M749" s="17">
        <f ca="1">IF(L749&lt;=('Ejercicio 3 - TIR'!$D$18-'Ejercicio 3 - TIR'!$C$18)/('Ejercicio 3 - TIR'!$E$18-'Ejercicio 3 - TIR'!$C$18),'Ejercicio 3 - TIR'!$C$18+SQRT(('Ejercicio 3 - TIR'!$E$18-'Ejercicio 3 - TIR'!$C$18)*('Ejercicio 3 - TIR'!$D$18-'Ejercicio 3 - TIR'!$C$18)*L749),'Ejercicio 3 - TIR'!$E$18-SQRT(('Ejercicio 3 - TIR'!$E$18-'Ejercicio 3 - TIR'!$C$18)*('Ejercicio 3 - TIR'!$E$18-'Ejercicio 3 - TIR'!$D$18)*(1-L749)))</f>
        <v>38446.6309360486</v>
      </c>
      <c r="N749" s="16">
        <f ca="1" t="shared" ref="N749:R749" si="5567">RAND()</f>
        <v>0.808895283788655</v>
      </c>
      <c r="O749" s="17">
        <f ca="1">IF(N749&lt;=('Ejercicio 3 - TIR'!$D$18-'Ejercicio 3 - TIR'!$C$18)/('Ejercicio 3 - TIR'!$E$18-'Ejercicio 3 - TIR'!$C$18),'Ejercicio 3 - TIR'!$C$18+SQRT(('Ejercicio 3 - TIR'!$E$18-'Ejercicio 3 - TIR'!$C$18)*('Ejercicio 3 - TIR'!$D$18-'Ejercicio 3 - TIR'!$C$18)*N749),'Ejercicio 3 - TIR'!$E$18-SQRT(('Ejercicio 3 - TIR'!$E$18-'Ejercicio 3 - TIR'!$C$18)*('Ejercicio 3 - TIR'!$E$18-'Ejercicio 3 - TIR'!$D$18)*(1-N749)))</f>
        <v>41214.1244452768</v>
      </c>
      <c r="P749" s="16">
        <f ca="1" t="shared" si="5567"/>
        <v>0.9043446196828</v>
      </c>
      <c r="Q749" s="18">
        <f ca="1">IF(P749&lt;=('Ejercicio 3 - TIR'!$D$22-'Ejercicio 3 - TIR'!$C$22)/('Ejercicio 3 - TIR'!$E$22-'Ejercicio 3 - TIR'!$C$22),'Ejercicio 3 - TIR'!$C$22+SQRT(('Ejercicio 3 - TIR'!$E$22-'Ejercicio 3 - TIR'!$C$22)*('Ejercicio 3 - TIR'!$D$22-'Ejercicio 3 - TIR'!$C$22)*P749),'Ejercicio 3 - TIR'!$E$22-SQRT(('Ejercicio 3 - TIR'!$E$22-'Ejercicio 3 - TIR'!$C$22)*('Ejercicio 3 - TIR'!$E$22-'Ejercicio 3 - TIR'!$D$22)*(1-P749)))</f>
        <v>0.166878274329534</v>
      </c>
      <c r="R749" s="16">
        <f ca="1" t="shared" si="5567"/>
        <v>0.979157588756115</v>
      </c>
      <c r="S749" s="18">
        <f ca="1">IF(R749&lt;=('Ejercicio 3 - TIR'!$D$23-'Ejercicio 3 - TIR'!$C$23)/('Ejercicio 3 - TIR'!$E$23-'Ejercicio 3 - TIR'!$C$23),'Ejercicio 3 - TIR'!$C$23+SQRT(('Ejercicio 3 - TIR'!$E$23-'Ejercicio 3 - TIR'!$C$23)*('Ejercicio 3 - TIR'!$D$23-'Ejercicio 3 - TIR'!$C$23)*R749),'Ejercicio 3 - TIR'!$E$23-SQRT(('Ejercicio 3 - TIR'!$E$23-'Ejercicio 3 - TIR'!$C$23)*('Ejercicio 3 - TIR'!$E$23-'Ejercicio 3 - TIR'!$D$23)*(1-R749)))</f>
        <v>0.173874941613422</v>
      </c>
      <c r="T749" s="16">
        <f ca="1" t="shared" ref="T749:X749" si="5568">RAND()</f>
        <v>0.843153536940416</v>
      </c>
      <c r="U749" s="18">
        <f ca="1">IF(T749&lt;=('Ejercicio 3 - TIR'!$D$24-'Ejercicio 3 - TIR'!$C$24)/('Ejercicio 3 - TIR'!$E$24-'Ejercicio 3 - TIR'!$C$24),'Ejercicio 3 - TIR'!$C$24+SQRT(('Ejercicio 3 - TIR'!$E$24-'Ejercicio 3 - TIR'!$C$24)*('Ejercicio 3 - TIR'!$D$24-'Ejercicio 3 - TIR'!$C$24)*T749),'Ejercicio 3 - TIR'!$E$24-SQRT(('Ejercicio 3 - TIR'!$E$24-'Ejercicio 3 - TIR'!$C$24)*('Ejercicio 3 - TIR'!$E$24-'Ejercicio 3 - TIR'!$D$24)*(1-T749)))</f>
        <v>0.199043614420258</v>
      </c>
      <c r="V749" s="16">
        <f ca="1" t="shared" si="5568"/>
        <v>0.436462373259053</v>
      </c>
      <c r="W749" s="18">
        <f ca="1">IF(V749&lt;=('Ejercicio 3 - TIR'!$D$25-'Ejercicio 3 - TIR'!$C$25)/('Ejercicio 3 - TIR'!$E$25-'Ejercicio 3 - TIR'!$C$25),'Ejercicio 3 - TIR'!$C$25+SQRT(('Ejercicio 3 - TIR'!$E$25-'Ejercicio 3 - TIR'!$C$25)*('Ejercicio 3 - TIR'!$D$25-'Ejercicio 3 - TIR'!$C$25)*V749),'Ejercicio 3 - TIR'!$E$25-SQRT(('Ejercicio 3 - TIR'!$E$25-'Ejercicio 3 - TIR'!$C$25)*('Ejercicio 3 - TIR'!$E$25-'Ejercicio 3 - TIR'!$D$25)*(1-V749)))</f>
        <v>0.205588495931872</v>
      </c>
      <c r="X749" s="16">
        <f ca="1" t="shared" si="5568"/>
        <v>0.609669770827226</v>
      </c>
      <c r="Y749" s="18">
        <f ca="1">IF(X749&lt;=('Ejercicio 3 - TIR'!$D$26-'Ejercicio 3 - TIR'!$C$26)/('Ejercicio 3 - TIR'!$E$26-'Ejercicio 3 - TIR'!$C$26),'Ejercicio 3 - TIR'!$C$26+SQRT(('Ejercicio 3 - TIR'!$E$26-'Ejercicio 3 - TIR'!$C$26)*('Ejercicio 3 - TIR'!$D$26-'Ejercicio 3 - TIR'!$C$26)*X749),'Ejercicio 3 - TIR'!$E$26-SQRT(('Ejercicio 3 - TIR'!$E$26-'Ejercicio 3 - TIR'!$C$26)*('Ejercicio 3 - TIR'!$E$26-'Ejercicio 3 - TIR'!$D$26)*(1-X749)))</f>
        <v>0.234089399508033</v>
      </c>
      <c r="Z749" s="16">
        <f ca="1" t="shared" si="5240"/>
        <v>1.16687827432953</v>
      </c>
      <c r="AA749" s="16">
        <f ca="1" t="shared" si="5241"/>
        <v>1.36976916614855</v>
      </c>
      <c r="AB749" s="16">
        <f ca="1" t="shared" si="5242"/>
        <v>1.64241297190018</v>
      </c>
      <c r="AC749" s="16">
        <f ca="1" t="shared" si="5243"/>
        <v>1.98007418449214</v>
      </c>
      <c r="AD749" s="16">
        <f ca="1" t="shared" si="5244"/>
        <v>2.44358856132126</v>
      </c>
      <c r="AE749" s="15">
        <f ca="1" t="shared" si="5245"/>
        <v>5693.96001397513</v>
      </c>
      <c r="AF749" s="15">
        <f ca="1" t="shared" si="5246"/>
        <v>6683.99697895421</v>
      </c>
      <c r="AG749" s="15">
        <f ca="1" t="shared" si="5247"/>
        <v>8014.40389641934</v>
      </c>
      <c r="AH749" s="15">
        <f ca="1" t="shared" si="5248"/>
        <v>9662.07313927473</v>
      </c>
      <c r="AI749" s="15">
        <f ca="1" t="shared" si="5249"/>
        <v>11923.8620384503</v>
      </c>
      <c r="AJ749" s="17">
        <f ca="1" t="shared" si="5250"/>
        <v>42408.532651133</v>
      </c>
      <c r="AK749" s="17">
        <f ca="1" t="shared" si="5251"/>
        <v>49479.5856166412</v>
      </c>
      <c r="AL749" s="17">
        <f ca="1" t="shared" si="5252"/>
        <v>53973.3379760224</v>
      </c>
      <c r="AM749" s="17">
        <f ca="1" t="shared" si="5253"/>
        <v>76127.1813971666</v>
      </c>
      <c r="AN749" s="17">
        <f ca="1" t="shared" si="5254"/>
        <v>100710.363059349</v>
      </c>
      <c r="AO749" s="17">
        <f ca="1">C749/'Ejercicio 3 - TIR'!$D$7</f>
        <v>14759.9043604558</v>
      </c>
      <c r="AP749" s="17">
        <f ca="1" t="shared" si="5255"/>
        <v>27648.6282906773</v>
      </c>
      <c r="AQ749" s="17">
        <f ca="1" t="shared" si="5256"/>
        <v>34719.6812561854</v>
      </c>
      <c r="AR749" s="17">
        <f ca="1" t="shared" si="5257"/>
        <v>39213.4336155666</v>
      </c>
      <c r="AS749" s="17">
        <f ca="1" t="shared" si="5258"/>
        <v>61367.2770367108</v>
      </c>
      <c r="AT749" s="17">
        <f ca="1" t="shared" si="5259"/>
        <v>85950.4586988935</v>
      </c>
      <c r="AU749" s="17">
        <f ca="1">AP749*'Ejercicio 3 - TIR'!$D$5</f>
        <v>13824.3141453386</v>
      </c>
      <c r="AV749" s="17">
        <f ca="1">AQ749*'Ejercicio 3 - TIR'!$D$5</f>
        <v>17359.8406280927</v>
      </c>
      <c r="AW749" s="17">
        <f ca="1">AR749*'Ejercicio 3 - TIR'!$D$5</f>
        <v>19606.7168077833</v>
      </c>
      <c r="AX749" s="17">
        <f ca="1">AS749*'Ejercicio 3 - TIR'!$D$5</f>
        <v>30683.6385183554</v>
      </c>
      <c r="AY749" s="17">
        <f ca="1">AT749*'Ejercicio 3 - TIR'!$D$5</f>
        <v>42975.2293494468</v>
      </c>
      <c r="AZ749" s="17">
        <f ca="1" t="shared" ref="AZ749:BD749" si="5569">AJ749-AU749-AE749</f>
        <v>22890.2584918193</v>
      </c>
      <c r="BA749" s="17">
        <f ca="1" t="shared" si="5569"/>
        <v>25435.7480095943</v>
      </c>
      <c r="BB749" s="17">
        <f ca="1" t="shared" si="5569"/>
        <v>26352.2172718197</v>
      </c>
      <c r="BC749" s="17">
        <f ca="1" t="shared" si="5569"/>
        <v>35781.4697395364</v>
      </c>
      <c r="BD749" s="17">
        <f ca="1" t="shared" si="5569"/>
        <v>45811.2716714523</v>
      </c>
      <c r="BE749" s="17">
        <f ca="1" t="shared" ref="BE749:BI749" si="5570">AZ749/Z749</f>
        <v>19616.6635332821</v>
      </c>
      <c r="BF749" s="17">
        <f ca="1" t="shared" si="5570"/>
        <v>18569.3682104943</v>
      </c>
      <c r="BG749" s="17">
        <f ca="1" t="shared" si="5570"/>
        <v>16044.8180346089</v>
      </c>
      <c r="BH749" s="17">
        <f ca="1" t="shared" si="5570"/>
        <v>18070.7723073082</v>
      </c>
      <c r="BI749" s="17">
        <f ca="1" t="shared" si="5570"/>
        <v>18747.5389255718</v>
      </c>
      <c r="BJ749" s="17">
        <f ca="1" t="shared" si="5262"/>
        <v>83376.3149497515</v>
      </c>
      <c r="BK749" s="17">
        <f ca="1" t="shared" si="5263"/>
        <v>36067.1334614055</v>
      </c>
      <c r="BL749" s="17">
        <f ca="1" t="shared" si="5264"/>
        <v>119443.448411157</v>
      </c>
      <c r="BM749" s="17">
        <f ca="1">BK749*'Ejercicio 3 - TIR'!$D$5</f>
        <v>18033.5667307028</v>
      </c>
      <c r="BN749" s="17">
        <f ca="1" t="shared" si="5265"/>
        <v>101409.881680454</v>
      </c>
      <c r="BO749" s="17">
        <f ca="1" t="shared" si="5266"/>
        <v>41500.391385701</v>
      </c>
      <c r="BP749" s="17">
        <f ca="1" t="shared" si="5267"/>
        <v>-107919.961007752</v>
      </c>
      <c r="BQ749" s="17">
        <f ca="1" t="shared" ref="BQ749:BT749" si="5571">BE749</f>
        <v>19616.6635332821</v>
      </c>
      <c r="BR749" s="17">
        <f ca="1" t="shared" si="5571"/>
        <v>18569.3682104943</v>
      </c>
      <c r="BS749" s="17">
        <f ca="1" t="shared" si="5571"/>
        <v>16044.8180346089</v>
      </c>
      <c r="BT749" s="17">
        <f ca="1" t="shared" si="5571"/>
        <v>18070.7723073082</v>
      </c>
      <c r="BU749" s="17">
        <f ca="1" t="shared" si="5269"/>
        <v>60247.9303112727</v>
      </c>
      <c r="BV749" s="19">
        <f ca="1" t="shared" si="5270"/>
        <v>5.97708680325735</v>
      </c>
    </row>
    <row r="750" ht="15" customHeight="1" spans="1:74">
      <c r="A750" s="15">
        <v>749</v>
      </c>
      <c r="B750" s="16">
        <f ca="1" t="shared" ref="B750:F750" si="5572">RAND()</f>
        <v>0.0438570862350269</v>
      </c>
      <c r="C750" s="17">
        <f ca="1">IF(B750&lt;=('Ejercicio 3 - TIR'!$D$13-'Ejercicio 3 - TIR'!$C$13)/('Ejercicio 3 - TIR'!$E$13-'Ejercicio 3 - TIR'!$C$13),'Ejercicio 3 - TIR'!$C$13+SQRT(('Ejercicio 3 - TIR'!$E$13-'Ejercicio 3 - TIR'!$C$13)*('Ejercicio 3 - TIR'!$D$13-'Ejercicio 3 - TIR'!$C$13)*B750),'Ejercicio 3 - TIR'!$E$13-SQRT(('Ejercicio 3 - TIR'!$E$13-'Ejercicio 3 - TIR'!$C$13)*('Ejercicio 3 - TIR'!$E$13-'Ejercicio 3 - TIR'!$D$13)*(1-B750)))</f>
        <v>64188.416704915</v>
      </c>
      <c r="D750" s="16">
        <f ca="1" t="shared" si="5572"/>
        <v>0.511994115521137</v>
      </c>
      <c r="E750" s="17">
        <f ca="1">IF(D750&lt;=('Ejercicio 3 - TIR'!$D$14-'Ejercicio 3 - TIR'!$C$14)/('Ejercicio 3 - TIR'!$E$14-'Ejercicio 3 - TIR'!$C$14),'Ejercicio 3 - TIR'!$C$14+SQRT(('Ejercicio 3 - TIR'!$E$14-'Ejercicio 3 - TIR'!$C$14)*('Ejercicio 3 - TIR'!$D$14-'Ejercicio 3 - TIR'!$C$14)*D750),'Ejercicio 3 - TIR'!$E$14-SQRT(('Ejercicio 3 - TIR'!$E$14-'Ejercicio 3 - TIR'!$C$14)*('Ejercicio 3 - TIR'!$E$14-'Ejercicio 3 - TIR'!$D$14)*(1-D750)))</f>
        <v>31444.2485618252</v>
      </c>
      <c r="F750" s="16">
        <f ca="1" t="shared" si="5572"/>
        <v>0.0739156902904827</v>
      </c>
      <c r="G750" s="17">
        <f ca="1">IF(F750&lt;=('Ejercicio 3 - TIR'!$D$18-'Ejercicio 3 - TIR'!$C$18)/('Ejercicio 3 - TIR'!$E$18-'Ejercicio 3 - TIR'!$C$18),'Ejercicio 3 - TIR'!$C$18+SQRT(('Ejercicio 3 - TIR'!$E$18-'Ejercicio 3 - TIR'!$C$18)*('Ejercicio 3 - TIR'!$D$18-'Ejercicio 3 - TIR'!$C$18)*F750),'Ejercicio 3 - TIR'!$E$18-SQRT(('Ejercicio 3 - TIR'!$E$18-'Ejercicio 3 - TIR'!$C$18)*('Ejercicio 3 - TIR'!$E$18-'Ejercicio 3 - TIR'!$D$18)*(1-F750)))</f>
        <v>33329.767791239</v>
      </c>
      <c r="H750" s="16">
        <f ca="1" t="shared" ref="H750:L750" si="5573">RAND()</f>
        <v>0.863782251259561</v>
      </c>
      <c r="I750" s="17">
        <f ca="1">IF(H750&lt;=('Ejercicio 3 - TIR'!$D$18-'Ejercicio 3 - TIR'!$C$18)/('Ejercicio 3 - TIR'!$E$18-'Ejercicio 3 - TIR'!$C$18),'Ejercicio 3 - TIR'!$C$18+SQRT(('Ejercicio 3 - TIR'!$E$18-'Ejercicio 3 - TIR'!$C$18)*('Ejercicio 3 - TIR'!$D$18-'Ejercicio 3 - TIR'!$C$18)*H750),'Ejercicio 3 - TIR'!$E$18-SQRT(('Ejercicio 3 - TIR'!$E$18-'Ejercicio 3 - TIR'!$C$18)*('Ejercicio 3 - TIR'!$E$18-'Ejercicio 3 - TIR'!$D$18)*(1-H750)))</f>
        <v>41803.7003964689</v>
      </c>
      <c r="J750" s="16">
        <f ca="1" t="shared" si="5573"/>
        <v>0.539747048005248</v>
      </c>
      <c r="K750" s="17">
        <f ca="1">IF(J750&lt;=('Ejercicio 3 - TIR'!$D$18-'Ejercicio 3 - TIR'!$C$18)/('Ejercicio 3 - TIR'!$E$18-'Ejercicio 3 - TIR'!$C$18),'Ejercicio 3 - TIR'!$C$18+SQRT(('Ejercicio 3 - TIR'!$E$18-'Ejercicio 3 - TIR'!$C$18)*('Ejercicio 3 - TIR'!$D$18-'Ejercicio 3 - TIR'!$C$18)*J750),'Ejercicio 3 - TIR'!$E$18-SQRT(('Ejercicio 3 - TIR'!$E$18-'Ejercicio 3 - TIR'!$C$18)*('Ejercicio 3 - TIR'!$E$18-'Ejercicio 3 - TIR'!$D$18)*(1-J750)))</f>
        <v>38997.891819798</v>
      </c>
      <c r="L750" s="16">
        <f ca="1" t="shared" si="5573"/>
        <v>0.618788312848788</v>
      </c>
      <c r="M750" s="17">
        <f ca="1">IF(L750&lt;=('Ejercicio 3 - TIR'!$D$18-'Ejercicio 3 - TIR'!$C$18)/('Ejercicio 3 - TIR'!$E$18-'Ejercicio 3 - TIR'!$C$18),'Ejercicio 3 - TIR'!$C$18+SQRT(('Ejercicio 3 - TIR'!$E$18-'Ejercicio 3 - TIR'!$C$18)*('Ejercicio 3 - TIR'!$D$18-'Ejercicio 3 - TIR'!$C$18)*L750),'Ejercicio 3 - TIR'!$E$18-SQRT(('Ejercicio 3 - TIR'!$E$18-'Ejercicio 3 - TIR'!$C$18)*('Ejercicio 3 - TIR'!$E$18-'Ejercicio 3 - TIR'!$D$18)*(1-L750)))</f>
        <v>39634.2226945052</v>
      </c>
      <c r="N750" s="16">
        <f ca="1" t="shared" ref="N750:R750" si="5574">RAND()</f>
        <v>0.0139184001058446</v>
      </c>
      <c r="O750" s="17">
        <f ca="1">IF(N750&lt;=('Ejercicio 3 - TIR'!$D$18-'Ejercicio 3 - TIR'!$C$18)/('Ejercicio 3 - TIR'!$E$18-'Ejercicio 3 - TIR'!$C$18),'Ejercicio 3 - TIR'!$C$18+SQRT(('Ejercicio 3 - TIR'!$E$18-'Ejercicio 3 - TIR'!$C$18)*('Ejercicio 3 - TIR'!$D$18-'Ejercicio 3 - TIR'!$C$18)*N750),'Ejercicio 3 - TIR'!$E$18-SQRT(('Ejercicio 3 - TIR'!$E$18-'Ejercicio 3 - TIR'!$C$18)*('Ejercicio 3 - TIR'!$E$18-'Ejercicio 3 - TIR'!$D$18)*(1-N750)))</f>
        <v>31444.9083070827</v>
      </c>
      <c r="P750" s="16">
        <f ca="1" t="shared" si="5574"/>
        <v>0.292412963644699</v>
      </c>
      <c r="Q750" s="18">
        <f ca="1">IF(P750&lt;=('Ejercicio 3 - TIR'!$D$22-'Ejercicio 3 - TIR'!$C$22)/('Ejercicio 3 - TIR'!$E$22-'Ejercicio 3 - TIR'!$C$22),'Ejercicio 3 - TIR'!$C$22+SQRT(('Ejercicio 3 - TIR'!$E$22-'Ejercicio 3 - TIR'!$C$22)*('Ejercicio 3 - TIR'!$D$22-'Ejercicio 3 - TIR'!$C$22)*P750),'Ejercicio 3 - TIR'!$E$22-SQRT(('Ejercicio 3 - TIR'!$E$22-'Ejercicio 3 - TIR'!$C$22)*('Ejercicio 3 - TIR'!$E$22-'Ejercicio 3 - TIR'!$D$22)*(1-P750)))</f>
        <v>0.14294217371045</v>
      </c>
      <c r="R750" s="16">
        <f ca="1" t="shared" si="5574"/>
        <v>0.0139598491437944</v>
      </c>
      <c r="S750" s="18">
        <f ca="1">IF(R750&lt;=('Ejercicio 3 - TIR'!$D$23-'Ejercicio 3 - TIR'!$C$23)/('Ejercicio 3 - TIR'!$E$23-'Ejercicio 3 - TIR'!$C$23),'Ejercicio 3 - TIR'!$C$23+SQRT(('Ejercicio 3 - TIR'!$E$23-'Ejercicio 3 - TIR'!$C$23)*('Ejercicio 3 - TIR'!$D$23-'Ejercicio 3 - TIR'!$C$23)*R750),'Ejercicio 3 - TIR'!$E$23-SQRT(('Ejercicio 3 - TIR'!$E$23-'Ejercicio 3 - TIR'!$C$23)*('Ejercicio 3 - TIR'!$E$23-'Ejercicio 3 - TIR'!$D$23)*(1-R750)))</f>
        <v>0.125012756572868</v>
      </c>
      <c r="T750" s="16">
        <f ca="1" t="shared" ref="T750:X750" si="5575">RAND()</f>
        <v>0.634276464694738</v>
      </c>
      <c r="U750" s="18">
        <f ca="1">IF(T750&lt;=('Ejercicio 3 - TIR'!$D$24-'Ejercicio 3 - TIR'!$C$24)/('Ejercicio 3 - TIR'!$E$24-'Ejercicio 3 - TIR'!$C$24),'Ejercicio 3 - TIR'!$C$24+SQRT(('Ejercicio 3 - TIR'!$E$24-'Ejercicio 3 - TIR'!$C$24)*('Ejercicio 3 - TIR'!$D$24-'Ejercicio 3 - TIR'!$C$24)*T750),'Ejercicio 3 - TIR'!$E$24-SQRT(('Ejercicio 3 - TIR'!$E$24-'Ejercicio 3 - TIR'!$C$24)*('Ejercicio 3 - TIR'!$E$24-'Ejercicio 3 - TIR'!$D$24)*(1-T750)))</f>
        <v>0.187999595332953</v>
      </c>
      <c r="V750" s="16">
        <f ca="1" t="shared" si="5575"/>
        <v>0.0073203281952654</v>
      </c>
      <c r="W750" s="18">
        <f ca="1">IF(V750&lt;=('Ejercicio 3 - TIR'!$D$25-'Ejercicio 3 - TIR'!$C$25)/('Ejercicio 3 - TIR'!$E$25-'Ejercicio 3 - TIR'!$C$25),'Ejercicio 3 - TIR'!$C$25+SQRT(('Ejercicio 3 - TIR'!$E$25-'Ejercicio 3 - TIR'!$C$25)*('Ejercicio 3 - TIR'!$D$25-'Ejercicio 3 - TIR'!$C$25)*V750),'Ejercicio 3 - TIR'!$E$25-SQRT(('Ejercicio 3 - TIR'!$E$25-'Ejercicio 3 - TIR'!$C$25)*('Ejercicio 3 - TIR'!$E$25-'Ejercicio 3 - TIR'!$D$25)*(1-V750)))</f>
        <v>0.183201321519837</v>
      </c>
      <c r="X750" s="16">
        <f ca="1" t="shared" si="5575"/>
        <v>0.335299333929557</v>
      </c>
      <c r="Y750" s="18">
        <f ca="1">IF(X750&lt;=('Ejercicio 3 - TIR'!$D$26-'Ejercicio 3 - TIR'!$C$26)/('Ejercicio 3 - TIR'!$E$26-'Ejercicio 3 - TIR'!$C$26),'Ejercicio 3 - TIR'!$C$26+SQRT(('Ejercicio 3 - TIR'!$E$26-'Ejercicio 3 - TIR'!$C$26)*('Ejercicio 3 - TIR'!$D$26-'Ejercicio 3 - TIR'!$C$26)*X750),'Ejercicio 3 - TIR'!$E$26-SQRT(('Ejercicio 3 - TIR'!$E$26-'Ejercicio 3 - TIR'!$C$26)*('Ejercicio 3 - TIR'!$E$26-'Ejercicio 3 - TIR'!$D$26)*(1-X750)))</f>
        <v>0.220088535347728</v>
      </c>
      <c r="Z750" s="16">
        <f ca="1" t="shared" si="5240"/>
        <v>1.14294217371045</v>
      </c>
      <c r="AA750" s="16">
        <f ca="1" t="shared" si="5241"/>
        <v>1.28582452544938</v>
      </c>
      <c r="AB750" s="16">
        <f ca="1" t="shared" si="5242"/>
        <v>1.52755901590305</v>
      </c>
      <c r="AC750" s="16">
        <f ca="1" t="shared" si="5243"/>
        <v>1.80740984631603</v>
      </c>
      <c r="AD750" s="16">
        <f ca="1" t="shared" si="5244"/>
        <v>2.20520003216479</v>
      </c>
      <c r="AE750" s="15">
        <f ca="1" t="shared" si="5245"/>
        <v>4494.70924011899</v>
      </c>
      <c r="AF750" s="15">
        <f ca="1" t="shared" si="5246"/>
        <v>5056.6052322198</v>
      </c>
      <c r="AG750" s="15">
        <f ca="1" t="shared" si="5247"/>
        <v>6007.24496963562</v>
      </c>
      <c r="AH750" s="15">
        <f ca="1" t="shared" si="5248"/>
        <v>7107.78018676626</v>
      </c>
      <c r="AI750" s="15">
        <f ca="1" t="shared" si="5249"/>
        <v>8672.12111764525</v>
      </c>
      <c r="AJ750" s="17">
        <f ca="1" t="shared" si="5250"/>
        <v>38093.9972485832</v>
      </c>
      <c r="AK750" s="17">
        <f ca="1" t="shared" si="5251"/>
        <v>53752.2232243177</v>
      </c>
      <c r="AL750" s="17">
        <f ca="1" t="shared" si="5252"/>
        <v>59571.5812505441</v>
      </c>
      <c r="AM750" s="17">
        <f ca="1" t="shared" si="5253"/>
        <v>71635.2843491308</v>
      </c>
      <c r="AN750" s="17">
        <f ca="1" t="shared" si="5254"/>
        <v>69342.3128101976</v>
      </c>
      <c r="AO750" s="17">
        <f ca="1">C750/'Ejercicio 3 - TIR'!$D$7</f>
        <v>12837.683340983</v>
      </c>
      <c r="AP750" s="17">
        <f ca="1" t="shared" si="5255"/>
        <v>25256.3139076002</v>
      </c>
      <c r="AQ750" s="17">
        <f ca="1" t="shared" si="5256"/>
        <v>40914.5398833347</v>
      </c>
      <c r="AR750" s="17">
        <f ca="1" t="shared" si="5257"/>
        <v>46733.8979095611</v>
      </c>
      <c r="AS750" s="17">
        <f ca="1" t="shared" si="5258"/>
        <v>58797.6010081478</v>
      </c>
      <c r="AT750" s="17">
        <f ca="1" t="shared" si="5259"/>
        <v>56504.6294692146</v>
      </c>
      <c r="AU750" s="17">
        <f ca="1">AP750*'Ejercicio 3 - TIR'!$D$5</f>
        <v>12628.1569538001</v>
      </c>
      <c r="AV750" s="17">
        <f ca="1">AQ750*'Ejercicio 3 - TIR'!$D$5</f>
        <v>20457.2699416673</v>
      </c>
      <c r="AW750" s="17">
        <f ca="1">AR750*'Ejercicio 3 - TIR'!$D$5</f>
        <v>23366.9489547806</v>
      </c>
      <c r="AX750" s="17">
        <f ca="1">AS750*'Ejercicio 3 - TIR'!$D$5</f>
        <v>29398.8005040739</v>
      </c>
      <c r="AY750" s="17">
        <f ca="1">AT750*'Ejercicio 3 - TIR'!$D$5</f>
        <v>28252.3147346073</v>
      </c>
      <c r="AZ750" s="17">
        <f ca="1" t="shared" ref="AZ750:BD750" si="5576">AJ750-AU750-AE750</f>
        <v>20971.1310546641</v>
      </c>
      <c r="BA750" s="17">
        <f ca="1" t="shared" si="5576"/>
        <v>28238.3480504305</v>
      </c>
      <c r="BB750" s="17">
        <f ca="1" t="shared" si="5576"/>
        <v>30197.3873261279</v>
      </c>
      <c r="BC750" s="17">
        <f ca="1" t="shared" si="5576"/>
        <v>35128.7036582907</v>
      </c>
      <c r="BD750" s="17">
        <f ca="1" t="shared" si="5576"/>
        <v>32417.876957945</v>
      </c>
      <c r="BE750" s="17">
        <f ca="1" t="shared" ref="BE750:BI750" si="5577">AZ750/Z750</f>
        <v>18348.3745171319</v>
      </c>
      <c r="BF750" s="17">
        <f ca="1" t="shared" si="5577"/>
        <v>21961.2765906465</v>
      </c>
      <c r="BG750" s="17">
        <f ca="1" t="shared" si="5577"/>
        <v>19768.3932416033</v>
      </c>
      <c r="BH750" s="17">
        <f ca="1" t="shared" si="5577"/>
        <v>19435.9368628494</v>
      </c>
      <c r="BI750" s="17">
        <f ca="1" t="shared" si="5577"/>
        <v>14700.6514080817</v>
      </c>
      <c r="BJ750" s="17">
        <f ca="1" t="shared" si="5262"/>
        <v>69340.8579399346</v>
      </c>
      <c r="BK750" s="17">
        <f ca="1" t="shared" si="5263"/>
        <v>28309.659716457</v>
      </c>
      <c r="BL750" s="17">
        <f ca="1" t="shared" si="5264"/>
        <v>97650.5176563916</v>
      </c>
      <c r="BM750" s="17">
        <f ca="1">BK750*'Ejercicio 3 - TIR'!$D$5</f>
        <v>14154.8298582285</v>
      </c>
      <c r="BN750" s="17">
        <f ca="1" t="shared" si="5265"/>
        <v>83495.6877981631</v>
      </c>
      <c r="BO750" s="17">
        <f ca="1" t="shared" si="5266"/>
        <v>37863.0902323167</v>
      </c>
      <c r="BP750" s="17">
        <f ca="1" t="shared" si="5267"/>
        <v>-95632.6652667402</v>
      </c>
      <c r="BQ750" s="17">
        <f ca="1" t="shared" ref="BQ750:BT750" si="5578">BE750</f>
        <v>18348.3745171319</v>
      </c>
      <c r="BR750" s="17">
        <f ca="1" t="shared" si="5578"/>
        <v>21961.2765906465</v>
      </c>
      <c r="BS750" s="17">
        <f ca="1" t="shared" si="5578"/>
        <v>19768.3932416033</v>
      </c>
      <c r="BT750" s="17">
        <f ca="1" t="shared" si="5578"/>
        <v>19435.9368628494</v>
      </c>
      <c r="BU750" s="17">
        <f ca="1" t="shared" si="5269"/>
        <v>52563.7416403984</v>
      </c>
      <c r="BV750" s="19">
        <f ca="1" t="shared" si="5270"/>
        <v>9.9869407738264</v>
      </c>
    </row>
    <row r="751" ht="15" customHeight="1" spans="1:74">
      <c r="A751" s="15">
        <v>750</v>
      </c>
      <c r="B751" s="16">
        <f ca="1" t="shared" ref="B751:F751" si="5579">RAND()</f>
        <v>0.0423826697916767</v>
      </c>
      <c r="C751" s="17">
        <f ca="1">IF(B751&lt;=('Ejercicio 3 - TIR'!$D$13-'Ejercicio 3 - TIR'!$C$13)/('Ejercicio 3 - TIR'!$E$13-'Ejercicio 3 - TIR'!$C$13),'Ejercicio 3 - TIR'!$C$13+SQRT(('Ejercicio 3 - TIR'!$E$13-'Ejercicio 3 - TIR'!$C$13)*('Ejercicio 3 - TIR'!$D$13-'Ejercicio 3 - TIR'!$C$13)*B751),'Ejercicio 3 - TIR'!$E$13-SQRT(('Ejercicio 3 - TIR'!$E$13-'Ejercicio 3 - TIR'!$C$13)*('Ejercicio 3 - TIR'!$E$13-'Ejercicio 3 - TIR'!$D$13)*(1-B751)))</f>
        <v>64117.4103410603</v>
      </c>
      <c r="D751" s="16">
        <f ca="1" t="shared" si="5579"/>
        <v>0.0327650970168887</v>
      </c>
      <c r="E751" s="17">
        <f ca="1">IF(D751&lt;=('Ejercicio 3 - TIR'!$D$14-'Ejercicio 3 - TIR'!$C$14)/('Ejercicio 3 - TIR'!$E$14-'Ejercicio 3 - TIR'!$C$14),'Ejercicio 3 - TIR'!$C$14+SQRT(('Ejercicio 3 - TIR'!$E$14-'Ejercicio 3 - TIR'!$C$14)*('Ejercicio 3 - TIR'!$D$14-'Ejercicio 3 - TIR'!$C$14)*D751),'Ejercicio 3 - TIR'!$E$14-SQRT(('Ejercicio 3 - TIR'!$E$14-'Ejercicio 3 - TIR'!$C$14)*('Ejercicio 3 - TIR'!$E$14-'Ejercicio 3 - TIR'!$D$14)*(1-D751)))</f>
        <v>26567.6039921698</v>
      </c>
      <c r="F751" s="16">
        <f ca="1" t="shared" si="5579"/>
        <v>0.595280048898743</v>
      </c>
      <c r="G751" s="17">
        <f ca="1">IF(F751&lt;=('Ejercicio 3 - TIR'!$D$18-'Ejercicio 3 - TIR'!$C$18)/('Ejercicio 3 - TIR'!$E$18-'Ejercicio 3 - TIR'!$C$18),'Ejercicio 3 - TIR'!$C$18+SQRT(('Ejercicio 3 - TIR'!$E$18-'Ejercicio 3 - TIR'!$C$18)*('Ejercicio 3 - TIR'!$D$18-'Ejercicio 3 - TIR'!$C$18)*F751),'Ejercicio 3 - TIR'!$E$18-SQRT(('Ejercicio 3 - TIR'!$E$18-'Ejercicio 3 - TIR'!$C$18)*('Ejercicio 3 - TIR'!$E$18-'Ejercicio 3 - TIR'!$D$18)*(1-F751)))</f>
        <v>39449.4448162213</v>
      </c>
      <c r="H751" s="16">
        <f ca="1" t="shared" ref="H751:L751" si="5580">RAND()</f>
        <v>0.832755303205346</v>
      </c>
      <c r="I751" s="17">
        <f ca="1">IF(H751&lt;=('Ejercicio 3 - TIR'!$D$18-'Ejercicio 3 - TIR'!$C$18)/('Ejercicio 3 - TIR'!$E$18-'Ejercicio 3 - TIR'!$C$18),'Ejercicio 3 - TIR'!$C$18+SQRT(('Ejercicio 3 - TIR'!$E$18-'Ejercicio 3 - TIR'!$C$18)*('Ejercicio 3 - TIR'!$D$18-'Ejercicio 3 - TIR'!$C$18)*H751),'Ejercicio 3 - TIR'!$E$18-SQRT(('Ejercicio 3 - TIR'!$E$18-'Ejercicio 3 - TIR'!$C$18)*('Ejercicio 3 - TIR'!$E$18-'Ejercicio 3 - TIR'!$D$18)*(1-H751)))</f>
        <v>41458.3404653187</v>
      </c>
      <c r="J751" s="16">
        <f ca="1" t="shared" si="5580"/>
        <v>0.655008440154032</v>
      </c>
      <c r="K751" s="17">
        <f ca="1">IF(J751&lt;=('Ejercicio 3 - TIR'!$D$18-'Ejercicio 3 - TIR'!$C$18)/('Ejercicio 3 - TIR'!$E$18-'Ejercicio 3 - TIR'!$C$18),'Ejercicio 3 - TIR'!$C$18+SQRT(('Ejercicio 3 - TIR'!$E$18-'Ejercicio 3 - TIR'!$C$18)*('Ejercicio 3 - TIR'!$D$18-'Ejercicio 3 - TIR'!$C$18)*J751),'Ejercicio 3 - TIR'!$E$18-SQRT(('Ejercicio 3 - TIR'!$E$18-'Ejercicio 3 - TIR'!$C$18)*('Ejercicio 3 - TIR'!$E$18-'Ejercicio 3 - TIR'!$D$18)*(1-J751)))</f>
        <v>39912.1776630115</v>
      </c>
      <c r="L751" s="16">
        <f ca="1" t="shared" si="5580"/>
        <v>0.510729755090676</v>
      </c>
      <c r="M751" s="17">
        <f ca="1">IF(L751&lt;=('Ejercicio 3 - TIR'!$D$18-'Ejercicio 3 - TIR'!$C$18)/('Ejercicio 3 - TIR'!$E$18-'Ejercicio 3 - TIR'!$C$18),'Ejercicio 3 - TIR'!$C$18+SQRT(('Ejercicio 3 - TIR'!$E$18-'Ejercicio 3 - TIR'!$C$18)*('Ejercicio 3 - TIR'!$D$18-'Ejercicio 3 - TIR'!$C$18)*L751),'Ejercicio 3 - TIR'!$E$18-SQRT(('Ejercicio 3 - TIR'!$E$18-'Ejercicio 3 - TIR'!$C$18)*('Ejercicio 3 - TIR'!$E$18-'Ejercicio 3 - TIR'!$D$18)*(1-L751)))</f>
        <v>38752.6832036583</v>
      </c>
      <c r="N751" s="16">
        <f ca="1" t="shared" ref="N751:R751" si="5581">RAND()</f>
        <v>0.48479822715527</v>
      </c>
      <c r="O751" s="17">
        <f ca="1">IF(N751&lt;=('Ejercicio 3 - TIR'!$D$18-'Ejercicio 3 - TIR'!$C$18)/('Ejercicio 3 - TIR'!$E$18-'Ejercicio 3 - TIR'!$C$18),'Ejercicio 3 - TIR'!$C$18+SQRT(('Ejercicio 3 - TIR'!$E$18-'Ejercicio 3 - TIR'!$C$18)*('Ejercicio 3 - TIR'!$D$18-'Ejercicio 3 - TIR'!$C$18)*N751),'Ejercicio 3 - TIR'!$E$18-SQRT(('Ejercicio 3 - TIR'!$E$18-'Ejercicio 3 - TIR'!$C$18)*('Ejercicio 3 - TIR'!$E$18-'Ejercicio 3 - TIR'!$D$18)*(1-N751)))</f>
        <v>38527.5866500019</v>
      </c>
      <c r="P751" s="16">
        <f ca="1" t="shared" si="5581"/>
        <v>0.923480939653065</v>
      </c>
      <c r="Q751" s="18">
        <f ca="1">IF(P751&lt;=('Ejercicio 3 - TIR'!$D$22-'Ejercicio 3 - TIR'!$C$22)/('Ejercicio 3 - TIR'!$E$22-'Ejercicio 3 - TIR'!$C$22),'Ejercicio 3 - TIR'!$C$22+SQRT(('Ejercicio 3 - TIR'!$E$22-'Ejercicio 3 - TIR'!$C$22)*('Ejercicio 3 - TIR'!$D$22-'Ejercicio 3 - TIR'!$C$22)*P751),'Ejercicio 3 - TIR'!$E$22-SQRT(('Ejercicio 3 - TIR'!$E$22-'Ejercicio 3 - TIR'!$C$22)*('Ejercicio 3 - TIR'!$E$22-'Ejercicio 3 - TIR'!$D$22)*(1-P751)))</f>
        <v>0.168263973899804</v>
      </c>
      <c r="R751" s="16">
        <f ca="1" t="shared" si="5581"/>
        <v>0.476641965675587</v>
      </c>
      <c r="S751" s="18">
        <f ca="1">IF(R751&lt;=('Ejercicio 3 - TIR'!$D$23-'Ejercicio 3 - TIR'!$C$23)/('Ejercicio 3 - TIR'!$E$23-'Ejercicio 3 - TIR'!$C$23),'Ejercicio 3 - TIR'!$C$23+SQRT(('Ejercicio 3 - TIR'!$E$23-'Ejercicio 3 - TIR'!$C$23)*('Ejercicio 3 - TIR'!$D$23-'Ejercicio 3 - TIR'!$C$23)*R751),'Ejercicio 3 - TIR'!$E$23-SQRT(('Ejercicio 3 - TIR'!$E$23-'Ejercicio 3 - TIR'!$C$23)*('Ejercicio 3 - TIR'!$E$23-'Ejercicio 3 - TIR'!$D$23)*(1-R751)))</f>
        <v>0.149290878071783</v>
      </c>
      <c r="T751" s="16">
        <f ca="1" t="shared" ref="T751:X751" si="5582">RAND()</f>
        <v>0.456014338755864</v>
      </c>
      <c r="U751" s="18">
        <f ca="1">IF(T751&lt;=('Ejercicio 3 - TIR'!$D$24-'Ejercicio 3 - TIR'!$C$24)/('Ejercicio 3 - TIR'!$E$24-'Ejercicio 3 - TIR'!$C$24),'Ejercicio 3 - TIR'!$C$24+SQRT(('Ejercicio 3 - TIR'!$E$24-'Ejercicio 3 - TIR'!$C$24)*('Ejercicio 3 - TIR'!$D$24-'Ejercicio 3 - TIR'!$C$24)*T751),'Ejercicio 3 - TIR'!$E$24-SQRT(('Ejercicio 3 - TIR'!$E$24-'Ejercicio 3 - TIR'!$C$24)*('Ejercicio 3 - TIR'!$E$24-'Ejercicio 3 - TIR'!$D$24)*(1-T751)))</f>
        <v>0.180972319419628</v>
      </c>
      <c r="V751" s="16">
        <f ca="1" t="shared" si="5582"/>
        <v>0.721289676150331</v>
      </c>
      <c r="W751" s="18">
        <f ca="1">IF(V751&lt;=('Ejercicio 3 - TIR'!$D$25-'Ejercicio 3 - TIR'!$C$25)/('Ejercicio 3 - TIR'!$E$25-'Ejercicio 3 - TIR'!$C$25),'Ejercicio 3 - TIR'!$C$25+SQRT(('Ejercicio 3 - TIR'!$E$25-'Ejercicio 3 - TIR'!$C$25)*('Ejercicio 3 - TIR'!$D$25-'Ejercicio 3 - TIR'!$C$25)*V751),'Ejercicio 3 - TIR'!$E$25-SQRT(('Ejercicio 3 - TIR'!$E$25-'Ejercicio 3 - TIR'!$C$25)*('Ejercicio 3 - TIR'!$E$25-'Ejercicio 3 - TIR'!$D$25)*(1-V751)))</f>
        <v>0.218767226612517</v>
      </c>
      <c r="X751" s="16">
        <f ca="1" t="shared" si="5582"/>
        <v>0.661029480033518</v>
      </c>
      <c r="Y751" s="18">
        <f ca="1">IF(X751&lt;=('Ejercicio 3 - TIR'!$D$26-'Ejercicio 3 - TIR'!$C$26)/('Ejercicio 3 - TIR'!$E$26-'Ejercicio 3 - TIR'!$C$26),'Ejercicio 3 - TIR'!$C$26+SQRT(('Ejercicio 3 - TIR'!$E$26-'Ejercicio 3 - TIR'!$C$26)*('Ejercicio 3 - TIR'!$D$26-'Ejercicio 3 - TIR'!$C$26)*X751),'Ejercicio 3 - TIR'!$E$26-SQRT(('Ejercicio 3 - TIR'!$E$26-'Ejercicio 3 - TIR'!$C$26)*('Ejercicio 3 - TIR'!$E$26-'Ejercicio 3 - TIR'!$D$26)*(1-X751)))</f>
        <v>0.237216348825527</v>
      </c>
      <c r="Z751" s="16">
        <f ca="1" t="shared" si="5240"/>
        <v>1.1682639738998</v>
      </c>
      <c r="AA751" s="16">
        <f ca="1" t="shared" si="5241"/>
        <v>1.34267512838294</v>
      </c>
      <c r="AB751" s="16">
        <f ca="1" t="shared" si="5242"/>
        <v>1.58566216059344</v>
      </c>
      <c r="AC751" s="16">
        <f ca="1" t="shared" si="5243"/>
        <v>1.93255307381088</v>
      </c>
      <c r="AD751" s="16">
        <f ca="1" t="shared" si="5244"/>
        <v>2.39098625789185</v>
      </c>
      <c r="AE751" s="15">
        <f ca="1" t="shared" si="5245"/>
        <v>4470.37062471878</v>
      </c>
      <c r="AF751" s="15">
        <f ca="1" t="shared" si="5246"/>
        <v>5137.75618058936</v>
      </c>
      <c r="AG751" s="15">
        <f ca="1" t="shared" si="5247"/>
        <v>6067.54783320314</v>
      </c>
      <c r="AH751" s="15">
        <f ca="1" t="shared" si="5248"/>
        <v>7394.92844501178</v>
      </c>
      <c r="AI751" s="15">
        <f ca="1" t="shared" si="5249"/>
        <v>9149.1263705635</v>
      </c>
      <c r="AJ751" s="17">
        <f ca="1" t="shared" si="5250"/>
        <v>46087.3651691397</v>
      </c>
      <c r="AK751" s="17">
        <f ca="1" t="shared" si="5251"/>
        <v>55665.0826068152</v>
      </c>
      <c r="AL751" s="17">
        <f ca="1" t="shared" si="5252"/>
        <v>63287.2298671202</v>
      </c>
      <c r="AM751" s="17">
        <f ca="1" t="shared" si="5253"/>
        <v>74891.6170436491</v>
      </c>
      <c r="AN751" s="17">
        <f ca="1" t="shared" si="5254"/>
        <v>92118.930229892</v>
      </c>
      <c r="AO751" s="17">
        <f ca="1">C751/'Ejercicio 3 - TIR'!$D$7</f>
        <v>12823.4820682121</v>
      </c>
      <c r="AP751" s="17">
        <f ca="1" t="shared" si="5255"/>
        <v>33263.8831009276</v>
      </c>
      <c r="AQ751" s="17">
        <f ca="1" t="shared" si="5256"/>
        <v>42841.6005386032</v>
      </c>
      <c r="AR751" s="17">
        <f ca="1" t="shared" si="5257"/>
        <v>50463.7477989081</v>
      </c>
      <c r="AS751" s="17">
        <f ca="1" t="shared" si="5258"/>
        <v>62068.134975437</v>
      </c>
      <c r="AT751" s="17">
        <f ca="1" t="shared" si="5259"/>
        <v>79295.4481616799</v>
      </c>
      <c r="AU751" s="17">
        <f ca="1">AP751*'Ejercicio 3 - TIR'!$D$5</f>
        <v>16631.9415504638</v>
      </c>
      <c r="AV751" s="17">
        <f ca="1">AQ751*'Ejercicio 3 - TIR'!$D$5</f>
        <v>21420.8002693016</v>
      </c>
      <c r="AW751" s="17">
        <f ca="1">AR751*'Ejercicio 3 - TIR'!$D$5</f>
        <v>25231.8738994541</v>
      </c>
      <c r="AX751" s="17">
        <f ca="1">AS751*'Ejercicio 3 - TIR'!$D$5</f>
        <v>31034.0674877185</v>
      </c>
      <c r="AY751" s="17">
        <f ca="1">AT751*'Ejercicio 3 - TIR'!$D$5</f>
        <v>39647.7240808399</v>
      </c>
      <c r="AZ751" s="17">
        <f ca="1" t="shared" ref="AZ751:BD751" si="5583">AJ751-AU751-AE751</f>
        <v>24985.0529939571</v>
      </c>
      <c r="BA751" s="17">
        <f ca="1" t="shared" si="5583"/>
        <v>29106.5261569243</v>
      </c>
      <c r="BB751" s="17">
        <f ca="1" t="shared" si="5583"/>
        <v>31987.808134463</v>
      </c>
      <c r="BC751" s="17">
        <f ca="1" t="shared" si="5583"/>
        <v>36462.6211109188</v>
      </c>
      <c r="BD751" s="17">
        <f ca="1" t="shared" si="5583"/>
        <v>43322.0797784885</v>
      </c>
      <c r="BE751" s="17">
        <f ca="1" t="shared" ref="BE751:BI751" si="5584">AZ751/Z751</f>
        <v>21386.4790425353</v>
      </c>
      <c r="BF751" s="17">
        <f ca="1" t="shared" si="5584"/>
        <v>21678.0109660473</v>
      </c>
      <c r="BG751" s="17">
        <f ca="1" t="shared" si="5584"/>
        <v>20173.154742175</v>
      </c>
      <c r="BH751" s="17">
        <f ca="1" t="shared" si="5584"/>
        <v>18867.5910664728</v>
      </c>
      <c r="BI751" s="17">
        <f ca="1" t="shared" si="5584"/>
        <v>18118.9162570453</v>
      </c>
      <c r="BJ751" s="17">
        <f ca="1" t="shared" si="5262"/>
        <v>63522.7760503906</v>
      </c>
      <c r="BK751" s="17">
        <f ca="1" t="shared" si="5263"/>
        <v>30660.7694034176</v>
      </c>
      <c r="BL751" s="17">
        <f ca="1" t="shared" si="5264"/>
        <v>94183.5454538082</v>
      </c>
      <c r="BM751" s="17">
        <f ca="1">BK751*'Ejercicio 3 - TIR'!$D$5</f>
        <v>15330.3847017088</v>
      </c>
      <c r="BN751" s="17">
        <f ca="1" t="shared" si="5265"/>
        <v>78853.1607520994</v>
      </c>
      <c r="BO751" s="17">
        <f ca="1" t="shared" si="5266"/>
        <v>32979.3450262758</v>
      </c>
      <c r="BP751" s="17">
        <f ca="1" t="shared" si="5267"/>
        <v>-90685.0143332301</v>
      </c>
      <c r="BQ751" s="17">
        <f ca="1" t="shared" ref="BQ751:BT751" si="5585">BE751</f>
        <v>21386.4790425353</v>
      </c>
      <c r="BR751" s="17">
        <f ca="1" t="shared" si="5585"/>
        <v>21678.0109660473</v>
      </c>
      <c r="BS751" s="17">
        <f ca="1" t="shared" si="5585"/>
        <v>20173.154742175</v>
      </c>
      <c r="BT751" s="17">
        <f ca="1" t="shared" si="5585"/>
        <v>18867.5910664728</v>
      </c>
      <c r="BU751" s="17">
        <f ca="1" t="shared" si="5269"/>
        <v>51098.2612833211</v>
      </c>
      <c r="BV751" s="19">
        <f ca="1" t="shared" si="5270"/>
        <v>12.4040078412369</v>
      </c>
    </row>
    <row r="752" ht="15" customHeight="1" spans="1:74">
      <c r="A752" s="15">
        <v>751</v>
      </c>
      <c r="B752" s="16">
        <f ca="1" t="shared" ref="B752:F752" si="5586">RAND()</f>
        <v>0.770687538911631</v>
      </c>
      <c r="C752" s="17">
        <f ca="1">IF(B752&lt;=('Ejercicio 3 - TIR'!$D$13-'Ejercicio 3 - TIR'!$C$13)/('Ejercicio 3 - TIR'!$E$13-'Ejercicio 3 - TIR'!$C$13),'Ejercicio 3 - TIR'!$C$13+SQRT(('Ejercicio 3 - TIR'!$E$13-'Ejercicio 3 - TIR'!$C$13)*('Ejercicio 3 - TIR'!$D$13-'Ejercicio 3 - TIR'!$C$13)*B752),'Ejercicio 3 - TIR'!$E$13-SQRT(('Ejercicio 3 - TIR'!$E$13-'Ejercicio 3 - TIR'!$C$13)*('Ejercicio 3 - TIR'!$E$13-'Ejercicio 3 - TIR'!$D$13)*(1-B752)))</f>
        <v>83411.601846289</v>
      </c>
      <c r="D752" s="16">
        <f ca="1" t="shared" si="5586"/>
        <v>0.601964132734574</v>
      </c>
      <c r="E752" s="17">
        <f ca="1">IF(D752&lt;=('Ejercicio 3 - TIR'!$D$14-'Ejercicio 3 - TIR'!$C$14)/('Ejercicio 3 - TIR'!$E$14-'Ejercicio 3 - TIR'!$C$14),'Ejercicio 3 - TIR'!$C$14+SQRT(('Ejercicio 3 - TIR'!$E$14-'Ejercicio 3 - TIR'!$C$14)*('Ejercicio 3 - TIR'!$D$14-'Ejercicio 3 - TIR'!$C$14)*D752),'Ejercicio 3 - TIR'!$E$14-SQRT(('Ejercicio 3 - TIR'!$E$14-'Ejercicio 3 - TIR'!$C$14)*('Ejercicio 3 - TIR'!$E$14-'Ejercicio 3 - TIR'!$D$14)*(1-D752)))</f>
        <v>32273.0743442289</v>
      </c>
      <c r="F752" s="16">
        <f ca="1" t="shared" si="5586"/>
        <v>0.457530694448976</v>
      </c>
      <c r="G752" s="17">
        <f ca="1">IF(F752&lt;=('Ejercicio 3 - TIR'!$D$18-'Ejercicio 3 - TIR'!$C$18)/('Ejercicio 3 - TIR'!$E$18-'Ejercicio 3 - TIR'!$C$18),'Ejercicio 3 - TIR'!$C$18+SQRT(('Ejercicio 3 - TIR'!$E$18-'Ejercicio 3 - TIR'!$C$18)*('Ejercicio 3 - TIR'!$D$18-'Ejercicio 3 - TIR'!$C$18)*F752),'Ejercicio 3 - TIR'!$E$18-SQRT(('Ejercicio 3 - TIR'!$E$18-'Ejercicio 3 - TIR'!$C$18)*('Ejercicio 3 - TIR'!$E$18-'Ejercicio 3 - TIR'!$D$18)*(1-F752)))</f>
        <v>38284.2986527132</v>
      </c>
      <c r="H752" s="16">
        <f ca="1" t="shared" ref="H752:L752" si="5587">RAND()</f>
        <v>0.71383024102385</v>
      </c>
      <c r="I752" s="17">
        <f ca="1">IF(H752&lt;=('Ejercicio 3 - TIR'!$D$18-'Ejercicio 3 - TIR'!$C$18)/('Ejercicio 3 - TIR'!$E$18-'Ejercicio 3 - TIR'!$C$18),'Ejercicio 3 - TIR'!$C$18+SQRT(('Ejercicio 3 - TIR'!$E$18-'Ejercicio 3 - TIR'!$C$18)*('Ejercicio 3 - TIR'!$D$18-'Ejercicio 3 - TIR'!$C$18)*H752),'Ejercicio 3 - TIR'!$E$18-SQRT(('Ejercicio 3 - TIR'!$E$18-'Ejercicio 3 - TIR'!$C$18)*('Ejercicio 3 - TIR'!$E$18-'Ejercicio 3 - TIR'!$D$18)*(1-H752)))</f>
        <v>40367.2112153465</v>
      </c>
      <c r="J752" s="16">
        <f ca="1" t="shared" si="5587"/>
        <v>0.0338777964307952</v>
      </c>
      <c r="K752" s="17">
        <f ca="1">IF(J752&lt;=('Ejercicio 3 - TIR'!$D$18-'Ejercicio 3 - TIR'!$C$18)/('Ejercicio 3 - TIR'!$E$18-'Ejercicio 3 - TIR'!$C$18),'Ejercicio 3 - TIR'!$C$18+SQRT(('Ejercicio 3 - TIR'!$E$18-'Ejercicio 3 - TIR'!$C$18)*('Ejercicio 3 - TIR'!$D$18-'Ejercicio 3 - TIR'!$C$18)*J752),'Ejercicio 3 - TIR'!$E$18-SQRT(('Ejercicio 3 - TIR'!$E$18-'Ejercicio 3 - TIR'!$C$18)*('Ejercicio 3 - TIR'!$E$18-'Ejercicio 3 - TIR'!$D$18)*(1-J752)))</f>
        <v>32254.2558560685</v>
      </c>
      <c r="L752" s="16">
        <f ca="1" t="shared" si="5587"/>
        <v>0.784007550738977</v>
      </c>
      <c r="M752" s="17">
        <f ca="1">IF(L752&lt;=('Ejercicio 3 - TIR'!$D$18-'Ejercicio 3 - TIR'!$C$18)/('Ejercicio 3 - TIR'!$E$18-'Ejercicio 3 - TIR'!$C$18),'Ejercicio 3 - TIR'!$C$18+SQRT(('Ejercicio 3 - TIR'!$E$18-'Ejercicio 3 - TIR'!$C$18)*('Ejercicio 3 - TIR'!$D$18-'Ejercicio 3 - TIR'!$C$18)*L752),'Ejercicio 3 - TIR'!$E$18-SQRT(('Ejercicio 3 - TIR'!$E$18-'Ejercicio 3 - TIR'!$C$18)*('Ejercicio 3 - TIR'!$E$18-'Ejercicio 3 - TIR'!$D$18)*(1-L752)))</f>
        <v>40975.147990972</v>
      </c>
      <c r="N752" s="16">
        <f ca="1" t="shared" ref="N752:R752" si="5588">RAND()</f>
        <v>0.671170272884449</v>
      </c>
      <c r="O752" s="17">
        <f ca="1">IF(N752&lt;=('Ejercicio 3 - TIR'!$D$18-'Ejercicio 3 - TIR'!$C$18)/('Ejercicio 3 - TIR'!$E$18-'Ejercicio 3 - TIR'!$C$18),'Ejercicio 3 - TIR'!$C$18+SQRT(('Ejercicio 3 - TIR'!$E$18-'Ejercicio 3 - TIR'!$C$18)*('Ejercicio 3 - TIR'!$D$18-'Ejercicio 3 - TIR'!$C$18)*N752),'Ejercicio 3 - TIR'!$E$18-SQRT(('Ejercicio 3 - TIR'!$E$18-'Ejercicio 3 - TIR'!$C$18)*('Ejercicio 3 - TIR'!$E$18-'Ejercicio 3 - TIR'!$D$18)*(1-N752)))</f>
        <v>40033.8919128088</v>
      </c>
      <c r="P752" s="16">
        <f ca="1" t="shared" si="5588"/>
        <v>0.621924896874967</v>
      </c>
      <c r="Q752" s="18">
        <f ca="1">IF(P752&lt;=('Ejercicio 3 - TIR'!$D$22-'Ejercicio 3 - TIR'!$C$22)/('Ejercicio 3 - TIR'!$E$22-'Ejercicio 3 - TIR'!$C$22),'Ejercicio 3 - TIR'!$C$22+SQRT(('Ejercicio 3 - TIR'!$E$22-'Ejercicio 3 - TIR'!$C$22)*('Ejercicio 3 - TIR'!$D$22-'Ejercicio 3 - TIR'!$C$22)*P752),'Ejercicio 3 - TIR'!$E$22-SQRT(('Ejercicio 3 - TIR'!$E$22-'Ejercicio 3 - TIR'!$C$22)*('Ejercicio 3 - TIR'!$E$22-'Ejercicio 3 - TIR'!$D$22)*(1-P752)))</f>
        <v>0.153912930681561</v>
      </c>
      <c r="R752" s="16">
        <f ca="1" t="shared" si="5588"/>
        <v>0.869348410702888</v>
      </c>
      <c r="S752" s="18">
        <f ca="1">IF(R752&lt;=('Ejercicio 3 - TIR'!$D$23-'Ejercicio 3 - TIR'!$C$23)/('Ejercicio 3 - TIR'!$E$23-'Ejercicio 3 - TIR'!$C$23),'Ejercicio 3 - TIR'!$C$23+SQRT(('Ejercicio 3 - TIR'!$E$23-'Ejercicio 3 - TIR'!$C$23)*('Ejercicio 3 - TIR'!$D$23-'Ejercicio 3 - TIR'!$C$23)*R752),'Ejercicio 3 - TIR'!$E$23-SQRT(('Ejercicio 3 - TIR'!$E$23-'Ejercicio 3 - TIR'!$C$23)*('Ejercicio 3 - TIR'!$E$23-'Ejercicio 3 - TIR'!$D$23)*(1-R752)))</f>
        <v>0.164664653224175</v>
      </c>
      <c r="T752" s="16">
        <f ca="1" t="shared" ref="T752:X752" si="5589">RAND()</f>
        <v>0.705875201428231</v>
      </c>
      <c r="U752" s="18">
        <f ca="1">IF(T752&lt;=('Ejercicio 3 - TIR'!$D$24-'Ejercicio 3 - TIR'!$C$24)/('Ejercicio 3 - TIR'!$E$24-'Ejercicio 3 - TIR'!$C$24),'Ejercicio 3 - TIR'!$C$24+SQRT(('Ejercicio 3 - TIR'!$E$24-'Ejercicio 3 - TIR'!$C$24)*('Ejercicio 3 - TIR'!$D$24-'Ejercicio 3 - TIR'!$C$24)*T752),'Ejercicio 3 - TIR'!$E$24-SQRT(('Ejercicio 3 - TIR'!$E$24-'Ejercicio 3 - TIR'!$C$24)*('Ejercicio 3 - TIR'!$E$24-'Ejercicio 3 - TIR'!$D$24)*(1-T752)))</f>
        <v>0.191302448954642</v>
      </c>
      <c r="V752" s="16">
        <f ca="1" t="shared" si="5589"/>
        <v>0.289227052959624</v>
      </c>
      <c r="W752" s="18">
        <f ca="1">IF(V752&lt;=('Ejercicio 3 - TIR'!$D$25-'Ejercicio 3 - TIR'!$C$25)/('Ejercicio 3 - TIR'!$E$25-'Ejercicio 3 - TIR'!$C$25),'Ejercicio 3 - TIR'!$C$25+SQRT(('Ejercicio 3 - TIR'!$E$25-'Ejercicio 3 - TIR'!$C$25)*('Ejercicio 3 - TIR'!$D$25-'Ejercicio 3 - TIR'!$C$25)*V752),'Ejercicio 3 - TIR'!$E$25-SQRT(('Ejercicio 3 - TIR'!$E$25-'Ejercicio 3 - TIR'!$C$25)*('Ejercicio 3 - TIR'!$E$25-'Ejercicio 3 - TIR'!$D$25)*(1-V752)))</f>
        <v>0.200123098385712</v>
      </c>
      <c r="X752" s="16">
        <f ca="1" t="shared" si="5589"/>
        <v>0.900684524538171</v>
      </c>
      <c r="Y752" s="18">
        <f ca="1">IF(X752&lt;=('Ejercicio 3 - TIR'!$D$26-'Ejercicio 3 - TIR'!$C$26)/('Ejercicio 3 - TIR'!$E$26-'Ejercicio 3 - TIR'!$C$26),'Ejercicio 3 - TIR'!$C$26+SQRT(('Ejercicio 3 - TIR'!$E$26-'Ejercicio 3 - TIR'!$C$26)*('Ejercicio 3 - TIR'!$D$26-'Ejercicio 3 - TIR'!$C$26)*X752),'Ejercicio 3 - TIR'!$E$26-SQRT(('Ejercicio 3 - TIR'!$E$26-'Ejercicio 3 - TIR'!$C$26)*('Ejercicio 3 - TIR'!$E$26-'Ejercicio 3 - TIR'!$D$26)*(1-X752)))</f>
        <v>0.2568417710631</v>
      </c>
      <c r="Z752" s="16">
        <f ca="1" t="shared" si="5240"/>
        <v>1.15391293068156</v>
      </c>
      <c r="AA752" s="16">
        <f ca="1" t="shared" si="5241"/>
        <v>1.34392160326313</v>
      </c>
      <c r="AB752" s="16">
        <f ca="1" t="shared" si="5242"/>
        <v>1.60101709717042</v>
      </c>
      <c r="AC752" s="16">
        <f ca="1" t="shared" si="5243"/>
        <v>1.92141759922466</v>
      </c>
      <c r="AD752" s="16">
        <f ca="1" t="shared" si="5244"/>
        <v>2.41491789836133</v>
      </c>
      <c r="AE752" s="15">
        <f ca="1" t="shared" si="5245"/>
        <v>4967.24345442415</v>
      </c>
      <c r="AF752" s="15">
        <f ca="1" t="shared" si="5246"/>
        <v>5785.17287532696</v>
      </c>
      <c r="AG752" s="15">
        <f ca="1" t="shared" si="5247"/>
        <v>6891.89061400297</v>
      </c>
      <c r="AH752" s="15">
        <f ca="1" t="shared" si="5248"/>
        <v>8271.11711741266</v>
      </c>
      <c r="AI752" s="15">
        <f ca="1" t="shared" si="5249"/>
        <v>10395.4854865192</v>
      </c>
      <c r="AJ752" s="17">
        <f ca="1" t="shared" si="5250"/>
        <v>44176.7472574405</v>
      </c>
      <c r="AK752" s="17">
        <f ca="1" t="shared" si="5251"/>
        <v>54250.3672157899</v>
      </c>
      <c r="AL752" s="17">
        <f ca="1" t="shared" si="5252"/>
        <v>51639.6150820748</v>
      </c>
      <c r="AM752" s="17">
        <f ca="1" t="shared" si="5253"/>
        <v>78730.3704806886</v>
      </c>
      <c r="AN752" s="17">
        <f ca="1" t="shared" si="5254"/>
        <v>96678.5621213048</v>
      </c>
      <c r="AO752" s="17">
        <f ca="1">C752/'Ejercicio 3 - TIR'!$D$7</f>
        <v>16682.3203692578</v>
      </c>
      <c r="AP752" s="17">
        <f ca="1" t="shared" si="5255"/>
        <v>27494.4268881827</v>
      </c>
      <c r="AQ752" s="17">
        <f ca="1" t="shared" si="5256"/>
        <v>37568.0468465321</v>
      </c>
      <c r="AR752" s="17">
        <f ca="1" t="shared" si="5257"/>
        <v>34957.294712817</v>
      </c>
      <c r="AS752" s="17">
        <f ca="1" t="shared" si="5258"/>
        <v>62048.0501114308</v>
      </c>
      <c r="AT752" s="17">
        <f ca="1" t="shared" si="5259"/>
        <v>79996.241752047</v>
      </c>
      <c r="AU752" s="17">
        <f ca="1">AP752*'Ejercicio 3 - TIR'!$D$5</f>
        <v>13747.2134440913</v>
      </c>
      <c r="AV752" s="17">
        <f ca="1">AQ752*'Ejercicio 3 - TIR'!$D$5</f>
        <v>18784.0234232661</v>
      </c>
      <c r="AW752" s="17">
        <f ca="1">AR752*'Ejercicio 3 - TIR'!$D$5</f>
        <v>17478.6473564085</v>
      </c>
      <c r="AX752" s="17">
        <f ca="1">AS752*'Ejercicio 3 - TIR'!$D$5</f>
        <v>31024.0250557154</v>
      </c>
      <c r="AY752" s="17">
        <f ca="1">AT752*'Ejercicio 3 - TIR'!$D$5</f>
        <v>39998.1208760235</v>
      </c>
      <c r="AZ752" s="17">
        <f ca="1" t="shared" ref="AZ752:BD752" si="5590">AJ752-AU752-AE752</f>
        <v>25462.290358925</v>
      </c>
      <c r="BA752" s="17">
        <f ca="1" t="shared" si="5590"/>
        <v>29681.1709171969</v>
      </c>
      <c r="BB752" s="17">
        <f ca="1" t="shared" si="5590"/>
        <v>27269.0771116633</v>
      </c>
      <c r="BC752" s="17">
        <f ca="1" t="shared" si="5590"/>
        <v>39435.2283075605</v>
      </c>
      <c r="BD752" s="17">
        <f ca="1" t="shared" si="5590"/>
        <v>46284.9557587621</v>
      </c>
      <c r="BE752" s="17">
        <f ca="1" t="shared" ref="BE752:BI752" si="5591">AZ752/Z752</f>
        <v>22066.0412773827</v>
      </c>
      <c r="BF752" s="17">
        <f ca="1" t="shared" si="5591"/>
        <v>22085.4928182783</v>
      </c>
      <c r="BG752" s="17">
        <f ca="1" t="shared" si="5591"/>
        <v>17032.3459754788</v>
      </c>
      <c r="BH752" s="17">
        <f ca="1" t="shared" si="5591"/>
        <v>20524.0278445839</v>
      </c>
      <c r="BI752" s="17">
        <f ca="1" t="shared" si="5591"/>
        <v>19166.2647372688</v>
      </c>
      <c r="BJ752" s="17">
        <f ca="1" t="shared" si="5262"/>
        <v>77936.8248690242</v>
      </c>
      <c r="BK752" s="17">
        <f ca="1" t="shared" si="5263"/>
        <v>40286.4340459185</v>
      </c>
      <c r="BL752" s="17">
        <f ca="1" t="shared" si="5264"/>
        <v>118223.258914943</v>
      </c>
      <c r="BM752" s="17">
        <f ca="1">BK752*'Ejercicio 3 - TIR'!$D$5</f>
        <v>20143.2170229592</v>
      </c>
      <c r="BN752" s="17">
        <f ca="1" t="shared" si="5265"/>
        <v>98080.0418919835</v>
      </c>
      <c r="BO752" s="17">
        <f ca="1" t="shared" si="5266"/>
        <v>40614.2345288578</v>
      </c>
      <c r="BP752" s="17">
        <f ca="1" t="shared" si="5267"/>
        <v>-115684.676190518</v>
      </c>
      <c r="BQ752" s="17">
        <f ca="1" t="shared" ref="BQ752:BT752" si="5592">BE752</f>
        <v>22066.0412773827</v>
      </c>
      <c r="BR752" s="17">
        <f ca="1" t="shared" si="5592"/>
        <v>22085.4928182783</v>
      </c>
      <c r="BS752" s="17">
        <f ca="1" t="shared" si="5592"/>
        <v>17032.3459754788</v>
      </c>
      <c r="BT752" s="17">
        <f ca="1" t="shared" si="5592"/>
        <v>20524.0278445839</v>
      </c>
      <c r="BU752" s="17">
        <f ca="1" t="shared" si="5269"/>
        <v>59780.4992661266</v>
      </c>
      <c r="BV752" s="19">
        <f ca="1" t="shared" si="5270"/>
        <v>6.00472864517327</v>
      </c>
    </row>
    <row r="753" ht="15" customHeight="1" spans="1:74">
      <c r="A753" s="15">
        <v>752</v>
      </c>
      <c r="B753" s="16">
        <f ca="1" t="shared" ref="B753:F753" si="5593">RAND()</f>
        <v>0.661216017867454</v>
      </c>
      <c r="C753" s="17">
        <f ca="1">IF(B753&lt;=('Ejercicio 3 - TIR'!$D$13-'Ejercicio 3 - TIR'!$C$13)/('Ejercicio 3 - TIR'!$E$13-'Ejercicio 3 - TIR'!$C$13),'Ejercicio 3 - TIR'!$C$13+SQRT(('Ejercicio 3 - TIR'!$E$13-'Ejercicio 3 - TIR'!$C$13)*('Ejercicio 3 - TIR'!$D$13-'Ejercicio 3 - TIR'!$C$13)*B753),'Ejercicio 3 - TIR'!$E$13-SQRT(('Ejercicio 3 - TIR'!$E$13-'Ejercicio 3 - TIR'!$C$13)*('Ejercicio 3 - TIR'!$E$13-'Ejercicio 3 - TIR'!$D$13)*(1-B753)))</f>
        <v>79837.1435912702</v>
      </c>
      <c r="D753" s="16">
        <f ca="1" t="shared" si="5593"/>
        <v>0.224329017502427</v>
      </c>
      <c r="E753" s="17">
        <f ca="1">IF(D753&lt;=('Ejercicio 3 - TIR'!$D$14-'Ejercicio 3 - TIR'!$C$14)/('Ejercicio 3 - TIR'!$E$14-'Ejercicio 3 - TIR'!$C$14),'Ejercicio 3 - TIR'!$C$14+SQRT(('Ejercicio 3 - TIR'!$E$14-'Ejercicio 3 - TIR'!$C$14)*('Ejercicio 3 - TIR'!$D$14-'Ejercicio 3 - TIR'!$C$14)*D753),'Ejercicio 3 - TIR'!$E$14-SQRT(('Ejercicio 3 - TIR'!$E$14-'Ejercicio 3 - TIR'!$C$14)*('Ejercicio 3 - TIR'!$E$14-'Ejercicio 3 - TIR'!$D$14)*(1-D753)))</f>
        <v>29101.7894037459</v>
      </c>
      <c r="F753" s="16">
        <f ca="1" t="shared" si="5593"/>
        <v>0.816975755490498</v>
      </c>
      <c r="G753" s="17">
        <f ca="1">IF(F753&lt;=('Ejercicio 3 - TIR'!$D$18-'Ejercicio 3 - TIR'!$C$18)/('Ejercicio 3 - TIR'!$E$18-'Ejercicio 3 - TIR'!$C$18),'Ejercicio 3 - TIR'!$C$18+SQRT(('Ejercicio 3 - TIR'!$E$18-'Ejercicio 3 - TIR'!$C$18)*('Ejercicio 3 - TIR'!$D$18-'Ejercicio 3 - TIR'!$C$18)*F753),'Ejercicio 3 - TIR'!$E$18-SQRT(('Ejercicio 3 - TIR'!$E$18-'Ejercicio 3 - TIR'!$C$18)*('Ejercicio 3 - TIR'!$E$18-'Ejercicio 3 - TIR'!$D$18)*(1-F753)))</f>
        <v>41295.0278896849</v>
      </c>
      <c r="H753" s="16">
        <f ca="1" t="shared" ref="H753:L753" si="5594">RAND()</f>
        <v>0.471244176214578</v>
      </c>
      <c r="I753" s="17">
        <f ca="1">IF(H753&lt;=('Ejercicio 3 - TIR'!$D$18-'Ejercicio 3 - TIR'!$C$18)/('Ejercicio 3 - TIR'!$E$18-'Ejercicio 3 - TIR'!$C$18),'Ejercicio 3 - TIR'!$C$18+SQRT(('Ejercicio 3 - TIR'!$E$18-'Ejercicio 3 - TIR'!$C$18)*('Ejercicio 3 - TIR'!$D$18-'Ejercicio 3 - TIR'!$C$18)*H753),'Ejercicio 3 - TIR'!$E$18-SQRT(('Ejercicio 3 - TIR'!$E$18-'Ejercicio 3 - TIR'!$C$18)*('Ejercicio 3 - TIR'!$E$18-'Ejercicio 3 - TIR'!$D$18)*(1-H753)))</f>
        <v>38407.5339090715</v>
      </c>
      <c r="J753" s="16">
        <f ca="1" t="shared" si="5594"/>
        <v>0.149887859690873</v>
      </c>
      <c r="K753" s="17">
        <f ca="1">IF(J753&lt;=('Ejercicio 3 - TIR'!$D$18-'Ejercicio 3 - TIR'!$C$18)/('Ejercicio 3 - TIR'!$E$18-'Ejercicio 3 - TIR'!$C$18),'Ejercicio 3 - TIR'!$C$18+SQRT(('Ejercicio 3 - TIR'!$E$18-'Ejercicio 3 - TIR'!$C$18)*('Ejercicio 3 - TIR'!$D$18-'Ejercicio 3 - TIR'!$C$18)*J753),'Ejercicio 3 - TIR'!$E$18-SQRT(('Ejercicio 3 - TIR'!$E$18-'Ejercicio 3 - TIR'!$C$18)*('Ejercicio 3 - TIR'!$E$18-'Ejercicio 3 - TIR'!$D$18)*(1-J753)))</f>
        <v>34741.6430647647</v>
      </c>
      <c r="L753" s="16">
        <f ca="1" t="shared" si="5594"/>
        <v>0.960955456025409</v>
      </c>
      <c r="M753" s="17">
        <f ca="1">IF(L753&lt;=('Ejercicio 3 - TIR'!$D$18-'Ejercicio 3 - TIR'!$C$18)/('Ejercicio 3 - TIR'!$E$18-'Ejercicio 3 - TIR'!$C$18),'Ejercicio 3 - TIR'!$C$18+SQRT(('Ejercicio 3 - TIR'!$E$18-'Ejercicio 3 - TIR'!$C$18)*('Ejercicio 3 - TIR'!$D$18-'Ejercicio 3 - TIR'!$C$18)*L753),'Ejercicio 3 - TIR'!$E$18-SQRT(('Ejercicio 3 - TIR'!$E$18-'Ejercicio 3 - TIR'!$C$18)*('Ejercicio 3 - TIR'!$E$18-'Ejercicio 3 - TIR'!$D$18)*(1-L753)))</f>
        <v>43288.7604498217</v>
      </c>
      <c r="N753" s="16">
        <f ca="1" t="shared" ref="N753:R753" si="5595">RAND()</f>
        <v>0.432579499127504</v>
      </c>
      <c r="O753" s="17">
        <f ca="1">IF(N753&lt;=('Ejercicio 3 - TIR'!$D$18-'Ejercicio 3 - TIR'!$C$18)/('Ejercicio 3 - TIR'!$E$18-'Ejercicio 3 - TIR'!$C$18),'Ejercicio 3 - TIR'!$C$18+SQRT(('Ejercicio 3 - TIR'!$E$18-'Ejercicio 3 - TIR'!$C$18)*('Ejercicio 3 - TIR'!$D$18-'Ejercicio 3 - TIR'!$C$18)*N753),'Ejercicio 3 - TIR'!$E$18-SQRT(('Ejercicio 3 - TIR'!$E$18-'Ejercicio 3 - TIR'!$C$18)*('Ejercicio 3 - TIR'!$E$18-'Ejercicio 3 - TIR'!$D$18)*(1-N753)))</f>
        <v>38055.2420738998</v>
      </c>
      <c r="P753" s="16">
        <f ca="1" t="shared" si="5595"/>
        <v>0.715657930999467</v>
      </c>
      <c r="Q753" s="18">
        <f ca="1">IF(P753&lt;=('Ejercicio 3 - TIR'!$D$22-'Ejercicio 3 - TIR'!$C$22)/('Ejercicio 3 - TIR'!$E$22-'Ejercicio 3 - TIR'!$C$22),'Ejercicio 3 - TIR'!$C$22+SQRT(('Ejercicio 3 - TIR'!$E$22-'Ejercicio 3 - TIR'!$C$22)*('Ejercicio 3 - TIR'!$D$22-'Ejercicio 3 - TIR'!$C$22)*P753),'Ejercicio 3 - TIR'!$E$22-SQRT(('Ejercicio 3 - TIR'!$E$22-'Ejercicio 3 - TIR'!$C$22)*('Ejercicio 3 - TIR'!$E$22-'Ejercicio 3 - TIR'!$D$22)*(1-P753)))</f>
        <v>0.157376655326832</v>
      </c>
      <c r="R753" s="16">
        <f ca="1" t="shared" si="5595"/>
        <v>0.589298026371537</v>
      </c>
      <c r="S753" s="18">
        <f ca="1">IF(R753&lt;=('Ejercicio 3 - TIR'!$D$23-'Ejercicio 3 - TIR'!$C$23)/('Ejercicio 3 - TIR'!$E$23-'Ejercicio 3 - TIR'!$C$23),'Ejercicio 3 - TIR'!$C$23+SQRT(('Ejercicio 3 - TIR'!$E$23-'Ejercicio 3 - TIR'!$C$23)*('Ejercicio 3 - TIR'!$D$23-'Ejercicio 3 - TIR'!$C$23)*R753),'Ejercicio 3 - TIR'!$E$23-SQRT(('Ejercicio 3 - TIR'!$E$23-'Ejercicio 3 - TIR'!$C$23)*('Ejercicio 3 - TIR'!$E$23-'Ejercicio 3 - TIR'!$D$23)*(1-R753)))</f>
        <v>0.15281059852569</v>
      </c>
      <c r="T753" s="16">
        <f ca="1" t="shared" ref="T753:X753" si="5596">RAND()</f>
        <v>0.566706321155916</v>
      </c>
      <c r="U753" s="18">
        <f ca="1">IF(T753&lt;=('Ejercicio 3 - TIR'!$D$24-'Ejercicio 3 - TIR'!$C$24)/('Ejercicio 3 - TIR'!$E$24-'Ejercicio 3 - TIR'!$C$24),'Ejercicio 3 - TIR'!$C$24+SQRT(('Ejercicio 3 - TIR'!$E$24-'Ejercicio 3 - TIR'!$C$24)*('Ejercicio 3 - TIR'!$D$24-'Ejercicio 3 - TIR'!$C$24)*T753),'Ejercicio 3 - TIR'!$E$24-SQRT(('Ejercicio 3 - TIR'!$E$24-'Ejercicio 3 - TIR'!$C$24)*('Ejercicio 3 - TIR'!$E$24-'Ejercicio 3 - TIR'!$D$24)*(1-T753)))</f>
        <v>0.185168659216685</v>
      </c>
      <c r="V753" s="16">
        <f ca="1" t="shared" si="5596"/>
        <v>0.723041427175192</v>
      </c>
      <c r="W753" s="18">
        <f ca="1">IF(V753&lt;=('Ejercicio 3 - TIR'!$D$25-'Ejercicio 3 - TIR'!$C$25)/('Ejercicio 3 - TIR'!$E$25-'Ejercicio 3 - TIR'!$C$25),'Ejercicio 3 - TIR'!$C$25+SQRT(('Ejercicio 3 - TIR'!$E$25-'Ejercicio 3 - TIR'!$C$25)*('Ejercicio 3 - TIR'!$D$25-'Ejercicio 3 - TIR'!$C$25)*V753),'Ejercicio 3 - TIR'!$E$25-SQRT(('Ejercicio 3 - TIR'!$E$25-'Ejercicio 3 - TIR'!$C$25)*('Ejercicio 3 - TIR'!$E$25-'Ejercicio 3 - TIR'!$D$25)*(1-V753)))</f>
        <v>0.218865533489606</v>
      </c>
      <c r="X753" s="16">
        <f ca="1" t="shared" si="5596"/>
        <v>0.350928932885608</v>
      </c>
      <c r="Y753" s="18">
        <f ca="1">IF(X753&lt;=('Ejercicio 3 - TIR'!$D$26-'Ejercicio 3 - TIR'!$C$26)/('Ejercicio 3 - TIR'!$E$26-'Ejercicio 3 - TIR'!$C$26),'Ejercicio 3 - TIR'!$C$26+SQRT(('Ejercicio 3 - TIR'!$E$26-'Ejercicio 3 - TIR'!$C$26)*('Ejercicio 3 - TIR'!$D$26-'Ejercicio 3 - TIR'!$C$26)*X753),'Ejercicio 3 - TIR'!$E$26-SQRT(('Ejercicio 3 - TIR'!$E$26-'Ejercicio 3 - TIR'!$C$26)*('Ejercicio 3 - TIR'!$E$26-'Ejercicio 3 - TIR'!$D$26)*(1-X753)))</f>
        <v>0.220797096672395</v>
      </c>
      <c r="Z753" s="16">
        <f ca="1" t="shared" si="5240"/>
        <v>1.15737665532683</v>
      </c>
      <c r="AA753" s="16">
        <f ca="1" t="shared" si="5241"/>
        <v>1.33423607474699</v>
      </c>
      <c r="AB753" s="16">
        <f ca="1" t="shared" si="5242"/>
        <v>1.58129477978642</v>
      </c>
      <c r="AC753" s="16">
        <f ca="1" t="shared" si="5243"/>
        <v>1.9273857053687</v>
      </c>
      <c r="AD753" s="16">
        <f ca="1" t="shared" si="5244"/>
        <v>2.35294687328199</v>
      </c>
      <c r="AE753" s="15">
        <f ca="1" t="shared" si="5245"/>
        <v>4579.94228038737</v>
      </c>
      <c r="AF753" s="15">
        <f ca="1" t="shared" si="5246"/>
        <v>5279.80600146647</v>
      </c>
      <c r="AG753" s="15">
        <f ca="1" t="shared" si="5247"/>
        <v>6257.46059968222</v>
      </c>
      <c r="AH753" s="15">
        <f ca="1" t="shared" si="5248"/>
        <v>7627.00305212187</v>
      </c>
      <c r="AI753" s="15">
        <f ca="1" t="shared" si="5249"/>
        <v>9311.02318234187</v>
      </c>
      <c r="AJ753" s="17">
        <f ca="1" t="shared" si="5250"/>
        <v>47793.9012605918</v>
      </c>
      <c r="AK753" s="17">
        <f ca="1" t="shared" si="5251"/>
        <v>51244.7172835513</v>
      </c>
      <c r="AL753" s="17">
        <f ca="1" t="shared" si="5252"/>
        <v>54936.7788195154</v>
      </c>
      <c r="AM753" s="17">
        <f ca="1" t="shared" si="5253"/>
        <v>83434.1380941164</v>
      </c>
      <c r="AN753" s="17">
        <f ca="1" t="shared" si="5254"/>
        <v>89541.9628497717</v>
      </c>
      <c r="AO753" s="17">
        <f ca="1">C753/'Ejercicio 3 - TIR'!$D$7</f>
        <v>15967.428718254</v>
      </c>
      <c r="AP753" s="17">
        <f ca="1" t="shared" si="5255"/>
        <v>31826.4725423377</v>
      </c>
      <c r="AQ753" s="17">
        <f ca="1" t="shared" si="5256"/>
        <v>35277.2885652973</v>
      </c>
      <c r="AR753" s="17">
        <f ca="1" t="shared" si="5257"/>
        <v>38969.3501012613</v>
      </c>
      <c r="AS753" s="17">
        <f ca="1" t="shared" si="5258"/>
        <v>67466.7093758624</v>
      </c>
      <c r="AT753" s="17">
        <f ca="1" t="shared" si="5259"/>
        <v>73574.5341315176</v>
      </c>
      <c r="AU753" s="17">
        <f ca="1">AP753*'Ejercicio 3 - TIR'!$D$5</f>
        <v>15913.2362711689</v>
      </c>
      <c r="AV753" s="17">
        <f ca="1">AQ753*'Ejercicio 3 - TIR'!$D$5</f>
        <v>17638.6442826486</v>
      </c>
      <c r="AW753" s="17">
        <f ca="1">AR753*'Ejercicio 3 - TIR'!$D$5</f>
        <v>19484.6750506307</v>
      </c>
      <c r="AX753" s="17">
        <f ca="1">AS753*'Ejercicio 3 - TIR'!$D$5</f>
        <v>33733.3546879312</v>
      </c>
      <c r="AY753" s="17">
        <f ca="1">AT753*'Ejercicio 3 - TIR'!$D$5</f>
        <v>36787.2670657588</v>
      </c>
      <c r="AZ753" s="17">
        <f ca="1" t="shared" ref="AZ753:BD753" si="5597">AJ753-AU753-AE753</f>
        <v>27300.7227090355</v>
      </c>
      <c r="BA753" s="17">
        <f ca="1" t="shared" si="5597"/>
        <v>28326.2669994362</v>
      </c>
      <c r="BB753" s="17">
        <f ca="1" t="shared" si="5597"/>
        <v>29194.6431692025</v>
      </c>
      <c r="BC753" s="17">
        <f ca="1" t="shared" si="5597"/>
        <v>42073.7803540634</v>
      </c>
      <c r="BD753" s="17">
        <f ca="1" t="shared" si="5597"/>
        <v>43443.672601671</v>
      </c>
      <c r="BE753" s="17">
        <f ca="1" t="shared" ref="BE753:BI753" si="5598">AZ753/Z753</f>
        <v>23588.4511609802</v>
      </c>
      <c r="BF753" s="17">
        <f ca="1" t="shared" si="5598"/>
        <v>21230.3261286109</v>
      </c>
      <c r="BG753" s="17">
        <f ca="1" t="shared" si="5598"/>
        <v>18462.4925993531</v>
      </c>
      <c r="BH753" s="17">
        <f ca="1" t="shared" si="5598"/>
        <v>21829.4554311924</v>
      </c>
      <c r="BI753" s="17">
        <f ca="1" t="shared" si="5598"/>
        <v>18463.5161528632</v>
      </c>
      <c r="BJ753" s="17">
        <f ca="1" t="shared" si="5262"/>
        <v>68474.9643844548</v>
      </c>
      <c r="BK753" s="17">
        <f ca="1" t="shared" si="5263"/>
        <v>37570.5114769689</v>
      </c>
      <c r="BL753" s="17">
        <f ca="1" t="shared" si="5264"/>
        <v>106045.475861424</v>
      </c>
      <c r="BM753" s="17">
        <f ca="1">BK753*'Ejercicio 3 - TIR'!$D$5</f>
        <v>18785.2557384844</v>
      </c>
      <c r="BN753" s="17">
        <f ca="1" t="shared" si="5265"/>
        <v>87260.2201229392</v>
      </c>
      <c r="BO753" s="17">
        <f ca="1" t="shared" si="5266"/>
        <v>37085.5037628729</v>
      </c>
      <c r="BP753" s="17">
        <f ca="1" t="shared" si="5267"/>
        <v>-108938.932995016</v>
      </c>
      <c r="BQ753" s="17">
        <f ca="1" t="shared" ref="BQ753:BT753" si="5599">BE753</f>
        <v>23588.4511609802</v>
      </c>
      <c r="BR753" s="17">
        <f ca="1" t="shared" si="5599"/>
        <v>21230.3261286109</v>
      </c>
      <c r="BS753" s="17">
        <f ca="1" t="shared" si="5599"/>
        <v>18462.4925993531</v>
      </c>
      <c r="BT753" s="17">
        <f ca="1" t="shared" si="5599"/>
        <v>21829.4554311924</v>
      </c>
      <c r="BU753" s="17">
        <f ca="1" t="shared" si="5269"/>
        <v>55549.0199157361</v>
      </c>
      <c r="BV753" s="19">
        <f ca="1" t="shared" si="5270"/>
        <v>7.88210889516374</v>
      </c>
    </row>
    <row r="754" ht="15" customHeight="1" spans="1:74">
      <c r="A754" s="15">
        <v>753</v>
      </c>
      <c r="B754" s="16">
        <f ca="1" t="shared" ref="B754:F754" si="5600">RAND()</f>
        <v>0.0462342397239472</v>
      </c>
      <c r="C754" s="17">
        <f ca="1">IF(B754&lt;=('Ejercicio 3 - TIR'!$D$13-'Ejercicio 3 - TIR'!$C$13)/('Ejercicio 3 - TIR'!$E$13-'Ejercicio 3 - TIR'!$C$13),'Ejercicio 3 - TIR'!$C$13+SQRT(('Ejercicio 3 - TIR'!$E$13-'Ejercicio 3 - TIR'!$C$13)*('Ejercicio 3 - TIR'!$D$13-'Ejercicio 3 - TIR'!$C$13)*B754),'Ejercicio 3 - TIR'!$E$13-SQRT(('Ejercicio 3 - TIR'!$E$13-'Ejercicio 3 - TIR'!$C$13)*('Ejercicio 3 - TIR'!$E$13-'Ejercicio 3 - TIR'!$D$13)*(1-B754)))</f>
        <v>64300.4297331289</v>
      </c>
      <c r="D754" s="16">
        <f ca="1" t="shared" si="5600"/>
        <v>0.485678639139218</v>
      </c>
      <c r="E754" s="17">
        <f ca="1">IF(D754&lt;=('Ejercicio 3 - TIR'!$D$14-'Ejercicio 3 - TIR'!$C$14)/('Ejercicio 3 - TIR'!$E$14-'Ejercicio 3 - TIR'!$C$14),'Ejercicio 3 - TIR'!$C$14+SQRT(('Ejercicio 3 - TIR'!$E$14-'Ejercicio 3 - TIR'!$C$14)*('Ejercicio 3 - TIR'!$D$14-'Ejercicio 3 - TIR'!$C$14)*D754),'Ejercicio 3 - TIR'!$E$14-SQRT(('Ejercicio 3 - TIR'!$E$14-'Ejercicio 3 - TIR'!$C$14)*('Ejercicio 3 - TIR'!$E$14-'Ejercicio 3 - TIR'!$D$14)*(1-D754)))</f>
        <v>31216.5949581545</v>
      </c>
      <c r="F754" s="16">
        <f ca="1" t="shared" si="5600"/>
        <v>0.922322962094272</v>
      </c>
      <c r="G754" s="17">
        <f ca="1">IF(F754&lt;=('Ejercicio 3 - TIR'!$D$18-'Ejercicio 3 - TIR'!$C$18)/('Ejercicio 3 - TIR'!$E$18-'Ejercicio 3 - TIR'!$C$18),'Ejercicio 3 - TIR'!$C$18+SQRT(('Ejercicio 3 - TIR'!$E$18-'Ejercicio 3 - TIR'!$C$18)*('Ejercicio 3 - TIR'!$D$18-'Ejercicio 3 - TIR'!$C$18)*F754),'Ejercicio 3 - TIR'!$E$18-SQRT(('Ejercicio 3 - TIR'!$E$18-'Ejercicio 3 - TIR'!$C$18)*('Ejercicio 3 - TIR'!$E$18-'Ejercicio 3 - TIR'!$D$18)*(1-F754)))</f>
        <v>42586.335184221</v>
      </c>
      <c r="H754" s="16">
        <f ca="1" t="shared" ref="H754:L754" si="5601">RAND()</f>
        <v>0.71659109648366</v>
      </c>
      <c r="I754" s="17">
        <f ca="1">IF(H754&lt;=('Ejercicio 3 - TIR'!$D$18-'Ejercicio 3 - TIR'!$C$18)/('Ejercicio 3 - TIR'!$E$18-'Ejercicio 3 - TIR'!$C$18),'Ejercicio 3 - TIR'!$C$18+SQRT(('Ejercicio 3 - TIR'!$E$18-'Ejercicio 3 - TIR'!$C$18)*('Ejercicio 3 - TIR'!$D$18-'Ejercicio 3 - TIR'!$C$18)*H754),'Ejercicio 3 - TIR'!$E$18-SQRT(('Ejercicio 3 - TIR'!$E$18-'Ejercicio 3 - TIR'!$C$18)*('Ejercicio 3 - TIR'!$E$18-'Ejercicio 3 - TIR'!$D$18)*(1-H754)))</f>
        <v>40389.6130570498</v>
      </c>
      <c r="J754" s="16">
        <f ca="1" t="shared" si="5601"/>
        <v>0.543468944556809</v>
      </c>
      <c r="K754" s="17">
        <f ca="1">IF(J754&lt;=('Ejercicio 3 - TIR'!$D$18-'Ejercicio 3 - TIR'!$C$18)/('Ejercicio 3 - TIR'!$E$18-'Ejercicio 3 - TIR'!$C$18),'Ejercicio 3 - TIR'!$C$18+SQRT(('Ejercicio 3 - TIR'!$E$18-'Ejercicio 3 - TIR'!$C$18)*('Ejercicio 3 - TIR'!$D$18-'Ejercicio 3 - TIR'!$C$18)*J754),'Ejercicio 3 - TIR'!$E$18-SQRT(('Ejercicio 3 - TIR'!$E$18-'Ejercicio 3 - TIR'!$C$18)*('Ejercicio 3 - TIR'!$E$18-'Ejercicio 3 - TIR'!$D$18)*(1-J754)))</f>
        <v>39028.8615939952</v>
      </c>
      <c r="L754" s="16">
        <f ca="1" t="shared" si="5601"/>
        <v>0.622381654630854</v>
      </c>
      <c r="M754" s="17">
        <f ca="1">IF(L754&lt;=('Ejercicio 3 - TIR'!$D$18-'Ejercicio 3 - TIR'!$C$18)/('Ejercicio 3 - TIR'!$E$18-'Ejercicio 3 - TIR'!$C$18),'Ejercicio 3 - TIR'!$C$18+SQRT(('Ejercicio 3 - TIR'!$E$18-'Ejercicio 3 - TIR'!$C$18)*('Ejercicio 3 - TIR'!$D$18-'Ejercicio 3 - TIR'!$C$18)*L754),'Ejercicio 3 - TIR'!$E$18-SQRT(('Ejercicio 3 - TIR'!$E$18-'Ejercicio 3 - TIR'!$C$18)*('Ejercicio 3 - TIR'!$E$18-'Ejercicio 3 - TIR'!$D$18)*(1-L754)))</f>
        <v>39662.1554631784</v>
      </c>
      <c r="N754" s="16">
        <f ca="1" t="shared" ref="N754:R754" si="5602">RAND()</f>
        <v>0.390507647288462</v>
      </c>
      <c r="O754" s="17">
        <f ca="1">IF(N754&lt;=('Ejercicio 3 - TIR'!$D$18-'Ejercicio 3 - TIR'!$C$18)/('Ejercicio 3 - TIR'!$E$18-'Ejercicio 3 - TIR'!$C$18),'Ejercicio 3 - TIR'!$C$18+SQRT(('Ejercicio 3 - TIR'!$E$18-'Ejercicio 3 - TIR'!$C$18)*('Ejercicio 3 - TIR'!$D$18-'Ejercicio 3 - TIR'!$C$18)*N754),'Ejercicio 3 - TIR'!$E$18-SQRT(('Ejercicio 3 - TIR'!$E$18-'Ejercicio 3 - TIR'!$C$18)*('Ejercicio 3 - TIR'!$E$18-'Ejercicio 3 - TIR'!$D$18)*(1-N754)))</f>
        <v>37653.5055427738</v>
      </c>
      <c r="P754" s="16">
        <f ca="1" t="shared" si="5602"/>
        <v>0.0121910857489993</v>
      </c>
      <c r="Q754" s="18">
        <f ca="1">IF(P754&lt;=('Ejercicio 3 - TIR'!$D$22-'Ejercicio 3 - TIR'!$C$22)/('Ejercicio 3 - TIR'!$E$22-'Ejercicio 3 - TIR'!$C$22),'Ejercicio 3 - TIR'!$C$22+SQRT(('Ejercicio 3 - TIR'!$E$22-'Ejercicio 3 - TIR'!$C$22)*('Ejercicio 3 - TIR'!$D$22-'Ejercicio 3 - TIR'!$C$22)*P754),'Ejercicio 3 - TIR'!$E$22-SQRT(('Ejercicio 3 - TIR'!$E$22-'Ejercicio 3 - TIR'!$C$22)*('Ejercicio 3 - TIR'!$E$22-'Ejercicio 3 - TIR'!$D$22)*(1-P754)))</f>
        <v>0.124684437463367</v>
      </c>
      <c r="R754" s="16">
        <f ca="1" t="shared" si="5602"/>
        <v>0.97622355810785</v>
      </c>
      <c r="S754" s="18">
        <f ca="1">IF(R754&lt;=('Ejercicio 3 - TIR'!$D$23-'Ejercicio 3 - TIR'!$C$23)/('Ejercicio 3 - TIR'!$E$23-'Ejercicio 3 - TIR'!$C$23),'Ejercicio 3 - TIR'!$C$23+SQRT(('Ejercicio 3 - TIR'!$E$23-'Ejercicio 3 - TIR'!$C$23)*('Ejercicio 3 - TIR'!$D$23-'Ejercicio 3 - TIR'!$C$23)*R754),'Ejercicio 3 - TIR'!$E$23-SQRT(('Ejercicio 3 - TIR'!$E$23-'Ejercicio 3 - TIR'!$C$23)*('Ejercicio 3 - TIR'!$E$23-'Ejercicio 3 - TIR'!$D$23)*(1-R754)))</f>
        <v>0.173458012885532</v>
      </c>
      <c r="T754" s="16">
        <f ca="1" t="shared" ref="T754:X754" si="5603">RAND()</f>
        <v>0.37589464297631</v>
      </c>
      <c r="U754" s="18">
        <f ca="1">IF(T754&lt;=('Ejercicio 3 - TIR'!$D$24-'Ejercicio 3 - TIR'!$C$24)/('Ejercicio 3 - TIR'!$E$24-'Ejercicio 3 - TIR'!$C$24),'Ejercicio 3 - TIR'!$C$24+SQRT(('Ejercicio 3 - TIR'!$E$24-'Ejercicio 3 - TIR'!$C$24)*('Ejercicio 3 - TIR'!$D$24-'Ejercicio 3 - TIR'!$C$24)*T754),'Ejercicio 3 - TIR'!$E$24-SQRT(('Ejercicio 3 - TIR'!$E$24-'Ejercicio 3 - TIR'!$C$24)*('Ejercicio 3 - TIR'!$E$24-'Ejercicio 3 - TIR'!$D$24)*(1-T754)))</f>
        <v>0.178095884934457</v>
      </c>
      <c r="V754" s="16">
        <f ca="1" t="shared" si="5603"/>
        <v>0.237067975651152</v>
      </c>
      <c r="W754" s="18">
        <f ca="1">IF(V754&lt;=('Ejercicio 3 - TIR'!$D$25-'Ejercicio 3 - TIR'!$C$25)/('Ejercicio 3 - TIR'!$E$25-'Ejercicio 3 - TIR'!$C$25),'Ejercicio 3 - TIR'!$C$25+SQRT(('Ejercicio 3 - TIR'!$E$25-'Ejercicio 3 - TIR'!$C$25)*('Ejercicio 3 - TIR'!$D$25-'Ejercicio 3 - TIR'!$C$25)*V754),'Ejercicio 3 - TIR'!$E$25-SQRT(('Ejercicio 3 - TIR'!$E$25-'Ejercicio 3 - TIR'!$C$25)*('Ejercicio 3 - TIR'!$E$25-'Ejercicio 3 - TIR'!$D$25)*(1-V754)))</f>
        <v>0.198217990172124</v>
      </c>
      <c r="X754" s="16">
        <f ca="1" t="shared" si="5603"/>
        <v>0.341083405855259</v>
      </c>
      <c r="Y754" s="18">
        <f ca="1">IF(X754&lt;=('Ejercicio 3 - TIR'!$D$26-'Ejercicio 3 - TIR'!$C$26)/('Ejercicio 3 - TIR'!$E$26-'Ejercicio 3 - TIR'!$C$26),'Ejercicio 3 - TIR'!$C$26+SQRT(('Ejercicio 3 - TIR'!$E$26-'Ejercicio 3 - TIR'!$C$26)*('Ejercicio 3 - TIR'!$D$26-'Ejercicio 3 - TIR'!$C$26)*X754),'Ejercicio 3 - TIR'!$E$26-SQRT(('Ejercicio 3 - TIR'!$E$26-'Ejercicio 3 - TIR'!$C$26)*('Ejercicio 3 - TIR'!$E$26-'Ejercicio 3 - TIR'!$D$26)*(1-X754)))</f>
        <v>0.220349772771752</v>
      </c>
      <c r="Z754" s="16">
        <f ca="1" t="shared" si="5240"/>
        <v>1.12468443746337</v>
      </c>
      <c r="AA754" s="16">
        <f ca="1" t="shared" si="5241"/>
        <v>1.31976996510905</v>
      </c>
      <c r="AB754" s="16">
        <f ca="1" t="shared" si="5242"/>
        <v>1.55481556495506</v>
      </c>
      <c r="AC754" s="16">
        <f ca="1" t="shared" si="5243"/>
        <v>1.86300798132879</v>
      </c>
      <c r="AD754" s="16">
        <f ca="1" t="shared" si="5244"/>
        <v>2.27352136668654</v>
      </c>
      <c r="AE754" s="15">
        <f ca="1" t="shared" si="5245"/>
        <v>3892.22358187928</v>
      </c>
      <c r="AF754" s="15">
        <f ca="1" t="shared" si="5246"/>
        <v>4567.36095009826</v>
      </c>
      <c r="AG754" s="15">
        <f ca="1" t="shared" si="5247"/>
        <v>5380.7891403211</v>
      </c>
      <c r="AH754" s="15">
        <f ca="1" t="shared" si="5248"/>
        <v>6447.35834925554</v>
      </c>
      <c r="AI754" s="15">
        <f ca="1" t="shared" si="5249"/>
        <v>7868.03229649205</v>
      </c>
      <c r="AJ754" s="17">
        <f ca="1" t="shared" si="5250"/>
        <v>47896.188430292</v>
      </c>
      <c r="AK754" s="17">
        <f ca="1" t="shared" si="5251"/>
        <v>53304.9982150705</v>
      </c>
      <c r="AL754" s="17">
        <f ca="1" t="shared" si="5252"/>
        <v>60682.6814888204</v>
      </c>
      <c r="AM754" s="17">
        <f ca="1" t="shared" si="5253"/>
        <v>73890.9121846044</v>
      </c>
      <c r="AN754" s="17">
        <f ca="1" t="shared" si="5254"/>
        <v>85606.0493821464</v>
      </c>
      <c r="AO754" s="17">
        <f ca="1">C754/'Ejercicio 3 - TIR'!$D$7</f>
        <v>12860.0859466258</v>
      </c>
      <c r="AP754" s="17">
        <f ca="1" t="shared" si="5255"/>
        <v>35036.1024836662</v>
      </c>
      <c r="AQ754" s="17">
        <f ca="1" t="shared" si="5256"/>
        <v>40444.9122684447</v>
      </c>
      <c r="AR754" s="17">
        <f ca="1" t="shared" si="5257"/>
        <v>47822.5955421946</v>
      </c>
      <c r="AS754" s="17">
        <f ca="1" t="shared" si="5258"/>
        <v>61030.8262379787</v>
      </c>
      <c r="AT754" s="17">
        <f ca="1" t="shared" si="5259"/>
        <v>72745.9634355207</v>
      </c>
      <c r="AU754" s="17">
        <f ca="1">AP754*'Ejercicio 3 - TIR'!$D$5</f>
        <v>17518.0512418331</v>
      </c>
      <c r="AV754" s="17">
        <f ca="1">AQ754*'Ejercicio 3 - TIR'!$D$5</f>
        <v>20222.4561342223</v>
      </c>
      <c r="AW754" s="17">
        <f ca="1">AR754*'Ejercicio 3 - TIR'!$D$5</f>
        <v>23911.2977710973</v>
      </c>
      <c r="AX754" s="17">
        <f ca="1">AS754*'Ejercicio 3 - TIR'!$D$5</f>
        <v>30515.4131189893</v>
      </c>
      <c r="AY754" s="17">
        <f ca="1">AT754*'Ejercicio 3 - TIR'!$D$5</f>
        <v>36372.9817177603</v>
      </c>
      <c r="AZ754" s="17">
        <f ca="1" t="shared" ref="AZ754:BD754" si="5604">AJ754-AU754-AE754</f>
        <v>26485.9136065796</v>
      </c>
      <c r="BA754" s="17">
        <f ca="1" t="shared" si="5604"/>
        <v>28515.1811307499</v>
      </c>
      <c r="BB754" s="17">
        <f ca="1" t="shared" si="5604"/>
        <v>31390.594577402</v>
      </c>
      <c r="BC754" s="17">
        <f ca="1" t="shared" si="5604"/>
        <v>36928.1407163596</v>
      </c>
      <c r="BD754" s="17">
        <f ca="1" t="shared" si="5604"/>
        <v>41365.0353678941</v>
      </c>
      <c r="BE754" s="17">
        <f ca="1" t="shared" ref="BE754:BI754" si="5605">AZ754/Z754</f>
        <v>23549.6399917442</v>
      </c>
      <c r="BF754" s="17">
        <f ca="1" t="shared" si="5605"/>
        <v>21606.1752309948</v>
      </c>
      <c r="BG754" s="17">
        <f ca="1" t="shared" si="5605"/>
        <v>20189.2721457991</v>
      </c>
      <c r="BH754" s="17">
        <f ca="1" t="shared" si="5605"/>
        <v>19821.7834203913</v>
      </c>
      <c r="BI754" s="17">
        <f ca="1" t="shared" si="5605"/>
        <v>18194.2584635481</v>
      </c>
      <c r="BJ754" s="17">
        <f ca="1" t="shared" si="5262"/>
        <v>70971.5956325637</v>
      </c>
      <c r="BK754" s="17">
        <f ca="1" t="shared" si="5263"/>
        <v>29237.680177079</v>
      </c>
      <c r="BL754" s="17">
        <f ca="1" t="shared" si="5264"/>
        <v>100209.275809643</v>
      </c>
      <c r="BM754" s="17">
        <f ca="1">BK754*'Ejercicio 3 - TIR'!$D$5</f>
        <v>14618.8400885395</v>
      </c>
      <c r="BN754" s="17">
        <f ca="1" t="shared" si="5265"/>
        <v>85590.4357211032</v>
      </c>
      <c r="BO754" s="17">
        <f ca="1" t="shared" si="5266"/>
        <v>37646.6379314674</v>
      </c>
      <c r="BP754" s="17">
        <f ca="1" t="shared" si="5267"/>
        <v>-95517.0246912834</v>
      </c>
      <c r="BQ754" s="17">
        <f ca="1" t="shared" ref="BQ754:BT754" si="5606">BE754</f>
        <v>23549.6399917442</v>
      </c>
      <c r="BR754" s="17">
        <f ca="1" t="shared" si="5606"/>
        <v>21606.1752309948</v>
      </c>
      <c r="BS754" s="17">
        <f ca="1" t="shared" si="5606"/>
        <v>20189.2721457991</v>
      </c>
      <c r="BT754" s="17">
        <f ca="1" t="shared" si="5606"/>
        <v>19821.7834203913</v>
      </c>
      <c r="BU754" s="17">
        <f ca="1" t="shared" si="5269"/>
        <v>55840.8963950155</v>
      </c>
      <c r="BV754" s="19">
        <f ca="1" t="shared" si="5270"/>
        <v>12.5109817316316</v>
      </c>
    </row>
    <row r="755" ht="15" customHeight="1" spans="1:74">
      <c r="A755" s="15">
        <v>754</v>
      </c>
      <c r="B755" s="16">
        <f ca="1" t="shared" ref="B755:F755" si="5607">RAND()</f>
        <v>0.0487128066400739</v>
      </c>
      <c r="C755" s="17">
        <f ca="1">IF(B755&lt;=('Ejercicio 3 - TIR'!$D$13-'Ejercicio 3 - TIR'!$C$13)/('Ejercicio 3 - TIR'!$E$13-'Ejercicio 3 - TIR'!$C$13),'Ejercicio 3 - TIR'!$C$13+SQRT(('Ejercicio 3 - TIR'!$E$13-'Ejercicio 3 - TIR'!$C$13)*('Ejercicio 3 - TIR'!$D$13-'Ejercicio 3 - TIR'!$C$13)*B755),'Ejercicio 3 - TIR'!$E$13-SQRT(('Ejercicio 3 - TIR'!$E$13-'Ejercicio 3 - TIR'!$C$13)*('Ejercicio 3 - TIR'!$E$13-'Ejercicio 3 - TIR'!$D$13)*(1-B755)))</f>
        <v>64414.195584252</v>
      </c>
      <c r="D755" s="16">
        <f ca="1" t="shared" si="5607"/>
        <v>0.101447069404501</v>
      </c>
      <c r="E755" s="17">
        <f ca="1">IF(D755&lt;=('Ejercicio 3 - TIR'!$D$14-'Ejercicio 3 - TIR'!$C$14)/('Ejercicio 3 - TIR'!$E$14-'Ejercicio 3 - TIR'!$C$14),'Ejercicio 3 - TIR'!$C$14+SQRT(('Ejercicio 3 - TIR'!$E$14-'Ejercicio 3 - TIR'!$C$14)*('Ejercicio 3 - TIR'!$D$14-'Ejercicio 3 - TIR'!$C$14)*D755),'Ejercicio 3 - TIR'!$E$14-SQRT(('Ejercicio 3 - TIR'!$E$14-'Ejercicio 3 - TIR'!$C$14)*('Ejercicio 3 - TIR'!$E$14-'Ejercicio 3 - TIR'!$D$14)*(1-D755)))</f>
        <v>27758.3564318879</v>
      </c>
      <c r="F755" s="16">
        <f ca="1" t="shared" si="5607"/>
        <v>0.747595771175042</v>
      </c>
      <c r="G755" s="17">
        <f ca="1">IF(F755&lt;=('Ejercicio 3 - TIR'!$D$18-'Ejercicio 3 - TIR'!$C$18)/('Ejercicio 3 - TIR'!$E$18-'Ejercicio 3 - TIR'!$C$18),'Ejercicio 3 - TIR'!$C$18+SQRT(('Ejercicio 3 - TIR'!$E$18-'Ejercicio 3 - TIR'!$C$18)*('Ejercicio 3 - TIR'!$D$18-'Ejercicio 3 - TIR'!$C$18)*F755),'Ejercicio 3 - TIR'!$E$18-SQRT(('Ejercicio 3 - TIR'!$E$18-'Ejercicio 3 - TIR'!$C$18)*('Ejercicio 3 - TIR'!$E$18-'Ejercicio 3 - TIR'!$D$18)*(1-F755)))</f>
        <v>40649.1015684261</v>
      </c>
      <c r="H755" s="16">
        <f ca="1" t="shared" ref="H755:L755" si="5608">RAND()</f>
        <v>0.758480839753384</v>
      </c>
      <c r="I755" s="17">
        <f ca="1">IF(H755&lt;=('Ejercicio 3 - TIR'!$D$18-'Ejercicio 3 - TIR'!$C$18)/('Ejercicio 3 - TIR'!$E$18-'Ejercicio 3 - TIR'!$C$18),'Ejercicio 3 - TIR'!$C$18+SQRT(('Ejercicio 3 - TIR'!$E$18-'Ejercicio 3 - TIR'!$C$18)*('Ejercicio 3 - TIR'!$D$18-'Ejercicio 3 - TIR'!$C$18)*H755),'Ejercicio 3 - TIR'!$E$18-SQRT(('Ejercicio 3 - TIR'!$E$18-'Ejercicio 3 - TIR'!$C$18)*('Ejercicio 3 - TIR'!$E$18-'Ejercicio 3 - TIR'!$D$18)*(1-H755)))</f>
        <v>40743.9528881254</v>
      </c>
      <c r="J755" s="16">
        <f ca="1" t="shared" si="5608"/>
        <v>0.213632735159522</v>
      </c>
      <c r="K755" s="17">
        <f ca="1">IF(J755&lt;=('Ejercicio 3 - TIR'!$D$18-'Ejercicio 3 - TIR'!$C$18)/('Ejercicio 3 - TIR'!$E$18-'Ejercicio 3 - TIR'!$C$18),'Ejercicio 3 - TIR'!$C$18+SQRT(('Ejercicio 3 - TIR'!$E$18-'Ejercicio 3 - TIR'!$C$18)*('Ejercicio 3 - TIR'!$D$18-'Ejercicio 3 - TIR'!$C$18)*J755),'Ejercicio 3 - TIR'!$E$18-SQRT(('Ejercicio 3 - TIR'!$E$18-'Ejercicio 3 - TIR'!$C$18)*('Ejercicio 3 - TIR'!$E$18-'Ejercicio 3 - TIR'!$D$18)*(1-J755)))</f>
        <v>35660.8224026133</v>
      </c>
      <c r="L755" s="16">
        <f ca="1" t="shared" si="5608"/>
        <v>0.777002803463229</v>
      </c>
      <c r="M755" s="17">
        <f ca="1">IF(L755&lt;=('Ejercicio 3 - TIR'!$D$18-'Ejercicio 3 - TIR'!$C$18)/('Ejercicio 3 - TIR'!$E$18-'Ejercicio 3 - TIR'!$C$18),'Ejercicio 3 - TIR'!$C$18+SQRT(('Ejercicio 3 - TIR'!$E$18-'Ejercicio 3 - TIR'!$C$18)*('Ejercicio 3 - TIR'!$D$18-'Ejercicio 3 - TIR'!$C$18)*L755),'Ejercicio 3 - TIR'!$E$18-SQRT(('Ejercicio 3 - TIR'!$E$18-'Ejercicio 3 - TIR'!$C$18)*('Ejercicio 3 - TIR'!$E$18-'Ejercicio 3 - TIR'!$D$18)*(1-L755)))</f>
        <v>40910.4046972521</v>
      </c>
      <c r="N755" s="16">
        <f ca="1" t="shared" ref="N755:R755" si="5609">RAND()</f>
        <v>0.121848735674736</v>
      </c>
      <c r="O755" s="17">
        <f ca="1">IF(N755&lt;=('Ejercicio 3 - TIR'!$D$18-'Ejercicio 3 - TIR'!$C$18)/('Ejercicio 3 - TIR'!$E$18-'Ejercicio 3 - TIR'!$C$18),'Ejercicio 3 - TIR'!$C$18+SQRT(('Ejercicio 3 - TIR'!$E$18-'Ejercicio 3 - TIR'!$C$18)*('Ejercicio 3 - TIR'!$D$18-'Ejercicio 3 - TIR'!$C$18)*N755),'Ejercicio 3 - TIR'!$E$18-SQRT(('Ejercicio 3 - TIR'!$E$18-'Ejercicio 3 - TIR'!$C$18)*('Ejercicio 3 - TIR'!$E$18-'Ejercicio 3 - TIR'!$D$18)*(1-N755)))</f>
        <v>34275.1971125564</v>
      </c>
      <c r="P755" s="16">
        <f ca="1" t="shared" si="5609"/>
        <v>0.128393001765243</v>
      </c>
      <c r="Q755" s="18">
        <f ca="1">IF(P755&lt;=('Ejercicio 3 - TIR'!$D$22-'Ejercicio 3 - TIR'!$C$22)/('Ejercicio 3 - TIR'!$E$22-'Ejercicio 3 - TIR'!$C$22),'Ejercicio 3 - TIR'!$C$22+SQRT(('Ejercicio 3 - TIR'!$E$22-'Ejercicio 3 - TIR'!$C$22)*('Ejercicio 3 - TIR'!$D$22-'Ejercicio 3 - TIR'!$C$22)*P755),'Ejercicio 3 - TIR'!$E$22-SQRT(('Ejercicio 3 - TIR'!$E$22-'Ejercicio 3 - TIR'!$C$22)*('Ejercicio 3 - TIR'!$E$22-'Ejercicio 3 - TIR'!$D$22)*(1-P755)))</f>
        <v>0.135202217048097</v>
      </c>
      <c r="R755" s="16">
        <f ca="1" t="shared" si="5609"/>
        <v>0.534559883572964</v>
      </c>
      <c r="S755" s="18">
        <f ca="1">IF(R755&lt;=('Ejercicio 3 - TIR'!$D$23-'Ejercicio 3 - TIR'!$C$23)/('Ejercicio 3 - TIR'!$E$23-'Ejercicio 3 - TIR'!$C$23),'Ejercicio 3 - TIR'!$C$23+SQRT(('Ejercicio 3 - TIR'!$E$23-'Ejercicio 3 - TIR'!$C$23)*('Ejercicio 3 - TIR'!$D$23-'Ejercicio 3 - TIR'!$C$23)*R755),'Ejercicio 3 - TIR'!$E$23-SQRT(('Ejercicio 3 - TIR'!$E$23-'Ejercicio 3 - TIR'!$C$23)*('Ejercicio 3 - TIR'!$E$23-'Ejercicio 3 - TIR'!$D$23)*(1-R755)))</f>
        <v>0.151055359570921</v>
      </c>
      <c r="T755" s="16">
        <f ca="1" t="shared" ref="T755:X755" si="5610">RAND()</f>
        <v>0.840183429843257</v>
      </c>
      <c r="U755" s="18">
        <f ca="1">IF(T755&lt;=('Ejercicio 3 - TIR'!$D$24-'Ejercicio 3 - TIR'!$C$24)/('Ejercicio 3 - TIR'!$E$24-'Ejercicio 3 - TIR'!$C$24),'Ejercicio 3 - TIR'!$C$24+SQRT(('Ejercicio 3 - TIR'!$E$24-'Ejercicio 3 - TIR'!$C$24)*('Ejercicio 3 - TIR'!$D$24-'Ejercicio 3 - TIR'!$C$24)*T755),'Ejercicio 3 - TIR'!$E$24-SQRT(('Ejercicio 3 - TIR'!$E$24-'Ejercicio 3 - TIR'!$C$24)*('Ejercicio 3 - TIR'!$E$24-'Ejercicio 3 - TIR'!$D$24)*(1-T755)))</f>
        <v>0.19884612573454</v>
      </c>
      <c r="V755" s="16">
        <f ca="1" t="shared" si="5610"/>
        <v>0.83298571384807</v>
      </c>
      <c r="W755" s="18">
        <f ca="1">IF(V755&lt;=('Ejercicio 3 - TIR'!$D$25-'Ejercicio 3 - TIR'!$C$25)/('Ejercicio 3 - TIR'!$E$25-'Ejercicio 3 - TIR'!$C$25),'Ejercicio 3 - TIR'!$C$25+SQRT(('Ejercicio 3 - TIR'!$E$25-'Ejercicio 3 - TIR'!$C$25)*('Ejercicio 3 - TIR'!$D$25-'Ejercicio 3 - TIR'!$C$25)*V755),'Ejercicio 3 - TIR'!$E$25-SQRT(('Ejercicio 3 - TIR'!$E$25-'Ejercicio 3 - TIR'!$C$25)*('Ejercicio 3 - TIR'!$E$25-'Ejercicio 3 - TIR'!$D$25)*(1-V755)))</f>
        <v>0.225822531118172</v>
      </c>
      <c r="X755" s="16">
        <f ca="1" t="shared" si="5610"/>
        <v>0.798020768763474</v>
      </c>
      <c r="Y755" s="18">
        <f ca="1">IF(X755&lt;=('Ejercicio 3 - TIR'!$D$26-'Ejercicio 3 - TIR'!$C$26)/('Ejercicio 3 - TIR'!$E$26-'Ejercicio 3 - TIR'!$C$26),'Ejercicio 3 - TIR'!$C$26+SQRT(('Ejercicio 3 - TIR'!$E$26-'Ejercicio 3 - TIR'!$C$26)*('Ejercicio 3 - TIR'!$D$26-'Ejercicio 3 - TIR'!$C$26)*X755),'Ejercicio 3 - TIR'!$E$26-SQRT(('Ejercicio 3 - TIR'!$E$26-'Ejercicio 3 - TIR'!$C$26)*('Ejercicio 3 - TIR'!$E$26-'Ejercicio 3 - TIR'!$D$26)*(1-X755)))</f>
        <v>0.246974436436644</v>
      </c>
      <c r="Z755" s="16">
        <f ca="1" t="shared" si="5240"/>
        <v>1.1352022170481</v>
      </c>
      <c r="AA755" s="16">
        <f ca="1" t="shared" si="5241"/>
        <v>1.30668059613</v>
      </c>
      <c r="AB755" s="16">
        <f ca="1" t="shared" si="5242"/>
        <v>1.56650897024295</v>
      </c>
      <c r="AC755" s="16">
        <f ca="1" t="shared" si="5243"/>
        <v>1.92026199092254</v>
      </c>
      <c r="AD755" s="16">
        <f ca="1" t="shared" si="5244"/>
        <v>2.39451761394134</v>
      </c>
      <c r="AE755" s="15">
        <f ca="1" t="shared" si="5245"/>
        <v>3752.99133120254</v>
      </c>
      <c r="AF755" s="15">
        <f ca="1" t="shared" si="5246"/>
        <v>4319.90078620389</v>
      </c>
      <c r="AG755" s="15">
        <f ca="1" t="shared" si="5247"/>
        <v>5178.89632109813</v>
      </c>
      <c r="AH755" s="15">
        <f ca="1" t="shared" si="5248"/>
        <v>6348.4077967271</v>
      </c>
      <c r="AI755" s="15">
        <f ca="1" t="shared" si="5249"/>
        <v>7916.30223459377</v>
      </c>
      <c r="AJ755" s="17">
        <f ca="1" t="shared" si="5250"/>
        <v>46144.9502214906</v>
      </c>
      <c r="AK755" s="17">
        <f ca="1" t="shared" si="5251"/>
        <v>53239.3326485485</v>
      </c>
      <c r="AL755" s="17">
        <f ca="1" t="shared" si="5252"/>
        <v>55862.9981799346</v>
      </c>
      <c r="AM755" s="17">
        <f ca="1" t="shared" si="5253"/>
        <v>78558.6951733921</v>
      </c>
      <c r="AN755" s="17">
        <f ca="1" t="shared" si="5254"/>
        <v>82072.5632073277</v>
      </c>
      <c r="AO755" s="17">
        <f ca="1">C755/'Ejercicio 3 - TIR'!$D$7</f>
        <v>12882.8391168504</v>
      </c>
      <c r="AP755" s="17">
        <f ca="1" t="shared" si="5255"/>
        <v>33262.1111046402</v>
      </c>
      <c r="AQ755" s="17">
        <f ca="1" t="shared" si="5256"/>
        <v>40356.4935316981</v>
      </c>
      <c r="AR755" s="17">
        <f ca="1" t="shared" si="5257"/>
        <v>42980.1590630842</v>
      </c>
      <c r="AS755" s="17">
        <f ca="1" t="shared" si="5258"/>
        <v>65675.8560565417</v>
      </c>
      <c r="AT755" s="17">
        <f ca="1" t="shared" si="5259"/>
        <v>69189.7240904773</v>
      </c>
      <c r="AU755" s="17">
        <f ca="1">AP755*'Ejercicio 3 - TIR'!$D$5</f>
        <v>16631.0555523201</v>
      </c>
      <c r="AV755" s="17">
        <f ca="1">AQ755*'Ejercicio 3 - TIR'!$D$5</f>
        <v>20178.246765849</v>
      </c>
      <c r="AW755" s="17">
        <f ca="1">AR755*'Ejercicio 3 - TIR'!$D$5</f>
        <v>21490.0795315421</v>
      </c>
      <c r="AX755" s="17">
        <f ca="1">AS755*'Ejercicio 3 - TIR'!$D$5</f>
        <v>32837.9280282709</v>
      </c>
      <c r="AY755" s="17">
        <f ca="1">AT755*'Ejercicio 3 - TIR'!$D$5</f>
        <v>34594.8620452387</v>
      </c>
      <c r="AZ755" s="17">
        <f ca="1" t="shared" ref="AZ755:BD755" si="5611">AJ755-AU755-AE755</f>
        <v>25760.903337968</v>
      </c>
      <c r="BA755" s="17">
        <f ca="1" t="shared" si="5611"/>
        <v>28741.1850964955</v>
      </c>
      <c r="BB755" s="17">
        <f ca="1" t="shared" si="5611"/>
        <v>29194.0223272944</v>
      </c>
      <c r="BC755" s="17">
        <f ca="1" t="shared" si="5611"/>
        <v>39372.3593483942</v>
      </c>
      <c r="BD755" s="17">
        <f ca="1" t="shared" si="5611"/>
        <v>39561.3989274953</v>
      </c>
      <c r="BE755" s="17">
        <f ca="1" t="shared" ref="BE755:BI755" si="5612">AZ755/Z755</f>
        <v>22692.7880787221</v>
      </c>
      <c r="BF755" s="17">
        <f ca="1" t="shared" si="5612"/>
        <v>21995.5704413292</v>
      </c>
      <c r="BG755" s="17">
        <f ca="1" t="shared" si="5612"/>
        <v>18636.3582219172</v>
      </c>
      <c r="BH755" s="17">
        <f ca="1" t="shared" si="5612"/>
        <v>20503.6393651049</v>
      </c>
      <c r="BI755" s="17">
        <f ca="1" t="shared" si="5612"/>
        <v>16521.6570958431</v>
      </c>
      <c r="BJ755" s="17">
        <f ca="1" t="shared" si="5262"/>
        <v>66467.8734102176</v>
      </c>
      <c r="BK755" s="17">
        <f ca="1" t="shared" si="5263"/>
        <v>30848.1851828708</v>
      </c>
      <c r="BL755" s="17">
        <f ca="1" t="shared" si="5264"/>
        <v>97316.0585930884</v>
      </c>
      <c r="BM755" s="17">
        <f ca="1">BK755*'Ejercicio 3 - TIR'!$D$5</f>
        <v>15424.0925914354</v>
      </c>
      <c r="BN755" s="17">
        <f ca="1" t="shared" si="5265"/>
        <v>81891.966001653</v>
      </c>
      <c r="BO755" s="17">
        <f ca="1" t="shared" si="5266"/>
        <v>34199.7759903131</v>
      </c>
      <c r="BP755" s="17">
        <f ca="1" t="shared" si="5267"/>
        <v>-92172.5520161399</v>
      </c>
      <c r="BQ755" s="17">
        <f ca="1" t="shared" ref="BQ755:BT755" si="5613">BE755</f>
        <v>22692.7880787221</v>
      </c>
      <c r="BR755" s="17">
        <f ca="1" t="shared" si="5613"/>
        <v>21995.5704413292</v>
      </c>
      <c r="BS755" s="17">
        <f ca="1" t="shared" si="5613"/>
        <v>18636.3582219172</v>
      </c>
      <c r="BT755" s="17">
        <f ca="1" t="shared" si="5613"/>
        <v>20503.6393651049</v>
      </c>
      <c r="BU755" s="17">
        <f ca="1" t="shared" si="5269"/>
        <v>50721.4330861562</v>
      </c>
      <c r="BV755" s="19">
        <f ca="1" t="shared" si="5270"/>
        <v>12.2707698320468</v>
      </c>
    </row>
    <row r="756" ht="15" customHeight="1" spans="1:74">
      <c r="A756" s="15">
        <v>755</v>
      </c>
      <c r="B756" s="16">
        <f ca="1" t="shared" ref="B756:F756" si="5614">RAND()</f>
        <v>0.849892653374761</v>
      </c>
      <c r="C756" s="17">
        <f ca="1">IF(B756&lt;=('Ejercicio 3 - TIR'!$D$13-'Ejercicio 3 - TIR'!$C$13)/('Ejercicio 3 - TIR'!$E$13-'Ejercicio 3 - TIR'!$C$13),'Ejercicio 3 - TIR'!$C$13+SQRT(('Ejercicio 3 - TIR'!$E$13-'Ejercicio 3 - TIR'!$C$13)*('Ejercicio 3 - TIR'!$D$13-'Ejercicio 3 - TIR'!$C$13)*B756),'Ejercicio 3 - TIR'!$E$13-SQRT(('Ejercicio 3 - TIR'!$E$13-'Ejercicio 3 - TIR'!$C$13)*('Ejercicio 3 - TIR'!$E$13-'Ejercicio 3 - TIR'!$D$13)*(1-B756)))</f>
        <v>86578.7923065662</v>
      </c>
      <c r="D756" s="16">
        <f ca="1" t="shared" si="5614"/>
        <v>0.650428206476925</v>
      </c>
      <c r="E756" s="17">
        <f ca="1">IF(D756&lt;=('Ejercicio 3 - TIR'!$D$14-'Ejercicio 3 - TIR'!$C$14)/('Ejercicio 3 - TIR'!$E$14-'Ejercicio 3 - TIR'!$C$14),'Ejercicio 3 - TIR'!$C$14+SQRT(('Ejercicio 3 - TIR'!$E$14-'Ejercicio 3 - TIR'!$C$14)*('Ejercicio 3 - TIR'!$D$14-'Ejercicio 3 - TIR'!$C$14)*D756),'Ejercicio 3 - TIR'!$E$14-SQRT(('Ejercicio 3 - TIR'!$E$14-'Ejercicio 3 - TIR'!$C$14)*('Ejercicio 3 - TIR'!$E$14-'Ejercicio 3 - TIR'!$D$14)*(1-D756)))</f>
        <v>32758.7453415543</v>
      </c>
      <c r="F756" s="16">
        <f ca="1" t="shared" si="5614"/>
        <v>0.51731982998229</v>
      </c>
      <c r="G756" s="17">
        <f ca="1">IF(F756&lt;=('Ejercicio 3 - TIR'!$D$18-'Ejercicio 3 - TIR'!$C$18)/('Ejercicio 3 - TIR'!$E$18-'Ejercicio 3 - TIR'!$C$18),'Ejercicio 3 - TIR'!$C$18+SQRT(('Ejercicio 3 - TIR'!$E$18-'Ejercicio 3 - TIR'!$C$18)*('Ejercicio 3 - TIR'!$D$18-'Ejercicio 3 - TIR'!$C$18)*F756),'Ejercicio 3 - TIR'!$E$18-SQRT(('Ejercicio 3 - TIR'!$E$18-'Ejercicio 3 - TIR'!$C$18)*('Ejercicio 3 - TIR'!$E$18-'Ejercicio 3 - TIR'!$D$18)*(1-F756)))</f>
        <v>38808.9712507956</v>
      </c>
      <c r="H756" s="16">
        <f ca="1" t="shared" ref="H756:L756" si="5615">RAND()</f>
        <v>0.504697809139509</v>
      </c>
      <c r="I756" s="17">
        <f ca="1">IF(H756&lt;=('Ejercicio 3 - TIR'!$D$18-'Ejercicio 3 - TIR'!$C$18)/('Ejercicio 3 - TIR'!$E$18-'Ejercicio 3 - TIR'!$C$18),'Ejercicio 3 - TIR'!$C$18+SQRT(('Ejercicio 3 - TIR'!$E$18-'Ejercicio 3 - TIR'!$C$18)*('Ejercicio 3 - TIR'!$D$18-'Ejercicio 3 - TIR'!$C$18)*H756),'Ejercicio 3 - TIR'!$E$18-SQRT(('Ejercicio 3 - TIR'!$E$18-'Ejercicio 3 - TIR'!$C$18)*('Ejercicio 3 - TIR'!$E$18-'Ejercicio 3 - TIR'!$D$18)*(1-H756)))</f>
        <v>38700.8431413815</v>
      </c>
      <c r="J756" s="16">
        <f ca="1" t="shared" si="5615"/>
        <v>0.90653158454914</v>
      </c>
      <c r="K756" s="17">
        <f ca="1">IF(J756&lt;=('Ejercicio 3 - TIR'!$D$18-'Ejercicio 3 - TIR'!$C$18)/('Ejercicio 3 - TIR'!$E$18-'Ejercicio 3 - TIR'!$C$18),'Ejercicio 3 - TIR'!$C$18+SQRT(('Ejercicio 3 - TIR'!$E$18-'Ejercicio 3 - TIR'!$C$18)*('Ejercicio 3 - TIR'!$D$18-'Ejercicio 3 - TIR'!$C$18)*J756),'Ejercicio 3 - TIR'!$E$18-SQRT(('Ejercicio 3 - TIR'!$E$18-'Ejercicio 3 - TIR'!$C$18)*('Ejercicio 3 - TIR'!$E$18-'Ejercicio 3 - TIR'!$D$18)*(1-J756)))</f>
        <v>42352.3347721408</v>
      </c>
      <c r="L756" s="16">
        <f ca="1" t="shared" si="5615"/>
        <v>0.648751094542122</v>
      </c>
      <c r="M756" s="17">
        <f ca="1">IF(L756&lt;=('Ejercicio 3 - TIR'!$D$18-'Ejercicio 3 - TIR'!$C$18)/('Ejercicio 3 - TIR'!$E$18-'Ejercicio 3 - TIR'!$C$18),'Ejercicio 3 - TIR'!$C$18+SQRT(('Ejercicio 3 - TIR'!$E$18-'Ejercicio 3 - TIR'!$C$18)*('Ejercicio 3 - TIR'!$D$18-'Ejercicio 3 - TIR'!$C$18)*L756),'Ejercicio 3 - TIR'!$E$18-SQRT(('Ejercicio 3 - TIR'!$E$18-'Ejercicio 3 - TIR'!$C$18)*('Ejercicio 3 - TIR'!$E$18-'Ejercicio 3 - TIR'!$D$18)*(1-L756)))</f>
        <v>39864.7181501206</v>
      </c>
      <c r="N756" s="16">
        <f ca="1" t="shared" ref="N756:R756" si="5616">RAND()</f>
        <v>0.366179459962767</v>
      </c>
      <c r="O756" s="17">
        <f ca="1">IF(N756&lt;=('Ejercicio 3 - TIR'!$D$18-'Ejercicio 3 - TIR'!$C$18)/('Ejercicio 3 - TIR'!$E$18-'Ejercicio 3 - TIR'!$C$18),'Ejercicio 3 - TIR'!$C$18+SQRT(('Ejercicio 3 - TIR'!$E$18-'Ejercicio 3 - TIR'!$C$18)*('Ejercicio 3 - TIR'!$D$18-'Ejercicio 3 - TIR'!$C$18)*N756),'Ejercicio 3 - TIR'!$E$18-SQRT(('Ejercicio 3 - TIR'!$E$18-'Ejercicio 3 - TIR'!$C$18)*('Ejercicio 3 - TIR'!$E$18-'Ejercicio 3 - TIR'!$D$18)*(1-N756)))</f>
        <v>37411.2697288936</v>
      </c>
      <c r="P756" s="16">
        <f ca="1" t="shared" si="5616"/>
        <v>0.327625178550609</v>
      </c>
      <c r="Q756" s="18">
        <f ca="1">IF(P756&lt;=('Ejercicio 3 - TIR'!$D$22-'Ejercicio 3 - TIR'!$C$22)/('Ejercicio 3 - TIR'!$E$22-'Ejercicio 3 - TIR'!$C$22),'Ejercicio 3 - TIR'!$C$22+SQRT(('Ejercicio 3 - TIR'!$E$22-'Ejercicio 3 - TIR'!$C$22)*('Ejercicio 3 - TIR'!$D$22-'Ejercicio 3 - TIR'!$C$22)*P756),'Ejercicio 3 - TIR'!$E$22-SQRT(('Ejercicio 3 - TIR'!$E$22-'Ejercicio 3 - TIR'!$C$22)*('Ejercicio 3 - TIR'!$E$22-'Ejercicio 3 - TIR'!$D$22)*(1-P756)))</f>
        <v>0.14428426077506</v>
      </c>
      <c r="R756" s="16">
        <f ca="1" t="shared" si="5616"/>
        <v>0.263955221680924</v>
      </c>
      <c r="S756" s="18">
        <f ca="1">IF(R756&lt;=('Ejercicio 3 - TIR'!$D$23-'Ejercicio 3 - TIR'!$C$23)/('Ejercicio 3 - TIR'!$E$23-'Ejercicio 3 - TIR'!$C$23),'Ejercicio 3 - TIR'!$C$23+SQRT(('Ejercicio 3 - TIR'!$E$23-'Ejercicio 3 - TIR'!$C$23)*('Ejercicio 3 - TIR'!$D$23-'Ejercicio 3 - TIR'!$C$23)*R756),'Ejercicio 3 - TIR'!$E$23-SQRT(('Ejercicio 3 - TIR'!$E$23-'Ejercicio 3 - TIR'!$C$23)*('Ejercicio 3 - TIR'!$E$23-'Ejercicio 3 - TIR'!$D$23)*(1-R756)))</f>
        <v>0.141797233747099</v>
      </c>
      <c r="T756" s="16">
        <f ca="1" t="shared" ref="T756:X756" si="5617">RAND()</f>
        <v>0.652162204917793</v>
      </c>
      <c r="U756" s="18">
        <f ca="1">IF(T756&lt;=('Ejercicio 3 - TIR'!$D$24-'Ejercicio 3 - TIR'!$C$24)/('Ejercicio 3 - TIR'!$E$24-'Ejercicio 3 - TIR'!$C$24),'Ejercicio 3 - TIR'!$C$24+SQRT(('Ejercicio 3 - TIR'!$E$24-'Ejercicio 3 - TIR'!$C$24)*('Ejercicio 3 - TIR'!$D$24-'Ejercicio 3 - TIR'!$C$24)*T756),'Ejercicio 3 - TIR'!$E$24-SQRT(('Ejercicio 3 - TIR'!$E$24-'Ejercicio 3 - TIR'!$C$24)*('Ejercicio 3 - TIR'!$E$24-'Ejercicio 3 - TIR'!$D$24)*(1-T756)))</f>
        <v>0.18879189486319</v>
      </c>
      <c r="V756" s="16">
        <f ca="1" t="shared" si="5617"/>
        <v>0.0175608209496081</v>
      </c>
      <c r="W756" s="18">
        <f ca="1">IF(V756&lt;=('Ejercicio 3 - TIR'!$D$25-'Ejercicio 3 - TIR'!$C$25)/('Ejercicio 3 - TIR'!$E$25-'Ejercicio 3 - TIR'!$C$25),'Ejercicio 3 - TIR'!$C$25+SQRT(('Ejercicio 3 - TIR'!$E$25-'Ejercicio 3 - TIR'!$C$25)*('Ejercicio 3 - TIR'!$D$25-'Ejercicio 3 - TIR'!$C$25)*V756),'Ejercicio 3 - TIR'!$E$25-SQRT(('Ejercicio 3 - TIR'!$E$25-'Ejercicio 3 - TIR'!$C$25)*('Ejercicio 3 - TIR'!$E$25-'Ejercicio 3 - TIR'!$D$25)*(1-V756)))</f>
        <v>0.184958341388958</v>
      </c>
      <c r="X756" s="16">
        <f ca="1" t="shared" si="5617"/>
        <v>0.731930360741062</v>
      </c>
      <c r="Y756" s="18">
        <f ca="1">IF(X756&lt;=('Ejercicio 3 - TIR'!$D$26-'Ejercicio 3 - TIR'!$C$26)/('Ejercicio 3 - TIR'!$E$26-'Ejercicio 3 - TIR'!$C$26),'Ejercicio 3 - TIR'!$C$26+SQRT(('Ejercicio 3 - TIR'!$E$26-'Ejercicio 3 - TIR'!$C$26)*('Ejercicio 3 - TIR'!$D$26-'Ejercicio 3 - TIR'!$C$26)*X756),'Ejercicio 3 - TIR'!$E$26-SQRT(('Ejercicio 3 - TIR'!$E$26-'Ejercicio 3 - TIR'!$C$26)*('Ejercicio 3 - TIR'!$E$26-'Ejercicio 3 - TIR'!$D$26)*(1-X756)))</f>
        <v>0.241952975779987</v>
      </c>
      <c r="Z756" s="16">
        <f ca="1" t="shared" si="5240"/>
        <v>1.14428426077506</v>
      </c>
      <c r="AA756" s="16">
        <f ca="1" t="shared" si="5241"/>
        <v>1.30654060357331</v>
      </c>
      <c r="AB756" s="16">
        <f ca="1" t="shared" si="5242"/>
        <v>1.55320487983761</v>
      </c>
      <c r="AC756" s="16">
        <f ca="1" t="shared" si="5243"/>
        <v>1.84048307824961</v>
      </c>
      <c r="AD756" s="16">
        <f ca="1" t="shared" si="5244"/>
        <v>2.28579343590481</v>
      </c>
      <c r="AE756" s="15">
        <f ca="1" t="shared" si="5245"/>
        <v>4726.57135552459</v>
      </c>
      <c r="AF756" s="15">
        <f ca="1" t="shared" si="5246"/>
        <v>5396.78609884625</v>
      </c>
      <c r="AG756" s="15">
        <f ca="1" t="shared" si="5247"/>
        <v>6415.65557261876</v>
      </c>
      <c r="AH756" s="15">
        <f ca="1" t="shared" si="5248"/>
        <v>7602.28458625315</v>
      </c>
      <c r="AI756" s="15">
        <f ca="1" t="shared" si="5249"/>
        <v>9441.67996462343</v>
      </c>
      <c r="AJ756" s="17">
        <f ca="1" t="shared" si="5250"/>
        <v>44408.4949791572</v>
      </c>
      <c r="AK756" s="17">
        <f ca="1" t="shared" si="5251"/>
        <v>50564.2229567365</v>
      </c>
      <c r="AL756" s="17">
        <f ca="1" t="shared" si="5252"/>
        <v>65781.8530406051</v>
      </c>
      <c r="AM756" s="17">
        <f ca="1" t="shared" si="5253"/>
        <v>73370.3391744869</v>
      </c>
      <c r="AN756" s="17">
        <f ca="1" t="shared" si="5254"/>
        <v>85514.4347751694</v>
      </c>
      <c r="AO756" s="17">
        <f ca="1">C756/'Ejercicio 3 - TIR'!$D$7</f>
        <v>17315.7584613132</v>
      </c>
      <c r="AP756" s="17">
        <f ca="1" t="shared" si="5255"/>
        <v>27092.736517844</v>
      </c>
      <c r="AQ756" s="17">
        <f ca="1" t="shared" si="5256"/>
        <v>33248.4644954233</v>
      </c>
      <c r="AR756" s="17">
        <f ca="1" t="shared" si="5257"/>
        <v>48466.0945792919</v>
      </c>
      <c r="AS756" s="17">
        <f ca="1" t="shared" si="5258"/>
        <v>56054.5807131737</v>
      </c>
      <c r="AT756" s="17">
        <f ca="1" t="shared" si="5259"/>
        <v>68198.6763138562</v>
      </c>
      <c r="AU756" s="17">
        <f ca="1">AP756*'Ejercicio 3 - TIR'!$D$5</f>
        <v>13546.368258922</v>
      </c>
      <c r="AV756" s="17">
        <f ca="1">AQ756*'Ejercicio 3 - TIR'!$D$5</f>
        <v>16624.2322477116</v>
      </c>
      <c r="AW756" s="17">
        <f ca="1">AR756*'Ejercicio 3 - TIR'!$D$5</f>
        <v>24233.047289646</v>
      </c>
      <c r="AX756" s="17">
        <f ca="1">AS756*'Ejercicio 3 - TIR'!$D$5</f>
        <v>28027.2903565868</v>
      </c>
      <c r="AY756" s="17">
        <f ca="1">AT756*'Ejercicio 3 - TIR'!$D$5</f>
        <v>34099.3381569281</v>
      </c>
      <c r="AZ756" s="17">
        <f ca="1" t="shared" ref="AZ756:BD756" si="5618">AJ756-AU756-AE756</f>
        <v>26135.5553647106</v>
      </c>
      <c r="BA756" s="17">
        <f ca="1" t="shared" si="5618"/>
        <v>28543.2046101786</v>
      </c>
      <c r="BB756" s="17">
        <f ca="1" t="shared" si="5618"/>
        <v>35133.1501783404</v>
      </c>
      <c r="BC756" s="17">
        <f ca="1" t="shared" si="5618"/>
        <v>37740.7642316469</v>
      </c>
      <c r="BD756" s="17">
        <f ca="1" t="shared" si="5618"/>
        <v>41973.4166536179</v>
      </c>
      <c r="BE756" s="17">
        <f ca="1" t="shared" ref="BE756:BI756" si="5619">AZ756/Z756</f>
        <v>22840.0898802962</v>
      </c>
      <c r="BF756" s="17">
        <f ca="1" t="shared" si="5619"/>
        <v>21846.3969141983</v>
      </c>
      <c r="BG756" s="17">
        <f ca="1" t="shared" si="5619"/>
        <v>22619.7783913824</v>
      </c>
      <c r="BH756" s="17">
        <f ca="1" t="shared" si="5619"/>
        <v>20505.9012373753</v>
      </c>
      <c r="BI756" s="17">
        <f ca="1" t="shared" si="5619"/>
        <v>18362.7339173818</v>
      </c>
      <c r="BJ756" s="17">
        <f ca="1" t="shared" si="5262"/>
        <v>74879.7250702021</v>
      </c>
      <c r="BK756" s="17">
        <f ca="1" t="shared" si="5263"/>
        <v>39580.247028583</v>
      </c>
      <c r="BL756" s="17">
        <f ca="1" t="shared" si="5264"/>
        <v>114459.972098785</v>
      </c>
      <c r="BM756" s="17">
        <f ca="1">BK756*'Ejercicio 3 - TIR'!$D$5</f>
        <v>19790.1235142915</v>
      </c>
      <c r="BN756" s="17">
        <f ca="1" t="shared" si="5265"/>
        <v>94669.8485844936</v>
      </c>
      <c r="BO756" s="17">
        <f ca="1" t="shared" si="5266"/>
        <v>41416.6245722109</v>
      </c>
      <c r="BP756" s="17">
        <f ca="1" t="shared" si="5267"/>
        <v>-119337.537648121</v>
      </c>
      <c r="BQ756" s="17">
        <f ca="1" t="shared" ref="BQ756:BT756" si="5620">BE756</f>
        <v>22840.0898802962</v>
      </c>
      <c r="BR756" s="17">
        <f ca="1" t="shared" si="5620"/>
        <v>21846.3969141983</v>
      </c>
      <c r="BS756" s="17">
        <f ca="1" t="shared" si="5620"/>
        <v>22619.7783913824</v>
      </c>
      <c r="BT756" s="17">
        <f ca="1" t="shared" si="5620"/>
        <v>20505.9012373753</v>
      </c>
      <c r="BU756" s="17">
        <f ca="1" t="shared" si="5269"/>
        <v>59779.3584895927</v>
      </c>
      <c r="BV756" s="19">
        <f ca="1" t="shared" si="5270"/>
        <v>6.41107295638712</v>
      </c>
    </row>
    <row r="757" ht="15" customHeight="1" spans="1:74">
      <c r="A757" s="15">
        <v>756</v>
      </c>
      <c r="B757" s="16">
        <f ca="1" t="shared" ref="B757:F757" si="5621">RAND()</f>
        <v>0.432180502534189</v>
      </c>
      <c r="C757" s="17">
        <f ca="1">IF(B757&lt;=('Ejercicio 3 - TIR'!$D$13-'Ejercicio 3 - TIR'!$C$13)/('Ejercicio 3 - TIR'!$E$13-'Ejercicio 3 - TIR'!$C$13),'Ejercicio 3 - TIR'!$C$13+SQRT(('Ejercicio 3 - TIR'!$E$13-'Ejercicio 3 - TIR'!$C$13)*('Ejercicio 3 - TIR'!$D$13-'Ejercicio 3 - TIR'!$C$13)*B757),'Ejercicio 3 - TIR'!$E$13-SQRT(('Ejercicio 3 - TIR'!$E$13-'Ejercicio 3 - TIR'!$C$13)*('Ejercicio 3 - TIR'!$E$13-'Ejercicio 3 - TIR'!$D$13)*(1-B757)))</f>
        <v>73896.6784305335</v>
      </c>
      <c r="D757" s="16">
        <f ca="1" t="shared" si="5621"/>
        <v>0.684278618212167</v>
      </c>
      <c r="E757" s="17">
        <f ca="1">IF(D757&lt;=('Ejercicio 3 - TIR'!$D$14-'Ejercicio 3 - TIR'!$C$14)/('Ejercicio 3 - TIR'!$E$14-'Ejercicio 3 - TIR'!$C$14),'Ejercicio 3 - TIR'!$C$14+SQRT(('Ejercicio 3 - TIR'!$E$14-'Ejercicio 3 - TIR'!$C$14)*('Ejercicio 3 - TIR'!$D$14-'Ejercicio 3 - TIR'!$C$14)*D757),'Ejercicio 3 - TIR'!$E$14-SQRT(('Ejercicio 3 - TIR'!$E$14-'Ejercicio 3 - TIR'!$C$14)*('Ejercicio 3 - TIR'!$E$14-'Ejercicio 3 - TIR'!$D$14)*(1-D757)))</f>
        <v>33118.2700381245</v>
      </c>
      <c r="F757" s="16">
        <f ca="1" t="shared" si="5621"/>
        <v>0.211097140369286</v>
      </c>
      <c r="G757" s="17">
        <f ca="1">IF(F757&lt;=('Ejercicio 3 - TIR'!$D$18-'Ejercicio 3 - TIR'!$C$18)/('Ejercicio 3 - TIR'!$E$18-'Ejercicio 3 - TIR'!$C$18),'Ejercicio 3 - TIR'!$C$18+SQRT(('Ejercicio 3 - TIR'!$E$18-'Ejercicio 3 - TIR'!$C$18)*('Ejercicio 3 - TIR'!$D$18-'Ejercicio 3 - TIR'!$C$18)*F757),'Ejercicio 3 - TIR'!$E$18-SQRT(('Ejercicio 3 - TIR'!$E$18-'Ejercicio 3 - TIR'!$C$18)*('Ejercicio 3 - TIR'!$E$18-'Ejercicio 3 - TIR'!$D$18)*(1-F757)))</f>
        <v>35627.1281356828</v>
      </c>
      <c r="H757" s="16">
        <f ca="1" t="shared" ref="H757:L757" si="5622">RAND()</f>
        <v>0.567387696246987</v>
      </c>
      <c r="I757" s="17">
        <f ca="1">IF(H757&lt;=('Ejercicio 3 - TIR'!$D$18-'Ejercicio 3 - TIR'!$C$18)/('Ejercicio 3 - TIR'!$E$18-'Ejercicio 3 - TIR'!$C$18),'Ejercicio 3 - TIR'!$C$18+SQRT(('Ejercicio 3 - TIR'!$E$18-'Ejercicio 3 - TIR'!$C$18)*('Ejercicio 3 - TIR'!$D$18-'Ejercicio 3 - TIR'!$C$18)*H757),'Ejercicio 3 - TIR'!$E$18-SQRT(('Ejercicio 3 - TIR'!$E$18-'Ejercicio 3 - TIR'!$C$18)*('Ejercicio 3 - TIR'!$E$18-'Ejercicio 3 - TIR'!$D$18)*(1-H757)))</f>
        <v>39225.4080905426</v>
      </c>
      <c r="J757" s="16">
        <f ca="1" t="shared" si="5622"/>
        <v>0.298781708044092</v>
      </c>
      <c r="K757" s="17">
        <f ca="1">IF(J757&lt;=('Ejercicio 3 - TIR'!$D$18-'Ejercicio 3 - TIR'!$C$18)/('Ejercicio 3 - TIR'!$E$18-'Ejercicio 3 - TIR'!$C$18),'Ejercicio 3 - TIR'!$C$18+SQRT(('Ejercicio 3 - TIR'!$E$18-'Ejercicio 3 - TIR'!$C$18)*('Ejercicio 3 - TIR'!$D$18-'Ejercicio 3 - TIR'!$C$18)*J757),'Ejercicio 3 - TIR'!$E$18-SQRT(('Ejercicio 3 - TIR'!$E$18-'Ejercicio 3 - TIR'!$C$18)*('Ejercicio 3 - TIR'!$E$18-'Ejercicio 3 - TIR'!$D$18)*(1-J757)))</f>
        <v>36694.5691576541</v>
      </c>
      <c r="L757" s="16">
        <f ca="1" t="shared" si="5622"/>
        <v>0.0351406927576297</v>
      </c>
      <c r="M757" s="17">
        <f ca="1">IF(L757&lt;=('Ejercicio 3 - TIR'!$D$18-'Ejercicio 3 - TIR'!$C$18)/('Ejercicio 3 - TIR'!$E$18-'Ejercicio 3 - TIR'!$C$18),'Ejercicio 3 - TIR'!$C$18+SQRT(('Ejercicio 3 - TIR'!$E$18-'Ejercicio 3 - TIR'!$C$18)*('Ejercicio 3 - TIR'!$D$18-'Ejercicio 3 - TIR'!$C$18)*L757),'Ejercicio 3 - TIR'!$E$18-SQRT(('Ejercicio 3 - TIR'!$E$18-'Ejercicio 3 - TIR'!$C$18)*('Ejercicio 3 - TIR'!$E$18-'Ejercicio 3 - TIR'!$D$18)*(1-L757)))</f>
        <v>32295.8884802282</v>
      </c>
      <c r="N757" s="16">
        <f ca="1" t="shared" ref="N757:R757" si="5623">RAND()</f>
        <v>0.356891373775024</v>
      </c>
      <c r="O757" s="17">
        <f ca="1">IF(N757&lt;=('Ejercicio 3 - TIR'!$D$18-'Ejercicio 3 - TIR'!$C$18)/('Ejercicio 3 - TIR'!$E$18-'Ejercicio 3 - TIR'!$C$18),'Ejercicio 3 - TIR'!$C$18+SQRT(('Ejercicio 3 - TIR'!$E$18-'Ejercicio 3 - TIR'!$C$18)*('Ejercicio 3 - TIR'!$D$18-'Ejercicio 3 - TIR'!$C$18)*N757),'Ejercicio 3 - TIR'!$E$18-SQRT(('Ejercicio 3 - TIR'!$E$18-'Ejercicio 3 - TIR'!$C$18)*('Ejercicio 3 - TIR'!$E$18-'Ejercicio 3 - TIR'!$D$18)*(1-N757)))</f>
        <v>37316.6731556257</v>
      </c>
      <c r="P757" s="16">
        <f ca="1" t="shared" si="5623"/>
        <v>0.822031023014406</v>
      </c>
      <c r="Q757" s="18">
        <f ca="1">IF(P757&lt;=('Ejercicio 3 - TIR'!$D$22-'Ejercicio 3 - TIR'!$C$22)/('Ejercicio 3 - TIR'!$E$22-'Ejercicio 3 - TIR'!$C$22),'Ejercicio 3 - TIR'!$C$22+SQRT(('Ejercicio 3 - TIR'!$E$22-'Ejercicio 3 - TIR'!$C$22)*('Ejercicio 3 - TIR'!$D$22-'Ejercicio 3 - TIR'!$C$22)*P757),'Ejercicio 3 - TIR'!$E$22-SQRT(('Ejercicio 3 - TIR'!$E$22-'Ejercicio 3 - TIR'!$C$22)*('Ejercicio 3 - TIR'!$E$22-'Ejercicio 3 - TIR'!$D$22)*(1-P757)))</f>
        <v>0.162101839240468</v>
      </c>
      <c r="R757" s="16">
        <f ca="1" t="shared" si="5623"/>
        <v>0.848644871161355</v>
      </c>
      <c r="S757" s="18">
        <f ca="1">IF(R757&lt;=('Ejercicio 3 - TIR'!$D$23-'Ejercicio 3 - TIR'!$C$23)/('Ejercicio 3 - TIR'!$E$23-'Ejercicio 3 - TIR'!$C$23),'Ejercicio 3 - TIR'!$C$23+SQRT(('Ejercicio 3 - TIR'!$E$23-'Ejercicio 3 - TIR'!$C$23)*('Ejercicio 3 - TIR'!$D$23-'Ejercicio 3 - TIR'!$C$23)*R757),'Ejercicio 3 - TIR'!$E$23-SQRT(('Ejercicio 3 - TIR'!$E$23-'Ejercicio 3 - TIR'!$C$23)*('Ejercicio 3 - TIR'!$E$23-'Ejercicio 3 - TIR'!$D$23)*(1-R757)))</f>
        <v>0.163494266695794</v>
      </c>
      <c r="T757" s="16">
        <f ca="1" t="shared" ref="T757:X757" si="5624">RAND()</f>
        <v>0.604697663738758</v>
      </c>
      <c r="U757" s="18">
        <f ca="1">IF(T757&lt;=('Ejercicio 3 - TIR'!$D$24-'Ejercicio 3 - TIR'!$C$24)/('Ejercicio 3 - TIR'!$E$24-'Ejercicio 3 - TIR'!$C$24),'Ejercicio 3 - TIR'!$C$24+SQRT(('Ejercicio 3 - TIR'!$E$24-'Ejercicio 3 - TIR'!$C$24)*('Ejercicio 3 - TIR'!$D$24-'Ejercicio 3 - TIR'!$C$24)*T757),'Ejercicio 3 - TIR'!$E$24-SQRT(('Ejercicio 3 - TIR'!$E$24-'Ejercicio 3 - TIR'!$C$24)*('Ejercicio 3 - TIR'!$E$24-'Ejercicio 3 - TIR'!$D$24)*(1-T757)))</f>
        <v>0.186730696708054</v>
      </c>
      <c r="V757" s="16">
        <f ca="1" t="shared" si="5624"/>
        <v>0.684709303949507</v>
      </c>
      <c r="W757" s="18">
        <f ca="1">IF(V757&lt;=('Ejercicio 3 - TIR'!$D$25-'Ejercicio 3 - TIR'!$C$25)/('Ejercicio 3 - TIR'!$E$25-'Ejercicio 3 - TIR'!$C$25),'Ejercicio 3 - TIR'!$C$25+SQRT(('Ejercicio 3 - TIR'!$E$25-'Ejercicio 3 - TIR'!$C$25)*('Ejercicio 3 - TIR'!$D$25-'Ejercicio 3 - TIR'!$C$25)*V757),'Ejercicio 3 - TIR'!$E$25-SQRT(('Ejercicio 3 - TIR'!$E$25-'Ejercicio 3 - TIR'!$C$25)*('Ejercicio 3 - TIR'!$E$25-'Ejercicio 3 - TIR'!$D$25)*(1-V757)))</f>
        <v>0.216780767074228</v>
      </c>
      <c r="X757" s="16">
        <f ca="1" t="shared" si="5624"/>
        <v>0.108267519693954</v>
      </c>
      <c r="Y757" s="18">
        <f ca="1">IF(X757&lt;=('Ejercicio 3 - TIR'!$D$26-'Ejercicio 3 - TIR'!$C$26)/('Ejercicio 3 - TIR'!$E$26-'Ejercicio 3 - TIR'!$C$26),'Ejercicio 3 - TIR'!$C$26+SQRT(('Ejercicio 3 - TIR'!$E$26-'Ejercicio 3 - TIR'!$C$26)*('Ejercicio 3 - TIR'!$D$26-'Ejercicio 3 - TIR'!$C$26)*X757),'Ejercicio 3 - TIR'!$E$26-SQRT(('Ejercicio 3 - TIR'!$E$26-'Ejercicio 3 - TIR'!$C$26)*('Ejercicio 3 - TIR'!$E$26-'Ejercicio 3 - TIR'!$D$26)*(1-X757)))</f>
        <v>0.207097435573023</v>
      </c>
      <c r="Z757" s="16">
        <f ca="1" t="shared" si="5240"/>
        <v>1.16210183924047</v>
      </c>
      <c r="AA757" s="16">
        <f ca="1" t="shared" si="5241"/>
        <v>1.35209882727292</v>
      </c>
      <c r="AB757" s="16">
        <f ca="1" t="shared" si="5242"/>
        <v>1.60457718330774</v>
      </c>
      <c r="AC757" s="16">
        <f ca="1" t="shared" si="5243"/>
        <v>1.95241865593499</v>
      </c>
      <c r="AD757" s="16">
        <f ca="1" t="shared" si="5244"/>
        <v>2.35675955274406</v>
      </c>
      <c r="AE757" s="15">
        <f ca="1" t="shared" si="5245"/>
        <v>5368.53248564245</v>
      </c>
      <c r="AF757" s="15">
        <f ca="1" t="shared" si="5246"/>
        <v>6246.25676761511</v>
      </c>
      <c r="AG757" s="15">
        <f ca="1" t="shared" si="5247"/>
        <v>7412.62464564928</v>
      </c>
      <c r="AH757" s="15">
        <f ca="1" t="shared" si="5248"/>
        <v>9019.53910236645</v>
      </c>
      <c r="AI757" s="15">
        <f ca="1" t="shared" si="5249"/>
        <v>10887.4625205172</v>
      </c>
      <c r="AJ757" s="17">
        <f ca="1" t="shared" si="5250"/>
        <v>41402.3511333328</v>
      </c>
      <c r="AK757" s="17">
        <f ca="1" t="shared" si="5251"/>
        <v>53036.6282785244</v>
      </c>
      <c r="AL757" s="17">
        <f ca="1" t="shared" si="5252"/>
        <v>58879.2684216796</v>
      </c>
      <c r="AM757" s="17">
        <f ca="1" t="shared" si="5253"/>
        <v>63055.0951787935</v>
      </c>
      <c r="AN757" s="17">
        <f ca="1" t="shared" si="5254"/>
        <v>87946.4259361486</v>
      </c>
      <c r="AO757" s="17">
        <f ca="1">C757/'Ejercicio 3 - TIR'!$D$7</f>
        <v>14779.3356861067</v>
      </c>
      <c r="AP757" s="17">
        <f ca="1" t="shared" si="5255"/>
        <v>26623.0154472261</v>
      </c>
      <c r="AQ757" s="17">
        <f ca="1" t="shared" si="5256"/>
        <v>38257.2925924177</v>
      </c>
      <c r="AR757" s="17">
        <f ca="1" t="shared" si="5257"/>
        <v>44099.9327355729</v>
      </c>
      <c r="AS757" s="17">
        <f ca="1" t="shared" si="5258"/>
        <v>48275.7594926868</v>
      </c>
      <c r="AT757" s="17">
        <f ca="1" t="shared" si="5259"/>
        <v>73167.0902500419</v>
      </c>
      <c r="AU757" s="17">
        <f ca="1">AP757*'Ejercicio 3 - TIR'!$D$5</f>
        <v>13311.507723613</v>
      </c>
      <c r="AV757" s="17">
        <f ca="1">AQ757*'Ejercicio 3 - TIR'!$D$5</f>
        <v>19128.6462962088</v>
      </c>
      <c r="AW757" s="17">
        <f ca="1">AR757*'Ejercicio 3 - TIR'!$D$5</f>
        <v>22049.9663677865</v>
      </c>
      <c r="AX757" s="17">
        <f ca="1">AS757*'Ejercicio 3 - TIR'!$D$5</f>
        <v>24137.8797463434</v>
      </c>
      <c r="AY757" s="17">
        <f ca="1">AT757*'Ejercicio 3 - TIR'!$D$5</f>
        <v>36583.5451250209</v>
      </c>
      <c r="AZ757" s="17">
        <f ca="1" t="shared" ref="AZ757:BD757" si="5625">AJ757-AU757-AE757</f>
        <v>22722.3109240773</v>
      </c>
      <c r="BA757" s="17">
        <f ca="1" t="shared" si="5625"/>
        <v>27661.7252147004</v>
      </c>
      <c r="BB757" s="17">
        <f ca="1" t="shared" si="5625"/>
        <v>29416.6774082439</v>
      </c>
      <c r="BC757" s="17">
        <f ca="1" t="shared" si="5625"/>
        <v>29897.6763300836</v>
      </c>
      <c r="BD757" s="17">
        <f ca="1" t="shared" si="5625"/>
        <v>40475.4182906105</v>
      </c>
      <c r="BE757" s="17">
        <f ca="1" t="shared" ref="BE757:BI757" si="5626">AZ757/Z757</f>
        <v>19552.7708130367</v>
      </c>
      <c r="BF757" s="17">
        <f ca="1" t="shared" si="5626"/>
        <v>20458.3604813059</v>
      </c>
      <c r="BG757" s="17">
        <f ca="1" t="shared" si="5626"/>
        <v>18332.9775060139</v>
      </c>
      <c r="BH757" s="17">
        <f ca="1" t="shared" si="5626"/>
        <v>15313.148252912</v>
      </c>
      <c r="BI757" s="17">
        <f ca="1" t="shared" si="5626"/>
        <v>17174.1823401049</v>
      </c>
      <c r="BJ757" s="17">
        <f ca="1" t="shared" si="5262"/>
        <v>78051.7992827072</v>
      </c>
      <c r="BK757" s="17">
        <f ca="1" t="shared" si="5263"/>
        <v>34831.3405614431</v>
      </c>
      <c r="BL757" s="17">
        <f ca="1" t="shared" si="5264"/>
        <v>112883.13984415</v>
      </c>
      <c r="BM757" s="17">
        <f ca="1">BK757*'Ejercicio 3 - TIR'!$D$5</f>
        <v>17415.6702807216</v>
      </c>
      <c r="BN757" s="17">
        <f ca="1" t="shared" si="5265"/>
        <v>95467.4695634288</v>
      </c>
      <c r="BO757" s="17">
        <f ca="1" t="shared" si="5266"/>
        <v>40507.9378811779</v>
      </c>
      <c r="BP757" s="17">
        <f ca="1" t="shared" si="5267"/>
        <v>-107014.948468658</v>
      </c>
      <c r="BQ757" s="17">
        <f ca="1" t="shared" ref="BQ757:BT757" si="5627">BE757</f>
        <v>19552.7708130367</v>
      </c>
      <c r="BR757" s="17">
        <f ca="1" t="shared" si="5627"/>
        <v>20458.3604813059</v>
      </c>
      <c r="BS757" s="17">
        <f ca="1" t="shared" si="5627"/>
        <v>18332.9775060139</v>
      </c>
      <c r="BT757" s="17">
        <f ca="1" t="shared" si="5627"/>
        <v>15313.148252912</v>
      </c>
      <c r="BU757" s="17">
        <f ca="1" t="shared" si="5269"/>
        <v>57682.1202212827</v>
      </c>
      <c r="BV757" s="19">
        <f ca="1" t="shared" si="5270"/>
        <v>6.07695057852422</v>
      </c>
    </row>
    <row r="758" ht="15" customHeight="1" spans="1:74">
      <c r="A758" s="15">
        <v>757</v>
      </c>
      <c r="B758" s="16">
        <f ca="1" t="shared" ref="B758:F758" si="5628">RAND()</f>
        <v>0.536812330360132</v>
      </c>
      <c r="C758" s="17">
        <f ca="1">IF(B758&lt;=('Ejercicio 3 - TIR'!$D$13-'Ejercicio 3 - TIR'!$C$13)/('Ejercicio 3 - TIR'!$E$13-'Ejercicio 3 - TIR'!$C$13),'Ejercicio 3 - TIR'!$C$13+SQRT(('Ejercicio 3 - TIR'!$E$13-'Ejercicio 3 - TIR'!$C$13)*('Ejercicio 3 - TIR'!$D$13-'Ejercicio 3 - TIR'!$C$13)*B758),'Ejercicio 3 - TIR'!$E$13-SQRT(('Ejercicio 3 - TIR'!$E$13-'Ejercicio 3 - TIR'!$C$13)*('Ejercicio 3 - TIR'!$E$13-'Ejercicio 3 - TIR'!$D$13)*(1-B758)))</f>
        <v>76424.0545562253</v>
      </c>
      <c r="D758" s="16">
        <f ca="1" t="shared" si="5628"/>
        <v>0.326125877744639</v>
      </c>
      <c r="E758" s="17">
        <f ca="1">IF(D758&lt;=('Ejercicio 3 - TIR'!$D$14-'Ejercicio 3 - TIR'!$C$14)/('Ejercicio 3 - TIR'!$E$14-'Ejercicio 3 - TIR'!$C$14),'Ejercicio 3 - TIR'!$C$14+SQRT(('Ejercicio 3 - TIR'!$E$14-'Ejercicio 3 - TIR'!$C$14)*('Ejercicio 3 - TIR'!$D$14-'Ejercicio 3 - TIR'!$C$14)*D758),'Ejercicio 3 - TIR'!$E$14-SQRT(('Ejercicio 3 - TIR'!$E$14-'Ejercicio 3 - TIR'!$C$14)*('Ejercicio 3 - TIR'!$E$14-'Ejercicio 3 - TIR'!$D$14)*(1-D758)))</f>
        <v>29945.6486764476</v>
      </c>
      <c r="F758" s="16">
        <f ca="1" t="shared" si="5628"/>
        <v>0.514175749057982</v>
      </c>
      <c r="G758" s="17">
        <f ca="1">IF(F758&lt;=('Ejercicio 3 - TIR'!$D$18-'Ejercicio 3 - TIR'!$C$18)/('Ejercicio 3 - TIR'!$E$18-'Ejercicio 3 - TIR'!$C$18),'Ejercicio 3 - TIR'!$C$18+SQRT(('Ejercicio 3 - TIR'!$E$18-'Ejercicio 3 - TIR'!$C$18)*('Ejercicio 3 - TIR'!$D$18-'Ejercicio 3 - TIR'!$C$18)*F758),'Ejercicio 3 - TIR'!$E$18-SQRT(('Ejercicio 3 - TIR'!$E$18-'Ejercicio 3 - TIR'!$C$18)*('Ejercicio 3 - TIR'!$E$18-'Ejercicio 3 - TIR'!$D$18)*(1-F758)))</f>
        <v>38782.1615994411</v>
      </c>
      <c r="H758" s="16">
        <f ca="1" t="shared" ref="H758:L758" si="5629">RAND()</f>
        <v>0.605266997662008</v>
      </c>
      <c r="I758" s="17">
        <f ca="1">IF(H758&lt;=('Ejercicio 3 - TIR'!$D$18-'Ejercicio 3 - TIR'!$C$18)/('Ejercicio 3 - TIR'!$E$18-'Ejercicio 3 - TIR'!$C$18),'Ejercicio 3 - TIR'!$C$18+SQRT(('Ejercicio 3 - TIR'!$E$18-'Ejercicio 3 - TIR'!$C$18)*('Ejercicio 3 - TIR'!$D$18-'Ejercicio 3 - TIR'!$C$18)*H758),'Ejercicio 3 - TIR'!$E$18-SQRT(('Ejercicio 3 - TIR'!$E$18-'Ejercicio 3 - TIR'!$C$18)*('Ejercicio 3 - TIR'!$E$18-'Ejercicio 3 - TIR'!$D$18)*(1-H758)))</f>
        <v>39528.3812711972</v>
      </c>
      <c r="J758" s="16">
        <f ca="1" t="shared" si="5629"/>
        <v>0.361519061567463</v>
      </c>
      <c r="K758" s="17">
        <f ca="1">IF(J758&lt;=('Ejercicio 3 - TIR'!$D$18-'Ejercicio 3 - TIR'!$C$18)/('Ejercicio 3 - TIR'!$E$18-'Ejercicio 3 - TIR'!$C$18),'Ejercicio 3 - TIR'!$C$18+SQRT(('Ejercicio 3 - TIR'!$E$18-'Ejercicio 3 - TIR'!$C$18)*('Ejercicio 3 - TIR'!$D$18-'Ejercicio 3 - TIR'!$C$18)*J758),'Ejercicio 3 - TIR'!$E$18-SQRT(('Ejercicio 3 - TIR'!$E$18-'Ejercicio 3 - TIR'!$C$18)*('Ejercicio 3 - TIR'!$E$18-'Ejercicio 3 - TIR'!$D$18)*(1-J758)))</f>
        <v>37363.9567648866</v>
      </c>
      <c r="L758" s="16">
        <f ca="1" t="shared" si="5629"/>
        <v>0.304037038580668</v>
      </c>
      <c r="M758" s="17">
        <f ca="1">IF(L758&lt;=('Ejercicio 3 - TIR'!$D$18-'Ejercicio 3 - TIR'!$C$18)/('Ejercicio 3 - TIR'!$E$18-'Ejercicio 3 - TIR'!$C$18),'Ejercicio 3 - TIR'!$C$18+SQRT(('Ejercicio 3 - TIR'!$E$18-'Ejercicio 3 - TIR'!$C$18)*('Ejercicio 3 - TIR'!$D$18-'Ejercicio 3 - TIR'!$C$18)*L758),'Ejercicio 3 - TIR'!$E$18-SQRT(('Ejercicio 3 - TIR'!$E$18-'Ejercicio 3 - TIR'!$C$18)*('Ejercicio 3 - TIR'!$E$18-'Ejercicio 3 - TIR'!$D$18)*(1-L758)))</f>
        <v>36753.1885644561</v>
      </c>
      <c r="N758" s="16">
        <f ca="1" t="shared" ref="N758:R758" si="5630">RAND()</f>
        <v>0.257549476397017</v>
      </c>
      <c r="O758" s="17">
        <f ca="1">IF(N758&lt;=('Ejercicio 3 - TIR'!$D$18-'Ejercicio 3 - TIR'!$C$18)/('Ejercicio 3 - TIR'!$E$18-'Ejercicio 3 - TIR'!$C$18),'Ejercicio 3 - TIR'!$C$18+SQRT(('Ejercicio 3 - TIR'!$E$18-'Ejercicio 3 - TIR'!$C$18)*('Ejercicio 3 - TIR'!$D$18-'Ejercicio 3 - TIR'!$C$18)*N758),'Ejercicio 3 - TIR'!$E$18-SQRT(('Ejercicio 3 - TIR'!$E$18-'Ejercicio 3 - TIR'!$C$18)*('Ejercicio 3 - TIR'!$E$18-'Ejercicio 3 - TIR'!$D$18)*(1-N758)))</f>
        <v>36215.4984884201</v>
      </c>
      <c r="P758" s="16">
        <f ca="1" t="shared" si="5630"/>
        <v>0.643147101005795</v>
      </c>
      <c r="Q758" s="18">
        <f ca="1">IF(P758&lt;=('Ejercicio 3 - TIR'!$D$22-'Ejercicio 3 - TIR'!$C$22)/('Ejercicio 3 - TIR'!$E$22-'Ejercicio 3 - TIR'!$C$22),'Ejercicio 3 - TIR'!$C$22+SQRT(('Ejercicio 3 - TIR'!$E$22-'Ejercicio 3 - TIR'!$C$22)*('Ejercicio 3 - TIR'!$D$22-'Ejercicio 3 - TIR'!$C$22)*P758),'Ejercicio 3 - TIR'!$E$22-SQRT(('Ejercicio 3 - TIR'!$E$22-'Ejercicio 3 - TIR'!$C$22)*('Ejercicio 3 - TIR'!$E$22-'Ejercicio 3 - TIR'!$D$22)*(1-P758)))</f>
        <v>0.154655666941315</v>
      </c>
      <c r="R758" s="16">
        <f ca="1" t="shared" si="5630"/>
        <v>0.591975567694914</v>
      </c>
      <c r="S758" s="18">
        <f ca="1">IF(R758&lt;=('Ejercicio 3 - TIR'!$D$23-'Ejercicio 3 - TIR'!$C$23)/('Ejercicio 3 - TIR'!$E$23-'Ejercicio 3 - TIR'!$C$23),'Ejercicio 3 - TIR'!$C$23+SQRT(('Ejercicio 3 - TIR'!$E$23-'Ejercicio 3 - TIR'!$C$23)*('Ejercicio 3 - TIR'!$D$23-'Ejercicio 3 - TIR'!$C$23)*R758),'Ejercicio 3 - TIR'!$E$23-SQRT(('Ejercicio 3 - TIR'!$E$23-'Ejercicio 3 - TIR'!$C$23)*('Ejercicio 3 - TIR'!$E$23-'Ejercicio 3 - TIR'!$D$23)*(1-R758)))</f>
        <v>0.15289937310413</v>
      </c>
      <c r="T758" s="16">
        <f ca="1" t="shared" ref="T758:X758" si="5631">RAND()</f>
        <v>0.287753283915888</v>
      </c>
      <c r="U758" s="18">
        <f ca="1">IF(T758&lt;=('Ejercicio 3 - TIR'!$D$24-'Ejercicio 3 - TIR'!$C$24)/('Ejercicio 3 - TIR'!$E$24-'Ejercicio 3 - TIR'!$C$24),'Ejercicio 3 - TIR'!$C$24+SQRT(('Ejercicio 3 - TIR'!$E$24-'Ejercicio 3 - TIR'!$C$24)*('Ejercicio 3 - TIR'!$D$24-'Ejercicio 3 - TIR'!$C$24)*T758),'Ejercicio 3 - TIR'!$E$24-SQRT(('Ejercicio 3 - TIR'!$E$24-'Ejercicio 3 - TIR'!$C$24)*('Ejercicio 3 - TIR'!$E$24-'Ejercicio 3 - TIR'!$D$24)*(1-T758)))</f>
        <v>0.174582145883209</v>
      </c>
      <c r="V758" s="16">
        <f ca="1" t="shared" si="5631"/>
        <v>0.568766403582185</v>
      </c>
      <c r="W758" s="18">
        <f ca="1">IF(V758&lt;=('Ejercicio 3 - TIR'!$D$25-'Ejercicio 3 - TIR'!$C$25)/('Ejercicio 3 - TIR'!$E$25-'Ejercicio 3 - TIR'!$C$25),'Ejercicio 3 - TIR'!$C$25+SQRT(('Ejercicio 3 - TIR'!$E$25-'Ejercicio 3 - TIR'!$C$25)*('Ejercicio 3 - TIR'!$D$25-'Ejercicio 3 - TIR'!$C$25)*V758),'Ejercicio 3 - TIR'!$E$25-SQRT(('Ejercicio 3 - TIR'!$E$25-'Ejercicio 3 - TIR'!$C$25)*('Ejercicio 3 - TIR'!$E$25-'Ejercicio 3 - TIR'!$D$25)*(1-V758)))</f>
        <v>0.211150063224474</v>
      </c>
      <c r="X758" s="16">
        <f ca="1" t="shared" si="5631"/>
        <v>0.755250582737131</v>
      </c>
      <c r="Y758" s="18">
        <f ca="1">IF(X758&lt;=('Ejercicio 3 - TIR'!$D$26-'Ejercicio 3 - TIR'!$C$26)/('Ejercicio 3 - TIR'!$E$26-'Ejercicio 3 - TIR'!$C$26),'Ejercicio 3 - TIR'!$C$26+SQRT(('Ejercicio 3 - TIR'!$E$26-'Ejercicio 3 - TIR'!$C$26)*('Ejercicio 3 - TIR'!$D$26-'Ejercicio 3 - TIR'!$C$26)*X758),'Ejercicio 3 - TIR'!$E$26-SQRT(('Ejercicio 3 - TIR'!$E$26-'Ejercicio 3 - TIR'!$C$26)*('Ejercicio 3 - TIR'!$E$26-'Ejercicio 3 - TIR'!$D$26)*(1-X758)))</f>
        <v>0.243645538743925</v>
      </c>
      <c r="Z758" s="16">
        <f ca="1" t="shared" si="5240"/>
        <v>1.15465566694131</v>
      </c>
      <c r="AA758" s="16">
        <f ca="1" t="shared" si="5241"/>
        <v>1.33120179456777</v>
      </c>
      <c r="AB758" s="16">
        <f ca="1" t="shared" si="5242"/>
        <v>1.56360586046699</v>
      </c>
      <c r="AC758" s="16">
        <f ca="1" t="shared" si="5243"/>
        <v>1.89376133676276</v>
      </c>
      <c r="AD758" s="16">
        <f ca="1" t="shared" si="5244"/>
        <v>2.35516783791073</v>
      </c>
      <c r="AE758" s="15">
        <f ca="1" t="shared" si="5245"/>
        <v>4631.2642680463</v>
      </c>
      <c r="AF758" s="15">
        <f ca="1" t="shared" si="5246"/>
        <v>5339.38167131014</v>
      </c>
      <c r="AG758" s="15">
        <f ca="1" t="shared" si="5247"/>
        <v>6271.54238117694</v>
      </c>
      <c r="AH758" s="15">
        <f ca="1" t="shared" si="5248"/>
        <v>7595.77895147741</v>
      </c>
      <c r="AI758" s="15">
        <f ca="1" t="shared" si="5249"/>
        <v>9446.45660628989</v>
      </c>
      <c r="AJ758" s="17">
        <f ca="1" t="shared" si="5250"/>
        <v>44780.0426670285</v>
      </c>
      <c r="AK758" s="17">
        <f ca="1" t="shared" si="5251"/>
        <v>52620.2520845768</v>
      </c>
      <c r="AL758" s="17">
        <f ca="1" t="shared" si="5252"/>
        <v>58422.5017678121</v>
      </c>
      <c r="AM758" s="17">
        <f ca="1" t="shared" si="5253"/>
        <v>69601.767506118</v>
      </c>
      <c r="AN758" s="17">
        <f ca="1" t="shared" si="5254"/>
        <v>85293.5772738318</v>
      </c>
      <c r="AO758" s="17">
        <f ca="1">C758/'Ejercicio 3 - TIR'!$D$7</f>
        <v>15284.8109112451</v>
      </c>
      <c r="AP758" s="17">
        <f ca="1" t="shared" si="5255"/>
        <v>29495.2317557834</v>
      </c>
      <c r="AQ758" s="17">
        <f ca="1" t="shared" si="5256"/>
        <v>37335.4411733318</v>
      </c>
      <c r="AR758" s="17">
        <f ca="1" t="shared" si="5257"/>
        <v>43137.690856567</v>
      </c>
      <c r="AS758" s="17">
        <f ca="1" t="shared" si="5258"/>
        <v>54316.9565948729</v>
      </c>
      <c r="AT758" s="17">
        <f ca="1" t="shared" si="5259"/>
        <v>70008.7663625868</v>
      </c>
      <c r="AU758" s="17">
        <f ca="1">AP758*'Ejercicio 3 - TIR'!$D$5</f>
        <v>14747.6158778917</v>
      </c>
      <c r="AV758" s="17">
        <f ca="1">AQ758*'Ejercicio 3 - TIR'!$D$5</f>
        <v>18667.7205866659</v>
      </c>
      <c r="AW758" s="17">
        <f ca="1">AR758*'Ejercicio 3 - TIR'!$D$5</f>
        <v>21568.8454282835</v>
      </c>
      <c r="AX758" s="17">
        <f ca="1">AS758*'Ejercicio 3 - TIR'!$D$5</f>
        <v>27158.4782974365</v>
      </c>
      <c r="AY758" s="17">
        <f ca="1">AT758*'Ejercicio 3 - TIR'!$D$5</f>
        <v>35004.3831812934</v>
      </c>
      <c r="AZ758" s="17">
        <f ca="1" t="shared" ref="AZ758:BD758" si="5632">AJ758-AU758-AE758</f>
        <v>25401.1625210905</v>
      </c>
      <c r="BA758" s="17">
        <f ca="1" t="shared" si="5632"/>
        <v>28613.1498266008</v>
      </c>
      <c r="BB758" s="17">
        <f ca="1" t="shared" si="5632"/>
        <v>30582.1139583516</v>
      </c>
      <c r="BC758" s="17">
        <f ca="1" t="shared" si="5632"/>
        <v>34847.5102572041</v>
      </c>
      <c r="BD758" s="17">
        <f ca="1" t="shared" si="5632"/>
        <v>40842.7374862485</v>
      </c>
      <c r="BE758" s="17">
        <f ca="1" t="shared" ref="BE758:BI758" si="5633">AZ758/Z758</f>
        <v>21998.9069021574</v>
      </c>
      <c r="BF758" s="17">
        <f ca="1" t="shared" si="5633"/>
        <v>21494.2241990375</v>
      </c>
      <c r="BG758" s="17">
        <f ca="1" t="shared" si="5633"/>
        <v>19558.7102425018</v>
      </c>
      <c r="BH758" s="17">
        <f ca="1" t="shared" si="5633"/>
        <v>18401.2153911503</v>
      </c>
      <c r="BI758" s="17">
        <f ca="1" t="shared" si="5633"/>
        <v>17341.7523918296</v>
      </c>
      <c r="BJ758" s="17">
        <f ca="1" t="shared" si="5262"/>
        <v>70527.0286481435</v>
      </c>
      <c r="BK758" s="17">
        <f ca="1" t="shared" si="5263"/>
        <v>35998.2950667114</v>
      </c>
      <c r="BL758" s="17">
        <f ca="1" t="shared" si="5264"/>
        <v>106525.323714855</v>
      </c>
      <c r="BM758" s="17">
        <f ca="1">BK758*'Ejercicio 3 - TIR'!$D$5</f>
        <v>17999.1475333557</v>
      </c>
      <c r="BN758" s="17">
        <f ca="1" t="shared" si="5265"/>
        <v>88526.1761814992</v>
      </c>
      <c r="BO758" s="17">
        <f ca="1" t="shared" si="5266"/>
        <v>37588.0541320701</v>
      </c>
      <c r="BP758" s="17">
        <f ca="1" t="shared" si="5267"/>
        <v>-106369.703232673</v>
      </c>
      <c r="BQ758" s="17">
        <f ca="1" t="shared" ref="BQ758:BT758" si="5634">BE758</f>
        <v>21998.9069021574</v>
      </c>
      <c r="BR758" s="17">
        <f ca="1" t="shared" si="5634"/>
        <v>21494.2241990375</v>
      </c>
      <c r="BS758" s="17">
        <f ca="1" t="shared" si="5634"/>
        <v>19558.7102425018</v>
      </c>
      <c r="BT758" s="17">
        <f ca="1" t="shared" si="5634"/>
        <v>18401.2153911503</v>
      </c>
      <c r="BU758" s="17">
        <f ca="1" t="shared" si="5269"/>
        <v>54929.8065238997</v>
      </c>
      <c r="BV758" s="19">
        <f ca="1" t="shared" si="5270"/>
        <v>7.6469835019751</v>
      </c>
    </row>
    <row r="759" ht="15" customHeight="1" spans="1:74">
      <c r="A759" s="15">
        <v>758</v>
      </c>
      <c r="B759" s="16">
        <f ca="1" t="shared" ref="B759:F759" si="5635">RAND()</f>
        <v>0.879886617883545</v>
      </c>
      <c r="C759" s="17">
        <f ca="1">IF(B759&lt;=('Ejercicio 3 - TIR'!$D$13-'Ejercicio 3 - TIR'!$C$13)/('Ejercicio 3 - TIR'!$E$13-'Ejercicio 3 - TIR'!$C$13),'Ejercicio 3 - TIR'!$C$13+SQRT(('Ejercicio 3 - TIR'!$E$13-'Ejercicio 3 - TIR'!$C$13)*('Ejercicio 3 - TIR'!$D$13-'Ejercicio 3 - TIR'!$C$13)*B759),'Ejercicio 3 - TIR'!$E$13-SQRT(('Ejercicio 3 - TIR'!$E$13-'Ejercicio 3 - TIR'!$C$13)*('Ejercicio 3 - TIR'!$E$13-'Ejercicio 3 - TIR'!$D$13)*(1-B759)))</f>
        <v>87994.33223266</v>
      </c>
      <c r="D759" s="16">
        <f ca="1" t="shared" si="5635"/>
        <v>0.328535603261054</v>
      </c>
      <c r="E759" s="17">
        <f ca="1">IF(D759&lt;=('Ejercicio 3 - TIR'!$D$14-'Ejercicio 3 - TIR'!$C$14)/('Ejercicio 3 - TIR'!$E$14-'Ejercicio 3 - TIR'!$C$14),'Ejercicio 3 - TIR'!$C$14+SQRT(('Ejercicio 3 - TIR'!$E$14-'Ejercicio 3 - TIR'!$C$14)*('Ejercicio 3 - TIR'!$D$14-'Ejercicio 3 - TIR'!$C$14)*D759),'Ejercicio 3 - TIR'!$E$14-SQRT(('Ejercicio 3 - TIR'!$E$14-'Ejercicio 3 - TIR'!$C$14)*('Ejercicio 3 - TIR'!$E$14-'Ejercicio 3 - TIR'!$D$14)*(1-D759)))</f>
        <v>29963.8866067406</v>
      </c>
      <c r="F759" s="16">
        <f ca="1" t="shared" si="5635"/>
        <v>0.689569517011271</v>
      </c>
      <c r="G759" s="17">
        <f ca="1">IF(F759&lt;=('Ejercicio 3 - TIR'!$D$18-'Ejercicio 3 - TIR'!$C$18)/('Ejercicio 3 - TIR'!$E$18-'Ejercicio 3 - TIR'!$C$18),'Ejercicio 3 - TIR'!$C$18+SQRT(('Ejercicio 3 - TIR'!$E$18-'Ejercicio 3 - TIR'!$C$18)*('Ejercicio 3 - TIR'!$D$18-'Ejercicio 3 - TIR'!$C$18)*F759),'Ejercicio 3 - TIR'!$E$18-SQRT(('Ejercicio 3 - TIR'!$E$18-'Ejercicio 3 - TIR'!$C$18)*('Ejercicio 3 - TIR'!$E$18-'Ejercicio 3 - TIR'!$D$18)*(1-F759)))</f>
        <v>40174.8278554901</v>
      </c>
      <c r="H759" s="16">
        <f ca="1" t="shared" ref="H759:L759" si="5636">RAND()</f>
        <v>0.759293796238532</v>
      </c>
      <c r="I759" s="17">
        <f ca="1">IF(H759&lt;=('Ejercicio 3 - TIR'!$D$18-'Ejercicio 3 - TIR'!$C$18)/('Ejercicio 3 - TIR'!$E$18-'Ejercicio 3 - TIR'!$C$18),'Ejercicio 3 - TIR'!$C$18+SQRT(('Ejercicio 3 - TIR'!$E$18-'Ejercicio 3 - TIR'!$C$18)*('Ejercicio 3 - TIR'!$D$18-'Ejercicio 3 - TIR'!$C$18)*H759),'Ejercicio 3 - TIR'!$E$18-SQRT(('Ejercicio 3 - TIR'!$E$18-'Ejercicio 3 - TIR'!$C$18)*('Ejercicio 3 - TIR'!$E$18-'Ejercicio 3 - TIR'!$D$18)*(1-H759)))</f>
        <v>40751.1218795887</v>
      </c>
      <c r="J759" s="16">
        <f ca="1" t="shared" si="5636"/>
        <v>0.916035649274553</v>
      </c>
      <c r="K759" s="17">
        <f ca="1">IF(J759&lt;=('Ejercicio 3 - TIR'!$D$18-'Ejercicio 3 - TIR'!$C$18)/('Ejercicio 3 - TIR'!$E$18-'Ejercicio 3 - TIR'!$C$18),'Ejercicio 3 - TIR'!$C$18+SQRT(('Ejercicio 3 - TIR'!$E$18-'Ejercicio 3 - TIR'!$C$18)*('Ejercicio 3 - TIR'!$D$18-'Ejercicio 3 - TIR'!$C$18)*J759),'Ejercicio 3 - TIR'!$E$18-SQRT(('Ejercicio 3 - TIR'!$E$18-'Ejercicio 3 - TIR'!$C$18)*('Ejercicio 3 - TIR'!$E$18-'Ejercicio 3 - TIR'!$D$18)*(1-J759)))</f>
        <v>42490.5525898301</v>
      </c>
      <c r="L759" s="16">
        <f ca="1" t="shared" si="5636"/>
        <v>0.921034369883815</v>
      </c>
      <c r="M759" s="17">
        <f ca="1">IF(L759&lt;=('Ejercicio 3 - TIR'!$D$18-'Ejercicio 3 - TIR'!$C$18)/('Ejercicio 3 - TIR'!$E$18-'Ejercicio 3 - TIR'!$C$18),'Ejercicio 3 - TIR'!$C$18+SQRT(('Ejercicio 3 - TIR'!$E$18-'Ejercicio 3 - TIR'!$C$18)*('Ejercicio 3 - TIR'!$D$18-'Ejercicio 3 - TIR'!$C$18)*L759),'Ejercicio 3 - TIR'!$E$18-SQRT(('Ejercicio 3 - TIR'!$E$18-'Ejercicio 3 - TIR'!$C$18)*('Ejercicio 3 - TIR'!$E$18-'Ejercicio 3 - TIR'!$D$18)*(1-L759)))</f>
        <v>42566.3972676885</v>
      </c>
      <c r="N759" s="16">
        <f ca="1" t="shared" ref="N759:R759" si="5637">RAND()</f>
        <v>0.277553524757704</v>
      </c>
      <c r="O759" s="17">
        <f ca="1">IF(N759&lt;=('Ejercicio 3 - TIR'!$D$18-'Ejercicio 3 - TIR'!$C$18)/('Ejercicio 3 - TIR'!$E$18-'Ejercicio 3 - TIR'!$C$18),'Ejercicio 3 - TIR'!$C$18+SQRT(('Ejercicio 3 - TIR'!$E$18-'Ejercicio 3 - TIR'!$C$18)*('Ejercicio 3 - TIR'!$D$18-'Ejercicio 3 - TIR'!$C$18)*N759),'Ejercicio 3 - TIR'!$E$18-SQRT(('Ejercicio 3 - TIR'!$E$18-'Ejercicio 3 - TIR'!$C$18)*('Ejercicio 3 - TIR'!$E$18-'Ejercicio 3 - TIR'!$D$18)*(1-N759)))</f>
        <v>36452.3661329512</v>
      </c>
      <c r="P759" s="16">
        <f ca="1" t="shared" si="5637"/>
        <v>0.0030257606711559</v>
      </c>
      <c r="Q759" s="18">
        <f ca="1">IF(P759&lt;=('Ejercicio 3 - TIR'!$D$22-'Ejercicio 3 - TIR'!$C$22)/('Ejercicio 3 - TIR'!$E$22-'Ejercicio 3 - TIR'!$C$22),'Ejercicio 3 - TIR'!$C$22+SQRT(('Ejercicio 3 - TIR'!$E$22-'Ejercicio 3 - TIR'!$C$22)*('Ejercicio 3 - TIR'!$D$22-'Ejercicio 3 - TIR'!$C$22)*P759),'Ejercicio 3 - TIR'!$E$22-SQRT(('Ejercicio 3 - TIR'!$E$22-'Ejercicio 3 - TIR'!$C$22)*('Ejercicio 3 - TIR'!$E$22-'Ejercicio 3 - TIR'!$D$22)*(1-P759)))</f>
        <v>0.122333745746237</v>
      </c>
      <c r="R759" s="16">
        <f ca="1" t="shared" si="5637"/>
        <v>0.912732669006566</v>
      </c>
      <c r="S759" s="18">
        <f ca="1">IF(R759&lt;=('Ejercicio 3 - TIR'!$D$23-'Ejercicio 3 - TIR'!$C$23)/('Ejercicio 3 - TIR'!$E$23-'Ejercicio 3 - TIR'!$C$23),'Ejercicio 3 - TIR'!$C$23+SQRT(('Ejercicio 3 - TIR'!$E$23-'Ejercicio 3 - TIR'!$C$23)*('Ejercicio 3 - TIR'!$D$23-'Ejercicio 3 - TIR'!$C$23)*R759),'Ejercicio 3 - TIR'!$E$23-SQRT(('Ejercicio 3 - TIR'!$E$23-'Ejercicio 3 - TIR'!$C$23)*('Ejercicio 3 - TIR'!$E$23-'Ejercicio 3 - TIR'!$D$23)*(1-R759)))</f>
        <v>0.167466796267985</v>
      </c>
      <c r="T759" s="16">
        <f ca="1" t="shared" ref="T759:X759" si="5638">RAND()</f>
        <v>0.863124535035547</v>
      </c>
      <c r="U759" s="18">
        <f ca="1">IF(T759&lt;=('Ejercicio 3 - TIR'!$D$24-'Ejercicio 3 - TIR'!$C$24)/('Ejercicio 3 - TIR'!$E$24-'Ejercicio 3 - TIR'!$C$24),'Ejercicio 3 - TIR'!$C$24+SQRT(('Ejercicio 3 - TIR'!$E$24-'Ejercicio 3 - TIR'!$C$24)*('Ejercicio 3 - TIR'!$D$24-'Ejercicio 3 - TIR'!$C$24)*T759),'Ejercicio 3 - TIR'!$E$24-SQRT(('Ejercicio 3 - TIR'!$E$24-'Ejercicio 3 - TIR'!$C$24)*('Ejercicio 3 - TIR'!$E$24-'Ejercicio 3 - TIR'!$D$24)*(1-T759)))</f>
        <v>0.200423194798424</v>
      </c>
      <c r="V759" s="16">
        <f ca="1" t="shared" si="5638"/>
        <v>0.459223939184636</v>
      </c>
      <c r="W759" s="18">
        <f ca="1">IF(V759&lt;=('Ejercicio 3 - TIR'!$D$25-'Ejercicio 3 - TIR'!$C$25)/('Ejercicio 3 - TIR'!$E$25-'Ejercicio 3 - TIR'!$C$25),'Ejercicio 3 - TIR'!$C$25+SQRT(('Ejercicio 3 - TIR'!$E$25-'Ejercicio 3 - TIR'!$C$25)*('Ejercicio 3 - TIR'!$D$25-'Ejercicio 3 - TIR'!$C$25)*V759),'Ejercicio 3 - TIR'!$E$25-SQRT(('Ejercicio 3 - TIR'!$E$25-'Ejercicio 3 - TIR'!$C$25)*('Ejercicio 3 - TIR'!$E$25-'Ejercicio 3 - TIR'!$D$25)*(1-V759)))</f>
        <v>0.206494641561599</v>
      </c>
      <c r="X759" s="16">
        <f ca="1" t="shared" si="5638"/>
        <v>0.171794129001145</v>
      </c>
      <c r="Y759" s="18">
        <f ca="1">IF(X759&lt;=('Ejercicio 3 - TIR'!$D$26-'Ejercicio 3 - TIR'!$C$26)/('Ejercicio 3 - TIR'!$E$26-'Ejercicio 3 - TIR'!$C$26),'Ejercicio 3 - TIR'!$C$26+SQRT(('Ejercicio 3 - TIR'!$E$26-'Ejercicio 3 - TIR'!$C$26)*('Ejercicio 3 - TIR'!$D$26-'Ejercicio 3 - TIR'!$C$26)*X759),'Ejercicio 3 - TIR'!$E$26-SQRT(('Ejercicio 3 - TIR'!$E$26-'Ejercicio 3 - TIR'!$C$26)*('Ejercicio 3 - TIR'!$E$26-'Ejercicio 3 - TIR'!$D$26)*(1-X759)))</f>
        <v>0.211537041308014</v>
      </c>
      <c r="Z759" s="16">
        <f ca="1" t="shared" si="5240"/>
        <v>1.12233374574624</v>
      </c>
      <c r="AA759" s="16">
        <f ca="1" t="shared" si="5241"/>
        <v>1.31028738248981</v>
      </c>
      <c r="AB759" s="16">
        <f ca="1" t="shared" si="5242"/>
        <v>1.57289936579248</v>
      </c>
      <c r="AC759" s="16">
        <f ca="1" t="shared" si="5243"/>
        <v>1.89769465654426</v>
      </c>
      <c r="AD759" s="16">
        <f ca="1" t="shared" si="5244"/>
        <v>2.29912736949566</v>
      </c>
      <c r="AE759" s="15">
        <f ca="1" t="shared" si="5245"/>
        <v>3665.59448571809</v>
      </c>
      <c r="AF759" s="15">
        <f ca="1" t="shared" si="5246"/>
        <v>4279.4598506589</v>
      </c>
      <c r="AG759" s="15">
        <f ca="1" t="shared" si="5247"/>
        <v>5137.16286593954</v>
      </c>
      <c r="AH759" s="15">
        <f ca="1" t="shared" si="5248"/>
        <v>6197.95947058528</v>
      </c>
      <c r="AI759" s="15">
        <f ca="1" t="shared" si="5249"/>
        <v>7509.05747913987</v>
      </c>
      <c r="AJ759" s="17">
        <f ca="1" t="shared" si="5250"/>
        <v>45089.5650317624</v>
      </c>
      <c r="AK759" s="17">
        <f ca="1" t="shared" si="5251"/>
        <v>53395.6808211294</v>
      </c>
      <c r="AL759" s="17">
        <f ca="1" t="shared" si="5252"/>
        <v>66833.3632207157</v>
      </c>
      <c r="AM759" s="17">
        <f ca="1" t="shared" si="5253"/>
        <v>80778.0246432328</v>
      </c>
      <c r="AN759" s="17">
        <f ca="1" t="shared" si="5254"/>
        <v>83808.6326591449</v>
      </c>
      <c r="AO759" s="17">
        <f ca="1">C759/'Ejercicio 3 - TIR'!$D$7</f>
        <v>17598.866446532</v>
      </c>
      <c r="AP759" s="17">
        <f ca="1" t="shared" si="5255"/>
        <v>27490.6985852304</v>
      </c>
      <c r="AQ759" s="17">
        <f ca="1" t="shared" si="5256"/>
        <v>35796.8143745974</v>
      </c>
      <c r="AR759" s="17">
        <f ca="1" t="shared" si="5257"/>
        <v>49234.4967741837</v>
      </c>
      <c r="AS759" s="17">
        <f ca="1" t="shared" si="5258"/>
        <v>63179.1581967008</v>
      </c>
      <c r="AT759" s="17">
        <f ca="1" t="shared" si="5259"/>
        <v>66209.7662126129</v>
      </c>
      <c r="AU759" s="17">
        <f ca="1">AP759*'Ejercicio 3 - TIR'!$D$5</f>
        <v>13745.3492926152</v>
      </c>
      <c r="AV759" s="17">
        <f ca="1">AQ759*'Ejercicio 3 - TIR'!$D$5</f>
        <v>17898.4071872987</v>
      </c>
      <c r="AW759" s="17">
        <f ca="1">AR759*'Ejercicio 3 - TIR'!$D$5</f>
        <v>24617.2483870918</v>
      </c>
      <c r="AX759" s="17">
        <f ca="1">AS759*'Ejercicio 3 - TIR'!$D$5</f>
        <v>31589.5790983504</v>
      </c>
      <c r="AY759" s="17">
        <f ca="1">AT759*'Ejercicio 3 - TIR'!$D$5</f>
        <v>33104.8831063064</v>
      </c>
      <c r="AZ759" s="17">
        <f ca="1" t="shared" ref="AZ759:BD759" si="5639">AJ759-AU759-AE759</f>
        <v>27678.6212534291</v>
      </c>
      <c r="BA759" s="17">
        <f ca="1" t="shared" si="5639"/>
        <v>31217.8137831718</v>
      </c>
      <c r="BB759" s="17">
        <f ca="1" t="shared" si="5639"/>
        <v>37078.9519676843</v>
      </c>
      <c r="BC759" s="17">
        <f ca="1" t="shared" si="5639"/>
        <v>42990.4860742971</v>
      </c>
      <c r="BD759" s="17">
        <f ca="1" t="shared" si="5639"/>
        <v>43194.6920736986</v>
      </c>
      <c r="BE759" s="17">
        <f ca="1" t="shared" ref="BE759:BI759" si="5640">AZ759/Z759</f>
        <v>24661.6671362988</v>
      </c>
      <c r="BF759" s="17">
        <f ca="1" t="shared" si="5640"/>
        <v>23825.1655326572</v>
      </c>
      <c r="BG759" s="17">
        <f ca="1" t="shared" si="5640"/>
        <v>23573.6327282469</v>
      </c>
      <c r="BH759" s="17">
        <f ca="1" t="shared" si="5640"/>
        <v>22654.0586632539</v>
      </c>
      <c r="BI759" s="17">
        <f ca="1" t="shared" si="5640"/>
        <v>18787.4289379513</v>
      </c>
      <c r="BJ759" s="17">
        <f ca="1" t="shared" si="5262"/>
        <v>68890.7917940219</v>
      </c>
      <c r="BK759" s="17">
        <f ca="1" t="shared" si="5263"/>
        <v>40462.0355193206</v>
      </c>
      <c r="BL759" s="17">
        <f ca="1" t="shared" si="5264"/>
        <v>109352.827313343</v>
      </c>
      <c r="BM759" s="17">
        <f ca="1">BK759*'Ejercicio 3 - TIR'!$D$5</f>
        <v>20231.0177596603</v>
      </c>
      <c r="BN759" s="17">
        <f ca="1" t="shared" si="5265"/>
        <v>89121.8095536822</v>
      </c>
      <c r="BO759" s="17">
        <f ca="1" t="shared" si="5266"/>
        <v>38763.3198300066</v>
      </c>
      <c r="BP759" s="17">
        <f ca="1" t="shared" si="5267"/>
        <v>-117958.218839401</v>
      </c>
      <c r="BQ759" s="17">
        <f ca="1" t="shared" ref="BQ759:BT759" si="5641">BE759</f>
        <v>24661.6671362988</v>
      </c>
      <c r="BR759" s="17">
        <f ca="1" t="shared" si="5641"/>
        <v>23825.1655326572</v>
      </c>
      <c r="BS759" s="17">
        <f ca="1" t="shared" si="5641"/>
        <v>23573.6327282469</v>
      </c>
      <c r="BT759" s="17">
        <f ca="1" t="shared" si="5641"/>
        <v>22654.0586632539</v>
      </c>
      <c r="BU759" s="17">
        <f ca="1" t="shared" si="5269"/>
        <v>57550.7487679579</v>
      </c>
      <c r="BV759" s="19">
        <f ca="1" t="shared" si="5270"/>
        <v>7.95368483409356</v>
      </c>
    </row>
    <row r="760" ht="15" customHeight="1" spans="1:74">
      <c r="A760" s="15">
        <v>759</v>
      </c>
      <c r="B760" s="16">
        <f ca="1" t="shared" ref="B760:F760" si="5642">RAND()</f>
        <v>0.10886297122221</v>
      </c>
      <c r="C760" s="17">
        <f ca="1">IF(B760&lt;=('Ejercicio 3 - TIR'!$D$13-'Ejercicio 3 - TIR'!$C$13)/('Ejercicio 3 - TIR'!$E$13-'Ejercicio 3 - TIR'!$C$13),'Ejercicio 3 - TIR'!$C$13+SQRT(('Ejercicio 3 - TIR'!$E$13-'Ejercicio 3 - TIR'!$C$13)*('Ejercicio 3 - TIR'!$D$13-'Ejercicio 3 - TIR'!$C$13)*B760),'Ejercicio 3 - TIR'!$E$13-SQRT(('Ejercicio 3 - TIR'!$E$13-'Ejercicio 3 - TIR'!$C$13)*('Ejercicio 3 - TIR'!$E$13-'Ejercicio 3 - TIR'!$D$13)*(1-B760)))</f>
        <v>66598.877820424</v>
      </c>
      <c r="D760" s="16">
        <f ca="1" t="shared" si="5642"/>
        <v>0.76917731228229</v>
      </c>
      <c r="E760" s="17">
        <f ca="1">IF(D760&lt;=('Ejercicio 3 - TIR'!$D$14-'Ejercicio 3 - TIR'!$C$14)/('Ejercicio 3 - TIR'!$E$14-'Ejercicio 3 - TIR'!$C$14),'Ejercicio 3 - TIR'!$C$14+SQRT(('Ejercicio 3 - TIR'!$E$14-'Ejercicio 3 - TIR'!$C$14)*('Ejercicio 3 - TIR'!$D$14-'Ejercicio 3 - TIR'!$C$14)*D760),'Ejercicio 3 - TIR'!$E$14-SQRT(('Ejercicio 3 - TIR'!$E$14-'Ejercicio 3 - TIR'!$C$14)*('Ejercicio 3 - TIR'!$E$14-'Ejercicio 3 - TIR'!$D$14)*(1-D760)))</f>
        <v>34115.834540255</v>
      </c>
      <c r="F760" s="16">
        <f ca="1" t="shared" si="5642"/>
        <v>0.759224782600592</v>
      </c>
      <c r="G760" s="17">
        <f ca="1">IF(F760&lt;=('Ejercicio 3 - TIR'!$D$18-'Ejercicio 3 - TIR'!$C$18)/('Ejercicio 3 - TIR'!$E$18-'Ejercicio 3 - TIR'!$C$18),'Ejercicio 3 - TIR'!$C$18+SQRT(('Ejercicio 3 - TIR'!$E$18-'Ejercicio 3 - TIR'!$C$18)*('Ejercicio 3 - TIR'!$D$18-'Ejercicio 3 - TIR'!$C$18)*F760),'Ejercicio 3 - TIR'!$E$18-SQRT(('Ejercicio 3 - TIR'!$E$18-'Ejercicio 3 - TIR'!$C$18)*('Ejercicio 3 - TIR'!$E$18-'Ejercicio 3 - TIR'!$D$18)*(1-F760)))</f>
        <v>40750.5128185914</v>
      </c>
      <c r="H760" s="16">
        <f ca="1" t="shared" ref="H760:L760" si="5643">RAND()</f>
        <v>0.48719145566921</v>
      </c>
      <c r="I760" s="17">
        <f ca="1">IF(H760&lt;=('Ejercicio 3 - TIR'!$D$18-'Ejercicio 3 - TIR'!$C$18)/('Ejercicio 3 - TIR'!$E$18-'Ejercicio 3 - TIR'!$C$18),'Ejercicio 3 - TIR'!$C$18+SQRT(('Ejercicio 3 - TIR'!$E$18-'Ejercicio 3 - TIR'!$C$18)*('Ejercicio 3 - TIR'!$D$18-'Ejercicio 3 - TIR'!$C$18)*H760),'Ejercicio 3 - TIR'!$E$18-SQRT(('Ejercicio 3 - TIR'!$E$18-'Ejercicio 3 - TIR'!$C$18)*('Ejercicio 3 - TIR'!$E$18-'Ejercicio 3 - TIR'!$D$18)*(1-H760)))</f>
        <v>38548.6091471292</v>
      </c>
      <c r="J760" s="16">
        <f ca="1" t="shared" si="5643"/>
        <v>0.912582072915406</v>
      </c>
      <c r="K760" s="17">
        <f ca="1">IF(J760&lt;=('Ejercicio 3 - TIR'!$D$18-'Ejercicio 3 - TIR'!$C$18)/('Ejercicio 3 - TIR'!$E$18-'Ejercicio 3 - TIR'!$C$18),'Ejercicio 3 - TIR'!$C$18+SQRT(('Ejercicio 3 - TIR'!$E$18-'Ejercicio 3 - TIR'!$C$18)*('Ejercicio 3 - TIR'!$D$18-'Ejercicio 3 - TIR'!$C$18)*J760),'Ejercicio 3 - TIR'!$E$18-SQRT(('Ejercicio 3 - TIR'!$E$18-'Ejercicio 3 - TIR'!$C$18)*('Ejercicio 3 - TIR'!$E$18-'Ejercicio 3 - TIR'!$D$18)*(1-J760)))</f>
        <v>42439.4640148312</v>
      </c>
      <c r="L760" s="16">
        <f ca="1" t="shared" si="5643"/>
        <v>0.0332107718760151</v>
      </c>
      <c r="M760" s="17">
        <f ca="1">IF(L760&lt;=('Ejercicio 3 - TIR'!$D$18-'Ejercicio 3 - TIR'!$C$18)/('Ejercicio 3 - TIR'!$E$18-'Ejercicio 3 - TIR'!$C$18),'Ejercicio 3 - TIR'!$C$18+SQRT(('Ejercicio 3 - TIR'!$E$18-'Ejercicio 3 - TIR'!$C$18)*('Ejercicio 3 - TIR'!$D$18-'Ejercicio 3 - TIR'!$C$18)*L760),'Ejercicio 3 - TIR'!$E$18-SQRT(('Ejercicio 3 - TIR'!$E$18-'Ejercicio 3 - TIR'!$C$18)*('Ejercicio 3 - TIR'!$E$18-'Ejercicio 3 - TIR'!$D$18)*(1-L760)))</f>
        <v>32231.9533555615</v>
      </c>
      <c r="N760" s="16">
        <f ca="1" t="shared" ref="N760:R760" si="5644">RAND()</f>
        <v>0.123298900222374</v>
      </c>
      <c r="O760" s="17">
        <f ca="1">IF(N760&lt;=('Ejercicio 3 - TIR'!$D$18-'Ejercicio 3 - TIR'!$C$18)/('Ejercicio 3 - TIR'!$E$18-'Ejercicio 3 - TIR'!$C$18),'Ejercicio 3 - TIR'!$C$18+SQRT(('Ejercicio 3 - TIR'!$E$18-'Ejercicio 3 - TIR'!$C$18)*('Ejercicio 3 - TIR'!$D$18-'Ejercicio 3 - TIR'!$C$18)*N760),'Ejercicio 3 - TIR'!$E$18-SQRT(('Ejercicio 3 - TIR'!$E$18-'Ejercicio 3 - TIR'!$C$18)*('Ejercicio 3 - TIR'!$E$18-'Ejercicio 3 - TIR'!$D$18)*(1-N760)))</f>
        <v>34300.5621764318</v>
      </c>
      <c r="P760" s="16">
        <f ca="1" t="shared" si="5644"/>
        <v>0.920915302544336</v>
      </c>
      <c r="Q760" s="18">
        <f ca="1">IF(P760&lt;=('Ejercicio 3 - TIR'!$D$22-'Ejercicio 3 - TIR'!$C$22)/('Ejercicio 3 - TIR'!$E$22-'Ejercicio 3 - TIR'!$C$22),'Ejercicio 3 - TIR'!$C$22+SQRT(('Ejercicio 3 - TIR'!$E$22-'Ejercicio 3 - TIR'!$C$22)*('Ejercicio 3 - TIR'!$D$22-'Ejercicio 3 - TIR'!$C$22)*P760),'Ejercicio 3 - TIR'!$E$22-SQRT(('Ejercicio 3 - TIR'!$E$22-'Ejercicio 3 - TIR'!$C$22)*('Ejercicio 3 - TIR'!$E$22-'Ejercicio 3 - TIR'!$D$22)*(1-P760)))</f>
        <v>0.168068845176589</v>
      </c>
      <c r="R760" s="16">
        <f ca="1" t="shared" si="5644"/>
        <v>0.14022456002892</v>
      </c>
      <c r="S760" s="18">
        <f ca="1">IF(R760&lt;=('Ejercicio 3 - TIR'!$D$23-'Ejercicio 3 - TIR'!$C$23)/('Ejercicio 3 - TIR'!$E$23-'Ejercicio 3 - TIR'!$C$23),'Ejercicio 3 - TIR'!$C$23+SQRT(('Ejercicio 3 - TIR'!$E$23-'Ejercicio 3 - TIR'!$C$23)*('Ejercicio 3 - TIR'!$D$23-'Ejercicio 3 - TIR'!$C$23)*R760),'Ejercicio 3 - TIR'!$E$23-SQRT(('Ejercicio 3 - TIR'!$E$23-'Ejercicio 3 - TIR'!$C$23)*('Ejercicio 3 - TIR'!$E$23-'Ejercicio 3 - TIR'!$D$23)*(1-R760)))</f>
        <v>0.135887234122152</v>
      </c>
      <c r="T760" s="16">
        <f ca="1" t="shared" ref="T760:X760" si="5645">RAND()</f>
        <v>0.841861350019318</v>
      </c>
      <c r="U760" s="18">
        <f ca="1">IF(T760&lt;=('Ejercicio 3 - TIR'!$D$24-'Ejercicio 3 - TIR'!$C$24)/('Ejercicio 3 - TIR'!$E$24-'Ejercicio 3 - TIR'!$C$24),'Ejercicio 3 - TIR'!$C$24+SQRT(('Ejercicio 3 - TIR'!$E$24-'Ejercicio 3 - TIR'!$C$24)*('Ejercicio 3 - TIR'!$D$24-'Ejercicio 3 - TIR'!$C$24)*T760),'Ejercicio 3 - TIR'!$E$24-SQRT(('Ejercicio 3 - TIR'!$E$24-'Ejercicio 3 - TIR'!$C$24)*('Ejercicio 3 - TIR'!$E$24-'Ejercicio 3 - TIR'!$D$24)*(1-T760)))</f>
        <v>0.198957466408583</v>
      </c>
      <c r="V760" s="16">
        <f ca="1" t="shared" si="5645"/>
        <v>0.642345293129694</v>
      </c>
      <c r="W760" s="18">
        <f ca="1">IF(V760&lt;=('Ejercicio 3 - TIR'!$D$25-'Ejercicio 3 - TIR'!$C$25)/('Ejercicio 3 - TIR'!$E$25-'Ejercicio 3 - TIR'!$C$25),'Ejercicio 3 - TIR'!$C$25+SQRT(('Ejercicio 3 - TIR'!$E$25-'Ejercicio 3 - TIR'!$C$25)*('Ejercicio 3 - TIR'!$D$25-'Ejercicio 3 - TIR'!$C$25)*V760),'Ejercicio 3 - TIR'!$E$25-SQRT(('Ejercicio 3 - TIR'!$E$25-'Ejercicio 3 - TIR'!$C$25)*('Ejercicio 3 - TIR'!$E$25-'Ejercicio 3 - TIR'!$D$25)*(1-V760)))</f>
        <v>0.214619334742743</v>
      </c>
      <c r="X760" s="16">
        <f ca="1" t="shared" si="5645"/>
        <v>0.570884537426762</v>
      </c>
      <c r="Y760" s="18">
        <f ca="1">IF(X760&lt;=('Ejercicio 3 - TIR'!$D$26-'Ejercicio 3 - TIR'!$C$26)/('Ejercicio 3 - TIR'!$E$26-'Ejercicio 3 - TIR'!$C$26),'Ejercicio 3 - TIR'!$C$26+SQRT(('Ejercicio 3 - TIR'!$E$26-'Ejercicio 3 - TIR'!$C$26)*('Ejercicio 3 - TIR'!$D$26-'Ejercicio 3 - TIR'!$C$26)*X760),'Ejercicio 3 - TIR'!$E$26-SQRT(('Ejercicio 3 - TIR'!$E$26-'Ejercicio 3 - TIR'!$C$26)*('Ejercicio 3 - TIR'!$E$26-'Ejercicio 3 - TIR'!$D$26)*(1-X760)))</f>
        <v>0.231862452307004</v>
      </c>
      <c r="Z760" s="16">
        <f ca="1" t="shared" si="5240"/>
        <v>1.16806884517659</v>
      </c>
      <c r="AA760" s="16">
        <f ca="1" t="shared" si="5241"/>
        <v>1.32679448981189</v>
      </c>
      <c r="AB760" s="16">
        <f ca="1" t="shared" si="5242"/>
        <v>1.59077015994973</v>
      </c>
      <c r="AC760" s="16">
        <f ca="1" t="shared" si="5243"/>
        <v>1.93218019340675</v>
      </c>
      <c r="AD760" s="16">
        <f ca="1" t="shared" si="5244"/>
        <v>2.38018023134906</v>
      </c>
      <c r="AE760" s="15">
        <f ca="1" t="shared" si="5245"/>
        <v>5733.80891341625</v>
      </c>
      <c r="AF760" s="15">
        <f ca="1" t="shared" si="5246"/>
        <v>6512.96034764532</v>
      </c>
      <c r="AG760" s="15">
        <f ca="1" t="shared" si="5247"/>
        <v>7808.7624372324</v>
      </c>
      <c r="AH760" s="15">
        <f ca="1" t="shared" si="5248"/>
        <v>9484.67383667534</v>
      </c>
      <c r="AI760" s="15">
        <f ca="1" t="shared" si="5249"/>
        <v>11683.813571779</v>
      </c>
      <c r="AJ760" s="17">
        <f ca="1" t="shared" si="5250"/>
        <v>47599.4044483659</v>
      </c>
      <c r="AK760" s="17">
        <f ca="1" t="shared" si="5251"/>
        <v>51146.0822063233</v>
      </c>
      <c r="AL760" s="17">
        <f ca="1" t="shared" si="5252"/>
        <v>67511.432959054</v>
      </c>
      <c r="AM760" s="17">
        <f ca="1" t="shared" si="5253"/>
        <v>62277.9418684263</v>
      </c>
      <c r="AN760" s="17">
        <f ca="1" t="shared" si="5254"/>
        <v>81641.5200165024</v>
      </c>
      <c r="AO760" s="17">
        <f ca="1">C760/'Ejercicio 3 - TIR'!$D$7</f>
        <v>13319.7755640848</v>
      </c>
      <c r="AP760" s="17">
        <f ca="1" t="shared" si="5255"/>
        <v>34279.6288842811</v>
      </c>
      <c r="AQ760" s="17">
        <f ca="1" t="shared" si="5256"/>
        <v>37826.3066422385</v>
      </c>
      <c r="AR760" s="17">
        <f ca="1" t="shared" si="5257"/>
        <v>54191.6573949692</v>
      </c>
      <c r="AS760" s="17">
        <f ca="1" t="shared" si="5258"/>
        <v>48958.1663043415</v>
      </c>
      <c r="AT760" s="17">
        <f ca="1" t="shared" si="5259"/>
        <v>68321.7444524176</v>
      </c>
      <c r="AU760" s="17">
        <f ca="1">AP760*'Ejercicio 3 - TIR'!$D$5</f>
        <v>17139.8144421405</v>
      </c>
      <c r="AV760" s="17">
        <f ca="1">AQ760*'Ejercicio 3 - TIR'!$D$5</f>
        <v>18913.1533211193</v>
      </c>
      <c r="AW760" s="17">
        <f ca="1">AR760*'Ejercicio 3 - TIR'!$D$5</f>
        <v>27095.8286974846</v>
      </c>
      <c r="AX760" s="17">
        <f ca="1">AS760*'Ejercicio 3 - TIR'!$D$5</f>
        <v>24479.0831521707</v>
      </c>
      <c r="AY760" s="17">
        <f ca="1">AT760*'Ejercicio 3 - TIR'!$D$5</f>
        <v>34160.8722262088</v>
      </c>
      <c r="AZ760" s="17">
        <f ca="1" t="shared" ref="AZ760:BD760" si="5646">AJ760-AU760-AE760</f>
        <v>24725.7810928091</v>
      </c>
      <c r="BA760" s="17">
        <f ca="1" t="shared" si="5646"/>
        <v>25719.9685375587</v>
      </c>
      <c r="BB760" s="17">
        <f ca="1" t="shared" si="5646"/>
        <v>32606.841824337</v>
      </c>
      <c r="BC760" s="17">
        <f ca="1" t="shared" si="5646"/>
        <v>28314.1848795802</v>
      </c>
      <c r="BD760" s="17">
        <f ca="1" t="shared" si="5646"/>
        <v>35796.8342185147</v>
      </c>
      <c r="BE760" s="17">
        <f ca="1" t="shared" ref="BE760:BI760" si="5647">AZ760/Z760</f>
        <v>21168.08542143</v>
      </c>
      <c r="BF760" s="17">
        <f ca="1" t="shared" si="5647"/>
        <v>19385.0432264044</v>
      </c>
      <c r="BG760" s="17">
        <f ca="1" t="shared" si="5647"/>
        <v>20497.5191547265</v>
      </c>
      <c r="BH760" s="17">
        <f ca="1" t="shared" si="5647"/>
        <v>14654.0084492107</v>
      </c>
      <c r="BI760" s="17">
        <f ca="1" t="shared" si="5647"/>
        <v>15039.5477397211</v>
      </c>
      <c r="BJ760" s="17">
        <f ca="1" t="shared" si="5262"/>
        <v>81201.8349486904</v>
      </c>
      <c r="BK760" s="17">
        <f ca="1" t="shared" si="5263"/>
        <v>31703.466483641</v>
      </c>
      <c r="BL760" s="17">
        <f ca="1" t="shared" si="5264"/>
        <v>112905.301432331</v>
      </c>
      <c r="BM760" s="17">
        <f ca="1">BK760*'Ejercicio 3 - TIR'!$D$5</f>
        <v>15851.7332418205</v>
      </c>
      <c r="BN760" s="17">
        <f ca="1" t="shared" si="5265"/>
        <v>97053.5681905109</v>
      </c>
      <c r="BO760" s="17">
        <f ca="1" t="shared" si="5266"/>
        <v>40775.7223222974</v>
      </c>
      <c r="BP760" s="17">
        <f ca="1" t="shared" si="5267"/>
        <v>-100714.712360679</v>
      </c>
      <c r="BQ760" s="17">
        <f ca="1" t="shared" ref="BQ760:BT760" si="5648">BE760</f>
        <v>21168.08542143</v>
      </c>
      <c r="BR760" s="17">
        <f ca="1" t="shared" si="5648"/>
        <v>19385.0432264044</v>
      </c>
      <c r="BS760" s="17">
        <f ca="1" t="shared" si="5648"/>
        <v>20497.5191547265</v>
      </c>
      <c r="BT760" s="17">
        <f ca="1" t="shared" si="5648"/>
        <v>14654.0084492107</v>
      </c>
      <c r="BU760" s="17">
        <f ca="1" t="shared" si="5269"/>
        <v>55815.2700620185</v>
      </c>
      <c r="BV760" s="19">
        <f ca="1" t="shared" si="5270"/>
        <v>8.17320821282117</v>
      </c>
    </row>
    <row r="761" ht="15" customHeight="1" spans="1:74">
      <c r="A761" s="15">
        <v>760</v>
      </c>
      <c r="B761" s="16">
        <f ca="1" t="shared" ref="B761:F761" si="5649">RAND()</f>
        <v>0.882640705457032</v>
      </c>
      <c r="C761" s="17">
        <f ca="1">IF(B761&lt;=('Ejercicio 3 - TIR'!$D$13-'Ejercicio 3 - TIR'!$C$13)/('Ejercicio 3 - TIR'!$E$13-'Ejercicio 3 - TIR'!$C$13),'Ejercicio 3 - TIR'!$C$13+SQRT(('Ejercicio 3 - TIR'!$E$13-'Ejercicio 3 - TIR'!$C$13)*('Ejercicio 3 - TIR'!$D$13-'Ejercicio 3 - TIR'!$C$13)*B761),'Ejercicio 3 - TIR'!$E$13-SQRT(('Ejercicio 3 - TIR'!$E$13-'Ejercicio 3 - TIR'!$C$13)*('Ejercicio 3 - TIR'!$E$13-'Ejercicio 3 - TIR'!$D$13)*(1-B761)))</f>
        <v>88132.7697649552</v>
      </c>
      <c r="D761" s="16">
        <f ca="1" t="shared" si="5649"/>
        <v>0.765206036863952</v>
      </c>
      <c r="E761" s="17">
        <f ca="1">IF(D761&lt;=('Ejercicio 3 - TIR'!$D$14-'Ejercicio 3 - TIR'!$C$14)/('Ejercicio 3 - TIR'!$E$14-'Ejercicio 3 - TIR'!$C$14),'Ejercicio 3 - TIR'!$C$14+SQRT(('Ejercicio 3 - TIR'!$E$14-'Ejercicio 3 - TIR'!$C$14)*('Ejercicio 3 - TIR'!$D$14-'Ejercicio 3 - TIR'!$C$14)*D761),'Ejercicio 3 - TIR'!$E$14-SQRT(('Ejercicio 3 - TIR'!$E$14-'Ejercicio 3 - TIR'!$C$14)*('Ejercicio 3 - TIR'!$E$14-'Ejercicio 3 - TIR'!$D$14)*(1-D761)))</f>
        <v>34065.4322423274</v>
      </c>
      <c r="F761" s="16">
        <f ca="1" t="shared" si="5649"/>
        <v>0.723648777015645</v>
      </c>
      <c r="G761" s="17">
        <f ca="1">IF(F761&lt;=('Ejercicio 3 - TIR'!$D$18-'Ejercicio 3 - TIR'!$C$18)/('Ejercicio 3 - TIR'!$E$18-'Ejercicio 3 - TIR'!$C$18),'Ejercicio 3 - TIR'!$C$18+SQRT(('Ejercicio 3 - TIR'!$E$18-'Ejercicio 3 - TIR'!$C$18)*('Ejercicio 3 - TIR'!$D$18-'Ejercicio 3 - TIR'!$C$18)*F761),'Ejercicio 3 - TIR'!$E$18-SQRT(('Ejercicio 3 - TIR'!$E$18-'Ejercicio 3 - TIR'!$C$18)*('Ejercicio 3 - TIR'!$E$18-'Ejercicio 3 - TIR'!$D$18)*(1-F761)))</f>
        <v>40447.3807842269</v>
      </c>
      <c r="H761" s="16">
        <f ca="1" t="shared" ref="H761:L761" si="5650">RAND()</f>
        <v>0.240701378274512</v>
      </c>
      <c r="I761" s="17">
        <f ca="1">IF(H761&lt;=('Ejercicio 3 - TIR'!$D$18-'Ejercicio 3 - TIR'!$C$18)/('Ejercicio 3 - TIR'!$E$18-'Ejercicio 3 - TIR'!$C$18),'Ejercicio 3 - TIR'!$C$18+SQRT(('Ejercicio 3 - TIR'!$E$18-'Ejercicio 3 - TIR'!$C$18)*('Ejercicio 3 - TIR'!$D$18-'Ejercicio 3 - TIR'!$C$18)*H761),'Ejercicio 3 - TIR'!$E$18-SQRT(('Ejercicio 3 - TIR'!$E$18-'Ejercicio 3 - TIR'!$C$18)*('Ejercicio 3 - TIR'!$E$18-'Ejercicio 3 - TIR'!$D$18)*(1-H761)))</f>
        <v>36008.760832416</v>
      </c>
      <c r="J761" s="16">
        <f ca="1" t="shared" si="5650"/>
        <v>0.90827649602509</v>
      </c>
      <c r="K761" s="17">
        <f ca="1">IF(J761&lt;=('Ejercicio 3 - TIR'!$D$18-'Ejercicio 3 - TIR'!$C$18)/('Ejercicio 3 - TIR'!$E$18-'Ejercicio 3 - TIR'!$C$18),'Ejercicio 3 - TIR'!$C$18+SQRT(('Ejercicio 3 - TIR'!$E$18-'Ejercicio 3 - TIR'!$C$18)*('Ejercicio 3 - TIR'!$D$18-'Ejercicio 3 - TIR'!$C$18)*J761),'Ejercicio 3 - TIR'!$E$18-SQRT(('Ejercicio 3 - TIR'!$E$18-'Ejercicio 3 - TIR'!$C$18)*('Ejercicio 3 - TIR'!$E$18-'Ejercicio 3 - TIR'!$D$18)*(1-J761)))</f>
        <v>42377.1651218351</v>
      </c>
      <c r="L761" s="16">
        <f ca="1" t="shared" si="5650"/>
        <v>0.670356033775159</v>
      </c>
      <c r="M761" s="17">
        <f ca="1">IF(L761&lt;=('Ejercicio 3 - TIR'!$D$18-'Ejercicio 3 - TIR'!$C$18)/('Ejercicio 3 - TIR'!$E$18-'Ejercicio 3 - TIR'!$C$18),'Ejercicio 3 - TIR'!$C$18+SQRT(('Ejercicio 3 - TIR'!$E$18-'Ejercicio 3 - TIR'!$C$18)*('Ejercicio 3 - TIR'!$D$18-'Ejercicio 3 - TIR'!$C$18)*L761),'Ejercicio 3 - TIR'!$E$18-SQRT(('Ejercicio 3 - TIR'!$E$18-'Ejercicio 3 - TIR'!$C$18)*('Ejercicio 3 - TIR'!$E$18-'Ejercicio 3 - TIR'!$D$18)*(1-L761)))</f>
        <v>40027.7472442702</v>
      </c>
      <c r="N761" s="16">
        <f ca="1" t="shared" ref="N761:R761" si="5651">RAND()</f>
        <v>0.938007260112711</v>
      </c>
      <c r="O761" s="17">
        <f ca="1">IF(N761&lt;=('Ejercicio 3 - TIR'!$D$18-'Ejercicio 3 - TIR'!$C$18)/('Ejercicio 3 - TIR'!$E$18-'Ejercicio 3 - TIR'!$C$18),'Ejercicio 3 - TIR'!$C$18+SQRT(('Ejercicio 3 - TIR'!$E$18-'Ejercicio 3 - TIR'!$C$18)*('Ejercicio 3 - TIR'!$D$18-'Ejercicio 3 - TIR'!$C$18)*N761),'Ejercicio 3 - TIR'!$E$18-SQRT(('Ejercicio 3 - TIR'!$E$18-'Ejercicio 3 - TIR'!$C$18)*('Ejercicio 3 - TIR'!$E$18-'Ejercicio 3 - TIR'!$D$18)*(1-N761)))</f>
        <v>42843.7403932859</v>
      </c>
      <c r="P761" s="16">
        <f ca="1" t="shared" si="5651"/>
        <v>0.682588794912188</v>
      </c>
      <c r="Q761" s="18">
        <f ca="1">IF(P761&lt;=('Ejercicio 3 - TIR'!$D$22-'Ejercicio 3 - TIR'!$C$22)/('Ejercicio 3 - TIR'!$E$22-'Ejercicio 3 - TIR'!$C$22),'Ejercicio 3 - TIR'!$C$22+SQRT(('Ejercicio 3 - TIR'!$E$22-'Ejercicio 3 - TIR'!$C$22)*('Ejercicio 3 - TIR'!$D$22-'Ejercicio 3 - TIR'!$C$22)*P761),'Ejercicio 3 - TIR'!$E$22-SQRT(('Ejercicio 3 - TIR'!$E$22-'Ejercicio 3 - TIR'!$C$22)*('Ejercicio 3 - TIR'!$E$22-'Ejercicio 3 - TIR'!$D$22)*(1-P761)))</f>
        <v>0.156097276950982</v>
      </c>
      <c r="R761" s="16">
        <f ca="1" t="shared" si="5651"/>
        <v>0.0452650036345585</v>
      </c>
      <c r="S761" s="18">
        <f ca="1">IF(R761&lt;=('Ejercicio 3 - TIR'!$D$23-'Ejercicio 3 - TIR'!$C$23)/('Ejercicio 3 - TIR'!$E$23-'Ejercicio 3 - TIR'!$C$23),'Ejercicio 3 - TIR'!$C$23+SQRT(('Ejercicio 3 - TIR'!$E$23-'Ejercicio 3 - TIR'!$C$23)*('Ejercicio 3 - TIR'!$D$23-'Ejercicio 3 - TIR'!$C$23)*R761),'Ejercicio 3 - TIR'!$E$23-SQRT(('Ejercicio 3 - TIR'!$E$23-'Ejercicio 3 - TIR'!$C$23)*('Ejercicio 3 - TIR'!$E$23-'Ejercicio 3 - TIR'!$D$23)*(1-R761)))</f>
        <v>0.129026461462955</v>
      </c>
      <c r="T761" s="16">
        <f ca="1" t="shared" ref="T761:X761" si="5652">RAND()</f>
        <v>0.643125819053357</v>
      </c>
      <c r="U761" s="18">
        <f ca="1">IF(T761&lt;=('Ejercicio 3 - TIR'!$D$24-'Ejercicio 3 - TIR'!$C$24)/('Ejercicio 3 - TIR'!$E$24-'Ejercicio 3 - TIR'!$C$24),'Ejercicio 3 - TIR'!$C$24+SQRT(('Ejercicio 3 - TIR'!$E$24-'Ejercicio 3 - TIR'!$C$24)*('Ejercicio 3 - TIR'!$D$24-'Ejercicio 3 - TIR'!$C$24)*T761),'Ejercicio 3 - TIR'!$E$24-SQRT(('Ejercicio 3 - TIR'!$E$24-'Ejercicio 3 - TIR'!$C$24)*('Ejercicio 3 - TIR'!$E$24-'Ejercicio 3 - TIR'!$D$24)*(1-T761)))</f>
        <v>0.188389120438517</v>
      </c>
      <c r="V761" s="16">
        <f ca="1" t="shared" si="5652"/>
        <v>0.363211053925534</v>
      </c>
      <c r="W761" s="18">
        <f ca="1">IF(V761&lt;=('Ejercicio 3 - TIR'!$D$25-'Ejercicio 3 - TIR'!$C$25)/('Ejercicio 3 - TIR'!$E$25-'Ejercicio 3 - TIR'!$C$25),'Ejercicio 3 - TIR'!$C$25+SQRT(('Ejercicio 3 - TIR'!$E$25-'Ejercicio 3 - TIR'!$C$25)*('Ejercicio 3 - TIR'!$D$25-'Ejercicio 3 - TIR'!$C$25)*V761),'Ejercicio 3 - TIR'!$E$25-SQRT(('Ejercicio 3 - TIR'!$E$25-'Ejercicio 3 - TIR'!$C$25)*('Ejercicio 3 - TIR'!$E$25-'Ejercicio 3 - TIR'!$D$25)*(1-V761)))</f>
        <v>0.20279024135562</v>
      </c>
      <c r="X761" s="16">
        <f ca="1" t="shared" si="5652"/>
        <v>0.420210489016789</v>
      </c>
      <c r="Y761" s="18">
        <f ca="1">IF(X761&lt;=('Ejercicio 3 - TIR'!$D$26-'Ejercicio 3 - TIR'!$C$26)/('Ejercicio 3 - TIR'!$E$26-'Ejercicio 3 - TIR'!$C$26),'Ejercicio 3 - TIR'!$C$26+SQRT(('Ejercicio 3 - TIR'!$E$26-'Ejercicio 3 - TIR'!$C$26)*('Ejercicio 3 - TIR'!$D$26-'Ejercicio 3 - TIR'!$C$26)*X761),'Ejercicio 3 - TIR'!$E$26-SQRT(('Ejercicio 3 - TIR'!$E$26-'Ejercicio 3 - TIR'!$C$26)*('Ejercicio 3 - TIR'!$E$26-'Ejercicio 3 - TIR'!$D$26)*(1-X761)))</f>
        <v>0.224045881659083</v>
      </c>
      <c r="Z761" s="16">
        <f ca="1" t="shared" si="5240"/>
        <v>1.15609727695098</v>
      </c>
      <c r="AA761" s="16">
        <f ca="1" t="shared" si="5241"/>
        <v>1.30526441770292</v>
      </c>
      <c r="AB761" s="16">
        <f ca="1" t="shared" si="5242"/>
        <v>1.55116203329367</v>
      </c>
      <c r="AC761" s="16">
        <f ca="1" t="shared" si="5243"/>
        <v>1.86572255640697</v>
      </c>
      <c r="AD761" s="16">
        <f ca="1" t="shared" si="5244"/>
        <v>2.28373001148841</v>
      </c>
      <c r="AE761" s="15">
        <f ca="1" t="shared" si="5245"/>
        <v>5317.52121118549</v>
      </c>
      <c r="AF761" s="15">
        <f ca="1" t="shared" si="5246"/>
        <v>6003.62215681896</v>
      </c>
      <c r="AG761" s="15">
        <f ca="1" t="shared" si="5247"/>
        <v>7134.63925438727</v>
      </c>
      <c r="AH761" s="15">
        <f ca="1" t="shared" si="5248"/>
        <v>8581.47447076974</v>
      </c>
      <c r="AI761" s="15">
        <f ca="1" t="shared" si="5249"/>
        <v>10504.1184845083</v>
      </c>
      <c r="AJ761" s="17">
        <f ca="1" t="shared" si="5250"/>
        <v>46761.1067844442</v>
      </c>
      <c r="AK761" s="17">
        <f ca="1" t="shared" si="5251"/>
        <v>47000.9542401274</v>
      </c>
      <c r="AL761" s="17">
        <f ca="1" t="shared" si="5252"/>
        <v>65733.8496156074</v>
      </c>
      <c r="AM761" s="17">
        <f ca="1" t="shared" si="5253"/>
        <v>74680.6709157917</v>
      </c>
      <c r="AN761" s="17">
        <f ca="1" t="shared" si="5254"/>
        <v>97843.5357405651</v>
      </c>
      <c r="AO761" s="17">
        <f ca="1">C761/'Ejercicio 3 - TIR'!$D$7</f>
        <v>17626.553952991</v>
      </c>
      <c r="AP761" s="17">
        <f ca="1" t="shared" si="5255"/>
        <v>29134.5528314531</v>
      </c>
      <c r="AQ761" s="17">
        <f ca="1" t="shared" si="5256"/>
        <v>29374.4002871363</v>
      </c>
      <c r="AR761" s="17">
        <f ca="1" t="shared" si="5257"/>
        <v>48107.2956626163</v>
      </c>
      <c r="AS761" s="17">
        <f ca="1" t="shared" si="5258"/>
        <v>57054.1169628007</v>
      </c>
      <c r="AT761" s="17">
        <f ca="1" t="shared" si="5259"/>
        <v>80216.9817875741</v>
      </c>
      <c r="AU761" s="17">
        <f ca="1">AP761*'Ejercicio 3 - TIR'!$D$5</f>
        <v>14567.2764157266</v>
      </c>
      <c r="AV761" s="17">
        <f ca="1">AQ761*'Ejercicio 3 - TIR'!$D$5</f>
        <v>14687.2001435682</v>
      </c>
      <c r="AW761" s="17">
        <f ca="1">AR761*'Ejercicio 3 - TIR'!$D$5</f>
        <v>24053.6478313082</v>
      </c>
      <c r="AX761" s="17">
        <f ca="1">AS761*'Ejercicio 3 - TIR'!$D$5</f>
        <v>28527.0584814003</v>
      </c>
      <c r="AY761" s="17">
        <f ca="1">AT761*'Ejercicio 3 - TIR'!$D$5</f>
        <v>40108.490893787</v>
      </c>
      <c r="AZ761" s="17">
        <f ca="1" t="shared" ref="AZ761:BD761" si="5653">AJ761-AU761-AE761</f>
        <v>26876.3091575321</v>
      </c>
      <c r="BA761" s="17">
        <f ca="1" t="shared" si="5653"/>
        <v>26310.1319397402</v>
      </c>
      <c r="BB761" s="17">
        <f ca="1" t="shared" si="5653"/>
        <v>34545.5625299119</v>
      </c>
      <c r="BC761" s="17">
        <f ca="1" t="shared" si="5653"/>
        <v>37572.1379636216</v>
      </c>
      <c r="BD761" s="17">
        <f ca="1" t="shared" si="5653"/>
        <v>47230.9263622698</v>
      </c>
      <c r="BE761" s="17">
        <f ca="1" t="shared" ref="BE761:BI761" si="5654">AZ761/Z761</f>
        <v>23247.4461218471</v>
      </c>
      <c r="BF761" s="17">
        <f ca="1" t="shared" si="5654"/>
        <v>20156.9364665914</v>
      </c>
      <c r="BG761" s="17">
        <f ca="1" t="shared" si="5654"/>
        <v>22270.7633299658</v>
      </c>
      <c r="BH761" s="17">
        <f ca="1" t="shared" si="5654"/>
        <v>20138.1163745903</v>
      </c>
      <c r="BI761" s="17">
        <f ca="1" t="shared" si="5654"/>
        <v>20681.4842930962</v>
      </c>
      <c r="BJ761" s="17">
        <f ca="1" t="shared" si="5262"/>
        <v>77796.2499661279</v>
      </c>
      <c r="BK761" s="17">
        <f ca="1" t="shared" si="5263"/>
        <v>40254.2902615652</v>
      </c>
      <c r="BL761" s="17">
        <f ca="1" t="shared" si="5264"/>
        <v>118050.540227693</v>
      </c>
      <c r="BM761" s="17">
        <f ca="1">BK761*'Ejercicio 3 - TIR'!$D$5</f>
        <v>20127.1451307826</v>
      </c>
      <c r="BN761" s="17">
        <f ca="1" t="shared" si="5265"/>
        <v>97923.3950969105</v>
      </c>
      <c r="BO761" s="17">
        <f ca="1" t="shared" si="5266"/>
        <v>42878.7092188229</v>
      </c>
      <c r="BP761" s="17">
        <f ca="1" t="shared" si="5267"/>
        <v>-122198.202007283</v>
      </c>
      <c r="BQ761" s="17">
        <f ca="1" t="shared" ref="BQ761:BT761" si="5655">BE761</f>
        <v>23247.4461218471</v>
      </c>
      <c r="BR761" s="17">
        <f ca="1" t="shared" si="5655"/>
        <v>20156.9364665914</v>
      </c>
      <c r="BS761" s="17">
        <f ca="1" t="shared" si="5655"/>
        <v>22270.7633299658</v>
      </c>
      <c r="BT761" s="17">
        <f ca="1" t="shared" si="5655"/>
        <v>20138.1163745903</v>
      </c>
      <c r="BU761" s="17">
        <f ca="1" t="shared" si="5269"/>
        <v>63560.1935119191</v>
      </c>
      <c r="BV761" s="19">
        <f ca="1" t="shared" si="5270"/>
        <v>5.95385757922999</v>
      </c>
    </row>
    <row r="762" ht="15" customHeight="1" spans="1:74">
      <c r="A762" s="15">
        <v>761</v>
      </c>
      <c r="B762" s="16">
        <f ca="1" t="shared" ref="B762:F762" si="5656">RAND()</f>
        <v>0.512012412511812</v>
      </c>
      <c r="C762" s="17">
        <f ca="1">IF(B762&lt;=('Ejercicio 3 - TIR'!$D$13-'Ejercicio 3 - TIR'!$C$13)/('Ejercicio 3 - TIR'!$E$13-'Ejercicio 3 - TIR'!$C$13),'Ejercicio 3 - TIR'!$C$13+SQRT(('Ejercicio 3 - TIR'!$E$13-'Ejercicio 3 - TIR'!$C$13)*('Ejercicio 3 - TIR'!$D$13-'Ejercicio 3 - TIR'!$C$13)*B762),'Ejercicio 3 - TIR'!$E$13-SQRT(('Ejercicio 3 - TIR'!$E$13-'Ejercicio 3 - TIR'!$C$13)*('Ejercicio 3 - TIR'!$E$13-'Ejercicio 3 - TIR'!$D$13)*(1-B762)))</f>
        <v>75801.1342210874</v>
      </c>
      <c r="D762" s="16">
        <f ca="1" t="shared" si="5656"/>
        <v>0.885986022632453</v>
      </c>
      <c r="E762" s="17">
        <f ca="1">IF(D762&lt;=('Ejercicio 3 - TIR'!$D$14-'Ejercicio 3 - TIR'!$C$14)/('Ejercicio 3 - TIR'!$E$14-'Ejercicio 3 - TIR'!$C$14),'Ejercicio 3 - TIR'!$C$14+SQRT(('Ejercicio 3 - TIR'!$E$14-'Ejercicio 3 - TIR'!$C$14)*('Ejercicio 3 - TIR'!$D$14-'Ejercicio 3 - TIR'!$C$14)*D762),'Ejercicio 3 - TIR'!$E$14-SQRT(('Ejercicio 3 - TIR'!$E$14-'Ejercicio 3 - TIR'!$C$14)*('Ejercicio 3 - TIR'!$E$14-'Ejercicio 3 - TIR'!$D$14)*(1-D762)))</f>
        <v>35864.5318759381</v>
      </c>
      <c r="F762" s="16">
        <f ca="1" t="shared" si="5656"/>
        <v>0.162328667180583</v>
      </c>
      <c r="G762" s="17">
        <f ca="1">IF(F762&lt;=('Ejercicio 3 - TIR'!$D$18-'Ejercicio 3 - TIR'!$C$18)/('Ejercicio 3 - TIR'!$E$18-'Ejercicio 3 - TIR'!$C$18),'Ejercicio 3 - TIR'!$C$18+SQRT(('Ejercicio 3 - TIR'!$E$18-'Ejercicio 3 - TIR'!$C$18)*('Ejercicio 3 - TIR'!$D$18-'Ejercicio 3 - TIR'!$C$18)*F762),'Ejercicio 3 - TIR'!$E$18-SQRT(('Ejercicio 3 - TIR'!$E$18-'Ejercicio 3 - TIR'!$C$18)*('Ejercicio 3 - TIR'!$E$18-'Ejercicio 3 - TIR'!$D$18)*(1-F762)))</f>
        <v>34934.500995753</v>
      </c>
      <c r="H762" s="16">
        <f ca="1" t="shared" ref="H762:L762" si="5657">RAND()</f>
        <v>0.919201928821294</v>
      </c>
      <c r="I762" s="17">
        <f ca="1">IF(H762&lt;=('Ejercicio 3 - TIR'!$D$18-'Ejercicio 3 - TIR'!$C$18)/('Ejercicio 3 - TIR'!$E$18-'Ejercicio 3 - TIR'!$C$18),'Ejercicio 3 - TIR'!$C$18+SQRT(('Ejercicio 3 - TIR'!$E$18-'Ejercicio 3 - TIR'!$C$18)*('Ejercicio 3 - TIR'!$D$18-'Ejercicio 3 - TIR'!$C$18)*H762),'Ejercicio 3 - TIR'!$E$18-SQRT(('Ejercicio 3 - TIR'!$E$18-'Ejercicio 3 - TIR'!$C$18)*('Ejercicio 3 - TIR'!$E$18-'Ejercicio 3 - TIR'!$D$18)*(1-H762)))</f>
        <v>42538.3226575355</v>
      </c>
      <c r="J762" s="16">
        <f ca="1" t="shared" si="5657"/>
        <v>0.00731602832259415</v>
      </c>
      <c r="K762" s="17">
        <f ca="1">IF(J762&lt;=('Ejercicio 3 - TIR'!$D$18-'Ejercicio 3 - TIR'!$C$18)/('Ejercicio 3 - TIR'!$E$18-'Ejercicio 3 - TIR'!$C$18),'Ejercicio 3 - TIR'!$C$18+SQRT(('Ejercicio 3 - TIR'!$E$18-'Ejercicio 3 - TIR'!$C$18)*('Ejercicio 3 - TIR'!$D$18-'Ejercicio 3 - TIR'!$C$18)*J762),'Ejercicio 3 - TIR'!$E$18-SQRT(('Ejercicio 3 - TIR'!$E$18-'Ejercicio 3 - TIR'!$C$18)*('Ejercicio 3 - TIR'!$E$18-'Ejercicio 3 - TIR'!$D$18)*(1-J762)))</f>
        <v>31047.5706412405</v>
      </c>
      <c r="L762" s="16">
        <f ca="1" t="shared" si="5657"/>
        <v>0.383510054780285</v>
      </c>
      <c r="M762" s="17">
        <f ca="1">IF(L762&lt;=('Ejercicio 3 - TIR'!$D$18-'Ejercicio 3 - TIR'!$C$18)/('Ejercicio 3 - TIR'!$E$18-'Ejercicio 3 - TIR'!$C$18),'Ejercicio 3 - TIR'!$C$18+SQRT(('Ejercicio 3 - TIR'!$E$18-'Ejercicio 3 - TIR'!$C$18)*('Ejercicio 3 - TIR'!$D$18-'Ejercicio 3 - TIR'!$C$18)*L762),'Ejercicio 3 - TIR'!$E$18-SQRT(('Ejercicio 3 - TIR'!$E$18-'Ejercicio 3 - TIR'!$C$18)*('Ejercicio 3 - TIR'!$E$18-'Ejercicio 3 - TIR'!$D$18)*(1-L762)))</f>
        <v>37584.6231427173</v>
      </c>
      <c r="N762" s="16">
        <f ca="1" t="shared" ref="N762:R762" si="5658">RAND()</f>
        <v>0.579479380182891</v>
      </c>
      <c r="O762" s="17">
        <f ca="1">IF(N762&lt;=('Ejercicio 3 - TIR'!$D$18-'Ejercicio 3 - TIR'!$C$18)/('Ejercicio 3 - TIR'!$E$18-'Ejercicio 3 - TIR'!$C$18),'Ejercicio 3 - TIR'!$C$18+SQRT(('Ejercicio 3 - TIR'!$E$18-'Ejercicio 3 - TIR'!$C$18)*('Ejercicio 3 - TIR'!$D$18-'Ejercicio 3 - TIR'!$C$18)*N762),'Ejercicio 3 - TIR'!$E$18-SQRT(('Ejercicio 3 - TIR'!$E$18-'Ejercicio 3 - TIR'!$C$18)*('Ejercicio 3 - TIR'!$E$18-'Ejercicio 3 - TIR'!$D$18)*(1-N762)))</f>
        <v>39323.1918905187</v>
      </c>
      <c r="P762" s="16">
        <f ca="1" t="shared" si="5658"/>
        <v>0.68441233151172</v>
      </c>
      <c r="Q762" s="18">
        <f ca="1">IF(P762&lt;=('Ejercicio 3 - TIR'!$D$22-'Ejercicio 3 - TIR'!$C$22)/('Ejercicio 3 - TIR'!$E$22-'Ejercicio 3 - TIR'!$C$22),'Ejercicio 3 - TIR'!$C$22+SQRT(('Ejercicio 3 - TIR'!$E$22-'Ejercicio 3 - TIR'!$C$22)*('Ejercicio 3 - TIR'!$D$22-'Ejercicio 3 - TIR'!$C$22)*P762),'Ejercicio 3 - TIR'!$E$22-SQRT(('Ejercicio 3 - TIR'!$E$22-'Ejercicio 3 - TIR'!$C$22)*('Ejercicio 3 - TIR'!$E$22-'Ejercicio 3 - TIR'!$D$22)*(1-P762)))</f>
        <v>0.156166036769372</v>
      </c>
      <c r="R762" s="16">
        <f ca="1" t="shared" si="5658"/>
        <v>0.438299628430789</v>
      </c>
      <c r="S762" s="18">
        <f ca="1">IF(R762&lt;=('Ejercicio 3 - TIR'!$D$23-'Ejercicio 3 - TIR'!$C$23)/('Ejercicio 3 - TIR'!$E$23-'Ejercicio 3 - TIR'!$C$23),'Ejercicio 3 - TIR'!$C$23+SQRT(('Ejercicio 3 - TIR'!$E$23-'Ejercicio 3 - TIR'!$C$23)*('Ejercicio 3 - TIR'!$D$23-'Ejercicio 3 - TIR'!$C$23)*R762),'Ejercicio 3 - TIR'!$E$23-SQRT(('Ejercicio 3 - TIR'!$E$23-'Ejercicio 3 - TIR'!$C$23)*('Ejercicio 3 - TIR'!$E$23-'Ejercicio 3 - TIR'!$D$23)*(1-R762)))</f>
        <v>0.148088063855941</v>
      </c>
      <c r="T762" s="16">
        <f ca="1" t="shared" ref="T762:X762" si="5659">RAND()</f>
        <v>0.73588366156473</v>
      </c>
      <c r="U762" s="18">
        <f ca="1">IF(T762&lt;=('Ejercicio 3 - TIR'!$D$24-'Ejercicio 3 - TIR'!$C$24)/('Ejercicio 3 - TIR'!$E$24-'Ejercicio 3 - TIR'!$C$24),'Ejercicio 3 - TIR'!$C$24+SQRT(('Ejercicio 3 - TIR'!$E$24-'Ejercicio 3 - TIR'!$C$24)*('Ejercicio 3 - TIR'!$D$24-'Ejercicio 3 - TIR'!$C$24)*T762),'Ejercicio 3 - TIR'!$E$24-SQRT(('Ejercicio 3 - TIR'!$E$24-'Ejercicio 3 - TIR'!$C$24)*('Ejercicio 3 - TIR'!$E$24-'Ejercicio 3 - TIR'!$D$24)*(1-T762)))</f>
        <v>0.192805777311738</v>
      </c>
      <c r="V762" s="16">
        <f ca="1" t="shared" si="5659"/>
        <v>0.635534754141895</v>
      </c>
      <c r="W762" s="18">
        <f ca="1">IF(V762&lt;=('Ejercicio 3 - TIR'!$D$25-'Ejercicio 3 - TIR'!$C$25)/('Ejercicio 3 - TIR'!$E$25-'Ejercicio 3 - TIR'!$C$25),'Ejercicio 3 - TIR'!$C$25+SQRT(('Ejercicio 3 - TIR'!$E$25-'Ejercicio 3 - TIR'!$C$25)*('Ejercicio 3 - TIR'!$D$25-'Ejercicio 3 - TIR'!$C$25)*V762),'Ejercicio 3 - TIR'!$E$25-SQRT(('Ejercicio 3 - TIR'!$E$25-'Ejercicio 3 - TIR'!$C$25)*('Ejercicio 3 - TIR'!$E$25-'Ejercicio 3 - TIR'!$D$25)*(1-V762)))</f>
        <v>0.214284060134117</v>
      </c>
      <c r="X762" s="16">
        <f ca="1" t="shared" si="5659"/>
        <v>0.33914030352374</v>
      </c>
      <c r="Y762" s="18">
        <f ca="1">IF(X762&lt;=('Ejercicio 3 - TIR'!$D$26-'Ejercicio 3 - TIR'!$C$26)/('Ejercicio 3 - TIR'!$E$26-'Ejercicio 3 - TIR'!$C$26),'Ejercicio 3 - TIR'!$C$26+SQRT(('Ejercicio 3 - TIR'!$E$26-'Ejercicio 3 - TIR'!$C$26)*('Ejercicio 3 - TIR'!$D$26-'Ejercicio 3 - TIR'!$C$26)*X762),'Ejercicio 3 - TIR'!$E$26-SQRT(('Ejercicio 3 - TIR'!$E$26-'Ejercicio 3 - TIR'!$C$26)*('Ejercicio 3 - TIR'!$E$26-'Ejercicio 3 - TIR'!$D$26)*(1-X762)))</f>
        <v>0.220261885190677</v>
      </c>
      <c r="Z762" s="16">
        <f ca="1" t="shared" si="5240"/>
        <v>1.15616603676937</v>
      </c>
      <c r="AA762" s="16">
        <f ca="1" t="shared" si="5241"/>
        <v>1.32738042665055</v>
      </c>
      <c r="AB762" s="16">
        <f ca="1" t="shared" si="5242"/>
        <v>1.58330704159929</v>
      </c>
      <c r="AC762" s="16">
        <f ca="1" t="shared" si="5243"/>
        <v>1.92258450291212</v>
      </c>
      <c r="AD762" s="16">
        <f ca="1" t="shared" si="5244"/>
        <v>2.34605658996193</v>
      </c>
      <c r="AE762" s="15">
        <f ca="1" t="shared" si="5245"/>
        <v>5600.82180365408</v>
      </c>
      <c r="AF762" s="15">
        <f ca="1" t="shared" si="5246"/>
        <v>6430.23666055935</v>
      </c>
      <c r="AG762" s="15">
        <f ca="1" t="shared" si="5247"/>
        <v>7670.02343819694</v>
      </c>
      <c r="AH762" s="15">
        <f ca="1" t="shared" si="5248"/>
        <v>9313.58720185761</v>
      </c>
      <c r="AI762" s="15">
        <f ca="1" t="shared" si="5249"/>
        <v>11365.0154768265</v>
      </c>
      <c r="AJ762" s="17">
        <f ca="1" t="shared" si="5250"/>
        <v>40390.0835627755</v>
      </c>
      <c r="AK762" s="17">
        <f ca="1" t="shared" si="5251"/>
        <v>56464.5368781581</v>
      </c>
      <c r="AL762" s="17">
        <f ca="1" t="shared" si="5252"/>
        <v>49157.8372208276</v>
      </c>
      <c r="AM762" s="17">
        <f ca="1" t="shared" si="5253"/>
        <v>72259.6140019806</v>
      </c>
      <c r="AN762" s="17">
        <f ca="1" t="shared" si="5254"/>
        <v>92254.4334730889</v>
      </c>
      <c r="AO762" s="17">
        <f ca="1">C762/'Ejercicio 3 - TIR'!$D$7</f>
        <v>15160.2268442175</v>
      </c>
      <c r="AP762" s="17">
        <f ca="1" t="shared" si="5255"/>
        <v>25229.856718558</v>
      </c>
      <c r="AQ762" s="17">
        <f ca="1" t="shared" si="5256"/>
        <v>41304.3100339406</v>
      </c>
      <c r="AR762" s="17">
        <f ca="1" t="shared" si="5257"/>
        <v>33997.6103766101</v>
      </c>
      <c r="AS762" s="17">
        <f ca="1" t="shared" si="5258"/>
        <v>57099.3871577632</v>
      </c>
      <c r="AT762" s="17">
        <f ca="1" t="shared" si="5259"/>
        <v>77094.2066288714</v>
      </c>
      <c r="AU762" s="17">
        <f ca="1">AP762*'Ejercicio 3 - TIR'!$D$5</f>
        <v>12614.928359279</v>
      </c>
      <c r="AV762" s="17">
        <f ca="1">AQ762*'Ejercicio 3 - TIR'!$D$5</f>
        <v>20652.1550169703</v>
      </c>
      <c r="AW762" s="17">
        <f ca="1">AR762*'Ejercicio 3 - TIR'!$D$5</f>
        <v>16998.805188305</v>
      </c>
      <c r="AX762" s="17">
        <f ca="1">AS762*'Ejercicio 3 - TIR'!$D$5</f>
        <v>28549.6935788816</v>
      </c>
      <c r="AY762" s="17">
        <f ca="1">AT762*'Ejercicio 3 - TIR'!$D$5</f>
        <v>38547.1033144357</v>
      </c>
      <c r="AZ762" s="17">
        <f ca="1" t="shared" ref="AZ762:BD762" si="5660">AJ762-AU762-AE762</f>
        <v>22174.3333998424</v>
      </c>
      <c r="BA762" s="17">
        <f ca="1" t="shared" si="5660"/>
        <v>29382.1452006284</v>
      </c>
      <c r="BB762" s="17">
        <f ca="1" t="shared" si="5660"/>
        <v>24489.0085943256</v>
      </c>
      <c r="BC762" s="17">
        <f ca="1" t="shared" si="5660"/>
        <v>34396.3332212415</v>
      </c>
      <c r="BD762" s="17">
        <f ca="1" t="shared" si="5660"/>
        <v>42342.3146818267</v>
      </c>
      <c r="BE762" s="17">
        <f ca="1" t="shared" ref="BE762:BI762" si="5661">AZ762/Z762</f>
        <v>19179.1945919837</v>
      </c>
      <c r="BF762" s="17">
        <f ca="1" t="shared" si="5661"/>
        <v>22135.4365415573</v>
      </c>
      <c r="BG762" s="17">
        <f ca="1" t="shared" si="5661"/>
        <v>15466.9991043489</v>
      </c>
      <c r="BH762" s="17">
        <f ca="1" t="shared" si="5661"/>
        <v>17890.6743340236</v>
      </c>
      <c r="BI762" s="17">
        <f ca="1" t="shared" si="5661"/>
        <v>18048.2921268808</v>
      </c>
      <c r="BJ762" s="17">
        <f ca="1" t="shared" si="5262"/>
        <v>84140.2213534443</v>
      </c>
      <c r="BK762" s="17">
        <f ca="1" t="shared" si="5263"/>
        <v>35566.7500931942</v>
      </c>
      <c r="BL762" s="17">
        <f ca="1" t="shared" si="5264"/>
        <v>119706.971446638</v>
      </c>
      <c r="BM762" s="17">
        <f ca="1">BK762*'Ejercicio 3 - TIR'!$D$5</f>
        <v>17783.3750465971</v>
      </c>
      <c r="BN762" s="17">
        <f ca="1" t="shared" si="5265"/>
        <v>101923.596400041</v>
      </c>
      <c r="BO762" s="17">
        <f ca="1" t="shared" si="5266"/>
        <v>43444.6452980468</v>
      </c>
      <c r="BP762" s="17">
        <f ca="1" t="shared" si="5267"/>
        <v>-111665.666097026</v>
      </c>
      <c r="BQ762" s="17">
        <f ca="1" t="shared" ref="BQ762:BT762" si="5662">BE762</f>
        <v>19179.1945919837</v>
      </c>
      <c r="BR762" s="17">
        <f ca="1" t="shared" si="5662"/>
        <v>22135.4365415573</v>
      </c>
      <c r="BS762" s="17">
        <f ca="1" t="shared" si="5662"/>
        <v>15466.9991043489</v>
      </c>
      <c r="BT762" s="17">
        <f ca="1" t="shared" si="5662"/>
        <v>17890.6743340236</v>
      </c>
      <c r="BU762" s="17">
        <f ca="1" t="shared" si="5269"/>
        <v>61492.9374249276</v>
      </c>
      <c r="BV762" s="19">
        <f ca="1" t="shared" si="5270"/>
        <v>5.78983652897045</v>
      </c>
    </row>
    <row r="763" ht="15" customHeight="1" spans="1:74">
      <c r="A763" s="15">
        <v>762</v>
      </c>
      <c r="B763" s="16">
        <f ca="1" t="shared" ref="B763:F763" si="5663">RAND()</f>
        <v>0.712618839992958</v>
      </c>
      <c r="C763" s="17">
        <f ca="1">IF(B763&lt;=('Ejercicio 3 - TIR'!$D$13-'Ejercicio 3 - TIR'!$C$13)/('Ejercicio 3 - TIR'!$E$13-'Ejercicio 3 - TIR'!$C$13),'Ejercicio 3 - TIR'!$C$13+SQRT(('Ejercicio 3 - TIR'!$E$13-'Ejercicio 3 - TIR'!$C$13)*('Ejercicio 3 - TIR'!$D$13-'Ejercicio 3 - TIR'!$C$13)*B763),'Ejercicio 3 - TIR'!$E$13-SQRT(('Ejercicio 3 - TIR'!$E$13-'Ejercicio 3 - TIR'!$C$13)*('Ejercicio 3 - TIR'!$E$13-'Ejercicio 3 - TIR'!$D$13)*(1-B763)))</f>
        <v>81429.6636538686</v>
      </c>
      <c r="D763" s="16">
        <f ca="1" t="shared" si="5663"/>
        <v>0.608208337189456</v>
      </c>
      <c r="E763" s="17">
        <f ca="1">IF(D763&lt;=('Ejercicio 3 - TIR'!$D$14-'Ejercicio 3 - TIR'!$C$14)/('Ejercicio 3 - TIR'!$E$14-'Ejercicio 3 - TIR'!$C$14),'Ejercicio 3 - TIR'!$C$14+SQRT(('Ejercicio 3 - TIR'!$E$14-'Ejercicio 3 - TIR'!$C$14)*('Ejercicio 3 - TIR'!$D$14-'Ejercicio 3 - TIR'!$C$14)*D763),'Ejercicio 3 - TIR'!$E$14-SQRT(('Ejercicio 3 - TIR'!$E$14-'Ejercicio 3 - TIR'!$C$14)*('Ejercicio 3 - TIR'!$E$14-'Ejercicio 3 - TIR'!$D$14)*(1-D763)))</f>
        <v>32333.9221617843</v>
      </c>
      <c r="F763" s="16">
        <f ca="1" t="shared" si="5663"/>
        <v>0.0327509130031811</v>
      </c>
      <c r="G763" s="17">
        <f ca="1">IF(F763&lt;=('Ejercicio 3 - TIR'!$D$18-'Ejercicio 3 - TIR'!$C$18)/('Ejercicio 3 - TIR'!$E$18-'Ejercicio 3 - TIR'!$C$18),'Ejercicio 3 - TIR'!$C$18+SQRT(('Ejercicio 3 - TIR'!$E$18-'Ejercicio 3 - TIR'!$C$18)*('Ejercicio 3 - TIR'!$D$18-'Ejercicio 3 - TIR'!$C$18)*F763),'Ejercicio 3 - TIR'!$E$18-SQRT(('Ejercicio 3 - TIR'!$E$18-'Ejercicio 3 - TIR'!$C$18)*('Ejercicio 3 - TIR'!$E$18-'Ejercicio 3 - TIR'!$D$18)*(1-F763)))</f>
        <v>32216.4469202932</v>
      </c>
      <c r="H763" s="16">
        <f ca="1" t="shared" ref="H763:L763" si="5664">RAND()</f>
        <v>0.88838112859985</v>
      </c>
      <c r="I763" s="17">
        <f ca="1">IF(H763&lt;=('Ejercicio 3 - TIR'!$D$18-'Ejercicio 3 - TIR'!$C$18)/('Ejercicio 3 - TIR'!$E$18-'Ejercicio 3 - TIR'!$C$18),'Ejercicio 3 - TIR'!$C$18+SQRT(('Ejercicio 3 - TIR'!$E$18-'Ejercicio 3 - TIR'!$C$18)*('Ejercicio 3 - TIR'!$D$18-'Ejercicio 3 - TIR'!$C$18)*H763),'Ejercicio 3 - TIR'!$E$18-SQRT(('Ejercicio 3 - TIR'!$E$18-'Ejercicio 3 - TIR'!$C$18)*('Ejercicio 3 - TIR'!$E$18-'Ejercicio 3 - TIR'!$D$18)*(1-H763)))</f>
        <v>42106.6601729124</v>
      </c>
      <c r="J763" s="16">
        <f ca="1" t="shared" si="5664"/>
        <v>0.391686136674035</v>
      </c>
      <c r="K763" s="17">
        <f ca="1">IF(J763&lt;=('Ejercicio 3 - TIR'!$D$18-'Ejercicio 3 - TIR'!$C$18)/('Ejercicio 3 - TIR'!$E$18-'Ejercicio 3 - TIR'!$C$18),'Ejercicio 3 - TIR'!$C$18+SQRT(('Ejercicio 3 - TIR'!$E$18-'Ejercicio 3 - TIR'!$C$18)*('Ejercicio 3 - TIR'!$D$18-'Ejercicio 3 - TIR'!$C$18)*J763),'Ejercicio 3 - TIR'!$E$18-SQRT(('Ejercicio 3 - TIR'!$E$18-'Ejercicio 3 - TIR'!$C$18)*('Ejercicio 3 - TIR'!$E$18-'Ejercicio 3 - TIR'!$D$18)*(1-J763)))</f>
        <v>37665.0453684962</v>
      </c>
      <c r="L763" s="16">
        <f ca="1" t="shared" si="5664"/>
        <v>0.0452166149386974</v>
      </c>
      <c r="M763" s="17">
        <f ca="1">IF(L763&lt;=('Ejercicio 3 - TIR'!$D$18-'Ejercicio 3 - TIR'!$C$18)/('Ejercicio 3 - TIR'!$E$18-'Ejercicio 3 - TIR'!$C$18),'Ejercicio 3 - TIR'!$C$18+SQRT(('Ejercicio 3 - TIR'!$E$18-'Ejercicio 3 - TIR'!$C$18)*('Ejercicio 3 - TIR'!$D$18-'Ejercicio 3 - TIR'!$C$18)*L763),'Ejercicio 3 - TIR'!$E$18-SQRT(('Ejercicio 3 - TIR'!$E$18-'Ejercicio 3 - TIR'!$C$18)*('Ejercicio 3 - TIR'!$E$18-'Ejercicio 3 - TIR'!$D$18)*(1-L763)))</f>
        <v>32604.3218389448</v>
      </c>
      <c r="N763" s="16">
        <f ca="1" t="shared" ref="N763:R763" si="5665">RAND()</f>
        <v>0.615885566096722</v>
      </c>
      <c r="O763" s="17">
        <f ca="1">IF(N763&lt;=('Ejercicio 3 - TIR'!$D$18-'Ejercicio 3 - TIR'!$C$18)/('Ejercicio 3 - TIR'!$E$18-'Ejercicio 3 - TIR'!$C$18),'Ejercicio 3 - TIR'!$C$18+SQRT(('Ejercicio 3 - TIR'!$E$18-'Ejercicio 3 - TIR'!$C$18)*('Ejercicio 3 - TIR'!$D$18-'Ejercicio 3 - TIR'!$C$18)*N763),'Ejercicio 3 - TIR'!$E$18-SQRT(('Ejercicio 3 - TIR'!$E$18-'Ejercicio 3 - TIR'!$C$18)*('Ejercicio 3 - TIR'!$E$18-'Ejercicio 3 - TIR'!$D$18)*(1-N763)))</f>
        <v>39611.5989780321</v>
      </c>
      <c r="P763" s="16">
        <f ca="1" t="shared" si="5665"/>
        <v>0.824168729742016</v>
      </c>
      <c r="Q763" s="18">
        <f ca="1">IF(P763&lt;=('Ejercicio 3 - TIR'!$D$22-'Ejercicio 3 - TIR'!$C$22)/('Ejercicio 3 - TIR'!$E$22-'Ejercicio 3 - TIR'!$C$22),'Ejercicio 3 - TIR'!$C$22+SQRT(('Ejercicio 3 - TIR'!$E$22-'Ejercicio 3 - TIR'!$C$22)*('Ejercicio 3 - TIR'!$D$22-'Ejercicio 3 - TIR'!$C$22)*P763),'Ejercicio 3 - TIR'!$E$22-SQRT(('Ejercicio 3 - TIR'!$E$22-'Ejercicio 3 - TIR'!$C$22)*('Ejercicio 3 - TIR'!$E$22-'Ejercicio 3 - TIR'!$D$22)*(1-P763)))</f>
        <v>0.162209657494461</v>
      </c>
      <c r="R763" s="16">
        <f ca="1" t="shared" si="5665"/>
        <v>0.558992404072523</v>
      </c>
      <c r="S763" s="18">
        <f ca="1">IF(R763&lt;=('Ejercicio 3 - TIR'!$D$23-'Ejercicio 3 - TIR'!$C$23)/('Ejercicio 3 - TIR'!$E$23-'Ejercicio 3 - TIR'!$C$23),'Ejercicio 3 - TIR'!$C$23+SQRT(('Ejercicio 3 - TIR'!$E$23-'Ejercicio 3 - TIR'!$C$23)*('Ejercicio 3 - TIR'!$D$23-'Ejercicio 3 - TIR'!$C$23)*R763),'Ejercicio 3 - TIR'!$E$23-SQRT(('Ejercicio 3 - TIR'!$E$23-'Ejercicio 3 - TIR'!$C$23)*('Ejercicio 3 - TIR'!$E$23-'Ejercicio 3 - TIR'!$D$23)*(1-R763)))</f>
        <v>0.151825300841545</v>
      </c>
      <c r="T763" s="16">
        <f ca="1" t="shared" ref="T763:X763" si="5666">RAND()</f>
        <v>0.493687195140937</v>
      </c>
      <c r="U763" s="18">
        <f ca="1">IF(T763&lt;=('Ejercicio 3 - TIR'!$D$24-'Ejercicio 3 - TIR'!$C$24)/('Ejercicio 3 - TIR'!$E$24-'Ejercicio 3 - TIR'!$C$24),'Ejercicio 3 - TIR'!$C$24+SQRT(('Ejercicio 3 - TIR'!$E$24-'Ejercicio 3 - TIR'!$C$24)*('Ejercicio 3 - TIR'!$D$24-'Ejercicio 3 - TIR'!$C$24)*T763),'Ejercicio 3 - TIR'!$E$24-SQRT(('Ejercicio 3 - TIR'!$E$24-'Ejercicio 3 - TIR'!$C$24)*('Ejercicio 3 - TIR'!$E$24-'Ejercicio 3 - TIR'!$D$24)*(1-T763)))</f>
        <v>0.182347963486614</v>
      </c>
      <c r="V763" s="16">
        <f ca="1" t="shared" si="5666"/>
        <v>0.792347969979409</v>
      </c>
      <c r="W763" s="18">
        <f ca="1">IF(V763&lt;=('Ejercicio 3 - TIR'!$D$25-'Ejercicio 3 - TIR'!$C$25)/('Ejercicio 3 - TIR'!$E$25-'Ejercicio 3 - TIR'!$C$25),'Ejercicio 3 - TIR'!$C$25+SQRT(('Ejercicio 3 - TIR'!$E$25-'Ejercicio 3 - TIR'!$C$25)*('Ejercicio 3 - TIR'!$D$25-'Ejercicio 3 - TIR'!$C$25)*V763),'Ejercicio 3 - TIR'!$E$25-SQRT(('Ejercicio 3 - TIR'!$E$25-'Ejercicio 3 - TIR'!$C$25)*('Ejercicio 3 - TIR'!$E$25-'Ejercicio 3 - TIR'!$D$25)*(1-V763)))</f>
        <v>0.223041103415161</v>
      </c>
      <c r="X763" s="16">
        <f ca="1" t="shared" si="5666"/>
        <v>0.116964368106635</v>
      </c>
      <c r="Y763" s="18">
        <f ca="1">IF(X763&lt;=('Ejercicio 3 - TIR'!$D$26-'Ejercicio 3 - TIR'!$C$26)/('Ejercicio 3 - TIR'!$E$26-'Ejercicio 3 - TIR'!$C$26),'Ejercicio 3 - TIR'!$C$26+SQRT(('Ejercicio 3 - TIR'!$E$26-'Ejercicio 3 - TIR'!$C$26)*('Ejercicio 3 - TIR'!$D$26-'Ejercicio 3 - TIR'!$C$26)*X763),'Ejercicio 3 - TIR'!$E$26-SQRT(('Ejercicio 3 - TIR'!$E$26-'Ejercicio 3 - TIR'!$C$26)*('Ejercicio 3 - TIR'!$E$26-'Ejercicio 3 - TIR'!$D$26)*(1-X763)))</f>
        <v>0.207770869249643</v>
      </c>
      <c r="Z763" s="16">
        <f ca="1" t="shared" si="5240"/>
        <v>1.16220965749446</v>
      </c>
      <c r="AA763" s="16">
        <f ca="1" t="shared" si="5241"/>
        <v>1.33866248838451</v>
      </c>
      <c r="AB763" s="16">
        <f ca="1" t="shared" si="5242"/>
        <v>1.58276486693734</v>
      </c>
      <c r="AC763" s="16">
        <f ca="1" t="shared" si="5243"/>
        <v>1.9357864893058</v>
      </c>
      <c r="AD763" s="16">
        <f ca="1" t="shared" si="5244"/>
        <v>2.33798653087058</v>
      </c>
      <c r="AE763" s="15">
        <f ca="1" t="shared" si="5245"/>
        <v>5244.87443931561</v>
      </c>
      <c r="AF763" s="15">
        <f ca="1" t="shared" si="5246"/>
        <v>6041.17907894083</v>
      </c>
      <c r="AG763" s="15">
        <f ca="1" t="shared" si="5247"/>
        <v>7142.77578104363</v>
      </c>
      <c r="AH763" s="15">
        <f ca="1" t="shared" si="5248"/>
        <v>8735.90837269468</v>
      </c>
      <c r="AI763" s="15">
        <f ca="1" t="shared" si="5249"/>
        <v>10550.9756489747</v>
      </c>
      <c r="AJ763" s="17">
        <f ca="1" t="shared" si="5250"/>
        <v>37442.2657409224</v>
      </c>
      <c r="AK763" s="17">
        <f ca="1" t="shared" si="5251"/>
        <v>56366.6064846317</v>
      </c>
      <c r="AL763" s="17">
        <f ca="1" t="shared" si="5252"/>
        <v>59614.9105208569</v>
      </c>
      <c r="AM763" s="17">
        <f ca="1" t="shared" si="5253"/>
        <v>63115.0057088073</v>
      </c>
      <c r="AN763" s="17">
        <f ca="1" t="shared" si="5254"/>
        <v>92611.3848768859</v>
      </c>
      <c r="AO763" s="17">
        <f ca="1">C763/'Ejercicio 3 - TIR'!$D$7</f>
        <v>16285.9327307737</v>
      </c>
      <c r="AP763" s="17">
        <f ca="1" t="shared" si="5255"/>
        <v>21156.3330101487</v>
      </c>
      <c r="AQ763" s="17">
        <f ca="1" t="shared" si="5256"/>
        <v>40080.673753858</v>
      </c>
      <c r="AR763" s="17">
        <f ca="1" t="shared" si="5257"/>
        <v>43328.9777900832</v>
      </c>
      <c r="AS763" s="17">
        <f ca="1" t="shared" si="5258"/>
        <v>46829.0729780336</v>
      </c>
      <c r="AT763" s="17">
        <f ca="1" t="shared" si="5259"/>
        <v>76325.4521461122</v>
      </c>
      <c r="AU763" s="17">
        <f ca="1">AP763*'Ejercicio 3 - TIR'!$D$5</f>
        <v>10578.1665050744</v>
      </c>
      <c r="AV763" s="17">
        <f ca="1">AQ763*'Ejercicio 3 - TIR'!$D$5</f>
        <v>20040.336876929</v>
      </c>
      <c r="AW763" s="17">
        <f ca="1">AR763*'Ejercicio 3 - TIR'!$D$5</f>
        <v>21664.4888950416</v>
      </c>
      <c r="AX763" s="17">
        <f ca="1">AS763*'Ejercicio 3 - TIR'!$D$5</f>
        <v>23414.5364890168</v>
      </c>
      <c r="AY763" s="17">
        <f ca="1">AT763*'Ejercicio 3 - TIR'!$D$5</f>
        <v>38162.7260730561</v>
      </c>
      <c r="AZ763" s="17">
        <f ca="1" t="shared" ref="AZ763:BD763" si="5667">AJ763-AU763-AE763</f>
        <v>21619.2247965325</v>
      </c>
      <c r="BA763" s="17">
        <f ca="1" t="shared" si="5667"/>
        <v>30285.0905287619</v>
      </c>
      <c r="BB763" s="17">
        <f ca="1" t="shared" si="5667"/>
        <v>30807.6458447717</v>
      </c>
      <c r="BC763" s="17">
        <f ca="1" t="shared" si="5667"/>
        <v>30964.5608470958</v>
      </c>
      <c r="BD763" s="17">
        <f ca="1" t="shared" si="5667"/>
        <v>43897.6831548551</v>
      </c>
      <c r="BE763" s="17">
        <f ca="1" t="shared" ref="BE763:BI763" si="5668">AZ763/Z763</f>
        <v>18601.8285574567</v>
      </c>
      <c r="BF763" s="17">
        <f ca="1" t="shared" si="5668"/>
        <v>22623.3952109242</v>
      </c>
      <c r="BG763" s="17">
        <f ca="1" t="shared" si="5668"/>
        <v>19464.4488820279</v>
      </c>
      <c r="BH763" s="17">
        <f ca="1" t="shared" si="5668"/>
        <v>15995.8554407517</v>
      </c>
      <c r="BI763" s="17">
        <f ca="1" t="shared" si="5668"/>
        <v>18775.8494650135</v>
      </c>
      <c r="BJ763" s="17">
        <f ca="1" t="shared" si="5262"/>
        <v>75596.2745044695</v>
      </c>
      <c r="BK763" s="17">
        <f ca="1" t="shared" si="5263"/>
        <v>38076.2913672133</v>
      </c>
      <c r="BL763" s="17">
        <f ca="1" t="shared" si="5264"/>
        <v>113672.565871683</v>
      </c>
      <c r="BM763" s="17">
        <f ca="1">BK763*'Ejercicio 3 - TIR'!$D$5</f>
        <v>19038.1456836066</v>
      </c>
      <c r="BN763" s="17">
        <f ca="1" t="shared" si="5265"/>
        <v>94634.4201880761</v>
      </c>
      <c r="BO763" s="17">
        <f ca="1" t="shared" si="5266"/>
        <v>40476.8885271712</v>
      </c>
      <c r="BP763" s="17">
        <f ca="1" t="shared" si="5267"/>
        <v>-113763.585815653</v>
      </c>
      <c r="BQ763" s="17">
        <f ca="1" t="shared" ref="BQ763:BT763" si="5669">BE763</f>
        <v>18601.8285574567</v>
      </c>
      <c r="BR763" s="17">
        <f ca="1" t="shared" si="5669"/>
        <v>22623.3952109242</v>
      </c>
      <c r="BS763" s="17">
        <f ca="1" t="shared" si="5669"/>
        <v>19464.4488820279</v>
      </c>
      <c r="BT763" s="17">
        <f ca="1" t="shared" si="5669"/>
        <v>15995.8554407517</v>
      </c>
      <c r="BU763" s="17">
        <f ca="1" t="shared" si="5269"/>
        <v>59252.7379921847</v>
      </c>
      <c r="BV763" s="19">
        <f ca="1" t="shared" si="5270"/>
        <v>5.23387812971674</v>
      </c>
    </row>
    <row r="764" ht="15" customHeight="1" spans="1:74">
      <c r="A764" s="15">
        <v>763</v>
      </c>
      <c r="B764" s="16">
        <f ca="1" t="shared" ref="B764:F764" si="5670">RAND()</f>
        <v>0.571936536141491</v>
      </c>
      <c r="C764" s="17">
        <f ca="1">IF(B764&lt;=('Ejercicio 3 - TIR'!$D$13-'Ejercicio 3 - TIR'!$C$13)/('Ejercicio 3 - TIR'!$E$13-'Ejercicio 3 - TIR'!$C$13),'Ejercicio 3 - TIR'!$C$13+SQRT(('Ejercicio 3 - TIR'!$E$13-'Ejercicio 3 - TIR'!$C$13)*('Ejercicio 3 - TIR'!$D$13-'Ejercicio 3 - TIR'!$C$13)*B764),'Ejercicio 3 - TIR'!$E$13-SQRT(('Ejercicio 3 - TIR'!$E$13-'Ejercicio 3 - TIR'!$C$13)*('Ejercicio 3 - TIR'!$E$13-'Ejercicio 3 - TIR'!$D$13)*(1-B764)))</f>
        <v>77335.5750871501</v>
      </c>
      <c r="D764" s="16">
        <f ca="1" t="shared" si="5670"/>
        <v>0.6655058659167</v>
      </c>
      <c r="E764" s="17">
        <f ca="1">IF(D764&lt;=('Ejercicio 3 - TIR'!$D$14-'Ejercicio 3 - TIR'!$C$14)/('Ejercicio 3 - TIR'!$E$14-'Ejercicio 3 - TIR'!$C$14),'Ejercicio 3 - TIR'!$C$14+SQRT(('Ejercicio 3 - TIR'!$E$14-'Ejercicio 3 - TIR'!$C$14)*('Ejercicio 3 - TIR'!$D$14-'Ejercicio 3 - TIR'!$C$14)*D764),'Ejercicio 3 - TIR'!$E$14-SQRT(('Ejercicio 3 - TIR'!$E$14-'Ejercicio 3 - TIR'!$C$14)*('Ejercicio 3 - TIR'!$E$14-'Ejercicio 3 - TIR'!$D$14)*(1-D764)))</f>
        <v>32916.6307372483</v>
      </c>
      <c r="F764" s="16">
        <f ca="1" t="shared" si="5670"/>
        <v>0.914213555647358</v>
      </c>
      <c r="G764" s="17">
        <f ca="1">IF(F764&lt;=('Ejercicio 3 - TIR'!$D$18-'Ejercicio 3 - TIR'!$C$18)/('Ejercicio 3 - TIR'!$E$18-'Ejercicio 3 - TIR'!$C$18),'Ejercicio 3 - TIR'!$C$18+SQRT(('Ejercicio 3 - TIR'!$E$18-'Ejercicio 3 - TIR'!$C$18)*('Ejercicio 3 - TIR'!$D$18-'Ejercicio 3 - TIR'!$C$18)*F764),'Ejercicio 3 - TIR'!$E$18-SQRT(('Ejercicio 3 - TIR'!$E$18-'Ejercicio 3 - TIR'!$C$18)*('Ejercicio 3 - TIR'!$E$18-'Ejercicio 3 - TIR'!$D$18)*(1-F764)))</f>
        <v>42463.4702196804</v>
      </c>
      <c r="H764" s="16">
        <f ca="1" t="shared" ref="H764:L764" si="5671">RAND()</f>
        <v>0.851969745137425</v>
      </c>
      <c r="I764" s="17">
        <f ca="1">IF(H764&lt;=('Ejercicio 3 - TIR'!$D$18-'Ejercicio 3 - TIR'!$C$18)/('Ejercicio 3 - TIR'!$E$18-'Ejercicio 3 - TIR'!$C$18),'Ejercicio 3 - TIR'!$C$18+SQRT(('Ejercicio 3 - TIR'!$E$18-'Ejercicio 3 - TIR'!$C$18)*('Ejercicio 3 - TIR'!$D$18-'Ejercicio 3 - TIR'!$C$18)*H764),'Ejercicio 3 - TIR'!$E$18-SQRT(('Ejercicio 3 - TIR'!$E$18-'Ejercicio 3 - TIR'!$C$18)*('Ejercicio 3 - TIR'!$E$18-'Ejercicio 3 - TIR'!$D$18)*(1-H764)))</f>
        <v>41667.9932300949</v>
      </c>
      <c r="J764" s="16">
        <f ca="1" t="shared" si="5671"/>
        <v>0.612831203718873</v>
      </c>
      <c r="K764" s="17">
        <f ca="1">IF(J764&lt;=('Ejercicio 3 - TIR'!$D$18-'Ejercicio 3 - TIR'!$C$18)/('Ejercicio 3 - TIR'!$E$18-'Ejercicio 3 - TIR'!$C$18),'Ejercicio 3 - TIR'!$C$18+SQRT(('Ejercicio 3 - TIR'!$E$18-'Ejercicio 3 - TIR'!$C$18)*('Ejercicio 3 - TIR'!$D$18-'Ejercicio 3 - TIR'!$C$18)*J764),'Ejercicio 3 - TIR'!$E$18-SQRT(('Ejercicio 3 - TIR'!$E$18-'Ejercicio 3 - TIR'!$C$18)*('Ejercicio 3 - TIR'!$E$18-'Ejercicio 3 - TIR'!$D$18)*(1-J764)))</f>
        <v>39587.7359453539</v>
      </c>
      <c r="L764" s="16">
        <f ca="1" t="shared" si="5671"/>
        <v>0.540523134800498</v>
      </c>
      <c r="M764" s="17">
        <f ca="1">IF(L764&lt;=('Ejercicio 3 - TIR'!$D$18-'Ejercicio 3 - TIR'!$C$18)/('Ejercicio 3 - TIR'!$E$18-'Ejercicio 3 - TIR'!$C$18),'Ejercicio 3 - TIR'!$C$18+SQRT(('Ejercicio 3 - TIR'!$E$18-'Ejercicio 3 - TIR'!$C$18)*('Ejercicio 3 - TIR'!$D$18-'Ejercicio 3 - TIR'!$C$18)*L764),'Ejercicio 3 - TIR'!$E$18-SQRT(('Ejercicio 3 - TIR'!$E$18-'Ejercicio 3 - TIR'!$C$18)*('Ejercicio 3 - TIR'!$E$18-'Ejercicio 3 - TIR'!$D$18)*(1-L764)))</f>
        <v>39004.3584013562</v>
      </c>
      <c r="N764" s="16">
        <f ca="1" t="shared" ref="N764:R764" si="5672">RAND()</f>
        <v>0.311985339882758</v>
      </c>
      <c r="O764" s="17">
        <f ca="1">IF(N764&lt;=('Ejercicio 3 - TIR'!$D$18-'Ejercicio 3 - TIR'!$C$18)/('Ejercicio 3 - TIR'!$E$18-'Ejercicio 3 - TIR'!$C$18),'Ejercicio 3 - TIR'!$C$18+SQRT(('Ejercicio 3 - TIR'!$E$18-'Ejercicio 3 - TIR'!$C$18)*('Ejercicio 3 - TIR'!$D$18-'Ejercicio 3 - TIR'!$C$18)*N764),'Ejercicio 3 - TIR'!$E$18-SQRT(('Ejercicio 3 - TIR'!$E$18-'Ejercicio 3 - TIR'!$C$18)*('Ejercicio 3 - TIR'!$E$18-'Ejercicio 3 - TIR'!$D$18)*(1-N764)))</f>
        <v>36840.8918265394</v>
      </c>
      <c r="P764" s="16">
        <f ca="1" t="shared" si="5672"/>
        <v>0.956804000774894</v>
      </c>
      <c r="Q764" s="18">
        <f ca="1">IF(P764&lt;=('Ejercicio 3 - TIR'!$D$22-'Ejercicio 3 - TIR'!$C$22)/('Ejercicio 3 - TIR'!$E$22-'Ejercicio 3 - TIR'!$C$22),'Ejercicio 3 - TIR'!$C$22+SQRT(('Ejercicio 3 - TIR'!$E$22-'Ejercicio 3 - TIR'!$C$22)*('Ejercicio 3 - TIR'!$D$22-'Ejercicio 3 - TIR'!$C$22)*P764),'Ejercicio 3 - TIR'!$E$22-SQRT(('Ejercicio 3 - TIR'!$E$22-'Ejercicio 3 - TIR'!$C$22)*('Ejercicio 3 - TIR'!$E$22-'Ejercicio 3 - TIR'!$D$22)*(1-P764)))</f>
        <v>0.171182245262813</v>
      </c>
      <c r="R764" s="16">
        <f ca="1" t="shared" si="5672"/>
        <v>0.533981463814167</v>
      </c>
      <c r="S764" s="18">
        <f ca="1">IF(R764&lt;=('Ejercicio 3 - TIR'!$D$23-'Ejercicio 3 - TIR'!$C$23)/('Ejercicio 3 - TIR'!$E$23-'Ejercicio 3 - TIR'!$C$23),'Ejercicio 3 - TIR'!$C$23+SQRT(('Ejercicio 3 - TIR'!$E$23-'Ejercicio 3 - TIR'!$C$23)*('Ejercicio 3 - TIR'!$D$23-'Ejercicio 3 - TIR'!$C$23)*R764),'Ejercicio 3 - TIR'!$E$23-SQRT(('Ejercicio 3 - TIR'!$E$23-'Ejercicio 3 - TIR'!$C$23)*('Ejercicio 3 - TIR'!$E$23-'Ejercicio 3 - TIR'!$D$23)*(1-R764)))</f>
        <v>0.151037379864133</v>
      </c>
      <c r="T764" s="16">
        <f ca="1" t="shared" ref="T764:X764" si="5673">RAND()</f>
        <v>0.369363639448509</v>
      </c>
      <c r="U764" s="18">
        <f ca="1">IF(T764&lt;=('Ejercicio 3 - TIR'!$D$24-'Ejercicio 3 - TIR'!$C$24)/('Ejercicio 3 - TIR'!$E$24-'Ejercicio 3 - TIR'!$C$24),'Ejercicio 3 - TIR'!$C$24+SQRT(('Ejercicio 3 - TIR'!$E$24-'Ejercicio 3 - TIR'!$C$24)*('Ejercicio 3 - TIR'!$D$24-'Ejercicio 3 - TIR'!$C$24)*T764),'Ejercicio 3 - TIR'!$E$24-SQRT(('Ejercicio 3 - TIR'!$E$24-'Ejercicio 3 - TIR'!$C$24)*('Ejercicio 3 - TIR'!$E$24-'Ejercicio 3 - TIR'!$D$24)*(1-T764)))</f>
        <v>0.177850738640867</v>
      </c>
      <c r="V764" s="16">
        <f ca="1" t="shared" si="5673"/>
        <v>0.143277253349005</v>
      </c>
      <c r="W764" s="18">
        <f ca="1">IF(V764&lt;=('Ejercicio 3 - TIR'!$D$25-'Ejercicio 3 - TIR'!$C$25)/('Ejercicio 3 - TIR'!$E$25-'Ejercicio 3 - TIR'!$C$25),'Ejercicio 3 - TIR'!$C$25+SQRT(('Ejercicio 3 - TIR'!$E$25-'Ejercicio 3 - TIR'!$C$25)*('Ejercicio 3 - TIR'!$D$25-'Ejercicio 3 - TIR'!$C$25)*V764),'Ejercicio 3 - TIR'!$E$25-SQRT(('Ejercicio 3 - TIR'!$E$25-'Ejercicio 3 - TIR'!$C$25)*('Ejercicio 3 - TIR'!$E$25-'Ejercicio 3 - TIR'!$D$25)*(1-V764)))</f>
        <v>0.194162914766693</v>
      </c>
      <c r="X764" s="16">
        <f ca="1" t="shared" si="5673"/>
        <v>0.366519321927625</v>
      </c>
      <c r="Y764" s="18">
        <f ca="1">IF(X764&lt;=('Ejercicio 3 - TIR'!$D$26-'Ejercicio 3 - TIR'!$C$26)/('Ejercicio 3 - TIR'!$E$26-'Ejercicio 3 - TIR'!$C$26),'Ejercicio 3 - TIR'!$C$26+SQRT(('Ejercicio 3 - TIR'!$E$26-'Ejercicio 3 - TIR'!$C$26)*('Ejercicio 3 - TIR'!$D$26-'Ejercicio 3 - TIR'!$C$26)*X764),'Ejercicio 3 - TIR'!$E$26-SQRT(('Ejercicio 3 - TIR'!$E$26-'Ejercicio 3 - TIR'!$C$26)*('Ejercicio 3 - TIR'!$E$26-'Ejercicio 3 - TIR'!$D$26)*(1-X764)))</f>
        <v>0.2215124315637</v>
      </c>
      <c r="Z764" s="16">
        <f ca="1" t="shared" si="5240"/>
        <v>1.17118224526281</v>
      </c>
      <c r="AA764" s="16">
        <f ca="1" t="shared" si="5241"/>
        <v>1.3480745429307</v>
      </c>
      <c r="AB764" s="16">
        <f ca="1" t="shared" si="5242"/>
        <v>1.58783059613388</v>
      </c>
      <c r="AC764" s="16">
        <f ca="1" t="shared" si="5243"/>
        <v>1.89612841283496</v>
      </c>
      <c r="AD764" s="16">
        <f ca="1" t="shared" si="5244"/>
        <v>2.31614442811906</v>
      </c>
      <c r="AE764" s="15">
        <f ca="1" t="shared" si="5245"/>
        <v>5634.74275608908</v>
      </c>
      <c r="AF764" s="15">
        <f ca="1" t="shared" si="5246"/>
        <v>6485.79953817718</v>
      </c>
      <c r="AG764" s="15">
        <f ca="1" t="shared" si="5247"/>
        <v>7639.30377671859</v>
      </c>
      <c r="AH764" s="15">
        <f ca="1" t="shared" si="5248"/>
        <v>9122.57326479448</v>
      </c>
      <c r="AI764" s="15">
        <f ca="1" t="shared" si="5249"/>
        <v>11143.3366507971</v>
      </c>
      <c r="AJ764" s="17">
        <f ca="1" t="shared" si="5250"/>
        <v>49732.4623935359</v>
      </c>
      <c r="AK764" s="17">
        <f ca="1" t="shared" si="5251"/>
        <v>56171.5609284998</v>
      </c>
      <c r="AL764" s="17">
        <f ca="1" t="shared" si="5252"/>
        <v>62858.6183657017</v>
      </c>
      <c r="AM764" s="17">
        <f ca="1" t="shared" si="5253"/>
        <v>73957.2721892097</v>
      </c>
      <c r="AN764" s="17">
        <f ca="1" t="shared" si="5254"/>
        <v>85328.8263309762</v>
      </c>
      <c r="AO764" s="17">
        <f ca="1">C764/'Ejercicio 3 - TIR'!$D$7</f>
        <v>15467.11501743</v>
      </c>
      <c r="AP764" s="17">
        <f ca="1" t="shared" si="5255"/>
        <v>34265.3473761059</v>
      </c>
      <c r="AQ764" s="17">
        <f ca="1" t="shared" si="5256"/>
        <v>40704.4459110697</v>
      </c>
      <c r="AR764" s="17">
        <f ca="1" t="shared" si="5257"/>
        <v>47391.5033482717</v>
      </c>
      <c r="AS764" s="17">
        <f ca="1" t="shared" si="5258"/>
        <v>58490.1571717797</v>
      </c>
      <c r="AT764" s="17">
        <f ca="1" t="shared" si="5259"/>
        <v>69861.7113135461</v>
      </c>
      <c r="AU764" s="17">
        <f ca="1">AP764*'Ejercicio 3 - TIR'!$D$5</f>
        <v>17132.6736880529</v>
      </c>
      <c r="AV764" s="17">
        <f ca="1">AQ764*'Ejercicio 3 - TIR'!$D$5</f>
        <v>20352.2229555349</v>
      </c>
      <c r="AW764" s="17">
        <f ca="1">AR764*'Ejercicio 3 - TIR'!$D$5</f>
        <v>23695.7516741358</v>
      </c>
      <c r="AX764" s="17">
        <f ca="1">AS764*'Ejercicio 3 - TIR'!$D$5</f>
        <v>29245.0785858898</v>
      </c>
      <c r="AY764" s="17">
        <f ca="1">AT764*'Ejercicio 3 - TIR'!$D$5</f>
        <v>34930.8556567731</v>
      </c>
      <c r="AZ764" s="17">
        <f ca="1" t="shared" ref="AZ764:BD764" si="5674">AJ764-AU764-AE764</f>
        <v>26965.0459493939</v>
      </c>
      <c r="BA764" s="17">
        <f ca="1" t="shared" si="5674"/>
        <v>29333.5384347877</v>
      </c>
      <c r="BB764" s="17">
        <f ca="1" t="shared" si="5674"/>
        <v>31523.5629148473</v>
      </c>
      <c r="BC764" s="17">
        <f ca="1" t="shared" si="5674"/>
        <v>35589.6203385254</v>
      </c>
      <c r="BD764" s="17">
        <f ca="1" t="shared" si="5674"/>
        <v>39254.634023406</v>
      </c>
      <c r="BE764" s="17">
        <f ca="1" t="shared" ref="BE764:BI764" si="5675">AZ764/Z764</f>
        <v>23023.7830691695</v>
      </c>
      <c r="BF764" s="17">
        <f ca="1" t="shared" si="5675"/>
        <v>21759.5819078498</v>
      </c>
      <c r="BG764" s="17">
        <f ca="1" t="shared" si="5675"/>
        <v>19853.2280405746</v>
      </c>
      <c r="BH764" s="17">
        <f ca="1" t="shared" si="5675"/>
        <v>18769.6255684045</v>
      </c>
      <c r="BI764" s="17">
        <f ca="1" t="shared" si="5675"/>
        <v>16948.2669331138</v>
      </c>
      <c r="BJ764" s="17">
        <f ca="1" t="shared" si="5262"/>
        <v>76239.6708745302</v>
      </c>
      <c r="BK764" s="17">
        <f ca="1" t="shared" si="5263"/>
        <v>35824.0722666971</v>
      </c>
      <c r="BL764" s="17">
        <f ca="1" t="shared" si="5264"/>
        <v>112063.743141227</v>
      </c>
      <c r="BM764" s="17">
        <f ca="1">BK764*'Ejercicio 3 - TIR'!$D$5</f>
        <v>17912.0361333486</v>
      </c>
      <c r="BN764" s="17">
        <f ca="1" t="shared" si="5265"/>
        <v>94151.7070078788</v>
      </c>
      <c r="BO764" s="17">
        <f ca="1" t="shared" si="5266"/>
        <v>40650.1882459633</v>
      </c>
      <c r="BP764" s="17">
        <f ca="1" t="shared" si="5267"/>
        <v>-110252.205824398</v>
      </c>
      <c r="BQ764" s="17">
        <f ca="1" t="shared" ref="BQ764:BT764" si="5676">BE764</f>
        <v>23023.7830691695</v>
      </c>
      <c r="BR764" s="17">
        <f ca="1" t="shared" si="5676"/>
        <v>21759.5819078498</v>
      </c>
      <c r="BS764" s="17">
        <f ca="1" t="shared" si="5676"/>
        <v>19853.2280405746</v>
      </c>
      <c r="BT764" s="17">
        <f ca="1" t="shared" si="5676"/>
        <v>18769.6255684045</v>
      </c>
      <c r="BU764" s="17">
        <f ca="1" t="shared" si="5269"/>
        <v>57598.4551790772</v>
      </c>
      <c r="BV764" s="19">
        <f ca="1" t="shared" si="5270"/>
        <v>7.54466536086</v>
      </c>
    </row>
    <row r="765" ht="15" customHeight="1" spans="1:74">
      <c r="A765" s="15">
        <v>764</v>
      </c>
      <c r="B765" s="16">
        <f ca="1" t="shared" ref="B765:F765" si="5677">RAND()</f>
        <v>0.730197519838012</v>
      </c>
      <c r="C765" s="17">
        <f ca="1">IF(B765&lt;=('Ejercicio 3 - TIR'!$D$13-'Ejercicio 3 - TIR'!$C$13)/('Ejercicio 3 - TIR'!$E$13-'Ejercicio 3 - TIR'!$C$13),'Ejercicio 3 - TIR'!$C$13+SQRT(('Ejercicio 3 - TIR'!$E$13-'Ejercicio 3 - TIR'!$C$13)*('Ejercicio 3 - TIR'!$D$13-'Ejercicio 3 - TIR'!$C$13)*B765),'Ejercicio 3 - TIR'!$E$13-SQRT(('Ejercicio 3 - TIR'!$E$13-'Ejercicio 3 - TIR'!$C$13)*('Ejercicio 3 - TIR'!$E$13-'Ejercicio 3 - TIR'!$D$13)*(1-B765)))</f>
        <v>82006.5851991795</v>
      </c>
      <c r="D765" s="16">
        <f ca="1" t="shared" si="5677"/>
        <v>0.308865387476929</v>
      </c>
      <c r="E765" s="17">
        <f ca="1">IF(D765&lt;=('Ejercicio 3 - TIR'!$D$14-'Ejercicio 3 - TIR'!$C$14)/('Ejercicio 3 - TIR'!$E$14-'Ejercicio 3 - TIR'!$C$14),'Ejercicio 3 - TIR'!$C$14+SQRT(('Ejercicio 3 - TIR'!$E$14-'Ejercicio 3 - TIR'!$C$14)*('Ejercicio 3 - TIR'!$D$14-'Ejercicio 3 - TIR'!$C$14)*D765),'Ejercicio 3 - TIR'!$E$14-SQRT(('Ejercicio 3 - TIR'!$E$14-'Ejercicio 3 - TIR'!$C$14)*('Ejercicio 3 - TIR'!$E$14-'Ejercicio 3 - TIR'!$D$14)*(1-D765)))</f>
        <v>29812.9932537632</v>
      </c>
      <c r="F765" s="16">
        <f ca="1" t="shared" si="5677"/>
        <v>0.828943948773999</v>
      </c>
      <c r="G765" s="17">
        <f ca="1">IF(F765&lt;=('Ejercicio 3 - TIR'!$D$18-'Ejercicio 3 - TIR'!$C$18)/('Ejercicio 3 - TIR'!$E$18-'Ejercicio 3 - TIR'!$C$18),'Ejercicio 3 - TIR'!$C$18+SQRT(('Ejercicio 3 - TIR'!$E$18-'Ejercicio 3 - TIR'!$C$18)*('Ejercicio 3 - TIR'!$D$18-'Ejercicio 3 - TIR'!$C$18)*F765),'Ejercicio 3 - TIR'!$E$18-SQRT(('Ejercicio 3 - TIR'!$E$18-'Ejercicio 3 - TIR'!$C$18)*('Ejercicio 3 - TIR'!$E$18-'Ejercicio 3 - TIR'!$D$18)*(1-F765)))</f>
        <v>41418.2122003181</v>
      </c>
      <c r="H765" s="16">
        <f ca="1" t="shared" ref="H765:L765" si="5678">RAND()</f>
        <v>0.691128240379809</v>
      </c>
      <c r="I765" s="17">
        <f ca="1">IF(H765&lt;=('Ejercicio 3 - TIR'!$D$18-'Ejercicio 3 - TIR'!$C$18)/('Ejercicio 3 - TIR'!$E$18-'Ejercicio 3 - TIR'!$C$18),'Ejercicio 3 - TIR'!$C$18+SQRT(('Ejercicio 3 - TIR'!$E$18-'Ejercicio 3 - TIR'!$C$18)*('Ejercicio 3 - TIR'!$D$18-'Ejercicio 3 - TIR'!$C$18)*H765),'Ejercicio 3 - TIR'!$E$18-SQRT(('Ejercicio 3 - TIR'!$E$18-'Ejercicio 3 - TIR'!$C$18)*('Ejercicio 3 - TIR'!$E$18-'Ejercicio 3 - TIR'!$D$18)*(1-H765)))</f>
        <v>40186.9570985172</v>
      </c>
      <c r="J765" s="16">
        <f ca="1" t="shared" si="5678"/>
        <v>0.188836931978268</v>
      </c>
      <c r="K765" s="17">
        <f ca="1">IF(J765&lt;=('Ejercicio 3 - TIR'!$D$18-'Ejercicio 3 - TIR'!$C$18)/('Ejercicio 3 - TIR'!$E$18-'Ejercicio 3 - TIR'!$C$18),'Ejercicio 3 - TIR'!$C$18+SQRT(('Ejercicio 3 - TIR'!$E$18-'Ejercicio 3 - TIR'!$C$18)*('Ejercicio 3 - TIR'!$D$18-'Ejercicio 3 - TIR'!$C$18)*J765),'Ejercicio 3 - TIR'!$E$18-SQRT(('Ejercicio 3 - TIR'!$E$18-'Ejercicio 3 - TIR'!$C$18)*('Ejercicio 3 - TIR'!$E$18-'Ejercicio 3 - TIR'!$D$18)*(1-J765)))</f>
        <v>35322.1743485854</v>
      </c>
      <c r="L765" s="16">
        <f ca="1" t="shared" si="5678"/>
        <v>0.939645746749622</v>
      </c>
      <c r="M765" s="17">
        <f ca="1">IF(L765&lt;=('Ejercicio 3 - TIR'!$D$18-'Ejercicio 3 - TIR'!$C$18)/('Ejercicio 3 - TIR'!$E$18-'Ejercicio 3 - TIR'!$C$18),'Ejercicio 3 - TIR'!$C$18+SQRT(('Ejercicio 3 - TIR'!$E$18-'Ejercicio 3 - TIR'!$C$18)*('Ejercicio 3 - TIR'!$D$18-'Ejercicio 3 - TIR'!$C$18)*L765),'Ejercicio 3 - TIR'!$E$18-SQRT(('Ejercicio 3 - TIR'!$E$18-'Ejercicio 3 - TIR'!$C$18)*('Ejercicio 3 - TIR'!$E$18-'Ejercicio 3 - TIR'!$D$18)*(1-L765)))</f>
        <v>42872.4265009692</v>
      </c>
      <c r="N765" s="16">
        <f ca="1" t="shared" ref="N765:R765" si="5679">RAND()</f>
        <v>0.00226292317801646</v>
      </c>
      <c r="O765" s="17">
        <f ca="1">IF(N765&lt;=('Ejercicio 3 - TIR'!$D$18-'Ejercicio 3 - TIR'!$C$18)/('Ejercicio 3 - TIR'!$E$18-'Ejercicio 3 - TIR'!$C$18),'Ejercicio 3 - TIR'!$C$18+SQRT(('Ejercicio 3 - TIR'!$E$18-'Ejercicio 3 - TIR'!$C$18)*('Ejercicio 3 - TIR'!$D$18-'Ejercicio 3 - TIR'!$C$18)*N765),'Ejercicio 3 - TIR'!$E$18-SQRT(('Ejercicio 3 - TIR'!$E$18-'Ejercicio 3 - TIR'!$C$18)*('Ejercicio 3 - TIR'!$E$18-'Ejercicio 3 - TIR'!$D$18)*(1-N765)))</f>
        <v>30582.61348826</v>
      </c>
      <c r="P765" s="16">
        <f ca="1" t="shared" si="5679"/>
        <v>0.628306883622448</v>
      </c>
      <c r="Q765" s="18">
        <f ca="1">IF(P765&lt;=('Ejercicio 3 - TIR'!$D$22-'Ejercicio 3 - TIR'!$C$22)/('Ejercicio 3 - TIR'!$E$22-'Ejercicio 3 - TIR'!$C$22),'Ejercicio 3 - TIR'!$C$22+SQRT(('Ejercicio 3 - TIR'!$E$22-'Ejercicio 3 - TIR'!$C$22)*('Ejercicio 3 - TIR'!$D$22-'Ejercicio 3 - TIR'!$C$22)*P765),'Ejercicio 3 - TIR'!$E$22-SQRT(('Ejercicio 3 - TIR'!$E$22-'Ejercicio 3 - TIR'!$C$22)*('Ejercicio 3 - TIR'!$E$22-'Ejercicio 3 - TIR'!$D$22)*(1-P765)))</f>
        <v>0.154134045359206</v>
      </c>
      <c r="R765" s="16">
        <f ca="1" t="shared" si="5679"/>
        <v>0.287350629515535</v>
      </c>
      <c r="S765" s="18">
        <f ca="1">IF(R765&lt;=('Ejercicio 3 - TIR'!$D$23-'Ejercicio 3 - TIR'!$C$23)/('Ejercicio 3 - TIR'!$E$23-'Ejercicio 3 - TIR'!$C$23),'Ejercicio 3 - TIR'!$C$23+SQRT(('Ejercicio 3 - TIR'!$E$23-'Ejercicio 3 - TIR'!$C$23)*('Ejercicio 3 - TIR'!$D$23-'Ejercicio 3 - TIR'!$C$23)*R765),'Ejercicio 3 - TIR'!$E$23-SQRT(('Ejercicio 3 - TIR'!$E$23-'Ejercicio 3 - TIR'!$C$23)*('Ejercicio 3 - TIR'!$E$23-'Ejercicio 3 - TIR'!$D$23)*(1-R765)))</f>
        <v>0.142742716045538</v>
      </c>
      <c r="T765" s="16">
        <f ca="1" t="shared" ref="T765:X765" si="5680">RAND()</f>
        <v>0.786340200060111</v>
      </c>
      <c r="U765" s="18">
        <f ca="1">IF(T765&lt;=('Ejercicio 3 - TIR'!$D$24-'Ejercicio 3 - TIR'!$C$24)/('Ejercicio 3 - TIR'!$E$24-'Ejercicio 3 - TIR'!$C$24),'Ejercicio 3 - TIR'!$C$24+SQRT(('Ejercicio 3 - TIR'!$E$24-'Ejercicio 3 - TIR'!$C$24)*('Ejercicio 3 - TIR'!$D$24-'Ejercicio 3 - TIR'!$C$24)*T765),'Ejercicio 3 - TIR'!$E$24-SQRT(('Ejercicio 3 - TIR'!$E$24-'Ejercicio 3 - TIR'!$C$24)*('Ejercicio 3 - TIR'!$E$24-'Ejercicio 3 - TIR'!$D$24)*(1-T765)))</f>
        <v>0.195540902718381</v>
      </c>
      <c r="V765" s="16">
        <f ca="1" t="shared" si="5680"/>
        <v>0.738121235578571</v>
      </c>
      <c r="W765" s="18">
        <f ca="1">IF(V765&lt;=('Ejercicio 3 - TIR'!$D$25-'Ejercicio 3 - TIR'!$C$25)/('Ejercicio 3 - TIR'!$E$25-'Ejercicio 3 - TIR'!$C$25),'Ejercicio 3 - TIR'!$C$25+SQRT(('Ejercicio 3 - TIR'!$E$25-'Ejercicio 3 - TIR'!$C$25)*('Ejercicio 3 - TIR'!$D$25-'Ejercicio 3 - TIR'!$C$25)*V765),'Ejercicio 3 - TIR'!$E$25-SQRT(('Ejercicio 3 - TIR'!$E$25-'Ejercicio 3 - TIR'!$C$25)*('Ejercicio 3 - TIR'!$E$25-'Ejercicio 3 - TIR'!$D$25)*(1-V765)))</f>
        <v>0.219724999166391</v>
      </c>
      <c r="X765" s="16">
        <f ca="1" t="shared" si="5680"/>
        <v>0.537451905863032</v>
      </c>
      <c r="Y765" s="18">
        <f ca="1">IF(X765&lt;=('Ejercicio 3 - TIR'!$D$26-'Ejercicio 3 - TIR'!$C$26)/('Ejercicio 3 - TIR'!$E$26-'Ejercicio 3 - TIR'!$C$26),'Ejercicio 3 - TIR'!$C$26+SQRT(('Ejercicio 3 - TIR'!$E$26-'Ejercicio 3 - TIR'!$C$26)*('Ejercicio 3 - TIR'!$D$26-'Ejercicio 3 - TIR'!$C$26)*X765),'Ejercicio 3 - TIR'!$E$26-SQRT(('Ejercicio 3 - TIR'!$E$26-'Ejercicio 3 - TIR'!$C$26)*('Ejercicio 3 - TIR'!$E$26-'Ejercicio 3 - TIR'!$D$26)*(1-X765)))</f>
        <v>0.23002240793776</v>
      </c>
      <c r="Z765" s="16">
        <f ca="1" t="shared" si="5240"/>
        <v>1.15413404535921</v>
      </c>
      <c r="AA765" s="16">
        <f ca="1" t="shared" si="5241"/>
        <v>1.3188782736744</v>
      </c>
      <c r="AB765" s="16">
        <f ca="1" t="shared" si="5242"/>
        <v>1.57677292188436</v>
      </c>
      <c r="AC765" s="16">
        <f ca="1" t="shared" si="5243"/>
        <v>1.92322935083099</v>
      </c>
      <c r="AD765" s="16">
        <f ca="1" t="shared" si="5244"/>
        <v>2.3656151971257</v>
      </c>
      <c r="AE765" s="15">
        <f ca="1" t="shared" si="5245"/>
        <v>4595.19725446924</v>
      </c>
      <c r="AF765" s="15">
        <f ca="1" t="shared" si="5246"/>
        <v>5251.12819133718</v>
      </c>
      <c r="AG765" s="15">
        <f ca="1" t="shared" si="5247"/>
        <v>6277.9385381612</v>
      </c>
      <c r="AH765" s="15">
        <f ca="1" t="shared" si="5248"/>
        <v>7657.35857822532</v>
      </c>
      <c r="AI765" s="15">
        <f ca="1" t="shared" si="5249"/>
        <v>9418.72263683158</v>
      </c>
      <c r="AJ765" s="17">
        <f ca="1" t="shared" si="5250"/>
        <v>47802.1687982992</v>
      </c>
      <c r="AK765" s="17">
        <f ca="1" t="shared" si="5251"/>
        <v>53001.7046023196</v>
      </c>
      <c r="AL765" s="17">
        <f ca="1" t="shared" si="5252"/>
        <v>55695.0480549276</v>
      </c>
      <c r="AM765" s="17">
        <f ca="1" t="shared" si="5253"/>
        <v>82453.508988008</v>
      </c>
      <c r="AN765" s="17">
        <f ca="1" t="shared" si="5254"/>
        <v>72346.6952356494</v>
      </c>
      <c r="AO765" s="17">
        <f ca="1">C765/'Ejercicio 3 - TIR'!$D$7</f>
        <v>16401.3170398359</v>
      </c>
      <c r="AP765" s="17">
        <f ca="1" t="shared" si="5255"/>
        <v>31400.8517584633</v>
      </c>
      <c r="AQ765" s="17">
        <f ca="1" t="shared" si="5256"/>
        <v>36600.3875624837</v>
      </c>
      <c r="AR765" s="17">
        <f ca="1" t="shared" si="5257"/>
        <v>39293.7310150917</v>
      </c>
      <c r="AS765" s="17">
        <f ca="1" t="shared" si="5258"/>
        <v>66052.1919481721</v>
      </c>
      <c r="AT765" s="17">
        <f ca="1" t="shared" si="5259"/>
        <v>55945.3781958135</v>
      </c>
      <c r="AU765" s="17">
        <f ca="1">AP765*'Ejercicio 3 - TIR'!$D$5</f>
        <v>15700.4258792316</v>
      </c>
      <c r="AV765" s="17">
        <f ca="1">AQ765*'Ejercicio 3 - TIR'!$D$5</f>
        <v>18300.1937812419</v>
      </c>
      <c r="AW765" s="17">
        <f ca="1">AR765*'Ejercicio 3 - TIR'!$D$5</f>
        <v>19646.8655075459</v>
      </c>
      <c r="AX765" s="17">
        <f ca="1">AS765*'Ejercicio 3 - TIR'!$D$5</f>
        <v>33026.0959740861</v>
      </c>
      <c r="AY765" s="17">
        <f ca="1">AT765*'Ejercicio 3 - TIR'!$D$5</f>
        <v>27972.6890979067</v>
      </c>
      <c r="AZ765" s="17">
        <f ca="1" t="shared" ref="AZ765:BD765" si="5681">AJ765-AU765-AE765</f>
        <v>27506.5456645983</v>
      </c>
      <c r="BA765" s="17">
        <f ca="1" t="shared" si="5681"/>
        <v>29450.3826297406</v>
      </c>
      <c r="BB765" s="17">
        <f ca="1" t="shared" si="5681"/>
        <v>29770.2440092206</v>
      </c>
      <c r="BC765" s="17">
        <f ca="1" t="shared" si="5681"/>
        <v>41770.0544356966</v>
      </c>
      <c r="BD765" s="17">
        <f ca="1" t="shared" si="5681"/>
        <v>34955.2835009111</v>
      </c>
      <c r="BE765" s="17">
        <f ca="1" t="shared" ref="BE765:BI765" si="5682">AZ765/Z765</f>
        <v>23833.0597517703</v>
      </c>
      <c r="BF765" s="17">
        <f ca="1" t="shared" si="5682"/>
        <v>22329.8716929286</v>
      </c>
      <c r="BG765" s="17">
        <f ca="1" t="shared" si="5682"/>
        <v>18880.4891281637</v>
      </c>
      <c r="BH765" s="17">
        <f ca="1" t="shared" si="5682"/>
        <v>21718.7068290367</v>
      </c>
      <c r="BI765" s="17">
        <f ca="1" t="shared" si="5682"/>
        <v>14776.4030022223</v>
      </c>
      <c r="BJ765" s="17">
        <f ca="1" t="shared" si="5262"/>
        <v>70526.0699129082</v>
      </c>
      <c r="BK765" s="17">
        <f ca="1" t="shared" si="5263"/>
        <v>38799.2048423126</v>
      </c>
      <c r="BL765" s="17">
        <f ca="1" t="shared" si="5264"/>
        <v>109325.274755221</v>
      </c>
      <c r="BM765" s="17">
        <f ca="1">BK765*'Ejercicio 3 - TIR'!$D$5</f>
        <v>19399.6024211563</v>
      </c>
      <c r="BN765" s="17">
        <f ca="1" t="shared" si="5265"/>
        <v>89925.6723340645</v>
      </c>
      <c r="BO765" s="17">
        <f ca="1" t="shared" si="5266"/>
        <v>38013.6517736811</v>
      </c>
      <c r="BP765" s="17">
        <f ca="1" t="shared" si="5267"/>
        <v>-111819.578452943</v>
      </c>
      <c r="BQ765" s="17">
        <f ca="1" t="shared" ref="BQ765:BT765" si="5683">BE765</f>
        <v>23833.0597517703</v>
      </c>
      <c r="BR765" s="17">
        <f ca="1" t="shared" si="5683"/>
        <v>22329.8716929286</v>
      </c>
      <c r="BS765" s="17">
        <f ca="1" t="shared" si="5683"/>
        <v>18880.4891281637</v>
      </c>
      <c r="BT765" s="17">
        <f ca="1" t="shared" si="5683"/>
        <v>21718.7068290367</v>
      </c>
      <c r="BU765" s="17">
        <f ca="1" t="shared" si="5269"/>
        <v>52790.0547759035</v>
      </c>
      <c r="BV765" s="19">
        <f ca="1" t="shared" si="5270"/>
        <v>6.87558251452869</v>
      </c>
    </row>
    <row r="766" ht="15" customHeight="1" spans="1:74">
      <c r="A766" s="15">
        <v>765</v>
      </c>
      <c r="B766" s="16">
        <f ca="1" t="shared" ref="B766:F766" si="5684">RAND()</f>
        <v>0.891337536399024</v>
      </c>
      <c r="C766" s="17">
        <f ca="1">IF(B766&lt;=('Ejercicio 3 - TIR'!$D$13-'Ejercicio 3 - TIR'!$C$13)/('Ejercicio 3 - TIR'!$E$13-'Ejercicio 3 - TIR'!$C$13),'Ejercicio 3 - TIR'!$C$13+SQRT(('Ejercicio 3 - TIR'!$E$13-'Ejercicio 3 - TIR'!$C$13)*('Ejercicio 3 - TIR'!$D$13-'Ejercicio 3 - TIR'!$C$13)*B766),'Ejercicio 3 - TIR'!$E$13-SQRT(('Ejercicio 3 - TIR'!$E$13-'Ejercicio 3 - TIR'!$C$13)*('Ejercicio 3 - TIR'!$E$13-'Ejercicio 3 - TIR'!$D$13)*(1-B766)))</f>
        <v>88580.9389036939</v>
      </c>
      <c r="D766" s="16">
        <f ca="1" t="shared" si="5684"/>
        <v>0.177961180534354</v>
      </c>
      <c r="E766" s="17">
        <f ca="1">IF(D766&lt;=('Ejercicio 3 - TIR'!$D$14-'Ejercicio 3 - TIR'!$C$14)/('Ejercicio 3 - TIR'!$E$14-'Ejercicio 3 - TIR'!$C$14),'Ejercicio 3 - TIR'!$C$14+SQRT(('Ejercicio 3 - TIR'!$E$14-'Ejercicio 3 - TIR'!$C$14)*('Ejercicio 3 - TIR'!$D$14-'Ejercicio 3 - TIR'!$C$14)*D766),'Ejercicio 3 - TIR'!$E$14-SQRT(('Ejercicio 3 - TIR'!$E$14-'Ejercicio 3 - TIR'!$C$14)*('Ejercicio 3 - TIR'!$E$14-'Ejercicio 3 - TIR'!$D$14)*(1-D766)))</f>
        <v>28653.3667404295</v>
      </c>
      <c r="F766" s="16">
        <f ca="1" t="shared" si="5684"/>
        <v>0.856620175005034</v>
      </c>
      <c r="G766" s="17">
        <f ca="1">IF(F766&lt;=('Ejercicio 3 - TIR'!$D$18-'Ejercicio 3 - TIR'!$C$18)/('Ejercicio 3 - TIR'!$E$18-'Ejercicio 3 - TIR'!$C$18),'Ejercicio 3 - TIR'!$C$18+SQRT(('Ejercicio 3 - TIR'!$E$18-'Ejercicio 3 - TIR'!$C$18)*('Ejercicio 3 - TIR'!$D$18-'Ejercicio 3 - TIR'!$C$18)*F766),'Ejercicio 3 - TIR'!$E$18-SQRT(('Ejercicio 3 - TIR'!$E$18-'Ejercicio 3 - TIR'!$C$18)*('Ejercicio 3 - TIR'!$E$18-'Ejercicio 3 - TIR'!$D$18)*(1-F766)))</f>
        <v>41720.7490375663</v>
      </c>
      <c r="H766" s="16">
        <f ca="1" t="shared" ref="H766:L766" si="5685">RAND()</f>
        <v>0.886996180959171</v>
      </c>
      <c r="I766" s="17">
        <f ca="1">IF(H766&lt;=('Ejercicio 3 - TIR'!$D$18-'Ejercicio 3 - TIR'!$C$18)/('Ejercicio 3 - TIR'!$E$18-'Ejercicio 3 - TIR'!$C$18),'Ejercicio 3 - TIR'!$C$18+SQRT(('Ejercicio 3 - TIR'!$E$18-'Ejercicio 3 - TIR'!$C$18)*('Ejercicio 3 - TIR'!$D$18-'Ejercicio 3 - TIR'!$C$18)*H766),'Ejercicio 3 - TIR'!$E$18-SQRT(('Ejercicio 3 - TIR'!$E$18-'Ejercicio 3 - TIR'!$C$18)*('Ejercicio 3 - TIR'!$E$18-'Ejercicio 3 - TIR'!$D$18)*(1-H766)))</f>
        <v>42088.7654804083</v>
      </c>
      <c r="J766" s="16">
        <f ca="1" t="shared" si="5685"/>
        <v>0.610658609428984</v>
      </c>
      <c r="K766" s="17">
        <f ca="1">IF(J766&lt;=('Ejercicio 3 - TIR'!$D$18-'Ejercicio 3 - TIR'!$C$18)/('Ejercicio 3 - TIR'!$E$18-'Ejercicio 3 - TIR'!$C$18),'Ejercicio 3 - TIR'!$C$18+SQRT(('Ejercicio 3 - TIR'!$E$18-'Ejercicio 3 - TIR'!$C$18)*('Ejercicio 3 - TIR'!$D$18-'Ejercicio 3 - TIR'!$C$18)*J766),'Ejercicio 3 - TIR'!$E$18-SQRT(('Ejercicio 3 - TIR'!$E$18-'Ejercicio 3 - TIR'!$C$18)*('Ejercicio 3 - TIR'!$E$18-'Ejercicio 3 - TIR'!$D$18)*(1-J766)))</f>
        <v>39570.7257517049</v>
      </c>
      <c r="L766" s="16">
        <f ca="1" t="shared" si="5685"/>
        <v>0.262473524403905</v>
      </c>
      <c r="M766" s="17">
        <f ca="1">IF(L766&lt;=('Ejercicio 3 - TIR'!$D$18-'Ejercicio 3 - TIR'!$C$18)/('Ejercicio 3 - TIR'!$E$18-'Ejercicio 3 - TIR'!$C$18),'Ejercicio 3 - TIR'!$C$18+SQRT(('Ejercicio 3 - TIR'!$E$18-'Ejercicio 3 - TIR'!$C$18)*('Ejercicio 3 - TIR'!$D$18-'Ejercicio 3 - TIR'!$C$18)*L766),'Ejercicio 3 - TIR'!$E$18-SQRT(('Ejercicio 3 - TIR'!$E$18-'Ejercicio 3 - TIR'!$C$18)*('Ejercicio 3 - TIR'!$E$18-'Ejercicio 3 - TIR'!$D$18)*(1-L766)))</f>
        <v>36274.6337471271</v>
      </c>
      <c r="N766" s="16">
        <f ca="1" t="shared" ref="N766:R766" si="5686">RAND()</f>
        <v>0.403118787199856</v>
      </c>
      <c r="O766" s="17">
        <f ca="1">IF(N766&lt;=('Ejercicio 3 - TIR'!$D$18-'Ejercicio 3 - TIR'!$C$18)/('Ejercicio 3 - TIR'!$E$18-'Ejercicio 3 - TIR'!$C$18),'Ejercicio 3 - TIR'!$C$18+SQRT(('Ejercicio 3 - TIR'!$E$18-'Ejercicio 3 - TIR'!$C$18)*('Ejercicio 3 - TIR'!$D$18-'Ejercicio 3 - TIR'!$C$18)*N766),'Ejercicio 3 - TIR'!$E$18-SQRT(('Ejercicio 3 - TIR'!$E$18-'Ejercicio 3 - TIR'!$C$18)*('Ejercicio 3 - TIR'!$E$18-'Ejercicio 3 - TIR'!$D$18)*(1-N766)))</f>
        <v>37776.1055857015</v>
      </c>
      <c r="P766" s="16">
        <f ca="1" t="shared" si="5686"/>
        <v>0.453057811615413</v>
      </c>
      <c r="Q766" s="18">
        <f ca="1">IF(P766&lt;=('Ejercicio 3 - TIR'!$D$22-'Ejercicio 3 - TIR'!$C$22)/('Ejercicio 3 - TIR'!$E$22-'Ejercicio 3 - TIR'!$C$22),'Ejercicio 3 - TIR'!$C$22+SQRT(('Ejercicio 3 - TIR'!$E$22-'Ejercicio 3 - TIR'!$C$22)*('Ejercicio 3 - TIR'!$D$22-'Ejercicio 3 - TIR'!$C$22)*P766),'Ejercicio 3 - TIR'!$E$22-SQRT(('Ejercicio 3 - TIR'!$E$22-'Ejercicio 3 - TIR'!$C$22)*('Ejercicio 3 - TIR'!$E$22-'Ejercicio 3 - TIR'!$D$22)*(1-P766)))</f>
        <v>0.148557031724389</v>
      </c>
      <c r="R766" s="16">
        <f ca="1" t="shared" si="5686"/>
        <v>0.576952567321445</v>
      </c>
      <c r="S766" s="18">
        <f ca="1">IF(R766&lt;=('Ejercicio 3 - TIR'!$D$23-'Ejercicio 3 - TIR'!$C$23)/('Ejercicio 3 - TIR'!$E$23-'Ejercicio 3 - TIR'!$C$23),'Ejercicio 3 - TIR'!$C$23+SQRT(('Ejercicio 3 - TIR'!$E$23-'Ejercicio 3 - TIR'!$C$23)*('Ejercicio 3 - TIR'!$D$23-'Ejercicio 3 - TIR'!$C$23)*R766),'Ejercicio 3 - TIR'!$E$23-SQRT(('Ejercicio 3 - TIR'!$E$23-'Ejercicio 3 - TIR'!$C$23)*('Ejercicio 3 - TIR'!$E$23-'Ejercicio 3 - TIR'!$D$23)*(1-R766)))</f>
        <v>0.152404975469817</v>
      </c>
      <c r="T766" s="16">
        <f ca="1" t="shared" ref="T766:X766" si="5687">RAND()</f>
        <v>0.0184140171507414</v>
      </c>
      <c r="U766" s="18">
        <f ca="1">IF(T766&lt;=('Ejercicio 3 - TIR'!$D$24-'Ejercicio 3 - TIR'!$C$24)/('Ejercicio 3 - TIR'!$E$24-'Ejercicio 3 - TIR'!$C$24),'Ejercicio 3 - TIR'!$C$24+SQRT(('Ejercicio 3 - TIR'!$E$24-'Ejercicio 3 - TIR'!$C$24)*('Ejercicio 3 - TIR'!$D$24-'Ejercicio 3 - TIR'!$C$24)*T766),'Ejercicio 3 - TIR'!$E$24-SQRT(('Ejercicio 3 - TIR'!$E$24-'Ejercicio 3 - TIR'!$C$24)*('Ejercicio 3 - TIR'!$E$24-'Ejercicio 3 - TIR'!$D$24)*(1-T766)))</f>
        <v>0.156218475377177</v>
      </c>
      <c r="V766" s="16">
        <f ca="1" t="shared" si="5687"/>
        <v>0.274807869505523</v>
      </c>
      <c r="W766" s="18">
        <f ca="1">IF(V766&lt;=('Ejercicio 3 - TIR'!$D$25-'Ejercicio 3 - TIR'!$C$25)/('Ejercicio 3 - TIR'!$E$25-'Ejercicio 3 - TIR'!$C$25),'Ejercicio 3 - TIR'!$C$25+SQRT(('Ejercicio 3 - TIR'!$E$25-'Ejercicio 3 - TIR'!$C$25)*('Ejercicio 3 - TIR'!$D$25-'Ejercicio 3 - TIR'!$C$25)*V766),'Ejercicio 3 - TIR'!$E$25-SQRT(('Ejercicio 3 - TIR'!$E$25-'Ejercicio 3 - TIR'!$C$25)*('Ejercicio 3 - TIR'!$E$25-'Ejercicio 3 - TIR'!$D$25)*(1-V766)))</f>
        <v>0.199614561359045</v>
      </c>
      <c r="X766" s="16">
        <f ca="1" t="shared" si="5687"/>
        <v>0.671837789496283</v>
      </c>
      <c r="Y766" s="18">
        <f ca="1">IF(X766&lt;=('Ejercicio 3 - TIR'!$D$26-'Ejercicio 3 - TIR'!$C$26)/('Ejercicio 3 - TIR'!$E$26-'Ejercicio 3 - TIR'!$C$26),'Ejercicio 3 - TIR'!$C$26+SQRT(('Ejercicio 3 - TIR'!$E$26-'Ejercicio 3 - TIR'!$C$26)*('Ejercicio 3 - TIR'!$D$26-'Ejercicio 3 - TIR'!$C$26)*X766),'Ejercicio 3 - TIR'!$E$26-SQRT(('Ejercicio 3 - TIR'!$E$26-'Ejercicio 3 - TIR'!$C$26)*('Ejercicio 3 - TIR'!$E$26-'Ejercicio 3 - TIR'!$D$26)*(1-X766)))</f>
        <v>0.237903967684352</v>
      </c>
      <c r="Z766" s="16">
        <f ca="1" t="shared" si="5240"/>
        <v>1.14855703172439</v>
      </c>
      <c r="AA766" s="16">
        <f ca="1" t="shared" si="5241"/>
        <v>1.32360283797003</v>
      </c>
      <c r="AB766" s="16">
        <f ca="1" t="shared" si="5242"/>
        <v>1.53037405532261</v>
      </c>
      <c r="AC766" s="16">
        <f ca="1" t="shared" si="5243"/>
        <v>1.8358590010911</v>
      </c>
      <c r="AD766" s="16">
        <f ca="1" t="shared" si="5244"/>
        <v>2.2726171415597</v>
      </c>
      <c r="AE766" s="15">
        <f ca="1" t="shared" si="5245"/>
        <v>4256.65911186853</v>
      </c>
      <c r="AF766" s="15">
        <f ca="1" t="shared" si="5246"/>
        <v>4905.39513939623</v>
      </c>
      <c r="AG766" s="15">
        <f ca="1" t="shared" si="5247"/>
        <v>5671.70848919532</v>
      </c>
      <c r="AH766" s="15">
        <f ca="1" t="shared" si="5248"/>
        <v>6803.86409142242</v>
      </c>
      <c r="AI766" s="15">
        <f ca="1" t="shared" si="5249"/>
        <v>8422.5303543569</v>
      </c>
      <c r="AJ766" s="17">
        <f ca="1" t="shared" si="5250"/>
        <v>47918.6596759053</v>
      </c>
      <c r="AK766" s="17">
        <f ca="1" t="shared" si="5251"/>
        <v>55708.8094365235</v>
      </c>
      <c r="AL766" s="17">
        <f ca="1" t="shared" si="5252"/>
        <v>60558.0120406956</v>
      </c>
      <c r="AM766" s="17">
        <f ca="1" t="shared" si="5253"/>
        <v>66595.1128759461</v>
      </c>
      <c r="AN766" s="17">
        <f ca="1" t="shared" si="5254"/>
        <v>85850.6250954345</v>
      </c>
      <c r="AO766" s="17">
        <f ca="1">C766/'Ejercicio 3 - TIR'!$D$7</f>
        <v>17716.1877807388</v>
      </c>
      <c r="AP766" s="17">
        <f ca="1" t="shared" si="5255"/>
        <v>30202.4718951665</v>
      </c>
      <c r="AQ766" s="17">
        <f ca="1" t="shared" si="5256"/>
        <v>37992.6216557847</v>
      </c>
      <c r="AR766" s="17">
        <f ca="1" t="shared" si="5257"/>
        <v>42841.8242599568</v>
      </c>
      <c r="AS766" s="17">
        <f ca="1" t="shared" si="5258"/>
        <v>48878.9250952074</v>
      </c>
      <c r="AT766" s="17">
        <f ca="1" t="shared" si="5259"/>
        <v>68134.4373146958</v>
      </c>
      <c r="AU766" s="17">
        <f ca="1">AP766*'Ejercicio 3 - TIR'!$D$5</f>
        <v>15101.2359475833</v>
      </c>
      <c r="AV766" s="17">
        <f ca="1">AQ766*'Ejercicio 3 - TIR'!$D$5</f>
        <v>18996.3108278924</v>
      </c>
      <c r="AW766" s="17">
        <f ca="1">AR766*'Ejercicio 3 - TIR'!$D$5</f>
        <v>21420.9121299784</v>
      </c>
      <c r="AX766" s="17">
        <f ca="1">AS766*'Ejercicio 3 - TIR'!$D$5</f>
        <v>24439.4625476037</v>
      </c>
      <c r="AY766" s="17">
        <f ca="1">AT766*'Ejercicio 3 - TIR'!$D$5</f>
        <v>34067.2186573479</v>
      </c>
      <c r="AZ766" s="17">
        <f ca="1" t="shared" ref="AZ766:BD766" si="5688">AJ766-AU766-AE766</f>
        <v>28560.7646164535</v>
      </c>
      <c r="BA766" s="17">
        <f ca="1" t="shared" si="5688"/>
        <v>31807.1034692349</v>
      </c>
      <c r="BB766" s="17">
        <f ca="1" t="shared" si="5688"/>
        <v>33465.3914215219</v>
      </c>
      <c r="BC766" s="17">
        <f ca="1" t="shared" si="5688"/>
        <v>35351.78623692</v>
      </c>
      <c r="BD766" s="17">
        <f ca="1" t="shared" si="5688"/>
        <v>43360.8760837298</v>
      </c>
      <c r="BE766" s="17">
        <f ca="1" t="shared" ref="BE766:BI766" si="5689">AZ766/Z766</f>
        <v>24866.649045345</v>
      </c>
      <c r="BF766" s="17">
        <f ca="1" t="shared" si="5689"/>
        <v>24030.7005672612</v>
      </c>
      <c r="BG766" s="17">
        <f ca="1" t="shared" si="5689"/>
        <v>21867.4586811831</v>
      </c>
      <c r="BH766" s="17">
        <f ca="1" t="shared" si="5689"/>
        <v>19256.2643514069</v>
      </c>
      <c r="BI766" s="17">
        <f ca="1" t="shared" si="5689"/>
        <v>19079.7100359681</v>
      </c>
      <c r="BJ766" s="17">
        <f ca="1" t="shared" si="5262"/>
        <v>65118.1324176968</v>
      </c>
      <c r="BK766" s="17">
        <f ca="1" t="shared" si="5263"/>
        <v>40262.1120335975</v>
      </c>
      <c r="BL766" s="17">
        <f ca="1" t="shared" si="5264"/>
        <v>105380.244451294</v>
      </c>
      <c r="BM766" s="17">
        <f ca="1">BK766*'Ejercicio 3 - TIR'!$D$5</f>
        <v>20131.0560167988</v>
      </c>
      <c r="BN766" s="17">
        <f ca="1" t="shared" si="5265"/>
        <v>85249.1884344955</v>
      </c>
      <c r="BO766" s="17">
        <f ca="1" t="shared" si="5266"/>
        <v>37511.4606307989</v>
      </c>
      <c r="BP766" s="17">
        <f ca="1" t="shared" si="5267"/>
        <v>-117234.305644123</v>
      </c>
      <c r="BQ766" s="17">
        <f ca="1" t="shared" ref="BQ766:BT766" si="5690">BE766</f>
        <v>24866.649045345</v>
      </c>
      <c r="BR766" s="17">
        <f ca="1" t="shared" si="5690"/>
        <v>24030.7005672612</v>
      </c>
      <c r="BS766" s="17">
        <f ca="1" t="shared" si="5690"/>
        <v>21867.4586811831</v>
      </c>
      <c r="BT766" s="17">
        <f ca="1" t="shared" si="5690"/>
        <v>19256.2643514069</v>
      </c>
      <c r="BU766" s="17">
        <f ca="1" t="shared" si="5269"/>
        <v>56591.170666767</v>
      </c>
      <c r="BV766" s="19">
        <f ca="1" t="shared" si="5270"/>
        <v>6.96743804912225</v>
      </c>
    </row>
    <row r="767" ht="15" customHeight="1" spans="1:74">
      <c r="A767" s="15">
        <v>766</v>
      </c>
      <c r="B767" s="16">
        <f ca="1" t="shared" ref="B767:F767" si="5691">RAND()</f>
        <v>0.31502326309205</v>
      </c>
      <c r="C767" s="17">
        <f ca="1">IF(B767&lt;=('Ejercicio 3 - TIR'!$D$13-'Ejercicio 3 - TIR'!$C$13)/('Ejercicio 3 - TIR'!$E$13-'Ejercicio 3 - TIR'!$C$13),'Ejercicio 3 - TIR'!$C$13+SQRT(('Ejercicio 3 - TIR'!$E$13-'Ejercicio 3 - TIR'!$C$13)*('Ejercicio 3 - TIR'!$D$13-'Ejercicio 3 - TIR'!$C$13)*B767),'Ejercicio 3 - TIR'!$E$13-SQRT(('Ejercicio 3 - TIR'!$E$13-'Ejercicio 3 - TIR'!$C$13)*('Ejercicio 3 - TIR'!$E$13-'Ejercicio 3 - TIR'!$D$13)*(1-B767)))</f>
        <v>71329.9444665773</v>
      </c>
      <c r="D767" s="16">
        <f ca="1" t="shared" si="5691"/>
        <v>0.437115234299844</v>
      </c>
      <c r="E767" s="17">
        <f ca="1">IF(D767&lt;=('Ejercicio 3 - TIR'!$D$14-'Ejercicio 3 - TIR'!$C$14)/('Ejercicio 3 - TIR'!$E$14-'Ejercicio 3 - TIR'!$C$14),'Ejercicio 3 - TIR'!$C$14+SQRT(('Ejercicio 3 - TIR'!$E$14-'Ejercicio 3 - TIR'!$C$14)*('Ejercicio 3 - TIR'!$D$14-'Ejercicio 3 - TIR'!$C$14)*D767),'Ejercicio 3 - TIR'!$E$14-SQRT(('Ejercicio 3 - TIR'!$E$14-'Ejercicio 3 - TIR'!$C$14)*('Ejercicio 3 - TIR'!$E$14-'Ejercicio 3 - TIR'!$D$14)*(1-D767)))</f>
        <v>30811.2724028284</v>
      </c>
      <c r="F767" s="16">
        <f ca="1" t="shared" si="5691"/>
        <v>0.0438766593195277</v>
      </c>
      <c r="G767" s="17">
        <f ca="1">IF(F767&lt;=('Ejercicio 3 - TIR'!$D$18-'Ejercicio 3 - TIR'!$C$18)/('Ejercicio 3 - TIR'!$E$18-'Ejercicio 3 - TIR'!$C$18),'Ejercicio 3 - TIR'!$C$18+SQRT(('Ejercicio 3 - TIR'!$E$18-'Ejercicio 3 - TIR'!$C$18)*('Ejercicio 3 - TIR'!$D$18-'Ejercicio 3 - TIR'!$C$18)*F767),'Ejercicio 3 - TIR'!$E$18-SQRT(('Ejercicio 3 - TIR'!$E$18-'Ejercicio 3 - TIR'!$C$18)*('Ejercicio 3 - TIR'!$E$18-'Ejercicio 3 - TIR'!$D$18)*(1-F767)))</f>
        <v>32565.4432166644</v>
      </c>
      <c r="H767" s="16">
        <f ca="1" t="shared" ref="H767:L767" si="5692">RAND()</f>
        <v>0.508210180575016</v>
      </c>
      <c r="I767" s="17">
        <f ca="1">IF(H767&lt;=('Ejercicio 3 - TIR'!$D$18-'Ejercicio 3 - TIR'!$C$18)/('Ejercicio 3 - TIR'!$E$18-'Ejercicio 3 - TIR'!$C$18),'Ejercicio 3 - TIR'!$C$18+SQRT(('Ejercicio 3 - TIR'!$E$18-'Ejercicio 3 - TIR'!$C$18)*('Ejercicio 3 - TIR'!$D$18-'Ejercicio 3 - TIR'!$C$18)*H767),'Ejercicio 3 - TIR'!$E$18-SQRT(('Ejercicio 3 - TIR'!$E$18-'Ejercicio 3 - TIR'!$C$18)*('Ejercicio 3 - TIR'!$E$18-'Ejercicio 3 - TIR'!$D$18)*(1-H767)))</f>
        <v>38731.0667782495</v>
      </c>
      <c r="J767" s="16">
        <f ca="1" t="shared" si="5692"/>
        <v>0.398110896385042</v>
      </c>
      <c r="K767" s="17">
        <f ca="1">IF(J767&lt;=('Ejercicio 3 - TIR'!$D$18-'Ejercicio 3 - TIR'!$C$18)/('Ejercicio 3 - TIR'!$E$18-'Ejercicio 3 - TIR'!$C$18),'Ejercicio 3 - TIR'!$C$18+SQRT(('Ejercicio 3 - TIR'!$E$18-'Ejercicio 3 - TIR'!$C$18)*('Ejercicio 3 - TIR'!$D$18-'Ejercicio 3 - TIR'!$C$18)*J767),'Ejercicio 3 - TIR'!$E$18-SQRT(('Ejercicio 3 - TIR'!$E$18-'Ejercicio 3 - TIR'!$C$18)*('Ejercicio 3 - TIR'!$E$18-'Ejercicio 3 - TIR'!$D$18)*(1-J767)))</f>
        <v>37727.6538779733</v>
      </c>
      <c r="L767" s="16">
        <f ca="1" t="shared" si="5692"/>
        <v>0.539762115316572</v>
      </c>
      <c r="M767" s="17">
        <f ca="1">IF(L767&lt;=('Ejercicio 3 - TIR'!$D$18-'Ejercicio 3 - TIR'!$C$18)/('Ejercicio 3 - TIR'!$E$18-'Ejercicio 3 - TIR'!$C$18),'Ejercicio 3 - TIR'!$C$18+SQRT(('Ejercicio 3 - TIR'!$E$18-'Ejercicio 3 - TIR'!$C$18)*('Ejercicio 3 - TIR'!$D$18-'Ejercicio 3 - TIR'!$C$18)*L767),'Ejercicio 3 - TIR'!$E$18-SQRT(('Ejercicio 3 - TIR'!$E$18-'Ejercicio 3 - TIR'!$C$18)*('Ejercicio 3 - TIR'!$E$18-'Ejercicio 3 - TIR'!$D$18)*(1-L767)))</f>
        <v>38998.0174092678</v>
      </c>
      <c r="N767" s="16">
        <f ca="1" t="shared" ref="N767:R767" si="5693">RAND()</f>
        <v>0.496889652986374</v>
      </c>
      <c r="O767" s="17">
        <f ca="1">IF(N767&lt;=('Ejercicio 3 - TIR'!$D$18-'Ejercicio 3 - TIR'!$C$18)/('Ejercicio 3 - TIR'!$E$18-'Ejercicio 3 - TIR'!$C$18),'Ejercicio 3 - TIR'!$C$18+SQRT(('Ejercicio 3 - TIR'!$E$18-'Ejercicio 3 - TIR'!$C$18)*('Ejercicio 3 - TIR'!$D$18-'Ejercicio 3 - TIR'!$C$18)*N767),'Ejercicio 3 - TIR'!$E$18-SQRT(('Ejercicio 3 - TIR'!$E$18-'Ejercicio 3 - TIR'!$C$18)*('Ejercicio 3 - TIR'!$E$18-'Ejercicio 3 - TIR'!$D$18)*(1-N767)))</f>
        <v>38633.2756209886</v>
      </c>
      <c r="P767" s="16">
        <f ca="1" t="shared" si="5693"/>
        <v>0.300119508548292</v>
      </c>
      <c r="Q767" s="18">
        <f ca="1">IF(P767&lt;=('Ejercicio 3 - TIR'!$D$22-'Ejercicio 3 - TIR'!$C$22)/('Ejercicio 3 - TIR'!$E$22-'Ejercicio 3 - TIR'!$C$22),'Ejercicio 3 - TIR'!$C$22+SQRT(('Ejercicio 3 - TIR'!$E$22-'Ejercicio 3 - TIR'!$C$22)*('Ejercicio 3 - TIR'!$D$22-'Ejercicio 3 - TIR'!$C$22)*P767),'Ejercicio 3 - TIR'!$E$22-SQRT(('Ejercicio 3 - TIR'!$E$22-'Ejercicio 3 - TIR'!$C$22)*('Ejercicio 3 - TIR'!$E$22-'Ejercicio 3 - TIR'!$D$22)*(1-P767)))</f>
        <v>0.14324252816255</v>
      </c>
      <c r="R767" s="16">
        <f ca="1" t="shared" si="5693"/>
        <v>0.36682686531662</v>
      </c>
      <c r="S767" s="18">
        <f ca="1">IF(R767&lt;=('Ejercicio 3 - TIR'!$D$23-'Ejercicio 3 - TIR'!$C$23)/('Ejercicio 3 - TIR'!$E$23-'Ejercicio 3 - TIR'!$C$23),'Ejercicio 3 - TIR'!$C$23+SQRT(('Ejercicio 3 - TIR'!$E$23-'Ejercicio 3 - TIR'!$C$23)*('Ejercicio 3 - TIR'!$D$23-'Ejercicio 3 - TIR'!$C$23)*R767),'Ejercicio 3 - TIR'!$E$23-SQRT(('Ejercicio 3 - TIR'!$E$23-'Ejercicio 3 - TIR'!$C$23)*('Ejercicio 3 - TIR'!$E$23-'Ejercicio 3 - TIR'!$D$23)*(1-R767)))</f>
        <v>0.145696076696062</v>
      </c>
      <c r="T767" s="16">
        <f ca="1" t="shared" ref="T767:X767" si="5694">RAND()</f>
        <v>0.55451861605537</v>
      </c>
      <c r="U767" s="18">
        <f ca="1">IF(T767&lt;=('Ejercicio 3 - TIR'!$D$24-'Ejercicio 3 - TIR'!$C$24)/('Ejercicio 3 - TIR'!$E$24-'Ejercicio 3 - TIR'!$C$24),'Ejercicio 3 - TIR'!$C$24+SQRT(('Ejercicio 3 - TIR'!$E$24-'Ejercicio 3 - TIR'!$C$24)*('Ejercicio 3 - TIR'!$D$24-'Ejercicio 3 - TIR'!$C$24)*T767),'Ejercicio 3 - TIR'!$E$24-SQRT(('Ejercicio 3 - TIR'!$E$24-'Ejercicio 3 - TIR'!$C$24)*('Ejercicio 3 - TIR'!$E$24-'Ejercicio 3 - TIR'!$D$24)*(1-T767)))</f>
        <v>0.184682187567108</v>
      </c>
      <c r="V767" s="16">
        <f ca="1" t="shared" si="5694"/>
        <v>0.56558701155329</v>
      </c>
      <c r="W767" s="18">
        <f ca="1">IF(V767&lt;=('Ejercicio 3 - TIR'!$D$25-'Ejercicio 3 - TIR'!$C$25)/('Ejercicio 3 - TIR'!$E$25-'Ejercicio 3 - TIR'!$C$25),'Ejercicio 3 - TIR'!$C$25+SQRT(('Ejercicio 3 - TIR'!$E$25-'Ejercicio 3 - TIR'!$C$25)*('Ejercicio 3 - TIR'!$D$25-'Ejercicio 3 - TIR'!$C$25)*V767),'Ejercicio 3 - TIR'!$E$25-SQRT(('Ejercicio 3 - TIR'!$E$25-'Ejercicio 3 - TIR'!$C$25)*('Ejercicio 3 - TIR'!$E$25-'Ejercicio 3 - TIR'!$D$25)*(1-V767)))</f>
        <v>0.211007110140905</v>
      </c>
      <c r="X767" s="16">
        <f ca="1" t="shared" si="5694"/>
        <v>0.940410311154368</v>
      </c>
      <c r="Y767" s="18">
        <f ca="1">IF(X767&lt;=('Ejercicio 3 - TIR'!$D$26-'Ejercicio 3 - TIR'!$C$26)/('Ejercicio 3 - TIR'!$E$26-'Ejercicio 3 - TIR'!$C$26),'Ejercicio 3 - TIR'!$C$26+SQRT(('Ejercicio 3 - TIR'!$E$26-'Ejercicio 3 - TIR'!$C$26)*('Ejercicio 3 - TIR'!$D$26-'Ejercicio 3 - TIR'!$C$26)*X767),'Ejercicio 3 - TIR'!$E$26-SQRT(('Ejercicio 3 - TIR'!$E$26-'Ejercicio 3 - TIR'!$C$26)*('Ejercicio 3 - TIR'!$E$26-'Ejercicio 3 - TIR'!$D$26)*(1-X767)))</f>
        <v>0.262061652256509</v>
      </c>
      <c r="Z767" s="16">
        <f ca="1" t="shared" si="5240"/>
        <v>1.14324252816255</v>
      </c>
      <c r="AA767" s="16">
        <f ca="1" t="shared" si="5241"/>
        <v>1.30980847922792</v>
      </c>
      <c r="AB767" s="16">
        <f ca="1" t="shared" si="5242"/>
        <v>1.55170677446568</v>
      </c>
      <c r="AC767" s="16">
        <f ca="1" t="shared" si="5243"/>
        <v>1.87912793673175</v>
      </c>
      <c r="AD767" s="16">
        <f ca="1" t="shared" si="5244"/>
        <v>2.37157530863303</v>
      </c>
      <c r="AE767" s="15">
        <f ca="1" t="shared" si="5245"/>
        <v>4413.48455488614</v>
      </c>
      <c r="AF767" s="15">
        <f ca="1" t="shared" si="5246"/>
        <v>5056.51193909172</v>
      </c>
      <c r="AG767" s="15">
        <f ca="1" t="shared" si="5247"/>
        <v>5990.35962546237</v>
      </c>
      <c r="AH767" s="15">
        <f ca="1" t="shared" si="5248"/>
        <v>7254.36809873595</v>
      </c>
      <c r="AI767" s="15">
        <f ca="1" t="shared" si="5249"/>
        <v>9155.4597887676</v>
      </c>
      <c r="AJ767" s="17">
        <f ca="1" t="shared" si="5250"/>
        <v>37230.1996337533</v>
      </c>
      <c r="AK767" s="17">
        <f ca="1" t="shared" si="5251"/>
        <v>50730.2796756941</v>
      </c>
      <c r="AL767" s="17">
        <f ca="1" t="shared" si="5252"/>
        <v>58542.2561071476</v>
      </c>
      <c r="AM767" s="17">
        <f ca="1" t="shared" si="5253"/>
        <v>73282.2639909061</v>
      </c>
      <c r="AN767" s="17">
        <f ca="1" t="shared" si="5254"/>
        <v>91621.7225543511</v>
      </c>
      <c r="AO767" s="17">
        <f ca="1">C767/'Ejercicio 3 - TIR'!$D$7</f>
        <v>14265.9888933155</v>
      </c>
      <c r="AP767" s="17">
        <f ca="1" t="shared" si="5255"/>
        <v>22964.2107404379</v>
      </c>
      <c r="AQ767" s="17">
        <f ca="1" t="shared" si="5256"/>
        <v>36464.2907823786</v>
      </c>
      <c r="AR767" s="17">
        <f ca="1" t="shared" si="5257"/>
        <v>44276.2672138321</v>
      </c>
      <c r="AS767" s="17">
        <f ca="1" t="shared" si="5258"/>
        <v>59016.2750975907</v>
      </c>
      <c r="AT767" s="17">
        <f ca="1" t="shared" si="5259"/>
        <v>77355.7336610357</v>
      </c>
      <c r="AU767" s="17">
        <f ca="1">AP767*'Ejercicio 3 - TIR'!$D$5</f>
        <v>11482.1053702189</v>
      </c>
      <c r="AV767" s="17">
        <f ca="1">AQ767*'Ejercicio 3 - TIR'!$D$5</f>
        <v>18232.1453911893</v>
      </c>
      <c r="AW767" s="17">
        <f ca="1">AR767*'Ejercicio 3 - TIR'!$D$5</f>
        <v>22138.1336069161</v>
      </c>
      <c r="AX767" s="17">
        <f ca="1">AS767*'Ejercicio 3 - TIR'!$D$5</f>
        <v>29508.1375487953</v>
      </c>
      <c r="AY767" s="17">
        <f ca="1">AT767*'Ejercicio 3 - TIR'!$D$5</f>
        <v>38677.8668305178</v>
      </c>
      <c r="AZ767" s="17">
        <f ca="1" t="shared" ref="AZ767:BD767" si="5695">AJ767-AU767-AE767</f>
        <v>21334.6097086483</v>
      </c>
      <c r="BA767" s="17">
        <f ca="1" t="shared" si="5695"/>
        <v>27441.622345413</v>
      </c>
      <c r="BB767" s="17">
        <f ca="1" t="shared" si="5695"/>
        <v>30413.7628747692</v>
      </c>
      <c r="BC767" s="17">
        <f ca="1" t="shared" si="5695"/>
        <v>36519.7583433749</v>
      </c>
      <c r="BD767" s="17">
        <f ca="1" t="shared" si="5695"/>
        <v>43788.3959350657</v>
      </c>
      <c r="BE767" s="17">
        <f ca="1" t="shared" ref="BE767:BI767" si="5696">AZ767/Z767</f>
        <v>18661.4906138401</v>
      </c>
      <c r="BF767" s="17">
        <f ca="1" t="shared" si="5696"/>
        <v>20950.8663141261</v>
      </c>
      <c r="BG767" s="17">
        <f ca="1" t="shared" si="5696"/>
        <v>19600.199841392</v>
      </c>
      <c r="BH767" s="17">
        <f ca="1" t="shared" si="5696"/>
        <v>19434.418290269</v>
      </c>
      <c r="BI767" s="17">
        <f ca="1" t="shared" si="5696"/>
        <v>18463.8437479369</v>
      </c>
      <c r="BJ767" s="17">
        <f ca="1" t="shared" si="5262"/>
        <v>73071.2528581142</v>
      </c>
      <c r="BK767" s="17">
        <f ca="1" t="shared" si="5263"/>
        <v>33832.8670126201</v>
      </c>
      <c r="BL767" s="17">
        <f ca="1" t="shared" si="5264"/>
        <v>106904.119870734</v>
      </c>
      <c r="BM767" s="17">
        <f ca="1">BK767*'Ejercicio 3 - TIR'!$D$5</f>
        <v>16916.43350631</v>
      </c>
      <c r="BN767" s="17">
        <f ca="1" t="shared" si="5265"/>
        <v>89987.6863644243</v>
      </c>
      <c r="BO767" s="17">
        <f ca="1" t="shared" si="5266"/>
        <v>37944.2668494861</v>
      </c>
      <c r="BP767" s="17">
        <f ca="1" t="shared" si="5267"/>
        <v>-102141.216869406</v>
      </c>
      <c r="BQ767" s="17">
        <f ca="1" t="shared" ref="BQ767:BT767" si="5697">BE767</f>
        <v>18661.4906138401</v>
      </c>
      <c r="BR767" s="17">
        <f ca="1" t="shared" si="5697"/>
        <v>20950.8663141261</v>
      </c>
      <c r="BS767" s="17">
        <f ca="1" t="shared" si="5697"/>
        <v>19600.199841392</v>
      </c>
      <c r="BT767" s="17">
        <f ca="1" t="shared" si="5697"/>
        <v>19434.418290269</v>
      </c>
      <c r="BU767" s="17">
        <f ca="1" t="shared" si="5269"/>
        <v>56408.1105974231</v>
      </c>
      <c r="BV767" s="19">
        <f ca="1" t="shared" si="5270"/>
        <v>8.41704135497028</v>
      </c>
    </row>
    <row r="768" ht="15" customHeight="1" spans="1:74">
      <c r="A768" s="15">
        <v>767</v>
      </c>
      <c r="B768" s="16">
        <f ca="1" t="shared" ref="B768:F768" si="5698">RAND()</f>
        <v>0.79224435827533</v>
      </c>
      <c r="C768" s="17">
        <f ca="1">IF(B768&lt;=('Ejercicio 3 - TIR'!$D$13-'Ejercicio 3 - TIR'!$C$13)/('Ejercicio 3 - TIR'!$E$13-'Ejercicio 3 - TIR'!$C$13),'Ejercicio 3 - TIR'!$C$13+SQRT(('Ejercicio 3 - TIR'!$E$13-'Ejercicio 3 - TIR'!$C$13)*('Ejercicio 3 - TIR'!$D$13-'Ejercicio 3 - TIR'!$C$13)*B768),'Ejercicio 3 - TIR'!$E$13-SQRT(('Ejercicio 3 - TIR'!$E$13-'Ejercicio 3 - TIR'!$C$13)*('Ejercicio 3 - TIR'!$E$13-'Ejercicio 3 - TIR'!$D$13)*(1-B768)))</f>
        <v>84210.5487723733</v>
      </c>
      <c r="D768" s="16">
        <f ca="1" t="shared" si="5698"/>
        <v>0.470347842938769</v>
      </c>
      <c r="E768" s="17">
        <f ca="1">IF(D768&lt;=('Ejercicio 3 - TIR'!$D$14-'Ejercicio 3 - TIR'!$C$14)/('Ejercicio 3 - TIR'!$E$14-'Ejercicio 3 - TIR'!$C$14),'Ejercicio 3 - TIR'!$C$14+SQRT(('Ejercicio 3 - TIR'!$E$14-'Ejercicio 3 - TIR'!$C$14)*('Ejercicio 3 - TIR'!$D$14-'Ejercicio 3 - TIR'!$C$14)*D768),'Ejercicio 3 - TIR'!$E$14-SQRT(('Ejercicio 3 - TIR'!$E$14-'Ejercicio 3 - TIR'!$C$14)*('Ejercicio 3 - TIR'!$E$14-'Ejercicio 3 - TIR'!$D$14)*(1-D768)))</f>
        <v>31086.649139679</v>
      </c>
      <c r="F768" s="16">
        <f ca="1" t="shared" si="5698"/>
        <v>0.832754099390882</v>
      </c>
      <c r="G768" s="17">
        <f ca="1">IF(F768&lt;=('Ejercicio 3 - TIR'!$D$18-'Ejercicio 3 - TIR'!$C$18)/('Ejercicio 3 - TIR'!$E$18-'Ejercicio 3 - TIR'!$C$18),'Ejercicio 3 - TIR'!$C$18+SQRT(('Ejercicio 3 - TIR'!$E$18-'Ejercicio 3 - TIR'!$C$18)*('Ejercicio 3 - TIR'!$D$18-'Ejercicio 3 - TIR'!$C$18)*F768),'Ejercicio 3 - TIR'!$E$18-SQRT(('Ejercicio 3 - TIR'!$E$18-'Ejercicio 3 - TIR'!$C$18)*('Ejercicio 3 - TIR'!$E$18-'Ejercicio 3 - TIR'!$D$18)*(1-F768)))</f>
        <v>41458.3277190452</v>
      </c>
      <c r="H768" s="16">
        <f ca="1" t="shared" ref="H768:L768" si="5699">RAND()</f>
        <v>0.65151948936045</v>
      </c>
      <c r="I768" s="17">
        <f ca="1">IF(H768&lt;=('Ejercicio 3 - TIR'!$D$18-'Ejercicio 3 - TIR'!$C$18)/('Ejercicio 3 - TIR'!$E$18-'Ejercicio 3 - TIR'!$C$18),'Ejercicio 3 - TIR'!$C$18+SQRT(('Ejercicio 3 - TIR'!$E$18-'Ejercicio 3 - TIR'!$C$18)*('Ejercicio 3 - TIR'!$D$18-'Ejercicio 3 - TIR'!$C$18)*H768),'Ejercicio 3 - TIR'!$E$18-SQRT(('Ejercicio 3 - TIR'!$E$18-'Ejercicio 3 - TIR'!$C$18)*('Ejercicio 3 - TIR'!$E$18-'Ejercicio 3 - TIR'!$D$18)*(1-H768)))</f>
        <v>39885.7434421528</v>
      </c>
      <c r="J768" s="16">
        <f ca="1" t="shared" si="5699"/>
        <v>0.565615707119537</v>
      </c>
      <c r="K768" s="17">
        <f ca="1">IF(J768&lt;=('Ejercicio 3 - TIR'!$D$18-'Ejercicio 3 - TIR'!$C$18)/('Ejercicio 3 - TIR'!$E$18-'Ejercicio 3 - TIR'!$C$18),'Ejercicio 3 - TIR'!$C$18+SQRT(('Ejercicio 3 - TIR'!$E$18-'Ejercicio 3 - TIR'!$C$18)*('Ejercicio 3 - TIR'!$D$18-'Ejercicio 3 - TIR'!$C$18)*J768),'Ejercicio 3 - TIR'!$E$18-SQRT(('Ejercicio 3 - TIR'!$E$18-'Ejercicio 3 - TIR'!$C$18)*('Ejercicio 3 - TIR'!$E$18-'Ejercicio 3 - TIR'!$D$18)*(1-J768)))</f>
        <v>39210.9910470009</v>
      </c>
      <c r="L768" s="16">
        <f ca="1" t="shared" si="5699"/>
        <v>0.960953975240705</v>
      </c>
      <c r="M768" s="17">
        <f ca="1">IF(L768&lt;=('Ejercicio 3 - TIR'!$D$18-'Ejercicio 3 - TIR'!$C$18)/('Ejercicio 3 - TIR'!$E$18-'Ejercicio 3 - TIR'!$C$18),'Ejercicio 3 - TIR'!$C$18+SQRT(('Ejercicio 3 - TIR'!$E$18-'Ejercicio 3 - TIR'!$C$18)*('Ejercicio 3 - TIR'!$D$18-'Ejercicio 3 - TIR'!$C$18)*L768),'Ejercicio 3 - TIR'!$E$18-SQRT(('Ejercicio 3 - TIR'!$E$18-'Ejercicio 3 - TIR'!$C$18)*('Ejercicio 3 - TIR'!$E$18-'Ejercicio 3 - TIR'!$D$18)*(1-L768)))</f>
        <v>43288.728000303</v>
      </c>
      <c r="N768" s="16">
        <f ca="1" t="shared" ref="N768:R768" si="5700">RAND()</f>
        <v>0.750350654718799</v>
      </c>
      <c r="O768" s="17">
        <f ca="1">IF(N768&lt;=('Ejercicio 3 - TIR'!$D$18-'Ejercicio 3 - TIR'!$C$18)/('Ejercicio 3 - TIR'!$E$18-'Ejercicio 3 - TIR'!$C$18),'Ejercicio 3 - TIR'!$C$18+SQRT(('Ejercicio 3 - TIR'!$E$18-'Ejercicio 3 - TIR'!$C$18)*('Ejercicio 3 - TIR'!$D$18-'Ejercicio 3 - TIR'!$C$18)*N768),'Ejercicio 3 - TIR'!$E$18-SQRT(('Ejercicio 3 - TIR'!$E$18-'Ejercicio 3 - TIR'!$C$18)*('Ejercicio 3 - TIR'!$E$18-'Ejercicio 3 - TIR'!$D$18)*(1-N768)))</f>
        <v>40672.9108056235</v>
      </c>
      <c r="P768" s="16">
        <f ca="1" t="shared" si="5700"/>
        <v>0.678793998528878</v>
      </c>
      <c r="Q768" s="18">
        <f ca="1">IF(P768&lt;=('Ejercicio 3 - TIR'!$D$22-'Ejercicio 3 - TIR'!$C$22)/('Ejercicio 3 - TIR'!$E$22-'Ejercicio 3 - TIR'!$C$22),'Ejercicio 3 - TIR'!$C$22+SQRT(('Ejercicio 3 - TIR'!$E$22-'Ejercicio 3 - TIR'!$C$22)*('Ejercicio 3 - TIR'!$D$22-'Ejercicio 3 - TIR'!$C$22)*P768),'Ejercicio 3 - TIR'!$E$22-SQRT(('Ejercicio 3 - TIR'!$E$22-'Ejercicio 3 - TIR'!$C$22)*('Ejercicio 3 - TIR'!$E$22-'Ejercicio 3 - TIR'!$D$22)*(1-P768)))</f>
        <v>0.155954817475261</v>
      </c>
      <c r="R768" s="16">
        <f ca="1" t="shared" si="5700"/>
        <v>0.224487052835796</v>
      </c>
      <c r="S768" s="18">
        <f ca="1">IF(R768&lt;=('Ejercicio 3 - TIR'!$D$23-'Ejercicio 3 - TIR'!$C$23)/('Ejercicio 3 - TIR'!$E$23-'Ejercicio 3 - TIR'!$C$23),'Ejercicio 3 - TIR'!$C$23+SQRT(('Ejercicio 3 - TIR'!$E$23-'Ejercicio 3 - TIR'!$C$23)*('Ejercicio 3 - TIR'!$D$23-'Ejercicio 3 - TIR'!$C$23)*R768),'Ejercicio 3 - TIR'!$E$23-SQRT(('Ejercicio 3 - TIR'!$E$23-'Ejercicio 3 - TIR'!$C$23)*('Ejercicio 3 - TIR'!$E$23-'Ejercicio 3 - TIR'!$D$23)*(1-R768)))</f>
        <v>0.140101659013734</v>
      </c>
      <c r="T768" s="16">
        <f ca="1" t="shared" ref="T768:X768" si="5701">RAND()</f>
        <v>0.910447737347003</v>
      </c>
      <c r="U768" s="18">
        <f ca="1">IF(T768&lt;=('Ejercicio 3 - TIR'!$D$24-'Ejercicio 3 - TIR'!$C$24)/('Ejercicio 3 - TIR'!$E$24-'Ejercicio 3 - TIR'!$C$24),'Ejercicio 3 - TIR'!$C$24+SQRT(('Ejercicio 3 - TIR'!$E$24-'Ejercicio 3 - TIR'!$C$24)*('Ejercicio 3 - TIR'!$D$24-'Ejercicio 3 - TIR'!$C$24)*T768),'Ejercicio 3 - TIR'!$E$24-SQRT(('Ejercicio 3 - TIR'!$E$24-'Ejercicio 3 - TIR'!$C$24)*('Ejercicio 3 - TIR'!$E$24-'Ejercicio 3 - TIR'!$D$24)*(1-T768)))</f>
        <v>0.204165028088803</v>
      </c>
      <c r="V768" s="16">
        <f ca="1" t="shared" si="5701"/>
        <v>0.506097726909151</v>
      </c>
      <c r="W768" s="18">
        <f ca="1">IF(V768&lt;=('Ejercicio 3 - TIR'!$D$25-'Ejercicio 3 - TIR'!$C$25)/('Ejercicio 3 - TIR'!$E$25-'Ejercicio 3 - TIR'!$C$25),'Ejercicio 3 - TIR'!$C$25+SQRT(('Ejercicio 3 - TIR'!$E$25-'Ejercicio 3 - TIR'!$C$25)*('Ejercicio 3 - TIR'!$D$25-'Ejercicio 3 - TIR'!$C$25)*V768),'Ejercicio 3 - TIR'!$E$25-SQRT(('Ejercicio 3 - TIR'!$E$25-'Ejercicio 3 - TIR'!$C$25)*('Ejercicio 3 - TIR'!$E$25-'Ejercicio 3 - TIR'!$D$25)*(1-V768)))</f>
        <v>0.208422867393025</v>
      </c>
      <c r="X768" s="16">
        <f ca="1" t="shared" si="5701"/>
        <v>0.379637861816684</v>
      </c>
      <c r="Y768" s="18">
        <f ca="1">IF(X768&lt;=('Ejercicio 3 - TIR'!$D$26-'Ejercicio 3 - TIR'!$C$26)/('Ejercicio 3 - TIR'!$E$26-'Ejercicio 3 - TIR'!$C$26),'Ejercicio 3 - TIR'!$C$26+SQRT(('Ejercicio 3 - TIR'!$E$26-'Ejercicio 3 - TIR'!$C$26)*('Ejercicio 3 - TIR'!$D$26-'Ejercicio 3 - TIR'!$C$26)*X768),'Ejercicio 3 - TIR'!$E$26-SQRT(('Ejercicio 3 - TIR'!$E$26-'Ejercicio 3 - TIR'!$C$26)*('Ejercicio 3 - TIR'!$E$26-'Ejercicio 3 - TIR'!$D$26)*(1-X768)))</f>
        <v>0.222121199509752</v>
      </c>
      <c r="Z768" s="16">
        <f ca="1" t="shared" si="5240"/>
        <v>1.15595481747526</v>
      </c>
      <c r="AA768" s="16">
        <f ca="1" t="shared" si="5241"/>
        <v>1.31790600514846</v>
      </c>
      <c r="AB768" s="16">
        <f ca="1" t="shared" si="5242"/>
        <v>1.586976321708</v>
      </c>
      <c r="AC768" s="16">
        <f ca="1" t="shared" si="5243"/>
        <v>1.91773847716322</v>
      </c>
      <c r="AD768" s="16">
        <f ca="1" t="shared" si="5244"/>
        <v>2.34370884805672</v>
      </c>
      <c r="AE768" s="15">
        <f ca="1" t="shared" si="5245"/>
        <v>4848.11269249612</v>
      </c>
      <c r="AF768" s="15">
        <f ca="1" t="shared" si="5246"/>
        <v>5527.34132380036</v>
      </c>
      <c r="AG768" s="15">
        <f ca="1" t="shared" si="5247"/>
        <v>6655.83112043047</v>
      </c>
      <c r="AH768" s="15">
        <f ca="1" t="shared" si="5248"/>
        <v>8043.05852743432</v>
      </c>
      <c r="AI768" s="15">
        <f ca="1" t="shared" si="5249"/>
        <v>9829.59233527517</v>
      </c>
      <c r="AJ768" s="17">
        <f ca="1" t="shared" si="5250"/>
        <v>47923.9536512984</v>
      </c>
      <c r="AK768" s="17">
        <f ca="1" t="shared" si="5251"/>
        <v>52565.6608022241</v>
      </c>
      <c r="AL768" s="17">
        <f ca="1" t="shared" si="5252"/>
        <v>62226.9143422949</v>
      </c>
      <c r="AM768" s="17">
        <f ca="1" t="shared" si="5253"/>
        <v>83016.4593136338</v>
      </c>
      <c r="AN768" s="17">
        <f ca="1" t="shared" si="5254"/>
        <v>95325.4609313615</v>
      </c>
      <c r="AO768" s="17">
        <f ca="1">C768/'Ejercicio 3 - TIR'!$D$7</f>
        <v>16842.1097544747</v>
      </c>
      <c r="AP768" s="17">
        <f ca="1" t="shared" si="5255"/>
        <v>31081.8438968238</v>
      </c>
      <c r="AQ768" s="17">
        <f ca="1" t="shared" si="5256"/>
        <v>35723.5510477495</v>
      </c>
      <c r="AR768" s="17">
        <f ca="1" t="shared" si="5257"/>
        <v>45384.8045878202</v>
      </c>
      <c r="AS768" s="17">
        <f ca="1" t="shared" si="5258"/>
        <v>66174.3495591591</v>
      </c>
      <c r="AT768" s="17">
        <f ca="1" t="shared" si="5259"/>
        <v>78483.3511768868</v>
      </c>
      <c r="AU768" s="17">
        <f ca="1">AP768*'Ejercicio 3 - TIR'!$D$5</f>
        <v>15540.9219484119</v>
      </c>
      <c r="AV768" s="17">
        <f ca="1">AQ768*'Ejercicio 3 - TIR'!$D$5</f>
        <v>17861.7755238747</v>
      </c>
      <c r="AW768" s="17">
        <f ca="1">AR768*'Ejercicio 3 - TIR'!$D$5</f>
        <v>22692.4022939101</v>
      </c>
      <c r="AX768" s="17">
        <f ca="1">AS768*'Ejercicio 3 - TIR'!$D$5</f>
        <v>33087.1747795796</v>
      </c>
      <c r="AY768" s="17">
        <f ca="1">AT768*'Ejercicio 3 - TIR'!$D$5</f>
        <v>39241.6755884434</v>
      </c>
      <c r="AZ768" s="17">
        <f ca="1" t="shared" ref="AZ768:BD768" si="5702">AJ768-AU768-AE768</f>
        <v>27534.9190103904</v>
      </c>
      <c r="BA768" s="17">
        <f ca="1" t="shared" si="5702"/>
        <v>29176.543954549</v>
      </c>
      <c r="BB768" s="17">
        <f ca="1" t="shared" si="5702"/>
        <v>32878.6809279543</v>
      </c>
      <c r="BC768" s="17">
        <f ca="1" t="shared" si="5702"/>
        <v>41886.2260066199</v>
      </c>
      <c r="BD768" s="17">
        <f ca="1" t="shared" si="5702"/>
        <v>46254.1930076429</v>
      </c>
      <c r="BE768" s="17">
        <f ca="1" t="shared" ref="BE768:BI768" si="5703">AZ768/Z768</f>
        <v>23820.065104733</v>
      </c>
      <c r="BF768" s="17">
        <f ca="1" t="shared" si="5703"/>
        <v>22138.5621133597</v>
      </c>
      <c r="BG768" s="17">
        <f ca="1" t="shared" si="5703"/>
        <v>20717.8144237012</v>
      </c>
      <c r="BH768" s="17">
        <f ca="1" t="shared" si="5703"/>
        <v>21841.4692646619</v>
      </c>
      <c r="BI768" s="17">
        <f ca="1" t="shared" si="5703"/>
        <v>19735.4688684964</v>
      </c>
      <c r="BJ768" s="17">
        <f ca="1" t="shared" si="5262"/>
        <v>72858.0546451005</v>
      </c>
      <c r="BK768" s="17">
        <f ca="1" t="shared" si="5263"/>
        <v>39473.0016515046</v>
      </c>
      <c r="BL768" s="17">
        <f ca="1" t="shared" si="5264"/>
        <v>112331.056296605</v>
      </c>
      <c r="BM768" s="17">
        <f ca="1">BK768*'Ejercicio 3 - TIR'!$D$5</f>
        <v>19736.5008257523</v>
      </c>
      <c r="BN768" s="17">
        <f ca="1" t="shared" si="5265"/>
        <v>92594.5554708529</v>
      </c>
      <c r="BO768" s="17">
        <f ca="1" t="shared" si="5266"/>
        <v>39507.7040169164</v>
      </c>
      <c r="BP768" s="17">
        <f ca="1" t="shared" si="5267"/>
        <v>-115297.197912052</v>
      </c>
      <c r="BQ768" s="17">
        <f ca="1" t="shared" ref="BQ768:BT768" si="5704">BE768</f>
        <v>23820.065104733</v>
      </c>
      <c r="BR768" s="17">
        <f ca="1" t="shared" si="5704"/>
        <v>22138.5621133597</v>
      </c>
      <c r="BS768" s="17">
        <f ca="1" t="shared" si="5704"/>
        <v>20717.8144237012</v>
      </c>
      <c r="BT768" s="17">
        <f ca="1" t="shared" si="5704"/>
        <v>21841.4692646619</v>
      </c>
      <c r="BU768" s="17">
        <f ca="1" t="shared" si="5269"/>
        <v>59243.1728854127</v>
      </c>
      <c r="BV768" s="19">
        <f ca="1" t="shared" si="5270"/>
        <v>7.58919194213903</v>
      </c>
    </row>
    <row r="769" ht="15" customHeight="1" spans="1:74">
      <c r="A769" s="15">
        <v>768</v>
      </c>
      <c r="B769" s="16">
        <f ca="1" t="shared" ref="B769:F769" si="5705">RAND()</f>
        <v>0.932946713828502</v>
      </c>
      <c r="C769" s="17">
        <f ca="1">IF(B769&lt;=('Ejercicio 3 - TIR'!$D$13-'Ejercicio 3 - TIR'!$C$13)/('Ejercicio 3 - TIR'!$E$13-'Ejercicio 3 - TIR'!$C$13),'Ejercicio 3 - TIR'!$C$13+SQRT(('Ejercicio 3 - TIR'!$E$13-'Ejercicio 3 - TIR'!$C$13)*('Ejercicio 3 - TIR'!$D$13-'Ejercicio 3 - TIR'!$C$13)*B769),'Ejercicio 3 - TIR'!$E$13-SQRT(('Ejercicio 3 - TIR'!$E$13-'Ejercicio 3 - TIR'!$C$13)*('Ejercicio 3 - TIR'!$E$13-'Ejercicio 3 - TIR'!$D$13)*(1-B769)))</f>
        <v>91029.8303580257</v>
      </c>
      <c r="D769" s="16">
        <f ca="1" t="shared" si="5705"/>
        <v>0.621266750220955</v>
      </c>
      <c r="E769" s="17">
        <f ca="1">IF(D769&lt;=('Ejercicio 3 - TIR'!$D$14-'Ejercicio 3 - TIR'!$C$14)/('Ejercicio 3 - TIR'!$E$14-'Ejercicio 3 - TIR'!$C$14),'Ejercicio 3 - TIR'!$C$14+SQRT(('Ejercicio 3 - TIR'!$E$14-'Ejercicio 3 - TIR'!$C$14)*('Ejercicio 3 - TIR'!$D$14-'Ejercicio 3 - TIR'!$C$14)*D769),'Ejercicio 3 - TIR'!$E$14-SQRT(('Ejercicio 3 - TIR'!$E$14-'Ejercicio 3 - TIR'!$C$14)*('Ejercicio 3 - TIR'!$E$14-'Ejercicio 3 - TIR'!$D$14)*(1-D769)))</f>
        <v>32462.7599569301</v>
      </c>
      <c r="F769" s="16">
        <f ca="1" t="shared" si="5705"/>
        <v>0.623808904459187</v>
      </c>
      <c r="G769" s="17">
        <f ca="1">IF(F769&lt;=('Ejercicio 3 - TIR'!$D$18-'Ejercicio 3 - TIR'!$C$18)/('Ejercicio 3 - TIR'!$E$18-'Ejercicio 3 - TIR'!$C$18),'Ejercicio 3 - TIR'!$C$18+SQRT(('Ejercicio 3 - TIR'!$E$18-'Ejercicio 3 - TIR'!$C$18)*('Ejercicio 3 - TIR'!$D$18-'Ejercicio 3 - TIR'!$C$18)*F769),'Ejercicio 3 - TIR'!$E$18-SQRT(('Ejercicio 3 - TIR'!$E$18-'Ejercicio 3 - TIR'!$C$18)*('Ejercicio 3 - TIR'!$E$18-'Ejercicio 3 - TIR'!$D$18)*(1-F769)))</f>
        <v>39673.2277792306</v>
      </c>
      <c r="H769" s="16">
        <f ca="1" t="shared" ref="H769:L769" si="5706">RAND()</f>
        <v>0.536809664234622</v>
      </c>
      <c r="I769" s="17">
        <f ca="1">IF(H769&lt;=('Ejercicio 3 - TIR'!$D$18-'Ejercicio 3 - TIR'!$C$18)/('Ejercicio 3 - TIR'!$E$18-'Ejercicio 3 - TIR'!$C$18),'Ejercicio 3 - TIR'!$C$18+SQRT(('Ejercicio 3 - TIR'!$E$18-'Ejercicio 3 - TIR'!$C$18)*('Ejercicio 3 - TIR'!$D$18-'Ejercicio 3 - TIR'!$C$18)*H769),'Ejercicio 3 - TIR'!$E$18-SQRT(('Ejercicio 3 - TIR'!$E$18-'Ejercicio 3 - TIR'!$C$18)*('Ejercicio 3 - TIR'!$E$18-'Ejercicio 3 - TIR'!$D$18)*(1-H769)))</f>
        <v>38973.3744842837</v>
      </c>
      <c r="J769" s="16">
        <f ca="1" t="shared" si="5706"/>
        <v>0.989606763553286</v>
      </c>
      <c r="K769" s="17">
        <f ca="1">IF(J769&lt;=('Ejercicio 3 - TIR'!$D$18-'Ejercicio 3 - TIR'!$C$18)/('Ejercicio 3 - TIR'!$E$18-'Ejercicio 3 - TIR'!$C$18),'Ejercicio 3 - TIR'!$C$18+SQRT(('Ejercicio 3 - TIR'!$E$18-'Ejercicio 3 - TIR'!$C$18)*('Ejercicio 3 - TIR'!$D$18-'Ejercicio 3 - TIR'!$C$18)*J769),'Ejercicio 3 - TIR'!$E$18-SQRT(('Ejercicio 3 - TIR'!$E$18-'Ejercicio 3 - TIR'!$C$18)*('Ejercicio 3 - TIR'!$E$18-'Ejercicio 3 - TIR'!$D$18)*(1-J769)))</f>
        <v>44117.1111431762</v>
      </c>
      <c r="L769" s="16">
        <f ca="1" t="shared" si="5706"/>
        <v>0.573327916865187</v>
      </c>
      <c r="M769" s="17">
        <f ca="1">IF(L769&lt;=('Ejercicio 3 - TIR'!$D$18-'Ejercicio 3 - TIR'!$C$18)/('Ejercicio 3 - TIR'!$E$18-'Ejercicio 3 - TIR'!$C$18),'Ejercicio 3 - TIR'!$C$18+SQRT(('Ejercicio 3 - TIR'!$E$18-'Ejercicio 3 - TIR'!$C$18)*('Ejercicio 3 - TIR'!$D$18-'Ejercicio 3 - TIR'!$C$18)*L769),'Ejercicio 3 - TIR'!$E$18-SQRT(('Ejercicio 3 - TIR'!$E$18-'Ejercicio 3 - TIR'!$C$18)*('Ejercicio 3 - TIR'!$E$18-'Ejercicio 3 - TIR'!$D$18)*(1-L769)))</f>
        <v>39273.5746899337</v>
      </c>
      <c r="N769" s="16">
        <f ca="1" t="shared" ref="N769:R769" si="5707">RAND()</f>
        <v>0.40216921570213</v>
      </c>
      <c r="O769" s="17">
        <f ca="1">IF(N769&lt;=('Ejercicio 3 - TIR'!$D$18-'Ejercicio 3 - TIR'!$C$18)/('Ejercicio 3 - TIR'!$E$18-'Ejercicio 3 - TIR'!$C$18),'Ejercicio 3 - TIR'!$C$18+SQRT(('Ejercicio 3 - TIR'!$E$18-'Ejercicio 3 - TIR'!$C$18)*('Ejercicio 3 - TIR'!$D$18-'Ejercicio 3 - TIR'!$C$18)*N769),'Ejercicio 3 - TIR'!$E$18-SQRT(('Ejercicio 3 - TIR'!$E$18-'Ejercicio 3 - TIR'!$C$18)*('Ejercicio 3 - TIR'!$E$18-'Ejercicio 3 - TIR'!$D$18)*(1-N769)))</f>
        <v>37766.9416346024</v>
      </c>
      <c r="P769" s="16">
        <f ca="1" t="shared" si="5707"/>
        <v>0.250993937714887</v>
      </c>
      <c r="Q769" s="18">
        <f ca="1">IF(P769&lt;=('Ejercicio 3 - TIR'!$D$22-'Ejercicio 3 - TIR'!$C$22)/('Ejercicio 3 - TIR'!$E$22-'Ejercicio 3 - TIR'!$C$22),'Ejercicio 3 - TIR'!$C$22+SQRT(('Ejercicio 3 - TIR'!$E$22-'Ejercicio 3 - TIR'!$C$22)*('Ejercicio 3 - TIR'!$D$22-'Ejercicio 3 - TIR'!$C$22)*P769),'Ejercicio 3 - TIR'!$E$22-SQRT(('Ejercicio 3 - TIR'!$E$22-'Ejercicio 3 - TIR'!$C$22)*('Ejercicio 3 - TIR'!$E$22-'Ejercicio 3 - TIR'!$D$22)*(1-P769)))</f>
        <v>0.141255330811041</v>
      </c>
      <c r="R769" s="16">
        <f ca="1" t="shared" si="5707"/>
        <v>0.547244004979886</v>
      </c>
      <c r="S769" s="18">
        <f ca="1">IF(R769&lt;=('Ejercicio 3 - TIR'!$D$23-'Ejercicio 3 - TIR'!$C$23)/('Ejercicio 3 - TIR'!$E$23-'Ejercicio 3 - TIR'!$C$23),'Ejercicio 3 - TIR'!$C$23+SQRT(('Ejercicio 3 - TIR'!$E$23-'Ejercicio 3 - TIR'!$C$23)*('Ejercicio 3 - TIR'!$D$23-'Ejercicio 3 - TIR'!$C$23)*R769),'Ejercicio 3 - TIR'!$E$23-SQRT(('Ejercicio 3 - TIR'!$E$23-'Ejercicio 3 - TIR'!$C$23)*('Ejercicio 3 - TIR'!$E$23-'Ejercicio 3 - TIR'!$D$23)*(1-R769)))</f>
        <v>0.151452481876068</v>
      </c>
      <c r="T769" s="16">
        <f ca="1" t="shared" ref="T769:X769" si="5708">RAND()</f>
        <v>0.346972730230945</v>
      </c>
      <c r="U769" s="18">
        <f ca="1">IF(T769&lt;=('Ejercicio 3 - TIR'!$D$24-'Ejercicio 3 - TIR'!$C$24)/('Ejercicio 3 - TIR'!$E$24-'Ejercicio 3 - TIR'!$C$24),'Ejercicio 3 - TIR'!$C$24+SQRT(('Ejercicio 3 - TIR'!$E$24-'Ejercicio 3 - TIR'!$C$24)*('Ejercicio 3 - TIR'!$D$24-'Ejercicio 3 - TIR'!$C$24)*T769),'Ejercicio 3 - TIR'!$E$24-SQRT(('Ejercicio 3 - TIR'!$E$24-'Ejercicio 3 - TIR'!$C$24)*('Ejercicio 3 - TIR'!$E$24-'Ejercicio 3 - TIR'!$D$24)*(1-T769)))</f>
        <v>0.176993383142633</v>
      </c>
      <c r="V769" s="16">
        <f ca="1" t="shared" si="5708"/>
        <v>0.742389581809912</v>
      </c>
      <c r="W769" s="18">
        <f ca="1">IF(V769&lt;=('Ejercicio 3 - TIR'!$D$25-'Ejercicio 3 - TIR'!$C$25)/('Ejercicio 3 - TIR'!$E$25-'Ejercicio 3 - TIR'!$C$25),'Ejercicio 3 - TIR'!$C$25+SQRT(('Ejercicio 3 - TIR'!$E$25-'Ejercicio 3 - TIR'!$C$25)*('Ejercicio 3 - TIR'!$D$25-'Ejercicio 3 - TIR'!$C$25)*V769),'Ejercicio 3 - TIR'!$E$25-SQRT(('Ejercicio 3 - TIR'!$E$25-'Ejercicio 3 - TIR'!$C$25)*('Ejercicio 3 - TIR'!$E$25-'Ejercicio 3 - TIR'!$D$25)*(1-V769)))</f>
        <v>0.219972737992529</v>
      </c>
      <c r="X769" s="16">
        <f ca="1" t="shared" si="5708"/>
        <v>0.352638419052171</v>
      </c>
      <c r="Y769" s="18">
        <f ca="1">IF(X769&lt;=('Ejercicio 3 - TIR'!$D$26-'Ejercicio 3 - TIR'!$C$26)/('Ejercicio 3 - TIR'!$E$26-'Ejercicio 3 - TIR'!$C$26),'Ejercicio 3 - TIR'!$C$26+SQRT(('Ejercicio 3 - TIR'!$E$26-'Ejercicio 3 - TIR'!$C$26)*('Ejercicio 3 - TIR'!$D$26-'Ejercicio 3 - TIR'!$C$26)*X769),'Ejercicio 3 - TIR'!$E$26-SQRT(('Ejercicio 3 - TIR'!$E$26-'Ejercicio 3 - TIR'!$C$26)*('Ejercicio 3 - TIR'!$E$26-'Ejercicio 3 - TIR'!$D$26)*(1-X769)))</f>
        <v>0.220875110679864</v>
      </c>
      <c r="Z769" s="16">
        <f ca="1" t="shared" si="5240"/>
        <v>1.14125533081104</v>
      </c>
      <c r="AA769" s="16">
        <f ca="1" t="shared" si="5241"/>
        <v>1.31410128311667</v>
      </c>
      <c r="AB769" s="16">
        <f ca="1" t="shared" si="5242"/>
        <v>1.54668851500756</v>
      </c>
      <c r="AC769" s="16">
        <f ca="1" t="shared" si="5243"/>
        <v>1.88691782247537</v>
      </c>
      <c r="AD769" s="16">
        <f ca="1" t="shared" si="5244"/>
        <v>2.30369100535843</v>
      </c>
      <c r="AE769" s="15">
        <f ca="1" t="shared" si="5245"/>
        <v>4585.53789675558</v>
      </c>
      <c r="AF769" s="15">
        <f ca="1" t="shared" si="5246"/>
        <v>5280.02899195598</v>
      </c>
      <c r="AG769" s="15">
        <f ca="1" t="shared" si="5247"/>
        <v>6214.55918633345</v>
      </c>
      <c r="AH769" s="15">
        <f ca="1" t="shared" si="5248"/>
        <v>7581.59278596784</v>
      </c>
      <c r="AI769" s="15">
        <f ca="1" t="shared" si="5249"/>
        <v>9256.17793169815</v>
      </c>
      <c r="AJ769" s="17">
        <f ca="1" t="shared" si="5250"/>
        <v>45277.2826935276</v>
      </c>
      <c r="AK769" s="17">
        <f ca="1" t="shared" si="5251"/>
        <v>51214.9614171835</v>
      </c>
      <c r="AL769" s="17">
        <f ca="1" t="shared" si="5252"/>
        <v>68235.4291204628</v>
      </c>
      <c r="AM769" s="17">
        <f ca="1" t="shared" si="5253"/>
        <v>74106.0080347535</v>
      </c>
      <c r="AN769" s="17">
        <f ca="1" t="shared" si="5254"/>
        <v>87003.3637435302</v>
      </c>
      <c r="AO769" s="17">
        <f ca="1">C769/'Ejercicio 3 - TIR'!$D$7</f>
        <v>18205.9660716051</v>
      </c>
      <c r="AP769" s="17">
        <f ca="1" t="shared" si="5255"/>
        <v>27071.3166219224</v>
      </c>
      <c r="AQ769" s="17">
        <f ca="1" t="shared" si="5256"/>
        <v>33008.9953455784</v>
      </c>
      <c r="AR769" s="17">
        <f ca="1" t="shared" si="5257"/>
        <v>50029.4630488576</v>
      </c>
      <c r="AS769" s="17">
        <f ca="1" t="shared" si="5258"/>
        <v>55900.0419631484</v>
      </c>
      <c r="AT769" s="17">
        <f ca="1" t="shared" si="5259"/>
        <v>68797.3976719251</v>
      </c>
      <c r="AU769" s="17">
        <f ca="1">AP769*'Ejercicio 3 - TIR'!$D$5</f>
        <v>13535.6583109612</v>
      </c>
      <c r="AV769" s="17">
        <f ca="1">AQ769*'Ejercicio 3 - TIR'!$D$5</f>
        <v>16504.4976727892</v>
      </c>
      <c r="AW769" s="17">
        <f ca="1">AR769*'Ejercicio 3 - TIR'!$D$5</f>
        <v>25014.7315244288</v>
      </c>
      <c r="AX769" s="17">
        <f ca="1">AS769*'Ejercicio 3 - TIR'!$D$5</f>
        <v>27950.0209815742</v>
      </c>
      <c r="AY769" s="17">
        <f ca="1">AT769*'Ejercicio 3 - TIR'!$D$5</f>
        <v>34398.6988359625</v>
      </c>
      <c r="AZ769" s="17">
        <f ca="1" t="shared" ref="AZ769:BD769" si="5709">AJ769-AU769-AE769</f>
        <v>27156.0864858108</v>
      </c>
      <c r="BA769" s="17">
        <f ca="1" t="shared" si="5709"/>
        <v>29430.4347524384</v>
      </c>
      <c r="BB769" s="17">
        <f ca="1" t="shared" si="5709"/>
        <v>37006.1384097005</v>
      </c>
      <c r="BC769" s="17">
        <f ca="1" t="shared" si="5709"/>
        <v>38574.3942672115</v>
      </c>
      <c r="BD769" s="17">
        <f ca="1" t="shared" si="5709"/>
        <v>43348.4869758695</v>
      </c>
      <c r="BE769" s="17">
        <f ca="1" t="shared" ref="BE769:BI769" si="5710">AZ769/Z769</f>
        <v>23794.9262997195</v>
      </c>
      <c r="BF769" s="17">
        <f ca="1" t="shared" si="5710"/>
        <v>22395.864862591</v>
      </c>
      <c r="BG769" s="17">
        <f ca="1" t="shared" si="5710"/>
        <v>23926.0446111993</v>
      </c>
      <c r="BH769" s="17">
        <f ca="1" t="shared" si="5710"/>
        <v>20443.0706031529</v>
      </c>
      <c r="BI769" s="17">
        <f ca="1" t="shared" si="5710"/>
        <v>18816.971058636</v>
      </c>
      <c r="BJ769" s="17">
        <f ca="1" t="shared" si="5262"/>
        <v>74784.1681218896</v>
      </c>
      <c r="BK769" s="17">
        <f ca="1" t="shared" si="5263"/>
        <v>41940.9202830175</v>
      </c>
      <c r="BL769" s="17">
        <f ca="1" t="shared" si="5264"/>
        <v>116725.088404907</v>
      </c>
      <c r="BM769" s="17">
        <f ca="1">BK769*'Ejercicio 3 - TIR'!$D$5</f>
        <v>20970.4601415087</v>
      </c>
      <c r="BN769" s="17">
        <f ca="1" t="shared" si="5265"/>
        <v>95754.6282633984</v>
      </c>
      <c r="BO769" s="17">
        <f ca="1" t="shared" si="5266"/>
        <v>41565.7429927326</v>
      </c>
      <c r="BP769" s="17">
        <f ca="1" t="shared" si="5267"/>
        <v>-123492.590314956</v>
      </c>
      <c r="BQ769" s="17">
        <f ca="1" t="shared" ref="BQ769:BT769" si="5711">BE769</f>
        <v>23794.9262997195</v>
      </c>
      <c r="BR769" s="17">
        <f ca="1" t="shared" si="5711"/>
        <v>22395.864862591</v>
      </c>
      <c r="BS769" s="17">
        <f ca="1" t="shared" si="5711"/>
        <v>23926.0446111993</v>
      </c>
      <c r="BT769" s="17">
        <f ca="1" t="shared" si="5711"/>
        <v>20443.0706031529</v>
      </c>
      <c r="BU769" s="17">
        <f ca="1" t="shared" si="5269"/>
        <v>60382.7140513686</v>
      </c>
      <c r="BV769" s="19">
        <f ca="1" t="shared" si="5270"/>
        <v>6.07476783730638</v>
      </c>
    </row>
    <row r="770" ht="15" customHeight="1" spans="1:74">
      <c r="A770" s="15">
        <v>769</v>
      </c>
      <c r="B770" s="16">
        <f ca="1" t="shared" ref="B770:F770" si="5712">RAND()</f>
        <v>0.407045026095199</v>
      </c>
      <c r="C770" s="17">
        <f ca="1">IF(B770&lt;=('Ejercicio 3 - TIR'!$D$13-'Ejercicio 3 - TIR'!$C$13)/('Ejercicio 3 - TIR'!$E$13-'Ejercicio 3 - TIR'!$C$13),'Ejercicio 3 - TIR'!$C$13+SQRT(('Ejercicio 3 - TIR'!$E$13-'Ejercicio 3 - TIR'!$C$13)*('Ejercicio 3 - TIR'!$D$13-'Ejercicio 3 - TIR'!$C$13)*B770),'Ejercicio 3 - TIR'!$E$13-SQRT(('Ejercicio 3 - TIR'!$E$13-'Ejercicio 3 - TIR'!$C$13)*('Ejercicio 3 - TIR'!$E$13-'Ejercicio 3 - TIR'!$D$13)*(1-B770)))</f>
        <v>73325.1809999438</v>
      </c>
      <c r="D770" s="16">
        <f ca="1" t="shared" si="5712"/>
        <v>0.144291158746944</v>
      </c>
      <c r="E770" s="17">
        <f ca="1">IF(D770&lt;=('Ejercicio 3 - TIR'!$D$14-'Ejercicio 3 - TIR'!$C$14)/('Ejercicio 3 - TIR'!$E$14-'Ejercicio 3 - TIR'!$C$14),'Ejercicio 3 - TIR'!$C$14+SQRT(('Ejercicio 3 - TIR'!$E$14-'Ejercicio 3 - TIR'!$C$14)*('Ejercicio 3 - TIR'!$D$14-'Ejercicio 3 - TIR'!$C$14)*D770),'Ejercicio 3 - TIR'!$E$14-SQRT(('Ejercicio 3 - TIR'!$E$14-'Ejercicio 3 - TIR'!$C$14)*('Ejercicio 3 - TIR'!$E$14-'Ejercicio 3 - TIR'!$D$14)*(1-D770)))</f>
        <v>28289.6560467655</v>
      </c>
      <c r="F770" s="16">
        <f ca="1" t="shared" si="5712"/>
        <v>0.435190394085475</v>
      </c>
      <c r="G770" s="17">
        <f ca="1">IF(F770&lt;=('Ejercicio 3 - TIR'!$D$18-'Ejercicio 3 - TIR'!$C$18)/('Ejercicio 3 - TIR'!$E$18-'Ejercicio 3 - TIR'!$C$18),'Ejercicio 3 - TIR'!$C$18+SQRT(('Ejercicio 3 - TIR'!$E$18-'Ejercicio 3 - TIR'!$C$18)*('Ejercicio 3 - TIR'!$D$18-'Ejercicio 3 - TIR'!$C$18)*F770),'Ejercicio 3 - TIR'!$E$18-SQRT(('Ejercicio 3 - TIR'!$E$18-'Ejercicio 3 - TIR'!$C$18)*('Ejercicio 3 - TIR'!$E$18-'Ejercicio 3 - TIR'!$D$18)*(1-F770)))</f>
        <v>38079.5147820164</v>
      </c>
      <c r="H770" s="16">
        <f ca="1" t="shared" ref="H770:L770" si="5713">RAND()</f>
        <v>0.0409045831775836</v>
      </c>
      <c r="I770" s="17">
        <f ca="1">IF(H770&lt;=('Ejercicio 3 - TIR'!$D$18-'Ejercicio 3 - TIR'!$C$18)/('Ejercicio 3 - TIR'!$E$18-'Ejercicio 3 - TIR'!$C$18),'Ejercicio 3 - TIR'!$C$18+SQRT(('Ejercicio 3 - TIR'!$E$18-'Ejercicio 3 - TIR'!$C$18)*('Ejercicio 3 - TIR'!$D$18-'Ejercicio 3 - TIR'!$C$18)*H770),'Ejercicio 3 - TIR'!$E$18-SQRT(('Ejercicio 3 - TIR'!$E$18-'Ejercicio 3 - TIR'!$C$18)*('Ejercicio 3 - TIR'!$E$18-'Ejercicio 3 - TIR'!$D$18)*(1-H770)))</f>
        <v>32477.0319894256</v>
      </c>
      <c r="J770" s="16">
        <f ca="1" t="shared" si="5713"/>
        <v>0.757738967137808</v>
      </c>
      <c r="K770" s="17">
        <f ca="1">IF(J770&lt;=('Ejercicio 3 - TIR'!$D$18-'Ejercicio 3 - TIR'!$C$18)/('Ejercicio 3 - TIR'!$E$18-'Ejercicio 3 - TIR'!$C$18),'Ejercicio 3 - TIR'!$C$18+SQRT(('Ejercicio 3 - TIR'!$E$18-'Ejercicio 3 - TIR'!$C$18)*('Ejercicio 3 - TIR'!$D$18-'Ejercicio 3 - TIR'!$C$18)*J770),'Ejercicio 3 - TIR'!$E$18-SQRT(('Ejercicio 3 - TIR'!$E$18-'Ejercicio 3 - TIR'!$C$18)*('Ejercicio 3 - TIR'!$E$18-'Ejercicio 3 - TIR'!$D$18)*(1-J770)))</f>
        <v>40737.4212658692</v>
      </c>
      <c r="L770" s="16">
        <f ca="1" t="shared" si="5713"/>
        <v>0.109039794027534</v>
      </c>
      <c r="M770" s="17">
        <f ca="1">IF(L770&lt;=('Ejercicio 3 - TIR'!$D$18-'Ejercicio 3 - TIR'!$C$18)/('Ejercicio 3 - TIR'!$E$18-'Ejercicio 3 - TIR'!$C$18),'Ejercicio 3 - TIR'!$C$18+SQRT(('Ejercicio 3 - TIR'!$E$18-'Ejercicio 3 - TIR'!$C$18)*('Ejercicio 3 - TIR'!$D$18-'Ejercicio 3 - TIR'!$C$18)*L770),'Ejercicio 3 - TIR'!$E$18-SQRT(('Ejercicio 3 - TIR'!$E$18-'Ejercicio 3 - TIR'!$C$18)*('Ejercicio 3 - TIR'!$E$18-'Ejercicio 3 - TIR'!$D$18)*(1-L770)))</f>
        <v>34044.2513651021</v>
      </c>
      <c r="N770" s="16">
        <f ca="1" t="shared" ref="N770:R770" si="5714">RAND()</f>
        <v>0.451192507678899</v>
      </c>
      <c r="O770" s="17">
        <f ca="1">IF(N770&lt;=('Ejercicio 3 - TIR'!$D$18-'Ejercicio 3 - TIR'!$C$18)/('Ejercicio 3 - TIR'!$E$18-'Ejercicio 3 - TIR'!$C$18),'Ejercicio 3 - TIR'!$C$18+SQRT(('Ejercicio 3 - TIR'!$E$18-'Ejercicio 3 - TIR'!$C$18)*('Ejercicio 3 - TIR'!$D$18-'Ejercicio 3 - TIR'!$C$18)*N770),'Ejercicio 3 - TIR'!$E$18-SQRT(('Ejercicio 3 - TIR'!$E$18-'Ejercicio 3 - TIR'!$C$18)*('Ejercicio 3 - TIR'!$E$18-'Ejercicio 3 - TIR'!$D$18)*(1-N770)))</f>
        <v>38226.7172159881</v>
      </c>
      <c r="P770" s="16">
        <f ca="1" t="shared" si="5714"/>
        <v>0.429594696065629</v>
      </c>
      <c r="Q770" s="18">
        <f ca="1">IF(P770&lt;=('Ejercicio 3 - TIR'!$D$22-'Ejercicio 3 - TIR'!$C$22)/('Ejercicio 3 - TIR'!$E$22-'Ejercicio 3 - TIR'!$C$22),'Ejercicio 3 - TIR'!$C$22+SQRT(('Ejercicio 3 - TIR'!$E$22-'Ejercicio 3 - TIR'!$C$22)*('Ejercicio 3 - TIR'!$D$22-'Ejercicio 3 - TIR'!$C$22)*P770),'Ejercicio 3 - TIR'!$E$22-SQRT(('Ejercicio 3 - TIR'!$E$22-'Ejercicio 3 - TIR'!$C$22)*('Ejercicio 3 - TIR'!$E$22-'Ejercicio 3 - TIR'!$D$22)*(1-P770)))</f>
        <v>0.147807740881239</v>
      </c>
      <c r="R770" s="16">
        <f ca="1" t="shared" si="5714"/>
        <v>0.185434748408973</v>
      </c>
      <c r="S770" s="18">
        <f ca="1">IF(R770&lt;=('Ejercicio 3 - TIR'!$D$23-'Ejercicio 3 - TIR'!$C$23)/('Ejercicio 3 - TIR'!$E$23-'Ejercicio 3 - TIR'!$C$23),'Ejercicio 3 - TIR'!$C$23+SQRT(('Ejercicio 3 - TIR'!$E$23-'Ejercicio 3 - TIR'!$C$23)*('Ejercicio 3 - TIR'!$D$23-'Ejercicio 3 - TIR'!$C$23)*R770),'Ejercicio 3 - TIR'!$E$23-SQRT(('Ejercicio 3 - TIR'!$E$23-'Ejercicio 3 - TIR'!$C$23)*('Ejercicio 3 - TIR'!$E$23-'Ejercicio 3 - TIR'!$D$23)*(1-R770)))</f>
        <v>0.138269716668196</v>
      </c>
      <c r="T770" s="16">
        <f ca="1" t="shared" ref="T770:X770" si="5715">RAND()</f>
        <v>0.696321756024993</v>
      </c>
      <c r="U770" s="18">
        <f ca="1">IF(T770&lt;=('Ejercicio 3 - TIR'!$D$24-'Ejercicio 3 - TIR'!$C$24)/('Ejercicio 3 - TIR'!$E$24-'Ejercicio 3 - TIR'!$C$24),'Ejercicio 3 - TIR'!$C$24+SQRT(('Ejercicio 3 - TIR'!$E$24-'Ejercicio 3 - TIR'!$C$24)*('Ejercicio 3 - TIR'!$D$24-'Ejercicio 3 - TIR'!$C$24)*T770),'Ejercicio 3 - TIR'!$E$24-SQRT(('Ejercicio 3 - TIR'!$E$24-'Ejercicio 3 - TIR'!$C$24)*('Ejercicio 3 - TIR'!$E$24-'Ejercicio 3 - TIR'!$D$24)*(1-T770)))</f>
        <v>0.190840111743526</v>
      </c>
      <c r="V770" s="16">
        <f ca="1" t="shared" si="5715"/>
        <v>0.982423737313998</v>
      </c>
      <c r="W770" s="18">
        <f ca="1">IF(V770&lt;=('Ejercicio 3 - TIR'!$D$25-'Ejercicio 3 - TIR'!$C$25)/('Ejercicio 3 - TIR'!$E$25-'Ejercicio 3 - TIR'!$C$25),'Ejercicio 3 - TIR'!$C$25+SQRT(('Ejercicio 3 - TIR'!$E$25-'Ejercicio 3 - TIR'!$C$25)*('Ejercicio 3 - TIR'!$D$25-'Ejercicio 3 - TIR'!$C$25)*V770),'Ejercicio 3 - TIR'!$E$25-SQRT(('Ejercicio 3 - TIR'!$E$25-'Ejercicio 3 - TIR'!$C$25)*('Ejercicio 3 - TIR'!$E$25-'Ejercicio 3 - TIR'!$D$25)*(1-V770)))</f>
        <v>0.242156727761896</v>
      </c>
      <c r="X770" s="16">
        <f ca="1" t="shared" si="5715"/>
        <v>0.761856061868506</v>
      </c>
      <c r="Y770" s="18">
        <f ca="1">IF(X770&lt;=('Ejercicio 3 - TIR'!$D$26-'Ejercicio 3 - TIR'!$C$26)/('Ejercicio 3 - TIR'!$E$26-'Ejercicio 3 - TIR'!$C$26),'Ejercicio 3 - TIR'!$C$26+SQRT(('Ejercicio 3 - TIR'!$E$26-'Ejercicio 3 - TIR'!$C$26)*('Ejercicio 3 - TIR'!$D$26-'Ejercicio 3 - TIR'!$C$26)*X770),'Ejercicio 3 - TIR'!$E$26-SQRT(('Ejercicio 3 - TIR'!$E$26-'Ejercicio 3 - TIR'!$C$26)*('Ejercicio 3 - TIR'!$E$26-'Ejercicio 3 - TIR'!$D$26)*(1-X770)))</f>
        <v>0.244139474823839</v>
      </c>
      <c r="Z770" s="16">
        <f ca="1" t="shared" ref="Z770:Z833" si="5716">(1+Q770)</f>
        <v>1.14780774088124</v>
      </c>
      <c r="AA770" s="16">
        <f ca="1" t="shared" ref="AA770:AA833" si="5717">Z770*(1+S770)</f>
        <v>1.30651479200245</v>
      </c>
      <c r="AB770" s="16">
        <f ca="1" t="shared" ref="AB770:AB833" si="5718">AA770*(1+U770)</f>
        <v>1.55585022090277</v>
      </c>
      <c r="AC770" s="16">
        <f ca="1" t="shared" ref="AC770:AC833" si="5719">AB770*(1+W770)</f>
        <v>1.93260981928421</v>
      </c>
      <c r="AD770" s="16">
        <f ca="1" t="shared" ref="AD770:AD833" si="5720">AC770*(1+Y770)</f>
        <v>2.40443616560365</v>
      </c>
      <c r="AE770" s="15">
        <f ca="1" t="shared" ref="AE770:AE833" si="5721">E770*Q770</f>
        <v>4181.43015057969</v>
      </c>
      <c r="AF770" s="15">
        <f ca="1" t="shared" ref="AF770:AF833" si="5722">AE770*(1+S770)</f>
        <v>4759.5953127682</v>
      </c>
      <c r="AG770" s="15">
        <f ca="1" t="shared" ref="AG770:AG833" si="5723">AF770*(1+U770)</f>
        <v>5667.91701411085</v>
      </c>
      <c r="AH770" s="15">
        <f ca="1" t="shared" ref="AH770:AH833" si="5724">AG770*(1+W770)</f>
        <v>7040.44125147391</v>
      </c>
      <c r="AI770" s="15">
        <f ca="1" t="shared" ref="AI770:AI833" si="5725">AH770*(1+Y770)</f>
        <v>8759.29088113684</v>
      </c>
      <c r="AJ770" s="17">
        <f ca="1" t="shared" ref="AJ770:AJ833" si="5726">G770*Z770</f>
        <v>43707.9618358</v>
      </c>
      <c r="AK770" s="17">
        <f ca="1" t="shared" ref="AK770:AK833" si="5727">I770*AA770</f>
        <v>42431.7226945212</v>
      </c>
      <c r="AL770" s="17">
        <f ca="1" t="shared" ref="AL770:AL833" si="5728">K770*AB770</f>
        <v>63381.3258755116</v>
      </c>
      <c r="AM770" s="17">
        <f ca="1" t="shared" ref="AM770:AM833" si="5729">M770*AC770</f>
        <v>65794.254478376</v>
      </c>
      <c r="AN770" s="17">
        <f ca="1" t="shared" ref="AN770:AN833" si="5730">O770*AD770</f>
        <v>91913.7013664253</v>
      </c>
      <c r="AO770" s="17">
        <f ca="1">C770/'Ejercicio 3 - TIR'!$D$7</f>
        <v>14665.0361999888</v>
      </c>
      <c r="AP770" s="17">
        <f ca="1" t="shared" ref="AP770:AP833" si="5731">AJ770-AO770</f>
        <v>29042.9256358112</v>
      </c>
      <c r="AQ770" s="17">
        <f ca="1" t="shared" ref="AQ770:AQ833" si="5732">AK770-AO770</f>
        <v>27766.6864945325</v>
      </c>
      <c r="AR770" s="17">
        <f ca="1" t="shared" ref="AR770:AR833" si="5733">AL770-AO770</f>
        <v>48716.2896755229</v>
      </c>
      <c r="AS770" s="17">
        <f ca="1" t="shared" ref="AS770:AS833" si="5734">AM770-AO770</f>
        <v>51129.2182783873</v>
      </c>
      <c r="AT770" s="17">
        <f ca="1" t="shared" ref="AT770:AT833" si="5735">AN770-AO770</f>
        <v>77248.6651664365</v>
      </c>
      <c r="AU770" s="17">
        <f ca="1">AP770*'Ejercicio 3 - TIR'!$D$5</f>
        <v>14521.4628179056</v>
      </c>
      <c r="AV770" s="17">
        <f ca="1">AQ770*'Ejercicio 3 - TIR'!$D$5</f>
        <v>13883.3432472662</v>
      </c>
      <c r="AW770" s="17">
        <f ca="1">AR770*'Ejercicio 3 - TIR'!$D$5</f>
        <v>24358.1448377614</v>
      </c>
      <c r="AX770" s="17">
        <f ca="1">AS770*'Ejercicio 3 - TIR'!$D$5</f>
        <v>25564.6091391936</v>
      </c>
      <c r="AY770" s="17">
        <f ca="1">AT770*'Ejercicio 3 - TIR'!$D$5</f>
        <v>38624.3325832183</v>
      </c>
      <c r="AZ770" s="17">
        <f ca="1" t="shared" ref="AZ770:BD770" si="5736">AJ770-AU770-AE770</f>
        <v>25005.0688673147</v>
      </c>
      <c r="BA770" s="17">
        <f ca="1" t="shared" si="5736"/>
        <v>23788.7841344868</v>
      </c>
      <c r="BB770" s="17">
        <f ca="1" t="shared" si="5736"/>
        <v>33355.2640236393</v>
      </c>
      <c r="BC770" s="17">
        <f ca="1" t="shared" si="5736"/>
        <v>33189.2040877085</v>
      </c>
      <c r="BD770" s="17">
        <f ca="1" t="shared" si="5736"/>
        <v>44530.0779020702</v>
      </c>
      <c r="BE770" s="17">
        <f ca="1" t="shared" ref="BE770:BI770" si="5737">AZ770/Z770</f>
        <v>21785.067286719</v>
      </c>
      <c r="BF770" s="17">
        <f ca="1" t="shared" si="5737"/>
        <v>18207.8184495918</v>
      </c>
      <c r="BG770" s="17">
        <f ca="1" t="shared" si="5737"/>
        <v>21438.6086626547</v>
      </c>
      <c r="BH770" s="17">
        <f ca="1" t="shared" si="5737"/>
        <v>17173.2564724322</v>
      </c>
      <c r="BI770" s="17">
        <f ca="1" t="shared" si="5737"/>
        <v>18519.9667760324</v>
      </c>
      <c r="BJ770" s="17">
        <f ca="1" t="shared" ref="BJ770:BJ833" si="5738">E770*AD770</f>
        <v>68020.6721113308</v>
      </c>
      <c r="BK770" s="17">
        <f ca="1" t="shared" ref="BK770:BK833" si="5739">0.2*C770*AD770</f>
        <v>35261.1434091396</v>
      </c>
      <c r="BL770" s="17">
        <f ca="1" t="shared" ref="BL770:BL833" si="5740">BJ770+BK770</f>
        <v>103281.81552047</v>
      </c>
      <c r="BM770" s="17">
        <f ca="1">BK770*'Ejercicio 3 - TIR'!$D$5</f>
        <v>17630.5717045698</v>
      </c>
      <c r="BN770" s="17">
        <f ca="1" t="shared" ref="BN770:BN833" si="5741">BL770-BM770</f>
        <v>85651.2438159006</v>
      </c>
      <c r="BO770" s="17">
        <f ca="1" t="shared" ref="BO770:BO833" si="5742">BN770/AD770</f>
        <v>35622.1741467599</v>
      </c>
      <c r="BP770" s="17">
        <f ca="1" t="shared" ref="BP770:BP833" si="5743">-(C770+E770)</f>
        <v>-101614.837046709</v>
      </c>
      <c r="BQ770" s="17">
        <f ca="1" t="shared" ref="BQ770:BT770" si="5744">BE770</f>
        <v>21785.067286719</v>
      </c>
      <c r="BR770" s="17">
        <f ca="1" t="shared" si="5744"/>
        <v>18207.8184495918</v>
      </c>
      <c r="BS770" s="17">
        <f ca="1" t="shared" si="5744"/>
        <v>21438.6086626547</v>
      </c>
      <c r="BT770" s="17">
        <f ca="1" t="shared" si="5744"/>
        <v>17173.2564724322</v>
      </c>
      <c r="BU770" s="17">
        <f ca="1" t="shared" ref="BU770:BU833" si="5745">BI770+BO770</f>
        <v>54142.1409227922</v>
      </c>
      <c r="BV770" s="19">
        <f ca="1" t="shared" ref="BV770:BV833" si="5746">IFERROR(IRR(BP770:BU770,0.1),NA())*100</f>
        <v>8.21132683982782</v>
      </c>
    </row>
    <row r="771" ht="15" customHeight="1" spans="1:74">
      <c r="A771" s="15">
        <v>770</v>
      </c>
      <c r="B771" s="16">
        <f ca="1" t="shared" ref="B771:F771" si="5747">RAND()</f>
        <v>0.120410823800432</v>
      </c>
      <c r="C771" s="17">
        <f ca="1">IF(B771&lt;=('Ejercicio 3 - TIR'!$D$13-'Ejercicio 3 - TIR'!$C$13)/('Ejercicio 3 - TIR'!$E$13-'Ejercicio 3 - TIR'!$C$13),'Ejercicio 3 - TIR'!$C$13+SQRT(('Ejercicio 3 - TIR'!$E$13-'Ejercicio 3 - TIR'!$C$13)*('Ejercicio 3 - TIR'!$D$13-'Ejercicio 3 - TIR'!$C$13)*B771),'Ejercicio 3 - TIR'!$E$13-SQRT(('Ejercicio 3 - TIR'!$E$13-'Ejercicio 3 - TIR'!$C$13)*('Ejercicio 3 - TIR'!$E$13-'Ejercicio 3 - TIR'!$D$13)*(1-B771)))</f>
        <v>66940.0525588912</v>
      </c>
      <c r="D771" s="16">
        <f ca="1" t="shared" si="5747"/>
        <v>0.0782110093039377</v>
      </c>
      <c r="E771" s="17">
        <f ca="1">IF(D771&lt;=('Ejercicio 3 - TIR'!$D$14-'Ejercicio 3 - TIR'!$C$14)/('Ejercicio 3 - TIR'!$E$14-'Ejercicio 3 - TIR'!$C$14),'Ejercicio 3 - TIR'!$C$14+SQRT(('Ejercicio 3 - TIR'!$E$14-'Ejercicio 3 - TIR'!$C$14)*('Ejercicio 3 - TIR'!$D$14-'Ejercicio 3 - TIR'!$C$14)*D771),'Ejercicio 3 - TIR'!$E$14-SQRT(('Ejercicio 3 - TIR'!$E$14-'Ejercicio 3 - TIR'!$C$14)*('Ejercicio 3 - TIR'!$E$14-'Ejercicio 3 - TIR'!$D$14)*(1-D771)))</f>
        <v>27421.9466752584</v>
      </c>
      <c r="F771" s="16">
        <f ca="1" t="shared" si="5747"/>
        <v>0.748889290446042</v>
      </c>
      <c r="G771" s="17">
        <f ca="1">IF(F771&lt;=('Ejercicio 3 - TIR'!$D$18-'Ejercicio 3 - TIR'!$C$18)/('Ejercicio 3 - TIR'!$E$18-'Ejercicio 3 - TIR'!$C$18),'Ejercicio 3 - TIR'!$C$18+SQRT(('Ejercicio 3 - TIR'!$E$18-'Ejercicio 3 - TIR'!$C$18)*('Ejercicio 3 - TIR'!$D$18-'Ejercicio 3 - TIR'!$C$18)*F771),'Ejercicio 3 - TIR'!$E$18-SQRT(('Ejercicio 3 - TIR'!$E$18-'Ejercicio 3 - TIR'!$C$18)*('Ejercicio 3 - TIR'!$E$18-'Ejercicio 3 - TIR'!$D$18)*(1-F771)))</f>
        <v>40660.2646144555</v>
      </c>
      <c r="H771" s="16">
        <f ca="1" t="shared" ref="H771:L771" si="5748">RAND()</f>
        <v>0.282449955295745</v>
      </c>
      <c r="I771" s="17">
        <f ca="1">IF(H771&lt;=('Ejercicio 3 - TIR'!$D$18-'Ejercicio 3 - TIR'!$C$18)/('Ejercicio 3 - TIR'!$E$18-'Ejercicio 3 - TIR'!$C$18),'Ejercicio 3 - TIR'!$C$18+SQRT(('Ejercicio 3 - TIR'!$E$18-'Ejercicio 3 - TIR'!$C$18)*('Ejercicio 3 - TIR'!$D$18-'Ejercicio 3 - TIR'!$C$18)*H771),'Ejercicio 3 - TIR'!$E$18-SQRT(('Ejercicio 3 - TIR'!$E$18-'Ejercicio 3 - TIR'!$C$18)*('Ejercicio 3 - TIR'!$E$18-'Ejercicio 3 - TIR'!$D$18)*(1-H771)))</f>
        <v>36509.0316710216</v>
      </c>
      <c r="J771" s="16">
        <f ca="1" t="shared" si="5748"/>
        <v>0.492961607135093</v>
      </c>
      <c r="K771" s="17">
        <f ca="1">IF(J771&lt;=('Ejercicio 3 - TIR'!$D$18-'Ejercicio 3 - TIR'!$C$18)/('Ejercicio 3 - TIR'!$E$18-'Ejercicio 3 - TIR'!$C$18),'Ejercicio 3 - TIR'!$C$18+SQRT(('Ejercicio 3 - TIR'!$E$18-'Ejercicio 3 - TIR'!$C$18)*('Ejercicio 3 - TIR'!$D$18-'Ejercicio 3 - TIR'!$C$18)*J771),'Ejercicio 3 - TIR'!$E$18-SQRT(('Ejercicio 3 - TIR'!$E$18-'Ejercicio 3 - TIR'!$C$18)*('Ejercicio 3 - TIR'!$E$18-'Ejercicio 3 - TIR'!$D$18)*(1-J771)))</f>
        <v>38599.0837343443</v>
      </c>
      <c r="L771" s="16">
        <f ca="1" t="shared" si="5748"/>
        <v>0.235304216939579</v>
      </c>
      <c r="M771" s="17">
        <f ca="1">IF(L771&lt;=('Ejercicio 3 - TIR'!$D$18-'Ejercicio 3 - TIR'!$C$18)/('Ejercicio 3 - TIR'!$E$18-'Ejercicio 3 - TIR'!$C$18),'Ejercicio 3 - TIR'!$C$18+SQRT(('Ejercicio 3 - TIR'!$E$18-'Ejercicio 3 - TIR'!$C$18)*('Ejercicio 3 - TIR'!$D$18-'Ejercicio 3 - TIR'!$C$18)*L771),'Ejercicio 3 - TIR'!$E$18-SQRT(('Ejercicio 3 - TIR'!$E$18-'Ejercicio 3 - TIR'!$C$18)*('Ejercicio 3 - TIR'!$E$18-'Ejercicio 3 - TIR'!$D$18)*(1-L771)))</f>
        <v>35941.0127538103</v>
      </c>
      <c r="N771" s="16">
        <f ca="1" t="shared" ref="N771:R771" si="5749">RAND()</f>
        <v>0.783660784499563</v>
      </c>
      <c r="O771" s="17">
        <f ca="1">IF(N771&lt;=('Ejercicio 3 - TIR'!$D$18-'Ejercicio 3 - TIR'!$C$18)/('Ejercicio 3 - TIR'!$E$18-'Ejercicio 3 - TIR'!$C$18),'Ejercicio 3 - TIR'!$C$18+SQRT(('Ejercicio 3 - TIR'!$E$18-'Ejercicio 3 - TIR'!$C$18)*('Ejercicio 3 - TIR'!$D$18-'Ejercicio 3 - TIR'!$C$18)*N771),'Ejercicio 3 - TIR'!$E$18-SQRT(('Ejercicio 3 - TIR'!$E$18-'Ejercicio 3 - TIR'!$C$18)*('Ejercicio 3 - TIR'!$E$18-'Ejercicio 3 - TIR'!$D$18)*(1-N771)))</f>
        <v>40971.9184265295</v>
      </c>
      <c r="P771" s="16">
        <f ca="1" t="shared" si="5749"/>
        <v>0.076035365845029</v>
      </c>
      <c r="Q771" s="18">
        <f ca="1">IF(P771&lt;=('Ejercicio 3 - TIR'!$D$22-'Ejercicio 3 - TIR'!$C$22)/('Ejercicio 3 - TIR'!$E$22-'Ejercicio 3 - TIR'!$C$22),'Ejercicio 3 - TIR'!$C$22+SQRT(('Ejercicio 3 - TIR'!$E$22-'Ejercicio 3 - TIR'!$C$22)*('Ejercicio 3 - TIR'!$D$22-'Ejercicio 3 - TIR'!$C$22)*P771),'Ejercicio 3 - TIR'!$E$22-SQRT(('Ejercicio 3 - TIR'!$E$22-'Ejercicio 3 - TIR'!$C$22)*('Ejercicio 3 - TIR'!$E$22-'Ejercicio 3 - TIR'!$D$22)*(1-P771)))</f>
        <v>0.131698874241612</v>
      </c>
      <c r="R771" s="16">
        <f ca="1" t="shared" si="5749"/>
        <v>0.0262332113508243</v>
      </c>
      <c r="S771" s="18">
        <f ca="1">IF(R771&lt;=('Ejercicio 3 - TIR'!$D$23-'Ejercicio 3 - TIR'!$C$23)/('Ejercicio 3 - TIR'!$E$23-'Ejercicio 3 - TIR'!$C$23),'Ejercicio 3 - TIR'!$C$23+SQRT(('Ejercicio 3 - TIR'!$E$23-'Ejercicio 3 - TIR'!$C$23)*('Ejercicio 3 - TIR'!$D$23-'Ejercicio 3 - TIR'!$C$23)*R771),'Ejercicio 3 - TIR'!$E$23-SQRT(('Ejercicio 3 - TIR'!$E$23-'Ejercicio 3 - TIR'!$C$23)*('Ejercicio 3 - TIR'!$E$23-'Ejercicio 3 - TIR'!$D$23)*(1-R771)))</f>
        <v>0.126871665040693</v>
      </c>
      <c r="T771" s="16">
        <f ca="1" t="shared" ref="T771:X771" si="5750">RAND()</f>
        <v>0.541597109159942</v>
      </c>
      <c r="U771" s="18">
        <f ca="1">IF(T771&lt;=('Ejercicio 3 - TIR'!$D$24-'Ejercicio 3 - TIR'!$C$24)/('Ejercicio 3 - TIR'!$E$24-'Ejercicio 3 - TIR'!$C$24),'Ejercicio 3 - TIR'!$C$24+SQRT(('Ejercicio 3 - TIR'!$E$24-'Ejercicio 3 - TIR'!$C$24)*('Ejercicio 3 - TIR'!$D$24-'Ejercicio 3 - TIR'!$C$24)*T771),'Ejercicio 3 - TIR'!$E$24-SQRT(('Ejercicio 3 - TIR'!$E$24-'Ejercicio 3 - TIR'!$C$24)*('Ejercicio 3 - TIR'!$E$24-'Ejercicio 3 - TIR'!$D$24)*(1-T771)))</f>
        <v>0.184173639671993</v>
      </c>
      <c r="V771" s="16">
        <f ca="1" t="shared" si="5750"/>
        <v>0.747235524602716</v>
      </c>
      <c r="W771" s="18">
        <f ca="1">IF(V771&lt;=('Ejercicio 3 - TIR'!$D$25-'Ejercicio 3 - TIR'!$C$25)/('Ejercicio 3 - TIR'!$E$25-'Ejercicio 3 - TIR'!$C$25),'Ejercicio 3 - TIR'!$C$25+SQRT(('Ejercicio 3 - TIR'!$E$25-'Ejercicio 3 - TIR'!$C$25)*('Ejercicio 3 - TIR'!$D$25-'Ejercicio 3 - TIR'!$C$25)*V771),'Ejercicio 3 - TIR'!$E$25-SQRT(('Ejercicio 3 - TIR'!$E$25-'Ejercicio 3 - TIR'!$C$25)*('Ejercicio 3 - TIR'!$E$25-'Ejercicio 3 - TIR'!$D$25)*(1-V771)))</f>
        <v>0.220256502157774</v>
      </c>
      <c r="X771" s="16">
        <f ca="1" t="shared" si="5750"/>
        <v>0.327871767063953</v>
      </c>
      <c r="Y771" s="18">
        <f ca="1">IF(X771&lt;=('Ejercicio 3 - TIR'!$D$26-'Ejercicio 3 - TIR'!$C$26)/('Ejercicio 3 - TIR'!$E$26-'Ejercicio 3 - TIR'!$C$26),'Ejercicio 3 - TIR'!$C$26+SQRT(('Ejercicio 3 - TIR'!$E$26-'Ejercicio 3 - TIR'!$C$26)*('Ejercicio 3 - TIR'!$D$26-'Ejercicio 3 - TIR'!$C$26)*X771),'Ejercicio 3 - TIR'!$E$26-SQRT(('Ejercicio 3 - TIR'!$E$26-'Ejercicio 3 - TIR'!$C$26)*('Ejercicio 3 - TIR'!$E$26-'Ejercicio 3 - TIR'!$D$26)*(1-X771)))</f>
        <v>0.219753214466216</v>
      </c>
      <c r="Z771" s="16">
        <f ca="1" t="shared" si="5716"/>
        <v>1.13169887424161</v>
      </c>
      <c r="AA771" s="16">
        <f ca="1" t="shared" si="5717"/>
        <v>1.27527939474132</v>
      </c>
      <c r="AB771" s="16">
        <f ca="1" t="shared" si="5718"/>
        <v>1.51015224246953</v>
      </c>
      <c r="AC771" s="16">
        <f ca="1" t="shared" si="5719"/>
        <v>1.84277309312159</v>
      </c>
      <c r="AD771" s="16">
        <f ca="1" t="shared" si="5720"/>
        <v>2.24772840386691</v>
      </c>
      <c r="AE771" s="15">
        <f ca="1" t="shared" si="5721"/>
        <v>3611.43950664505</v>
      </c>
      <c r="AF771" s="15">
        <f ca="1" t="shared" si="5722"/>
        <v>4069.62885004685</v>
      </c>
      <c r="AG771" s="15">
        <f ca="1" t="shared" si="5723"/>
        <v>4819.14720747412</v>
      </c>
      <c r="AH771" s="15">
        <f ca="1" t="shared" si="5724"/>
        <v>5880.59571477578</v>
      </c>
      <c r="AI771" s="15">
        <f ca="1" t="shared" si="5725"/>
        <v>7172.87552607401</v>
      </c>
      <c r="AJ771" s="17">
        <f ca="1" t="shared" si="5726"/>
        <v>46015.1756905454</v>
      </c>
      <c r="AK771" s="17">
        <f ca="1" t="shared" si="5727"/>
        <v>46559.2158120122</v>
      </c>
      <c r="AL771" s="17">
        <f ca="1" t="shared" si="5728"/>
        <v>58290.4928586891</v>
      </c>
      <c r="AM771" s="17">
        <f ca="1" t="shared" si="5729"/>
        <v>66231.1312422615</v>
      </c>
      <c r="AN771" s="17">
        <f ca="1" t="shared" si="5730"/>
        <v>92093.7448082283</v>
      </c>
      <c r="AO771" s="17">
        <f ca="1">C771/'Ejercicio 3 - TIR'!$D$7</f>
        <v>13388.0105117782</v>
      </c>
      <c r="AP771" s="17">
        <f ca="1" t="shared" si="5731"/>
        <v>32627.1651787671</v>
      </c>
      <c r="AQ771" s="17">
        <f ca="1" t="shared" si="5732"/>
        <v>33171.2053002339</v>
      </c>
      <c r="AR771" s="17">
        <f ca="1" t="shared" si="5733"/>
        <v>44902.4823469109</v>
      </c>
      <c r="AS771" s="17">
        <f ca="1" t="shared" si="5734"/>
        <v>52843.1207304832</v>
      </c>
      <c r="AT771" s="17">
        <f ca="1" t="shared" si="5735"/>
        <v>78705.73429645</v>
      </c>
      <c r="AU771" s="17">
        <f ca="1">AP771*'Ejercicio 3 - TIR'!$D$5</f>
        <v>16313.5825893836</v>
      </c>
      <c r="AV771" s="17">
        <f ca="1">AQ771*'Ejercicio 3 - TIR'!$D$5</f>
        <v>16585.602650117</v>
      </c>
      <c r="AW771" s="17">
        <f ca="1">AR771*'Ejercicio 3 - TIR'!$D$5</f>
        <v>22451.2411734554</v>
      </c>
      <c r="AX771" s="17">
        <f ca="1">AS771*'Ejercicio 3 - TIR'!$D$5</f>
        <v>26421.5603652416</v>
      </c>
      <c r="AY771" s="17">
        <f ca="1">AT771*'Ejercicio 3 - TIR'!$D$5</f>
        <v>39352.867148225</v>
      </c>
      <c r="AZ771" s="17">
        <f ca="1" t="shared" ref="AZ771:BD771" si="5751">AJ771-AU771-AE771</f>
        <v>26090.1535945168</v>
      </c>
      <c r="BA771" s="17">
        <f ca="1" t="shared" si="5751"/>
        <v>25903.9843118484</v>
      </c>
      <c r="BB771" s="17">
        <f ca="1" t="shared" si="5751"/>
        <v>31020.1044777596</v>
      </c>
      <c r="BC771" s="17">
        <f ca="1" t="shared" si="5751"/>
        <v>33928.9751622441</v>
      </c>
      <c r="BD771" s="17">
        <f ca="1" t="shared" si="5751"/>
        <v>45568.0021339292</v>
      </c>
      <c r="BE771" s="17">
        <f ca="1" t="shared" ref="BE771:BI771" si="5752">AZ771/Z771</f>
        <v>23053.9715010326</v>
      </c>
      <c r="BF771" s="17">
        <f ca="1" t="shared" si="5752"/>
        <v>20312.3993210152</v>
      </c>
      <c r="BG771" s="17">
        <f ca="1" t="shared" si="5752"/>
        <v>20541.0445419945</v>
      </c>
      <c r="BH771" s="17">
        <f ca="1" t="shared" si="5752"/>
        <v>18411.9115309903</v>
      </c>
      <c r="BI771" s="17">
        <f ca="1" t="shared" si="5752"/>
        <v>20272.9128908705</v>
      </c>
      <c r="BJ771" s="17">
        <f ca="1" t="shared" si="5738"/>
        <v>61637.0884313021</v>
      </c>
      <c r="BK771" s="17">
        <f ca="1" t="shared" si="5739"/>
        <v>30092.6114985927</v>
      </c>
      <c r="BL771" s="17">
        <f ca="1" t="shared" si="5740"/>
        <v>91729.6999298948</v>
      </c>
      <c r="BM771" s="17">
        <f ca="1">BK771*'Ejercicio 3 - TIR'!$D$5</f>
        <v>15046.3057492964</v>
      </c>
      <c r="BN771" s="17">
        <f ca="1" t="shared" si="5741"/>
        <v>76683.3941805984</v>
      </c>
      <c r="BO771" s="17">
        <f ca="1" t="shared" si="5742"/>
        <v>34115.9519311475</v>
      </c>
      <c r="BP771" s="17">
        <f ca="1" t="shared" si="5743"/>
        <v>-94361.9992341497</v>
      </c>
      <c r="BQ771" s="17">
        <f ca="1" t="shared" ref="BQ771:BT771" si="5753">BE771</f>
        <v>23053.9715010326</v>
      </c>
      <c r="BR771" s="17">
        <f ca="1" t="shared" si="5753"/>
        <v>20312.3993210152</v>
      </c>
      <c r="BS771" s="17">
        <f ca="1" t="shared" si="5753"/>
        <v>20541.0445419945</v>
      </c>
      <c r="BT771" s="17">
        <f ca="1" t="shared" si="5753"/>
        <v>18411.9115309903</v>
      </c>
      <c r="BU771" s="17">
        <f ca="1" t="shared" si="5745"/>
        <v>54388.8648220181</v>
      </c>
      <c r="BV771" s="19">
        <f ca="1" t="shared" si="5746"/>
        <v>11.8495137295029</v>
      </c>
    </row>
    <row r="772" ht="15" customHeight="1" spans="1:74">
      <c r="A772" s="15">
        <v>771</v>
      </c>
      <c r="B772" s="16">
        <f ca="1" t="shared" ref="B772:F772" si="5754">RAND()</f>
        <v>0.363885761119646</v>
      </c>
      <c r="C772" s="17">
        <f ca="1">IF(B772&lt;=('Ejercicio 3 - TIR'!$D$13-'Ejercicio 3 - TIR'!$C$13)/('Ejercicio 3 - TIR'!$E$13-'Ejercicio 3 - TIR'!$C$13),'Ejercicio 3 - TIR'!$C$13+SQRT(('Ejercicio 3 - TIR'!$E$13-'Ejercicio 3 - TIR'!$C$13)*('Ejercicio 3 - TIR'!$D$13-'Ejercicio 3 - TIR'!$C$13)*B772),'Ejercicio 3 - TIR'!$E$13-SQRT(('Ejercicio 3 - TIR'!$E$13-'Ejercicio 3 - TIR'!$C$13)*('Ejercicio 3 - TIR'!$E$13-'Ejercicio 3 - TIR'!$D$13)*(1-B772)))</f>
        <v>72371.4443617401</v>
      </c>
      <c r="D772" s="16">
        <f ca="1" t="shared" si="5754"/>
        <v>0.220594470589615</v>
      </c>
      <c r="E772" s="17">
        <f ca="1">IF(D772&lt;=('Ejercicio 3 - TIR'!$D$14-'Ejercicio 3 - TIR'!$C$14)/('Ejercicio 3 - TIR'!$E$14-'Ejercicio 3 - TIR'!$C$14),'Ejercicio 3 - TIR'!$C$14+SQRT(('Ejercicio 3 - TIR'!$E$14-'Ejercicio 3 - TIR'!$C$14)*('Ejercicio 3 - TIR'!$D$14-'Ejercicio 3 - TIR'!$C$14)*D772),'Ejercicio 3 - TIR'!$E$14-SQRT(('Ejercicio 3 - TIR'!$E$14-'Ejercicio 3 - TIR'!$C$14)*('Ejercicio 3 - TIR'!$E$14-'Ejercicio 3 - TIR'!$D$14)*(1-D772)))</f>
        <v>29067.5035702776</v>
      </c>
      <c r="F772" s="16">
        <f ca="1" t="shared" si="5754"/>
        <v>0.149302191752485</v>
      </c>
      <c r="G772" s="17">
        <f ca="1">IF(F772&lt;=('Ejercicio 3 - TIR'!$D$18-'Ejercicio 3 - TIR'!$C$18)/('Ejercicio 3 - TIR'!$E$18-'Ejercicio 3 - TIR'!$C$18),'Ejercicio 3 - TIR'!$C$18+SQRT(('Ejercicio 3 - TIR'!$E$18-'Ejercicio 3 - TIR'!$C$18)*('Ejercicio 3 - TIR'!$D$18-'Ejercicio 3 - TIR'!$C$18)*F772),'Ejercicio 3 - TIR'!$E$18-SQRT(('Ejercicio 3 - TIR'!$E$18-'Ejercicio 3 - TIR'!$C$18)*('Ejercicio 3 - TIR'!$E$18-'Ejercicio 3 - TIR'!$D$18)*(1-F772)))</f>
        <v>34732.3703112576</v>
      </c>
      <c r="H772" s="16">
        <f ca="1" t="shared" ref="H772:L772" si="5755">RAND()</f>
        <v>0.06027803133358</v>
      </c>
      <c r="I772" s="17">
        <f ca="1">IF(H772&lt;=('Ejercicio 3 - TIR'!$D$18-'Ejercicio 3 - TIR'!$C$18)/('Ejercicio 3 - TIR'!$E$18-'Ejercicio 3 - TIR'!$C$18),'Ejercicio 3 - TIR'!$C$18+SQRT(('Ejercicio 3 - TIR'!$E$18-'Ejercicio 3 - TIR'!$C$18)*('Ejercicio 3 - TIR'!$D$18-'Ejercicio 3 - TIR'!$C$18)*H772),'Ejercicio 3 - TIR'!$E$18-SQRT(('Ejercicio 3 - TIR'!$E$18-'Ejercicio 3 - TIR'!$C$18)*('Ejercicio 3 - TIR'!$E$18-'Ejercicio 3 - TIR'!$D$18)*(1-H772)))</f>
        <v>33006.9427497106</v>
      </c>
      <c r="J772" s="16">
        <f ca="1" t="shared" si="5755"/>
        <v>0.66796433730501</v>
      </c>
      <c r="K772" s="17">
        <f ca="1">IF(J772&lt;=('Ejercicio 3 - TIR'!$D$18-'Ejercicio 3 - TIR'!$C$18)/('Ejercicio 3 - TIR'!$E$18-'Ejercicio 3 - TIR'!$C$18),'Ejercicio 3 - TIR'!$C$18+SQRT(('Ejercicio 3 - TIR'!$E$18-'Ejercicio 3 - TIR'!$C$18)*('Ejercicio 3 - TIR'!$D$18-'Ejercicio 3 - TIR'!$C$18)*J772),'Ejercicio 3 - TIR'!$E$18-SQRT(('Ejercicio 3 - TIR'!$E$18-'Ejercicio 3 - TIR'!$C$18)*('Ejercicio 3 - TIR'!$E$18-'Ejercicio 3 - TIR'!$D$18)*(1-J772)))</f>
        <v>40009.7420204839</v>
      </c>
      <c r="L772" s="16">
        <f ca="1" t="shared" si="5755"/>
        <v>0.462845359456071</v>
      </c>
      <c r="M772" s="17">
        <f ca="1">IF(L772&lt;=('Ejercicio 3 - TIR'!$D$18-'Ejercicio 3 - TIR'!$C$18)/('Ejercicio 3 - TIR'!$E$18-'Ejercicio 3 - TIR'!$C$18),'Ejercicio 3 - TIR'!$C$18+SQRT(('Ejercicio 3 - TIR'!$E$18-'Ejercicio 3 - TIR'!$C$18)*('Ejercicio 3 - TIR'!$D$18-'Ejercicio 3 - TIR'!$C$18)*L772),'Ejercicio 3 - TIR'!$E$18-SQRT(('Ejercicio 3 - TIR'!$E$18-'Ejercicio 3 - TIR'!$C$18)*('Ejercicio 3 - TIR'!$E$18-'Ejercicio 3 - TIR'!$D$18)*(1-L772)))</f>
        <v>38332.2748345461</v>
      </c>
      <c r="N772" s="16">
        <f ca="1" t="shared" ref="N772:R772" si="5756">RAND()</f>
        <v>0.337325524135701</v>
      </c>
      <c r="O772" s="17">
        <f ca="1">IF(N772&lt;=('Ejercicio 3 - TIR'!$D$18-'Ejercicio 3 - TIR'!$C$18)/('Ejercicio 3 - TIR'!$E$18-'Ejercicio 3 - TIR'!$C$18),'Ejercicio 3 - TIR'!$C$18+SQRT(('Ejercicio 3 - TIR'!$E$18-'Ejercicio 3 - TIR'!$C$18)*('Ejercicio 3 - TIR'!$D$18-'Ejercicio 3 - TIR'!$C$18)*N772),'Ejercicio 3 - TIR'!$E$18-SQRT(('Ejercicio 3 - TIR'!$E$18-'Ejercicio 3 - TIR'!$C$18)*('Ejercicio 3 - TIR'!$E$18-'Ejercicio 3 - TIR'!$D$18)*(1-N772)))</f>
        <v>37113.2853605317</v>
      </c>
      <c r="P772" s="16">
        <f ca="1" t="shared" si="5756"/>
        <v>0.851697879550385</v>
      </c>
      <c r="Q772" s="18">
        <f ca="1">IF(P772&lt;=('Ejercicio 3 - TIR'!$D$22-'Ejercicio 3 - TIR'!$C$22)/('Ejercicio 3 - TIR'!$E$22-'Ejercicio 3 - TIR'!$C$22),'Ejercicio 3 - TIR'!$C$22+SQRT(('Ejercicio 3 - TIR'!$E$22-'Ejercicio 3 - TIR'!$C$22)*('Ejercicio 3 - TIR'!$D$22-'Ejercicio 3 - TIR'!$C$22)*P772),'Ejercicio 3 - TIR'!$E$22-SQRT(('Ejercicio 3 - TIR'!$E$22-'Ejercicio 3 - TIR'!$C$22)*('Ejercicio 3 - TIR'!$E$22-'Ejercicio 3 - TIR'!$D$22)*(1-P772)))</f>
        <v>0.163661584629796</v>
      </c>
      <c r="R772" s="16">
        <f ca="1" t="shared" si="5756"/>
        <v>0.367659550024346</v>
      </c>
      <c r="S772" s="18">
        <f ca="1">IF(R772&lt;=('Ejercicio 3 - TIR'!$D$23-'Ejercicio 3 - TIR'!$C$23)/('Ejercicio 3 - TIR'!$E$23-'Ejercicio 3 - TIR'!$C$23),'Ejercicio 3 - TIR'!$C$23+SQRT(('Ejercicio 3 - TIR'!$E$23-'Ejercicio 3 - TIR'!$C$23)*('Ejercicio 3 - TIR'!$D$23-'Ejercicio 3 - TIR'!$C$23)*R772),'Ejercicio 3 - TIR'!$E$23-SQRT(('Ejercicio 3 - TIR'!$E$23-'Ejercicio 3 - TIR'!$C$23)*('Ejercicio 3 - TIR'!$E$23-'Ejercicio 3 - TIR'!$D$23)*(1-R772)))</f>
        <v>0.145725224781211</v>
      </c>
      <c r="T772" s="16">
        <f ca="1" t="shared" ref="T772:X772" si="5757">RAND()</f>
        <v>0.85865396601984</v>
      </c>
      <c r="U772" s="18">
        <f ca="1">IF(T772&lt;=('Ejercicio 3 - TIR'!$D$24-'Ejercicio 3 - TIR'!$C$24)/('Ejercicio 3 - TIR'!$E$24-'Ejercicio 3 - TIR'!$C$24),'Ejercicio 3 - TIR'!$C$24+SQRT(('Ejercicio 3 - TIR'!$E$24-'Ejercicio 3 - TIR'!$C$24)*('Ejercicio 3 - TIR'!$D$24-'Ejercicio 3 - TIR'!$C$24)*T772),'Ejercicio 3 - TIR'!$E$24-SQRT(('Ejercicio 3 - TIR'!$E$24-'Ejercicio 3 - TIR'!$C$24)*('Ejercicio 3 - TIR'!$E$24-'Ejercicio 3 - TIR'!$D$24)*(1-T772)))</f>
        <v>0.200106058833292</v>
      </c>
      <c r="V772" s="16">
        <f ca="1" t="shared" si="5757"/>
        <v>0.33721771547307</v>
      </c>
      <c r="W772" s="18">
        <f ca="1">IF(V772&lt;=('Ejercicio 3 - TIR'!$D$25-'Ejercicio 3 - TIR'!$C$25)/('Ejercicio 3 - TIR'!$E$25-'Ejercicio 3 - TIR'!$C$25),'Ejercicio 3 - TIR'!$C$25+SQRT(('Ejercicio 3 - TIR'!$E$25-'Ejercicio 3 - TIR'!$C$25)*('Ejercicio 3 - TIR'!$D$25-'Ejercicio 3 - TIR'!$C$25)*V772),'Ejercicio 3 - TIR'!$E$25-SQRT(('Ejercicio 3 - TIR'!$E$25-'Ejercicio 3 - TIR'!$C$25)*('Ejercicio 3 - TIR'!$E$25-'Ejercicio 3 - TIR'!$D$25)*(1-V772)))</f>
        <v>0.201836341544228</v>
      </c>
      <c r="X772" s="16">
        <f ca="1" t="shared" si="5757"/>
        <v>0.287789129734693</v>
      </c>
      <c r="Y772" s="18">
        <f ca="1">IF(X772&lt;=('Ejercicio 3 - TIR'!$D$26-'Ejercicio 3 - TIR'!$C$26)/('Ejercicio 3 - TIR'!$E$26-'Ejercicio 3 - TIR'!$C$26),'Ejercicio 3 - TIR'!$C$26+SQRT(('Ejercicio 3 - TIR'!$E$26-'Ejercicio 3 - TIR'!$C$26)*('Ejercicio 3 - TIR'!$D$26-'Ejercicio 3 - TIR'!$C$26)*X772),'Ejercicio 3 - TIR'!$E$26-SQRT(('Ejercicio 3 - TIR'!$E$26-'Ejercicio 3 - TIR'!$C$26)*('Ejercicio 3 - TIR'!$E$26-'Ejercicio 3 - TIR'!$D$26)*(1-X772)))</f>
        <v>0.217875269510512</v>
      </c>
      <c r="Z772" s="16">
        <f ca="1" t="shared" si="5716"/>
        <v>1.1636615846298</v>
      </c>
      <c r="AA772" s="16">
        <f ca="1" t="shared" si="5717"/>
        <v>1.33323643061923</v>
      </c>
      <c r="AB772" s="16">
        <f ca="1" t="shared" si="5718"/>
        <v>1.60002511824341</v>
      </c>
      <c r="AC772" s="16">
        <f ca="1" t="shared" si="5719"/>
        <v>1.92296833448854</v>
      </c>
      <c r="AD772" s="16">
        <f ca="1" t="shared" si="5720"/>
        <v>2.3419355786254</v>
      </c>
      <c r="AE772" s="15">
        <f ca="1" t="shared" si="5721"/>
        <v>4757.2336955439</v>
      </c>
      <c r="AF772" s="15">
        <f ca="1" t="shared" si="5722"/>
        <v>5450.48264516378</v>
      </c>
      <c r="AG772" s="15">
        <f ca="1" t="shared" si="5723"/>
        <v>6541.15724602676</v>
      </c>
      <c r="AH772" s="15">
        <f ca="1" t="shared" si="5724"/>
        <v>7861.40049403032</v>
      </c>
      <c r="AI772" s="15">
        <f ca="1" t="shared" si="5725"/>
        <v>9574.20524539725</v>
      </c>
      <c r="AJ772" s="17">
        <f ca="1" t="shared" si="5726"/>
        <v>40416.725074347</v>
      </c>
      <c r="AK772" s="17">
        <f ca="1" t="shared" si="5727"/>
        <v>44006.0585372775</v>
      </c>
      <c r="AL772" s="17">
        <f ca="1" t="shared" si="5728"/>
        <v>64016.5922072132</v>
      </c>
      <c r="AM772" s="17">
        <f ca="1" t="shared" si="5729"/>
        <v>73711.750695744</v>
      </c>
      <c r="AN772" s="17">
        <f ca="1" t="shared" si="5730"/>
        <v>86916.9234255067</v>
      </c>
      <c r="AO772" s="17">
        <f ca="1">C772/'Ejercicio 3 - TIR'!$D$7</f>
        <v>14474.288872348</v>
      </c>
      <c r="AP772" s="17">
        <f ca="1" t="shared" si="5731"/>
        <v>25942.4362019989</v>
      </c>
      <c r="AQ772" s="17">
        <f ca="1" t="shared" si="5732"/>
        <v>29531.7696649295</v>
      </c>
      <c r="AR772" s="17">
        <f ca="1" t="shared" si="5733"/>
        <v>49542.3033348652</v>
      </c>
      <c r="AS772" s="17">
        <f ca="1" t="shared" si="5734"/>
        <v>59237.4618233959</v>
      </c>
      <c r="AT772" s="17">
        <f ca="1" t="shared" si="5735"/>
        <v>72442.6345531587</v>
      </c>
      <c r="AU772" s="17">
        <f ca="1">AP772*'Ejercicio 3 - TIR'!$D$5</f>
        <v>12971.2181009995</v>
      </c>
      <c r="AV772" s="17">
        <f ca="1">AQ772*'Ejercicio 3 - TIR'!$D$5</f>
        <v>14765.8848324648</v>
      </c>
      <c r="AW772" s="17">
        <f ca="1">AR772*'Ejercicio 3 - TIR'!$D$5</f>
        <v>24771.1516674326</v>
      </c>
      <c r="AX772" s="17">
        <f ca="1">AS772*'Ejercicio 3 - TIR'!$D$5</f>
        <v>29618.730911698</v>
      </c>
      <c r="AY772" s="17">
        <f ca="1">AT772*'Ejercicio 3 - TIR'!$D$5</f>
        <v>36221.3172765793</v>
      </c>
      <c r="AZ772" s="17">
        <f ca="1" t="shared" ref="AZ772:BD772" si="5758">AJ772-AU772-AE772</f>
        <v>22688.2732778036</v>
      </c>
      <c r="BA772" s="17">
        <f ca="1" t="shared" si="5758"/>
        <v>23789.691059649</v>
      </c>
      <c r="BB772" s="17">
        <f ca="1" t="shared" si="5758"/>
        <v>32704.2832937539</v>
      </c>
      <c r="BC772" s="17">
        <f ca="1" t="shared" si="5758"/>
        <v>36231.6192900157</v>
      </c>
      <c r="BD772" s="17">
        <f ca="1" t="shared" si="5758"/>
        <v>41121.4009035301</v>
      </c>
      <c r="BE772" s="17">
        <f ca="1" t="shared" ref="BE772:BI772" si="5759">AZ772/Z772</f>
        <v>19497.3122576884</v>
      </c>
      <c r="BF772" s="17">
        <f ca="1" t="shared" si="5759"/>
        <v>17843.5651121532</v>
      </c>
      <c r="BG772" s="17">
        <f ca="1" t="shared" si="5759"/>
        <v>20439.8561752944</v>
      </c>
      <c r="BH772" s="17">
        <f ca="1" t="shared" si="5759"/>
        <v>18841.5059365252</v>
      </c>
      <c r="BI772" s="17">
        <f ca="1" t="shared" si="5759"/>
        <v>17558.7241932873</v>
      </c>
      <c r="BJ772" s="17">
        <f ca="1" t="shared" si="5738"/>
        <v>68074.2207930541</v>
      </c>
      <c r="BK772" s="17">
        <f ca="1" t="shared" si="5739"/>
        <v>33897.8520854536</v>
      </c>
      <c r="BL772" s="17">
        <f ca="1" t="shared" si="5740"/>
        <v>101972.072878508</v>
      </c>
      <c r="BM772" s="17">
        <f ca="1">BK772*'Ejercicio 3 - TIR'!$D$5</f>
        <v>16948.9260427268</v>
      </c>
      <c r="BN772" s="17">
        <f ca="1" t="shared" si="5741"/>
        <v>85023.1468357809</v>
      </c>
      <c r="BO772" s="17">
        <f ca="1" t="shared" si="5742"/>
        <v>36304.6480064516</v>
      </c>
      <c r="BP772" s="17">
        <f ca="1" t="shared" si="5743"/>
        <v>-101438.947932018</v>
      </c>
      <c r="BQ772" s="17">
        <f ca="1" t="shared" ref="BQ772:BT772" si="5760">BE772</f>
        <v>19497.3122576884</v>
      </c>
      <c r="BR772" s="17">
        <f ca="1" t="shared" si="5760"/>
        <v>17843.5651121532</v>
      </c>
      <c r="BS772" s="17">
        <f ca="1" t="shared" si="5760"/>
        <v>20439.8561752944</v>
      </c>
      <c r="BT772" s="17">
        <f ca="1" t="shared" si="5760"/>
        <v>18841.5059365252</v>
      </c>
      <c r="BU772" s="17">
        <f ca="1" t="shared" si="5745"/>
        <v>53863.3721997389</v>
      </c>
      <c r="BV772" s="19">
        <f ca="1" t="shared" si="5746"/>
        <v>7.56902815190077</v>
      </c>
    </row>
    <row r="773" ht="15" customHeight="1" spans="1:74">
      <c r="A773" s="15">
        <v>772</v>
      </c>
      <c r="B773" s="16">
        <f ca="1" t="shared" ref="B773:F773" si="5761">RAND()</f>
        <v>0.663074019315702</v>
      </c>
      <c r="C773" s="17">
        <f ca="1">IF(B773&lt;=('Ejercicio 3 - TIR'!$D$13-'Ejercicio 3 - TIR'!$C$13)/('Ejercicio 3 - TIR'!$E$13-'Ejercicio 3 - TIR'!$C$13),'Ejercicio 3 - TIR'!$C$13+SQRT(('Ejercicio 3 - TIR'!$E$13-'Ejercicio 3 - TIR'!$C$13)*('Ejercicio 3 - TIR'!$D$13-'Ejercicio 3 - TIR'!$C$13)*B773),'Ejercicio 3 - TIR'!$E$13-SQRT(('Ejercicio 3 - TIR'!$E$13-'Ejercicio 3 - TIR'!$C$13)*('Ejercicio 3 - TIR'!$E$13-'Ejercicio 3 - TIR'!$D$13)*(1-B773)))</f>
        <v>79892.5094350101</v>
      </c>
      <c r="D773" s="16">
        <f ca="1" t="shared" si="5761"/>
        <v>0.877806131402073</v>
      </c>
      <c r="E773" s="17">
        <f ca="1">IF(D773&lt;=('Ejercicio 3 - TIR'!$D$14-'Ejercicio 3 - TIR'!$C$14)/('Ejercicio 3 - TIR'!$E$14-'Ejercicio 3 - TIR'!$C$14),'Ejercicio 3 - TIR'!$C$14+SQRT(('Ejercicio 3 - TIR'!$E$14-'Ejercicio 3 - TIR'!$C$14)*('Ejercicio 3 - TIR'!$D$14-'Ejercicio 3 - TIR'!$C$14)*D773),'Ejercicio 3 - TIR'!$E$14-SQRT(('Ejercicio 3 - TIR'!$E$14-'Ejercicio 3 - TIR'!$C$14)*('Ejercicio 3 - TIR'!$E$14-'Ejercicio 3 - TIR'!$D$14)*(1-D773)))</f>
        <v>35718.7524844166</v>
      </c>
      <c r="F773" s="16">
        <f ca="1" t="shared" si="5761"/>
        <v>0.536203880074925</v>
      </c>
      <c r="G773" s="17">
        <f ca="1">IF(F773&lt;=('Ejercicio 3 - TIR'!$D$18-'Ejercicio 3 - TIR'!$C$18)/('Ejercicio 3 - TIR'!$E$18-'Ejercicio 3 - TIR'!$C$18),'Ejercicio 3 - TIR'!$C$18+SQRT(('Ejercicio 3 - TIR'!$E$18-'Ejercicio 3 - TIR'!$C$18)*('Ejercicio 3 - TIR'!$D$18-'Ejercicio 3 - TIR'!$C$18)*F773),'Ejercicio 3 - TIR'!$E$18-SQRT(('Ejercicio 3 - TIR'!$E$18-'Ejercicio 3 - TIR'!$C$18)*('Ejercicio 3 - TIR'!$E$18-'Ejercicio 3 - TIR'!$D$18)*(1-F773)))</f>
        <v>38968.3098748448</v>
      </c>
      <c r="H773" s="16">
        <f ca="1" t="shared" ref="H773:L773" si="5762">RAND()</f>
        <v>0.991496123680206</v>
      </c>
      <c r="I773" s="17">
        <f ca="1">IF(H773&lt;=('Ejercicio 3 - TIR'!$D$18-'Ejercicio 3 - TIR'!$C$18)/('Ejercicio 3 - TIR'!$E$18-'Ejercicio 3 - TIR'!$C$18),'Ejercicio 3 - TIR'!$C$18+SQRT(('Ejercicio 3 - TIR'!$E$18-'Ejercicio 3 - TIR'!$C$18)*('Ejercicio 3 - TIR'!$D$18-'Ejercicio 3 - TIR'!$C$18)*H773),'Ejercicio 3 - TIR'!$E$18-SQRT(('Ejercicio 3 - TIR'!$E$18-'Ejercicio 3 - TIR'!$C$18)*('Ejercicio 3 - TIR'!$E$18-'Ejercicio 3 - TIR'!$D$18)*(1-H773)))</f>
        <v>44201.381991197</v>
      </c>
      <c r="J773" s="16">
        <f ca="1" t="shared" si="5762"/>
        <v>0.601708420093364</v>
      </c>
      <c r="K773" s="17">
        <f ca="1">IF(J773&lt;=('Ejercicio 3 - TIR'!$D$18-'Ejercicio 3 - TIR'!$C$18)/('Ejercicio 3 - TIR'!$E$18-'Ejercicio 3 - TIR'!$C$18),'Ejercicio 3 - TIR'!$C$18+SQRT(('Ejercicio 3 - TIR'!$E$18-'Ejercicio 3 - TIR'!$C$18)*('Ejercicio 3 - TIR'!$D$18-'Ejercicio 3 - TIR'!$C$18)*J773),'Ejercicio 3 - TIR'!$E$18-SQRT(('Ejercicio 3 - TIR'!$E$18-'Ejercicio 3 - TIR'!$C$18)*('Ejercicio 3 - TIR'!$E$18-'Ejercicio 3 - TIR'!$D$18)*(1-J773)))</f>
        <v>39500.3296265974</v>
      </c>
      <c r="L773" s="16">
        <f ca="1" t="shared" si="5762"/>
        <v>0.798091233553037</v>
      </c>
      <c r="M773" s="17">
        <f ca="1">IF(L773&lt;=('Ejercicio 3 - TIR'!$D$18-'Ejercicio 3 - TIR'!$C$18)/('Ejercicio 3 - TIR'!$E$18-'Ejercicio 3 - TIR'!$C$18),'Ejercicio 3 - TIR'!$C$18+SQRT(('Ejercicio 3 - TIR'!$E$18-'Ejercicio 3 - TIR'!$C$18)*('Ejercicio 3 - TIR'!$D$18-'Ejercicio 3 - TIR'!$C$18)*L773),'Ejercicio 3 - TIR'!$E$18-SQRT(('Ejercicio 3 - TIR'!$E$18-'Ejercicio 3 - TIR'!$C$18)*('Ejercicio 3 - TIR'!$E$18-'Ejercicio 3 - TIR'!$D$18)*(1-L773)))</f>
        <v>41108.5789891709</v>
      </c>
      <c r="N773" s="16">
        <f ca="1" t="shared" ref="N773:R773" si="5763">RAND()</f>
        <v>0.460800254166449</v>
      </c>
      <c r="O773" s="17">
        <f ca="1">IF(N773&lt;=('Ejercicio 3 - TIR'!$D$18-'Ejercicio 3 - TIR'!$C$18)/('Ejercicio 3 - TIR'!$E$18-'Ejercicio 3 - TIR'!$C$18),'Ejercicio 3 - TIR'!$C$18+SQRT(('Ejercicio 3 - TIR'!$E$18-'Ejercicio 3 - TIR'!$C$18)*('Ejercicio 3 - TIR'!$D$18-'Ejercicio 3 - TIR'!$C$18)*N773),'Ejercicio 3 - TIR'!$E$18-SQRT(('Ejercicio 3 - TIR'!$E$18-'Ejercicio 3 - TIR'!$C$18)*('Ejercicio 3 - TIR'!$E$18-'Ejercicio 3 - TIR'!$D$18)*(1-N773)))</f>
        <v>38313.8461691907</v>
      </c>
      <c r="P773" s="16">
        <f ca="1" t="shared" si="5763"/>
        <v>0.308020228663629</v>
      </c>
      <c r="Q773" s="18">
        <f ca="1">IF(P773&lt;=('Ejercicio 3 - TIR'!$D$22-'Ejercicio 3 - TIR'!$C$22)/('Ejercicio 3 - TIR'!$E$22-'Ejercicio 3 - TIR'!$C$22),'Ejercicio 3 - TIR'!$C$22+SQRT(('Ejercicio 3 - TIR'!$E$22-'Ejercicio 3 - TIR'!$C$22)*('Ejercicio 3 - TIR'!$D$22-'Ejercicio 3 - TIR'!$C$22)*P773),'Ejercicio 3 - TIR'!$E$22-SQRT(('Ejercicio 3 - TIR'!$E$22-'Ejercicio 3 - TIR'!$C$22)*('Ejercicio 3 - TIR'!$E$22-'Ejercicio 3 - TIR'!$D$22)*(1-P773)))</f>
        <v>0.143546473442843</v>
      </c>
      <c r="R773" s="16">
        <f ca="1" t="shared" si="5763"/>
        <v>0.40785658886511</v>
      </c>
      <c r="S773" s="18">
        <f ca="1">IF(R773&lt;=('Ejercicio 3 - TIR'!$D$23-'Ejercicio 3 - TIR'!$C$23)/('Ejercicio 3 - TIR'!$E$23-'Ejercicio 3 - TIR'!$C$23),'Ejercicio 3 - TIR'!$C$23+SQRT(('Ejercicio 3 - TIR'!$E$23-'Ejercicio 3 - TIR'!$C$23)*('Ejercicio 3 - TIR'!$D$23-'Ejercicio 3 - TIR'!$C$23)*R773),'Ejercicio 3 - TIR'!$E$23-SQRT(('Ejercicio 3 - TIR'!$E$23-'Ejercicio 3 - TIR'!$C$23)*('Ejercicio 3 - TIR'!$E$23-'Ejercicio 3 - TIR'!$D$23)*(1-R773)))</f>
        <v>0.147095052315085</v>
      </c>
      <c r="T773" s="16">
        <f ca="1" t="shared" ref="T773:X773" si="5764">RAND()</f>
        <v>0.342421697456001</v>
      </c>
      <c r="U773" s="18">
        <f ca="1">IF(T773&lt;=('Ejercicio 3 - TIR'!$D$24-'Ejercicio 3 - TIR'!$C$24)/('Ejercicio 3 - TIR'!$E$24-'Ejercicio 3 - TIR'!$C$24),'Ejercicio 3 - TIR'!$C$24+SQRT(('Ejercicio 3 - TIR'!$E$24-'Ejercicio 3 - TIR'!$C$24)*('Ejercicio 3 - TIR'!$D$24-'Ejercicio 3 - TIR'!$C$24)*T773),'Ejercicio 3 - TIR'!$E$24-SQRT(('Ejercicio 3 - TIR'!$E$24-'Ejercicio 3 - TIR'!$C$24)*('Ejercicio 3 - TIR'!$E$24-'Ejercicio 3 - TIR'!$D$24)*(1-T773)))</f>
        <v>0.176815770819755</v>
      </c>
      <c r="V773" s="16">
        <f ca="1" t="shared" si="5764"/>
        <v>0.0394876947731693</v>
      </c>
      <c r="W773" s="18">
        <f ca="1">IF(V773&lt;=('Ejercicio 3 - TIR'!$D$25-'Ejercicio 3 - TIR'!$C$25)/('Ejercicio 3 - TIR'!$E$25-'Ejercicio 3 - TIR'!$C$25),'Ejercicio 3 - TIR'!$C$25+SQRT(('Ejercicio 3 - TIR'!$E$25-'Ejercicio 3 - TIR'!$C$25)*('Ejercicio 3 - TIR'!$D$25-'Ejercicio 3 - TIR'!$C$25)*V773),'Ejercicio 3 - TIR'!$E$25-SQRT(('Ejercicio 3 - TIR'!$E$25-'Ejercicio 3 - TIR'!$C$25)*('Ejercicio 3 - TIR'!$E$25-'Ejercicio 3 - TIR'!$D$25)*(1-V773)))</f>
        <v>0.187435238576027</v>
      </c>
      <c r="X773" s="16">
        <f ca="1" t="shared" si="5764"/>
        <v>0.238516658716299</v>
      </c>
      <c r="Y773" s="18">
        <f ca="1">IF(X773&lt;=('Ejercicio 3 - TIR'!$D$26-'Ejercicio 3 - TIR'!$C$26)/('Ejercicio 3 - TIR'!$E$26-'Ejercicio 3 - TIR'!$C$26),'Ejercicio 3 - TIR'!$C$26+SQRT(('Ejercicio 3 - TIR'!$E$26-'Ejercicio 3 - TIR'!$C$26)*('Ejercicio 3 - TIR'!$D$26-'Ejercicio 3 - TIR'!$C$26)*X773),'Ejercicio 3 - TIR'!$E$26-SQRT(('Ejercicio 3 - TIR'!$E$26-'Ejercicio 3 - TIR'!$C$26)*('Ejercicio 3 - TIR'!$E$26-'Ejercicio 3 - TIR'!$D$26)*(1-X773)))</f>
        <v>0.215377056143966</v>
      </c>
      <c r="Z773" s="16">
        <f ca="1" t="shared" si="5716"/>
        <v>1.14354647344284</v>
      </c>
      <c r="AA773" s="16">
        <f ca="1" t="shared" si="5717"/>
        <v>1.31175650177865</v>
      </c>
      <c r="AB773" s="16">
        <f ca="1" t="shared" si="5718"/>
        <v>1.54369573876847</v>
      </c>
      <c r="AC773" s="16">
        <f ca="1" t="shared" si="5719"/>
        <v>1.83303871785333</v>
      </c>
      <c r="AD773" s="16">
        <f ca="1" t="shared" si="5720"/>
        <v>2.22783320070249</v>
      </c>
      <c r="AE773" s="15">
        <f ca="1" t="shared" si="5721"/>
        <v>5127.30095491581</v>
      </c>
      <c r="AF773" s="15">
        <f ca="1" t="shared" si="5722"/>
        <v>5881.50155711433</v>
      </c>
      <c r="AG773" s="15">
        <f ca="1" t="shared" si="5723"/>
        <v>6921.44378851309</v>
      </c>
      <c r="AH773" s="15">
        <f ca="1" t="shared" si="5724"/>
        <v>8218.7662563036</v>
      </c>
      <c r="AI773" s="15">
        <f ca="1" t="shared" si="5725"/>
        <v>9988.89993772163</v>
      </c>
      <c r="AJ773" s="17">
        <f ca="1" t="shared" si="5726"/>
        <v>44562.0733334067</v>
      </c>
      <c r="AK773" s="17">
        <f ca="1" t="shared" si="5727"/>
        <v>57981.4502145543</v>
      </c>
      <c r="AL773" s="17">
        <f ca="1" t="shared" si="5728"/>
        <v>60976.4905245282</v>
      </c>
      <c r="AM773" s="17">
        <f ca="1" t="shared" si="5729"/>
        <v>75353.6169230822</v>
      </c>
      <c r="AN773" s="17">
        <f ca="1" t="shared" si="5730"/>
        <v>85356.858542331</v>
      </c>
      <c r="AO773" s="17">
        <f ca="1">C773/'Ejercicio 3 - TIR'!$D$7</f>
        <v>15978.501887002</v>
      </c>
      <c r="AP773" s="17">
        <f ca="1" t="shared" si="5731"/>
        <v>28583.5714464047</v>
      </c>
      <c r="AQ773" s="17">
        <f ca="1" t="shared" si="5732"/>
        <v>42002.9483275523</v>
      </c>
      <c r="AR773" s="17">
        <f ca="1" t="shared" si="5733"/>
        <v>44997.9886375262</v>
      </c>
      <c r="AS773" s="17">
        <f ca="1" t="shared" si="5734"/>
        <v>59375.1150360801</v>
      </c>
      <c r="AT773" s="17">
        <f ca="1" t="shared" si="5735"/>
        <v>69378.356655329</v>
      </c>
      <c r="AU773" s="17">
        <f ca="1">AP773*'Ejercicio 3 - TIR'!$D$5</f>
        <v>14291.7857232023</v>
      </c>
      <c r="AV773" s="17">
        <f ca="1">AQ773*'Ejercicio 3 - TIR'!$D$5</f>
        <v>21001.4741637762</v>
      </c>
      <c r="AW773" s="17">
        <f ca="1">AR773*'Ejercicio 3 - TIR'!$D$5</f>
        <v>22498.9943187631</v>
      </c>
      <c r="AX773" s="17">
        <f ca="1">AS773*'Ejercicio 3 - TIR'!$D$5</f>
        <v>29687.5575180401</v>
      </c>
      <c r="AY773" s="17">
        <f ca="1">AT773*'Ejercicio 3 - TIR'!$D$5</f>
        <v>34689.1783276645</v>
      </c>
      <c r="AZ773" s="17">
        <f ca="1" t="shared" ref="AZ773:BD773" si="5765">AJ773-AU773-AE773</f>
        <v>25142.9866552886</v>
      </c>
      <c r="BA773" s="17">
        <f ca="1" t="shared" si="5765"/>
        <v>31098.4744936638</v>
      </c>
      <c r="BB773" s="17">
        <f ca="1" t="shared" si="5765"/>
        <v>31556.052417252</v>
      </c>
      <c r="BC773" s="17">
        <f ca="1" t="shared" si="5765"/>
        <v>37447.2931487385</v>
      </c>
      <c r="BD773" s="17">
        <f ca="1" t="shared" si="5765"/>
        <v>40678.7802769449</v>
      </c>
      <c r="BE773" s="17">
        <f ca="1" t="shared" ref="BE773:BI773" si="5766">AZ773/Z773</f>
        <v>21986.8516402235</v>
      </c>
      <c r="BF773" s="17">
        <f ca="1" t="shared" si="5766"/>
        <v>23707.5055099757</v>
      </c>
      <c r="BG773" s="17">
        <f ca="1" t="shared" si="5766"/>
        <v>20441.8860690948</v>
      </c>
      <c r="BH773" s="17">
        <f ca="1" t="shared" si="5766"/>
        <v>20429.079202753</v>
      </c>
      <c r="BI773" s="17">
        <f ca="1" t="shared" si="5766"/>
        <v>18259.347362324</v>
      </c>
      <c r="BJ773" s="17">
        <f ca="1" t="shared" si="5738"/>
        <v>79575.4226724578</v>
      </c>
      <c r="BK773" s="17">
        <f ca="1" t="shared" si="5739"/>
        <v>35597.4370013505</v>
      </c>
      <c r="BL773" s="17">
        <f ca="1" t="shared" si="5740"/>
        <v>115172.859673808</v>
      </c>
      <c r="BM773" s="17">
        <f ca="1">BK773*'Ejercicio 3 - TIR'!$D$5</f>
        <v>17798.7185006752</v>
      </c>
      <c r="BN773" s="17">
        <f ca="1" t="shared" si="5741"/>
        <v>97374.1411731331</v>
      </c>
      <c r="BO773" s="17">
        <f ca="1" t="shared" si="5742"/>
        <v>43708.0034279176</v>
      </c>
      <c r="BP773" s="17">
        <f ca="1" t="shared" si="5743"/>
        <v>-115611.261919427</v>
      </c>
      <c r="BQ773" s="17">
        <f ca="1" t="shared" ref="BQ773:BT773" si="5767">BE773</f>
        <v>21986.8516402235</v>
      </c>
      <c r="BR773" s="17">
        <f ca="1" t="shared" si="5767"/>
        <v>23707.5055099757</v>
      </c>
      <c r="BS773" s="17">
        <f ca="1" t="shared" si="5767"/>
        <v>20441.8860690948</v>
      </c>
      <c r="BT773" s="17">
        <f ca="1" t="shared" si="5767"/>
        <v>20429.079202753</v>
      </c>
      <c r="BU773" s="17">
        <f ca="1" t="shared" si="5745"/>
        <v>61967.3507902416</v>
      </c>
      <c r="BV773" s="19">
        <f ca="1" t="shared" si="5746"/>
        <v>7.57569295658467</v>
      </c>
    </row>
    <row r="774" ht="15" customHeight="1" spans="1:74">
      <c r="A774" s="15">
        <v>773</v>
      </c>
      <c r="B774" s="16">
        <f ca="1" t="shared" ref="B774:F774" si="5768">RAND()</f>
        <v>0.530251323075236</v>
      </c>
      <c r="C774" s="17">
        <f ca="1">IF(B774&lt;=('Ejercicio 3 - TIR'!$D$13-'Ejercicio 3 - TIR'!$C$13)/('Ejercicio 3 - TIR'!$E$13-'Ejercicio 3 - TIR'!$C$13),'Ejercicio 3 - TIR'!$C$13+SQRT(('Ejercicio 3 - TIR'!$E$13-'Ejercicio 3 - TIR'!$C$13)*('Ejercicio 3 - TIR'!$D$13-'Ejercicio 3 - TIR'!$C$13)*B774),'Ejercicio 3 - TIR'!$E$13-SQRT(('Ejercicio 3 - TIR'!$E$13-'Ejercicio 3 - TIR'!$C$13)*('Ejercicio 3 - TIR'!$E$13-'Ejercicio 3 - TIR'!$D$13)*(1-B774)))</f>
        <v>76257.6662412956</v>
      </c>
      <c r="D774" s="16">
        <f ca="1" t="shared" si="5768"/>
        <v>0.813754317745633</v>
      </c>
      <c r="E774" s="17">
        <f ca="1">IF(D774&lt;=('Ejercicio 3 - TIR'!$D$14-'Ejercicio 3 - TIR'!$C$14)/('Ejercicio 3 - TIR'!$E$14-'Ejercicio 3 - TIR'!$C$14),'Ejercicio 3 - TIR'!$C$14+SQRT(('Ejercicio 3 - TIR'!$E$14-'Ejercicio 3 - TIR'!$C$14)*('Ejercicio 3 - TIR'!$D$14-'Ejercicio 3 - TIR'!$C$14)*D774),'Ejercicio 3 - TIR'!$E$14-SQRT(('Ejercicio 3 - TIR'!$E$14-'Ejercicio 3 - TIR'!$C$14)*('Ejercicio 3 - TIR'!$E$14-'Ejercicio 3 - TIR'!$D$14)*(1-D774)))</f>
        <v>34714.4676390968</v>
      </c>
      <c r="F774" s="16">
        <f ca="1" t="shared" si="5768"/>
        <v>0.166336161777632</v>
      </c>
      <c r="G774" s="17">
        <f ca="1">IF(F774&lt;=('Ejercicio 3 - TIR'!$D$18-'Ejercicio 3 - TIR'!$C$18)/('Ejercicio 3 - TIR'!$E$18-'Ejercicio 3 - TIR'!$C$18),'Ejercicio 3 - TIR'!$C$18+SQRT(('Ejercicio 3 - TIR'!$E$18-'Ejercicio 3 - TIR'!$C$18)*('Ejercicio 3 - TIR'!$D$18-'Ejercicio 3 - TIR'!$C$18)*F774),'Ejercicio 3 - TIR'!$E$18-SQRT(('Ejercicio 3 - TIR'!$E$18-'Ejercicio 3 - TIR'!$C$18)*('Ejercicio 3 - TIR'!$E$18-'Ejercicio 3 - TIR'!$D$18)*(1-F774)))</f>
        <v>34995.0399664712</v>
      </c>
      <c r="H774" s="16">
        <f ca="1" t="shared" ref="H774:L774" si="5769">RAND()</f>
        <v>0.10781990962573</v>
      </c>
      <c r="I774" s="17">
        <f ca="1">IF(H774&lt;=('Ejercicio 3 - TIR'!$D$18-'Ejercicio 3 - TIR'!$C$18)/('Ejercicio 3 - TIR'!$E$18-'Ejercicio 3 - TIR'!$C$18),'Ejercicio 3 - TIR'!$C$18+SQRT(('Ejercicio 3 - TIR'!$E$18-'Ejercicio 3 - TIR'!$C$18)*('Ejercicio 3 - TIR'!$D$18-'Ejercicio 3 - TIR'!$C$18)*H774),'Ejercicio 3 - TIR'!$E$18-SQRT(('Ejercicio 3 - TIR'!$E$18-'Ejercicio 3 - TIR'!$C$18)*('Ejercicio 3 - TIR'!$E$18-'Ejercicio 3 - TIR'!$D$18)*(1-H774)))</f>
        <v>34021.5651733945</v>
      </c>
      <c r="J774" s="16">
        <f ca="1" t="shared" si="5769"/>
        <v>0.413194654533559</v>
      </c>
      <c r="K774" s="17">
        <f ca="1">IF(J774&lt;=('Ejercicio 3 - TIR'!$D$18-'Ejercicio 3 - TIR'!$C$18)/('Ejercicio 3 - TIR'!$E$18-'Ejercicio 3 - TIR'!$C$18),'Ejercicio 3 - TIR'!$C$18+SQRT(('Ejercicio 3 - TIR'!$E$18-'Ejercicio 3 - TIR'!$C$18)*('Ejercicio 3 - TIR'!$D$18-'Ejercicio 3 - TIR'!$C$18)*J774),'Ejercicio 3 - TIR'!$E$18-SQRT(('Ejercicio 3 - TIR'!$E$18-'Ejercicio 3 - TIR'!$C$18)*('Ejercicio 3 - TIR'!$E$18-'Ejercicio 3 - TIR'!$D$18)*(1-J774)))</f>
        <v>37872.6868463082</v>
      </c>
      <c r="L774" s="16">
        <f ca="1" t="shared" si="5769"/>
        <v>0.46743763781604</v>
      </c>
      <c r="M774" s="17">
        <f ca="1">IF(L774&lt;=('Ejercicio 3 - TIR'!$D$18-'Ejercicio 3 - TIR'!$C$18)/('Ejercicio 3 - TIR'!$E$18-'Ejercicio 3 - TIR'!$C$18),'Ejercicio 3 - TIR'!$C$18+SQRT(('Ejercicio 3 - TIR'!$E$18-'Ejercicio 3 - TIR'!$C$18)*('Ejercicio 3 - TIR'!$D$18-'Ejercicio 3 - TIR'!$C$18)*L774),'Ejercicio 3 - TIR'!$E$18-SQRT(('Ejercicio 3 - TIR'!$E$18-'Ejercicio 3 - TIR'!$C$18)*('Ejercicio 3 - TIR'!$E$18-'Ejercicio 3 - TIR'!$D$18)*(1-L774)))</f>
        <v>38373.5085640612</v>
      </c>
      <c r="N774" s="16">
        <f ca="1" t="shared" ref="N774:R774" si="5770">RAND()</f>
        <v>0.274469346417205</v>
      </c>
      <c r="O774" s="17">
        <f ca="1">IF(N774&lt;=('Ejercicio 3 - TIR'!$D$18-'Ejercicio 3 - TIR'!$C$18)/('Ejercicio 3 - TIR'!$E$18-'Ejercicio 3 - TIR'!$C$18),'Ejercicio 3 - TIR'!$C$18+SQRT(('Ejercicio 3 - TIR'!$E$18-'Ejercicio 3 - TIR'!$C$18)*('Ejercicio 3 - TIR'!$D$18-'Ejercicio 3 - TIR'!$C$18)*N774),'Ejercicio 3 - TIR'!$E$18-SQRT(('Ejercicio 3 - TIR'!$E$18-'Ejercicio 3 - TIR'!$C$18)*('Ejercicio 3 - TIR'!$E$18-'Ejercicio 3 - TIR'!$D$18)*(1-N774)))</f>
        <v>36416.416598272</v>
      </c>
      <c r="P774" s="16">
        <f ca="1" t="shared" si="5770"/>
        <v>0.0561653829833431</v>
      </c>
      <c r="Q774" s="18">
        <f ca="1">IF(P774&lt;=('Ejercicio 3 - TIR'!$D$22-'Ejercicio 3 - TIR'!$C$22)/('Ejercicio 3 - TIR'!$E$22-'Ejercicio 3 - TIR'!$C$22),'Ejercicio 3 - TIR'!$C$22+SQRT(('Ejercicio 3 - TIR'!$E$22-'Ejercicio 3 - TIR'!$C$22)*('Ejercicio 3 - TIR'!$D$22-'Ejercicio 3 - TIR'!$C$22)*P774),'Ejercicio 3 - TIR'!$E$22-SQRT(('Ejercicio 3 - TIR'!$E$22-'Ejercicio 3 - TIR'!$C$22)*('Ejercicio 3 - TIR'!$E$22-'Ejercicio 3 - TIR'!$D$22)*(1-P774)))</f>
        <v>0.130054734674272</v>
      </c>
      <c r="R774" s="16">
        <f ca="1" t="shared" si="5770"/>
        <v>0.692376999665044</v>
      </c>
      <c r="S774" s="18">
        <f ca="1">IF(R774&lt;=('Ejercicio 3 - TIR'!$D$23-'Ejercicio 3 - TIR'!$C$23)/('Ejercicio 3 - TIR'!$E$23-'Ejercicio 3 - TIR'!$C$23),'Ejercicio 3 - TIR'!$C$23+SQRT(('Ejercicio 3 - TIR'!$E$23-'Ejercicio 3 - TIR'!$C$23)*('Ejercicio 3 - TIR'!$D$23-'Ejercicio 3 - TIR'!$C$23)*R774),'Ejercicio 3 - TIR'!$E$23-SQRT(('Ejercicio 3 - TIR'!$E$23-'Ejercicio 3 - TIR'!$C$23)*('Ejercicio 3 - TIR'!$E$23-'Ejercicio 3 - TIR'!$D$23)*(1-R774)))</f>
        <v>0.156468714429447</v>
      </c>
      <c r="T774" s="16">
        <f ca="1" t="shared" ref="T774:X774" si="5771">RAND()</f>
        <v>0.120371679376737</v>
      </c>
      <c r="U774" s="18">
        <f ca="1">IF(T774&lt;=('Ejercicio 3 - TIR'!$D$24-'Ejercicio 3 - TIR'!$C$24)/('Ejercicio 3 - TIR'!$E$24-'Ejercicio 3 - TIR'!$C$24),'Ejercicio 3 - TIR'!$C$24+SQRT(('Ejercicio 3 - TIR'!$E$24-'Ejercicio 3 - TIR'!$C$24)*('Ejercicio 3 - TIR'!$D$24-'Ejercicio 3 - TIR'!$C$24)*T774),'Ejercicio 3 - TIR'!$E$24-SQRT(('Ejercicio 3 - TIR'!$E$24-'Ejercicio 3 - TIR'!$C$24)*('Ejercicio 3 - TIR'!$E$24-'Ejercicio 3 - TIR'!$D$24)*(1-T774)))</f>
        <v>0.165899073139373</v>
      </c>
      <c r="V774" s="16">
        <f ca="1" t="shared" si="5771"/>
        <v>0.810178550747601</v>
      </c>
      <c r="W774" s="18">
        <f ca="1">IF(V774&lt;=('Ejercicio 3 - TIR'!$D$25-'Ejercicio 3 - TIR'!$C$25)/('Ejercicio 3 - TIR'!$E$25-'Ejercicio 3 - TIR'!$C$25),'Ejercicio 3 - TIR'!$C$25+SQRT(('Ejercicio 3 - TIR'!$E$25-'Ejercicio 3 - TIR'!$C$25)*('Ejercicio 3 - TIR'!$D$25-'Ejercicio 3 - TIR'!$C$25)*V774),'Ejercicio 3 - TIR'!$E$25-SQRT(('Ejercicio 3 - TIR'!$E$25-'Ejercicio 3 - TIR'!$C$25)*('Ejercicio 3 - TIR'!$E$25-'Ejercicio 3 - TIR'!$D$25)*(1-V774)))</f>
        <v>0.224224525758322</v>
      </c>
      <c r="X774" s="16">
        <f ca="1" t="shared" si="5771"/>
        <v>0.4446250393993</v>
      </c>
      <c r="Y774" s="18">
        <f ca="1">IF(X774&lt;=('Ejercicio 3 - TIR'!$D$26-'Ejercicio 3 - TIR'!$C$26)/('Ejercicio 3 - TIR'!$E$26-'Ejercicio 3 - TIR'!$C$26),'Ejercicio 3 - TIR'!$C$26+SQRT(('Ejercicio 3 - TIR'!$E$26-'Ejercicio 3 - TIR'!$C$26)*('Ejercicio 3 - TIR'!$D$26-'Ejercicio 3 - TIR'!$C$26)*X774),'Ejercicio 3 - TIR'!$E$26-SQRT(('Ejercicio 3 - TIR'!$E$26-'Ejercicio 3 - TIR'!$C$26)*('Ejercicio 3 - TIR'!$E$26-'Ejercicio 3 - TIR'!$D$26)*(1-X774)))</f>
        <v>0.225236647406831</v>
      </c>
      <c r="Z774" s="16">
        <f ca="1" t="shared" si="5716"/>
        <v>1.13005473467427</v>
      </c>
      <c r="AA774" s="16">
        <f ca="1" t="shared" si="5717"/>
        <v>1.30687294624367</v>
      </c>
      <c r="AB774" s="16">
        <f ca="1" t="shared" si="5718"/>
        <v>1.52368195673641</v>
      </c>
      <c r="AC774" s="16">
        <f ca="1" t="shared" si="5719"/>
        <v>1.86532882089215</v>
      </c>
      <c r="AD774" s="16">
        <f ca="1" t="shared" si="5720"/>
        <v>2.28546923082123</v>
      </c>
      <c r="AE774" s="15">
        <f ca="1" t="shared" si="5721"/>
        <v>4514.78087816135</v>
      </c>
      <c r="AF774" s="15">
        <f ca="1" t="shared" si="5722"/>
        <v>5221.20283809791</v>
      </c>
      <c r="AG774" s="15">
        <f ca="1" t="shared" si="5723"/>
        <v>6087.39554961102</v>
      </c>
      <c r="AH774" s="15">
        <f ca="1" t="shared" si="5724"/>
        <v>7452.33892982587</v>
      </c>
      <c r="AI774" s="15">
        <f ca="1" t="shared" si="5725"/>
        <v>9130.87876571926</v>
      </c>
      <c r="AJ774" s="17">
        <f ca="1" t="shared" si="5726"/>
        <v>39546.3106042262</v>
      </c>
      <c r="AK774" s="17">
        <f ca="1" t="shared" si="5727"/>
        <v>44461.863113975</v>
      </c>
      <c r="AL774" s="17">
        <f ca="1" t="shared" si="5728"/>
        <v>57705.9296008482</v>
      </c>
      <c r="AM774" s="17">
        <f ca="1" t="shared" si="5729"/>
        <v>71579.2114832949</v>
      </c>
      <c r="AN774" s="17">
        <f ca="1" t="shared" si="5730"/>
        <v>83228.5996321183</v>
      </c>
      <c r="AO774" s="17">
        <f ca="1">C774/'Ejercicio 3 - TIR'!$D$7</f>
        <v>15251.5332482591</v>
      </c>
      <c r="AP774" s="17">
        <f ca="1" t="shared" si="5731"/>
        <v>24294.7773559671</v>
      </c>
      <c r="AQ774" s="17">
        <f ca="1" t="shared" si="5732"/>
        <v>29210.3298657159</v>
      </c>
      <c r="AR774" s="17">
        <f ca="1" t="shared" si="5733"/>
        <v>42454.3963525891</v>
      </c>
      <c r="AS774" s="17">
        <f ca="1" t="shared" si="5734"/>
        <v>56327.6782350358</v>
      </c>
      <c r="AT774" s="17">
        <f ca="1" t="shared" si="5735"/>
        <v>67977.0663838592</v>
      </c>
      <c r="AU774" s="17">
        <f ca="1">AP774*'Ejercicio 3 - TIR'!$D$5</f>
        <v>12147.3886779835</v>
      </c>
      <c r="AV774" s="17">
        <f ca="1">AQ774*'Ejercicio 3 - TIR'!$D$5</f>
        <v>14605.1649328579</v>
      </c>
      <c r="AW774" s="17">
        <f ca="1">AR774*'Ejercicio 3 - TIR'!$D$5</f>
        <v>21227.1981762946</v>
      </c>
      <c r="AX774" s="17">
        <f ca="1">AS774*'Ejercicio 3 - TIR'!$D$5</f>
        <v>28163.8391175179</v>
      </c>
      <c r="AY774" s="17">
        <f ca="1">AT774*'Ejercicio 3 - TIR'!$D$5</f>
        <v>33988.5331919296</v>
      </c>
      <c r="AZ774" s="17">
        <f ca="1" t="shared" ref="AZ774:BD774" si="5772">AJ774-AU774-AE774</f>
        <v>22884.1410480813</v>
      </c>
      <c r="BA774" s="17">
        <f ca="1" t="shared" si="5772"/>
        <v>24635.4953430191</v>
      </c>
      <c r="BB774" s="17">
        <f ca="1" t="shared" si="5772"/>
        <v>30391.3358749427</v>
      </c>
      <c r="BC774" s="17">
        <f ca="1" t="shared" si="5772"/>
        <v>35963.0334359512</v>
      </c>
      <c r="BD774" s="17">
        <f ca="1" t="shared" si="5772"/>
        <v>40109.1876744694</v>
      </c>
      <c r="BE774" s="17">
        <f ca="1" t="shared" ref="BE774:BI774" si="5773">AZ774/Z774</f>
        <v>20250.4713673692</v>
      </c>
      <c r="BF774" s="17">
        <f ca="1" t="shared" si="5773"/>
        <v>18850.7195086016</v>
      </c>
      <c r="BG774" s="17">
        <f ca="1" t="shared" si="5773"/>
        <v>19945.9839637651</v>
      </c>
      <c r="BH774" s="17">
        <f ca="1" t="shared" si="5773"/>
        <v>19279.7286103963</v>
      </c>
      <c r="BI774" s="17">
        <f ca="1" t="shared" si="5773"/>
        <v>17549.6511322785</v>
      </c>
      <c r="BJ774" s="17">
        <f ca="1" t="shared" si="5738"/>
        <v>79338.847653495</v>
      </c>
      <c r="BK774" s="17">
        <f ca="1" t="shared" si="5739"/>
        <v>34856.9099617432</v>
      </c>
      <c r="BL774" s="17">
        <f ca="1" t="shared" si="5740"/>
        <v>114195.757615238</v>
      </c>
      <c r="BM774" s="17">
        <f ca="1">BK774*'Ejercicio 3 - TIR'!$D$5</f>
        <v>17428.4549808716</v>
      </c>
      <c r="BN774" s="17">
        <f ca="1" t="shared" si="5741"/>
        <v>96767.3026343666</v>
      </c>
      <c r="BO774" s="17">
        <f ca="1" t="shared" si="5742"/>
        <v>42340.2342632264</v>
      </c>
      <c r="BP774" s="17">
        <f ca="1" t="shared" si="5743"/>
        <v>-110972.133880392</v>
      </c>
      <c r="BQ774" s="17">
        <f ca="1" t="shared" ref="BQ774:BT774" si="5774">BE774</f>
        <v>20250.4713673692</v>
      </c>
      <c r="BR774" s="17">
        <f ca="1" t="shared" si="5774"/>
        <v>18850.7195086016</v>
      </c>
      <c r="BS774" s="17">
        <f ca="1" t="shared" si="5774"/>
        <v>19945.9839637651</v>
      </c>
      <c r="BT774" s="17">
        <f ca="1" t="shared" si="5774"/>
        <v>19279.7286103963</v>
      </c>
      <c r="BU774" s="17">
        <f ca="1" t="shared" si="5745"/>
        <v>59889.8853955048</v>
      </c>
      <c r="BV774" s="19">
        <f ca="1" t="shared" si="5746"/>
        <v>6.46464048880777</v>
      </c>
    </row>
    <row r="775" ht="15" customHeight="1" spans="1:74">
      <c r="A775" s="15">
        <v>774</v>
      </c>
      <c r="B775" s="16">
        <f ca="1" t="shared" ref="B775:F775" si="5775">RAND()</f>
        <v>0.353311481130711</v>
      </c>
      <c r="C775" s="17">
        <f ca="1">IF(B775&lt;=('Ejercicio 3 - TIR'!$D$13-'Ejercicio 3 - TIR'!$C$13)/('Ejercicio 3 - TIR'!$E$13-'Ejercicio 3 - TIR'!$C$13),'Ejercicio 3 - TIR'!$C$13+SQRT(('Ejercicio 3 - TIR'!$E$13-'Ejercicio 3 - TIR'!$C$13)*('Ejercicio 3 - TIR'!$D$13-'Ejercicio 3 - TIR'!$C$13)*B775),'Ejercicio 3 - TIR'!$E$13-SQRT(('Ejercicio 3 - TIR'!$E$13-'Ejercicio 3 - TIR'!$C$13)*('Ejercicio 3 - TIR'!$E$13-'Ejercicio 3 - TIR'!$D$13)*(1-B775)))</f>
        <v>72142.7527805932</v>
      </c>
      <c r="D775" s="16">
        <f ca="1" t="shared" si="5775"/>
        <v>0.615884711222634</v>
      </c>
      <c r="E775" s="17">
        <f ca="1">IF(D775&lt;=('Ejercicio 3 - TIR'!$D$14-'Ejercicio 3 - TIR'!$C$14)/('Ejercicio 3 - TIR'!$E$14-'Ejercicio 3 - TIR'!$C$14),'Ejercicio 3 - TIR'!$C$14+SQRT(('Ejercicio 3 - TIR'!$E$14-'Ejercicio 3 - TIR'!$C$14)*('Ejercicio 3 - TIR'!$D$14-'Ejercicio 3 - TIR'!$C$14)*D775),'Ejercicio 3 - TIR'!$E$14-SQRT(('Ejercicio 3 - TIR'!$E$14-'Ejercicio 3 - TIR'!$C$14)*('Ejercicio 3 - TIR'!$E$14-'Ejercicio 3 - TIR'!$D$14)*(1-D775)))</f>
        <v>32409.3944038302</v>
      </c>
      <c r="F775" s="16">
        <f ca="1" t="shared" si="5775"/>
        <v>0.947526404131624</v>
      </c>
      <c r="G775" s="17">
        <f ca="1">IF(F775&lt;=('Ejercicio 3 - TIR'!$D$18-'Ejercicio 3 - TIR'!$C$18)/('Ejercicio 3 - TIR'!$E$18-'Ejercicio 3 - TIR'!$C$18),'Ejercicio 3 - TIR'!$C$18+SQRT(('Ejercicio 3 - TIR'!$E$18-'Ejercicio 3 - TIR'!$C$18)*('Ejercicio 3 - TIR'!$D$18-'Ejercicio 3 - TIR'!$C$18)*F775),'Ejercicio 3 - TIR'!$E$18-SQRT(('Ejercicio 3 - TIR'!$E$18-'Ejercicio 3 - TIR'!$C$18)*('Ejercicio 3 - TIR'!$E$18-'Ejercicio 3 - TIR'!$D$18)*(1-F775)))</f>
        <v>43016.1855706422</v>
      </c>
      <c r="H775" s="16">
        <f ca="1" t="shared" ref="H775:L775" si="5776">RAND()</f>
        <v>0.575222174022066</v>
      </c>
      <c r="I775" s="17">
        <f ca="1">IF(H775&lt;=('Ejercicio 3 - TIR'!$D$18-'Ejercicio 3 - TIR'!$C$18)/('Ejercicio 3 - TIR'!$E$18-'Ejercicio 3 - TIR'!$C$18),'Ejercicio 3 - TIR'!$C$18+SQRT(('Ejercicio 3 - TIR'!$E$18-'Ejercicio 3 - TIR'!$C$18)*('Ejercicio 3 - TIR'!$D$18-'Ejercicio 3 - TIR'!$C$18)*H775),'Ejercicio 3 - TIR'!$E$18-SQRT(('Ejercicio 3 - TIR'!$E$18-'Ejercicio 3 - TIR'!$C$18)*('Ejercicio 3 - TIR'!$E$18-'Ejercicio 3 - TIR'!$D$18)*(1-H775)))</f>
        <v>39288.8818543089</v>
      </c>
      <c r="J775" s="16">
        <f ca="1" t="shared" si="5776"/>
        <v>0.975197598860038</v>
      </c>
      <c r="K775" s="17">
        <f ca="1">IF(J775&lt;=('Ejercicio 3 - TIR'!$D$18-'Ejercicio 3 - TIR'!$C$18)/('Ejercicio 3 - TIR'!$E$18-'Ejercicio 3 - TIR'!$C$18),'Ejercicio 3 - TIR'!$C$18+SQRT(('Ejercicio 3 - TIR'!$E$18-'Ejercicio 3 - TIR'!$C$18)*('Ejercicio 3 - TIR'!$D$18-'Ejercicio 3 - TIR'!$C$18)*J775),'Ejercicio 3 - TIR'!$E$18-SQRT(('Ejercicio 3 - TIR'!$E$18-'Ejercicio 3 - TIR'!$C$18)*('Ejercicio 3 - TIR'!$E$18-'Ejercicio 3 - TIR'!$D$18)*(1-J775)))</f>
        <v>43636.1158093529</v>
      </c>
      <c r="L775" s="16">
        <f ca="1" t="shared" si="5776"/>
        <v>0.24478216005309</v>
      </c>
      <c r="M775" s="17">
        <f ca="1">IF(L775&lt;=('Ejercicio 3 - TIR'!$D$18-'Ejercicio 3 - TIR'!$C$18)/('Ejercicio 3 - TIR'!$E$18-'Ejercicio 3 - TIR'!$C$18),'Ejercicio 3 - TIR'!$C$18+SQRT(('Ejercicio 3 - TIR'!$E$18-'Ejercicio 3 - TIR'!$C$18)*('Ejercicio 3 - TIR'!$D$18-'Ejercicio 3 - TIR'!$C$18)*L775),'Ejercicio 3 - TIR'!$E$18-SQRT(('Ejercicio 3 - TIR'!$E$18-'Ejercicio 3 - TIR'!$C$18)*('Ejercicio 3 - TIR'!$E$18-'Ejercicio 3 - TIR'!$D$18)*(1-L775)))</f>
        <v>36059.4821567493</v>
      </c>
      <c r="N775" s="16">
        <f ca="1" t="shared" ref="N775:R775" si="5777">RAND()</f>
        <v>0.950035830878368</v>
      </c>
      <c r="O775" s="17">
        <f ca="1">IF(N775&lt;=('Ejercicio 3 - TIR'!$D$18-'Ejercicio 3 - TIR'!$C$18)/('Ejercicio 3 - TIR'!$E$18-'Ejercicio 3 - TIR'!$C$18),'Ejercicio 3 - TIR'!$C$18+SQRT(('Ejercicio 3 - TIR'!$E$18-'Ejercicio 3 - TIR'!$C$18)*('Ejercicio 3 - TIR'!$D$18-'Ejercicio 3 - TIR'!$C$18)*N775),'Ejercicio 3 - TIR'!$E$18-SQRT(('Ejercicio 3 - TIR'!$E$18-'Ejercicio 3 - TIR'!$C$18)*('Ejercicio 3 - TIR'!$E$18-'Ejercicio 3 - TIR'!$D$18)*(1-N775)))</f>
        <v>43064.2023132253</v>
      </c>
      <c r="P775" s="16">
        <f ca="1" t="shared" si="5777"/>
        <v>0.547957803260995</v>
      </c>
      <c r="Q775" s="18">
        <f ca="1">IF(P775&lt;=('Ejercicio 3 - TIR'!$D$22-'Ejercicio 3 - TIR'!$C$22)/('Ejercicio 3 - TIR'!$E$22-'Ejercicio 3 - TIR'!$C$22),'Ejercicio 3 - TIR'!$C$22+SQRT(('Ejercicio 3 - TIR'!$E$22-'Ejercicio 3 - TIR'!$C$22)*('Ejercicio 3 - TIR'!$D$22-'Ejercicio 3 - TIR'!$C$22)*P775),'Ejercicio 3 - TIR'!$E$22-SQRT(('Ejercicio 3 - TIR'!$E$22-'Ejercicio 3 - TIR'!$C$22)*('Ejercicio 3 - TIR'!$E$22-'Ejercicio 3 - TIR'!$D$22)*(1-P775)))</f>
        <v>0.151474994230847</v>
      </c>
      <c r="R775" s="16">
        <f ca="1" t="shared" si="5777"/>
        <v>0.946197411461456</v>
      </c>
      <c r="S775" s="18">
        <f ca="1">IF(R775&lt;=('Ejercicio 3 - TIR'!$D$23-'Ejercicio 3 - TIR'!$C$23)/('Ejercicio 3 - TIR'!$E$23-'Ejercicio 3 - TIR'!$C$23),'Ejercicio 3 - TIR'!$C$23+SQRT(('Ejercicio 3 - TIR'!$E$23-'Ejercicio 3 - TIR'!$C$23)*('Ejercicio 3 - TIR'!$D$23-'Ejercicio 3 - TIR'!$C$23)*R775),'Ejercicio 3 - TIR'!$E$23-SQRT(('Ejercicio 3 - TIR'!$E$23-'Ejercicio 3 - TIR'!$C$23)*('Ejercicio 3 - TIR'!$E$23-'Ejercicio 3 - TIR'!$D$23)*(1-R775)))</f>
        <v>0.170159031583763</v>
      </c>
      <c r="T775" s="16">
        <f ca="1" t="shared" ref="T775:X775" si="5778">RAND()</f>
        <v>0.891111132864284</v>
      </c>
      <c r="U775" s="18">
        <f ca="1">IF(T775&lt;=('Ejercicio 3 - TIR'!$D$24-'Ejercicio 3 - TIR'!$C$24)/('Ejercicio 3 - TIR'!$E$24-'Ejercicio 3 - TIR'!$C$24),'Ejercicio 3 - TIR'!$C$24+SQRT(('Ejercicio 3 - TIR'!$E$24-'Ejercicio 3 - TIR'!$C$24)*('Ejercicio 3 - TIR'!$D$24-'Ejercicio 3 - TIR'!$C$24)*T775),'Ejercicio 3 - TIR'!$E$24-SQRT(('Ejercicio 3 - TIR'!$E$24-'Ejercicio 3 - TIR'!$C$24)*('Ejercicio 3 - TIR'!$E$24-'Ejercicio 3 - TIR'!$D$24)*(1-T775)))</f>
        <v>0.202538933939189</v>
      </c>
      <c r="V775" s="16">
        <f ca="1" t="shared" si="5778"/>
        <v>0.619834608489287</v>
      </c>
      <c r="W775" s="18">
        <f ca="1">IF(V775&lt;=('Ejercicio 3 - TIR'!$D$25-'Ejercicio 3 - TIR'!$C$25)/('Ejercicio 3 - TIR'!$E$25-'Ejercicio 3 - TIR'!$C$25),'Ejercicio 3 - TIR'!$C$25+SQRT(('Ejercicio 3 - TIR'!$E$25-'Ejercicio 3 - TIR'!$C$25)*('Ejercicio 3 - TIR'!$D$25-'Ejercicio 3 - TIR'!$C$25)*V775),'Ejercicio 3 - TIR'!$E$25-SQRT(('Ejercicio 3 - TIR'!$E$25-'Ejercicio 3 - TIR'!$C$25)*('Ejercicio 3 - TIR'!$E$25-'Ejercicio 3 - TIR'!$D$25)*(1-V775)))</f>
        <v>0.213522899371147</v>
      </c>
      <c r="X775" s="16">
        <f ca="1" t="shared" si="5778"/>
        <v>0.11089758154013</v>
      </c>
      <c r="Y775" s="18">
        <f ca="1">IF(X775&lt;=('Ejercicio 3 - TIR'!$D$26-'Ejercicio 3 - TIR'!$C$26)/('Ejercicio 3 - TIR'!$E$26-'Ejercicio 3 - TIR'!$C$26),'Ejercicio 3 - TIR'!$C$26+SQRT(('Ejercicio 3 - TIR'!$E$26-'Ejercicio 3 - TIR'!$C$26)*('Ejercicio 3 - TIR'!$D$26-'Ejercicio 3 - TIR'!$C$26)*X775),'Ejercicio 3 - TIR'!$E$26-SQRT(('Ejercicio 3 - TIR'!$E$26-'Ejercicio 3 - TIR'!$C$26)*('Ejercicio 3 - TIR'!$E$26-'Ejercicio 3 - TIR'!$D$26)*(1-X775)))</f>
        <v>0.207303857089052</v>
      </c>
      <c r="Z775" s="16">
        <f ca="1" t="shared" si="5716"/>
        <v>1.15147499423085</v>
      </c>
      <c r="AA775" s="16">
        <f ca="1" t="shared" si="5717"/>
        <v>1.34740886414209</v>
      </c>
      <c r="AB775" s="16">
        <f ca="1" t="shared" si="5718"/>
        <v>1.62031161906564</v>
      </c>
      <c r="AC775" s="16">
        <f ca="1" t="shared" si="5719"/>
        <v>1.96628525385329</v>
      </c>
      <c r="AD775" s="16">
        <f ca="1" t="shared" si="5720"/>
        <v>2.3739037711144</v>
      </c>
      <c r="AE775" s="15">
        <f ca="1" t="shared" si="5721"/>
        <v>4909.21283034542</v>
      </c>
      <c r="AF775" s="15">
        <f ca="1" t="shared" si="5722"/>
        <v>5744.55973139558</v>
      </c>
      <c r="AG775" s="15">
        <f ca="1" t="shared" si="5723"/>
        <v>6908.05673534243</v>
      </c>
      <c r="AH775" s="15">
        <f ca="1" t="shared" si="5724"/>
        <v>8383.08503849313</v>
      </c>
      <c r="AI775" s="15">
        <f ca="1" t="shared" si="5725"/>
        <v>10120.9309012783</v>
      </c>
      <c r="AJ775" s="17">
        <f ca="1" t="shared" si="5726"/>
        <v>49532.0620317883</v>
      </c>
      <c r="AK775" s="17">
        <f ca="1" t="shared" si="5727"/>
        <v>52938.187672727</v>
      </c>
      <c r="AL775" s="17">
        <f ca="1" t="shared" si="5728"/>
        <v>70704.1054567883</v>
      </c>
      <c r="AM775" s="17">
        <f ca="1" t="shared" si="5729"/>
        <v>70903.2280264021</v>
      </c>
      <c r="AN775" s="17">
        <f ca="1" t="shared" si="5730"/>
        <v>102230.272271399</v>
      </c>
      <c r="AO775" s="17">
        <f ca="1">C775/'Ejercicio 3 - TIR'!$D$7</f>
        <v>14428.5505561186</v>
      </c>
      <c r="AP775" s="17">
        <f ca="1" t="shared" si="5731"/>
        <v>35103.5114756696</v>
      </c>
      <c r="AQ775" s="17">
        <f ca="1" t="shared" si="5732"/>
        <v>38509.6371166084</v>
      </c>
      <c r="AR775" s="17">
        <f ca="1" t="shared" si="5733"/>
        <v>56275.5549006696</v>
      </c>
      <c r="AS775" s="17">
        <f ca="1" t="shared" si="5734"/>
        <v>56474.6774702834</v>
      </c>
      <c r="AT775" s="17">
        <f ca="1" t="shared" si="5735"/>
        <v>87801.7217152805</v>
      </c>
      <c r="AU775" s="17">
        <f ca="1">AP775*'Ejercicio 3 - TIR'!$D$5</f>
        <v>17551.7557378348</v>
      </c>
      <c r="AV775" s="17">
        <f ca="1">AQ775*'Ejercicio 3 - TIR'!$D$5</f>
        <v>19254.8185583042</v>
      </c>
      <c r="AW775" s="17">
        <f ca="1">AR775*'Ejercicio 3 - TIR'!$D$5</f>
        <v>28137.7774503348</v>
      </c>
      <c r="AX775" s="17">
        <f ca="1">AS775*'Ejercicio 3 - TIR'!$D$5</f>
        <v>28237.3387351417</v>
      </c>
      <c r="AY775" s="17">
        <f ca="1">AT775*'Ejercicio 3 - TIR'!$D$5</f>
        <v>43900.8608576402</v>
      </c>
      <c r="AZ775" s="17">
        <f ca="1" t="shared" ref="AZ775:BD775" si="5779">AJ775-AU775-AE775</f>
        <v>27071.093463608</v>
      </c>
      <c r="BA775" s="17">
        <f ca="1" t="shared" si="5779"/>
        <v>27938.8093830273</v>
      </c>
      <c r="BB775" s="17">
        <f ca="1" t="shared" si="5779"/>
        <v>35658.271271111</v>
      </c>
      <c r="BC775" s="17">
        <f ca="1" t="shared" si="5779"/>
        <v>34282.8042527672</v>
      </c>
      <c r="BD775" s="17">
        <f ca="1" t="shared" si="5779"/>
        <v>48208.4805124806</v>
      </c>
      <c r="BE775" s="17">
        <f ca="1" t="shared" ref="BE775:BI775" si="5780">AZ775/Z775</f>
        <v>23509.9273533862</v>
      </c>
      <c r="BF775" s="17">
        <f ca="1" t="shared" si="5780"/>
        <v>20735.2126934509</v>
      </c>
      <c r="BG775" s="17">
        <f ca="1" t="shared" si="5780"/>
        <v>22007.0453433356</v>
      </c>
      <c r="BH775" s="17">
        <f ca="1" t="shared" si="5780"/>
        <v>17435.3157486097</v>
      </c>
      <c r="BI775" s="17">
        <f ca="1" t="shared" si="5780"/>
        <v>20307.6810016817</v>
      </c>
      <c r="BJ775" s="17">
        <f ca="1" t="shared" si="5738"/>
        <v>76936.7835947865</v>
      </c>
      <c r="BK775" s="17">
        <f ca="1" t="shared" si="5739"/>
        <v>34251.9905768849</v>
      </c>
      <c r="BL775" s="17">
        <f ca="1" t="shared" si="5740"/>
        <v>111188.774171671</v>
      </c>
      <c r="BM775" s="17">
        <f ca="1">BK775*'Ejercicio 3 - TIR'!$D$5</f>
        <v>17125.9952884424</v>
      </c>
      <c r="BN775" s="17">
        <f ca="1" t="shared" si="5741"/>
        <v>94062.7788832289</v>
      </c>
      <c r="BO775" s="17">
        <f ca="1" t="shared" si="5742"/>
        <v>39623.6696818895</v>
      </c>
      <c r="BP775" s="17">
        <f ca="1" t="shared" si="5743"/>
        <v>-104552.147184423</v>
      </c>
      <c r="BQ775" s="17">
        <f ca="1" t="shared" ref="BQ775:BT775" si="5781">BE775</f>
        <v>23509.9273533862</v>
      </c>
      <c r="BR775" s="17">
        <f ca="1" t="shared" si="5781"/>
        <v>20735.2126934509</v>
      </c>
      <c r="BS775" s="17">
        <f ca="1" t="shared" si="5781"/>
        <v>22007.0453433356</v>
      </c>
      <c r="BT775" s="17">
        <f ca="1" t="shared" si="5781"/>
        <v>17435.3157486097</v>
      </c>
      <c r="BU775" s="17">
        <f ca="1" t="shared" si="5745"/>
        <v>59931.3506835712</v>
      </c>
      <c r="BV775" s="19">
        <f ca="1" t="shared" si="5746"/>
        <v>9.87459543225986</v>
      </c>
    </row>
    <row r="776" ht="15" customHeight="1" spans="1:74">
      <c r="A776" s="15">
        <v>775</v>
      </c>
      <c r="B776" s="16">
        <f ca="1" t="shared" ref="B776:F776" si="5782">RAND()</f>
        <v>0.230615408126067</v>
      </c>
      <c r="C776" s="17">
        <f ca="1">IF(B776&lt;=('Ejercicio 3 - TIR'!$D$13-'Ejercicio 3 - TIR'!$C$13)/('Ejercicio 3 - TIR'!$E$13-'Ejercicio 3 - TIR'!$C$13),'Ejercicio 3 - TIR'!$C$13+SQRT(('Ejercicio 3 - TIR'!$E$13-'Ejercicio 3 - TIR'!$C$13)*('Ejercicio 3 - TIR'!$D$13-'Ejercicio 3 - TIR'!$C$13)*B776),'Ejercicio 3 - TIR'!$E$13-SQRT(('Ejercicio 3 - TIR'!$E$13-'Ejercicio 3 - TIR'!$C$13)*('Ejercicio 3 - TIR'!$E$13-'Ejercicio 3 - TIR'!$D$13)*(1-B776)))</f>
        <v>69604.4866208677</v>
      </c>
      <c r="D776" s="16">
        <f ca="1" t="shared" si="5782"/>
        <v>0.842016613455856</v>
      </c>
      <c r="E776" s="17">
        <f ca="1">IF(D776&lt;=('Ejercicio 3 - TIR'!$D$14-'Ejercicio 3 - TIR'!$C$14)/('Ejercicio 3 - TIR'!$E$14-'Ejercicio 3 - TIR'!$C$14),'Ejercicio 3 - TIR'!$C$14+SQRT(('Ejercicio 3 - TIR'!$E$14-'Ejercicio 3 - TIR'!$C$14)*('Ejercicio 3 - TIR'!$D$14-'Ejercicio 3 - TIR'!$C$14)*D776),'Ejercicio 3 - TIR'!$E$14-SQRT(('Ejercicio 3 - TIR'!$E$14-'Ejercicio 3 - TIR'!$C$14)*('Ejercicio 3 - TIR'!$E$14-'Ejercicio 3 - TIR'!$D$14)*(1-D776)))</f>
        <v>35131.9913741221</v>
      </c>
      <c r="F776" s="16">
        <f ca="1" t="shared" si="5782"/>
        <v>0.583534589916654</v>
      </c>
      <c r="G776" s="17">
        <f ca="1">IF(F776&lt;=('Ejercicio 3 - TIR'!$D$18-'Ejercicio 3 - TIR'!$C$18)/('Ejercicio 3 - TIR'!$E$18-'Ejercicio 3 - TIR'!$C$18),'Ejercicio 3 - TIR'!$C$18+SQRT(('Ejercicio 3 - TIR'!$E$18-'Ejercicio 3 - TIR'!$C$18)*('Ejercicio 3 - TIR'!$D$18-'Ejercicio 3 - TIR'!$C$18)*F776),'Ejercicio 3 - TIR'!$E$18-SQRT(('Ejercicio 3 - TIR'!$E$18-'Ejercicio 3 - TIR'!$C$18)*('Ejercicio 3 - TIR'!$E$18-'Ejercicio 3 - TIR'!$D$18)*(1-F776)))</f>
        <v>39355.7569703097</v>
      </c>
      <c r="H776" s="16">
        <f ca="1" t="shared" ref="H776:L776" si="5783">RAND()</f>
        <v>0.361532423328839</v>
      </c>
      <c r="I776" s="17">
        <f ca="1">IF(H776&lt;=('Ejercicio 3 - TIR'!$D$18-'Ejercicio 3 - TIR'!$C$18)/('Ejercicio 3 - TIR'!$E$18-'Ejercicio 3 - TIR'!$C$18),'Ejercicio 3 - TIR'!$C$18+SQRT(('Ejercicio 3 - TIR'!$E$18-'Ejercicio 3 - TIR'!$C$18)*('Ejercicio 3 - TIR'!$D$18-'Ejercicio 3 - TIR'!$C$18)*H776),'Ejercicio 3 - TIR'!$E$18-SQRT(('Ejercicio 3 - TIR'!$E$18-'Ejercicio 3 - TIR'!$C$18)*('Ejercicio 3 - TIR'!$E$18-'Ejercicio 3 - TIR'!$D$18)*(1-H776)))</f>
        <v>37364.0928497219</v>
      </c>
      <c r="J776" s="16">
        <f ca="1" t="shared" si="5783"/>
        <v>0.529547204446974</v>
      </c>
      <c r="K776" s="17">
        <f ca="1">IF(J776&lt;=('Ejercicio 3 - TIR'!$D$18-'Ejercicio 3 - TIR'!$C$18)/('Ejercicio 3 - TIR'!$E$18-'Ejercicio 3 - TIR'!$C$18),'Ejercicio 3 - TIR'!$C$18+SQRT(('Ejercicio 3 - TIR'!$E$18-'Ejercicio 3 - TIR'!$C$18)*('Ejercicio 3 - TIR'!$D$18-'Ejercicio 3 - TIR'!$C$18)*J776),'Ejercicio 3 - TIR'!$E$18-SQRT(('Ejercicio 3 - TIR'!$E$18-'Ejercicio 3 - TIR'!$C$18)*('Ejercicio 3 - TIR'!$E$18-'Ejercicio 3 - TIR'!$D$18)*(1-J776)))</f>
        <v>38912.4677091727</v>
      </c>
      <c r="L776" s="16">
        <f ca="1" t="shared" si="5783"/>
        <v>0.157508576780589</v>
      </c>
      <c r="M776" s="17">
        <f ca="1">IF(L776&lt;=('Ejercicio 3 - TIR'!$D$18-'Ejercicio 3 - TIR'!$C$18)/('Ejercicio 3 - TIR'!$E$18-'Ejercicio 3 - TIR'!$C$18),'Ejercicio 3 - TIR'!$C$18+SQRT(('Ejercicio 3 - TIR'!$E$18-'Ejercicio 3 - TIR'!$C$18)*('Ejercicio 3 - TIR'!$D$18-'Ejercicio 3 - TIR'!$C$18)*L776),'Ejercicio 3 - TIR'!$E$18-SQRT(('Ejercicio 3 - TIR'!$E$18-'Ejercicio 3 - TIR'!$C$18)*('Ejercicio 3 - TIR'!$E$18-'Ejercicio 3 - TIR'!$D$18)*(1-L776)))</f>
        <v>34860.6878646019</v>
      </c>
      <c r="N776" s="16">
        <f ca="1" t="shared" ref="N776:R776" si="5784">RAND()</f>
        <v>0.216697031026135</v>
      </c>
      <c r="O776" s="17">
        <f ca="1">IF(N776&lt;=('Ejercicio 3 - TIR'!$D$18-'Ejercicio 3 - TIR'!$C$18)/('Ejercicio 3 - TIR'!$E$18-'Ejercicio 3 - TIR'!$C$18),'Ejercicio 3 - TIR'!$C$18+SQRT(('Ejercicio 3 - TIR'!$E$18-'Ejercicio 3 - TIR'!$C$18)*('Ejercicio 3 - TIR'!$D$18-'Ejercicio 3 - TIR'!$C$18)*N776),'Ejercicio 3 - TIR'!$E$18-SQRT(('Ejercicio 3 - TIR'!$E$18-'Ejercicio 3 - TIR'!$C$18)*('Ejercicio 3 - TIR'!$E$18-'Ejercicio 3 - TIR'!$D$18)*(1-N776)))</f>
        <v>35701.2765810755</v>
      </c>
      <c r="P776" s="16">
        <f ca="1" t="shared" si="5784"/>
        <v>0.586313935419928</v>
      </c>
      <c r="Q776" s="18">
        <f ca="1">IF(P776&lt;=('Ejercicio 3 - TIR'!$D$22-'Ejercicio 3 - TIR'!$C$22)/('Ejercicio 3 - TIR'!$E$22-'Ejercicio 3 - TIR'!$C$22),'Ejercicio 3 - TIR'!$C$22+SQRT(('Ejercicio 3 - TIR'!$E$22-'Ejercicio 3 - TIR'!$C$22)*('Ejercicio 3 - TIR'!$D$22-'Ejercicio 3 - TIR'!$C$22)*P776),'Ejercicio 3 - TIR'!$E$22-SQRT(('Ejercicio 3 - TIR'!$E$22-'Ejercicio 3 - TIR'!$C$22)*('Ejercicio 3 - TIR'!$E$22-'Ejercicio 3 - TIR'!$D$22)*(1-P776)))</f>
        <v>0.152712000508573</v>
      </c>
      <c r="R776" s="16">
        <f ca="1" t="shared" si="5784"/>
        <v>0.731154391257044</v>
      </c>
      <c r="S776" s="18">
        <f ca="1">IF(R776&lt;=('Ejercicio 3 - TIR'!$D$23-'Ejercicio 3 - TIR'!$C$23)/('Ejercicio 3 - TIR'!$E$23-'Ejercicio 3 - TIR'!$C$23),'Ejercicio 3 - TIR'!$C$23+SQRT(('Ejercicio 3 - TIR'!$E$23-'Ejercicio 3 - TIR'!$C$23)*('Ejercicio 3 - TIR'!$D$23-'Ejercicio 3 - TIR'!$C$23)*R776),'Ejercicio 3 - TIR'!$E$23-SQRT(('Ejercicio 3 - TIR'!$E$23-'Ejercicio 3 - TIR'!$C$23)*('Ejercicio 3 - TIR'!$E$23-'Ejercicio 3 - TIR'!$D$23)*(1-R776)))</f>
        <v>0.158001770622677</v>
      </c>
      <c r="T776" s="16">
        <f ca="1" t="shared" ref="T776:X776" si="5785">RAND()</f>
        <v>0.645535836673528</v>
      </c>
      <c r="U776" s="18">
        <f ca="1">IF(T776&lt;=('Ejercicio 3 - TIR'!$D$24-'Ejercicio 3 - TIR'!$C$24)/('Ejercicio 3 - TIR'!$E$24-'Ejercicio 3 - TIR'!$C$24),'Ejercicio 3 - TIR'!$C$24+SQRT(('Ejercicio 3 - TIR'!$E$24-'Ejercicio 3 - TIR'!$C$24)*('Ejercicio 3 - TIR'!$D$24-'Ejercicio 3 - TIR'!$C$24)*T776),'Ejercicio 3 - TIR'!$E$24-SQRT(('Ejercicio 3 - TIR'!$E$24-'Ejercicio 3 - TIR'!$C$24)*('Ejercicio 3 - TIR'!$E$24-'Ejercicio 3 - TIR'!$D$24)*(1-T776)))</f>
        <v>0.188496037434727</v>
      </c>
      <c r="V776" s="16">
        <f ca="1" t="shared" si="5785"/>
        <v>0.176138217451495</v>
      </c>
      <c r="W776" s="18">
        <f ca="1">IF(V776&lt;=('Ejercicio 3 - TIR'!$D$25-'Ejercicio 3 - TIR'!$C$25)/('Ejercicio 3 - TIR'!$E$25-'Ejercicio 3 - TIR'!$C$25),'Ejercicio 3 - TIR'!$C$25+SQRT(('Ejercicio 3 - TIR'!$E$25-'Ejercicio 3 - TIR'!$C$25)*('Ejercicio 3 - TIR'!$D$25-'Ejercicio 3 - TIR'!$C$25)*V776),'Ejercicio 3 - TIR'!$E$25-SQRT(('Ejercicio 3 - TIR'!$E$25-'Ejercicio 3 - TIR'!$C$25)*('Ejercicio 3 - TIR'!$E$25-'Ejercicio 3 - TIR'!$D$25)*(1-V776)))</f>
        <v>0.195703295973524</v>
      </c>
      <c r="X776" s="16">
        <f ca="1" t="shared" si="5785"/>
        <v>0.980396027142953</v>
      </c>
      <c r="Y776" s="18">
        <f ca="1">IF(X776&lt;=('Ejercicio 3 - TIR'!$D$26-'Ejercicio 3 - TIR'!$C$26)/('Ejercicio 3 - TIR'!$E$26-'Ejercicio 3 - TIR'!$C$26),'Ejercicio 3 - TIR'!$C$26+SQRT(('Ejercicio 3 - TIR'!$E$26-'Ejercicio 3 - TIR'!$C$26)*('Ejercicio 3 - TIR'!$D$26-'Ejercicio 3 - TIR'!$C$26)*X776),'Ejercicio 3 - TIR'!$E$26-SQRT(('Ejercicio 3 - TIR'!$E$26-'Ejercicio 3 - TIR'!$C$26)*('Ejercicio 3 - TIR'!$E$26-'Ejercicio 3 - TIR'!$D$26)*(1-X776)))</f>
        <v>0.269711100475364</v>
      </c>
      <c r="Z776" s="16">
        <f ca="1" t="shared" si="5716"/>
        <v>1.15271200050857</v>
      </c>
      <c r="AA776" s="16">
        <f ca="1" t="shared" si="5717"/>
        <v>1.33484253760694</v>
      </c>
      <c r="AB776" s="16">
        <f ca="1" t="shared" si="5718"/>
        <v>1.58645506654516</v>
      </c>
      <c r="AC776" s="16">
        <f ca="1" t="shared" si="5719"/>
        <v>1.89692955198194</v>
      </c>
      <c r="AD776" s="16">
        <f ca="1" t="shared" si="5720"/>
        <v>2.40855250897123</v>
      </c>
      <c r="AE776" s="15">
        <f ca="1" t="shared" si="5721"/>
        <v>5365.07668459211</v>
      </c>
      <c r="AF776" s="15">
        <f ca="1" t="shared" si="5722"/>
        <v>6212.7683002841</v>
      </c>
      <c r="AG776" s="15">
        <f ca="1" t="shared" si="5723"/>
        <v>7383.85050638774</v>
      </c>
      <c r="AH776" s="15">
        <f ca="1" t="shared" si="5724"/>
        <v>8828.8943874636</v>
      </c>
      <c r="AI776" s="15">
        <f ca="1" t="shared" si="5725"/>
        <v>11210.1452086872</v>
      </c>
      <c r="AJ776" s="17">
        <f ca="1" t="shared" si="5726"/>
        <v>45365.8533487749</v>
      </c>
      <c r="AK776" s="17">
        <f ca="1" t="shared" si="5727"/>
        <v>49875.180514904</v>
      </c>
      <c r="AL776" s="17">
        <f ca="1" t="shared" si="5728"/>
        <v>61732.8815489919</v>
      </c>
      <c r="AM776" s="17">
        <f ca="1" t="shared" si="5729"/>
        <v>66128.2690127816</v>
      </c>
      <c r="AN776" s="17">
        <f ca="1" t="shared" si="5730"/>
        <v>85988.3992828253</v>
      </c>
      <c r="AO776" s="17">
        <f ca="1">C776/'Ejercicio 3 - TIR'!$D$7</f>
        <v>13920.8973241735</v>
      </c>
      <c r="AP776" s="17">
        <f ca="1" t="shared" si="5731"/>
        <v>31444.9560246013</v>
      </c>
      <c r="AQ776" s="17">
        <f ca="1" t="shared" si="5732"/>
        <v>35954.2831907304</v>
      </c>
      <c r="AR776" s="17">
        <f ca="1" t="shared" si="5733"/>
        <v>47811.9842248184</v>
      </c>
      <c r="AS776" s="17">
        <f ca="1" t="shared" si="5734"/>
        <v>52207.3716886081</v>
      </c>
      <c r="AT776" s="17">
        <f ca="1" t="shared" si="5735"/>
        <v>72067.5019586518</v>
      </c>
      <c r="AU776" s="17">
        <f ca="1">AP776*'Ejercicio 3 - TIR'!$D$5</f>
        <v>15722.4780123007</v>
      </c>
      <c r="AV776" s="17">
        <f ca="1">AQ776*'Ejercicio 3 - TIR'!$D$5</f>
        <v>17977.1415953652</v>
      </c>
      <c r="AW776" s="17">
        <f ca="1">AR776*'Ejercicio 3 - TIR'!$D$5</f>
        <v>23905.9921124092</v>
      </c>
      <c r="AX776" s="17">
        <f ca="1">AS776*'Ejercicio 3 - TIR'!$D$5</f>
        <v>26103.6858443041</v>
      </c>
      <c r="AY776" s="17">
        <f ca="1">AT776*'Ejercicio 3 - TIR'!$D$5</f>
        <v>36033.7509793259</v>
      </c>
      <c r="AZ776" s="17">
        <f ca="1" t="shared" ref="AZ776:BD776" si="5786">AJ776-AU776-AE776</f>
        <v>24278.2986518821</v>
      </c>
      <c r="BA776" s="17">
        <f ca="1" t="shared" si="5786"/>
        <v>25685.2706192547</v>
      </c>
      <c r="BB776" s="17">
        <f ca="1" t="shared" si="5786"/>
        <v>30443.038930195</v>
      </c>
      <c r="BC776" s="17">
        <f ca="1" t="shared" si="5786"/>
        <v>31195.688781014</v>
      </c>
      <c r="BD776" s="17">
        <f ca="1" t="shared" si="5786"/>
        <v>38744.5030948123</v>
      </c>
      <c r="BE776" s="17">
        <f ca="1" t="shared" ref="BE776:BI776" si="5787">AZ776/Z776</f>
        <v>21061.8945939407</v>
      </c>
      <c r="BF776" s="17">
        <f ca="1" t="shared" si="5787"/>
        <v>19242.172687501</v>
      </c>
      <c r="BG776" s="17">
        <f ca="1" t="shared" si="5787"/>
        <v>19189.3483604872</v>
      </c>
      <c r="BH776" s="17">
        <f ca="1" t="shared" si="5787"/>
        <v>16445.359685825</v>
      </c>
      <c r="BI776" s="17">
        <f ca="1" t="shared" si="5787"/>
        <v>16086.2189844311</v>
      </c>
      <c r="BJ776" s="17">
        <f ca="1" t="shared" si="5738"/>
        <v>84617.2459692974</v>
      </c>
      <c r="BK776" s="17">
        <f ca="1" t="shared" si="5739"/>
        <v>33529.2121772691</v>
      </c>
      <c r="BL776" s="17">
        <f ca="1" t="shared" si="5740"/>
        <v>118146.458146566</v>
      </c>
      <c r="BM776" s="17">
        <f ca="1">BK776*'Ejercicio 3 - TIR'!$D$5</f>
        <v>16764.6060886345</v>
      </c>
      <c r="BN776" s="17">
        <f ca="1" t="shared" si="5741"/>
        <v>101381.852057932</v>
      </c>
      <c r="BO776" s="17">
        <f ca="1" t="shared" si="5742"/>
        <v>42092.4400362089</v>
      </c>
      <c r="BP776" s="17">
        <f ca="1" t="shared" si="5743"/>
        <v>-104736.47799499</v>
      </c>
      <c r="BQ776" s="17">
        <f ca="1" t="shared" ref="BQ776:BT776" si="5788">BE776</f>
        <v>21061.8945939407</v>
      </c>
      <c r="BR776" s="17">
        <f ca="1" t="shared" si="5788"/>
        <v>19242.172687501</v>
      </c>
      <c r="BS776" s="17">
        <f ca="1" t="shared" si="5788"/>
        <v>19189.3483604872</v>
      </c>
      <c r="BT776" s="17">
        <f ca="1" t="shared" si="5788"/>
        <v>16445.359685825</v>
      </c>
      <c r="BU776" s="17">
        <f ca="1" t="shared" si="5745"/>
        <v>58178.65902064</v>
      </c>
      <c r="BV776" s="19">
        <f ca="1" t="shared" si="5746"/>
        <v>7.43661809910339</v>
      </c>
    </row>
    <row r="777" ht="15" customHeight="1" spans="1:74">
      <c r="A777" s="15">
        <v>776</v>
      </c>
      <c r="B777" s="16">
        <f ca="1" t="shared" ref="B777:F777" si="5789">RAND()</f>
        <v>0.267568966866248</v>
      </c>
      <c r="C777" s="17">
        <f ca="1">IF(B777&lt;=('Ejercicio 3 - TIR'!$D$13-'Ejercicio 3 - TIR'!$C$13)/('Ejercicio 3 - TIR'!$E$13-'Ejercicio 3 - TIR'!$C$13),'Ejercicio 3 - TIR'!$C$13+SQRT(('Ejercicio 3 - TIR'!$E$13-'Ejercicio 3 - TIR'!$C$13)*('Ejercicio 3 - TIR'!$D$13-'Ejercicio 3 - TIR'!$C$13)*B777),'Ejercicio 3 - TIR'!$E$13-SQRT(('Ejercicio 3 - TIR'!$E$13-'Ejercicio 3 - TIR'!$C$13)*('Ejercicio 3 - TIR'!$E$13-'Ejercicio 3 - TIR'!$D$13)*(1-B777)))</f>
        <v>70353.4615889055</v>
      </c>
      <c r="D777" s="16">
        <f ca="1" t="shared" si="5789"/>
        <v>0.138337347576162</v>
      </c>
      <c r="E777" s="17">
        <f ca="1">IF(D777&lt;=('Ejercicio 3 - TIR'!$D$14-'Ejercicio 3 - TIR'!$C$14)/('Ejercicio 3 - TIR'!$E$14-'Ejercicio 3 - TIR'!$C$14),'Ejercicio 3 - TIR'!$C$14+SQRT(('Ejercicio 3 - TIR'!$E$14-'Ejercicio 3 - TIR'!$C$14)*('Ejercicio 3 - TIR'!$D$14-'Ejercicio 3 - TIR'!$C$14)*D777),'Ejercicio 3 - TIR'!$E$14-SQRT(('Ejercicio 3 - TIR'!$E$14-'Ejercicio 3 - TIR'!$C$14)*('Ejercicio 3 - TIR'!$E$14-'Ejercicio 3 - TIR'!$D$14)*(1-D777)))</f>
        <v>28221.0714161925</v>
      </c>
      <c r="F777" s="16">
        <f ca="1" t="shared" si="5789"/>
        <v>0.270293734675862</v>
      </c>
      <c r="G777" s="17">
        <f ca="1">IF(F777&lt;=('Ejercicio 3 - TIR'!$D$18-'Ejercicio 3 - TIR'!$C$18)/('Ejercicio 3 - TIR'!$E$18-'Ejercicio 3 - TIR'!$C$18),'Ejercicio 3 - TIR'!$C$18+SQRT(('Ejercicio 3 - TIR'!$E$18-'Ejercicio 3 - TIR'!$C$18)*('Ejercicio 3 - TIR'!$D$18-'Ejercicio 3 - TIR'!$C$18)*F777),'Ejercicio 3 - TIR'!$E$18-SQRT(('Ejercicio 3 - TIR'!$E$18-'Ejercicio 3 - TIR'!$C$18)*('Ejercicio 3 - TIR'!$E$18-'Ejercicio 3 - TIR'!$D$18)*(1-F777)))</f>
        <v>36367.4217860433</v>
      </c>
      <c r="H777" s="16">
        <f ca="1" t="shared" ref="H777:L777" si="5790">RAND()</f>
        <v>0.71261635398014</v>
      </c>
      <c r="I777" s="17">
        <f ca="1">IF(H777&lt;=('Ejercicio 3 - TIR'!$D$18-'Ejercicio 3 - TIR'!$C$18)/('Ejercicio 3 - TIR'!$E$18-'Ejercicio 3 - TIR'!$C$18),'Ejercicio 3 - TIR'!$C$18+SQRT(('Ejercicio 3 - TIR'!$E$18-'Ejercicio 3 - TIR'!$C$18)*('Ejercicio 3 - TIR'!$D$18-'Ejercicio 3 - TIR'!$C$18)*H777),'Ejercicio 3 - TIR'!$E$18-SQRT(('Ejercicio 3 - TIR'!$E$18-'Ejercicio 3 - TIR'!$C$18)*('Ejercicio 3 - TIR'!$E$18-'Ejercicio 3 - TIR'!$D$18)*(1-H777)))</f>
        <v>40357.3958329953</v>
      </c>
      <c r="J777" s="16">
        <f ca="1" t="shared" si="5790"/>
        <v>0.267365365901166</v>
      </c>
      <c r="K777" s="17">
        <f ca="1">IF(J777&lt;=('Ejercicio 3 - TIR'!$D$18-'Ejercicio 3 - TIR'!$C$18)/('Ejercicio 3 - TIR'!$E$18-'Ejercicio 3 - TIR'!$C$18),'Ejercicio 3 - TIR'!$C$18+SQRT(('Ejercicio 3 - TIR'!$E$18-'Ejercicio 3 - TIR'!$C$18)*('Ejercicio 3 - TIR'!$D$18-'Ejercicio 3 - TIR'!$C$18)*J777),'Ejercicio 3 - TIR'!$E$18-SQRT(('Ejercicio 3 - TIR'!$E$18-'Ejercicio 3 - TIR'!$C$18)*('Ejercicio 3 - TIR'!$E$18-'Ejercicio 3 - TIR'!$D$18)*(1-J777)))</f>
        <v>36332.8354538212</v>
      </c>
      <c r="L777" s="16">
        <f ca="1" t="shared" si="5790"/>
        <v>0.63110720684282</v>
      </c>
      <c r="M777" s="17">
        <f ca="1">IF(L777&lt;=('Ejercicio 3 - TIR'!$D$18-'Ejercicio 3 - TIR'!$C$18)/('Ejercicio 3 - TIR'!$E$18-'Ejercicio 3 - TIR'!$C$18),'Ejercicio 3 - TIR'!$C$18+SQRT(('Ejercicio 3 - TIR'!$E$18-'Ejercicio 3 - TIR'!$C$18)*('Ejercicio 3 - TIR'!$D$18-'Ejercicio 3 - TIR'!$C$18)*L777),'Ejercicio 3 - TIR'!$E$18-SQRT(('Ejercicio 3 - TIR'!$E$18-'Ejercicio 3 - TIR'!$C$18)*('Ejercicio 3 - TIR'!$E$18-'Ejercicio 3 - TIR'!$D$18)*(1-L777)))</f>
        <v>39729.6495839482</v>
      </c>
      <c r="N777" s="16">
        <f ca="1" t="shared" ref="N777:R777" si="5791">RAND()</f>
        <v>0.411046510297968</v>
      </c>
      <c r="O777" s="17">
        <f ca="1">IF(N777&lt;=('Ejercicio 3 - TIR'!$D$18-'Ejercicio 3 - TIR'!$C$18)/('Ejercicio 3 - TIR'!$E$18-'Ejercicio 3 - TIR'!$C$18),'Ejercicio 3 - TIR'!$C$18+SQRT(('Ejercicio 3 - TIR'!$E$18-'Ejercicio 3 - TIR'!$C$18)*('Ejercicio 3 - TIR'!$D$18-'Ejercicio 3 - TIR'!$C$18)*N777),'Ejercicio 3 - TIR'!$E$18-SQRT(('Ejercicio 3 - TIR'!$E$18-'Ejercicio 3 - TIR'!$C$18)*('Ejercicio 3 - TIR'!$E$18-'Ejercicio 3 - TIR'!$D$18)*(1-N777)))</f>
        <v>37852.1956511981</v>
      </c>
      <c r="P777" s="16">
        <f ca="1" t="shared" si="5791"/>
        <v>0.99919245853366</v>
      </c>
      <c r="Q777" s="18">
        <f ca="1">IF(P777&lt;=('Ejercicio 3 - TIR'!$D$22-'Ejercicio 3 - TIR'!$C$22)/('Ejercicio 3 - TIR'!$E$22-'Ejercicio 3 - TIR'!$C$22),'Ejercicio 3 - TIR'!$C$22+SQRT(('Ejercicio 3 - TIR'!$E$22-'Ejercicio 3 - TIR'!$C$22)*('Ejercicio 3 - TIR'!$D$22-'Ejercicio 3 - TIR'!$C$22)*P777),'Ejercicio 3 - TIR'!$E$22-SQRT(('Ejercicio 3 - TIR'!$E$22-'Ejercicio 3 - TIR'!$C$22)*('Ejercicio 3 - TIR'!$E$22-'Ejercicio 3 - TIR'!$D$22)*(1-P777)))</f>
        <v>0.17879435716756</v>
      </c>
      <c r="R777" s="16">
        <f ca="1" t="shared" si="5791"/>
        <v>0.87641990956833</v>
      </c>
      <c r="S777" s="18">
        <f ca="1">IF(R777&lt;=('Ejercicio 3 - TIR'!$D$23-'Ejercicio 3 - TIR'!$C$23)/('Ejercicio 3 - TIR'!$E$23-'Ejercicio 3 - TIR'!$C$23),'Ejercicio 3 - TIR'!$C$23+SQRT(('Ejercicio 3 - TIR'!$E$23-'Ejercicio 3 - TIR'!$C$23)*('Ejercicio 3 - TIR'!$D$23-'Ejercicio 3 - TIR'!$C$23)*R777),'Ejercicio 3 - TIR'!$E$23-SQRT(('Ejercicio 3 - TIR'!$E$23-'Ejercicio 3 - TIR'!$C$23)*('Ejercicio 3 - TIR'!$E$23-'Ejercicio 3 - TIR'!$D$23)*(1-R777)))</f>
        <v>0.165085437895231</v>
      </c>
      <c r="T777" s="16">
        <f ca="1" t="shared" ref="T777:X777" si="5792">RAND()</f>
        <v>0.514777015777981</v>
      </c>
      <c r="U777" s="18">
        <f ca="1">IF(T777&lt;=('Ejercicio 3 - TIR'!$D$24-'Ejercicio 3 - TIR'!$C$24)/('Ejercicio 3 - TIR'!$E$24-'Ejercicio 3 - TIR'!$C$24),'Ejercicio 3 - TIR'!$C$24+SQRT(('Ejercicio 3 - TIR'!$E$24-'Ejercicio 3 - TIR'!$C$24)*('Ejercicio 3 - TIR'!$D$24-'Ejercicio 3 - TIR'!$C$24)*T777),'Ejercicio 3 - TIR'!$E$24-SQRT(('Ejercicio 3 - TIR'!$E$24-'Ejercicio 3 - TIR'!$C$24)*('Ejercicio 3 - TIR'!$E$24-'Ejercicio 3 - TIR'!$D$24)*(1-T777)))</f>
        <v>0.183140478084738</v>
      </c>
      <c r="V777" s="16">
        <f ca="1" t="shared" si="5792"/>
        <v>0.563320963695817</v>
      </c>
      <c r="W777" s="18">
        <f ca="1">IF(V777&lt;=('Ejercicio 3 - TIR'!$D$25-'Ejercicio 3 - TIR'!$C$25)/('Ejercicio 3 - TIR'!$E$25-'Ejercicio 3 - TIR'!$C$25),'Ejercicio 3 - TIR'!$C$25+SQRT(('Ejercicio 3 - TIR'!$E$25-'Ejercicio 3 - TIR'!$C$25)*('Ejercicio 3 - TIR'!$D$25-'Ejercicio 3 - TIR'!$C$25)*V777),'Ejercicio 3 - TIR'!$E$25-SQRT(('Ejercicio 3 - TIR'!$E$25-'Ejercicio 3 - TIR'!$C$25)*('Ejercicio 3 - TIR'!$E$25-'Ejercicio 3 - TIR'!$D$25)*(1-V777)))</f>
        <v>0.210905542246187</v>
      </c>
      <c r="X777" s="16">
        <f ca="1" t="shared" si="5792"/>
        <v>0.348621832214653</v>
      </c>
      <c r="Y777" s="18">
        <f ca="1">IF(X777&lt;=('Ejercicio 3 - TIR'!$D$26-'Ejercicio 3 - TIR'!$C$26)/('Ejercicio 3 - TIR'!$E$26-'Ejercicio 3 - TIR'!$C$26),'Ejercicio 3 - TIR'!$C$26+SQRT(('Ejercicio 3 - TIR'!$E$26-'Ejercicio 3 - TIR'!$C$26)*('Ejercicio 3 - TIR'!$D$26-'Ejercicio 3 - TIR'!$C$26)*X777),'Ejercicio 3 - TIR'!$E$26-SQRT(('Ejercicio 3 - TIR'!$E$26-'Ejercicio 3 - TIR'!$C$26)*('Ejercicio 3 - TIR'!$E$26-'Ejercicio 3 - TIR'!$D$26)*(1-X777)))</f>
        <v>0.220691972667767</v>
      </c>
      <c r="Z777" s="16">
        <f ca="1" t="shared" si="5716"/>
        <v>1.17879435716756</v>
      </c>
      <c r="AA777" s="16">
        <f ca="1" t="shared" si="5717"/>
        <v>1.37339613980899</v>
      </c>
      <c r="AB777" s="16">
        <f ca="1" t="shared" si="5718"/>
        <v>1.62492056545335</v>
      </c>
      <c r="AC777" s="16">
        <f ca="1" t="shared" si="5719"/>
        <v>1.96762531841727</v>
      </c>
      <c r="AD777" s="16">
        <f ca="1" t="shared" si="5720"/>
        <v>2.40186443140982</v>
      </c>
      <c r="AE777" s="15">
        <f ca="1" t="shared" si="5721"/>
        <v>5045.76832243795</v>
      </c>
      <c r="AF777" s="15">
        <f ca="1" t="shared" si="5722"/>
        <v>5878.7511954655</v>
      </c>
      <c r="AG777" s="15">
        <f ca="1" t="shared" si="5723"/>
        <v>6955.38849994428</v>
      </c>
      <c r="AH777" s="15">
        <f ca="1" t="shared" si="5724"/>
        <v>8422.31848305792</v>
      </c>
      <c r="AI777" s="15">
        <f ca="1" t="shared" si="5725"/>
        <v>10281.0565635202</v>
      </c>
      <c r="AJ777" s="17">
        <f ca="1" t="shared" si="5726"/>
        <v>42869.7115861205</v>
      </c>
      <c r="AK777" s="17">
        <f ca="1" t="shared" si="5727"/>
        <v>55426.6916497793</v>
      </c>
      <c r="AL777" s="17">
        <f ca="1" t="shared" si="5728"/>
        <v>59037.9715301466</v>
      </c>
      <c r="AM777" s="17">
        <f ca="1" t="shared" si="5729"/>
        <v>78173.0644132225</v>
      </c>
      <c r="AN777" s="17">
        <f ca="1" t="shared" si="5730"/>
        <v>90915.8423853782</v>
      </c>
      <c r="AO777" s="17">
        <f ca="1">C777/'Ejercicio 3 - TIR'!$D$7</f>
        <v>14070.6923177811</v>
      </c>
      <c r="AP777" s="17">
        <f ca="1" t="shared" si="5731"/>
        <v>28799.0192683394</v>
      </c>
      <c r="AQ777" s="17">
        <f ca="1" t="shared" si="5732"/>
        <v>41355.9993319982</v>
      </c>
      <c r="AR777" s="17">
        <f ca="1" t="shared" si="5733"/>
        <v>44967.2792123655</v>
      </c>
      <c r="AS777" s="17">
        <f ca="1" t="shared" si="5734"/>
        <v>64102.3720954414</v>
      </c>
      <c r="AT777" s="17">
        <f ca="1" t="shared" si="5735"/>
        <v>76845.1500675971</v>
      </c>
      <c r="AU777" s="17">
        <f ca="1">AP777*'Ejercicio 3 - TIR'!$D$5</f>
        <v>14399.5096341697</v>
      </c>
      <c r="AV777" s="17">
        <f ca="1">AQ777*'Ejercicio 3 - TIR'!$D$5</f>
        <v>20677.9996659991</v>
      </c>
      <c r="AW777" s="17">
        <f ca="1">AR777*'Ejercicio 3 - TIR'!$D$5</f>
        <v>22483.6396061828</v>
      </c>
      <c r="AX777" s="17">
        <f ca="1">AS777*'Ejercicio 3 - TIR'!$D$5</f>
        <v>32051.1860477207</v>
      </c>
      <c r="AY777" s="17">
        <f ca="1">AT777*'Ejercicio 3 - TIR'!$D$5</f>
        <v>38422.5750337986</v>
      </c>
      <c r="AZ777" s="17">
        <f ca="1" t="shared" ref="AZ777:BD777" si="5793">AJ777-AU777-AE777</f>
        <v>23424.4336295128</v>
      </c>
      <c r="BA777" s="17">
        <f ca="1" t="shared" si="5793"/>
        <v>28869.9407883147</v>
      </c>
      <c r="BB777" s="17">
        <f ca="1" t="shared" si="5793"/>
        <v>29598.9434240196</v>
      </c>
      <c r="BC777" s="17">
        <f ca="1" t="shared" si="5793"/>
        <v>37699.5598824439</v>
      </c>
      <c r="BD777" s="17">
        <f ca="1" t="shared" si="5793"/>
        <v>42212.2107880595</v>
      </c>
      <c r="BE777" s="17">
        <f ca="1" t="shared" ref="BE777:BI777" si="5794">AZ777/Z777</f>
        <v>19871.518290771</v>
      </c>
      <c r="BF777" s="17">
        <f ca="1" t="shared" si="5794"/>
        <v>21020.8402015239</v>
      </c>
      <c r="BG777" s="17">
        <f ca="1" t="shared" si="5794"/>
        <v>18215.6248454899</v>
      </c>
      <c r="BH777" s="17">
        <f ca="1" t="shared" si="5794"/>
        <v>19159.9282290029</v>
      </c>
      <c r="BI777" s="17">
        <f ca="1" t="shared" si="5794"/>
        <v>17574.7682658685</v>
      </c>
      <c r="BJ777" s="17">
        <f ca="1" t="shared" si="5738"/>
        <v>67783.187650829</v>
      </c>
      <c r="BK777" s="17">
        <f ca="1" t="shared" si="5739"/>
        <v>33795.8954033898</v>
      </c>
      <c r="BL777" s="17">
        <f ca="1" t="shared" si="5740"/>
        <v>101579.083054219</v>
      </c>
      <c r="BM777" s="17">
        <f ca="1">BK777*'Ejercicio 3 - TIR'!$D$5</f>
        <v>16897.9477016949</v>
      </c>
      <c r="BN777" s="17">
        <f ca="1" t="shared" si="5741"/>
        <v>84681.1353525239</v>
      </c>
      <c r="BO777" s="17">
        <f ca="1" t="shared" si="5742"/>
        <v>35256.417575083</v>
      </c>
      <c r="BP777" s="17">
        <f ca="1" t="shared" si="5743"/>
        <v>-98574.533005098</v>
      </c>
      <c r="BQ777" s="17">
        <f ca="1" t="shared" ref="BQ777:BT777" si="5795">BE777</f>
        <v>19871.518290771</v>
      </c>
      <c r="BR777" s="17">
        <f ca="1" t="shared" si="5795"/>
        <v>21020.8402015239</v>
      </c>
      <c r="BS777" s="17">
        <f ca="1" t="shared" si="5795"/>
        <v>18215.6248454899</v>
      </c>
      <c r="BT777" s="17">
        <f ca="1" t="shared" si="5795"/>
        <v>19159.9282290029</v>
      </c>
      <c r="BU777" s="17">
        <f ca="1" t="shared" si="5745"/>
        <v>52831.1858409515</v>
      </c>
      <c r="BV777" s="19">
        <f ca="1" t="shared" si="5746"/>
        <v>8.77250697964291</v>
      </c>
    </row>
    <row r="778" ht="15" customHeight="1" spans="1:74">
      <c r="A778" s="15">
        <v>777</v>
      </c>
      <c r="B778" s="16">
        <f ca="1" t="shared" ref="B778:F778" si="5796">RAND()</f>
        <v>0.847462233639685</v>
      </c>
      <c r="C778" s="17">
        <f ca="1">IF(B778&lt;=('Ejercicio 3 - TIR'!$D$13-'Ejercicio 3 - TIR'!$C$13)/('Ejercicio 3 - TIR'!$E$13-'Ejercicio 3 - TIR'!$C$13),'Ejercicio 3 - TIR'!$C$13+SQRT(('Ejercicio 3 - TIR'!$E$13-'Ejercicio 3 - TIR'!$C$13)*('Ejercicio 3 - TIR'!$D$13-'Ejercicio 3 - TIR'!$C$13)*B778),'Ejercicio 3 - TIR'!$E$13-SQRT(('Ejercicio 3 - TIR'!$E$13-'Ejercicio 3 - TIR'!$C$13)*('Ejercicio 3 - TIR'!$E$13-'Ejercicio 3 - TIR'!$D$13)*(1-B778)))</f>
        <v>86470.5757834127</v>
      </c>
      <c r="D778" s="16">
        <f ca="1" t="shared" si="5796"/>
        <v>0.656253924700326</v>
      </c>
      <c r="E778" s="17">
        <f ca="1">IF(D778&lt;=('Ejercicio 3 - TIR'!$D$14-'Ejercicio 3 - TIR'!$C$14)/('Ejercicio 3 - TIR'!$E$14-'Ejercicio 3 - TIR'!$C$14),'Ejercicio 3 - TIR'!$C$14+SQRT(('Ejercicio 3 - TIR'!$E$14-'Ejercicio 3 - TIR'!$C$14)*('Ejercicio 3 - TIR'!$D$14-'Ejercicio 3 - TIR'!$C$14)*D778),'Ejercicio 3 - TIR'!$E$14-SQRT(('Ejercicio 3 - TIR'!$E$14-'Ejercicio 3 - TIR'!$C$14)*('Ejercicio 3 - TIR'!$E$14-'Ejercicio 3 - TIR'!$D$14)*(1-D778)))</f>
        <v>32819.3376841025</v>
      </c>
      <c r="F778" s="16">
        <f ca="1" t="shared" si="5796"/>
        <v>0.888378244908655</v>
      </c>
      <c r="G778" s="17">
        <f ca="1">IF(F778&lt;=('Ejercicio 3 - TIR'!$D$18-'Ejercicio 3 - TIR'!$C$18)/('Ejercicio 3 - TIR'!$E$18-'Ejercicio 3 - TIR'!$C$18),'Ejercicio 3 - TIR'!$C$18+SQRT(('Ejercicio 3 - TIR'!$E$18-'Ejercicio 3 - TIR'!$C$18)*('Ejercicio 3 - TIR'!$D$18-'Ejercicio 3 - TIR'!$C$18)*F778),'Ejercicio 3 - TIR'!$E$18-SQRT(('Ejercicio 3 - TIR'!$E$18-'Ejercicio 3 - TIR'!$C$18)*('Ejercicio 3 - TIR'!$E$18-'Ejercicio 3 - TIR'!$D$18)*(1-F778)))</f>
        <v>42106.6227982078</v>
      </c>
      <c r="H778" s="16">
        <f ca="1" t="shared" ref="H778:L778" si="5797">RAND()</f>
        <v>0.469587235736252</v>
      </c>
      <c r="I778" s="17">
        <f ca="1">IF(H778&lt;=('Ejercicio 3 - TIR'!$D$18-'Ejercicio 3 - TIR'!$C$18)/('Ejercicio 3 - TIR'!$E$18-'Ejercicio 3 - TIR'!$C$18),'Ejercicio 3 - TIR'!$C$18+SQRT(('Ejercicio 3 - TIR'!$E$18-'Ejercicio 3 - TIR'!$C$18)*('Ejercicio 3 - TIR'!$D$18-'Ejercicio 3 - TIR'!$C$18)*H778),'Ejercicio 3 - TIR'!$E$18-SQRT(('Ejercicio 3 - TIR'!$E$18-'Ejercicio 3 - TIR'!$C$18)*('Ejercicio 3 - TIR'!$E$18-'Ejercicio 3 - TIR'!$D$18)*(1-H778)))</f>
        <v>38392.740038893</v>
      </c>
      <c r="J778" s="16">
        <f ca="1" t="shared" si="5797"/>
        <v>0.47448315314261</v>
      </c>
      <c r="K778" s="17">
        <f ca="1">IF(J778&lt;=('Ejercicio 3 - TIR'!$D$18-'Ejercicio 3 - TIR'!$C$18)/('Ejercicio 3 - TIR'!$E$18-'Ejercicio 3 - TIR'!$C$18),'Ejercicio 3 - TIR'!$C$18+SQRT(('Ejercicio 3 - TIR'!$E$18-'Ejercicio 3 - TIR'!$C$18)*('Ejercicio 3 - TIR'!$D$18-'Ejercicio 3 - TIR'!$C$18)*J778),'Ejercicio 3 - TIR'!$E$18-SQRT(('Ejercicio 3 - TIR'!$E$18-'Ejercicio 3 - TIR'!$C$18)*('Ejercicio 3 - TIR'!$E$18-'Ejercicio 3 - TIR'!$D$18)*(1-J778)))</f>
        <v>38436.3779533276</v>
      </c>
      <c r="L778" s="16">
        <f ca="1" t="shared" si="5797"/>
        <v>0.3177750379707</v>
      </c>
      <c r="M778" s="17">
        <f ca="1">IF(L778&lt;=('Ejercicio 3 - TIR'!$D$18-'Ejercicio 3 - TIR'!$C$18)/('Ejercicio 3 - TIR'!$E$18-'Ejercicio 3 - TIR'!$C$18),'Ejercicio 3 - TIR'!$C$18+SQRT(('Ejercicio 3 - TIR'!$E$18-'Ejercicio 3 - TIR'!$C$18)*('Ejercicio 3 - TIR'!$D$18-'Ejercicio 3 - TIR'!$C$18)*L778),'Ejercicio 3 - TIR'!$E$18-SQRT(('Ejercicio 3 - TIR'!$E$18-'Ejercicio 3 - TIR'!$C$18)*('Ejercicio 3 - TIR'!$E$18-'Ejercicio 3 - TIR'!$D$18)*(1-L778)))</f>
        <v>36904.0752962004</v>
      </c>
      <c r="N778" s="16">
        <f ca="1" t="shared" ref="N778:R778" si="5798">RAND()</f>
        <v>0.0176264320977657</v>
      </c>
      <c r="O778" s="17">
        <f ca="1">IF(N778&lt;=('Ejercicio 3 - TIR'!$D$18-'Ejercicio 3 - TIR'!$C$18)/('Ejercicio 3 - TIR'!$E$18-'Ejercicio 3 - TIR'!$C$18),'Ejercicio 3 - TIR'!$C$18+SQRT(('Ejercicio 3 - TIR'!$E$18-'Ejercicio 3 - TIR'!$C$18)*('Ejercicio 3 - TIR'!$D$18-'Ejercicio 3 - TIR'!$C$18)*N778),'Ejercicio 3 - TIR'!$E$18-SQRT(('Ejercicio 3 - TIR'!$E$18-'Ejercicio 3 - TIR'!$C$18)*('Ejercicio 3 - TIR'!$E$18-'Ejercicio 3 - TIR'!$D$18)*(1-N778)))</f>
        <v>31626.0273105532</v>
      </c>
      <c r="P778" s="16">
        <f ca="1" t="shared" si="5798"/>
        <v>0.51902278635138</v>
      </c>
      <c r="Q778" s="18">
        <f ca="1">IF(P778&lt;=('Ejercicio 3 - TIR'!$D$22-'Ejercicio 3 - TIR'!$C$22)/('Ejercicio 3 - TIR'!$E$22-'Ejercicio 3 - TIR'!$C$22),'Ejercicio 3 - TIR'!$C$22+SQRT(('Ejercicio 3 - TIR'!$E$22-'Ejercicio 3 - TIR'!$C$22)*('Ejercicio 3 - TIR'!$D$22-'Ejercicio 3 - TIR'!$C$22)*P778),'Ejercicio 3 - TIR'!$E$22-SQRT(('Ejercicio 3 - TIR'!$E$22-'Ejercicio 3 - TIR'!$C$22)*('Ejercicio 3 - TIR'!$E$22-'Ejercicio 3 - TIR'!$D$22)*(1-P778)))</f>
        <v>0.150576217364732</v>
      </c>
      <c r="R778" s="16">
        <f ca="1" t="shared" si="5798"/>
        <v>0.921469112728373</v>
      </c>
      <c r="S778" s="18">
        <f ca="1">IF(R778&lt;=('Ejercicio 3 - TIR'!$D$23-'Ejercicio 3 - TIR'!$C$23)/('Ejercicio 3 - TIR'!$E$23-'Ejercicio 3 - TIR'!$C$23),'Ejercicio 3 - TIR'!$C$23+SQRT(('Ejercicio 3 - TIR'!$E$23-'Ejercicio 3 - TIR'!$C$23)*('Ejercicio 3 - TIR'!$D$23-'Ejercicio 3 - TIR'!$C$23)*R778),'Ejercicio 3 - TIR'!$E$23-SQRT(('Ejercicio 3 - TIR'!$E$23-'Ejercicio 3 - TIR'!$C$23)*('Ejercicio 3 - TIR'!$E$23-'Ejercicio 3 - TIR'!$D$23)*(1-R778)))</f>
        <v>0.168110694003058</v>
      </c>
      <c r="T778" s="16">
        <f ca="1" t="shared" ref="T778:X778" si="5799">RAND()</f>
        <v>0.502627363267764</v>
      </c>
      <c r="U778" s="18">
        <f ca="1">IF(T778&lt;=('Ejercicio 3 - TIR'!$D$24-'Ejercicio 3 - TIR'!$C$24)/('Ejercicio 3 - TIR'!$E$24-'Ejercicio 3 - TIR'!$C$24),'Ejercicio 3 - TIR'!$C$24+SQRT(('Ejercicio 3 - TIR'!$E$24-'Ejercicio 3 - TIR'!$C$24)*('Ejercicio 3 - TIR'!$D$24-'Ejercicio 3 - TIR'!$C$24)*T778),'Ejercicio 3 - TIR'!$E$24-SQRT(('Ejercicio 3 - TIR'!$E$24-'Ejercicio 3 - TIR'!$C$24)*('Ejercicio 3 - TIR'!$E$24-'Ejercicio 3 - TIR'!$D$24)*(1-T778)))</f>
        <v>0.182681862548484</v>
      </c>
      <c r="V778" s="16">
        <f ca="1" t="shared" si="5799"/>
        <v>0.790404890675795</v>
      </c>
      <c r="W778" s="18">
        <f ca="1">IF(V778&lt;=('Ejercicio 3 - TIR'!$D$25-'Ejercicio 3 - TIR'!$C$25)/('Ejercicio 3 - TIR'!$E$25-'Ejercicio 3 - TIR'!$C$25),'Ejercicio 3 - TIR'!$C$25+SQRT(('Ejercicio 3 - TIR'!$E$25-'Ejercicio 3 - TIR'!$C$25)*('Ejercicio 3 - TIR'!$D$25-'Ejercicio 3 - TIR'!$C$25)*V778),'Ejercicio 3 - TIR'!$E$25-SQRT(('Ejercicio 3 - TIR'!$E$25-'Ejercicio 3 - TIR'!$C$25)*('Ejercicio 3 - TIR'!$E$25-'Ejercicio 3 - TIR'!$D$25)*(1-V778)))</f>
        <v>0.222915264767129</v>
      </c>
      <c r="X778" s="16">
        <f ca="1" t="shared" si="5799"/>
        <v>0.078225531764281</v>
      </c>
      <c r="Y778" s="18">
        <f ca="1">IF(X778&lt;=('Ejercicio 3 - TIR'!$D$26-'Ejercicio 3 - TIR'!$C$26)/('Ejercicio 3 - TIR'!$E$26-'Ejercicio 3 - TIR'!$C$26),'Ejercicio 3 - TIR'!$C$26+SQRT(('Ejercicio 3 - TIR'!$E$26-'Ejercicio 3 - TIR'!$C$26)*('Ejercicio 3 - TIR'!$D$26-'Ejercicio 3 - TIR'!$C$26)*X778),'Ejercicio 3 - TIR'!$E$26-SQRT(('Ejercicio 3 - TIR'!$E$26-'Ejercicio 3 - TIR'!$C$26)*('Ejercicio 3 - TIR'!$E$26-'Ejercicio 3 - TIR'!$D$26)*(1-X778)))</f>
        <v>0.204533029132413</v>
      </c>
      <c r="Z778" s="16">
        <f ca="1" t="shared" si="5716"/>
        <v>1.15057621736473</v>
      </c>
      <c r="AA778" s="16">
        <f ca="1" t="shared" si="5717"/>
        <v>1.34400038376933</v>
      </c>
      <c r="AB778" s="16">
        <f ca="1" t="shared" si="5718"/>
        <v>1.58952487714219</v>
      </c>
      <c r="AC778" s="16">
        <f ca="1" t="shared" si="5719"/>
        <v>1.94385423598428</v>
      </c>
      <c r="AD778" s="16">
        <f ca="1" t="shared" si="5720"/>
        <v>2.34143663106201</v>
      </c>
      <c r="AE778" s="15">
        <f ca="1" t="shared" si="5721"/>
        <v>4941.81172488794</v>
      </c>
      <c r="AF778" s="15">
        <f ca="1" t="shared" si="5722"/>
        <v>5772.5831235913</v>
      </c>
      <c r="AG778" s="15">
        <f ca="1" t="shared" si="5723"/>
        <v>6827.1293603249</v>
      </c>
      <c r="AH778" s="15">
        <f ca="1" t="shared" si="5724"/>
        <v>8349.00070928117</v>
      </c>
      <c r="AI778" s="15">
        <f ca="1" t="shared" si="5725"/>
        <v>10056.6471145791</v>
      </c>
      <c r="AJ778" s="17">
        <f ca="1" t="shared" si="5726"/>
        <v>48446.8787851655</v>
      </c>
      <c r="AK778" s="17">
        <f ca="1" t="shared" si="5727"/>
        <v>51599.8573462283</v>
      </c>
      <c r="AL778" s="17">
        <f ca="1" t="shared" si="5728"/>
        <v>61095.5789440537</v>
      </c>
      <c r="AM778" s="17">
        <f ca="1" t="shared" si="5729"/>
        <v>71736.1430896019</v>
      </c>
      <c r="AN778" s="17">
        <f ca="1" t="shared" si="5730"/>
        <v>74050.3388398969</v>
      </c>
      <c r="AO778" s="17">
        <f ca="1">C778/'Ejercicio 3 - TIR'!$D$7</f>
        <v>17294.1151566826</v>
      </c>
      <c r="AP778" s="17">
        <f ca="1" t="shared" si="5731"/>
        <v>31152.7636284829</v>
      </c>
      <c r="AQ778" s="17">
        <f ca="1" t="shared" si="5732"/>
        <v>34305.7421895458</v>
      </c>
      <c r="AR778" s="17">
        <f ca="1" t="shared" si="5733"/>
        <v>43801.4637873711</v>
      </c>
      <c r="AS778" s="17">
        <f ca="1" t="shared" si="5734"/>
        <v>54442.0279329194</v>
      </c>
      <c r="AT778" s="17">
        <f ca="1" t="shared" si="5735"/>
        <v>56756.2236832143</v>
      </c>
      <c r="AU778" s="17">
        <f ca="1">AP778*'Ejercicio 3 - TIR'!$D$5</f>
        <v>15576.3818142415</v>
      </c>
      <c r="AV778" s="17">
        <f ca="1">AQ778*'Ejercicio 3 - TIR'!$D$5</f>
        <v>17152.8710947729</v>
      </c>
      <c r="AW778" s="17">
        <f ca="1">AR778*'Ejercicio 3 - TIR'!$D$5</f>
        <v>21900.7318936856</v>
      </c>
      <c r="AX778" s="17">
        <f ca="1">AS778*'Ejercicio 3 - TIR'!$D$5</f>
        <v>27221.0139664597</v>
      </c>
      <c r="AY778" s="17">
        <f ca="1">AT778*'Ejercicio 3 - TIR'!$D$5</f>
        <v>28378.1118416072</v>
      </c>
      <c r="AZ778" s="17">
        <f ca="1" t="shared" ref="AZ778:BD778" si="5800">AJ778-AU778-AE778</f>
        <v>27928.6852460361</v>
      </c>
      <c r="BA778" s="17">
        <f ca="1" t="shared" si="5800"/>
        <v>28674.4031278641</v>
      </c>
      <c r="BB778" s="17">
        <f ca="1" t="shared" si="5800"/>
        <v>32367.7176900432</v>
      </c>
      <c r="BC778" s="17">
        <f ca="1" t="shared" si="5800"/>
        <v>36166.128413861</v>
      </c>
      <c r="BD778" s="17">
        <f ca="1" t="shared" si="5800"/>
        <v>35615.5798837106</v>
      </c>
      <c r="BE778" s="17">
        <f ca="1" t="shared" ref="BE778:BI778" si="5801">AZ778/Z778</f>
        <v>24273.6507365011</v>
      </c>
      <c r="BF778" s="17">
        <f ca="1" t="shared" si="5801"/>
        <v>21335.1152828134</v>
      </c>
      <c r="BG778" s="17">
        <f ca="1" t="shared" si="5801"/>
        <v>20363.1400524144</v>
      </c>
      <c r="BH778" s="17">
        <f ca="1" t="shared" si="5801"/>
        <v>18605.3705799335</v>
      </c>
      <c r="BI778" s="17">
        <f ca="1" t="shared" si="5801"/>
        <v>15210.9945711221</v>
      </c>
      <c r="BJ778" s="17">
        <f ca="1" t="shared" si="5738"/>
        <v>76844.3994607514</v>
      </c>
      <c r="BK778" s="17">
        <f ca="1" t="shared" si="5739"/>
        <v>40493.0747296613</v>
      </c>
      <c r="BL778" s="17">
        <f ca="1" t="shared" si="5740"/>
        <v>117337.474190413</v>
      </c>
      <c r="BM778" s="17">
        <f ca="1">BK778*'Ejercicio 3 - TIR'!$D$5</f>
        <v>20246.5373648306</v>
      </c>
      <c r="BN778" s="17">
        <f ca="1" t="shared" si="5741"/>
        <v>97090.936825582</v>
      </c>
      <c r="BO778" s="17">
        <f ca="1" t="shared" si="5742"/>
        <v>41466.3952624437</v>
      </c>
      <c r="BP778" s="17">
        <f ca="1" t="shared" si="5743"/>
        <v>-119289.913467515</v>
      </c>
      <c r="BQ778" s="17">
        <f ca="1" t="shared" ref="BQ778:BT778" si="5802">BE778</f>
        <v>24273.6507365011</v>
      </c>
      <c r="BR778" s="17">
        <f ca="1" t="shared" si="5802"/>
        <v>21335.1152828134</v>
      </c>
      <c r="BS778" s="17">
        <f ca="1" t="shared" si="5802"/>
        <v>20363.1400524144</v>
      </c>
      <c r="BT778" s="17">
        <f ca="1" t="shared" si="5802"/>
        <v>18605.3705799335</v>
      </c>
      <c r="BU778" s="17">
        <f ca="1" t="shared" si="5745"/>
        <v>56677.3898335658</v>
      </c>
      <c r="BV778" s="19">
        <f ca="1" t="shared" si="5746"/>
        <v>5.12833369153594</v>
      </c>
    </row>
    <row r="779" ht="15" customHeight="1" spans="1:74">
      <c r="A779" s="15">
        <v>778</v>
      </c>
      <c r="B779" s="16">
        <f ca="1" t="shared" ref="B779:F779" si="5803">RAND()</f>
        <v>0.832801917557676</v>
      </c>
      <c r="C779" s="17">
        <f ca="1">IF(B779&lt;=('Ejercicio 3 - TIR'!$D$13-'Ejercicio 3 - TIR'!$C$13)/('Ejercicio 3 - TIR'!$E$13-'Ejercicio 3 - TIR'!$C$13),'Ejercicio 3 - TIR'!$C$13+SQRT(('Ejercicio 3 - TIR'!$E$13-'Ejercicio 3 - TIR'!$C$13)*('Ejercicio 3 - TIR'!$D$13-'Ejercicio 3 - TIR'!$C$13)*B779),'Ejercicio 3 - TIR'!$E$13-SQRT(('Ejercicio 3 - TIR'!$E$13-'Ejercicio 3 - TIR'!$C$13)*('Ejercicio 3 - TIR'!$E$13-'Ejercicio 3 - TIR'!$D$13)*(1-B779)))</f>
        <v>85835.3362577579</v>
      </c>
      <c r="D779" s="16">
        <f ca="1" t="shared" si="5803"/>
        <v>0.664830519083085</v>
      </c>
      <c r="E779" s="17">
        <f ca="1">IF(D779&lt;=('Ejercicio 3 - TIR'!$D$14-'Ejercicio 3 - TIR'!$C$14)/('Ejercicio 3 - TIR'!$E$14-'Ejercicio 3 - TIR'!$C$14),'Ejercicio 3 - TIR'!$C$14+SQRT(('Ejercicio 3 - TIR'!$E$14-'Ejercicio 3 - TIR'!$C$14)*('Ejercicio 3 - TIR'!$D$14-'Ejercicio 3 - TIR'!$C$14)*D779),'Ejercicio 3 - TIR'!$E$14-SQRT(('Ejercicio 3 - TIR'!$E$14-'Ejercicio 3 - TIR'!$C$14)*('Ejercicio 3 - TIR'!$E$14-'Ejercicio 3 - TIR'!$D$14)*(1-D779)))</f>
        <v>32909.4836480312</v>
      </c>
      <c r="F779" s="16">
        <f ca="1" t="shared" si="5803"/>
        <v>0.962582523648554</v>
      </c>
      <c r="G779" s="17">
        <f ca="1">IF(F779&lt;=('Ejercicio 3 - TIR'!$D$18-'Ejercicio 3 - TIR'!$C$18)/('Ejercicio 3 - TIR'!$E$18-'Ejercicio 3 - TIR'!$C$18),'Ejercicio 3 - TIR'!$C$18+SQRT(('Ejercicio 3 - TIR'!$E$18-'Ejercicio 3 - TIR'!$C$18)*('Ejercicio 3 - TIR'!$D$18-'Ejercicio 3 - TIR'!$C$18)*F779),'Ejercicio 3 - TIR'!$E$18-SQRT(('Ejercicio 3 - TIR'!$E$18-'Ejercicio 3 - TIR'!$C$18)*('Ejercicio 3 - TIR'!$E$18-'Ejercicio 3 - TIR'!$D$18)*(1-F779)))</f>
        <v>43324.7953180705</v>
      </c>
      <c r="H779" s="16">
        <f ca="1" t="shared" ref="H779:L779" si="5804">RAND()</f>
        <v>0.540501177246444</v>
      </c>
      <c r="I779" s="17">
        <f ca="1">IF(H779&lt;=('Ejercicio 3 - TIR'!$D$18-'Ejercicio 3 - TIR'!$C$18)/('Ejercicio 3 - TIR'!$E$18-'Ejercicio 3 - TIR'!$C$18),'Ejercicio 3 - TIR'!$C$18+SQRT(('Ejercicio 3 - TIR'!$E$18-'Ejercicio 3 - TIR'!$C$18)*('Ejercicio 3 - TIR'!$D$18-'Ejercicio 3 - TIR'!$C$18)*H779),'Ejercicio 3 - TIR'!$E$18-SQRT(('Ejercicio 3 - TIR'!$E$18-'Ejercicio 3 - TIR'!$C$18)*('Ejercicio 3 - TIR'!$E$18-'Ejercicio 3 - TIR'!$D$18)*(1-H779)))</f>
        <v>39004.1755084498</v>
      </c>
      <c r="J779" s="16">
        <f ca="1" t="shared" si="5804"/>
        <v>0.187174741940755</v>
      </c>
      <c r="K779" s="17">
        <f ca="1">IF(J779&lt;=('Ejercicio 3 - TIR'!$D$18-'Ejercicio 3 - TIR'!$C$18)/('Ejercicio 3 - TIR'!$E$18-'Ejercicio 3 - TIR'!$C$18),'Ejercicio 3 - TIR'!$C$18+SQRT(('Ejercicio 3 - TIR'!$E$18-'Ejercicio 3 - TIR'!$C$18)*('Ejercicio 3 - TIR'!$D$18-'Ejercicio 3 - TIR'!$C$18)*J779),'Ejercicio 3 - TIR'!$E$18-SQRT(('Ejercicio 3 - TIR'!$E$18-'Ejercicio 3 - TIR'!$C$18)*('Ejercicio 3 - TIR'!$E$18-'Ejercicio 3 - TIR'!$D$18)*(1-J779)))</f>
        <v>35298.6990187322</v>
      </c>
      <c r="L779" s="16">
        <f ca="1" t="shared" si="5804"/>
        <v>0.650367794147603</v>
      </c>
      <c r="M779" s="17">
        <f ca="1">IF(L779&lt;=('Ejercicio 3 - TIR'!$D$18-'Ejercicio 3 - TIR'!$C$18)/('Ejercicio 3 - TIR'!$E$18-'Ejercicio 3 - TIR'!$C$18),'Ejercicio 3 - TIR'!$C$18+SQRT(('Ejercicio 3 - TIR'!$E$18-'Ejercicio 3 - TIR'!$C$18)*('Ejercicio 3 - TIR'!$D$18-'Ejercicio 3 - TIR'!$C$18)*L779),'Ejercicio 3 - TIR'!$E$18-SQRT(('Ejercicio 3 - TIR'!$E$18-'Ejercicio 3 - TIR'!$C$18)*('Ejercicio 3 - TIR'!$E$18-'Ejercicio 3 - TIR'!$D$18)*(1-L779)))</f>
        <v>39877.0020310892</v>
      </c>
      <c r="N779" s="16">
        <f ca="1" t="shared" ref="N779:R779" si="5805">RAND()</f>
        <v>0.500895510346213</v>
      </c>
      <c r="O779" s="17">
        <f ca="1">IF(N779&lt;=('Ejercicio 3 - TIR'!$D$18-'Ejercicio 3 - TIR'!$C$18)/('Ejercicio 3 - TIR'!$E$18-'Ejercicio 3 - TIR'!$C$18),'Ejercicio 3 - TIR'!$C$18+SQRT(('Ejercicio 3 - TIR'!$E$18-'Ejercicio 3 - TIR'!$C$18)*('Ejercicio 3 - TIR'!$D$18-'Ejercicio 3 - TIR'!$C$18)*N779),'Ejercicio 3 - TIR'!$E$18-SQRT(('Ejercicio 3 - TIR'!$E$18-'Ejercicio 3 - TIR'!$C$18)*('Ejercicio 3 - TIR'!$E$18-'Ejercicio 3 - TIR'!$D$18)*(1-N779)))</f>
        <v>38668.0059155455</v>
      </c>
      <c r="P779" s="16">
        <f ca="1" t="shared" si="5805"/>
        <v>0.958103220407694</v>
      </c>
      <c r="Q779" s="18">
        <f ca="1">IF(P779&lt;=('Ejercicio 3 - TIR'!$D$22-'Ejercicio 3 - TIR'!$C$22)/('Ejercicio 3 - TIR'!$E$22-'Ejercicio 3 - TIR'!$C$22),'Ejercicio 3 - TIR'!$C$22+SQRT(('Ejercicio 3 - TIR'!$E$22-'Ejercicio 3 - TIR'!$C$22)*('Ejercicio 3 - TIR'!$D$22-'Ejercicio 3 - TIR'!$C$22)*P779),'Ejercicio 3 - TIR'!$E$22-SQRT(('Ejercicio 3 - TIR'!$E$22-'Ejercicio 3 - TIR'!$C$22)*('Ejercicio 3 - TIR'!$E$22-'Ejercicio 3 - TIR'!$D$22)*(1-P779)))</f>
        <v>0.171315864852148</v>
      </c>
      <c r="R779" s="16">
        <f ca="1" t="shared" si="5805"/>
        <v>0.764757718624079</v>
      </c>
      <c r="S779" s="18">
        <f ca="1">IF(R779&lt;=('Ejercicio 3 - TIR'!$D$23-'Ejercicio 3 - TIR'!$C$23)/('Ejercicio 3 - TIR'!$E$23-'Ejercicio 3 - TIR'!$C$23),'Ejercicio 3 - TIR'!$C$23+SQRT(('Ejercicio 3 - TIR'!$E$23-'Ejercicio 3 - TIR'!$C$23)*('Ejercicio 3 - TIR'!$D$23-'Ejercicio 3 - TIR'!$C$23)*R779),'Ejercicio 3 - TIR'!$E$23-SQRT(('Ejercicio 3 - TIR'!$E$23-'Ejercicio 3 - TIR'!$C$23)*('Ejercicio 3 - TIR'!$E$23-'Ejercicio 3 - TIR'!$D$23)*(1-R779)))</f>
        <v>0.159422436818791</v>
      </c>
      <c r="T779" s="16">
        <f ca="1" t="shared" ref="T779:X779" si="5806">RAND()</f>
        <v>0.882673447330196</v>
      </c>
      <c r="U779" s="18">
        <f ca="1">IF(T779&lt;=('Ejercicio 3 - TIR'!$D$24-'Ejercicio 3 - TIR'!$C$24)/('Ejercicio 3 - TIR'!$E$24-'Ejercicio 3 - TIR'!$C$24),'Ejercicio 3 - TIR'!$C$24+SQRT(('Ejercicio 3 - TIR'!$E$24-'Ejercicio 3 - TIR'!$C$24)*('Ejercicio 3 - TIR'!$D$24-'Ejercicio 3 - TIR'!$C$24)*T779),'Ejercicio 3 - TIR'!$E$24-SQRT(('Ejercicio 3 - TIR'!$E$24-'Ejercicio 3 - TIR'!$C$24)*('Ejercicio 3 - TIR'!$E$24-'Ejercicio 3 - TIR'!$D$24)*(1-T779)))</f>
        <v>0.201875035242091</v>
      </c>
      <c r="V779" s="16">
        <f ca="1" t="shared" si="5806"/>
        <v>0.107016427261792</v>
      </c>
      <c r="W779" s="18">
        <f ca="1">IF(V779&lt;=('Ejercicio 3 - TIR'!$D$25-'Ejercicio 3 - TIR'!$C$25)/('Ejercicio 3 - TIR'!$E$25-'Ejercicio 3 - TIR'!$C$25),'Ejercicio 3 - TIR'!$C$25+SQRT(('Ejercicio 3 - TIR'!$E$25-'Ejercicio 3 - TIR'!$C$25)*('Ejercicio 3 - TIR'!$D$25-'Ejercicio 3 - TIR'!$C$25)*V779),'Ejercicio 3 - TIR'!$E$25-SQRT(('Ejercicio 3 - TIR'!$E$25-'Ejercicio 3 - TIR'!$C$25)*('Ejercicio 3 - TIR'!$E$25-'Ejercicio 3 - TIR'!$D$25)*(1-V779)))</f>
        <v>0.192240220511351</v>
      </c>
      <c r="X779" s="16">
        <f ca="1" t="shared" si="5806"/>
        <v>0.429229520194835</v>
      </c>
      <c r="Y779" s="18">
        <f ca="1">IF(X779&lt;=('Ejercicio 3 - TIR'!$D$26-'Ejercicio 3 - TIR'!$C$26)/('Ejercicio 3 - TIR'!$E$26-'Ejercicio 3 - TIR'!$C$26),'Ejercicio 3 - TIR'!$C$26+SQRT(('Ejercicio 3 - TIR'!$E$26-'Ejercicio 3 - TIR'!$C$26)*('Ejercicio 3 - TIR'!$D$26-'Ejercicio 3 - TIR'!$C$26)*X779),'Ejercicio 3 - TIR'!$E$26-SQRT(('Ejercicio 3 - TIR'!$E$26-'Ejercicio 3 - TIR'!$C$26)*('Ejercicio 3 - TIR'!$E$26-'Ejercicio 3 - TIR'!$D$26)*(1-X779)))</f>
        <v>0.224482790137221</v>
      </c>
      <c r="Z779" s="16">
        <f ca="1" t="shared" si="5716"/>
        <v>1.17131586485215</v>
      </c>
      <c r="AA779" s="16">
        <f ca="1" t="shared" si="5717"/>
        <v>1.35804989431139</v>
      </c>
      <c r="AB779" s="16">
        <f ca="1" t="shared" si="5718"/>
        <v>1.63220626458602</v>
      </c>
      <c r="AC779" s="16">
        <f ca="1" t="shared" si="5719"/>
        <v>1.94598195681004</v>
      </c>
      <c r="AD779" s="16">
        <f ca="1" t="shared" si="5720"/>
        <v>2.38282141603145</v>
      </c>
      <c r="AE779" s="15">
        <f ca="1" t="shared" si="5721"/>
        <v>5637.9166530001</v>
      </c>
      <c r="AF779" s="15">
        <f ca="1" t="shared" si="5722"/>
        <v>6536.72706440261</v>
      </c>
      <c r="AG779" s="15">
        <f ca="1" t="shared" si="5723"/>
        <v>7856.32907089682</v>
      </c>
      <c r="AH779" s="15">
        <f ca="1" t="shared" si="5724"/>
        <v>9366.63150389576</v>
      </c>
      <c r="AI779" s="15">
        <f ca="1" t="shared" si="5725"/>
        <v>11469.2790780775</v>
      </c>
      <c r="AJ779" s="17">
        <f ca="1" t="shared" si="5726"/>
        <v>50747.0200975281</v>
      </c>
      <c r="AK779" s="17">
        <f ca="1" t="shared" si="5727"/>
        <v>52969.616426953</v>
      </c>
      <c r="AL779" s="17">
        <f ca="1" t="shared" si="5728"/>
        <v>57614.7576701109</v>
      </c>
      <c r="AM779" s="17">
        <f ca="1" t="shared" si="5729"/>
        <v>77599.926444177</v>
      </c>
      <c r="AN779" s="17">
        <f ca="1" t="shared" si="5730"/>
        <v>92138.9526107925</v>
      </c>
      <c r="AO779" s="17">
        <f ca="1">C779/'Ejercicio 3 - TIR'!$D$7</f>
        <v>17167.0672515516</v>
      </c>
      <c r="AP779" s="17">
        <f ca="1" t="shared" si="5731"/>
        <v>33579.9528459765</v>
      </c>
      <c r="AQ779" s="17">
        <f ca="1" t="shared" si="5732"/>
        <v>35802.5491754014</v>
      </c>
      <c r="AR779" s="17">
        <f ca="1" t="shared" si="5733"/>
        <v>40447.6904185594</v>
      </c>
      <c r="AS779" s="17">
        <f ca="1" t="shared" si="5734"/>
        <v>60432.8591926254</v>
      </c>
      <c r="AT779" s="17">
        <f ca="1" t="shared" si="5735"/>
        <v>74971.885359241</v>
      </c>
      <c r="AU779" s="17">
        <f ca="1">AP779*'Ejercicio 3 - TIR'!$D$5</f>
        <v>16789.9764229883</v>
      </c>
      <c r="AV779" s="17">
        <f ca="1">AQ779*'Ejercicio 3 - TIR'!$D$5</f>
        <v>17901.2745877007</v>
      </c>
      <c r="AW779" s="17">
        <f ca="1">AR779*'Ejercicio 3 - TIR'!$D$5</f>
        <v>20223.8452092797</v>
      </c>
      <c r="AX779" s="17">
        <f ca="1">AS779*'Ejercicio 3 - TIR'!$D$5</f>
        <v>30216.4295963127</v>
      </c>
      <c r="AY779" s="17">
        <f ca="1">AT779*'Ejercicio 3 - TIR'!$D$5</f>
        <v>37485.9426796205</v>
      </c>
      <c r="AZ779" s="17">
        <f ca="1" t="shared" ref="AZ779:BD779" si="5807">AJ779-AU779-AE779</f>
        <v>28319.1270215397</v>
      </c>
      <c r="BA779" s="17">
        <f ca="1" t="shared" si="5807"/>
        <v>28531.6147748497</v>
      </c>
      <c r="BB779" s="17">
        <f ca="1" t="shared" si="5807"/>
        <v>29534.5833899344</v>
      </c>
      <c r="BC779" s="17">
        <f ca="1" t="shared" si="5807"/>
        <v>38016.8653439685</v>
      </c>
      <c r="BD779" s="17">
        <f ca="1" t="shared" si="5807"/>
        <v>43183.7308530946</v>
      </c>
      <c r="BE779" s="17">
        <f ca="1" t="shared" ref="BE779:BI779" si="5808">AZ779/Z779</f>
        <v>24177.1906889645</v>
      </c>
      <c r="BF779" s="17">
        <f ca="1" t="shared" si="5808"/>
        <v>21009.2537058934</v>
      </c>
      <c r="BG779" s="17">
        <f ca="1" t="shared" si="5808"/>
        <v>18094.8842255702</v>
      </c>
      <c r="BH779" s="17">
        <f ca="1" t="shared" si="5808"/>
        <v>19536.0831640432</v>
      </c>
      <c r="BI779" s="17">
        <f ca="1" t="shared" si="5808"/>
        <v>18122.9405454213</v>
      </c>
      <c r="BJ779" s="17">
        <f ca="1" t="shared" si="5738"/>
        <v>78417.4224270654</v>
      </c>
      <c r="BK779" s="17">
        <f ca="1" t="shared" si="5739"/>
        <v>40906.0554974492</v>
      </c>
      <c r="BL779" s="17">
        <f ca="1" t="shared" si="5740"/>
        <v>119323.477924515</v>
      </c>
      <c r="BM779" s="17">
        <f ca="1">BK779*'Ejercicio 3 - TIR'!$D$5</f>
        <v>20453.0277487246</v>
      </c>
      <c r="BN779" s="17">
        <f ca="1" t="shared" si="5741"/>
        <v>98870.45017579</v>
      </c>
      <c r="BO779" s="17">
        <f ca="1" t="shared" si="5742"/>
        <v>41493.017273807</v>
      </c>
      <c r="BP779" s="17">
        <f ca="1" t="shared" si="5743"/>
        <v>-118744.819905789</v>
      </c>
      <c r="BQ779" s="17">
        <f ca="1" t="shared" ref="BQ779:BT779" si="5809">BE779</f>
        <v>24177.1906889645</v>
      </c>
      <c r="BR779" s="17">
        <f ca="1" t="shared" si="5809"/>
        <v>21009.2537058934</v>
      </c>
      <c r="BS779" s="17">
        <f ca="1" t="shared" si="5809"/>
        <v>18094.8842255702</v>
      </c>
      <c r="BT779" s="17">
        <f ca="1" t="shared" si="5809"/>
        <v>19536.0831640432</v>
      </c>
      <c r="BU779" s="17">
        <f ca="1" t="shared" si="5745"/>
        <v>59615.9578192283</v>
      </c>
      <c r="BV779" s="19">
        <f ca="1" t="shared" si="5746"/>
        <v>5.45808208448</v>
      </c>
    </row>
    <row r="780" ht="15" customHeight="1" spans="1:74">
      <c r="A780" s="15">
        <v>779</v>
      </c>
      <c r="B780" s="16">
        <f ca="1" t="shared" ref="B780:F780" si="5810">RAND()</f>
        <v>0.641060540474428</v>
      </c>
      <c r="C780" s="17">
        <f ca="1">IF(B780&lt;=('Ejercicio 3 - TIR'!$D$13-'Ejercicio 3 - TIR'!$C$13)/('Ejercicio 3 - TIR'!$E$13-'Ejercicio 3 - TIR'!$C$13),'Ejercicio 3 - TIR'!$C$13+SQRT(('Ejercicio 3 - TIR'!$E$13-'Ejercicio 3 - TIR'!$C$13)*('Ejercicio 3 - TIR'!$D$13-'Ejercicio 3 - TIR'!$C$13)*B780),'Ejercicio 3 - TIR'!$E$13-SQRT(('Ejercicio 3 - TIR'!$E$13-'Ejercicio 3 - TIR'!$C$13)*('Ejercicio 3 - TIR'!$E$13-'Ejercicio 3 - TIR'!$D$13)*(1-B780)))</f>
        <v>79246.0280565217</v>
      </c>
      <c r="D780" s="16">
        <f ca="1" t="shared" si="5810"/>
        <v>0.45093179986721</v>
      </c>
      <c r="E780" s="17">
        <f ca="1">IF(D780&lt;=('Ejercicio 3 - TIR'!$D$14-'Ejercicio 3 - TIR'!$C$14)/('Ejercicio 3 - TIR'!$E$14-'Ejercicio 3 - TIR'!$C$14),'Ejercicio 3 - TIR'!$C$14+SQRT(('Ejercicio 3 - TIR'!$E$14-'Ejercicio 3 - TIR'!$C$14)*('Ejercicio 3 - TIR'!$D$14-'Ejercicio 3 - TIR'!$C$14)*D780),'Ejercicio 3 - TIR'!$E$14-SQRT(('Ejercicio 3 - TIR'!$E$14-'Ejercicio 3 - TIR'!$C$14)*('Ejercicio 3 - TIR'!$E$14-'Ejercicio 3 - TIR'!$D$14)*(1-D780)))</f>
        <v>30924.746283441</v>
      </c>
      <c r="F780" s="16">
        <f ca="1" t="shared" si="5810"/>
        <v>0.617664674534657</v>
      </c>
      <c r="G780" s="17">
        <f ca="1">IF(F780&lt;=('Ejercicio 3 - TIR'!$D$18-'Ejercicio 3 - TIR'!$C$18)/('Ejercicio 3 - TIR'!$E$18-'Ejercicio 3 - TIR'!$C$18),'Ejercicio 3 - TIR'!$C$18+SQRT(('Ejercicio 3 - TIR'!$E$18-'Ejercicio 3 - TIR'!$C$18)*('Ejercicio 3 - TIR'!$D$18-'Ejercicio 3 - TIR'!$C$18)*F780),'Ejercicio 3 - TIR'!$E$18-SQRT(('Ejercicio 3 - TIR'!$E$18-'Ejercicio 3 - TIR'!$C$18)*('Ejercicio 3 - TIR'!$E$18-'Ejercicio 3 - TIR'!$D$18)*(1-F780)))</f>
        <v>39625.4714783328</v>
      </c>
      <c r="H780" s="16">
        <f ca="1" t="shared" ref="H780:L780" si="5811">RAND()</f>
        <v>0.437331714706759</v>
      </c>
      <c r="I780" s="17">
        <f ca="1">IF(H780&lt;=('Ejercicio 3 - TIR'!$D$18-'Ejercicio 3 - TIR'!$C$18)/('Ejercicio 3 - TIR'!$E$18-'Ejercicio 3 - TIR'!$C$18),'Ejercicio 3 - TIR'!$C$18+SQRT(('Ejercicio 3 - TIR'!$E$18-'Ejercicio 3 - TIR'!$C$18)*('Ejercicio 3 - TIR'!$D$18-'Ejercicio 3 - TIR'!$C$18)*H780),'Ejercicio 3 - TIR'!$E$18-SQRT(('Ejercicio 3 - TIR'!$E$18-'Ejercicio 3 - TIR'!$C$18)*('Ejercicio 3 - TIR'!$E$18-'Ejercicio 3 - TIR'!$D$18)*(1-H780)))</f>
        <v>38099.3677040874</v>
      </c>
      <c r="J780" s="16">
        <f ca="1" t="shared" si="5811"/>
        <v>0.916317612231512</v>
      </c>
      <c r="K780" s="17">
        <f ca="1">IF(J780&lt;=('Ejercicio 3 - TIR'!$D$18-'Ejercicio 3 - TIR'!$C$18)/('Ejercicio 3 - TIR'!$E$18-'Ejercicio 3 - TIR'!$C$18),'Ejercicio 3 - TIR'!$C$18+SQRT(('Ejercicio 3 - TIR'!$E$18-'Ejercicio 3 - TIR'!$C$18)*('Ejercicio 3 - TIR'!$D$18-'Ejercicio 3 - TIR'!$C$18)*J780),'Ejercicio 3 - TIR'!$E$18-SQRT(('Ejercicio 3 - TIR'!$E$18-'Ejercicio 3 - TIR'!$C$18)*('Ejercicio 3 - TIR'!$E$18-'Ejercicio 3 - TIR'!$D$18)*(1-J780)))</f>
        <v>42494.7696547749</v>
      </c>
      <c r="L780" s="16">
        <f ca="1" t="shared" si="5811"/>
        <v>0.262460934159609</v>
      </c>
      <c r="M780" s="17">
        <f ca="1">IF(L780&lt;=('Ejercicio 3 - TIR'!$D$18-'Ejercicio 3 - TIR'!$C$18)/('Ejercicio 3 - TIR'!$E$18-'Ejercicio 3 - TIR'!$C$18),'Ejercicio 3 - TIR'!$C$18+SQRT(('Ejercicio 3 - TIR'!$E$18-'Ejercicio 3 - TIR'!$C$18)*('Ejercicio 3 - TIR'!$D$18-'Ejercicio 3 - TIR'!$C$18)*L780),'Ejercicio 3 - TIR'!$E$18-SQRT(('Ejercicio 3 - TIR'!$E$18-'Ejercicio 3 - TIR'!$C$18)*('Ejercicio 3 - TIR'!$E$18-'Ejercicio 3 - TIR'!$D$18)*(1-L780)))</f>
        <v>36274.4832555312</v>
      </c>
      <c r="N780" s="16">
        <f ca="1" t="shared" ref="N780:R780" si="5812">RAND()</f>
        <v>0.891297517632488</v>
      </c>
      <c r="O780" s="17">
        <f ca="1">IF(N780&lt;=('Ejercicio 3 - TIR'!$D$18-'Ejercicio 3 - TIR'!$C$18)/('Ejercicio 3 - TIR'!$E$18-'Ejercicio 3 - TIR'!$C$18),'Ejercicio 3 - TIR'!$C$18+SQRT(('Ejercicio 3 - TIR'!$E$18-'Ejercicio 3 - TIR'!$C$18)*('Ejercicio 3 - TIR'!$D$18-'Ejercicio 3 - TIR'!$C$18)*N780),'Ejercicio 3 - TIR'!$E$18-SQRT(('Ejercicio 3 - TIR'!$E$18-'Ejercicio 3 - TIR'!$C$18)*('Ejercicio 3 - TIR'!$E$18-'Ejercicio 3 - TIR'!$D$18)*(1-N780)))</f>
        <v>42144.7090905543</v>
      </c>
      <c r="P780" s="16">
        <f ca="1" t="shared" si="5812"/>
        <v>0.168993615435907</v>
      </c>
      <c r="Q780" s="18">
        <f ca="1">IF(P780&lt;=('Ejercicio 3 - TIR'!$D$22-'Ejercicio 3 - TIR'!$C$22)/('Ejercicio 3 - TIR'!$E$22-'Ejercicio 3 - TIR'!$C$22),'Ejercicio 3 - TIR'!$C$22+SQRT(('Ejercicio 3 - TIR'!$E$22-'Ejercicio 3 - TIR'!$C$22)*('Ejercicio 3 - TIR'!$D$22-'Ejercicio 3 - TIR'!$C$22)*P780),'Ejercicio 3 - TIR'!$E$22-SQRT(('Ejercicio 3 - TIR'!$E$22-'Ejercicio 3 - TIR'!$C$22)*('Ejercicio 3 - TIR'!$E$22-'Ejercicio 3 - TIR'!$D$22)*(1-P780)))</f>
        <v>0.137441000767864</v>
      </c>
      <c r="R780" s="16">
        <f ca="1" t="shared" si="5812"/>
        <v>0.382127120023255</v>
      </c>
      <c r="S780" s="18">
        <f ca="1">IF(R780&lt;=('Ejercicio 3 - TIR'!$D$23-'Ejercicio 3 - TIR'!$C$23)/('Ejercicio 3 - TIR'!$E$23-'Ejercicio 3 - TIR'!$C$23),'Ejercicio 3 - TIR'!$C$23+SQRT(('Ejercicio 3 - TIR'!$E$23-'Ejercicio 3 - TIR'!$C$23)*('Ejercicio 3 - TIR'!$D$23-'Ejercicio 3 - TIR'!$C$23)*R780),'Ejercicio 3 - TIR'!$E$23-SQRT(('Ejercicio 3 - TIR'!$E$23-'Ejercicio 3 - TIR'!$C$23)*('Ejercicio 3 - TIR'!$E$23-'Ejercicio 3 - TIR'!$D$23)*(1-R780)))</f>
        <v>0.146226490730593</v>
      </c>
      <c r="T780" s="16">
        <f ca="1" t="shared" ref="T780:X780" si="5813">RAND()</f>
        <v>0.583865274949966</v>
      </c>
      <c r="U780" s="18">
        <f ca="1">IF(T780&lt;=('Ejercicio 3 - TIR'!$D$24-'Ejercicio 3 - TIR'!$C$24)/('Ejercicio 3 - TIR'!$E$24-'Ejercicio 3 - TIR'!$C$24),'Ejercicio 3 - TIR'!$C$24+SQRT(('Ejercicio 3 - TIR'!$E$24-'Ejercicio 3 - TIR'!$C$24)*('Ejercicio 3 - TIR'!$D$24-'Ejercicio 3 - TIR'!$C$24)*T780),'Ejercicio 3 - TIR'!$E$24-SQRT(('Ejercicio 3 - TIR'!$E$24-'Ejercicio 3 - TIR'!$C$24)*('Ejercicio 3 - TIR'!$E$24-'Ejercicio 3 - TIR'!$D$24)*(1-T780)))</f>
        <v>0.185865307528262</v>
      </c>
      <c r="V780" s="16">
        <f ca="1" t="shared" si="5813"/>
        <v>0.842565209391953</v>
      </c>
      <c r="W780" s="18">
        <f ca="1">IF(V780&lt;=('Ejercicio 3 - TIR'!$D$25-'Ejercicio 3 - TIR'!$C$25)/('Ejercicio 3 - TIR'!$E$25-'Ejercicio 3 - TIR'!$C$25),'Ejercicio 3 - TIR'!$C$25+SQRT(('Ejercicio 3 - TIR'!$E$25-'Ejercicio 3 - TIR'!$C$25)*('Ejercicio 3 - TIR'!$D$25-'Ejercicio 3 - TIR'!$C$25)*V780),'Ejercicio 3 - TIR'!$E$25-SQRT(('Ejercicio 3 - TIR'!$E$25-'Ejercicio 3 - TIR'!$C$25)*('Ejercicio 3 - TIR'!$E$25-'Ejercicio 3 - TIR'!$D$25)*(1-V780)))</f>
        <v>0.22652614716055</v>
      </c>
      <c r="X780" s="16">
        <f ca="1" t="shared" si="5813"/>
        <v>0.97281284742993</v>
      </c>
      <c r="Y780" s="18">
        <f ca="1">IF(X780&lt;=('Ejercicio 3 - TIR'!$D$26-'Ejercicio 3 - TIR'!$C$26)/('Ejercicio 3 - TIR'!$E$26-'Ejercicio 3 - TIR'!$C$26),'Ejercicio 3 - TIR'!$C$26+SQRT(('Ejercicio 3 - TIR'!$E$26-'Ejercicio 3 - TIR'!$C$26)*('Ejercicio 3 - TIR'!$D$26-'Ejercicio 3 - TIR'!$C$26)*X780),'Ejercicio 3 - TIR'!$E$26-SQRT(('Ejercicio 3 - TIR'!$E$26-'Ejercicio 3 - TIR'!$C$26)*('Ejercicio 3 - TIR'!$E$26-'Ejercicio 3 - TIR'!$D$26)*(1-X780)))</f>
        <v>0.267883456603537</v>
      </c>
      <c r="Z780" s="16">
        <f ca="1" t="shared" si="5716"/>
        <v>1.13744100076786</v>
      </c>
      <c r="AA780" s="16">
        <f ca="1" t="shared" si="5717"/>
        <v>1.30376500672324</v>
      </c>
      <c r="AB780" s="16">
        <f ca="1" t="shared" si="5718"/>
        <v>1.54608969064244</v>
      </c>
      <c r="AC780" s="16">
        <f ca="1" t="shared" si="5719"/>
        <v>1.89631943142832</v>
      </c>
      <c r="AD780" s="16">
        <f ca="1" t="shared" si="5720"/>
        <v>2.4043120355438</v>
      </c>
      <c r="AE780" s="15">
        <f ca="1" t="shared" si="5721"/>
        <v>4250.32807768841</v>
      </c>
      <c r="AF780" s="15">
        <f ca="1" t="shared" si="5722"/>
        <v>4871.83863694249</v>
      </c>
      <c r="AG780" s="15">
        <f ca="1" t="shared" si="5723"/>
        <v>5777.34442342588</v>
      </c>
      <c r="AH780" s="15">
        <f ca="1" t="shared" si="5724"/>
        <v>7086.06399648403</v>
      </c>
      <c r="AI780" s="15">
        <f ca="1" t="shared" si="5725"/>
        <v>8984.30331357604</v>
      </c>
      <c r="AJ780" s="17">
        <f ca="1" t="shared" si="5726"/>
        <v>45071.6359342133</v>
      </c>
      <c r="AK780" s="17">
        <f ca="1" t="shared" si="5727"/>
        <v>49672.6223908708</v>
      </c>
      <c r="AL780" s="17">
        <f ca="1" t="shared" si="5728"/>
        <v>65700.7252694729</v>
      </c>
      <c r="AM780" s="17">
        <f ca="1" t="shared" si="5729"/>
        <v>68788.0074624851</v>
      </c>
      <c r="AN780" s="17">
        <f ca="1" t="shared" si="5730"/>
        <v>101329.031300912</v>
      </c>
      <c r="AO780" s="17">
        <f ca="1">C780/'Ejercicio 3 - TIR'!$D$7</f>
        <v>15849.2056113043</v>
      </c>
      <c r="AP780" s="17">
        <f ca="1" t="shared" si="5731"/>
        <v>29222.430322909</v>
      </c>
      <c r="AQ780" s="17">
        <f ca="1" t="shared" si="5732"/>
        <v>33823.4167795664</v>
      </c>
      <c r="AR780" s="17">
        <f ca="1" t="shared" si="5733"/>
        <v>49851.5196581685</v>
      </c>
      <c r="AS780" s="17">
        <f ca="1" t="shared" si="5734"/>
        <v>52938.8018511808</v>
      </c>
      <c r="AT780" s="17">
        <f ca="1" t="shared" si="5735"/>
        <v>85479.8256896074</v>
      </c>
      <c r="AU780" s="17">
        <f ca="1">AP780*'Ejercicio 3 - TIR'!$D$5</f>
        <v>14611.2151614545</v>
      </c>
      <c r="AV780" s="17">
        <f ca="1">AQ780*'Ejercicio 3 - TIR'!$D$5</f>
        <v>16911.7083897832</v>
      </c>
      <c r="AW780" s="17">
        <f ca="1">AR780*'Ejercicio 3 - TIR'!$D$5</f>
        <v>24925.7598290843</v>
      </c>
      <c r="AX780" s="17">
        <f ca="1">AS780*'Ejercicio 3 - TIR'!$D$5</f>
        <v>26469.4009255904</v>
      </c>
      <c r="AY780" s="17">
        <f ca="1">AT780*'Ejercicio 3 - TIR'!$D$5</f>
        <v>42739.9128448037</v>
      </c>
      <c r="AZ780" s="17">
        <f ca="1" t="shared" ref="AZ780:BD780" si="5814">AJ780-AU780-AE780</f>
        <v>26210.0926950704</v>
      </c>
      <c r="BA780" s="17">
        <f ca="1" t="shared" si="5814"/>
        <v>27889.0753641451</v>
      </c>
      <c r="BB780" s="17">
        <f ca="1" t="shared" si="5814"/>
        <v>34997.6210169627</v>
      </c>
      <c r="BC780" s="17">
        <f ca="1" t="shared" si="5814"/>
        <v>35232.5425404107</v>
      </c>
      <c r="BD780" s="17">
        <f ca="1" t="shared" si="5814"/>
        <v>49604.815142532</v>
      </c>
      <c r="BE780" s="17">
        <f ca="1" t="shared" ref="BE780:BI780" si="5815">AZ780/Z780</f>
        <v>23043.0349155486</v>
      </c>
      <c r="BF780" s="17">
        <f ca="1" t="shared" si="5815"/>
        <v>21391.1826290221</v>
      </c>
      <c r="BG780" s="17">
        <f ca="1" t="shared" si="5815"/>
        <v>22636.2165330914</v>
      </c>
      <c r="BH780" s="17">
        <f ca="1" t="shared" si="5815"/>
        <v>18579.4344330867</v>
      </c>
      <c r="BI780" s="17">
        <f ca="1" t="shared" si="5815"/>
        <v>20631.6045543201</v>
      </c>
      <c r="BJ780" s="17">
        <f ca="1" t="shared" si="5738"/>
        <v>74352.7396854154</v>
      </c>
      <c r="BK780" s="17">
        <f ca="1" t="shared" si="5739"/>
        <v>38106.4358050673</v>
      </c>
      <c r="BL780" s="17">
        <f ca="1" t="shared" si="5740"/>
        <v>112459.175490483</v>
      </c>
      <c r="BM780" s="17">
        <f ca="1">BK780*'Ejercicio 3 - TIR'!$D$5</f>
        <v>19053.2179025336</v>
      </c>
      <c r="BN780" s="17">
        <f ca="1" t="shared" si="5741"/>
        <v>93405.957587949</v>
      </c>
      <c r="BO780" s="17">
        <f ca="1" t="shared" si="5742"/>
        <v>38849.3490890931</v>
      </c>
      <c r="BP780" s="17">
        <f ca="1" t="shared" si="5743"/>
        <v>-110170.774339963</v>
      </c>
      <c r="BQ780" s="17">
        <f ca="1" t="shared" ref="BQ780:BT780" si="5816">BE780</f>
        <v>23043.0349155486</v>
      </c>
      <c r="BR780" s="17">
        <f ca="1" t="shared" si="5816"/>
        <v>21391.1826290221</v>
      </c>
      <c r="BS780" s="17">
        <f ca="1" t="shared" si="5816"/>
        <v>22636.2165330914</v>
      </c>
      <c r="BT780" s="17">
        <f ca="1" t="shared" si="5816"/>
        <v>18579.4344330867</v>
      </c>
      <c r="BU780" s="17">
        <f ca="1" t="shared" si="5745"/>
        <v>59480.9536434132</v>
      </c>
      <c r="BV780" s="19">
        <f ca="1" t="shared" si="5746"/>
        <v>8.47722934506485</v>
      </c>
    </row>
    <row r="781" ht="15" customHeight="1" spans="1:74">
      <c r="A781" s="15">
        <v>780</v>
      </c>
      <c r="B781" s="16">
        <f ca="1" t="shared" ref="B781:F781" si="5817">RAND()</f>
        <v>0.36306749643075</v>
      </c>
      <c r="C781" s="17">
        <f ca="1">IF(B781&lt;=('Ejercicio 3 - TIR'!$D$13-'Ejercicio 3 - TIR'!$C$13)/('Ejercicio 3 - TIR'!$E$13-'Ejercicio 3 - TIR'!$C$13),'Ejercicio 3 - TIR'!$C$13+SQRT(('Ejercicio 3 - TIR'!$E$13-'Ejercicio 3 - TIR'!$C$13)*('Ejercicio 3 - TIR'!$D$13-'Ejercicio 3 - TIR'!$C$13)*B781),'Ejercicio 3 - TIR'!$E$13-SQRT(('Ejercicio 3 - TIR'!$E$13-'Ejercicio 3 - TIR'!$C$13)*('Ejercicio 3 - TIR'!$E$13-'Ejercicio 3 - TIR'!$D$13)*(1-B781)))</f>
        <v>72353.6800951176</v>
      </c>
      <c r="D781" s="16">
        <f ca="1" t="shared" si="5817"/>
        <v>0.0273513828664431</v>
      </c>
      <c r="E781" s="17">
        <f ca="1">IF(D781&lt;=('Ejercicio 3 - TIR'!$D$14-'Ejercicio 3 - TIR'!$C$14)/('Ejercicio 3 - TIR'!$E$14-'Ejercicio 3 - TIR'!$C$14),'Ejercicio 3 - TIR'!$C$14+SQRT(('Ejercicio 3 - TIR'!$E$14-'Ejercicio 3 - TIR'!$C$14)*('Ejercicio 3 - TIR'!$D$14-'Ejercicio 3 - TIR'!$C$14)*D781),'Ejercicio 3 - TIR'!$E$14-SQRT(('Ejercicio 3 - TIR'!$E$14-'Ejercicio 3 - TIR'!$C$14)*('Ejercicio 3 - TIR'!$E$14-'Ejercicio 3 - TIR'!$D$14)*(1-D781)))</f>
        <v>26432.2547660885</v>
      </c>
      <c r="F781" s="16">
        <f ca="1" t="shared" si="5817"/>
        <v>0.398115360466982</v>
      </c>
      <c r="G781" s="17">
        <f ca="1">IF(F781&lt;=('Ejercicio 3 - TIR'!$D$18-'Ejercicio 3 - TIR'!$C$18)/('Ejercicio 3 - TIR'!$E$18-'Ejercicio 3 - TIR'!$C$18),'Ejercicio 3 - TIR'!$C$18+SQRT(('Ejercicio 3 - TIR'!$E$18-'Ejercicio 3 - TIR'!$C$18)*('Ejercicio 3 - TIR'!$D$18-'Ejercicio 3 - TIR'!$C$18)*F781),'Ejercicio 3 - TIR'!$E$18-SQRT(('Ejercicio 3 - TIR'!$E$18-'Ejercicio 3 - TIR'!$C$18)*('Ejercicio 3 - TIR'!$E$18-'Ejercicio 3 - TIR'!$D$18)*(1-F781)))</f>
        <v>37727.6972035689</v>
      </c>
      <c r="H781" s="16">
        <f ca="1" t="shared" ref="H781:L781" si="5818">RAND()</f>
        <v>0.748981498344127</v>
      </c>
      <c r="I781" s="17">
        <f ca="1">IF(H781&lt;=('Ejercicio 3 - TIR'!$D$18-'Ejercicio 3 - TIR'!$C$18)/('Ejercicio 3 - TIR'!$E$18-'Ejercicio 3 - TIR'!$C$18),'Ejercicio 3 - TIR'!$C$18+SQRT(('Ejercicio 3 - TIR'!$E$18-'Ejercicio 3 - TIR'!$C$18)*('Ejercicio 3 - TIR'!$D$18-'Ejercicio 3 - TIR'!$C$18)*H781),'Ejercicio 3 - TIR'!$E$18-SQRT(('Ejercicio 3 - TIR'!$E$18-'Ejercicio 3 - TIR'!$C$18)*('Ejercicio 3 - TIR'!$E$18-'Ejercicio 3 - TIR'!$D$18)*(1-H781)))</f>
        <v>40661.0614634233</v>
      </c>
      <c r="J781" s="16">
        <f ca="1" t="shared" si="5818"/>
        <v>0.727522004332239</v>
      </c>
      <c r="K781" s="17">
        <f ca="1">IF(J781&lt;=('Ejercicio 3 - TIR'!$D$18-'Ejercicio 3 - TIR'!$C$18)/('Ejercicio 3 - TIR'!$E$18-'Ejercicio 3 - TIR'!$C$18),'Ejercicio 3 - TIR'!$C$18+SQRT(('Ejercicio 3 - TIR'!$E$18-'Ejercicio 3 - TIR'!$C$18)*('Ejercicio 3 - TIR'!$D$18-'Ejercicio 3 - TIR'!$C$18)*J781),'Ejercicio 3 - TIR'!$E$18-SQRT(('Ejercicio 3 - TIR'!$E$18-'Ejercicio 3 - TIR'!$C$18)*('Ejercicio 3 - TIR'!$E$18-'Ejercicio 3 - TIR'!$D$18)*(1-J781)))</f>
        <v>40479.3972000316</v>
      </c>
      <c r="L781" s="16">
        <f ca="1" t="shared" si="5818"/>
        <v>0.523119525940083</v>
      </c>
      <c r="M781" s="17">
        <f ca="1">IF(L781&lt;=('Ejercicio 3 - TIR'!$D$18-'Ejercicio 3 - TIR'!$C$18)/('Ejercicio 3 - TIR'!$E$18-'Ejercicio 3 - TIR'!$C$18),'Ejercicio 3 - TIR'!$C$18+SQRT(('Ejercicio 3 - TIR'!$E$18-'Ejercicio 3 - TIR'!$C$18)*('Ejercicio 3 - TIR'!$D$18-'Ejercicio 3 - TIR'!$C$18)*L781),'Ejercicio 3 - TIR'!$E$18-SQRT(('Ejercicio 3 - TIR'!$E$18-'Ejercicio 3 - TIR'!$C$18)*('Ejercicio 3 - TIR'!$E$18-'Ejercicio 3 - TIR'!$D$18)*(1-L781)))</f>
        <v>38858.2125110551</v>
      </c>
      <c r="N781" s="16">
        <f ca="1" t="shared" ref="N781:R781" si="5819">RAND()</f>
        <v>0.513433366456669</v>
      </c>
      <c r="O781" s="17">
        <f ca="1">IF(N781&lt;=('Ejercicio 3 - TIR'!$D$18-'Ejercicio 3 - TIR'!$C$18)/('Ejercicio 3 - TIR'!$E$18-'Ejercicio 3 - TIR'!$C$18),'Ejercicio 3 - TIR'!$C$18+SQRT(('Ejercicio 3 - TIR'!$E$18-'Ejercicio 3 - TIR'!$C$18)*('Ejercicio 3 - TIR'!$D$18-'Ejercicio 3 - TIR'!$C$18)*N781),'Ejercicio 3 - TIR'!$E$18-SQRT(('Ejercicio 3 - TIR'!$E$18-'Ejercicio 3 - TIR'!$C$18)*('Ejercicio 3 - TIR'!$E$18-'Ejercicio 3 - TIR'!$D$18)*(1-N781)))</f>
        <v>38775.8193331734</v>
      </c>
      <c r="P781" s="16">
        <f ca="1" t="shared" si="5819"/>
        <v>0.761483009951544</v>
      </c>
      <c r="Q781" s="18">
        <f ca="1">IF(P781&lt;=('Ejercicio 3 - TIR'!$D$22-'Ejercicio 3 - TIR'!$C$22)/('Ejercicio 3 - TIR'!$E$22-'Ejercicio 3 - TIR'!$C$22),'Ejercicio 3 - TIR'!$C$22+SQRT(('Ejercicio 3 - TIR'!$E$22-'Ejercicio 3 - TIR'!$C$22)*('Ejercicio 3 - TIR'!$D$22-'Ejercicio 3 - TIR'!$C$22)*P781),'Ejercicio 3 - TIR'!$E$22-SQRT(('Ejercicio 3 - TIR'!$E$22-'Ejercicio 3 - TIR'!$C$22)*('Ejercicio 3 - TIR'!$E$22-'Ejercicio 3 - TIR'!$D$22)*(1-P781)))</f>
        <v>0.159279706032799</v>
      </c>
      <c r="R781" s="16">
        <f ca="1" t="shared" si="5819"/>
        <v>0.119843850149449</v>
      </c>
      <c r="S781" s="18">
        <f ca="1">IF(R781&lt;=('Ejercicio 3 - TIR'!$D$23-'Ejercicio 3 - TIR'!$C$23)/('Ejercicio 3 - TIR'!$E$23-'Ejercicio 3 - TIR'!$C$23),'Ejercicio 3 - TIR'!$C$23+SQRT(('Ejercicio 3 - TIR'!$E$23-'Ejercicio 3 - TIR'!$C$23)*('Ejercicio 3 - TIR'!$D$23-'Ejercicio 3 - TIR'!$C$23)*R781),'Ejercicio 3 - TIR'!$E$23-SQRT(('Ejercicio 3 - TIR'!$E$23-'Ejercicio 3 - TIR'!$C$23)*('Ejercicio 3 - TIR'!$E$23-'Ejercicio 3 - TIR'!$D$23)*(1-R781)))</f>
        <v>0.134687373157546</v>
      </c>
      <c r="T781" s="16">
        <f ca="1" t="shared" ref="T781:X781" si="5820">RAND()</f>
        <v>0.533969552645909</v>
      </c>
      <c r="U781" s="18">
        <f ca="1">IF(T781&lt;=('Ejercicio 3 - TIR'!$D$24-'Ejercicio 3 - TIR'!$C$24)/('Ejercicio 3 - TIR'!$E$24-'Ejercicio 3 - TIR'!$C$24),'Ejercicio 3 - TIR'!$C$24+SQRT(('Ejercicio 3 - TIR'!$E$24-'Ejercicio 3 - TIR'!$C$24)*('Ejercicio 3 - TIR'!$D$24-'Ejercicio 3 - TIR'!$C$24)*T781),'Ejercicio 3 - TIR'!$E$24-SQRT(('Ejercicio 3 - TIR'!$E$24-'Ejercicio 3 - TIR'!$C$24)*('Ejercicio 3 - TIR'!$E$24-'Ejercicio 3 - TIR'!$D$24)*(1-T781)))</f>
        <v>0.183876804507471</v>
      </c>
      <c r="V781" s="16">
        <f ca="1" t="shared" si="5820"/>
        <v>0.57193559442703</v>
      </c>
      <c r="W781" s="18">
        <f ca="1">IF(V781&lt;=('Ejercicio 3 - TIR'!$D$25-'Ejercicio 3 - TIR'!$C$25)/('Ejercicio 3 - TIR'!$E$25-'Ejercicio 3 - TIR'!$C$25),'Ejercicio 3 - TIR'!$C$25+SQRT(('Ejercicio 3 - TIR'!$E$25-'Ejercicio 3 - TIR'!$C$25)*('Ejercicio 3 - TIR'!$D$25-'Ejercicio 3 - TIR'!$C$25)*V781),'Ejercicio 3 - TIR'!$E$25-SQRT(('Ejercicio 3 - TIR'!$E$25-'Ejercicio 3 - TIR'!$C$25)*('Ejercicio 3 - TIR'!$E$25-'Ejercicio 3 - TIR'!$D$25)*(1-V781)))</f>
        <v>0.211293083053472</v>
      </c>
      <c r="X781" s="16">
        <f ca="1" t="shared" si="5820"/>
        <v>0.543333557980852</v>
      </c>
      <c r="Y781" s="18">
        <f ca="1">IF(X781&lt;=('Ejercicio 3 - TIR'!$D$26-'Ejercicio 3 - TIR'!$C$26)/('Ejercicio 3 - TIR'!$E$26-'Ejercicio 3 - TIR'!$C$26),'Ejercicio 3 - TIR'!$C$26+SQRT(('Ejercicio 3 - TIR'!$E$26-'Ejercicio 3 - TIR'!$C$26)*('Ejercicio 3 - TIR'!$D$26-'Ejercicio 3 - TIR'!$C$26)*X781),'Ejercicio 3 - TIR'!$E$26-SQRT(('Ejercicio 3 - TIR'!$E$26-'Ejercicio 3 - TIR'!$C$26)*('Ejercicio 3 - TIR'!$E$26-'Ejercicio 3 - TIR'!$D$26)*(1-X781)))</f>
        <v>0.230341176142569</v>
      </c>
      <c r="Z781" s="16">
        <f ca="1" t="shared" si="5716"/>
        <v>1.1592797060328</v>
      </c>
      <c r="AA781" s="16">
        <f ca="1" t="shared" si="5717"/>
        <v>1.31542004439321</v>
      </c>
      <c r="AB781" s="16">
        <f ca="1" t="shared" si="5718"/>
        <v>1.55729527874131</v>
      </c>
      <c r="AC781" s="16">
        <f ca="1" t="shared" si="5719"/>
        <v>1.88634099941118</v>
      </c>
      <c r="AD781" s="16">
        <f ca="1" t="shared" si="5720"/>
        <v>2.32084300382149</v>
      </c>
      <c r="AE781" s="15">
        <f ca="1" t="shared" si="5721"/>
        <v>4210.12176892663</v>
      </c>
      <c r="AF781" s="15">
        <f ca="1" t="shared" si="5722"/>
        <v>4777.17201065676</v>
      </c>
      <c r="AG781" s="15">
        <f ca="1" t="shared" si="5723"/>
        <v>5655.58313455886</v>
      </c>
      <c r="AH781" s="15">
        <f ca="1" t="shared" si="5724"/>
        <v>6850.56873152502</v>
      </c>
      <c r="AI781" s="15">
        <f ca="1" t="shared" si="5725"/>
        <v>8428.53679039</v>
      </c>
      <c r="AJ781" s="17">
        <f ca="1" t="shared" si="5726"/>
        <v>43736.9537234479</v>
      </c>
      <c r="AK781" s="17">
        <f ca="1" t="shared" si="5727"/>
        <v>53486.3752752913</v>
      </c>
      <c r="AL781" s="17">
        <f ca="1" t="shared" si="5728"/>
        <v>63038.3741459034</v>
      </c>
      <c r="AM781" s="17">
        <f ca="1" t="shared" si="5729"/>
        <v>73299.8394234355</v>
      </c>
      <c r="AN781" s="17">
        <f ca="1" t="shared" si="5730"/>
        <v>89992.5890168418</v>
      </c>
      <c r="AO781" s="17">
        <f ca="1">C781/'Ejercicio 3 - TIR'!$D$7</f>
        <v>14470.7360190235</v>
      </c>
      <c r="AP781" s="17">
        <f ca="1" t="shared" si="5731"/>
        <v>29266.2177044244</v>
      </c>
      <c r="AQ781" s="17">
        <f ca="1" t="shared" si="5732"/>
        <v>39015.6392562678</v>
      </c>
      <c r="AR781" s="17">
        <f ca="1" t="shared" si="5733"/>
        <v>48567.6381268798</v>
      </c>
      <c r="AS781" s="17">
        <f ca="1" t="shared" si="5734"/>
        <v>58829.103404412</v>
      </c>
      <c r="AT781" s="17">
        <f ca="1" t="shared" si="5735"/>
        <v>75521.8529978183</v>
      </c>
      <c r="AU781" s="17">
        <f ca="1">AP781*'Ejercicio 3 - TIR'!$D$5</f>
        <v>14633.1088522122</v>
      </c>
      <c r="AV781" s="17">
        <f ca="1">AQ781*'Ejercicio 3 - TIR'!$D$5</f>
        <v>19507.8196281339</v>
      </c>
      <c r="AW781" s="17">
        <f ca="1">AR781*'Ejercicio 3 - TIR'!$D$5</f>
        <v>24283.8190634399</v>
      </c>
      <c r="AX781" s="17">
        <f ca="1">AS781*'Ejercicio 3 - TIR'!$D$5</f>
        <v>29414.551702206</v>
      </c>
      <c r="AY781" s="17">
        <f ca="1">AT781*'Ejercicio 3 - TIR'!$D$5</f>
        <v>37760.9264989091</v>
      </c>
      <c r="AZ781" s="17">
        <f ca="1" t="shared" ref="AZ781:BD781" si="5821">AJ781-AU781-AE781</f>
        <v>24893.7231023091</v>
      </c>
      <c r="BA781" s="17">
        <f ca="1" t="shared" si="5821"/>
        <v>29201.3836365006</v>
      </c>
      <c r="BB781" s="17">
        <f ca="1" t="shared" si="5821"/>
        <v>33098.9719479046</v>
      </c>
      <c r="BC781" s="17">
        <f ca="1" t="shared" si="5821"/>
        <v>37034.7189897045</v>
      </c>
      <c r="BD781" s="17">
        <f ca="1" t="shared" si="5821"/>
        <v>43803.1257275427</v>
      </c>
      <c r="BE781" s="17">
        <f ca="1" t="shared" ref="BE781:BI781" si="5822">AZ781/Z781</f>
        <v>21473.4399064903</v>
      </c>
      <c r="BF781" s="17">
        <f ca="1" t="shared" si="5822"/>
        <v>22199.2843738146</v>
      </c>
      <c r="BG781" s="17">
        <f ca="1" t="shared" si="5822"/>
        <v>21254.140046361</v>
      </c>
      <c r="BH781" s="17">
        <f ca="1" t="shared" si="5822"/>
        <v>19633.0986821921</v>
      </c>
      <c r="BI781" s="17">
        <f ca="1" t="shared" si="5822"/>
        <v>18873.7995872261</v>
      </c>
      <c r="BJ781" s="17">
        <f ca="1" t="shared" si="5738"/>
        <v>61345.1135491039</v>
      </c>
      <c r="BK781" s="17">
        <f ca="1" t="shared" si="5739"/>
        <v>33584.3064498984</v>
      </c>
      <c r="BL781" s="17">
        <f ca="1" t="shared" si="5740"/>
        <v>94929.4199990023</v>
      </c>
      <c r="BM781" s="17">
        <f ca="1">BK781*'Ejercicio 3 - TIR'!$D$5</f>
        <v>16792.1532249492</v>
      </c>
      <c r="BN781" s="17">
        <f ca="1" t="shared" si="5741"/>
        <v>78137.2667740531</v>
      </c>
      <c r="BO781" s="17">
        <f ca="1" t="shared" si="5742"/>
        <v>33667.6227756003</v>
      </c>
      <c r="BP781" s="17">
        <f ca="1" t="shared" si="5743"/>
        <v>-98785.9348612061</v>
      </c>
      <c r="BQ781" s="17">
        <f ca="1" t="shared" ref="BQ781:BT781" si="5823">BE781</f>
        <v>21473.4399064903</v>
      </c>
      <c r="BR781" s="17">
        <f ca="1" t="shared" si="5823"/>
        <v>22199.2843738146</v>
      </c>
      <c r="BS781" s="17">
        <f ca="1" t="shared" si="5823"/>
        <v>21254.140046361</v>
      </c>
      <c r="BT781" s="17">
        <f ca="1" t="shared" si="5823"/>
        <v>19633.0986821921</v>
      </c>
      <c r="BU781" s="17">
        <f ca="1" t="shared" si="5745"/>
        <v>52541.4223628263</v>
      </c>
      <c r="BV781" s="19">
        <f ca="1" t="shared" si="5746"/>
        <v>10.3748098176587</v>
      </c>
    </row>
    <row r="782" ht="15" customHeight="1" spans="1:74">
      <c r="A782" s="15">
        <v>781</v>
      </c>
      <c r="B782" s="16">
        <f ca="1" t="shared" ref="B782:F782" si="5824">RAND()</f>
        <v>0.61000916507533</v>
      </c>
      <c r="C782" s="17">
        <f ca="1">IF(B782&lt;=('Ejercicio 3 - TIR'!$D$13-'Ejercicio 3 - TIR'!$C$13)/('Ejercicio 3 - TIR'!$E$13-'Ejercicio 3 - TIR'!$C$13),'Ejercicio 3 - TIR'!$C$13+SQRT(('Ejercicio 3 - TIR'!$E$13-'Ejercicio 3 - TIR'!$C$13)*('Ejercicio 3 - TIR'!$D$13-'Ejercicio 3 - TIR'!$C$13)*B782),'Ejercicio 3 - TIR'!$E$13-SQRT(('Ejercicio 3 - TIR'!$E$13-'Ejercicio 3 - TIR'!$C$13)*('Ejercicio 3 - TIR'!$E$13-'Ejercicio 3 - TIR'!$D$13)*(1-B782)))</f>
        <v>78366.9465421637</v>
      </c>
      <c r="D782" s="16">
        <f ca="1" t="shared" si="5824"/>
        <v>0.851987168311056</v>
      </c>
      <c r="E782" s="17">
        <f ca="1">IF(D782&lt;=('Ejercicio 3 - TIR'!$D$14-'Ejercicio 3 - TIR'!$C$14)/('Ejercicio 3 - TIR'!$E$14-'Ejercicio 3 - TIR'!$C$14),'Ejercicio 3 - TIR'!$C$14+SQRT(('Ejercicio 3 - TIR'!$E$14-'Ejercicio 3 - TIR'!$C$14)*('Ejercicio 3 - TIR'!$D$14-'Ejercicio 3 - TIR'!$C$14)*D782),'Ejercicio 3 - TIR'!$E$14-SQRT(('Ejercicio 3 - TIR'!$E$14-'Ejercicio 3 - TIR'!$C$14)*('Ejercicio 3 - TIR'!$E$14-'Ejercicio 3 - TIR'!$D$14)*(1-D782)))</f>
        <v>35288.108155598</v>
      </c>
      <c r="F782" s="16">
        <f ca="1" t="shared" si="5824"/>
        <v>0.548897893241475</v>
      </c>
      <c r="G782" s="17">
        <f ca="1">IF(F782&lt;=('Ejercicio 3 - TIR'!$D$18-'Ejercicio 3 - TIR'!$C$18)/('Ejercicio 3 - TIR'!$E$18-'Ejercicio 3 - TIR'!$C$18),'Ejercicio 3 - TIR'!$C$18+SQRT(('Ejercicio 3 - TIR'!$E$18-'Ejercicio 3 - TIR'!$C$18)*('Ejercicio 3 - TIR'!$D$18-'Ejercicio 3 - TIR'!$C$18)*F782),'Ejercicio 3 - TIR'!$E$18-SQRT(('Ejercicio 3 - TIR'!$E$18-'Ejercicio 3 - TIR'!$C$18)*('Ejercicio 3 - TIR'!$E$18-'Ejercicio 3 - TIR'!$D$18)*(1-F782)))</f>
        <v>39073.8461517827</v>
      </c>
      <c r="H782" s="16">
        <f ca="1" t="shared" ref="H782:L782" si="5825">RAND()</f>
        <v>0.352902181357467</v>
      </c>
      <c r="I782" s="17">
        <f ca="1">IF(H782&lt;=('Ejercicio 3 - TIR'!$D$18-'Ejercicio 3 - TIR'!$C$18)/('Ejercicio 3 - TIR'!$E$18-'Ejercicio 3 - TIR'!$C$18),'Ejercicio 3 - TIR'!$C$18+SQRT(('Ejercicio 3 - TIR'!$E$18-'Ejercicio 3 - TIR'!$C$18)*('Ejercicio 3 - TIR'!$D$18-'Ejercicio 3 - TIR'!$C$18)*H782),'Ejercicio 3 - TIR'!$E$18-SQRT(('Ejercicio 3 - TIR'!$E$18-'Ejercicio 3 - TIR'!$C$18)*('Ejercicio 3 - TIR'!$E$18-'Ejercicio 3 - TIR'!$D$18)*(1-H782)))</f>
        <v>37275.6667875611</v>
      </c>
      <c r="J782" s="16">
        <f ca="1" t="shared" si="5825"/>
        <v>0.153021705190678</v>
      </c>
      <c r="K782" s="17">
        <f ca="1">IF(J782&lt;=('Ejercicio 3 - TIR'!$D$18-'Ejercicio 3 - TIR'!$C$18)/('Ejercicio 3 - TIR'!$E$18-'Ejercicio 3 - TIR'!$C$18),'Ejercicio 3 - TIR'!$C$18+SQRT(('Ejercicio 3 - TIR'!$E$18-'Ejercicio 3 - TIR'!$C$18)*('Ejercicio 3 - TIR'!$D$18-'Ejercicio 3 - TIR'!$C$18)*J782),'Ejercicio 3 - TIR'!$E$18-SQRT(('Ejercicio 3 - TIR'!$E$18-'Ejercicio 3 - TIR'!$C$18)*('Ejercicio 3 - TIR'!$E$18-'Ejercicio 3 - TIR'!$D$18)*(1-J782)))</f>
        <v>34790.9556226917</v>
      </c>
      <c r="L782" s="16">
        <f ca="1" t="shared" si="5825"/>
        <v>0.45007800683685</v>
      </c>
      <c r="M782" s="17">
        <f ca="1">IF(L782&lt;=('Ejercicio 3 - TIR'!$D$18-'Ejercicio 3 - TIR'!$C$18)/('Ejercicio 3 - TIR'!$E$18-'Ejercicio 3 - TIR'!$C$18),'Ejercicio 3 - TIR'!$C$18+SQRT(('Ejercicio 3 - TIR'!$E$18-'Ejercicio 3 - TIR'!$C$18)*('Ejercicio 3 - TIR'!$D$18-'Ejercicio 3 - TIR'!$C$18)*L782),'Ejercicio 3 - TIR'!$E$18-SQRT(('Ejercicio 3 - TIR'!$E$18-'Ejercicio 3 - TIR'!$C$18)*('Ejercicio 3 - TIR'!$E$18-'Ejercicio 3 - TIR'!$D$18)*(1-L782)))</f>
        <v>38216.5504334561</v>
      </c>
      <c r="N782" s="16">
        <f ca="1" t="shared" ref="N782:R782" si="5826">RAND()</f>
        <v>0.792266758464085</v>
      </c>
      <c r="O782" s="17">
        <f ca="1">IF(N782&lt;=('Ejercicio 3 - TIR'!$D$18-'Ejercicio 3 - TIR'!$C$18)/('Ejercicio 3 - TIR'!$E$18-'Ejercicio 3 - TIR'!$C$18),'Ejercicio 3 - TIR'!$C$18+SQRT(('Ejercicio 3 - TIR'!$E$18-'Ejercicio 3 - TIR'!$C$18)*('Ejercicio 3 - TIR'!$D$18-'Ejercicio 3 - TIR'!$C$18)*N782),'Ejercicio 3 - TIR'!$E$18-SQRT(('Ejercicio 3 - TIR'!$E$18-'Ejercicio 3 - TIR'!$C$18)*('Ejercicio 3 - TIR'!$E$18-'Ejercicio 3 - TIR'!$D$18)*(1-N782)))</f>
        <v>41052.8500009255</v>
      </c>
      <c r="P782" s="16">
        <f ca="1" t="shared" si="5826"/>
        <v>0.851099563046372</v>
      </c>
      <c r="Q782" s="18">
        <f ca="1">IF(P782&lt;=('Ejercicio 3 - TIR'!$D$22-'Ejercicio 3 - TIR'!$C$22)/('Ejercicio 3 - TIR'!$E$22-'Ejercicio 3 - TIR'!$C$22),'Ejercicio 3 - TIR'!$C$22+SQRT(('Ejercicio 3 - TIR'!$E$22-'Ejercicio 3 - TIR'!$C$22)*('Ejercicio 3 - TIR'!$D$22-'Ejercicio 3 - TIR'!$C$22)*P782),'Ejercicio 3 - TIR'!$E$22-SQRT(('Ejercicio 3 - TIR'!$E$22-'Ejercicio 3 - TIR'!$C$22)*('Ejercicio 3 - TIR'!$E$22-'Ejercicio 3 - TIR'!$D$22)*(1-P782)))</f>
        <v>0.163628659599271</v>
      </c>
      <c r="R782" s="16">
        <f ca="1" t="shared" si="5826"/>
        <v>0.7642145523697</v>
      </c>
      <c r="S782" s="18">
        <f ca="1">IF(R782&lt;=('Ejercicio 3 - TIR'!$D$23-'Ejercicio 3 - TIR'!$C$23)/('Ejercicio 3 - TIR'!$E$23-'Ejercicio 3 - TIR'!$C$23),'Ejercicio 3 - TIR'!$C$23+SQRT(('Ejercicio 3 - TIR'!$E$23-'Ejercicio 3 - TIR'!$C$23)*('Ejercicio 3 - TIR'!$D$23-'Ejercicio 3 - TIR'!$C$23)*R782),'Ejercicio 3 - TIR'!$E$23-SQRT(('Ejercicio 3 - TIR'!$E$23-'Ejercicio 3 - TIR'!$C$23)*('Ejercicio 3 - TIR'!$E$23-'Ejercicio 3 - TIR'!$D$23)*(1-R782)))</f>
        <v>0.159398694076963</v>
      </c>
      <c r="T782" s="16">
        <f ca="1" t="shared" ref="T782:X782" si="5827">RAND()</f>
        <v>0.13722919801805</v>
      </c>
      <c r="U782" s="18">
        <f ca="1">IF(T782&lt;=('Ejercicio 3 - TIR'!$D$24-'Ejercicio 3 - TIR'!$C$24)/('Ejercicio 3 - TIR'!$E$24-'Ejercicio 3 - TIR'!$C$24),'Ejercicio 3 - TIR'!$C$24+SQRT(('Ejercicio 3 - TIR'!$E$24-'Ejercicio 3 - TIR'!$C$24)*('Ejercicio 3 - TIR'!$D$24-'Ejercicio 3 - TIR'!$C$24)*T782),'Ejercicio 3 - TIR'!$E$24-SQRT(('Ejercicio 3 - TIR'!$E$24-'Ejercicio 3 - TIR'!$C$24)*('Ejercicio 3 - TIR'!$E$24-'Ejercicio 3 - TIR'!$D$24)*(1-T782)))</f>
        <v>0.166975903977047</v>
      </c>
      <c r="V782" s="16">
        <f ca="1" t="shared" si="5827"/>
        <v>0.460796661542324</v>
      </c>
      <c r="W782" s="18">
        <f ca="1">IF(V782&lt;=('Ejercicio 3 - TIR'!$D$25-'Ejercicio 3 - TIR'!$C$25)/('Ejercicio 3 - TIR'!$E$25-'Ejercicio 3 - TIR'!$C$25),'Ejercicio 3 - TIR'!$C$25+SQRT(('Ejercicio 3 - TIR'!$E$25-'Ejercicio 3 - TIR'!$C$25)*('Ejercicio 3 - TIR'!$D$25-'Ejercicio 3 - TIR'!$C$25)*V782),'Ejercicio 3 - TIR'!$E$25-SQRT(('Ejercicio 3 - TIR'!$E$25-'Ejercicio 3 - TIR'!$C$25)*('Ejercicio 3 - TIR'!$E$25-'Ejercicio 3 - TIR'!$D$25)*(1-V782)))</f>
        <v>0.206557950271634</v>
      </c>
      <c r="X782" s="16">
        <f ca="1" t="shared" si="5827"/>
        <v>0.31585588897451</v>
      </c>
      <c r="Y782" s="18">
        <f ca="1">IF(X782&lt;=('Ejercicio 3 - TIR'!$D$26-'Ejercicio 3 - TIR'!$C$26)/('Ejercicio 3 - TIR'!$E$26-'Ejercicio 3 - TIR'!$C$26),'Ejercicio 3 - TIR'!$C$26+SQRT(('Ejercicio 3 - TIR'!$E$26-'Ejercicio 3 - TIR'!$C$26)*('Ejercicio 3 - TIR'!$D$26-'Ejercicio 3 - TIR'!$C$26)*X782),'Ejercicio 3 - TIR'!$E$26-SQRT(('Ejercicio 3 - TIR'!$E$26-'Ejercicio 3 - TIR'!$C$26)*('Ejercicio 3 - TIR'!$E$26-'Ejercicio 3 - TIR'!$D$26)*(1-X782)))</f>
        <v>0.219202926227198</v>
      </c>
      <c r="Z782" s="16">
        <f ca="1" t="shared" si="5716"/>
        <v>1.16362865959927</v>
      </c>
      <c r="AA782" s="16">
        <f ca="1" t="shared" si="5717"/>
        <v>1.34910954832992</v>
      </c>
      <c r="AB782" s="16">
        <f ca="1" t="shared" si="5718"/>
        <v>1.57437833472638</v>
      </c>
      <c r="AC782" s="16">
        <f ca="1" t="shared" si="5719"/>
        <v>1.89957869649952</v>
      </c>
      <c r="AD782" s="16">
        <f ca="1" t="shared" si="5720"/>
        <v>2.31597190537107</v>
      </c>
      <c r="AE782" s="15">
        <f ca="1" t="shared" si="5721"/>
        <v>5774.14583729462</v>
      </c>
      <c r="AF782" s="15">
        <f ca="1" t="shared" si="5722"/>
        <v>6694.53714316932</v>
      </c>
      <c r="AG782" s="15">
        <f ca="1" t="shared" si="5723"/>
        <v>7812.36353435793</v>
      </c>
      <c r="AH782" s="15">
        <f ca="1" t="shared" si="5724"/>
        <v>9426.06933279176</v>
      </c>
      <c r="AI782" s="15">
        <f ca="1" t="shared" si="5725"/>
        <v>11492.2913133602</v>
      </c>
      <c r="AJ782" s="17">
        <f ca="1" t="shared" si="5726"/>
        <v>45467.447222987</v>
      </c>
      <c r="AK782" s="17">
        <f ca="1" t="shared" si="5727"/>
        <v>50288.9579834633</v>
      </c>
      <c r="AL782" s="17">
        <f ca="1" t="shared" si="5728"/>
        <v>54774.1267767927</v>
      </c>
      <c r="AM782" s="17">
        <f ca="1" t="shared" si="5729"/>
        <v>72595.3450570929</v>
      </c>
      <c r="AN782" s="17">
        <f ca="1" t="shared" si="5730"/>
        <v>95077.2472375561</v>
      </c>
      <c r="AO782" s="17">
        <f ca="1">C782/'Ejercicio 3 - TIR'!$D$7</f>
        <v>15673.3893084327</v>
      </c>
      <c r="AP782" s="17">
        <f ca="1" t="shared" si="5731"/>
        <v>29794.0579145543</v>
      </c>
      <c r="AQ782" s="17">
        <f ca="1" t="shared" si="5732"/>
        <v>34615.5686750305</v>
      </c>
      <c r="AR782" s="17">
        <f ca="1" t="shared" si="5733"/>
        <v>39100.73746836</v>
      </c>
      <c r="AS782" s="17">
        <f ca="1" t="shared" si="5734"/>
        <v>56921.9557486601</v>
      </c>
      <c r="AT782" s="17">
        <f ca="1" t="shared" si="5735"/>
        <v>79403.8579291234</v>
      </c>
      <c r="AU782" s="17">
        <f ca="1">AP782*'Ejercicio 3 - TIR'!$D$5</f>
        <v>14897.0289572771</v>
      </c>
      <c r="AV782" s="17">
        <f ca="1">AQ782*'Ejercicio 3 - TIR'!$D$5</f>
        <v>17307.7843375153</v>
      </c>
      <c r="AW782" s="17">
        <f ca="1">AR782*'Ejercicio 3 - TIR'!$D$5</f>
        <v>19550.36873418</v>
      </c>
      <c r="AX782" s="17">
        <f ca="1">AS782*'Ejercicio 3 - TIR'!$D$5</f>
        <v>28460.9778743301</v>
      </c>
      <c r="AY782" s="17">
        <f ca="1">AT782*'Ejercicio 3 - TIR'!$D$5</f>
        <v>39701.9289645617</v>
      </c>
      <c r="AZ782" s="17">
        <f ca="1" t="shared" ref="AZ782:BD782" si="5828">AJ782-AU782-AE782</f>
        <v>24796.2724284153</v>
      </c>
      <c r="BA782" s="17">
        <f ca="1" t="shared" si="5828"/>
        <v>26286.6365027787</v>
      </c>
      <c r="BB782" s="17">
        <f ca="1" t="shared" si="5828"/>
        <v>27411.3945082548</v>
      </c>
      <c r="BC782" s="17">
        <f ca="1" t="shared" si="5828"/>
        <v>34708.297849971</v>
      </c>
      <c r="BD782" s="17">
        <f ca="1" t="shared" si="5828"/>
        <v>43883.0269596342</v>
      </c>
      <c r="BE782" s="17">
        <f ca="1" t="shared" ref="BE782:BI782" si="5829">AZ782/Z782</f>
        <v>21309.4377006446</v>
      </c>
      <c r="BF782" s="17">
        <f ca="1" t="shared" si="5829"/>
        <v>19484.4344073609</v>
      </c>
      <c r="BG782" s="17">
        <f ca="1" t="shared" si="5829"/>
        <v>17410.9322414036</v>
      </c>
      <c r="BH782" s="17">
        <f ca="1" t="shared" si="5829"/>
        <v>18271.5766995757</v>
      </c>
      <c r="BI782" s="17">
        <f ca="1" t="shared" si="5829"/>
        <v>18947.996242037</v>
      </c>
      <c r="BJ782" s="17">
        <f ca="1" t="shared" si="5738"/>
        <v>81726.2670820607</v>
      </c>
      <c r="BK782" s="17">
        <f ca="1" t="shared" si="5739"/>
        <v>36299.1293002735</v>
      </c>
      <c r="BL782" s="17">
        <f ca="1" t="shared" si="5740"/>
        <v>118025.396382334</v>
      </c>
      <c r="BM782" s="17">
        <f ca="1">BK782*'Ejercicio 3 - TIR'!$D$5</f>
        <v>18149.5646501367</v>
      </c>
      <c r="BN782" s="17">
        <f ca="1" t="shared" si="5741"/>
        <v>99875.8317321974</v>
      </c>
      <c r="BO782" s="17">
        <f ca="1" t="shared" si="5742"/>
        <v>43124.8028098144</v>
      </c>
      <c r="BP782" s="17">
        <f ca="1" t="shared" si="5743"/>
        <v>-113655.054697762</v>
      </c>
      <c r="BQ782" s="17">
        <f ca="1" t="shared" ref="BQ782:BT782" si="5830">BE782</f>
        <v>21309.4377006446</v>
      </c>
      <c r="BR782" s="17">
        <f ca="1" t="shared" si="5830"/>
        <v>19484.4344073609</v>
      </c>
      <c r="BS782" s="17">
        <f ca="1" t="shared" si="5830"/>
        <v>17410.9322414036</v>
      </c>
      <c r="BT782" s="17">
        <f ca="1" t="shared" si="5830"/>
        <v>18271.5766995757</v>
      </c>
      <c r="BU782" s="17">
        <f ca="1" t="shared" si="5745"/>
        <v>62072.7990518514</v>
      </c>
      <c r="BV782" s="19">
        <f ca="1" t="shared" si="5746"/>
        <v>5.80041479364493</v>
      </c>
    </row>
    <row r="783" ht="15" customHeight="1" spans="1:74">
      <c r="A783" s="15">
        <v>782</v>
      </c>
      <c r="B783" s="16">
        <f ca="1" t="shared" ref="B783:F783" si="5831">RAND()</f>
        <v>0.724968035522376</v>
      </c>
      <c r="C783" s="17">
        <f ca="1">IF(B783&lt;=('Ejercicio 3 - TIR'!$D$13-'Ejercicio 3 - TIR'!$C$13)/('Ejercicio 3 - TIR'!$E$13-'Ejercicio 3 - TIR'!$C$13),'Ejercicio 3 - TIR'!$C$13+SQRT(('Ejercicio 3 - TIR'!$E$13-'Ejercicio 3 - TIR'!$C$13)*('Ejercicio 3 - TIR'!$D$13-'Ejercicio 3 - TIR'!$C$13)*B783),'Ejercicio 3 - TIR'!$E$13-SQRT(('Ejercicio 3 - TIR'!$E$13-'Ejercicio 3 - TIR'!$C$13)*('Ejercicio 3 - TIR'!$E$13-'Ejercicio 3 - TIR'!$D$13)*(1-B783)))</f>
        <v>81833.0421541429</v>
      </c>
      <c r="D783" s="16">
        <f ca="1" t="shared" si="5831"/>
        <v>0.467422302241978</v>
      </c>
      <c r="E783" s="17">
        <f ca="1">IF(D783&lt;=('Ejercicio 3 - TIR'!$D$14-'Ejercicio 3 - TIR'!$C$14)/('Ejercicio 3 - TIR'!$E$14-'Ejercicio 3 - TIR'!$C$14),'Ejercicio 3 - TIR'!$C$14+SQRT(('Ejercicio 3 - TIR'!$E$14-'Ejercicio 3 - TIR'!$C$14)*('Ejercicio 3 - TIR'!$D$14-'Ejercicio 3 - TIR'!$C$14)*D783),'Ejercicio 3 - TIR'!$E$14-SQRT(('Ejercicio 3 - TIR'!$E$14-'Ejercicio 3 - TIR'!$C$14)*('Ejercicio 3 - TIR'!$E$14-'Ejercicio 3 - TIR'!$D$14)*(1-D783)))</f>
        <v>31062.0665328218</v>
      </c>
      <c r="F783" s="16">
        <f ca="1" t="shared" si="5831"/>
        <v>0.953369129302728</v>
      </c>
      <c r="G783" s="17">
        <f ca="1">IF(F783&lt;=('Ejercicio 3 - TIR'!$D$18-'Ejercicio 3 - TIR'!$C$18)/('Ejercicio 3 - TIR'!$E$18-'Ejercicio 3 - TIR'!$C$18),'Ejercicio 3 - TIR'!$C$18+SQRT(('Ejercicio 3 - TIR'!$E$18-'Ejercicio 3 - TIR'!$C$18)*('Ejercicio 3 - TIR'!$D$18-'Ejercicio 3 - TIR'!$C$18)*F783),'Ejercicio 3 - TIR'!$E$18-SQRT(('Ejercicio 3 - TIR'!$E$18-'Ejercicio 3 - TIR'!$C$18)*('Ejercicio 3 - TIR'!$E$18-'Ejercicio 3 - TIR'!$D$18)*(1-F783)))</f>
        <v>43129.8889599023</v>
      </c>
      <c r="H783" s="16">
        <f ca="1" t="shared" ref="H783:L783" si="5832">RAND()</f>
        <v>0.65150959449829</v>
      </c>
      <c r="I783" s="17">
        <f ca="1">IF(H783&lt;=('Ejercicio 3 - TIR'!$D$18-'Ejercicio 3 - TIR'!$C$18)/('Ejercicio 3 - TIR'!$E$18-'Ejercicio 3 - TIR'!$C$18),'Ejercicio 3 - TIR'!$C$18+SQRT(('Ejercicio 3 - TIR'!$E$18-'Ejercicio 3 - TIR'!$C$18)*('Ejercicio 3 - TIR'!$D$18-'Ejercicio 3 - TIR'!$C$18)*H783),'Ejercicio 3 - TIR'!$E$18-SQRT(('Ejercicio 3 - TIR'!$E$18-'Ejercicio 3 - TIR'!$C$18)*('Ejercicio 3 - TIR'!$E$18-'Ejercicio 3 - TIR'!$D$18)*(1-H783)))</f>
        <v>39885.668372687</v>
      </c>
      <c r="J783" s="16">
        <f ca="1" t="shared" si="5832"/>
        <v>0.85650948954057</v>
      </c>
      <c r="K783" s="17">
        <f ca="1">IF(J783&lt;=('Ejercicio 3 - TIR'!$D$18-'Ejercicio 3 - TIR'!$C$18)/('Ejercicio 3 - TIR'!$E$18-'Ejercicio 3 - TIR'!$C$18),'Ejercicio 3 - TIR'!$C$18+SQRT(('Ejercicio 3 - TIR'!$E$18-'Ejercicio 3 - TIR'!$C$18)*('Ejercicio 3 - TIR'!$D$18-'Ejercicio 3 - TIR'!$C$18)*J783),'Ejercicio 3 - TIR'!$E$18-SQRT(('Ejercicio 3 - TIR'!$E$18-'Ejercicio 3 - TIR'!$C$18)*('Ejercicio 3 - TIR'!$E$18-'Ejercicio 3 - TIR'!$D$18)*(1-J783)))</f>
        <v>41719.4835338841</v>
      </c>
      <c r="L783" s="16">
        <f ca="1" t="shared" si="5832"/>
        <v>0.449953649096491</v>
      </c>
      <c r="M783" s="17">
        <f ca="1">IF(L783&lt;=('Ejercicio 3 - TIR'!$D$18-'Ejercicio 3 - TIR'!$C$18)/('Ejercicio 3 - TIR'!$E$18-'Ejercicio 3 - TIR'!$C$18),'Ejercicio 3 - TIR'!$C$18+SQRT(('Ejercicio 3 - TIR'!$E$18-'Ejercicio 3 - TIR'!$C$18)*('Ejercicio 3 - TIR'!$D$18-'Ejercicio 3 - TIR'!$C$18)*L783),'Ejercicio 3 - TIR'!$E$18-SQRT(('Ejercicio 3 - TIR'!$E$18-'Ejercicio 3 - TIR'!$C$18)*('Ejercicio 3 - TIR'!$E$18-'Ejercicio 3 - TIR'!$D$18)*(1-L783)))</f>
        <v>38215.4152277577</v>
      </c>
      <c r="N783" s="16">
        <f ca="1" t="shared" ref="N783:R783" si="5833">RAND()</f>
        <v>0.485417071254712</v>
      </c>
      <c r="O783" s="17">
        <f ca="1">IF(N783&lt;=('Ejercicio 3 - TIR'!$D$18-'Ejercicio 3 - TIR'!$C$18)/('Ejercicio 3 - TIR'!$E$18-'Ejercicio 3 - TIR'!$C$18),'Ejercicio 3 - TIR'!$C$18+SQRT(('Ejercicio 3 - TIR'!$E$18-'Ejercicio 3 - TIR'!$C$18)*('Ejercicio 3 - TIR'!$D$18-'Ejercicio 3 - TIR'!$C$18)*N783),'Ejercicio 3 - TIR'!$E$18-SQRT(('Ejercicio 3 - TIR'!$E$18-'Ejercicio 3 - TIR'!$C$18)*('Ejercicio 3 - TIR'!$E$18-'Ejercicio 3 - TIR'!$D$18)*(1-N783)))</f>
        <v>38533.0276390158</v>
      </c>
      <c r="P783" s="16">
        <f ca="1" t="shared" si="5833"/>
        <v>0.126737197010107</v>
      </c>
      <c r="Q783" s="18">
        <f ca="1">IF(P783&lt;=('Ejercicio 3 - TIR'!$D$22-'Ejercicio 3 - TIR'!$C$22)/('Ejercicio 3 - TIR'!$E$22-'Ejercicio 3 - TIR'!$C$22),'Ejercicio 3 - TIR'!$C$22+SQRT(('Ejercicio 3 - TIR'!$E$22-'Ejercicio 3 - TIR'!$C$22)*('Ejercicio 3 - TIR'!$D$22-'Ejercicio 3 - TIR'!$C$22)*P783),'Ejercicio 3 - TIR'!$E$22-SQRT(('Ejercicio 3 - TIR'!$E$22-'Ejercicio 3 - TIR'!$C$22)*('Ejercicio 3 - TIR'!$E$22-'Ejercicio 3 - TIR'!$D$22)*(1-P783)))</f>
        <v>0.135103872172996</v>
      </c>
      <c r="R783" s="16">
        <f ca="1" t="shared" si="5833"/>
        <v>0.150091806431767</v>
      </c>
      <c r="S783" s="18">
        <f ca="1">IF(R783&lt;=('Ejercicio 3 - TIR'!$D$23-'Ejercicio 3 - TIR'!$C$23)/('Ejercicio 3 - TIR'!$E$23-'Ejercicio 3 - TIR'!$C$23),'Ejercicio 3 - TIR'!$C$23+SQRT(('Ejercicio 3 - TIR'!$E$23-'Ejercicio 3 - TIR'!$C$23)*('Ejercicio 3 - TIR'!$D$23-'Ejercicio 3 - TIR'!$C$23)*R783),'Ejercicio 3 - TIR'!$E$23-SQRT(('Ejercicio 3 - TIR'!$E$23-'Ejercicio 3 - TIR'!$C$23)*('Ejercicio 3 - TIR'!$E$23-'Ejercicio 3 - TIR'!$D$23)*(1-R783)))</f>
        <v>0.136436704401345</v>
      </c>
      <c r="T783" s="16">
        <f ca="1" t="shared" ref="T783:X783" si="5834">RAND()</f>
        <v>0.000952025645087229</v>
      </c>
      <c r="U783" s="18">
        <f ca="1">IF(T783&lt;=('Ejercicio 3 - TIR'!$D$24-'Ejercicio 3 - TIR'!$C$24)/('Ejercicio 3 - TIR'!$E$24-'Ejercicio 3 - TIR'!$C$24),'Ejercicio 3 - TIR'!$C$24+SQRT(('Ejercicio 3 - TIR'!$E$24-'Ejercicio 3 - TIR'!$C$24)*('Ejercicio 3 - TIR'!$D$24-'Ejercicio 3 - TIR'!$C$24)*T783),'Ejercicio 3 - TIR'!$E$24-SQRT(('Ejercicio 3 - TIR'!$E$24-'Ejercicio 3 - TIR'!$C$24)*('Ejercicio 3 - TIR'!$E$24-'Ejercicio 3 - TIR'!$D$24)*(1-T783)))</f>
        <v>0.151413949735558</v>
      </c>
      <c r="V783" s="16">
        <f ca="1" t="shared" si="5834"/>
        <v>0.469603572032791</v>
      </c>
      <c r="W783" s="18">
        <f ca="1">IF(V783&lt;=('Ejercicio 3 - TIR'!$D$25-'Ejercicio 3 - TIR'!$C$25)/('Ejercicio 3 - TIR'!$E$25-'Ejercicio 3 - TIR'!$C$25),'Ejercicio 3 - TIR'!$C$25+SQRT(('Ejercicio 3 - TIR'!$E$25-'Ejercicio 3 - TIR'!$C$25)*('Ejercicio 3 - TIR'!$D$25-'Ejercicio 3 - TIR'!$C$25)*V783),'Ejercicio 3 - TIR'!$E$25-SQRT(('Ejercicio 3 - TIR'!$E$25-'Ejercicio 3 - TIR'!$C$25)*('Ejercicio 3 - TIR'!$E$25-'Ejercicio 3 - TIR'!$D$25)*(1-V783)))</f>
        <v>0.206914184493209</v>
      </c>
      <c r="X783" s="16">
        <f ca="1" t="shared" si="5834"/>
        <v>0.00181042852825231</v>
      </c>
      <c r="Y783" s="18">
        <f ca="1">IF(X783&lt;=('Ejercicio 3 - TIR'!$D$26-'Ejercicio 3 - TIR'!$C$26)/('Ejercicio 3 - TIR'!$E$26-'Ejercicio 3 - TIR'!$C$26),'Ejercicio 3 - TIR'!$C$26+SQRT(('Ejercicio 3 - TIR'!$E$26-'Ejercicio 3 - TIR'!$C$26)*('Ejercicio 3 - TIR'!$D$26-'Ejercicio 3 - TIR'!$C$26)*X783),'Ejercicio 3 - TIR'!$E$26-SQRT(('Ejercicio 3 - TIR'!$E$26-'Ejercicio 3 - TIR'!$C$26)*('Ejercicio 3 - TIR'!$E$26-'Ejercicio 3 - TIR'!$D$26)*(1-X783)))</f>
        <v>0.192210917688717</v>
      </c>
      <c r="Z783" s="16">
        <f ca="1" t="shared" si="5716"/>
        <v>1.135103872173</v>
      </c>
      <c r="AA783" s="16">
        <f ca="1" t="shared" si="5717"/>
        <v>1.28997370364548</v>
      </c>
      <c r="AB783" s="16">
        <f ca="1" t="shared" si="5718"/>
        <v>1.48529371716945</v>
      </c>
      <c r="AC783" s="16">
        <f ca="1" t="shared" si="5719"/>
        <v>1.79262205539046</v>
      </c>
      <c r="AD783" s="16">
        <f ca="1" t="shared" si="5720"/>
        <v>2.13718358572609</v>
      </c>
      <c r="AE783" s="15">
        <f ca="1" t="shared" si="5721"/>
        <v>4196.60546627945</v>
      </c>
      <c r="AF783" s="15">
        <f ca="1" t="shared" si="5722"/>
        <v>4769.17648577128</v>
      </c>
      <c r="AG783" s="15">
        <f ca="1" t="shared" si="5723"/>
        <v>5491.29633446786</v>
      </c>
      <c r="AH783" s="15">
        <f ca="1" t="shared" si="5724"/>
        <v>6627.52343732482</v>
      </c>
      <c r="AI783" s="15">
        <f ca="1" t="shared" si="5725"/>
        <v>7901.40579921651</v>
      </c>
      <c r="AJ783" s="17">
        <f ca="1" t="shared" si="5726"/>
        <v>48956.9039647764</v>
      </c>
      <c r="AK783" s="17">
        <f ca="1" t="shared" si="5727"/>
        <v>51451.4633530906</v>
      </c>
      <c r="AL783" s="17">
        <f ca="1" t="shared" si="5728"/>
        <v>61965.6867764325</v>
      </c>
      <c r="AM783" s="17">
        <f ca="1" t="shared" si="5729"/>
        <v>68505.7961931828</v>
      </c>
      <c r="AN783" s="17">
        <f ca="1" t="shared" si="5730"/>
        <v>82352.1541784342</v>
      </c>
      <c r="AO783" s="17">
        <f ca="1">C783/'Ejercicio 3 - TIR'!$D$7</f>
        <v>16366.6084308286</v>
      </c>
      <c r="AP783" s="17">
        <f ca="1" t="shared" si="5731"/>
        <v>32590.2955339478</v>
      </c>
      <c r="AQ783" s="17">
        <f ca="1" t="shared" si="5732"/>
        <v>35084.854922262</v>
      </c>
      <c r="AR783" s="17">
        <f ca="1" t="shared" si="5733"/>
        <v>45599.078345604</v>
      </c>
      <c r="AS783" s="17">
        <f ca="1" t="shared" si="5734"/>
        <v>52139.1877623543</v>
      </c>
      <c r="AT783" s="17">
        <f ca="1" t="shared" si="5735"/>
        <v>65985.5457476056</v>
      </c>
      <c r="AU783" s="17">
        <f ca="1">AP783*'Ejercicio 3 - TIR'!$D$5</f>
        <v>16295.1477669739</v>
      </c>
      <c r="AV783" s="17">
        <f ca="1">AQ783*'Ejercicio 3 - TIR'!$D$5</f>
        <v>17542.427461131</v>
      </c>
      <c r="AW783" s="17">
        <f ca="1">AR783*'Ejercicio 3 - TIR'!$D$5</f>
        <v>22799.539172802</v>
      </c>
      <c r="AX783" s="17">
        <f ca="1">AS783*'Ejercicio 3 - TIR'!$D$5</f>
        <v>26069.5938811771</v>
      </c>
      <c r="AY783" s="17">
        <f ca="1">AT783*'Ejercicio 3 - TIR'!$D$5</f>
        <v>32992.7728738028</v>
      </c>
      <c r="AZ783" s="17">
        <f ca="1" t="shared" ref="AZ783:BD783" si="5835">AJ783-AU783-AE783</f>
        <v>28465.150731523</v>
      </c>
      <c r="BA783" s="17">
        <f ca="1" t="shared" si="5835"/>
        <v>29139.8594061883</v>
      </c>
      <c r="BB783" s="17">
        <f ca="1" t="shared" si="5835"/>
        <v>33674.8512691627</v>
      </c>
      <c r="BC783" s="17">
        <f ca="1" t="shared" si="5835"/>
        <v>35808.6788746809</v>
      </c>
      <c r="BD783" s="17">
        <f ca="1" t="shared" si="5835"/>
        <v>41457.9755054149</v>
      </c>
      <c r="BE783" s="17">
        <f ca="1" t="shared" ref="BE783:BI783" si="5836">AZ783/Z783</f>
        <v>25077.1329649599</v>
      </c>
      <c r="BF783" s="17">
        <f ca="1" t="shared" si="5836"/>
        <v>22589.4987811291</v>
      </c>
      <c r="BG783" s="17">
        <f ca="1" t="shared" si="5836"/>
        <v>22672.183205176</v>
      </c>
      <c r="BH783" s="17">
        <f ca="1" t="shared" si="5836"/>
        <v>19975.5875852377</v>
      </c>
      <c r="BI783" s="17">
        <f ca="1" t="shared" si="5836"/>
        <v>19398.4156449198</v>
      </c>
      <c r="BJ783" s="17">
        <f ca="1" t="shared" si="5738"/>
        <v>66385.3387326786</v>
      </c>
      <c r="BK783" s="17">
        <f ca="1" t="shared" si="5739"/>
        <v>34978.4468923731</v>
      </c>
      <c r="BL783" s="17">
        <f ca="1" t="shared" si="5740"/>
        <v>101363.785625052</v>
      </c>
      <c r="BM783" s="17">
        <f ca="1">BK783*'Ejercicio 3 - TIR'!$D$5</f>
        <v>17489.2234461865</v>
      </c>
      <c r="BN783" s="17">
        <f ca="1" t="shared" si="5741"/>
        <v>83874.5621788651</v>
      </c>
      <c r="BO783" s="17">
        <f ca="1" t="shared" si="5742"/>
        <v>39245.3707482361</v>
      </c>
      <c r="BP783" s="17">
        <f ca="1" t="shared" si="5743"/>
        <v>-112895.108686965</v>
      </c>
      <c r="BQ783" s="17">
        <f ca="1" t="shared" ref="BQ783:BT783" si="5837">BE783</f>
        <v>25077.1329649599</v>
      </c>
      <c r="BR783" s="17">
        <f ca="1" t="shared" si="5837"/>
        <v>22589.4987811291</v>
      </c>
      <c r="BS783" s="17">
        <f ca="1" t="shared" si="5837"/>
        <v>22672.183205176</v>
      </c>
      <c r="BT783" s="17">
        <f ca="1" t="shared" si="5837"/>
        <v>19975.5875852377</v>
      </c>
      <c r="BU783" s="17">
        <f ca="1" t="shared" si="5745"/>
        <v>58643.786393156</v>
      </c>
      <c r="BV783" s="19">
        <f ca="1" t="shared" si="5746"/>
        <v>8.66931704978226</v>
      </c>
    </row>
    <row r="784" ht="15" customHeight="1" spans="1:74">
      <c r="A784" s="15">
        <v>783</v>
      </c>
      <c r="B784" s="16">
        <f ca="1" t="shared" ref="B784:F784" si="5838">RAND()</f>
        <v>0.793042791043901</v>
      </c>
      <c r="C784" s="17">
        <f ca="1">IF(B784&lt;=('Ejercicio 3 - TIR'!$D$13-'Ejercicio 3 - TIR'!$C$13)/('Ejercicio 3 - TIR'!$E$13-'Ejercicio 3 - TIR'!$C$13),'Ejercicio 3 - TIR'!$C$13+SQRT(('Ejercicio 3 - TIR'!$E$13-'Ejercicio 3 - TIR'!$C$13)*('Ejercicio 3 - TIR'!$D$13-'Ejercicio 3 - TIR'!$C$13)*B784),'Ejercicio 3 - TIR'!$E$13-SQRT(('Ejercicio 3 - TIR'!$E$13-'Ejercicio 3 - TIR'!$C$13)*('Ejercicio 3 - TIR'!$E$13-'Ejercicio 3 - TIR'!$D$13)*(1-B784)))</f>
        <v>84240.918467521</v>
      </c>
      <c r="D784" s="16">
        <f ca="1" t="shared" si="5838"/>
        <v>0.650377508107629</v>
      </c>
      <c r="E784" s="17">
        <f ca="1">IF(D784&lt;=('Ejercicio 3 - TIR'!$D$14-'Ejercicio 3 - TIR'!$C$14)/('Ejercicio 3 - TIR'!$E$14-'Ejercicio 3 - TIR'!$C$14),'Ejercicio 3 - TIR'!$C$14+SQRT(('Ejercicio 3 - TIR'!$E$14-'Ejercicio 3 - TIR'!$C$14)*('Ejercicio 3 - TIR'!$D$14-'Ejercicio 3 - TIR'!$C$14)*D784),'Ejercicio 3 - TIR'!$E$14-SQRT(('Ejercicio 3 - TIR'!$E$14-'Ejercicio 3 - TIR'!$C$14)*('Ejercicio 3 - TIR'!$E$14-'Ejercicio 3 - TIR'!$D$14)*(1-D784)))</f>
        <v>32758.2202612993</v>
      </c>
      <c r="F784" s="16">
        <f ca="1" t="shared" si="5838"/>
        <v>0.550360686393361</v>
      </c>
      <c r="G784" s="17">
        <f ca="1">IF(F784&lt;=('Ejercicio 3 - TIR'!$D$18-'Ejercicio 3 - TIR'!$C$18)/('Ejercicio 3 - TIR'!$E$18-'Ejercicio 3 - TIR'!$C$18),'Ejercicio 3 - TIR'!$C$18+SQRT(('Ejercicio 3 - TIR'!$E$18-'Ejercicio 3 - TIR'!$C$18)*('Ejercicio 3 - TIR'!$D$18-'Ejercicio 3 - TIR'!$C$18)*F784),'Ejercicio 3 - TIR'!$E$18-SQRT(('Ejercicio 3 - TIR'!$E$18-'Ejercicio 3 - TIR'!$C$18)*('Ejercicio 3 - TIR'!$E$18-'Ejercicio 3 - TIR'!$D$18)*(1-F784)))</f>
        <v>39085.9288440425</v>
      </c>
      <c r="H784" s="16">
        <f ca="1" t="shared" ref="H784:L784" si="5839">RAND()</f>
        <v>0.534533752407417</v>
      </c>
      <c r="I784" s="17">
        <f ca="1">IF(H784&lt;=('Ejercicio 3 - TIR'!$D$18-'Ejercicio 3 - TIR'!$C$18)/('Ejercicio 3 - TIR'!$E$18-'Ejercicio 3 - TIR'!$C$18),'Ejercicio 3 - TIR'!$C$18+SQRT(('Ejercicio 3 - TIR'!$E$18-'Ejercicio 3 - TIR'!$C$18)*('Ejercicio 3 - TIR'!$D$18-'Ejercicio 3 - TIR'!$C$18)*H784),'Ejercicio 3 - TIR'!$E$18-SQRT(('Ejercicio 3 - TIR'!$E$18-'Ejercicio 3 - TIR'!$C$18)*('Ejercicio 3 - TIR'!$E$18-'Ejercicio 3 - TIR'!$D$18)*(1-H784)))</f>
        <v>38954.3320723051</v>
      </c>
      <c r="J784" s="16">
        <f ca="1" t="shared" si="5839"/>
        <v>0.640884894597658</v>
      </c>
      <c r="K784" s="17">
        <f ca="1">IF(J784&lt;=('Ejercicio 3 - TIR'!$D$18-'Ejercicio 3 - TIR'!$C$18)/('Ejercicio 3 - TIR'!$E$18-'Ejercicio 3 - TIR'!$C$18),'Ejercicio 3 - TIR'!$C$18+SQRT(('Ejercicio 3 - TIR'!$E$18-'Ejercicio 3 - TIR'!$C$18)*('Ejercicio 3 - TIR'!$D$18-'Ejercicio 3 - TIR'!$C$18)*J784),'Ejercicio 3 - TIR'!$E$18-SQRT(('Ejercicio 3 - TIR'!$E$18-'Ejercicio 3 - TIR'!$C$18)*('Ejercicio 3 - TIR'!$E$18-'Ejercicio 3 - TIR'!$D$18)*(1-J784)))</f>
        <v>39804.7301946381</v>
      </c>
      <c r="L784" s="16">
        <f ca="1" t="shared" si="5839"/>
        <v>0.993956428139624</v>
      </c>
      <c r="M784" s="17">
        <f ca="1">IF(L784&lt;=('Ejercicio 3 - TIR'!$D$18-'Ejercicio 3 - TIR'!$C$18)/('Ejercicio 3 - TIR'!$E$18-'Ejercicio 3 - TIR'!$C$18),'Ejercicio 3 - TIR'!$C$18+SQRT(('Ejercicio 3 - TIR'!$E$18-'Ejercicio 3 - TIR'!$C$18)*('Ejercicio 3 - TIR'!$D$18-'Ejercicio 3 - TIR'!$C$18)*L784),'Ejercicio 3 - TIR'!$E$18-SQRT(('Ejercicio 3 - TIR'!$E$18-'Ejercicio 3 - TIR'!$C$18)*('Ejercicio 3 - TIR'!$E$18-'Ejercicio 3 - TIR'!$D$18)*(1-L784)))</f>
        <v>44326.7482717971</v>
      </c>
      <c r="N784" s="16">
        <f ca="1" t="shared" ref="N784:R784" si="5840">RAND()</f>
        <v>0.573311190262634</v>
      </c>
      <c r="O784" s="17">
        <f ca="1">IF(N784&lt;=('Ejercicio 3 - TIR'!$D$18-'Ejercicio 3 - TIR'!$C$18)/('Ejercicio 3 - TIR'!$E$18-'Ejercicio 3 - TIR'!$C$18),'Ejercicio 3 - TIR'!$C$18+SQRT(('Ejercicio 3 - TIR'!$E$18-'Ejercicio 3 - TIR'!$C$18)*('Ejercicio 3 - TIR'!$D$18-'Ejercicio 3 - TIR'!$C$18)*N784),'Ejercicio 3 - TIR'!$E$18-SQRT(('Ejercicio 3 - TIR'!$E$18-'Ejercicio 3 - TIR'!$C$18)*('Ejercicio 3 - TIR'!$E$18-'Ejercicio 3 - TIR'!$D$18)*(1-N784)))</f>
        <v>39273.4394126125</v>
      </c>
      <c r="P784" s="16">
        <f ca="1" t="shared" si="5840"/>
        <v>0.936298483683233</v>
      </c>
      <c r="Q784" s="18">
        <f ca="1">IF(P784&lt;=('Ejercicio 3 - TIR'!$D$22-'Ejercicio 3 - TIR'!$C$22)/('Ejercicio 3 - TIR'!$E$22-'Ejercicio 3 - TIR'!$C$22),'Ejercicio 3 - TIR'!$C$22+SQRT(('Ejercicio 3 - TIR'!$E$22-'Ejercicio 3 - TIR'!$C$22)*('Ejercicio 3 - TIR'!$D$22-'Ejercicio 3 - TIR'!$C$22)*P784),'Ejercicio 3 - TIR'!$E$22-SQRT(('Ejercicio 3 - TIR'!$E$22-'Ejercicio 3 - TIR'!$C$22)*('Ejercicio 3 - TIR'!$E$22-'Ejercicio 3 - TIR'!$D$22)*(1-P784)))</f>
        <v>0.169291931576135</v>
      </c>
      <c r="R784" s="16">
        <f ca="1" t="shared" si="5840"/>
        <v>0.539443019772281</v>
      </c>
      <c r="S784" s="18">
        <f ca="1">IF(R784&lt;=('Ejercicio 3 - TIR'!$D$23-'Ejercicio 3 - TIR'!$C$23)/('Ejercicio 3 - TIR'!$E$23-'Ejercicio 3 - TIR'!$C$23),'Ejercicio 3 - TIR'!$C$23+SQRT(('Ejercicio 3 - TIR'!$E$23-'Ejercicio 3 - TIR'!$C$23)*('Ejercicio 3 - TIR'!$D$23-'Ejercicio 3 - TIR'!$C$23)*R784),'Ejercicio 3 - TIR'!$E$23-SQRT(('Ejercicio 3 - TIR'!$E$23-'Ejercicio 3 - TIR'!$C$23)*('Ejercicio 3 - TIR'!$E$23-'Ejercicio 3 - TIR'!$D$23)*(1-R784)))</f>
        <v>0.15120759536944</v>
      </c>
      <c r="T784" s="16">
        <f ca="1" t="shared" ref="T784:X784" si="5841">RAND()</f>
        <v>0.827378951103011</v>
      </c>
      <c r="U784" s="18">
        <f ca="1">IF(T784&lt;=('Ejercicio 3 - TIR'!$D$24-'Ejercicio 3 - TIR'!$C$24)/('Ejercicio 3 - TIR'!$E$24-'Ejercicio 3 - TIR'!$C$24),'Ejercicio 3 - TIR'!$C$24+SQRT(('Ejercicio 3 - TIR'!$E$24-'Ejercicio 3 - TIR'!$C$24)*('Ejercicio 3 - TIR'!$D$24-'Ejercicio 3 - TIR'!$C$24)*T784),'Ejercicio 3 - TIR'!$E$24-SQRT(('Ejercicio 3 - TIR'!$E$24-'Ejercicio 3 - TIR'!$C$24)*('Ejercicio 3 - TIR'!$E$24-'Ejercicio 3 - TIR'!$D$24)*(1-T784)))</f>
        <v>0.19801502929473</v>
      </c>
      <c r="V784" s="16">
        <f ca="1" t="shared" si="5841"/>
        <v>0.114845130879384</v>
      </c>
      <c r="W784" s="18">
        <f ca="1">IF(V784&lt;=('Ejercicio 3 - TIR'!$D$25-'Ejercicio 3 - TIR'!$C$25)/('Ejercicio 3 - TIR'!$E$25-'Ejercicio 3 - TIR'!$C$25),'Ejercicio 3 - TIR'!$C$25+SQRT(('Ejercicio 3 - TIR'!$E$25-'Ejercicio 3 - TIR'!$C$25)*('Ejercicio 3 - TIR'!$D$25-'Ejercicio 3 - TIR'!$C$25)*V784),'Ejercicio 3 - TIR'!$E$25-SQRT(('Ejercicio 3 - TIR'!$E$25-'Ejercicio 3 - TIR'!$C$25)*('Ejercicio 3 - TIR'!$E$25-'Ejercicio 3 - TIR'!$D$25)*(1-V784)))</f>
        <v>0.192680030884471</v>
      </c>
      <c r="X784" s="16">
        <f ca="1" t="shared" si="5841"/>
        <v>0.252106359350628</v>
      </c>
      <c r="Y784" s="18">
        <f ca="1">IF(X784&lt;=('Ejercicio 3 - TIR'!$D$26-'Ejercicio 3 - TIR'!$C$26)/('Ejercicio 3 - TIR'!$E$26-'Ejercicio 3 - TIR'!$C$26),'Ejercicio 3 - TIR'!$C$26+SQRT(('Ejercicio 3 - TIR'!$E$26-'Ejercicio 3 - TIR'!$C$26)*('Ejercicio 3 - TIR'!$D$26-'Ejercicio 3 - TIR'!$C$26)*X784),'Ejercicio 3 - TIR'!$E$26-SQRT(('Ejercicio 3 - TIR'!$E$26-'Ejercicio 3 - TIR'!$C$26)*('Ejercicio 3 - TIR'!$E$26-'Ejercicio 3 - TIR'!$D$26)*(1-X784)))</f>
        <v>0.216089982181801</v>
      </c>
      <c r="Z784" s="16">
        <f ca="1" t="shared" si="5716"/>
        <v>1.16929193157613</v>
      </c>
      <c r="AA784" s="16">
        <f ca="1" t="shared" si="5717"/>
        <v>1.34609775283465</v>
      </c>
      <c r="AB784" s="16">
        <f ca="1" t="shared" si="5718"/>
        <v>1.61264533879577</v>
      </c>
      <c r="AC784" s="16">
        <f ca="1" t="shared" si="5719"/>
        <v>1.92336989248064</v>
      </c>
      <c r="AD784" s="16">
        <f ca="1" t="shared" si="5720"/>
        <v>2.3389908582758</v>
      </c>
      <c r="AE784" s="15">
        <f ca="1" t="shared" si="5721"/>
        <v>5545.70238303183</v>
      </c>
      <c r="AF784" s="15">
        <f ca="1" t="shared" si="5722"/>
        <v>6384.25470500465</v>
      </c>
      <c r="AG784" s="15">
        <f ca="1" t="shared" si="5723"/>
        <v>7648.43308744117</v>
      </c>
      <c r="AH784" s="15">
        <f ca="1" t="shared" si="5724"/>
        <v>9122.13341094714</v>
      </c>
      <c r="AI784" s="15">
        <f ca="1" t="shared" si="5725"/>
        <v>11093.3350571787</v>
      </c>
      <c r="AJ784" s="17">
        <f ca="1" t="shared" si="5726"/>
        <v>45702.8612354978</v>
      </c>
      <c r="AK784" s="17">
        <f ca="1" t="shared" si="5727"/>
        <v>52436.3388657047</v>
      </c>
      <c r="AL784" s="17">
        <f ca="1" t="shared" si="5728"/>
        <v>64190.9126104066</v>
      </c>
      <c r="AM784" s="17">
        <f ca="1" t="shared" si="5729"/>
        <v>85256.7330575429</v>
      </c>
      <c r="AN784" s="17">
        <f ca="1" t="shared" si="5730"/>
        <v>91860.215759149</v>
      </c>
      <c r="AO784" s="17">
        <f ca="1">C784/'Ejercicio 3 - TIR'!$D$7</f>
        <v>16848.1836935042</v>
      </c>
      <c r="AP784" s="17">
        <f ca="1" t="shared" si="5731"/>
        <v>28854.6775419936</v>
      </c>
      <c r="AQ784" s="17">
        <f ca="1" t="shared" si="5732"/>
        <v>35588.1551722005</v>
      </c>
      <c r="AR784" s="17">
        <f ca="1" t="shared" si="5733"/>
        <v>47342.7289169024</v>
      </c>
      <c r="AS784" s="17">
        <f ca="1" t="shared" si="5734"/>
        <v>68408.5493640387</v>
      </c>
      <c r="AT784" s="17">
        <f ca="1" t="shared" si="5735"/>
        <v>75012.0320656448</v>
      </c>
      <c r="AU784" s="17">
        <f ca="1">AP784*'Ejercicio 3 - TIR'!$D$5</f>
        <v>14427.3387709968</v>
      </c>
      <c r="AV784" s="17">
        <f ca="1">AQ784*'Ejercicio 3 - TIR'!$D$5</f>
        <v>17794.0775861002</v>
      </c>
      <c r="AW784" s="17">
        <f ca="1">AR784*'Ejercicio 3 - TIR'!$D$5</f>
        <v>23671.3644584512</v>
      </c>
      <c r="AX784" s="17">
        <f ca="1">AS784*'Ejercicio 3 - TIR'!$D$5</f>
        <v>34204.2746820193</v>
      </c>
      <c r="AY784" s="17">
        <f ca="1">AT784*'Ejercicio 3 - TIR'!$D$5</f>
        <v>37506.0160328224</v>
      </c>
      <c r="AZ784" s="17">
        <f ca="1" t="shared" ref="AZ784:BD784" si="5842">AJ784-AU784-AE784</f>
        <v>25729.8200814692</v>
      </c>
      <c r="BA784" s="17">
        <f ca="1" t="shared" si="5842"/>
        <v>28258.0065745998</v>
      </c>
      <c r="BB784" s="17">
        <f ca="1" t="shared" si="5842"/>
        <v>32871.1150645142</v>
      </c>
      <c r="BC784" s="17">
        <f ca="1" t="shared" si="5842"/>
        <v>41930.3249645764</v>
      </c>
      <c r="BD784" s="17">
        <f ca="1" t="shared" si="5842"/>
        <v>43260.8646691479</v>
      </c>
      <c r="BE784" s="17">
        <f ca="1" t="shared" ref="BE784:BI784" si="5843">AZ784/Z784</f>
        <v>22004.6161156581</v>
      </c>
      <c r="BF784" s="17">
        <f ca="1" t="shared" si="5843"/>
        <v>20992.5367716373</v>
      </c>
      <c r="BG784" s="17">
        <f ca="1" t="shared" si="5843"/>
        <v>20383.3504328115</v>
      </c>
      <c r="BH784" s="17">
        <f ca="1" t="shared" si="5843"/>
        <v>21800.4478121976</v>
      </c>
      <c r="BI784" s="17">
        <f ca="1" t="shared" si="5843"/>
        <v>18495.5253313978</v>
      </c>
      <c r="BJ784" s="17">
        <f ca="1" t="shared" si="5738"/>
        <v>76621.1777245641</v>
      </c>
      <c r="BK784" s="17">
        <f ca="1" t="shared" si="5739"/>
        <v>39407.7476376577</v>
      </c>
      <c r="BL784" s="17">
        <f ca="1" t="shared" si="5740"/>
        <v>116028.925362222</v>
      </c>
      <c r="BM784" s="17">
        <f ca="1">BK784*'Ejercicio 3 - TIR'!$D$5</f>
        <v>19703.8738188288</v>
      </c>
      <c r="BN784" s="17">
        <f ca="1" t="shared" si="5741"/>
        <v>96325.0515433929</v>
      </c>
      <c r="BO784" s="17">
        <f ca="1" t="shared" si="5742"/>
        <v>41182.3121080514</v>
      </c>
      <c r="BP784" s="17">
        <f ca="1" t="shared" si="5743"/>
        <v>-116999.13872882</v>
      </c>
      <c r="BQ784" s="17">
        <f ca="1" t="shared" ref="BQ784:BT784" si="5844">BE784</f>
        <v>22004.6161156581</v>
      </c>
      <c r="BR784" s="17">
        <f ca="1" t="shared" si="5844"/>
        <v>20992.5367716373</v>
      </c>
      <c r="BS784" s="17">
        <f ca="1" t="shared" si="5844"/>
        <v>20383.3504328115</v>
      </c>
      <c r="BT784" s="17">
        <f ca="1" t="shared" si="5844"/>
        <v>21800.4478121976</v>
      </c>
      <c r="BU784" s="17">
        <f ca="1" t="shared" si="5745"/>
        <v>59677.8374394492</v>
      </c>
      <c r="BV784" s="19">
        <f ca="1" t="shared" si="5746"/>
        <v>6.37834702599978</v>
      </c>
    </row>
    <row r="785" ht="15" customHeight="1" spans="1:74">
      <c r="A785" s="15">
        <v>784</v>
      </c>
      <c r="B785" s="16">
        <f ca="1" t="shared" ref="B785:F785" si="5845">RAND()</f>
        <v>0.11467921703922</v>
      </c>
      <c r="C785" s="17">
        <f ca="1">IF(B785&lt;=('Ejercicio 3 - TIR'!$D$13-'Ejercicio 3 - TIR'!$C$13)/('Ejercicio 3 - TIR'!$E$13-'Ejercicio 3 - TIR'!$C$13),'Ejercicio 3 - TIR'!$C$13+SQRT(('Ejercicio 3 - TIR'!$E$13-'Ejercicio 3 - TIR'!$C$13)*('Ejercicio 3 - TIR'!$D$13-'Ejercicio 3 - TIR'!$C$13)*B785),'Ejercicio 3 - TIR'!$E$13-SQRT(('Ejercicio 3 - TIR'!$E$13-'Ejercicio 3 - TIR'!$C$13)*('Ejercicio 3 - TIR'!$E$13-'Ejercicio 3 - TIR'!$D$13)*(1-B785)))</f>
        <v>66772.8640039269</v>
      </c>
      <c r="D785" s="16">
        <f ca="1" t="shared" si="5845"/>
        <v>0.617675569637262</v>
      </c>
      <c r="E785" s="17">
        <f ca="1">IF(D785&lt;=('Ejercicio 3 - TIR'!$D$14-'Ejercicio 3 - TIR'!$C$14)/('Ejercicio 3 - TIR'!$E$14-'Ejercicio 3 - TIR'!$C$14),'Ejercicio 3 - TIR'!$C$14+SQRT(('Ejercicio 3 - TIR'!$E$14-'Ejercicio 3 - TIR'!$C$14)*('Ejercicio 3 - TIR'!$D$14-'Ejercicio 3 - TIR'!$C$14)*D785),'Ejercicio 3 - TIR'!$E$14-SQRT(('Ejercicio 3 - TIR'!$E$14-'Ejercicio 3 - TIR'!$C$14)*('Ejercicio 3 - TIR'!$E$14-'Ejercicio 3 - TIR'!$D$14)*(1-D785)))</f>
        <v>32427.1098942074</v>
      </c>
      <c r="F785" s="16">
        <f ca="1" t="shared" si="5845"/>
        <v>0.407044857498529</v>
      </c>
      <c r="G785" s="17">
        <f ca="1">IF(F785&lt;=('Ejercicio 3 - TIR'!$D$18-'Ejercicio 3 - TIR'!$C$18)/('Ejercicio 3 - TIR'!$E$18-'Ejercicio 3 - TIR'!$C$18),'Ejercicio 3 - TIR'!$C$18+SQRT(('Ejercicio 3 - TIR'!$E$18-'Ejercicio 3 - TIR'!$C$18)*('Ejercicio 3 - TIR'!$D$18-'Ejercicio 3 - TIR'!$C$18)*F785),'Ejercicio 3 - TIR'!$E$18-SQRT(('Ejercicio 3 - TIR'!$E$18-'Ejercicio 3 - TIR'!$C$18)*('Ejercicio 3 - TIR'!$E$18-'Ejercicio 3 - TIR'!$D$18)*(1-F785)))</f>
        <v>37813.8805100142</v>
      </c>
      <c r="H785" s="16">
        <f ca="1" t="shared" ref="H785:L785" si="5846">RAND()</f>
        <v>0.951619867393577</v>
      </c>
      <c r="I785" s="17">
        <f ca="1">IF(H785&lt;=('Ejercicio 3 - TIR'!$D$18-'Ejercicio 3 - TIR'!$C$18)/('Ejercicio 3 - TIR'!$E$18-'Ejercicio 3 - TIR'!$C$18),'Ejercicio 3 - TIR'!$C$18+SQRT(('Ejercicio 3 - TIR'!$E$18-'Ejercicio 3 - TIR'!$C$18)*('Ejercicio 3 - TIR'!$D$18-'Ejercicio 3 - TIR'!$C$18)*H785),'Ejercicio 3 - TIR'!$E$18-SQRT(('Ejercicio 3 - TIR'!$E$18-'Ejercicio 3 - TIR'!$C$18)*('Ejercicio 3 - TIR'!$E$18-'Ejercicio 3 - TIR'!$D$18)*(1-H785)))</f>
        <v>43095.1351897098</v>
      </c>
      <c r="J785" s="16">
        <f ca="1" t="shared" si="5846"/>
        <v>0.154000681686937</v>
      </c>
      <c r="K785" s="17">
        <f ca="1">IF(J785&lt;=('Ejercicio 3 - TIR'!$D$18-'Ejercicio 3 - TIR'!$C$18)/('Ejercicio 3 - TIR'!$E$18-'Ejercicio 3 - TIR'!$C$18),'Ejercicio 3 - TIR'!$C$18+SQRT(('Ejercicio 3 - TIR'!$E$18-'Ejercicio 3 - TIR'!$C$18)*('Ejercicio 3 - TIR'!$D$18-'Ejercicio 3 - TIR'!$C$18)*J785),'Ejercicio 3 - TIR'!$E$18-SQRT(('Ejercicio 3 - TIR'!$E$18-'Ejercicio 3 - TIR'!$C$18)*('Ejercicio 3 - TIR'!$E$18-'Ejercicio 3 - TIR'!$D$18)*(1-J785)))</f>
        <v>34806.2565737839</v>
      </c>
      <c r="L785" s="16">
        <f ca="1" t="shared" si="5846"/>
        <v>0.757726350561821</v>
      </c>
      <c r="M785" s="17">
        <f ca="1">IF(L785&lt;=('Ejercicio 3 - TIR'!$D$18-'Ejercicio 3 - TIR'!$C$18)/('Ejercicio 3 - TIR'!$E$18-'Ejercicio 3 - TIR'!$C$18),'Ejercicio 3 - TIR'!$C$18+SQRT(('Ejercicio 3 - TIR'!$E$18-'Ejercicio 3 - TIR'!$C$18)*('Ejercicio 3 - TIR'!$D$18-'Ejercicio 3 - TIR'!$C$18)*L785),'Ejercicio 3 - TIR'!$E$18-SQRT(('Ejercicio 3 - TIR'!$E$18-'Ejercicio 3 - TIR'!$C$18)*('Ejercicio 3 - TIR'!$E$18-'Ejercicio 3 - TIR'!$D$18)*(1-L785)))</f>
        <v>40737.3102730948</v>
      </c>
      <c r="N785" s="16">
        <f ca="1" t="shared" ref="N785:R785" si="5847">RAND()</f>
        <v>0.189744093256234</v>
      </c>
      <c r="O785" s="17">
        <f ca="1">IF(N785&lt;=('Ejercicio 3 - TIR'!$D$18-'Ejercicio 3 - TIR'!$C$18)/('Ejercicio 3 - TIR'!$E$18-'Ejercicio 3 - TIR'!$C$18),'Ejercicio 3 - TIR'!$C$18+SQRT(('Ejercicio 3 - TIR'!$E$18-'Ejercicio 3 - TIR'!$C$18)*('Ejercicio 3 - TIR'!$D$18-'Ejercicio 3 - TIR'!$C$18)*N785),'Ejercicio 3 - TIR'!$E$18-SQRT(('Ejercicio 3 - TIR'!$E$18-'Ejercicio 3 - TIR'!$C$18)*('Ejercicio 3 - TIR'!$E$18-'Ejercicio 3 - TIR'!$D$18)*(1-N785)))</f>
        <v>35334.9427352536</v>
      </c>
      <c r="P785" s="16">
        <f ca="1" t="shared" si="5847"/>
        <v>0.530097917300244</v>
      </c>
      <c r="Q785" s="18">
        <f ca="1">IF(P785&lt;=('Ejercicio 3 - TIR'!$D$22-'Ejercicio 3 - TIR'!$C$22)/('Ejercicio 3 - TIR'!$E$22-'Ejercicio 3 - TIR'!$C$22),'Ejercicio 3 - TIR'!$C$22+SQRT(('Ejercicio 3 - TIR'!$E$22-'Ejercicio 3 - TIR'!$C$22)*('Ejercicio 3 - TIR'!$D$22-'Ejercicio 3 - TIR'!$C$22)*P785),'Ejercicio 3 - TIR'!$E$22-SQRT(('Ejercicio 3 - TIR'!$E$22-'Ejercicio 3 - TIR'!$C$22)*('Ejercicio 3 - TIR'!$E$22-'Ejercicio 3 - TIR'!$D$22)*(1-P785)))</f>
        <v>0.150916950832838</v>
      </c>
      <c r="R785" s="16">
        <f ca="1" t="shared" si="5847"/>
        <v>0.360628217749492</v>
      </c>
      <c r="S785" s="18">
        <f ca="1">IF(R785&lt;=('Ejercicio 3 - TIR'!$D$23-'Ejercicio 3 - TIR'!$C$23)/('Ejercicio 3 - TIR'!$E$23-'Ejercicio 3 - TIR'!$C$23),'Ejercicio 3 - TIR'!$C$23+SQRT(('Ejercicio 3 - TIR'!$E$23-'Ejercicio 3 - TIR'!$C$23)*('Ejercicio 3 - TIR'!$D$23-'Ejercicio 3 - TIR'!$C$23)*R785),'Ejercicio 3 - TIR'!$E$23-SQRT(('Ejercicio 3 - TIR'!$E$23-'Ejercicio 3 - TIR'!$C$23)*('Ejercicio 3 - TIR'!$E$23-'Ejercicio 3 - TIR'!$D$23)*(1-R785)))</f>
        <v>0.14547804529294</v>
      </c>
      <c r="T785" s="16">
        <f ca="1" t="shared" ref="T785:X785" si="5848">RAND()</f>
        <v>0.116924385196761</v>
      </c>
      <c r="U785" s="18">
        <f ca="1">IF(T785&lt;=('Ejercicio 3 - TIR'!$D$24-'Ejercicio 3 - TIR'!$C$24)/('Ejercicio 3 - TIR'!$E$24-'Ejercicio 3 - TIR'!$C$24),'Ejercicio 3 - TIR'!$C$24+SQRT(('Ejercicio 3 - TIR'!$E$24-'Ejercicio 3 - TIR'!$C$24)*('Ejercicio 3 - TIR'!$D$24-'Ejercicio 3 - TIR'!$C$24)*T785),'Ejercicio 3 - TIR'!$E$24-SQRT(('Ejercicio 3 - TIR'!$E$24-'Ejercicio 3 - TIR'!$C$24)*('Ejercicio 3 - TIR'!$E$24-'Ejercicio 3 - TIR'!$D$24)*(1-T785)))</f>
        <v>0.165669754590076</v>
      </c>
      <c r="V785" s="16">
        <f ca="1" t="shared" si="5848"/>
        <v>0.700847379719582</v>
      </c>
      <c r="W785" s="18">
        <f ca="1">IF(V785&lt;=('Ejercicio 3 - TIR'!$D$25-'Ejercicio 3 - TIR'!$C$25)/('Ejercicio 3 - TIR'!$E$25-'Ejercicio 3 - TIR'!$C$25),'Ejercicio 3 - TIR'!$C$25+SQRT(('Ejercicio 3 - TIR'!$E$25-'Ejercicio 3 - TIR'!$C$25)*('Ejercicio 3 - TIR'!$D$25-'Ejercicio 3 - TIR'!$C$25)*V785),'Ejercicio 3 - TIR'!$E$25-SQRT(('Ejercicio 3 - TIR'!$E$25-'Ejercicio 3 - TIR'!$C$25)*('Ejercicio 3 - TIR'!$E$25-'Ejercicio 3 - TIR'!$D$25)*(1-V785)))</f>
        <v>0.21764209260503</v>
      </c>
      <c r="X785" s="16">
        <f ca="1" t="shared" si="5848"/>
        <v>0.994275866311822</v>
      </c>
      <c r="Y785" s="18">
        <f ca="1">IF(X785&lt;=('Ejercicio 3 - TIR'!$D$26-'Ejercicio 3 - TIR'!$C$26)/('Ejercicio 3 - TIR'!$E$26-'Ejercicio 3 - TIR'!$C$26),'Ejercicio 3 - TIR'!$C$26+SQRT(('Ejercicio 3 - TIR'!$E$26-'Ejercicio 3 - TIR'!$C$26)*('Ejercicio 3 - TIR'!$D$26-'Ejercicio 3 - TIR'!$C$26)*X785),'Ejercicio 3 - TIR'!$E$26-SQRT(('Ejercicio 3 - TIR'!$E$26-'Ejercicio 3 - TIR'!$C$26)*('Ejercicio 3 - TIR'!$E$26-'Ejercicio 3 - TIR'!$D$26)*(1-X785)))</f>
        <v>0.274440294799527</v>
      </c>
      <c r="Z785" s="16">
        <f ca="1" t="shared" si="5716"/>
        <v>1.15091695083284</v>
      </c>
      <c r="AA785" s="16">
        <f ca="1" t="shared" si="5717"/>
        <v>1.31835009913451</v>
      </c>
      <c r="AB785" s="16">
        <f ca="1" t="shared" si="5718"/>
        <v>1.53676083652193</v>
      </c>
      <c r="AC785" s="16">
        <f ca="1" t="shared" si="5719"/>
        <v>1.87122468081601</v>
      </c>
      <c r="AD785" s="16">
        <f ca="1" t="shared" si="5720"/>
        <v>2.38476413385531</v>
      </c>
      <c r="AE785" s="15">
        <f ca="1" t="shared" si="5721"/>
        <v>4893.80054955514</v>
      </c>
      <c r="AF785" s="15">
        <f ca="1" t="shared" si="5722"/>
        <v>5605.74108755794</v>
      </c>
      <c r="AG785" s="15">
        <f ca="1" t="shared" si="5723"/>
        <v>6534.44283782916</v>
      </c>
      <c r="AH785" s="15">
        <f ca="1" t="shared" si="5724"/>
        <v>7956.61265106225</v>
      </c>
      <c r="AI785" s="15">
        <f ca="1" t="shared" si="5725"/>
        <v>10140.2277726254</v>
      </c>
      <c r="AJ785" s="17">
        <f ca="1" t="shared" si="5726"/>
        <v>43520.6360557428</v>
      </c>
      <c r="AK785" s="17">
        <f ca="1" t="shared" si="5727"/>
        <v>56814.4757495691</v>
      </c>
      <c r="AL785" s="17">
        <f ca="1" t="shared" si="5728"/>
        <v>53488.8919685248</v>
      </c>
      <c r="AM785" s="17">
        <f ca="1" t="shared" si="5729"/>
        <v>76228.6604130747</v>
      </c>
      <c r="AN785" s="17">
        <f ca="1" t="shared" si="5730"/>
        <v>84265.5041068641</v>
      </c>
      <c r="AO785" s="17">
        <f ca="1">C785/'Ejercicio 3 - TIR'!$D$7</f>
        <v>13354.5728007854</v>
      </c>
      <c r="AP785" s="17">
        <f ca="1" t="shared" si="5731"/>
        <v>30166.0632549574</v>
      </c>
      <c r="AQ785" s="17">
        <f ca="1" t="shared" si="5732"/>
        <v>43459.9029487837</v>
      </c>
      <c r="AR785" s="17">
        <f ca="1" t="shared" si="5733"/>
        <v>40134.3191677395</v>
      </c>
      <c r="AS785" s="17">
        <f ca="1" t="shared" si="5734"/>
        <v>62874.0876122893</v>
      </c>
      <c r="AT785" s="17">
        <f ca="1" t="shared" si="5735"/>
        <v>70910.9313060787</v>
      </c>
      <c r="AU785" s="17">
        <f ca="1">AP785*'Ejercicio 3 - TIR'!$D$5</f>
        <v>15083.0316274787</v>
      </c>
      <c r="AV785" s="17">
        <f ca="1">AQ785*'Ejercicio 3 - TIR'!$D$5</f>
        <v>21729.9514743918</v>
      </c>
      <c r="AW785" s="17">
        <f ca="1">AR785*'Ejercicio 3 - TIR'!$D$5</f>
        <v>20067.1595838697</v>
      </c>
      <c r="AX785" s="17">
        <f ca="1">AS785*'Ejercicio 3 - TIR'!$D$5</f>
        <v>31437.0438061447</v>
      </c>
      <c r="AY785" s="17">
        <f ca="1">AT785*'Ejercicio 3 - TIR'!$D$5</f>
        <v>35455.4656530394</v>
      </c>
      <c r="AZ785" s="17">
        <f ca="1" t="shared" ref="AZ785:BD785" si="5849">AJ785-AU785-AE785</f>
        <v>23543.8038787089</v>
      </c>
      <c r="BA785" s="17">
        <f ca="1" t="shared" si="5849"/>
        <v>29478.7831876193</v>
      </c>
      <c r="BB785" s="17">
        <f ca="1" t="shared" si="5849"/>
        <v>26887.2895468259</v>
      </c>
      <c r="BC785" s="17">
        <f ca="1" t="shared" si="5849"/>
        <v>36835.0039558678</v>
      </c>
      <c r="BD785" s="17">
        <f ca="1" t="shared" si="5849"/>
        <v>38669.8106811993</v>
      </c>
      <c r="BE785" s="17">
        <f ca="1" t="shared" ref="BE785:BI785" si="5850">AZ785/Z785</f>
        <v>20456.5619280105</v>
      </c>
      <c r="BF785" s="17">
        <f ca="1" t="shared" si="5850"/>
        <v>22360.3602768126</v>
      </c>
      <c r="BG785" s="17">
        <f ca="1" t="shared" si="5850"/>
        <v>17496.0793558994</v>
      </c>
      <c r="BH785" s="17">
        <f ca="1" t="shared" si="5850"/>
        <v>19684.9712028192</v>
      </c>
      <c r="BI785" s="17">
        <f ca="1" t="shared" si="5850"/>
        <v>16215.3607278067</v>
      </c>
      <c r="BJ785" s="17">
        <f ca="1" t="shared" si="5738"/>
        <v>77331.0086402906</v>
      </c>
      <c r="BK785" s="17">
        <f ca="1" t="shared" si="5739"/>
        <v>31847.5062382726</v>
      </c>
      <c r="BL785" s="17">
        <f ca="1" t="shared" si="5740"/>
        <v>109178.514878563</v>
      </c>
      <c r="BM785" s="17">
        <f ca="1">BK785*'Ejercicio 3 - TIR'!$D$5</f>
        <v>15923.7531191363</v>
      </c>
      <c r="BN785" s="17">
        <f ca="1" t="shared" si="5741"/>
        <v>93254.761759427</v>
      </c>
      <c r="BO785" s="17">
        <f ca="1" t="shared" si="5742"/>
        <v>39104.3962946001</v>
      </c>
      <c r="BP785" s="17">
        <f ca="1" t="shared" si="5743"/>
        <v>-99199.9738981343</v>
      </c>
      <c r="BQ785" s="17">
        <f ca="1" t="shared" ref="BQ785:BT785" si="5851">BE785</f>
        <v>20456.5619280105</v>
      </c>
      <c r="BR785" s="17">
        <f ca="1" t="shared" si="5851"/>
        <v>22360.3602768126</v>
      </c>
      <c r="BS785" s="17">
        <f ca="1" t="shared" si="5851"/>
        <v>17496.0793558994</v>
      </c>
      <c r="BT785" s="17">
        <f ca="1" t="shared" si="5851"/>
        <v>19684.9712028192</v>
      </c>
      <c r="BU785" s="17">
        <f ca="1" t="shared" si="5745"/>
        <v>55319.7570224068</v>
      </c>
      <c r="BV785" s="19">
        <f ca="1" t="shared" si="5746"/>
        <v>9.59734866016147</v>
      </c>
    </row>
    <row r="786" ht="15" customHeight="1" spans="1:74">
      <c r="A786" s="15">
        <v>785</v>
      </c>
      <c r="B786" s="16">
        <f ca="1" t="shared" ref="B786:F786" si="5852">RAND()</f>
        <v>0.748877706590376</v>
      </c>
      <c r="C786" s="17">
        <f ca="1">IF(B786&lt;=('Ejercicio 3 - TIR'!$D$13-'Ejercicio 3 - TIR'!$C$13)/('Ejercicio 3 - TIR'!$E$13-'Ejercicio 3 - TIR'!$C$13),'Ejercicio 3 - TIR'!$C$13+SQRT(('Ejercicio 3 - TIR'!$E$13-'Ejercicio 3 - TIR'!$C$13)*('Ejercicio 3 - TIR'!$D$13-'Ejercicio 3 - TIR'!$C$13)*B786),'Ejercicio 3 - TIR'!$E$13-SQRT(('Ejercicio 3 - TIR'!$E$13-'Ejercicio 3 - TIR'!$C$13)*('Ejercicio 3 - TIR'!$E$13-'Ejercicio 3 - TIR'!$D$13)*(1-B786)))</f>
        <v>82640.6580743523</v>
      </c>
      <c r="D786" s="16">
        <f ca="1" t="shared" si="5852"/>
        <v>0.891316782294603</v>
      </c>
      <c r="E786" s="17">
        <f ca="1">IF(D786&lt;=('Ejercicio 3 - TIR'!$D$14-'Ejercicio 3 - TIR'!$C$14)/('Ejercicio 3 - TIR'!$E$14-'Ejercicio 3 - TIR'!$C$14),'Ejercicio 3 - TIR'!$C$14+SQRT(('Ejercicio 3 - TIR'!$E$14-'Ejercicio 3 - TIR'!$C$14)*('Ejercicio 3 - TIR'!$D$14-'Ejercicio 3 - TIR'!$C$14)*D786),'Ejercicio 3 - TIR'!$E$14-SQRT(('Ejercicio 3 - TIR'!$E$14-'Ejercicio 3 - TIR'!$C$14)*('Ejercicio 3 - TIR'!$E$14-'Ejercicio 3 - TIR'!$D$14)*(1-D786)))</f>
        <v>35962.3667011714</v>
      </c>
      <c r="F786" s="16">
        <f ca="1" t="shared" si="5852"/>
        <v>0.231028226462749</v>
      </c>
      <c r="G786" s="17">
        <f ca="1">IF(F786&lt;=('Ejercicio 3 - TIR'!$D$18-'Ejercicio 3 - TIR'!$C$18)/('Ejercicio 3 - TIR'!$E$18-'Ejercicio 3 - TIR'!$C$18),'Ejercicio 3 - TIR'!$C$18+SQRT(('Ejercicio 3 - TIR'!$E$18-'Ejercicio 3 - TIR'!$C$18)*('Ejercicio 3 - TIR'!$D$18-'Ejercicio 3 - TIR'!$C$18)*F786),'Ejercicio 3 - TIR'!$E$18-SQRT(('Ejercicio 3 - TIR'!$E$18-'Ejercicio 3 - TIR'!$C$18)*('Ejercicio 3 - TIR'!$E$18-'Ejercicio 3 - TIR'!$D$18)*(1-F786)))</f>
        <v>35886.7846885556</v>
      </c>
      <c r="H786" s="16">
        <f ca="1" t="shared" ref="H786:L786" si="5853">RAND()</f>
        <v>0.235292690045566</v>
      </c>
      <c r="I786" s="17">
        <f ca="1">IF(H786&lt;=('Ejercicio 3 - TIR'!$D$18-'Ejercicio 3 - TIR'!$C$18)/('Ejercicio 3 - TIR'!$E$18-'Ejercicio 3 - TIR'!$C$18),'Ejercicio 3 - TIR'!$C$18+SQRT(('Ejercicio 3 - TIR'!$E$18-'Ejercicio 3 - TIR'!$C$18)*('Ejercicio 3 - TIR'!$D$18-'Ejercicio 3 - TIR'!$C$18)*H786),'Ejercicio 3 - TIR'!$E$18-SQRT(('Ejercicio 3 - TIR'!$E$18-'Ejercicio 3 - TIR'!$C$18)*('Ejercicio 3 - TIR'!$E$18-'Ejercicio 3 - TIR'!$D$18)*(1-H786)))</f>
        <v>35940.8672352473</v>
      </c>
      <c r="J786" s="16">
        <f ca="1" t="shared" si="5853"/>
        <v>0.998844493066391</v>
      </c>
      <c r="K786" s="17">
        <f ca="1">IF(J786&lt;=('Ejercicio 3 - TIR'!$D$18-'Ejercicio 3 - TIR'!$C$18)/('Ejercicio 3 - TIR'!$E$18-'Ejercicio 3 - TIR'!$C$18),'Ejercicio 3 - TIR'!$C$18+SQRT(('Ejercicio 3 - TIR'!$E$18-'Ejercicio 3 - TIR'!$C$18)*('Ejercicio 3 - TIR'!$D$18-'Ejercicio 3 - TIR'!$C$18)*J786),'Ejercicio 3 - TIR'!$E$18-SQRT(('Ejercicio 3 - TIR'!$E$18-'Ejercicio 3 - TIR'!$C$18)*('Ejercicio 3 - TIR'!$E$18-'Ejercicio 3 - TIR'!$D$18)*(1-J786)))</f>
        <v>44705.6141647078</v>
      </c>
      <c r="L786" s="16">
        <f ca="1" t="shared" si="5853"/>
        <v>0.366956153148406</v>
      </c>
      <c r="M786" s="17">
        <f ca="1">IF(L786&lt;=('Ejercicio 3 - TIR'!$D$18-'Ejercicio 3 - TIR'!$C$18)/('Ejercicio 3 - TIR'!$E$18-'Ejercicio 3 - TIR'!$C$18),'Ejercicio 3 - TIR'!$C$18+SQRT(('Ejercicio 3 - TIR'!$E$18-'Ejercicio 3 - TIR'!$C$18)*('Ejercicio 3 - TIR'!$D$18-'Ejercicio 3 - TIR'!$C$18)*L786),'Ejercicio 3 - TIR'!$E$18-SQRT(('Ejercicio 3 - TIR'!$E$18-'Ejercicio 3 - TIR'!$C$18)*('Ejercicio 3 - TIR'!$E$18-'Ejercicio 3 - TIR'!$D$18)*(1-L786)))</f>
        <v>37419.1254856796</v>
      </c>
      <c r="N786" s="16">
        <f ca="1" t="shared" ref="N786:R786" si="5854">RAND()</f>
        <v>0.381756241619677</v>
      </c>
      <c r="O786" s="17">
        <f ca="1">IF(N786&lt;=('Ejercicio 3 - TIR'!$D$18-'Ejercicio 3 - TIR'!$C$18)/('Ejercicio 3 - TIR'!$E$18-'Ejercicio 3 - TIR'!$C$18),'Ejercicio 3 - TIR'!$C$18+SQRT(('Ejercicio 3 - TIR'!$E$18-'Ejercicio 3 - TIR'!$C$18)*('Ejercicio 3 - TIR'!$D$18-'Ejercicio 3 - TIR'!$C$18)*N786),'Ejercicio 3 - TIR'!$E$18-SQRT(('Ejercicio 3 - TIR'!$E$18-'Ejercicio 3 - TIR'!$C$18)*('Ejercicio 3 - TIR'!$E$18-'Ejercicio 3 - TIR'!$D$18)*(1-N786)))</f>
        <v>37567.2608150474</v>
      </c>
      <c r="P786" s="16">
        <f ca="1" t="shared" si="5854"/>
        <v>0.344294645630452</v>
      </c>
      <c r="Q786" s="18">
        <f ca="1">IF(P786&lt;=('Ejercicio 3 - TIR'!$D$22-'Ejercicio 3 - TIR'!$C$22)/('Ejercicio 3 - TIR'!$E$22-'Ejercicio 3 - TIR'!$C$22),'Ejercicio 3 - TIR'!$C$22+SQRT(('Ejercicio 3 - TIR'!$E$22-'Ejercicio 3 - TIR'!$C$22)*('Ejercicio 3 - TIR'!$D$22-'Ejercicio 3 - TIR'!$C$22)*P786),'Ejercicio 3 - TIR'!$E$22-SQRT(('Ejercicio 3 - TIR'!$E$22-'Ejercicio 3 - TIR'!$C$22)*('Ejercicio 3 - TIR'!$E$22-'Ejercicio 3 - TIR'!$D$22)*(1-P786)))</f>
        <v>0.144894384148535</v>
      </c>
      <c r="R786" s="16">
        <f ca="1" t="shared" si="5854"/>
        <v>0.854417875431574</v>
      </c>
      <c r="S786" s="18">
        <f ca="1">IF(R786&lt;=('Ejercicio 3 - TIR'!$D$23-'Ejercicio 3 - TIR'!$C$23)/('Ejercicio 3 - TIR'!$E$23-'Ejercicio 3 - TIR'!$C$23),'Ejercicio 3 - TIR'!$C$23+SQRT(('Ejercicio 3 - TIR'!$E$23-'Ejercicio 3 - TIR'!$C$23)*('Ejercicio 3 - TIR'!$D$23-'Ejercicio 3 - TIR'!$C$23)*R786),'Ejercicio 3 - TIR'!$E$23-SQRT(('Ejercicio 3 - TIR'!$E$23-'Ejercicio 3 - TIR'!$C$23)*('Ejercicio 3 - TIR'!$E$23-'Ejercicio 3 - TIR'!$D$23)*(1-R786)))</f>
        <v>0.163812108715983</v>
      </c>
      <c r="T786" s="16">
        <f ca="1" t="shared" ref="T786:X786" si="5855">RAND()</f>
        <v>0.287348830987943</v>
      </c>
      <c r="U786" s="18">
        <f ca="1">IF(T786&lt;=('Ejercicio 3 - TIR'!$D$24-'Ejercicio 3 - TIR'!$C$24)/('Ejercicio 3 - TIR'!$E$24-'Ejercicio 3 - TIR'!$C$24),'Ejercicio 3 - TIR'!$C$24+SQRT(('Ejercicio 3 - TIR'!$E$24-'Ejercicio 3 - TIR'!$C$24)*('Ejercicio 3 - TIR'!$D$24-'Ejercicio 3 - TIR'!$C$24)*T786),'Ejercicio 3 - TIR'!$E$24-SQRT(('Ejercicio 3 - TIR'!$E$24-'Ejercicio 3 - TIR'!$C$24)*('Ejercicio 3 - TIR'!$E$24-'Ejercicio 3 - TIR'!$D$24)*(1-T786)))</f>
        <v>0.174564864035339</v>
      </c>
      <c r="V786" s="16">
        <f ca="1" t="shared" si="5855"/>
        <v>0.32856174824667</v>
      </c>
      <c r="W786" s="18">
        <f ca="1">IF(V786&lt;=('Ejercicio 3 - TIR'!$D$25-'Ejercicio 3 - TIR'!$C$25)/('Ejercicio 3 - TIR'!$E$25-'Ejercicio 3 - TIR'!$C$25),'Ejercicio 3 - TIR'!$C$25+SQRT(('Ejercicio 3 - TIR'!$E$25-'Ejercicio 3 - TIR'!$C$25)*('Ejercicio 3 - TIR'!$D$25-'Ejercicio 3 - TIR'!$C$25)*V786),'Ejercicio 3 - TIR'!$E$25-SQRT(('Ejercicio 3 - TIR'!$E$25-'Ejercicio 3 - TIR'!$C$25)*('Ejercicio 3 - TIR'!$E$25-'Ejercicio 3 - TIR'!$D$25)*(1-V786)))</f>
        <v>0.201522851969854</v>
      </c>
      <c r="X786" s="16">
        <f ca="1" t="shared" si="5855"/>
        <v>0.3734542426669</v>
      </c>
      <c r="Y786" s="18">
        <f ca="1">IF(X786&lt;=('Ejercicio 3 - TIR'!$D$26-'Ejercicio 3 - TIR'!$C$26)/('Ejercicio 3 - TIR'!$E$26-'Ejercicio 3 - TIR'!$C$26),'Ejercicio 3 - TIR'!$C$26+SQRT(('Ejercicio 3 - TIR'!$E$26-'Ejercicio 3 - TIR'!$C$26)*('Ejercicio 3 - TIR'!$D$26-'Ejercicio 3 - TIR'!$C$26)*X786),'Ejercicio 3 - TIR'!$E$26-SQRT(('Ejercicio 3 - TIR'!$E$26-'Ejercicio 3 - TIR'!$C$26)*('Ejercicio 3 - TIR'!$E$26-'Ejercicio 3 - TIR'!$D$26)*(1-X786)))</f>
        <v>0.221833453862218</v>
      </c>
      <c r="Z786" s="16">
        <f ca="1" t="shared" si="5716"/>
        <v>1.14489438414853</v>
      </c>
      <c r="AA786" s="16">
        <f ca="1" t="shared" si="5717"/>
        <v>1.33244194747299</v>
      </c>
      <c r="AB786" s="16">
        <f ca="1" t="shared" si="5718"/>
        <v>1.5650394948686</v>
      </c>
      <c r="AC786" s="16">
        <f ca="1" t="shared" si="5719"/>
        <v>1.88043071731998</v>
      </c>
      <c r="AD786" s="16">
        <f ca="1" t="shared" si="5720"/>
        <v>2.29757315809168</v>
      </c>
      <c r="AE786" s="15">
        <f ca="1" t="shared" si="5721"/>
        <v>5210.74497569</v>
      </c>
      <c r="AF786" s="15">
        <f ca="1" t="shared" si="5722"/>
        <v>6064.32809813899</v>
      </c>
      <c r="AG786" s="15">
        <f ca="1" t="shared" si="5723"/>
        <v>7122.9467080563</v>
      </c>
      <c r="AH786" s="15">
        <f ca="1" t="shared" si="5724"/>
        <v>8558.3832430931</v>
      </c>
      <c r="AI786" s="15">
        <f ca="1" t="shared" si="5725"/>
        <v>10456.918957385</v>
      </c>
      <c r="AJ786" s="17">
        <f ca="1" t="shared" si="5726"/>
        <v>41086.5782550749</v>
      </c>
      <c r="AK786" s="17">
        <f ca="1" t="shared" si="5727"/>
        <v>47889.1191328012</v>
      </c>
      <c r="AL786" s="17">
        <f ca="1" t="shared" si="5728"/>
        <v>69966.0518101248</v>
      </c>
      <c r="AM786" s="17">
        <f ca="1" t="shared" si="5729"/>
        <v>70364.0729785228</v>
      </c>
      <c r="AN786" s="17">
        <f ca="1" t="shared" si="5730"/>
        <v>86313.5300716821</v>
      </c>
      <c r="AO786" s="17">
        <f ca="1">C786/'Ejercicio 3 - TIR'!$D$7</f>
        <v>16528.1316148705</v>
      </c>
      <c r="AP786" s="17">
        <f ca="1" t="shared" si="5731"/>
        <v>24558.4466402044</v>
      </c>
      <c r="AQ786" s="17">
        <f ca="1" t="shared" si="5732"/>
        <v>31360.9875179307</v>
      </c>
      <c r="AR786" s="17">
        <f ca="1" t="shared" si="5733"/>
        <v>53437.9201952543</v>
      </c>
      <c r="AS786" s="17">
        <f ca="1" t="shared" si="5734"/>
        <v>53835.9413636523</v>
      </c>
      <c r="AT786" s="17">
        <f ca="1" t="shared" si="5735"/>
        <v>69785.3984568116</v>
      </c>
      <c r="AU786" s="17">
        <f ca="1">AP786*'Ejercicio 3 - TIR'!$D$5</f>
        <v>12279.2233201022</v>
      </c>
      <c r="AV786" s="17">
        <f ca="1">AQ786*'Ejercicio 3 - TIR'!$D$5</f>
        <v>15680.4937589653</v>
      </c>
      <c r="AW786" s="17">
        <f ca="1">AR786*'Ejercicio 3 - TIR'!$D$5</f>
        <v>26718.9600976271</v>
      </c>
      <c r="AX786" s="17">
        <f ca="1">AS786*'Ejercicio 3 - TIR'!$D$5</f>
        <v>26917.9706818261</v>
      </c>
      <c r="AY786" s="17">
        <f ca="1">AT786*'Ejercicio 3 - TIR'!$D$5</f>
        <v>34892.6992284058</v>
      </c>
      <c r="AZ786" s="17">
        <f ca="1" t="shared" ref="AZ786:BD786" si="5856">AJ786-AU786-AE786</f>
        <v>23596.6099592827</v>
      </c>
      <c r="BA786" s="17">
        <f ca="1" t="shared" si="5856"/>
        <v>26144.2972756968</v>
      </c>
      <c r="BB786" s="17">
        <f ca="1" t="shared" si="5856"/>
        <v>36124.1450044413</v>
      </c>
      <c r="BC786" s="17">
        <f ca="1" t="shared" si="5856"/>
        <v>34887.7190536035</v>
      </c>
      <c r="BD786" s="17">
        <f ca="1" t="shared" si="5856"/>
        <v>40963.9118858913</v>
      </c>
      <c r="BE786" s="17">
        <f ca="1" t="shared" ref="BE786:BI786" si="5857">AZ786/Z786</f>
        <v>20610.294089993</v>
      </c>
      <c r="BF786" s="17">
        <f ca="1" t="shared" si="5857"/>
        <v>19621.3405959487</v>
      </c>
      <c r="BG786" s="17">
        <f ca="1" t="shared" si="5857"/>
        <v>23081.9382660208</v>
      </c>
      <c r="BH786" s="17">
        <f ca="1" t="shared" si="5857"/>
        <v>18553.0467739466</v>
      </c>
      <c r="BI786" s="17">
        <f ca="1" t="shared" si="5857"/>
        <v>17829.2089379714</v>
      </c>
      <c r="BJ786" s="17">
        <f ca="1" t="shared" si="5738"/>
        <v>82626.1684340613</v>
      </c>
      <c r="BK786" s="17">
        <f ca="1" t="shared" si="5739"/>
        <v>37974.5915517328</v>
      </c>
      <c r="BL786" s="17">
        <f ca="1" t="shared" si="5740"/>
        <v>120600.759985794</v>
      </c>
      <c r="BM786" s="17">
        <f ca="1">BK786*'Ejercicio 3 - TIR'!$D$5</f>
        <v>18987.2957758664</v>
      </c>
      <c r="BN786" s="17">
        <f ca="1" t="shared" si="5741"/>
        <v>101613.464209928</v>
      </c>
      <c r="BO786" s="17">
        <f ca="1" t="shared" si="5742"/>
        <v>44226.4325086066</v>
      </c>
      <c r="BP786" s="17">
        <f ca="1" t="shared" si="5743"/>
        <v>-118603.024775524</v>
      </c>
      <c r="BQ786" s="17">
        <f ca="1" t="shared" ref="BQ786:BT786" si="5858">BE786</f>
        <v>20610.294089993</v>
      </c>
      <c r="BR786" s="17">
        <f ca="1" t="shared" si="5858"/>
        <v>19621.3405959487</v>
      </c>
      <c r="BS786" s="17">
        <f ca="1" t="shared" si="5858"/>
        <v>23081.9382660208</v>
      </c>
      <c r="BT786" s="17">
        <f ca="1" t="shared" si="5858"/>
        <v>18553.0467739466</v>
      </c>
      <c r="BU786" s="17">
        <f ca="1" t="shared" si="5745"/>
        <v>62055.641446578</v>
      </c>
      <c r="BV786" s="19">
        <f ca="1" t="shared" si="5746"/>
        <v>5.6741655341632</v>
      </c>
    </row>
    <row r="787" ht="15" customHeight="1" spans="1:74">
      <c r="A787" s="15">
        <v>786</v>
      </c>
      <c r="B787" s="16">
        <f ca="1" t="shared" ref="B787:F787" si="5859">RAND()</f>
        <v>0.133009144250261</v>
      </c>
      <c r="C787" s="17">
        <f ca="1">IF(B787&lt;=('Ejercicio 3 - TIR'!$D$13-'Ejercicio 3 - TIR'!$C$13)/('Ejercicio 3 - TIR'!$E$13-'Ejercicio 3 - TIR'!$C$13),'Ejercicio 3 - TIR'!$C$13+SQRT(('Ejercicio 3 - TIR'!$E$13-'Ejercicio 3 - TIR'!$C$13)*('Ejercicio 3 - TIR'!$D$13-'Ejercicio 3 - TIR'!$C$13)*B787),'Ejercicio 3 - TIR'!$E$13-SQRT(('Ejercicio 3 - TIR'!$E$13-'Ejercicio 3 - TIR'!$C$13)*('Ejercicio 3 - TIR'!$E$13-'Ejercicio 3 - TIR'!$D$13)*(1-B787)))</f>
        <v>67294.0837464417</v>
      </c>
      <c r="D787" s="16">
        <f ca="1" t="shared" si="5859"/>
        <v>0.274015419855156</v>
      </c>
      <c r="E787" s="17">
        <f ca="1">IF(D787&lt;=('Ejercicio 3 - TIR'!$D$14-'Ejercicio 3 - TIR'!$C$14)/('Ejercicio 3 - TIR'!$E$14-'Ejercicio 3 - TIR'!$C$14),'Ejercicio 3 - TIR'!$C$14+SQRT(('Ejercicio 3 - TIR'!$E$14-'Ejercicio 3 - TIR'!$C$14)*('Ejercicio 3 - TIR'!$D$14-'Ejercicio 3 - TIR'!$C$14)*D787),'Ejercicio 3 - TIR'!$E$14-SQRT(('Ejercicio 3 - TIR'!$E$14-'Ejercicio 3 - TIR'!$C$14)*('Ejercicio 3 - TIR'!$E$14-'Ejercicio 3 - TIR'!$D$14)*(1-D787)))</f>
        <v>29533.3383382599</v>
      </c>
      <c r="F787" s="16">
        <f ca="1" t="shared" si="5859"/>
        <v>0.975214009356793</v>
      </c>
      <c r="G787" s="17">
        <f ca="1">IF(F787&lt;=('Ejercicio 3 - TIR'!$D$18-'Ejercicio 3 - TIR'!$C$18)/('Ejercicio 3 - TIR'!$E$18-'Ejercicio 3 - TIR'!$C$18),'Ejercicio 3 - TIR'!$C$18+SQRT(('Ejercicio 3 - TIR'!$E$18-'Ejercicio 3 - TIR'!$C$18)*('Ejercicio 3 - TIR'!$D$18-'Ejercicio 3 - TIR'!$C$18)*F787),'Ejercicio 3 - TIR'!$E$18-SQRT(('Ejercicio 3 - TIR'!$E$18-'Ejercicio 3 - TIR'!$C$18)*('Ejercicio 3 - TIR'!$E$18-'Ejercicio 3 - TIR'!$D$18)*(1-F787)))</f>
        <v>43636.5670906713</v>
      </c>
      <c r="H787" s="16">
        <f ca="1" t="shared" ref="H787:L787" si="5860">RAND()</f>
        <v>0.9472042085965</v>
      </c>
      <c r="I787" s="17">
        <f ca="1">IF(H787&lt;=('Ejercicio 3 - TIR'!$D$18-'Ejercicio 3 - TIR'!$C$18)/('Ejercicio 3 - TIR'!$E$18-'Ejercicio 3 - TIR'!$C$18),'Ejercicio 3 - TIR'!$C$18+SQRT(('Ejercicio 3 - TIR'!$E$18-'Ejercicio 3 - TIR'!$C$18)*('Ejercicio 3 - TIR'!$D$18-'Ejercicio 3 - TIR'!$C$18)*H787),'Ejercicio 3 - TIR'!$E$18-SQRT(('Ejercicio 3 - TIR'!$E$18-'Ejercicio 3 - TIR'!$C$18)*('Ejercicio 3 - TIR'!$E$18-'Ejercicio 3 - TIR'!$D$18)*(1-H787)))</f>
        <v>43010.1044360915</v>
      </c>
      <c r="J787" s="16">
        <f ca="1" t="shared" si="5860"/>
        <v>0.420775092056718</v>
      </c>
      <c r="K787" s="17">
        <f ca="1">IF(J787&lt;=('Ejercicio 3 - TIR'!$D$18-'Ejercicio 3 - TIR'!$C$18)/('Ejercicio 3 - TIR'!$E$18-'Ejercicio 3 - TIR'!$C$18),'Ejercicio 3 - TIR'!$C$18+SQRT(('Ejercicio 3 - TIR'!$E$18-'Ejercicio 3 - TIR'!$C$18)*('Ejercicio 3 - TIR'!$D$18-'Ejercicio 3 - TIR'!$C$18)*J787),'Ejercicio 3 - TIR'!$E$18-SQRT(('Ejercicio 3 - TIR'!$E$18-'Ejercicio 3 - TIR'!$C$18)*('Ejercicio 3 - TIR'!$E$18-'Ejercicio 3 - TIR'!$D$18)*(1-J787)))</f>
        <v>37944.5744888262</v>
      </c>
      <c r="L787" s="16">
        <f ca="1" t="shared" si="5860"/>
        <v>0.549298555297949</v>
      </c>
      <c r="M787" s="17">
        <f ca="1">IF(L787&lt;=('Ejercicio 3 - TIR'!$D$18-'Ejercicio 3 - TIR'!$C$18)/('Ejercicio 3 - TIR'!$E$18-'Ejercicio 3 - TIR'!$C$18),'Ejercicio 3 - TIR'!$C$18+SQRT(('Ejercicio 3 - TIR'!$E$18-'Ejercicio 3 - TIR'!$C$18)*('Ejercicio 3 - TIR'!$D$18-'Ejercicio 3 - TIR'!$C$18)*L787),'Ejercicio 3 - TIR'!$E$18-SQRT(('Ejercicio 3 - TIR'!$E$18-'Ejercicio 3 - TIR'!$C$18)*('Ejercicio 3 - TIR'!$E$18-'Ejercicio 3 - TIR'!$D$18)*(1-L787)))</f>
        <v>39077.1572254034</v>
      </c>
      <c r="N787" s="16">
        <f ca="1" t="shared" ref="N787:R787" si="5861">RAND()</f>
        <v>0.550384273992932</v>
      </c>
      <c r="O787" s="17">
        <f ca="1">IF(N787&lt;=('Ejercicio 3 - TIR'!$D$18-'Ejercicio 3 - TIR'!$C$18)/('Ejercicio 3 - TIR'!$E$18-'Ejercicio 3 - TIR'!$C$18),'Ejercicio 3 - TIR'!$C$18+SQRT(('Ejercicio 3 - TIR'!$E$18-'Ejercicio 3 - TIR'!$C$18)*('Ejercicio 3 - TIR'!$D$18-'Ejercicio 3 - TIR'!$C$18)*N787),'Ejercicio 3 - TIR'!$E$18-SQRT(('Ejercicio 3 - TIR'!$E$18-'Ejercicio 3 - TIR'!$C$18)*('Ejercicio 3 - TIR'!$E$18-'Ejercicio 3 - TIR'!$D$18)*(1-N787)))</f>
        <v>39086.1235463172</v>
      </c>
      <c r="P787" s="16">
        <f ca="1" t="shared" si="5861"/>
        <v>0.745946889895407</v>
      </c>
      <c r="Q787" s="18">
        <f ca="1">IF(P787&lt;=('Ejercicio 3 - TIR'!$D$22-'Ejercicio 3 - TIR'!$C$22)/('Ejercicio 3 - TIR'!$E$22-'Ejercicio 3 - TIR'!$C$22),'Ejercicio 3 - TIR'!$C$22+SQRT(('Ejercicio 3 - TIR'!$E$22-'Ejercicio 3 - TIR'!$C$22)*('Ejercicio 3 - TIR'!$D$22-'Ejercicio 3 - TIR'!$C$22)*P787),'Ejercicio 3 - TIR'!$E$22-SQRT(('Ejercicio 3 - TIR'!$E$22-'Ejercicio 3 - TIR'!$C$22)*('Ejercicio 3 - TIR'!$E$22-'Ejercicio 3 - TIR'!$D$22)*(1-P787)))</f>
        <v>0.158615529041188</v>
      </c>
      <c r="R787" s="16">
        <f ca="1" t="shared" si="5861"/>
        <v>0.53156228914813</v>
      </c>
      <c r="S787" s="18">
        <f ca="1">IF(R787&lt;=('Ejercicio 3 - TIR'!$D$23-'Ejercicio 3 - TIR'!$C$23)/('Ejercicio 3 - TIR'!$E$23-'Ejercicio 3 - TIR'!$C$23),'Ejercicio 3 - TIR'!$C$23+SQRT(('Ejercicio 3 - TIR'!$E$23-'Ejercicio 3 - TIR'!$C$23)*('Ejercicio 3 - TIR'!$D$23-'Ejercicio 3 - TIR'!$C$23)*R787),'Ejercicio 3 - TIR'!$E$23-SQRT(('Ejercicio 3 - TIR'!$E$23-'Ejercicio 3 - TIR'!$C$23)*('Ejercicio 3 - TIR'!$E$23-'Ejercicio 3 - TIR'!$D$23)*(1-R787)))</f>
        <v>0.150962302440907</v>
      </c>
      <c r="T787" s="16">
        <f ca="1" t="shared" ref="T787:X787" si="5862">RAND()</f>
        <v>0.706000988221115</v>
      </c>
      <c r="U787" s="18">
        <f ca="1">IF(T787&lt;=('Ejercicio 3 - TIR'!$D$24-'Ejercicio 3 - TIR'!$C$24)/('Ejercicio 3 - TIR'!$E$24-'Ejercicio 3 - TIR'!$C$24),'Ejercicio 3 - TIR'!$C$24+SQRT(('Ejercicio 3 - TIR'!$E$24-'Ejercicio 3 - TIR'!$C$24)*('Ejercicio 3 - TIR'!$D$24-'Ejercicio 3 - TIR'!$C$24)*T787),'Ejercicio 3 - TIR'!$E$24-SQRT(('Ejercicio 3 - TIR'!$E$24-'Ejercicio 3 - TIR'!$C$24)*('Ejercicio 3 - TIR'!$E$24-'Ejercicio 3 - TIR'!$D$24)*(1-T787)))</f>
        <v>0.191308586075607</v>
      </c>
      <c r="V787" s="16">
        <f ca="1" t="shared" si="5862"/>
        <v>0.903882484785389</v>
      </c>
      <c r="W787" s="18">
        <f ca="1">IF(V787&lt;=('Ejercicio 3 - TIR'!$D$25-'Ejercicio 3 - TIR'!$C$25)/('Ejercicio 3 - TIR'!$E$25-'Ejercicio 3 - TIR'!$C$25),'Ejercicio 3 - TIR'!$C$25+SQRT(('Ejercicio 3 - TIR'!$E$25-'Ejercicio 3 - TIR'!$C$25)*('Ejercicio 3 - TIR'!$D$25-'Ejercicio 3 - TIR'!$C$25)*V787),'Ejercicio 3 - TIR'!$E$25-SQRT(('Ejercicio 3 - TIR'!$E$25-'Ejercicio 3 - TIR'!$C$25)*('Ejercicio 3 - TIR'!$E$25-'Ejercicio 3 - TIR'!$D$25)*(1-V787)))</f>
        <v>0.231658481435521</v>
      </c>
      <c r="X787" s="16">
        <f ca="1" t="shared" si="5862"/>
        <v>0.63581387610869</v>
      </c>
      <c r="Y787" s="18">
        <f ca="1">IF(X787&lt;=('Ejercicio 3 - TIR'!$D$26-'Ejercicio 3 - TIR'!$C$26)/('Ejercicio 3 - TIR'!$E$26-'Ejercicio 3 - TIR'!$C$26),'Ejercicio 3 - TIR'!$C$26+SQRT(('Ejercicio 3 - TIR'!$E$26-'Ejercicio 3 - TIR'!$C$26)*('Ejercicio 3 - TIR'!$D$26-'Ejercicio 3 - TIR'!$C$26)*X787),'Ejercicio 3 - TIR'!$E$26-SQRT(('Ejercicio 3 - TIR'!$E$26-'Ejercicio 3 - TIR'!$C$26)*('Ejercicio 3 - TIR'!$E$26-'Ejercicio 3 - TIR'!$D$26)*(1-X787)))</f>
        <v>0.235653578847746</v>
      </c>
      <c r="Z787" s="16">
        <f ca="1" t="shared" si="5716"/>
        <v>1.15861552904119</v>
      </c>
      <c r="AA787" s="16">
        <f ca="1" t="shared" si="5717"/>
        <v>1.33352279694904</v>
      </c>
      <c r="AB787" s="16">
        <f ca="1" t="shared" si="5718"/>
        <v>1.58863715773294</v>
      </c>
      <c r="AC787" s="16">
        <f ca="1" t="shared" si="5719"/>
        <v>1.9566584292454</v>
      </c>
      <c r="AD787" s="16">
        <f ca="1" t="shared" si="5720"/>
        <v>2.41775199067969</v>
      </c>
      <c r="AE787" s="15">
        <f ca="1" t="shared" si="5721"/>
        <v>4684.44608487549</v>
      </c>
      <c r="AF787" s="15">
        <f ca="1" t="shared" si="5722"/>
        <v>5391.62085150859</v>
      </c>
      <c r="AG787" s="15">
        <f ca="1" t="shared" si="5723"/>
        <v>6423.08421326645</v>
      </c>
      <c r="AH787" s="15">
        <f ca="1" t="shared" si="5724"/>
        <v>7911.04614824423</v>
      </c>
      <c r="AI787" s="15">
        <f ca="1" t="shared" si="5725"/>
        <v>9775.31248550765</v>
      </c>
      <c r="AJ787" s="17">
        <f ca="1" t="shared" si="5726"/>
        <v>50558.0042652994</v>
      </c>
      <c r="AK787" s="17">
        <f ca="1" t="shared" si="5727"/>
        <v>57354.9547646869</v>
      </c>
      <c r="AL787" s="17">
        <f ca="1" t="shared" si="5728"/>
        <v>60280.1609673148</v>
      </c>
      <c r="AM787" s="17">
        <f ca="1" t="shared" si="5729"/>
        <v>76460.6490760332</v>
      </c>
      <c r="AN787" s="17">
        <f ca="1" t="shared" si="5730"/>
        <v>94500.5530120606</v>
      </c>
      <c r="AO787" s="17">
        <f ca="1">C787/'Ejercicio 3 - TIR'!$D$7</f>
        <v>13458.8167492883</v>
      </c>
      <c r="AP787" s="17">
        <f ca="1" t="shared" si="5731"/>
        <v>37099.1875160111</v>
      </c>
      <c r="AQ787" s="17">
        <f ca="1" t="shared" si="5732"/>
        <v>43896.1380153986</v>
      </c>
      <c r="AR787" s="17">
        <f ca="1" t="shared" si="5733"/>
        <v>46821.3442180264</v>
      </c>
      <c r="AS787" s="17">
        <f ca="1" t="shared" si="5734"/>
        <v>63001.8323267449</v>
      </c>
      <c r="AT787" s="17">
        <f ca="1" t="shared" si="5735"/>
        <v>81041.7362627722</v>
      </c>
      <c r="AU787" s="17">
        <f ca="1">AP787*'Ejercicio 3 - TIR'!$D$5</f>
        <v>18549.5937580056</v>
      </c>
      <c r="AV787" s="17">
        <f ca="1">AQ787*'Ejercicio 3 - TIR'!$D$5</f>
        <v>21948.0690076993</v>
      </c>
      <c r="AW787" s="17">
        <f ca="1">AR787*'Ejercicio 3 - TIR'!$D$5</f>
        <v>23410.6721090132</v>
      </c>
      <c r="AX787" s="17">
        <f ca="1">AS787*'Ejercicio 3 - TIR'!$D$5</f>
        <v>31500.9161633725</v>
      </c>
      <c r="AY787" s="17">
        <f ca="1">AT787*'Ejercicio 3 - TIR'!$D$5</f>
        <v>40520.8681313861</v>
      </c>
      <c r="AZ787" s="17">
        <f ca="1" t="shared" ref="AZ787:BD787" si="5863">AJ787-AU787-AE787</f>
        <v>27323.9644224184</v>
      </c>
      <c r="BA787" s="17">
        <f ca="1" t="shared" si="5863"/>
        <v>30015.264905479</v>
      </c>
      <c r="BB787" s="17">
        <f ca="1" t="shared" si="5863"/>
        <v>30446.4046450351</v>
      </c>
      <c r="BC787" s="17">
        <f ca="1" t="shared" si="5863"/>
        <v>37048.6867644166</v>
      </c>
      <c r="BD787" s="17">
        <f ca="1" t="shared" si="5863"/>
        <v>44204.3723951668</v>
      </c>
      <c r="BE787" s="17">
        <f ca="1" t="shared" ref="BE787:BI787" si="5864">AZ787/Z787</f>
        <v>23583.2886212308</v>
      </c>
      <c r="BF787" s="17">
        <f ca="1" t="shared" si="5864"/>
        <v>22508.2503082444</v>
      </c>
      <c r="BG787" s="17">
        <f ca="1" t="shared" si="5864"/>
        <v>19165.1092238605</v>
      </c>
      <c r="BH787" s="17">
        <f ca="1" t="shared" si="5864"/>
        <v>18934.6726084965</v>
      </c>
      <c r="BI787" s="17">
        <f ca="1" t="shared" si="5864"/>
        <v>18283.2534377275</v>
      </c>
      <c r="BJ787" s="17">
        <f ca="1" t="shared" si="5738"/>
        <v>71404.2875587445</v>
      </c>
      <c r="BK787" s="17">
        <f ca="1" t="shared" si="5739"/>
        <v>32540.080987785</v>
      </c>
      <c r="BL787" s="17">
        <f ca="1" t="shared" si="5740"/>
        <v>103944.368546529</v>
      </c>
      <c r="BM787" s="17">
        <f ca="1">BK787*'Ejercicio 3 - TIR'!$D$5</f>
        <v>16270.0404938925</v>
      </c>
      <c r="BN787" s="17">
        <f ca="1" t="shared" si="5741"/>
        <v>87674.328052637</v>
      </c>
      <c r="BO787" s="17">
        <f ca="1" t="shared" si="5742"/>
        <v>36262.746712904</v>
      </c>
      <c r="BP787" s="17">
        <f ca="1" t="shared" si="5743"/>
        <v>-96827.4220847015</v>
      </c>
      <c r="BQ787" s="17">
        <f ca="1" t="shared" ref="BQ787:BT787" si="5865">BE787</f>
        <v>23583.2886212308</v>
      </c>
      <c r="BR787" s="17">
        <f ca="1" t="shared" si="5865"/>
        <v>22508.2503082444</v>
      </c>
      <c r="BS787" s="17">
        <f ca="1" t="shared" si="5865"/>
        <v>19165.1092238605</v>
      </c>
      <c r="BT787" s="17">
        <f ca="1" t="shared" si="5865"/>
        <v>18934.6726084965</v>
      </c>
      <c r="BU787" s="17">
        <f ca="1" t="shared" si="5745"/>
        <v>54546.0001506315</v>
      </c>
      <c r="BV787" s="19">
        <f ca="1" t="shared" si="5746"/>
        <v>11.5567632759086</v>
      </c>
    </row>
    <row r="788" ht="15" customHeight="1" spans="1:74">
      <c r="A788" s="15">
        <v>787</v>
      </c>
      <c r="B788" s="16">
        <f ca="1" t="shared" ref="B788:F788" si="5866">RAND()</f>
        <v>0.0978905984672878</v>
      </c>
      <c r="C788" s="17">
        <f ca="1">IF(B788&lt;=('Ejercicio 3 - TIR'!$D$13-'Ejercicio 3 - TIR'!$C$13)/('Ejercicio 3 - TIR'!$E$13-'Ejercicio 3 - TIR'!$C$13),'Ejercicio 3 - TIR'!$C$13+SQRT(('Ejercicio 3 - TIR'!$E$13-'Ejercicio 3 - TIR'!$C$13)*('Ejercicio 3 - TIR'!$D$13-'Ejercicio 3 - TIR'!$C$13)*B788),'Ejercicio 3 - TIR'!$E$13-SQRT(('Ejercicio 3 - TIR'!$E$13-'Ejercicio 3 - TIR'!$C$13)*('Ejercicio 3 - TIR'!$E$13-'Ejercicio 3 - TIR'!$D$13)*(1-B788)))</f>
        <v>66257.4946573621</v>
      </c>
      <c r="D788" s="16">
        <f ca="1" t="shared" si="5866"/>
        <v>0.533003970860401</v>
      </c>
      <c r="E788" s="17">
        <f ca="1">IF(D788&lt;=('Ejercicio 3 - TIR'!$D$14-'Ejercicio 3 - TIR'!$C$14)/('Ejercicio 3 - TIR'!$E$14-'Ejercicio 3 - TIR'!$C$14),'Ejercicio 3 - TIR'!$C$14+SQRT(('Ejercicio 3 - TIR'!$E$14-'Ejercicio 3 - TIR'!$C$14)*('Ejercicio 3 - TIR'!$D$14-'Ejercicio 3 - TIR'!$C$14)*D788),'Ejercicio 3 - TIR'!$E$14-SQRT(('Ejercicio 3 - TIR'!$E$14-'Ejercicio 3 - TIR'!$C$14)*('Ejercicio 3 - TIR'!$E$14-'Ejercicio 3 - TIR'!$D$14)*(1-D788)))</f>
        <v>31630.447779544</v>
      </c>
      <c r="F788" s="16">
        <f ca="1" t="shared" si="5866"/>
        <v>0.646670494459477</v>
      </c>
      <c r="G788" s="17">
        <f ca="1">IF(F788&lt;=('Ejercicio 3 - TIR'!$D$18-'Ejercicio 3 - TIR'!$C$18)/('Ejercicio 3 - TIR'!$E$18-'Ejercicio 3 - TIR'!$C$18),'Ejercicio 3 - TIR'!$C$18+SQRT(('Ejercicio 3 - TIR'!$E$18-'Ejercicio 3 - TIR'!$C$18)*('Ejercicio 3 - TIR'!$D$18-'Ejercicio 3 - TIR'!$C$18)*F788),'Ejercicio 3 - TIR'!$E$18-SQRT(('Ejercicio 3 - TIR'!$E$18-'Ejercicio 3 - TIR'!$C$18)*('Ejercicio 3 - TIR'!$E$18-'Ejercicio 3 - TIR'!$D$18)*(1-F788)))</f>
        <v>39848.8869507636</v>
      </c>
      <c r="H788" s="16">
        <f ca="1" t="shared" ref="H788:L788" si="5867">RAND()</f>
        <v>0.53432549915442</v>
      </c>
      <c r="I788" s="17">
        <f ca="1">IF(H788&lt;=('Ejercicio 3 - TIR'!$D$18-'Ejercicio 3 - TIR'!$C$18)/('Ejercicio 3 - TIR'!$E$18-'Ejercicio 3 - TIR'!$C$18),'Ejercicio 3 - TIR'!$C$18+SQRT(('Ejercicio 3 - TIR'!$E$18-'Ejercicio 3 - TIR'!$C$18)*('Ejercicio 3 - TIR'!$D$18-'Ejercicio 3 - TIR'!$C$18)*H788),'Ejercicio 3 - TIR'!$E$18-SQRT(('Ejercicio 3 - TIR'!$E$18-'Ejercicio 3 - TIR'!$C$18)*('Ejercicio 3 - TIR'!$E$18-'Ejercicio 3 - TIR'!$D$18)*(1-H788)))</f>
        <v>38952.5876076787</v>
      </c>
      <c r="J788" s="16">
        <f ca="1" t="shared" si="5867"/>
        <v>0.640891486011352</v>
      </c>
      <c r="K788" s="17">
        <f ca="1">IF(J788&lt;=('Ejercicio 3 - TIR'!$D$18-'Ejercicio 3 - TIR'!$C$18)/('Ejercicio 3 - TIR'!$E$18-'Ejercicio 3 - TIR'!$C$18),'Ejercicio 3 - TIR'!$C$18+SQRT(('Ejercicio 3 - TIR'!$E$18-'Ejercicio 3 - TIR'!$C$18)*('Ejercicio 3 - TIR'!$D$18-'Ejercicio 3 - TIR'!$C$18)*J788),'Ejercicio 3 - TIR'!$E$18-SQRT(('Ejercicio 3 - TIR'!$E$18-'Ejercicio 3 - TIR'!$C$18)*('Ejercicio 3 - TIR'!$E$18-'Ejercicio 3 - TIR'!$D$18)*(1-J788)))</f>
        <v>39804.7806146646</v>
      </c>
      <c r="L788" s="16">
        <f ca="1" t="shared" si="5867"/>
        <v>0.741485597948318</v>
      </c>
      <c r="M788" s="17">
        <f ca="1">IF(L788&lt;=('Ejercicio 3 - TIR'!$D$18-'Ejercicio 3 - TIR'!$C$18)/('Ejercicio 3 - TIR'!$E$18-'Ejercicio 3 - TIR'!$C$18),'Ejercicio 3 - TIR'!$C$18+SQRT(('Ejercicio 3 - TIR'!$E$18-'Ejercicio 3 - TIR'!$C$18)*('Ejercicio 3 - TIR'!$D$18-'Ejercicio 3 - TIR'!$C$18)*L788),'Ejercicio 3 - TIR'!$E$18-SQRT(('Ejercicio 3 - TIR'!$E$18-'Ejercicio 3 - TIR'!$C$18)*('Ejercicio 3 - TIR'!$E$18-'Ejercicio 3 - TIR'!$D$18)*(1-L788)))</f>
        <v>40596.7534529763</v>
      </c>
      <c r="N788" s="16">
        <f ca="1" t="shared" ref="N788:R788" si="5868">RAND()</f>
        <v>0.245618510129306</v>
      </c>
      <c r="O788" s="17">
        <f ca="1">IF(N788&lt;=('Ejercicio 3 - TIR'!$D$18-'Ejercicio 3 - TIR'!$C$18)/('Ejercicio 3 - TIR'!$E$18-'Ejercicio 3 - TIR'!$C$18),'Ejercicio 3 - TIR'!$C$18+SQRT(('Ejercicio 3 - TIR'!$E$18-'Ejercicio 3 - TIR'!$C$18)*('Ejercicio 3 - TIR'!$D$18-'Ejercicio 3 - TIR'!$C$18)*N788),'Ejercicio 3 - TIR'!$E$18-SQRT(('Ejercicio 3 - TIR'!$E$18-'Ejercicio 3 - TIR'!$C$18)*('Ejercicio 3 - TIR'!$E$18-'Ejercicio 3 - TIR'!$D$18)*(1-N788)))</f>
        <v>36069.8250814497</v>
      </c>
      <c r="P788" s="16">
        <f ca="1" t="shared" si="5868"/>
        <v>0.317875337981599</v>
      </c>
      <c r="Q788" s="18">
        <f ca="1">IF(P788&lt;=('Ejercicio 3 - TIR'!$D$22-'Ejercicio 3 - TIR'!$C$22)/('Ejercicio 3 - TIR'!$E$22-'Ejercicio 3 - TIR'!$C$22),'Ejercicio 3 - TIR'!$C$22+SQRT(('Ejercicio 3 - TIR'!$E$22-'Ejercicio 3 - TIR'!$C$22)*('Ejercicio 3 - TIR'!$D$22-'Ejercicio 3 - TIR'!$C$22)*P788),'Ejercicio 3 - TIR'!$E$22-SQRT(('Ejercicio 3 - TIR'!$E$22-'Ejercicio 3 - TIR'!$C$22)*('Ejercicio 3 - TIR'!$E$22-'Ejercicio 3 - TIR'!$D$22)*(1-P788)))</f>
        <v>0.143920192481811</v>
      </c>
      <c r="R788" s="16">
        <f ca="1" t="shared" si="5868"/>
        <v>0.41784340467024</v>
      </c>
      <c r="S788" s="18">
        <f ca="1">IF(R788&lt;=('Ejercicio 3 - TIR'!$D$23-'Ejercicio 3 - TIR'!$C$23)/('Ejercicio 3 - TIR'!$E$23-'Ejercicio 3 - TIR'!$C$23),'Ejercicio 3 - TIR'!$C$23+SQRT(('Ejercicio 3 - TIR'!$E$23-'Ejercicio 3 - TIR'!$C$23)*('Ejercicio 3 - TIR'!$D$23-'Ejercicio 3 - TIR'!$C$23)*R788),'Ejercicio 3 - TIR'!$E$23-SQRT(('Ejercicio 3 - TIR'!$E$23-'Ejercicio 3 - TIR'!$C$23)*('Ejercicio 3 - TIR'!$E$23-'Ejercicio 3 - TIR'!$D$23)*(1-R788)))</f>
        <v>0.147424772166901</v>
      </c>
      <c r="T788" s="16">
        <f ca="1" t="shared" ref="T788:X788" si="5869">RAND()</f>
        <v>0.122874197809242</v>
      </c>
      <c r="U788" s="18">
        <f ca="1">IF(T788&lt;=('Ejercicio 3 - TIR'!$D$24-'Ejercicio 3 - TIR'!$C$24)/('Ejercicio 3 - TIR'!$E$24-'Ejercicio 3 - TIR'!$C$24),'Ejercicio 3 - TIR'!$C$24+SQRT(('Ejercicio 3 - TIR'!$E$24-'Ejercicio 3 - TIR'!$C$24)*('Ejercicio 3 - TIR'!$D$24-'Ejercicio 3 - TIR'!$C$24)*T788),'Ejercicio 3 - TIR'!$E$24-SQRT(('Ejercicio 3 - TIR'!$E$24-'Ejercicio 3 - TIR'!$C$24)*('Ejercicio 3 - TIR'!$E$24-'Ejercicio 3 - TIR'!$D$24)*(1-T788)))</f>
        <v>0.166063493250206</v>
      </c>
      <c r="V788" s="16">
        <f ca="1" t="shared" si="5869"/>
        <v>0.983191519355783</v>
      </c>
      <c r="W788" s="18">
        <f ca="1">IF(V788&lt;=('Ejercicio 3 - TIR'!$D$25-'Ejercicio 3 - TIR'!$C$25)/('Ejercicio 3 - TIR'!$E$25-'Ejercicio 3 - TIR'!$C$25),'Ejercicio 3 - TIR'!$C$25+SQRT(('Ejercicio 3 - TIR'!$E$25-'Ejercicio 3 - TIR'!$C$25)*('Ejercicio 3 - TIR'!$D$25-'Ejercicio 3 - TIR'!$C$25)*V788),'Ejercicio 3 - TIR'!$E$25-SQRT(('Ejercicio 3 - TIR'!$E$25-'Ejercicio 3 - TIR'!$C$25)*('Ejercicio 3 - TIR'!$E$25-'Ejercicio 3 - TIR'!$D$25)*(1-V788)))</f>
        <v>0.242329949005726</v>
      </c>
      <c r="X788" s="16">
        <f ca="1" t="shared" si="5869"/>
        <v>0.340920418139472</v>
      </c>
      <c r="Y788" s="18">
        <f ca="1">IF(X788&lt;=('Ejercicio 3 - TIR'!$D$26-'Ejercicio 3 - TIR'!$C$26)/('Ejercicio 3 - TIR'!$E$26-'Ejercicio 3 - TIR'!$C$26),'Ejercicio 3 - TIR'!$C$26+SQRT(('Ejercicio 3 - TIR'!$E$26-'Ejercicio 3 - TIR'!$C$26)*('Ejercicio 3 - TIR'!$D$26-'Ejercicio 3 - TIR'!$C$26)*X788),'Ejercicio 3 - TIR'!$E$26-SQRT(('Ejercicio 3 - TIR'!$E$26-'Ejercicio 3 - TIR'!$C$26)*('Ejercicio 3 - TIR'!$E$26-'Ejercicio 3 - TIR'!$D$26)*(1-X788)))</f>
        <v>0.22034239577349</v>
      </c>
      <c r="Z788" s="16">
        <f ca="1" t="shared" si="5716"/>
        <v>1.14392019248181</v>
      </c>
      <c r="AA788" s="16">
        <f ca="1" t="shared" si="5717"/>
        <v>1.31256236623556</v>
      </c>
      <c r="AB788" s="16">
        <f ca="1" t="shared" si="5718"/>
        <v>1.53053105788139</v>
      </c>
      <c r="AC788" s="16">
        <f ca="1" t="shared" si="5719"/>
        <v>1.90142457108947</v>
      </c>
      <c r="AD788" s="16">
        <f ca="1" t="shared" si="5720"/>
        <v>2.32038901646591</v>
      </c>
      <c r="AE788" s="15">
        <f ca="1" t="shared" si="5721"/>
        <v>4552.26013271784</v>
      </c>
      <c r="AF788" s="15">
        <f ca="1" t="shared" si="5722"/>
        <v>5223.37604562823</v>
      </c>
      <c r="AG788" s="15">
        <f ca="1" t="shared" si="5723"/>
        <v>6090.7881183247</v>
      </c>
      <c r="AH788" s="15">
        <f ca="1" t="shared" si="5724"/>
        <v>7566.76849244301</v>
      </c>
      <c r="AI788" s="15">
        <f ca="1" t="shared" si="5725"/>
        <v>9234.04839033127</v>
      </c>
      <c r="AJ788" s="17">
        <f ca="1" t="shared" si="5726"/>
        <v>45583.9464309034</v>
      </c>
      <c r="AK788" s="17">
        <f ca="1" t="shared" si="5727"/>
        <v>51127.7005613327</v>
      </c>
      <c r="AL788" s="17">
        <f ca="1" t="shared" si="5728"/>
        <v>60922.4529828994</v>
      </c>
      <c r="AM788" s="17">
        <f ca="1" t="shared" si="5729"/>
        <v>77191.6645219504</v>
      </c>
      <c r="AN788" s="17">
        <f ca="1" t="shared" si="5730"/>
        <v>83696.0259448424</v>
      </c>
      <c r="AO788" s="17">
        <f ca="1">C788/'Ejercicio 3 - TIR'!$D$7</f>
        <v>13251.4989314724</v>
      </c>
      <c r="AP788" s="17">
        <f ca="1" t="shared" si="5731"/>
        <v>32332.447499431</v>
      </c>
      <c r="AQ788" s="17">
        <f ca="1" t="shared" si="5732"/>
        <v>37876.2016298603</v>
      </c>
      <c r="AR788" s="17">
        <f ca="1" t="shared" si="5733"/>
        <v>47670.9540514269</v>
      </c>
      <c r="AS788" s="17">
        <f ca="1" t="shared" si="5734"/>
        <v>63940.165590478</v>
      </c>
      <c r="AT788" s="17">
        <f ca="1" t="shared" si="5735"/>
        <v>70444.5270133699</v>
      </c>
      <c r="AU788" s="17">
        <f ca="1">AP788*'Ejercicio 3 - TIR'!$D$5</f>
        <v>16166.2237497155</v>
      </c>
      <c r="AV788" s="17">
        <f ca="1">AQ788*'Ejercicio 3 - TIR'!$D$5</f>
        <v>18938.1008149302</v>
      </c>
      <c r="AW788" s="17">
        <f ca="1">AR788*'Ejercicio 3 - TIR'!$D$5</f>
        <v>23835.4770257135</v>
      </c>
      <c r="AX788" s="17">
        <f ca="1">AS788*'Ejercicio 3 - TIR'!$D$5</f>
        <v>31970.082795239</v>
      </c>
      <c r="AY788" s="17">
        <f ca="1">AT788*'Ejercicio 3 - TIR'!$D$5</f>
        <v>35222.263506685</v>
      </c>
      <c r="AZ788" s="17">
        <f ca="1" t="shared" ref="AZ788:BD788" si="5870">AJ788-AU788-AE788</f>
        <v>24865.4625484701</v>
      </c>
      <c r="BA788" s="17">
        <f ca="1" t="shared" si="5870"/>
        <v>26966.2237007743</v>
      </c>
      <c r="BB788" s="17">
        <f ca="1" t="shared" si="5870"/>
        <v>30996.1878388612</v>
      </c>
      <c r="BC788" s="17">
        <f ca="1" t="shared" si="5870"/>
        <v>37654.8132342684</v>
      </c>
      <c r="BD788" s="17">
        <f ca="1" t="shared" si="5870"/>
        <v>39239.7140478261</v>
      </c>
      <c r="BE788" s="17">
        <f ca="1" t="shared" ref="BE788:BI788" si="5871">AZ788/Z788</f>
        <v>21737.0606025607</v>
      </c>
      <c r="BF788" s="17">
        <f ca="1" t="shared" si="5871"/>
        <v>20544.7180221338</v>
      </c>
      <c r="BG788" s="17">
        <f ca="1" t="shared" si="5871"/>
        <v>20251.9169272965</v>
      </c>
      <c r="BH788" s="17">
        <f ca="1" t="shared" si="5871"/>
        <v>19803.4746193971</v>
      </c>
      <c r="BI788" s="17">
        <f ca="1" t="shared" si="5871"/>
        <v>16910.8342477808</v>
      </c>
      <c r="BJ788" s="17">
        <f ca="1" t="shared" si="5738"/>
        <v>73394.9436135523</v>
      </c>
      <c r="BK788" s="17">
        <f ca="1" t="shared" si="5739"/>
        <v>30748.6325722983</v>
      </c>
      <c r="BL788" s="17">
        <f ca="1" t="shared" si="5740"/>
        <v>104143.576185851</v>
      </c>
      <c r="BM788" s="17">
        <f ca="1">BK788*'Ejercicio 3 - TIR'!$D$5</f>
        <v>15374.3162861491</v>
      </c>
      <c r="BN788" s="17">
        <f ca="1" t="shared" si="5741"/>
        <v>88769.2598997015</v>
      </c>
      <c r="BO788" s="17">
        <f ca="1" t="shared" si="5742"/>
        <v>38256.1972452802</v>
      </c>
      <c r="BP788" s="17">
        <f ca="1" t="shared" si="5743"/>
        <v>-97887.9424369061</v>
      </c>
      <c r="BQ788" s="17">
        <f ca="1" t="shared" ref="BQ788:BT788" si="5872">BE788</f>
        <v>21737.0606025607</v>
      </c>
      <c r="BR788" s="17">
        <f ca="1" t="shared" si="5872"/>
        <v>20544.7180221338</v>
      </c>
      <c r="BS788" s="17">
        <f ca="1" t="shared" si="5872"/>
        <v>20251.9169272965</v>
      </c>
      <c r="BT788" s="17">
        <f ca="1" t="shared" si="5872"/>
        <v>19803.4746193971</v>
      </c>
      <c r="BU788" s="17">
        <f ca="1" t="shared" si="5745"/>
        <v>55167.031493061</v>
      </c>
      <c r="BV788" s="19">
        <f ca="1" t="shared" si="5746"/>
        <v>10.63506085556</v>
      </c>
    </row>
    <row r="789" ht="15" customHeight="1" spans="1:74">
      <c r="A789" s="15">
        <v>788</v>
      </c>
      <c r="B789" s="16">
        <f ca="1" t="shared" ref="B789:F789" si="5873">RAND()</f>
        <v>0.216323473755708</v>
      </c>
      <c r="C789" s="17">
        <f ca="1">IF(B789&lt;=('Ejercicio 3 - TIR'!$D$13-'Ejercicio 3 - TIR'!$C$13)/('Ejercicio 3 - TIR'!$E$13-'Ejercicio 3 - TIR'!$C$13),'Ejercicio 3 - TIR'!$C$13+SQRT(('Ejercicio 3 - TIR'!$E$13-'Ejercicio 3 - TIR'!$C$13)*('Ejercicio 3 - TIR'!$D$13-'Ejercicio 3 - TIR'!$C$13)*B789),'Ejercicio 3 - TIR'!$E$13-SQRT(('Ejercicio 3 - TIR'!$E$13-'Ejercicio 3 - TIR'!$C$13)*('Ejercicio 3 - TIR'!$E$13-'Ejercicio 3 - TIR'!$D$13)*(1-B789)))</f>
        <v>69302.1174741176</v>
      </c>
      <c r="D789" s="16">
        <f ca="1" t="shared" si="5873"/>
        <v>0.527366212155189</v>
      </c>
      <c r="E789" s="17">
        <f ca="1">IF(D789&lt;=('Ejercicio 3 - TIR'!$D$14-'Ejercicio 3 - TIR'!$C$14)/('Ejercicio 3 - TIR'!$E$14-'Ejercicio 3 - TIR'!$C$14),'Ejercicio 3 - TIR'!$C$14+SQRT(('Ejercicio 3 - TIR'!$E$14-'Ejercicio 3 - TIR'!$C$14)*('Ejercicio 3 - TIR'!$D$14-'Ejercicio 3 - TIR'!$C$14)*D789),'Ejercicio 3 - TIR'!$E$14-SQRT(('Ejercicio 3 - TIR'!$E$14-'Ejercicio 3 - TIR'!$C$14)*('Ejercicio 3 - TIR'!$E$14-'Ejercicio 3 - TIR'!$D$14)*(1-D789)))</f>
        <v>31580.0790872644</v>
      </c>
      <c r="F789" s="16">
        <f ca="1" t="shared" si="5873"/>
        <v>0.931744562763898</v>
      </c>
      <c r="G789" s="17">
        <f ca="1">IF(F789&lt;=('Ejercicio 3 - TIR'!$D$18-'Ejercicio 3 - TIR'!$C$18)/('Ejercicio 3 - TIR'!$E$18-'Ejercicio 3 - TIR'!$C$18),'Ejercicio 3 - TIR'!$C$18+SQRT(('Ejercicio 3 - TIR'!$E$18-'Ejercicio 3 - TIR'!$C$18)*('Ejercicio 3 - TIR'!$D$18-'Ejercicio 3 - TIR'!$C$18)*F789),'Ejercicio 3 - TIR'!$E$18-SQRT(('Ejercicio 3 - TIR'!$E$18-'Ejercicio 3 - TIR'!$C$18)*('Ejercicio 3 - TIR'!$E$18-'Ejercicio 3 - TIR'!$D$18)*(1-F789)))</f>
        <v>42737.4444111342</v>
      </c>
      <c r="H789" s="16">
        <f ca="1" t="shared" ref="H789:L789" si="5874">RAND()</f>
        <v>0.629551995642666</v>
      </c>
      <c r="I789" s="17">
        <f ca="1">IF(H789&lt;=('Ejercicio 3 - TIR'!$D$18-'Ejercicio 3 - TIR'!$C$18)/('Ejercicio 3 - TIR'!$E$18-'Ejercicio 3 - TIR'!$C$18),'Ejercicio 3 - TIR'!$C$18+SQRT(('Ejercicio 3 - TIR'!$E$18-'Ejercicio 3 - TIR'!$C$18)*('Ejercicio 3 - TIR'!$D$18-'Ejercicio 3 - TIR'!$C$18)*H789),'Ejercicio 3 - TIR'!$E$18-SQRT(('Ejercicio 3 - TIR'!$E$18-'Ejercicio 3 - TIR'!$C$18)*('Ejercicio 3 - TIR'!$E$18-'Ejercicio 3 - TIR'!$D$18)*(1-H789)))</f>
        <v>39717.6540042543</v>
      </c>
      <c r="J789" s="16">
        <f ca="1" t="shared" si="5874"/>
        <v>0.114658255680179</v>
      </c>
      <c r="K789" s="17">
        <f ca="1">IF(J789&lt;=('Ejercicio 3 - TIR'!$D$18-'Ejercicio 3 - TIR'!$C$18)/('Ejercicio 3 - TIR'!$E$18-'Ejercicio 3 - TIR'!$C$18),'Ejercicio 3 - TIR'!$C$18+SQRT(('Ejercicio 3 - TIR'!$E$18-'Ejercicio 3 - TIR'!$C$18)*('Ejercicio 3 - TIR'!$D$18-'Ejercicio 3 - TIR'!$C$18)*J789),'Ejercicio 3 - TIR'!$E$18-SQRT(('Ejercicio 3 - TIR'!$E$18-'Ejercicio 3 - TIR'!$C$18)*('Ejercicio 3 - TIR'!$E$18-'Ejercicio 3 - TIR'!$D$18)*(1-J789)))</f>
        <v>34147.1361627064</v>
      </c>
      <c r="L789" s="16">
        <f ca="1" t="shared" si="5874"/>
        <v>0.408897848227164</v>
      </c>
      <c r="M789" s="17">
        <f ca="1">IF(L789&lt;=('Ejercicio 3 - TIR'!$D$18-'Ejercicio 3 - TIR'!$C$18)/('Ejercicio 3 - TIR'!$E$18-'Ejercicio 3 - TIR'!$C$18),'Ejercicio 3 - TIR'!$C$18+SQRT(('Ejercicio 3 - TIR'!$E$18-'Ejercicio 3 - TIR'!$C$18)*('Ejercicio 3 - TIR'!$D$18-'Ejercicio 3 - TIR'!$C$18)*L789),'Ejercicio 3 - TIR'!$E$18-SQRT(('Ejercicio 3 - TIR'!$E$18-'Ejercicio 3 - TIR'!$C$18)*('Ejercicio 3 - TIR'!$E$18-'Ejercicio 3 - TIR'!$D$18)*(1-L789)))</f>
        <v>37831.6458828317</v>
      </c>
      <c r="N789" s="16">
        <f ca="1" t="shared" ref="N789:R789" si="5875">RAND()</f>
        <v>0.811721136646492</v>
      </c>
      <c r="O789" s="17">
        <f ca="1">IF(N789&lt;=('Ejercicio 3 - TIR'!$D$18-'Ejercicio 3 - TIR'!$C$18)/('Ejercicio 3 - TIR'!$E$18-'Ejercicio 3 - TIR'!$C$18),'Ejercicio 3 - TIR'!$C$18+SQRT(('Ejercicio 3 - TIR'!$E$18-'Ejercicio 3 - TIR'!$C$18)*('Ejercicio 3 - TIR'!$D$18-'Ejercicio 3 - TIR'!$C$18)*N789),'Ejercicio 3 - TIR'!$E$18-SQRT(('Ejercicio 3 - TIR'!$E$18-'Ejercicio 3 - TIR'!$C$18)*('Ejercicio 3 - TIR'!$E$18-'Ejercicio 3 - TIR'!$D$18)*(1-N789)))</f>
        <v>41242.2194380841</v>
      </c>
      <c r="P789" s="16">
        <f ca="1" t="shared" si="5875"/>
        <v>0.800001125322609</v>
      </c>
      <c r="Q789" s="18">
        <f ca="1">IF(P789&lt;=('Ejercicio 3 - TIR'!$D$22-'Ejercicio 3 - TIR'!$C$22)/('Ejercicio 3 - TIR'!$E$22-'Ejercicio 3 - TIR'!$C$22),'Ejercicio 3 - TIR'!$C$22+SQRT(('Ejercicio 3 - TIR'!$E$22-'Ejercicio 3 - TIR'!$C$22)*('Ejercicio 3 - TIR'!$D$22-'Ejercicio 3 - TIR'!$C$22)*P789),'Ejercicio 3 - TIR'!$E$22-SQRT(('Ejercicio 3 - TIR'!$E$22-'Ejercicio 3 - TIR'!$C$22)*('Ejercicio 3 - TIR'!$E$22-'Ejercicio 3 - TIR'!$D$22)*(1-P789)))</f>
        <v>0.161026387417803</v>
      </c>
      <c r="R789" s="16">
        <f ca="1" t="shared" si="5875"/>
        <v>0.69162909228457</v>
      </c>
      <c r="S789" s="18">
        <f ca="1">IF(R789&lt;=('Ejercicio 3 - TIR'!$D$23-'Ejercicio 3 - TIR'!$C$23)/('Ejercicio 3 - TIR'!$E$23-'Ejercicio 3 - TIR'!$C$23),'Ejercicio 3 - TIR'!$C$23+SQRT(('Ejercicio 3 - TIR'!$E$23-'Ejercicio 3 - TIR'!$C$23)*('Ejercicio 3 - TIR'!$D$23-'Ejercicio 3 - TIR'!$C$23)*R789),'Ejercicio 3 - TIR'!$E$23-SQRT(('Ejercicio 3 - TIR'!$E$23-'Ejercicio 3 - TIR'!$C$23)*('Ejercicio 3 - TIR'!$E$23-'Ejercicio 3 - TIR'!$D$23)*(1-R789)))</f>
        <v>0.156440126615625</v>
      </c>
      <c r="T789" s="16">
        <f ca="1" t="shared" ref="T789:X789" si="5876">RAND()</f>
        <v>0.408021168874803</v>
      </c>
      <c r="U789" s="18">
        <f ca="1">IF(T789&lt;=('Ejercicio 3 - TIR'!$D$24-'Ejercicio 3 - TIR'!$C$24)/('Ejercicio 3 - TIR'!$E$24-'Ejercicio 3 - TIR'!$C$24),'Ejercicio 3 - TIR'!$C$24+SQRT(('Ejercicio 3 - TIR'!$E$24-'Ejercicio 3 - TIR'!$C$24)*('Ejercicio 3 - TIR'!$D$24-'Ejercicio 3 - TIR'!$C$24)*T789),'Ejercicio 3 - TIR'!$E$24-SQRT(('Ejercicio 3 - TIR'!$E$24-'Ejercicio 3 - TIR'!$C$24)*('Ejercicio 3 - TIR'!$E$24-'Ejercicio 3 - TIR'!$D$24)*(1-T789)))</f>
        <v>0.179271905551861</v>
      </c>
      <c r="V789" s="16">
        <f ca="1" t="shared" si="5876"/>
        <v>0.111912868616152</v>
      </c>
      <c r="W789" s="18">
        <f ca="1">IF(V789&lt;=('Ejercicio 3 - TIR'!$D$25-'Ejercicio 3 - TIR'!$C$25)/('Ejercicio 3 - TIR'!$E$25-'Ejercicio 3 - TIR'!$C$25),'Ejercicio 3 - TIR'!$C$25+SQRT(('Ejercicio 3 - TIR'!$E$25-'Ejercicio 3 - TIR'!$C$25)*('Ejercicio 3 - TIR'!$D$25-'Ejercicio 3 - TIR'!$C$25)*V789),'Ejercicio 3 - TIR'!$E$25-SQRT(('Ejercicio 3 - TIR'!$E$25-'Ejercicio 3 - TIR'!$C$25)*('Ejercicio 3 - TIR'!$E$25-'Ejercicio 3 - TIR'!$D$25)*(1-V789)))</f>
        <v>0.19251710893388</v>
      </c>
      <c r="X789" s="16">
        <f ca="1" t="shared" si="5876"/>
        <v>0.139999916540877</v>
      </c>
      <c r="Y789" s="18">
        <f ca="1">IF(X789&lt;=('Ejercicio 3 - TIR'!$D$26-'Ejercicio 3 - TIR'!$C$26)/('Ejercicio 3 - TIR'!$E$26-'Ejercicio 3 - TIR'!$C$26),'Ejercicio 3 - TIR'!$C$26+SQRT(('Ejercicio 3 - TIR'!$E$26-'Ejercicio 3 - TIR'!$C$26)*('Ejercicio 3 - TIR'!$D$26-'Ejercicio 3 - TIR'!$C$26)*X789),'Ejercicio 3 - TIR'!$E$26-SQRT(('Ejercicio 3 - TIR'!$E$26-'Ejercicio 3 - TIR'!$C$26)*('Ejercicio 3 - TIR'!$E$26-'Ejercicio 3 - TIR'!$D$26)*(1-X789)))</f>
        <v>0.209442216300113</v>
      </c>
      <c r="Z789" s="16">
        <f ca="1" t="shared" si="5716"/>
        <v>1.1610263874178</v>
      </c>
      <c r="AA789" s="16">
        <f ca="1" t="shared" si="5717"/>
        <v>1.34265750246953</v>
      </c>
      <c r="AB789" s="16">
        <f ca="1" t="shared" si="5718"/>
        <v>1.58335827144074</v>
      </c>
      <c r="AC789" s="16">
        <f ca="1" t="shared" si="5719"/>
        <v>1.88818182826506</v>
      </c>
      <c r="AD789" s="16">
        <f ca="1" t="shared" si="5720"/>
        <v>2.28364681515449</v>
      </c>
      <c r="AE789" s="15">
        <f ca="1" t="shared" si="5721"/>
        <v>5085.2260497907</v>
      </c>
      <c r="AF789" s="15">
        <f ca="1" t="shared" si="5722"/>
        <v>5880.75945688904</v>
      </c>
      <c r="AG789" s="15">
        <f ca="1" t="shared" si="5723"/>
        <v>6935.01441081766</v>
      </c>
      <c r="AH789" s="15">
        <f ca="1" t="shared" si="5724"/>
        <v>8270.12333560307</v>
      </c>
      <c r="AI789" s="15">
        <f ca="1" t="shared" si="5725"/>
        <v>10002.2362960871</v>
      </c>
      <c r="AJ789" s="17">
        <f ca="1" t="shared" si="5726"/>
        <v>49619.3006921284</v>
      </c>
      <c r="AK789" s="17">
        <f ca="1" t="shared" si="5727"/>
        <v>53327.2061293009</v>
      </c>
      <c r="AL789" s="17">
        <f ca="1" t="shared" si="5728"/>
        <v>54067.1504892344</v>
      </c>
      <c r="AM789" s="17">
        <f ca="1" t="shared" si="5729"/>
        <v>71433.0262893214</v>
      </c>
      <c r="AN789" s="17">
        <f ca="1" t="shared" si="5730"/>
        <v>94182.6630696833</v>
      </c>
      <c r="AO789" s="17">
        <f ca="1">C789/'Ejercicio 3 - TIR'!$D$7</f>
        <v>13860.4234948235</v>
      </c>
      <c r="AP789" s="17">
        <f ca="1" t="shared" si="5731"/>
        <v>35758.8771973048</v>
      </c>
      <c r="AQ789" s="17">
        <f ca="1" t="shared" si="5732"/>
        <v>39466.7826344774</v>
      </c>
      <c r="AR789" s="17">
        <f ca="1" t="shared" si="5733"/>
        <v>40206.7269944108</v>
      </c>
      <c r="AS789" s="17">
        <f ca="1" t="shared" si="5734"/>
        <v>57572.6027944979</v>
      </c>
      <c r="AT789" s="17">
        <f ca="1" t="shared" si="5735"/>
        <v>80322.2395748598</v>
      </c>
      <c r="AU789" s="17">
        <f ca="1">AP789*'Ejercicio 3 - TIR'!$D$5</f>
        <v>17879.4385986524</v>
      </c>
      <c r="AV789" s="17">
        <f ca="1">AQ789*'Ejercicio 3 - TIR'!$D$5</f>
        <v>19733.3913172387</v>
      </c>
      <c r="AW789" s="17">
        <f ca="1">AR789*'Ejercicio 3 - TIR'!$D$5</f>
        <v>20103.3634972054</v>
      </c>
      <c r="AX789" s="17">
        <f ca="1">AS789*'Ejercicio 3 - TIR'!$D$5</f>
        <v>28786.3013972489</v>
      </c>
      <c r="AY789" s="17">
        <f ca="1">AT789*'Ejercicio 3 - TIR'!$D$5</f>
        <v>40161.1197874299</v>
      </c>
      <c r="AZ789" s="17">
        <f ca="1" t="shared" ref="AZ789:BD789" si="5877">AJ789-AU789-AE789</f>
        <v>26654.6360436852</v>
      </c>
      <c r="BA789" s="17">
        <f ca="1" t="shared" si="5877"/>
        <v>27713.0553551732</v>
      </c>
      <c r="BB789" s="17">
        <f ca="1" t="shared" si="5877"/>
        <v>27028.7725812113</v>
      </c>
      <c r="BC789" s="17">
        <f ca="1" t="shared" si="5877"/>
        <v>34376.6015564694</v>
      </c>
      <c r="BD789" s="17">
        <f ca="1" t="shared" si="5877"/>
        <v>44019.3069861664</v>
      </c>
      <c r="BE789" s="17">
        <f ca="1" t="shared" ref="BE789:BI789" si="5878">AZ789/Z789</f>
        <v>22957.8210560458</v>
      </c>
      <c r="BF789" s="17">
        <f ca="1" t="shared" si="5878"/>
        <v>20640.4502296386</v>
      </c>
      <c r="BG789" s="17">
        <f ca="1" t="shared" si="5878"/>
        <v>17070.534868029</v>
      </c>
      <c r="BH789" s="17">
        <f ca="1" t="shared" si="5878"/>
        <v>18206.1923496298</v>
      </c>
      <c r="BI789" s="17">
        <f ca="1" t="shared" si="5878"/>
        <v>19275.8821959903</v>
      </c>
      <c r="BJ789" s="17">
        <f ca="1" t="shared" si="5738"/>
        <v>72117.7470299584</v>
      </c>
      <c r="BK789" s="17">
        <f ca="1" t="shared" si="5739"/>
        <v>31652.3119706462</v>
      </c>
      <c r="BL789" s="17">
        <f ca="1" t="shared" si="5740"/>
        <v>103770.059000605</v>
      </c>
      <c r="BM789" s="17">
        <f ca="1">BK789*'Ejercicio 3 - TIR'!$D$5</f>
        <v>15826.1559853231</v>
      </c>
      <c r="BN789" s="17">
        <f ca="1" t="shared" si="5741"/>
        <v>87943.9030152815</v>
      </c>
      <c r="BO789" s="17">
        <f ca="1" t="shared" si="5742"/>
        <v>38510.2908346762</v>
      </c>
      <c r="BP789" s="17">
        <f ca="1" t="shared" si="5743"/>
        <v>-100882.196561382</v>
      </c>
      <c r="BQ789" s="17">
        <f ca="1" t="shared" ref="BQ789:BT789" si="5879">BE789</f>
        <v>22957.8210560458</v>
      </c>
      <c r="BR789" s="17">
        <f ca="1" t="shared" si="5879"/>
        <v>20640.4502296386</v>
      </c>
      <c r="BS789" s="17">
        <f ca="1" t="shared" si="5879"/>
        <v>17070.534868029</v>
      </c>
      <c r="BT789" s="17">
        <f ca="1" t="shared" si="5879"/>
        <v>18206.1923496298</v>
      </c>
      <c r="BU789" s="17">
        <f ca="1" t="shared" si="5745"/>
        <v>57786.1730306665</v>
      </c>
      <c r="BV789" s="19">
        <f ca="1" t="shared" si="5746"/>
        <v>9.39070144094085</v>
      </c>
    </row>
    <row r="790" ht="15" customHeight="1" spans="1:74">
      <c r="A790" s="15">
        <v>789</v>
      </c>
      <c r="B790" s="16">
        <f ca="1" t="shared" ref="B790:F790" si="5880">RAND()</f>
        <v>0.189743517178652</v>
      </c>
      <c r="C790" s="17">
        <f ca="1">IF(B790&lt;=('Ejercicio 3 - TIR'!$D$13-'Ejercicio 3 - TIR'!$C$13)/('Ejercicio 3 - TIR'!$E$13-'Ejercicio 3 - TIR'!$C$13),'Ejercicio 3 - TIR'!$C$13+SQRT(('Ejercicio 3 - TIR'!$E$13-'Ejercicio 3 - TIR'!$C$13)*('Ejercicio 3 - TIR'!$D$13-'Ejercicio 3 - TIR'!$C$13)*B790),'Ejercicio 3 - TIR'!$E$13-SQRT(('Ejercicio 3 - TIR'!$E$13-'Ejercicio 3 - TIR'!$C$13)*('Ejercicio 3 - TIR'!$E$13-'Ejercicio 3 - TIR'!$D$13)*(1-B790)))</f>
        <v>68711.9117805141</v>
      </c>
      <c r="D790" s="16">
        <f ca="1" t="shared" si="5880"/>
        <v>0.631857274448094</v>
      </c>
      <c r="E790" s="17">
        <f ca="1">IF(D790&lt;=('Ejercicio 3 - TIR'!$D$14-'Ejercicio 3 - TIR'!$C$14)/('Ejercicio 3 - TIR'!$E$14-'Ejercicio 3 - TIR'!$C$14),'Ejercicio 3 - TIR'!$C$14+SQRT(('Ejercicio 3 - TIR'!$E$14-'Ejercicio 3 - TIR'!$C$14)*('Ejercicio 3 - TIR'!$D$14-'Ejercicio 3 - TIR'!$C$14)*D790),'Ejercicio 3 - TIR'!$E$14-SQRT(('Ejercicio 3 - TIR'!$E$14-'Ejercicio 3 - TIR'!$C$14)*('Ejercicio 3 - TIR'!$E$14-'Ejercicio 3 - TIR'!$D$14)*(1-D790)))</f>
        <v>32568.8891252528</v>
      </c>
      <c r="F790" s="16">
        <f ca="1" t="shared" si="5880"/>
        <v>0.998855650098013</v>
      </c>
      <c r="G790" s="17">
        <f ca="1">IF(F790&lt;=('Ejercicio 3 - TIR'!$D$18-'Ejercicio 3 - TIR'!$C$18)/('Ejercicio 3 - TIR'!$E$18-'Ejercicio 3 - TIR'!$C$18),'Ejercicio 3 - TIR'!$C$18+SQRT(('Ejercicio 3 - TIR'!$E$18-'Ejercicio 3 - TIR'!$C$18)*('Ejercicio 3 - TIR'!$D$18-'Ejercicio 3 - TIR'!$C$18)*F790),'Ejercicio 3 - TIR'!$E$18-SQRT(('Ejercicio 3 - TIR'!$E$18-'Ejercicio 3 - TIR'!$C$18)*('Ejercicio 3 - TIR'!$E$18-'Ejercicio 3 - TIR'!$D$18)*(1-F790)))</f>
        <v>44707.038837644</v>
      </c>
      <c r="H790" s="16">
        <f ca="1" t="shared" ref="H790:L790" si="5881">RAND()</f>
        <v>0.683736376380206</v>
      </c>
      <c r="I790" s="17">
        <f ca="1">IF(H790&lt;=('Ejercicio 3 - TIR'!$D$18-'Ejercicio 3 - TIR'!$C$18)/('Ejercicio 3 - TIR'!$E$18-'Ejercicio 3 - TIR'!$C$18),'Ejercicio 3 - TIR'!$C$18+SQRT(('Ejercicio 3 - TIR'!$E$18-'Ejercicio 3 - TIR'!$C$18)*('Ejercicio 3 - TIR'!$D$18-'Ejercicio 3 - TIR'!$C$18)*H790),'Ejercicio 3 - TIR'!$E$18-SQRT(('Ejercicio 3 - TIR'!$E$18-'Ejercicio 3 - TIR'!$C$18)*('Ejercicio 3 - TIR'!$E$18-'Ejercicio 3 - TIR'!$D$18)*(1-H790)))</f>
        <v>40129.7051658565</v>
      </c>
      <c r="J790" s="16">
        <f ca="1" t="shared" si="5881"/>
        <v>0.522366473119271</v>
      </c>
      <c r="K790" s="17">
        <f ca="1">IF(J790&lt;=('Ejercicio 3 - TIR'!$D$18-'Ejercicio 3 - TIR'!$C$18)/('Ejercicio 3 - TIR'!$E$18-'Ejercicio 3 - TIR'!$C$18),'Ejercicio 3 - TIR'!$C$18+SQRT(('Ejercicio 3 - TIR'!$E$18-'Ejercicio 3 - TIR'!$C$18)*('Ejercicio 3 - TIR'!$D$18-'Ejercicio 3 - TIR'!$C$18)*J790),'Ejercicio 3 - TIR'!$E$18-SQRT(('Ejercicio 3 - TIR'!$E$18-'Ejercicio 3 - TIR'!$C$18)*('Ejercicio 3 - TIR'!$E$18-'Ejercicio 3 - TIR'!$D$18)*(1-J790)))</f>
        <v>38851.8343278606</v>
      </c>
      <c r="L790" s="16">
        <f ca="1" t="shared" si="5881"/>
        <v>0.947190619808876</v>
      </c>
      <c r="M790" s="17">
        <f ca="1">IF(L790&lt;=('Ejercicio 3 - TIR'!$D$18-'Ejercicio 3 - TIR'!$C$18)/('Ejercicio 3 - TIR'!$E$18-'Ejercicio 3 - TIR'!$C$18),'Ejercicio 3 - TIR'!$C$18+SQRT(('Ejercicio 3 - TIR'!$E$18-'Ejercicio 3 - TIR'!$C$18)*('Ejercicio 3 - TIR'!$D$18-'Ejercicio 3 - TIR'!$C$18)*L790),'Ejercicio 3 - TIR'!$E$18-SQRT(('Ejercicio 3 - TIR'!$E$18-'Ejercicio 3 - TIR'!$C$18)*('Ejercicio 3 - TIR'!$E$18-'Ejercicio 3 - TIR'!$D$18)*(1-L790)))</f>
        <v>43009.8483690095</v>
      </c>
      <c r="N790" s="16">
        <f ca="1" t="shared" ref="N790:R790" si="5882">RAND()</f>
        <v>0.544880547699838</v>
      </c>
      <c r="O790" s="17">
        <f ca="1">IF(N790&lt;=('Ejercicio 3 - TIR'!$D$18-'Ejercicio 3 - TIR'!$C$18)/('Ejercicio 3 - TIR'!$E$18-'Ejercicio 3 - TIR'!$C$18),'Ejercicio 3 - TIR'!$C$18+SQRT(('Ejercicio 3 - TIR'!$E$18-'Ejercicio 3 - TIR'!$C$18)*('Ejercicio 3 - TIR'!$D$18-'Ejercicio 3 - TIR'!$C$18)*N790),'Ejercicio 3 - TIR'!$E$18-SQRT(('Ejercicio 3 - TIR'!$E$18-'Ejercicio 3 - TIR'!$C$18)*('Ejercicio 3 - TIR'!$E$18-'Ejercicio 3 - TIR'!$D$18)*(1-N790)))</f>
        <v>39040.5797466189</v>
      </c>
      <c r="P790" s="16">
        <f ca="1" t="shared" si="5882"/>
        <v>0.263178881454691</v>
      </c>
      <c r="Q790" s="18">
        <f ca="1">IF(P790&lt;=('Ejercicio 3 - TIR'!$D$22-'Ejercicio 3 - TIR'!$C$22)/('Ejercicio 3 - TIR'!$E$22-'Ejercicio 3 - TIR'!$C$22),'Ejercicio 3 - TIR'!$C$22+SQRT(('Ejercicio 3 - TIR'!$E$22-'Ejercicio 3 - TIR'!$C$22)*('Ejercicio 3 - TIR'!$D$22-'Ejercicio 3 - TIR'!$C$22)*P790),'Ejercicio 3 - TIR'!$E$22-SQRT(('Ejercicio 3 - TIR'!$E$22-'Ejercicio 3 - TIR'!$C$22)*('Ejercicio 3 - TIR'!$E$22-'Ejercicio 3 - TIR'!$D$22)*(1-P790)))</f>
        <v>0.141765155331824</v>
      </c>
      <c r="R790" s="16">
        <f ca="1" t="shared" si="5882"/>
        <v>0.361123101142891</v>
      </c>
      <c r="S790" s="18">
        <f ca="1">IF(R790&lt;=('Ejercicio 3 - TIR'!$D$23-'Ejercicio 3 - TIR'!$C$23)/('Ejercicio 3 - TIR'!$E$23-'Ejercicio 3 - TIR'!$C$23),'Ejercicio 3 - TIR'!$C$23+SQRT(('Ejercicio 3 - TIR'!$E$23-'Ejercicio 3 - TIR'!$C$23)*('Ejercicio 3 - TIR'!$D$23-'Ejercicio 3 - TIR'!$C$23)*R790),'Ejercicio 3 - TIR'!$E$23-SQRT(('Ejercicio 3 - TIR'!$E$23-'Ejercicio 3 - TIR'!$C$23)*('Ejercicio 3 - TIR'!$E$23-'Ejercicio 3 - TIR'!$D$23)*(1-R790)))</f>
        <v>0.145495520823415</v>
      </c>
      <c r="T790" s="16">
        <f ca="1" t="shared" ref="T790:X790" si="5883">RAND()</f>
        <v>0.584790052892493</v>
      </c>
      <c r="U790" s="18">
        <f ca="1">IF(T790&lt;=('Ejercicio 3 - TIR'!$D$24-'Ejercicio 3 - TIR'!$C$24)/('Ejercicio 3 - TIR'!$E$24-'Ejercicio 3 - TIR'!$C$24),'Ejercicio 3 - TIR'!$C$24+SQRT(('Ejercicio 3 - TIR'!$E$24-'Ejercicio 3 - TIR'!$C$24)*('Ejercicio 3 - TIR'!$D$24-'Ejercicio 3 - TIR'!$C$24)*T790),'Ejercicio 3 - TIR'!$E$24-SQRT(('Ejercicio 3 - TIR'!$E$24-'Ejercicio 3 - TIR'!$C$24)*('Ejercicio 3 - TIR'!$E$24-'Ejercicio 3 - TIR'!$D$24)*(1-T790)))</f>
        <v>0.185903257459091</v>
      </c>
      <c r="V790" s="16">
        <f ca="1" t="shared" si="5883"/>
        <v>0.424927548644926</v>
      </c>
      <c r="W790" s="18">
        <f ca="1">IF(V790&lt;=('Ejercicio 3 - TIR'!$D$25-'Ejercicio 3 - TIR'!$C$25)/('Ejercicio 3 - TIR'!$E$25-'Ejercicio 3 - TIR'!$C$25),'Ejercicio 3 - TIR'!$C$25+SQRT(('Ejercicio 3 - TIR'!$E$25-'Ejercicio 3 - TIR'!$C$25)*('Ejercicio 3 - TIR'!$D$25-'Ejercicio 3 - TIR'!$C$25)*V790),'Ejercicio 3 - TIR'!$E$25-SQRT(('Ejercicio 3 - TIR'!$E$25-'Ejercicio 3 - TIR'!$C$25)*('Ejercicio 3 - TIR'!$E$25-'Ejercicio 3 - TIR'!$D$25)*(1-V790)))</f>
        <v>0.205136277687392</v>
      </c>
      <c r="X790" s="16">
        <f ca="1" t="shared" si="5883"/>
        <v>0.929137147940104</v>
      </c>
      <c r="Y790" s="18">
        <f ca="1">IF(X790&lt;=('Ejercicio 3 - TIR'!$D$26-'Ejercicio 3 - TIR'!$C$26)/('Ejercicio 3 - TIR'!$E$26-'Ejercicio 3 - TIR'!$C$26),'Ejercicio 3 - TIR'!$C$26+SQRT(('Ejercicio 3 - TIR'!$E$26-'Ejercicio 3 - TIR'!$C$26)*('Ejercicio 3 - TIR'!$D$26-'Ejercicio 3 - TIR'!$C$26)*X790),'Ejercicio 3 - TIR'!$E$26-SQRT(('Ejercicio 3 - TIR'!$E$26-'Ejercicio 3 - TIR'!$C$26)*('Ejercicio 3 - TIR'!$E$26-'Ejercicio 3 - TIR'!$D$26)*(1-X790)))</f>
        <v>0.260438318039508</v>
      </c>
      <c r="Z790" s="16">
        <f ca="1" t="shared" si="5716"/>
        <v>1.14176515533182</v>
      </c>
      <c r="AA790" s="16">
        <f ca="1" t="shared" si="5717"/>
        <v>1.30788687126486</v>
      </c>
      <c r="AB790" s="16">
        <f ca="1" t="shared" si="5718"/>
        <v>1.55102730102097</v>
      </c>
      <c r="AC790" s="16">
        <f ca="1" t="shared" si="5719"/>
        <v>1.86919926814394</v>
      </c>
      <c r="AD790" s="16">
        <f ca="1" t="shared" si="5720"/>
        <v>2.35601038162002</v>
      </c>
      <c r="AE790" s="15">
        <f ca="1" t="shared" si="5721"/>
        <v>4617.13362582643</v>
      </c>
      <c r="AF790" s="15">
        <f ca="1" t="shared" si="5722"/>
        <v>5288.90588742735</v>
      </c>
      <c r="AG790" s="15">
        <f ca="1" t="shared" si="5723"/>
        <v>6272.13072029466</v>
      </c>
      <c r="AH790" s="15">
        <f ca="1" t="shared" si="5724"/>
        <v>7558.77226942465</v>
      </c>
      <c r="AI790" s="15">
        <f ca="1" t="shared" si="5725"/>
        <v>9527.36620571728</v>
      </c>
      <c r="AJ790" s="17">
        <f ca="1" t="shared" si="5726"/>
        <v>51044.9391428885</v>
      </c>
      <c r="AK790" s="17">
        <f ca="1" t="shared" si="5727"/>
        <v>52485.1145341532</v>
      </c>
      <c r="AL790" s="17">
        <f ca="1" t="shared" si="5728"/>
        <v>60260.2557372555</v>
      </c>
      <c r="AM790" s="17">
        <f ca="1" t="shared" si="5729"/>
        <v>80393.9770943342</v>
      </c>
      <c r="AN790" s="17">
        <f ca="1" t="shared" si="5730"/>
        <v>91980.0111874985</v>
      </c>
      <c r="AO790" s="17">
        <f ca="1">C790/'Ejercicio 3 - TIR'!$D$7</f>
        <v>13742.3823561028</v>
      </c>
      <c r="AP790" s="17">
        <f ca="1" t="shared" si="5731"/>
        <v>37302.5567867856</v>
      </c>
      <c r="AQ790" s="17">
        <f ca="1" t="shared" si="5732"/>
        <v>38742.7321780504</v>
      </c>
      <c r="AR790" s="17">
        <f ca="1" t="shared" si="5733"/>
        <v>46517.8733811527</v>
      </c>
      <c r="AS790" s="17">
        <f ca="1" t="shared" si="5734"/>
        <v>66651.5947382313</v>
      </c>
      <c r="AT790" s="17">
        <f ca="1" t="shared" si="5735"/>
        <v>78237.6288313957</v>
      </c>
      <c r="AU790" s="17">
        <f ca="1">AP790*'Ejercicio 3 - TIR'!$D$5</f>
        <v>18651.2783933928</v>
      </c>
      <c r="AV790" s="17">
        <f ca="1">AQ790*'Ejercicio 3 - TIR'!$D$5</f>
        <v>19371.3660890252</v>
      </c>
      <c r="AW790" s="17">
        <f ca="1">AR790*'Ejercicio 3 - TIR'!$D$5</f>
        <v>23258.9366905763</v>
      </c>
      <c r="AX790" s="17">
        <f ca="1">AS790*'Ejercicio 3 - TIR'!$D$5</f>
        <v>33325.7973691157</v>
      </c>
      <c r="AY790" s="17">
        <f ca="1">AT790*'Ejercicio 3 - TIR'!$D$5</f>
        <v>39118.8144156979</v>
      </c>
      <c r="AZ790" s="17">
        <f ca="1" t="shared" ref="AZ790:BD790" si="5884">AJ790-AU790-AE790</f>
        <v>27776.5271236692</v>
      </c>
      <c r="BA790" s="17">
        <f ca="1" t="shared" si="5884"/>
        <v>27824.8425577007</v>
      </c>
      <c r="BB790" s="17">
        <f ca="1" t="shared" si="5884"/>
        <v>30729.1883263845</v>
      </c>
      <c r="BC790" s="17">
        <f ca="1" t="shared" si="5884"/>
        <v>39509.4074557938</v>
      </c>
      <c r="BD790" s="17">
        <f ca="1" t="shared" si="5884"/>
        <v>43333.8305660834</v>
      </c>
      <c r="BE790" s="17">
        <f ca="1" t="shared" ref="BE790:BI790" si="5885">AZ790/Z790</f>
        <v>24327.706090835</v>
      </c>
      <c r="BF790" s="17">
        <f ca="1" t="shared" si="5885"/>
        <v>21274.6554530296</v>
      </c>
      <c r="BG790" s="17">
        <f ca="1" t="shared" si="5885"/>
        <v>19812.1517952372</v>
      </c>
      <c r="BH790" s="17">
        <f ca="1" t="shared" si="5885"/>
        <v>21137.0762492463</v>
      </c>
      <c r="BI790" s="17">
        <f ca="1" t="shared" si="5885"/>
        <v>18392.8860857933</v>
      </c>
      <c r="BJ790" s="17">
        <f ca="1" t="shared" si="5738"/>
        <v>76732.6408969271</v>
      </c>
      <c r="BK790" s="17">
        <f ca="1" t="shared" si="5739"/>
        <v>32377.1954991701</v>
      </c>
      <c r="BL790" s="17">
        <f ca="1" t="shared" si="5740"/>
        <v>109109.836396097</v>
      </c>
      <c r="BM790" s="17">
        <f ca="1">BK790*'Ejercicio 3 - TIR'!$D$5</f>
        <v>16188.597749585</v>
      </c>
      <c r="BN790" s="17">
        <f ca="1" t="shared" si="5741"/>
        <v>92921.2386465122</v>
      </c>
      <c r="BO790" s="17">
        <f ca="1" t="shared" si="5742"/>
        <v>39440.0803033042</v>
      </c>
      <c r="BP790" s="17">
        <f ca="1" t="shared" si="5743"/>
        <v>-101280.800905767</v>
      </c>
      <c r="BQ790" s="17">
        <f ca="1" t="shared" ref="BQ790:BT790" si="5886">BE790</f>
        <v>24327.706090835</v>
      </c>
      <c r="BR790" s="17">
        <f ca="1" t="shared" si="5886"/>
        <v>21274.6554530296</v>
      </c>
      <c r="BS790" s="17">
        <f ca="1" t="shared" si="5886"/>
        <v>19812.1517952372</v>
      </c>
      <c r="BT790" s="17">
        <f ca="1" t="shared" si="5886"/>
        <v>21137.0762492463</v>
      </c>
      <c r="BU790" s="17">
        <f ca="1" t="shared" si="5745"/>
        <v>57832.9663890975</v>
      </c>
      <c r="BV790" s="19">
        <f ca="1" t="shared" si="5746"/>
        <v>11.2161885526413</v>
      </c>
    </row>
    <row r="791" ht="15" customHeight="1" spans="1:74">
      <c r="A791" s="15">
        <v>790</v>
      </c>
      <c r="B791" s="16">
        <f ca="1" t="shared" ref="B791:F791" si="5887">RAND()</f>
        <v>0.278881581025057</v>
      </c>
      <c r="C791" s="17">
        <f ca="1">IF(B791&lt;=('Ejercicio 3 - TIR'!$D$13-'Ejercicio 3 - TIR'!$C$13)/('Ejercicio 3 - TIR'!$E$13-'Ejercicio 3 - TIR'!$C$13),'Ejercicio 3 - TIR'!$C$13+SQRT(('Ejercicio 3 - TIR'!$E$13-'Ejercicio 3 - TIR'!$C$13)*('Ejercicio 3 - TIR'!$D$13-'Ejercicio 3 - TIR'!$C$13)*B791),'Ejercicio 3 - TIR'!$E$13-SQRT(('Ejercicio 3 - TIR'!$E$13-'Ejercicio 3 - TIR'!$C$13)*('Ejercicio 3 - TIR'!$E$13-'Ejercicio 3 - TIR'!$D$13)*(1-B791)))</f>
        <v>70583.302313653</v>
      </c>
      <c r="D791" s="16">
        <f ca="1" t="shared" si="5887"/>
        <v>0.478627503285625</v>
      </c>
      <c r="E791" s="17">
        <f ca="1">IF(D791&lt;=('Ejercicio 3 - TIR'!$D$14-'Ejercicio 3 - TIR'!$C$14)/('Ejercicio 3 - TIR'!$E$14-'Ejercicio 3 - TIR'!$C$14),'Ejercicio 3 - TIR'!$C$14+SQRT(('Ejercicio 3 - TIR'!$E$14-'Ejercicio 3 - TIR'!$C$14)*('Ejercicio 3 - TIR'!$D$14-'Ejercicio 3 - TIR'!$C$14)*D791),'Ejercicio 3 - TIR'!$E$14-SQRT(('Ejercicio 3 - TIR'!$E$14-'Ejercicio 3 - TIR'!$C$14)*('Ejercicio 3 - TIR'!$E$14-'Ejercicio 3 - TIR'!$D$14)*(1-D791)))</f>
        <v>31156.5914655515</v>
      </c>
      <c r="F791" s="16">
        <f ca="1" t="shared" si="5887"/>
        <v>0.0978962550859563</v>
      </c>
      <c r="G791" s="17">
        <f ca="1">IF(F791&lt;=('Ejercicio 3 - TIR'!$D$18-'Ejercicio 3 - TIR'!$C$18)/('Ejercicio 3 - TIR'!$E$18-'Ejercicio 3 - TIR'!$C$18),'Ejercicio 3 - TIR'!$C$18+SQRT(('Ejercicio 3 - TIR'!$E$18-'Ejercicio 3 - TIR'!$C$18)*('Ejercicio 3 - TIR'!$D$18-'Ejercicio 3 - TIR'!$C$18)*F791),'Ejercicio 3 - TIR'!$E$18-SQRT(('Ejercicio 3 - TIR'!$E$18-'Ejercicio 3 - TIR'!$C$18)*('Ejercicio 3 - TIR'!$E$18-'Ejercicio 3 - TIR'!$D$18)*(1-F791)))</f>
        <v>33832.0279569561</v>
      </c>
      <c r="H791" s="16">
        <f ca="1" t="shared" ref="H791:L791" si="5888">RAND()</f>
        <v>0.29404591354888</v>
      </c>
      <c r="I791" s="17">
        <f ca="1">IF(H791&lt;=('Ejercicio 3 - TIR'!$D$18-'Ejercicio 3 - TIR'!$C$18)/('Ejercicio 3 - TIR'!$E$18-'Ejercicio 3 - TIR'!$C$18),'Ejercicio 3 - TIR'!$C$18+SQRT(('Ejercicio 3 - TIR'!$E$18-'Ejercicio 3 - TIR'!$C$18)*('Ejercicio 3 - TIR'!$D$18-'Ejercicio 3 - TIR'!$C$18)*H791),'Ejercicio 3 - TIR'!$E$18-SQRT(('Ejercicio 3 - TIR'!$E$18-'Ejercicio 3 - TIR'!$C$18)*('Ejercicio 3 - TIR'!$E$18-'Ejercicio 3 - TIR'!$D$18)*(1-H791)))</f>
        <v>36641.3016067885</v>
      </c>
      <c r="J791" s="16">
        <f ca="1" t="shared" si="5888"/>
        <v>0.534307947036268</v>
      </c>
      <c r="K791" s="17">
        <f ca="1">IF(J791&lt;=('Ejercicio 3 - TIR'!$D$18-'Ejercicio 3 - TIR'!$C$18)/('Ejercicio 3 - TIR'!$E$18-'Ejercicio 3 - TIR'!$C$18),'Ejercicio 3 - TIR'!$C$18+SQRT(('Ejercicio 3 - TIR'!$E$18-'Ejercicio 3 - TIR'!$C$18)*('Ejercicio 3 - TIR'!$D$18-'Ejercicio 3 - TIR'!$C$18)*J791),'Ejercicio 3 - TIR'!$E$18-SQRT(('Ejercicio 3 - TIR'!$E$18-'Ejercicio 3 - TIR'!$C$18)*('Ejercicio 3 - TIR'!$E$18-'Ejercicio 3 - TIR'!$D$18)*(1-J791)))</f>
        <v>38952.4405641948</v>
      </c>
      <c r="L791" s="16">
        <f ca="1" t="shared" si="5888"/>
        <v>0.438133436650546</v>
      </c>
      <c r="M791" s="17">
        <f ca="1">IF(L791&lt;=('Ejercicio 3 - TIR'!$D$18-'Ejercicio 3 - TIR'!$C$18)/('Ejercicio 3 - TIR'!$E$18-'Ejercicio 3 - TIR'!$C$18),'Ejercicio 3 - TIR'!$C$18+SQRT(('Ejercicio 3 - TIR'!$E$18-'Ejercicio 3 - TIR'!$C$18)*('Ejercicio 3 - TIR'!$D$18-'Ejercicio 3 - TIR'!$C$18)*L791),'Ejercicio 3 - TIR'!$E$18-SQRT(('Ejercicio 3 - TIR'!$E$18-'Ejercicio 3 - TIR'!$C$18)*('Ejercicio 3 - TIR'!$E$18-'Ejercicio 3 - TIR'!$D$18)*(1-L791)))</f>
        <v>38106.7882356444</v>
      </c>
      <c r="N791" s="16">
        <f ca="1" t="shared" ref="N791:R791" si="5889">RAND()</f>
        <v>0.597607888036003</v>
      </c>
      <c r="O791" s="17">
        <f ca="1">IF(N791&lt;=('Ejercicio 3 - TIR'!$D$18-'Ejercicio 3 - TIR'!$C$18)/('Ejercicio 3 - TIR'!$E$18-'Ejercicio 3 - TIR'!$C$18),'Ejercicio 3 - TIR'!$C$18+SQRT(('Ejercicio 3 - TIR'!$E$18-'Ejercicio 3 - TIR'!$C$18)*('Ejercicio 3 - TIR'!$D$18-'Ejercicio 3 - TIR'!$C$18)*N791),'Ejercicio 3 - TIR'!$E$18-SQRT(('Ejercicio 3 - TIR'!$E$18-'Ejercicio 3 - TIR'!$C$18)*('Ejercicio 3 - TIR'!$E$18-'Ejercicio 3 - TIR'!$D$18)*(1-N791)))</f>
        <v>39467.9027881258</v>
      </c>
      <c r="P791" s="16">
        <f ca="1" t="shared" si="5889"/>
        <v>0.904632186549247</v>
      </c>
      <c r="Q791" s="18">
        <f ca="1">IF(P791&lt;=('Ejercicio 3 - TIR'!$D$22-'Ejercicio 3 - TIR'!$C$22)/('Ejercicio 3 - TIR'!$E$22-'Ejercicio 3 - TIR'!$C$22),'Ejercicio 3 - TIR'!$C$22+SQRT(('Ejercicio 3 - TIR'!$E$22-'Ejercicio 3 - TIR'!$C$22)*('Ejercicio 3 - TIR'!$D$22-'Ejercicio 3 - TIR'!$C$22)*P791),'Ejercicio 3 - TIR'!$E$22-SQRT(('Ejercicio 3 - TIR'!$E$22-'Ejercicio 3 - TIR'!$C$22)*('Ejercicio 3 - TIR'!$E$22-'Ejercicio 3 - TIR'!$D$22)*(1-P791)))</f>
        <v>0.166898012967059</v>
      </c>
      <c r="R791" s="16">
        <f ca="1" t="shared" si="5889"/>
        <v>0.829765318837358</v>
      </c>
      <c r="S791" s="18">
        <f ca="1">IF(R791&lt;=('Ejercicio 3 - TIR'!$D$23-'Ejercicio 3 - TIR'!$C$23)/('Ejercicio 3 - TIR'!$E$23-'Ejercicio 3 - TIR'!$C$23),'Ejercicio 3 - TIR'!$C$23+SQRT(('Ejercicio 3 - TIR'!$E$23-'Ejercicio 3 - TIR'!$C$23)*('Ejercicio 3 - TIR'!$D$23-'Ejercicio 3 - TIR'!$C$23)*R791),'Ejercicio 3 - TIR'!$E$23-SQRT(('Ejercicio 3 - TIR'!$E$23-'Ejercicio 3 - TIR'!$C$23)*('Ejercicio 3 - TIR'!$E$23-'Ejercicio 3 - TIR'!$D$23)*(1-R791)))</f>
        <v>0.162495074233441</v>
      </c>
      <c r="T791" s="16">
        <f ca="1" t="shared" ref="T791:X791" si="5890">RAND()</f>
        <v>0.609905450091615</v>
      </c>
      <c r="U791" s="18">
        <f ca="1">IF(T791&lt;=('Ejercicio 3 - TIR'!$D$24-'Ejercicio 3 - TIR'!$C$24)/('Ejercicio 3 - TIR'!$E$24-'Ejercicio 3 - TIR'!$C$24),'Ejercicio 3 - TIR'!$C$24+SQRT(('Ejercicio 3 - TIR'!$E$24-'Ejercicio 3 - TIR'!$C$24)*('Ejercicio 3 - TIR'!$D$24-'Ejercicio 3 - TIR'!$C$24)*T791),'Ejercicio 3 - TIR'!$E$24-SQRT(('Ejercicio 3 - TIR'!$E$24-'Ejercicio 3 - TIR'!$C$24)*('Ejercicio 3 - TIR'!$E$24-'Ejercicio 3 - TIR'!$D$24)*(1-T791)))</f>
        <v>0.186950571264491</v>
      </c>
      <c r="V791" s="16">
        <f ca="1" t="shared" si="5890"/>
        <v>0.689226789418655</v>
      </c>
      <c r="W791" s="18">
        <f ca="1">IF(V791&lt;=('Ejercicio 3 - TIR'!$D$25-'Ejercicio 3 - TIR'!$C$25)/('Ejercicio 3 - TIR'!$E$25-'Ejercicio 3 - TIR'!$C$25),'Ejercicio 3 - TIR'!$C$25+SQRT(('Ejercicio 3 - TIR'!$E$25-'Ejercicio 3 - TIR'!$C$25)*('Ejercicio 3 - TIR'!$D$25-'Ejercicio 3 - TIR'!$C$25)*V791),'Ejercicio 3 - TIR'!$E$25-SQRT(('Ejercicio 3 - TIR'!$E$25-'Ejercicio 3 - TIR'!$C$25)*('Ejercicio 3 - TIR'!$E$25-'Ejercicio 3 - TIR'!$D$25)*(1-V791)))</f>
        <v>0.217019608294705</v>
      </c>
      <c r="X791" s="16">
        <f ca="1" t="shared" si="5890"/>
        <v>0.747729863258237</v>
      </c>
      <c r="Y791" s="18">
        <f ca="1">IF(X791&lt;=('Ejercicio 3 - TIR'!$D$26-'Ejercicio 3 - TIR'!$C$26)/('Ejercicio 3 - TIR'!$E$26-'Ejercicio 3 - TIR'!$C$26),'Ejercicio 3 - TIR'!$C$26+SQRT(('Ejercicio 3 - TIR'!$E$26-'Ejercicio 3 - TIR'!$C$26)*('Ejercicio 3 - TIR'!$D$26-'Ejercicio 3 - TIR'!$C$26)*X791),'Ejercicio 3 - TIR'!$E$26-SQRT(('Ejercicio 3 - TIR'!$E$26-'Ejercicio 3 - TIR'!$C$26)*('Ejercicio 3 - TIR'!$E$26-'Ejercicio 3 - TIR'!$D$26)*(1-X791)))</f>
        <v>0.243091210553507</v>
      </c>
      <c r="Z791" s="16">
        <f ca="1" t="shared" si="5716"/>
        <v>1.16689801296706</v>
      </c>
      <c r="AA791" s="16">
        <f ca="1" t="shared" si="5717"/>
        <v>1.356513192207</v>
      </c>
      <c r="AB791" s="16">
        <f ca="1" t="shared" si="5718"/>
        <v>1.61011410841791</v>
      </c>
      <c r="AC791" s="16">
        <f ca="1" t="shared" si="5719"/>
        <v>1.95954044153654</v>
      </c>
      <c r="AD791" s="16">
        <f ca="1" t="shared" si="5720"/>
        <v>2.43588749959822</v>
      </c>
      <c r="AE791" s="15">
        <f ca="1" t="shared" si="5721"/>
        <v>5199.97320642697</v>
      </c>
      <c r="AF791" s="15">
        <f ca="1" t="shared" si="5722"/>
        <v>6044.94323861723</v>
      </c>
      <c r="AG791" s="15">
        <f ca="1" t="shared" si="5723"/>
        <v>7175.04883033814</v>
      </c>
      <c r="AH791" s="15">
        <f ca="1" t="shared" si="5724"/>
        <v>8732.17511699351</v>
      </c>
      <c r="AI791" s="15">
        <f ca="1" t="shared" si="5725"/>
        <v>10854.8901369487</v>
      </c>
      <c r="AJ791" s="17">
        <f ca="1" t="shared" si="5726"/>
        <v>39478.5261976181</v>
      </c>
      <c r="AK791" s="17">
        <f ca="1" t="shared" si="5727"/>
        <v>49704.409009244</v>
      </c>
      <c r="AL791" s="17">
        <f ca="1" t="shared" si="5728"/>
        <v>62717.8741097202</v>
      </c>
      <c r="AM791" s="17">
        <f ca="1" t="shared" si="5729"/>
        <v>74671.7926448142</v>
      </c>
      <c r="AN791" s="17">
        <f ca="1" t="shared" si="5730"/>
        <v>96139.3710369533</v>
      </c>
      <c r="AO791" s="17">
        <f ca="1">C791/'Ejercicio 3 - TIR'!$D$7</f>
        <v>14116.6604627306</v>
      </c>
      <c r="AP791" s="17">
        <f ca="1" t="shared" si="5731"/>
        <v>25361.8657348875</v>
      </c>
      <c r="AQ791" s="17">
        <f ca="1" t="shared" si="5732"/>
        <v>35587.7485465134</v>
      </c>
      <c r="AR791" s="17">
        <f ca="1" t="shared" si="5733"/>
        <v>48601.2136469896</v>
      </c>
      <c r="AS791" s="17">
        <f ca="1" t="shared" si="5734"/>
        <v>60555.1321820836</v>
      </c>
      <c r="AT791" s="17">
        <f ca="1" t="shared" si="5735"/>
        <v>82022.7105742227</v>
      </c>
      <c r="AU791" s="17">
        <f ca="1">AP791*'Ejercicio 3 - TIR'!$D$5</f>
        <v>12680.9328674438</v>
      </c>
      <c r="AV791" s="17">
        <f ca="1">AQ791*'Ejercicio 3 - TIR'!$D$5</f>
        <v>17793.8742732567</v>
      </c>
      <c r="AW791" s="17">
        <f ca="1">AR791*'Ejercicio 3 - TIR'!$D$5</f>
        <v>24300.6068234948</v>
      </c>
      <c r="AX791" s="17">
        <f ca="1">AS791*'Ejercicio 3 - TIR'!$D$5</f>
        <v>30277.5660910418</v>
      </c>
      <c r="AY791" s="17">
        <f ca="1">AT791*'Ejercicio 3 - TIR'!$D$5</f>
        <v>41011.3552871113</v>
      </c>
      <c r="AZ791" s="17">
        <f ca="1" t="shared" ref="AZ791:BD791" si="5891">AJ791-AU791-AE791</f>
        <v>21597.6201237474</v>
      </c>
      <c r="BA791" s="17">
        <f ca="1" t="shared" si="5891"/>
        <v>25865.5914973701</v>
      </c>
      <c r="BB791" s="17">
        <f ca="1" t="shared" si="5891"/>
        <v>31242.2184558873</v>
      </c>
      <c r="BC791" s="17">
        <f ca="1" t="shared" si="5891"/>
        <v>35662.0514367789</v>
      </c>
      <c r="BD791" s="17">
        <f ca="1" t="shared" si="5891"/>
        <v>44273.1256128933</v>
      </c>
      <c r="BE791" s="17">
        <f ca="1" t="shared" ref="BE791:BI791" si="5892">AZ791/Z791</f>
        <v>18508.5756285002</v>
      </c>
      <c r="BF791" s="17">
        <f ca="1" t="shared" si="5892"/>
        <v>19067.703613916</v>
      </c>
      <c r="BG791" s="17">
        <f ca="1" t="shared" si="5892"/>
        <v>19403.7293956673</v>
      </c>
      <c r="BH791" s="17">
        <f ca="1" t="shared" si="5892"/>
        <v>18199.1913414224</v>
      </c>
      <c r="BI791" s="17">
        <f ca="1" t="shared" si="5892"/>
        <v>18175.3572856693</v>
      </c>
      <c r="BJ791" s="17">
        <f ca="1" t="shared" si="5738"/>
        <v>75893.9516810255</v>
      </c>
      <c r="BK791" s="17">
        <f ca="1" t="shared" si="5739"/>
        <v>34386.5967572379</v>
      </c>
      <c r="BL791" s="17">
        <f ca="1" t="shared" si="5740"/>
        <v>110280.548438263</v>
      </c>
      <c r="BM791" s="17">
        <f ca="1">BK791*'Ejercicio 3 - TIR'!$D$5</f>
        <v>17193.2983786189</v>
      </c>
      <c r="BN791" s="17">
        <f ca="1" t="shared" si="5741"/>
        <v>93087.2500596444</v>
      </c>
      <c r="BO791" s="17">
        <f ca="1" t="shared" si="5742"/>
        <v>38214.9216969168</v>
      </c>
      <c r="BP791" s="17">
        <f ca="1" t="shared" si="5743"/>
        <v>-101739.893779205</v>
      </c>
      <c r="BQ791" s="17">
        <f ca="1" t="shared" ref="BQ791:BT791" si="5893">BE791</f>
        <v>18508.5756285002</v>
      </c>
      <c r="BR791" s="17">
        <f ca="1" t="shared" si="5893"/>
        <v>19067.703613916</v>
      </c>
      <c r="BS791" s="17">
        <f ca="1" t="shared" si="5893"/>
        <v>19403.7293956673</v>
      </c>
      <c r="BT791" s="17">
        <f ca="1" t="shared" si="5893"/>
        <v>18199.1913414224</v>
      </c>
      <c r="BU791" s="17">
        <f ca="1" t="shared" si="5745"/>
        <v>56390.2789825861</v>
      </c>
      <c r="BV791" s="19">
        <f ca="1" t="shared" si="5746"/>
        <v>7.65603472436693</v>
      </c>
    </row>
    <row r="792" ht="15" customHeight="1" spans="1:74">
      <c r="A792" s="15">
        <v>791</v>
      </c>
      <c r="B792" s="16">
        <f ca="1" t="shared" ref="B792:F792" si="5894">RAND()</f>
        <v>0.120792533048643</v>
      </c>
      <c r="C792" s="17">
        <f ca="1">IF(B792&lt;=('Ejercicio 3 - TIR'!$D$13-'Ejercicio 3 - TIR'!$C$13)/('Ejercicio 3 - TIR'!$E$13-'Ejercicio 3 - TIR'!$C$13),'Ejercicio 3 - TIR'!$C$13+SQRT(('Ejercicio 3 - TIR'!$E$13-'Ejercicio 3 - TIR'!$C$13)*('Ejercicio 3 - TIR'!$D$13-'Ejercicio 3 - TIR'!$C$13)*B792),'Ejercicio 3 - TIR'!$E$13-SQRT(('Ejercicio 3 - TIR'!$E$13-'Ejercicio 3 - TIR'!$C$13)*('Ejercicio 3 - TIR'!$E$13-'Ejercicio 3 - TIR'!$D$13)*(1-B792)))</f>
        <v>66951.0440380893</v>
      </c>
      <c r="D792" s="16">
        <f ca="1" t="shared" si="5894"/>
        <v>0.99519718554994</v>
      </c>
      <c r="E792" s="17">
        <f ca="1">IF(D792&lt;=('Ejercicio 3 - TIR'!$D$14-'Ejercicio 3 - TIR'!$C$14)/('Ejercicio 3 - TIR'!$E$14-'Ejercicio 3 - TIR'!$C$14),'Ejercicio 3 - TIR'!$C$14+SQRT(('Ejercicio 3 - TIR'!$E$14-'Ejercicio 3 - TIR'!$C$14)*('Ejercicio 3 - TIR'!$D$14-'Ejercicio 3 - TIR'!$C$14)*D792),'Ejercicio 3 - TIR'!$E$14-SQRT(('Ejercicio 3 - TIR'!$E$14-'Ejercicio 3 - TIR'!$C$14)*('Ejercicio 3 - TIR'!$E$14-'Ejercicio 3 - TIR'!$D$14)*(1-D792)))</f>
        <v>39151.2231344405</v>
      </c>
      <c r="F792" s="16">
        <f ca="1" t="shared" si="5894"/>
        <v>0.509101326425624</v>
      </c>
      <c r="G792" s="17">
        <f ca="1">IF(F792&lt;=('Ejercicio 3 - TIR'!$D$18-'Ejercicio 3 - TIR'!$C$18)/('Ejercicio 3 - TIR'!$E$18-'Ejercicio 3 - TIR'!$C$18),'Ejercicio 3 - TIR'!$C$18+SQRT(('Ejercicio 3 - TIR'!$E$18-'Ejercicio 3 - TIR'!$C$18)*('Ejercicio 3 - TIR'!$D$18-'Ejercicio 3 - TIR'!$C$18)*F792),'Ejercicio 3 - TIR'!$E$18-SQRT(('Ejercicio 3 - TIR'!$E$18-'Ejercicio 3 - TIR'!$C$18)*('Ejercicio 3 - TIR'!$E$18-'Ejercicio 3 - TIR'!$D$18)*(1-F792)))</f>
        <v>38738.7183822254</v>
      </c>
      <c r="H792" s="16">
        <f ca="1" t="shared" ref="H792:L792" si="5895">RAND()</f>
        <v>0.772120353272448</v>
      </c>
      <c r="I792" s="17">
        <f ca="1">IF(H792&lt;=('Ejercicio 3 - TIR'!$D$18-'Ejercicio 3 - TIR'!$C$18)/('Ejercicio 3 - TIR'!$E$18-'Ejercicio 3 - TIR'!$C$18),'Ejercicio 3 - TIR'!$C$18+SQRT(('Ejercicio 3 - TIR'!$E$18-'Ejercicio 3 - TIR'!$C$18)*('Ejercicio 3 - TIR'!$D$18-'Ejercicio 3 - TIR'!$C$18)*H792),'Ejercicio 3 - TIR'!$E$18-SQRT(('Ejercicio 3 - TIR'!$E$18-'Ejercicio 3 - TIR'!$C$18)*('Ejercicio 3 - TIR'!$E$18-'Ejercicio 3 - TIR'!$D$18)*(1-H792)))</f>
        <v>40865.8769364512</v>
      </c>
      <c r="J792" s="16">
        <f ca="1" t="shared" si="5895"/>
        <v>0.781692457050383</v>
      </c>
      <c r="K792" s="17">
        <f ca="1">IF(J792&lt;=('Ejercicio 3 - TIR'!$D$18-'Ejercicio 3 - TIR'!$C$18)/('Ejercicio 3 - TIR'!$E$18-'Ejercicio 3 - TIR'!$C$18),'Ejercicio 3 - TIR'!$C$18+SQRT(('Ejercicio 3 - TIR'!$E$18-'Ejercicio 3 - TIR'!$C$18)*('Ejercicio 3 - TIR'!$D$18-'Ejercicio 3 - TIR'!$C$18)*J792),'Ejercicio 3 - TIR'!$E$18-SQRT(('Ejercicio 3 - TIR'!$E$18-'Ejercicio 3 - TIR'!$C$18)*('Ejercicio 3 - TIR'!$E$18-'Ejercicio 3 - TIR'!$D$18)*(1-J792)))</f>
        <v>40953.6354932827</v>
      </c>
      <c r="L792" s="16">
        <f ca="1" t="shared" si="5895"/>
        <v>0.878261585283188</v>
      </c>
      <c r="M792" s="17">
        <f ca="1">IF(L792&lt;=('Ejercicio 3 - TIR'!$D$18-'Ejercicio 3 - TIR'!$C$18)/('Ejercicio 3 - TIR'!$E$18-'Ejercicio 3 - TIR'!$C$18),'Ejercicio 3 - TIR'!$C$18+SQRT(('Ejercicio 3 - TIR'!$E$18-'Ejercicio 3 - TIR'!$C$18)*('Ejercicio 3 - TIR'!$D$18-'Ejercicio 3 - TIR'!$C$18)*L792),'Ejercicio 3 - TIR'!$E$18-SQRT(('Ejercicio 3 - TIR'!$E$18-'Ejercicio 3 - TIR'!$C$18)*('Ejercicio 3 - TIR'!$E$18-'Ejercicio 3 - TIR'!$D$18)*(1-L792)))</f>
        <v>41978.3479512424</v>
      </c>
      <c r="N792" s="16">
        <f ca="1" t="shared" ref="N792:R792" si="5896">RAND()</f>
        <v>0.0597164696589825</v>
      </c>
      <c r="O792" s="17">
        <f ca="1">IF(N792&lt;=('Ejercicio 3 - TIR'!$D$18-'Ejercicio 3 - TIR'!$C$18)/('Ejercicio 3 - TIR'!$E$18-'Ejercicio 3 - TIR'!$C$18),'Ejercicio 3 - TIR'!$C$18+SQRT(('Ejercicio 3 - TIR'!$E$18-'Ejercicio 3 - TIR'!$C$18)*('Ejercicio 3 - TIR'!$D$18-'Ejercicio 3 - TIR'!$C$18)*N792),'Ejercicio 3 - TIR'!$E$18-SQRT(('Ejercicio 3 - TIR'!$E$18-'Ejercicio 3 - TIR'!$C$18)*('Ejercicio 3 - TIR'!$E$18-'Ejercicio 3 - TIR'!$D$18)*(1-N792)))</f>
        <v>32992.903347729</v>
      </c>
      <c r="P792" s="16">
        <f ca="1" t="shared" si="5896"/>
        <v>0.313045676747782</v>
      </c>
      <c r="Q792" s="18">
        <f ca="1">IF(P792&lt;=('Ejercicio 3 - TIR'!$D$22-'Ejercicio 3 - TIR'!$C$22)/('Ejercicio 3 - TIR'!$E$22-'Ejercicio 3 - TIR'!$C$22),'Ejercicio 3 - TIR'!$C$22+SQRT(('Ejercicio 3 - TIR'!$E$22-'Ejercicio 3 - TIR'!$C$22)*('Ejercicio 3 - TIR'!$D$22-'Ejercicio 3 - TIR'!$C$22)*P792),'Ejercicio 3 - TIR'!$E$22-SQRT(('Ejercicio 3 - TIR'!$E$22-'Ejercicio 3 - TIR'!$C$22)*('Ejercicio 3 - TIR'!$E$22-'Ejercicio 3 - TIR'!$D$22)*(1-P792)))</f>
        <v>0.143737780396364</v>
      </c>
      <c r="R792" s="16">
        <f ca="1" t="shared" si="5896"/>
        <v>0.00863859367775488</v>
      </c>
      <c r="S792" s="18">
        <f ca="1">IF(R792&lt;=('Ejercicio 3 - TIR'!$D$23-'Ejercicio 3 - TIR'!$C$23)/('Ejercicio 3 - TIR'!$E$23-'Ejercicio 3 - TIR'!$C$23),'Ejercicio 3 - TIR'!$C$23+SQRT(('Ejercicio 3 - TIR'!$E$23-'Ejercicio 3 - TIR'!$C$23)*('Ejercicio 3 - TIR'!$D$23-'Ejercicio 3 - TIR'!$C$23)*R792),'Ejercicio 3 - TIR'!$E$23-SQRT(('Ejercicio 3 - TIR'!$E$23-'Ejercicio 3 - TIR'!$C$23)*('Ejercicio 3 - TIR'!$E$23-'Ejercicio 3 - TIR'!$D$23)*(1-R792)))</f>
        <v>0.123943281453302</v>
      </c>
      <c r="T792" s="16">
        <f ca="1" t="shared" ref="T792:X792" si="5897">RAND()</f>
        <v>0.247072477812807</v>
      </c>
      <c r="U792" s="18">
        <f ca="1">IF(T792&lt;=('Ejercicio 3 - TIR'!$D$24-'Ejercicio 3 - TIR'!$C$24)/('Ejercicio 3 - TIR'!$E$24-'Ejercicio 3 - TIR'!$C$24),'Ejercicio 3 - TIR'!$C$24+SQRT(('Ejercicio 3 - TIR'!$E$24-'Ejercicio 3 - TIR'!$C$24)*('Ejercicio 3 - TIR'!$D$24-'Ejercicio 3 - TIR'!$C$24)*T792),'Ejercicio 3 - TIR'!$E$24-SQRT(('Ejercicio 3 - TIR'!$E$24-'Ejercicio 3 - TIR'!$C$24)*('Ejercicio 3 - TIR'!$E$24-'Ejercicio 3 - TIR'!$D$24)*(1-T792)))</f>
        <v>0.172778327493626</v>
      </c>
      <c r="V792" s="16">
        <f ca="1" t="shared" si="5897"/>
        <v>0.738049597250713</v>
      </c>
      <c r="W792" s="18">
        <f ca="1">IF(V792&lt;=('Ejercicio 3 - TIR'!$D$25-'Ejercicio 3 - TIR'!$C$25)/('Ejercicio 3 - TIR'!$E$25-'Ejercicio 3 - TIR'!$C$25),'Ejercicio 3 - TIR'!$C$25+SQRT(('Ejercicio 3 - TIR'!$E$25-'Ejercicio 3 - TIR'!$C$25)*('Ejercicio 3 - TIR'!$D$25-'Ejercicio 3 - TIR'!$C$25)*V792),'Ejercicio 3 - TIR'!$E$25-SQRT(('Ejercicio 3 - TIR'!$E$25-'Ejercicio 3 - TIR'!$C$25)*('Ejercicio 3 - TIR'!$E$25-'Ejercicio 3 - TIR'!$D$25)*(1-V792)))</f>
        <v>0.219720858505854</v>
      </c>
      <c r="X792" s="16">
        <f ca="1" t="shared" si="5897"/>
        <v>0.929590841098146</v>
      </c>
      <c r="Y792" s="18">
        <f ca="1">IF(X792&lt;=('Ejercicio 3 - TIR'!$D$26-'Ejercicio 3 - TIR'!$C$26)/('Ejercicio 3 - TIR'!$E$26-'Ejercicio 3 - TIR'!$C$26),'Ejercicio 3 - TIR'!$C$26+SQRT(('Ejercicio 3 - TIR'!$E$26-'Ejercicio 3 - TIR'!$C$26)*('Ejercicio 3 - TIR'!$D$26-'Ejercicio 3 - TIR'!$C$26)*X792),'Ejercicio 3 - TIR'!$E$26-SQRT(('Ejercicio 3 - TIR'!$E$26-'Ejercicio 3 - TIR'!$C$26)*('Ejercicio 3 - TIR'!$E$26-'Ejercicio 3 - TIR'!$D$26)*(1-X792)))</f>
        <v>0.260501039564376</v>
      </c>
      <c r="Z792" s="16">
        <f ca="1" t="shared" si="5716"/>
        <v>1.14373778039636</v>
      </c>
      <c r="AA792" s="16">
        <f ca="1" t="shared" si="5717"/>
        <v>1.28549639402081</v>
      </c>
      <c r="AB792" s="16">
        <f ca="1" t="shared" si="5718"/>
        <v>1.50760231097881</v>
      </c>
      <c r="AC792" s="16">
        <f ca="1" t="shared" si="5719"/>
        <v>1.83885398503248</v>
      </c>
      <c r="AD792" s="16">
        <f ca="1" t="shared" si="5720"/>
        <v>2.31787735974054</v>
      </c>
      <c r="AE792" s="15">
        <f ca="1" t="shared" si="5721"/>
        <v>5627.50991314726</v>
      </c>
      <c r="AF792" s="15">
        <f ca="1" t="shared" si="5722"/>
        <v>6325.00195819372</v>
      </c>
      <c r="AG792" s="15">
        <f ca="1" t="shared" si="5723"/>
        <v>7417.82521792434</v>
      </c>
      <c r="AH792" s="15">
        <f ca="1" t="shared" si="5724"/>
        <v>9047.67614305306</v>
      </c>
      <c r="AI792" s="15">
        <f ca="1" t="shared" si="5725"/>
        <v>11404.6051839602</v>
      </c>
      <c r="AJ792" s="17">
        <f ca="1" t="shared" si="5726"/>
        <v>44306.9357778863</v>
      </c>
      <c r="AK792" s="17">
        <f ca="1" t="shared" si="5727"/>
        <v>52532.937440306</v>
      </c>
      <c r="AL792" s="17">
        <f ca="1" t="shared" si="5728"/>
        <v>61741.7955126568</v>
      </c>
      <c r="AM792" s="17">
        <f ca="1" t="shared" si="5729"/>
        <v>77192.0524152223</v>
      </c>
      <c r="AN792" s="17">
        <f ca="1" t="shared" si="5730"/>
        <v>76473.5037018089</v>
      </c>
      <c r="AO792" s="17">
        <f ca="1">C792/'Ejercicio 3 - TIR'!$D$7</f>
        <v>13390.2088076179</v>
      </c>
      <c r="AP792" s="17">
        <f ca="1" t="shared" si="5731"/>
        <v>30916.7269702684</v>
      </c>
      <c r="AQ792" s="17">
        <f ca="1" t="shared" si="5732"/>
        <v>39142.7286326881</v>
      </c>
      <c r="AR792" s="17">
        <f ca="1" t="shared" si="5733"/>
        <v>48351.5867050389</v>
      </c>
      <c r="AS792" s="17">
        <f ca="1" t="shared" si="5734"/>
        <v>63801.8436076044</v>
      </c>
      <c r="AT792" s="17">
        <f ca="1" t="shared" si="5735"/>
        <v>63083.294894191</v>
      </c>
      <c r="AU792" s="17">
        <f ca="1">AP792*'Ejercicio 3 - TIR'!$D$5</f>
        <v>15458.3634851342</v>
      </c>
      <c r="AV792" s="17">
        <f ca="1">AQ792*'Ejercicio 3 - TIR'!$D$5</f>
        <v>19571.3643163441</v>
      </c>
      <c r="AW792" s="17">
        <f ca="1">AR792*'Ejercicio 3 - TIR'!$D$5</f>
        <v>24175.7933525195</v>
      </c>
      <c r="AX792" s="17">
        <f ca="1">AS792*'Ejercicio 3 - TIR'!$D$5</f>
        <v>31900.9218038022</v>
      </c>
      <c r="AY792" s="17">
        <f ca="1">AT792*'Ejercicio 3 - TIR'!$D$5</f>
        <v>31541.6474470955</v>
      </c>
      <c r="AZ792" s="17">
        <f ca="1" t="shared" ref="AZ792:BD792" si="5898">AJ792-AU792-AE792</f>
        <v>23221.0623796048</v>
      </c>
      <c r="BA792" s="17">
        <f ca="1" t="shared" si="5898"/>
        <v>26636.5711657682</v>
      </c>
      <c r="BB792" s="17">
        <f ca="1" t="shared" si="5898"/>
        <v>30148.176942213</v>
      </c>
      <c r="BC792" s="17">
        <f ca="1" t="shared" si="5898"/>
        <v>36243.454468367</v>
      </c>
      <c r="BD792" s="17">
        <f ca="1" t="shared" si="5898"/>
        <v>33527.2510707532</v>
      </c>
      <c r="BE792" s="17">
        <f ca="1" t="shared" ref="BE792:BI792" si="5899">AZ792/Z792</f>
        <v>20302.7851117741</v>
      </c>
      <c r="BF792" s="17">
        <f ca="1" t="shared" si="5899"/>
        <v>20720.8447177776</v>
      </c>
      <c r="BG792" s="17">
        <f ca="1" t="shared" si="5899"/>
        <v>19997.4334893659</v>
      </c>
      <c r="BH792" s="17">
        <f ca="1" t="shared" si="5899"/>
        <v>19709.8055437647</v>
      </c>
      <c r="BI792" s="17">
        <f ca="1" t="shared" si="5899"/>
        <v>14464.6354691114</v>
      </c>
      <c r="BJ792" s="17">
        <f ca="1" t="shared" si="5738"/>
        <v>90747.7337094698</v>
      </c>
      <c r="BK792" s="17">
        <f ca="1" t="shared" si="5739"/>
        <v>31036.8618373758</v>
      </c>
      <c r="BL792" s="17">
        <f ca="1" t="shared" si="5740"/>
        <v>121784.595546846</v>
      </c>
      <c r="BM792" s="17">
        <f ca="1">BK792*'Ejercicio 3 - TIR'!$D$5</f>
        <v>15518.4309186879</v>
      </c>
      <c r="BN792" s="17">
        <f ca="1" t="shared" si="5741"/>
        <v>106266.164628158</v>
      </c>
      <c r="BO792" s="17">
        <f ca="1" t="shared" si="5742"/>
        <v>45846.3275382495</v>
      </c>
      <c r="BP792" s="17">
        <f ca="1" t="shared" si="5743"/>
        <v>-106102.26717253</v>
      </c>
      <c r="BQ792" s="17">
        <f ca="1" t="shared" ref="BQ792:BT792" si="5900">BE792</f>
        <v>20302.7851117741</v>
      </c>
      <c r="BR792" s="17">
        <f ca="1" t="shared" si="5900"/>
        <v>20720.8447177776</v>
      </c>
      <c r="BS792" s="17">
        <f ca="1" t="shared" si="5900"/>
        <v>19997.4334893659</v>
      </c>
      <c r="BT792" s="17">
        <f ca="1" t="shared" si="5900"/>
        <v>19709.8055437647</v>
      </c>
      <c r="BU792" s="17">
        <f ca="1" t="shared" si="5745"/>
        <v>60310.9630073608</v>
      </c>
      <c r="BV792" s="19">
        <f ca="1" t="shared" si="5746"/>
        <v>8.56039727762359</v>
      </c>
    </row>
    <row r="793" ht="15" customHeight="1" spans="1:74">
      <c r="A793" s="15">
        <v>792</v>
      </c>
      <c r="B793" s="16">
        <f ca="1" t="shared" ref="B793:F793" si="5901">RAND()</f>
        <v>0.463287530026637</v>
      </c>
      <c r="C793" s="17">
        <f ca="1">IF(B793&lt;=('Ejercicio 3 - TIR'!$D$13-'Ejercicio 3 - TIR'!$C$13)/('Ejercicio 3 - TIR'!$E$13-'Ejercicio 3 - TIR'!$C$13),'Ejercicio 3 - TIR'!$C$13+SQRT(('Ejercicio 3 - TIR'!$E$13-'Ejercicio 3 - TIR'!$C$13)*('Ejercicio 3 - TIR'!$D$13-'Ejercicio 3 - TIR'!$C$13)*B793),'Ejercicio 3 - TIR'!$E$13-SQRT(('Ejercicio 3 - TIR'!$E$13-'Ejercicio 3 - TIR'!$C$13)*('Ejercicio 3 - TIR'!$E$13-'Ejercicio 3 - TIR'!$D$13)*(1-B793)))</f>
        <v>74621.7620003272</v>
      </c>
      <c r="D793" s="16">
        <f ca="1" t="shared" si="5901"/>
        <v>0.819150975866059</v>
      </c>
      <c r="E793" s="17">
        <f ca="1">IF(D793&lt;=('Ejercicio 3 - TIR'!$D$14-'Ejercicio 3 - TIR'!$C$14)/('Ejercicio 3 - TIR'!$E$14-'Ejercicio 3 - TIR'!$C$14),'Ejercicio 3 - TIR'!$C$14+SQRT(('Ejercicio 3 - TIR'!$E$14-'Ejercicio 3 - TIR'!$C$14)*('Ejercicio 3 - TIR'!$D$14-'Ejercicio 3 - TIR'!$C$14)*D793),'Ejercicio 3 - TIR'!$E$14-SQRT(('Ejercicio 3 - TIR'!$E$14-'Ejercicio 3 - TIR'!$C$14)*('Ejercicio 3 - TIR'!$E$14-'Ejercicio 3 - TIR'!$D$14)*(1-D793)))</f>
        <v>34791.6073861419</v>
      </c>
      <c r="F793" s="16">
        <f ca="1" t="shared" si="5901"/>
        <v>0.681678281004927</v>
      </c>
      <c r="G793" s="17">
        <f ca="1">IF(F793&lt;=('Ejercicio 3 - TIR'!$D$18-'Ejercicio 3 - TIR'!$C$18)/('Ejercicio 3 - TIR'!$E$18-'Ejercicio 3 - TIR'!$C$18),'Ejercicio 3 - TIR'!$C$18+SQRT(('Ejercicio 3 - TIR'!$E$18-'Ejercicio 3 - TIR'!$C$18)*('Ejercicio 3 - TIR'!$D$18-'Ejercicio 3 - TIR'!$C$18)*F793),'Ejercicio 3 - TIR'!$E$18-SQRT(('Ejercicio 3 - TIR'!$E$18-'Ejercicio 3 - TIR'!$C$18)*('Ejercicio 3 - TIR'!$E$18-'Ejercicio 3 - TIR'!$D$18)*(1-F793)))</f>
        <v>40113.8840655762</v>
      </c>
      <c r="H793" s="16">
        <f ca="1" t="shared" ref="H793:L793" si="5902">RAND()</f>
        <v>0.140077828867011</v>
      </c>
      <c r="I793" s="17">
        <f ca="1">IF(H793&lt;=('Ejercicio 3 - TIR'!$D$18-'Ejercicio 3 - TIR'!$C$18)/('Ejercicio 3 - TIR'!$E$18-'Ejercicio 3 - TIR'!$C$18),'Ejercicio 3 - TIR'!$C$18+SQRT(('Ejercicio 3 - TIR'!$E$18-'Ejercicio 3 - TIR'!$C$18)*('Ejercicio 3 - TIR'!$D$18-'Ejercicio 3 - TIR'!$C$18)*H793),'Ejercicio 3 - TIR'!$E$18-SQRT(('Ejercicio 3 - TIR'!$E$18-'Ejercicio 3 - TIR'!$C$18)*('Ejercicio 3 - TIR'!$E$18-'Ejercicio 3 - TIR'!$D$18)*(1-H793)))</f>
        <v>34583.8492918127</v>
      </c>
      <c r="J793" s="16">
        <f ca="1" t="shared" si="5902"/>
        <v>0.206606749643205</v>
      </c>
      <c r="K793" s="17">
        <f ca="1">IF(J793&lt;=('Ejercicio 3 - TIR'!$D$18-'Ejercicio 3 - TIR'!$C$18)/('Ejercicio 3 - TIR'!$E$18-'Ejercicio 3 - TIR'!$C$18),'Ejercicio 3 - TIR'!$C$18+SQRT(('Ejercicio 3 - TIR'!$E$18-'Ejercicio 3 - TIR'!$C$18)*('Ejercicio 3 - TIR'!$D$18-'Ejercicio 3 - TIR'!$C$18)*J793),'Ejercicio 3 - TIR'!$E$18-SQRT(('Ejercicio 3 - TIR'!$E$18-'Ejercicio 3 - TIR'!$C$18)*('Ejercicio 3 - TIR'!$E$18-'Ejercicio 3 - TIR'!$D$18)*(1-J793)))</f>
        <v>35566.9571981901</v>
      </c>
      <c r="L793" s="16">
        <f ca="1" t="shared" si="5902"/>
        <v>0.174890889711876</v>
      </c>
      <c r="M793" s="17">
        <f ca="1">IF(L793&lt;=('Ejercicio 3 - TIR'!$D$18-'Ejercicio 3 - TIR'!$C$18)/('Ejercicio 3 - TIR'!$E$18-'Ejercicio 3 - TIR'!$C$18),'Ejercicio 3 - TIR'!$C$18+SQRT(('Ejercicio 3 - TIR'!$E$18-'Ejercicio 3 - TIR'!$C$18)*('Ejercicio 3 - TIR'!$D$18-'Ejercicio 3 - TIR'!$C$18)*L793),'Ejercicio 3 - TIR'!$E$18-SQRT(('Ejercicio 3 - TIR'!$E$18-'Ejercicio 3 - TIR'!$C$18)*('Ejercicio 3 - TIR'!$E$18-'Ejercicio 3 - TIR'!$D$18)*(1-L793)))</f>
        <v>35121.8779228698</v>
      </c>
      <c r="N793" s="16">
        <f ca="1" t="shared" ref="N793:R793" si="5903">RAND()</f>
        <v>0.647641707895205</v>
      </c>
      <c r="O793" s="17">
        <f ca="1">IF(N793&lt;=('Ejercicio 3 - TIR'!$D$18-'Ejercicio 3 - TIR'!$C$18)/('Ejercicio 3 - TIR'!$E$18-'Ejercicio 3 - TIR'!$C$18),'Ejercicio 3 - TIR'!$C$18+SQRT(('Ejercicio 3 - TIR'!$E$18-'Ejercicio 3 - TIR'!$C$18)*('Ejercicio 3 - TIR'!$D$18-'Ejercicio 3 - TIR'!$C$18)*N793),'Ejercicio 3 - TIR'!$E$18-SQRT(('Ejercicio 3 - TIR'!$E$18-'Ejercicio 3 - TIR'!$C$18)*('Ejercicio 3 - TIR'!$E$18-'Ejercicio 3 - TIR'!$D$18)*(1-N793)))</f>
        <v>39856.2800378378</v>
      </c>
      <c r="P793" s="16">
        <f ca="1" t="shared" si="5903"/>
        <v>0.90625556709906</v>
      </c>
      <c r="Q793" s="18">
        <f ca="1">IF(P793&lt;=('Ejercicio 3 - TIR'!$D$22-'Ejercicio 3 - TIR'!$C$22)/('Ejercicio 3 - TIR'!$E$22-'Ejercicio 3 - TIR'!$C$22),'Ejercicio 3 - TIR'!$C$22+SQRT(('Ejercicio 3 - TIR'!$E$22-'Ejercicio 3 - TIR'!$C$22)*('Ejercicio 3 - TIR'!$D$22-'Ejercicio 3 - TIR'!$C$22)*P793),'Ejercicio 3 - TIR'!$E$22-SQRT(('Ejercicio 3 - TIR'!$E$22-'Ejercicio 3 - TIR'!$C$22)*('Ejercicio 3 - TIR'!$E$22-'Ejercicio 3 - TIR'!$D$22)*(1-P793)))</f>
        <v>0.167010004648896</v>
      </c>
      <c r="R793" s="16">
        <f ca="1" t="shared" si="5903"/>
        <v>0.891115610619288</v>
      </c>
      <c r="S793" s="18">
        <f ca="1">IF(R793&lt;=('Ejercicio 3 - TIR'!$D$23-'Ejercicio 3 - TIR'!$C$23)/('Ejercicio 3 - TIR'!$E$23-'Ejercicio 3 - TIR'!$C$23),'Ejercicio 3 - TIR'!$C$23+SQRT(('Ejercicio 3 - TIR'!$E$23-'Ejercicio 3 - TIR'!$C$23)*('Ejercicio 3 - TIR'!$D$23-'Ejercicio 3 - TIR'!$C$23)*R793),'Ejercicio 3 - TIR'!$E$23-SQRT(('Ejercicio 3 - TIR'!$E$23-'Ejercicio 3 - TIR'!$C$23)*('Ejercicio 3 - TIR'!$E$23-'Ejercicio 3 - TIR'!$D$23)*(1-R793)))</f>
        <v>0.166000289257085</v>
      </c>
      <c r="T793" s="16">
        <f ca="1" t="shared" ref="T793:X793" si="5904">RAND()</f>
        <v>0.490232882418179</v>
      </c>
      <c r="U793" s="18">
        <f ca="1">IF(T793&lt;=('Ejercicio 3 - TIR'!$D$24-'Ejercicio 3 - TIR'!$C$24)/('Ejercicio 3 - TIR'!$E$24-'Ejercicio 3 - TIR'!$C$24),'Ejercicio 3 - TIR'!$C$24+SQRT(('Ejercicio 3 - TIR'!$E$24-'Ejercicio 3 - TIR'!$C$24)*('Ejercicio 3 - TIR'!$D$24-'Ejercicio 3 - TIR'!$C$24)*T793),'Ejercicio 3 - TIR'!$E$24-SQRT(('Ejercicio 3 - TIR'!$E$24-'Ejercicio 3 - TIR'!$C$24)*('Ejercicio 3 - TIR'!$E$24-'Ejercicio 3 - TIR'!$D$24)*(1-T793)))</f>
        <v>0.182219741540997</v>
      </c>
      <c r="V793" s="16">
        <f ca="1" t="shared" si="5904"/>
        <v>0.492629762839485</v>
      </c>
      <c r="W793" s="18">
        <f ca="1">IF(V793&lt;=('Ejercicio 3 - TIR'!$D$25-'Ejercicio 3 - TIR'!$C$25)/('Ejercicio 3 - TIR'!$E$25-'Ejercicio 3 - TIR'!$C$25),'Ejercicio 3 - TIR'!$C$25+SQRT(('Ejercicio 3 - TIR'!$E$25-'Ejercicio 3 - TIR'!$C$25)*('Ejercicio 3 - TIR'!$D$25-'Ejercicio 3 - TIR'!$C$25)*V793),'Ejercicio 3 - TIR'!$E$25-SQRT(('Ejercicio 3 - TIR'!$E$25-'Ejercicio 3 - TIR'!$C$25)*('Ejercicio 3 - TIR'!$E$25-'Ejercicio 3 - TIR'!$D$25)*(1-V793)))</f>
        <v>0.207859807427329</v>
      </c>
      <c r="X793" s="16">
        <f ca="1" t="shared" si="5904"/>
        <v>0.220907016929134</v>
      </c>
      <c r="Y793" s="18">
        <f ca="1">IF(X793&lt;=('Ejercicio 3 - TIR'!$D$26-'Ejercicio 3 - TIR'!$C$26)/('Ejercicio 3 - TIR'!$E$26-'Ejercicio 3 - TIR'!$C$26),'Ejercicio 3 - TIR'!$C$26+SQRT(('Ejercicio 3 - TIR'!$E$26-'Ejercicio 3 - TIR'!$C$26)*('Ejercicio 3 - TIR'!$D$26-'Ejercicio 3 - TIR'!$C$26)*X793),'Ejercicio 3 - TIR'!$E$26-SQRT(('Ejercicio 3 - TIR'!$E$26-'Ejercicio 3 - TIR'!$C$26)*('Ejercicio 3 - TIR'!$E$26-'Ejercicio 3 - TIR'!$D$26)*(1-X793)))</f>
        <v>0.214422304266974</v>
      </c>
      <c r="Z793" s="16">
        <f ca="1" t="shared" si="5716"/>
        <v>1.1670100046489</v>
      </c>
      <c r="AA793" s="16">
        <f ca="1" t="shared" si="5717"/>
        <v>1.36073400298653</v>
      </c>
      <c r="AB793" s="16">
        <f ca="1" t="shared" si="5718"/>
        <v>1.60868660131678</v>
      </c>
      <c r="AC793" s="16">
        <f ca="1" t="shared" si="5719"/>
        <v>1.94306788847741</v>
      </c>
      <c r="AD793" s="16">
        <f ca="1" t="shared" si="5720"/>
        <v>2.3597049824719</v>
      </c>
      <c r="AE793" s="15">
        <f ca="1" t="shared" si="5721"/>
        <v>5810.54651130215</v>
      </c>
      <c r="AF793" s="15">
        <f ca="1" t="shared" si="5722"/>
        <v>6775.09891292005</v>
      </c>
      <c r="AG793" s="15">
        <f ca="1" t="shared" si="5723"/>
        <v>8009.65568574703</v>
      </c>
      <c r="AH793" s="15">
        <f ca="1" t="shared" si="5724"/>
        <v>9674.54117414562</v>
      </c>
      <c r="AI793" s="15">
        <f ca="1" t="shared" si="5725"/>
        <v>11748.9785854316</v>
      </c>
      <c r="AJ793" s="17">
        <f ca="1" t="shared" si="5726"/>
        <v>46813.3040298533</v>
      </c>
      <c r="AK793" s="17">
        <f ca="1" t="shared" si="5727"/>
        <v>47059.419685531</v>
      </c>
      <c r="AL793" s="17">
        <f ca="1" t="shared" si="5728"/>
        <v>57216.0874943357</v>
      </c>
      <c r="AM793" s="17">
        <f ca="1" t="shared" si="5729"/>
        <v>68244.1931749519</v>
      </c>
      <c r="AN793" s="17">
        <f ca="1" t="shared" si="5730"/>
        <v>94049.0625880811</v>
      </c>
      <c r="AO793" s="17">
        <f ca="1">C793/'Ejercicio 3 - TIR'!$D$7</f>
        <v>14924.3524000654</v>
      </c>
      <c r="AP793" s="17">
        <f ca="1" t="shared" si="5731"/>
        <v>31888.9516297879</v>
      </c>
      <c r="AQ793" s="17">
        <f ca="1" t="shared" si="5732"/>
        <v>32135.0672854656</v>
      </c>
      <c r="AR793" s="17">
        <f ca="1" t="shared" si="5733"/>
        <v>42291.7350942703</v>
      </c>
      <c r="AS793" s="17">
        <f ca="1" t="shared" si="5734"/>
        <v>53319.8407748864</v>
      </c>
      <c r="AT793" s="17">
        <f ca="1" t="shared" si="5735"/>
        <v>79124.7101880157</v>
      </c>
      <c r="AU793" s="17">
        <f ca="1">AP793*'Ejercicio 3 - TIR'!$D$5</f>
        <v>15944.475814894</v>
      </c>
      <c r="AV793" s="17">
        <f ca="1">AQ793*'Ejercicio 3 - TIR'!$D$5</f>
        <v>16067.5336427328</v>
      </c>
      <c r="AW793" s="17">
        <f ca="1">AR793*'Ejercicio 3 - TIR'!$D$5</f>
        <v>21145.8675471351</v>
      </c>
      <c r="AX793" s="17">
        <f ca="1">AS793*'Ejercicio 3 - TIR'!$D$5</f>
        <v>26659.9203874432</v>
      </c>
      <c r="AY793" s="17">
        <f ca="1">AT793*'Ejercicio 3 - TIR'!$D$5</f>
        <v>39562.3550940078</v>
      </c>
      <c r="AZ793" s="17">
        <f ca="1" t="shared" ref="AZ793:BD793" si="5905">AJ793-AU793-AE793</f>
        <v>25058.2817036572</v>
      </c>
      <c r="BA793" s="17">
        <f ca="1" t="shared" si="5905"/>
        <v>24216.7871298782</v>
      </c>
      <c r="BB793" s="17">
        <f ca="1" t="shared" si="5905"/>
        <v>28060.5642614535</v>
      </c>
      <c r="BC793" s="17">
        <f ca="1" t="shared" si="5905"/>
        <v>31909.731613363</v>
      </c>
      <c r="BD793" s="17">
        <f ca="1" t="shared" si="5905"/>
        <v>42737.7289086416</v>
      </c>
      <c r="BE793" s="17">
        <f ca="1" t="shared" ref="BE793:BI793" si="5906">AZ793/Z793</f>
        <v>21472.2081248963</v>
      </c>
      <c r="BF793" s="17">
        <f ca="1" t="shared" si="5906"/>
        <v>17796.8560179487</v>
      </c>
      <c r="BG793" s="17">
        <f ca="1" t="shared" si="5906"/>
        <v>17443.1515986301</v>
      </c>
      <c r="BH793" s="17">
        <f ca="1" t="shared" si="5906"/>
        <v>16422.3452009017</v>
      </c>
      <c r="BI793" s="17">
        <f ca="1" t="shared" si="5906"/>
        <v>18111.4712330996</v>
      </c>
      <c r="BJ793" s="17">
        <f ca="1" t="shared" si="5738"/>
        <v>82097.9292972851</v>
      </c>
      <c r="BK793" s="17">
        <f ca="1" t="shared" si="5739"/>
        <v>35217.0687186008</v>
      </c>
      <c r="BL793" s="17">
        <f ca="1" t="shared" si="5740"/>
        <v>117314.998015886</v>
      </c>
      <c r="BM793" s="17">
        <f ca="1">BK793*'Ejercicio 3 - TIR'!$D$5</f>
        <v>17608.5343593004</v>
      </c>
      <c r="BN793" s="17">
        <f ca="1" t="shared" si="5741"/>
        <v>99706.4636565855</v>
      </c>
      <c r="BO793" s="17">
        <f ca="1" t="shared" si="5742"/>
        <v>42253.7835861747</v>
      </c>
      <c r="BP793" s="17">
        <f ca="1" t="shared" si="5743"/>
        <v>-109413.369386469</v>
      </c>
      <c r="BQ793" s="17">
        <f ca="1" t="shared" ref="BQ793:BT793" si="5907">BE793</f>
        <v>21472.2081248963</v>
      </c>
      <c r="BR793" s="17">
        <f ca="1" t="shared" si="5907"/>
        <v>17796.8560179487</v>
      </c>
      <c r="BS793" s="17">
        <f ca="1" t="shared" si="5907"/>
        <v>17443.1515986301</v>
      </c>
      <c r="BT793" s="17">
        <f ca="1" t="shared" si="5907"/>
        <v>16422.3452009017</v>
      </c>
      <c r="BU793" s="17">
        <f ca="1" t="shared" si="5745"/>
        <v>60365.2548192743</v>
      </c>
      <c r="BV793" s="19">
        <f ca="1" t="shared" si="5746"/>
        <v>5.84296684545345</v>
      </c>
    </row>
    <row r="794" ht="15" customHeight="1" spans="1:74">
      <c r="A794" s="15">
        <v>793</v>
      </c>
      <c r="B794" s="16">
        <f ca="1" t="shared" ref="B794:F794" si="5908">RAND()</f>
        <v>0.927480335056468</v>
      </c>
      <c r="C794" s="17">
        <f ca="1">IF(B794&lt;=('Ejercicio 3 - TIR'!$D$13-'Ejercicio 3 - TIR'!$C$13)/('Ejercicio 3 - TIR'!$E$13-'Ejercicio 3 - TIR'!$C$13),'Ejercicio 3 - TIR'!$C$13+SQRT(('Ejercicio 3 - TIR'!$E$13-'Ejercicio 3 - TIR'!$C$13)*('Ejercicio 3 - TIR'!$D$13-'Ejercicio 3 - TIR'!$C$13)*B794),'Ejercicio 3 - TIR'!$E$13-SQRT(('Ejercicio 3 - TIR'!$E$13-'Ejercicio 3 - TIR'!$C$13)*('Ejercicio 3 - TIR'!$E$13-'Ejercicio 3 - TIR'!$D$13)*(1-B794)))</f>
        <v>90671.3560507307</v>
      </c>
      <c r="D794" s="16">
        <f ca="1" t="shared" si="5908"/>
        <v>0.00726306874627625</v>
      </c>
      <c r="E794" s="17">
        <f ca="1">IF(D794&lt;=('Ejercicio 3 - TIR'!$D$14-'Ejercicio 3 - TIR'!$C$14)/('Ejercicio 3 - TIR'!$E$14-'Ejercicio 3 - TIR'!$C$14),'Ejercicio 3 - TIR'!$C$14+SQRT(('Ejercicio 3 - TIR'!$E$14-'Ejercicio 3 - TIR'!$C$14)*('Ejercicio 3 - TIR'!$D$14-'Ejercicio 3 - TIR'!$C$14)*D794),'Ejercicio 3 - TIR'!$E$14-SQRT(('Ejercicio 3 - TIR'!$E$14-'Ejercicio 3 - TIR'!$C$14)*('Ejercicio 3 - TIR'!$E$14-'Ejercicio 3 - TIR'!$D$14)*(1-D794)))</f>
        <v>25738.0583689457</v>
      </c>
      <c r="F794" s="16">
        <f ca="1" t="shared" si="5908"/>
        <v>0.383881697629502</v>
      </c>
      <c r="G794" s="17">
        <f ca="1">IF(F794&lt;=('Ejercicio 3 - TIR'!$D$18-'Ejercicio 3 - TIR'!$C$18)/('Ejercicio 3 - TIR'!$E$18-'Ejercicio 3 - TIR'!$C$18),'Ejercicio 3 - TIR'!$C$18+SQRT(('Ejercicio 3 - TIR'!$E$18-'Ejercicio 3 - TIR'!$C$18)*('Ejercicio 3 - TIR'!$D$18-'Ejercicio 3 - TIR'!$C$18)*F794),'Ejercicio 3 - TIR'!$E$18-SQRT(('Ejercicio 3 - TIR'!$E$18-'Ejercicio 3 - TIR'!$C$18)*('Ejercicio 3 - TIR'!$E$18-'Ejercicio 3 - TIR'!$D$18)*(1-F794)))</f>
        <v>37588.2972164001</v>
      </c>
      <c r="H794" s="16">
        <f ca="1" t="shared" ref="H794:L794" si="5909">RAND()</f>
        <v>0.931604571736576</v>
      </c>
      <c r="I794" s="17">
        <f ca="1">IF(H794&lt;=('Ejercicio 3 - TIR'!$D$18-'Ejercicio 3 - TIR'!$C$18)/('Ejercicio 3 - TIR'!$E$18-'Ejercicio 3 - TIR'!$C$18),'Ejercicio 3 - TIR'!$C$18+SQRT(('Ejercicio 3 - TIR'!$E$18-'Ejercicio 3 - TIR'!$C$18)*('Ejercicio 3 - TIR'!$D$18-'Ejercicio 3 - TIR'!$C$18)*H794),'Ejercicio 3 - TIR'!$E$18-SQRT(('Ejercicio 3 - TIR'!$E$18-'Ejercicio 3 - TIR'!$C$18)*('Ejercicio 3 - TIR'!$E$18-'Ejercicio 3 - TIR'!$D$18)*(1-H794)))</f>
        <v>42735.1253633464</v>
      </c>
      <c r="J794" s="16">
        <f ca="1" t="shared" si="5909"/>
        <v>0.135114885933718</v>
      </c>
      <c r="K794" s="17">
        <f ca="1">IF(J794&lt;=('Ejercicio 3 - TIR'!$D$18-'Ejercicio 3 - TIR'!$C$18)/('Ejercicio 3 - TIR'!$E$18-'Ejercicio 3 - TIR'!$C$18),'Ejercicio 3 - TIR'!$C$18+SQRT(('Ejercicio 3 - TIR'!$E$18-'Ejercicio 3 - TIR'!$C$18)*('Ejercicio 3 - TIR'!$D$18-'Ejercicio 3 - TIR'!$C$18)*J794),'Ejercicio 3 - TIR'!$E$18-SQRT(('Ejercicio 3 - TIR'!$E$18-'Ejercicio 3 - TIR'!$C$18)*('Ejercicio 3 - TIR'!$E$18-'Ejercicio 3 - TIR'!$D$18)*(1-J794)))</f>
        <v>34501.9143583655</v>
      </c>
      <c r="L794" s="16">
        <f ca="1" t="shared" si="5909"/>
        <v>0.191542875394293</v>
      </c>
      <c r="M794" s="17">
        <f ca="1">IF(L794&lt;=('Ejercicio 3 - TIR'!$D$18-'Ejercicio 3 - TIR'!$C$18)/('Ejercicio 3 - TIR'!$E$18-'Ejercicio 3 - TIR'!$C$18),'Ejercicio 3 - TIR'!$C$18+SQRT(('Ejercicio 3 - TIR'!$E$18-'Ejercicio 3 - TIR'!$C$18)*('Ejercicio 3 - TIR'!$D$18-'Ejercicio 3 - TIR'!$C$18)*L794),'Ejercicio 3 - TIR'!$E$18-SQRT(('Ejercicio 3 - TIR'!$E$18-'Ejercicio 3 - TIR'!$C$18)*('Ejercicio 3 - TIR'!$E$18-'Ejercicio 3 - TIR'!$D$18)*(1-L794)))</f>
        <v>35360.1708283546</v>
      </c>
      <c r="N794" s="16">
        <f ca="1" t="shared" ref="N794:R794" si="5910">RAND()</f>
        <v>0.721043692358822</v>
      </c>
      <c r="O794" s="17">
        <f ca="1">IF(N794&lt;=('Ejercicio 3 - TIR'!$D$18-'Ejercicio 3 - TIR'!$C$18)/('Ejercicio 3 - TIR'!$E$18-'Ejercicio 3 - TIR'!$C$18),'Ejercicio 3 - TIR'!$C$18+SQRT(('Ejercicio 3 - TIR'!$E$18-'Ejercicio 3 - TIR'!$C$18)*('Ejercicio 3 - TIR'!$D$18-'Ejercicio 3 - TIR'!$C$18)*N794),'Ejercicio 3 - TIR'!$E$18-SQRT(('Ejercicio 3 - TIR'!$E$18-'Ejercicio 3 - TIR'!$C$18)*('Ejercicio 3 - TIR'!$E$18-'Ejercicio 3 - TIR'!$D$18)*(1-N794)))</f>
        <v>40425.9729916529</v>
      </c>
      <c r="P794" s="16">
        <f ca="1" t="shared" si="5910"/>
        <v>0.30472640719734</v>
      </c>
      <c r="Q794" s="18">
        <f ca="1">IF(P794&lt;=('Ejercicio 3 - TIR'!$D$22-'Ejercicio 3 - TIR'!$C$22)/('Ejercicio 3 - TIR'!$E$22-'Ejercicio 3 - TIR'!$C$22),'Ejercicio 3 - TIR'!$C$22+SQRT(('Ejercicio 3 - TIR'!$E$22-'Ejercicio 3 - TIR'!$C$22)*('Ejercicio 3 - TIR'!$D$22-'Ejercicio 3 - TIR'!$C$22)*P794),'Ejercicio 3 - TIR'!$E$22-SQRT(('Ejercicio 3 - TIR'!$E$22-'Ejercicio 3 - TIR'!$C$22)*('Ejercicio 3 - TIR'!$E$22-'Ejercicio 3 - TIR'!$D$22)*(1-P794)))</f>
        <v>0.143420237679307</v>
      </c>
      <c r="R794" s="16">
        <f ca="1" t="shared" si="5910"/>
        <v>0.981576410070805</v>
      </c>
      <c r="S794" s="18">
        <f ca="1">IF(R794&lt;=('Ejercicio 3 - TIR'!$D$23-'Ejercicio 3 - TIR'!$C$23)/('Ejercicio 3 - TIR'!$E$23-'Ejercicio 3 - TIR'!$C$23),'Ejercicio 3 - TIR'!$C$23+SQRT(('Ejercicio 3 - TIR'!$E$23-'Ejercicio 3 - TIR'!$C$23)*('Ejercicio 3 - TIR'!$D$23-'Ejercicio 3 - TIR'!$C$23)*R794),'Ejercicio 3 - TIR'!$E$23-SQRT(('Ejercicio 3 - TIR'!$E$23-'Ejercicio 3 - TIR'!$C$23)*('Ejercicio 3 - TIR'!$E$23-'Ejercicio 3 - TIR'!$D$23)*(1-R794)))</f>
        <v>0.174241314223492</v>
      </c>
      <c r="T794" s="16">
        <f ca="1" t="shared" ref="T794:X794" si="5911">RAND()</f>
        <v>0.3136047480936</v>
      </c>
      <c r="U794" s="18">
        <f ca="1">IF(T794&lt;=('Ejercicio 3 - TIR'!$D$24-'Ejercicio 3 - TIR'!$C$24)/('Ejercicio 3 - TIR'!$E$24-'Ejercicio 3 - TIR'!$C$24),'Ejercicio 3 - TIR'!$C$24+SQRT(('Ejercicio 3 - TIR'!$E$24-'Ejercicio 3 - TIR'!$C$24)*('Ejercicio 3 - TIR'!$D$24-'Ejercicio 3 - TIR'!$C$24)*T794),'Ejercicio 3 - TIR'!$E$24-SQRT(('Ejercicio 3 - TIR'!$E$24-'Ejercicio 3 - TIR'!$C$24)*('Ejercicio 3 - TIR'!$E$24-'Ejercicio 3 - TIR'!$D$24)*(1-T794)))</f>
        <v>0.175662618163324</v>
      </c>
      <c r="V794" s="16">
        <f ca="1" t="shared" si="5911"/>
        <v>0.735008017636836</v>
      </c>
      <c r="W794" s="18">
        <f ca="1">IF(V794&lt;=('Ejercicio 3 - TIR'!$D$25-'Ejercicio 3 - TIR'!$C$25)/('Ejercicio 3 - TIR'!$E$25-'Ejercicio 3 - TIR'!$C$25),'Ejercicio 3 - TIR'!$C$25+SQRT(('Ejercicio 3 - TIR'!$E$25-'Ejercicio 3 - TIR'!$C$25)*('Ejercicio 3 - TIR'!$D$25-'Ejercicio 3 - TIR'!$C$25)*V794),'Ejercicio 3 - TIR'!$E$25-SQRT(('Ejercicio 3 - TIR'!$E$25-'Ejercicio 3 - TIR'!$C$25)*('Ejercicio 3 - TIR'!$E$25-'Ejercicio 3 - TIR'!$D$25)*(1-V794)))</f>
        <v>0.219545576047624</v>
      </c>
      <c r="X794" s="16">
        <f ca="1" t="shared" si="5911"/>
        <v>0.917527720215096</v>
      </c>
      <c r="Y794" s="18">
        <f ca="1">IF(X794&lt;=('Ejercicio 3 - TIR'!$D$26-'Ejercicio 3 - TIR'!$C$26)/('Ejercicio 3 - TIR'!$E$26-'Ejercicio 3 - TIR'!$C$26),'Ejercicio 3 - TIR'!$C$26+SQRT(('Ejercicio 3 - TIR'!$E$26-'Ejercicio 3 - TIR'!$C$26)*('Ejercicio 3 - TIR'!$D$26-'Ejercicio 3 - TIR'!$C$26)*X794),'Ejercicio 3 - TIR'!$E$26-SQRT(('Ejercicio 3 - TIR'!$E$26-'Ejercicio 3 - TIR'!$C$26)*('Ejercicio 3 - TIR'!$E$26-'Ejercicio 3 - TIR'!$D$26)*(1-X794)))</f>
        <v>0.258896675360539</v>
      </c>
      <c r="Z794" s="16">
        <f ca="1" t="shared" si="5716"/>
        <v>1.14342023767931</v>
      </c>
      <c r="AA794" s="16">
        <f ca="1" t="shared" si="5717"/>
        <v>1.34265128260229</v>
      </c>
      <c r="AB794" s="16">
        <f ca="1" t="shared" si="5718"/>
        <v>1.57850492218455</v>
      </c>
      <c r="AC794" s="16">
        <f ca="1" t="shared" si="5719"/>
        <v>1.92505869461957</v>
      </c>
      <c r="AD794" s="16">
        <f ca="1" t="shared" si="5720"/>
        <v>2.42344999053047</v>
      </c>
      <c r="AE794" s="15">
        <f ca="1" t="shared" si="5721"/>
        <v>3691.35844867805</v>
      </c>
      <c r="AF794" s="15">
        <f ca="1" t="shared" si="5722"/>
        <v>4334.54559604571</v>
      </c>
      <c r="AG794" s="15">
        <f ca="1" t="shared" si="5723"/>
        <v>5095.9632239954</v>
      </c>
      <c r="AH794" s="15">
        <f ca="1" t="shared" si="5724"/>
        <v>6214.75940552498</v>
      </c>
      <c r="AI794" s="15">
        <f ca="1" t="shared" si="5725"/>
        <v>7823.73995378103</v>
      </c>
      <c r="AJ794" s="17">
        <f ca="1" t="shared" si="5726"/>
        <v>42979.2197371366</v>
      </c>
      <c r="AK794" s="17">
        <f ca="1" t="shared" si="5727"/>
        <v>57378.3708812666</v>
      </c>
      <c r="AL794" s="17">
        <f ca="1" t="shared" si="5728"/>
        <v>54461.4416394698</v>
      </c>
      <c r="AM794" s="17">
        <f ca="1" t="shared" si="5729"/>
        <v>68070.4042963572</v>
      </c>
      <c r="AN794" s="17">
        <f ca="1" t="shared" si="5730"/>
        <v>97970.3238638064</v>
      </c>
      <c r="AO794" s="17">
        <f ca="1">C794/'Ejercicio 3 - TIR'!$D$7</f>
        <v>18134.2712101461</v>
      </c>
      <c r="AP794" s="17">
        <f ca="1" t="shared" si="5731"/>
        <v>24844.9485269905</v>
      </c>
      <c r="AQ794" s="17">
        <f ca="1" t="shared" si="5732"/>
        <v>39244.0996711204</v>
      </c>
      <c r="AR794" s="17">
        <f ca="1" t="shared" si="5733"/>
        <v>36327.1704293236</v>
      </c>
      <c r="AS794" s="17">
        <f ca="1" t="shared" si="5734"/>
        <v>49936.1330862111</v>
      </c>
      <c r="AT794" s="17">
        <f ca="1" t="shared" si="5735"/>
        <v>79836.0526536602</v>
      </c>
      <c r="AU794" s="17">
        <f ca="1">AP794*'Ejercicio 3 - TIR'!$D$5</f>
        <v>12422.4742634952</v>
      </c>
      <c r="AV794" s="17">
        <f ca="1">AQ794*'Ejercicio 3 - TIR'!$D$5</f>
        <v>19622.0498355602</v>
      </c>
      <c r="AW794" s="17">
        <f ca="1">AR794*'Ejercicio 3 - TIR'!$D$5</f>
        <v>18163.5852146618</v>
      </c>
      <c r="AX794" s="17">
        <f ca="1">AS794*'Ejercicio 3 - TIR'!$D$5</f>
        <v>24968.0665431055</v>
      </c>
      <c r="AY794" s="17">
        <f ca="1">AT794*'Ejercicio 3 - TIR'!$D$5</f>
        <v>39918.0263268301</v>
      </c>
      <c r="AZ794" s="17">
        <f ca="1" t="shared" ref="AZ794:BD794" si="5912">AJ794-AU794-AE794</f>
        <v>26865.3870249633</v>
      </c>
      <c r="BA794" s="17">
        <f ca="1" t="shared" si="5912"/>
        <v>33421.7754496607</v>
      </c>
      <c r="BB794" s="17">
        <f ca="1" t="shared" si="5912"/>
        <v>31201.8932008125</v>
      </c>
      <c r="BC794" s="17">
        <f ca="1" t="shared" si="5912"/>
        <v>36887.5783477267</v>
      </c>
      <c r="BD794" s="17">
        <f ca="1" t="shared" si="5912"/>
        <v>50228.5575831952</v>
      </c>
      <c r="BE794" s="17">
        <f ca="1" t="shared" ref="BE794:BI794" si="5913">AZ794/Z794</f>
        <v>23495.6371591686</v>
      </c>
      <c r="BF794" s="17">
        <f ca="1" t="shared" si="5913"/>
        <v>24892.3721912987</v>
      </c>
      <c r="BG794" s="17">
        <f ca="1" t="shared" si="5913"/>
        <v>19766.7379824392</v>
      </c>
      <c r="BH794" s="17">
        <f ca="1" t="shared" si="5913"/>
        <v>19161.7941057202</v>
      </c>
      <c r="BI794" s="17">
        <f ca="1" t="shared" si="5913"/>
        <v>20726.0549132275</v>
      </c>
      <c r="BJ794" s="17">
        <f ca="1" t="shared" si="5738"/>
        <v>62374.8973104941</v>
      </c>
      <c r="BK794" s="17">
        <f ca="1" t="shared" si="5739"/>
        <v>43947.4993925056</v>
      </c>
      <c r="BL794" s="17">
        <f ca="1" t="shared" si="5740"/>
        <v>106322.396703</v>
      </c>
      <c r="BM794" s="17">
        <f ca="1">BK794*'Ejercicio 3 - TIR'!$D$5</f>
        <v>21973.7496962528</v>
      </c>
      <c r="BN794" s="17">
        <f ca="1" t="shared" si="5741"/>
        <v>84348.6470067469</v>
      </c>
      <c r="BO794" s="17">
        <f ca="1" t="shared" si="5742"/>
        <v>34805.1939740187</v>
      </c>
      <c r="BP794" s="17">
        <f ca="1" t="shared" si="5743"/>
        <v>-116409.414419676</v>
      </c>
      <c r="BQ794" s="17">
        <f ca="1" t="shared" ref="BQ794:BT794" si="5914">BE794</f>
        <v>23495.6371591686</v>
      </c>
      <c r="BR794" s="17">
        <f ca="1" t="shared" si="5914"/>
        <v>24892.3721912987</v>
      </c>
      <c r="BS794" s="17">
        <f ca="1" t="shared" si="5914"/>
        <v>19766.7379824392</v>
      </c>
      <c r="BT794" s="17">
        <f ca="1" t="shared" si="5914"/>
        <v>19161.7941057202</v>
      </c>
      <c r="BU794" s="17">
        <f ca="1" t="shared" si="5745"/>
        <v>55531.2488872462</v>
      </c>
      <c r="BV794" s="19">
        <f ca="1" t="shared" si="5746"/>
        <v>6.32815977645806</v>
      </c>
    </row>
    <row r="795" ht="15" customHeight="1" spans="1:74">
      <c r="A795" s="15">
        <v>794</v>
      </c>
      <c r="B795" s="16">
        <f ca="1" t="shared" ref="B795:F795" si="5915">RAND()</f>
        <v>0.851419740136674</v>
      </c>
      <c r="C795" s="17">
        <f ca="1">IF(B795&lt;=('Ejercicio 3 - TIR'!$D$13-'Ejercicio 3 - TIR'!$C$13)/('Ejercicio 3 - TIR'!$E$13-'Ejercicio 3 - TIR'!$C$13),'Ejercicio 3 - TIR'!$C$13+SQRT(('Ejercicio 3 - TIR'!$E$13-'Ejercicio 3 - TIR'!$C$13)*('Ejercicio 3 - TIR'!$D$13-'Ejercicio 3 - TIR'!$C$13)*B795),'Ejercicio 3 - TIR'!$E$13-SQRT(('Ejercicio 3 - TIR'!$E$13-'Ejercicio 3 - TIR'!$C$13)*('Ejercicio 3 - TIR'!$E$13-'Ejercicio 3 - TIR'!$D$13)*(1-B795)))</f>
        <v>86647.2357979334</v>
      </c>
      <c r="D795" s="16">
        <f ca="1" t="shared" si="5915"/>
        <v>0.111025823357996</v>
      </c>
      <c r="E795" s="17">
        <f ca="1">IF(D795&lt;=('Ejercicio 3 - TIR'!$D$14-'Ejercicio 3 - TIR'!$C$14)/('Ejercicio 3 - TIR'!$E$14-'Ejercicio 3 - TIR'!$C$14),'Ejercicio 3 - TIR'!$C$14+SQRT(('Ejercicio 3 - TIR'!$E$14-'Ejercicio 3 - TIR'!$C$14)*('Ejercicio 3 - TIR'!$D$14-'Ejercicio 3 - TIR'!$C$14)*D795),'Ejercicio 3 - TIR'!$E$14-SQRT(('Ejercicio 3 - TIR'!$E$14-'Ejercicio 3 - TIR'!$C$14)*('Ejercicio 3 - TIR'!$E$14-'Ejercicio 3 - TIR'!$D$14)*(1-D795)))</f>
        <v>27885.643212847</v>
      </c>
      <c r="F795" s="16">
        <f ca="1" t="shared" si="5915"/>
        <v>0.37799586927957</v>
      </c>
      <c r="G795" s="17">
        <f ca="1">IF(F795&lt;=('Ejercicio 3 - TIR'!$D$18-'Ejercicio 3 - TIR'!$C$18)/('Ejercicio 3 - TIR'!$E$18-'Ejercicio 3 - TIR'!$C$18),'Ejercicio 3 - TIR'!$C$18+SQRT(('Ejercicio 3 - TIR'!$E$18-'Ejercicio 3 - TIR'!$C$18)*('Ejercicio 3 - TIR'!$D$18-'Ejercicio 3 - TIR'!$C$18)*F795),'Ejercicio 3 - TIR'!$E$18-SQRT(('Ejercicio 3 - TIR'!$E$18-'Ejercicio 3 - TIR'!$C$18)*('Ejercicio 3 - TIR'!$E$18-'Ejercicio 3 - TIR'!$D$18)*(1-F795)))</f>
        <v>37529.899095734</v>
      </c>
      <c r="H795" s="16">
        <f ca="1" t="shared" ref="H795:L795" si="5916">RAND()</f>
        <v>0.0294930496084653</v>
      </c>
      <c r="I795" s="17">
        <f ca="1">IF(H795&lt;=('Ejercicio 3 - TIR'!$D$18-'Ejercicio 3 - TIR'!$C$18)/('Ejercicio 3 - TIR'!$E$18-'Ejercicio 3 - TIR'!$C$18),'Ejercicio 3 - TIR'!$C$18+SQRT(('Ejercicio 3 - TIR'!$E$18-'Ejercicio 3 - TIR'!$C$18)*('Ejercicio 3 - TIR'!$D$18-'Ejercicio 3 - TIR'!$C$18)*H795),'Ejercicio 3 - TIR'!$E$18-SQRT(('Ejercicio 3 - TIR'!$E$18-'Ejercicio 3 - TIR'!$C$18)*('Ejercicio 3 - TIR'!$E$18-'Ejercicio 3 - TIR'!$D$18)*(1-H795)))</f>
        <v>32103.3205750122</v>
      </c>
      <c r="J795" s="16">
        <f ca="1" t="shared" si="5916"/>
        <v>0.849437755842537</v>
      </c>
      <c r="K795" s="17">
        <f ca="1">IF(J795&lt;=('Ejercicio 3 - TIR'!$D$18-'Ejercicio 3 - TIR'!$C$18)/('Ejercicio 3 - TIR'!$E$18-'Ejercicio 3 - TIR'!$C$18),'Ejercicio 3 - TIR'!$C$18+SQRT(('Ejercicio 3 - TIR'!$E$18-'Ejercicio 3 - TIR'!$C$18)*('Ejercicio 3 - TIR'!$D$18-'Ejercicio 3 - TIR'!$C$18)*J795),'Ejercicio 3 - TIR'!$E$18-SQRT(('Ejercicio 3 - TIR'!$E$18-'Ejercicio 3 - TIR'!$C$18)*('Ejercicio 3 - TIR'!$E$18-'Ejercicio 3 - TIR'!$D$18)*(1-J795)))</f>
        <v>41639.6178324765</v>
      </c>
      <c r="L795" s="16">
        <f ca="1" t="shared" si="5916"/>
        <v>0.216315913324522</v>
      </c>
      <c r="M795" s="17">
        <f ca="1">IF(L795&lt;=('Ejercicio 3 - TIR'!$D$18-'Ejercicio 3 - TIR'!$C$18)/('Ejercicio 3 - TIR'!$E$18-'Ejercicio 3 - TIR'!$C$18),'Ejercicio 3 - TIR'!$C$18+SQRT(('Ejercicio 3 - TIR'!$E$18-'Ejercicio 3 - TIR'!$C$18)*('Ejercicio 3 - TIR'!$D$18-'Ejercicio 3 - TIR'!$C$18)*L795),'Ejercicio 3 - TIR'!$E$18-SQRT(('Ejercicio 3 - TIR'!$E$18-'Ejercicio 3 - TIR'!$C$18)*('Ejercicio 3 - TIR'!$E$18-'Ejercicio 3 - TIR'!$D$18)*(1-L795)))</f>
        <v>35696.2607909644</v>
      </c>
      <c r="N795" s="16">
        <f ca="1" t="shared" ref="N795:R795" si="5917">RAND()</f>
        <v>0.616592323115378</v>
      </c>
      <c r="O795" s="17">
        <f ca="1">IF(N795&lt;=('Ejercicio 3 - TIR'!$D$18-'Ejercicio 3 - TIR'!$C$18)/('Ejercicio 3 - TIR'!$E$18-'Ejercicio 3 - TIR'!$C$18),'Ejercicio 3 - TIR'!$C$18+SQRT(('Ejercicio 3 - TIR'!$E$18-'Ejercicio 3 - TIR'!$C$18)*('Ejercicio 3 - TIR'!$D$18-'Ejercicio 3 - TIR'!$C$18)*N795),'Ejercicio 3 - TIR'!$E$18-SQRT(('Ejercicio 3 - TIR'!$E$18-'Ejercicio 3 - TIR'!$C$18)*('Ejercicio 3 - TIR'!$E$18-'Ejercicio 3 - TIR'!$D$18)*(1-N795)))</f>
        <v>39617.1122727827</v>
      </c>
      <c r="P795" s="16">
        <f ca="1" t="shared" si="5917"/>
        <v>0.703441101858894</v>
      </c>
      <c r="Q795" s="18">
        <f ca="1">IF(P795&lt;=('Ejercicio 3 - TIR'!$D$22-'Ejercicio 3 - TIR'!$C$22)/('Ejercicio 3 - TIR'!$E$22-'Ejercicio 3 - TIR'!$C$22),'Ejercicio 3 - TIR'!$C$22+SQRT(('Ejercicio 3 - TIR'!$E$22-'Ejercicio 3 - TIR'!$C$22)*('Ejercicio 3 - TIR'!$D$22-'Ejercicio 3 - TIR'!$C$22)*P795),'Ejercicio 3 - TIR'!$E$22-SQRT(('Ejercicio 3 - TIR'!$E$22-'Ejercicio 3 - TIR'!$C$22)*('Ejercicio 3 - TIR'!$E$22-'Ejercicio 3 - TIR'!$D$22)*(1-P795)))</f>
        <v>0.156895757604847</v>
      </c>
      <c r="R795" s="16">
        <f ca="1" t="shared" si="5917"/>
        <v>0.706020782774852</v>
      </c>
      <c r="S795" s="18">
        <f ca="1">IF(R795&lt;=('Ejercicio 3 - TIR'!$D$23-'Ejercicio 3 - TIR'!$C$23)/('Ejercicio 3 - TIR'!$E$23-'Ejercicio 3 - TIR'!$C$23),'Ejercicio 3 - TIR'!$C$23+SQRT(('Ejercicio 3 - TIR'!$E$23-'Ejercicio 3 - TIR'!$C$23)*('Ejercicio 3 - TIR'!$D$23-'Ejercicio 3 - TIR'!$C$23)*R795),'Ejercicio 3 - TIR'!$E$23-SQRT(('Ejercicio 3 - TIR'!$E$23-'Ejercicio 3 - TIR'!$C$23)*('Ejercicio 3 - TIR'!$E$23-'Ejercicio 3 - TIR'!$D$23)*(1-R795)))</f>
        <v>0.156996465684481</v>
      </c>
      <c r="T795" s="16">
        <f ca="1" t="shared" ref="T795:X795" si="5918">RAND()</f>
        <v>0.414765057311485</v>
      </c>
      <c r="U795" s="18">
        <f ca="1">IF(T795&lt;=('Ejercicio 3 - TIR'!$D$24-'Ejercicio 3 - TIR'!$C$24)/('Ejercicio 3 - TIR'!$E$24-'Ejercicio 3 - TIR'!$C$24),'Ejercicio 3 - TIR'!$C$24+SQRT(('Ejercicio 3 - TIR'!$E$24-'Ejercicio 3 - TIR'!$C$24)*('Ejercicio 3 - TIR'!$D$24-'Ejercicio 3 - TIR'!$C$24)*T795),'Ejercicio 3 - TIR'!$E$24-SQRT(('Ejercicio 3 - TIR'!$E$24-'Ejercicio 3 - TIR'!$C$24)*('Ejercicio 3 - TIR'!$E$24-'Ejercicio 3 - TIR'!$D$24)*(1-T795)))</f>
        <v>0.179512821287605</v>
      </c>
      <c r="V795" s="16">
        <f ca="1" t="shared" si="5918"/>
        <v>0.150073167803668</v>
      </c>
      <c r="W795" s="18">
        <f ca="1">IF(V795&lt;=('Ejercicio 3 - TIR'!$D$25-'Ejercicio 3 - TIR'!$C$25)/('Ejercicio 3 - TIR'!$E$25-'Ejercicio 3 - TIR'!$C$25),'Ejercicio 3 - TIR'!$C$25+SQRT(('Ejercicio 3 - TIR'!$E$25-'Ejercicio 3 - TIR'!$C$25)*('Ejercicio 3 - TIR'!$D$25-'Ejercicio 3 - TIR'!$C$25)*V795),'Ejercicio 3 - TIR'!$E$25-SQRT(('Ejercicio 3 - TIR'!$E$25-'Ejercicio 3 - TIR'!$C$25)*('Ejercicio 3 - TIR'!$E$25-'Ejercicio 3 - TIR'!$D$25)*(1-V795)))</f>
        <v>0.19449491065599</v>
      </c>
      <c r="X795" s="16">
        <f ca="1" t="shared" si="5918"/>
        <v>0.641357966249583</v>
      </c>
      <c r="Y795" s="18">
        <f ca="1">IF(X795&lt;=('Ejercicio 3 - TIR'!$D$26-'Ejercicio 3 - TIR'!$C$26)/('Ejercicio 3 - TIR'!$E$26-'Ejercicio 3 - TIR'!$C$26),'Ejercicio 3 - TIR'!$C$26+SQRT(('Ejercicio 3 - TIR'!$E$26-'Ejercicio 3 - TIR'!$C$26)*('Ejercicio 3 - TIR'!$D$26-'Ejercicio 3 - TIR'!$C$26)*X795),'Ejercicio 3 - TIR'!$E$26-SQRT(('Ejercicio 3 - TIR'!$E$26-'Ejercicio 3 - TIR'!$C$26)*('Ejercicio 3 - TIR'!$E$26-'Ejercicio 3 - TIR'!$D$26)*(1-X795)))</f>
        <v>0.235992421308913</v>
      </c>
      <c r="Z795" s="16">
        <f ca="1" t="shared" si="5716"/>
        <v>1.15689575760485</v>
      </c>
      <c r="AA795" s="16">
        <f ca="1" t="shared" si="5717"/>
        <v>1.33852430271418</v>
      </c>
      <c r="AB795" s="16">
        <f ca="1" t="shared" si="5718"/>
        <v>1.57880657665642</v>
      </c>
      <c r="AC795" s="16">
        <f ca="1" t="shared" si="5719"/>
        <v>1.88587642072631</v>
      </c>
      <c r="AD795" s="16">
        <f ca="1" t="shared" si="5720"/>
        <v>2.33092896354289</v>
      </c>
      <c r="AE795" s="15">
        <f ca="1" t="shared" si="5721"/>
        <v>4375.13911817808</v>
      </c>
      <c r="AF795" s="15">
        <f ca="1" t="shared" si="5722"/>
        <v>5062.02049660995</v>
      </c>
      <c r="AG795" s="15">
        <f ca="1" t="shared" si="5723"/>
        <v>5970.71807737209</v>
      </c>
      <c r="AH795" s="15">
        <f ca="1" t="shared" si="5724"/>
        <v>7131.99235638268</v>
      </c>
      <c r="AI795" s="15">
        <f ca="1" t="shared" si="5725"/>
        <v>8815.08850132208</v>
      </c>
      <c r="AJ795" s="17">
        <f ca="1" t="shared" si="5726"/>
        <v>43418.1810471926</v>
      </c>
      <c r="AK795" s="17">
        <f ca="1" t="shared" si="5727"/>
        <v>42971.074787478</v>
      </c>
      <c r="AL795" s="17">
        <f ca="1" t="shared" si="5728"/>
        <v>65740.9024833741</v>
      </c>
      <c r="AM795" s="17">
        <f ca="1" t="shared" si="5729"/>
        <v>67318.7365337767</v>
      </c>
      <c r="AN795" s="17">
        <f ca="1" t="shared" si="5730"/>
        <v>92344.6744485596</v>
      </c>
      <c r="AO795" s="17">
        <f ca="1">C795/'Ejercicio 3 - TIR'!$D$7</f>
        <v>17329.4471595867</v>
      </c>
      <c r="AP795" s="17">
        <f ca="1" t="shared" si="5731"/>
        <v>26088.733887606</v>
      </c>
      <c r="AQ795" s="17">
        <f ca="1" t="shared" si="5732"/>
        <v>25641.6276278913</v>
      </c>
      <c r="AR795" s="17">
        <f ca="1" t="shared" si="5733"/>
        <v>48411.4553237874</v>
      </c>
      <c r="AS795" s="17">
        <f ca="1" t="shared" si="5734"/>
        <v>49989.28937419</v>
      </c>
      <c r="AT795" s="17">
        <f ca="1" t="shared" si="5735"/>
        <v>75015.227288973</v>
      </c>
      <c r="AU795" s="17">
        <f ca="1">AP795*'Ejercicio 3 - TIR'!$D$5</f>
        <v>13044.366943803</v>
      </c>
      <c r="AV795" s="17">
        <f ca="1">AQ795*'Ejercicio 3 - TIR'!$D$5</f>
        <v>12820.8138139456</v>
      </c>
      <c r="AW795" s="17">
        <f ca="1">AR795*'Ejercicio 3 - TIR'!$D$5</f>
        <v>24205.7276618937</v>
      </c>
      <c r="AX795" s="17">
        <f ca="1">AS795*'Ejercicio 3 - TIR'!$D$5</f>
        <v>24994.644687095</v>
      </c>
      <c r="AY795" s="17">
        <f ca="1">AT795*'Ejercicio 3 - TIR'!$D$5</f>
        <v>37507.6136444865</v>
      </c>
      <c r="AZ795" s="17">
        <f ca="1" t="shared" ref="AZ795:BD795" si="5919">AJ795-AU795-AE795</f>
        <v>25998.6749852116</v>
      </c>
      <c r="BA795" s="17">
        <f ca="1" t="shared" si="5919"/>
        <v>25088.2404769224</v>
      </c>
      <c r="BB795" s="17">
        <f ca="1" t="shared" si="5919"/>
        <v>35564.4567441083</v>
      </c>
      <c r="BC795" s="17">
        <f ca="1" t="shared" si="5919"/>
        <v>35192.099490299</v>
      </c>
      <c r="BD795" s="17">
        <f ca="1" t="shared" si="5919"/>
        <v>46021.9723027511</v>
      </c>
      <c r="BE795" s="17">
        <f ca="1" t="shared" ref="BE795:BI795" si="5920">AZ795/Z795</f>
        <v>22472.789630621</v>
      </c>
      <c r="BF795" s="17">
        <f ca="1" t="shared" si="5920"/>
        <v>18743.2087904941</v>
      </c>
      <c r="BG795" s="17">
        <f ca="1" t="shared" si="5920"/>
        <v>22526.1645536252</v>
      </c>
      <c r="BH795" s="17">
        <f ca="1" t="shared" si="5920"/>
        <v>18660.8725277691</v>
      </c>
      <c r="BI795" s="17">
        <f ca="1" t="shared" si="5920"/>
        <v>19744.0475546711</v>
      </c>
      <c r="BJ795" s="17">
        <f ca="1" t="shared" si="5738"/>
        <v>64999.4534318482</v>
      </c>
      <c r="BK795" s="17">
        <f ca="1" t="shared" si="5739"/>
        <v>40393.7103064667</v>
      </c>
      <c r="BL795" s="17">
        <f ca="1" t="shared" si="5740"/>
        <v>105393.163738315</v>
      </c>
      <c r="BM795" s="17">
        <f ca="1">BK795*'Ejercicio 3 - TIR'!$D$5</f>
        <v>20196.8551532333</v>
      </c>
      <c r="BN795" s="17">
        <f ca="1" t="shared" si="5741"/>
        <v>85196.3085850816</v>
      </c>
      <c r="BO795" s="17">
        <f ca="1" t="shared" si="5742"/>
        <v>36550.3667926403</v>
      </c>
      <c r="BP795" s="17">
        <f ca="1" t="shared" si="5743"/>
        <v>-114532.87901078</v>
      </c>
      <c r="BQ795" s="17">
        <f ca="1" t="shared" ref="BQ795:BT795" si="5921">BE795</f>
        <v>22472.789630621</v>
      </c>
      <c r="BR795" s="17">
        <f ca="1" t="shared" si="5921"/>
        <v>18743.2087904941</v>
      </c>
      <c r="BS795" s="17">
        <f ca="1" t="shared" si="5921"/>
        <v>22526.1645536252</v>
      </c>
      <c r="BT795" s="17">
        <f ca="1" t="shared" si="5921"/>
        <v>18660.8725277691</v>
      </c>
      <c r="BU795" s="17">
        <f ca="1" t="shared" si="5745"/>
        <v>56294.4143473114</v>
      </c>
      <c r="BV795" s="19">
        <f ca="1" t="shared" si="5746"/>
        <v>5.75376463406374</v>
      </c>
    </row>
    <row r="796" ht="15" customHeight="1" spans="1:74">
      <c r="A796" s="15">
        <v>795</v>
      </c>
      <c r="B796" s="16">
        <f ca="1" t="shared" ref="B796:F796" si="5922">RAND()</f>
        <v>0.383332792520229</v>
      </c>
      <c r="C796" s="17">
        <f ca="1">IF(B796&lt;=('Ejercicio 3 - TIR'!$D$13-'Ejercicio 3 - TIR'!$C$13)/('Ejercicio 3 - TIR'!$E$13-'Ejercicio 3 - TIR'!$C$13),'Ejercicio 3 - TIR'!$C$13+SQRT(('Ejercicio 3 - TIR'!$E$13-'Ejercicio 3 - TIR'!$C$13)*('Ejercicio 3 - TIR'!$D$13-'Ejercicio 3 - TIR'!$C$13)*B796),'Ejercicio 3 - TIR'!$E$13-SQRT(('Ejercicio 3 - TIR'!$E$13-'Ejercicio 3 - TIR'!$C$13)*('Ejercicio 3 - TIR'!$E$13-'Ejercicio 3 - TIR'!$D$13)*(1-B796)))</f>
        <v>72797.0470541207</v>
      </c>
      <c r="D796" s="16">
        <f ca="1" t="shared" si="5922"/>
        <v>0.905723239166629</v>
      </c>
      <c r="E796" s="17">
        <f ca="1">IF(D796&lt;=('Ejercicio 3 - TIR'!$D$14-'Ejercicio 3 - TIR'!$C$14)/('Ejercicio 3 - TIR'!$E$14-'Ejercicio 3 - TIR'!$C$14),'Ejercicio 3 - TIR'!$C$14+SQRT(('Ejercicio 3 - TIR'!$E$14-'Ejercicio 3 - TIR'!$C$14)*('Ejercicio 3 - TIR'!$D$14-'Ejercicio 3 - TIR'!$C$14)*D796),'Ejercicio 3 - TIR'!$E$14-SQRT(('Ejercicio 3 - TIR'!$E$14-'Ejercicio 3 - TIR'!$C$14)*('Ejercicio 3 - TIR'!$E$14-'Ejercicio 3 - TIR'!$D$14)*(1-D796)))</f>
        <v>36239.4795406745</v>
      </c>
      <c r="F796" s="16">
        <f ca="1" t="shared" si="5922"/>
        <v>0.47657163023057</v>
      </c>
      <c r="G796" s="17">
        <f ca="1">IF(F796&lt;=('Ejercicio 3 - TIR'!$D$18-'Ejercicio 3 - TIR'!$C$18)/('Ejercicio 3 - TIR'!$E$18-'Ejercicio 3 - TIR'!$C$18),'Ejercicio 3 - TIR'!$C$18+SQRT(('Ejercicio 3 - TIR'!$E$18-'Ejercicio 3 - TIR'!$C$18)*('Ejercicio 3 - TIR'!$D$18-'Ejercicio 3 - TIR'!$C$18)*F796),'Ejercicio 3 - TIR'!$E$18-SQRT(('Ejercicio 3 - TIR'!$E$18-'Ejercicio 3 - TIR'!$C$18)*('Ejercicio 3 - TIR'!$E$18-'Ejercicio 3 - TIR'!$D$18)*(1-F796)))</f>
        <v>38454.9242772828</v>
      </c>
      <c r="H796" s="16">
        <f ca="1" t="shared" ref="H796:L796" si="5923">RAND()</f>
        <v>0.360738165930081</v>
      </c>
      <c r="I796" s="17">
        <f ca="1">IF(H796&lt;=('Ejercicio 3 - TIR'!$D$18-'Ejercicio 3 - TIR'!$C$18)/('Ejercicio 3 - TIR'!$E$18-'Ejercicio 3 - TIR'!$C$18),'Ejercicio 3 - TIR'!$C$18+SQRT(('Ejercicio 3 - TIR'!$E$18-'Ejercicio 3 - TIR'!$C$18)*('Ejercicio 3 - TIR'!$D$18-'Ejercicio 3 - TIR'!$C$18)*H796),'Ejercicio 3 - TIR'!$E$18-SQRT(('Ejercicio 3 - TIR'!$E$18-'Ejercicio 3 - TIR'!$C$18)*('Ejercicio 3 - TIR'!$E$18-'Ejercicio 3 - TIR'!$D$18)*(1-H796)))</f>
        <v>37355.999244801</v>
      </c>
      <c r="J796" s="16">
        <f ca="1" t="shared" si="5923"/>
        <v>0.408895280277968</v>
      </c>
      <c r="K796" s="17">
        <f ca="1">IF(J796&lt;=('Ejercicio 3 - TIR'!$D$18-'Ejercicio 3 - TIR'!$C$18)/('Ejercicio 3 - TIR'!$E$18-'Ejercicio 3 - TIR'!$C$18),'Ejercicio 3 - TIR'!$C$18+SQRT(('Ejercicio 3 - TIR'!$E$18-'Ejercicio 3 - TIR'!$C$18)*('Ejercicio 3 - TIR'!$D$18-'Ejercicio 3 - TIR'!$C$18)*J796),'Ejercicio 3 - TIR'!$E$18-SQRT(('Ejercicio 3 - TIR'!$E$18-'Ejercicio 3 - TIR'!$C$18)*('Ejercicio 3 - TIR'!$E$18-'Ejercicio 3 - TIR'!$D$18)*(1-J796)))</f>
        <v>37831.6212907479</v>
      </c>
      <c r="L796" s="16">
        <f ca="1" t="shared" si="5923"/>
        <v>0.427586370596052</v>
      </c>
      <c r="M796" s="17">
        <f ca="1">IF(L796&lt;=('Ejercicio 3 - TIR'!$D$18-'Ejercicio 3 - TIR'!$C$18)/('Ejercicio 3 - TIR'!$E$18-'Ejercicio 3 - TIR'!$C$18),'Ejercicio 3 - TIR'!$C$18+SQRT(('Ejercicio 3 - TIR'!$E$18-'Ejercicio 3 - TIR'!$C$18)*('Ejercicio 3 - TIR'!$D$18-'Ejercicio 3 - TIR'!$C$18)*L796),'Ejercicio 3 - TIR'!$E$18-SQRT(('Ejercicio 3 - TIR'!$E$18-'Ejercicio 3 - TIR'!$C$18)*('Ejercicio 3 - TIR'!$E$18-'Ejercicio 3 - TIR'!$D$18)*(1-L796)))</f>
        <v>38008.617582917</v>
      </c>
      <c r="N796" s="16">
        <f ca="1" t="shared" ref="N796:R796" si="5924">RAND()</f>
        <v>0.787900853266892</v>
      </c>
      <c r="O796" s="17">
        <f ca="1">IF(N796&lt;=('Ejercicio 3 - TIR'!$D$18-'Ejercicio 3 - TIR'!$C$18)/('Ejercicio 3 - TIR'!$E$18-'Ejercicio 3 - TIR'!$C$18),'Ejercicio 3 - TIR'!$C$18+SQRT(('Ejercicio 3 - TIR'!$E$18-'Ejercicio 3 - TIR'!$C$18)*('Ejercicio 3 - TIR'!$D$18-'Ejercicio 3 - TIR'!$C$18)*N796),'Ejercicio 3 - TIR'!$E$18-SQRT(('Ejercicio 3 - TIR'!$E$18-'Ejercicio 3 - TIR'!$C$18)*('Ejercicio 3 - TIR'!$E$18-'Ejercicio 3 - TIR'!$D$18)*(1-N796)))</f>
        <v>41011.5872825166</v>
      </c>
      <c r="P796" s="16">
        <f ca="1" t="shared" si="5924"/>
        <v>0.602969931539092</v>
      </c>
      <c r="Q796" s="18">
        <f ca="1">IF(P796&lt;=('Ejercicio 3 - TIR'!$D$22-'Ejercicio 3 - TIR'!$C$22)/('Ejercicio 3 - TIR'!$E$22-'Ejercicio 3 - TIR'!$C$22),'Ejercicio 3 - TIR'!$C$22+SQRT(('Ejercicio 3 - TIR'!$E$22-'Ejercicio 3 - TIR'!$C$22)*('Ejercicio 3 - TIR'!$D$22-'Ejercicio 3 - TIR'!$C$22)*P796),'Ejercicio 3 - TIR'!$E$22-SQRT(('Ejercicio 3 - TIR'!$E$22-'Ejercicio 3 - TIR'!$C$22)*('Ejercicio 3 - TIR'!$E$22-'Ejercicio 3 - TIR'!$D$22)*(1-P796)))</f>
        <v>0.153266984397011</v>
      </c>
      <c r="R796" s="16">
        <f ca="1" t="shared" si="5924"/>
        <v>0.925634326992224</v>
      </c>
      <c r="S796" s="18">
        <f ca="1">IF(R796&lt;=('Ejercicio 3 - TIR'!$D$23-'Ejercicio 3 - TIR'!$C$23)/('Ejercicio 3 - TIR'!$E$23-'Ejercicio 3 - TIR'!$C$23),'Ejercicio 3 - TIR'!$C$23+SQRT(('Ejercicio 3 - TIR'!$E$23-'Ejercicio 3 - TIR'!$C$23)*('Ejercicio 3 - TIR'!$D$23-'Ejercicio 3 - TIR'!$C$23)*R796),'Ejercicio 3 - TIR'!$E$23-SQRT(('Ejercicio 3 - TIR'!$E$23-'Ejercicio 3 - TIR'!$C$23)*('Ejercicio 3 - TIR'!$E$23-'Ejercicio 3 - TIR'!$D$23)*(1-R796)))</f>
        <v>0.168430289052271</v>
      </c>
      <c r="T796" s="16">
        <f ca="1" t="shared" ref="T796:X796" si="5925">RAND()</f>
        <v>0.388863811608418</v>
      </c>
      <c r="U796" s="18">
        <f ca="1">IF(T796&lt;=('Ejercicio 3 - TIR'!$D$24-'Ejercicio 3 - TIR'!$C$24)/('Ejercicio 3 - TIR'!$E$24-'Ejercicio 3 - TIR'!$C$24),'Ejercicio 3 - TIR'!$C$24+SQRT(('Ejercicio 3 - TIR'!$E$24-'Ejercicio 3 - TIR'!$C$24)*('Ejercicio 3 - TIR'!$D$24-'Ejercicio 3 - TIR'!$C$24)*T796),'Ejercicio 3 - TIR'!$E$24-SQRT(('Ejercicio 3 - TIR'!$E$24-'Ejercicio 3 - TIR'!$C$24)*('Ejercicio 3 - TIR'!$E$24-'Ejercicio 3 - TIR'!$D$24)*(1-T796)))</f>
        <v>0.178576458919497</v>
      </c>
      <c r="V796" s="16">
        <f ca="1" t="shared" si="5925"/>
        <v>0.0781856482277179</v>
      </c>
      <c r="W796" s="18">
        <f ca="1">IF(V796&lt;=('Ejercicio 3 - TIR'!$D$25-'Ejercicio 3 - TIR'!$C$25)/('Ejercicio 3 - TIR'!$E$25-'Ejercicio 3 - TIR'!$C$25),'Ejercicio 3 - TIR'!$C$25+SQRT(('Ejercicio 3 - TIR'!$E$25-'Ejercicio 3 - TIR'!$C$25)*('Ejercicio 3 - TIR'!$D$25-'Ejercicio 3 - TIR'!$C$25)*V796),'Ejercicio 3 - TIR'!$E$25-SQRT(('Ejercicio 3 - TIR'!$E$25-'Ejercicio 3 - TIR'!$C$25)*('Ejercicio 3 - TIR'!$E$25-'Ejercicio 3 - TIR'!$D$25)*(1-V796)))</f>
        <v>0.19046230889999</v>
      </c>
      <c r="X796" s="16">
        <f ca="1" t="shared" si="5925"/>
        <v>0.191136453218495</v>
      </c>
      <c r="Y796" s="18">
        <f ca="1">IF(X796&lt;=('Ejercicio 3 - TIR'!$D$26-'Ejercicio 3 - TIR'!$C$26)/('Ejercicio 3 - TIR'!$E$26-'Ejercicio 3 - TIR'!$C$26),'Ejercicio 3 - TIR'!$C$26+SQRT(('Ejercicio 3 - TIR'!$E$26-'Ejercicio 3 - TIR'!$C$26)*('Ejercicio 3 - TIR'!$D$26-'Ejercicio 3 - TIR'!$C$26)*X796),'Ejercicio 3 - TIR'!$E$26-SQRT(('Ejercicio 3 - TIR'!$E$26-'Ejercicio 3 - TIR'!$C$26)*('Ejercicio 3 - TIR'!$E$26-'Ejercicio 3 - TIR'!$D$26)*(1-X796)))</f>
        <v>0.212717139425771</v>
      </c>
      <c r="Z796" s="16">
        <f ca="1" t="shared" si="5716"/>
        <v>1.15326698439701</v>
      </c>
      <c r="AA796" s="16">
        <f ca="1" t="shared" si="5717"/>
        <v>1.34751207593344</v>
      </c>
      <c r="AB796" s="16">
        <f ca="1" t="shared" si="5718"/>
        <v>1.58814601080489</v>
      </c>
      <c r="AC796" s="16">
        <f ca="1" t="shared" si="5719"/>
        <v>1.8906279668931</v>
      </c>
      <c r="AD796" s="16">
        <f ca="1" t="shared" si="5720"/>
        <v>2.29279693972897</v>
      </c>
      <c r="AE796" s="15">
        <f ca="1" t="shared" si="5721"/>
        <v>5554.31574531637</v>
      </c>
      <c r="AF796" s="15">
        <f ca="1" t="shared" si="5722"/>
        <v>6489.83075178759</v>
      </c>
      <c r="AG796" s="15">
        <f ca="1" t="shared" si="5723"/>
        <v>7648.76174642867</v>
      </c>
      <c r="AH796" s="15">
        <f ca="1" t="shared" si="5724"/>
        <v>9105.56256887939</v>
      </c>
      <c r="AI796" s="15">
        <f ca="1" t="shared" si="5725"/>
        <v>11042.4717913938</v>
      </c>
      <c r="AJ796" s="17">
        <f ca="1" t="shared" si="5726"/>
        <v>44348.7945564773</v>
      </c>
      <c r="AK796" s="17">
        <f ca="1" t="shared" si="5727"/>
        <v>50337.6600909298</v>
      </c>
      <c r="AL796" s="17">
        <f ca="1" t="shared" si="5728"/>
        <v>60082.1384351827</v>
      </c>
      <c r="AM796" s="17">
        <f ca="1" t="shared" si="5729"/>
        <v>71860.1553852079</v>
      </c>
      <c r="AN796" s="17">
        <f ca="1" t="shared" si="5730"/>
        <v>94031.2418147815</v>
      </c>
      <c r="AO796" s="17">
        <f ca="1">C796/'Ejercicio 3 - TIR'!$D$7</f>
        <v>14559.4094108241</v>
      </c>
      <c r="AP796" s="17">
        <f ca="1" t="shared" si="5731"/>
        <v>29789.3851456532</v>
      </c>
      <c r="AQ796" s="17">
        <f ca="1" t="shared" si="5732"/>
        <v>35778.2506801056</v>
      </c>
      <c r="AR796" s="17">
        <f ca="1" t="shared" si="5733"/>
        <v>45522.7290243586</v>
      </c>
      <c r="AS796" s="17">
        <f ca="1" t="shared" si="5734"/>
        <v>57300.7459743837</v>
      </c>
      <c r="AT796" s="17">
        <f ca="1" t="shared" si="5735"/>
        <v>79471.8324039574</v>
      </c>
      <c r="AU796" s="17">
        <f ca="1">AP796*'Ejercicio 3 - TIR'!$D$5</f>
        <v>14894.6925728266</v>
      </c>
      <c r="AV796" s="17">
        <f ca="1">AQ796*'Ejercicio 3 - TIR'!$D$5</f>
        <v>17889.1253400528</v>
      </c>
      <c r="AW796" s="17">
        <f ca="1">AR796*'Ejercicio 3 - TIR'!$D$5</f>
        <v>22761.3645121793</v>
      </c>
      <c r="AX796" s="17">
        <f ca="1">AS796*'Ejercicio 3 - TIR'!$D$5</f>
        <v>28650.3729871919</v>
      </c>
      <c r="AY796" s="17">
        <f ca="1">AT796*'Ejercicio 3 - TIR'!$D$5</f>
        <v>39735.9162019787</v>
      </c>
      <c r="AZ796" s="17">
        <f ca="1" t="shared" ref="AZ796:BD796" si="5926">AJ796-AU796-AE796</f>
        <v>23899.7862383344</v>
      </c>
      <c r="BA796" s="17">
        <f ca="1" t="shared" si="5926"/>
        <v>25958.7039990894</v>
      </c>
      <c r="BB796" s="17">
        <f ca="1" t="shared" si="5926"/>
        <v>29672.0121765748</v>
      </c>
      <c r="BC796" s="17">
        <f ca="1" t="shared" si="5926"/>
        <v>34104.2198291366</v>
      </c>
      <c r="BD796" s="17">
        <f ca="1" t="shared" si="5926"/>
        <v>43252.853821409</v>
      </c>
      <c r="BE796" s="17">
        <f ca="1" t="shared" ref="BE796:BI796" si="5927">AZ796/Z796</f>
        <v>20723.5501940866</v>
      </c>
      <c r="BF796" s="17">
        <f ca="1" t="shared" si="5927"/>
        <v>19264.1717003593</v>
      </c>
      <c r="BG796" s="17">
        <f ca="1" t="shared" si="5927"/>
        <v>18683.4283338574</v>
      </c>
      <c r="BH796" s="17">
        <f ca="1" t="shared" si="5927"/>
        <v>18038.567304799</v>
      </c>
      <c r="BI796" s="17">
        <f ca="1" t="shared" si="5927"/>
        <v>18864.6683323478</v>
      </c>
      <c r="BJ796" s="17">
        <f ca="1" t="shared" si="5738"/>
        <v>83089.767788229</v>
      </c>
      <c r="BK796" s="17">
        <f ca="1" t="shared" si="5739"/>
        <v>33381.7693413987</v>
      </c>
      <c r="BL796" s="17">
        <f ca="1" t="shared" si="5740"/>
        <v>116471.537129628</v>
      </c>
      <c r="BM796" s="17">
        <f ca="1">BK796*'Ejercicio 3 - TIR'!$D$5</f>
        <v>16690.8846706993</v>
      </c>
      <c r="BN796" s="17">
        <f ca="1" t="shared" si="5741"/>
        <v>99780.6524589283</v>
      </c>
      <c r="BO796" s="17">
        <f ca="1" t="shared" si="5742"/>
        <v>43519.1842460866</v>
      </c>
      <c r="BP796" s="17">
        <f ca="1" t="shared" si="5743"/>
        <v>-109036.526594795</v>
      </c>
      <c r="BQ796" s="17">
        <f ca="1" t="shared" ref="BQ796:BT796" si="5928">BE796</f>
        <v>20723.5501940866</v>
      </c>
      <c r="BR796" s="17">
        <f ca="1" t="shared" si="5928"/>
        <v>19264.1717003593</v>
      </c>
      <c r="BS796" s="17">
        <f ca="1" t="shared" si="5928"/>
        <v>18683.4283338574</v>
      </c>
      <c r="BT796" s="17">
        <f ca="1" t="shared" si="5928"/>
        <v>18038.567304799</v>
      </c>
      <c r="BU796" s="17">
        <f ca="1" t="shared" si="5745"/>
        <v>62383.8525784344</v>
      </c>
      <c r="BV796" s="19">
        <f ca="1" t="shared" si="5746"/>
        <v>7.18539291858264</v>
      </c>
    </row>
    <row r="797" ht="15" customHeight="1" spans="1:74">
      <c r="A797" s="15">
        <v>796</v>
      </c>
      <c r="B797" s="16">
        <f ca="1" t="shared" ref="B797:F797" si="5929">RAND()</f>
        <v>0.415296335039198</v>
      </c>
      <c r="C797" s="17">
        <f ca="1">IF(B797&lt;=('Ejercicio 3 - TIR'!$D$13-'Ejercicio 3 - TIR'!$C$13)/('Ejercicio 3 - TIR'!$E$13-'Ejercicio 3 - TIR'!$C$13),'Ejercicio 3 - TIR'!$C$13+SQRT(('Ejercicio 3 - TIR'!$E$13-'Ejercicio 3 - TIR'!$C$13)*('Ejercicio 3 - TIR'!$D$13-'Ejercicio 3 - TIR'!$C$13)*B797),'Ejercicio 3 - TIR'!$E$13-SQRT(('Ejercicio 3 - TIR'!$E$13-'Ejercicio 3 - TIR'!$C$13)*('Ejercicio 3 - TIR'!$E$13-'Ejercicio 3 - TIR'!$D$13)*(1-B797)))</f>
        <v>73511.4289182492</v>
      </c>
      <c r="D797" s="16">
        <f ca="1" t="shared" si="5929"/>
        <v>0.0137034172823087</v>
      </c>
      <c r="E797" s="17">
        <f ca="1">IF(D797&lt;=('Ejercicio 3 - TIR'!$D$14-'Ejercicio 3 - TIR'!$C$14)/('Ejercicio 3 - TIR'!$E$14-'Ejercicio 3 - TIR'!$C$14),'Ejercicio 3 - TIR'!$C$14+SQRT(('Ejercicio 3 - TIR'!$E$14-'Ejercicio 3 - TIR'!$C$14)*('Ejercicio 3 - TIR'!$D$14-'Ejercicio 3 - TIR'!$C$14)*D797),'Ejercicio 3 - TIR'!$E$14-SQRT(('Ejercicio 3 - TIR'!$E$14-'Ejercicio 3 - TIR'!$C$14)*('Ejercicio 3 - TIR'!$E$14-'Ejercicio 3 - TIR'!$D$14)*(1-D797)))</f>
        <v>26013.7831603322</v>
      </c>
      <c r="F797" s="16">
        <f ca="1" t="shared" si="5929"/>
        <v>0.860509490126039</v>
      </c>
      <c r="G797" s="17">
        <f ca="1">IF(F797&lt;=('Ejercicio 3 - TIR'!$D$18-'Ejercicio 3 - TIR'!$C$18)/('Ejercicio 3 - TIR'!$E$18-'Ejercicio 3 - TIR'!$C$18),'Ejercicio 3 - TIR'!$C$18+SQRT(('Ejercicio 3 - TIR'!$E$18-'Ejercicio 3 - TIR'!$C$18)*('Ejercicio 3 - TIR'!$D$18-'Ejercicio 3 - TIR'!$C$18)*F797),'Ejercicio 3 - TIR'!$E$18-SQRT(('Ejercicio 3 - TIR'!$E$18-'Ejercicio 3 - TIR'!$C$18)*('Ejercicio 3 - TIR'!$E$18-'Ejercicio 3 - TIR'!$D$18)*(1-F797)))</f>
        <v>41765.5312274583</v>
      </c>
      <c r="H797" s="16">
        <f ca="1" t="shared" ref="H797:L797" si="5930">RAND()</f>
        <v>0.683732020555421</v>
      </c>
      <c r="I797" s="17">
        <f ca="1">IF(H797&lt;=('Ejercicio 3 - TIR'!$D$18-'Ejercicio 3 - TIR'!$C$18)/('Ejercicio 3 - TIR'!$E$18-'Ejercicio 3 - TIR'!$C$18),'Ejercicio 3 - TIR'!$C$18+SQRT(('Ejercicio 3 - TIR'!$E$18-'Ejercicio 3 - TIR'!$C$18)*('Ejercicio 3 - TIR'!$D$18-'Ejercicio 3 - TIR'!$C$18)*H797),'Ejercicio 3 - TIR'!$E$18-SQRT(('Ejercicio 3 - TIR'!$E$18-'Ejercicio 3 - TIR'!$C$18)*('Ejercicio 3 - TIR'!$E$18-'Ejercicio 3 - TIR'!$D$18)*(1-H797)))</f>
        <v>40129.6716272572</v>
      </c>
      <c r="J797" s="16">
        <f ca="1" t="shared" si="5930"/>
        <v>0.755981809540743</v>
      </c>
      <c r="K797" s="17">
        <f ca="1">IF(J797&lt;=('Ejercicio 3 - TIR'!$D$18-'Ejercicio 3 - TIR'!$C$18)/('Ejercicio 3 - TIR'!$E$18-'Ejercicio 3 - TIR'!$C$18),'Ejercicio 3 - TIR'!$C$18+SQRT(('Ejercicio 3 - TIR'!$E$18-'Ejercicio 3 - TIR'!$C$18)*('Ejercicio 3 - TIR'!$D$18-'Ejercicio 3 - TIR'!$C$18)*J797),'Ejercicio 3 - TIR'!$E$18-SQRT(('Ejercicio 3 - TIR'!$E$18-'Ejercicio 3 - TIR'!$C$18)*('Ejercicio 3 - TIR'!$E$18-'Ejercicio 3 - TIR'!$D$18)*(1-J797)))</f>
        <v>40721.9906166017</v>
      </c>
      <c r="L797" s="16">
        <f ca="1" t="shared" si="5930"/>
        <v>0.94998834617067</v>
      </c>
      <c r="M797" s="17">
        <f ca="1">IF(L797&lt;=('Ejercicio 3 - TIR'!$D$18-'Ejercicio 3 - TIR'!$C$18)/('Ejercicio 3 - TIR'!$E$18-'Ejercicio 3 - TIR'!$C$18),'Ejercicio 3 - TIR'!$C$18+SQRT(('Ejercicio 3 - TIR'!$E$18-'Ejercicio 3 - TIR'!$C$18)*('Ejercicio 3 - TIR'!$D$18-'Ejercicio 3 - TIR'!$C$18)*L797),'Ejercicio 3 - TIR'!$E$18-SQRT(('Ejercicio 3 - TIR'!$E$18-'Ejercicio 3 - TIR'!$C$18)*('Ejercicio 3 - TIR'!$E$18-'Ejercicio 3 - TIR'!$D$18)*(1-L797)))</f>
        <v>43063.2826646101</v>
      </c>
      <c r="N797" s="16">
        <f ca="1" t="shared" ref="N797:R797" si="5931">RAND()</f>
        <v>0.278873541370199</v>
      </c>
      <c r="O797" s="17">
        <f ca="1">IF(N797&lt;=('Ejercicio 3 - TIR'!$D$18-'Ejercicio 3 - TIR'!$C$18)/('Ejercicio 3 - TIR'!$E$18-'Ejercicio 3 - TIR'!$C$18),'Ejercicio 3 - TIR'!$C$18+SQRT(('Ejercicio 3 - TIR'!$E$18-'Ejercicio 3 - TIR'!$C$18)*('Ejercicio 3 - TIR'!$D$18-'Ejercicio 3 - TIR'!$C$18)*N797),'Ejercicio 3 - TIR'!$E$18-SQRT(('Ejercicio 3 - TIR'!$E$18-'Ejercicio 3 - TIR'!$C$18)*('Ejercicio 3 - TIR'!$E$18-'Ejercicio 3 - TIR'!$D$18)*(1-N797)))</f>
        <v>36467.6913350538</v>
      </c>
      <c r="P797" s="16">
        <f ca="1" t="shared" si="5931"/>
        <v>0.634716869930842</v>
      </c>
      <c r="Q797" s="18">
        <f ca="1">IF(P797&lt;=('Ejercicio 3 - TIR'!$D$22-'Ejercicio 3 - TIR'!$C$22)/('Ejercicio 3 - TIR'!$E$22-'Ejercicio 3 - TIR'!$C$22),'Ejercicio 3 - TIR'!$C$22+SQRT(('Ejercicio 3 - TIR'!$E$22-'Ejercicio 3 - TIR'!$C$22)*('Ejercicio 3 - TIR'!$D$22-'Ejercicio 3 - TIR'!$C$22)*P797),'Ejercicio 3 - TIR'!$E$22-SQRT(('Ejercicio 3 - TIR'!$E$22-'Ejercicio 3 - TIR'!$C$22)*('Ejercicio 3 - TIR'!$E$22-'Ejercicio 3 - TIR'!$D$22)*(1-P797)))</f>
        <v>0.154358049330745</v>
      </c>
      <c r="R797" s="16">
        <f ca="1" t="shared" si="5931"/>
        <v>0.0516024944610181</v>
      </c>
      <c r="S797" s="18">
        <f ca="1">IF(R797&lt;=('Ejercicio 3 - TIR'!$D$23-'Ejercicio 3 - TIR'!$C$23)/('Ejercicio 3 - TIR'!$E$23-'Ejercicio 3 - TIR'!$C$23),'Ejercicio 3 - TIR'!$C$23+SQRT(('Ejercicio 3 - TIR'!$E$23-'Ejercicio 3 - TIR'!$C$23)*('Ejercicio 3 - TIR'!$D$23-'Ejercicio 3 - TIR'!$C$23)*R797),'Ejercicio 3 - TIR'!$E$23-SQRT(('Ejercicio 3 - TIR'!$E$23-'Ejercicio 3 - TIR'!$C$23)*('Ejercicio 3 - TIR'!$E$23-'Ejercicio 3 - TIR'!$D$23)*(1-R797)))</f>
        <v>0.12963765998725</v>
      </c>
      <c r="T797" s="16">
        <f ca="1" t="shared" ref="T797:X797" si="5932">RAND()</f>
        <v>0.774570222718566</v>
      </c>
      <c r="U797" s="18">
        <f ca="1">IF(T797&lt;=('Ejercicio 3 - TIR'!$D$24-'Ejercicio 3 - TIR'!$C$24)/('Ejercicio 3 - TIR'!$E$24-'Ejercicio 3 - TIR'!$C$24),'Ejercicio 3 - TIR'!$C$24+SQRT(('Ejercicio 3 - TIR'!$E$24-'Ejercicio 3 - TIR'!$C$24)*('Ejercicio 3 - TIR'!$D$24-'Ejercicio 3 - TIR'!$C$24)*T797),'Ejercicio 3 - TIR'!$E$24-SQRT(('Ejercicio 3 - TIR'!$E$24-'Ejercicio 3 - TIR'!$C$24)*('Ejercicio 3 - TIR'!$E$24-'Ejercicio 3 - TIR'!$D$24)*(1-T797)))</f>
        <v>0.194876238808888</v>
      </c>
      <c r="V797" s="16">
        <f ca="1" t="shared" si="5932"/>
        <v>0.196263424029249</v>
      </c>
      <c r="W797" s="18">
        <f ca="1">IF(V797&lt;=('Ejercicio 3 - TIR'!$D$25-'Ejercicio 3 - TIR'!$C$25)/('Ejercicio 3 - TIR'!$E$25-'Ejercicio 3 - TIR'!$C$25),'Ejercicio 3 - TIR'!$C$25+SQRT(('Ejercicio 3 - TIR'!$E$25-'Ejercicio 3 - TIR'!$C$25)*('Ejercicio 3 - TIR'!$D$25-'Ejercicio 3 - TIR'!$C$25)*V797),'Ejercicio 3 - TIR'!$E$25-SQRT(('Ejercicio 3 - TIR'!$E$25-'Ejercicio 3 - TIR'!$C$25)*('Ejercicio 3 - TIR'!$E$25-'Ejercicio 3 - TIR'!$D$25)*(1-V797)))</f>
        <v>0.196576151351896</v>
      </c>
      <c r="X797" s="16">
        <f ca="1" t="shared" si="5932"/>
        <v>0.535040090042658</v>
      </c>
      <c r="Y797" s="18">
        <f ca="1">IF(X797&lt;=('Ejercicio 3 - TIR'!$D$26-'Ejercicio 3 - TIR'!$C$26)/('Ejercicio 3 - TIR'!$E$26-'Ejercicio 3 - TIR'!$C$26),'Ejercicio 3 - TIR'!$C$26+SQRT(('Ejercicio 3 - TIR'!$E$26-'Ejercicio 3 - TIR'!$C$26)*('Ejercicio 3 - TIR'!$D$26-'Ejercicio 3 - TIR'!$C$26)*X797),'Ejercicio 3 - TIR'!$E$26-SQRT(('Ejercicio 3 - TIR'!$E$26-'Ejercicio 3 - TIR'!$C$26)*('Ejercicio 3 - TIR'!$E$26-'Ejercicio 3 - TIR'!$D$26)*(1-X797)))</f>
        <v>0.229892280896356</v>
      </c>
      <c r="Z797" s="16">
        <f ca="1" t="shared" si="5716"/>
        <v>1.15435804933075</v>
      </c>
      <c r="AA797" s="16">
        <f ca="1" t="shared" si="5717"/>
        <v>1.30400632563343</v>
      </c>
      <c r="AB797" s="16">
        <f ca="1" t="shared" si="5718"/>
        <v>1.55812617375587</v>
      </c>
      <c r="AC797" s="16">
        <f ca="1" t="shared" si="5719"/>
        <v>1.86441662031345</v>
      </c>
      <c r="AD797" s="16">
        <f ca="1" t="shared" si="5720"/>
        <v>2.29303160969839</v>
      </c>
      <c r="AE797" s="15">
        <f ca="1" t="shared" si="5721"/>
        <v>4015.43682434187</v>
      </c>
      <c r="AF797" s="15">
        <f ca="1" t="shared" si="5722"/>
        <v>4535.98865807619</v>
      </c>
      <c r="AG797" s="15">
        <f ca="1" t="shared" si="5723"/>
        <v>5419.94506704185</v>
      </c>
      <c r="AH797" s="15">
        <f ca="1" t="shared" si="5724"/>
        <v>6485.37700885963</v>
      </c>
      <c r="AI797" s="15">
        <f ca="1" t="shared" si="5725"/>
        <v>7976.31512189916</v>
      </c>
      <c r="AJ797" s="17">
        <f ca="1" t="shared" si="5726"/>
        <v>48212.3771569912</v>
      </c>
      <c r="AK797" s="17">
        <f ca="1" t="shared" si="5727"/>
        <v>52329.3456475358</v>
      </c>
      <c r="AL797" s="17">
        <f ca="1" t="shared" si="5728"/>
        <v>63449.999427168</v>
      </c>
      <c r="AM797" s="17">
        <f ca="1" t="shared" si="5729"/>
        <v>80287.8999251553</v>
      </c>
      <c r="AN797" s="17">
        <f ca="1" t="shared" si="5730"/>
        <v>83621.5689640024</v>
      </c>
      <c r="AO797" s="17">
        <f ca="1">C797/'Ejercicio 3 - TIR'!$D$7</f>
        <v>14702.2857836498</v>
      </c>
      <c r="AP797" s="17">
        <f ca="1" t="shared" si="5731"/>
        <v>33510.0913733413</v>
      </c>
      <c r="AQ797" s="17">
        <f ca="1" t="shared" si="5732"/>
        <v>37627.0598638859</v>
      </c>
      <c r="AR797" s="17">
        <f ca="1" t="shared" si="5733"/>
        <v>48747.7136435182</v>
      </c>
      <c r="AS797" s="17">
        <f ca="1" t="shared" si="5734"/>
        <v>65585.6141415055</v>
      </c>
      <c r="AT797" s="17">
        <f ca="1" t="shared" si="5735"/>
        <v>68919.2831803526</v>
      </c>
      <c r="AU797" s="17">
        <f ca="1">AP797*'Ejercicio 3 - TIR'!$D$5</f>
        <v>16755.0456866707</v>
      </c>
      <c r="AV797" s="17">
        <f ca="1">AQ797*'Ejercicio 3 - TIR'!$D$5</f>
        <v>18813.529931943</v>
      </c>
      <c r="AW797" s="17">
        <f ca="1">AR797*'Ejercicio 3 - TIR'!$D$5</f>
        <v>24373.8568217591</v>
      </c>
      <c r="AX797" s="17">
        <f ca="1">AS797*'Ejercicio 3 - TIR'!$D$5</f>
        <v>32792.8070707527</v>
      </c>
      <c r="AY797" s="17">
        <f ca="1">AT797*'Ejercicio 3 - TIR'!$D$5</f>
        <v>34459.6415901763</v>
      </c>
      <c r="AZ797" s="17">
        <f ca="1" t="shared" ref="AZ797:BD797" si="5933">AJ797-AU797-AE797</f>
        <v>27441.8946459786</v>
      </c>
      <c r="BA797" s="17">
        <f ca="1" t="shared" si="5933"/>
        <v>28979.8270575166</v>
      </c>
      <c r="BB797" s="17">
        <f ca="1" t="shared" si="5933"/>
        <v>33656.1975383671</v>
      </c>
      <c r="BC797" s="17">
        <f ca="1" t="shared" si="5933"/>
        <v>41009.715845543</v>
      </c>
      <c r="BD797" s="17">
        <f ca="1" t="shared" si="5933"/>
        <v>41185.612251927</v>
      </c>
      <c r="BE797" s="17">
        <f ca="1" t="shared" ref="BE797:BI797" si="5934">AZ797/Z797</f>
        <v>23772.4288940407</v>
      </c>
      <c r="BF797" s="17">
        <f ca="1" t="shared" si="5934"/>
        <v>22223.6859498664</v>
      </c>
      <c r="BG797" s="17">
        <f ca="1" t="shared" si="5934"/>
        <v>21600.431406167</v>
      </c>
      <c r="BH797" s="17">
        <f ca="1" t="shared" si="5934"/>
        <v>21996.0042185465</v>
      </c>
      <c r="BI797" s="17">
        <f ca="1" t="shared" si="5934"/>
        <v>17961.2056274027</v>
      </c>
      <c r="BJ797" s="17">
        <f ca="1" t="shared" si="5738"/>
        <v>59650.4270744814</v>
      </c>
      <c r="BK797" s="17">
        <f ca="1" t="shared" si="5739"/>
        <v>33712.8060367284</v>
      </c>
      <c r="BL797" s="17">
        <f ca="1" t="shared" si="5740"/>
        <v>93363.2331112098</v>
      </c>
      <c r="BM797" s="17">
        <f ca="1">BK797*'Ejercicio 3 - TIR'!$D$5</f>
        <v>16856.4030183642</v>
      </c>
      <c r="BN797" s="17">
        <f ca="1" t="shared" si="5741"/>
        <v>76506.8300928456</v>
      </c>
      <c r="BO797" s="17">
        <f ca="1" t="shared" si="5742"/>
        <v>33364.9260521571</v>
      </c>
      <c r="BP797" s="17">
        <f ca="1" t="shared" si="5743"/>
        <v>-99525.2120785814</v>
      </c>
      <c r="BQ797" s="17">
        <f ca="1" t="shared" ref="BQ797:BT797" si="5935">BE797</f>
        <v>23772.4288940407</v>
      </c>
      <c r="BR797" s="17">
        <f ca="1" t="shared" si="5935"/>
        <v>22223.6859498664</v>
      </c>
      <c r="BS797" s="17">
        <f ca="1" t="shared" si="5935"/>
        <v>21600.431406167</v>
      </c>
      <c r="BT797" s="17">
        <f ca="1" t="shared" si="5935"/>
        <v>21996.0042185465</v>
      </c>
      <c r="BU797" s="17">
        <f ca="1" t="shared" si="5745"/>
        <v>51326.1316795598</v>
      </c>
      <c r="BV797" s="19">
        <f ca="1" t="shared" si="5746"/>
        <v>11.2378377801824</v>
      </c>
    </row>
    <row r="798" ht="15" customHeight="1" spans="1:74">
      <c r="A798" s="15">
        <v>797</v>
      </c>
      <c r="B798" s="16">
        <f ca="1" t="shared" ref="B798:F798" si="5936">RAND()</f>
        <v>0.702837246017253</v>
      </c>
      <c r="C798" s="17">
        <f ca="1">IF(B798&lt;=('Ejercicio 3 - TIR'!$D$13-'Ejercicio 3 - TIR'!$C$13)/('Ejercicio 3 - TIR'!$E$13-'Ejercicio 3 - TIR'!$C$13),'Ejercicio 3 - TIR'!$C$13+SQRT(('Ejercicio 3 - TIR'!$E$13-'Ejercicio 3 - TIR'!$C$13)*('Ejercicio 3 - TIR'!$D$13-'Ejercicio 3 - TIR'!$C$13)*B798),'Ejercicio 3 - TIR'!$E$13-SQRT(('Ejercicio 3 - TIR'!$E$13-'Ejercicio 3 - TIR'!$C$13)*('Ejercicio 3 - TIR'!$E$13-'Ejercicio 3 - TIR'!$D$13)*(1-B798)))</f>
        <v>81116.2687802623</v>
      </c>
      <c r="D798" s="16">
        <f ca="1" t="shared" si="5936"/>
        <v>0.154012142655317</v>
      </c>
      <c r="E798" s="17">
        <f ca="1">IF(D798&lt;=('Ejercicio 3 - TIR'!$D$14-'Ejercicio 3 - TIR'!$C$14)/('Ejercicio 3 - TIR'!$E$14-'Ejercicio 3 - TIR'!$C$14),'Ejercicio 3 - TIR'!$C$14+SQRT(('Ejercicio 3 - TIR'!$E$14-'Ejercicio 3 - TIR'!$C$14)*('Ejercicio 3 - TIR'!$D$14-'Ejercicio 3 - TIR'!$C$14)*D798),'Ejercicio 3 - TIR'!$E$14-SQRT(('Ejercicio 3 - TIR'!$E$14-'Ejercicio 3 - TIR'!$C$14)*('Ejercicio 3 - TIR'!$E$14-'Ejercicio 3 - TIR'!$D$14)*(1-D798)))</f>
        <v>28398.6630752619</v>
      </c>
      <c r="F798" s="16">
        <f ca="1" t="shared" si="5936"/>
        <v>0.120791021466629</v>
      </c>
      <c r="G798" s="17">
        <f ca="1">IF(F798&lt;=('Ejercicio 3 - TIR'!$D$18-'Ejercicio 3 - TIR'!$C$18)/('Ejercicio 3 - TIR'!$E$18-'Ejercicio 3 - TIR'!$C$18),'Ejercicio 3 - TIR'!$C$18+SQRT(('Ejercicio 3 - TIR'!$E$18-'Ejercicio 3 - TIR'!$C$18)*('Ejercicio 3 - TIR'!$D$18-'Ejercicio 3 - TIR'!$C$18)*F798),'Ejercicio 3 - TIR'!$E$18-SQRT(('Ejercicio 3 - TIR'!$E$18-'Ejercicio 3 - TIR'!$C$18)*('Ejercicio 3 - TIR'!$E$18-'Ejercicio 3 - TIR'!$D$18)*(1-F798)))</f>
        <v>34256.6011347076</v>
      </c>
      <c r="H798" s="16">
        <f ca="1" t="shared" ref="H798:L798" si="5937">RAND()</f>
        <v>0.516108717311642</v>
      </c>
      <c r="I798" s="17">
        <f ca="1">IF(H798&lt;=('Ejercicio 3 - TIR'!$D$18-'Ejercicio 3 - TIR'!$C$18)/('Ejercicio 3 - TIR'!$E$18-'Ejercicio 3 - TIR'!$C$18),'Ejercicio 3 - TIR'!$C$18+SQRT(('Ejercicio 3 - TIR'!$E$18-'Ejercicio 3 - TIR'!$C$18)*('Ejercicio 3 - TIR'!$D$18-'Ejercicio 3 - TIR'!$C$18)*H798),'Ejercicio 3 - TIR'!$E$18-SQRT(('Ejercicio 3 - TIR'!$E$18-'Ejercicio 3 - TIR'!$C$18)*('Ejercicio 3 - TIR'!$E$18-'Ejercicio 3 - TIR'!$D$18)*(1-H798)))</f>
        <v>38798.6537377457</v>
      </c>
      <c r="J798" s="16">
        <f ca="1" t="shared" si="5937"/>
        <v>0.781698686868992</v>
      </c>
      <c r="K798" s="17">
        <f ca="1">IF(J798&lt;=('Ejercicio 3 - TIR'!$D$18-'Ejercicio 3 - TIR'!$C$18)/('Ejercicio 3 - TIR'!$E$18-'Ejercicio 3 - TIR'!$C$18),'Ejercicio 3 - TIR'!$C$18+SQRT(('Ejercicio 3 - TIR'!$E$18-'Ejercicio 3 - TIR'!$C$18)*('Ejercicio 3 - TIR'!$D$18-'Ejercicio 3 - TIR'!$C$18)*J798),'Ejercicio 3 - TIR'!$E$18-SQRT(('Ejercicio 3 - TIR'!$E$18-'Ejercicio 3 - TIR'!$C$18)*('Ejercicio 3 - TIR'!$E$18-'Ejercicio 3 - TIR'!$D$18)*(1-J798)))</f>
        <v>40953.6932290265</v>
      </c>
      <c r="L798" s="16">
        <f ca="1" t="shared" si="5937"/>
        <v>0.912332122691136</v>
      </c>
      <c r="M798" s="17">
        <f ca="1">IF(L798&lt;=('Ejercicio 3 - TIR'!$D$18-'Ejercicio 3 - TIR'!$C$18)/('Ejercicio 3 - TIR'!$E$18-'Ejercicio 3 - TIR'!$C$18),'Ejercicio 3 - TIR'!$C$18+SQRT(('Ejercicio 3 - TIR'!$E$18-'Ejercicio 3 - TIR'!$C$18)*('Ejercicio 3 - TIR'!$D$18-'Ejercicio 3 - TIR'!$C$18)*L798),'Ejercicio 3 - TIR'!$E$18-SQRT(('Ejercicio 3 - TIR'!$E$18-'Ejercicio 3 - TIR'!$C$18)*('Ejercicio 3 - TIR'!$E$18-'Ejercicio 3 - TIR'!$D$18)*(1-L798)))</f>
        <v>42435.8060139364</v>
      </c>
      <c r="N798" s="16">
        <f ca="1" t="shared" ref="N798:R798" si="5938">RAND()</f>
        <v>0.513384491485171</v>
      </c>
      <c r="O798" s="17">
        <f ca="1">IF(N798&lt;=('Ejercicio 3 - TIR'!$D$18-'Ejercicio 3 - TIR'!$C$18)/('Ejercicio 3 - TIR'!$E$18-'Ejercicio 3 - TIR'!$C$18),'Ejercicio 3 - TIR'!$C$18+SQRT(('Ejercicio 3 - TIR'!$E$18-'Ejercicio 3 - TIR'!$C$18)*('Ejercicio 3 - TIR'!$D$18-'Ejercicio 3 - TIR'!$C$18)*N798),'Ejercicio 3 - TIR'!$E$18-SQRT(('Ejercicio 3 - TIR'!$E$18-'Ejercicio 3 - TIR'!$C$18)*('Ejercicio 3 - TIR'!$E$18-'Ejercicio 3 - TIR'!$D$18)*(1-N798)))</f>
        <v>38775.4016274342</v>
      </c>
      <c r="P798" s="16">
        <f ca="1" t="shared" si="5938"/>
        <v>0.4077408855061</v>
      </c>
      <c r="Q798" s="18">
        <f ca="1">IF(P798&lt;=('Ejercicio 3 - TIR'!$D$22-'Ejercicio 3 - TIR'!$C$22)/('Ejercicio 3 - TIR'!$E$22-'Ejercicio 3 - TIR'!$C$22),'Ejercicio 3 - TIR'!$C$22+SQRT(('Ejercicio 3 - TIR'!$E$22-'Ejercicio 3 - TIR'!$C$22)*('Ejercicio 3 - TIR'!$D$22-'Ejercicio 3 - TIR'!$C$22)*P798),'Ejercicio 3 - TIR'!$E$22-SQRT(('Ejercicio 3 - TIR'!$E$22-'Ejercicio 3 - TIR'!$C$22)*('Ejercicio 3 - TIR'!$E$22-'Ejercicio 3 - TIR'!$D$22)*(1-P798)))</f>
        <v>0.147091208793832</v>
      </c>
      <c r="R798" s="16">
        <f ca="1" t="shared" si="5938"/>
        <v>0.27370102761405</v>
      </c>
      <c r="S798" s="18">
        <f ca="1">IF(R798&lt;=('Ejercicio 3 - TIR'!$D$23-'Ejercicio 3 - TIR'!$C$23)/('Ejercicio 3 - TIR'!$E$23-'Ejercicio 3 - TIR'!$C$23),'Ejercicio 3 - TIR'!$C$23+SQRT(('Ejercicio 3 - TIR'!$E$23-'Ejercicio 3 - TIR'!$C$23)*('Ejercicio 3 - TIR'!$D$23-'Ejercicio 3 - TIR'!$C$23)*R798),'Ejercicio 3 - TIR'!$E$23-SQRT(('Ejercicio 3 - TIR'!$E$23-'Ejercicio 3 - TIR'!$C$23)*('Ejercicio 3 - TIR'!$E$23-'Ejercicio 3 - TIR'!$D$23)*(1-R798)))</f>
        <v>0.142195987243312</v>
      </c>
      <c r="T798" s="16">
        <f ca="1" t="shared" ref="T798:X798" si="5939">RAND()</f>
        <v>0.508029316155974</v>
      </c>
      <c r="U798" s="18">
        <f ca="1">IF(T798&lt;=('Ejercicio 3 - TIR'!$D$24-'Ejercicio 3 - TIR'!$C$24)/('Ejercicio 3 - TIR'!$E$24-'Ejercicio 3 - TIR'!$C$24),'Ejercicio 3 - TIR'!$C$24+SQRT(('Ejercicio 3 - TIR'!$E$24-'Ejercicio 3 - TIR'!$C$24)*('Ejercicio 3 - TIR'!$D$24-'Ejercicio 3 - TIR'!$C$24)*T798),'Ejercicio 3 - TIR'!$E$24-SQRT(('Ejercicio 3 - TIR'!$E$24-'Ejercicio 3 - TIR'!$C$24)*('Ejercicio 3 - TIR'!$E$24-'Ejercicio 3 - TIR'!$D$24)*(1-T798)))</f>
        <v>0.182885071537678</v>
      </c>
      <c r="V798" s="16">
        <f ca="1" t="shared" si="5939"/>
        <v>0.629564518718959</v>
      </c>
      <c r="W798" s="18">
        <f ca="1">IF(V798&lt;=('Ejercicio 3 - TIR'!$D$25-'Ejercicio 3 - TIR'!$C$25)/('Ejercicio 3 - TIR'!$E$25-'Ejercicio 3 - TIR'!$C$25),'Ejercicio 3 - TIR'!$C$25+SQRT(('Ejercicio 3 - TIR'!$E$25-'Ejercicio 3 - TIR'!$C$25)*('Ejercicio 3 - TIR'!$D$25-'Ejercicio 3 - TIR'!$C$25)*V798),'Ejercicio 3 - TIR'!$E$25-SQRT(('Ejercicio 3 - TIR'!$E$25-'Ejercicio 3 - TIR'!$C$25)*('Ejercicio 3 - TIR'!$E$25-'Ejercicio 3 - TIR'!$D$25)*(1-V798)))</f>
        <v>0.213992720395958</v>
      </c>
      <c r="X798" s="16">
        <f ca="1" t="shared" si="5939"/>
        <v>0.655918242712686</v>
      </c>
      <c r="Y798" s="18">
        <f ca="1">IF(X798&lt;=('Ejercicio 3 - TIR'!$D$26-'Ejercicio 3 - TIR'!$C$26)/('Ejercicio 3 - TIR'!$E$26-'Ejercicio 3 - TIR'!$C$26),'Ejercicio 3 - TIR'!$C$26+SQRT(('Ejercicio 3 - TIR'!$E$26-'Ejercicio 3 - TIR'!$C$26)*('Ejercicio 3 - TIR'!$D$26-'Ejercicio 3 - TIR'!$C$26)*X798),'Ejercicio 3 - TIR'!$E$26-SQRT(('Ejercicio 3 - TIR'!$E$26-'Ejercicio 3 - TIR'!$C$26)*('Ejercicio 3 - TIR'!$E$26-'Ejercicio 3 - TIR'!$D$26)*(1-X798)))</f>
        <v>0.236894994613717</v>
      </c>
      <c r="Z798" s="16">
        <f ca="1" t="shared" si="5716"/>
        <v>1.14709120879383</v>
      </c>
      <c r="AA798" s="16">
        <f ca="1" t="shared" si="5717"/>
        <v>1.3102029756864</v>
      </c>
      <c r="AB798" s="16">
        <f ca="1" t="shared" si="5718"/>
        <v>1.54981954062368</v>
      </c>
      <c r="AC798" s="16">
        <f ca="1" t="shared" si="5719"/>
        <v>1.88146964024456</v>
      </c>
      <c r="AD798" s="16">
        <f ca="1" t="shared" si="5720"/>
        <v>2.32718038053616</v>
      </c>
      <c r="AE798" s="15">
        <f ca="1" t="shared" si="5721"/>
        <v>4177.19367986903</v>
      </c>
      <c r="AF798" s="15">
        <f ca="1" t="shared" si="5722"/>
        <v>4771.17385908453</v>
      </c>
      <c r="AG798" s="15">
        <f ca="1" t="shared" si="5723"/>
        <v>5643.7503316219</v>
      </c>
      <c r="AH798" s="15">
        <f ca="1" t="shared" si="5724"/>
        <v>6851.47181832127</v>
      </c>
      <c r="AI798" s="15">
        <f ca="1" t="shared" si="5725"/>
        <v>8474.55119781852</v>
      </c>
      <c r="AJ798" s="17">
        <f ca="1" t="shared" si="5726"/>
        <v>39295.4460047799</v>
      </c>
      <c r="AK798" s="17">
        <f ca="1" t="shared" si="5727"/>
        <v>50834.1115798205</v>
      </c>
      <c r="AL798" s="17">
        <f ca="1" t="shared" si="5728"/>
        <v>63470.8340270531</v>
      </c>
      <c r="AM798" s="17">
        <f ca="1" t="shared" si="5729"/>
        <v>79841.6806745287</v>
      </c>
      <c r="AN798" s="17">
        <f ca="1" t="shared" si="5730"/>
        <v>90237.3539147749</v>
      </c>
      <c r="AO798" s="17">
        <f ca="1">C798/'Ejercicio 3 - TIR'!$D$7</f>
        <v>16223.2537560525</v>
      </c>
      <c r="AP798" s="17">
        <f ca="1" t="shared" si="5731"/>
        <v>23072.1922487275</v>
      </c>
      <c r="AQ798" s="17">
        <f ca="1" t="shared" si="5732"/>
        <v>34610.857823768</v>
      </c>
      <c r="AR798" s="17">
        <f ca="1" t="shared" si="5733"/>
        <v>47247.5802710006</v>
      </c>
      <c r="AS798" s="17">
        <f ca="1" t="shared" si="5734"/>
        <v>63618.4269184762</v>
      </c>
      <c r="AT798" s="17">
        <f ca="1" t="shared" si="5735"/>
        <v>74014.1001587225</v>
      </c>
      <c r="AU798" s="17">
        <f ca="1">AP798*'Ejercicio 3 - TIR'!$D$5</f>
        <v>11536.0961243637</v>
      </c>
      <c r="AV798" s="17">
        <f ca="1">AQ798*'Ejercicio 3 - TIR'!$D$5</f>
        <v>17305.428911884</v>
      </c>
      <c r="AW798" s="17">
        <f ca="1">AR798*'Ejercicio 3 - TIR'!$D$5</f>
        <v>23623.7901355003</v>
      </c>
      <c r="AX798" s="17">
        <f ca="1">AS798*'Ejercicio 3 - TIR'!$D$5</f>
        <v>31809.2134592381</v>
      </c>
      <c r="AY798" s="17">
        <f ca="1">AT798*'Ejercicio 3 - TIR'!$D$5</f>
        <v>37007.0500793612</v>
      </c>
      <c r="AZ798" s="17">
        <f ca="1" t="shared" ref="AZ798:BD798" si="5940">AJ798-AU798-AE798</f>
        <v>23582.1562005472</v>
      </c>
      <c r="BA798" s="17">
        <f ca="1" t="shared" si="5940"/>
        <v>28757.508808852</v>
      </c>
      <c r="BB798" s="17">
        <f ca="1" t="shared" si="5940"/>
        <v>34203.2935599309</v>
      </c>
      <c r="BC798" s="17">
        <f ca="1" t="shared" si="5940"/>
        <v>41180.9953969693</v>
      </c>
      <c r="BD798" s="17">
        <f ca="1" t="shared" si="5940"/>
        <v>44755.7526375952</v>
      </c>
      <c r="BE798" s="17">
        <f ca="1" t="shared" ref="BE798:BI798" si="5941">AZ798/Z798</f>
        <v>20558.2224148887</v>
      </c>
      <c r="BF798" s="17">
        <f ca="1" t="shared" si="5941"/>
        <v>21948.8959668912</v>
      </c>
      <c r="BG798" s="17">
        <f ca="1" t="shared" si="5941"/>
        <v>22069.2104231482</v>
      </c>
      <c r="BH798" s="17">
        <f ca="1" t="shared" si="5941"/>
        <v>21887.6746752164</v>
      </c>
      <c r="BI798" s="17">
        <f ca="1" t="shared" si="5941"/>
        <v>19231.750581914</v>
      </c>
      <c r="BJ798" s="17">
        <f ca="1" t="shared" si="5738"/>
        <v>66088.8115422063</v>
      </c>
      <c r="BK798" s="17">
        <f ca="1" t="shared" si="5739"/>
        <v>37754.4378495449</v>
      </c>
      <c r="BL798" s="17">
        <f ca="1" t="shared" si="5740"/>
        <v>103843.249391751</v>
      </c>
      <c r="BM798" s="17">
        <f ca="1">BK798*'Ejercicio 3 - TIR'!$D$5</f>
        <v>18877.2189247724</v>
      </c>
      <c r="BN798" s="17">
        <f ca="1" t="shared" si="5741"/>
        <v>84966.0304669787</v>
      </c>
      <c r="BO798" s="17">
        <f ca="1" t="shared" si="5742"/>
        <v>36510.2899532881</v>
      </c>
      <c r="BP798" s="17">
        <f ca="1" t="shared" si="5743"/>
        <v>-109514.931855524</v>
      </c>
      <c r="BQ798" s="17">
        <f ca="1" t="shared" ref="BQ798:BT798" si="5942">BE798</f>
        <v>20558.2224148887</v>
      </c>
      <c r="BR798" s="17">
        <f ca="1" t="shared" si="5942"/>
        <v>21948.8959668912</v>
      </c>
      <c r="BS798" s="17">
        <f ca="1" t="shared" si="5942"/>
        <v>22069.2104231482</v>
      </c>
      <c r="BT798" s="17">
        <f ca="1" t="shared" si="5942"/>
        <v>21887.6746752164</v>
      </c>
      <c r="BU798" s="17">
        <f ca="1" t="shared" si="5745"/>
        <v>55742.0405352021</v>
      </c>
      <c r="BV798" s="19">
        <f ca="1" t="shared" si="5746"/>
        <v>7.96510743175838</v>
      </c>
    </row>
    <row r="799" ht="15" customHeight="1" spans="1:74">
      <c r="A799" s="15">
        <v>798</v>
      </c>
      <c r="B799" s="16">
        <f ca="1" t="shared" ref="B799:F799" si="5943">RAND()</f>
        <v>0.88431149531355</v>
      </c>
      <c r="C799" s="17">
        <f ca="1">IF(B799&lt;=('Ejercicio 3 - TIR'!$D$13-'Ejercicio 3 - TIR'!$C$13)/('Ejercicio 3 - TIR'!$E$13-'Ejercicio 3 - TIR'!$C$13),'Ejercicio 3 - TIR'!$C$13+SQRT(('Ejercicio 3 - TIR'!$E$13-'Ejercicio 3 - TIR'!$C$13)*('Ejercicio 3 - TIR'!$D$13-'Ejercicio 3 - TIR'!$C$13)*B799),'Ejercicio 3 - TIR'!$E$13-SQRT(('Ejercicio 3 - TIR'!$E$13-'Ejercicio 3 - TIR'!$C$13)*('Ejercicio 3 - TIR'!$E$13-'Ejercicio 3 - TIR'!$D$13)*(1-B799)))</f>
        <v>88217.5467060658</v>
      </c>
      <c r="D799" s="16">
        <f ca="1" t="shared" si="5943"/>
        <v>0.250860322439195</v>
      </c>
      <c r="E799" s="17">
        <f ca="1">IF(D799&lt;=('Ejercicio 3 - TIR'!$D$14-'Ejercicio 3 - TIR'!$C$14)/('Ejercicio 3 - TIR'!$E$14-'Ejercicio 3 - TIR'!$C$14),'Ejercicio 3 - TIR'!$C$14+SQRT(('Ejercicio 3 - TIR'!$E$14-'Ejercicio 3 - TIR'!$C$14)*('Ejercicio 3 - TIR'!$D$14-'Ejercicio 3 - TIR'!$C$14)*D799),'Ejercicio 3 - TIR'!$E$14-SQRT(('Ejercicio 3 - TIR'!$E$14-'Ejercicio 3 - TIR'!$C$14)*('Ejercicio 3 - TIR'!$E$14-'Ejercicio 3 - TIR'!$D$14)*(1-D799)))</f>
        <v>29337.5712308779</v>
      </c>
      <c r="F799" s="16">
        <f ca="1" t="shared" si="5943"/>
        <v>0.275683011673084</v>
      </c>
      <c r="G799" s="17">
        <f ca="1">IF(F799&lt;=('Ejercicio 3 - TIR'!$D$18-'Ejercicio 3 - TIR'!$C$18)/('Ejercicio 3 - TIR'!$E$18-'Ejercicio 3 - TIR'!$C$18),'Ejercicio 3 - TIR'!$C$18+SQRT(('Ejercicio 3 - TIR'!$E$18-'Ejercicio 3 - TIR'!$C$18)*('Ejercicio 3 - TIR'!$D$18-'Ejercicio 3 - TIR'!$C$18)*F799),'Ejercicio 3 - TIR'!$E$18-SQRT(('Ejercicio 3 - TIR'!$E$18-'Ejercicio 3 - TIR'!$C$18)*('Ejercicio 3 - TIR'!$E$18-'Ejercicio 3 - TIR'!$D$18)*(1-F799)))</f>
        <v>36430.5872011009</v>
      </c>
      <c r="H799" s="16">
        <f ca="1" t="shared" ref="H799:L799" si="5944">RAND()</f>
        <v>0.426056159802905</v>
      </c>
      <c r="I799" s="17">
        <f ca="1">IF(H799&lt;=('Ejercicio 3 - TIR'!$D$18-'Ejercicio 3 - TIR'!$C$18)/('Ejercicio 3 - TIR'!$E$18-'Ejercicio 3 - TIR'!$C$18),'Ejercicio 3 - TIR'!$C$18+SQRT(('Ejercicio 3 - TIR'!$E$18-'Ejercicio 3 - TIR'!$C$18)*('Ejercicio 3 - TIR'!$D$18-'Ejercicio 3 - TIR'!$C$18)*H799),'Ejercicio 3 - TIR'!$E$18-SQRT(('Ejercicio 3 - TIR'!$E$18-'Ejercicio 3 - TIR'!$C$18)*('Ejercicio 3 - TIR'!$E$18-'Ejercicio 3 - TIR'!$D$18)*(1-H799)))</f>
        <v>37994.2744492815</v>
      </c>
      <c r="J799" s="16">
        <f ca="1" t="shared" si="5944"/>
        <v>0.797027710401146</v>
      </c>
      <c r="K799" s="17">
        <f ca="1">IF(J799&lt;=('Ejercicio 3 - TIR'!$D$18-'Ejercicio 3 - TIR'!$C$18)/('Ejercicio 3 - TIR'!$E$18-'Ejercicio 3 - TIR'!$C$18),'Ejercicio 3 - TIR'!$C$18+SQRT(('Ejercicio 3 - TIR'!$E$18-'Ejercicio 3 - TIR'!$C$18)*('Ejercicio 3 - TIR'!$D$18-'Ejercicio 3 - TIR'!$C$18)*J799),'Ejercicio 3 - TIR'!$E$18-SQRT(('Ejercicio 3 - TIR'!$E$18-'Ejercicio 3 - TIR'!$C$18)*('Ejercicio 3 - TIR'!$E$18-'Ejercicio 3 - TIR'!$D$18)*(1-J799)))</f>
        <v>41098.3437209418</v>
      </c>
      <c r="L799" s="16">
        <f ca="1" t="shared" si="5944"/>
        <v>0.370869118971283</v>
      </c>
      <c r="M799" s="17">
        <f ca="1">IF(L799&lt;=('Ejercicio 3 - TIR'!$D$18-'Ejercicio 3 - TIR'!$C$18)/('Ejercicio 3 - TIR'!$E$18-'Ejercicio 3 - TIR'!$C$18),'Ejercicio 3 - TIR'!$C$18+SQRT(('Ejercicio 3 - TIR'!$E$18-'Ejercicio 3 - TIR'!$C$18)*('Ejercicio 3 - TIR'!$D$18-'Ejercicio 3 - TIR'!$C$18)*L799),'Ejercicio 3 - TIR'!$E$18-SQRT(('Ejercicio 3 - TIR'!$E$18-'Ejercicio 3 - TIR'!$C$18)*('Ejercicio 3 - TIR'!$E$18-'Ejercicio 3 - TIR'!$D$18)*(1-L799)))</f>
        <v>37458.5767975997</v>
      </c>
      <c r="N799" s="16">
        <f ca="1" t="shared" ref="N799:R799" si="5945">RAND()</f>
        <v>0.860530033506781</v>
      </c>
      <c r="O799" s="17">
        <f ca="1">IF(N799&lt;=('Ejercicio 3 - TIR'!$D$18-'Ejercicio 3 - TIR'!$C$18)/('Ejercicio 3 - TIR'!$E$18-'Ejercicio 3 - TIR'!$C$18),'Ejercicio 3 - TIR'!$C$18+SQRT(('Ejercicio 3 - TIR'!$E$18-'Ejercicio 3 - TIR'!$C$18)*('Ejercicio 3 - TIR'!$D$18-'Ejercicio 3 - TIR'!$C$18)*N799),'Ejercicio 3 - TIR'!$E$18-SQRT(('Ejercicio 3 - TIR'!$E$18-'Ejercicio 3 - TIR'!$C$18)*('Ejercicio 3 - TIR'!$E$18-'Ejercicio 3 - TIR'!$D$18)*(1-N799)))</f>
        <v>41765.7694134475</v>
      </c>
      <c r="P799" s="16">
        <f ca="1" t="shared" si="5945"/>
        <v>0.578106674942165</v>
      </c>
      <c r="Q799" s="18">
        <f ca="1">IF(P799&lt;=('Ejercicio 3 - TIR'!$D$22-'Ejercicio 3 - TIR'!$C$22)/('Ejercicio 3 - TIR'!$E$22-'Ejercicio 3 - TIR'!$C$22),'Ejercicio 3 - TIR'!$C$22+SQRT(('Ejercicio 3 - TIR'!$E$22-'Ejercicio 3 - TIR'!$C$22)*('Ejercicio 3 - TIR'!$D$22-'Ejercicio 3 - TIR'!$C$22)*P799),'Ejercicio 3 - TIR'!$E$22-SQRT(('Ejercicio 3 - TIR'!$E$22-'Ejercicio 3 - TIR'!$C$22)*('Ejercicio 3 - TIR'!$E$22-'Ejercicio 3 - TIR'!$D$22)*(1-P799)))</f>
        <v>0.152442641906306</v>
      </c>
      <c r="R799" s="16">
        <f ca="1" t="shared" si="5945"/>
        <v>0.769931194883342</v>
      </c>
      <c r="S799" s="18">
        <f ca="1">IF(R799&lt;=('Ejercicio 3 - TIR'!$D$23-'Ejercicio 3 - TIR'!$C$23)/('Ejercicio 3 - TIR'!$E$23-'Ejercicio 3 - TIR'!$C$23),'Ejercicio 3 - TIR'!$C$23+SQRT(('Ejercicio 3 - TIR'!$E$23-'Ejercicio 3 - TIR'!$C$23)*('Ejercicio 3 - TIR'!$D$23-'Ejercicio 3 - TIR'!$C$23)*R799),'Ejercicio 3 - TIR'!$E$23-SQRT(('Ejercicio 3 - TIR'!$E$23-'Ejercicio 3 - TIR'!$C$23)*('Ejercicio 3 - TIR'!$E$23-'Ejercicio 3 - TIR'!$D$23)*(1-R799)))</f>
        <v>0.159649966849905</v>
      </c>
      <c r="T799" s="16">
        <f ca="1" t="shared" ref="T799:X799" si="5946">RAND()</f>
        <v>0.95738630427605</v>
      </c>
      <c r="U799" s="18">
        <f ca="1">IF(T799&lt;=('Ejercicio 3 - TIR'!$D$24-'Ejercicio 3 - TIR'!$C$24)/('Ejercicio 3 - TIR'!$E$24-'Ejercicio 3 - TIR'!$C$24),'Ejercicio 3 - TIR'!$C$24+SQRT(('Ejercicio 3 - TIR'!$E$24-'Ejercicio 3 - TIR'!$C$24)*('Ejercicio 3 - TIR'!$D$24-'Ejercicio 3 - TIR'!$C$24)*T799),'Ejercicio 3 - TIR'!$E$24-SQRT(('Ejercicio 3 - TIR'!$E$24-'Ejercicio 3 - TIR'!$C$24)*('Ejercicio 3 - TIR'!$E$24-'Ejercicio 3 - TIR'!$D$24)*(1-T799)))</f>
        <v>0.209076706173179</v>
      </c>
      <c r="V799" s="16">
        <f ca="1" t="shared" si="5946"/>
        <v>0.949287714590011</v>
      </c>
      <c r="W799" s="18">
        <f ca="1">IF(V799&lt;=('Ejercicio 3 - TIR'!$D$25-'Ejercicio 3 - TIR'!$C$25)/('Ejercicio 3 - TIR'!$E$25-'Ejercicio 3 - TIR'!$C$25),'Ejercicio 3 - TIR'!$C$25+SQRT(('Ejercicio 3 - TIR'!$E$25-'Ejercicio 3 - TIR'!$C$25)*('Ejercicio 3 - TIR'!$D$25-'Ejercicio 3 - TIR'!$C$25)*V799),'Ejercicio 3 - TIR'!$E$25-SQRT(('Ejercicio 3 - TIR'!$E$25-'Ejercicio 3 - TIR'!$C$25)*('Ejercicio 3 - TIR'!$E$25-'Ejercicio 3 - TIR'!$D$25)*(1-V799)))</f>
        <v>0.236677350153406</v>
      </c>
      <c r="X799" s="16">
        <f ca="1" t="shared" si="5946"/>
        <v>0.73360538501891</v>
      </c>
      <c r="Y799" s="18">
        <f ca="1">IF(X799&lt;=('Ejercicio 3 - TIR'!$D$26-'Ejercicio 3 - TIR'!$C$26)/('Ejercicio 3 - TIR'!$E$26-'Ejercicio 3 - TIR'!$C$26),'Ejercicio 3 - TIR'!$C$26+SQRT(('Ejercicio 3 - TIR'!$E$26-'Ejercicio 3 - TIR'!$C$26)*('Ejercicio 3 - TIR'!$D$26-'Ejercicio 3 - TIR'!$C$26)*X799),'Ejercicio 3 - TIR'!$E$26-SQRT(('Ejercicio 3 - TIR'!$E$26-'Ejercicio 3 - TIR'!$C$26)*('Ejercicio 3 - TIR'!$E$26-'Ejercicio 3 - TIR'!$D$26)*(1-X799)))</f>
        <v>0.242072029834199</v>
      </c>
      <c r="Z799" s="16">
        <f ca="1" t="shared" si="5716"/>
        <v>1.15244264190631</v>
      </c>
      <c r="AA799" s="16">
        <f ca="1" t="shared" si="5717"/>
        <v>1.33643007148306</v>
      </c>
      <c r="AB799" s="16">
        <f ca="1" t="shared" si="5718"/>
        <v>1.61584646885953</v>
      </c>
      <c r="AC799" s="16">
        <f ca="1" t="shared" si="5719"/>
        <v>1.99828072936394</v>
      </c>
      <c r="AD799" s="16">
        <f ca="1" t="shared" si="5720"/>
        <v>2.48200860169963</v>
      </c>
      <c r="AE799" s="15">
        <f ca="1" t="shared" si="5721"/>
        <v>4472.29686554945</v>
      </c>
      <c r="AF799" s="15">
        <f ca="1" t="shared" si="5722"/>
        <v>5186.29891187736</v>
      </c>
      <c r="AG799" s="15">
        <f ca="1" t="shared" si="5723"/>
        <v>6270.63320560222</v>
      </c>
      <c r="AH799" s="15">
        <f ca="1" t="shared" si="5724"/>
        <v>7754.75005648811</v>
      </c>
      <c r="AI799" s="15">
        <f ca="1" t="shared" si="5725"/>
        <v>9631.95814351905</v>
      </c>
      <c r="AJ799" s="17">
        <f ca="1" t="shared" si="5726"/>
        <v>41984.1621602348</v>
      </c>
      <c r="AK799" s="17">
        <f ca="1" t="shared" si="5727"/>
        <v>50776.6909182005</v>
      </c>
      <c r="AL799" s="17">
        <f ca="1" t="shared" si="5728"/>
        <v>66408.6135774591</v>
      </c>
      <c r="AM799" s="17">
        <f ca="1" t="shared" si="5729"/>
        <v>74852.7521640427</v>
      </c>
      <c r="AN799" s="17">
        <f ca="1" t="shared" si="5730"/>
        <v>103662.99894078</v>
      </c>
      <c r="AO799" s="17">
        <f ca="1">C799/'Ejercicio 3 - TIR'!$D$7</f>
        <v>17643.5093412132</v>
      </c>
      <c r="AP799" s="17">
        <f ca="1" t="shared" si="5731"/>
        <v>24340.6528190216</v>
      </c>
      <c r="AQ799" s="17">
        <f ca="1" t="shared" si="5732"/>
        <v>33133.1815769873</v>
      </c>
      <c r="AR799" s="17">
        <f ca="1" t="shared" si="5733"/>
        <v>48765.1042362459</v>
      </c>
      <c r="AS799" s="17">
        <f ca="1" t="shared" si="5734"/>
        <v>57209.2428228295</v>
      </c>
      <c r="AT799" s="17">
        <f ca="1" t="shared" si="5735"/>
        <v>86019.4895995671</v>
      </c>
      <c r="AU799" s="17">
        <f ca="1">AP799*'Ejercicio 3 - TIR'!$D$5</f>
        <v>12170.3264095108</v>
      </c>
      <c r="AV799" s="17">
        <f ca="1">AQ799*'Ejercicio 3 - TIR'!$D$5</f>
        <v>16566.5907884937</v>
      </c>
      <c r="AW799" s="17">
        <f ca="1">AR799*'Ejercicio 3 - TIR'!$D$5</f>
        <v>24382.5521181229</v>
      </c>
      <c r="AX799" s="17">
        <f ca="1">AS799*'Ejercicio 3 - TIR'!$D$5</f>
        <v>28604.6214114148</v>
      </c>
      <c r="AY799" s="17">
        <f ca="1">AT799*'Ejercicio 3 - TIR'!$D$5</f>
        <v>43009.7447997835</v>
      </c>
      <c r="AZ799" s="17">
        <f ca="1" t="shared" ref="AZ799:BD799" si="5947">AJ799-AU799-AE799</f>
        <v>25341.5388851745</v>
      </c>
      <c r="BA799" s="17">
        <f ca="1" t="shared" si="5947"/>
        <v>29023.8012178295</v>
      </c>
      <c r="BB799" s="17">
        <f ca="1" t="shared" si="5947"/>
        <v>35755.4282537339</v>
      </c>
      <c r="BC799" s="17">
        <f ca="1" t="shared" si="5947"/>
        <v>38493.3806961398</v>
      </c>
      <c r="BD799" s="17">
        <f ca="1" t="shared" si="5947"/>
        <v>51021.2959974777</v>
      </c>
      <c r="BE799" s="17">
        <f ca="1" t="shared" ref="BE799:BI799" si="5948">AZ799/Z799</f>
        <v>21989.4144521206</v>
      </c>
      <c r="BF799" s="17">
        <f ca="1" t="shared" si="5948"/>
        <v>21717.4110618606</v>
      </c>
      <c r="BG799" s="17">
        <f ca="1" t="shared" si="5948"/>
        <v>22127.9861316095</v>
      </c>
      <c r="BH799" s="17">
        <f ca="1" t="shared" si="5948"/>
        <v>19263.2497178674</v>
      </c>
      <c r="BI799" s="17">
        <f ca="1" t="shared" si="5948"/>
        <v>20556.454140626</v>
      </c>
      <c r="BJ799" s="17">
        <f ca="1" t="shared" si="5738"/>
        <v>72816.1041480146</v>
      </c>
      <c r="BK799" s="17">
        <f ca="1" t="shared" si="5739"/>
        <v>43791.3419490589</v>
      </c>
      <c r="BL799" s="17">
        <f ca="1" t="shared" si="5740"/>
        <v>116607.446097074</v>
      </c>
      <c r="BM799" s="17">
        <f ca="1">BK799*'Ejercicio 3 - TIR'!$D$5</f>
        <v>21895.6709745294</v>
      </c>
      <c r="BN799" s="17">
        <f ca="1" t="shared" si="5741"/>
        <v>94711.7751225441</v>
      </c>
      <c r="BO799" s="17">
        <f ca="1" t="shared" si="5742"/>
        <v>38159.3259014845</v>
      </c>
      <c r="BP799" s="17">
        <f ca="1" t="shared" si="5743"/>
        <v>-117555.117936944</v>
      </c>
      <c r="BQ799" s="17">
        <f ca="1" t="shared" ref="BQ799:BT799" si="5949">BE799</f>
        <v>21989.4144521206</v>
      </c>
      <c r="BR799" s="17">
        <f ca="1" t="shared" si="5949"/>
        <v>21717.4110618606</v>
      </c>
      <c r="BS799" s="17">
        <f ca="1" t="shared" si="5949"/>
        <v>22127.9861316095</v>
      </c>
      <c r="BT799" s="17">
        <f ca="1" t="shared" si="5949"/>
        <v>19263.2497178674</v>
      </c>
      <c r="BU799" s="17">
        <f ca="1" t="shared" si="5745"/>
        <v>58715.7800421104</v>
      </c>
      <c r="BV799" s="19">
        <f ca="1" t="shared" si="5746"/>
        <v>6.06206489650176</v>
      </c>
    </row>
    <row r="800" ht="15" customHeight="1" spans="1:74">
      <c r="A800" s="15">
        <v>799</v>
      </c>
      <c r="B800" s="16">
        <f ca="1" t="shared" ref="B800:F800" si="5950">RAND()</f>
        <v>0.865330521876368</v>
      </c>
      <c r="C800" s="17">
        <f ca="1">IF(B800&lt;=('Ejercicio 3 - TIR'!$D$13-'Ejercicio 3 - TIR'!$C$13)/('Ejercicio 3 - TIR'!$E$13-'Ejercicio 3 - TIR'!$C$13),'Ejercicio 3 - TIR'!$C$13+SQRT(('Ejercicio 3 - TIR'!$E$13-'Ejercicio 3 - TIR'!$C$13)*('Ejercicio 3 - TIR'!$D$13-'Ejercicio 3 - TIR'!$C$13)*B800),'Ejercicio 3 - TIR'!$E$13-SQRT(('Ejercicio 3 - TIR'!$E$13-'Ejercicio 3 - TIR'!$C$13)*('Ejercicio 3 - TIR'!$E$13-'Ejercicio 3 - TIR'!$D$13)*(1-B800)))</f>
        <v>87287.6684377586</v>
      </c>
      <c r="D800" s="16">
        <f ca="1" t="shared" si="5950"/>
        <v>0.113237991518287</v>
      </c>
      <c r="E800" s="17">
        <f ca="1">IF(D800&lt;=('Ejercicio 3 - TIR'!$D$14-'Ejercicio 3 - TIR'!$C$14)/('Ejercicio 3 - TIR'!$E$14-'Ejercicio 3 - TIR'!$C$14),'Ejercicio 3 - TIR'!$C$14+SQRT(('Ejercicio 3 - TIR'!$E$14-'Ejercicio 3 - TIR'!$C$14)*('Ejercicio 3 - TIR'!$D$14-'Ejercicio 3 - TIR'!$C$14)*D800),'Ejercicio 3 - TIR'!$E$14-SQRT(('Ejercicio 3 - TIR'!$E$14-'Ejercicio 3 - TIR'!$C$14)*('Ejercicio 3 - TIR'!$E$14-'Ejercicio 3 - TIR'!$D$14)*(1-D800)))</f>
        <v>27914.2493654235</v>
      </c>
      <c r="F800" s="16">
        <f ca="1" t="shared" si="5950"/>
        <v>0.852765184124471</v>
      </c>
      <c r="G800" s="17">
        <f ca="1">IF(F800&lt;=('Ejercicio 3 - TIR'!$D$18-'Ejercicio 3 - TIR'!$C$18)/('Ejercicio 3 - TIR'!$E$18-'Ejercicio 3 - TIR'!$C$18),'Ejercicio 3 - TIR'!$C$18+SQRT(('Ejercicio 3 - TIR'!$E$18-'Ejercicio 3 - TIR'!$C$18)*('Ejercicio 3 - TIR'!$D$18-'Ejercicio 3 - TIR'!$C$18)*F800),'Ejercicio 3 - TIR'!$E$18-SQRT(('Ejercicio 3 - TIR'!$E$18-'Ejercicio 3 - TIR'!$C$18)*('Ejercicio 3 - TIR'!$E$18-'Ejercicio 3 - TIR'!$D$18)*(1-F800)))</f>
        <v>41676.9575400449</v>
      </c>
      <c r="H800" s="16">
        <f ca="1" t="shared" ref="H800:L800" si="5951">RAND()</f>
        <v>0.333434255119948</v>
      </c>
      <c r="I800" s="17">
        <f ca="1">IF(H800&lt;=('Ejercicio 3 - TIR'!$D$18-'Ejercicio 3 - TIR'!$C$18)/('Ejercicio 3 - TIR'!$E$18-'Ejercicio 3 - TIR'!$C$18),'Ejercicio 3 - TIR'!$C$18+SQRT(('Ejercicio 3 - TIR'!$E$18-'Ejercicio 3 - TIR'!$C$18)*('Ejercicio 3 - TIR'!$D$18-'Ejercicio 3 - TIR'!$C$18)*H800),'Ejercicio 3 - TIR'!$E$18-SQRT(('Ejercicio 3 - TIR'!$E$18-'Ejercicio 3 - TIR'!$C$18)*('Ejercicio 3 - TIR'!$E$18-'Ejercicio 3 - TIR'!$D$18)*(1-H800)))</f>
        <v>37072.1381680502</v>
      </c>
      <c r="J800" s="16">
        <f ca="1" t="shared" si="5951"/>
        <v>0.563554933265149</v>
      </c>
      <c r="K800" s="17">
        <f ca="1">IF(J800&lt;=('Ejercicio 3 - TIR'!$D$18-'Ejercicio 3 - TIR'!$C$18)/('Ejercicio 3 - TIR'!$E$18-'Ejercicio 3 - TIR'!$C$18),'Ejercicio 3 - TIR'!$C$18+SQRT(('Ejercicio 3 - TIR'!$E$18-'Ejercicio 3 - TIR'!$C$18)*('Ejercicio 3 - TIR'!$D$18-'Ejercicio 3 - TIR'!$C$18)*J800),'Ejercicio 3 - TIR'!$E$18-SQRT(('Ejercicio 3 - TIR'!$E$18-'Ejercicio 3 - TIR'!$C$18)*('Ejercicio 3 - TIR'!$E$18-'Ejercicio 3 - TIR'!$D$18)*(1-J800)))</f>
        <v>39194.1959947443</v>
      </c>
      <c r="L800" s="16">
        <f ca="1" t="shared" si="5951"/>
        <v>0.860426351860414</v>
      </c>
      <c r="M800" s="17">
        <f ca="1">IF(L800&lt;=('Ejercicio 3 - TIR'!$D$18-'Ejercicio 3 - TIR'!$C$18)/('Ejercicio 3 - TIR'!$E$18-'Ejercicio 3 - TIR'!$C$18),'Ejercicio 3 - TIR'!$C$18+SQRT(('Ejercicio 3 - TIR'!$E$18-'Ejercicio 3 - TIR'!$C$18)*('Ejercicio 3 - TIR'!$D$18-'Ejercicio 3 - TIR'!$C$18)*L800),'Ejercicio 3 - TIR'!$E$18-SQRT(('Ejercicio 3 - TIR'!$E$18-'Ejercicio 3 - TIR'!$C$18)*('Ejercicio 3 - TIR'!$E$18-'Ejercicio 3 - TIR'!$D$18)*(1-L800)))</f>
        <v>41764.5674770645</v>
      </c>
      <c r="N800" s="16">
        <f ca="1" t="shared" ref="N800:R800" si="5952">RAND()</f>
        <v>0.835048232440128</v>
      </c>
      <c r="O800" s="17">
        <f ca="1">IF(N800&lt;=('Ejercicio 3 - TIR'!$D$18-'Ejercicio 3 - TIR'!$C$18)/('Ejercicio 3 - TIR'!$E$18-'Ejercicio 3 - TIR'!$C$18),'Ejercicio 3 - TIR'!$C$18+SQRT(('Ejercicio 3 - TIR'!$E$18-'Ejercicio 3 - TIR'!$C$18)*('Ejercicio 3 - TIR'!$D$18-'Ejercicio 3 - TIR'!$C$18)*N800),'Ejercicio 3 - TIR'!$E$18-SQRT(('Ejercicio 3 - TIR'!$E$18-'Ejercicio 3 - TIR'!$C$18)*('Ejercicio 3 - TIR'!$E$18-'Ejercicio 3 - TIR'!$D$18)*(1-N800)))</f>
        <v>41482.7023772518</v>
      </c>
      <c r="P800" s="16">
        <f ca="1" t="shared" si="5952"/>
        <v>0.47888021578273</v>
      </c>
      <c r="Q800" s="18">
        <f ca="1">IF(P800&lt;=('Ejercicio 3 - TIR'!$D$22-'Ejercicio 3 - TIR'!$C$22)/('Ejercicio 3 - TIR'!$E$22-'Ejercicio 3 - TIR'!$C$22),'Ejercicio 3 - TIR'!$C$22+SQRT(('Ejercicio 3 - TIR'!$E$22-'Ejercicio 3 - TIR'!$C$22)*('Ejercicio 3 - TIR'!$D$22-'Ejercicio 3 - TIR'!$C$22)*P800),'Ejercicio 3 - TIR'!$E$22-SQRT(('Ejercicio 3 - TIR'!$E$22-'Ejercicio 3 - TIR'!$C$22)*('Ejercicio 3 - TIR'!$E$22-'Ejercicio 3 - TIR'!$D$22)*(1-P800)))</f>
        <v>0.149359570644151</v>
      </c>
      <c r="R800" s="16">
        <f ca="1" t="shared" si="5952"/>
        <v>0.140275069328615</v>
      </c>
      <c r="S800" s="18">
        <f ca="1">IF(R800&lt;=('Ejercicio 3 - TIR'!$D$23-'Ejercicio 3 - TIR'!$C$23)/('Ejercicio 3 - TIR'!$E$23-'Ejercicio 3 - TIR'!$C$23),'Ejercicio 3 - TIR'!$C$23+SQRT(('Ejercicio 3 - TIR'!$E$23-'Ejercicio 3 - TIR'!$C$23)*('Ejercicio 3 - TIR'!$D$23-'Ejercicio 3 - TIR'!$C$23)*R800),'Ejercicio 3 - TIR'!$E$23-SQRT(('Ejercicio 3 - TIR'!$E$23-'Ejercicio 3 - TIR'!$C$23)*('Ejercicio 3 - TIR'!$E$23-'Ejercicio 3 - TIR'!$D$23)*(1-R800)))</f>
        <v>0.135890095178806</v>
      </c>
      <c r="T800" s="16">
        <f ca="1" t="shared" ref="T800:X800" si="5953">RAND()</f>
        <v>0.77433052733258</v>
      </c>
      <c r="U800" s="18">
        <f ca="1">IF(T800&lt;=('Ejercicio 3 - TIR'!$D$24-'Ejercicio 3 - TIR'!$C$24)/('Ejercicio 3 - TIR'!$E$24-'Ejercicio 3 - TIR'!$C$24),'Ejercicio 3 - TIR'!$C$24+SQRT(('Ejercicio 3 - TIR'!$E$24-'Ejercicio 3 - TIR'!$C$24)*('Ejercicio 3 - TIR'!$D$24-'Ejercicio 3 - TIR'!$C$24)*T800),'Ejercicio 3 - TIR'!$E$24-SQRT(('Ejercicio 3 - TIR'!$E$24-'Ejercicio 3 - TIR'!$C$24)*('Ejercicio 3 - TIR'!$E$24-'Ejercicio 3 - TIR'!$D$24)*(1-T800)))</f>
        <v>0.194862885538137</v>
      </c>
      <c r="V800" s="16">
        <f ca="1" t="shared" si="5953"/>
        <v>0.104816067100015</v>
      </c>
      <c r="W800" s="18">
        <f ca="1">IF(V800&lt;=('Ejercicio 3 - TIR'!$D$25-'Ejercicio 3 - TIR'!$C$25)/('Ejercicio 3 - TIR'!$E$25-'Ejercicio 3 - TIR'!$C$25),'Ejercicio 3 - TIR'!$C$25+SQRT(('Ejercicio 3 - TIR'!$E$25-'Ejercicio 3 - TIR'!$C$25)*('Ejercicio 3 - TIR'!$D$25-'Ejercicio 3 - TIR'!$C$25)*V800),'Ejercicio 3 - TIR'!$E$25-SQRT(('Ejercicio 3 - TIR'!$E$25-'Ejercicio 3 - TIR'!$C$25)*('Ejercicio 3 - TIR'!$E$25-'Ejercicio 3 - TIR'!$D$25)*(1-V800)))</f>
        <v>0.192113731627373</v>
      </c>
      <c r="X800" s="16">
        <f ca="1" t="shared" si="5953"/>
        <v>0.807712041805965</v>
      </c>
      <c r="Y800" s="18">
        <f ca="1">IF(X800&lt;=('Ejercicio 3 - TIR'!$D$26-'Ejercicio 3 - TIR'!$C$26)/('Ejercicio 3 - TIR'!$E$26-'Ejercicio 3 - TIR'!$C$26),'Ejercicio 3 - TIR'!$C$26+SQRT(('Ejercicio 3 - TIR'!$E$26-'Ejercicio 3 - TIR'!$C$26)*('Ejercicio 3 - TIR'!$D$26-'Ejercicio 3 - TIR'!$C$26)*X800),'Ejercicio 3 - TIR'!$E$26-SQRT(('Ejercicio 3 - TIR'!$E$26-'Ejercicio 3 - TIR'!$C$26)*('Ejercicio 3 - TIR'!$E$26-'Ejercicio 3 - TIR'!$D$26)*(1-X800)))</f>
        <v>0.247776484142046</v>
      </c>
      <c r="Z800" s="16">
        <f ca="1" t="shared" si="5716"/>
        <v>1.14935957064415</v>
      </c>
      <c r="AA800" s="16">
        <f ca="1" t="shared" si="5717"/>
        <v>1.30554615209366</v>
      </c>
      <c r="AB800" s="16">
        <f ca="1" t="shared" si="5718"/>
        <v>1.55994864249384</v>
      </c>
      <c r="AC800" s="16">
        <f ca="1" t="shared" si="5719"/>
        <v>1.85963619735038</v>
      </c>
      <c r="AD800" s="16">
        <f ca="1" t="shared" si="5720"/>
        <v>2.32041031611315</v>
      </c>
      <c r="AE800" s="15">
        <f ca="1" t="shared" si="5721"/>
        <v>4169.26030007344</v>
      </c>
      <c r="AF800" s="15">
        <f ca="1" t="shared" si="5722"/>
        <v>4735.82147907563</v>
      </c>
      <c r="AG800" s="15">
        <f ca="1" t="shared" si="5723"/>
        <v>5658.6573178818</v>
      </c>
      <c r="AH800" s="15">
        <f ca="1" t="shared" si="5724"/>
        <v>6745.76309122061</v>
      </c>
      <c r="AI800" s="15">
        <f ca="1" t="shared" si="5725"/>
        <v>8417.20455281844</v>
      </c>
      <c r="AJ800" s="17">
        <f ca="1" t="shared" si="5726"/>
        <v>47901.8100239805</v>
      </c>
      <c r="AK800" s="17">
        <f ca="1" t="shared" si="5727"/>
        <v>48399.3873351823</v>
      </c>
      <c r="AL800" s="17">
        <f ca="1" t="shared" si="5728"/>
        <v>61140.9328356388</v>
      </c>
      <c r="AM800" s="17">
        <f ca="1" t="shared" si="5729"/>
        <v>77666.9014470317</v>
      </c>
      <c r="AN800" s="17">
        <f ca="1" t="shared" si="5730"/>
        <v>96256.8905364264</v>
      </c>
      <c r="AO800" s="17">
        <f ca="1">C800/'Ejercicio 3 - TIR'!$D$7</f>
        <v>17457.5336875517</v>
      </c>
      <c r="AP800" s="17">
        <f ca="1" t="shared" si="5731"/>
        <v>30444.2763364288</v>
      </c>
      <c r="AQ800" s="17">
        <f ca="1" t="shared" si="5732"/>
        <v>30941.8536476306</v>
      </c>
      <c r="AR800" s="17">
        <f ca="1" t="shared" si="5733"/>
        <v>43683.3991480871</v>
      </c>
      <c r="AS800" s="17">
        <f ca="1" t="shared" si="5734"/>
        <v>60209.36775948</v>
      </c>
      <c r="AT800" s="17">
        <f ca="1" t="shared" si="5735"/>
        <v>78799.3568488747</v>
      </c>
      <c r="AU800" s="17">
        <f ca="1">AP800*'Ejercicio 3 - TIR'!$D$5</f>
        <v>15222.1381682144</v>
      </c>
      <c r="AV800" s="17">
        <f ca="1">AQ800*'Ejercicio 3 - TIR'!$D$5</f>
        <v>15470.9268238153</v>
      </c>
      <c r="AW800" s="17">
        <f ca="1">AR800*'Ejercicio 3 - TIR'!$D$5</f>
        <v>21841.6995740436</v>
      </c>
      <c r="AX800" s="17">
        <f ca="1">AS800*'Ejercicio 3 - TIR'!$D$5</f>
        <v>30104.68387974</v>
      </c>
      <c r="AY800" s="17">
        <f ca="1">AT800*'Ejercicio 3 - TIR'!$D$5</f>
        <v>39399.6784244373</v>
      </c>
      <c r="AZ800" s="17">
        <f ca="1" t="shared" ref="AZ800:BD800" si="5954">AJ800-AU800-AE800</f>
        <v>28510.4115556927</v>
      </c>
      <c r="BA800" s="17">
        <f ca="1" t="shared" si="5954"/>
        <v>28192.6390322914</v>
      </c>
      <c r="BB800" s="17">
        <f ca="1" t="shared" si="5954"/>
        <v>33640.5759437135</v>
      </c>
      <c r="BC800" s="17">
        <f ca="1" t="shared" si="5954"/>
        <v>40816.4544760711</v>
      </c>
      <c r="BD800" s="17">
        <f ca="1" t="shared" si="5954"/>
        <v>48440.0075591706</v>
      </c>
      <c r="BE800" s="17">
        <f ca="1" t="shared" ref="BE800:BI800" si="5955">AZ800/Z800</f>
        <v>24805.4762703322</v>
      </c>
      <c r="BF800" s="17">
        <f ca="1" t="shared" si="5955"/>
        <v>21594.5173497543</v>
      </c>
      <c r="BG800" s="17">
        <f ca="1" t="shared" si="5955"/>
        <v>21565.1817164528</v>
      </c>
      <c r="BH800" s="17">
        <f ca="1" t="shared" si="5955"/>
        <v>21948.6233566686</v>
      </c>
      <c r="BI800" s="17">
        <f ca="1" t="shared" si="5955"/>
        <v>20875.62153245</v>
      </c>
      <c r="BJ800" s="17">
        <f ca="1" t="shared" si="5738"/>
        <v>64772.5121940837</v>
      </c>
      <c r="BK800" s="17">
        <f ca="1" t="shared" si="5739"/>
        <v>40508.6412624878</v>
      </c>
      <c r="BL800" s="17">
        <f ca="1" t="shared" si="5740"/>
        <v>105281.153456572</v>
      </c>
      <c r="BM800" s="17">
        <f ca="1">BK800*'Ejercicio 3 - TIR'!$D$5</f>
        <v>20254.3206312439</v>
      </c>
      <c r="BN800" s="17">
        <f ca="1" t="shared" si="5741"/>
        <v>85026.8328253276</v>
      </c>
      <c r="BO800" s="17">
        <f ca="1" t="shared" si="5742"/>
        <v>36643.0162091994</v>
      </c>
      <c r="BP800" s="17">
        <f ca="1" t="shared" si="5743"/>
        <v>-115201.917803182</v>
      </c>
      <c r="BQ800" s="17">
        <f ca="1" t="shared" ref="BQ800:BT800" si="5956">BE800</f>
        <v>24805.4762703322</v>
      </c>
      <c r="BR800" s="17">
        <f ca="1" t="shared" si="5956"/>
        <v>21594.5173497543</v>
      </c>
      <c r="BS800" s="17">
        <f ca="1" t="shared" si="5956"/>
        <v>21565.1817164528</v>
      </c>
      <c r="BT800" s="17">
        <f ca="1" t="shared" si="5956"/>
        <v>21948.6233566686</v>
      </c>
      <c r="BU800" s="17">
        <f ca="1" t="shared" si="5745"/>
        <v>57518.6377416494</v>
      </c>
      <c r="BV800" s="19">
        <f ca="1" t="shared" si="5746"/>
        <v>7.61923339822692</v>
      </c>
    </row>
    <row r="801" ht="15" customHeight="1" spans="1:74">
      <c r="A801" s="15">
        <v>800</v>
      </c>
      <c r="B801" s="16">
        <f ca="1" t="shared" ref="B801:F801" si="5957">RAND()</f>
        <v>0.924335266281787</v>
      </c>
      <c r="C801" s="17">
        <f ca="1">IF(B801&lt;=('Ejercicio 3 - TIR'!$D$13-'Ejercicio 3 - TIR'!$C$13)/('Ejercicio 3 - TIR'!$E$13-'Ejercicio 3 - TIR'!$C$13),'Ejercicio 3 - TIR'!$C$13+SQRT(('Ejercicio 3 - TIR'!$E$13-'Ejercicio 3 - TIR'!$C$13)*('Ejercicio 3 - TIR'!$D$13-'Ejercicio 3 - TIR'!$C$13)*B801),'Ejercicio 3 - TIR'!$E$13-SQRT(('Ejercicio 3 - TIR'!$E$13-'Ejercicio 3 - TIR'!$C$13)*('Ejercicio 3 - TIR'!$E$13-'Ejercicio 3 - TIR'!$D$13)*(1-B801)))</f>
        <v>90471.2183117748</v>
      </c>
      <c r="D801" s="16">
        <f ca="1" t="shared" si="5957"/>
        <v>0.603532705760524</v>
      </c>
      <c r="E801" s="17">
        <f ca="1">IF(D801&lt;=('Ejercicio 3 - TIR'!$D$14-'Ejercicio 3 - TIR'!$C$14)/('Ejercicio 3 - TIR'!$E$14-'Ejercicio 3 - TIR'!$C$14),'Ejercicio 3 - TIR'!$C$14+SQRT(('Ejercicio 3 - TIR'!$E$14-'Ejercicio 3 - TIR'!$C$14)*('Ejercicio 3 - TIR'!$D$14-'Ejercicio 3 - TIR'!$C$14)*D801),'Ejercicio 3 - TIR'!$E$14-SQRT(('Ejercicio 3 - TIR'!$E$14-'Ejercicio 3 - TIR'!$C$14)*('Ejercicio 3 - TIR'!$E$14-'Ejercicio 3 - TIR'!$D$14)*(1-D801)))</f>
        <v>32288.3144426188</v>
      </c>
      <c r="F801" s="16">
        <f ca="1" t="shared" si="5957"/>
        <v>0.737545294761125</v>
      </c>
      <c r="G801" s="17">
        <f ca="1">IF(F801&lt;=('Ejercicio 3 - TIR'!$D$18-'Ejercicio 3 - TIR'!$C$18)/('Ejercicio 3 - TIR'!$E$18-'Ejercicio 3 - TIR'!$C$18),'Ejercicio 3 - TIR'!$C$18+SQRT(('Ejercicio 3 - TIR'!$E$18-'Ejercicio 3 - TIR'!$C$18)*('Ejercicio 3 - TIR'!$D$18-'Ejercicio 3 - TIR'!$C$18)*F801),'Ejercicio 3 - TIR'!$E$18-SQRT(('Ejercicio 3 - TIR'!$E$18-'Ejercicio 3 - TIR'!$C$18)*('Ejercicio 3 - TIR'!$E$18-'Ejercicio 3 - TIR'!$D$18)*(1-F801)))</f>
        <v>40563.3229897912</v>
      </c>
      <c r="H801" s="16">
        <f ca="1" t="shared" ref="H801:L801" si="5958">RAND()</f>
        <v>0.482648116568154</v>
      </c>
      <c r="I801" s="17">
        <f ca="1">IF(H801&lt;=('Ejercicio 3 - TIR'!$D$18-'Ejercicio 3 - TIR'!$C$18)/('Ejercicio 3 - TIR'!$E$18-'Ejercicio 3 - TIR'!$C$18),'Ejercicio 3 - TIR'!$C$18+SQRT(('Ejercicio 3 - TIR'!$E$18-'Ejercicio 3 - TIR'!$C$18)*('Ejercicio 3 - TIR'!$D$18-'Ejercicio 3 - TIR'!$C$18)*H801),'Ejercicio 3 - TIR'!$E$18-SQRT(('Ejercicio 3 - TIR'!$E$18-'Ejercicio 3 - TIR'!$C$18)*('Ejercicio 3 - TIR'!$E$18-'Ejercicio 3 - TIR'!$D$18)*(1-H801)))</f>
        <v>38508.6554452054</v>
      </c>
      <c r="J801" s="16">
        <f ca="1" t="shared" si="5958"/>
        <v>0.591925337215778</v>
      </c>
      <c r="K801" s="17">
        <f ca="1">IF(J801&lt;=('Ejercicio 3 - TIR'!$D$18-'Ejercicio 3 - TIR'!$C$18)/('Ejercicio 3 - TIR'!$E$18-'Ejercicio 3 - TIR'!$C$18),'Ejercicio 3 - TIR'!$C$18+SQRT(('Ejercicio 3 - TIR'!$E$18-'Ejercicio 3 - TIR'!$C$18)*('Ejercicio 3 - TIR'!$D$18-'Ejercicio 3 - TIR'!$C$18)*J801),'Ejercicio 3 - TIR'!$E$18-SQRT(('Ejercicio 3 - TIR'!$E$18-'Ejercicio 3 - TIR'!$C$18)*('Ejercicio 3 - TIR'!$E$18-'Ejercicio 3 - TIR'!$D$18)*(1-J801)))</f>
        <v>39422.7809367706</v>
      </c>
      <c r="L801" s="16">
        <f ca="1" t="shared" si="5958"/>
        <v>0.801645731437887</v>
      </c>
      <c r="M801" s="17">
        <f ca="1">IF(L801&lt;=('Ejercicio 3 - TIR'!$D$18-'Ejercicio 3 - TIR'!$C$18)/('Ejercicio 3 - TIR'!$E$18-'Ejercicio 3 - TIR'!$C$18),'Ejercicio 3 - TIR'!$C$18+SQRT(('Ejercicio 3 - TIR'!$E$18-'Ejercicio 3 - TIR'!$C$18)*('Ejercicio 3 - TIR'!$D$18-'Ejercicio 3 - TIR'!$C$18)*L801),'Ejercicio 3 - TIR'!$E$18-SQRT(('Ejercicio 3 - TIR'!$E$18-'Ejercicio 3 - TIR'!$C$18)*('Ejercicio 3 - TIR'!$E$18-'Ejercicio 3 - TIR'!$D$18)*(1-L801)))</f>
        <v>41142.9842958372</v>
      </c>
      <c r="N801" s="16">
        <f ca="1" t="shared" ref="N801:R801" si="5959">RAND()</f>
        <v>0.532225159515945</v>
      </c>
      <c r="O801" s="17">
        <f ca="1">IF(N801&lt;=('Ejercicio 3 - TIR'!$D$18-'Ejercicio 3 - TIR'!$C$18)/('Ejercicio 3 - TIR'!$E$18-'Ejercicio 3 - TIR'!$C$18),'Ejercicio 3 - TIR'!$C$18+SQRT(('Ejercicio 3 - TIR'!$E$18-'Ejercicio 3 - TIR'!$C$18)*('Ejercicio 3 - TIR'!$D$18-'Ejercicio 3 - TIR'!$C$18)*N801),'Ejercicio 3 - TIR'!$E$18-SQRT(('Ejercicio 3 - TIR'!$E$18-'Ejercicio 3 - TIR'!$C$18)*('Ejercicio 3 - TIR'!$E$18-'Ejercicio 3 - TIR'!$D$18)*(1-N801)))</f>
        <v>38934.9747580725</v>
      </c>
      <c r="P801" s="16">
        <f ca="1" t="shared" si="5959"/>
        <v>0.364676090968078</v>
      </c>
      <c r="Q801" s="18">
        <f ca="1">IF(P801&lt;=('Ejercicio 3 - TIR'!$D$22-'Ejercicio 3 - TIR'!$C$22)/('Ejercicio 3 - TIR'!$E$22-'Ejercicio 3 - TIR'!$C$22),'Ejercicio 3 - TIR'!$C$22+SQRT(('Ejercicio 3 - TIR'!$E$22-'Ejercicio 3 - TIR'!$C$22)*('Ejercicio 3 - TIR'!$D$22-'Ejercicio 3 - TIR'!$C$22)*P801),'Ejercicio 3 - TIR'!$E$22-SQRT(('Ejercicio 3 - TIR'!$E$22-'Ejercicio 3 - TIR'!$C$22)*('Ejercicio 3 - TIR'!$E$22-'Ejercicio 3 - TIR'!$D$22)*(1-P801)))</f>
        <v>0.145620635506219</v>
      </c>
      <c r="R801" s="16">
        <f ca="1" t="shared" si="5959"/>
        <v>0.916701409855786</v>
      </c>
      <c r="S801" s="18">
        <f ca="1">IF(R801&lt;=('Ejercicio 3 - TIR'!$D$23-'Ejercicio 3 - TIR'!$C$23)/('Ejercicio 3 - TIR'!$E$23-'Ejercicio 3 - TIR'!$C$23),'Ejercicio 3 - TIR'!$C$23+SQRT(('Ejercicio 3 - TIR'!$E$23-'Ejercicio 3 - TIR'!$C$23)*('Ejercicio 3 - TIR'!$D$23-'Ejercicio 3 - TIR'!$C$23)*R801),'Ejercicio 3 - TIR'!$E$23-SQRT(('Ejercicio 3 - TIR'!$E$23-'Ejercicio 3 - TIR'!$C$23)*('Ejercicio 3 - TIR'!$E$23-'Ejercicio 3 - TIR'!$D$23)*(1-R801)))</f>
        <v>0.167755104644809</v>
      </c>
      <c r="T801" s="16">
        <f ca="1" t="shared" ref="T801:X801" si="5960">RAND()</f>
        <v>0.487635918207985</v>
      </c>
      <c r="U801" s="18">
        <f ca="1">IF(T801&lt;=('Ejercicio 3 - TIR'!$D$24-'Ejercicio 3 - TIR'!$C$24)/('Ejercicio 3 - TIR'!$E$24-'Ejercicio 3 - TIR'!$C$24),'Ejercicio 3 - TIR'!$C$24+SQRT(('Ejercicio 3 - TIR'!$E$24-'Ejercicio 3 - TIR'!$C$24)*('Ejercicio 3 - TIR'!$D$24-'Ejercicio 3 - TIR'!$C$24)*T801),'Ejercicio 3 - TIR'!$E$24-SQRT(('Ejercicio 3 - TIR'!$E$24-'Ejercicio 3 - TIR'!$C$24)*('Ejercicio 3 - TIR'!$E$24-'Ejercicio 3 - TIR'!$D$24)*(1-T801)))</f>
        <v>0.182123629674721</v>
      </c>
      <c r="V801" s="16">
        <f ca="1" t="shared" si="5960"/>
        <v>0.790928320936992</v>
      </c>
      <c r="W801" s="18">
        <f ca="1">IF(V801&lt;=('Ejercicio 3 - TIR'!$D$25-'Ejercicio 3 - TIR'!$C$25)/('Ejercicio 3 - TIR'!$E$25-'Ejercicio 3 - TIR'!$C$25),'Ejercicio 3 - TIR'!$C$25+SQRT(('Ejercicio 3 - TIR'!$E$25-'Ejercicio 3 - TIR'!$C$25)*('Ejercicio 3 - TIR'!$D$25-'Ejercicio 3 - TIR'!$C$25)*V801),'Ejercicio 3 - TIR'!$E$25-SQRT(('Ejercicio 3 - TIR'!$E$25-'Ejercicio 3 - TIR'!$C$25)*('Ejercicio 3 - TIR'!$E$25-'Ejercicio 3 - TIR'!$D$25)*(1-V801)))</f>
        <v>0.222949105805528</v>
      </c>
      <c r="X801" s="16">
        <f ca="1" t="shared" si="5960"/>
        <v>0.60480174658724</v>
      </c>
      <c r="Y801" s="18">
        <f ca="1">IF(X801&lt;=('Ejercicio 3 - TIR'!$D$26-'Ejercicio 3 - TIR'!$C$26)/('Ejercicio 3 - TIR'!$E$26-'Ejercicio 3 - TIR'!$C$26),'Ejercicio 3 - TIR'!$C$26+SQRT(('Ejercicio 3 - TIR'!$E$26-'Ejercicio 3 - TIR'!$C$26)*('Ejercicio 3 - TIR'!$D$26-'Ejercicio 3 - TIR'!$C$26)*X801),'Ejercicio 3 - TIR'!$E$26-SQRT(('Ejercicio 3 - TIR'!$E$26-'Ejercicio 3 - TIR'!$C$26)*('Ejercicio 3 - TIR'!$E$26-'Ejercicio 3 - TIR'!$D$26)*(1-X801)))</f>
        <v>0.233803998350194</v>
      </c>
      <c r="Z801" s="16">
        <f ca="1" t="shared" si="5716"/>
        <v>1.14562063550622</v>
      </c>
      <c r="AA801" s="16">
        <f ca="1" t="shared" si="5717"/>
        <v>1.33780434509882</v>
      </c>
      <c r="AB801" s="16">
        <f ca="1" t="shared" si="5718"/>
        <v>1.58145012822283</v>
      </c>
      <c r="AC801" s="16">
        <f ca="1" t="shared" si="5719"/>
        <v>1.93403302018614</v>
      </c>
      <c r="AD801" s="16">
        <f ca="1" t="shared" si="5720"/>
        <v>2.38621767324697</v>
      </c>
      <c r="AE801" s="15">
        <f ca="1" t="shared" si="5721"/>
        <v>4701.84486855879</v>
      </c>
      <c r="AF801" s="15">
        <f ca="1" t="shared" si="5722"/>
        <v>5490.60334650753</v>
      </c>
      <c r="AG801" s="15">
        <f ca="1" t="shared" si="5723"/>
        <v>6490.57195707765</v>
      </c>
      <c r="AH801" s="15">
        <f ca="1" t="shared" si="5724"/>
        <v>7937.63917107455</v>
      </c>
      <c r="AI801" s="15">
        <f ca="1" t="shared" si="5725"/>
        <v>9793.49094673289</v>
      </c>
      <c r="AJ801" s="17">
        <f ca="1" t="shared" si="5726"/>
        <v>46470.1798618086</v>
      </c>
      <c r="AK801" s="17">
        <f ca="1" t="shared" si="5727"/>
        <v>51517.046578509</v>
      </c>
      <c r="AL801" s="17">
        <f ca="1" t="shared" si="5728"/>
        <v>62345.1619673563</v>
      </c>
      <c r="AM801" s="17">
        <f ca="1" t="shared" si="5729"/>
        <v>79571.8901771491</v>
      </c>
      <c r="AN801" s="17">
        <f ca="1" t="shared" si="5730"/>
        <v>92907.324875137</v>
      </c>
      <c r="AO801" s="17">
        <f ca="1">C801/'Ejercicio 3 - TIR'!$D$7</f>
        <v>18094.243662355</v>
      </c>
      <c r="AP801" s="17">
        <f ca="1" t="shared" si="5731"/>
        <v>28375.9361994536</v>
      </c>
      <c r="AQ801" s="17">
        <f ca="1" t="shared" si="5732"/>
        <v>33422.802916154</v>
      </c>
      <c r="AR801" s="17">
        <f ca="1" t="shared" si="5733"/>
        <v>44250.9183050013</v>
      </c>
      <c r="AS801" s="17">
        <f ca="1" t="shared" si="5734"/>
        <v>61477.6465147942</v>
      </c>
      <c r="AT801" s="17">
        <f ca="1" t="shared" si="5735"/>
        <v>74813.081212782</v>
      </c>
      <c r="AU801" s="17">
        <f ca="1">AP801*'Ejercicio 3 - TIR'!$D$5</f>
        <v>14187.9680997268</v>
      </c>
      <c r="AV801" s="17">
        <f ca="1">AQ801*'Ejercicio 3 - TIR'!$D$5</f>
        <v>16711.401458077</v>
      </c>
      <c r="AW801" s="17">
        <f ca="1">AR801*'Ejercicio 3 - TIR'!$D$5</f>
        <v>22125.4591525006</v>
      </c>
      <c r="AX801" s="17">
        <f ca="1">AS801*'Ejercicio 3 - TIR'!$D$5</f>
        <v>30738.8232573971</v>
      </c>
      <c r="AY801" s="17">
        <f ca="1">AT801*'Ejercicio 3 - TIR'!$D$5</f>
        <v>37406.540606391</v>
      </c>
      <c r="AZ801" s="17">
        <f ca="1" t="shared" ref="AZ801:BD801" si="5961">AJ801-AU801-AE801</f>
        <v>27580.366893523</v>
      </c>
      <c r="BA801" s="17">
        <f ca="1" t="shared" si="5961"/>
        <v>29315.0417739244</v>
      </c>
      <c r="BB801" s="17">
        <f ca="1" t="shared" si="5961"/>
        <v>33729.130857778</v>
      </c>
      <c r="BC801" s="17">
        <f ca="1" t="shared" si="5961"/>
        <v>40895.4277486775</v>
      </c>
      <c r="BD801" s="17">
        <f ca="1" t="shared" si="5961"/>
        <v>45707.2933220131</v>
      </c>
      <c r="BE801" s="17">
        <f ca="1" t="shared" ref="BE801:BI801" si="5962">AZ801/Z801</f>
        <v>24074.607281612</v>
      </c>
      <c r="BF801" s="17">
        <f ca="1" t="shared" si="5962"/>
        <v>21912.8020336629</v>
      </c>
      <c r="BG801" s="17">
        <f ca="1" t="shared" si="5962"/>
        <v>21327.976302156</v>
      </c>
      <c r="BH801" s="17">
        <f ca="1" t="shared" si="5962"/>
        <v>21145.154876798</v>
      </c>
      <c r="BI801" s="17">
        <f ca="1" t="shared" si="5962"/>
        <v>19154.7040466842</v>
      </c>
      <c r="BJ801" s="17">
        <f ca="1" t="shared" si="5738"/>
        <v>77046.9465623323</v>
      </c>
      <c r="BK801" s="17">
        <f ca="1" t="shared" si="5739"/>
        <v>43176.8040111483</v>
      </c>
      <c r="BL801" s="17">
        <f ca="1" t="shared" si="5740"/>
        <v>120223.750573481</v>
      </c>
      <c r="BM801" s="17">
        <f ca="1">BK801*'Ejercicio 3 - TIR'!$D$5</f>
        <v>21588.4020055742</v>
      </c>
      <c r="BN801" s="17">
        <f ca="1" t="shared" si="5741"/>
        <v>98635.3485679064</v>
      </c>
      <c r="BO801" s="17">
        <f ca="1" t="shared" si="5742"/>
        <v>41335.4362737963</v>
      </c>
      <c r="BP801" s="17">
        <f ca="1" t="shared" si="5743"/>
        <v>-122759.532754394</v>
      </c>
      <c r="BQ801" s="17">
        <f ca="1" t="shared" ref="BQ801:BT801" si="5963">BE801</f>
        <v>24074.607281612</v>
      </c>
      <c r="BR801" s="17">
        <f ca="1" t="shared" si="5963"/>
        <v>21912.8020336629</v>
      </c>
      <c r="BS801" s="17">
        <f ca="1" t="shared" si="5963"/>
        <v>21327.976302156</v>
      </c>
      <c r="BT801" s="17">
        <f ca="1" t="shared" si="5963"/>
        <v>21145.154876798</v>
      </c>
      <c r="BU801" s="17">
        <f ca="1" t="shared" si="5745"/>
        <v>60490.1403204805</v>
      </c>
      <c r="BV801" s="19">
        <f ca="1" t="shared" si="5746"/>
        <v>5.8224000856401</v>
      </c>
    </row>
    <row r="802" ht="15" customHeight="1" spans="1:74">
      <c r="A802" s="15">
        <v>801</v>
      </c>
      <c r="B802" s="16">
        <f ca="1" t="shared" ref="B802:F802" si="5964">RAND()</f>
        <v>0.147689157676523</v>
      </c>
      <c r="C802" s="17">
        <f ca="1">IF(B802&lt;=('Ejercicio 3 - TIR'!$D$13-'Ejercicio 3 - TIR'!$C$13)/('Ejercicio 3 - TIR'!$E$13-'Ejercicio 3 - TIR'!$C$13),'Ejercicio 3 - TIR'!$C$13+SQRT(('Ejercicio 3 - TIR'!$E$13-'Ejercicio 3 - TIR'!$C$13)*('Ejercicio 3 - TIR'!$D$13-'Ejercicio 3 - TIR'!$C$13)*B802),'Ejercicio 3 - TIR'!$E$13-SQRT(('Ejercicio 3 - TIR'!$E$13-'Ejercicio 3 - TIR'!$C$13)*('Ejercicio 3 - TIR'!$E$13-'Ejercicio 3 - TIR'!$D$13)*(1-B802)))</f>
        <v>67686.0694161977</v>
      </c>
      <c r="D802" s="16">
        <f ca="1" t="shared" si="5964"/>
        <v>0.111134221677276</v>
      </c>
      <c r="E802" s="17">
        <f ca="1">IF(D802&lt;=('Ejercicio 3 - TIR'!$D$14-'Ejercicio 3 - TIR'!$C$14)/('Ejercicio 3 - TIR'!$E$14-'Ejercicio 3 - TIR'!$C$14),'Ejercicio 3 - TIR'!$C$14+SQRT(('Ejercicio 3 - TIR'!$E$14-'Ejercicio 3 - TIR'!$C$14)*('Ejercicio 3 - TIR'!$D$14-'Ejercicio 3 - TIR'!$C$14)*D802),'Ejercicio 3 - TIR'!$E$14-SQRT(('Ejercicio 3 - TIR'!$E$14-'Ejercicio 3 - TIR'!$C$14)*('Ejercicio 3 - TIR'!$E$14-'Ejercicio 3 - TIR'!$D$14)*(1-D802)))</f>
        <v>27887.0515453999</v>
      </c>
      <c r="F802" s="16">
        <f ca="1" t="shared" si="5964"/>
        <v>0.856672912973423</v>
      </c>
      <c r="G802" s="17">
        <f ca="1">IF(F802&lt;=('Ejercicio 3 - TIR'!$D$18-'Ejercicio 3 - TIR'!$C$18)/('Ejercicio 3 - TIR'!$E$18-'Ejercicio 3 - TIR'!$C$18),'Ejercicio 3 - TIR'!$C$18+SQRT(('Ejercicio 3 - TIR'!$E$18-'Ejercicio 3 - TIR'!$C$18)*('Ejercicio 3 - TIR'!$D$18-'Ejercicio 3 - TIR'!$C$18)*F802),'Ejercicio 3 - TIR'!$E$18-SQRT(('Ejercicio 3 - TIR'!$E$18-'Ejercicio 3 - TIR'!$C$18)*('Ejercicio 3 - TIR'!$E$18-'Ejercicio 3 - TIR'!$D$18)*(1-F802)))</f>
        <v>41721.3521800911</v>
      </c>
      <c r="H802" s="16">
        <f ca="1" t="shared" ref="H802:L802" si="5965">RAND()</f>
        <v>0.666959021066439</v>
      </c>
      <c r="I802" s="17">
        <f ca="1">IF(H802&lt;=('Ejercicio 3 - TIR'!$D$18-'Ejercicio 3 - TIR'!$C$18)/('Ejercicio 3 - TIR'!$E$18-'Ejercicio 3 - TIR'!$C$18),'Ejercicio 3 - TIR'!$C$18+SQRT(('Ejercicio 3 - TIR'!$E$18-'Ejercicio 3 - TIR'!$C$18)*('Ejercicio 3 - TIR'!$D$18-'Ejercicio 3 - TIR'!$C$18)*H802),'Ejercicio 3 - TIR'!$E$18-SQRT(('Ejercicio 3 - TIR'!$E$18-'Ejercicio 3 - TIR'!$C$18)*('Ejercicio 3 - TIR'!$E$18-'Ejercicio 3 - TIR'!$D$18)*(1-H802)))</f>
        <v>40002.1931389841</v>
      </c>
      <c r="J802" s="16">
        <f ca="1" t="shared" si="5965"/>
        <v>0.99309937839179</v>
      </c>
      <c r="K802" s="17">
        <f ca="1">IF(J802&lt;=('Ejercicio 3 - TIR'!$D$18-'Ejercicio 3 - TIR'!$C$18)/('Ejercicio 3 - TIR'!$E$18-'Ejercicio 3 - TIR'!$C$18),'Ejercicio 3 - TIR'!$C$18+SQRT(('Ejercicio 3 - TIR'!$E$18-'Ejercicio 3 - TIR'!$C$18)*('Ejercicio 3 - TIR'!$D$18-'Ejercicio 3 - TIR'!$C$18)*J802),'Ejercicio 3 - TIR'!$E$18-SQRT(('Ejercicio 3 - TIR'!$E$18-'Ejercicio 3 - TIR'!$C$18)*('Ejercicio 3 - TIR'!$E$18-'Ejercicio 3 - TIR'!$D$18)*(1-J802)))</f>
        <v>44280.5928686649</v>
      </c>
      <c r="L802" s="16">
        <f ca="1" t="shared" si="5965"/>
        <v>0.950006938061363</v>
      </c>
      <c r="M802" s="17">
        <f ca="1">IF(L802&lt;=('Ejercicio 3 - TIR'!$D$18-'Ejercicio 3 - TIR'!$C$18)/('Ejercicio 3 - TIR'!$E$18-'Ejercicio 3 - TIR'!$C$18),'Ejercicio 3 - TIR'!$C$18+SQRT(('Ejercicio 3 - TIR'!$E$18-'Ejercicio 3 - TIR'!$C$18)*('Ejercicio 3 - TIR'!$D$18-'Ejercicio 3 - TIR'!$C$18)*L802),'Ejercicio 3 - TIR'!$E$18-SQRT(('Ejercicio 3 - TIR'!$E$18-'Ejercicio 3 - TIR'!$C$18)*('Ejercicio 3 - TIR'!$E$18-'Ejercicio 3 - TIR'!$D$18)*(1-L802)))</f>
        <v>43063.642686538</v>
      </c>
      <c r="N802" s="16">
        <f ca="1" t="shared" ref="N802:R802" si="5966">RAND()</f>
        <v>0.51561576626613</v>
      </c>
      <c r="O802" s="17">
        <f ca="1">IF(N802&lt;=('Ejercicio 3 - TIR'!$D$18-'Ejercicio 3 - TIR'!$C$18)/('Ejercicio 3 - TIR'!$E$18-'Ejercicio 3 - TIR'!$C$18),'Ejercicio 3 - TIR'!$C$18+SQRT(('Ejercicio 3 - TIR'!$E$18-'Ejercicio 3 - TIR'!$C$18)*('Ejercicio 3 - TIR'!$D$18-'Ejercicio 3 - TIR'!$C$18)*N802),'Ejercicio 3 - TIR'!$E$18-SQRT(('Ejercicio 3 - TIR'!$E$18-'Ejercicio 3 - TIR'!$C$18)*('Ejercicio 3 - TIR'!$E$18-'Ejercicio 3 - TIR'!$D$18)*(1-N802)))</f>
        <v>38794.4508037694</v>
      </c>
      <c r="P802" s="16">
        <f ca="1" t="shared" si="5966"/>
        <v>0.358925055041938</v>
      </c>
      <c r="Q802" s="18">
        <f ca="1">IF(P802&lt;=('Ejercicio 3 - TIR'!$D$22-'Ejercicio 3 - TIR'!$C$22)/('Ejercicio 3 - TIR'!$E$22-'Ejercicio 3 - TIR'!$C$22),'Ejercicio 3 - TIR'!$C$22+SQRT(('Ejercicio 3 - TIR'!$E$22-'Ejercicio 3 - TIR'!$C$22)*('Ejercicio 3 - TIR'!$D$22-'Ejercicio 3 - TIR'!$C$22)*P802),'Ejercicio 3 - TIR'!$E$22-SQRT(('Ejercicio 3 - TIR'!$E$22-'Ejercicio 3 - TIR'!$C$22)*('Ejercicio 3 - TIR'!$E$22-'Ejercicio 3 - TIR'!$D$22)*(1-P802)))</f>
        <v>0.14541781066645</v>
      </c>
      <c r="R802" s="16">
        <f ca="1" t="shared" si="5966"/>
        <v>0.780456698877923</v>
      </c>
      <c r="S802" s="18">
        <f ca="1">IF(R802&lt;=('Ejercicio 3 - TIR'!$D$23-'Ejercicio 3 - TIR'!$C$23)/('Ejercicio 3 - TIR'!$E$23-'Ejercicio 3 - TIR'!$C$23),'Ejercicio 3 - TIR'!$C$23+SQRT(('Ejercicio 3 - TIR'!$E$23-'Ejercicio 3 - TIR'!$C$23)*('Ejercicio 3 - TIR'!$D$23-'Ejercicio 3 - TIR'!$C$23)*R802),'Ejercicio 3 - TIR'!$E$23-SQRT(('Ejercicio 3 - TIR'!$E$23-'Ejercicio 3 - TIR'!$C$23)*('Ejercicio 3 - TIR'!$E$23-'Ejercicio 3 - TIR'!$D$23)*(1-R802)))</f>
        <v>0.160120916972362</v>
      </c>
      <c r="T802" s="16">
        <f ca="1" t="shared" ref="T802:X802" si="5967">RAND()</f>
        <v>0.357529324577203</v>
      </c>
      <c r="U802" s="18">
        <f ca="1">IF(T802&lt;=('Ejercicio 3 - TIR'!$D$24-'Ejercicio 3 - TIR'!$C$24)/('Ejercicio 3 - TIR'!$E$24-'Ejercicio 3 - TIR'!$C$24),'Ejercicio 3 - TIR'!$C$24+SQRT(('Ejercicio 3 - TIR'!$E$24-'Ejercicio 3 - TIR'!$C$24)*('Ejercicio 3 - TIR'!$D$24-'Ejercicio 3 - TIR'!$C$24)*T802),'Ejercicio 3 - TIR'!$E$24-SQRT(('Ejercicio 3 - TIR'!$E$24-'Ejercicio 3 - TIR'!$C$24)*('Ejercicio 3 - TIR'!$E$24-'Ejercicio 3 - TIR'!$D$24)*(1-T802)))</f>
        <v>0.177400941254127</v>
      </c>
      <c r="V802" s="16">
        <f ca="1" t="shared" si="5967"/>
        <v>0.656213363181087</v>
      </c>
      <c r="W802" s="18">
        <f ca="1">IF(V802&lt;=('Ejercicio 3 - TIR'!$D$25-'Ejercicio 3 - TIR'!$C$25)/('Ejercicio 3 - TIR'!$E$25-'Ejercicio 3 - TIR'!$C$25),'Ejercicio 3 - TIR'!$C$25+SQRT(('Ejercicio 3 - TIR'!$E$25-'Ejercicio 3 - TIR'!$C$25)*('Ejercicio 3 - TIR'!$D$25-'Ejercicio 3 - TIR'!$C$25)*V802),'Ejercicio 3 - TIR'!$E$25-SQRT(('Ejercicio 3 - TIR'!$E$25-'Ejercicio 3 - TIR'!$C$25)*('Ejercicio 3 - TIR'!$E$25-'Ejercicio 3 - TIR'!$D$25)*(1-V802)))</f>
        <v>0.21531205931644</v>
      </c>
      <c r="X802" s="16">
        <f ca="1" t="shared" si="5967"/>
        <v>0.246683863847189</v>
      </c>
      <c r="Y802" s="18">
        <f ca="1">IF(X802&lt;=('Ejercicio 3 - TIR'!$D$26-'Ejercicio 3 - TIR'!$C$26)/('Ejercicio 3 - TIR'!$E$26-'Ejercicio 3 - TIR'!$C$26),'Ejercicio 3 - TIR'!$C$26+SQRT(('Ejercicio 3 - TIR'!$E$26-'Ejercicio 3 - TIR'!$C$26)*('Ejercicio 3 - TIR'!$D$26-'Ejercicio 3 - TIR'!$C$26)*X802),'Ejercicio 3 - TIR'!$E$26-SQRT(('Ejercicio 3 - TIR'!$E$26-'Ejercicio 3 - TIR'!$C$26)*('Ejercicio 3 - TIR'!$E$26-'Ejercicio 3 - TIR'!$D$26)*(1-X802)))</f>
        <v>0.215807875394682</v>
      </c>
      <c r="Z802" s="16">
        <f ca="1" t="shared" si="5716"/>
        <v>1.14541781066645</v>
      </c>
      <c r="AA802" s="16">
        <f ca="1" t="shared" si="5717"/>
        <v>1.32882316082684</v>
      </c>
      <c r="AB802" s="16">
        <f ca="1" t="shared" si="5718"/>
        <v>1.5645576403178</v>
      </c>
      <c r="AC802" s="16">
        <f ca="1" t="shared" si="5719"/>
        <v>1.9014257677739</v>
      </c>
      <c r="AD802" s="16">
        <f ca="1" t="shared" si="5720"/>
        <v>2.31176842293788</v>
      </c>
      <c r="AE802" s="15">
        <f ca="1" t="shared" si="5721"/>
        <v>4055.27398167448</v>
      </c>
      <c r="AF802" s="15">
        <f ca="1" t="shared" si="5722"/>
        <v>4704.60817019436</v>
      </c>
      <c r="AG802" s="15">
        <f ca="1" t="shared" si="5723"/>
        <v>5539.2100878187</v>
      </c>
      <c r="AH802" s="15">
        <f ca="1" t="shared" si="5724"/>
        <v>6731.86881881334</v>
      </c>
      <c r="AI802" s="15">
        <f ca="1" t="shared" si="5725"/>
        <v>8184.65912603715</v>
      </c>
      <c r="AJ802" s="17">
        <f ca="1" t="shared" si="5726"/>
        <v>47788.3798721639</v>
      </c>
      <c r="AK802" s="17">
        <f ca="1" t="shared" si="5727"/>
        <v>53155.8407269505</v>
      </c>
      <c r="AL802" s="17">
        <f ca="1" t="shared" si="5728"/>
        <v>69279.5398904716</v>
      </c>
      <c r="AM802" s="17">
        <f ca="1" t="shared" si="5729"/>
        <v>81882.3198583913</v>
      </c>
      <c r="AN802" s="17">
        <f ca="1" t="shared" si="5730"/>
        <v>89683.7863533711</v>
      </c>
      <c r="AO802" s="17">
        <f ca="1">C802/'Ejercicio 3 - TIR'!$D$7</f>
        <v>13537.2138832395</v>
      </c>
      <c r="AP802" s="17">
        <f ca="1" t="shared" si="5731"/>
        <v>34251.1659889243</v>
      </c>
      <c r="AQ802" s="17">
        <f ca="1" t="shared" si="5732"/>
        <v>39618.626843711</v>
      </c>
      <c r="AR802" s="17">
        <f ca="1" t="shared" si="5733"/>
        <v>55742.3260072321</v>
      </c>
      <c r="AS802" s="17">
        <f ca="1" t="shared" si="5734"/>
        <v>68345.1059751517</v>
      </c>
      <c r="AT802" s="17">
        <f ca="1" t="shared" si="5735"/>
        <v>76146.5724701316</v>
      </c>
      <c r="AU802" s="17">
        <f ca="1">AP802*'Ejercicio 3 - TIR'!$D$5</f>
        <v>17125.5829944622</v>
      </c>
      <c r="AV802" s="17">
        <f ca="1">AQ802*'Ejercicio 3 - TIR'!$D$5</f>
        <v>19809.3134218555</v>
      </c>
      <c r="AW802" s="17">
        <f ca="1">AR802*'Ejercicio 3 - TIR'!$D$5</f>
        <v>27871.1630036161</v>
      </c>
      <c r="AX802" s="17">
        <f ca="1">AS802*'Ejercicio 3 - TIR'!$D$5</f>
        <v>34172.5529875759</v>
      </c>
      <c r="AY802" s="17">
        <f ca="1">AT802*'Ejercicio 3 - TIR'!$D$5</f>
        <v>38073.2862350658</v>
      </c>
      <c r="AZ802" s="17">
        <f ca="1" t="shared" ref="AZ802:BD802" si="5968">AJ802-AU802-AE802</f>
        <v>26607.5228960272</v>
      </c>
      <c r="BA802" s="17">
        <f ca="1" t="shared" si="5968"/>
        <v>28641.9191349007</v>
      </c>
      <c r="BB802" s="17">
        <f ca="1" t="shared" si="5968"/>
        <v>35869.1667990369</v>
      </c>
      <c r="BC802" s="17">
        <f ca="1" t="shared" si="5968"/>
        <v>40977.8980520021</v>
      </c>
      <c r="BD802" s="17">
        <f ca="1" t="shared" si="5968"/>
        <v>43425.8409922682</v>
      </c>
      <c r="BE802" s="17">
        <f ca="1" t="shared" ref="BE802:BI802" si="5969">AZ802/Z802</f>
        <v>23229.5348022796</v>
      </c>
      <c r="BF802" s="17">
        <f ca="1" t="shared" si="5969"/>
        <v>21554.3497278289</v>
      </c>
      <c r="BG802" s="17">
        <f ca="1" t="shared" si="5969"/>
        <v>22926.0756361466</v>
      </c>
      <c r="BH802" s="17">
        <f ca="1" t="shared" si="5969"/>
        <v>21551.1426985536</v>
      </c>
      <c r="BI802" s="17">
        <f ca="1" t="shared" si="5969"/>
        <v>18784.6847293991</v>
      </c>
      <c r="BJ802" s="17">
        <f ca="1" t="shared" si="5738"/>
        <v>64468.4051714965</v>
      </c>
      <c r="BK802" s="17">
        <f ca="1" t="shared" si="5739"/>
        <v>31294.9035898295</v>
      </c>
      <c r="BL802" s="17">
        <f ca="1" t="shared" si="5740"/>
        <v>95763.3087613259</v>
      </c>
      <c r="BM802" s="17">
        <f ca="1">BK802*'Ejercicio 3 - TIR'!$D$5</f>
        <v>15647.4517949147</v>
      </c>
      <c r="BN802" s="17">
        <f ca="1" t="shared" si="5741"/>
        <v>80115.8569664112</v>
      </c>
      <c r="BO802" s="17">
        <f ca="1" t="shared" si="5742"/>
        <v>34655.6584870196</v>
      </c>
      <c r="BP802" s="17">
        <f ca="1" t="shared" si="5743"/>
        <v>-95573.1209615975</v>
      </c>
      <c r="BQ802" s="17">
        <f ca="1" t="shared" ref="BQ802:BT802" si="5970">BE802</f>
        <v>23229.5348022796</v>
      </c>
      <c r="BR802" s="17">
        <f ca="1" t="shared" si="5970"/>
        <v>21554.3497278289</v>
      </c>
      <c r="BS802" s="17">
        <f ca="1" t="shared" si="5970"/>
        <v>22926.0756361466</v>
      </c>
      <c r="BT802" s="17">
        <f ca="1" t="shared" si="5970"/>
        <v>21551.1426985536</v>
      </c>
      <c r="BU802" s="17">
        <f ca="1" t="shared" si="5745"/>
        <v>53440.3432164187</v>
      </c>
      <c r="BV802" s="19">
        <f ca="1" t="shared" si="5746"/>
        <v>12.9910049482318</v>
      </c>
    </row>
    <row r="803" ht="15" customHeight="1" spans="1:74">
      <c r="A803" s="15">
        <v>802</v>
      </c>
      <c r="B803" s="16">
        <f ca="1" t="shared" ref="B803:F803" si="5971">RAND()</f>
        <v>0.436537196164277</v>
      </c>
      <c r="C803" s="17">
        <f ca="1">IF(B803&lt;=('Ejercicio 3 - TIR'!$D$13-'Ejercicio 3 - TIR'!$C$13)/('Ejercicio 3 - TIR'!$E$13-'Ejercicio 3 - TIR'!$C$13),'Ejercicio 3 - TIR'!$C$13+SQRT(('Ejercicio 3 - TIR'!$E$13-'Ejercicio 3 - TIR'!$C$13)*('Ejercicio 3 - TIR'!$D$13-'Ejercicio 3 - TIR'!$C$13)*B803),'Ejercicio 3 - TIR'!$E$13-SQRT(('Ejercicio 3 - TIR'!$E$13-'Ejercicio 3 - TIR'!$C$13)*('Ejercicio 3 - TIR'!$E$13-'Ejercicio 3 - TIR'!$D$13)*(1-B803)))</f>
        <v>73997.0123908258</v>
      </c>
      <c r="D803" s="16">
        <f ca="1" t="shared" si="5971"/>
        <v>0.912341485775382</v>
      </c>
      <c r="E803" s="17">
        <f ca="1">IF(D803&lt;=('Ejercicio 3 - TIR'!$D$14-'Ejercicio 3 - TIR'!$C$14)/('Ejercicio 3 - TIR'!$E$14-'Ejercicio 3 - TIR'!$C$14),'Ejercicio 3 - TIR'!$C$14+SQRT(('Ejercicio 3 - TIR'!$E$14-'Ejercicio 3 - TIR'!$C$14)*('Ejercicio 3 - TIR'!$D$14-'Ejercicio 3 - TIR'!$C$14)*D803),'Ejercicio 3 - TIR'!$E$14-SQRT(('Ejercicio 3 - TIR'!$E$14-'Ejercicio 3 - TIR'!$C$14)*('Ejercicio 3 - TIR'!$E$14-'Ejercicio 3 - TIR'!$D$14)*(1-D803)))</f>
        <v>36373.8757421053</v>
      </c>
      <c r="F803" s="16">
        <f ca="1" t="shared" si="5971"/>
        <v>0.032696794246408</v>
      </c>
      <c r="G803" s="17">
        <f ca="1">IF(F803&lt;=('Ejercicio 3 - TIR'!$D$18-'Ejercicio 3 - TIR'!$C$18)/('Ejercicio 3 - TIR'!$E$18-'Ejercicio 3 - TIR'!$C$18),'Ejercicio 3 - TIR'!$C$18+SQRT(('Ejercicio 3 - TIR'!$E$18-'Ejercicio 3 - TIR'!$C$18)*('Ejercicio 3 - TIR'!$D$18-'Ejercicio 3 - TIR'!$C$18)*F803),'Ejercicio 3 - TIR'!$E$18-SQRT(('Ejercicio 3 - TIR'!$E$18-'Ejercicio 3 - TIR'!$C$18)*('Ejercicio 3 - TIR'!$E$18-'Ejercicio 3 - TIR'!$D$18)*(1-F803)))</f>
        <v>32214.6148958591</v>
      </c>
      <c r="H803" s="16">
        <f ca="1" t="shared" ref="H803:L803" si="5972">RAND()</f>
        <v>0.890403610767196</v>
      </c>
      <c r="I803" s="17">
        <f ca="1">IF(H803&lt;=('Ejercicio 3 - TIR'!$D$18-'Ejercicio 3 - TIR'!$C$18)/('Ejercicio 3 - TIR'!$E$18-'Ejercicio 3 - TIR'!$C$18),'Ejercicio 3 - TIR'!$C$18+SQRT(('Ejercicio 3 - TIR'!$E$18-'Ejercicio 3 - TIR'!$C$18)*('Ejercicio 3 - TIR'!$D$18-'Ejercicio 3 - TIR'!$C$18)*H803),'Ejercicio 3 - TIR'!$E$18-SQRT(('Ejercicio 3 - TIR'!$E$18-'Ejercicio 3 - TIR'!$C$18)*('Ejercicio 3 - TIR'!$E$18-'Ejercicio 3 - TIR'!$D$18)*(1-H803)))</f>
        <v>42132.9929905108</v>
      </c>
      <c r="J803" s="16">
        <f ca="1" t="shared" si="5972"/>
        <v>0.828058924895147</v>
      </c>
      <c r="K803" s="17">
        <f ca="1">IF(J803&lt;=('Ejercicio 3 - TIR'!$D$18-'Ejercicio 3 - TIR'!$C$18)/('Ejercicio 3 - TIR'!$E$18-'Ejercicio 3 - TIR'!$C$18),'Ejercicio 3 - TIR'!$C$18+SQRT(('Ejercicio 3 - TIR'!$E$18-'Ejercicio 3 - TIR'!$C$18)*('Ejercicio 3 - TIR'!$D$18-'Ejercicio 3 - TIR'!$C$18)*J803),'Ejercicio 3 - TIR'!$E$18-SQRT(('Ejercicio 3 - TIR'!$E$18-'Ejercicio 3 - TIR'!$C$18)*('Ejercicio 3 - TIR'!$E$18-'Ejercicio 3 - TIR'!$D$18)*(1-J803)))</f>
        <v>41408.9582802669</v>
      </c>
      <c r="L803" s="16">
        <f ca="1" t="shared" si="5972"/>
        <v>0.829461604432164</v>
      </c>
      <c r="M803" s="17">
        <f ca="1">IF(L803&lt;=('Ejercicio 3 - TIR'!$D$18-'Ejercicio 3 - TIR'!$C$18)/('Ejercicio 3 - TIR'!$E$18-'Ejercicio 3 - TIR'!$C$18),'Ejercicio 3 - TIR'!$C$18+SQRT(('Ejercicio 3 - TIR'!$E$18-'Ejercicio 3 - TIR'!$C$18)*('Ejercicio 3 - TIR'!$D$18-'Ejercicio 3 - TIR'!$C$18)*L803),'Ejercicio 3 - TIR'!$E$18-SQRT(('Ejercicio 3 - TIR'!$E$18-'Ejercicio 3 - TIR'!$C$18)*('Ejercicio 3 - TIR'!$E$18-'Ejercicio 3 - TIR'!$D$18)*(1-L803)))</f>
        <v>41423.6359710472</v>
      </c>
      <c r="N803" s="16">
        <f ca="1" t="shared" ref="N803:R803" si="5973">RAND()</f>
        <v>0.107373827162696</v>
      </c>
      <c r="O803" s="17">
        <f ca="1">IF(N803&lt;=('Ejercicio 3 - TIR'!$D$18-'Ejercicio 3 - TIR'!$C$18)/('Ejercicio 3 - TIR'!$E$18-'Ejercicio 3 - TIR'!$C$18),'Ejercicio 3 - TIR'!$C$18+SQRT(('Ejercicio 3 - TIR'!$E$18-'Ejercicio 3 - TIR'!$C$18)*('Ejercicio 3 - TIR'!$D$18-'Ejercicio 3 - TIR'!$C$18)*N803),'Ejercicio 3 - TIR'!$E$18-SQRT(('Ejercicio 3 - TIR'!$E$18-'Ejercicio 3 - TIR'!$C$18)*('Ejercicio 3 - TIR'!$E$18-'Ejercicio 3 - TIR'!$D$18)*(1-N803)))</f>
        <v>34013.2373558518</v>
      </c>
      <c r="P803" s="16">
        <f ca="1" t="shared" si="5973"/>
        <v>0.161089366608546</v>
      </c>
      <c r="Q803" s="18">
        <f ca="1">IF(P803&lt;=('Ejercicio 3 - TIR'!$D$22-'Ejercicio 3 - TIR'!$C$22)/('Ejercicio 3 - TIR'!$E$22-'Ejercicio 3 - TIR'!$C$22),'Ejercicio 3 - TIR'!$C$22+SQRT(('Ejercicio 3 - TIR'!$E$22-'Ejercicio 3 - TIR'!$C$22)*('Ejercicio 3 - TIR'!$D$22-'Ejercicio 3 - TIR'!$C$22)*P803),'Ejercicio 3 - TIR'!$E$22-SQRT(('Ejercicio 3 - TIR'!$E$22-'Ejercicio 3 - TIR'!$C$22)*('Ejercicio 3 - TIR'!$E$22-'Ejercicio 3 - TIR'!$D$22)*(1-P803)))</f>
        <v>0.137028237134107</v>
      </c>
      <c r="R803" s="16">
        <f ca="1" t="shared" si="5973"/>
        <v>0.408044740128935</v>
      </c>
      <c r="S803" s="18">
        <f ca="1">IF(R803&lt;=('Ejercicio 3 - TIR'!$D$23-'Ejercicio 3 - TIR'!$C$23)/('Ejercicio 3 - TIR'!$E$23-'Ejercicio 3 - TIR'!$C$23),'Ejercicio 3 - TIR'!$C$23+SQRT(('Ejercicio 3 - TIR'!$E$23-'Ejercicio 3 - TIR'!$C$23)*('Ejercicio 3 - TIR'!$D$23-'Ejercicio 3 - TIR'!$C$23)*R803),'Ejercicio 3 - TIR'!$E$23-SQRT(('Ejercicio 3 - TIR'!$E$23-'Ejercicio 3 - TIR'!$C$23)*('Ejercicio 3 - TIR'!$E$23-'Ejercicio 3 - TIR'!$D$23)*(1-R803)))</f>
        <v>0.147101301301452</v>
      </c>
      <c r="T803" s="16">
        <f ca="1" t="shared" ref="T803:X803" si="5974">RAND()</f>
        <v>0.995196455484514</v>
      </c>
      <c r="U803" s="18">
        <f ca="1">IF(T803&lt;=('Ejercicio 3 - TIR'!$D$24-'Ejercicio 3 - TIR'!$C$24)/('Ejercicio 3 - TIR'!$E$24-'Ejercicio 3 - TIR'!$C$24),'Ejercicio 3 - TIR'!$C$24+SQRT(('Ejercicio 3 - TIR'!$E$24-'Ejercicio 3 - TIR'!$C$24)*('Ejercicio 3 - TIR'!$D$24-'Ejercicio 3 - TIR'!$C$24)*T803),'Ejercicio 3 - TIR'!$E$24-SQRT(('Ejercicio 3 - TIR'!$E$24-'Ejercicio 3 - TIR'!$C$24)*('Ejercicio 3 - TIR'!$E$24-'Ejercicio 3 - TIR'!$D$24)*(1-T803)))</f>
        <v>0.216332586109619</v>
      </c>
      <c r="V803" s="16">
        <f ca="1" t="shared" si="5974"/>
        <v>0.79704943990668</v>
      </c>
      <c r="W803" s="18">
        <f ca="1">IF(V803&lt;=('Ejercicio 3 - TIR'!$D$25-'Ejercicio 3 - TIR'!$C$25)/('Ejercicio 3 - TIR'!$E$25-'Ejercicio 3 - TIR'!$C$25),'Ejercicio 3 - TIR'!$C$25+SQRT(('Ejercicio 3 - TIR'!$E$25-'Ejercicio 3 - TIR'!$C$25)*('Ejercicio 3 - TIR'!$D$25-'Ejercicio 3 - TIR'!$C$25)*V803),'Ejercicio 3 - TIR'!$E$25-SQRT(('Ejercicio 3 - TIR'!$E$25-'Ejercicio 3 - TIR'!$C$25)*('Ejercicio 3 - TIR'!$E$25-'Ejercicio 3 - TIR'!$D$25)*(1-V803)))</f>
        <v>0.223348040216025</v>
      </c>
      <c r="X803" s="16">
        <f ca="1" t="shared" si="5974"/>
        <v>0.537259096006514</v>
      </c>
      <c r="Y803" s="18">
        <f ca="1">IF(X803&lt;=('Ejercicio 3 - TIR'!$D$26-'Ejercicio 3 - TIR'!$C$26)/('Ejercicio 3 - TIR'!$E$26-'Ejercicio 3 - TIR'!$C$26),'Ejercicio 3 - TIR'!$C$26+SQRT(('Ejercicio 3 - TIR'!$E$26-'Ejercicio 3 - TIR'!$C$26)*('Ejercicio 3 - TIR'!$D$26-'Ejercicio 3 - TIR'!$C$26)*X803),'Ejercicio 3 - TIR'!$E$26-SQRT(('Ejercicio 3 - TIR'!$E$26-'Ejercicio 3 - TIR'!$C$26)*('Ejercicio 3 - TIR'!$E$26-'Ejercicio 3 - TIR'!$D$26)*(1-X803)))</f>
        <v>0.230011992622582</v>
      </c>
      <c r="Z803" s="16">
        <f ca="1" t="shared" si="5716"/>
        <v>1.13702823713411</v>
      </c>
      <c r="AA803" s="16">
        <f ca="1" t="shared" si="5717"/>
        <v>1.30428657043303</v>
      </c>
      <c r="AB803" s="16">
        <f ca="1" t="shared" si="5718"/>
        <v>1.58644625724285</v>
      </c>
      <c r="AC803" s="16">
        <f ca="1" t="shared" si="5719"/>
        <v>1.94077591970609</v>
      </c>
      <c r="AD803" s="16">
        <f ca="1" t="shared" si="5720"/>
        <v>2.38717765623161</v>
      </c>
      <c r="AE803" s="15">
        <f ca="1" t="shared" si="5721"/>
        <v>4984.24807067574</v>
      </c>
      <c r="AF803" s="15">
        <f ca="1" t="shared" si="5722"/>
        <v>5717.4374478814</v>
      </c>
      <c r="AG803" s="15">
        <f ca="1" t="shared" si="5723"/>
        <v>6954.30547690156</v>
      </c>
      <c r="AH803" s="15">
        <f ca="1" t="shared" si="5724"/>
        <v>8507.53597623109</v>
      </c>
      <c r="AI803" s="15">
        <f ca="1" t="shared" si="5725"/>
        <v>10464.3712784323</v>
      </c>
      <c r="AJ803" s="17">
        <f ca="1" t="shared" si="5726"/>
        <v>36628.9267849929</v>
      </c>
      <c r="AK803" s="17">
        <f ca="1" t="shared" si="5727"/>
        <v>54953.4969296722</v>
      </c>
      <c r="AL803" s="17">
        <f ca="1" t="shared" si="5728"/>
        <v>65693.0868800548</v>
      </c>
      <c r="AM803" s="17">
        <f ca="1" t="shared" si="5729"/>
        <v>80393.9951992795</v>
      </c>
      <c r="AN803" s="17">
        <f ca="1" t="shared" si="5730"/>
        <v>81195.6402319919</v>
      </c>
      <c r="AO803" s="17">
        <f ca="1">C803/'Ejercicio 3 - TIR'!$D$7</f>
        <v>14799.4024781652</v>
      </c>
      <c r="AP803" s="17">
        <f ca="1" t="shared" si="5731"/>
        <v>21829.5243068277</v>
      </c>
      <c r="AQ803" s="17">
        <f ca="1" t="shared" si="5732"/>
        <v>40154.0944515071</v>
      </c>
      <c r="AR803" s="17">
        <f ca="1" t="shared" si="5733"/>
        <v>50893.6844018897</v>
      </c>
      <c r="AS803" s="17">
        <f ca="1" t="shared" si="5734"/>
        <v>65594.5927211143</v>
      </c>
      <c r="AT803" s="17">
        <f ca="1" t="shared" si="5735"/>
        <v>66396.2377538267</v>
      </c>
      <c r="AU803" s="17">
        <f ca="1">AP803*'Ejercicio 3 - TIR'!$D$5</f>
        <v>10914.7621534139</v>
      </c>
      <c r="AV803" s="17">
        <f ca="1">AQ803*'Ejercicio 3 - TIR'!$D$5</f>
        <v>20077.0472257535</v>
      </c>
      <c r="AW803" s="17">
        <f ca="1">AR803*'Ejercicio 3 - TIR'!$D$5</f>
        <v>25446.8422009448</v>
      </c>
      <c r="AX803" s="17">
        <f ca="1">AS803*'Ejercicio 3 - TIR'!$D$5</f>
        <v>32797.2963605572</v>
      </c>
      <c r="AY803" s="17">
        <f ca="1">AT803*'Ejercicio 3 - TIR'!$D$5</f>
        <v>33198.1188769134</v>
      </c>
      <c r="AZ803" s="17">
        <f ca="1" t="shared" ref="AZ803:BD803" si="5975">AJ803-AU803-AE803</f>
        <v>20729.9165609033</v>
      </c>
      <c r="BA803" s="17">
        <f ca="1" t="shared" si="5975"/>
        <v>29159.0122560373</v>
      </c>
      <c r="BB803" s="17">
        <f ca="1" t="shared" si="5975"/>
        <v>33291.9392022084</v>
      </c>
      <c r="BC803" s="17">
        <f ca="1" t="shared" si="5975"/>
        <v>39089.1628624912</v>
      </c>
      <c r="BD803" s="17">
        <f ca="1" t="shared" si="5975"/>
        <v>37533.1500766462</v>
      </c>
      <c r="BE803" s="17">
        <f ca="1" t="shared" ref="BE803:BI803" si="5976">AZ803/Z803</f>
        <v>18231.6638091181</v>
      </c>
      <c r="BF803" s="17">
        <f ca="1" t="shared" si="5976"/>
        <v>22356.2926407778</v>
      </c>
      <c r="BG803" s="17">
        <f ca="1" t="shared" si="5976"/>
        <v>20985.2297550046</v>
      </c>
      <c r="BH803" s="17">
        <f ca="1" t="shared" si="5976"/>
        <v>20140.997456528</v>
      </c>
      <c r="BI803" s="17">
        <f ca="1" t="shared" si="5976"/>
        <v>15722.8139173755</v>
      </c>
      <c r="BJ803" s="17">
        <f ca="1" t="shared" si="5738"/>
        <v>86830.9034420988</v>
      </c>
      <c r="BK803" s="17">
        <f ca="1" t="shared" si="5739"/>
        <v>35328.8029214547</v>
      </c>
      <c r="BL803" s="17">
        <f ca="1" t="shared" si="5740"/>
        <v>122159.706363553</v>
      </c>
      <c r="BM803" s="17">
        <f ca="1">BK803*'Ejercicio 3 - TIR'!$D$5</f>
        <v>17664.4014607273</v>
      </c>
      <c r="BN803" s="17">
        <f ca="1" t="shared" si="5741"/>
        <v>104495.304902826</v>
      </c>
      <c r="BO803" s="17">
        <f ca="1" t="shared" si="5742"/>
        <v>43773.5769811878</v>
      </c>
      <c r="BP803" s="17">
        <f ca="1" t="shared" si="5743"/>
        <v>-110370.888132931</v>
      </c>
      <c r="BQ803" s="17">
        <f ca="1" t="shared" ref="BQ803:BT803" si="5977">BE803</f>
        <v>18231.6638091181</v>
      </c>
      <c r="BR803" s="17">
        <f ca="1" t="shared" si="5977"/>
        <v>22356.2926407778</v>
      </c>
      <c r="BS803" s="17">
        <f ca="1" t="shared" si="5977"/>
        <v>20985.2297550046</v>
      </c>
      <c r="BT803" s="17">
        <f ca="1" t="shared" si="5977"/>
        <v>20140.997456528</v>
      </c>
      <c r="BU803" s="17">
        <f ca="1" t="shared" si="5745"/>
        <v>59496.3908985633</v>
      </c>
      <c r="BV803" s="19">
        <f ca="1" t="shared" si="5746"/>
        <v>7.31421493141136</v>
      </c>
    </row>
    <row r="804" ht="15" customHeight="1" spans="1:74">
      <c r="A804" s="15">
        <v>803</v>
      </c>
      <c r="B804" s="16">
        <f ca="1" t="shared" ref="B804:F804" si="5978">RAND()</f>
        <v>0.69977182609402</v>
      </c>
      <c r="C804" s="17">
        <f ca="1">IF(B804&lt;=('Ejercicio 3 - TIR'!$D$13-'Ejercicio 3 - TIR'!$C$13)/('Ejercicio 3 - TIR'!$E$13-'Ejercicio 3 - TIR'!$C$13),'Ejercicio 3 - TIR'!$C$13+SQRT(('Ejercicio 3 - TIR'!$E$13-'Ejercicio 3 - TIR'!$C$13)*('Ejercicio 3 - TIR'!$D$13-'Ejercicio 3 - TIR'!$C$13)*B804),'Ejercicio 3 - TIR'!$E$13-SQRT(('Ejercicio 3 - TIR'!$E$13-'Ejercicio 3 - TIR'!$C$13)*('Ejercicio 3 - TIR'!$E$13-'Ejercicio 3 - TIR'!$D$13)*(1-B804)))</f>
        <v>81019.1199180023</v>
      </c>
      <c r="D804" s="16">
        <f ca="1" t="shared" si="5978"/>
        <v>0.609571844724004</v>
      </c>
      <c r="E804" s="17">
        <f ca="1">IF(D804&lt;=('Ejercicio 3 - TIR'!$D$14-'Ejercicio 3 - TIR'!$C$14)/('Ejercicio 3 - TIR'!$E$14-'Ejercicio 3 - TIR'!$C$14),'Ejercicio 3 - TIR'!$C$14+SQRT(('Ejercicio 3 - TIR'!$E$14-'Ejercicio 3 - TIR'!$C$14)*('Ejercicio 3 - TIR'!$D$14-'Ejercicio 3 - TIR'!$C$14)*D804),'Ejercicio 3 - TIR'!$E$14-SQRT(('Ejercicio 3 - TIR'!$E$14-'Ejercicio 3 - TIR'!$C$14)*('Ejercicio 3 - TIR'!$E$14-'Ejercicio 3 - TIR'!$D$14)*(1-D804)))</f>
        <v>32347.2734733692</v>
      </c>
      <c r="F804" s="16">
        <f ca="1" t="shared" si="5978"/>
        <v>0.696571474555622</v>
      </c>
      <c r="G804" s="17">
        <f ca="1">IF(F804&lt;=('Ejercicio 3 - TIR'!$D$18-'Ejercicio 3 - TIR'!$C$18)/('Ejercicio 3 - TIR'!$E$18-'Ejercicio 3 - TIR'!$C$18),'Ejercicio 3 - TIR'!$C$18+SQRT(('Ejercicio 3 - TIR'!$E$18-'Ejercicio 3 - TIR'!$C$18)*('Ejercicio 3 - TIR'!$D$18-'Ejercicio 3 - TIR'!$C$18)*F804),'Ejercicio 3 - TIR'!$E$18-SQRT(('Ejercicio 3 - TIR'!$E$18-'Ejercicio 3 - TIR'!$C$18)*('Ejercicio 3 - TIR'!$E$18-'Ejercicio 3 - TIR'!$D$18)*(1-F804)))</f>
        <v>40229.5556382735</v>
      </c>
      <c r="H804" s="16">
        <f ca="1" t="shared" ref="H804:L804" si="5979">RAND()</f>
        <v>0.569118832858694</v>
      </c>
      <c r="I804" s="17">
        <f ca="1">IF(H804&lt;=('Ejercicio 3 - TIR'!$D$18-'Ejercicio 3 - TIR'!$C$18)/('Ejercicio 3 - TIR'!$E$18-'Ejercicio 3 - TIR'!$C$18),'Ejercicio 3 - TIR'!$C$18+SQRT(('Ejercicio 3 - TIR'!$E$18-'Ejercicio 3 - TIR'!$C$18)*('Ejercicio 3 - TIR'!$D$18-'Ejercicio 3 - TIR'!$C$18)*H804),'Ejercicio 3 - TIR'!$E$18-SQRT(('Ejercicio 3 - TIR'!$E$18-'Ejercicio 3 - TIR'!$C$18)*('Ejercicio 3 - TIR'!$E$18-'Ejercicio 3 - TIR'!$D$18)*(1-H804)))</f>
        <v>39239.4710307898</v>
      </c>
      <c r="J804" s="16">
        <f ca="1" t="shared" si="5979"/>
        <v>0.992849663480523</v>
      </c>
      <c r="K804" s="17">
        <f ca="1">IF(J804&lt;=('Ejercicio 3 - TIR'!$D$18-'Ejercicio 3 - TIR'!$C$18)/('Ejercicio 3 - TIR'!$E$18-'Ejercicio 3 - TIR'!$C$18),'Ejercicio 3 - TIR'!$C$18+SQRT(('Ejercicio 3 - TIR'!$E$18-'Ejercicio 3 - TIR'!$C$18)*('Ejercicio 3 - TIR'!$D$18-'Ejercicio 3 - TIR'!$C$18)*J804),'Ejercicio 3 - TIR'!$E$18-SQRT(('Ejercicio 3 - TIR'!$E$18-'Ejercicio 3 - TIR'!$C$18)*('Ejercicio 3 - TIR'!$E$18-'Ejercicio 3 - TIR'!$D$18)*(1-J804)))</f>
        <v>44267.6918415306</v>
      </c>
      <c r="L804" s="16">
        <f ca="1" t="shared" si="5979"/>
        <v>0.507927655093731</v>
      </c>
      <c r="M804" s="17">
        <f ca="1">IF(L804&lt;=('Ejercicio 3 - TIR'!$D$18-'Ejercicio 3 - TIR'!$C$18)/('Ejercicio 3 - TIR'!$E$18-'Ejercicio 3 - TIR'!$C$18),'Ejercicio 3 - TIR'!$C$18+SQRT(('Ejercicio 3 - TIR'!$E$18-'Ejercicio 3 - TIR'!$C$18)*('Ejercicio 3 - TIR'!$D$18-'Ejercicio 3 - TIR'!$C$18)*L804),'Ejercicio 3 - TIR'!$E$18-SQRT(('Ejercicio 3 - TIR'!$E$18-'Ejercicio 3 - TIR'!$C$18)*('Ejercicio 3 - TIR'!$E$18-'Ejercicio 3 - TIR'!$D$18)*(1-L804)))</f>
        <v>38728.6395425667</v>
      </c>
      <c r="N804" s="16">
        <f ca="1" t="shared" ref="N804:R804" si="5980">RAND()</f>
        <v>0.816974023952438</v>
      </c>
      <c r="O804" s="17">
        <f ca="1">IF(N804&lt;=('Ejercicio 3 - TIR'!$D$18-'Ejercicio 3 - TIR'!$C$18)/('Ejercicio 3 - TIR'!$E$18-'Ejercicio 3 - TIR'!$C$18),'Ejercicio 3 - TIR'!$C$18+SQRT(('Ejercicio 3 - TIR'!$E$18-'Ejercicio 3 - TIR'!$C$18)*('Ejercicio 3 - TIR'!$D$18-'Ejercicio 3 - TIR'!$C$18)*N804),'Ejercicio 3 - TIR'!$E$18-SQRT(('Ejercicio 3 - TIR'!$E$18-'Ejercicio 3 - TIR'!$C$18)*('Ejercicio 3 - TIR'!$E$18-'Ejercicio 3 - TIR'!$D$18)*(1-N804)))</f>
        <v>41295.0103639056</v>
      </c>
      <c r="P804" s="16">
        <f ca="1" t="shared" si="5980"/>
        <v>0.864850360457716</v>
      </c>
      <c r="Q804" s="18">
        <f ca="1">IF(P804&lt;=('Ejercicio 3 - TIR'!$D$22-'Ejercicio 3 - TIR'!$C$22)/('Ejercicio 3 - TIR'!$E$22-'Ejercicio 3 - TIR'!$C$22),'Ejercicio 3 - TIR'!$C$22+SQRT(('Ejercicio 3 - TIR'!$E$22-'Ejercicio 3 - TIR'!$C$22)*('Ejercicio 3 - TIR'!$D$22-'Ejercicio 3 - TIR'!$C$22)*P804),'Ejercicio 3 - TIR'!$E$22-SQRT(('Ejercicio 3 - TIR'!$E$22-'Ejercicio 3 - TIR'!$C$22)*('Ejercicio 3 - TIR'!$E$22-'Ejercicio 3 - TIR'!$D$22)*(1-P804)))</f>
        <v>0.164402905681631</v>
      </c>
      <c r="R804" s="16">
        <f ca="1" t="shared" si="5980"/>
        <v>0.414768467503706</v>
      </c>
      <c r="S804" s="18">
        <f ca="1">IF(R804&lt;=('Ejercicio 3 - TIR'!$D$23-'Ejercicio 3 - TIR'!$C$23)/('Ejercicio 3 - TIR'!$E$23-'Ejercicio 3 - TIR'!$C$23),'Ejercicio 3 - TIR'!$C$23+SQRT(('Ejercicio 3 - TIR'!$E$23-'Ejercicio 3 - TIR'!$C$23)*('Ejercicio 3 - TIR'!$D$23-'Ejercicio 3 - TIR'!$C$23)*R804),'Ejercicio 3 - TIR'!$E$23-SQRT(('Ejercicio 3 - TIR'!$E$23-'Ejercicio 3 - TIR'!$C$23)*('Ejercicio 3 - TIR'!$E$23-'Ejercicio 3 - TIR'!$D$23)*(1-R804)))</f>
        <v>0.147323675475797</v>
      </c>
      <c r="T804" s="16">
        <f ca="1" t="shared" ref="T804:X804" si="5981">RAND()</f>
        <v>0.305446234726286</v>
      </c>
      <c r="U804" s="18">
        <f ca="1">IF(T804&lt;=('Ejercicio 3 - TIR'!$D$24-'Ejercicio 3 - TIR'!$C$24)/('Ejercicio 3 - TIR'!$E$24-'Ejercicio 3 - TIR'!$C$24),'Ejercicio 3 - TIR'!$C$24+SQRT(('Ejercicio 3 - TIR'!$E$24-'Ejercicio 3 - TIR'!$C$24)*('Ejercicio 3 - TIR'!$D$24-'Ejercicio 3 - TIR'!$C$24)*T804),'Ejercicio 3 - TIR'!$E$24-SQRT(('Ejercicio 3 - TIR'!$E$24-'Ejercicio 3 - TIR'!$C$24)*('Ejercicio 3 - TIR'!$E$24-'Ejercicio 3 - TIR'!$D$24)*(1-T804)))</f>
        <v>0.175326608397596</v>
      </c>
      <c r="V804" s="16">
        <f ca="1" t="shared" si="5981"/>
        <v>0.0933192672991752</v>
      </c>
      <c r="W804" s="18">
        <f ca="1">IF(V804&lt;=('Ejercicio 3 - TIR'!$D$25-'Ejercicio 3 - TIR'!$C$25)/('Ejercicio 3 - TIR'!$E$25-'Ejercicio 3 - TIR'!$C$25),'Ejercicio 3 - TIR'!$C$25+SQRT(('Ejercicio 3 - TIR'!$E$25-'Ejercicio 3 - TIR'!$C$25)*('Ejercicio 3 - TIR'!$D$25-'Ejercicio 3 - TIR'!$C$25)*V804),'Ejercicio 3 - TIR'!$E$25-SQRT(('Ejercicio 3 - TIR'!$E$25-'Ejercicio 3 - TIR'!$C$25)*('Ejercicio 3 - TIR'!$E$25-'Ejercicio 3 - TIR'!$D$25)*(1-V804)))</f>
        <v>0.191430090735372</v>
      </c>
      <c r="X804" s="16">
        <f ca="1" t="shared" si="5981"/>
        <v>0.715051709862219</v>
      </c>
      <c r="Y804" s="18">
        <f ca="1">IF(X804&lt;=('Ejercicio 3 - TIR'!$D$26-'Ejercicio 3 - TIR'!$C$26)/('Ejercicio 3 - TIR'!$E$26-'Ejercicio 3 - TIR'!$C$26),'Ejercicio 3 - TIR'!$C$26+SQRT(('Ejercicio 3 - TIR'!$E$26-'Ejercicio 3 - TIR'!$C$26)*('Ejercicio 3 - TIR'!$D$26-'Ejercicio 3 - TIR'!$C$26)*X804),'Ejercicio 3 - TIR'!$E$26-SQRT(('Ejercicio 3 - TIR'!$E$26-'Ejercicio 3 - TIR'!$C$26)*('Ejercicio 3 - TIR'!$E$26-'Ejercicio 3 - TIR'!$D$26)*(1-X804)))</f>
        <v>0.240773468586376</v>
      </c>
      <c r="Z804" s="16">
        <f ca="1" t="shared" si="5716"/>
        <v>1.16440290568163</v>
      </c>
      <c r="AA804" s="16">
        <f ca="1" t="shared" si="5717"/>
        <v>1.33594702148135</v>
      </c>
      <c r="AB804" s="16">
        <f ca="1" t="shared" si="5718"/>
        <v>1.57017408175654</v>
      </c>
      <c r="AC804" s="16">
        <f ca="1" t="shared" si="5719"/>
        <v>1.87075264869753</v>
      </c>
      <c r="AD804" s="16">
        <f ca="1" t="shared" si="5720"/>
        <v>2.32118025279158</v>
      </c>
      <c r="AE804" s="15">
        <f ca="1" t="shared" si="5721"/>
        <v>5317.98574990022</v>
      </c>
      <c r="AF804" s="15">
        <f ca="1" t="shared" si="5722"/>
        <v>6101.45095670343</v>
      </c>
      <c r="AG804" s="15">
        <f ca="1" t="shared" si="5723"/>
        <v>7171.19765924652</v>
      </c>
      <c r="AH804" s="15">
        <f ca="1" t="shared" si="5724"/>
        <v>8543.98067783737</v>
      </c>
      <c r="AI804" s="15">
        <f ca="1" t="shared" si="5725"/>
        <v>10601.1445411752</v>
      </c>
      <c r="AJ804" s="17">
        <f ca="1" t="shared" si="5726"/>
        <v>46843.4114794865</v>
      </c>
      <c r="AK804" s="17">
        <f ca="1" t="shared" si="5727"/>
        <v>52421.8544480872</v>
      </c>
      <c r="AL804" s="17">
        <f ca="1" t="shared" si="5728"/>
        <v>69507.9823887569</v>
      </c>
      <c r="AM804" s="17">
        <f ca="1" t="shared" si="5729"/>
        <v>72451.7050047085</v>
      </c>
      <c r="AN804" s="17">
        <f ca="1" t="shared" si="5730"/>
        <v>95853.1625955212</v>
      </c>
      <c r="AO804" s="17">
        <f ca="1">C804/'Ejercicio 3 - TIR'!$D$7</f>
        <v>16203.8239836005</v>
      </c>
      <c r="AP804" s="17">
        <f ca="1" t="shared" si="5731"/>
        <v>30639.587495886</v>
      </c>
      <c r="AQ804" s="17">
        <f ca="1" t="shared" si="5732"/>
        <v>36218.0304644868</v>
      </c>
      <c r="AR804" s="17">
        <f ca="1" t="shared" si="5733"/>
        <v>53304.1584051564</v>
      </c>
      <c r="AS804" s="17">
        <f ca="1" t="shared" si="5734"/>
        <v>56247.881021108</v>
      </c>
      <c r="AT804" s="17">
        <f ca="1" t="shared" si="5735"/>
        <v>79649.3386119208</v>
      </c>
      <c r="AU804" s="17">
        <f ca="1">AP804*'Ejercicio 3 - TIR'!$D$5</f>
        <v>15319.793747943</v>
      </c>
      <c r="AV804" s="17">
        <f ca="1">AQ804*'Ejercicio 3 - TIR'!$D$5</f>
        <v>18109.0152322434</v>
      </c>
      <c r="AW804" s="17">
        <f ca="1">AR804*'Ejercicio 3 - TIR'!$D$5</f>
        <v>26652.0792025782</v>
      </c>
      <c r="AX804" s="17">
        <f ca="1">AS804*'Ejercicio 3 - TIR'!$D$5</f>
        <v>28123.940510554</v>
      </c>
      <c r="AY804" s="17">
        <f ca="1">AT804*'Ejercicio 3 - TIR'!$D$5</f>
        <v>39824.6693059604</v>
      </c>
      <c r="AZ804" s="17">
        <f ca="1" t="shared" ref="AZ804:BD804" si="5982">AJ804-AU804-AE804</f>
        <v>26205.6319816432</v>
      </c>
      <c r="BA804" s="17">
        <f ca="1" t="shared" si="5982"/>
        <v>28211.3882591404</v>
      </c>
      <c r="BB804" s="17">
        <f ca="1" t="shared" si="5982"/>
        <v>35684.7055269322</v>
      </c>
      <c r="BC804" s="17">
        <f ca="1" t="shared" si="5982"/>
        <v>35783.7838163171</v>
      </c>
      <c r="BD804" s="17">
        <f ca="1" t="shared" si="5982"/>
        <v>45427.3487483856</v>
      </c>
      <c r="BE804" s="17">
        <f ca="1" t="shared" ref="BE804:BI804" si="5983">AZ804/Z804</f>
        <v>22505.6394601684</v>
      </c>
      <c r="BF804" s="17">
        <f ca="1" t="shared" si="5983"/>
        <v>21117.1459687515</v>
      </c>
      <c r="BG804" s="17">
        <f ca="1" t="shared" si="5983"/>
        <v>22726.5918738207</v>
      </c>
      <c r="BH804" s="17">
        <f ca="1" t="shared" si="5983"/>
        <v>19128.0145139609</v>
      </c>
      <c r="BI804" s="17">
        <f ca="1" t="shared" si="5983"/>
        <v>19570.7975258501</v>
      </c>
      <c r="BJ804" s="17">
        <f ca="1" t="shared" si="5738"/>
        <v>75083.8524180334</v>
      </c>
      <c r="BK804" s="17">
        <f ca="1" t="shared" si="5739"/>
        <v>37611.996250444</v>
      </c>
      <c r="BL804" s="17">
        <f ca="1" t="shared" si="5740"/>
        <v>112695.848668477</v>
      </c>
      <c r="BM804" s="17">
        <f ca="1">BK804*'Ejercicio 3 - TIR'!$D$5</f>
        <v>18805.998125222</v>
      </c>
      <c r="BN804" s="17">
        <f ca="1" t="shared" si="5741"/>
        <v>93889.8505432554</v>
      </c>
      <c r="BO804" s="17">
        <f ca="1" t="shared" si="5742"/>
        <v>40449.1854651694</v>
      </c>
      <c r="BP804" s="17">
        <f ca="1" t="shared" si="5743"/>
        <v>-113366.393391371</v>
      </c>
      <c r="BQ804" s="17">
        <f ca="1" t="shared" ref="BQ804:BT804" si="5984">BE804</f>
        <v>22505.6394601684</v>
      </c>
      <c r="BR804" s="17">
        <f ca="1" t="shared" si="5984"/>
        <v>21117.1459687515</v>
      </c>
      <c r="BS804" s="17">
        <f ca="1" t="shared" si="5984"/>
        <v>22726.5918738207</v>
      </c>
      <c r="BT804" s="17">
        <f ca="1" t="shared" si="5984"/>
        <v>19128.0145139609</v>
      </c>
      <c r="BU804" s="17">
        <f ca="1" t="shared" si="5745"/>
        <v>60019.9829910195</v>
      </c>
      <c r="BV804" s="19">
        <f ca="1" t="shared" si="5746"/>
        <v>7.57591586888535</v>
      </c>
    </row>
    <row r="805" ht="15" customHeight="1" spans="1:74">
      <c r="A805" s="15">
        <v>804</v>
      </c>
      <c r="B805" s="16">
        <f ca="1" t="shared" ref="B805:F805" si="5985">RAND()</f>
        <v>0.738884809816502</v>
      </c>
      <c r="C805" s="17">
        <f ca="1">IF(B805&lt;=('Ejercicio 3 - TIR'!$D$13-'Ejercicio 3 - TIR'!$C$13)/('Ejercicio 3 - TIR'!$E$13-'Ejercicio 3 - TIR'!$C$13),'Ejercicio 3 - TIR'!$C$13+SQRT(('Ejercicio 3 - TIR'!$E$13-'Ejercicio 3 - TIR'!$C$13)*('Ejercicio 3 - TIR'!$D$13-'Ejercicio 3 - TIR'!$C$13)*B805),'Ejercicio 3 - TIR'!$E$13-SQRT(('Ejercicio 3 - TIR'!$E$13-'Ejercicio 3 - TIR'!$C$13)*('Ejercicio 3 - TIR'!$E$13-'Ejercicio 3 - TIR'!$D$13)*(1-B805)))</f>
        <v>82298.6376733259</v>
      </c>
      <c r="D805" s="16">
        <f ca="1" t="shared" si="5985"/>
        <v>0.609803300590158</v>
      </c>
      <c r="E805" s="17">
        <f ca="1">IF(D805&lt;=('Ejercicio 3 - TIR'!$D$14-'Ejercicio 3 - TIR'!$C$14)/('Ejercicio 3 - TIR'!$E$14-'Ejercicio 3 - TIR'!$C$14),'Ejercicio 3 - TIR'!$C$14+SQRT(('Ejercicio 3 - TIR'!$E$14-'Ejercicio 3 - TIR'!$C$14)*('Ejercicio 3 - TIR'!$D$14-'Ejercicio 3 - TIR'!$C$14)*D805),'Ejercicio 3 - TIR'!$E$14-SQRT(('Ejercicio 3 - TIR'!$E$14-'Ejercicio 3 - TIR'!$C$14)*('Ejercicio 3 - TIR'!$E$14-'Ejercicio 3 - TIR'!$D$14)*(1-D805)))</f>
        <v>32349.5421763481</v>
      </c>
      <c r="F805" s="16">
        <f ca="1" t="shared" si="5985"/>
        <v>0.323565260054711</v>
      </c>
      <c r="G805" s="17">
        <f ca="1">IF(F805&lt;=('Ejercicio 3 - TIR'!$D$18-'Ejercicio 3 - TIR'!$C$18)/('Ejercicio 3 - TIR'!$E$18-'Ejercicio 3 - TIR'!$C$18),'Ejercicio 3 - TIR'!$C$18+SQRT(('Ejercicio 3 - TIR'!$E$18-'Ejercicio 3 - TIR'!$C$18)*('Ejercicio 3 - TIR'!$D$18-'Ejercicio 3 - TIR'!$C$18)*F805),'Ejercicio 3 - TIR'!$E$18-SQRT(('Ejercicio 3 - TIR'!$E$18-'Ejercicio 3 - TIR'!$C$18)*('Ejercicio 3 - TIR'!$E$18-'Ejercicio 3 - TIR'!$D$18)*(1-F805)))</f>
        <v>36966.6913960794</v>
      </c>
      <c r="H805" s="16">
        <f ca="1" t="shared" ref="H805:L805" si="5986">RAND()</f>
        <v>0.627730723741723</v>
      </c>
      <c r="I805" s="17">
        <f ca="1">IF(H805&lt;=('Ejercicio 3 - TIR'!$D$18-'Ejercicio 3 - TIR'!$C$18)/('Ejercicio 3 - TIR'!$E$18-'Ejercicio 3 - TIR'!$C$18),'Ejercicio 3 - TIR'!$C$18+SQRT(('Ejercicio 3 - TIR'!$E$18-'Ejercicio 3 - TIR'!$C$18)*('Ejercicio 3 - TIR'!$D$18-'Ejercicio 3 - TIR'!$C$18)*H805),'Ejercicio 3 - TIR'!$E$18-SQRT(('Ejercicio 3 - TIR'!$E$18-'Ejercicio 3 - TIR'!$C$18)*('Ejercicio 3 - TIR'!$E$18-'Ejercicio 3 - TIR'!$D$18)*(1-H805)))</f>
        <v>39703.5874067923</v>
      </c>
      <c r="J805" s="16">
        <f ca="1" t="shared" si="5986"/>
        <v>0.0605985086198677</v>
      </c>
      <c r="K805" s="17">
        <f ca="1">IF(J805&lt;=('Ejercicio 3 - TIR'!$D$18-'Ejercicio 3 - TIR'!$C$18)/('Ejercicio 3 - TIR'!$E$18-'Ejercicio 3 - TIR'!$C$18),'Ejercicio 3 - TIR'!$C$18+SQRT(('Ejercicio 3 - TIR'!$E$18-'Ejercicio 3 - TIR'!$C$18)*('Ejercicio 3 - TIR'!$D$18-'Ejercicio 3 - TIR'!$C$18)*J805),'Ejercicio 3 - TIR'!$E$18-SQRT(('Ejercicio 3 - TIR'!$E$18-'Ejercicio 3 - TIR'!$C$18)*('Ejercicio 3 - TIR'!$E$18-'Ejercicio 3 - TIR'!$D$18)*(1-J805)))</f>
        <v>33014.9255866406</v>
      </c>
      <c r="L805" s="16">
        <f ca="1" t="shared" si="5986"/>
        <v>0.82710443621446</v>
      </c>
      <c r="M805" s="17">
        <f ca="1">IF(L805&lt;=('Ejercicio 3 - TIR'!$D$18-'Ejercicio 3 - TIR'!$C$18)/('Ejercicio 3 - TIR'!$E$18-'Ejercicio 3 - TIR'!$C$18),'Ejercicio 3 - TIR'!$C$18+SQRT(('Ejercicio 3 - TIR'!$E$18-'Ejercicio 3 - TIR'!$C$18)*('Ejercicio 3 - TIR'!$D$18-'Ejercicio 3 - TIR'!$C$18)*L805),'Ejercicio 3 - TIR'!$E$18-SQRT(('Ejercicio 3 - TIR'!$E$18-'Ejercicio 3 - TIR'!$C$18)*('Ejercicio 3 - TIR'!$E$18-'Ejercicio 3 - TIR'!$D$18)*(1-L805)))</f>
        <v>41399.0046814921</v>
      </c>
      <c r="N805" s="16">
        <f ca="1" t="shared" ref="N805:R805" si="5987">RAND()</f>
        <v>0.842307691266143</v>
      </c>
      <c r="O805" s="17">
        <f ca="1">IF(N805&lt;=('Ejercicio 3 - TIR'!$D$18-'Ejercicio 3 - TIR'!$C$18)/('Ejercicio 3 - TIR'!$E$18-'Ejercicio 3 - TIR'!$C$18),'Ejercicio 3 - TIR'!$C$18+SQRT(('Ejercicio 3 - TIR'!$E$18-'Ejercicio 3 - TIR'!$C$18)*('Ejercicio 3 - TIR'!$D$18-'Ejercicio 3 - TIR'!$C$18)*N805),'Ejercicio 3 - TIR'!$E$18-SQRT(('Ejercicio 3 - TIR'!$E$18-'Ejercicio 3 - TIR'!$C$18)*('Ejercicio 3 - TIR'!$E$18-'Ejercicio 3 - TIR'!$D$18)*(1-N805)))</f>
        <v>41560.9706085816</v>
      </c>
      <c r="P805" s="16">
        <f ca="1" t="shared" si="5987"/>
        <v>0.135499174504396</v>
      </c>
      <c r="Q805" s="18">
        <f ca="1">IF(P805&lt;=('Ejercicio 3 - TIR'!$D$22-'Ejercicio 3 - TIR'!$C$22)/('Ejercicio 3 - TIR'!$E$22-'Ejercicio 3 - TIR'!$C$22),'Ejercicio 3 - TIR'!$C$22+SQRT(('Ejercicio 3 - TIR'!$E$22-'Ejercicio 3 - TIR'!$C$22)*('Ejercicio 3 - TIR'!$D$22-'Ejercicio 3 - TIR'!$C$22)*P805),'Ejercicio 3 - TIR'!$E$22-SQRT(('Ejercicio 3 - TIR'!$E$22-'Ejercicio 3 - TIR'!$C$22)*('Ejercicio 3 - TIR'!$E$22-'Ejercicio 3 - TIR'!$D$22)*(1-P805)))</f>
        <v>0.135617250529716</v>
      </c>
      <c r="R805" s="16">
        <f ca="1" t="shared" si="5987"/>
        <v>0.357538573981887</v>
      </c>
      <c r="S805" s="18">
        <f ca="1">IF(R805&lt;=('Ejercicio 3 - TIR'!$D$23-'Ejercicio 3 - TIR'!$C$23)/('Ejercicio 3 - TIR'!$E$23-'Ejercicio 3 - TIR'!$C$23),'Ejercicio 3 - TIR'!$C$23+SQRT(('Ejercicio 3 - TIR'!$E$23-'Ejercicio 3 - TIR'!$C$23)*('Ejercicio 3 - TIR'!$D$23-'Ejercicio 3 - TIR'!$C$23)*R805),'Ejercicio 3 - TIR'!$E$23-SQRT(('Ejercicio 3 - TIR'!$E$23-'Ejercicio 3 - TIR'!$C$23)*('Ejercicio 3 - TIR'!$E$23-'Ejercicio 3 - TIR'!$D$23)*(1-R805)))</f>
        <v>0.145368670307436</v>
      </c>
      <c r="T805" s="16">
        <f ca="1" t="shared" ref="T805:X805" si="5988">RAND()</f>
        <v>0.51961042705477</v>
      </c>
      <c r="U805" s="18">
        <f ca="1">IF(T805&lt;=('Ejercicio 3 - TIR'!$D$24-'Ejercicio 3 - TIR'!$C$24)/('Ejercicio 3 - TIR'!$E$24-'Ejercicio 3 - TIR'!$C$24),'Ejercicio 3 - TIR'!$C$24+SQRT(('Ejercicio 3 - TIR'!$E$24-'Ejercicio 3 - TIR'!$C$24)*('Ejercicio 3 - TIR'!$D$24-'Ejercicio 3 - TIR'!$C$24)*T805),'Ejercicio 3 - TIR'!$E$24-SQRT(('Ejercicio 3 - TIR'!$E$24-'Ejercicio 3 - TIR'!$C$24)*('Ejercicio 3 - TIR'!$E$24-'Ejercicio 3 - TIR'!$D$24)*(1-T805)))</f>
        <v>0.183324520395138</v>
      </c>
      <c r="V805" s="16">
        <f ca="1" t="shared" si="5988"/>
        <v>0.877276733529213</v>
      </c>
      <c r="W805" s="18">
        <f ca="1">IF(V805&lt;=('Ejercicio 3 - TIR'!$D$25-'Ejercicio 3 - TIR'!$C$25)/('Ejercicio 3 - TIR'!$E$25-'Ejercicio 3 - TIR'!$C$25),'Ejercicio 3 - TIR'!$C$25+SQRT(('Ejercicio 3 - TIR'!$E$25-'Ejercicio 3 - TIR'!$C$25)*('Ejercicio 3 - TIR'!$D$25-'Ejercicio 3 - TIR'!$C$25)*V805),'Ejercicio 3 - TIR'!$E$25-SQRT(('Ejercicio 3 - TIR'!$E$25-'Ejercicio 3 - TIR'!$C$25)*('Ejercicio 3 - TIR'!$E$25-'Ejercicio 3 - TIR'!$D$25)*(1-V805)))</f>
        <v>0.229274859888344</v>
      </c>
      <c r="X805" s="16">
        <f ca="1" t="shared" si="5988"/>
        <v>0.843979706812676</v>
      </c>
      <c r="Y805" s="18">
        <f ca="1">IF(X805&lt;=('Ejercicio 3 - TIR'!$D$26-'Ejercicio 3 - TIR'!$C$26)/('Ejercicio 3 - TIR'!$E$26-'Ejercicio 3 - TIR'!$C$26),'Ejercicio 3 - TIR'!$C$26+SQRT(('Ejercicio 3 - TIR'!$E$26-'Ejercicio 3 - TIR'!$C$26)*('Ejercicio 3 - TIR'!$D$26-'Ejercicio 3 - TIR'!$C$26)*X805),'Ejercicio 3 - TIR'!$E$26-SQRT(('Ejercicio 3 - TIR'!$E$26-'Ejercicio 3 - TIR'!$C$26)*('Ejercicio 3 - TIR'!$E$26-'Ejercicio 3 - TIR'!$D$26)*(1-X805)))</f>
        <v>0.250973984372437</v>
      </c>
      <c r="Z805" s="16">
        <f ca="1" t="shared" si="5716"/>
        <v>1.13561725052972</v>
      </c>
      <c r="AA805" s="16">
        <f ca="1" t="shared" si="5717"/>
        <v>1.30070042021741</v>
      </c>
      <c r="AB805" s="16">
        <f ca="1" t="shared" si="5718"/>
        <v>1.53915070093152</v>
      </c>
      <c r="AC805" s="16">
        <f ca="1" t="shared" si="5719"/>
        <v>1.89203926223464</v>
      </c>
      <c r="AD805" s="16">
        <f ca="1" t="shared" si="5720"/>
        <v>2.36689189446675</v>
      </c>
      <c r="AE805" s="15">
        <f ca="1" t="shared" si="5721"/>
        <v>4387.15596585141</v>
      </c>
      <c r="AF805" s="15">
        <f ca="1" t="shared" si="5722"/>
        <v>5024.91099503857</v>
      </c>
      <c r="AG805" s="15">
        <f ca="1" t="shared" si="5723"/>
        <v>5946.10039323227</v>
      </c>
      <c r="AH805" s="15">
        <f ca="1" t="shared" si="5724"/>
        <v>7309.39172777263</v>
      </c>
      <c r="AI805" s="15">
        <f ca="1" t="shared" si="5725"/>
        <v>9143.85889303065</v>
      </c>
      <c r="AJ805" s="17">
        <f ca="1" t="shared" si="5726"/>
        <v>41980.0124443962</v>
      </c>
      <c r="AK805" s="17">
        <f ca="1" t="shared" si="5727"/>
        <v>51642.4728241533</v>
      </c>
      <c r="AL805" s="17">
        <f ca="1" t="shared" si="5728"/>
        <v>50814.9458578798</v>
      </c>
      <c r="AM805" s="17">
        <f ca="1" t="shared" si="5729"/>
        <v>78328.5422748188</v>
      </c>
      <c r="AN805" s="17">
        <f ca="1" t="shared" si="5730"/>
        <v>98370.3244596228</v>
      </c>
      <c r="AO805" s="17">
        <f ca="1">C805/'Ejercicio 3 - TIR'!$D$7</f>
        <v>16459.7275346652</v>
      </c>
      <c r="AP805" s="17">
        <f ca="1" t="shared" si="5731"/>
        <v>25520.284909731</v>
      </c>
      <c r="AQ805" s="17">
        <f ca="1" t="shared" si="5732"/>
        <v>35182.7452894882</v>
      </c>
      <c r="AR805" s="17">
        <f ca="1" t="shared" si="5733"/>
        <v>34355.2183232146</v>
      </c>
      <c r="AS805" s="17">
        <f ca="1" t="shared" si="5734"/>
        <v>61868.8147401536</v>
      </c>
      <c r="AT805" s="17">
        <f ca="1" t="shared" si="5735"/>
        <v>81910.5969249576</v>
      </c>
      <c r="AU805" s="17">
        <f ca="1">AP805*'Ejercicio 3 - TIR'!$D$5</f>
        <v>12760.1424548655</v>
      </c>
      <c r="AV805" s="17">
        <f ca="1">AQ805*'Ejercicio 3 - TIR'!$D$5</f>
        <v>17591.3726447441</v>
      </c>
      <c r="AW805" s="17">
        <f ca="1">AR805*'Ejercicio 3 - TIR'!$D$5</f>
        <v>17177.6091616073</v>
      </c>
      <c r="AX805" s="17">
        <f ca="1">AS805*'Ejercicio 3 - TIR'!$D$5</f>
        <v>30934.4073700768</v>
      </c>
      <c r="AY805" s="17">
        <f ca="1">AT805*'Ejercicio 3 - TIR'!$D$5</f>
        <v>40955.2984624788</v>
      </c>
      <c r="AZ805" s="17">
        <f ca="1" t="shared" ref="AZ805:BD805" si="5989">AJ805-AU805-AE805</f>
        <v>24832.7140236793</v>
      </c>
      <c r="BA805" s="17">
        <f ca="1" t="shared" si="5989"/>
        <v>29026.1891843707</v>
      </c>
      <c r="BB805" s="17">
        <f ca="1" t="shared" si="5989"/>
        <v>27691.2363030402</v>
      </c>
      <c r="BC805" s="17">
        <f ca="1" t="shared" si="5989"/>
        <v>40084.7431769693</v>
      </c>
      <c r="BD805" s="17">
        <f ca="1" t="shared" si="5989"/>
        <v>48271.1671041133</v>
      </c>
      <c r="BE805" s="17">
        <f ca="1" t="shared" ref="BE805:BI805" si="5990">AZ805/Z805</f>
        <v>21867.1511128383</v>
      </c>
      <c r="BF805" s="17">
        <f ca="1" t="shared" si="5990"/>
        <v>22315.8144129138</v>
      </c>
      <c r="BG805" s="17">
        <f ca="1" t="shared" si="5990"/>
        <v>17991.2443182341</v>
      </c>
      <c r="BH805" s="17">
        <f ca="1" t="shared" si="5990"/>
        <v>21185.9996655811</v>
      </c>
      <c r="BI805" s="17">
        <f ca="1" t="shared" si="5990"/>
        <v>20394.3269301653</v>
      </c>
      <c r="BJ805" s="17">
        <f ca="1" t="shared" si="5738"/>
        <v>76567.8691669087</v>
      </c>
      <c r="BK805" s="17">
        <f ca="1" t="shared" si="5739"/>
        <v>38958.3956869302</v>
      </c>
      <c r="BL805" s="17">
        <f ca="1" t="shared" si="5740"/>
        <v>115526.264853839</v>
      </c>
      <c r="BM805" s="17">
        <f ca="1">BK805*'Ejercicio 3 - TIR'!$D$5</f>
        <v>19479.1978434651</v>
      </c>
      <c r="BN805" s="17">
        <f ca="1" t="shared" si="5741"/>
        <v>96047.0670103738</v>
      </c>
      <c r="BO805" s="17">
        <f ca="1" t="shared" si="5742"/>
        <v>40579.4059436807</v>
      </c>
      <c r="BP805" s="17">
        <f ca="1" t="shared" si="5743"/>
        <v>-114648.179849674</v>
      </c>
      <c r="BQ805" s="17">
        <f ca="1" t="shared" ref="BQ805:BT805" si="5991">BE805</f>
        <v>21867.1511128383</v>
      </c>
      <c r="BR805" s="17">
        <f ca="1" t="shared" si="5991"/>
        <v>22315.8144129138</v>
      </c>
      <c r="BS805" s="17">
        <f ca="1" t="shared" si="5991"/>
        <v>17991.2443182341</v>
      </c>
      <c r="BT805" s="17">
        <f ca="1" t="shared" si="5991"/>
        <v>21185.9996655811</v>
      </c>
      <c r="BU805" s="17">
        <f ca="1" t="shared" si="5745"/>
        <v>60973.732873846</v>
      </c>
      <c r="BV805" s="19">
        <f ca="1" t="shared" si="5746"/>
        <v>6.88988704101625</v>
      </c>
    </row>
    <row r="806" ht="15" customHeight="1" spans="1:74">
      <c r="A806" s="15">
        <v>805</v>
      </c>
      <c r="B806" s="16">
        <f ca="1" t="shared" ref="B806:F806" si="5992">RAND()</f>
        <v>0.735911494140203</v>
      </c>
      <c r="C806" s="17">
        <f ca="1">IF(B806&lt;=('Ejercicio 3 - TIR'!$D$13-'Ejercicio 3 - TIR'!$C$13)/('Ejercicio 3 - TIR'!$E$13-'Ejercicio 3 - TIR'!$C$13),'Ejercicio 3 - TIR'!$C$13+SQRT(('Ejercicio 3 - TIR'!$E$13-'Ejercicio 3 - TIR'!$C$13)*('Ejercicio 3 - TIR'!$D$13-'Ejercicio 3 - TIR'!$C$13)*B806),'Ejercicio 3 - TIR'!$E$13-SQRT(('Ejercicio 3 - TIR'!$E$13-'Ejercicio 3 - TIR'!$C$13)*('Ejercicio 3 - TIR'!$E$13-'Ejercicio 3 - TIR'!$D$13)*(1-B806)))</f>
        <v>82198.1403490603</v>
      </c>
      <c r="D806" s="16">
        <f ca="1" t="shared" si="5992"/>
        <v>0.198232894782357</v>
      </c>
      <c r="E806" s="17">
        <f ca="1">IF(D806&lt;=('Ejercicio 3 - TIR'!$D$14-'Ejercicio 3 - TIR'!$C$14)/('Ejercicio 3 - TIR'!$E$14-'Ejercicio 3 - TIR'!$C$14),'Ejercicio 3 - TIR'!$C$14+SQRT(('Ejercicio 3 - TIR'!$E$14-'Ejercicio 3 - TIR'!$C$14)*('Ejercicio 3 - TIR'!$D$14-'Ejercicio 3 - TIR'!$C$14)*D806),'Ejercicio 3 - TIR'!$E$14-SQRT(('Ejercicio 3 - TIR'!$E$14-'Ejercicio 3 - TIR'!$C$14)*('Ejercicio 3 - TIR'!$E$14-'Ejercicio 3 - TIR'!$D$14)*(1-D806)))</f>
        <v>28855.8354618262</v>
      </c>
      <c r="F806" s="16">
        <f ca="1" t="shared" si="5992"/>
        <v>0.23824493045731</v>
      </c>
      <c r="G806" s="17">
        <f ca="1">IF(F806&lt;=('Ejercicio 3 - TIR'!$D$18-'Ejercicio 3 - TIR'!$C$18)/('Ejercicio 3 - TIR'!$E$18-'Ejercicio 3 - TIR'!$C$18),'Ejercicio 3 - TIR'!$C$18+SQRT(('Ejercicio 3 - TIR'!$E$18-'Ejercicio 3 - TIR'!$C$18)*('Ejercicio 3 - TIR'!$D$18-'Ejercicio 3 - TIR'!$C$18)*F806),'Ejercicio 3 - TIR'!$E$18-SQRT(('Ejercicio 3 - TIR'!$E$18-'Ejercicio 3 - TIR'!$C$18)*('Ejercicio 3 - TIR'!$E$18-'Ejercicio 3 - TIR'!$D$18)*(1-F806)))</f>
        <v>35978.0213757226</v>
      </c>
      <c r="H806" s="16">
        <f ca="1" t="shared" ref="H806:L806" si="5993">RAND()</f>
        <v>0.829894102682501</v>
      </c>
      <c r="I806" s="17">
        <f ca="1">IF(H806&lt;=('Ejercicio 3 - TIR'!$D$18-'Ejercicio 3 - TIR'!$C$18)/('Ejercicio 3 - TIR'!$E$18-'Ejercicio 3 - TIR'!$C$18),'Ejercicio 3 - TIR'!$C$18+SQRT(('Ejercicio 3 - TIR'!$E$18-'Ejercicio 3 - TIR'!$C$18)*('Ejercicio 3 - TIR'!$D$18-'Ejercicio 3 - TIR'!$C$18)*H806),'Ejercicio 3 - TIR'!$E$18-SQRT(('Ejercicio 3 - TIR'!$E$18-'Ejercicio 3 - TIR'!$C$18)*('Ejercicio 3 - TIR'!$E$18-'Ejercicio 3 - TIR'!$D$18)*(1-H806)))</f>
        <v>41428.1738145855</v>
      </c>
      <c r="J806" s="16">
        <f ca="1" t="shared" si="5993"/>
        <v>0.702826621231026</v>
      </c>
      <c r="K806" s="17">
        <f ca="1">IF(J806&lt;=('Ejercicio 3 - TIR'!$D$18-'Ejercicio 3 - TIR'!$C$18)/('Ejercicio 3 - TIR'!$E$18-'Ejercicio 3 - TIR'!$C$18),'Ejercicio 3 - TIR'!$C$18+SQRT(('Ejercicio 3 - TIR'!$E$18-'Ejercicio 3 - TIR'!$C$18)*('Ejercicio 3 - TIR'!$D$18-'Ejercicio 3 - TIR'!$C$18)*J806),'Ejercicio 3 - TIR'!$E$18-SQRT(('Ejercicio 3 - TIR'!$E$18-'Ejercicio 3 - TIR'!$C$18)*('Ejercicio 3 - TIR'!$E$18-'Ejercicio 3 - TIR'!$D$18)*(1-J806)))</f>
        <v>40278.9827994729</v>
      </c>
      <c r="L806" s="16">
        <f ca="1" t="shared" si="5993"/>
        <v>0.678528119724091</v>
      </c>
      <c r="M806" s="17">
        <f ca="1">IF(L806&lt;=('Ejercicio 3 - TIR'!$D$18-'Ejercicio 3 - TIR'!$C$18)/('Ejercicio 3 - TIR'!$E$18-'Ejercicio 3 - TIR'!$C$18),'Ejercicio 3 - TIR'!$C$18+SQRT(('Ejercicio 3 - TIR'!$E$18-'Ejercicio 3 - TIR'!$C$18)*('Ejercicio 3 - TIR'!$D$18-'Ejercicio 3 - TIR'!$C$18)*L806),'Ejercicio 3 - TIR'!$E$18-SQRT(('Ejercicio 3 - TIR'!$E$18-'Ejercicio 3 - TIR'!$C$18)*('Ejercicio 3 - TIR'!$E$18-'Ejercicio 3 - TIR'!$D$18)*(1-L806)))</f>
        <v>40089.7667040462</v>
      </c>
      <c r="N806" s="16">
        <f ca="1" t="shared" ref="N806:R806" si="5994">RAND()</f>
        <v>0.702947585043768</v>
      </c>
      <c r="O806" s="17">
        <f ca="1">IF(N806&lt;=('Ejercicio 3 - TIR'!$D$18-'Ejercicio 3 - TIR'!$C$18)/('Ejercicio 3 - TIR'!$E$18-'Ejercicio 3 - TIR'!$C$18),'Ejercicio 3 - TIR'!$C$18+SQRT(('Ejercicio 3 - TIR'!$E$18-'Ejercicio 3 - TIR'!$C$18)*('Ejercicio 3 - TIR'!$D$18-'Ejercicio 3 - TIR'!$C$18)*N806),'Ejercicio 3 - TIR'!$E$18-SQRT(('Ejercicio 3 - TIR'!$E$18-'Ejercicio 3 - TIR'!$C$18)*('Ejercicio 3 - TIR'!$E$18-'Ejercicio 3 - TIR'!$D$18)*(1-N806)))</f>
        <v>40279.9437374415</v>
      </c>
      <c r="P806" s="16">
        <f ca="1" t="shared" si="5994"/>
        <v>0.241588222333472</v>
      </c>
      <c r="Q806" s="18">
        <f ca="1">IF(P806&lt;=('Ejercicio 3 - TIR'!$D$22-'Ejercicio 3 - TIR'!$C$22)/('Ejercicio 3 - TIR'!$E$22-'Ejercicio 3 - TIR'!$C$22),'Ejercicio 3 - TIR'!$C$22+SQRT(('Ejercicio 3 - TIR'!$E$22-'Ejercicio 3 - TIR'!$C$22)*('Ejercicio 3 - TIR'!$D$22-'Ejercicio 3 - TIR'!$C$22)*P806),'Ejercicio 3 - TIR'!$E$22-SQRT(('Ejercicio 3 - TIR'!$E$22-'Ejercicio 3 - TIR'!$C$22)*('Ejercicio 3 - TIR'!$E$22-'Ejercicio 3 - TIR'!$D$22)*(1-P806)))</f>
        <v>0.140853268333771</v>
      </c>
      <c r="R806" s="16">
        <f ca="1" t="shared" si="5994"/>
        <v>0.55675252430949</v>
      </c>
      <c r="S806" s="18">
        <f ca="1">IF(R806&lt;=('Ejercicio 3 - TIR'!$D$23-'Ejercicio 3 - TIR'!$C$23)/('Ejercicio 3 - TIR'!$E$23-'Ejercicio 3 - TIR'!$C$23),'Ejercicio 3 - TIR'!$C$23+SQRT(('Ejercicio 3 - TIR'!$E$23-'Ejercicio 3 - TIR'!$C$23)*('Ejercicio 3 - TIR'!$D$23-'Ejercicio 3 - TIR'!$C$23)*R806),'Ejercicio 3 - TIR'!$E$23-SQRT(('Ejercicio 3 - TIR'!$E$23-'Ejercicio 3 - TIR'!$C$23)*('Ejercicio 3 - TIR'!$E$23-'Ejercicio 3 - TIR'!$D$23)*(1-R806)))</f>
        <v>0.151753841743647</v>
      </c>
      <c r="T806" s="16">
        <f ca="1" t="shared" ref="T806:X806" si="5995">RAND()</f>
        <v>0.0522668651125844</v>
      </c>
      <c r="U806" s="18">
        <f ca="1">IF(T806&lt;=('Ejercicio 3 - TIR'!$D$24-'Ejercicio 3 - TIR'!$C$24)/('Ejercicio 3 - TIR'!$E$24-'Ejercicio 3 - TIR'!$C$24),'Ejercicio 3 - TIR'!$C$24+SQRT(('Ejercicio 3 - TIR'!$E$24-'Ejercicio 3 - TIR'!$C$24)*('Ejercicio 3 - TIR'!$D$24-'Ejercicio 3 - TIR'!$C$24)*T806),'Ejercicio 3 - TIR'!$E$24-SQRT(('Ejercicio 3 - TIR'!$E$24-'Ejercicio 3 - TIR'!$C$24)*('Ejercicio 3 - TIR'!$E$24-'Ejercicio 3 - TIR'!$D$24)*(1-T806)))</f>
        <v>0.160476660571787</v>
      </c>
      <c r="V806" s="16">
        <f ca="1" t="shared" si="5995"/>
        <v>0.557514061442525</v>
      </c>
      <c r="W806" s="18">
        <f ca="1">IF(V806&lt;=('Ejercicio 3 - TIR'!$D$25-'Ejercicio 3 - TIR'!$C$25)/('Ejercicio 3 - TIR'!$E$25-'Ejercicio 3 - TIR'!$C$25),'Ejercicio 3 - TIR'!$C$25+SQRT(('Ejercicio 3 - TIR'!$E$25-'Ejercicio 3 - TIR'!$C$25)*('Ejercicio 3 - TIR'!$D$25-'Ejercicio 3 - TIR'!$C$25)*V806),'Ejercicio 3 - TIR'!$E$25-SQRT(('Ejercicio 3 - TIR'!$E$25-'Ejercicio 3 - TIR'!$C$25)*('Ejercicio 3 - TIR'!$E$25-'Ejercicio 3 - TIR'!$D$25)*(1-V806)))</f>
        <v>0.21064646413661</v>
      </c>
      <c r="X806" s="16">
        <f ca="1" t="shared" si="5995"/>
        <v>0.139604047609857</v>
      </c>
      <c r="Y806" s="18">
        <f ca="1">IF(X806&lt;=('Ejercicio 3 - TIR'!$D$26-'Ejercicio 3 - TIR'!$C$26)/('Ejercicio 3 - TIR'!$E$26-'Ejercicio 3 - TIR'!$C$26),'Ejercicio 3 - TIR'!$C$26+SQRT(('Ejercicio 3 - TIR'!$E$26-'Ejercicio 3 - TIR'!$C$26)*('Ejercicio 3 - TIR'!$D$26-'Ejercicio 3 - TIR'!$C$26)*X806),'Ejercicio 3 - TIR'!$E$26-SQRT(('Ejercicio 3 - TIR'!$E$26-'Ejercicio 3 - TIR'!$C$26)*('Ejercicio 3 - TIR'!$E$26-'Ejercicio 3 - TIR'!$D$26)*(1-X806)))</f>
        <v>0.209414709077053</v>
      </c>
      <c r="Z806" s="16">
        <f ca="1" t="shared" si="5716"/>
        <v>1.14085326833377</v>
      </c>
      <c r="AA806" s="16">
        <f ca="1" t="shared" si="5717"/>
        <v>1.31398213466922</v>
      </c>
      <c r="AB806" s="16">
        <f ca="1" t="shared" si="5718"/>
        <v>1.52484559969192</v>
      </c>
      <c r="AC806" s="16">
        <f ca="1" t="shared" si="5719"/>
        <v>1.84604893362129</v>
      </c>
      <c r="AD806" s="16">
        <f ca="1" t="shared" si="5720"/>
        <v>2.2326387339976</v>
      </c>
      <c r="AE806" s="15">
        <f ca="1" t="shared" si="5721"/>
        <v>4064.43873529975</v>
      </c>
      <c r="AF806" s="15">
        <f ca="1" t="shared" si="5722"/>
        <v>4681.23292791318</v>
      </c>
      <c r="AG806" s="15">
        <f ca="1" t="shared" si="5723"/>
        <v>5432.46155554337</v>
      </c>
      <c r="AH806" s="15">
        <f ca="1" t="shared" si="5724"/>
        <v>6576.79037377665</v>
      </c>
      <c r="AI806" s="15">
        <f ca="1" t="shared" si="5725"/>
        <v>7954.06701656185</v>
      </c>
      <c r="AJ806" s="17">
        <f ca="1" t="shared" si="5726"/>
        <v>41045.6432746754</v>
      </c>
      <c r="AK806" s="17">
        <f ca="1" t="shared" si="5727"/>
        <v>54435.8802643365</v>
      </c>
      <c r="AL806" s="17">
        <f ca="1" t="shared" si="5728"/>
        <v>61419.2296818427</v>
      </c>
      <c r="AM806" s="17">
        <f ca="1" t="shared" si="5729"/>
        <v>74007.6710731309</v>
      </c>
      <c r="AN806" s="17">
        <f ca="1" t="shared" si="5730"/>
        <v>89930.562591456</v>
      </c>
      <c r="AO806" s="17">
        <f ca="1">C806/'Ejercicio 3 - TIR'!$D$7</f>
        <v>16439.628069812</v>
      </c>
      <c r="AP806" s="17">
        <f ca="1" t="shared" si="5731"/>
        <v>24606.0152048634</v>
      </c>
      <c r="AQ806" s="17">
        <f ca="1" t="shared" si="5732"/>
        <v>37996.2521945244</v>
      </c>
      <c r="AR806" s="17">
        <f ca="1" t="shared" si="5733"/>
        <v>44979.6016120307</v>
      </c>
      <c r="AS806" s="17">
        <f ca="1" t="shared" si="5734"/>
        <v>57568.0430033188</v>
      </c>
      <c r="AT806" s="17">
        <f ca="1" t="shared" si="5735"/>
        <v>73490.9345216439</v>
      </c>
      <c r="AU806" s="17">
        <f ca="1">AP806*'Ejercicio 3 - TIR'!$D$5</f>
        <v>12303.0076024317</v>
      </c>
      <c r="AV806" s="17">
        <f ca="1">AQ806*'Ejercicio 3 - TIR'!$D$5</f>
        <v>18998.1260972622</v>
      </c>
      <c r="AW806" s="17">
        <f ca="1">AR806*'Ejercicio 3 - TIR'!$D$5</f>
        <v>22489.8008060154</v>
      </c>
      <c r="AX806" s="17">
        <f ca="1">AS806*'Ejercicio 3 - TIR'!$D$5</f>
        <v>28784.0215016594</v>
      </c>
      <c r="AY806" s="17">
        <f ca="1">AT806*'Ejercicio 3 - TIR'!$D$5</f>
        <v>36745.467260822</v>
      </c>
      <c r="AZ806" s="17">
        <f ca="1" t="shared" ref="AZ806:BD806" si="5996">AJ806-AU806-AE806</f>
        <v>24678.196936944</v>
      </c>
      <c r="BA806" s="17">
        <f ca="1" t="shared" si="5996"/>
        <v>30756.5212391611</v>
      </c>
      <c r="BB806" s="17">
        <f ca="1" t="shared" si="5996"/>
        <v>33496.967320284</v>
      </c>
      <c r="BC806" s="17">
        <f ca="1" t="shared" si="5996"/>
        <v>38646.8591976948</v>
      </c>
      <c r="BD806" s="17">
        <f ca="1" t="shared" si="5996"/>
        <v>45231.0283140722</v>
      </c>
      <c r="BE806" s="17">
        <f ca="1" t="shared" ref="BE806:BI806" si="5997">AZ806/Z806</f>
        <v>21631.350518009</v>
      </c>
      <c r="BF806" s="17">
        <f ca="1" t="shared" si="5997"/>
        <v>23407.1076216753</v>
      </c>
      <c r="BG806" s="17">
        <f ca="1" t="shared" si="5997"/>
        <v>21967.4485908945</v>
      </c>
      <c r="BH806" s="17">
        <f ca="1" t="shared" si="5997"/>
        <v>20934.9050796196</v>
      </c>
      <c r="BI806" s="17">
        <f ca="1" t="shared" si="5997"/>
        <v>20259.0000904825</v>
      </c>
      <c r="BJ806" s="17">
        <f ca="1" t="shared" si="5738"/>
        <v>64424.6559539348</v>
      </c>
      <c r="BK806" s="17">
        <f ca="1" t="shared" si="5739"/>
        <v>36703.7504011766</v>
      </c>
      <c r="BL806" s="17">
        <f ca="1" t="shared" si="5740"/>
        <v>101128.406355111</v>
      </c>
      <c r="BM806" s="17">
        <f ca="1">BK806*'Ejercicio 3 - TIR'!$D$5</f>
        <v>18351.8752005883</v>
      </c>
      <c r="BN806" s="17">
        <f ca="1" t="shared" si="5741"/>
        <v>82776.531154523</v>
      </c>
      <c r="BO806" s="17">
        <f ca="1" t="shared" si="5742"/>
        <v>37075.6494967323</v>
      </c>
      <c r="BP806" s="17">
        <f ca="1" t="shared" si="5743"/>
        <v>-111053.975810886</v>
      </c>
      <c r="BQ806" s="17">
        <f ca="1" t="shared" ref="BQ806:BT806" si="5998">BE806</f>
        <v>21631.350518009</v>
      </c>
      <c r="BR806" s="17">
        <f ca="1" t="shared" si="5998"/>
        <v>23407.1076216753</v>
      </c>
      <c r="BS806" s="17">
        <f ca="1" t="shared" si="5998"/>
        <v>21967.4485908945</v>
      </c>
      <c r="BT806" s="17">
        <f ca="1" t="shared" si="5998"/>
        <v>20934.9050796196</v>
      </c>
      <c r="BU806" s="17">
        <f ca="1" t="shared" si="5745"/>
        <v>57334.6495872148</v>
      </c>
      <c r="BV806" s="19">
        <f ca="1" t="shared" si="5746"/>
        <v>8.26201071002888</v>
      </c>
    </row>
    <row r="807" ht="15" customHeight="1" spans="1:74">
      <c r="A807" s="15">
        <v>806</v>
      </c>
      <c r="B807" s="16">
        <f ca="1" t="shared" ref="B807:F807" si="5999">RAND()</f>
        <v>0.516103852677322</v>
      </c>
      <c r="C807" s="17">
        <f ca="1">IF(B807&lt;=('Ejercicio 3 - TIR'!$D$13-'Ejercicio 3 - TIR'!$C$13)/('Ejercicio 3 - TIR'!$E$13-'Ejercicio 3 - TIR'!$C$13),'Ejercicio 3 - TIR'!$C$13+SQRT(('Ejercicio 3 - TIR'!$E$13-'Ejercicio 3 - TIR'!$C$13)*('Ejercicio 3 - TIR'!$D$13-'Ejercicio 3 - TIR'!$C$13)*B807),'Ejercicio 3 - TIR'!$E$13-SQRT(('Ejercicio 3 - TIR'!$E$13-'Ejercicio 3 - TIR'!$C$13)*('Ejercicio 3 - TIR'!$E$13-'Ejercicio 3 - TIR'!$D$13)*(1-B807)))</f>
        <v>75902.793174577</v>
      </c>
      <c r="D807" s="16">
        <f ca="1" t="shared" si="5999"/>
        <v>0.651466974088884</v>
      </c>
      <c r="E807" s="17">
        <f ca="1">IF(D807&lt;=('Ejercicio 3 - TIR'!$D$14-'Ejercicio 3 - TIR'!$C$14)/('Ejercicio 3 - TIR'!$E$14-'Ejercicio 3 - TIR'!$C$14),'Ejercicio 3 - TIR'!$C$14+SQRT(('Ejercicio 3 - TIR'!$E$14-'Ejercicio 3 - TIR'!$C$14)*('Ejercicio 3 - TIR'!$D$14-'Ejercicio 3 - TIR'!$C$14)*D807),'Ejercicio 3 - TIR'!$E$14-SQRT(('Ejercicio 3 - TIR'!$E$14-'Ejercicio 3 - TIR'!$C$14)*('Ejercicio 3 - TIR'!$E$14-'Ejercicio 3 - TIR'!$D$14)*(1-D807)))</f>
        <v>32769.5121958012</v>
      </c>
      <c r="F807" s="16">
        <f ca="1" t="shared" si="5999"/>
        <v>0.333772972572956</v>
      </c>
      <c r="G807" s="17">
        <f ca="1">IF(F807&lt;=('Ejercicio 3 - TIR'!$D$18-'Ejercicio 3 - TIR'!$C$18)/('Ejercicio 3 - TIR'!$E$18-'Ejercicio 3 - TIR'!$C$18),'Ejercicio 3 - TIR'!$C$18+SQRT(('Ejercicio 3 - TIR'!$E$18-'Ejercicio 3 - TIR'!$C$18)*('Ejercicio 3 - TIR'!$D$18-'Ejercicio 3 - TIR'!$C$18)*F807),'Ejercicio 3 - TIR'!$E$18-SQRT(('Ejercicio 3 - TIR'!$E$18-'Ejercicio 3 - TIR'!$C$18)*('Ejercicio 3 - TIR'!$E$18-'Ejercicio 3 - TIR'!$D$18)*(1-F807)))</f>
        <v>37075.7293536386</v>
      </c>
      <c r="H807" s="16">
        <f ca="1" t="shared" ref="H807:L807" si="6000">RAND()</f>
        <v>0.810625804548112</v>
      </c>
      <c r="I807" s="17">
        <f ca="1">IF(H807&lt;=('Ejercicio 3 - TIR'!$D$18-'Ejercicio 3 - TIR'!$C$18)/('Ejercicio 3 - TIR'!$E$18-'Ejercicio 3 - TIR'!$C$18),'Ejercicio 3 - TIR'!$C$18+SQRT(('Ejercicio 3 - TIR'!$E$18-'Ejercicio 3 - TIR'!$C$18)*('Ejercicio 3 - TIR'!$D$18-'Ejercicio 3 - TIR'!$C$18)*H807),'Ejercicio 3 - TIR'!$E$18-SQRT(('Ejercicio 3 - TIR'!$E$18-'Ejercicio 3 - TIR'!$C$18)*('Ejercicio 3 - TIR'!$E$18-'Ejercicio 3 - TIR'!$D$18)*(1-H807)))</f>
        <v>41231.3046476411</v>
      </c>
      <c r="J807" s="16">
        <f ca="1" t="shared" si="6000"/>
        <v>0.513376124728724</v>
      </c>
      <c r="K807" s="17">
        <f ca="1">IF(J807&lt;=('Ejercicio 3 - TIR'!$D$18-'Ejercicio 3 - TIR'!$C$18)/('Ejercicio 3 - TIR'!$E$18-'Ejercicio 3 - TIR'!$C$18),'Ejercicio 3 - TIR'!$C$18+SQRT(('Ejercicio 3 - TIR'!$E$18-'Ejercicio 3 - TIR'!$C$18)*('Ejercicio 3 - TIR'!$D$18-'Ejercicio 3 - TIR'!$C$18)*J807),'Ejercicio 3 - TIR'!$E$18-SQRT(('Ejercicio 3 - TIR'!$E$18-'Ejercicio 3 - TIR'!$C$18)*('Ejercicio 3 - TIR'!$E$18-'Ejercicio 3 - TIR'!$D$18)*(1-J807)))</f>
        <v>38775.3301196769</v>
      </c>
      <c r="L807" s="16">
        <f ca="1" t="shared" si="6000"/>
        <v>0.641121726682697</v>
      </c>
      <c r="M807" s="17">
        <f ca="1">IF(L807&lt;=('Ejercicio 3 - TIR'!$D$18-'Ejercicio 3 - TIR'!$C$18)/('Ejercicio 3 - TIR'!$E$18-'Ejercicio 3 - TIR'!$C$18),'Ejercicio 3 - TIR'!$C$18+SQRT(('Ejercicio 3 - TIR'!$E$18-'Ejercicio 3 - TIR'!$C$18)*('Ejercicio 3 - TIR'!$D$18-'Ejercicio 3 - TIR'!$C$18)*L807),'Ejercicio 3 - TIR'!$E$18-SQRT(('Ejercicio 3 - TIR'!$E$18-'Ejercicio 3 - TIR'!$C$18)*('Ejercicio 3 - TIR'!$E$18-'Ejercicio 3 - TIR'!$D$18)*(1-L807)))</f>
        <v>39806.541643332</v>
      </c>
      <c r="N807" s="16">
        <f ca="1" t="shared" ref="N807:R807" si="6001">RAND()</f>
        <v>0.591632503565984</v>
      </c>
      <c r="O807" s="17">
        <f ca="1">IF(N807&lt;=('Ejercicio 3 - TIR'!$D$18-'Ejercicio 3 - TIR'!$C$18)/('Ejercicio 3 - TIR'!$E$18-'Ejercicio 3 - TIR'!$C$18),'Ejercicio 3 - TIR'!$C$18+SQRT(('Ejercicio 3 - TIR'!$E$18-'Ejercicio 3 - TIR'!$C$18)*('Ejercicio 3 - TIR'!$D$18-'Ejercicio 3 - TIR'!$C$18)*N807),'Ejercicio 3 - TIR'!$E$18-SQRT(('Ejercicio 3 - TIR'!$E$18-'Ejercicio 3 - TIR'!$C$18)*('Ejercicio 3 - TIR'!$E$18-'Ejercicio 3 - TIR'!$D$18)*(1-N807)))</f>
        <v>39420.4498584143</v>
      </c>
      <c r="P807" s="16">
        <f ca="1" t="shared" si="6001"/>
        <v>0.870346922076667</v>
      </c>
      <c r="Q807" s="18">
        <f ca="1">IF(P807&lt;=('Ejercicio 3 - TIR'!$D$22-'Ejercicio 3 - TIR'!$C$22)/('Ejercicio 3 - TIR'!$E$22-'Ejercicio 3 - TIR'!$C$22),'Ejercicio 3 - TIR'!$C$22+SQRT(('Ejercicio 3 - TIR'!$E$22-'Ejercicio 3 - TIR'!$C$22)*('Ejercicio 3 - TIR'!$D$22-'Ejercicio 3 - TIR'!$C$22)*P807),'Ejercicio 3 - TIR'!$E$22-SQRT(('Ejercicio 3 - TIR'!$E$22-'Ejercicio 3 - TIR'!$C$22)*('Ejercicio 3 - TIR'!$E$22-'Ejercicio 3 - TIR'!$D$22)*(1-P807)))</f>
        <v>0.164723366199912</v>
      </c>
      <c r="R807" s="16">
        <f ca="1" t="shared" si="6001"/>
        <v>0.621395837384996</v>
      </c>
      <c r="S807" s="18">
        <f ca="1">IF(R807&lt;=('Ejercicio 3 - TIR'!$D$23-'Ejercicio 3 - TIR'!$C$23)/('Ejercicio 3 - TIR'!$E$23-'Ejercicio 3 - TIR'!$C$23),'Ejercicio 3 - TIR'!$C$23+SQRT(('Ejercicio 3 - TIR'!$E$23-'Ejercicio 3 - TIR'!$C$23)*('Ejercicio 3 - TIR'!$D$23-'Ejercicio 3 - TIR'!$C$23)*R807),'Ejercicio 3 - TIR'!$E$23-SQRT(('Ejercicio 3 - TIR'!$E$23-'Ejercicio 3 - TIR'!$C$23)*('Ejercicio 3 - TIR'!$E$23-'Ejercicio 3 - TIR'!$D$23)*(1-R807)))</f>
        <v>0.153894684589015</v>
      </c>
      <c r="T807" s="16">
        <f ca="1" t="shared" ref="T807:X807" si="6002">RAND()</f>
        <v>0.333220779794975</v>
      </c>
      <c r="U807" s="18">
        <f ca="1">IF(T807&lt;=('Ejercicio 3 - TIR'!$D$24-'Ejercicio 3 - TIR'!$C$24)/('Ejercicio 3 - TIR'!$E$24-'Ejercicio 3 - TIR'!$C$24),'Ejercicio 3 - TIR'!$C$24+SQRT(('Ejercicio 3 - TIR'!$E$24-'Ejercicio 3 - TIR'!$C$24)*('Ejercicio 3 - TIR'!$D$24-'Ejercicio 3 - TIR'!$C$24)*T807),'Ejercicio 3 - TIR'!$E$24-SQRT(('Ejercicio 3 - TIR'!$E$24-'Ejercicio 3 - TIR'!$C$24)*('Ejercicio 3 - TIR'!$E$24-'Ejercicio 3 - TIR'!$D$24)*(1-T807)))</f>
        <v>0.176453045903439</v>
      </c>
      <c r="V807" s="16">
        <f ca="1" t="shared" si="6002"/>
        <v>0.37029692063991</v>
      </c>
      <c r="W807" s="18">
        <f ca="1">IF(V807&lt;=('Ejercicio 3 - TIR'!$D$25-'Ejercicio 3 - TIR'!$C$25)/('Ejercicio 3 - TIR'!$E$25-'Ejercicio 3 - TIR'!$C$25),'Ejercicio 3 - TIR'!$C$25+SQRT(('Ejercicio 3 - TIR'!$E$25-'Ejercicio 3 - TIR'!$C$25)*('Ejercicio 3 - TIR'!$D$25-'Ejercicio 3 - TIR'!$C$25)*V807),'Ejercicio 3 - TIR'!$E$25-SQRT(('Ejercicio 3 - TIR'!$E$25-'Ejercicio 3 - TIR'!$C$25)*('Ejercicio 3 - TIR'!$E$25-'Ejercicio 3 - TIR'!$D$25)*(1-V807)))</f>
        <v>0.203053639355533</v>
      </c>
      <c r="X807" s="16">
        <f ca="1" t="shared" si="6002"/>
        <v>0.109015875237899</v>
      </c>
      <c r="Y807" s="18">
        <f ca="1">IF(X807&lt;=('Ejercicio 3 - TIR'!$D$26-'Ejercicio 3 - TIR'!$C$26)/('Ejercicio 3 - TIR'!$E$26-'Ejercicio 3 - TIR'!$C$26),'Ejercicio 3 - TIR'!$C$26+SQRT(('Ejercicio 3 - TIR'!$E$26-'Ejercicio 3 - TIR'!$C$26)*('Ejercicio 3 - TIR'!$D$26-'Ejercicio 3 - TIR'!$C$26)*X807),'Ejercicio 3 - TIR'!$E$26-SQRT(('Ejercicio 3 - TIR'!$E$26-'Ejercicio 3 - TIR'!$C$26)*('Ejercicio 3 - TIR'!$E$26-'Ejercicio 3 - TIR'!$D$26)*(1-X807)))</f>
        <v>0.2071564233785</v>
      </c>
      <c r="Z807" s="16">
        <f ca="1" t="shared" si="5716"/>
        <v>1.16472336619991</v>
      </c>
      <c r="AA807" s="16">
        <f ca="1" t="shared" si="5717"/>
        <v>1.3439681012747</v>
      </c>
      <c r="AB807" s="16">
        <f ca="1" t="shared" si="5718"/>
        <v>1.58111536634169</v>
      </c>
      <c r="AC807" s="16">
        <f ca="1" t="shared" si="5719"/>
        <v>1.90216659571832</v>
      </c>
      <c r="AD807" s="16">
        <f ca="1" t="shared" si="5720"/>
        <v>2.29621262435739</v>
      </c>
      <c r="AE807" s="15">
        <f ca="1" t="shared" si="5721"/>
        <v>5397.90435762144</v>
      </c>
      <c r="AF807" s="15">
        <f ca="1" t="shared" si="5722"/>
        <v>6228.61314617926</v>
      </c>
      <c r="AG807" s="15">
        <f ca="1" t="shared" si="5723"/>
        <v>7327.67090757679</v>
      </c>
      <c r="AH807" s="15">
        <f ca="1" t="shared" si="5724"/>
        <v>8815.58115335992</v>
      </c>
      <c r="AI807" s="15">
        <f ca="1" t="shared" si="5725"/>
        <v>10641.7854150929</v>
      </c>
      <c r="AJ807" s="17">
        <f ca="1" t="shared" si="5726"/>
        <v>43182.9682970869</v>
      </c>
      <c r="AK807" s="17">
        <f ca="1" t="shared" si="5727"/>
        <v>55413.558220369</v>
      </c>
      <c r="AL807" s="17">
        <f ca="1" t="shared" si="5728"/>
        <v>61308.2702871927</v>
      </c>
      <c r="AM807" s="17">
        <f ca="1" t="shared" si="5729"/>
        <v>75718.6738050165</v>
      </c>
      <c r="AN807" s="17">
        <f ca="1" t="shared" si="5730"/>
        <v>90517.7346227383</v>
      </c>
      <c r="AO807" s="17">
        <f ca="1">C807/'Ejercicio 3 - TIR'!$D$7</f>
        <v>15180.5586349154</v>
      </c>
      <c r="AP807" s="17">
        <f ca="1" t="shared" si="5731"/>
        <v>28002.4096621715</v>
      </c>
      <c r="AQ807" s="17">
        <f ca="1" t="shared" si="5732"/>
        <v>40232.9995854536</v>
      </c>
      <c r="AR807" s="17">
        <f ca="1" t="shared" si="5733"/>
        <v>46127.7116522773</v>
      </c>
      <c r="AS807" s="17">
        <f ca="1" t="shared" si="5734"/>
        <v>60538.1151701011</v>
      </c>
      <c r="AT807" s="17">
        <f ca="1" t="shared" si="5735"/>
        <v>75337.1759878229</v>
      </c>
      <c r="AU807" s="17">
        <f ca="1">AP807*'Ejercicio 3 - TIR'!$D$5</f>
        <v>14001.2048310857</v>
      </c>
      <c r="AV807" s="17">
        <f ca="1">AQ807*'Ejercicio 3 - TIR'!$D$5</f>
        <v>20116.4997927268</v>
      </c>
      <c r="AW807" s="17">
        <f ca="1">AR807*'Ejercicio 3 - TIR'!$D$5</f>
        <v>23063.8558261387</v>
      </c>
      <c r="AX807" s="17">
        <f ca="1">AS807*'Ejercicio 3 - TIR'!$D$5</f>
        <v>30269.0575850505</v>
      </c>
      <c r="AY807" s="17">
        <f ca="1">AT807*'Ejercicio 3 - TIR'!$D$5</f>
        <v>37668.5879939114</v>
      </c>
      <c r="AZ807" s="17">
        <f ca="1" t="shared" ref="AZ807:BD807" si="6003">AJ807-AU807-AE807</f>
        <v>23783.8591083797</v>
      </c>
      <c r="BA807" s="17">
        <f ca="1" t="shared" si="6003"/>
        <v>29068.445281463</v>
      </c>
      <c r="BB807" s="17">
        <f ca="1" t="shared" si="6003"/>
        <v>30916.7435534773</v>
      </c>
      <c r="BC807" s="17">
        <f ca="1" t="shared" si="6003"/>
        <v>36634.035066606</v>
      </c>
      <c r="BD807" s="17">
        <f ca="1" t="shared" si="6003"/>
        <v>42207.361213734</v>
      </c>
      <c r="BE807" s="17">
        <f ca="1" t="shared" ref="BE807:BI807" si="6004">AZ807/Z807</f>
        <v>20420.1785579164</v>
      </c>
      <c r="BF807" s="17">
        <f ca="1" t="shared" si="6004"/>
        <v>21628.8208432125</v>
      </c>
      <c r="BG807" s="17">
        <f ca="1" t="shared" si="6004"/>
        <v>19553.7556661732</v>
      </c>
      <c r="BH807" s="17">
        <f ca="1" t="shared" si="6004"/>
        <v>19259.1096642467</v>
      </c>
      <c r="BI807" s="17">
        <f ca="1" t="shared" si="6004"/>
        <v>18381.2948182645</v>
      </c>
      <c r="BJ807" s="17">
        <f ca="1" t="shared" si="5738"/>
        <v>75245.7675980321</v>
      </c>
      <c r="BK807" s="17">
        <f ca="1" t="shared" si="5739"/>
        <v>34857.7903822903</v>
      </c>
      <c r="BL807" s="17">
        <f ca="1" t="shared" si="5740"/>
        <v>110103.557980322</v>
      </c>
      <c r="BM807" s="17">
        <f ca="1">BK807*'Ejercicio 3 - TIR'!$D$5</f>
        <v>17428.8951911451</v>
      </c>
      <c r="BN807" s="17">
        <f ca="1" t="shared" si="5741"/>
        <v>92674.6627891772</v>
      </c>
      <c r="BO807" s="17">
        <f ca="1" t="shared" si="5742"/>
        <v>40359.7915132589</v>
      </c>
      <c r="BP807" s="17">
        <f ca="1" t="shared" si="5743"/>
        <v>-108672.305370378</v>
      </c>
      <c r="BQ807" s="17">
        <f ca="1" t="shared" ref="BQ807:BT807" si="6005">BE807</f>
        <v>20420.1785579164</v>
      </c>
      <c r="BR807" s="17">
        <f ca="1" t="shared" si="6005"/>
        <v>21628.8208432125</v>
      </c>
      <c r="BS807" s="17">
        <f ca="1" t="shared" si="6005"/>
        <v>19553.7556661732</v>
      </c>
      <c r="BT807" s="17">
        <f ca="1" t="shared" si="6005"/>
        <v>19259.1096642467</v>
      </c>
      <c r="BU807" s="17">
        <f ca="1" t="shared" si="5745"/>
        <v>58741.0863315234</v>
      </c>
      <c r="BV807" s="19">
        <f ca="1" t="shared" si="5746"/>
        <v>7.53445298384401</v>
      </c>
    </row>
    <row r="808" ht="15" customHeight="1" spans="1:74">
      <c r="A808" s="15">
        <v>807</v>
      </c>
      <c r="B808" s="16">
        <f ca="1" t="shared" ref="B808:F808" si="6006">RAND()</f>
        <v>0.977377257395836</v>
      </c>
      <c r="C808" s="17">
        <f ca="1">IF(B808&lt;=('Ejercicio 3 - TIR'!$D$13-'Ejercicio 3 - TIR'!$C$13)/('Ejercicio 3 - TIR'!$E$13-'Ejercicio 3 - TIR'!$C$13),'Ejercicio 3 - TIR'!$C$13+SQRT(('Ejercicio 3 - TIR'!$E$13-'Ejercicio 3 - TIR'!$C$13)*('Ejercicio 3 - TIR'!$D$13-'Ejercicio 3 - TIR'!$C$13)*B808),'Ejercicio 3 - TIR'!$E$13-SQRT(('Ejercicio 3 - TIR'!$E$13-'Ejercicio 3 - TIR'!$C$13)*('Ejercicio 3 - TIR'!$E$13-'Ejercicio 3 - TIR'!$D$13)*(1-B808)))</f>
        <v>94789.6937590006</v>
      </c>
      <c r="D808" s="16">
        <f ca="1" t="shared" si="6006"/>
        <v>0.133645655245626</v>
      </c>
      <c r="E808" s="17">
        <f ca="1">IF(D808&lt;=('Ejercicio 3 - TIR'!$D$14-'Ejercicio 3 - TIR'!$C$14)/('Ejercicio 3 - TIR'!$E$14-'Ejercicio 3 - TIR'!$C$14),'Ejercicio 3 - TIR'!$C$14+SQRT(('Ejercicio 3 - TIR'!$E$14-'Ejercicio 3 - TIR'!$C$14)*('Ejercicio 3 - TIR'!$D$14-'Ejercicio 3 - TIR'!$C$14)*D808),'Ejercicio 3 - TIR'!$E$14-SQRT(('Ejercicio 3 - TIR'!$E$14-'Ejercicio 3 - TIR'!$C$14)*('Ejercicio 3 - TIR'!$E$14-'Ejercicio 3 - TIR'!$D$14)*(1-D808)))</f>
        <v>28165.9791760879</v>
      </c>
      <c r="F808" s="16">
        <f ca="1" t="shared" si="6006"/>
        <v>0.275689825534631</v>
      </c>
      <c r="G808" s="17">
        <f ca="1">IF(F808&lt;=('Ejercicio 3 - TIR'!$D$18-'Ejercicio 3 - TIR'!$C$18)/('Ejercicio 3 - TIR'!$E$18-'Ejercicio 3 - TIR'!$C$18),'Ejercicio 3 - TIR'!$C$18+SQRT(('Ejercicio 3 - TIR'!$E$18-'Ejercicio 3 - TIR'!$C$18)*('Ejercicio 3 - TIR'!$D$18-'Ejercicio 3 - TIR'!$C$18)*F808),'Ejercicio 3 - TIR'!$E$18-SQRT(('Ejercicio 3 - TIR'!$E$18-'Ejercicio 3 - TIR'!$C$18)*('Ejercicio 3 - TIR'!$E$18-'Ejercicio 3 - TIR'!$D$18)*(1-F808)))</f>
        <v>36430.6666707422</v>
      </c>
      <c r="H808" s="16">
        <f ca="1" t="shared" ref="H808:L808" si="6007">RAND()</f>
        <v>0.370795123409756</v>
      </c>
      <c r="I808" s="17">
        <f ca="1">IF(H808&lt;=('Ejercicio 3 - TIR'!$D$18-'Ejercicio 3 - TIR'!$C$18)/('Ejercicio 3 - TIR'!$E$18-'Ejercicio 3 - TIR'!$C$18),'Ejercicio 3 - TIR'!$C$18+SQRT(('Ejercicio 3 - TIR'!$E$18-'Ejercicio 3 - TIR'!$C$18)*('Ejercicio 3 - TIR'!$D$18-'Ejercicio 3 - TIR'!$C$18)*H808),'Ejercicio 3 - TIR'!$E$18-SQRT(('Ejercicio 3 - TIR'!$E$18-'Ejercicio 3 - TIR'!$C$18)*('Ejercicio 3 - TIR'!$E$18-'Ejercicio 3 - TIR'!$D$18)*(1-H808)))</f>
        <v>37457.8326953253</v>
      </c>
      <c r="J808" s="16">
        <f ca="1" t="shared" si="6007"/>
        <v>0.370862522024223</v>
      </c>
      <c r="K808" s="17">
        <f ca="1">IF(J808&lt;=('Ejercicio 3 - TIR'!$D$18-'Ejercicio 3 - TIR'!$C$18)/('Ejercicio 3 - TIR'!$E$18-'Ejercicio 3 - TIR'!$C$18),'Ejercicio 3 - TIR'!$C$18+SQRT(('Ejercicio 3 - TIR'!$E$18-'Ejercicio 3 - TIR'!$C$18)*('Ejercicio 3 - TIR'!$D$18-'Ejercicio 3 - TIR'!$C$18)*J808),'Ejercicio 3 - TIR'!$E$18-SQRT(('Ejercicio 3 - TIR'!$E$18-'Ejercicio 3 - TIR'!$C$18)*('Ejercicio 3 - TIR'!$E$18-'Ejercicio 3 - TIR'!$D$18)*(1-J808)))</f>
        <v>37458.510461455</v>
      </c>
      <c r="L808" s="16">
        <f ca="1" t="shared" si="6007"/>
        <v>0.503105089918768</v>
      </c>
      <c r="M808" s="17">
        <f ca="1">IF(L808&lt;=('Ejercicio 3 - TIR'!$D$18-'Ejercicio 3 - TIR'!$C$18)/('Ejercicio 3 - TIR'!$E$18-'Ejercicio 3 - TIR'!$C$18),'Ejercicio 3 - TIR'!$C$18+SQRT(('Ejercicio 3 - TIR'!$E$18-'Ejercicio 3 - TIR'!$C$18)*('Ejercicio 3 - TIR'!$D$18-'Ejercicio 3 - TIR'!$C$18)*L808),'Ejercicio 3 - TIR'!$E$18-SQRT(('Ejercicio 3 - TIR'!$E$18-'Ejercicio 3 - TIR'!$C$18)*('Ejercicio 3 - TIR'!$E$18-'Ejercicio 3 - TIR'!$D$18)*(1-L808)))</f>
        <v>38687.1032852048</v>
      </c>
      <c r="N808" s="16">
        <f ca="1" t="shared" ref="N808:R808" si="6008">RAND()</f>
        <v>0.706987815151947</v>
      </c>
      <c r="O808" s="17">
        <f ca="1">IF(N808&lt;=('Ejercicio 3 - TIR'!$D$18-'Ejercicio 3 - TIR'!$C$18)/('Ejercicio 3 - TIR'!$E$18-'Ejercicio 3 - TIR'!$C$18),'Ejercicio 3 - TIR'!$C$18+SQRT(('Ejercicio 3 - TIR'!$E$18-'Ejercicio 3 - TIR'!$C$18)*('Ejercicio 3 - TIR'!$D$18-'Ejercicio 3 - TIR'!$C$18)*N808),'Ejercicio 3 - TIR'!$E$18-SQRT(('Ejercicio 3 - TIR'!$E$18-'Ejercicio 3 - TIR'!$C$18)*('Ejercicio 3 - TIR'!$E$18-'Ejercicio 3 - TIR'!$D$18)*(1-N808)))</f>
        <v>40312.1525340937</v>
      </c>
      <c r="P808" s="16">
        <f ca="1" t="shared" si="6008"/>
        <v>0.305343250481529</v>
      </c>
      <c r="Q808" s="18">
        <f ca="1">IF(P808&lt;=('Ejercicio 3 - TIR'!$D$22-'Ejercicio 3 - TIR'!$C$22)/('Ejercicio 3 - TIR'!$E$22-'Ejercicio 3 - TIR'!$C$22),'Ejercicio 3 - TIR'!$C$22+SQRT(('Ejercicio 3 - TIR'!$E$22-'Ejercicio 3 - TIR'!$C$22)*('Ejercicio 3 - TIR'!$D$22-'Ejercicio 3 - TIR'!$C$22)*P808),'Ejercicio 3 - TIR'!$E$22-SQRT(('Ejercicio 3 - TIR'!$E$22-'Ejercicio 3 - TIR'!$C$22)*('Ejercicio 3 - TIR'!$E$22-'Ejercicio 3 - TIR'!$D$22)*(1-P808)))</f>
        <v>0.143443929936484</v>
      </c>
      <c r="R808" s="16">
        <f ca="1" t="shared" si="6008"/>
        <v>0.36820758253931</v>
      </c>
      <c r="S808" s="18">
        <f ca="1">IF(R808&lt;=('Ejercicio 3 - TIR'!$D$23-'Ejercicio 3 - TIR'!$C$23)/('Ejercicio 3 - TIR'!$E$23-'Ejercicio 3 - TIR'!$C$23),'Ejercicio 3 - TIR'!$C$23+SQRT(('Ejercicio 3 - TIR'!$E$23-'Ejercicio 3 - TIR'!$C$23)*('Ejercicio 3 - TIR'!$D$23-'Ejercicio 3 - TIR'!$C$23)*R808),'Ejercicio 3 - TIR'!$E$23-SQRT(('Ejercicio 3 - TIR'!$E$23-'Ejercicio 3 - TIR'!$C$23)*('Ejercicio 3 - TIR'!$E$23-'Ejercicio 3 - TIR'!$D$23)*(1-R808)))</f>
        <v>0.145744390623411</v>
      </c>
      <c r="T808" s="16">
        <f ca="1" t="shared" ref="T808:X808" si="6009">RAND()</f>
        <v>0.493618498760253</v>
      </c>
      <c r="U808" s="18">
        <f ca="1">IF(T808&lt;=('Ejercicio 3 - TIR'!$D$24-'Ejercicio 3 - TIR'!$C$24)/('Ejercicio 3 - TIR'!$E$24-'Ejercicio 3 - TIR'!$C$24),'Ejercicio 3 - TIR'!$C$24+SQRT(('Ejercicio 3 - TIR'!$E$24-'Ejercicio 3 - TIR'!$C$24)*('Ejercicio 3 - TIR'!$D$24-'Ejercicio 3 - TIR'!$C$24)*T808),'Ejercicio 3 - TIR'!$E$24-SQRT(('Ejercicio 3 - TIR'!$E$24-'Ejercicio 3 - TIR'!$C$24)*('Ejercicio 3 - TIR'!$E$24-'Ejercicio 3 - TIR'!$D$24)*(1-T808)))</f>
        <v>0.182345409264324</v>
      </c>
      <c r="V808" s="16">
        <f ca="1" t="shared" si="6009"/>
        <v>0.860224949524413</v>
      </c>
      <c r="W808" s="18">
        <f ca="1">IF(V808&lt;=('Ejercicio 3 - TIR'!$D$25-'Ejercicio 3 - TIR'!$C$25)/('Ejercicio 3 - TIR'!$E$25-'Ejercicio 3 - TIR'!$C$25),'Ejercicio 3 - TIR'!$C$25+SQRT(('Ejercicio 3 - TIR'!$E$25-'Ejercicio 3 - TIR'!$C$25)*('Ejercicio 3 - TIR'!$D$25-'Ejercicio 3 - TIR'!$C$25)*V808),'Ejercicio 3 - TIR'!$E$25-SQRT(('Ejercicio 3 - TIR'!$E$25-'Ejercicio 3 - TIR'!$C$25)*('Ejercicio 3 - TIR'!$E$25-'Ejercicio 3 - TIR'!$D$25)*(1-V808)))</f>
        <v>0.227881847349642</v>
      </c>
      <c r="X808" s="16">
        <f ca="1" t="shared" si="6009"/>
        <v>0.723244776357703</v>
      </c>
      <c r="Y808" s="18">
        <f ca="1">IF(X808&lt;=('Ejercicio 3 - TIR'!$D$26-'Ejercicio 3 - TIR'!$C$26)/('Ejercicio 3 - TIR'!$E$26-'Ejercicio 3 - TIR'!$C$26),'Ejercicio 3 - TIR'!$C$26+SQRT(('Ejercicio 3 - TIR'!$E$26-'Ejercicio 3 - TIR'!$C$26)*('Ejercicio 3 - TIR'!$D$26-'Ejercicio 3 - TIR'!$C$26)*X808),'Ejercicio 3 - TIR'!$E$26-SQRT(('Ejercicio 3 - TIR'!$E$26-'Ejercicio 3 - TIR'!$C$26)*('Ejercicio 3 - TIR'!$E$26-'Ejercicio 3 - TIR'!$D$26)*(1-X808)))</f>
        <v>0.241341518295872</v>
      </c>
      <c r="Z808" s="16">
        <f ca="1" t="shared" si="5716"/>
        <v>1.14344392993648</v>
      </c>
      <c r="AA808" s="16">
        <f ca="1" t="shared" si="5717"/>
        <v>1.31009446871711</v>
      </c>
      <c r="AB808" s="16">
        <f ca="1" t="shared" si="5718"/>
        <v>1.54898418079026</v>
      </c>
      <c r="AC808" s="16">
        <f ca="1" t="shared" si="5719"/>
        <v>1.90196955742412</v>
      </c>
      <c r="AD808" s="16">
        <f ca="1" t="shared" si="5720"/>
        <v>2.36099377816538</v>
      </c>
      <c r="AE808" s="15">
        <f ca="1" t="shared" si="5721"/>
        <v>4040.2387435272</v>
      </c>
      <c r="AF808" s="15">
        <f ca="1" t="shared" si="5722"/>
        <v>4629.08087717567</v>
      </c>
      <c r="AG808" s="15">
        <f ca="1" t="shared" si="5723"/>
        <v>5473.17252424192</v>
      </c>
      <c r="AH808" s="15">
        <f ca="1" t="shared" si="5724"/>
        <v>6720.40918992947</v>
      </c>
      <c r="AI808" s="15">
        <f ca="1" t="shared" si="5725"/>
        <v>8342.32294739658</v>
      </c>
      <c r="AJ808" s="17">
        <f ca="1" t="shared" si="5726"/>
        <v>41656.4246681995</v>
      </c>
      <c r="AK808" s="17">
        <f ca="1" t="shared" si="5727"/>
        <v>49073.2994242768</v>
      </c>
      <c r="AL808" s="17">
        <f ca="1" t="shared" si="5728"/>
        <v>58022.6401407603</v>
      </c>
      <c r="AM808" s="17">
        <f ca="1" t="shared" si="5729"/>
        <v>73581.6927133821</v>
      </c>
      <c r="AN808" s="17">
        <f ca="1" t="shared" si="5730"/>
        <v>95176.7413174492</v>
      </c>
      <c r="AO808" s="17">
        <f ca="1">C808/'Ejercicio 3 - TIR'!$D$7</f>
        <v>18957.9387518001</v>
      </c>
      <c r="AP808" s="17">
        <f ca="1" t="shared" si="5731"/>
        <v>22698.4859163994</v>
      </c>
      <c r="AQ808" s="17">
        <f ca="1" t="shared" si="5732"/>
        <v>30115.3606724766</v>
      </c>
      <c r="AR808" s="17">
        <f ca="1" t="shared" si="5733"/>
        <v>39064.7013889602</v>
      </c>
      <c r="AS808" s="17">
        <f ca="1" t="shared" si="5734"/>
        <v>54623.7539615819</v>
      </c>
      <c r="AT808" s="17">
        <f ca="1" t="shared" si="5735"/>
        <v>76218.802565649</v>
      </c>
      <c r="AU808" s="17">
        <f ca="1">AP808*'Ejercicio 3 - TIR'!$D$5</f>
        <v>11349.2429581997</v>
      </c>
      <c r="AV808" s="17">
        <f ca="1">AQ808*'Ejercicio 3 - TIR'!$D$5</f>
        <v>15057.6803362383</v>
      </c>
      <c r="AW808" s="17">
        <f ca="1">AR808*'Ejercicio 3 - TIR'!$D$5</f>
        <v>19532.3506944801</v>
      </c>
      <c r="AX808" s="17">
        <f ca="1">AS808*'Ejercicio 3 - TIR'!$D$5</f>
        <v>27311.876980791</v>
      </c>
      <c r="AY808" s="17">
        <f ca="1">AT808*'Ejercicio 3 - TIR'!$D$5</f>
        <v>38109.4012828245</v>
      </c>
      <c r="AZ808" s="17">
        <f ca="1" t="shared" ref="AZ808:BD808" si="6010">AJ808-AU808-AE808</f>
        <v>26266.9429664726</v>
      </c>
      <c r="BA808" s="17">
        <f ca="1" t="shared" si="6010"/>
        <v>29386.5382108628</v>
      </c>
      <c r="BB808" s="17">
        <f ca="1" t="shared" si="6010"/>
        <v>33017.1169220383</v>
      </c>
      <c r="BC808" s="17">
        <f ca="1" t="shared" si="6010"/>
        <v>39549.4065426616</v>
      </c>
      <c r="BD808" s="17">
        <f ca="1" t="shared" si="6010"/>
        <v>48725.0170872281</v>
      </c>
      <c r="BE808" s="17">
        <f ca="1" t="shared" ref="BE808:BI808" si="6011">AZ808/Z808</f>
        <v>22971.7804946778</v>
      </c>
      <c r="BF808" s="17">
        <f ca="1" t="shared" si="6011"/>
        <v>22430.8543487242</v>
      </c>
      <c r="BG808" s="17">
        <f ca="1" t="shared" si="6011"/>
        <v>21315.3351283378</v>
      </c>
      <c r="BH808" s="17">
        <f ca="1" t="shared" si="6011"/>
        <v>20793.921957523</v>
      </c>
      <c r="BI808" s="17">
        <f ca="1" t="shared" si="6011"/>
        <v>20637.5033843122</v>
      </c>
      <c r="BJ808" s="17">
        <f ca="1" t="shared" si="5738"/>
        <v>66499.7015906792</v>
      </c>
      <c r="BK808" s="17">
        <f ca="1" t="shared" si="5739"/>
        <v>44759.5754398405</v>
      </c>
      <c r="BL808" s="17">
        <f ca="1" t="shared" si="5740"/>
        <v>111259.27703052</v>
      </c>
      <c r="BM808" s="17">
        <f ca="1">BK808*'Ejercicio 3 - TIR'!$D$5</f>
        <v>22379.7877199203</v>
      </c>
      <c r="BN808" s="17">
        <f ca="1" t="shared" si="5741"/>
        <v>88879.4893105994</v>
      </c>
      <c r="BO808" s="17">
        <f ca="1" t="shared" si="5742"/>
        <v>37644.9485519879</v>
      </c>
      <c r="BP808" s="17">
        <f ca="1" t="shared" si="5743"/>
        <v>-122955.672935088</v>
      </c>
      <c r="BQ808" s="17">
        <f ca="1" t="shared" ref="BQ808:BT808" si="6012">BE808</f>
        <v>22971.7804946778</v>
      </c>
      <c r="BR808" s="17">
        <f ca="1" t="shared" si="6012"/>
        <v>22430.8543487242</v>
      </c>
      <c r="BS808" s="17">
        <f ca="1" t="shared" si="6012"/>
        <v>21315.3351283378</v>
      </c>
      <c r="BT808" s="17">
        <f ca="1" t="shared" si="6012"/>
        <v>20793.921957523</v>
      </c>
      <c r="BU808" s="17">
        <f ca="1" t="shared" si="5745"/>
        <v>58282.4519363001</v>
      </c>
      <c r="BV808" s="19">
        <f ca="1" t="shared" si="5746"/>
        <v>5.1152272441189</v>
      </c>
    </row>
    <row r="809" ht="15" customHeight="1" spans="1:74">
      <c r="A809" s="15">
        <v>808</v>
      </c>
      <c r="B809" s="16">
        <f ca="1" t="shared" ref="B809:F809" si="6013">RAND()</f>
        <v>0.463273741720445</v>
      </c>
      <c r="C809" s="17">
        <f ca="1">IF(B809&lt;=('Ejercicio 3 - TIR'!$D$13-'Ejercicio 3 - TIR'!$C$13)/('Ejercicio 3 - TIR'!$E$13-'Ejercicio 3 - TIR'!$C$13),'Ejercicio 3 - TIR'!$C$13+SQRT(('Ejercicio 3 - TIR'!$E$13-'Ejercicio 3 - TIR'!$C$13)*('Ejercicio 3 - TIR'!$D$13-'Ejercicio 3 - TIR'!$C$13)*B809),'Ejercicio 3 - TIR'!$E$13-SQRT(('Ejercicio 3 - TIR'!$E$13-'Ejercicio 3 - TIR'!$C$13)*('Ejercicio 3 - TIR'!$E$13-'Ejercicio 3 - TIR'!$D$13)*(1-B809)))</f>
        <v>74621.4360151039</v>
      </c>
      <c r="D809" s="16">
        <f ca="1" t="shared" si="6013"/>
        <v>0.626536978578972</v>
      </c>
      <c r="E809" s="17">
        <f ca="1">IF(D809&lt;=('Ejercicio 3 - TIR'!$D$14-'Ejercicio 3 - TIR'!$C$14)/('Ejercicio 3 - TIR'!$E$14-'Ejercicio 3 - TIR'!$C$14),'Ejercicio 3 - TIR'!$C$14+SQRT(('Ejercicio 3 - TIR'!$E$14-'Ejercicio 3 - TIR'!$C$14)*('Ejercicio 3 - TIR'!$D$14-'Ejercicio 3 - TIR'!$C$14)*D809),'Ejercicio 3 - TIR'!$E$14-SQRT(('Ejercicio 3 - TIR'!$E$14-'Ejercicio 3 - TIR'!$C$14)*('Ejercicio 3 - TIR'!$E$14-'Ejercicio 3 - TIR'!$D$14)*(1-D809)))</f>
        <v>32515.3855668342</v>
      </c>
      <c r="F809" s="16">
        <f ca="1" t="shared" si="6013"/>
        <v>0.86044300579616</v>
      </c>
      <c r="G809" s="17">
        <f ca="1">IF(F809&lt;=('Ejercicio 3 - TIR'!$D$18-'Ejercicio 3 - TIR'!$C$18)/('Ejercicio 3 - TIR'!$E$18-'Ejercicio 3 - TIR'!$C$18),'Ejercicio 3 - TIR'!$C$18+SQRT(('Ejercicio 3 - TIR'!$E$18-'Ejercicio 3 - TIR'!$C$18)*('Ejercicio 3 - TIR'!$D$18-'Ejercicio 3 - TIR'!$C$18)*F809),'Ejercicio 3 - TIR'!$E$18-SQRT(('Ejercicio 3 - TIR'!$E$18-'Ejercicio 3 - TIR'!$C$18)*('Ejercicio 3 - TIR'!$E$18-'Ejercicio 3 - TIR'!$D$18)*(1-F809)))</f>
        <v>41764.7605088204</v>
      </c>
      <c r="H809" s="16">
        <f ca="1" t="shared" ref="H809:L809" si="6014">RAND()</f>
        <v>0.662644263499063</v>
      </c>
      <c r="I809" s="17">
        <f ca="1">IF(H809&lt;=('Ejercicio 3 - TIR'!$D$18-'Ejercicio 3 - TIR'!$C$18)/('Ejercicio 3 - TIR'!$E$18-'Ejercicio 3 - TIR'!$C$18),'Ejercicio 3 - TIR'!$C$18+SQRT(('Ejercicio 3 - TIR'!$E$18-'Ejercicio 3 - TIR'!$C$18)*('Ejercicio 3 - TIR'!$D$18-'Ejercicio 3 - TIR'!$C$18)*H809),'Ejercicio 3 - TIR'!$E$18-SQRT(('Ejercicio 3 - TIR'!$E$18-'Ejercicio 3 - TIR'!$C$18)*('Ejercicio 3 - TIR'!$E$18-'Ejercicio 3 - TIR'!$D$18)*(1-H809)))</f>
        <v>39969.7863329592</v>
      </c>
      <c r="J809" s="16">
        <f ca="1" t="shared" si="6014"/>
        <v>0.0675374945278593</v>
      </c>
      <c r="K809" s="17">
        <f ca="1">IF(J809&lt;=('Ejercicio 3 - TIR'!$D$18-'Ejercicio 3 - TIR'!$C$18)/('Ejercicio 3 - TIR'!$E$18-'Ejercicio 3 - TIR'!$C$18),'Ejercicio 3 - TIR'!$C$18+SQRT(('Ejercicio 3 - TIR'!$E$18-'Ejercicio 3 - TIR'!$C$18)*('Ejercicio 3 - TIR'!$D$18-'Ejercicio 3 - TIR'!$C$18)*J809),'Ejercicio 3 - TIR'!$E$18-SQRT(('Ejercicio 3 - TIR'!$E$18-'Ejercicio 3 - TIR'!$C$18)*('Ejercicio 3 - TIR'!$E$18-'Ejercicio 3 - TIR'!$D$18)*(1-J809)))</f>
        <v>33182.8641471447</v>
      </c>
      <c r="L809" s="16">
        <f ca="1" t="shared" si="6014"/>
        <v>0.501712985384504</v>
      </c>
      <c r="M809" s="17">
        <f ca="1">IF(L809&lt;=('Ejercicio 3 - TIR'!$D$18-'Ejercicio 3 - TIR'!$C$18)/('Ejercicio 3 - TIR'!$E$18-'Ejercicio 3 - TIR'!$C$18),'Ejercicio 3 - TIR'!$C$18+SQRT(('Ejercicio 3 - TIR'!$E$18-'Ejercicio 3 - TIR'!$C$18)*('Ejercicio 3 - TIR'!$D$18-'Ejercicio 3 - TIR'!$C$18)*L809),'Ejercicio 3 - TIR'!$E$18-SQRT(('Ejercicio 3 - TIR'!$E$18-'Ejercicio 3 - TIR'!$C$18)*('Ejercicio 3 - TIR'!$E$18-'Ejercicio 3 - TIR'!$D$18)*(1-L809)))</f>
        <v>38675.0762421823</v>
      </c>
      <c r="N809" s="16">
        <f ca="1" t="shared" ref="N809:R809" si="6015">RAND()</f>
        <v>0.532218768081946</v>
      </c>
      <c r="O809" s="17">
        <f ca="1">IF(N809&lt;=('Ejercicio 3 - TIR'!$D$18-'Ejercicio 3 - TIR'!$C$18)/('Ejercicio 3 - TIR'!$E$18-'Ejercicio 3 - TIR'!$C$18),'Ejercicio 3 - TIR'!$C$18+SQRT(('Ejercicio 3 - TIR'!$E$18-'Ejercicio 3 - TIR'!$C$18)*('Ejercicio 3 - TIR'!$D$18-'Ejercicio 3 - TIR'!$C$18)*N809),'Ejercicio 3 - TIR'!$E$18-SQRT(('Ejercicio 3 - TIR'!$E$18-'Ejercicio 3 - TIR'!$C$18)*('Ejercicio 3 - TIR'!$E$18-'Ejercicio 3 - TIR'!$D$18)*(1-N809)))</f>
        <v>38934.9211083418</v>
      </c>
      <c r="P809" s="16">
        <f ca="1" t="shared" si="6015"/>
        <v>0.587585311037313</v>
      </c>
      <c r="Q809" s="18">
        <f ca="1">IF(P809&lt;=('Ejercicio 3 - TIR'!$D$22-'Ejercicio 3 - TIR'!$C$22)/('Ejercicio 3 - TIR'!$E$22-'Ejercicio 3 - TIR'!$C$22),'Ejercicio 3 - TIR'!$C$22+SQRT(('Ejercicio 3 - TIR'!$E$22-'Ejercicio 3 - TIR'!$C$22)*('Ejercicio 3 - TIR'!$D$22-'Ejercicio 3 - TIR'!$C$22)*P809),'Ejercicio 3 - TIR'!$E$22-SQRT(('Ejercicio 3 - TIR'!$E$22-'Ejercicio 3 - TIR'!$C$22)*('Ejercicio 3 - TIR'!$E$22-'Ejercicio 3 - TIR'!$D$22)*(1-P809)))</f>
        <v>0.15275396468965</v>
      </c>
      <c r="R809" s="16">
        <f ca="1" t="shared" si="6015"/>
        <v>0.185683522280194</v>
      </c>
      <c r="S809" s="18">
        <f ca="1">IF(R809&lt;=('Ejercicio 3 - TIR'!$D$23-'Ejercicio 3 - TIR'!$C$23)/('Ejercicio 3 - TIR'!$E$23-'Ejercicio 3 - TIR'!$C$23),'Ejercicio 3 - TIR'!$C$23+SQRT(('Ejercicio 3 - TIR'!$E$23-'Ejercicio 3 - TIR'!$C$23)*('Ejercicio 3 - TIR'!$D$23-'Ejercicio 3 - TIR'!$C$23)*R809),'Ejercicio 3 - TIR'!$E$23-SQRT(('Ejercicio 3 - TIR'!$E$23-'Ejercicio 3 - TIR'!$C$23)*('Ejercicio 3 - TIR'!$E$23-'Ejercicio 3 - TIR'!$D$23)*(1-R809)))</f>
        <v>0.138281967621248</v>
      </c>
      <c r="T809" s="16">
        <f ca="1" t="shared" ref="T809:X809" si="6016">RAND()</f>
        <v>0.55674259548316</v>
      </c>
      <c r="U809" s="18">
        <f ca="1">IF(T809&lt;=('Ejercicio 3 - TIR'!$D$24-'Ejercicio 3 - TIR'!$C$24)/('Ejercicio 3 - TIR'!$E$24-'Ejercicio 3 - TIR'!$C$24),'Ejercicio 3 - TIR'!$C$24+SQRT(('Ejercicio 3 - TIR'!$E$24-'Ejercicio 3 - TIR'!$C$24)*('Ejercicio 3 - TIR'!$D$24-'Ejercicio 3 - TIR'!$C$24)*T809),'Ejercicio 3 - TIR'!$E$24-SQRT(('Ejercicio 3 - TIR'!$E$24-'Ejercicio 3 - TIR'!$C$24)*('Ejercicio 3 - TIR'!$E$24-'Ejercicio 3 - TIR'!$D$24)*(1-T809)))</f>
        <v>0.184770456536493</v>
      </c>
      <c r="V809" s="16">
        <f ca="1" t="shared" si="6016"/>
        <v>0.892310557724143</v>
      </c>
      <c r="W809" s="18">
        <f ca="1">IF(V809&lt;=('Ejercicio 3 - TIR'!$D$25-'Ejercicio 3 - TIR'!$C$25)/('Ejercicio 3 - TIR'!$E$25-'Ejercicio 3 - TIR'!$C$25),'Ejercicio 3 - TIR'!$C$25+SQRT(('Ejercicio 3 - TIR'!$E$25-'Ejercicio 3 - TIR'!$C$25)*('Ejercicio 3 - TIR'!$D$25-'Ejercicio 3 - TIR'!$C$25)*V809),'Ejercicio 3 - TIR'!$E$25-SQRT(('Ejercicio 3 - TIR'!$E$25-'Ejercicio 3 - TIR'!$C$25)*('Ejercicio 3 - TIR'!$E$25-'Ejercicio 3 - TIR'!$D$25)*(1-V809)))</f>
        <v>0.230585751418984</v>
      </c>
      <c r="X809" s="16">
        <f ca="1" t="shared" si="6016"/>
        <v>0.508948916021749</v>
      </c>
      <c r="Y809" s="18">
        <f ca="1">IF(X809&lt;=('Ejercicio 3 - TIR'!$D$26-'Ejercicio 3 - TIR'!$C$26)/('Ejercicio 3 - TIR'!$E$26-'Ejercicio 3 - TIR'!$C$26),'Ejercicio 3 - TIR'!$C$26+SQRT(('Ejercicio 3 - TIR'!$E$26-'Ejercicio 3 - TIR'!$C$26)*('Ejercicio 3 - TIR'!$D$26-'Ejercicio 3 - TIR'!$C$26)*X809),'Ejercicio 3 - TIR'!$E$26-SQRT(('Ejercicio 3 - TIR'!$E$26-'Ejercicio 3 - TIR'!$C$26)*('Ejercicio 3 - TIR'!$E$26-'Ejercicio 3 - TIR'!$D$26)*(1-X809)))</f>
        <v>0.228505574539737</v>
      </c>
      <c r="Z809" s="16">
        <f ca="1" t="shared" si="5716"/>
        <v>1.15275396468965</v>
      </c>
      <c r="AA809" s="16">
        <f ca="1" t="shared" si="5717"/>
        <v>1.31215905111013</v>
      </c>
      <c r="AB809" s="16">
        <f ca="1" t="shared" si="5718"/>
        <v>1.55460727803224</v>
      </c>
      <c r="AC809" s="16">
        <f ca="1" t="shared" si="5719"/>
        <v>1.91307756539872</v>
      </c>
      <c r="AD809" s="16">
        <f ca="1" t="shared" si="5720"/>
        <v>2.35022645361924</v>
      </c>
      <c r="AE809" s="15">
        <f ca="1" t="shared" si="5721"/>
        <v>4966.85405874654</v>
      </c>
      <c r="AF809" s="15">
        <f ca="1" t="shared" si="5722"/>
        <v>5653.6804108776</v>
      </c>
      <c r="AG809" s="15">
        <f ca="1" t="shared" si="5723"/>
        <v>6698.31352150688</v>
      </c>
      <c r="AH809" s="15">
        <f ca="1" t="shared" si="5724"/>
        <v>8242.84917810348</v>
      </c>
      <c r="AI809" s="15">
        <f ca="1" t="shared" si="5725"/>
        <v>10126.3861653904</v>
      </c>
      <c r="AJ809" s="17">
        <f ca="1" t="shared" si="5726"/>
        <v>48144.4932608564</v>
      </c>
      <c r="AK809" s="17">
        <f ca="1" t="shared" si="5727"/>
        <v>52446.7169077303</v>
      </c>
      <c r="AL809" s="17">
        <f ca="1" t="shared" si="5728"/>
        <v>51586.3221091061</v>
      </c>
      <c r="AM809" s="17">
        <f ca="1" t="shared" si="5729"/>
        <v>73988.4206990041</v>
      </c>
      <c r="AN809" s="17">
        <f ca="1" t="shared" si="5730"/>
        <v>91505.8815584031</v>
      </c>
      <c r="AO809" s="17">
        <f ca="1">C809/'Ejercicio 3 - TIR'!$D$7</f>
        <v>14924.2872030208</v>
      </c>
      <c r="AP809" s="17">
        <f ca="1" t="shared" si="5731"/>
        <v>33220.2060578357</v>
      </c>
      <c r="AQ809" s="17">
        <f ca="1" t="shared" si="5732"/>
        <v>37522.4297047095</v>
      </c>
      <c r="AR809" s="17">
        <f ca="1" t="shared" si="5733"/>
        <v>36662.0349060853</v>
      </c>
      <c r="AS809" s="17">
        <f ca="1" t="shared" si="5734"/>
        <v>59064.1334959833</v>
      </c>
      <c r="AT809" s="17">
        <f ca="1" t="shared" si="5735"/>
        <v>76581.5943553823</v>
      </c>
      <c r="AU809" s="17">
        <f ca="1">AP809*'Ejercicio 3 - TIR'!$D$5</f>
        <v>16610.1030289178</v>
      </c>
      <c r="AV809" s="17">
        <f ca="1">AQ809*'Ejercicio 3 - TIR'!$D$5</f>
        <v>18761.2148523548</v>
      </c>
      <c r="AW809" s="17">
        <f ca="1">AR809*'Ejercicio 3 - TIR'!$D$5</f>
        <v>18331.0174530427</v>
      </c>
      <c r="AX809" s="17">
        <f ca="1">AS809*'Ejercicio 3 - TIR'!$D$5</f>
        <v>29532.0667479917</v>
      </c>
      <c r="AY809" s="17">
        <f ca="1">AT809*'Ejercicio 3 - TIR'!$D$5</f>
        <v>38290.7971776911</v>
      </c>
      <c r="AZ809" s="17">
        <f ca="1" t="shared" ref="AZ809:BD809" si="6017">AJ809-AU809-AE809</f>
        <v>26567.5361731921</v>
      </c>
      <c r="BA809" s="17">
        <f ca="1" t="shared" si="6017"/>
        <v>28031.8216444979</v>
      </c>
      <c r="BB809" s="17">
        <f ca="1" t="shared" si="6017"/>
        <v>26556.9911345566</v>
      </c>
      <c r="BC809" s="17">
        <f ca="1" t="shared" si="6017"/>
        <v>36213.504772909</v>
      </c>
      <c r="BD809" s="17">
        <f ca="1" t="shared" si="6017"/>
        <v>43088.6982153215</v>
      </c>
      <c r="BE809" s="17">
        <f ca="1" t="shared" ref="BE809:BI809" si="6018">AZ809/Z809</f>
        <v>23047.0134885589</v>
      </c>
      <c r="BF809" s="17">
        <f ca="1" t="shared" si="6018"/>
        <v>21363.1279079942</v>
      </c>
      <c r="BG809" s="17">
        <f ca="1" t="shared" si="6018"/>
        <v>17082.7652165448</v>
      </c>
      <c r="BH809" s="17">
        <f ca="1" t="shared" si="6018"/>
        <v>18929.4492956752</v>
      </c>
      <c r="BI809" s="17">
        <f ca="1" t="shared" si="6018"/>
        <v>18333.8495526535</v>
      </c>
      <c r="BJ809" s="17">
        <f ca="1" t="shared" si="5738"/>
        <v>76418.5193088029</v>
      </c>
      <c r="BK809" s="17">
        <f ca="1" t="shared" si="5739"/>
        <v>35075.4545859505</v>
      </c>
      <c r="BL809" s="17">
        <f ca="1" t="shared" si="5740"/>
        <v>111493.973894753</v>
      </c>
      <c r="BM809" s="17">
        <f ca="1">BK809*'Ejercicio 3 - TIR'!$D$5</f>
        <v>17537.7272929753</v>
      </c>
      <c r="BN809" s="17">
        <f ca="1" t="shared" si="5741"/>
        <v>93956.2466017782</v>
      </c>
      <c r="BO809" s="17">
        <f ca="1" t="shared" si="5742"/>
        <v>39977.5291683446</v>
      </c>
      <c r="BP809" s="17">
        <f ca="1" t="shared" si="5743"/>
        <v>-107136.821581938</v>
      </c>
      <c r="BQ809" s="17">
        <f ca="1" t="shared" ref="BQ809:BT809" si="6019">BE809</f>
        <v>23047.0134885589</v>
      </c>
      <c r="BR809" s="17">
        <f ca="1" t="shared" si="6019"/>
        <v>21363.1279079942</v>
      </c>
      <c r="BS809" s="17">
        <f ca="1" t="shared" si="6019"/>
        <v>17082.7652165448</v>
      </c>
      <c r="BT809" s="17">
        <f ca="1" t="shared" si="6019"/>
        <v>18929.4492956752</v>
      </c>
      <c r="BU809" s="17">
        <f ca="1" t="shared" si="5745"/>
        <v>58311.3787209981</v>
      </c>
      <c r="BV809" s="19">
        <f ca="1" t="shared" si="5746"/>
        <v>7.9018662727304</v>
      </c>
    </row>
    <row r="810" ht="15" customHeight="1" spans="1:74">
      <c r="A810" s="15">
        <v>809</v>
      </c>
      <c r="B810" s="16">
        <f ca="1" t="shared" ref="B810:F810" si="6020">RAND()</f>
        <v>0.856674597901489</v>
      </c>
      <c r="C810" s="17">
        <f ca="1">IF(B810&lt;=('Ejercicio 3 - TIR'!$D$13-'Ejercicio 3 - TIR'!$C$13)/('Ejercicio 3 - TIR'!$E$13-'Ejercicio 3 - TIR'!$C$13),'Ejercicio 3 - TIR'!$C$13+SQRT(('Ejercicio 3 - TIR'!$E$13-'Ejercicio 3 - TIR'!$C$13)*('Ejercicio 3 - TIR'!$D$13-'Ejercicio 3 - TIR'!$C$13)*B810),'Ejercicio 3 - TIR'!$E$13-SQRT(('Ejercicio 3 - TIR'!$E$13-'Ejercicio 3 - TIR'!$C$13)*('Ejercicio 3 - TIR'!$E$13-'Ejercicio 3 - TIR'!$D$13)*(1-B810)))</f>
        <v>86885.485807007</v>
      </c>
      <c r="D810" s="16">
        <f ca="1" t="shared" si="6020"/>
        <v>0.578705164100114</v>
      </c>
      <c r="E810" s="17">
        <f ca="1">IF(D810&lt;=('Ejercicio 3 - TIR'!$D$14-'Ejercicio 3 - TIR'!$C$14)/('Ejercicio 3 - TIR'!$E$14-'Ejercicio 3 - TIR'!$C$14),'Ejercicio 3 - TIR'!$C$14+SQRT(('Ejercicio 3 - TIR'!$E$14-'Ejercicio 3 - TIR'!$C$14)*('Ejercicio 3 - TIR'!$D$14-'Ejercicio 3 - TIR'!$C$14)*D810),'Ejercicio 3 - TIR'!$E$14-SQRT(('Ejercicio 3 - TIR'!$E$14-'Ejercicio 3 - TIR'!$C$14)*('Ejercicio 3 - TIR'!$E$14-'Ejercicio 3 - TIR'!$D$14)*(1-D810)))</f>
        <v>32050.5204330734</v>
      </c>
      <c r="F810" s="16">
        <f ca="1" t="shared" si="6020"/>
        <v>0.993101564871622</v>
      </c>
      <c r="G810" s="17">
        <f ca="1">IF(F810&lt;=('Ejercicio 3 - TIR'!$D$18-'Ejercicio 3 - TIR'!$C$18)/('Ejercicio 3 - TIR'!$E$18-'Ejercicio 3 - TIR'!$C$18),'Ejercicio 3 - TIR'!$C$18+SQRT(('Ejercicio 3 - TIR'!$E$18-'Ejercicio 3 - TIR'!$C$18)*('Ejercicio 3 - TIR'!$D$18-'Ejercicio 3 - TIR'!$C$18)*F810),'Ejercicio 3 - TIR'!$E$18-SQRT(('Ejercicio 3 - TIR'!$E$18-'Ejercicio 3 - TIR'!$C$18)*('Ejercicio 3 - TIR'!$E$18-'Ejercicio 3 - TIR'!$D$18)*(1-F810)))</f>
        <v>44280.7068507011</v>
      </c>
      <c r="H810" s="16">
        <f ca="1" t="shared" ref="H810:L810" si="6021">RAND()</f>
        <v>0.225352760753351</v>
      </c>
      <c r="I810" s="17">
        <f ca="1">IF(H810&lt;=('Ejercicio 3 - TIR'!$D$18-'Ejercicio 3 - TIR'!$C$18)/('Ejercicio 3 - TIR'!$E$18-'Ejercicio 3 - TIR'!$C$18),'Ejercicio 3 - TIR'!$C$18+SQRT(('Ejercicio 3 - TIR'!$E$18-'Ejercicio 3 - TIR'!$C$18)*('Ejercicio 3 - TIR'!$D$18-'Ejercicio 3 - TIR'!$C$18)*H810),'Ejercicio 3 - TIR'!$E$18-SQRT(('Ejercicio 3 - TIR'!$E$18-'Ejercicio 3 - TIR'!$C$18)*('Ejercicio 3 - TIR'!$E$18-'Ejercicio 3 - TIR'!$D$18)*(1-H810)))</f>
        <v>35814.027357435</v>
      </c>
      <c r="J810" s="16">
        <f ca="1" t="shared" si="6021"/>
        <v>0.436548761726367</v>
      </c>
      <c r="K810" s="17">
        <f ca="1">IF(J810&lt;=('Ejercicio 3 - TIR'!$D$18-'Ejercicio 3 - TIR'!$C$18)/('Ejercicio 3 - TIR'!$E$18-'Ejercicio 3 - TIR'!$C$18),'Ejercicio 3 - TIR'!$C$18+SQRT(('Ejercicio 3 - TIR'!$E$18-'Ejercicio 3 - TIR'!$C$18)*('Ejercicio 3 - TIR'!$D$18-'Ejercicio 3 - TIR'!$C$18)*J810),'Ejercicio 3 - TIR'!$E$18-SQRT(('Ejercicio 3 - TIR'!$E$18-'Ejercicio 3 - TIR'!$C$18)*('Ejercicio 3 - TIR'!$E$18-'Ejercicio 3 - TIR'!$D$18)*(1-J810)))</f>
        <v>38092.1143256231</v>
      </c>
      <c r="L810" s="16">
        <f ca="1" t="shared" si="6021"/>
        <v>0.451619913956946</v>
      </c>
      <c r="M810" s="17">
        <f ca="1">IF(L810&lt;=('Ejercicio 3 - TIR'!$D$18-'Ejercicio 3 - TIR'!$C$18)/('Ejercicio 3 - TIR'!$E$18-'Ejercicio 3 - TIR'!$C$18),'Ejercicio 3 - TIR'!$C$18+SQRT(('Ejercicio 3 - TIR'!$E$18-'Ejercicio 3 - TIR'!$C$18)*('Ejercicio 3 - TIR'!$D$18-'Ejercicio 3 - TIR'!$C$18)*L810),'Ejercicio 3 - TIR'!$E$18-SQRT(('Ejercicio 3 - TIR'!$E$18-'Ejercicio 3 - TIR'!$C$18)*('Ejercicio 3 - TIR'!$E$18-'Ejercicio 3 - TIR'!$D$18)*(1-L810)))</f>
        <v>38230.6128018236</v>
      </c>
      <c r="N810" s="16">
        <f ca="1" t="shared" ref="N810:R810" si="6022">RAND()</f>
        <v>0.875337816134864</v>
      </c>
      <c r="O810" s="17">
        <f ca="1">IF(N810&lt;=('Ejercicio 3 - TIR'!$D$18-'Ejercicio 3 - TIR'!$C$18)/('Ejercicio 3 - TIR'!$E$18-'Ejercicio 3 - TIR'!$C$18),'Ejercicio 3 - TIR'!$C$18+SQRT(('Ejercicio 3 - TIR'!$E$18-'Ejercicio 3 - TIR'!$C$18)*('Ejercicio 3 - TIR'!$D$18-'Ejercicio 3 - TIR'!$C$18)*N810),'Ejercicio 3 - TIR'!$E$18-SQRT(('Ejercicio 3 - TIR'!$E$18-'Ejercicio 3 - TIR'!$C$18)*('Ejercicio 3 - TIR'!$E$18-'Ejercicio 3 - TIR'!$D$18)*(1-N810)))</f>
        <v>41942.2780064425</v>
      </c>
      <c r="P810" s="16">
        <f ca="1" t="shared" si="6022"/>
        <v>0.271877857452401</v>
      </c>
      <c r="Q810" s="18">
        <f ca="1">IF(P810&lt;=('Ejercicio 3 - TIR'!$D$22-'Ejercicio 3 - TIR'!$C$22)/('Ejercicio 3 - TIR'!$E$22-'Ejercicio 3 - TIR'!$C$22),'Ejercicio 3 - TIR'!$C$22+SQRT(('Ejercicio 3 - TIR'!$E$22-'Ejercicio 3 - TIR'!$C$22)*('Ejercicio 3 - TIR'!$D$22-'Ejercicio 3 - TIR'!$C$22)*P810),'Ejercicio 3 - TIR'!$E$22-SQRT(('Ejercicio 3 - TIR'!$E$22-'Ejercicio 3 - TIR'!$C$22)*('Ejercicio 3 - TIR'!$E$22-'Ejercicio 3 - TIR'!$D$22)*(1-P810)))</f>
        <v>0.142121938057375</v>
      </c>
      <c r="R810" s="16">
        <f ca="1" t="shared" si="6022"/>
        <v>0.595001657218386</v>
      </c>
      <c r="S810" s="18">
        <f ca="1">IF(R810&lt;=('Ejercicio 3 - TIR'!$D$23-'Ejercicio 3 - TIR'!$C$23)/('Ejercicio 3 - TIR'!$E$23-'Ejercicio 3 - TIR'!$C$23),'Ejercicio 3 - TIR'!$C$23+SQRT(('Ejercicio 3 - TIR'!$E$23-'Ejercicio 3 - TIR'!$C$23)*('Ejercicio 3 - TIR'!$D$23-'Ejercicio 3 - TIR'!$C$23)*R810),'Ejercicio 3 - TIR'!$E$23-SQRT(('Ejercicio 3 - TIR'!$E$23-'Ejercicio 3 - TIR'!$C$23)*('Ejercicio 3 - TIR'!$E$23-'Ejercicio 3 - TIR'!$D$23)*(1-R810)))</f>
        <v>0.153000055240669</v>
      </c>
      <c r="T810" s="16">
        <f ca="1" t="shared" ref="T810:X810" si="6023">RAND()</f>
        <v>0.909890216974255</v>
      </c>
      <c r="U810" s="18">
        <f ca="1">IF(T810&lt;=('Ejercicio 3 - TIR'!$D$24-'Ejercicio 3 - TIR'!$C$24)/('Ejercicio 3 - TIR'!$E$24-'Ejercicio 3 - TIR'!$C$24),'Ejercicio 3 - TIR'!$C$24+SQRT(('Ejercicio 3 - TIR'!$E$24-'Ejercicio 3 - TIR'!$C$24)*('Ejercicio 3 - TIR'!$D$24-'Ejercicio 3 - TIR'!$C$24)*T810),'Ejercicio 3 - TIR'!$E$24-SQRT(('Ejercicio 3 - TIR'!$E$24-'Ejercicio 3 - TIR'!$C$24)*('Ejercicio 3 - TIR'!$E$24-'Ejercicio 3 - TIR'!$D$24)*(1-T810)))</f>
        <v>0.204115813131542</v>
      </c>
      <c r="V810" s="16">
        <f ca="1" t="shared" si="6023"/>
        <v>0.931135519416097</v>
      </c>
      <c r="W810" s="18">
        <f ca="1">IF(V810&lt;=('Ejercicio 3 - TIR'!$D$25-'Ejercicio 3 - TIR'!$C$25)/('Ejercicio 3 - TIR'!$E$25-'Ejercicio 3 - TIR'!$C$25),'Ejercicio 3 - TIR'!$C$25+SQRT(('Ejercicio 3 - TIR'!$E$25-'Ejercicio 3 - TIR'!$C$25)*('Ejercicio 3 - TIR'!$D$25-'Ejercicio 3 - TIR'!$C$25)*V810),'Ejercicio 3 - TIR'!$E$25-SQRT(('Ejercicio 3 - TIR'!$E$25-'Ejercicio 3 - TIR'!$C$25)*('Ejercicio 3 - TIR'!$E$25-'Ejercicio 3 - TIR'!$D$25)*(1-V810)))</f>
        <v>0.234474998162845</v>
      </c>
      <c r="X810" s="16">
        <f ca="1" t="shared" si="6023"/>
        <v>0.534796814975663</v>
      </c>
      <c r="Y810" s="18">
        <f ca="1">IF(X810&lt;=('Ejercicio 3 - TIR'!$D$26-'Ejercicio 3 - TIR'!$C$26)/('Ejercicio 3 - TIR'!$E$26-'Ejercicio 3 - TIR'!$C$26),'Ejercicio 3 - TIR'!$C$26+SQRT(('Ejercicio 3 - TIR'!$E$26-'Ejercicio 3 - TIR'!$C$26)*('Ejercicio 3 - TIR'!$D$26-'Ejercicio 3 - TIR'!$C$26)*X810),'Ejercicio 3 - TIR'!$E$26-SQRT(('Ejercicio 3 - TIR'!$E$26-'Ejercicio 3 - TIR'!$C$26)*('Ejercicio 3 - TIR'!$E$26-'Ejercicio 3 - TIR'!$D$26)*(1-X810)))</f>
        <v>0.229879173997914</v>
      </c>
      <c r="Z810" s="16">
        <f ca="1" t="shared" si="5716"/>
        <v>1.14212193805737</v>
      </c>
      <c r="AA810" s="16">
        <f ca="1" t="shared" si="5717"/>
        <v>1.31686665767173</v>
      </c>
      <c r="AB810" s="16">
        <f ca="1" t="shared" si="5718"/>
        <v>1.58565996628822</v>
      </c>
      <c r="AC810" s="16">
        <f ca="1" t="shared" si="5719"/>
        <v>1.95745758397054</v>
      </c>
      <c r="AD810" s="16">
        <f ca="1" t="shared" si="5720"/>
        <v>2.40743631650964</v>
      </c>
      <c r="AE810" s="15">
        <f ca="1" t="shared" si="5721"/>
        <v>4555.08207969588</v>
      </c>
      <c r="AF810" s="15">
        <f ca="1" t="shared" si="5722"/>
        <v>5252.00988951514</v>
      </c>
      <c r="AG810" s="15">
        <f ca="1" t="shared" si="5723"/>
        <v>6324.02815868842</v>
      </c>
      <c r="AH810" s="15">
        <f ca="1" t="shared" si="5724"/>
        <v>7806.85464957867</v>
      </c>
      <c r="AI810" s="15">
        <f ca="1" t="shared" si="5725"/>
        <v>9601.48794794559</v>
      </c>
      <c r="AJ810" s="17">
        <f ca="1" t="shared" si="5726"/>
        <v>50573.9667268732</v>
      </c>
      <c r="AK810" s="17">
        <f ca="1" t="shared" si="5727"/>
        <v>47162.2985039495</v>
      </c>
      <c r="AL810" s="17">
        <f ca="1" t="shared" si="5728"/>
        <v>60401.1407174144</v>
      </c>
      <c r="AM810" s="17">
        <f ca="1" t="shared" si="5729"/>
        <v>74834.8029687708</v>
      </c>
      <c r="AN810" s="17">
        <f ca="1" t="shared" si="5730"/>
        <v>100973.363269853</v>
      </c>
      <c r="AO810" s="17">
        <f ca="1">C810/'Ejercicio 3 - TIR'!$D$7</f>
        <v>17377.0971614014</v>
      </c>
      <c r="AP810" s="17">
        <f ca="1" t="shared" si="5731"/>
        <v>33196.8695654718</v>
      </c>
      <c r="AQ810" s="17">
        <f ca="1" t="shared" si="5732"/>
        <v>29785.2013425481</v>
      </c>
      <c r="AR810" s="17">
        <f ca="1" t="shared" si="5733"/>
        <v>43024.043556013</v>
      </c>
      <c r="AS810" s="17">
        <f ca="1" t="shared" si="5734"/>
        <v>57457.7058073694</v>
      </c>
      <c r="AT810" s="17">
        <f ca="1" t="shared" si="5735"/>
        <v>83596.2661084519</v>
      </c>
      <c r="AU810" s="17">
        <f ca="1">AP810*'Ejercicio 3 - TIR'!$D$5</f>
        <v>16598.4347827359</v>
      </c>
      <c r="AV810" s="17">
        <f ca="1">AQ810*'Ejercicio 3 - TIR'!$D$5</f>
        <v>14892.600671274</v>
      </c>
      <c r="AW810" s="17">
        <f ca="1">AR810*'Ejercicio 3 - TIR'!$D$5</f>
        <v>21512.0217780065</v>
      </c>
      <c r="AX810" s="17">
        <f ca="1">AS810*'Ejercicio 3 - TIR'!$D$5</f>
        <v>28728.8529036847</v>
      </c>
      <c r="AY810" s="17">
        <f ca="1">AT810*'Ejercicio 3 - TIR'!$D$5</f>
        <v>41798.133054226</v>
      </c>
      <c r="AZ810" s="17">
        <f ca="1" t="shared" ref="AZ810:BD810" si="6024">AJ810-AU810-AE810</f>
        <v>29420.4498644414</v>
      </c>
      <c r="BA810" s="17">
        <f ca="1" t="shared" si="6024"/>
        <v>27017.6879431603</v>
      </c>
      <c r="BB810" s="17">
        <f ca="1" t="shared" si="6024"/>
        <v>32565.0907807195</v>
      </c>
      <c r="BC810" s="17">
        <f ca="1" t="shared" si="6024"/>
        <v>38299.0954155075</v>
      </c>
      <c r="BD810" s="17">
        <f ca="1" t="shared" si="6024"/>
        <v>49573.7422676818</v>
      </c>
      <c r="BE810" s="17">
        <f ca="1" t="shared" ref="BE810:BI810" si="6025">AZ810/Z810</f>
        <v>25759.4648032787</v>
      </c>
      <c r="BF810" s="17">
        <f ca="1" t="shared" si="6025"/>
        <v>20516.6466823061</v>
      </c>
      <c r="BG810" s="17">
        <f ca="1" t="shared" si="6025"/>
        <v>20537.2472491371</v>
      </c>
      <c r="BH810" s="17">
        <f ca="1" t="shared" si="6025"/>
        <v>19565.7345166177</v>
      </c>
      <c r="BI810" s="17">
        <f ca="1" t="shared" si="6025"/>
        <v>20591.9225890698</v>
      </c>
      <c r="BJ810" s="17">
        <f ca="1" t="shared" si="5738"/>
        <v>77159.5868536153</v>
      </c>
      <c r="BK810" s="17">
        <f ca="1" t="shared" si="5739"/>
        <v>41834.2547818744</v>
      </c>
      <c r="BL810" s="17">
        <f ca="1" t="shared" si="5740"/>
        <v>118993.84163549</v>
      </c>
      <c r="BM810" s="17">
        <f ca="1">BK810*'Ejercicio 3 - TIR'!$D$5</f>
        <v>20917.1273909372</v>
      </c>
      <c r="BN810" s="17">
        <f ca="1" t="shared" si="5741"/>
        <v>98076.7142445525</v>
      </c>
      <c r="BO810" s="17">
        <f ca="1" t="shared" si="5742"/>
        <v>40739.0690137741</v>
      </c>
      <c r="BP810" s="17">
        <f ca="1" t="shared" si="5743"/>
        <v>-118936.00624008</v>
      </c>
      <c r="BQ810" s="17">
        <f ca="1" t="shared" ref="BQ810:BT810" si="6026">BE810</f>
        <v>25759.4648032787</v>
      </c>
      <c r="BR810" s="17">
        <f ca="1" t="shared" si="6026"/>
        <v>20516.6466823061</v>
      </c>
      <c r="BS810" s="17">
        <f ca="1" t="shared" si="6026"/>
        <v>20537.2472491371</v>
      </c>
      <c r="BT810" s="17">
        <f ca="1" t="shared" si="6026"/>
        <v>19565.7345166177</v>
      </c>
      <c r="BU810" s="17">
        <f ca="1" t="shared" si="5745"/>
        <v>61330.9916028439</v>
      </c>
      <c r="BV810" s="19">
        <f ca="1" t="shared" si="5746"/>
        <v>6.58486266107394</v>
      </c>
    </row>
    <row r="811" ht="15" customHeight="1" spans="1:74">
      <c r="A811" s="15">
        <v>810</v>
      </c>
      <c r="B811" s="16">
        <f ca="1" t="shared" ref="B811:F811" si="6027">RAND()</f>
        <v>0.82804033268795</v>
      </c>
      <c r="C811" s="17">
        <f ca="1">IF(B811&lt;=('Ejercicio 3 - TIR'!$D$13-'Ejercicio 3 - TIR'!$C$13)/('Ejercicio 3 - TIR'!$E$13-'Ejercicio 3 - TIR'!$C$13),'Ejercicio 3 - TIR'!$C$13+SQRT(('Ejercicio 3 - TIR'!$E$13-'Ejercicio 3 - TIR'!$C$13)*('Ejercicio 3 - TIR'!$D$13-'Ejercicio 3 - TIR'!$C$13)*B811),'Ejercicio 3 - TIR'!$E$13-SQRT(('Ejercicio 3 - TIR'!$E$13-'Ejercicio 3 - TIR'!$C$13)*('Ejercicio 3 - TIR'!$E$13-'Ejercicio 3 - TIR'!$D$13)*(1-B811)))</f>
        <v>85635.0565342407</v>
      </c>
      <c r="D811" s="16">
        <f ca="1" t="shared" si="6027"/>
        <v>0.129856117277565</v>
      </c>
      <c r="E811" s="17">
        <f ca="1">IF(D811&lt;=('Ejercicio 3 - TIR'!$D$14-'Ejercicio 3 - TIR'!$C$14)/('Ejercicio 3 - TIR'!$E$14-'Ejercicio 3 - TIR'!$C$14),'Ejercicio 3 - TIR'!$C$14+SQRT(('Ejercicio 3 - TIR'!$E$14-'Ejercicio 3 - TIR'!$C$14)*('Ejercicio 3 - TIR'!$D$14-'Ejercicio 3 - TIR'!$C$14)*D811),'Ejercicio 3 - TIR'!$E$14-SQRT(('Ejercicio 3 - TIR'!$E$14-'Ejercicio 3 - TIR'!$C$14)*('Ejercicio 3 - TIR'!$E$14-'Ejercicio 3 - TIR'!$D$14)*(1-D811)))</f>
        <v>28120.7705452047</v>
      </c>
      <c r="F811" s="16">
        <f ca="1" t="shared" si="6027"/>
        <v>0.0417583742514642</v>
      </c>
      <c r="G811" s="17">
        <f ca="1">IF(F811&lt;=('Ejercicio 3 - TIR'!$D$18-'Ejercicio 3 - TIR'!$C$18)/('Ejercicio 3 - TIR'!$E$18-'Ejercicio 3 - TIR'!$C$18),'Ejercicio 3 - TIR'!$C$18+SQRT(('Ejercicio 3 - TIR'!$E$18-'Ejercicio 3 - TIR'!$C$18)*('Ejercicio 3 - TIR'!$D$18-'Ejercicio 3 - TIR'!$C$18)*F811),'Ejercicio 3 - TIR'!$E$18-SQRT(('Ejercicio 3 - TIR'!$E$18-'Ejercicio 3 - TIR'!$C$18)*('Ejercicio 3 - TIR'!$E$18-'Ejercicio 3 - TIR'!$D$18)*(1-F811)))</f>
        <v>32502.749715357</v>
      </c>
      <c r="H811" s="16">
        <f ca="1" t="shared" ref="H811:L811" si="6028">RAND()</f>
        <v>0.0889537479320897</v>
      </c>
      <c r="I811" s="17">
        <f ca="1">IF(H811&lt;=('Ejercicio 3 - TIR'!$D$18-'Ejercicio 3 - TIR'!$C$18)/('Ejercicio 3 - TIR'!$E$18-'Ejercicio 3 - TIR'!$C$18),'Ejercicio 3 - TIR'!$C$18+SQRT(('Ejercicio 3 - TIR'!$E$18-'Ejercicio 3 - TIR'!$C$18)*('Ejercicio 3 - TIR'!$D$18-'Ejercicio 3 - TIR'!$C$18)*H811),'Ejercicio 3 - TIR'!$E$18-SQRT(('Ejercicio 3 - TIR'!$E$18-'Ejercicio 3 - TIR'!$C$18)*('Ejercicio 3 - TIR'!$E$18-'Ejercicio 3 - TIR'!$D$18)*(1-H811)))</f>
        <v>33652.8156523172</v>
      </c>
      <c r="J811" s="16">
        <f ca="1" t="shared" si="6028"/>
        <v>0.992838946695268</v>
      </c>
      <c r="K811" s="17">
        <f ca="1">IF(J811&lt;=('Ejercicio 3 - TIR'!$D$18-'Ejercicio 3 - TIR'!$C$18)/('Ejercicio 3 - TIR'!$E$18-'Ejercicio 3 - TIR'!$C$18),'Ejercicio 3 - TIR'!$C$18+SQRT(('Ejercicio 3 - TIR'!$E$18-'Ejercicio 3 - TIR'!$C$18)*('Ejercicio 3 - TIR'!$D$18-'Ejercicio 3 - TIR'!$C$18)*J811),'Ejercicio 3 - TIR'!$E$18-SQRT(('Ejercicio 3 - TIR'!$E$18-'Ejercicio 3 - TIR'!$C$18)*('Ejercicio 3 - TIR'!$E$18-'Ejercicio 3 - TIR'!$D$18)*(1-J811)))</f>
        <v>44267.1432623937</v>
      </c>
      <c r="L811" s="16">
        <f ca="1" t="shared" si="6028"/>
        <v>0.169670370783675</v>
      </c>
      <c r="M811" s="17">
        <f ca="1">IF(L811&lt;=('Ejercicio 3 - TIR'!$D$18-'Ejercicio 3 - TIR'!$C$18)/('Ejercicio 3 - TIR'!$E$18-'Ejercicio 3 - TIR'!$C$18),'Ejercicio 3 - TIR'!$C$18+SQRT(('Ejercicio 3 - TIR'!$E$18-'Ejercicio 3 - TIR'!$C$18)*('Ejercicio 3 - TIR'!$D$18-'Ejercicio 3 - TIR'!$C$18)*L811),'Ejercicio 3 - TIR'!$E$18-SQRT(('Ejercicio 3 - TIR'!$E$18-'Ejercicio 3 - TIR'!$C$18)*('Ejercicio 3 - TIR'!$E$18-'Ejercicio 3 - TIR'!$D$18)*(1-L811)))</f>
        <v>35044.8543703016</v>
      </c>
      <c r="N811" s="16">
        <f ca="1" t="shared" ref="N811:R811" si="6029">RAND()</f>
        <v>0.00475338572749884</v>
      </c>
      <c r="O811" s="17">
        <f ca="1">IF(N811&lt;=('Ejercicio 3 - TIR'!$D$18-'Ejercicio 3 - TIR'!$C$18)/('Ejercicio 3 - TIR'!$E$18-'Ejercicio 3 - TIR'!$C$18),'Ejercicio 3 - TIR'!$C$18+SQRT(('Ejercicio 3 - TIR'!$E$18-'Ejercicio 3 - TIR'!$C$18)*('Ejercicio 3 - TIR'!$D$18-'Ejercicio 3 - TIR'!$C$18)*N811),'Ejercicio 3 - TIR'!$E$18-SQRT(('Ejercicio 3 - TIR'!$E$18-'Ejercicio 3 - TIR'!$C$18)*('Ejercicio 3 - TIR'!$E$18-'Ejercicio 3 - TIR'!$D$18)*(1-N811)))</f>
        <v>30844.3979270017</v>
      </c>
      <c r="P811" s="16">
        <f ca="1" t="shared" si="6029"/>
        <v>0.53346338530475</v>
      </c>
      <c r="Q811" s="18">
        <f ca="1">IF(P811&lt;=('Ejercicio 3 - TIR'!$D$22-'Ejercicio 3 - TIR'!$C$22)/('Ejercicio 3 - TIR'!$E$22-'Ejercicio 3 - TIR'!$C$22),'Ejercicio 3 - TIR'!$C$22+SQRT(('Ejercicio 3 - TIR'!$E$22-'Ejercicio 3 - TIR'!$C$22)*('Ejercicio 3 - TIR'!$D$22-'Ejercicio 3 - TIR'!$C$22)*P811),'Ejercicio 3 - TIR'!$E$22-SQRT(('Ejercicio 3 - TIR'!$E$22-'Ejercicio 3 - TIR'!$C$22)*('Ejercicio 3 - TIR'!$E$22-'Ejercicio 3 - TIR'!$D$22)*(1-P811)))</f>
        <v>0.151021285286413</v>
      </c>
      <c r="R811" s="16">
        <f ca="1" t="shared" si="6029"/>
        <v>0.777325659548647</v>
      </c>
      <c r="S811" s="18">
        <f ca="1">IF(R811&lt;=('Ejercicio 3 - TIR'!$D$23-'Ejercicio 3 - TIR'!$C$23)/('Ejercicio 3 - TIR'!$E$23-'Ejercicio 3 - TIR'!$C$23),'Ejercicio 3 - TIR'!$C$23+SQRT(('Ejercicio 3 - TIR'!$E$23-'Ejercicio 3 - TIR'!$C$23)*('Ejercicio 3 - TIR'!$D$23-'Ejercicio 3 - TIR'!$C$23)*R811),'Ejercicio 3 - TIR'!$E$23-SQRT(('Ejercicio 3 - TIR'!$E$23-'Ejercicio 3 - TIR'!$C$23)*('Ejercicio 3 - TIR'!$E$23-'Ejercicio 3 - TIR'!$D$23)*(1-R811)))</f>
        <v>0.159979665017477</v>
      </c>
      <c r="T811" s="16">
        <f ca="1" t="shared" ref="T811:X811" si="6030">RAND()</f>
        <v>0.0629029878934122</v>
      </c>
      <c r="U811" s="18">
        <f ca="1">IF(T811&lt;=('Ejercicio 3 - TIR'!$D$24-'Ejercicio 3 - TIR'!$C$24)/('Ejercicio 3 - TIR'!$E$24-'Ejercicio 3 - TIR'!$C$24),'Ejercicio 3 - TIR'!$C$24+SQRT(('Ejercicio 3 - TIR'!$E$24-'Ejercicio 3 - TIR'!$C$24)*('Ejercicio 3 - TIR'!$D$24-'Ejercicio 3 - TIR'!$C$24)*T811),'Ejercicio 3 - TIR'!$E$24-SQRT(('Ejercicio 3 - TIR'!$E$24-'Ejercicio 3 - TIR'!$C$24)*('Ejercicio 3 - TIR'!$E$24-'Ejercicio 3 - TIR'!$D$24)*(1-T811)))</f>
        <v>0.161493314342528</v>
      </c>
      <c r="V811" s="16">
        <f ca="1" t="shared" si="6030"/>
        <v>0.835052435820869</v>
      </c>
      <c r="W811" s="18">
        <f ca="1">IF(V811&lt;=('Ejercicio 3 - TIR'!$D$25-'Ejercicio 3 - TIR'!$C$25)/('Ejercicio 3 - TIR'!$E$25-'Ejercicio 3 - TIR'!$C$25),'Ejercicio 3 - TIR'!$C$25+SQRT(('Ejercicio 3 - TIR'!$E$25-'Ejercicio 3 - TIR'!$C$25)*('Ejercicio 3 - TIR'!$D$25-'Ejercicio 3 - TIR'!$C$25)*V811),'Ejercicio 3 - TIR'!$E$25-SQRT(('Ejercicio 3 - TIR'!$E$25-'Ejercicio 3 - TIR'!$C$25)*('Ejercicio 3 - TIR'!$E$25-'Ejercicio 3 - TIR'!$D$25)*(1-V811)))</f>
        <v>0.225972589098553</v>
      </c>
      <c r="X811" s="16">
        <f ca="1" t="shared" si="6030"/>
        <v>0.130758427600876</v>
      </c>
      <c r="Y811" s="18">
        <f ca="1">IF(X811&lt;=('Ejercicio 3 - TIR'!$D$26-'Ejercicio 3 - TIR'!$C$26)/('Ejercicio 3 - TIR'!$E$26-'Ejercicio 3 - TIR'!$C$26),'Ejercicio 3 - TIR'!$C$26+SQRT(('Ejercicio 3 - TIR'!$E$26-'Ejercicio 3 - TIR'!$C$26)*('Ejercicio 3 - TIR'!$D$26-'Ejercicio 3 - TIR'!$C$26)*X811),'Ejercicio 3 - TIR'!$E$26-SQRT(('Ejercicio 3 - TIR'!$E$26-'Ejercicio 3 - TIR'!$C$26)*('Ejercicio 3 - TIR'!$E$26-'Ejercicio 3 - TIR'!$D$26)*(1-X811)))</f>
        <v>0.208789565043459</v>
      </c>
      <c r="Z811" s="16">
        <f ca="1" t="shared" si="5716"/>
        <v>1.15102128528641</v>
      </c>
      <c r="AA811" s="16">
        <f ca="1" t="shared" si="5717"/>
        <v>1.33516128493452</v>
      </c>
      <c r="AB811" s="16">
        <f ca="1" t="shared" si="5718"/>
        <v>1.55078090602042</v>
      </c>
      <c r="AC811" s="16">
        <f ca="1" t="shared" si="5719"/>
        <v>1.90121488247846</v>
      </c>
      <c r="AD811" s="16">
        <f ca="1" t="shared" si="5720"/>
        <v>2.29816871084529</v>
      </c>
      <c r="AE811" s="15">
        <f ca="1" t="shared" si="5721"/>
        <v>4246.83491098113</v>
      </c>
      <c r="AF811" s="15">
        <f ca="1" t="shared" si="5722"/>
        <v>4926.24213742442</v>
      </c>
      <c r="AG811" s="15">
        <f ca="1" t="shared" si="5723"/>
        <v>5721.79730745091</v>
      </c>
      <c r="AH811" s="15">
        <f ca="1" t="shared" si="5724"/>
        <v>7014.76665931272</v>
      </c>
      <c r="AI811" s="15">
        <f ca="1" t="shared" si="5725"/>
        <v>8479.37673899198</v>
      </c>
      <c r="AJ811" s="17">
        <f ca="1" t="shared" si="5726"/>
        <v>37411.3567527128</v>
      </c>
      <c r="AK811" s="17">
        <f ca="1" t="shared" si="5727"/>
        <v>44931.9365880123</v>
      </c>
      <c r="AL811" s="17">
        <f ca="1" t="shared" si="5728"/>
        <v>68648.6405353908</v>
      </c>
      <c r="AM811" s="17">
        <f ca="1" t="shared" si="5729"/>
        <v>66627.7986831077</v>
      </c>
      <c r="AN811" s="17">
        <f ca="1" t="shared" si="5730"/>
        <v>70885.6302206966</v>
      </c>
      <c r="AO811" s="17">
        <f ca="1">C811/'Ejercicio 3 - TIR'!$D$7</f>
        <v>17127.0113068481</v>
      </c>
      <c r="AP811" s="17">
        <f ca="1" t="shared" si="5731"/>
        <v>20284.3454458647</v>
      </c>
      <c r="AQ811" s="17">
        <f ca="1" t="shared" si="5732"/>
        <v>27804.9252811642</v>
      </c>
      <c r="AR811" s="17">
        <f ca="1" t="shared" si="5733"/>
        <v>51521.6292285427</v>
      </c>
      <c r="AS811" s="17">
        <f ca="1" t="shared" si="5734"/>
        <v>49500.7873762596</v>
      </c>
      <c r="AT811" s="17">
        <f ca="1" t="shared" si="5735"/>
        <v>53758.6189138485</v>
      </c>
      <c r="AU811" s="17">
        <f ca="1">AP811*'Ejercicio 3 - TIR'!$D$5</f>
        <v>10142.1727229323</v>
      </c>
      <c r="AV811" s="17">
        <f ca="1">AQ811*'Ejercicio 3 - TIR'!$D$5</f>
        <v>13902.4626405821</v>
      </c>
      <c r="AW811" s="17">
        <f ca="1">AR811*'Ejercicio 3 - TIR'!$D$5</f>
        <v>25760.8146142714</v>
      </c>
      <c r="AX811" s="17">
        <f ca="1">AS811*'Ejercicio 3 - TIR'!$D$5</f>
        <v>24750.3936881298</v>
      </c>
      <c r="AY811" s="17">
        <f ca="1">AT811*'Ejercicio 3 - TIR'!$D$5</f>
        <v>26879.3094569242</v>
      </c>
      <c r="AZ811" s="17">
        <f ca="1" t="shared" ref="AZ811:BD811" si="6031">AJ811-AU811-AE811</f>
        <v>23022.3491187994</v>
      </c>
      <c r="BA811" s="17">
        <f ca="1" t="shared" si="6031"/>
        <v>26103.2318100058</v>
      </c>
      <c r="BB811" s="17">
        <f ca="1" t="shared" si="6031"/>
        <v>37166.0286136686</v>
      </c>
      <c r="BC811" s="17">
        <f ca="1" t="shared" si="6031"/>
        <v>34862.6383356652</v>
      </c>
      <c r="BD811" s="17">
        <f ca="1" t="shared" si="6031"/>
        <v>35526.9440247804</v>
      </c>
      <c r="BE811" s="17">
        <f ca="1" t="shared" ref="BE811:BI811" si="6032">AZ811/Z811</f>
        <v>20001.6710490898</v>
      </c>
      <c r="BF811" s="17">
        <f ca="1" t="shared" si="6032"/>
        <v>19550.6206662411</v>
      </c>
      <c r="BG811" s="17">
        <f ca="1" t="shared" si="6032"/>
        <v>23966.0086536938</v>
      </c>
      <c r="BH811" s="17">
        <f ca="1" t="shared" si="6032"/>
        <v>18337.032103503</v>
      </c>
      <c r="BI811" s="17">
        <f ca="1" t="shared" si="6032"/>
        <v>15458.8058992907</v>
      </c>
      <c r="BJ811" s="17">
        <f ca="1" t="shared" si="5738"/>
        <v>64626.2749918493</v>
      </c>
      <c r="BK811" s="17">
        <f ca="1" t="shared" si="5739"/>
        <v>39360.7614956918</v>
      </c>
      <c r="BL811" s="17">
        <f ca="1" t="shared" si="5740"/>
        <v>103987.036487541</v>
      </c>
      <c r="BM811" s="17">
        <f ca="1">BK811*'Ejercicio 3 - TIR'!$D$5</f>
        <v>19680.3807478459</v>
      </c>
      <c r="BN811" s="17">
        <f ca="1" t="shared" si="5741"/>
        <v>84306.6557396952</v>
      </c>
      <c r="BO811" s="17">
        <f ca="1" t="shared" si="5742"/>
        <v>36684.2761986288</v>
      </c>
      <c r="BP811" s="17">
        <f ca="1" t="shared" si="5743"/>
        <v>-113755.827079445</v>
      </c>
      <c r="BQ811" s="17">
        <f ca="1" t="shared" ref="BQ811:BT811" si="6033">BE811</f>
        <v>20001.6710490898</v>
      </c>
      <c r="BR811" s="17">
        <f ca="1" t="shared" si="6033"/>
        <v>19550.6206662411</v>
      </c>
      <c r="BS811" s="17">
        <f ca="1" t="shared" si="6033"/>
        <v>23966.0086536938</v>
      </c>
      <c r="BT811" s="17">
        <f ca="1" t="shared" si="6033"/>
        <v>18337.032103503</v>
      </c>
      <c r="BU811" s="17">
        <f ca="1" t="shared" si="5745"/>
        <v>52143.0820979195</v>
      </c>
      <c r="BV811" s="19">
        <f ca="1" t="shared" si="5746"/>
        <v>4.90944898618846</v>
      </c>
    </row>
    <row r="812" ht="15" customHeight="1" spans="1:74">
      <c r="A812" s="15">
        <v>811</v>
      </c>
      <c r="B812" s="16">
        <f ca="1" t="shared" ref="B812:F812" si="6034">RAND()</f>
        <v>0.649859424111769</v>
      </c>
      <c r="C812" s="17">
        <f ca="1">IF(B812&lt;=('Ejercicio 3 - TIR'!$D$13-'Ejercicio 3 - TIR'!$C$13)/('Ejercicio 3 - TIR'!$E$13-'Ejercicio 3 - TIR'!$C$13),'Ejercicio 3 - TIR'!$C$13+SQRT(('Ejercicio 3 - TIR'!$E$13-'Ejercicio 3 - TIR'!$C$13)*('Ejercicio 3 - TIR'!$D$13-'Ejercicio 3 - TIR'!$C$13)*B812),'Ejercicio 3 - TIR'!$E$13-SQRT(('Ejercicio 3 - TIR'!$E$13-'Ejercicio 3 - TIR'!$C$13)*('Ejercicio 3 - TIR'!$E$13-'Ejercicio 3 - TIR'!$D$13)*(1-B812)))</f>
        <v>79501.9832406675</v>
      </c>
      <c r="D812" s="16">
        <f ca="1" t="shared" si="6034"/>
        <v>0.968769617316602</v>
      </c>
      <c r="E812" s="17">
        <f ca="1">IF(D812&lt;=('Ejercicio 3 - TIR'!$D$14-'Ejercicio 3 - TIR'!$C$14)/('Ejercicio 3 - TIR'!$E$14-'Ejercicio 3 - TIR'!$C$14),'Ejercicio 3 - TIR'!$C$14+SQRT(('Ejercicio 3 - TIR'!$E$14-'Ejercicio 3 - TIR'!$C$14)*('Ejercicio 3 - TIR'!$D$14-'Ejercicio 3 - TIR'!$C$14)*D812),'Ejercicio 3 - TIR'!$E$14-SQRT(('Ejercicio 3 - TIR'!$E$14-'Ejercicio 3 - TIR'!$C$14)*('Ejercicio 3 - TIR'!$E$14-'Ejercicio 3 - TIR'!$D$14)*(1-D812)))</f>
        <v>37835.6161610034</v>
      </c>
      <c r="F812" s="16">
        <f ca="1" t="shared" si="6034"/>
        <v>0.435018053044399</v>
      </c>
      <c r="G812" s="17">
        <f ca="1">IF(F812&lt;=('Ejercicio 3 - TIR'!$D$18-'Ejercicio 3 - TIR'!$C$18)/('Ejercicio 3 - TIR'!$E$18-'Ejercicio 3 - TIR'!$C$18),'Ejercicio 3 - TIR'!$C$18+SQRT(('Ejercicio 3 - TIR'!$E$18-'Ejercicio 3 - TIR'!$C$18)*('Ejercicio 3 - TIR'!$D$18-'Ejercicio 3 - TIR'!$C$18)*F812),'Ejercicio 3 - TIR'!$E$18-SQRT(('Ejercicio 3 - TIR'!$E$18-'Ejercicio 3 - TIR'!$C$18)*('Ejercicio 3 - TIR'!$E$18-'Ejercicio 3 - TIR'!$D$18)*(1-F812)))</f>
        <v>38077.9148272719</v>
      </c>
      <c r="H812" s="16">
        <f ca="1" t="shared" ref="H812:L812" si="6035">RAND()</f>
        <v>0.0715383377552776</v>
      </c>
      <c r="I812" s="17">
        <f ca="1">IF(H812&lt;=('Ejercicio 3 - TIR'!$D$18-'Ejercicio 3 - TIR'!$C$18)/('Ejercicio 3 - TIR'!$E$18-'Ejercicio 3 - TIR'!$C$18),'Ejercicio 3 - TIR'!$C$18+SQRT(('Ejercicio 3 - TIR'!$E$18-'Ejercicio 3 - TIR'!$C$18)*('Ejercicio 3 - TIR'!$D$18-'Ejercicio 3 - TIR'!$C$18)*H812),'Ejercicio 3 - TIR'!$E$18-SQRT(('Ejercicio 3 - TIR'!$E$18-'Ejercicio 3 - TIR'!$C$18)*('Ejercicio 3 - TIR'!$E$18-'Ejercicio 3 - TIR'!$D$18)*(1-H812)))</f>
        <v>33275.7824505439</v>
      </c>
      <c r="J812" s="16">
        <f ca="1" t="shared" si="6035"/>
        <v>0.673395969555987</v>
      </c>
      <c r="K812" s="17">
        <f ca="1">IF(J812&lt;=('Ejercicio 3 - TIR'!$D$18-'Ejercicio 3 - TIR'!$C$18)/('Ejercicio 3 - TIR'!$E$18-'Ejercicio 3 - TIR'!$C$18),'Ejercicio 3 - TIR'!$C$18+SQRT(('Ejercicio 3 - TIR'!$E$18-'Ejercicio 3 - TIR'!$C$18)*('Ejercicio 3 - TIR'!$D$18-'Ejercicio 3 - TIR'!$C$18)*J812),'Ejercicio 3 - TIR'!$E$18-SQRT(('Ejercicio 3 - TIR'!$E$18-'Ejercicio 3 - TIR'!$C$18)*('Ejercicio 3 - TIR'!$E$18-'Ejercicio 3 - TIR'!$D$18)*(1-J812)))</f>
        <v>40050.7270954916</v>
      </c>
      <c r="L812" s="16">
        <f ca="1" t="shared" si="6035"/>
        <v>0.251536605214717</v>
      </c>
      <c r="M812" s="17">
        <f ca="1">IF(L812&lt;=('Ejercicio 3 - TIR'!$D$18-'Ejercicio 3 - TIR'!$C$18)/('Ejercicio 3 - TIR'!$E$18-'Ejercicio 3 - TIR'!$C$18),'Ejercicio 3 - TIR'!$C$18+SQRT(('Ejercicio 3 - TIR'!$E$18-'Ejercicio 3 - TIR'!$C$18)*('Ejercicio 3 - TIR'!$D$18-'Ejercicio 3 - TIR'!$C$18)*L812),'Ejercicio 3 - TIR'!$E$18-SQRT(('Ejercicio 3 - TIR'!$E$18-'Ejercicio 3 - TIR'!$C$18)*('Ejercicio 3 - TIR'!$E$18-'Ejercicio 3 - TIR'!$D$18)*(1-L812)))</f>
        <v>36142.5150209183</v>
      </c>
      <c r="N812" s="16">
        <f ca="1" t="shared" ref="N812:R812" si="6036">RAND()</f>
        <v>0.677325376382701</v>
      </c>
      <c r="O812" s="17">
        <f ca="1">IF(N812&lt;=('Ejercicio 3 - TIR'!$D$18-'Ejercicio 3 - TIR'!$C$18)/('Ejercicio 3 - TIR'!$E$18-'Ejercicio 3 - TIR'!$C$18),'Ejercicio 3 - TIR'!$C$18+SQRT(('Ejercicio 3 - TIR'!$E$18-'Ejercicio 3 - TIR'!$C$18)*('Ejercicio 3 - TIR'!$D$18-'Ejercicio 3 - TIR'!$C$18)*N812),'Ejercicio 3 - TIR'!$E$18-SQRT(('Ejercicio 3 - TIR'!$E$18-'Ejercicio 3 - TIR'!$C$18)*('Ejercicio 3 - TIR'!$E$18-'Ejercicio 3 - TIR'!$D$18)*(1-N812)))</f>
        <v>40080.5897943658</v>
      </c>
      <c r="P812" s="16">
        <f ca="1" t="shared" si="6036"/>
        <v>0.273702584208582</v>
      </c>
      <c r="Q812" s="18">
        <f ca="1">IF(P812&lt;=('Ejercicio 3 - TIR'!$D$22-'Ejercicio 3 - TIR'!$C$22)/('Ejercicio 3 - TIR'!$E$22-'Ejercicio 3 - TIR'!$C$22),'Ejercicio 3 - TIR'!$C$22+SQRT(('Ejercicio 3 - TIR'!$E$22-'Ejercicio 3 - TIR'!$C$22)*('Ejercicio 3 - TIR'!$D$22-'Ejercicio 3 - TIR'!$C$22)*P812),'Ejercicio 3 - TIR'!$E$22-SQRT(('Ejercicio 3 - TIR'!$E$22-'Ejercicio 3 - TIR'!$C$22)*('Ejercicio 3 - TIR'!$E$22-'Ejercicio 3 - TIR'!$D$22)*(1-P812)))</f>
        <v>0.142196050359815</v>
      </c>
      <c r="R812" s="16">
        <f ca="1" t="shared" si="6036"/>
        <v>0.689100140866368</v>
      </c>
      <c r="S812" s="18">
        <f ca="1">IF(R812&lt;=('Ejercicio 3 - TIR'!$D$23-'Ejercicio 3 - TIR'!$C$23)/('Ejercicio 3 - TIR'!$E$23-'Ejercicio 3 - TIR'!$C$23),'Ejercicio 3 - TIR'!$C$23+SQRT(('Ejercicio 3 - TIR'!$E$23-'Ejercicio 3 - TIR'!$C$23)*('Ejercicio 3 - TIR'!$D$23-'Ejercicio 3 - TIR'!$C$23)*R812),'Ejercicio 3 - TIR'!$E$23-SQRT(('Ejercicio 3 - TIR'!$E$23-'Ejercicio 3 - TIR'!$C$23)*('Ejercicio 3 - TIR'!$E$23-'Ejercicio 3 - TIR'!$D$23)*(1-R812)))</f>
        <v>0.156343716554781</v>
      </c>
      <c r="T812" s="16">
        <f ca="1" t="shared" ref="T812:X812" si="6037">RAND()</f>
        <v>0.521814536359199</v>
      </c>
      <c r="U812" s="18">
        <f ca="1">IF(T812&lt;=('Ejercicio 3 - TIR'!$D$24-'Ejercicio 3 - TIR'!$C$24)/('Ejercicio 3 - TIR'!$E$24-'Ejercicio 3 - TIR'!$C$24),'Ejercicio 3 - TIR'!$C$24+SQRT(('Ejercicio 3 - TIR'!$E$24-'Ejercicio 3 - TIR'!$C$24)*('Ejercicio 3 - TIR'!$D$24-'Ejercicio 3 - TIR'!$C$24)*T812),'Ejercicio 3 - TIR'!$E$24-SQRT(('Ejercicio 3 - TIR'!$E$24-'Ejercicio 3 - TIR'!$C$24)*('Ejercicio 3 - TIR'!$E$24-'Ejercicio 3 - TIR'!$D$24)*(1-T812)))</f>
        <v>0.183408753803755</v>
      </c>
      <c r="V812" s="16">
        <f ca="1" t="shared" si="6037"/>
        <v>0.646890313560881</v>
      </c>
      <c r="W812" s="18">
        <f ca="1">IF(V812&lt;=('Ejercicio 3 - TIR'!$D$25-'Ejercicio 3 - TIR'!$C$25)/('Ejercicio 3 - TIR'!$E$25-'Ejercicio 3 - TIR'!$C$25),'Ejercicio 3 - TIR'!$C$25+SQRT(('Ejercicio 3 - TIR'!$E$25-'Ejercicio 3 - TIR'!$C$25)*('Ejercicio 3 - TIR'!$D$25-'Ejercicio 3 - TIR'!$C$25)*V812),'Ejercicio 3 - TIR'!$E$25-SQRT(('Ejercicio 3 - TIR'!$E$25-'Ejercicio 3 - TIR'!$C$25)*('Ejercicio 3 - TIR'!$E$25-'Ejercicio 3 - TIR'!$D$25)*(1-V812)))</f>
        <v>0.214844859514761</v>
      </c>
      <c r="X812" s="16">
        <f ca="1" t="shared" si="6037"/>
        <v>0.702954279348647</v>
      </c>
      <c r="Y812" s="18">
        <f ca="1">IF(X812&lt;=('Ejercicio 3 - TIR'!$D$26-'Ejercicio 3 - TIR'!$C$26)/('Ejercicio 3 - TIR'!$E$26-'Ejercicio 3 - TIR'!$C$26),'Ejercicio 3 - TIR'!$C$26+SQRT(('Ejercicio 3 - TIR'!$E$26-'Ejercicio 3 - TIR'!$C$26)*('Ejercicio 3 - TIR'!$D$26-'Ejercicio 3 - TIR'!$C$26)*X812),'Ejercicio 3 - TIR'!$E$26-SQRT(('Ejercicio 3 - TIR'!$E$26-'Ejercicio 3 - TIR'!$C$26)*('Ejercicio 3 - TIR'!$E$26-'Ejercicio 3 - TIR'!$D$26)*(1-X812)))</f>
        <v>0.23994944580262</v>
      </c>
      <c r="Z812" s="16">
        <f ca="1" t="shared" si="5716"/>
        <v>1.14219605035982</v>
      </c>
      <c r="AA812" s="16">
        <f ca="1" t="shared" si="5717"/>
        <v>1.32077122590726</v>
      </c>
      <c r="AB812" s="16">
        <f ca="1" t="shared" si="5718"/>
        <v>1.56301223051077</v>
      </c>
      <c r="AC812" s="16">
        <f ca="1" t="shared" si="5719"/>
        <v>1.89881737359471</v>
      </c>
      <c r="AD812" s="16">
        <f ca="1" t="shared" si="5720"/>
        <v>2.35443755006914</v>
      </c>
      <c r="AE812" s="15">
        <f ca="1" t="shared" si="5721"/>
        <v>5380.07518102467</v>
      </c>
      <c r="AF812" s="15">
        <f ca="1" t="shared" si="5722"/>
        <v>6221.21613017021</v>
      </c>
      <c r="AG812" s="15">
        <f ca="1" t="shared" si="5723"/>
        <v>7362.24162774854</v>
      </c>
      <c r="AH812" s="15">
        <f ca="1" t="shared" si="5724"/>
        <v>8943.9813959759</v>
      </c>
      <c r="AI812" s="15">
        <f ca="1" t="shared" si="5725"/>
        <v>11090.0847752093</v>
      </c>
      <c r="AJ812" s="17">
        <f ca="1" t="shared" si="5726"/>
        <v>43492.4439216475</v>
      </c>
      <c r="AK812" s="17">
        <f ca="1" t="shared" si="5727"/>
        <v>43949.6959802282</v>
      </c>
      <c r="AL812" s="17">
        <f ca="1" t="shared" si="5728"/>
        <v>62599.7762911024</v>
      </c>
      <c r="AM812" s="17">
        <f ca="1" t="shared" si="5729"/>
        <v>68628.0354471274</v>
      </c>
      <c r="AN812" s="17">
        <f ca="1" t="shared" si="5730"/>
        <v>94367.245640773</v>
      </c>
      <c r="AO812" s="17">
        <f ca="1">C812/'Ejercicio 3 - TIR'!$D$7</f>
        <v>15900.3966481335</v>
      </c>
      <c r="AP812" s="17">
        <f ca="1" t="shared" si="5731"/>
        <v>27592.047273514</v>
      </c>
      <c r="AQ812" s="17">
        <f ca="1" t="shared" si="5732"/>
        <v>28049.2993320947</v>
      </c>
      <c r="AR812" s="17">
        <f ca="1" t="shared" si="5733"/>
        <v>46699.3796429689</v>
      </c>
      <c r="AS812" s="17">
        <f ca="1" t="shared" si="5734"/>
        <v>52727.6387989939</v>
      </c>
      <c r="AT812" s="17">
        <f ca="1" t="shared" si="5735"/>
        <v>78466.8489926395</v>
      </c>
      <c r="AU812" s="17">
        <f ca="1">AP812*'Ejercicio 3 - TIR'!$D$5</f>
        <v>13796.023636757</v>
      </c>
      <c r="AV812" s="17">
        <f ca="1">AQ812*'Ejercicio 3 - TIR'!$D$5</f>
        <v>14024.6496660474</v>
      </c>
      <c r="AW812" s="17">
        <f ca="1">AR812*'Ejercicio 3 - TIR'!$D$5</f>
        <v>23349.6898214845</v>
      </c>
      <c r="AX812" s="17">
        <f ca="1">AS812*'Ejercicio 3 - TIR'!$D$5</f>
        <v>26363.819399497</v>
      </c>
      <c r="AY812" s="17">
        <f ca="1">AT812*'Ejercicio 3 - TIR'!$D$5</f>
        <v>39233.4244963198</v>
      </c>
      <c r="AZ812" s="17">
        <f ca="1" t="shared" ref="AZ812:BD812" si="6038">AJ812-AU812-AE812</f>
        <v>24316.3451038658</v>
      </c>
      <c r="BA812" s="17">
        <f ca="1" t="shared" si="6038"/>
        <v>23703.8301840107</v>
      </c>
      <c r="BB812" s="17">
        <f ca="1" t="shared" si="6038"/>
        <v>31887.8448418694</v>
      </c>
      <c r="BC812" s="17">
        <f ca="1" t="shared" si="6038"/>
        <v>33320.2346516546</v>
      </c>
      <c r="BD812" s="17">
        <f ca="1" t="shared" si="6038"/>
        <v>44043.736369244</v>
      </c>
      <c r="BE812" s="17">
        <f ca="1" t="shared" ref="BE812:BI812" si="6039">AZ812/Z812</f>
        <v>21289.1167818394</v>
      </c>
      <c r="BF812" s="17">
        <f ca="1" t="shared" si="6039"/>
        <v>17946.9613806343</v>
      </c>
      <c r="BG812" s="17">
        <f ca="1" t="shared" si="6039"/>
        <v>20401.5325148473</v>
      </c>
      <c r="BH812" s="17">
        <f ca="1" t="shared" si="6039"/>
        <v>17547.8880249421</v>
      </c>
      <c r="BI812" s="17">
        <f ca="1" t="shared" si="6039"/>
        <v>18706.6912723808</v>
      </c>
      <c r="BJ812" s="17">
        <f ca="1" t="shared" si="5738"/>
        <v>89081.5954194693</v>
      </c>
      <c r="BK812" s="17">
        <f ca="1" t="shared" si="5739"/>
        <v>37436.490929359</v>
      </c>
      <c r="BL812" s="17">
        <f ca="1" t="shared" si="5740"/>
        <v>126518.086348828</v>
      </c>
      <c r="BM812" s="17">
        <f ca="1">BK812*'Ejercicio 3 - TIR'!$D$5</f>
        <v>18718.2454646795</v>
      </c>
      <c r="BN812" s="17">
        <f ca="1" t="shared" si="5741"/>
        <v>107799.840884149</v>
      </c>
      <c r="BO812" s="17">
        <f ca="1" t="shared" si="5742"/>
        <v>45785.8144850701</v>
      </c>
      <c r="BP812" s="17">
        <f ca="1" t="shared" si="5743"/>
        <v>-117337.599401671</v>
      </c>
      <c r="BQ812" s="17">
        <f ca="1" t="shared" ref="BQ812:BT812" si="6040">BE812</f>
        <v>21289.1167818394</v>
      </c>
      <c r="BR812" s="17">
        <f ca="1" t="shared" si="6040"/>
        <v>17946.9613806343</v>
      </c>
      <c r="BS812" s="17">
        <f ca="1" t="shared" si="6040"/>
        <v>20401.5325148473</v>
      </c>
      <c r="BT812" s="17">
        <f ca="1" t="shared" si="6040"/>
        <v>17547.8880249421</v>
      </c>
      <c r="BU812" s="17">
        <f ca="1" t="shared" si="5745"/>
        <v>64492.5057574509</v>
      </c>
      <c r="BV812" s="19">
        <f ca="1" t="shared" si="5746"/>
        <v>5.4614386945161</v>
      </c>
    </row>
    <row r="813" ht="15" customHeight="1" spans="1:74">
      <c r="A813" s="15">
        <v>812</v>
      </c>
      <c r="B813" s="16">
        <f ca="1" t="shared" ref="B813:F813" si="6041">RAND()</f>
        <v>0.795985976362111</v>
      </c>
      <c r="C813" s="17">
        <f ca="1">IF(B813&lt;=('Ejercicio 3 - TIR'!$D$13-'Ejercicio 3 - TIR'!$C$13)/('Ejercicio 3 - TIR'!$E$13-'Ejercicio 3 - TIR'!$C$13),'Ejercicio 3 - TIR'!$C$13+SQRT(('Ejercicio 3 - TIR'!$E$13-'Ejercicio 3 - TIR'!$C$13)*('Ejercicio 3 - TIR'!$D$13-'Ejercicio 3 - TIR'!$C$13)*B813),'Ejercicio 3 - TIR'!$E$13-SQRT(('Ejercicio 3 - TIR'!$E$13-'Ejercicio 3 - TIR'!$C$13)*('Ejercicio 3 - TIR'!$E$13-'Ejercicio 3 - TIR'!$D$13)*(1-B813)))</f>
        <v>84353.3764547917</v>
      </c>
      <c r="D813" s="16">
        <f ca="1" t="shared" si="6041"/>
        <v>0.987222059022451</v>
      </c>
      <c r="E813" s="17">
        <f ca="1">IF(D813&lt;=('Ejercicio 3 - TIR'!$D$14-'Ejercicio 3 - TIR'!$C$14)/('Ejercicio 3 - TIR'!$E$14-'Ejercicio 3 - TIR'!$C$14),'Ejercicio 3 - TIR'!$C$14+SQRT(('Ejercicio 3 - TIR'!$E$14-'Ejercicio 3 - TIR'!$C$14)*('Ejercicio 3 - TIR'!$D$14-'Ejercicio 3 - TIR'!$C$14)*D813),'Ejercicio 3 - TIR'!$E$14-SQRT(('Ejercicio 3 - TIR'!$E$14-'Ejercicio 3 - TIR'!$C$14)*('Ejercicio 3 - TIR'!$E$14-'Ejercicio 3 - TIR'!$D$14)*(1-D813)))</f>
        <v>38615.5538484172</v>
      </c>
      <c r="F813" s="16">
        <f ca="1" t="shared" si="6041"/>
        <v>0.0715337626404058</v>
      </c>
      <c r="G813" s="17">
        <f ca="1">IF(F813&lt;=('Ejercicio 3 - TIR'!$D$18-'Ejercicio 3 - TIR'!$C$18)/('Ejercicio 3 - TIR'!$E$18-'Ejercicio 3 - TIR'!$C$18),'Ejercicio 3 - TIR'!$C$18+SQRT(('Ejercicio 3 - TIR'!$E$18-'Ejercicio 3 - TIR'!$C$18)*('Ejercicio 3 - TIR'!$D$18-'Ejercicio 3 - TIR'!$C$18)*F813),'Ejercicio 3 - TIR'!$E$18-SQRT(('Ejercicio 3 - TIR'!$E$18-'Ejercicio 3 - TIR'!$C$18)*('Ejercicio 3 - TIR'!$E$18-'Ejercicio 3 - TIR'!$D$18)*(1-F813)))</f>
        <v>33275.6777002722</v>
      </c>
      <c r="H813" s="16">
        <f ca="1" t="shared" ref="H813:L813" si="6042">RAND()</f>
        <v>0.374575169649485</v>
      </c>
      <c r="I813" s="17">
        <f ca="1">IF(H813&lt;=('Ejercicio 3 - TIR'!$D$18-'Ejercicio 3 - TIR'!$C$18)/('Ejercicio 3 - TIR'!$E$18-'Ejercicio 3 - TIR'!$C$18),'Ejercicio 3 - TIR'!$C$18+SQRT(('Ejercicio 3 - TIR'!$E$18-'Ejercicio 3 - TIR'!$C$18)*('Ejercicio 3 - TIR'!$D$18-'Ejercicio 3 - TIR'!$C$18)*H813),'Ejercicio 3 - TIR'!$E$18-SQRT(('Ejercicio 3 - TIR'!$E$18-'Ejercicio 3 - TIR'!$C$18)*('Ejercicio 3 - TIR'!$E$18-'Ejercicio 3 - TIR'!$D$18)*(1-H813)))</f>
        <v>37495.7504926073</v>
      </c>
      <c r="J813" s="16">
        <f ca="1" t="shared" si="6042"/>
        <v>0.438874736677223</v>
      </c>
      <c r="K813" s="17">
        <f ca="1">IF(J813&lt;=('Ejercicio 3 - TIR'!$D$18-'Ejercicio 3 - TIR'!$C$18)/('Ejercicio 3 - TIR'!$E$18-'Ejercicio 3 - TIR'!$C$18),'Ejercicio 3 - TIR'!$C$18+SQRT(('Ejercicio 3 - TIR'!$E$18-'Ejercicio 3 - TIR'!$C$18)*('Ejercicio 3 - TIR'!$D$18-'Ejercicio 3 - TIR'!$C$18)*J813),'Ejercicio 3 - TIR'!$E$18-SQRT(('Ejercicio 3 - TIR'!$E$18-'Ejercicio 3 - TIR'!$C$18)*('Ejercicio 3 - TIR'!$E$18-'Ejercicio 3 - TIR'!$D$18)*(1-J813)))</f>
        <v>38113.6434788314</v>
      </c>
      <c r="L813" s="16">
        <f ca="1" t="shared" si="6042"/>
        <v>0.00919663308475349</v>
      </c>
      <c r="M813" s="17">
        <f ca="1">IF(L813&lt;=('Ejercicio 3 - TIR'!$D$18-'Ejercicio 3 - TIR'!$C$18)/('Ejercicio 3 - TIR'!$E$18-'Ejercicio 3 - TIR'!$C$18),'Ejercicio 3 - TIR'!$C$18+SQRT(('Ejercicio 3 - TIR'!$E$18-'Ejercicio 3 - TIR'!$C$18)*('Ejercicio 3 - TIR'!$D$18-'Ejercicio 3 - TIR'!$C$18)*L813),'Ejercicio 3 - TIR'!$E$18-SQRT(('Ejercicio 3 - TIR'!$E$18-'Ejercicio 3 - TIR'!$C$18)*('Ejercicio 3 - TIR'!$E$18-'Ejercicio 3 - TIR'!$D$18)*(1-L813)))</f>
        <v>31174.5190346321</v>
      </c>
      <c r="N813" s="16">
        <f ca="1" t="shared" ref="N813:R813" si="6043">RAND()</f>
        <v>0.43890159899978</v>
      </c>
      <c r="O813" s="17">
        <f ca="1">IF(N813&lt;=('Ejercicio 3 - TIR'!$D$18-'Ejercicio 3 - TIR'!$C$18)/('Ejercicio 3 - TIR'!$E$18-'Ejercicio 3 - TIR'!$C$18),'Ejercicio 3 - TIR'!$C$18+SQRT(('Ejercicio 3 - TIR'!$E$18-'Ejercicio 3 - TIR'!$C$18)*('Ejercicio 3 - TIR'!$D$18-'Ejercicio 3 - TIR'!$C$18)*N813),'Ejercicio 3 - TIR'!$E$18-SQRT(('Ejercicio 3 - TIR'!$E$18-'Ejercicio 3 - TIR'!$C$18)*('Ejercicio 3 - TIR'!$E$18-'Ejercicio 3 - TIR'!$D$18)*(1-N813)))</f>
        <v>38113.8917819975</v>
      </c>
      <c r="P813" s="16">
        <f ca="1" t="shared" si="6043"/>
        <v>0.116166783452494</v>
      </c>
      <c r="Q813" s="18">
        <f ca="1">IF(P813&lt;=('Ejercicio 3 - TIR'!$D$22-'Ejercicio 3 - TIR'!$C$22)/('Ejercicio 3 - TIR'!$E$22-'Ejercicio 3 - TIR'!$C$22),'Ejercicio 3 - TIR'!$C$22+SQRT(('Ejercicio 3 - TIR'!$E$22-'Ejercicio 3 - TIR'!$C$22)*('Ejercicio 3 - TIR'!$D$22-'Ejercicio 3 - TIR'!$C$22)*P813),'Ejercicio 3 - TIR'!$E$22-SQRT(('Ejercicio 3 - TIR'!$E$22-'Ejercicio 3 - TIR'!$C$22)*('Ejercicio 3 - TIR'!$E$22-'Ejercicio 3 - TIR'!$D$22)*(1-P813)))</f>
        <v>0.134460297722194</v>
      </c>
      <c r="R813" s="16">
        <f ca="1" t="shared" si="6043"/>
        <v>0.107279448325105</v>
      </c>
      <c r="S813" s="18">
        <f ca="1">IF(R813&lt;=('Ejercicio 3 - TIR'!$D$23-'Ejercicio 3 - TIR'!$C$23)/('Ejercicio 3 - TIR'!$E$23-'Ejercicio 3 - TIR'!$C$23),'Ejercicio 3 - TIR'!$C$23+SQRT(('Ejercicio 3 - TIR'!$E$23-'Ejercicio 3 - TIR'!$C$23)*('Ejercicio 3 - TIR'!$D$23-'Ejercicio 3 - TIR'!$C$23)*R813),'Ejercicio 3 - TIR'!$E$23-SQRT(('Ejercicio 3 - TIR'!$E$23-'Ejercicio 3 - TIR'!$C$23)*('Ejercicio 3 - TIR'!$E$23-'Ejercicio 3 - TIR'!$D$23)*(1-R813)))</f>
        <v>0.13389615079744</v>
      </c>
      <c r="T813" s="16">
        <f ca="1" t="shared" ref="T813:X813" si="6044">RAND()</f>
        <v>0.646982393123597</v>
      </c>
      <c r="U813" s="18">
        <f ca="1">IF(T813&lt;=('Ejercicio 3 - TIR'!$D$24-'Ejercicio 3 - TIR'!$C$24)/('Ejercicio 3 - TIR'!$E$24-'Ejercicio 3 - TIR'!$C$24),'Ejercicio 3 - TIR'!$C$24+SQRT(('Ejercicio 3 - TIR'!$E$24-'Ejercicio 3 - TIR'!$C$24)*('Ejercicio 3 - TIR'!$D$24-'Ejercicio 3 - TIR'!$C$24)*T813),'Ejercicio 3 - TIR'!$E$24-SQRT(('Ejercicio 3 - TIR'!$E$24-'Ejercicio 3 - TIR'!$C$24)*('Ejercicio 3 - TIR'!$E$24-'Ejercicio 3 - TIR'!$D$24)*(1-T813)))</f>
        <v>0.188560386464622</v>
      </c>
      <c r="V813" s="16">
        <f ca="1" t="shared" si="6044"/>
        <v>0.828209189726406</v>
      </c>
      <c r="W813" s="18">
        <f ca="1">IF(V813&lt;=('Ejercicio 3 - TIR'!$D$25-'Ejercicio 3 - TIR'!$C$25)/('Ejercicio 3 - TIR'!$E$25-'Ejercicio 3 - TIR'!$C$25),'Ejercicio 3 - TIR'!$C$25+SQRT(('Ejercicio 3 - TIR'!$E$25-'Ejercicio 3 - TIR'!$C$25)*('Ejercicio 3 - TIR'!$D$25-'Ejercicio 3 - TIR'!$C$25)*V813),'Ejercicio 3 - TIR'!$E$25-SQRT(('Ejercicio 3 - TIR'!$E$25-'Ejercicio 3 - TIR'!$C$25)*('Ejercicio 3 - TIR'!$E$25-'Ejercicio 3 - TIR'!$D$25)*(1-V813)))</f>
        <v>0.225479236635912</v>
      </c>
      <c r="X813" s="16">
        <f ca="1" t="shared" si="6044"/>
        <v>0.825546685011566</v>
      </c>
      <c r="Y813" s="18">
        <f ca="1">IF(X813&lt;=('Ejercicio 3 - TIR'!$D$26-'Ejercicio 3 - TIR'!$C$26)/('Ejercicio 3 - TIR'!$E$26-'Ejercicio 3 - TIR'!$C$26),'Ejercicio 3 - TIR'!$C$26+SQRT(('Ejercicio 3 - TIR'!$E$26-'Ejercicio 3 - TIR'!$C$26)*('Ejercicio 3 - TIR'!$D$26-'Ejercicio 3 - TIR'!$C$26)*X813),'Ejercicio 3 - TIR'!$E$26-SQRT(('Ejercicio 3 - TIR'!$E$26-'Ejercicio 3 - TIR'!$C$26)*('Ejercicio 3 - TIR'!$E$26-'Ejercicio 3 - TIR'!$D$26)*(1-X813)))</f>
        <v>0.249307201155034</v>
      </c>
      <c r="Z813" s="16">
        <f ca="1" t="shared" si="5716"/>
        <v>1.13446029772219</v>
      </c>
      <c r="AA813" s="16">
        <f ca="1" t="shared" si="5717"/>
        <v>1.28636016481971</v>
      </c>
      <c r="AB813" s="16">
        <f ca="1" t="shared" si="5718"/>
        <v>1.52891673463081</v>
      </c>
      <c r="AC813" s="16">
        <f ca="1" t="shared" si="5719"/>
        <v>1.87365571283524</v>
      </c>
      <c r="AD813" s="16">
        <f ca="1" t="shared" si="5720"/>
        <v>2.34077157453033</v>
      </c>
      <c r="AE813" s="15">
        <f ca="1" t="shared" si="5721"/>
        <v>5192.25886716559</v>
      </c>
      <c r="AF813" s="15">
        <f ca="1" t="shared" si="5722"/>
        <v>5887.48234342294</v>
      </c>
      <c r="AG813" s="15">
        <f ca="1" t="shared" si="5723"/>
        <v>6997.62828940241</v>
      </c>
      <c r="AH813" s="15">
        <f ca="1" t="shared" si="5724"/>
        <v>8575.44817435873</v>
      </c>
      <c r="AI813" s="15">
        <f ca="1" t="shared" si="5725"/>
        <v>10713.3691573582</v>
      </c>
      <c r="AJ813" s="17">
        <f ca="1" t="shared" si="5726"/>
        <v>37749.9352307586</v>
      </c>
      <c r="AK813" s="17">
        <f ca="1" t="shared" si="5727"/>
        <v>48233.0397837092</v>
      </c>
      <c r="AL813" s="17">
        <f ca="1" t="shared" si="5728"/>
        <v>58272.5873325379</v>
      </c>
      <c r="AM813" s="17">
        <f ca="1" t="shared" si="5729"/>
        <v>58410.3156841293</v>
      </c>
      <c r="AN813" s="17">
        <f ca="1" t="shared" si="5730"/>
        <v>89215.9144780251</v>
      </c>
      <c r="AO813" s="17">
        <f ca="1">C813/'Ejercicio 3 - TIR'!$D$7</f>
        <v>16870.6752909583</v>
      </c>
      <c r="AP813" s="17">
        <f ca="1" t="shared" si="5731"/>
        <v>20879.2599398003</v>
      </c>
      <c r="AQ813" s="17">
        <f ca="1" t="shared" si="5732"/>
        <v>31362.3644927508</v>
      </c>
      <c r="AR813" s="17">
        <f ca="1" t="shared" si="5733"/>
        <v>41401.9120415796</v>
      </c>
      <c r="AS813" s="17">
        <f ca="1" t="shared" si="5734"/>
        <v>41539.640393171</v>
      </c>
      <c r="AT813" s="17">
        <f ca="1" t="shared" si="5735"/>
        <v>72345.2391870668</v>
      </c>
      <c r="AU813" s="17">
        <f ca="1">AP813*'Ejercicio 3 - TIR'!$D$5</f>
        <v>10439.6299699001</v>
      </c>
      <c r="AV813" s="17">
        <f ca="1">AQ813*'Ejercicio 3 - TIR'!$D$5</f>
        <v>15681.1822463754</v>
      </c>
      <c r="AW813" s="17">
        <f ca="1">AR813*'Ejercicio 3 - TIR'!$D$5</f>
        <v>20700.9560207898</v>
      </c>
      <c r="AX813" s="17">
        <f ca="1">AS813*'Ejercicio 3 - TIR'!$D$5</f>
        <v>20769.8201965855</v>
      </c>
      <c r="AY813" s="17">
        <f ca="1">AT813*'Ejercicio 3 - TIR'!$D$5</f>
        <v>36172.6195935334</v>
      </c>
      <c r="AZ813" s="17">
        <f ca="1" t="shared" ref="AZ813:BD813" si="6045">AJ813-AU813-AE813</f>
        <v>22118.0463936929</v>
      </c>
      <c r="BA813" s="17">
        <f ca="1" t="shared" si="6045"/>
        <v>26664.3751939108</v>
      </c>
      <c r="BB813" s="17">
        <f ca="1" t="shared" si="6045"/>
        <v>30574.0030223457</v>
      </c>
      <c r="BC813" s="17">
        <f ca="1" t="shared" si="6045"/>
        <v>29065.0473131851</v>
      </c>
      <c r="BD813" s="17">
        <f ca="1" t="shared" si="6045"/>
        <v>42329.9257271336</v>
      </c>
      <c r="BE813" s="17">
        <f ca="1" t="shared" ref="BE813:BI813" si="6046">AZ813/Z813</f>
        <v>19496.5363160811</v>
      </c>
      <c r="BF813" s="17">
        <f ca="1" t="shared" si="6046"/>
        <v>20728.5454907164</v>
      </c>
      <c r="BG813" s="17">
        <f ca="1" t="shared" si="6046"/>
        <v>19997.1668370341</v>
      </c>
      <c r="BH813" s="17">
        <f ca="1" t="shared" si="6046"/>
        <v>15512.4802887098</v>
      </c>
      <c r="BI813" s="17">
        <f ca="1" t="shared" si="6046"/>
        <v>18083.7490457081</v>
      </c>
      <c r="BJ813" s="17">
        <f ca="1" t="shared" si="5738"/>
        <v>90390.1907831205</v>
      </c>
      <c r="BK813" s="17">
        <f ca="1" t="shared" si="5739"/>
        <v>39490.3971642066</v>
      </c>
      <c r="BL813" s="17">
        <f ca="1" t="shared" si="5740"/>
        <v>129880.587947327</v>
      </c>
      <c r="BM813" s="17">
        <f ca="1">BK813*'Ejercicio 3 - TIR'!$D$5</f>
        <v>19745.1985821033</v>
      </c>
      <c r="BN813" s="17">
        <f ca="1" t="shared" si="5741"/>
        <v>110135.389365224</v>
      </c>
      <c r="BO813" s="17">
        <f ca="1" t="shared" si="5742"/>
        <v>47050.8914938964</v>
      </c>
      <c r="BP813" s="17">
        <f ca="1" t="shared" si="5743"/>
        <v>-122968.930303209</v>
      </c>
      <c r="BQ813" s="17">
        <f ca="1" t="shared" ref="BQ813:BT813" si="6047">BE813</f>
        <v>19496.5363160811</v>
      </c>
      <c r="BR813" s="17">
        <f ca="1" t="shared" si="6047"/>
        <v>20728.5454907164</v>
      </c>
      <c r="BS813" s="17">
        <f ca="1" t="shared" si="6047"/>
        <v>19997.1668370341</v>
      </c>
      <c r="BT813" s="17">
        <f ca="1" t="shared" si="6047"/>
        <v>15512.4802887098</v>
      </c>
      <c r="BU813" s="17">
        <f ca="1" t="shared" si="5745"/>
        <v>65134.6405396045</v>
      </c>
      <c r="BV813" s="19">
        <f ca="1" t="shared" si="5746"/>
        <v>3.88356399764258</v>
      </c>
    </row>
    <row r="814" ht="15" customHeight="1" spans="1:74">
      <c r="A814" s="15">
        <v>813</v>
      </c>
      <c r="B814" s="16">
        <f ca="1" t="shared" ref="B814:F814" si="6048">RAND()</f>
        <v>0.355043582538159</v>
      </c>
      <c r="C814" s="17">
        <f ca="1">IF(B814&lt;=('Ejercicio 3 - TIR'!$D$13-'Ejercicio 3 - TIR'!$C$13)/('Ejercicio 3 - TIR'!$E$13-'Ejercicio 3 - TIR'!$C$13),'Ejercicio 3 - TIR'!$C$13+SQRT(('Ejercicio 3 - TIR'!$E$13-'Ejercicio 3 - TIR'!$C$13)*('Ejercicio 3 - TIR'!$D$13-'Ejercicio 3 - TIR'!$C$13)*B814),'Ejercicio 3 - TIR'!$E$13-SQRT(('Ejercicio 3 - TIR'!$E$13-'Ejercicio 3 - TIR'!$C$13)*('Ejercicio 3 - TIR'!$E$13-'Ejercicio 3 - TIR'!$D$13)*(1-B814)))</f>
        <v>72180.0844545817</v>
      </c>
      <c r="D814" s="16">
        <f ca="1" t="shared" si="6048"/>
        <v>0.688820214992127</v>
      </c>
      <c r="E814" s="17">
        <f ca="1">IF(D814&lt;=('Ejercicio 3 - TIR'!$D$14-'Ejercicio 3 - TIR'!$C$14)/('Ejercicio 3 - TIR'!$E$14-'Ejercicio 3 - TIR'!$C$14),'Ejercicio 3 - TIR'!$C$14+SQRT(('Ejercicio 3 - TIR'!$E$14-'Ejercicio 3 - TIR'!$C$14)*('Ejercicio 3 - TIR'!$D$14-'Ejercicio 3 - TIR'!$C$14)*D814),'Ejercicio 3 - TIR'!$E$14-SQRT(('Ejercicio 3 - TIR'!$E$14-'Ejercicio 3 - TIR'!$C$14)*('Ejercicio 3 - TIR'!$E$14-'Ejercicio 3 - TIR'!$D$14)*(1-D814)))</f>
        <v>33167.9455687779</v>
      </c>
      <c r="F814" s="16">
        <f ca="1" t="shared" si="6048"/>
        <v>0.45722473960266</v>
      </c>
      <c r="G814" s="17">
        <f ca="1">IF(F814&lt;=('Ejercicio 3 - TIR'!$D$18-'Ejercicio 3 - TIR'!$C$18)/('Ejercicio 3 - TIR'!$E$18-'Ejercicio 3 - TIR'!$C$18),'Ejercicio 3 - TIR'!$C$18+SQRT(('Ejercicio 3 - TIR'!$E$18-'Ejercicio 3 - TIR'!$C$18)*('Ejercicio 3 - TIR'!$D$18-'Ejercicio 3 - TIR'!$C$18)*F814),'Ejercicio 3 - TIR'!$E$18-SQRT(('Ejercicio 3 - TIR'!$E$18-'Ejercicio 3 - TIR'!$C$18)*('Ejercicio 3 - TIR'!$E$18-'Ejercicio 3 - TIR'!$D$18)*(1-F814)))</f>
        <v>38281.5282973856</v>
      </c>
      <c r="H814" s="16">
        <f ca="1" t="shared" ref="H814:L814" si="6049">RAND()</f>
        <v>0.772563516491522</v>
      </c>
      <c r="I814" s="17">
        <f ca="1">IF(H814&lt;=('Ejercicio 3 - TIR'!$D$18-'Ejercicio 3 - TIR'!$C$18)/('Ejercicio 3 - TIR'!$E$18-'Ejercicio 3 - TIR'!$C$18),'Ejercicio 3 - TIR'!$C$18+SQRT(('Ejercicio 3 - TIR'!$E$18-'Ejercicio 3 - TIR'!$C$18)*('Ejercicio 3 - TIR'!$D$18-'Ejercicio 3 - TIR'!$C$18)*H814),'Ejercicio 3 - TIR'!$E$18-SQRT(('Ejercicio 3 - TIR'!$E$18-'Ejercicio 3 - TIR'!$C$18)*('Ejercicio 3 - TIR'!$E$18-'Ejercicio 3 - TIR'!$D$18)*(1-H814)))</f>
        <v>40869.8987587305</v>
      </c>
      <c r="J814" s="16">
        <f ca="1" t="shared" si="6049"/>
        <v>0.765151450681039</v>
      </c>
      <c r="K814" s="17">
        <f ca="1">IF(J814&lt;=('Ejercicio 3 - TIR'!$D$18-'Ejercicio 3 - TIR'!$C$18)/('Ejercicio 3 - TIR'!$E$18-'Ejercicio 3 - TIR'!$C$18),'Ejercicio 3 - TIR'!$C$18+SQRT(('Ejercicio 3 - TIR'!$E$18-'Ejercicio 3 - TIR'!$C$18)*('Ejercicio 3 - TIR'!$D$18-'Ejercicio 3 - TIR'!$C$18)*J814),'Ejercicio 3 - TIR'!$E$18-SQRT(('Ejercicio 3 - TIR'!$E$18-'Ejercicio 3 - TIR'!$C$18)*('Ejercicio 3 - TIR'!$E$18-'Ejercicio 3 - TIR'!$D$18)*(1-J814)))</f>
        <v>40803.1391256176</v>
      </c>
      <c r="L814" s="16">
        <f ca="1" t="shared" si="6049"/>
        <v>0.0128210122184678</v>
      </c>
      <c r="M814" s="17">
        <f ca="1">IF(L814&lt;=('Ejercicio 3 - TIR'!$D$18-'Ejercicio 3 - TIR'!$C$18)/('Ejercicio 3 - TIR'!$E$18-'Ejercicio 3 - TIR'!$C$18),'Ejercicio 3 - TIR'!$C$18+SQRT(('Ejercicio 3 - TIR'!$E$18-'Ejercicio 3 - TIR'!$C$18)*('Ejercicio 3 - TIR'!$D$18-'Ejercicio 3 - TIR'!$C$18)*L814),'Ejercicio 3 - TIR'!$E$18-SQRT(('Ejercicio 3 - TIR'!$E$18-'Ejercicio 3 - TIR'!$C$18)*('Ejercicio 3 - TIR'!$E$18-'Ejercicio 3 - TIR'!$D$18)*(1-L814)))</f>
        <v>31386.7774993741</v>
      </c>
      <c r="N814" s="16">
        <f ca="1" t="shared" ref="N814:R814" si="6050">RAND()</f>
        <v>0.4287024190744</v>
      </c>
      <c r="O814" s="17">
        <f ca="1">IF(N814&lt;=('Ejercicio 3 - TIR'!$D$18-'Ejercicio 3 - TIR'!$C$18)/('Ejercicio 3 - TIR'!$E$18-'Ejercicio 3 - TIR'!$C$18),'Ejercicio 3 - TIR'!$C$18+SQRT(('Ejercicio 3 - TIR'!$E$18-'Ejercicio 3 - TIR'!$C$18)*('Ejercicio 3 - TIR'!$D$18-'Ejercicio 3 - TIR'!$C$18)*N814),'Ejercicio 3 - TIR'!$E$18-SQRT(('Ejercicio 3 - TIR'!$E$18-'Ejercicio 3 - TIR'!$C$18)*('Ejercicio 3 - TIR'!$E$18-'Ejercicio 3 - TIR'!$D$18)*(1-N814)))</f>
        <v>38019.0624677178</v>
      </c>
      <c r="P814" s="16">
        <f ca="1" t="shared" si="6050"/>
        <v>0.303998167990687</v>
      </c>
      <c r="Q814" s="18">
        <f ca="1">IF(P814&lt;=('Ejercicio 3 - TIR'!$D$22-'Ejercicio 3 - TIR'!$C$22)/('Ejercicio 3 - TIR'!$E$22-'Ejercicio 3 - TIR'!$C$22),'Ejercicio 3 - TIR'!$C$22+SQRT(('Ejercicio 3 - TIR'!$E$22-'Ejercicio 3 - TIR'!$C$22)*('Ejercicio 3 - TIR'!$D$22-'Ejercicio 3 - TIR'!$C$22)*P814),'Ejercicio 3 - TIR'!$E$22-SQRT(('Ejercicio 3 - TIR'!$E$22-'Ejercicio 3 - TIR'!$C$22)*('Ejercicio 3 - TIR'!$E$22-'Ejercicio 3 - TIR'!$D$22)*(1-P814)))</f>
        <v>0.143392235942364</v>
      </c>
      <c r="R814" s="16">
        <f ca="1" t="shared" si="6050"/>
        <v>0.767348617970491</v>
      </c>
      <c r="S814" s="18">
        <f ca="1">IF(R814&lt;=('Ejercicio 3 - TIR'!$D$23-'Ejercicio 3 - TIR'!$C$23)/('Ejercicio 3 - TIR'!$E$23-'Ejercicio 3 - TIR'!$C$23),'Ejercicio 3 - TIR'!$C$23+SQRT(('Ejercicio 3 - TIR'!$E$23-'Ejercicio 3 - TIR'!$C$23)*('Ejercicio 3 - TIR'!$D$23-'Ejercicio 3 - TIR'!$C$23)*R814),'Ejercicio 3 - TIR'!$E$23-SQRT(('Ejercicio 3 - TIR'!$E$23-'Ejercicio 3 - TIR'!$C$23)*('Ejercicio 3 - TIR'!$E$23-'Ejercicio 3 - TIR'!$D$23)*(1-R814)))</f>
        <v>0.159536068616878</v>
      </c>
      <c r="T814" s="16">
        <f ca="1" t="shared" ref="T814:X814" si="6051">RAND()</f>
        <v>0.657293353202248</v>
      </c>
      <c r="U814" s="18">
        <f ca="1">IF(T814&lt;=('Ejercicio 3 - TIR'!$D$24-'Ejercicio 3 - TIR'!$C$24)/('Ejercicio 3 - TIR'!$E$24-'Ejercicio 3 - TIR'!$C$24),'Ejercicio 3 - TIR'!$C$24+SQRT(('Ejercicio 3 - TIR'!$E$24-'Ejercicio 3 - TIR'!$C$24)*('Ejercicio 3 - TIR'!$D$24-'Ejercicio 3 - TIR'!$C$24)*T814),'Ejercicio 3 - TIR'!$E$24-SQRT(('Ejercicio 3 - TIR'!$E$24-'Ejercicio 3 - TIR'!$C$24)*('Ejercicio 3 - TIR'!$E$24-'Ejercicio 3 - TIR'!$D$24)*(1-T814)))</f>
        <v>0.189022934111932</v>
      </c>
      <c r="V814" s="16">
        <f ca="1" t="shared" si="6051"/>
        <v>0.0910501705911222</v>
      </c>
      <c r="W814" s="18">
        <f ca="1">IF(V814&lt;=('Ejercicio 3 - TIR'!$D$25-'Ejercicio 3 - TIR'!$C$25)/('Ejercicio 3 - TIR'!$E$25-'Ejercicio 3 - TIR'!$C$25),'Ejercicio 3 - TIR'!$C$25+SQRT(('Ejercicio 3 - TIR'!$E$25-'Ejercicio 3 - TIR'!$C$25)*('Ejercicio 3 - TIR'!$D$25-'Ejercicio 3 - TIR'!$C$25)*V814),'Ejercicio 3 - TIR'!$E$25-SQRT(('Ejercicio 3 - TIR'!$E$25-'Ejercicio 3 - TIR'!$C$25)*('Ejercicio 3 - TIR'!$E$25-'Ejercicio 3 - TIR'!$D$25)*(1-V814)))</f>
        <v>0.191290271866858</v>
      </c>
      <c r="X814" s="16">
        <f ca="1" t="shared" si="6051"/>
        <v>0.485969029572772</v>
      </c>
      <c r="Y814" s="18">
        <f ca="1">IF(X814&lt;=('Ejercicio 3 - TIR'!$D$26-'Ejercicio 3 - TIR'!$C$26)/('Ejercicio 3 - TIR'!$E$26-'Ejercicio 3 - TIR'!$C$26),'Ejercicio 3 - TIR'!$C$26+SQRT(('Ejercicio 3 - TIR'!$E$26-'Ejercicio 3 - TIR'!$C$26)*('Ejercicio 3 - TIR'!$D$26-'Ejercicio 3 - TIR'!$C$26)*X814),'Ejercicio 3 - TIR'!$E$26-SQRT(('Ejercicio 3 - TIR'!$E$26-'Ejercicio 3 - TIR'!$C$26)*('Ejercicio 3 - TIR'!$E$26-'Ejercicio 3 - TIR'!$D$26)*(1-X814)))</f>
        <v>0.227314449416306</v>
      </c>
      <c r="Z814" s="16">
        <f ca="1" t="shared" si="5716"/>
        <v>1.14339223594236</v>
      </c>
      <c r="AA814" s="16">
        <f ca="1" t="shared" si="5717"/>
        <v>1.32580453815167</v>
      </c>
      <c r="AB814" s="16">
        <f ca="1" t="shared" si="5718"/>
        <v>1.57641200201202</v>
      </c>
      <c r="AC814" s="16">
        <f ca="1" t="shared" si="5719"/>
        <v>1.87796428245107</v>
      </c>
      <c r="AD814" s="16">
        <f ca="1" t="shared" si="5720"/>
        <v>2.30485269933992</v>
      </c>
      <c r="AE814" s="15">
        <f ca="1" t="shared" si="5721"/>
        <v>4756.0258767217</v>
      </c>
      <c r="AF814" s="15">
        <f ca="1" t="shared" si="5722"/>
        <v>5514.78354733402</v>
      </c>
      <c r="AG814" s="15">
        <f ca="1" t="shared" si="5723"/>
        <v>6557.20411444331</v>
      </c>
      <c r="AH814" s="15">
        <f ca="1" t="shared" si="5724"/>
        <v>7811.53347218165</v>
      </c>
      <c r="AI814" s="15">
        <f ca="1" t="shared" si="5725"/>
        <v>9587.20790250766</v>
      </c>
      <c r="AJ814" s="17">
        <f ca="1" t="shared" si="5726"/>
        <v>43770.8022352386</v>
      </c>
      <c r="AK814" s="17">
        <f ca="1" t="shared" si="5727"/>
        <v>54185.4972481243</v>
      </c>
      <c r="AL814" s="17">
        <f ca="1" t="shared" si="5728"/>
        <v>64322.5582373896</v>
      </c>
      <c r="AM814" s="17">
        <f ca="1" t="shared" si="5729"/>
        <v>58943.2470850634</v>
      </c>
      <c r="AN814" s="17">
        <f ca="1" t="shared" si="5730"/>
        <v>87628.3387550925</v>
      </c>
      <c r="AO814" s="17">
        <f ca="1">C814/'Ejercicio 3 - TIR'!$D$7</f>
        <v>14436.0168909163</v>
      </c>
      <c r="AP814" s="17">
        <f ca="1" t="shared" si="5731"/>
        <v>29334.7853443223</v>
      </c>
      <c r="AQ814" s="17">
        <f ca="1" t="shared" si="5732"/>
        <v>39749.4803572079</v>
      </c>
      <c r="AR814" s="17">
        <f ca="1" t="shared" si="5733"/>
        <v>49886.5413464733</v>
      </c>
      <c r="AS814" s="17">
        <f ca="1" t="shared" si="5734"/>
        <v>44507.2301941471</v>
      </c>
      <c r="AT814" s="17">
        <f ca="1" t="shared" si="5735"/>
        <v>73192.3218641762</v>
      </c>
      <c r="AU814" s="17">
        <f ca="1">AP814*'Ejercicio 3 - TIR'!$D$5</f>
        <v>14667.3926721612</v>
      </c>
      <c r="AV814" s="17">
        <f ca="1">AQ814*'Ejercicio 3 - TIR'!$D$5</f>
        <v>19874.740178604</v>
      </c>
      <c r="AW814" s="17">
        <f ca="1">AR814*'Ejercicio 3 - TIR'!$D$5</f>
        <v>24943.2706732366</v>
      </c>
      <c r="AX814" s="17">
        <f ca="1">AS814*'Ejercicio 3 - TIR'!$D$5</f>
        <v>22253.6150970736</v>
      </c>
      <c r="AY814" s="17">
        <f ca="1">AT814*'Ejercicio 3 - TIR'!$D$5</f>
        <v>36596.1609320881</v>
      </c>
      <c r="AZ814" s="17">
        <f ca="1" t="shared" ref="AZ814:BD814" si="6052">AJ814-AU814-AE814</f>
        <v>24347.3836863558</v>
      </c>
      <c r="BA814" s="17">
        <f ca="1" t="shared" si="6052"/>
        <v>28795.9735221863</v>
      </c>
      <c r="BB814" s="17">
        <f ca="1" t="shared" si="6052"/>
        <v>32822.0834497096</v>
      </c>
      <c r="BC814" s="17">
        <f ca="1" t="shared" si="6052"/>
        <v>28878.0985158082</v>
      </c>
      <c r="BD814" s="17">
        <f ca="1" t="shared" si="6052"/>
        <v>41444.9699204968</v>
      </c>
      <c r="BE814" s="17">
        <f ca="1" t="shared" ref="BE814:BI814" si="6053">AZ814/Z814</f>
        <v>21293.990741759</v>
      </c>
      <c r="BF814" s="17">
        <f ca="1" t="shared" si="6053"/>
        <v>21719.622081194</v>
      </c>
      <c r="BG814" s="17">
        <f ca="1" t="shared" si="6053"/>
        <v>20820.7520672375</v>
      </c>
      <c r="BH814" s="17">
        <f ca="1" t="shared" si="6053"/>
        <v>15377.3417235163</v>
      </c>
      <c r="BI814" s="17">
        <f ca="1" t="shared" si="6053"/>
        <v>17981.6132859015</v>
      </c>
      <c r="BJ814" s="17">
        <f ca="1" t="shared" si="5738"/>
        <v>76447.2288757575</v>
      </c>
      <c r="BK814" s="17">
        <f ca="1" t="shared" si="5739"/>
        <v>33272.8924987452</v>
      </c>
      <c r="BL814" s="17">
        <f ca="1" t="shared" si="5740"/>
        <v>109720.121374503</v>
      </c>
      <c r="BM814" s="17">
        <f ca="1">BK814*'Ejercicio 3 - TIR'!$D$5</f>
        <v>16636.4462493726</v>
      </c>
      <c r="BN814" s="17">
        <f ca="1" t="shared" si="5741"/>
        <v>93083.6751251302</v>
      </c>
      <c r="BO814" s="17">
        <f ca="1" t="shared" si="5742"/>
        <v>40385.9540142361</v>
      </c>
      <c r="BP814" s="17">
        <f ca="1" t="shared" si="5743"/>
        <v>-105348.03002336</v>
      </c>
      <c r="BQ814" s="17">
        <f ca="1" t="shared" ref="BQ814:BT814" si="6054">BE814</f>
        <v>21293.990741759</v>
      </c>
      <c r="BR814" s="17">
        <f ca="1" t="shared" si="6054"/>
        <v>21719.622081194</v>
      </c>
      <c r="BS814" s="17">
        <f ca="1" t="shared" si="6054"/>
        <v>20820.7520672375</v>
      </c>
      <c r="BT814" s="17">
        <f ca="1" t="shared" si="6054"/>
        <v>15377.3417235163</v>
      </c>
      <c r="BU814" s="17">
        <f ca="1" t="shared" si="5745"/>
        <v>58367.5673001376</v>
      </c>
      <c r="BV814" s="19">
        <f ca="1" t="shared" si="5746"/>
        <v>8.16855374750716</v>
      </c>
    </row>
    <row r="815" ht="15" customHeight="1" spans="1:74">
      <c r="A815" s="15">
        <v>814</v>
      </c>
      <c r="B815" s="16">
        <f ca="1" t="shared" ref="B815:F815" si="6055">RAND()</f>
        <v>0.12705146348448</v>
      </c>
      <c r="C815" s="17">
        <f ca="1">IF(B815&lt;=('Ejercicio 3 - TIR'!$D$13-'Ejercicio 3 - TIR'!$C$13)/('Ejercicio 3 - TIR'!$E$13-'Ejercicio 3 - TIR'!$C$13),'Ejercicio 3 - TIR'!$C$13+SQRT(('Ejercicio 3 - TIR'!$E$13-'Ejercicio 3 - TIR'!$C$13)*('Ejercicio 3 - TIR'!$D$13-'Ejercicio 3 - TIR'!$C$13)*B815),'Ejercicio 3 - TIR'!$E$13-SQRT(('Ejercicio 3 - TIR'!$E$13-'Ejercicio 3 - TIR'!$C$13)*('Ejercicio 3 - TIR'!$E$13-'Ejercicio 3 - TIR'!$D$13)*(1-B815)))</f>
        <v>67128.8558264137</v>
      </c>
      <c r="D815" s="16">
        <f ca="1" t="shared" si="6055"/>
        <v>0.258012554124956</v>
      </c>
      <c r="E815" s="17">
        <f ca="1">IF(D815&lt;=('Ejercicio 3 - TIR'!$D$14-'Ejercicio 3 - TIR'!$C$14)/('Ejercicio 3 - TIR'!$E$14-'Ejercicio 3 - TIR'!$C$14),'Ejercicio 3 - TIR'!$C$14+SQRT(('Ejercicio 3 - TIR'!$E$14-'Ejercicio 3 - TIR'!$C$14)*('Ejercicio 3 - TIR'!$D$14-'Ejercicio 3 - TIR'!$C$14)*D815),'Ejercicio 3 - TIR'!$E$14-SQRT(('Ejercicio 3 - TIR'!$E$14-'Ejercicio 3 - TIR'!$C$14)*('Ejercicio 3 - TIR'!$E$14-'Ejercicio 3 - TIR'!$D$14)*(1-D815)))</f>
        <v>29398.9705113096</v>
      </c>
      <c r="F815" s="16">
        <f ca="1" t="shared" si="6055"/>
        <v>0.76061255267581</v>
      </c>
      <c r="G815" s="17">
        <f ca="1">IF(F815&lt;=('Ejercicio 3 - TIR'!$D$18-'Ejercicio 3 - TIR'!$C$18)/('Ejercicio 3 - TIR'!$E$18-'Ejercicio 3 - TIR'!$C$18),'Ejercicio 3 - TIR'!$C$18+SQRT(('Ejercicio 3 - TIR'!$E$18-'Ejercicio 3 - TIR'!$C$18)*('Ejercicio 3 - TIR'!$D$18-'Ejercicio 3 - TIR'!$C$18)*F815),'Ejercicio 3 - TIR'!$E$18-SQRT(('Ejercicio 3 - TIR'!$E$18-'Ejercicio 3 - TIR'!$C$18)*('Ejercicio 3 - TIR'!$E$18-'Ejercicio 3 - TIR'!$D$18)*(1-F815)))</f>
        <v>40762.7770238853</v>
      </c>
      <c r="H815" s="16">
        <f ca="1" t="shared" ref="H815:L815" si="6056">RAND()</f>
        <v>0.113301356575206</v>
      </c>
      <c r="I815" s="17">
        <f ca="1">IF(H815&lt;=('Ejercicio 3 - TIR'!$D$18-'Ejercicio 3 - TIR'!$C$18)/('Ejercicio 3 - TIR'!$E$18-'Ejercicio 3 - TIR'!$C$18),'Ejercicio 3 - TIR'!$C$18+SQRT(('Ejercicio 3 - TIR'!$E$18-'Ejercicio 3 - TIR'!$C$18)*('Ejercicio 3 - TIR'!$D$18-'Ejercicio 3 - TIR'!$C$18)*H815),'Ejercicio 3 - TIR'!$E$18-SQRT(('Ejercicio 3 - TIR'!$E$18-'Ejercicio 3 - TIR'!$C$18)*('Ejercicio 3 - TIR'!$E$18-'Ejercicio 3 - TIR'!$D$18)*(1-H815)))</f>
        <v>34122.5239218567</v>
      </c>
      <c r="J815" s="16">
        <f ca="1" t="shared" si="6056"/>
        <v>0.778600353140614</v>
      </c>
      <c r="K815" s="17">
        <f ca="1">IF(J815&lt;=('Ejercicio 3 - TIR'!$D$18-'Ejercicio 3 - TIR'!$C$18)/('Ejercicio 3 - TIR'!$E$18-'Ejercicio 3 - TIR'!$C$18),'Ejercicio 3 - TIR'!$C$18+SQRT(('Ejercicio 3 - TIR'!$E$18-'Ejercicio 3 - TIR'!$C$18)*('Ejercicio 3 - TIR'!$D$18-'Ejercicio 3 - TIR'!$C$18)*J815),'Ejercicio 3 - TIR'!$E$18-SQRT(('Ejercicio 3 - TIR'!$E$18-'Ejercicio 3 - TIR'!$C$18)*('Ejercicio 3 - TIR'!$E$18-'Ejercicio 3 - TIR'!$D$18)*(1-J815)))</f>
        <v>40925.0799376609</v>
      </c>
      <c r="L815" s="16">
        <f ca="1" t="shared" si="6056"/>
        <v>0.0300135392008536</v>
      </c>
      <c r="M815" s="17">
        <f ca="1">IF(L815&lt;=('Ejercicio 3 - TIR'!$D$18-'Ejercicio 3 - TIR'!$C$18)/('Ejercicio 3 - TIR'!$E$18-'Ejercicio 3 - TIR'!$C$18),'Ejercicio 3 - TIR'!$C$18+SQRT(('Ejercicio 3 - TIR'!$E$18-'Ejercicio 3 - TIR'!$C$18)*('Ejercicio 3 - TIR'!$D$18-'Ejercicio 3 - TIR'!$C$18)*L815),'Ejercicio 3 - TIR'!$E$18-SQRT(('Ejercicio 3 - TIR'!$E$18-'Ejercicio 3 - TIR'!$C$18)*('Ejercicio 3 - TIR'!$E$18-'Ejercicio 3 - TIR'!$D$18)*(1-L815)))</f>
        <v>32121.7989726004</v>
      </c>
      <c r="N815" s="16">
        <f ca="1" t="shared" ref="N815:R815" si="6057">RAND()</f>
        <v>0.25416340405724</v>
      </c>
      <c r="O815" s="17">
        <f ca="1">IF(N815&lt;=('Ejercicio 3 - TIR'!$D$18-'Ejercicio 3 - TIR'!$C$18)/('Ejercicio 3 - TIR'!$E$18-'Ejercicio 3 - TIR'!$C$18),'Ejercicio 3 - TIR'!$C$18+SQRT(('Ejercicio 3 - TIR'!$E$18-'Ejercicio 3 - TIR'!$C$18)*('Ejercicio 3 - TIR'!$D$18-'Ejercicio 3 - TIR'!$C$18)*N815),'Ejercicio 3 - TIR'!$E$18-SQRT(('Ejercicio 3 - TIR'!$E$18-'Ejercicio 3 - TIR'!$C$18)*('Ejercicio 3 - TIR'!$E$18-'Ejercicio 3 - TIR'!$D$18)*(1-N815)))</f>
        <v>36174.5048877287</v>
      </c>
      <c r="P815" s="16">
        <f ca="1" t="shared" si="6057"/>
        <v>0.0690925675693432</v>
      </c>
      <c r="Q815" s="18">
        <f ca="1">IF(P815&lt;=('Ejercicio 3 - TIR'!$D$22-'Ejercicio 3 - TIR'!$C$22)/('Ejercicio 3 - TIR'!$E$22-'Ejercicio 3 - TIR'!$C$22),'Ejercicio 3 - TIR'!$C$22+SQRT(('Ejercicio 3 - TIR'!$E$22-'Ejercicio 3 - TIR'!$C$22)*('Ejercicio 3 - TIR'!$D$22-'Ejercicio 3 - TIR'!$C$22)*P815),'Ejercicio 3 - TIR'!$E$22-SQRT(('Ejercicio 3 - TIR'!$E$22-'Ejercicio 3 - TIR'!$C$22)*('Ejercicio 3 - TIR'!$E$22-'Ejercicio 3 - TIR'!$D$22)*(1-P815)))</f>
        <v>0.131151978372684</v>
      </c>
      <c r="R815" s="16">
        <f ca="1" t="shared" si="6057"/>
        <v>0.147200721753602</v>
      </c>
      <c r="S815" s="18">
        <f ca="1">IF(R815&lt;=('Ejercicio 3 - TIR'!$D$23-'Ejercicio 3 - TIR'!$C$23)/('Ejercicio 3 - TIR'!$E$23-'Ejercicio 3 - TIR'!$C$23),'Ejercicio 3 - TIR'!$C$23+SQRT(('Ejercicio 3 - TIR'!$E$23-'Ejercicio 3 - TIR'!$C$23)*('Ejercicio 3 - TIR'!$D$23-'Ejercicio 3 - TIR'!$C$23)*R815),'Ejercicio 3 - TIR'!$E$23-SQRT(('Ejercicio 3 - TIR'!$E$23-'Ejercicio 3 - TIR'!$C$23)*('Ejercicio 3 - TIR'!$E$23-'Ejercicio 3 - TIR'!$D$23)*(1-R815)))</f>
        <v>0.136277631865738</v>
      </c>
      <c r="T815" s="16">
        <f ca="1" t="shared" ref="T815:X815" si="6058">RAND()</f>
        <v>0.378593559315201</v>
      </c>
      <c r="U815" s="18">
        <f ca="1">IF(T815&lt;=('Ejercicio 3 - TIR'!$D$24-'Ejercicio 3 - TIR'!$C$24)/('Ejercicio 3 - TIR'!$E$24-'Ejercicio 3 - TIR'!$C$24),'Ejercicio 3 - TIR'!$C$24+SQRT(('Ejercicio 3 - TIR'!$E$24-'Ejercicio 3 - TIR'!$C$24)*('Ejercicio 3 - TIR'!$D$24-'Ejercicio 3 - TIR'!$C$24)*T815),'Ejercicio 3 - TIR'!$E$24-SQRT(('Ejercicio 3 - TIR'!$E$24-'Ejercicio 3 - TIR'!$C$24)*('Ejercicio 3 - TIR'!$E$24-'Ejercicio 3 - TIR'!$D$24)*(1-T815)))</f>
        <v>0.178196568489125</v>
      </c>
      <c r="V815" s="16">
        <f ca="1" t="shared" si="6058"/>
        <v>0.491207234281054</v>
      </c>
      <c r="W815" s="18">
        <f ca="1">IF(V815&lt;=('Ejercicio 3 - TIR'!$D$25-'Ejercicio 3 - TIR'!$C$25)/('Ejercicio 3 - TIR'!$E$25-'Ejercicio 3 - TIR'!$C$25),'Ejercicio 3 - TIR'!$C$25+SQRT(('Ejercicio 3 - TIR'!$E$25-'Ejercicio 3 - TIR'!$C$25)*('Ejercicio 3 - TIR'!$D$25-'Ejercicio 3 - TIR'!$C$25)*V815),'Ejercicio 3 - TIR'!$E$25-SQRT(('Ejercicio 3 - TIR'!$E$25-'Ejercicio 3 - TIR'!$C$25)*('Ejercicio 3 - TIR'!$E$25-'Ejercicio 3 - TIR'!$D$25)*(1-V815)))</f>
        <v>0.207800773940553</v>
      </c>
      <c r="X815" s="16">
        <f ca="1" t="shared" si="6058"/>
        <v>0.855815963945357</v>
      </c>
      <c r="Y815" s="18">
        <f ca="1">IF(X815&lt;=('Ejercicio 3 - TIR'!$D$26-'Ejercicio 3 - TIR'!$C$26)/('Ejercicio 3 - TIR'!$E$26-'Ejercicio 3 - TIR'!$C$26),'Ejercicio 3 - TIR'!$C$26+SQRT(('Ejercicio 3 - TIR'!$E$26-'Ejercicio 3 - TIR'!$C$26)*('Ejercicio 3 - TIR'!$D$26-'Ejercicio 3 - TIR'!$C$26)*X815),'Ejercicio 3 - TIR'!$E$26-SQRT(('Ejercicio 3 - TIR'!$E$26-'Ejercicio 3 - TIR'!$C$26)*('Ejercicio 3 - TIR'!$E$26-'Ejercicio 3 - TIR'!$D$26)*(1-X815)))</f>
        <v>0.252096706382667</v>
      </c>
      <c r="Z815" s="16">
        <f ca="1" t="shared" si="5716"/>
        <v>1.13115197837268</v>
      </c>
      <c r="AA815" s="16">
        <f ca="1" t="shared" si="5717"/>
        <v>1.28530269126556</v>
      </c>
      <c r="AB815" s="16">
        <f ca="1" t="shared" si="5718"/>
        <v>1.51433922031892</v>
      </c>
      <c r="AC815" s="16">
        <f ca="1" t="shared" si="5719"/>
        <v>1.82902008230972</v>
      </c>
      <c r="AD815" s="16">
        <f ca="1" t="shared" si="5720"/>
        <v>2.29011002096776</v>
      </c>
      <c r="AE815" s="15">
        <f ca="1" t="shared" si="5721"/>
        <v>3855.73314467846</v>
      </c>
      <c r="AF815" s="15">
        <f ca="1" t="shared" si="5722"/>
        <v>4381.18332674148</v>
      </c>
      <c r="AG815" s="15">
        <f ca="1" t="shared" si="5723"/>
        <v>5161.89516148858</v>
      </c>
      <c r="AH815" s="15">
        <f ca="1" t="shared" si="5724"/>
        <v>6234.5409710459</v>
      </c>
      <c r="AI815" s="15">
        <f ca="1" t="shared" si="5725"/>
        <v>7806.24821565437</v>
      </c>
      <c r="AJ815" s="17">
        <f ca="1" t="shared" si="5726"/>
        <v>46108.8958745325</v>
      </c>
      <c r="AK815" s="17">
        <f ca="1" t="shared" si="5727"/>
        <v>43857.7718295358</v>
      </c>
      <c r="AL815" s="17">
        <f ca="1" t="shared" si="5728"/>
        <v>61974.4536442867</v>
      </c>
      <c r="AM815" s="17">
        <f ca="1" t="shared" si="5729"/>
        <v>58751.4154008019</v>
      </c>
      <c r="AN815" s="17">
        <f ca="1" t="shared" si="5730"/>
        <v>82843.5961469348</v>
      </c>
      <c r="AO815" s="17">
        <f ca="1">C815/'Ejercicio 3 - TIR'!$D$7</f>
        <v>13425.7711652827</v>
      </c>
      <c r="AP815" s="17">
        <f ca="1" t="shared" si="5731"/>
        <v>32683.1247092497</v>
      </c>
      <c r="AQ815" s="17">
        <f ca="1" t="shared" si="5732"/>
        <v>30432.0006642531</v>
      </c>
      <c r="AR815" s="17">
        <f ca="1" t="shared" si="5733"/>
        <v>48548.682479004</v>
      </c>
      <c r="AS815" s="17">
        <f ca="1" t="shared" si="5734"/>
        <v>45325.6442355192</v>
      </c>
      <c r="AT815" s="17">
        <f ca="1" t="shared" si="5735"/>
        <v>69417.824981652</v>
      </c>
      <c r="AU815" s="17">
        <f ca="1">AP815*'Ejercicio 3 - TIR'!$D$5</f>
        <v>16341.5623546249</v>
      </c>
      <c r="AV815" s="17">
        <f ca="1">AQ815*'Ejercicio 3 - TIR'!$D$5</f>
        <v>15216.0003321265</v>
      </c>
      <c r="AW815" s="17">
        <f ca="1">AR815*'Ejercicio 3 - TIR'!$D$5</f>
        <v>24274.341239502</v>
      </c>
      <c r="AX815" s="17">
        <f ca="1">AS815*'Ejercicio 3 - TIR'!$D$5</f>
        <v>22662.8221177596</v>
      </c>
      <c r="AY815" s="17">
        <f ca="1">AT815*'Ejercicio 3 - TIR'!$D$5</f>
        <v>34708.912490826</v>
      </c>
      <c r="AZ815" s="17">
        <f ca="1" t="shared" ref="AZ815:BD815" si="6059">AJ815-AU815-AE815</f>
        <v>25911.6003752291</v>
      </c>
      <c r="BA815" s="17">
        <f ca="1" t="shared" si="6059"/>
        <v>24260.5881706678</v>
      </c>
      <c r="BB815" s="17">
        <f ca="1" t="shared" si="6059"/>
        <v>32538.2172432962</v>
      </c>
      <c r="BC815" s="17">
        <f ca="1" t="shared" si="6059"/>
        <v>29854.0523119964</v>
      </c>
      <c r="BD815" s="17">
        <f ca="1" t="shared" si="6059"/>
        <v>40328.4354404544</v>
      </c>
      <c r="BE815" s="17">
        <f ca="1" t="shared" ref="BE815:BI815" si="6060">AZ815/Z815</f>
        <v>22907.2669903354</v>
      </c>
      <c r="BF815" s="17">
        <f ca="1" t="shared" si="6060"/>
        <v>18875.3889146376</v>
      </c>
      <c r="BG815" s="17">
        <f ca="1" t="shared" si="6060"/>
        <v>21486.7427368378</v>
      </c>
      <c r="BH815" s="17">
        <f ca="1" t="shared" si="6060"/>
        <v>16322.4300272833</v>
      </c>
      <c r="BI815" s="17">
        <f ca="1" t="shared" si="6060"/>
        <v>17609.8244500115</v>
      </c>
      <c r="BJ815" s="17">
        <f ca="1" t="shared" si="5738"/>
        <v>67326.8769740858</v>
      </c>
      <c r="BK815" s="17">
        <f ca="1" t="shared" si="5739"/>
        <v>30746.493084834</v>
      </c>
      <c r="BL815" s="17">
        <f ca="1" t="shared" si="5740"/>
        <v>98073.3700589198</v>
      </c>
      <c r="BM815" s="17">
        <f ca="1">BK815*'Ejercicio 3 - TIR'!$D$5</f>
        <v>15373.246542417</v>
      </c>
      <c r="BN815" s="17">
        <f ca="1" t="shared" si="5741"/>
        <v>82700.1235165028</v>
      </c>
      <c r="BO815" s="17">
        <f ca="1" t="shared" si="5742"/>
        <v>36111.856093951</v>
      </c>
      <c r="BP815" s="17">
        <f ca="1" t="shared" si="5743"/>
        <v>-96527.8263377233</v>
      </c>
      <c r="BQ815" s="17">
        <f ca="1" t="shared" ref="BQ815:BT815" si="6061">BE815</f>
        <v>22907.2669903354</v>
      </c>
      <c r="BR815" s="17">
        <f ca="1" t="shared" si="6061"/>
        <v>18875.3889146376</v>
      </c>
      <c r="BS815" s="17">
        <f ca="1" t="shared" si="6061"/>
        <v>21486.7427368378</v>
      </c>
      <c r="BT815" s="17">
        <f ca="1" t="shared" si="6061"/>
        <v>16322.4300272833</v>
      </c>
      <c r="BU815" s="17">
        <f ca="1" t="shared" si="5745"/>
        <v>53721.6805439625</v>
      </c>
      <c r="BV815" s="19">
        <f ca="1" t="shared" si="5746"/>
        <v>10.1931417404134</v>
      </c>
    </row>
    <row r="816" ht="15" customHeight="1" spans="1:74">
      <c r="A816" s="15">
        <v>815</v>
      </c>
      <c r="B816" s="16">
        <f ca="1" t="shared" ref="B816:F816" si="6062">RAND()</f>
        <v>0.842079469598965</v>
      </c>
      <c r="C816" s="17">
        <f ca="1">IF(B816&lt;=('Ejercicio 3 - TIR'!$D$13-'Ejercicio 3 - TIR'!$C$13)/('Ejercicio 3 - TIR'!$E$13-'Ejercicio 3 - TIR'!$C$13),'Ejercicio 3 - TIR'!$C$13+SQRT(('Ejercicio 3 - TIR'!$E$13-'Ejercicio 3 - TIR'!$C$13)*('Ejercicio 3 - TIR'!$D$13-'Ejercicio 3 - TIR'!$C$13)*B816),'Ejercicio 3 - TIR'!$E$13-SQRT(('Ejercicio 3 - TIR'!$E$13-'Ejercicio 3 - TIR'!$C$13)*('Ejercicio 3 - TIR'!$E$13-'Ejercicio 3 - TIR'!$D$13)*(1-B816)))</f>
        <v>86233.9316985117</v>
      </c>
      <c r="D816" s="16">
        <f ca="1" t="shared" si="6062"/>
        <v>0.402120612476021</v>
      </c>
      <c r="E816" s="17">
        <f ca="1">IF(D816&lt;=('Ejercicio 3 - TIR'!$D$14-'Ejercicio 3 - TIR'!$C$14)/('Ejercicio 3 - TIR'!$E$14-'Ejercicio 3 - TIR'!$C$14),'Ejercicio 3 - TIR'!$C$14+SQRT(('Ejercicio 3 - TIR'!$E$14-'Ejercicio 3 - TIR'!$C$14)*('Ejercicio 3 - TIR'!$D$14-'Ejercicio 3 - TIR'!$C$14)*D816),'Ejercicio 3 - TIR'!$E$14-SQRT(('Ejercicio 3 - TIR'!$E$14-'Ejercicio 3 - TIR'!$C$14)*('Ejercicio 3 - TIR'!$E$14-'Ejercicio 3 - TIR'!$D$14)*(1-D816)))</f>
        <v>30529.946772663</v>
      </c>
      <c r="F816" s="16">
        <f ca="1" t="shared" si="6062"/>
        <v>0.412810952346012</v>
      </c>
      <c r="G816" s="17">
        <f ca="1">IF(F816&lt;=('Ejercicio 3 - TIR'!$D$18-'Ejercicio 3 - TIR'!$C$18)/('Ejercicio 3 - TIR'!$E$18-'Ejercicio 3 - TIR'!$C$18),'Ejercicio 3 - TIR'!$C$18+SQRT(('Ejercicio 3 - TIR'!$E$18-'Ejercicio 3 - TIR'!$C$18)*('Ejercicio 3 - TIR'!$D$18-'Ejercicio 3 - TIR'!$C$18)*F816),'Ejercicio 3 - TIR'!$E$18-SQRT(('Ejercicio 3 - TIR'!$E$18-'Ejercicio 3 - TIR'!$C$18)*('Ejercicio 3 - TIR'!$E$18-'Ejercicio 3 - TIR'!$D$18)*(1-F816)))</f>
        <v>37869.0306170393</v>
      </c>
      <c r="H816" s="16">
        <f ca="1" t="shared" ref="H816:L816" si="6063">RAND()</f>
        <v>0.258765477693244</v>
      </c>
      <c r="I816" s="17">
        <f ca="1">IF(H816&lt;=('Ejercicio 3 - TIR'!$D$18-'Ejercicio 3 - TIR'!$C$18)/('Ejercicio 3 - TIR'!$E$18-'Ejercicio 3 - TIR'!$C$18),'Ejercicio 3 - TIR'!$C$18+SQRT(('Ejercicio 3 - TIR'!$E$18-'Ejercicio 3 - TIR'!$C$18)*('Ejercicio 3 - TIR'!$D$18-'Ejercicio 3 - TIR'!$C$18)*H816),'Ejercicio 3 - TIR'!$E$18-SQRT(('Ejercicio 3 - TIR'!$E$18-'Ejercicio 3 - TIR'!$C$18)*('Ejercicio 3 - TIR'!$E$18-'Ejercicio 3 - TIR'!$D$18)*(1-H816)))</f>
        <v>36230.1542239327</v>
      </c>
      <c r="J816" s="16">
        <f ca="1" t="shared" si="6063"/>
        <v>0.261437783811972</v>
      </c>
      <c r="K816" s="17">
        <f ca="1">IF(J816&lt;=('Ejercicio 3 - TIR'!$D$18-'Ejercicio 3 - TIR'!$C$18)/('Ejercicio 3 - TIR'!$E$18-'Ejercicio 3 - TIR'!$C$18),'Ejercicio 3 - TIR'!$C$18+SQRT(('Ejercicio 3 - TIR'!$E$18-'Ejercicio 3 - TIR'!$C$18)*('Ejercicio 3 - TIR'!$D$18-'Ejercicio 3 - TIR'!$C$18)*J816),'Ejercicio 3 - TIR'!$E$18-SQRT(('Ejercicio 3 - TIR'!$E$18-'Ejercicio 3 - TIR'!$C$18)*('Ejercicio 3 - TIR'!$E$18-'Ejercicio 3 - TIR'!$D$18)*(1-J816)))</f>
        <v>36262.2414175594</v>
      </c>
      <c r="L816" s="16">
        <f ca="1" t="shared" si="6063"/>
        <v>0.918279183403573</v>
      </c>
      <c r="M816" s="17">
        <f ca="1">IF(L816&lt;=('Ejercicio 3 - TIR'!$D$18-'Ejercicio 3 - TIR'!$C$18)/('Ejercicio 3 - TIR'!$E$18-'Ejercicio 3 - TIR'!$C$18),'Ejercicio 3 - TIR'!$C$18+SQRT(('Ejercicio 3 - TIR'!$E$18-'Ejercicio 3 - TIR'!$C$18)*('Ejercicio 3 - TIR'!$D$18-'Ejercicio 3 - TIR'!$C$18)*L816),'Ejercicio 3 - TIR'!$E$18-SQRT(('Ejercicio 3 - TIR'!$E$18-'Ejercicio 3 - TIR'!$C$18)*('Ejercicio 3 - TIR'!$E$18-'Ejercicio 3 - TIR'!$D$18)*(1-L816)))</f>
        <v>42524.3059064715</v>
      </c>
      <c r="N816" s="16">
        <f ca="1" t="shared" ref="N816:R816" si="6064">RAND()</f>
        <v>0.898849896024549</v>
      </c>
      <c r="O816" s="17">
        <f ca="1">IF(N816&lt;=('Ejercicio 3 - TIR'!$D$18-'Ejercicio 3 - TIR'!$C$18)/('Ejercicio 3 - TIR'!$E$18-'Ejercicio 3 - TIR'!$C$18),'Ejercicio 3 - TIR'!$C$18+SQRT(('Ejercicio 3 - TIR'!$E$18-'Ejercicio 3 - TIR'!$C$18)*('Ejercicio 3 - TIR'!$D$18-'Ejercicio 3 - TIR'!$C$18)*N816),'Ejercicio 3 - TIR'!$E$18-SQRT(('Ejercicio 3 - TIR'!$E$18-'Ejercicio 3 - TIR'!$C$18)*('Ejercicio 3 - TIR'!$E$18-'Ejercicio 3 - TIR'!$D$18)*(1-N816)))</f>
        <v>42245.6837875511</v>
      </c>
      <c r="P816" s="16">
        <f ca="1" t="shared" si="6064"/>
        <v>0.565809143259947</v>
      </c>
      <c r="Q816" s="18">
        <f ca="1">IF(P816&lt;=('Ejercicio 3 - TIR'!$D$22-'Ejercicio 3 - TIR'!$C$22)/('Ejercicio 3 - TIR'!$E$22-'Ejercicio 3 - TIR'!$C$22),'Ejercicio 3 - TIR'!$C$22+SQRT(('Ejercicio 3 - TIR'!$E$22-'Ejercicio 3 - TIR'!$C$22)*('Ejercicio 3 - TIR'!$D$22-'Ejercicio 3 - TIR'!$C$22)*P816),'Ejercicio 3 - TIR'!$E$22-SQRT(('Ejercicio 3 - TIR'!$E$22-'Ejercicio 3 - TIR'!$C$22)*('Ejercicio 3 - TIR'!$E$22-'Ejercicio 3 - TIR'!$D$22)*(1-P816)))</f>
        <v>0.152043899733116</v>
      </c>
      <c r="R816" s="16">
        <f ca="1" t="shared" si="6064"/>
        <v>0.239012712266664</v>
      </c>
      <c r="S816" s="18">
        <f ca="1">IF(R816&lt;=('Ejercicio 3 - TIR'!$D$23-'Ejercicio 3 - TIR'!$C$23)/('Ejercicio 3 - TIR'!$E$23-'Ejercicio 3 - TIR'!$C$23),'Ejercicio 3 - TIR'!$C$23+SQRT(('Ejercicio 3 - TIR'!$E$23-'Ejercicio 3 - TIR'!$C$23)*('Ejercicio 3 - TIR'!$D$23-'Ejercicio 3 - TIR'!$C$23)*R816),'Ejercicio 3 - TIR'!$E$23-SQRT(('Ejercicio 3 - TIR'!$E$23-'Ejercicio 3 - TIR'!$C$23)*('Ejercicio 3 - TIR'!$E$23-'Ejercicio 3 - TIR'!$D$23)*(1-R816)))</f>
        <v>0.140741814821273</v>
      </c>
      <c r="T816" s="16">
        <f ca="1" t="shared" ref="T816:X816" si="6065">RAND()</f>
        <v>0.767360580970852</v>
      </c>
      <c r="U816" s="18">
        <f ca="1">IF(T816&lt;=('Ejercicio 3 - TIR'!$D$24-'Ejercicio 3 - TIR'!$C$24)/('Ejercicio 3 - TIR'!$E$24-'Ejercicio 3 - TIR'!$C$24),'Ejercicio 3 - TIR'!$C$24+SQRT(('Ejercicio 3 - TIR'!$E$24-'Ejercicio 3 - TIR'!$C$24)*('Ejercicio 3 - TIR'!$D$24-'Ejercicio 3 - TIR'!$C$24)*T816),'Ejercicio 3 - TIR'!$E$24-SQRT(('Ejercicio 3 - TIR'!$E$24-'Ejercicio 3 - TIR'!$C$24)*('Ejercicio 3 - TIR'!$E$24-'Ejercicio 3 - TIR'!$D$24)*(1-T816)))</f>
        <v>0.194477649534543</v>
      </c>
      <c r="V816" s="16">
        <f ca="1" t="shared" si="6065"/>
        <v>0.924536729920341</v>
      </c>
      <c r="W816" s="18">
        <f ca="1">IF(V816&lt;=('Ejercicio 3 - TIR'!$D$25-'Ejercicio 3 - TIR'!$C$25)/('Ejercicio 3 - TIR'!$E$25-'Ejercicio 3 - TIR'!$C$25),'Ejercicio 3 - TIR'!$C$25+SQRT(('Ejercicio 3 - TIR'!$E$25-'Ejercicio 3 - TIR'!$C$25)*('Ejercicio 3 - TIR'!$D$25-'Ejercicio 3 - TIR'!$C$25)*V816),'Ejercicio 3 - TIR'!$E$25-SQRT(('Ejercicio 3 - TIR'!$E$25-'Ejercicio 3 - TIR'!$C$25)*('Ejercicio 3 - TIR'!$E$25-'Ejercicio 3 - TIR'!$D$25)*(1-V816)))</f>
        <v>0.233748186400318</v>
      </c>
      <c r="X816" s="16">
        <f ca="1" t="shared" si="6065"/>
        <v>0.232951045561097</v>
      </c>
      <c r="Y816" s="18">
        <f ca="1">IF(X816&lt;=('Ejercicio 3 - TIR'!$D$26-'Ejercicio 3 - TIR'!$C$26)/('Ejercicio 3 - TIR'!$E$26-'Ejercicio 3 - TIR'!$C$26),'Ejercicio 3 - TIR'!$C$26+SQRT(('Ejercicio 3 - TIR'!$E$26-'Ejercicio 3 - TIR'!$C$26)*('Ejercicio 3 - TIR'!$D$26-'Ejercicio 3 - TIR'!$C$26)*X816),'Ejercicio 3 - TIR'!$E$26-SQRT(('Ejercicio 3 - TIR'!$E$26-'Ejercicio 3 - TIR'!$C$26)*('Ejercicio 3 - TIR'!$E$26-'Ejercicio 3 - TIR'!$D$26)*(1-X816)))</f>
        <v>0.215079230909559</v>
      </c>
      <c r="Z816" s="16">
        <f ca="1" t="shared" si="5716"/>
        <v>1.15204389973312</v>
      </c>
      <c r="AA816" s="16">
        <f ca="1" t="shared" si="5717"/>
        <v>1.31418464893533</v>
      </c>
      <c r="AB816" s="16">
        <f ca="1" t="shared" si="5718"/>
        <v>1.56976419051465</v>
      </c>
      <c r="AC816" s="16">
        <f ca="1" t="shared" si="5719"/>
        <v>1.93669372312362</v>
      </c>
      <c r="AD816" s="16">
        <f ca="1" t="shared" si="5720"/>
        <v>2.35323631960041</v>
      </c>
      <c r="AE816" s="15">
        <f ca="1" t="shared" si="5721"/>
        <v>4641.89216596012</v>
      </c>
      <c r="AF816" s="15">
        <f ca="1" t="shared" si="5722"/>
        <v>5295.200493602</v>
      </c>
      <c r="AG816" s="15">
        <f ca="1" t="shared" si="5723"/>
        <v>6324.99863941187</v>
      </c>
      <c r="AH816" s="15">
        <f ca="1" t="shared" si="5724"/>
        <v>7803.45560035887</v>
      </c>
      <c r="AI816" s="15">
        <f ca="1" t="shared" si="5725"/>
        <v>9481.81682932094</v>
      </c>
      <c r="AJ816" s="17">
        <f ca="1" t="shared" si="5726"/>
        <v>43626.7857111667</v>
      </c>
      <c r="AK816" s="17">
        <f ca="1" t="shared" si="5727"/>
        <v>47613.1125096519</v>
      </c>
      <c r="AL816" s="17">
        <f ca="1" t="shared" si="5728"/>
        <v>56923.168045082</v>
      </c>
      <c r="AM816" s="17">
        <f ca="1" t="shared" si="5729"/>
        <v>82356.5563292518</v>
      </c>
      <c r="AN816" s="17">
        <f ca="1" t="shared" si="5730"/>
        <v>99414.0774352196</v>
      </c>
      <c r="AO816" s="17">
        <f ca="1">C816/'Ejercicio 3 - TIR'!$D$7</f>
        <v>17246.7863397023</v>
      </c>
      <c r="AP816" s="17">
        <f ca="1" t="shared" si="5731"/>
        <v>26379.9993714644</v>
      </c>
      <c r="AQ816" s="17">
        <f ca="1" t="shared" si="5732"/>
        <v>30366.3261699496</v>
      </c>
      <c r="AR816" s="17">
        <f ca="1" t="shared" si="5733"/>
        <v>39676.3817053797</v>
      </c>
      <c r="AS816" s="17">
        <f ca="1" t="shared" si="5734"/>
        <v>65109.7699895495</v>
      </c>
      <c r="AT816" s="17">
        <f ca="1" t="shared" si="5735"/>
        <v>82167.2910955173</v>
      </c>
      <c r="AU816" s="17">
        <f ca="1">AP816*'Ejercicio 3 - TIR'!$D$5</f>
        <v>13189.9996857322</v>
      </c>
      <c r="AV816" s="17">
        <f ca="1">AQ816*'Ejercicio 3 - TIR'!$D$5</f>
        <v>15183.1630849748</v>
      </c>
      <c r="AW816" s="17">
        <f ca="1">AR816*'Ejercicio 3 - TIR'!$D$5</f>
        <v>19838.1908526898</v>
      </c>
      <c r="AX816" s="17">
        <f ca="1">AS816*'Ejercicio 3 - TIR'!$D$5</f>
        <v>32554.8849947748</v>
      </c>
      <c r="AY816" s="17">
        <f ca="1">AT816*'Ejercicio 3 - TIR'!$D$5</f>
        <v>41083.6455477586</v>
      </c>
      <c r="AZ816" s="17">
        <f ca="1" t="shared" ref="AZ816:BD816" si="6066">AJ816-AU816-AE816</f>
        <v>25794.8938594744</v>
      </c>
      <c r="BA816" s="17">
        <f ca="1" t="shared" si="6066"/>
        <v>27134.7489310751</v>
      </c>
      <c r="BB816" s="17">
        <f ca="1" t="shared" si="6066"/>
        <v>30759.9785529803</v>
      </c>
      <c r="BC816" s="17">
        <f ca="1" t="shared" si="6066"/>
        <v>41998.2157341182</v>
      </c>
      <c r="BD816" s="17">
        <f ca="1" t="shared" si="6066"/>
        <v>48848.61505814</v>
      </c>
      <c r="BE816" s="17">
        <f ca="1" t="shared" ref="BE816:BI816" si="6067">AZ816/Z816</f>
        <v>22390.5476739646</v>
      </c>
      <c r="BF816" s="17">
        <f ca="1" t="shared" si="6067"/>
        <v>20647.5923707205</v>
      </c>
      <c r="BG816" s="17">
        <f ca="1" t="shared" si="6067"/>
        <v>19595.286183013</v>
      </c>
      <c r="BH816" s="17">
        <f ca="1" t="shared" si="6067"/>
        <v>21685.5227198139</v>
      </c>
      <c r="BI816" s="17">
        <f ca="1" t="shared" si="6067"/>
        <v>20758.0575955222</v>
      </c>
      <c r="BJ816" s="17">
        <f ca="1" t="shared" si="5738"/>
        <v>71844.1795808979</v>
      </c>
      <c r="BK816" s="17">
        <f ca="1" t="shared" si="5739"/>
        <v>40585.7640109758</v>
      </c>
      <c r="BL816" s="17">
        <f ca="1" t="shared" si="5740"/>
        <v>112429.943591874</v>
      </c>
      <c r="BM816" s="17">
        <f ca="1">BK816*'Ejercicio 3 - TIR'!$D$5</f>
        <v>20292.8820054879</v>
      </c>
      <c r="BN816" s="17">
        <f ca="1" t="shared" si="5741"/>
        <v>92137.0615863858</v>
      </c>
      <c r="BO816" s="17">
        <f ca="1" t="shared" si="5742"/>
        <v>39153.3399425141</v>
      </c>
      <c r="BP816" s="17">
        <f ca="1" t="shared" si="5743"/>
        <v>-116763.878471175</v>
      </c>
      <c r="BQ816" s="17">
        <f ca="1" t="shared" ref="BQ816:BT816" si="6068">BE816</f>
        <v>22390.5476739646</v>
      </c>
      <c r="BR816" s="17">
        <f ca="1" t="shared" si="6068"/>
        <v>20647.5923707205</v>
      </c>
      <c r="BS816" s="17">
        <f ca="1" t="shared" si="6068"/>
        <v>19595.286183013</v>
      </c>
      <c r="BT816" s="17">
        <f ca="1" t="shared" si="6068"/>
        <v>21685.5227198139</v>
      </c>
      <c r="BU816" s="17">
        <f ca="1" t="shared" si="5745"/>
        <v>59911.3975380363</v>
      </c>
      <c r="BV816" s="19">
        <f ca="1" t="shared" si="5746"/>
        <v>6.3029651821535</v>
      </c>
    </row>
    <row r="817" ht="15" customHeight="1" spans="1:74">
      <c r="A817" s="15">
        <v>816</v>
      </c>
      <c r="B817" s="16">
        <f ca="1" t="shared" ref="B817:F817" si="6069">RAND()</f>
        <v>0.0132498721902043</v>
      </c>
      <c r="C817" s="17">
        <f ca="1">IF(B817&lt;=('Ejercicio 3 - TIR'!$D$13-'Ejercicio 3 - TIR'!$C$13)/('Ejercicio 3 - TIR'!$E$13-'Ejercicio 3 - TIR'!$C$13),'Ejercicio 3 - TIR'!$C$13+SQRT(('Ejercicio 3 - TIR'!$E$13-'Ejercicio 3 - TIR'!$C$13)*('Ejercicio 3 - TIR'!$D$13-'Ejercicio 3 - TIR'!$C$13)*B817),'Ejercicio 3 - TIR'!$E$13-SQRT(('Ejercicio 3 - TIR'!$E$13-'Ejercicio 3 - TIR'!$C$13)*('Ejercicio 3 - TIR'!$E$13-'Ejercicio 3 - TIR'!$D$13)*(1-B817)))</f>
        <v>62302.161783212</v>
      </c>
      <c r="D817" s="16">
        <f ca="1" t="shared" si="6069"/>
        <v>0.602786372497882</v>
      </c>
      <c r="E817" s="17">
        <f ca="1">IF(D817&lt;=('Ejercicio 3 - TIR'!$D$14-'Ejercicio 3 - TIR'!$C$14)/('Ejercicio 3 - TIR'!$E$14-'Ejercicio 3 - TIR'!$C$14),'Ejercicio 3 - TIR'!$C$14+SQRT(('Ejercicio 3 - TIR'!$E$14-'Ejercicio 3 - TIR'!$C$14)*('Ejercicio 3 - TIR'!$D$14-'Ejercicio 3 - TIR'!$C$14)*D817),'Ejercicio 3 - TIR'!$E$14-SQRT(('Ejercicio 3 - TIR'!$E$14-'Ejercicio 3 - TIR'!$C$14)*('Ejercicio 3 - TIR'!$E$14-'Ejercicio 3 - TIR'!$D$14)*(1-D817)))</f>
        <v>32281.0593909969</v>
      </c>
      <c r="F817" s="16">
        <f ca="1" t="shared" si="6069"/>
        <v>0.772577114659675</v>
      </c>
      <c r="G817" s="17">
        <f ca="1">IF(F817&lt;=('Ejercicio 3 - TIR'!$D$18-'Ejercicio 3 - TIR'!$C$18)/('Ejercicio 3 - TIR'!$E$18-'Ejercicio 3 - TIR'!$C$18),'Ejercicio 3 - TIR'!$C$18+SQRT(('Ejercicio 3 - TIR'!$E$18-'Ejercicio 3 - TIR'!$C$18)*('Ejercicio 3 - TIR'!$D$18-'Ejercicio 3 - TIR'!$C$18)*F817),'Ejercicio 3 - TIR'!$E$18-SQRT(('Ejercicio 3 - TIR'!$E$18-'Ejercicio 3 - TIR'!$C$18)*('Ejercicio 3 - TIR'!$E$18-'Ejercicio 3 - TIR'!$D$18)*(1-F817)))</f>
        <v>40870.0222275992</v>
      </c>
      <c r="H817" s="16">
        <f ca="1" t="shared" ref="H817:L817" si="6070">RAND()</f>
        <v>0.141569142604991</v>
      </c>
      <c r="I817" s="17">
        <f ca="1">IF(H817&lt;=('Ejercicio 3 - TIR'!$D$18-'Ejercicio 3 - TIR'!$C$18)/('Ejercicio 3 - TIR'!$E$18-'Ejercicio 3 - TIR'!$C$18),'Ejercicio 3 - TIR'!$C$18+SQRT(('Ejercicio 3 - TIR'!$E$18-'Ejercicio 3 - TIR'!$C$18)*('Ejercicio 3 - TIR'!$D$18-'Ejercicio 3 - TIR'!$C$18)*H817),'Ejercicio 3 - TIR'!$E$18-SQRT(('Ejercicio 3 - TIR'!$E$18-'Ejercicio 3 - TIR'!$C$18)*('Ejercicio 3 - TIR'!$E$18-'Ejercicio 3 - TIR'!$D$18)*(1-H817)))</f>
        <v>34608.185260029</v>
      </c>
      <c r="J817" s="16">
        <f ca="1" t="shared" si="6070"/>
        <v>0.334604910346479</v>
      </c>
      <c r="K817" s="17">
        <f ca="1">IF(J817&lt;=('Ejercicio 3 - TIR'!$D$18-'Ejercicio 3 - TIR'!$C$18)/('Ejercicio 3 - TIR'!$E$18-'Ejercicio 3 - TIR'!$C$18),'Ejercicio 3 - TIR'!$C$18+SQRT(('Ejercicio 3 - TIR'!$E$18-'Ejercicio 3 - TIR'!$C$18)*('Ejercicio 3 - TIR'!$D$18-'Ejercicio 3 - TIR'!$C$18)*J817),'Ejercicio 3 - TIR'!$E$18-SQRT(('Ejercicio 3 - TIR'!$E$18-'Ejercicio 3 - TIR'!$C$18)*('Ejercicio 3 - TIR'!$E$18-'Ejercicio 3 - TIR'!$D$18)*(1-J817)))</f>
        <v>37084.5420848473</v>
      </c>
      <c r="L817" s="16">
        <f ca="1" t="shared" si="6070"/>
        <v>0.421262626003427</v>
      </c>
      <c r="M817" s="17">
        <f ca="1">IF(L817&lt;=('Ejercicio 3 - TIR'!$D$18-'Ejercicio 3 - TIR'!$C$18)/('Ejercicio 3 - TIR'!$E$18-'Ejercicio 3 - TIR'!$C$18),'Ejercicio 3 - TIR'!$C$18+SQRT(('Ejercicio 3 - TIR'!$E$18-'Ejercicio 3 - TIR'!$C$18)*('Ejercicio 3 - TIR'!$D$18-'Ejercicio 3 - TIR'!$C$18)*L817),'Ejercicio 3 - TIR'!$E$18-SQRT(('Ejercicio 3 - TIR'!$E$18-'Ejercicio 3 - TIR'!$C$18)*('Ejercicio 3 - TIR'!$E$18-'Ejercicio 3 - TIR'!$D$18)*(1-L817)))</f>
        <v>37949.1756742768</v>
      </c>
      <c r="N817" s="16">
        <f ca="1" t="shared" ref="N817:R817" si="6071">RAND()</f>
        <v>0.42868872322106</v>
      </c>
      <c r="O817" s="17">
        <f ca="1">IF(N817&lt;=('Ejercicio 3 - TIR'!$D$18-'Ejercicio 3 - TIR'!$C$18)/('Ejercicio 3 - TIR'!$E$18-'Ejercicio 3 - TIR'!$C$18),'Ejercicio 3 - TIR'!$C$18+SQRT(('Ejercicio 3 - TIR'!$E$18-'Ejercicio 3 - TIR'!$C$18)*('Ejercicio 3 - TIR'!$D$18-'Ejercicio 3 - TIR'!$C$18)*N817),'Ejercicio 3 - TIR'!$E$18-SQRT(('Ejercicio 3 - TIR'!$E$18-'Ejercicio 3 - TIR'!$C$18)*('Ejercicio 3 - TIR'!$E$18-'Ejercicio 3 - TIR'!$D$18)*(1-N817)))</f>
        <v>38018.9343732917</v>
      </c>
      <c r="P817" s="16">
        <f ca="1" t="shared" si="6071"/>
        <v>0.895129133215548</v>
      </c>
      <c r="Q817" s="18">
        <f ca="1">IF(P817&lt;=('Ejercicio 3 - TIR'!$D$22-'Ejercicio 3 - TIR'!$C$22)/('Ejercicio 3 - TIR'!$E$22-'Ejercicio 3 - TIR'!$C$22),'Ejercicio 3 - TIR'!$C$22+SQRT(('Ejercicio 3 - TIR'!$E$22-'Ejercicio 3 - TIR'!$C$22)*('Ejercicio 3 - TIR'!$D$22-'Ejercicio 3 - TIR'!$C$22)*P817),'Ejercicio 3 - TIR'!$E$22-SQRT(('Ejercicio 3 - TIR'!$E$22-'Ejercicio 3 - TIR'!$C$22)*('Ejercicio 3 - TIR'!$E$22-'Ejercicio 3 - TIR'!$D$22)*(1-P817)))</f>
        <v>0.16626072926928</v>
      </c>
      <c r="R817" s="16">
        <f ca="1" t="shared" si="6071"/>
        <v>0.883100410504338</v>
      </c>
      <c r="S817" s="18">
        <f ca="1">IF(R817&lt;=('Ejercicio 3 - TIR'!$D$23-'Ejercicio 3 - TIR'!$C$23)/('Ejercicio 3 - TIR'!$E$23-'Ejercicio 3 - TIR'!$C$23),'Ejercicio 3 - TIR'!$C$23+SQRT(('Ejercicio 3 - TIR'!$E$23-'Ejercicio 3 - TIR'!$C$23)*('Ejercicio 3 - TIR'!$D$23-'Ejercicio 3 - TIR'!$C$23)*R817),'Ejercicio 3 - TIR'!$E$23-SQRT(('Ejercicio 3 - TIR'!$E$23-'Ejercicio 3 - TIR'!$C$23)*('Ejercicio 3 - TIR'!$E$23-'Ejercicio 3 - TIR'!$D$23)*(1-R817)))</f>
        <v>0.165494164584823</v>
      </c>
      <c r="T817" s="16">
        <f ca="1" t="shared" ref="T817:X817" si="6072">RAND()</f>
        <v>0.31428000717245</v>
      </c>
      <c r="U817" s="18">
        <f ca="1">IF(T817&lt;=('Ejercicio 3 - TIR'!$D$24-'Ejercicio 3 - TIR'!$C$24)/('Ejercicio 3 - TIR'!$E$24-'Ejercicio 3 - TIR'!$C$24),'Ejercicio 3 - TIR'!$C$24+SQRT(('Ejercicio 3 - TIR'!$E$24-'Ejercicio 3 - TIR'!$C$24)*('Ejercicio 3 - TIR'!$D$24-'Ejercicio 3 - TIR'!$C$24)*T817),'Ejercicio 3 - TIR'!$E$24-SQRT(('Ejercicio 3 - TIR'!$E$24-'Ejercicio 3 - TIR'!$C$24)*('Ejercicio 3 - TIR'!$E$24-'Ejercicio 3 - TIR'!$D$24)*(1-T817)))</f>
        <v>0.175690231899735</v>
      </c>
      <c r="V817" s="16">
        <f ca="1" t="shared" si="6072"/>
        <v>0.0469283470725035</v>
      </c>
      <c r="W817" s="18">
        <f ca="1">IF(V817&lt;=('Ejercicio 3 - TIR'!$D$25-'Ejercicio 3 - TIR'!$C$25)/('Ejercicio 3 - TIR'!$E$25-'Ejercicio 3 - TIR'!$C$25),'Ejercicio 3 - TIR'!$C$25+SQRT(('Ejercicio 3 - TIR'!$E$25-'Ejercicio 3 - TIR'!$C$25)*('Ejercicio 3 - TIR'!$D$25-'Ejercicio 3 - TIR'!$C$25)*V817),'Ejercicio 3 - TIR'!$E$25-SQRT(('Ejercicio 3 - TIR'!$E$25-'Ejercicio 3 - TIR'!$C$25)*('Ejercicio 3 - TIR'!$E$25-'Ejercicio 3 - TIR'!$D$25)*(1-V817)))</f>
        <v>0.188105534276129</v>
      </c>
      <c r="X817" s="16">
        <f ca="1" t="shared" si="6072"/>
        <v>0.371187806395049</v>
      </c>
      <c r="Y817" s="18">
        <f ca="1">IF(X817&lt;=('Ejercicio 3 - TIR'!$D$26-'Ejercicio 3 - TIR'!$C$26)/('Ejercicio 3 - TIR'!$E$26-'Ejercicio 3 - TIR'!$C$26),'Ejercicio 3 - TIR'!$C$26+SQRT(('Ejercicio 3 - TIR'!$E$26-'Ejercicio 3 - TIR'!$C$26)*('Ejercicio 3 - TIR'!$D$26-'Ejercicio 3 - TIR'!$C$26)*X817),'Ejercicio 3 - TIR'!$E$26-SQRT(('Ejercicio 3 - TIR'!$E$26-'Ejercicio 3 - TIR'!$C$26)*('Ejercicio 3 - TIR'!$E$26-'Ejercicio 3 - TIR'!$D$26)*(1-X817)))</f>
        <v>0.221728344407708</v>
      </c>
      <c r="Z817" s="16">
        <f ca="1" t="shared" si="5716"/>
        <v>1.16626072926928</v>
      </c>
      <c r="AA817" s="16">
        <f ca="1" t="shared" si="5717"/>
        <v>1.35927007434779</v>
      </c>
      <c r="AB817" s="16">
        <f ca="1" t="shared" si="5718"/>
        <v>1.59808054892432</v>
      </c>
      <c r="AC817" s="16">
        <f ca="1" t="shared" si="5719"/>
        <v>1.89868834439602</v>
      </c>
      <c r="AD817" s="16">
        <f ca="1" t="shared" si="5720"/>
        <v>2.31968136754516</v>
      </c>
      <c r="AE817" s="15">
        <f ca="1" t="shared" si="5721"/>
        <v>5367.07247593209</v>
      </c>
      <c r="AF817" s="15">
        <f ca="1" t="shared" si="5722"/>
        <v>6255.29165160267</v>
      </c>
      <c r="AG817" s="15">
        <f ca="1" t="shared" si="5723"/>
        <v>7354.28529247321</v>
      </c>
      <c r="AH817" s="15">
        <f ca="1" t="shared" si="5724"/>
        <v>8737.66705663296</v>
      </c>
      <c r="AI817" s="15">
        <f ca="1" t="shared" si="5725"/>
        <v>10675.055507086</v>
      </c>
      <c r="AJ817" s="17">
        <f ca="1" t="shared" si="5726"/>
        <v>47665.1019284116</v>
      </c>
      <c r="AK817" s="17">
        <f ca="1" t="shared" si="5727"/>
        <v>47041.8705514416</v>
      </c>
      <c r="AL817" s="17">
        <f ca="1" t="shared" si="5728"/>
        <v>59264.0853715597</v>
      </c>
      <c r="AM817" s="17">
        <f ca="1" t="shared" si="5729"/>
        <v>72053.6575321862</v>
      </c>
      <c r="AN817" s="17">
        <f ca="1" t="shared" si="5730"/>
        <v>88191.8136796469</v>
      </c>
      <c r="AO817" s="17">
        <f ca="1">C817/'Ejercicio 3 - TIR'!$D$7</f>
        <v>12460.4323566424</v>
      </c>
      <c r="AP817" s="17">
        <f ca="1" t="shared" si="5731"/>
        <v>35204.6695717692</v>
      </c>
      <c r="AQ817" s="17">
        <f ca="1" t="shared" si="5732"/>
        <v>34581.4381947992</v>
      </c>
      <c r="AR817" s="17">
        <f ca="1" t="shared" si="5733"/>
        <v>46803.6530149173</v>
      </c>
      <c r="AS817" s="17">
        <f ca="1" t="shared" si="5734"/>
        <v>59593.2251755438</v>
      </c>
      <c r="AT817" s="17">
        <f ca="1" t="shared" si="5735"/>
        <v>75731.3813230045</v>
      </c>
      <c r="AU817" s="17">
        <f ca="1">AP817*'Ejercicio 3 - TIR'!$D$5</f>
        <v>17602.3347858846</v>
      </c>
      <c r="AV817" s="17">
        <f ca="1">AQ817*'Ejercicio 3 - TIR'!$D$5</f>
        <v>17290.7190973996</v>
      </c>
      <c r="AW817" s="17">
        <f ca="1">AR817*'Ejercicio 3 - TIR'!$D$5</f>
        <v>23401.8265074587</v>
      </c>
      <c r="AX817" s="17">
        <f ca="1">AS817*'Ejercicio 3 - TIR'!$D$5</f>
        <v>29796.6125877719</v>
      </c>
      <c r="AY817" s="17">
        <f ca="1">AT817*'Ejercicio 3 - TIR'!$D$5</f>
        <v>37865.6906615022</v>
      </c>
      <c r="AZ817" s="17">
        <f ca="1" t="shared" ref="AZ817:BD817" si="6073">AJ817-AU817-AE817</f>
        <v>24695.6946665949</v>
      </c>
      <c r="BA817" s="17">
        <f ca="1" t="shared" si="6073"/>
        <v>23495.8598024393</v>
      </c>
      <c r="BB817" s="17">
        <f ca="1" t="shared" si="6073"/>
        <v>28507.9735716278</v>
      </c>
      <c r="BC817" s="17">
        <f ca="1" t="shared" si="6073"/>
        <v>33519.3778877814</v>
      </c>
      <c r="BD817" s="17">
        <f ca="1" t="shared" si="6073"/>
        <v>39651.0675110587</v>
      </c>
      <c r="BE817" s="17">
        <f ca="1" t="shared" ref="BE817:BI817" si="6074">AZ817/Z817</f>
        <v>21175.1060863277</v>
      </c>
      <c r="BF817" s="17">
        <f ca="1" t="shared" si="6074"/>
        <v>17285.6448809213</v>
      </c>
      <c r="BG817" s="17">
        <f ca="1" t="shared" si="6074"/>
        <v>17838.8840229717</v>
      </c>
      <c r="BH817" s="17">
        <f ca="1" t="shared" si="6074"/>
        <v>17653.9651632212</v>
      </c>
      <c r="BI817" s="17">
        <f ca="1" t="shared" si="6074"/>
        <v>17093.32499964</v>
      </c>
      <c r="BJ817" s="17">
        <f ca="1" t="shared" si="5738"/>
        <v>74881.7719939141</v>
      </c>
      <c r="BK817" s="17">
        <f ca="1" t="shared" si="5739"/>
        <v>28904.2327692602</v>
      </c>
      <c r="BL817" s="17">
        <f ca="1" t="shared" si="5740"/>
        <v>103786.004763174</v>
      </c>
      <c r="BM817" s="17">
        <f ca="1">BK817*'Ejercicio 3 - TIR'!$D$5</f>
        <v>14452.1163846301</v>
      </c>
      <c r="BN817" s="17">
        <f ca="1" t="shared" si="5741"/>
        <v>89333.8883785441</v>
      </c>
      <c r="BO817" s="17">
        <f ca="1" t="shared" si="5742"/>
        <v>38511.2755693181</v>
      </c>
      <c r="BP817" s="17">
        <f ca="1" t="shared" si="5743"/>
        <v>-94583.2211742088</v>
      </c>
      <c r="BQ817" s="17">
        <f ca="1" t="shared" ref="BQ817:BT817" si="6075">BE817</f>
        <v>21175.1060863277</v>
      </c>
      <c r="BR817" s="17">
        <f ca="1" t="shared" si="6075"/>
        <v>17285.6448809213</v>
      </c>
      <c r="BS817" s="17">
        <f ca="1" t="shared" si="6075"/>
        <v>17838.8840229717</v>
      </c>
      <c r="BT817" s="17">
        <f ca="1" t="shared" si="6075"/>
        <v>17653.9651632212</v>
      </c>
      <c r="BU817" s="17">
        <f ca="1" t="shared" si="5745"/>
        <v>55604.600568958</v>
      </c>
      <c r="BV817" s="19">
        <f ca="1" t="shared" si="5746"/>
        <v>9.62545813098925</v>
      </c>
    </row>
    <row r="818" ht="15" customHeight="1" spans="1:74">
      <c r="A818" s="15">
        <v>817</v>
      </c>
      <c r="B818" s="16">
        <f ca="1" t="shared" ref="B818:F818" si="6076">RAND()</f>
        <v>0.0280032175858633</v>
      </c>
      <c r="C818" s="17">
        <f ca="1">IF(B818&lt;=('Ejercicio 3 - TIR'!$D$13-'Ejercicio 3 - TIR'!$C$13)/('Ejercicio 3 - TIR'!$E$13-'Ejercicio 3 - TIR'!$C$13),'Ejercicio 3 - TIR'!$C$13+SQRT(('Ejercicio 3 - TIR'!$E$13-'Ejercicio 3 - TIR'!$C$13)*('Ejercicio 3 - TIR'!$D$13-'Ejercicio 3 - TIR'!$C$13)*B818),'Ejercicio 3 - TIR'!$E$13-SQRT(('Ejercicio 3 - TIR'!$E$13-'Ejercicio 3 - TIR'!$C$13)*('Ejercicio 3 - TIR'!$E$13-'Ejercicio 3 - TIR'!$D$13)*(1-B818)))</f>
        <v>63346.8323881463</v>
      </c>
      <c r="D818" s="16">
        <f ca="1" t="shared" si="6076"/>
        <v>0.60893332600785</v>
      </c>
      <c r="E818" s="17">
        <f ca="1">IF(D818&lt;=('Ejercicio 3 - TIR'!$D$14-'Ejercicio 3 - TIR'!$C$14)/('Ejercicio 3 - TIR'!$E$14-'Ejercicio 3 - TIR'!$C$14),'Ejercicio 3 - TIR'!$C$14+SQRT(('Ejercicio 3 - TIR'!$E$14-'Ejercicio 3 - TIR'!$C$14)*('Ejercicio 3 - TIR'!$D$14-'Ejercicio 3 - TIR'!$C$14)*D818),'Ejercicio 3 - TIR'!$E$14-SQRT(('Ejercicio 3 - TIR'!$E$14-'Ejercicio 3 - TIR'!$C$14)*('Ejercicio 3 - TIR'!$E$14-'Ejercicio 3 - TIR'!$D$14)*(1-D818)))</f>
        <v>32341.0182727191</v>
      </c>
      <c r="F818" s="16">
        <f ca="1" t="shared" si="6076"/>
        <v>0.3994633201611</v>
      </c>
      <c r="G818" s="17">
        <f ca="1">IF(F818&lt;=('Ejercicio 3 - TIR'!$D$18-'Ejercicio 3 - TIR'!$C$18)/('Ejercicio 3 - TIR'!$E$18-'Ejercicio 3 - TIR'!$C$18),'Ejercicio 3 - TIR'!$C$18+SQRT(('Ejercicio 3 - TIR'!$E$18-'Ejercicio 3 - TIR'!$C$18)*('Ejercicio 3 - TIR'!$D$18-'Ejercicio 3 - TIR'!$C$18)*F818),'Ejercicio 3 - TIR'!$E$18-SQRT(('Ejercicio 3 - TIR'!$E$18-'Ejercicio 3 - TIR'!$C$18)*('Ejercicio 3 - TIR'!$E$18-'Ejercicio 3 - TIR'!$D$18)*(1-F818)))</f>
        <v>37740.7685680535</v>
      </c>
      <c r="H818" s="16">
        <f ca="1" t="shared" ref="H818:L818" si="6077">RAND()</f>
        <v>0.113306796657738</v>
      </c>
      <c r="I818" s="17">
        <f ca="1">IF(H818&lt;=('Ejercicio 3 - TIR'!$D$18-'Ejercicio 3 - TIR'!$C$18)/('Ejercicio 3 - TIR'!$E$18-'Ejercicio 3 - TIR'!$C$18),'Ejercicio 3 - TIR'!$C$18+SQRT(('Ejercicio 3 - TIR'!$E$18-'Ejercicio 3 - TIR'!$C$18)*('Ejercicio 3 - TIR'!$D$18-'Ejercicio 3 - TIR'!$C$18)*H818),'Ejercicio 3 - TIR'!$E$18-SQRT(('Ejercicio 3 - TIR'!$E$18-'Ejercicio 3 - TIR'!$C$18)*('Ejercicio 3 - TIR'!$E$18-'Ejercicio 3 - TIR'!$D$18)*(1-H818)))</f>
        <v>34122.6228906681</v>
      </c>
      <c r="J818" s="16">
        <f ca="1" t="shared" si="6077"/>
        <v>0.55948036767995</v>
      </c>
      <c r="K818" s="17">
        <f ca="1">IF(J818&lt;=('Ejercicio 3 - TIR'!$D$18-'Ejercicio 3 - TIR'!$C$18)/('Ejercicio 3 - TIR'!$E$18-'Ejercicio 3 - TIR'!$C$18),'Ejercicio 3 - TIR'!$C$18+SQRT(('Ejercicio 3 - TIR'!$E$18-'Ejercicio 3 - TIR'!$C$18)*('Ejercicio 3 - TIR'!$D$18-'Ejercicio 3 - TIR'!$C$18)*J818),'Ejercicio 3 - TIR'!$E$18-SQRT(('Ejercicio 3 - TIR'!$E$18-'Ejercicio 3 - TIR'!$C$18)*('Ejercicio 3 - TIR'!$E$18-'Ejercicio 3 - TIR'!$D$18)*(1-J818)))</f>
        <v>39160.8981629528</v>
      </c>
      <c r="L818" s="16">
        <f ca="1" t="shared" si="6077"/>
        <v>0.626496950349754</v>
      </c>
      <c r="M818" s="17">
        <f ca="1">IF(L818&lt;=('Ejercicio 3 - TIR'!$D$18-'Ejercicio 3 - TIR'!$C$18)/('Ejercicio 3 - TIR'!$E$18-'Ejercicio 3 - TIR'!$C$18),'Ejercicio 3 - TIR'!$C$18+SQRT(('Ejercicio 3 - TIR'!$E$18-'Ejercicio 3 - TIR'!$C$18)*('Ejercicio 3 - TIR'!$D$18-'Ejercicio 3 - TIR'!$C$18)*L818),'Ejercicio 3 - TIR'!$E$18-SQRT(('Ejercicio 3 - TIR'!$E$18-'Ejercicio 3 - TIR'!$C$18)*('Ejercicio 3 - TIR'!$E$18-'Ejercicio 3 - TIR'!$D$18)*(1-L818)))</f>
        <v>39694.0467583184</v>
      </c>
      <c r="N818" s="16">
        <f ca="1" t="shared" ref="N818:R818" si="6078">RAND()</f>
        <v>0.850696452710674</v>
      </c>
      <c r="O818" s="17">
        <f ca="1">IF(N818&lt;=('Ejercicio 3 - TIR'!$D$18-'Ejercicio 3 - TIR'!$C$18)/('Ejercicio 3 - TIR'!$E$18-'Ejercicio 3 - TIR'!$C$18),'Ejercicio 3 - TIR'!$C$18+SQRT(('Ejercicio 3 - TIR'!$E$18-'Ejercicio 3 - TIR'!$C$18)*('Ejercicio 3 - TIR'!$D$18-'Ejercicio 3 - TIR'!$C$18)*N818),'Ejercicio 3 - TIR'!$E$18-SQRT(('Ejercicio 3 - TIR'!$E$18-'Ejercicio 3 - TIR'!$C$18)*('Ejercicio 3 - TIR'!$E$18-'Ejercicio 3 - TIR'!$D$18)*(1-N818)))</f>
        <v>41653.6936711204</v>
      </c>
      <c r="P818" s="16">
        <f ca="1" t="shared" si="6078"/>
        <v>0.298255039271454</v>
      </c>
      <c r="Q818" s="18">
        <f ca="1">IF(P818&lt;=('Ejercicio 3 - TIR'!$D$22-'Ejercicio 3 - TIR'!$C$22)/('Ejercicio 3 - TIR'!$E$22-'Ejercicio 3 - TIR'!$C$22),'Ejercicio 3 - TIR'!$C$22+SQRT(('Ejercicio 3 - TIR'!$E$22-'Ejercicio 3 - TIR'!$C$22)*('Ejercicio 3 - TIR'!$D$22-'Ejercicio 3 - TIR'!$C$22)*P818),'Ejercicio 3 - TIR'!$E$22-SQRT(('Ejercicio 3 - TIR'!$E$22-'Ejercicio 3 - TIR'!$C$22)*('Ejercicio 3 - TIR'!$E$22-'Ejercicio 3 - TIR'!$D$22)*(1-P818)))</f>
        <v>0.143170219478646</v>
      </c>
      <c r="R818" s="16">
        <f ca="1" t="shared" si="6078"/>
        <v>0.796551627816548</v>
      </c>
      <c r="S818" s="18">
        <f ca="1">IF(R818&lt;=('Ejercicio 3 - TIR'!$D$23-'Ejercicio 3 - TIR'!$C$23)/('Ejercicio 3 - TIR'!$E$23-'Ejercicio 3 - TIR'!$C$23),'Ejercicio 3 - TIR'!$C$23+SQRT(('Ejercicio 3 - TIR'!$E$23-'Ejercicio 3 - TIR'!$C$23)*('Ejercicio 3 - TIR'!$D$23-'Ejercicio 3 - TIR'!$C$23)*R818),'Ejercicio 3 - TIR'!$E$23-SQRT(('Ejercicio 3 - TIR'!$E$23-'Ejercicio 3 - TIR'!$C$23)*('Ejercicio 3 - TIR'!$E$23-'Ejercicio 3 - TIR'!$D$23)*(1-R818)))</f>
        <v>0.160863462436213</v>
      </c>
      <c r="T818" s="16">
        <f ca="1" t="shared" ref="T818:X818" si="6079">RAND()</f>
        <v>0.952496081314127</v>
      </c>
      <c r="U818" s="18">
        <f ca="1">IF(T818&lt;=('Ejercicio 3 - TIR'!$D$24-'Ejercicio 3 - TIR'!$C$24)/('Ejercicio 3 - TIR'!$E$24-'Ejercicio 3 - TIR'!$C$24),'Ejercicio 3 - TIR'!$C$24+SQRT(('Ejercicio 3 - TIR'!$E$24-'Ejercicio 3 - TIR'!$C$24)*('Ejercicio 3 - TIR'!$D$24-'Ejercicio 3 - TIR'!$C$24)*T818),'Ejercicio 3 - TIR'!$E$24-SQRT(('Ejercicio 3 - TIR'!$E$24-'Ejercicio 3 - TIR'!$C$24)*('Ejercicio 3 - TIR'!$E$24-'Ejercicio 3 - TIR'!$D$24)*(1-T818)))</f>
        <v>0.208466961704718</v>
      </c>
      <c r="V818" s="16">
        <f ca="1" t="shared" si="6079"/>
        <v>0.481206362272594</v>
      </c>
      <c r="W818" s="18">
        <f ca="1">IF(V818&lt;=('Ejercicio 3 - TIR'!$D$25-'Ejercicio 3 - TIR'!$C$25)/('Ejercicio 3 - TIR'!$E$25-'Ejercicio 3 - TIR'!$C$25),'Ejercicio 3 - TIR'!$C$25+SQRT(('Ejercicio 3 - TIR'!$E$25-'Ejercicio 3 - TIR'!$C$25)*('Ejercicio 3 - TIR'!$D$25-'Ejercicio 3 - TIR'!$C$25)*V818),'Ejercicio 3 - TIR'!$E$25-SQRT(('Ejercicio 3 - TIR'!$E$25-'Ejercicio 3 - TIR'!$C$25)*('Ejercicio 3 - TIR'!$E$25-'Ejercicio 3 - TIR'!$D$25)*(1-V818)))</f>
        <v>0.207388056462467</v>
      </c>
      <c r="X818" s="16">
        <f ca="1" t="shared" si="6079"/>
        <v>0.690305371978932</v>
      </c>
      <c r="Y818" s="18">
        <f ca="1">IF(X818&lt;=('Ejercicio 3 - TIR'!$D$26-'Ejercicio 3 - TIR'!$C$26)/('Ejercicio 3 - TIR'!$E$26-'Ejercicio 3 - TIR'!$C$26),'Ejercicio 3 - TIR'!$C$26+SQRT(('Ejercicio 3 - TIR'!$E$26-'Ejercicio 3 - TIR'!$C$26)*('Ejercicio 3 - TIR'!$D$26-'Ejercicio 3 - TIR'!$C$26)*X818),'Ejercicio 3 - TIR'!$E$26-SQRT(('Ejercicio 3 - TIR'!$E$26-'Ejercicio 3 - TIR'!$C$26)*('Ejercicio 3 - TIR'!$E$26-'Ejercicio 3 - TIR'!$D$26)*(1-X818)))</f>
        <v>0.239105611738115</v>
      </c>
      <c r="Z818" s="16">
        <f ca="1" t="shared" si="5716"/>
        <v>1.14317021947865</v>
      </c>
      <c r="AA818" s="16">
        <f ca="1" t="shared" si="5717"/>
        <v>1.32706453913795</v>
      </c>
      <c r="AB818" s="16">
        <f ca="1" t="shared" si="5718"/>
        <v>1.60371365159811</v>
      </c>
      <c r="AC818" s="16">
        <f ca="1" t="shared" si="5719"/>
        <v>1.93630470892536</v>
      </c>
      <c r="AD818" s="16">
        <f ca="1" t="shared" si="5720"/>
        <v>2.39928603086436</v>
      </c>
      <c r="AE818" s="15">
        <f ca="1" t="shared" si="5721"/>
        <v>4630.27068426809</v>
      </c>
      <c r="AF818" s="15">
        <f ca="1" t="shared" si="5722"/>
        <v>5375.11205855635</v>
      </c>
      <c r="AG818" s="15">
        <f ca="1" t="shared" si="5723"/>
        <v>6495.64533822598</v>
      </c>
      <c r="AH818" s="15">
        <f ca="1" t="shared" si="5724"/>
        <v>7842.76460039015</v>
      </c>
      <c r="AI818" s="15">
        <f ca="1" t="shared" si="5725"/>
        <v>9718.01362788448</v>
      </c>
      <c r="AJ818" s="17">
        <f ca="1" t="shared" si="5726"/>
        <v>43144.1226872345</v>
      </c>
      <c r="AK818" s="17">
        <f ca="1" t="shared" si="5727"/>
        <v>45282.9228205824</v>
      </c>
      <c r="AL818" s="17">
        <f ca="1" t="shared" si="5728"/>
        <v>62802.8669927707</v>
      </c>
      <c r="AM818" s="17">
        <f ca="1" t="shared" si="5729"/>
        <v>76859.7696544354</v>
      </c>
      <c r="AN818" s="17">
        <f ca="1" t="shared" si="5730"/>
        <v>99939.1253590223</v>
      </c>
      <c r="AO818" s="17">
        <f ca="1">C818/'Ejercicio 3 - TIR'!$D$7</f>
        <v>12669.3664776293</v>
      </c>
      <c r="AP818" s="17">
        <f ca="1" t="shared" si="5731"/>
        <v>30474.7562096052</v>
      </c>
      <c r="AQ818" s="17">
        <f ca="1" t="shared" si="5732"/>
        <v>32613.5563429532</v>
      </c>
      <c r="AR818" s="17">
        <f ca="1" t="shared" si="5733"/>
        <v>50133.5005151414</v>
      </c>
      <c r="AS818" s="17">
        <f ca="1" t="shared" si="5734"/>
        <v>64190.4031768062</v>
      </c>
      <c r="AT818" s="17">
        <f ca="1" t="shared" si="5735"/>
        <v>87269.758881393</v>
      </c>
      <c r="AU818" s="17">
        <f ca="1">AP818*'Ejercicio 3 - TIR'!$D$5</f>
        <v>15237.3781048026</v>
      </c>
      <c r="AV818" s="17">
        <f ca="1">AQ818*'Ejercicio 3 - TIR'!$D$5</f>
        <v>16306.7781714766</v>
      </c>
      <c r="AW818" s="17">
        <f ca="1">AR818*'Ejercicio 3 - TIR'!$D$5</f>
        <v>25066.7502575707</v>
      </c>
      <c r="AX818" s="17">
        <f ca="1">AS818*'Ejercicio 3 - TIR'!$D$5</f>
        <v>32095.2015884031</v>
      </c>
      <c r="AY818" s="17">
        <f ca="1">AT818*'Ejercicio 3 - TIR'!$D$5</f>
        <v>43634.8794406965</v>
      </c>
      <c r="AZ818" s="17">
        <f ca="1" t="shared" ref="AZ818:BD818" si="6080">AJ818-AU818-AE818</f>
        <v>23276.4738981638</v>
      </c>
      <c r="BA818" s="17">
        <f ca="1" t="shared" si="6080"/>
        <v>23601.0325905495</v>
      </c>
      <c r="BB818" s="17">
        <f ca="1" t="shared" si="6080"/>
        <v>31240.471396974</v>
      </c>
      <c r="BC818" s="17">
        <f ca="1" t="shared" si="6080"/>
        <v>36921.8034656422</v>
      </c>
      <c r="BD818" s="17">
        <f ca="1" t="shared" si="6080"/>
        <v>46586.2322904413</v>
      </c>
      <c r="BE818" s="17">
        <f ca="1" t="shared" ref="BE818:BI818" si="6081">AZ818/Z818</f>
        <v>20361.336834666</v>
      </c>
      <c r="BF818" s="17">
        <f ca="1" t="shared" si="6081"/>
        <v>17784.389450931</v>
      </c>
      <c r="BG818" s="17">
        <f ca="1" t="shared" si="6081"/>
        <v>19480.0807275306</v>
      </c>
      <c r="BH818" s="17">
        <f ca="1" t="shared" si="6081"/>
        <v>19068.1783169001</v>
      </c>
      <c r="BI818" s="17">
        <f ca="1" t="shared" si="6081"/>
        <v>19416.7063414521</v>
      </c>
      <c r="BJ818" s="17">
        <f ca="1" t="shared" si="5738"/>
        <v>77595.3533656639</v>
      </c>
      <c r="BK818" s="17">
        <f ca="1" t="shared" si="5739"/>
        <v>30397.4340096771</v>
      </c>
      <c r="BL818" s="17">
        <f ca="1" t="shared" si="5740"/>
        <v>107992.787375341</v>
      </c>
      <c r="BM818" s="17">
        <f ca="1">BK818*'Ejercicio 3 - TIR'!$D$5</f>
        <v>15198.7170048385</v>
      </c>
      <c r="BN818" s="17">
        <f ca="1" t="shared" si="5741"/>
        <v>92794.0703705024</v>
      </c>
      <c r="BO818" s="17">
        <f ca="1" t="shared" si="5742"/>
        <v>38675.7015115337</v>
      </c>
      <c r="BP818" s="17">
        <f ca="1" t="shared" si="5743"/>
        <v>-95687.8506608655</v>
      </c>
      <c r="BQ818" s="17">
        <f ca="1" t="shared" ref="BQ818:BT818" si="6082">BE818</f>
        <v>20361.336834666</v>
      </c>
      <c r="BR818" s="17">
        <f ca="1" t="shared" si="6082"/>
        <v>17784.389450931</v>
      </c>
      <c r="BS818" s="17">
        <f ca="1" t="shared" si="6082"/>
        <v>19480.0807275306</v>
      </c>
      <c r="BT818" s="17">
        <f ca="1" t="shared" si="6082"/>
        <v>19068.1783169001</v>
      </c>
      <c r="BU818" s="17">
        <f ca="1" t="shared" si="5745"/>
        <v>58092.4078529858</v>
      </c>
      <c r="BV818" s="19">
        <f ca="1" t="shared" si="5746"/>
        <v>10.428439641116</v>
      </c>
    </row>
    <row r="819" ht="15" customHeight="1" spans="1:74">
      <c r="A819" s="15">
        <v>818</v>
      </c>
      <c r="B819" s="16">
        <f ca="1" t="shared" ref="B819:F819" si="6083">RAND()</f>
        <v>0.143091399381973</v>
      </c>
      <c r="C819" s="17">
        <f ca="1">IF(B819&lt;=('Ejercicio 3 - TIR'!$D$13-'Ejercicio 3 - TIR'!$C$13)/('Ejercicio 3 - TIR'!$E$13-'Ejercicio 3 - TIR'!$C$13),'Ejercicio 3 - TIR'!$C$13+SQRT(('Ejercicio 3 - TIR'!$E$13-'Ejercicio 3 - TIR'!$C$13)*('Ejercicio 3 - TIR'!$D$13-'Ejercicio 3 - TIR'!$C$13)*B819),'Ejercicio 3 - TIR'!$E$13-SQRT(('Ejercicio 3 - TIR'!$E$13-'Ejercicio 3 - TIR'!$C$13)*('Ejercicio 3 - TIR'!$E$13-'Ejercicio 3 - TIR'!$D$13)*(1-B819)))</f>
        <v>67565.4847665427</v>
      </c>
      <c r="D819" s="16">
        <f ca="1" t="shared" si="6083"/>
        <v>0.748398853227355</v>
      </c>
      <c r="E819" s="17">
        <f ca="1">IF(D819&lt;=('Ejercicio 3 - TIR'!$D$14-'Ejercicio 3 - TIR'!$C$14)/('Ejercicio 3 - TIR'!$E$14-'Ejercicio 3 - TIR'!$C$14),'Ejercicio 3 - TIR'!$C$14+SQRT(('Ejercicio 3 - TIR'!$E$14-'Ejercicio 3 - TIR'!$C$14)*('Ejercicio 3 - TIR'!$D$14-'Ejercicio 3 - TIR'!$C$14)*D819),'Ejercicio 3 - TIR'!$E$14-SQRT(('Ejercicio 3 - TIR'!$E$14-'Ejercicio 3 - TIR'!$C$14)*('Ejercicio 3 - TIR'!$E$14-'Ejercicio 3 - TIR'!$D$14)*(1-D819)))</f>
        <v>33856.6969783433</v>
      </c>
      <c r="F819" s="16">
        <f ca="1" t="shared" si="6083"/>
        <v>0.476332655506284</v>
      </c>
      <c r="G819" s="17">
        <f ca="1">IF(F819&lt;=('Ejercicio 3 - TIR'!$D$18-'Ejercicio 3 - TIR'!$C$18)/('Ejercicio 3 - TIR'!$E$18-'Ejercicio 3 - TIR'!$C$18),'Ejercicio 3 - TIR'!$C$18+SQRT(('Ejercicio 3 - TIR'!$E$18-'Ejercicio 3 - TIR'!$C$18)*('Ejercicio 3 - TIR'!$D$18-'Ejercicio 3 - TIR'!$C$18)*F819),'Ejercicio 3 - TIR'!$E$18-SQRT(('Ejercicio 3 - TIR'!$E$18-'Ejercicio 3 - TIR'!$C$18)*('Ejercicio 3 - TIR'!$E$18-'Ejercicio 3 - TIR'!$D$18)*(1-F819)))</f>
        <v>38452.8041693832</v>
      </c>
      <c r="H819" s="16">
        <f ca="1" t="shared" ref="H819:L819" si="6084">RAND()</f>
        <v>0.75081106579028</v>
      </c>
      <c r="I819" s="17">
        <f ca="1">IF(H819&lt;=('Ejercicio 3 - TIR'!$D$18-'Ejercicio 3 - TIR'!$C$18)/('Ejercicio 3 - TIR'!$E$18-'Ejercicio 3 - TIR'!$C$18),'Ejercicio 3 - TIR'!$C$18+SQRT(('Ejercicio 3 - TIR'!$E$18-'Ejercicio 3 - TIR'!$C$18)*('Ejercicio 3 - TIR'!$D$18-'Ejercicio 3 - TIR'!$C$18)*H819),'Ejercicio 3 - TIR'!$E$18-SQRT(('Ejercicio 3 - TIR'!$E$18-'Ejercicio 3 - TIR'!$C$18)*('Ejercicio 3 - TIR'!$E$18-'Ejercicio 3 - TIR'!$D$18)*(1-H819)))</f>
        <v>40676.9027230782</v>
      </c>
      <c r="J819" s="16">
        <f ca="1" t="shared" si="6084"/>
        <v>0.149025239367817</v>
      </c>
      <c r="K819" s="17">
        <f ca="1">IF(J819&lt;=('Ejercicio 3 - TIR'!$D$18-'Ejercicio 3 - TIR'!$C$18)/('Ejercicio 3 - TIR'!$E$18-'Ejercicio 3 - TIR'!$C$18),'Ejercicio 3 - TIR'!$C$18+SQRT(('Ejercicio 3 - TIR'!$E$18-'Ejercicio 3 - TIR'!$C$18)*('Ejercicio 3 - TIR'!$D$18-'Ejercicio 3 - TIR'!$C$18)*J819),'Ejercicio 3 - TIR'!$E$18-SQRT(('Ejercicio 3 - TIR'!$E$18-'Ejercicio 3 - TIR'!$C$18)*('Ejercicio 3 - TIR'!$E$18-'Ejercicio 3 - TIR'!$D$18)*(1-J819)))</f>
        <v>34727.979050839</v>
      </c>
      <c r="L819" s="16">
        <f ca="1" t="shared" si="6084"/>
        <v>0.193400662009439</v>
      </c>
      <c r="M819" s="17">
        <f ca="1">IF(L819&lt;=('Ejercicio 3 - TIR'!$D$18-'Ejercicio 3 - TIR'!$C$18)/('Ejercicio 3 - TIR'!$E$18-'Ejercicio 3 - TIR'!$C$18),'Ejercicio 3 - TIR'!$C$18+SQRT(('Ejercicio 3 - TIR'!$E$18-'Ejercicio 3 - TIR'!$C$18)*('Ejercicio 3 - TIR'!$D$18-'Ejercicio 3 - TIR'!$C$18)*L819),'Ejercicio 3 - TIR'!$E$18-SQRT(('Ejercicio 3 - TIR'!$E$18-'Ejercicio 3 - TIR'!$C$18)*('Ejercicio 3 - TIR'!$E$18-'Ejercicio 3 - TIR'!$D$18)*(1-L819)))</f>
        <v>35386.102422106</v>
      </c>
      <c r="N819" s="16">
        <f ca="1" t="shared" ref="N819:R819" si="6085">RAND()</f>
        <v>0.407972462587719</v>
      </c>
      <c r="O819" s="17">
        <f ca="1">IF(N819&lt;=('Ejercicio 3 - TIR'!$D$18-'Ejercicio 3 - TIR'!$C$18)/('Ejercicio 3 - TIR'!$E$18-'Ejercicio 3 - TIR'!$C$18),'Ejercicio 3 - TIR'!$C$18+SQRT(('Ejercicio 3 - TIR'!$E$18-'Ejercicio 3 - TIR'!$C$18)*('Ejercicio 3 - TIR'!$D$18-'Ejercicio 3 - TIR'!$C$18)*N819),'Ejercicio 3 - TIR'!$E$18-SQRT(('Ejercicio 3 - TIR'!$E$18-'Ejercicio 3 - TIR'!$C$18)*('Ejercicio 3 - TIR'!$E$18-'Ejercicio 3 - TIR'!$D$18)*(1-N819)))</f>
        <v>37822.7788788996</v>
      </c>
      <c r="P819" s="16">
        <f ca="1" t="shared" si="6085"/>
        <v>0.355335623292482</v>
      </c>
      <c r="Q819" s="18">
        <f ca="1">IF(P819&lt;=('Ejercicio 3 - TIR'!$D$22-'Ejercicio 3 - TIR'!$C$22)/('Ejercicio 3 - TIR'!$E$22-'Ejercicio 3 - TIR'!$C$22),'Ejercicio 3 - TIR'!$C$22+SQRT(('Ejercicio 3 - TIR'!$E$22-'Ejercicio 3 - TIR'!$C$22)*('Ejercicio 3 - TIR'!$D$22-'Ejercicio 3 - TIR'!$C$22)*P819),'Ejercicio 3 - TIR'!$E$22-SQRT(('Ejercicio 3 - TIR'!$E$22-'Ejercicio 3 - TIR'!$C$22)*('Ejercicio 3 - TIR'!$E$22-'Ejercicio 3 - TIR'!$D$22)*(1-P819)))</f>
        <v>0.14529039584361</v>
      </c>
      <c r="R819" s="16">
        <f ca="1" t="shared" si="6085"/>
        <v>0.482195279758829</v>
      </c>
      <c r="S819" s="18">
        <f ca="1">IF(R819&lt;=('Ejercicio 3 - TIR'!$D$23-'Ejercicio 3 - TIR'!$C$23)/('Ejercicio 3 - TIR'!$E$23-'Ejercicio 3 - TIR'!$C$23),'Ejercicio 3 - TIR'!$C$23+SQRT(('Ejercicio 3 - TIR'!$E$23-'Ejercicio 3 - TIR'!$C$23)*('Ejercicio 3 - TIR'!$D$23-'Ejercicio 3 - TIR'!$C$23)*R819),'Ejercicio 3 - TIR'!$E$23-SQRT(('Ejercicio 3 - TIR'!$E$23-'Ejercicio 3 - TIR'!$C$23)*('Ejercicio 3 - TIR'!$E$23-'Ejercicio 3 - TIR'!$D$23)*(1-R819)))</f>
        <v>0.1494610166757</v>
      </c>
      <c r="T819" s="16">
        <f ca="1" t="shared" ref="T819:X819" si="6086">RAND()</f>
        <v>0.609064987060943</v>
      </c>
      <c r="U819" s="18">
        <f ca="1">IF(T819&lt;=('Ejercicio 3 - TIR'!$D$24-'Ejercicio 3 - TIR'!$C$24)/('Ejercicio 3 - TIR'!$E$24-'Ejercicio 3 - TIR'!$C$24),'Ejercicio 3 - TIR'!$C$24+SQRT(('Ejercicio 3 - TIR'!$E$24-'Ejercicio 3 - TIR'!$C$24)*('Ejercicio 3 - TIR'!$D$24-'Ejercicio 3 - TIR'!$C$24)*T819),'Ejercicio 3 - TIR'!$E$24-SQRT(('Ejercicio 3 - TIR'!$E$24-'Ejercicio 3 - TIR'!$C$24)*('Ejercicio 3 - TIR'!$E$24-'Ejercicio 3 - TIR'!$D$24)*(1-T819)))</f>
        <v>0.186914987740227</v>
      </c>
      <c r="V819" s="16">
        <f ca="1" t="shared" si="6086"/>
        <v>0.523545300022753</v>
      </c>
      <c r="W819" s="18">
        <f ca="1">IF(V819&lt;=('Ejercicio 3 - TIR'!$D$25-'Ejercicio 3 - TIR'!$C$25)/('Ejercicio 3 - TIR'!$E$25-'Ejercicio 3 - TIR'!$C$25),'Ejercicio 3 - TIR'!$C$25+SQRT(('Ejercicio 3 - TIR'!$E$25-'Ejercicio 3 - TIR'!$C$25)*('Ejercicio 3 - TIR'!$D$25-'Ejercicio 3 - TIR'!$C$25)*V819),'Ejercicio 3 - TIR'!$E$25-SQRT(('Ejercicio 3 - TIR'!$E$25-'Ejercicio 3 - TIR'!$C$25)*('Ejercicio 3 - TIR'!$E$25-'Ejercicio 3 - TIR'!$D$25)*(1-V819)))</f>
        <v>0.209163846288854</v>
      </c>
      <c r="X819" s="16">
        <f ca="1" t="shared" si="6086"/>
        <v>0.338414891144512</v>
      </c>
      <c r="Y819" s="18">
        <f ca="1">IF(X819&lt;=('Ejercicio 3 - TIR'!$D$26-'Ejercicio 3 - TIR'!$C$26)/('Ejercicio 3 - TIR'!$E$26-'Ejercicio 3 - TIR'!$C$26),'Ejercicio 3 - TIR'!$C$26+SQRT(('Ejercicio 3 - TIR'!$E$26-'Ejercicio 3 - TIR'!$C$26)*('Ejercicio 3 - TIR'!$D$26-'Ejercicio 3 - TIR'!$C$26)*X819),'Ejercicio 3 - TIR'!$E$26-SQRT(('Ejercicio 3 - TIR'!$E$26-'Ejercicio 3 - TIR'!$C$26)*('Ejercicio 3 - TIR'!$E$26-'Ejercicio 3 - TIR'!$D$26)*(1-X819)))</f>
        <v>0.220229107520302</v>
      </c>
      <c r="Z819" s="16">
        <f ca="1" t="shared" si="5716"/>
        <v>1.14529039584361</v>
      </c>
      <c r="AA819" s="16">
        <f ca="1" t="shared" si="5717"/>
        <v>1.31646666279531</v>
      </c>
      <c r="AB819" s="16">
        <f ca="1" t="shared" si="5718"/>
        <v>1.56253401293211</v>
      </c>
      <c r="AC819" s="16">
        <f ca="1" t="shared" si="5719"/>
        <v>1.88935963703415</v>
      </c>
      <c r="AD819" s="16">
        <f ca="1" t="shared" si="5720"/>
        <v>2.30545162368306</v>
      </c>
      <c r="AE819" s="15">
        <f ca="1" t="shared" si="5721"/>
        <v>4919.05290594063</v>
      </c>
      <c r="AF819" s="15">
        <f ca="1" t="shared" si="5722"/>
        <v>5654.25955434408</v>
      </c>
      <c r="AG819" s="15">
        <f ca="1" t="shared" si="5723"/>
        <v>6711.12540962436</v>
      </c>
      <c r="AH819" s="15">
        <f ca="1" t="shared" si="5724"/>
        <v>8114.85021322825</v>
      </c>
      <c r="AI819" s="15">
        <f ca="1" t="shared" si="5725"/>
        <v>9901.97643334844</v>
      </c>
      <c r="AJ819" s="17">
        <f ca="1" t="shared" si="5726"/>
        <v>44039.6273084497</v>
      </c>
      <c r="AK819" s="17">
        <f ca="1" t="shared" si="5727"/>
        <v>53549.7863807002</v>
      </c>
      <c r="AL819" s="17">
        <f ca="1" t="shared" si="5728"/>
        <v>54263.6484673298</v>
      </c>
      <c r="AM819" s="17">
        <f ca="1" t="shared" si="5729"/>
        <v>66857.0736282835</v>
      </c>
      <c r="AN819" s="17">
        <f ca="1" t="shared" si="5730"/>
        <v>87198.5869785646</v>
      </c>
      <c r="AO819" s="17">
        <f ca="1">C819/'Ejercicio 3 - TIR'!$D$7</f>
        <v>13513.0969533085</v>
      </c>
      <c r="AP819" s="17">
        <f ca="1" t="shared" si="5731"/>
        <v>30526.5303551412</v>
      </c>
      <c r="AQ819" s="17">
        <f ca="1" t="shared" si="5732"/>
        <v>40036.6894273917</v>
      </c>
      <c r="AR819" s="17">
        <f ca="1" t="shared" si="5733"/>
        <v>40750.5515140213</v>
      </c>
      <c r="AS819" s="17">
        <f ca="1" t="shared" si="5734"/>
        <v>53343.9766749749</v>
      </c>
      <c r="AT819" s="17">
        <f ca="1" t="shared" si="5735"/>
        <v>73685.4900252561</v>
      </c>
      <c r="AU819" s="17">
        <f ca="1">AP819*'Ejercicio 3 - TIR'!$D$5</f>
        <v>15263.2651775706</v>
      </c>
      <c r="AV819" s="17">
        <f ca="1">AQ819*'Ejercicio 3 - TIR'!$D$5</f>
        <v>20018.3447136958</v>
      </c>
      <c r="AW819" s="17">
        <f ca="1">AR819*'Ejercicio 3 - TIR'!$D$5</f>
        <v>20375.2757570107</v>
      </c>
      <c r="AX819" s="17">
        <f ca="1">AS819*'Ejercicio 3 - TIR'!$D$5</f>
        <v>26671.9883374875</v>
      </c>
      <c r="AY819" s="17">
        <f ca="1">AT819*'Ejercicio 3 - TIR'!$D$5</f>
        <v>36842.745012628</v>
      </c>
      <c r="AZ819" s="17">
        <f ca="1" t="shared" ref="AZ819:BD819" si="6087">AJ819-AU819-AE819</f>
        <v>23857.3092249385</v>
      </c>
      <c r="BA819" s="17">
        <f ca="1" t="shared" si="6087"/>
        <v>27877.1821126603</v>
      </c>
      <c r="BB819" s="17">
        <f ca="1" t="shared" si="6087"/>
        <v>27177.2473006948</v>
      </c>
      <c r="BC819" s="17">
        <f ca="1" t="shared" si="6087"/>
        <v>32070.2350775677</v>
      </c>
      <c r="BD819" s="17">
        <f ca="1" t="shared" si="6087"/>
        <v>40453.8655325881</v>
      </c>
      <c r="BE819" s="17">
        <f ca="1" t="shared" ref="BE819:BI819" si="6088">AZ819/Z819</f>
        <v>20830.7948023658</v>
      </c>
      <c r="BF819" s="17">
        <f ca="1" t="shared" si="6088"/>
        <v>21175.7600101072</v>
      </c>
      <c r="BG819" s="17">
        <f ca="1" t="shared" si="6088"/>
        <v>17393.059655512</v>
      </c>
      <c r="BH819" s="17">
        <f ca="1" t="shared" si="6088"/>
        <v>16974.1294610858</v>
      </c>
      <c r="BI819" s="17">
        <f ca="1" t="shared" si="6088"/>
        <v>17547.0459310533</v>
      </c>
      <c r="BJ819" s="17">
        <f ca="1" t="shared" si="5738"/>
        <v>78054.977021267</v>
      </c>
      <c r="BK819" s="17">
        <f ca="1" t="shared" si="5739"/>
        <v>31153.7913119918</v>
      </c>
      <c r="BL819" s="17">
        <f ca="1" t="shared" si="5740"/>
        <v>109208.768333259</v>
      </c>
      <c r="BM819" s="17">
        <f ca="1">BK819*'Ejercicio 3 - TIR'!$D$5</f>
        <v>15576.8956559959</v>
      </c>
      <c r="BN819" s="17">
        <f ca="1" t="shared" si="5741"/>
        <v>93631.8726772629</v>
      </c>
      <c r="BO819" s="17">
        <f ca="1" t="shared" si="5742"/>
        <v>40613.2454549975</v>
      </c>
      <c r="BP819" s="17">
        <f ca="1" t="shared" si="5743"/>
        <v>-101422.181744886</v>
      </c>
      <c r="BQ819" s="17">
        <f ca="1" t="shared" ref="BQ819:BT819" si="6089">BE819</f>
        <v>20830.7948023658</v>
      </c>
      <c r="BR819" s="17">
        <f ca="1" t="shared" si="6089"/>
        <v>21175.7600101072</v>
      </c>
      <c r="BS819" s="17">
        <f ca="1" t="shared" si="6089"/>
        <v>17393.059655512</v>
      </c>
      <c r="BT819" s="17">
        <f ca="1" t="shared" si="6089"/>
        <v>16974.1294610858</v>
      </c>
      <c r="BU819" s="17">
        <f ca="1" t="shared" si="5745"/>
        <v>58160.2913860508</v>
      </c>
      <c r="BV819" s="19">
        <f ca="1" t="shared" si="5746"/>
        <v>8.59932068590139</v>
      </c>
    </row>
    <row r="820" ht="15" customHeight="1" spans="1:74">
      <c r="A820" s="15">
        <v>819</v>
      </c>
      <c r="B820" s="16">
        <f ca="1" t="shared" ref="B820:F820" si="6090">RAND()</f>
        <v>0.857425215099813</v>
      </c>
      <c r="C820" s="17">
        <f ca="1">IF(B820&lt;=('Ejercicio 3 - TIR'!$D$13-'Ejercicio 3 - TIR'!$C$13)/('Ejercicio 3 - TIR'!$E$13-'Ejercicio 3 - TIR'!$C$13),'Ejercicio 3 - TIR'!$C$13+SQRT(('Ejercicio 3 - TIR'!$E$13-'Ejercicio 3 - TIR'!$C$13)*('Ejercicio 3 - TIR'!$D$13-'Ejercicio 3 - TIR'!$C$13)*B820),'Ejercicio 3 - TIR'!$E$13-SQRT(('Ejercicio 3 - TIR'!$E$13-'Ejercicio 3 - TIR'!$C$13)*('Ejercicio 3 - TIR'!$E$13-'Ejercicio 3 - TIR'!$D$13)*(1-B820)))</f>
        <v>86919.8722529088</v>
      </c>
      <c r="D820" s="16">
        <f ca="1" t="shared" si="6090"/>
        <v>0.589766632089584</v>
      </c>
      <c r="E820" s="17">
        <f ca="1">IF(D820&lt;=('Ejercicio 3 - TIR'!$D$14-'Ejercicio 3 - TIR'!$C$14)/('Ejercicio 3 - TIR'!$E$14-'Ejercicio 3 - TIR'!$C$14),'Ejercicio 3 - TIR'!$C$14+SQRT(('Ejercicio 3 - TIR'!$E$14-'Ejercicio 3 - TIR'!$C$14)*('Ejercicio 3 - TIR'!$D$14-'Ejercicio 3 - TIR'!$C$14)*D820),'Ejercicio 3 - TIR'!$E$14-SQRT(('Ejercicio 3 - TIR'!$E$14-'Ejercicio 3 - TIR'!$C$14)*('Ejercicio 3 - TIR'!$E$14-'Ejercicio 3 - TIR'!$D$14)*(1-D820)))</f>
        <v>32155.5748976383</v>
      </c>
      <c r="F820" s="16">
        <f ca="1" t="shared" si="6090"/>
        <v>0.412802764177945</v>
      </c>
      <c r="G820" s="17">
        <f ca="1">IF(F820&lt;=('Ejercicio 3 - TIR'!$D$18-'Ejercicio 3 - TIR'!$C$18)/('Ejercicio 3 - TIR'!$E$18-'Ejercicio 3 - TIR'!$C$18),'Ejercicio 3 - TIR'!$C$18+SQRT(('Ejercicio 3 - TIR'!$E$18-'Ejercicio 3 - TIR'!$C$18)*('Ejercicio 3 - TIR'!$D$18-'Ejercicio 3 - TIR'!$C$18)*F820),'Ejercicio 3 - TIR'!$E$18-SQRT(('Ejercicio 3 - TIR'!$E$18-'Ejercicio 3 - TIR'!$C$18)*('Ejercicio 3 - TIR'!$E$18-'Ejercicio 3 - TIR'!$D$18)*(1-F820)))</f>
        <v>37868.9525749423</v>
      </c>
      <c r="H820" s="16">
        <f ca="1" t="shared" ref="H820:L820" si="6091">RAND()</f>
        <v>0.418235994211886</v>
      </c>
      <c r="I820" s="17">
        <f ca="1">IF(H820&lt;=('Ejercicio 3 - TIR'!$D$18-'Ejercicio 3 - TIR'!$C$18)/('Ejercicio 3 - TIR'!$E$18-'Ejercicio 3 - TIR'!$C$18),'Ejercicio 3 - TIR'!$C$18+SQRT(('Ejercicio 3 - TIR'!$E$18-'Ejercicio 3 - TIR'!$C$18)*('Ejercicio 3 - TIR'!$D$18-'Ejercicio 3 - TIR'!$C$18)*H820),'Ejercicio 3 - TIR'!$E$18-SQRT(('Ejercicio 3 - TIR'!$E$18-'Ejercicio 3 - TIR'!$C$18)*('Ejercicio 3 - TIR'!$E$18-'Ejercicio 3 - TIR'!$D$18)*(1-H820)))</f>
        <v>37920.5681066312</v>
      </c>
      <c r="J820" s="16">
        <f ca="1" t="shared" si="6091"/>
        <v>0.818094488168722</v>
      </c>
      <c r="K820" s="17">
        <f ca="1">IF(J820&lt;=('Ejercicio 3 - TIR'!$D$18-'Ejercicio 3 - TIR'!$C$18)/('Ejercicio 3 - TIR'!$E$18-'Ejercicio 3 - TIR'!$C$18),'Ejercicio 3 - TIR'!$C$18+SQRT(('Ejercicio 3 - TIR'!$E$18-'Ejercicio 3 - TIR'!$C$18)*('Ejercicio 3 - TIR'!$D$18-'Ejercicio 3 - TIR'!$C$18)*J820),'Ejercicio 3 - TIR'!$E$18-SQRT(('Ejercicio 3 - TIR'!$E$18-'Ejercicio 3 - TIR'!$C$18)*('Ejercicio 3 - TIR'!$E$18-'Ejercicio 3 - TIR'!$D$18)*(1-J820)))</f>
        <v>41306.3685366098</v>
      </c>
      <c r="L820" s="16">
        <f ca="1" t="shared" si="6091"/>
        <v>0.918277891326287</v>
      </c>
      <c r="M820" s="17">
        <f ca="1">IF(L820&lt;=('Ejercicio 3 - TIR'!$D$18-'Ejercicio 3 - TIR'!$C$18)/('Ejercicio 3 - TIR'!$E$18-'Ejercicio 3 - TIR'!$C$18),'Ejercicio 3 - TIR'!$C$18+SQRT(('Ejercicio 3 - TIR'!$E$18-'Ejercicio 3 - TIR'!$C$18)*('Ejercicio 3 - TIR'!$D$18-'Ejercicio 3 - TIR'!$C$18)*L820),'Ejercicio 3 - TIR'!$E$18-SQRT(('Ejercicio 3 - TIR'!$E$18-'Ejercicio 3 - TIR'!$C$18)*('Ejercicio 3 - TIR'!$E$18-'Ejercicio 3 - TIR'!$D$18)*(1-L820)))</f>
        <v>42524.2863351089</v>
      </c>
      <c r="N820" s="16">
        <f ca="1" t="shared" ref="N820:R820" si="6092">RAND()</f>
        <v>0.138189008916836</v>
      </c>
      <c r="O820" s="17">
        <f ca="1">IF(N820&lt;=('Ejercicio 3 - TIR'!$D$18-'Ejercicio 3 - TIR'!$C$18)/('Ejercicio 3 - TIR'!$E$18-'Ejercicio 3 - TIR'!$C$18),'Ejercicio 3 - TIR'!$C$18+SQRT(('Ejercicio 3 - TIR'!$E$18-'Ejercicio 3 - TIR'!$C$18)*('Ejercicio 3 - TIR'!$D$18-'Ejercicio 3 - TIR'!$C$18)*N820),'Ejercicio 3 - TIR'!$E$18-SQRT(('Ejercicio 3 - TIR'!$E$18-'Ejercicio 3 - TIR'!$C$18)*('Ejercicio 3 - TIR'!$E$18-'Ejercicio 3 - TIR'!$D$18)*(1-N820)))</f>
        <v>34552.8399200417</v>
      </c>
      <c r="P820" s="16">
        <f ca="1" t="shared" si="6092"/>
        <v>0.405328104198946</v>
      </c>
      <c r="Q820" s="18">
        <f ca="1">IF(P820&lt;=('Ejercicio 3 - TIR'!$D$22-'Ejercicio 3 - TIR'!$C$22)/('Ejercicio 3 - TIR'!$E$22-'Ejercicio 3 - TIR'!$C$22),'Ejercicio 3 - TIR'!$C$22+SQRT(('Ejercicio 3 - TIR'!$E$22-'Ejercicio 3 - TIR'!$C$22)*('Ejercicio 3 - TIR'!$D$22-'Ejercicio 3 - TIR'!$C$22)*P820),'Ejercicio 3 - TIR'!$E$22-SQRT(('Ejercicio 3 - TIR'!$E$22-'Ejercicio 3 - TIR'!$C$22)*('Ejercicio 3 - TIR'!$E$22-'Ejercicio 3 - TIR'!$D$22)*(1-P820)))</f>
        <v>0.147010934592459</v>
      </c>
      <c r="R820" s="16">
        <f ca="1" t="shared" si="6092"/>
        <v>0.626485873984299</v>
      </c>
      <c r="S820" s="18">
        <f ca="1">IF(R820&lt;=('Ejercicio 3 - TIR'!$D$23-'Ejercicio 3 - TIR'!$C$23)/('Ejercicio 3 - TIR'!$E$23-'Ejercicio 3 - TIR'!$C$23),'Ejercicio 3 - TIR'!$C$23+SQRT(('Ejercicio 3 - TIR'!$E$23-'Ejercicio 3 - TIR'!$C$23)*('Ejercicio 3 - TIR'!$D$23-'Ejercicio 3 - TIR'!$C$23)*R820),'Ejercicio 3 - TIR'!$E$23-SQRT(('Ejercicio 3 - TIR'!$E$23-'Ejercicio 3 - TIR'!$C$23)*('Ejercicio 3 - TIR'!$E$23-'Ejercicio 3 - TIR'!$D$23)*(1-R820)))</f>
        <v>0.154070761159875</v>
      </c>
      <c r="T820" s="16">
        <f ca="1" t="shared" ref="T820:X820" si="6093">RAND()</f>
        <v>0.649017113588495</v>
      </c>
      <c r="U820" s="18">
        <f ca="1">IF(T820&lt;=('Ejercicio 3 - TIR'!$D$24-'Ejercicio 3 - TIR'!$C$24)/('Ejercicio 3 - TIR'!$E$24-'Ejercicio 3 - TIR'!$C$24),'Ejercicio 3 - TIR'!$C$24+SQRT(('Ejercicio 3 - TIR'!$E$24-'Ejercicio 3 - TIR'!$C$24)*('Ejercicio 3 - TIR'!$D$24-'Ejercicio 3 - TIR'!$C$24)*T820),'Ejercicio 3 - TIR'!$E$24-SQRT(('Ejercicio 3 - TIR'!$E$24-'Ejercicio 3 - TIR'!$C$24)*('Ejercicio 3 - TIR'!$E$24-'Ejercicio 3 - TIR'!$D$24)*(1-T820)))</f>
        <v>0.188651123114979</v>
      </c>
      <c r="V820" s="16">
        <f ca="1" t="shared" si="6093"/>
        <v>0.263987197462699</v>
      </c>
      <c r="W820" s="18">
        <f ca="1">IF(V820&lt;=('Ejercicio 3 - TIR'!$D$25-'Ejercicio 3 - TIR'!$C$25)/('Ejercicio 3 - TIR'!$E$25-'Ejercicio 3 - TIR'!$C$25),'Ejercicio 3 - TIR'!$C$25+SQRT(('Ejercicio 3 - TIR'!$E$25-'Ejercicio 3 - TIR'!$C$25)*('Ejercicio 3 - TIR'!$D$25-'Ejercicio 3 - TIR'!$C$25)*V820),'Ejercicio 3 - TIR'!$E$25-SQRT(('Ejercicio 3 - TIR'!$E$25-'Ejercicio 3 - TIR'!$C$25)*('Ejercicio 3 - TIR'!$E$25-'Ejercicio 3 - TIR'!$D$25)*(1-V820)))</f>
        <v>0.199224517586868</v>
      </c>
      <c r="X820" s="16">
        <f ca="1" t="shared" si="6093"/>
        <v>0.911748732506376</v>
      </c>
      <c r="Y820" s="18">
        <f ca="1">IF(X820&lt;=('Ejercicio 3 - TIR'!$D$26-'Ejercicio 3 - TIR'!$C$26)/('Ejercicio 3 - TIR'!$E$26-'Ejercicio 3 - TIR'!$C$26),'Ejercicio 3 - TIR'!$C$26+SQRT(('Ejercicio 3 - TIR'!$E$26-'Ejercicio 3 - TIR'!$C$26)*('Ejercicio 3 - TIR'!$D$26-'Ejercicio 3 - TIR'!$C$26)*X820),'Ejercicio 3 - TIR'!$E$26-SQRT(('Ejercicio 3 - TIR'!$E$26-'Ejercicio 3 - TIR'!$C$26)*('Ejercicio 3 - TIR'!$E$26-'Ejercicio 3 - TIR'!$D$26)*(1-X820)))</f>
        <v>0.258169818038652</v>
      </c>
      <c r="Z820" s="16">
        <f ca="1" t="shared" si="5716"/>
        <v>1.14701093459246</v>
      </c>
      <c r="AA820" s="16">
        <f ca="1" t="shared" si="5717"/>
        <v>1.32373178234382</v>
      </c>
      <c r="AB820" s="16">
        <f ca="1" t="shared" si="5718"/>
        <v>1.57345526978597</v>
      </c>
      <c r="AC820" s="16">
        <f ca="1" t="shared" si="5719"/>
        <v>1.8869261368536</v>
      </c>
      <c r="AD820" s="16">
        <f ca="1" t="shared" si="5720"/>
        <v>2.37407351425747</v>
      </c>
      <c r="AE820" s="15">
        <f ca="1" t="shared" si="5721"/>
        <v>4727.22111805962</v>
      </c>
      <c r="AF820" s="15">
        <f ca="1" t="shared" si="5722"/>
        <v>5455.5476738901</v>
      </c>
      <c r="AG820" s="15">
        <f ca="1" t="shared" si="5723"/>
        <v>6484.74286977678</v>
      </c>
      <c r="AH820" s="15">
        <f ca="1" t="shared" si="5724"/>
        <v>7776.66263968294</v>
      </c>
      <c r="AI820" s="15">
        <f ca="1" t="shared" si="5725"/>
        <v>9784.36221831786</v>
      </c>
      <c r="AJ820" s="17">
        <f ca="1" t="shared" si="5726"/>
        <v>43436.1026850221</v>
      </c>
      <c r="AK820" s="17">
        <f ca="1" t="shared" si="5727"/>
        <v>50196.661207281</v>
      </c>
      <c r="AL820" s="17">
        <f ca="1" t="shared" si="5728"/>
        <v>64993.7232496502</v>
      </c>
      <c r="AM820" s="17">
        <f ca="1" t="shared" si="5729"/>
        <v>80240.1873367633</v>
      </c>
      <c r="AN820" s="17">
        <f ca="1" t="shared" si="5730"/>
        <v>82030.9820965491</v>
      </c>
      <c r="AO820" s="17">
        <f ca="1">C820/'Ejercicio 3 - TIR'!$D$7</f>
        <v>17383.9744505818</v>
      </c>
      <c r="AP820" s="17">
        <f ca="1" t="shared" si="5731"/>
        <v>26052.1282344404</v>
      </c>
      <c r="AQ820" s="17">
        <f ca="1" t="shared" si="5732"/>
        <v>32812.6867566993</v>
      </c>
      <c r="AR820" s="17">
        <f ca="1" t="shared" si="5733"/>
        <v>47609.7487990684</v>
      </c>
      <c r="AS820" s="17">
        <f ca="1" t="shared" si="5734"/>
        <v>62856.2128861815</v>
      </c>
      <c r="AT820" s="17">
        <f ca="1" t="shared" si="5735"/>
        <v>64647.0076459673</v>
      </c>
      <c r="AU820" s="17">
        <f ca="1">AP820*'Ejercicio 3 - TIR'!$D$5</f>
        <v>13026.0641172202</v>
      </c>
      <c r="AV820" s="17">
        <f ca="1">AQ820*'Ejercicio 3 - TIR'!$D$5</f>
        <v>16406.3433783496</v>
      </c>
      <c r="AW820" s="17">
        <f ca="1">AR820*'Ejercicio 3 - TIR'!$D$5</f>
        <v>23804.8743995342</v>
      </c>
      <c r="AX820" s="17">
        <f ca="1">AS820*'Ejercicio 3 - TIR'!$D$5</f>
        <v>31428.1064430907</v>
      </c>
      <c r="AY820" s="17">
        <f ca="1">AT820*'Ejercicio 3 - TIR'!$D$5</f>
        <v>32323.5038229837</v>
      </c>
      <c r="AZ820" s="17">
        <f ca="1" t="shared" ref="AZ820:BD820" si="6094">AJ820-AU820-AE820</f>
        <v>25682.8174497423</v>
      </c>
      <c r="BA820" s="17">
        <f ca="1" t="shared" si="6094"/>
        <v>28334.7701550413</v>
      </c>
      <c r="BB820" s="17">
        <f ca="1" t="shared" si="6094"/>
        <v>34704.1059803392</v>
      </c>
      <c r="BC820" s="17">
        <f ca="1" t="shared" si="6094"/>
        <v>41035.4182539896</v>
      </c>
      <c r="BD820" s="17">
        <f ca="1" t="shared" si="6094"/>
        <v>39923.1160552476</v>
      </c>
      <c r="BE820" s="17">
        <f ca="1" t="shared" ref="BE820:BI820" si="6095">AZ820/Z820</f>
        <v>22391.0833586496</v>
      </c>
      <c r="BF820" s="17">
        <f ca="1" t="shared" si="6095"/>
        <v>21405.2201004582</v>
      </c>
      <c r="BG820" s="17">
        <f ca="1" t="shared" si="6095"/>
        <v>22055.9850964558</v>
      </c>
      <c r="BH820" s="17">
        <f ca="1" t="shared" si="6095"/>
        <v>21747.2308282375</v>
      </c>
      <c r="BI820" s="17">
        <f ca="1" t="shared" si="6095"/>
        <v>16816.293099388</v>
      </c>
      <c r="BJ820" s="17">
        <f ca="1" t="shared" si="5738"/>
        <v>76339.6987002053</v>
      </c>
      <c r="BK820" s="17">
        <f ca="1" t="shared" si="5739"/>
        <v>41270.8333156547</v>
      </c>
      <c r="BL820" s="17">
        <f ca="1" t="shared" si="5740"/>
        <v>117610.53201586</v>
      </c>
      <c r="BM820" s="17">
        <f ca="1">BK820*'Ejercicio 3 - TIR'!$D$5</f>
        <v>20635.4166578273</v>
      </c>
      <c r="BN820" s="17">
        <f ca="1" t="shared" si="5741"/>
        <v>96975.1153580327</v>
      </c>
      <c r="BO820" s="17">
        <f ca="1" t="shared" si="5742"/>
        <v>40847.5621229292</v>
      </c>
      <c r="BP820" s="17">
        <f ca="1" t="shared" si="5743"/>
        <v>-119075.447150547</v>
      </c>
      <c r="BQ820" s="17">
        <f ca="1" t="shared" ref="BQ820:BT820" si="6096">BE820</f>
        <v>22391.0833586496</v>
      </c>
      <c r="BR820" s="17">
        <f ca="1" t="shared" si="6096"/>
        <v>21405.2201004582</v>
      </c>
      <c r="BS820" s="17">
        <f ca="1" t="shared" si="6096"/>
        <v>22055.9850964558</v>
      </c>
      <c r="BT820" s="17">
        <f ca="1" t="shared" si="6096"/>
        <v>21747.2308282375</v>
      </c>
      <c r="BU820" s="17">
        <f ca="1" t="shared" si="5745"/>
        <v>57663.8552223171</v>
      </c>
      <c r="BV820" s="19">
        <f ca="1" t="shared" si="5746"/>
        <v>5.98222652371632</v>
      </c>
    </row>
    <row r="821" ht="15" customHeight="1" spans="1:74">
      <c r="A821" s="15">
        <v>820</v>
      </c>
      <c r="B821" s="16">
        <f ca="1" t="shared" ref="B821:F821" si="6097">RAND()</f>
        <v>0.224514793471071</v>
      </c>
      <c r="C821" s="17">
        <f ca="1">IF(B821&lt;=('Ejercicio 3 - TIR'!$D$13-'Ejercicio 3 - TIR'!$C$13)/('Ejercicio 3 - TIR'!$E$13-'Ejercicio 3 - TIR'!$C$13),'Ejercicio 3 - TIR'!$C$13+SQRT(('Ejercicio 3 - TIR'!$E$13-'Ejercicio 3 - TIR'!$C$13)*('Ejercicio 3 - TIR'!$D$13-'Ejercicio 3 - TIR'!$C$13)*B821),'Ejercicio 3 - TIR'!$E$13-SQRT(('Ejercicio 3 - TIR'!$E$13-'Ejercicio 3 - TIR'!$C$13)*('Ejercicio 3 - TIR'!$E$13-'Ejercicio 3 - TIR'!$D$13)*(1-B821)))</f>
        <v>69476.5984081013</v>
      </c>
      <c r="D821" s="16">
        <f ca="1" t="shared" si="6097"/>
        <v>0.518735711286906</v>
      </c>
      <c r="E821" s="17">
        <f ca="1">IF(D821&lt;=('Ejercicio 3 - TIR'!$D$14-'Ejercicio 3 - TIR'!$C$14)/('Ejercicio 3 - TIR'!$E$14-'Ejercicio 3 - TIR'!$C$14),'Ejercicio 3 - TIR'!$C$14+SQRT(('Ejercicio 3 - TIR'!$E$14-'Ejercicio 3 - TIR'!$C$14)*('Ejercicio 3 - TIR'!$D$14-'Ejercicio 3 - TIR'!$C$14)*D821),'Ejercicio 3 - TIR'!$E$14-SQRT(('Ejercicio 3 - TIR'!$E$14-'Ejercicio 3 - TIR'!$C$14)*('Ejercicio 3 - TIR'!$E$14-'Ejercicio 3 - TIR'!$D$14)*(1-D821)))</f>
        <v>31503.5511355058</v>
      </c>
      <c r="F821" s="16">
        <f ca="1" t="shared" si="6097"/>
        <v>0.818113406387934</v>
      </c>
      <c r="G821" s="17">
        <f ca="1">IF(F821&lt;=('Ejercicio 3 - TIR'!$D$18-'Ejercicio 3 - TIR'!$C$18)/('Ejercicio 3 - TIR'!$E$18-'Ejercicio 3 - TIR'!$C$18),'Ejercicio 3 - TIR'!$C$18+SQRT(('Ejercicio 3 - TIR'!$E$18-'Ejercicio 3 - TIR'!$C$18)*('Ejercicio 3 - TIR'!$D$18-'Ejercicio 3 - TIR'!$C$18)*F821),'Ejercicio 3 - TIR'!$E$18-SQRT(('Ejercicio 3 - TIR'!$E$18-'Ejercicio 3 - TIR'!$C$18)*('Ejercicio 3 - TIR'!$E$18-'Ejercicio 3 - TIR'!$D$18)*(1-F821)))</f>
        <v>41306.5606109068</v>
      </c>
      <c r="H821" s="16">
        <f ca="1" t="shared" ref="H821:L821" si="6098">RAND()</f>
        <v>0.858353826318816</v>
      </c>
      <c r="I821" s="17">
        <f ca="1">IF(H821&lt;=('Ejercicio 3 - TIR'!$D$18-'Ejercicio 3 - TIR'!$C$18)/('Ejercicio 3 - TIR'!$E$18-'Ejercicio 3 - TIR'!$C$18),'Ejercicio 3 - TIR'!$C$18+SQRT(('Ejercicio 3 - TIR'!$E$18-'Ejercicio 3 - TIR'!$C$18)*('Ejercicio 3 - TIR'!$D$18-'Ejercicio 3 - TIR'!$C$18)*H821),'Ejercicio 3 - TIR'!$E$18-SQRT(('Ejercicio 3 - TIR'!$E$18-'Ejercicio 3 - TIR'!$C$18)*('Ejercicio 3 - TIR'!$E$18-'Ejercicio 3 - TIR'!$D$18)*(1-H821)))</f>
        <v>41740.6345669611</v>
      </c>
      <c r="J821" s="16">
        <f ca="1" t="shared" si="6098"/>
        <v>0.625233543936774</v>
      </c>
      <c r="K821" s="17">
        <f ca="1">IF(J821&lt;=('Ejercicio 3 - TIR'!$D$18-'Ejercicio 3 - TIR'!$C$18)/('Ejercicio 3 - TIR'!$E$18-'Ejercicio 3 - TIR'!$C$18),'Ejercicio 3 - TIR'!$C$18+SQRT(('Ejercicio 3 - TIR'!$E$18-'Ejercicio 3 - TIR'!$C$18)*('Ejercicio 3 - TIR'!$D$18-'Ejercicio 3 - TIR'!$C$18)*J821),'Ejercicio 3 - TIR'!$E$18-SQRT(('Ejercicio 3 - TIR'!$E$18-'Ejercicio 3 - TIR'!$C$18)*('Ejercicio 3 - TIR'!$E$18-'Ejercicio 3 - TIR'!$D$18)*(1-J821)))</f>
        <v>39684.267220111</v>
      </c>
      <c r="L821" s="16">
        <f ca="1" t="shared" si="6098"/>
        <v>0.224505291421492</v>
      </c>
      <c r="M821" s="17">
        <f ca="1">IF(L821&lt;=('Ejercicio 3 - TIR'!$D$18-'Ejercicio 3 - TIR'!$C$18)/('Ejercicio 3 - TIR'!$E$18-'Ejercicio 3 - TIR'!$C$18),'Ejercicio 3 - TIR'!$C$18+SQRT(('Ejercicio 3 - TIR'!$E$18-'Ejercicio 3 - TIR'!$C$18)*('Ejercicio 3 - TIR'!$D$18-'Ejercicio 3 - TIR'!$C$18)*L821),'Ejercicio 3 - TIR'!$E$18-SQRT(('Ejercicio 3 - TIR'!$E$18-'Ejercicio 3 - TIR'!$C$18)*('Ejercicio 3 - TIR'!$E$18-'Ejercicio 3 - TIR'!$D$18)*(1-L821)))</f>
        <v>35803.0848445653</v>
      </c>
      <c r="N821" s="16">
        <f ca="1" t="shared" ref="N821:R821" si="6099">RAND()</f>
        <v>0.885245538694857</v>
      </c>
      <c r="O821" s="17">
        <f ca="1">IF(N821&lt;=('Ejercicio 3 - TIR'!$D$18-'Ejercicio 3 - TIR'!$C$18)/('Ejercicio 3 - TIR'!$E$18-'Ejercicio 3 - TIR'!$C$18),'Ejercicio 3 - TIR'!$C$18+SQRT(('Ejercicio 3 - TIR'!$E$18-'Ejercicio 3 - TIR'!$C$18)*('Ejercicio 3 - TIR'!$D$18-'Ejercicio 3 - TIR'!$C$18)*N821),'Ejercicio 3 - TIR'!$E$18-SQRT(('Ejercicio 3 - TIR'!$E$18-'Ejercicio 3 - TIR'!$C$18)*('Ejercicio 3 - TIR'!$E$18-'Ejercicio 3 - TIR'!$D$18)*(1-N821)))</f>
        <v>42066.3018904656</v>
      </c>
      <c r="P821" s="16">
        <f ca="1" t="shared" si="6099"/>
        <v>0.711182438678532</v>
      </c>
      <c r="Q821" s="18">
        <f ca="1">IF(P821&lt;=('Ejercicio 3 - TIR'!$D$22-'Ejercicio 3 - TIR'!$C$22)/('Ejercicio 3 - TIR'!$E$22-'Ejercicio 3 - TIR'!$C$22),'Ejercicio 3 - TIR'!$C$22+SQRT(('Ejercicio 3 - TIR'!$E$22-'Ejercicio 3 - TIR'!$C$22)*('Ejercicio 3 - TIR'!$D$22-'Ejercicio 3 - TIR'!$C$22)*P821),'Ejercicio 3 - TIR'!$E$22-SQRT(('Ejercicio 3 - TIR'!$E$22-'Ejercicio 3 - TIR'!$C$22)*('Ejercicio 3 - TIR'!$E$22-'Ejercicio 3 - TIR'!$D$22)*(1-P821)))</f>
        <v>0.15719930680048</v>
      </c>
      <c r="R821" s="16">
        <f ca="1" t="shared" si="6099"/>
        <v>0.962774436643594</v>
      </c>
      <c r="S821" s="18">
        <f ca="1">IF(R821&lt;=('Ejercicio 3 - TIR'!$D$23-'Ejercicio 3 - TIR'!$C$23)/('Ejercicio 3 - TIR'!$E$23-'Ejercicio 3 - TIR'!$C$23),'Ejercicio 3 - TIR'!$C$23+SQRT(('Ejercicio 3 - TIR'!$E$23-'Ejercicio 3 - TIR'!$C$23)*('Ejercicio 3 - TIR'!$D$23-'Ejercicio 3 - TIR'!$C$23)*R821),'Ejercicio 3 - TIR'!$E$23-SQRT(('Ejercicio 3 - TIR'!$E$23-'Ejercicio 3 - TIR'!$C$23)*('Ejercicio 3 - TIR'!$E$23-'Ejercicio 3 - TIR'!$D$23)*(1-R821)))</f>
        <v>0.171814279870315</v>
      </c>
      <c r="T821" s="16">
        <f ca="1" t="shared" ref="T821:X821" si="6100">RAND()</f>
        <v>0.833029238282456</v>
      </c>
      <c r="U821" s="18">
        <f ca="1">IF(T821&lt;=('Ejercicio 3 - TIR'!$D$24-'Ejercicio 3 - TIR'!$C$24)/('Ejercicio 3 - TIR'!$E$24-'Ejercicio 3 - TIR'!$C$24),'Ejercicio 3 - TIR'!$C$24+SQRT(('Ejercicio 3 - TIR'!$E$24-'Ejercicio 3 - TIR'!$C$24)*('Ejercicio 3 - TIR'!$D$24-'Ejercicio 3 - TIR'!$C$24)*T821),'Ejercicio 3 - TIR'!$E$24-SQRT(('Ejercicio 3 - TIR'!$E$24-'Ejercicio 3 - TIR'!$C$24)*('Ejercicio 3 - TIR'!$E$24-'Ejercicio 3 - TIR'!$D$24)*(1-T821)))</f>
        <v>0.198377832374872</v>
      </c>
      <c r="V821" s="16">
        <f ca="1" t="shared" si="6100"/>
        <v>0.343350500309035</v>
      </c>
      <c r="W821" s="18">
        <f ca="1">IF(V821&lt;=('Ejercicio 3 - TIR'!$D$25-'Ejercicio 3 - TIR'!$C$25)/('Ejercicio 3 - TIR'!$E$25-'Ejercicio 3 - TIR'!$C$25),'Ejercicio 3 - TIR'!$C$25+SQRT(('Ejercicio 3 - TIR'!$E$25-'Ejercicio 3 - TIR'!$C$25)*('Ejercicio 3 - TIR'!$D$25-'Ejercicio 3 - TIR'!$C$25)*V821),'Ejercicio 3 - TIR'!$E$25-SQRT(('Ejercicio 3 - TIR'!$E$25-'Ejercicio 3 - TIR'!$C$25)*('Ejercicio 3 - TIR'!$E$25-'Ejercicio 3 - TIR'!$D$25)*(1-V821)))</f>
        <v>0.202059690771561</v>
      </c>
      <c r="X821" s="16">
        <f ca="1" t="shared" si="6100"/>
        <v>0.844686587608674</v>
      </c>
      <c r="Y821" s="18">
        <f ca="1">IF(X821&lt;=('Ejercicio 3 - TIR'!$D$26-'Ejercicio 3 - TIR'!$C$26)/('Ejercicio 3 - TIR'!$E$26-'Ejercicio 3 - TIR'!$C$26),'Ejercicio 3 - TIR'!$C$26+SQRT(('Ejercicio 3 - TIR'!$E$26-'Ejercicio 3 - TIR'!$C$26)*('Ejercicio 3 - TIR'!$D$26-'Ejercicio 3 - TIR'!$C$26)*X821),'Ejercicio 3 - TIR'!$E$26-SQRT(('Ejercicio 3 - TIR'!$E$26-'Ejercicio 3 - TIR'!$C$26)*('Ejercicio 3 - TIR'!$E$26-'Ejercicio 3 - TIR'!$D$26)*(1-X821)))</f>
        <v>0.251039813071854</v>
      </c>
      <c r="Z821" s="16">
        <f ca="1" t="shared" si="5716"/>
        <v>1.15719930680048</v>
      </c>
      <c r="AA821" s="16">
        <f ca="1" t="shared" si="5717"/>
        <v>1.35602267236483</v>
      </c>
      <c r="AB821" s="16">
        <f ca="1" t="shared" si="5718"/>
        <v>1.62502751075975</v>
      </c>
      <c r="AC821" s="16">
        <f ca="1" t="shared" si="5719"/>
        <v>1.95338006707914</v>
      </c>
      <c r="AD821" s="16">
        <f ca="1" t="shared" si="5720"/>
        <v>2.44375623397698</v>
      </c>
      <c r="AE821" s="15">
        <f ca="1" t="shared" si="5721"/>
        <v>4952.33640025499</v>
      </c>
      <c r="AF821" s="15">
        <f ca="1" t="shared" si="5722"/>
        <v>5803.21851254035</v>
      </c>
      <c r="AG821" s="15">
        <f ca="1" t="shared" si="5723"/>
        <v>6954.44842185583</v>
      </c>
      <c r="AH821" s="15">
        <f ca="1" t="shared" si="5724"/>
        <v>8359.66211946279</v>
      </c>
      <c r="AI821" s="15">
        <f ca="1" t="shared" si="5725"/>
        <v>10458.2701352766</v>
      </c>
      <c r="AJ821" s="17">
        <f ca="1" t="shared" si="5726"/>
        <v>47799.9233052534</v>
      </c>
      <c r="AK821" s="17">
        <f ca="1" t="shared" si="5727"/>
        <v>56601.2468316945</v>
      </c>
      <c r="AL821" s="17">
        <f ca="1" t="shared" si="5728"/>
        <v>64488.0259770217</v>
      </c>
      <c r="AM821" s="17">
        <f ca="1" t="shared" si="5729"/>
        <v>69937.0322753173</v>
      </c>
      <c r="AN821" s="17">
        <f ca="1" t="shared" si="5730"/>
        <v>102799.787485183</v>
      </c>
      <c r="AO821" s="17">
        <f ca="1">C821/'Ejercicio 3 - TIR'!$D$7</f>
        <v>13895.3196816203</v>
      </c>
      <c r="AP821" s="17">
        <f ca="1" t="shared" si="5731"/>
        <v>33904.6036236331</v>
      </c>
      <c r="AQ821" s="17">
        <f ca="1" t="shared" si="5732"/>
        <v>42705.9271500742</v>
      </c>
      <c r="AR821" s="17">
        <f ca="1" t="shared" si="5733"/>
        <v>50592.7062954014</v>
      </c>
      <c r="AS821" s="17">
        <f ca="1" t="shared" si="5734"/>
        <v>56041.712593697</v>
      </c>
      <c r="AT821" s="17">
        <f ca="1" t="shared" si="5735"/>
        <v>88904.4678035625</v>
      </c>
      <c r="AU821" s="17">
        <f ca="1">AP821*'Ejercicio 3 - TIR'!$D$5</f>
        <v>16952.3018118166</v>
      </c>
      <c r="AV821" s="17">
        <f ca="1">AQ821*'Ejercicio 3 - TIR'!$D$5</f>
        <v>21352.9635750371</v>
      </c>
      <c r="AW821" s="17">
        <f ca="1">AR821*'Ejercicio 3 - TIR'!$D$5</f>
        <v>25296.3531477007</v>
      </c>
      <c r="AX821" s="17">
        <f ca="1">AS821*'Ejercicio 3 - TIR'!$D$5</f>
        <v>28020.8562968485</v>
      </c>
      <c r="AY821" s="17">
        <f ca="1">AT821*'Ejercicio 3 - TIR'!$D$5</f>
        <v>44452.2339017812</v>
      </c>
      <c r="AZ821" s="17">
        <f ca="1" t="shared" ref="AZ821:BD821" si="6101">AJ821-AU821-AE821</f>
        <v>25895.2850931818</v>
      </c>
      <c r="BA821" s="17">
        <f ca="1" t="shared" si="6101"/>
        <v>29445.064744117</v>
      </c>
      <c r="BB821" s="17">
        <f ca="1" t="shared" si="6101"/>
        <v>32237.2244074651</v>
      </c>
      <c r="BC821" s="17">
        <f ca="1" t="shared" si="6101"/>
        <v>33556.513859006</v>
      </c>
      <c r="BD821" s="17">
        <f ca="1" t="shared" si="6101"/>
        <v>47889.2834481249</v>
      </c>
      <c r="BE821" s="17">
        <f ca="1" t="shared" ref="BE821:BI821" si="6102">AZ821/Z821</f>
        <v>22377.5497798899</v>
      </c>
      <c r="BF821" s="17">
        <f ca="1" t="shared" si="6102"/>
        <v>21714.2864527231</v>
      </c>
      <c r="BG821" s="17">
        <f ca="1" t="shared" si="6102"/>
        <v>19837.9560924438</v>
      </c>
      <c r="BH821" s="17">
        <f ca="1" t="shared" si="6102"/>
        <v>17178.6916558345</v>
      </c>
      <c r="BI821" s="17">
        <f ca="1" t="shared" si="6102"/>
        <v>19596.5877374724</v>
      </c>
      <c r="BJ821" s="17">
        <f ca="1" t="shared" si="5738"/>
        <v>76986.9994798049</v>
      </c>
      <c r="BK821" s="17">
        <f ca="1" t="shared" si="5739"/>
        <v>33956.7740950625</v>
      </c>
      <c r="BL821" s="17">
        <f ca="1" t="shared" si="5740"/>
        <v>110943.773574867</v>
      </c>
      <c r="BM821" s="17">
        <f ca="1">BK821*'Ejercicio 3 - TIR'!$D$5</f>
        <v>16978.3870475312</v>
      </c>
      <c r="BN821" s="17">
        <f ca="1" t="shared" si="5741"/>
        <v>93965.3865273361</v>
      </c>
      <c r="BO821" s="17">
        <f ca="1" t="shared" si="5742"/>
        <v>38451.210976316</v>
      </c>
      <c r="BP821" s="17">
        <f ca="1" t="shared" si="5743"/>
        <v>-100980.149543607</v>
      </c>
      <c r="BQ821" s="17">
        <f ca="1" t="shared" ref="BQ821:BT821" si="6103">BE821</f>
        <v>22377.5497798899</v>
      </c>
      <c r="BR821" s="17">
        <f ca="1" t="shared" si="6103"/>
        <v>21714.2864527231</v>
      </c>
      <c r="BS821" s="17">
        <f ca="1" t="shared" si="6103"/>
        <v>19837.9560924438</v>
      </c>
      <c r="BT821" s="17">
        <f ca="1" t="shared" si="6103"/>
        <v>17178.6916558345</v>
      </c>
      <c r="BU821" s="17">
        <f ca="1" t="shared" si="5745"/>
        <v>58047.7987137884</v>
      </c>
      <c r="BV821" s="19">
        <f ca="1" t="shared" si="5746"/>
        <v>9.99655117001352</v>
      </c>
    </row>
    <row r="822" ht="15" customHeight="1" spans="1:74">
      <c r="A822" s="15">
        <v>821</v>
      </c>
      <c r="B822" s="16">
        <f ca="1" t="shared" ref="B822:F822" si="6104">RAND()</f>
        <v>0.624635312145584</v>
      </c>
      <c r="C822" s="17">
        <f ca="1">IF(B822&lt;=('Ejercicio 3 - TIR'!$D$13-'Ejercicio 3 - TIR'!$C$13)/('Ejercicio 3 - TIR'!$E$13-'Ejercicio 3 - TIR'!$C$13),'Ejercicio 3 - TIR'!$C$13+SQRT(('Ejercicio 3 - TIR'!$E$13-'Ejercicio 3 - TIR'!$C$13)*('Ejercicio 3 - TIR'!$D$13-'Ejercicio 3 - TIR'!$C$13)*B822),'Ejercicio 3 - TIR'!$E$13-SQRT(('Ejercicio 3 - TIR'!$E$13-'Ejercicio 3 - TIR'!$C$13)*('Ejercicio 3 - TIR'!$E$13-'Ejercicio 3 - TIR'!$D$13)*(1-B822)))</f>
        <v>78776.4841408098</v>
      </c>
      <c r="D822" s="16">
        <f ca="1" t="shared" si="6104"/>
        <v>0.600787395034133</v>
      </c>
      <c r="E822" s="17">
        <f ca="1">IF(D822&lt;=('Ejercicio 3 - TIR'!$D$14-'Ejercicio 3 - TIR'!$C$14)/('Ejercicio 3 - TIR'!$E$14-'Ejercicio 3 - TIR'!$C$14),'Ejercicio 3 - TIR'!$C$14+SQRT(('Ejercicio 3 - TIR'!$E$14-'Ejercicio 3 - TIR'!$C$14)*('Ejercicio 3 - TIR'!$D$14-'Ejercicio 3 - TIR'!$C$14)*D822),'Ejercicio 3 - TIR'!$E$14-SQRT(('Ejercicio 3 - TIR'!$E$14-'Ejercicio 3 - TIR'!$C$14)*('Ejercicio 3 - TIR'!$E$14-'Ejercicio 3 - TIR'!$D$14)*(1-D822)))</f>
        <v>32261.6609828155</v>
      </c>
      <c r="F822" s="16">
        <f ca="1" t="shared" si="6104"/>
        <v>0.858361851354456</v>
      </c>
      <c r="G822" s="17">
        <f ca="1">IF(F822&lt;=('Ejercicio 3 - TIR'!$D$18-'Ejercicio 3 - TIR'!$C$18)/('Ejercicio 3 - TIR'!$E$18-'Ejercicio 3 - TIR'!$C$18),'Ejercicio 3 - TIR'!$C$18+SQRT(('Ejercicio 3 - TIR'!$E$18-'Ejercicio 3 - TIR'!$C$18)*('Ejercicio 3 - TIR'!$D$18-'Ejercicio 3 - TIR'!$C$18)*F822),'Ejercicio 3 - TIR'!$E$18-SQRT(('Ejercicio 3 - TIR'!$E$18-'Ejercicio 3 - TIR'!$C$18)*('Ejercicio 3 - TIR'!$E$18-'Ejercicio 3 - TIR'!$D$18)*(1-F822)))</f>
        <v>41740.7268987678</v>
      </c>
      <c r="H822" s="16">
        <f ca="1" t="shared" ref="H822:L822" si="6105">RAND()</f>
        <v>0.673405291923118</v>
      </c>
      <c r="I822" s="17">
        <f ca="1">IF(H822&lt;=('Ejercicio 3 - TIR'!$D$18-'Ejercicio 3 - TIR'!$C$18)/('Ejercicio 3 - TIR'!$E$18-'Ejercicio 3 - TIR'!$C$18),'Ejercicio 3 - TIR'!$C$18+SQRT(('Ejercicio 3 - TIR'!$E$18-'Ejercicio 3 - TIR'!$C$18)*('Ejercicio 3 - TIR'!$D$18-'Ejercicio 3 - TIR'!$C$18)*H822),'Ejercicio 3 - TIR'!$E$18-SQRT(('Ejercicio 3 - TIR'!$E$18-'Ejercicio 3 - TIR'!$C$18)*('Ejercicio 3 - TIR'!$E$18-'Ejercicio 3 - TIR'!$D$18)*(1-H822)))</f>
        <v>40050.7977303644</v>
      </c>
      <c r="J822" s="16">
        <f ca="1" t="shared" si="6105"/>
        <v>0.221827851363677</v>
      </c>
      <c r="K822" s="17">
        <f ca="1">IF(J822&lt;=('Ejercicio 3 - TIR'!$D$18-'Ejercicio 3 - TIR'!$C$18)/('Ejercicio 3 - TIR'!$E$18-'Ejercicio 3 - TIR'!$C$18),'Ejercicio 3 - TIR'!$C$18+SQRT(('Ejercicio 3 - TIR'!$E$18-'Ejercicio 3 - TIR'!$C$18)*('Ejercicio 3 - TIR'!$D$18-'Ejercicio 3 - TIR'!$C$18)*J822),'Ejercicio 3 - TIR'!$E$18-SQRT(('Ejercicio 3 - TIR'!$E$18-'Ejercicio 3 - TIR'!$C$18)*('Ejercicio 3 - TIR'!$E$18-'Ejercicio 3 - TIR'!$D$18)*(1-J822)))</f>
        <v>35768.3773892275</v>
      </c>
      <c r="L822" s="16">
        <f ca="1" t="shared" si="6105"/>
        <v>0.624654853797948</v>
      </c>
      <c r="M822" s="17">
        <f ca="1">IF(L822&lt;=('Ejercicio 3 - TIR'!$D$18-'Ejercicio 3 - TIR'!$C$18)/('Ejercicio 3 - TIR'!$E$18-'Ejercicio 3 - TIR'!$C$18),'Ejercicio 3 - TIR'!$C$18+SQRT(('Ejercicio 3 - TIR'!$E$18-'Ejercicio 3 - TIR'!$C$18)*('Ejercicio 3 - TIR'!$D$18-'Ejercicio 3 - TIR'!$C$18)*L822),'Ejercicio 3 - TIR'!$E$18-SQRT(('Ejercicio 3 - TIR'!$E$18-'Ejercicio 3 - TIR'!$C$18)*('Ejercicio 3 - TIR'!$E$18-'Ejercicio 3 - TIR'!$D$18)*(1-L822)))</f>
        <v>39679.7845053334</v>
      </c>
      <c r="N822" s="16">
        <f ca="1" t="shared" ref="N822:R822" si="6106">RAND()</f>
        <v>0.037329052748412</v>
      </c>
      <c r="O822" s="17">
        <f ca="1">IF(N822&lt;=('Ejercicio 3 - TIR'!$D$18-'Ejercicio 3 - TIR'!$C$18)/('Ejercicio 3 - TIR'!$E$18-'Ejercicio 3 - TIR'!$C$18),'Ejercicio 3 - TIR'!$C$18+SQRT(('Ejercicio 3 - TIR'!$E$18-'Ejercicio 3 - TIR'!$C$18)*('Ejercicio 3 - TIR'!$D$18-'Ejercicio 3 - TIR'!$C$18)*N822),'Ejercicio 3 - TIR'!$E$18-SQRT(('Ejercicio 3 - TIR'!$E$18-'Ejercicio 3 - TIR'!$C$18)*('Ejercicio 3 - TIR'!$E$18-'Ejercicio 3 - TIR'!$D$18)*(1-N822)))</f>
        <v>32366.2962435549</v>
      </c>
      <c r="P822" s="16">
        <f ca="1" t="shared" si="6106"/>
        <v>0.333207736238702</v>
      </c>
      <c r="Q822" s="18">
        <f ca="1">IF(P822&lt;=('Ejercicio 3 - TIR'!$D$22-'Ejercicio 3 - TIR'!$C$22)/('Ejercicio 3 - TIR'!$E$22-'Ejercicio 3 - TIR'!$C$22),'Ejercicio 3 - TIR'!$C$22+SQRT(('Ejercicio 3 - TIR'!$E$22-'Ejercicio 3 - TIR'!$C$22)*('Ejercicio 3 - TIR'!$D$22-'Ejercicio 3 - TIR'!$C$22)*P822),'Ejercicio 3 - TIR'!$E$22-SQRT(('Ejercicio 3 - TIR'!$E$22-'Ejercicio 3 - TIR'!$C$22)*('Ejercicio 3 - TIR'!$E$22-'Ejercicio 3 - TIR'!$D$22)*(1-P822)))</f>
        <v>0.144490282261127</v>
      </c>
      <c r="R822" s="16">
        <f ca="1" t="shared" si="6106"/>
        <v>0.149052705171191</v>
      </c>
      <c r="S822" s="18">
        <f ca="1">IF(R822&lt;=('Ejercicio 3 - TIR'!$D$23-'Ejercicio 3 - TIR'!$C$23)/('Ejercicio 3 - TIR'!$E$23-'Ejercicio 3 - TIR'!$C$23),'Ejercicio 3 - TIR'!$C$23+SQRT(('Ejercicio 3 - TIR'!$E$23-'Ejercicio 3 - TIR'!$C$23)*('Ejercicio 3 - TIR'!$D$23-'Ejercicio 3 - TIR'!$C$23)*R822),'Ejercicio 3 - TIR'!$E$23-SQRT(('Ejercicio 3 - TIR'!$E$23-'Ejercicio 3 - TIR'!$C$23)*('Ejercicio 3 - TIR'!$E$23-'Ejercicio 3 - TIR'!$D$23)*(1-R822)))</f>
        <v>0.136379709072757</v>
      </c>
      <c r="T822" s="16">
        <f ca="1" t="shared" ref="T822:X822" si="6107">RAND()</f>
        <v>0.051528669805549</v>
      </c>
      <c r="U822" s="18">
        <f ca="1">IF(T822&lt;=('Ejercicio 3 - TIR'!$D$24-'Ejercicio 3 - TIR'!$C$24)/('Ejercicio 3 - TIR'!$E$24-'Ejercicio 3 - TIR'!$C$24),'Ejercicio 3 - TIR'!$C$24+SQRT(('Ejercicio 3 - TIR'!$E$24-'Ejercicio 3 - TIR'!$C$24)*('Ejercicio 3 - TIR'!$D$24-'Ejercicio 3 - TIR'!$C$24)*T822),'Ejercicio 3 - TIR'!$E$24-SQRT(('Ejercicio 3 - TIR'!$E$24-'Ejercicio 3 - TIR'!$C$24)*('Ejercicio 3 - TIR'!$E$24-'Ejercicio 3 - TIR'!$D$24)*(1-T822)))</f>
        <v>0.160402413498398</v>
      </c>
      <c r="V822" s="16">
        <f ca="1" t="shared" si="6107"/>
        <v>0.694145591105318</v>
      </c>
      <c r="W822" s="18">
        <f ca="1">IF(V822&lt;=('Ejercicio 3 - TIR'!$D$25-'Ejercicio 3 - TIR'!$C$25)/('Ejercicio 3 - TIR'!$E$25-'Ejercicio 3 - TIR'!$C$25),'Ejercicio 3 - TIR'!$C$25+SQRT(('Ejercicio 3 - TIR'!$E$25-'Ejercicio 3 - TIR'!$C$25)*('Ejercicio 3 - TIR'!$D$25-'Ejercicio 3 - TIR'!$C$25)*V822),'Ejercicio 3 - TIR'!$E$25-SQRT(('Ejercicio 3 - TIR'!$E$25-'Ejercicio 3 - TIR'!$C$25)*('Ejercicio 3 - TIR'!$E$25-'Ejercicio 3 - TIR'!$D$25)*(1-V822)))</f>
        <v>0.217281649932624</v>
      </c>
      <c r="X822" s="16">
        <f ca="1" t="shared" si="6107"/>
        <v>0.123140918739286</v>
      </c>
      <c r="Y822" s="18">
        <f ca="1">IF(X822&lt;=('Ejercicio 3 - TIR'!$D$26-'Ejercicio 3 - TIR'!$C$26)/('Ejercicio 3 - TIR'!$E$26-'Ejercicio 3 - TIR'!$C$26),'Ejercicio 3 - TIR'!$C$26+SQRT(('Ejercicio 3 - TIR'!$E$26-'Ejercicio 3 - TIR'!$C$26)*('Ejercicio 3 - TIR'!$D$26-'Ejercicio 3 - TIR'!$C$26)*X822),'Ejercicio 3 - TIR'!$E$26-SQRT(('Ejercicio 3 - TIR'!$E$26-'Ejercicio 3 - TIR'!$C$26)*('Ejercicio 3 - TIR'!$E$26-'Ejercicio 3 - TIR'!$D$26)*(1-X822)))</f>
        <v>0.208234047290606</v>
      </c>
      <c r="Z822" s="16">
        <f ca="1" t="shared" si="5716"/>
        <v>1.14449028226113</v>
      </c>
      <c r="AA822" s="16">
        <f ca="1" t="shared" si="5717"/>
        <v>1.3005755339925</v>
      </c>
      <c r="AB822" s="16">
        <f ca="1" t="shared" si="5718"/>
        <v>1.50919098858186</v>
      </c>
      <c r="AC822" s="16">
        <f ca="1" t="shared" si="5719"/>
        <v>1.83711049664437</v>
      </c>
      <c r="AD822" s="16">
        <f ca="1" t="shared" si="5720"/>
        <v>2.21965945068069</v>
      </c>
      <c r="AE822" s="15">
        <f ca="1" t="shared" si="5721"/>
        <v>4661.49650161979</v>
      </c>
      <c r="AF822" s="15">
        <f ca="1" t="shared" si="5722"/>
        <v>5297.23003835437</v>
      </c>
      <c r="AG822" s="15">
        <f ca="1" t="shared" si="5723"/>
        <v>6146.91852136263</v>
      </c>
      <c r="AH822" s="15">
        <f ca="1" t="shared" si="5724"/>
        <v>7482.5311196857</v>
      </c>
      <c r="AI822" s="15">
        <f ca="1" t="shared" si="5725"/>
        <v>9040.64885871577</v>
      </c>
      <c r="AJ822" s="17">
        <f ca="1" t="shared" si="5726"/>
        <v>47771.8563101554</v>
      </c>
      <c r="AK822" s="17">
        <f ca="1" t="shared" si="5727"/>
        <v>52089.0876449941</v>
      </c>
      <c r="AL822" s="17">
        <f ca="1" t="shared" si="5728"/>
        <v>53981.3128320174</v>
      </c>
      <c r="AM822" s="17">
        <f ca="1" t="shared" si="5729"/>
        <v>72896.1486193348</v>
      </c>
      <c r="AN822" s="17">
        <f ca="1" t="shared" si="5730"/>
        <v>71842.1553405374</v>
      </c>
      <c r="AO822" s="17">
        <f ca="1">C822/'Ejercicio 3 - TIR'!$D$7</f>
        <v>15755.296828162</v>
      </c>
      <c r="AP822" s="17">
        <f ca="1" t="shared" si="5731"/>
        <v>32016.5594819934</v>
      </c>
      <c r="AQ822" s="17">
        <f ca="1" t="shared" si="5732"/>
        <v>36333.7908168322</v>
      </c>
      <c r="AR822" s="17">
        <f ca="1" t="shared" si="5733"/>
        <v>38226.0160038554</v>
      </c>
      <c r="AS822" s="17">
        <f ca="1" t="shared" si="5734"/>
        <v>57140.8517911728</v>
      </c>
      <c r="AT822" s="17">
        <f ca="1" t="shared" si="5735"/>
        <v>56086.8585123754</v>
      </c>
      <c r="AU822" s="17">
        <f ca="1">AP822*'Ejercicio 3 - TIR'!$D$5</f>
        <v>16008.2797409967</v>
      </c>
      <c r="AV822" s="17">
        <f ca="1">AQ822*'Ejercicio 3 - TIR'!$D$5</f>
        <v>18166.8954084161</v>
      </c>
      <c r="AW822" s="17">
        <f ca="1">AR822*'Ejercicio 3 - TIR'!$D$5</f>
        <v>19113.0080019277</v>
      </c>
      <c r="AX822" s="17">
        <f ca="1">AS822*'Ejercicio 3 - TIR'!$D$5</f>
        <v>28570.4258955864</v>
      </c>
      <c r="AY822" s="17">
        <f ca="1">AT822*'Ejercicio 3 - TIR'!$D$5</f>
        <v>28043.4292561877</v>
      </c>
      <c r="AZ822" s="17">
        <f ca="1" t="shared" ref="AZ822:BD822" si="6108">AJ822-AU822-AE822</f>
        <v>27102.0800675389</v>
      </c>
      <c r="BA822" s="17">
        <f ca="1" t="shared" si="6108"/>
        <v>28624.9621982237</v>
      </c>
      <c r="BB822" s="17">
        <f ca="1" t="shared" si="6108"/>
        <v>28721.386308727</v>
      </c>
      <c r="BC822" s="17">
        <f ca="1" t="shared" si="6108"/>
        <v>36843.1916040627</v>
      </c>
      <c r="BD822" s="17">
        <f ca="1" t="shared" si="6108"/>
        <v>34758.0772256339</v>
      </c>
      <c r="BE822" s="17">
        <f ca="1" t="shared" ref="BE822:BI822" si="6109">AZ822/Z822</f>
        <v>23680.4807236933</v>
      </c>
      <c r="BF822" s="17">
        <f ca="1" t="shared" si="6109"/>
        <v>22009.4576978171</v>
      </c>
      <c r="BG822" s="17">
        <f ca="1" t="shared" si="6109"/>
        <v>19030.9818479076</v>
      </c>
      <c r="BH822" s="17">
        <f ca="1" t="shared" si="6109"/>
        <v>20054.9676632732</v>
      </c>
      <c r="BI822" s="17">
        <f ca="1" t="shared" si="6109"/>
        <v>15659.1936726937</v>
      </c>
      <c r="BJ822" s="17">
        <f ca="1" t="shared" si="5738"/>
        <v>71609.9006951629</v>
      </c>
      <c r="BK822" s="17">
        <f ca="1" t="shared" si="5739"/>
        <v>34971.3935029092</v>
      </c>
      <c r="BL822" s="17">
        <f ca="1" t="shared" si="5740"/>
        <v>106581.294198072</v>
      </c>
      <c r="BM822" s="17">
        <f ca="1">BK822*'Ejercicio 3 - TIR'!$D$5</f>
        <v>17485.6967514546</v>
      </c>
      <c r="BN822" s="17">
        <f ca="1" t="shared" si="5741"/>
        <v>89095.5974466174</v>
      </c>
      <c r="BO822" s="17">
        <f ca="1" t="shared" si="5742"/>
        <v>40139.3093968965</v>
      </c>
      <c r="BP822" s="17">
        <f ca="1" t="shared" si="5743"/>
        <v>-111038.145123625</v>
      </c>
      <c r="BQ822" s="17">
        <f ca="1" t="shared" ref="BQ822:BT822" si="6110">BE822</f>
        <v>23680.4807236933</v>
      </c>
      <c r="BR822" s="17">
        <f ca="1" t="shared" si="6110"/>
        <v>22009.4576978171</v>
      </c>
      <c r="BS822" s="17">
        <f ca="1" t="shared" si="6110"/>
        <v>19030.9818479076</v>
      </c>
      <c r="BT822" s="17">
        <f ca="1" t="shared" si="6110"/>
        <v>20054.9676632732</v>
      </c>
      <c r="BU822" s="17">
        <f ca="1" t="shared" si="5745"/>
        <v>55798.5030695902</v>
      </c>
      <c r="BV822" s="19">
        <f ca="1" t="shared" si="5746"/>
        <v>7.2742541377423</v>
      </c>
    </row>
    <row r="823" ht="15" customHeight="1" spans="1:74">
      <c r="A823" s="15">
        <v>822</v>
      </c>
      <c r="B823" s="16">
        <f ca="1" t="shared" ref="B823:F823" si="6111">RAND()</f>
        <v>0.802230596881525</v>
      </c>
      <c r="C823" s="17">
        <f ca="1">IF(B823&lt;=('Ejercicio 3 - TIR'!$D$13-'Ejercicio 3 - TIR'!$C$13)/('Ejercicio 3 - TIR'!$E$13-'Ejercicio 3 - TIR'!$C$13),'Ejercicio 3 - TIR'!$C$13+SQRT(('Ejercicio 3 - TIR'!$E$13-'Ejercicio 3 - TIR'!$C$13)*('Ejercicio 3 - TIR'!$D$13-'Ejercicio 3 - TIR'!$C$13)*B823),'Ejercicio 3 - TIR'!$E$13-SQRT(('Ejercicio 3 - TIR'!$E$13-'Ejercicio 3 - TIR'!$C$13)*('Ejercicio 3 - TIR'!$E$13-'Ejercicio 3 - TIR'!$D$13)*(1-B823)))</f>
        <v>84594.6994919875</v>
      </c>
      <c r="D823" s="16">
        <f ca="1" t="shared" si="6111"/>
        <v>0.880336304447034</v>
      </c>
      <c r="E823" s="17">
        <f ca="1">IF(D823&lt;=('Ejercicio 3 - TIR'!$D$14-'Ejercicio 3 - TIR'!$C$14)/('Ejercicio 3 - TIR'!$E$14-'Ejercicio 3 - TIR'!$C$14),'Ejercicio 3 - TIR'!$C$14+SQRT(('Ejercicio 3 - TIR'!$E$14-'Ejercicio 3 - TIR'!$C$14)*('Ejercicio 3 - TIR'!$D$14-'Ejercicio 3 - TIR'!$C$14)*D823),'Ejercicio 3 - TIR'!$E$14-SQRT(('Ejercicio 3 - TIR'!$E$14-'Ejercicio 3 - TIR'!$C$14)*('Ejercicio 3 - TIR'!$E$14-'Ejercicio 3 - TIR'!$D$14)*(1-D823)))</f>
        <v>35763.3085629297</v>
      </c>
      <c r="F823" s="16">
        <f ca="1" t="shared" si="6111"/>
        <v>0.221819502080442</v>
      </c>
      <c r="G823" s="17">
        <f ca="1">IF(F823&lt;=('Ejercicio 3 - TIR'!$D$18-'Ejercicio 3 - TIR'!$C$18)/('Ejercicio 3 - TIR'!$E$18-'Ejercicio 3 - TIR'!$C$18),'Ejercicio 3 - TIR'!$C$18+SQRT(('Ejercicio 3 - TIR'!$E$18-'Ejercicio 3 - TIR'!$C$18)*('Ejercicio 3 - TIR'!$D$18-'Ejercicio 3 - TIR'!$C$18)*F823),'Ejercicio 3 - TIR'!$E$18-SQRT(('Ejercicio 3 - TIR'!$E$18-'Ejercicio 3 - TIR'!$C$18)*('Ejercicio 3 - TIR'!$E$18-'Ejercicio 3 - TIR'!$D$18)*(1-F823)))</f>
        <v>35768.2688314664</v>
      </c>
      <c r="H823" s="16">
        <f ca="1" t="shared" ref="H823:L823" si="6112">RAND()</f>
        <v>0.845959338402568</v>
      </c>
      <c r="I823" s="17">
        <f ca="1">IF(H823&lt;=('Ejercicio 3 - TIR'!$D$18-'Ejercicio 3 - TIR'!$C$18)/('Ejercicio 3 - TIR'!$E$18-'Ejercicio 3 - TIR'!$C$18),'Ejercicio 3 - TIR'!$C$18+SQRT(('Ejercicio 3 - TIR'!$E$18-'Ejercicio 3 - TIR'!$C$18)*('Ejercicio 3 - TIR'!$D$18-'Ejercicio 3 - TIR'!$C$18)*H823),'Ejercicio 3 - TIR'!$E$18-SQRT(('Ejercicio 3 - TIR'!$E$18-'Ejercicio 3 - TIR'!$C$18)*('Ejercicio 3 - TIR'!$E$18-'Ejercicio 3 - TIR'!$D$18)*(1-H823)))</f>
        <v>41601.0222684155</v>
      </c>
      <c r="J823" s="16">
        <f ca="1" t="shared" si="6112"/>
        <v>0.343078023378199</v>
      </c>
      <c r="K823" s="17">
        <f ca="1">IF(J823&lt;=('Ejercicio 3 - TIR'!$D$18-'Ejercicio 3 - TIR'!$C$18)/('Ejercicio 3 - TIR'!$E$18-'Ejercicio 3 - TIR'!$C$18),'Ejercicio 3 - TIR'!$C$18+SQRT(('Ejercicio 3 - TIR'!$E$18-'Ejercicio 3 - TIR'!$C$18)*('Ejercicio 3 - TIR'!$D$18-'Ejercicio 3 - TIR'!$C$18)*J823),'Ejercicio 3 - TIR'!$E$18-SQRT(('Ejercicio 3 - TIR'!$E$18-'Ejercicio 3 - TIR'!$C$18)*('Ejercicio 3 - TIR'!$E$18-'Ejercicio 3 - TIR'!$D$18)*(1-J823)))</f>
        <v>37173.6813078593</v>
      </c>
      <c r="L823" s="16">
        <f ca="1" t="shared" si="6112"/>
        <v>0.865132309714582</v>
      </c>
      <c r="M823" s="17">
        <f ca="1">IF(L823&lt;=('Ejercicio 3 - TIR'!$D$18-'Ejercicio 3 - TIR'!$C$18)/('Ejercicio 3 - TIR'!$E$18-'Ejercicio 3 - TIR'!$C$18),'Ejercicio 3 - TIR'!$C$18+SQRT(('Ejercicio 3 - TIR'!$E$18-'Ejercicio 3 - TIR'!$C$18)*('Ejercicio 3 - TIR'!$D$18-'Ejercicio 3 - TIR'!$C$18)*L823),'Ejercicio 3 - TIR'!$E$18-SQRT(('Ejercicio 3 - TIR'!$E$18-'Ejercicio 3 - TIR'!$C$18)*('Ejercicio 3 - TIR'!$E$18-'Ejercicio 3 - TIR'!$D$18)*(1-L823)))</f>
        <v>41819.5791518407</v>
      </c>
      <c r="N823" s="16">
        <f ca="1" t="shared" ref="N823:R823" si="6113">RAND()</f>
        <v>0.15502156793084</v>
      </c>
      <c r="O823" s="17">
        <f ca="1">IF(N823&lt;=('Ejercicio 3 - TIR'!$D$18-'Ejercicio 3 - TIR'!$C$18)/('Ejercicio 3 - TIR'!$E$18-'Ejercicio 3 - TIR'!$C$18),'Ejercicio 3 - TIR'!$C$18+SQRT(('Ejercicio 3 - TIR'!$E$18-'Ejercicio 3 - TIR'!$C$18)*('Ejercicio 3 - TIR'!$D$18-'Ejercicio 3 - TIR'!$C$18)*N823),'Ejercicio 3 - TIR'!$E$18-SQRT(('Ejercicio 3 - TIR'!$E$18-'Ejercicio 3 - TIR'!$C$18)*('Ejercicio 3 - TIR'!$E$18-'Ejercicio 3 - TIR'!$D$18)*(1-N823)))</f>
        <v>34822.1608423637</v>
      </c>
      <c r="P823" s="16">
        <f ca="1" t="shared" si="6113"/>
        <v>0.290533207700626</v>
      </c>
      <c r="Q823" s="18">
        <f ca="1">IF(P823&lt;=('Ejercicio 3 - TIR'!$D$22-'Ejercicio 3 - TIR'!$C$22)/('Ejercicio 3 - TIR'!$E$22-'Ejercicio 3 - TIR'!$C$22),'Ejercicio 3 - TIR'!$C$22+SQRT(('Ejercicio 3 - TIR'!$E$22-'Ejercicio 3 - TIR'!$C$22)*('Ejercicio 3 - TIR'!$D$22-'Ejercicio 3 - TIR'!$C$22)*P823),'Ejercicio 3 - TIR'!$E$22-SQRT(('Ejercicio 3 - TIR'!$E$22-'Ejercicio 3 - TIR'!$C$22)*('Ejercicio 3 - TIR'!$E$22-'Ejercicio 3 - TIR'!$D$22)*(1-P823)))</f>
        <v>0.142868313752027</v>
      </c>
      <c r="R823" s="16">
        <f ca="1" t="shared" si="6113"/>
        <v>0.289764829739291</v>
      </c>
      <c r="S823" s="18">
        <f ca="1">IF(R823&lt;=('Ejercicio 3 - TIR'!$D$23-'Ejercicio 3 - TIR'!$C$23)/('Ejercicio 3 - TIR'!$E$23-'Ejercicio 3 - TIR'!$C$23),'Ejercicio 3 - TIR'!$C$23+SQRT(('Ejercicio 3 - TIR'!$E$23-'Ejercicio 3 - TIR'!$C$23)*('Ejercicio 3 - TIR'!$D$23-'Ejercicio 3 - TIR'!$C$23)*R823),'Ejercicio 3 - TIR'!$E$23-SQRT(('Ejercicio 3 - TIR'!$E$23-'Ejercicio 3 - TIR'!$C$23)*('Ejercicio 3 - TIR'!$E$23-'Ejercicio 3 - TIR'!$D$23)*(1-R823)))</f>
        <v>0.142838053628335</v>
      </c>
      <c r="T823" s="16">
        <f ca="1" t="shared" ref="T823:X823" si="6114">RAND()</f>
        <v>0.47856030605427</v>
      </c>
      <c r="U823" s="18">
        <f ca="1">IF(T823&lt;=('Ejercicio 3 - TIR'!$D$24-'Ejercicio 3 - TIR'!$C$24)/('Ejercicio 3 - TIR'!$E$24-'Ejercicio 3 - TIR'!$C$24),'Ejercicio 3 - TIR'!$C$24+SQRT(('Ejercicio 3 - TIR'!$E$24-'Ejercicio 3 - TIR'!$C$24)*('Ejercicio 3 - TIR'!$D$24-'Ejercicio 3 - TIR'!$C$24)*T823),'Ejercicio 3 - TIR'!$E$24-SQRT(('Ejercicio 3 - TIR'!$E$24-'Ejercicio 3 - TIR'!$C$24)*('Ejercicio 3 - TIR'!$E$24-'Ejercicio 3 - TIR'!$D$24)*(1-T823)))</f>
        <v>0.181789646127678</v>
      </c>
      <c r="V823" s="16">
        <f ca="1" t="shared" si="6114"/>
        <v>0.384377962868661</v>
      </c>
      <c r="W823" s="18">
        <f ca="1">IF(V823&lt;=('Ejercicio 3 - TIR'!$D$25-'Ejercicio 3 - TIR'!$C$25)/('Ejercicio 3 - TIR'!$E$25-'Ejercicio 3 - TIR'!$C$25),'Ejercicio 3 - TIR'!$C$25+SQRT(('Ejercicio 3 - TIR'!$E$25-'Ejercicio 3 - TIR'!$C$25)*('Ejercicio 3 - TIR'!$D$25-'Ejercicio 3 - TIR'!$C$25)*V823),'Ejercicio 3 - TIR'!$E$25-SQRT(('Ejercicio 3 - TIR'!$E$25-'Ejercicio 3 - TIR'!$C$25)*('Ejercicio 3 - TIR'!$E$25-'Ejercicio 3 - TIR'!$D$25)*(1-V823)))</f>
        <v>0.203581500132386</v>
      </c>
      <c r="X823" s="16">
        <f ca="1" t="shared" si="6114"/>
        <v>0.353742205515903</v>
      </c>
      <c r="Y823" s="18">
        <f ca="1">IF(X823&lt;=('Ejercicio 3 - TIR'!$D$26-'Ejercicio 3 - TIR'!$C$26)/('Ejercicio 3 - TIR'!$E$26-'Ejercicio 3 - TIR'!$C$26),'Ejercicio 3 - TIR'!$C$26+SQRT(('Ejercicio 3 - TIR'!$E$26-'Ejercicio 3 - TIR'!$C$26)*('Ejercicio 3 - TIR'!$D$26-'Ejercicio 3 - TIR'!$C$26)*X823),'Ejercicio 3 - TIR'!$E$26-SQRT(('Ejercicio 3 - TIR'!$E$26-'Ejercicio 3 - TIR'!$C$26)*('Ejercicio 3 - TIR'!$E$26-'Ejercicio 3 - TIR'!$D$26)*(1-X823)))</f>
        <v>0.22092553774926</v>
      </c>
      <c r="Z823" s="16">
        <f ca="1" t="shared" si="5716"/>
        <v>1.14286831375203</v>
      </c>
      <c r="AA823" s="16">
        <f ca="1" t="shared" si="5717"/>
        <v>1.30611339924186</v>
      </c>
      <c r="AB823" s="16">
        <f ca="1" t="shared" si="5718"/>
        <v>1.54355129189266</v>
      </c>
      <c r="AC823" s="16">
        <f ca="1" t="shared" si="5719"/>
        <v>1.85778977942745</v>
      </c>
      <c r="AD823" s="16">
        <f ca="1" t="shared" si="5720"/>
        <v>2.26822298547254</v>
      </c>
      <c r="AE823" s="15">
        <f ca="1" t="shared" si="5721"/>
        <v>5109.44358857918</v>
      </c>
      <c r="AF823" s="15">
        <f ca="1" t="shared" si="5722"/>
        <v>5839.2665658956</v>
      </c>
      <c r="AG823" s="15">
        <f ca="1" t="shared" si="5723"/>
        <v>6900.78476855495</v>
      </c>
      <c r="AH823" s="15">
        <f ca="1" t="shared" si="5724"/>
        <v>8305.65688382809</v>
      </c>
      <c r="AI823" s="15">
        <f ca="1" t="shared" si="5725"/>
        <v>10140.5885972486</v>
      </c>
      <c r="AJ823" s="17">
        <f ca="1" t="shared" si="5726"/>
        <v>40878.4210852471</v>
      </c>
      <c r="AK823" s="17">
        <f ca="1" t="shared" si="5727"/>
        <v>54335.6526069366</v>
      </c>
      <c r="AL823" s="17">
        <f ca="1" t="shared" si="5728"/>
        <v>57379.4838071523</v>
      </c>
      <c r="AM823" s="17">
        <f ca="1" t="shared" si="5729"/>
        <v>77691.986728247</v>
      </c>
      <c r="AN823" s="17">
        <f ca="1" t="shared" si="5730"/>
        <v>78984.4256264712</v>
      </c>
      <c r="AO823" s="17">
        <f ca="1">C823/'Ejercicio 3 - TIR'!$D$7</f>
        <v>16918.9398983975</v>
      </c>
      <c r="AP823" s="17">
        <f ca="1" t="shared" si="5731"/>
        <v>23959.4811868496</v>
      </c>
      <c r="AQ823" s="17">
        <f ca="1" t="shared" si="5732"/>
        <v>37416.7127085391</v>
      </c>
      <c r="AR823" s="17">
        <f ca="1" t="shared" si="5733"/>
        <v>40460.5439087548</v>
      </c>
      <c r="AS823" s="17">
        <f ca="1" t="shared" si="5734"/>
        <v>60773.0468298495</v>
      </c>
      <c r="AT823" s="17">
        <f ca="1" t="shared" si="5735"/>
        <v>62065.4857280737</v>
      </c>
      <c r="AU823" s="17">
        <f ca="1">AP823*'Ejercicio 3 - TIR'!$D$5</f>
        <v>11979.7405934248</v>
      </c>
      <c r="AV823" s="17">
        <f ca="1">AQ823*'Ejercicio 3 - TIR'!$D$5</f>
        <v>18708.3563542696</v>
      </c>
      <c r="AW823" s="17">
        <f ca="1">AR823*'Ejercicio 3 - TIR'!$D$5</f>
        <v>20230.2719543774</v>
      </c>
      <c r="AX823" s="17">
        <f ca="1">AS823*'Ejercicio 3 - TIR'!$D$5</f>
        <v>30386.5234149247</v>
      </c>
      <c r="AY823" s="17">
        <f ca="1">AT823*'Ejercicio 3 - TIR'!$D$5</f>
        <v>31032.7428640369</v>
      </c>
      <c r="AZ823" s="17">
        <f ca="1" t="shared" ref="AZ823:BD823" si="6115">AJ823-AU823-AE823</f>
        <v>23789.2369032431</v>
      </c>
      <c r="BA823" s="17">
        <f ca="1" t="shared" si="6115"/>
        <v>29788.0296867715</v>
      </c>
      <c r="BB823" s="17">
        <f ca="1" t="shared" si="6115"/>
        <v>30248.4270842199</v>
      </c>
      <c r="BC823" s="17">
        <f ca="1" t="shared" si="6115"/>
        <v>38999.8064294942</v>
      </c>
      <c r="BD823" s="17">
        <f ca="1" t="shared" si="6115"/>
        <v>37811.0941651857</v>
      </c>
      <c r="BE823" s="17">
        <f ca="1" t="shared" ref="BE823:BI823" si="6116">AZ823/Z823</f>
        <v>20815.37882973</v>
      </c>
      <c r="BF823" s="17">
        <f ca="1" t="shared" si="6116"/>
        <v>22806.6182492745</v>
      </c>
      <c r="BG823" s="17">
        <f ca="1" t="shared" si="6116"/>
        <v>19596.6452447007</v>
      </c>
      <c r="BH823" s="17">
        <f ca="1" t="shared" si="6116"/>
        <v>20992.5831551907</v>
      </c>
      <c r="BI823" s="17">
        <f ca="1" t="shared" si="6116"/>
        <v>16669.919318937</v>
      </c>
      <c r="BJ823" s="17">
        <f ca="1" t="shared" si="5738"/>
        <v>81119.158518984</v>
      </c>
      <c r="BK823" s="17">
        <f ca="1" t="shared" si="5739"/>
        <v>38375.9283673737</v>
      </c>
      <c r="BL823" s="17">
        <f ca="1" t="shared" si="5740"/>
        <v>119495.086886358</v>
      </c>
      <c r="BM823" s="17">
        <f ca="1">BK823*'Ejercicio 3 - TIR'!$D$5</f>
        <v>19187.9641836868</v>
      </c>
      <c r="BN823" s="17">
        <f ca="1" t="shared" si="5741"/>
        <v>100307.122702671</v>
      </c>
      <c r="BO823" s="17">
        <f ca="1" t="shared" si="5742"/>
        <v>44222.7785121284</v>
      </c>
      <c r="BP823" s="17">
        <f ca="1" t="shared" si="5743"/>
        <v>-120358.008054917</v>
      </c>
      <c r="BQ823" s="17">
        <f ca="1" t="shared" ref="BQ823:BT823" si="6117">BE823</f>
        <v>20815.37882973</v>
      </c>
      <c r="BR823" s="17">
        <f ca="1" t="shared" si="6117"/>
        <v>22806.6182492745</v>
      </c>
      <c r="BS823" s="17">
        <f ca="1" t="shared" si="6117"/>
        <v>19596.6452447007</v>
      </c>
      <c r="BT823" s="17">
        <f ca="1" t="shared" si="6117"/>
        <v>20992.5831551907</v>
      </c>
      <c r="BU823" s="17">
        <f ca="1" t="shared" si="5745"/>
        <v>60892.6978310655</v>
      </c>
      <c r="BV823" s="19">
        <f ca="1" t="shared" si="5746"/>
        <v>5.52264996495393</v>
      </c>
    </row>
    <row r="824" ht="15" customHeight="1" spans="1:74">
      <c r="A824" s="15">
        <v>823</v>
      </c>
      <c r="B824" s="16">
        <f ca="1" t="shared" ref="B824:F824" si="6118">RAND()</f>
        <v>0.697564351492065</v>
      </c>
      <c r="C824" s="17">
        <f ca="1">IF(B824&lt;=('Ejercicio 3 - TIR'!$D$13-'Ejercicio 3 - TIR'!$C$13)/('Ejercicio 3 - TIR'!$E$13-'Ejercicio 3 - TIR'!$C$13),'Ejercicio 3 - TIR'!$C$13+SQRT(('Ejercicio 3 - TIR'!$E$13-'Ejercicio 3 - TIR'!$C$13)*('Ejercicio 3 - TIR'!$D$13-'Ejercicio 3 - TIR'!$C$13)*B824),'Ejercicio 3 - TIR'!$E$13-SQRT(('Ejercicio 3 - TIR'!$E$13-'Ejercicio 3 - TIR'!$C$13)*('Ejercicio 3 - TIR'!$E$13-'Ejercicio 3 - TIR'!$D$13)*(1-B824)))</f>
        <v>80949.4677709645</v>
      </c>
      <c r="D824" s="16">
        <f ca="1" t="shared" si="6118"/>
        <v>0.399902983689067</v>
      </c>
      <c r="E824" s="17">
        <f ca="1">IF(D824&lt;=('Ejercicio 3 - TIR'!$D$14-'Ejercicio 3 - TIR'!$C$14)/('Ejercicio 3 - TIR'!$E$14-'Ejercicio 3 - TIR'!$C$14),'Ejercicio 3 - TIR'!$C$14+SQRT(('Ejercicio 3 - TIR'!$E$14-'Ejercicio 3 - TIR'!$C$14)*('Ejercicio 3 - TIR'!$D$14-'Ejercicio 3 - TIR'!$C$14)*D824),'Ejercicio 3 - TIR'!$E$14-SQRT(('Ejercicio 3 - TIR'!$E$14-'Ejercicio 3 - TIR'!$C$14)*('Ejercicio 3 - TIR'!$E$14-'Ejercicio 3 - TIR'!$D$14)*(1-D824)))</f>
        <v>30512.4000692146</v>
      </c>
      <c r="F824" s="16">
        <f ca="1" t="shared" si="6118"/>
        <v>0.536438289640371</v>
      </c>
      <c r="G824" s="17">
        <f ca="1">IF(F824&lt;=('Ejercicio 3 - TIR'!$D$18-'Ejercicio 3 - TIR'!$C$18)/('Ejercicio 3 - TIR'!$E$18-'Ejercicio 3 - TIR'!$C$18),'Ejercicio 3 - TIR'!$C$18+SQRT(('Ejercicio 3 - TIR'!$E$18-'Ejercicio 3 - TIR'!$C$18)*('Ejercicio 3 - TIR'!$D$18-'Ejercicio 3 - TIR'!$C$18)*F824),'Ejercicio 3 - TIR'!$E$18-SQRT(('Ejercicio 3 - TIR'!$E$18-'Ejercicio 3 - TIR'!$C$18)*('Ejercicio 3 - TIR'!$E$18-'Ejercicio 3 - TIR'!$D$18)*(1-F824)))</f>
        <v>38970.2699762078</v>
      </c>
      <c r="H824" s="16">
        <f ca="1" t="shared" ref="H824:L824" si="6119">RAND()</f>
        <v>0.809128654968822</v>
      </c>
      <c r="I824" s="17">
        <f ca="1">IF(H824&lt;=('Ejercicio 3 - TIR'!$D$18-'Ejercicio 3 - TIR'!$C$18)/('Ejercicio 3 - TIR'!$E$18-'Ejercicio 3 - TIR'!$C$18),'Ejercicio 3 - TIR'!$C$18+SQRT(('Ejercicio 3 - TIR'!$E$18-'Ejercicio 3 - TIR'!$C$18)*('Ejercicio 3 - TIR'!$D$18-'Ejercicio 3 - TIR'!$C$18)*H824),'Ejercicio 3 - TIR'!$E$18-SQRT(('Ejercicio 3 - TIR'!$E$18-'Ejercicio 3 - TIR'!$C$18)*('Ejercicio 3 - TIR'!$E$18-'Ejercicio 3 - TIR'!$D$18)*(1-H824)))</f>
        <v>41216.4367486008</v>
      </c>
      <c r="J824" s="16">
        <f ca="1" t="shared" si="6119"/>
        <v>0.80223680105966</v>
      </c>
      <c r="K824" s="17">
        <f ca="1">IF(J824&lt;=('Ejercicio 3 - TIR'!$D$18-'Ejercicio 3 - TIR'!$C$18)/('Ejercicio 3 - TIR'!$E$18-'Ejercicio 3 - TIR'!$C$18),'Ejercicio 3 - TIR'!$C$18+SQRT(('Ejercicio 3 - TIR'!$E$18-'Ejercicio 3 - TIR'!$C$18)*('Ejercicio 3 - TIR'!$D$18-'Ejercicio 3 - TIR'!$C$18)*J824),'Ejercicio 3 - TIR'!$E$18-SQRT(('Ejercicio 3 - TIR'!$E$18-'Ejercicio 3 - TIR'!$C$18)*('Ejercicio 3 - TIR'!$E$18-'Ejercicio 3 - TIR'!$D$18)*(1-J824)))</f>
        <v>41148.7352829849</v>
      </c>
      <c r="L824" s="16">
        <f ca="1" t="shared" si="6119"/>
        <v>0.700543330538585</v>
      </c>
      <c r="M824" s="17">
        <f ca="1">IF(L824&lt;=('Ejercicio 3 - TIR'!$D$18-'Ejercicio 3 - TIR'!$C$18)/('Ejercicio 3 - TIR'!$E$18-'Ejercicio 3 - TIR'!$C$18),'Ejercicio 3 - TIR'!$C$18+SQRT(('Ejercicio 3 - TIR'!$E$18-'Ejercicio 3 - TIR'!$C$18)*('Ejercicio 3 - TIR'!$D$18-'Ejercicio 3 - TIR'!$C$18)*L824),'Ejercicio 3 - TIR'!$E$18-SQRT(('Ejercicio 3 - TIR'!$E$18-'Ejercicio 3 - TIR'!$C$18)*('Ejercicio 3 - TIR'!$E$18-'Ejercicio 3 - TIR'!$D$18)*(1-L824)))</f>
        <v>40260.8808614252</v>
      </c>
      <c r="N824" s="16">
        <f ca="1" t="shared" ref="N824:R824" si="6120">RAND()</f>
        <v>0.976205431343416</v>
      </c>
      <c r="O824" s="17">
        <f ca="1">IF(N824&lt;=('Ejercicio 3 - TIR'!$D$18-'Ejercicio 3 - TIR'!$C$18)/('Ejercicio 3 - TIR'!$E$18-'Ejercicio 3 - TIR'!$C$18),'Ejercicio 3 - TIR'!$C$18+SQRT(('Ejercicio 3 - TIR'!$E$18-'Ejercicio 3 - TIR'!$C$18)*('Ejercicio 3 - TIR'!$D$18-'Ejercicio 3 - TIR'!$C$18)*N824),'Ejercicio 3 - TIR'!$E$18-SQRT(('Ejercicio 3 - TIR'!$E$18-'Ejercicio 3 - TIR'!$C$18)*('Ejercicio 3 - TIR'!$E$18-'Ejercicio 3 - TIR'!$D$18)*(1-N824)))</f>
        <v>43664.1135342987</v>
      </c>
      <c r="P824" s="16">
        <f ca="1" t="shared" si="6120"/>
        <v>0.857389017795465</v>
      </c>
      <c r="Q824" s="18">
        <f ca="1">IF(P824&lt;=('Ejercicio 3 - TIR'!$D$22-'Ejercicio 3 - TIR'!$C$22)/('Ejercicio 3 - TIR'!$E$22-'Ejercicio 3 - TIR'!$C$22),'Ejercicio 3 - TIR'!$C$22+SQRT(('Ejercicio 3 - TIR'!$E$22-'Ejercicio 3 - TIR'!$C$22)*('Ejercicio 3 - TIR'!$D$22-'Ejercicio 3 - TIR'!$C$22)*P824),'Ejercicio 3 - TIR'!$E$22-SQRT(('Ejercicio 3 - TIR'!$E$22-'Ejercicio 3 - TIR'!$C$22)*('Ejercicio 3 - TIR'!$E$22-'Ejercicio 3 - TIR'!$D$22)*(1-P824)))</f>
        <v>0.163978147174307</v>
      </c>
      <c r="R824" s="16">
        <f ca="1" t="shared" si="6120"/>
        <v>0.0461543514335925</v>
      </c>
      <c r="S824" s="18">
        <f ca="1">IF(R824&lt;=('Ejercicio 3 - TIR'!$D$23-'Ejercicio 3 - TIR'!$C$23)/('Ejercicio 3 - TIR'!$E$23-'Ejercicio 3 - TIR'!$C$23),'Ejercicio 3 - TIR'!$C$23+SQRT(('Ejercicio 3 - TIR'!$E$23-'Ejercicio 3 - TIR'!$C$23)*('Ejercicio 3 - TIR'!$D$23-'Ejercicio 3 - TIR'!$C$23)*R824),'Ejercicio 3 - TIR'!$E$23-SQRT(('Ejercicio 3 - TIR'!$E$23-'Ejercicio 3 - TIR'!$C$23)*('Ejercicio 3 - TIR'!$E$23-'Ejercicio 3 - TIR'!$D$23)*(1-R824)))</f>
        <v>0.129114704195994</v>
      </c>
      <c r="T824" s="16">
        <f ca="1" t="shared" ref="T824:X824" si="6121">RAND()</f>
        <v>0.584397896773284</v>
      </c>
      <c r="U824" s="18">
        <f ca="1">IF(T824&lt;=('Ejercicio 3 - TIR'!$D$24-'Ejercicio 3 - TIR'!$C$24)/('Ejercicio 3 - TIR'!$E$24-'Ejercicio 3 - TIR'!$C$24),'Ejercicio 3 - TIR'!$C$24+SQRT(('Ejercicio 3 - TIR'!$E$24-'Ejercicio 3 - TIR'!$C$24)*('Ejercicio 3 - TIR'!$D$24-'Ejercicio 3 - TIR'!$C$24)*T824),'Ejercicio 3 - TIR'!$E$24-SQRT(('Ejercicio 3 - TIR'!$E$24-'Ejercicio 3 - TIR'!$C$24)*('Ejercicio 3 - TIR'!$E$24-'Ejercicio 3 - TIR'!$D$24)*(1-T824)))</f>
        <v>0.185887159469859</v>
      </c>
      <c r="V824" s="16">
        <f ca="1" t="shared" si="6121"/>
        <v>0.756620078677535</v>
      </c>
      <c r="W824" s="18">
        <f ca="1">IF(V824&lt;=('Ejercicio 3 - TIR'!$D$25-'Ejercicio 3 - TIR'!$C$25)/('Ejercicio 3 - TIR'!$E$25-'Ejercicio 3 - TIR'!$C$25),'Ejercicio 3 - TIR'!$C$25+SQRT(('Ejercicio 3 - TIR'!$E$25-'Ejercicio 3 - TIR'!$C$25)*('Ejercicio 3 - TIR'!$D$25-'Ejercicio 3 - TIR'!$C$25)*V824),'Ejercicio 3 - TIR'!$E$25-SQRT(('Ejercicio 3 - TIR'!$E$25-'Ejercicio 3 - TIR'!$C$25)*('Ejercicio 3 - TIR'!$E$25-'Ejercicio 3 - TIR'!$D$25)*(1-V824)))</f>
        <v>0.220813877876144</v>
      </c>
      <c r="X824" s="16">
        <f ca="1" t="shared" si="6121"/>
        <v>0.322213319193401</v>
      </c>
      <c r="Y824" s="18">
        <f ca="1">IF(X824&lt;=('Ejercicio 3 - TIR'!$D$26-'Ejercicio 3 - TIR'!$C$26)/('Ejercicio 3 - TIR'!$E$26-'Ejercicio 3 - TIR'!$C$26),'Ejercicio 3 - TIR'!$C$26+SQRT(('Ejercicio 3 - TIR'!$E$26-'Ejercicio 3 - TIR'!$C$26)*('Ejercicio 3 - TIR'!$D$26-'Ejercicio 3 - TIR'!$C$26)*X824),'Ejercicio 3 - TIR'!$E$26-SQRT(('Ejercicio 3 - TIR'!$E$26-'Ejercicio 3 - TIR'!$C$26)*('Ejercicio 3 - TIR'!$E$26-'Ejercicio 3 - TIR'!$D$26)*(1-X824)))</f>
        <v>0.219495354919414</v>
      </c>
      <c r="Z824" s="16">
        <f ca="1" t="shared" si="5716"/>
        <v>1.16397814717431</v>
      </c>
      <c r="AA824" s="16">
        <f ca="1" t="shared" si="5717"/>
        <v>1.31426484133732</v>
      </c>
      <c r="AB824" s="16">
        <f ca="1" t="shared" si="5718"/>
        <v>1.55856979948462</v>
      </c>
      <c r="AC824" s="16">
        <f ca="1" t="shared" si="5719"/>
        <v>1.90272364084946</v>
      </c>
      <c r="AD824" s="16">
        <f ca="1" t="shared" si="5720"/>
        <v>2.32036264171127</v>
      </c>
      <c r="AE824" s="15">
        <f ca="1" t="shared" si="5721"/>
        <v>5003.366829191</v>
      </c>
      <c r="AF824" s="15">
        <f ca="1" t="shared" si="5722"/>
        <v>5649.37505732605</v>
      </c>
      <c r="AG824" s="15">
        <f ca="1" t="shared" si="5723"/>
        <v>6699.52133951226</v>
      </c>
      <c r="AH824" s="15">
        <f ca="1" t="shared" si="5724"/>
        <v>8178.86862640394</v>
      </c>
      <c r="AI824" s="15">
        <f ca="1" t="shared" si="5725"/>
        <v>9974.09229839573</v>
      </c>
      <c r="AJ824" s="17">
        <f ca="1" t="shared" si="5726"/>
        <v>45360.5426417889</v>
      </c>
      <c r="AK824" s="17">
        <f ca="1" t="shared" si="5727"/>
        <v>54169.3137038895</v>
      </c>
      <c r="AL824" s="17">
        <f ca="1" t="shared" si="5728"/>
        <v>64133.1760990474</v>
      </c>
      <c r="AM824" s="17">
        <f ca="1" t="shared" si="5729"/>
        <v>76605.3298164573</v>
      </c>
      <c r="AN824" s="17">
        <f ca="1" t="shared" si="5730"/>
        <v>101316.577828426</v>
      </c>
      <c r="AO824" s="17">
        <f ca="1">C824/'Ejercicio 3 - TIR'!$D$7</f>
        <v>16189.8935541929</v>
      </c>
      <c r="AP824" s="17">
        <f ca="1" t="shared" si="5731"/>
        <v>29170.649087596</v>
      </c>
      <c r="AQ824" s="17">
        <f ca="1" t="shared" si="5732"/>
        <v>37979.4201496966</v>
      </c>
      <c r="AR824" s="17">
        <f ca="1" t="shared" si="5733"/>
        <v>47943.2825448545</v>
      </c>
      <c r="AS824" s="17">
        <f ca="1" t="shared" si="5734"/>
        <v>60415.4362622644</v>
      </c>
      <c r="AT824" s="17">
        <f ca="1" t="shared" si="5735"/>
        <v>85126.6842742335</v>
      </c>
      <c r="AU824" s="17">
        <f ca="1">AP824*'Ejercicio 3 - TIR'!$D$5</f>
        <v>14585.324543798</v>
      </c>
      <c r="AV824" s="17">
        <f ca="1">AQ824*'Ejercicio 3 - TIR'!$D$5</f>
        <v>18989.7100748483</v>
      </c>
      <c r="AW824" s="17">
        <f ca="1">AR824*'Ejercicio 3 - TIR'!$D$5</f>
        <v>23971.6412724272</v>
      </c>
      <c r="AX824" s="17">
        <f ca="1">AS824*'Ejercicio 3 - TIR'!$D$5</f>
        <v>30207.7181311322</v>
      </c>
      <c r="AY824" s="17">
        <f ca="1">AT824*'Ejercicio 3 - TIR'!$D$5</f>
        <v>42563.3421371167</v>
      </c>
      <c r="AZ824" s="17">
        <f ca="1" t="shared" ref="AZ824:BD824" si="6122">AJ824-AU824-AE824</f>
        <v>25771.8512687999</v>
      </c>
      <c r="BA824" s="17">
        <f ca="1" t="shared" si="6122"/>
        <v>29530.2285717151</v>
      </c>
      <c r="BB824" s="17">
        <f ca="1" t="shared" si="6122"/>
        <v>33462.0134871079</v>
      </c>
      <c r="BC824" s="17">
        <f ca="1" t="shared" si="6122"/>
        <v>38218.7430589212</v>
      </c>
      <c r="BD824" s="17">
        <f ca="1" t="shared" si="6122"/>
        <v>48779.1433929139</v>
      </c>
      <c r="BE824" s="17">
        <f ca="1" t="shared" ref="BE824:BI824" si="6123">AZ824/Z824</f>
        <v>22141.1813712861</v>
      </c>
      <c r="BF824" s="17">
        <f ca="1" t="shared" si="6123"/>
        <v>22469.0090177463</v>
      </c>
      <c r="BG824" s="17">
        <f ca="1" t="shared" si="6123"/>
        <v>21469.6919561594</v>
      </c>
      <c r="BH824" s="17">
        <f ca="1" t="shared" si="6123"/>
        <v>20086.3342623202</v>
      </c>
      <c r="BI824" s="17">
        <f ca="1" t="shared" si="6123"/>
        <v>21022.206837867</v>
      </c>
      <c r="BJ824" s="17">
        <f ca="1" t="shared" si="5738"/>
        <v>70799.8332295539</v>
      </c>
      <c r="BK824" s="17">
        <f ca="1" t="shared" si="5739"/>
        <v>37566.4241764313</v>
      </c>
      <c r="BL824" s="17">
        <f ca="1" t="shared" si="5740"/>
        <v>108366.257405985</v>
      </c>
      <c r="BM824" s="17">
        <f ca="1">BK824*'Ejercicio 3 - TIR'!$D$5</f>
        <v>18783.2120882157</v>
      </c>
      <c r="BN824" s="17">
        <f ca="1" t="shared" si="5741"/>
        <v>89583.0453177695</v>
      </c>
      <c r="BO824" s="17">
        <f ca="1" t="shared" si="5742"/>
        <v>38607.346846311</v>
      </c>
      <c r="BP824" s="17">
        <f ca="1" t="shared" si="5743"/>
        <v>-111461.867840179</v>
      </c>
      <c r="BQ824" s="17">
        <f ca="1" t="shared" ref="BQ824:BT824" si="6124">BE824</f>
        <v>22141.1813712861</v>
      </c>
      <c r="BR824" s="17">
        <f ca="1" t="shared" si="6124"/>
        <v>22469.0090177463</v>
      </c>
      <c r="BS824" s="17">
        <f ca="1" t="shared" si="6124"/>
        <v>21469.6919561594</v>
      </c>
      <c r="BT824" s="17">
        <f ca="1" t="shared" si="6124"/>
        <v>20086.3342623202</v>
      </c>
      <c r="BU824" s="17">
        <f ca="1" t="shared" si="5745"/>
        <v>59629.553684178</v>
      </c>
      <c r="BV824" s="19">
        <f ca="1" t="shared" si="5746"/>
        <v>8.20208410064471</v>
      </c>
    </row>
    <row r="825" ht="15" customHeight="1" spans="1:74">
      <c r="A825" s="15">
        <v>824</v>
      </c>
      <c r="B825" s="16">
        <f ca="1" t="shared" ref="B825:F825" si="6125">RAND()</f>
        <v>0.865114252010144</v>
      </c>
      <c r="C825" s="17">
        <f ca="1">IF(B825&lt;=('Ejercicio 3 - TIR'!$D$13-'Ejercicio 3 - TIR'!$C$13)/('Ejercicio 3 - TIR'!$E$13-'Ejercicio 3 - TIR'!$C$13),'Ejercicio 3 - TIR'!$C$13+SQRT(('Ejercicio 3 - TIR'!$E$13-'Ejercicio 3 - TIR'!$C$13)*('Ejercicio 3 - TIR'!$D$13-'Ejercicio 3 - TIR'!$C$13)*B825),'Ejercicio 3 - TIR'!$E$13-SQRT(('Ejercicio 3 - TIR'!$E$13-'Ejercicio 3 - TIR'!$C$13)*('Ejercicio 3 - TIR'!$E$13-'Ejercicio 3 - TIR'!$D$13)*(1-B825)))</f>
        <v>87277.4649700688</v>
      </c>
      <c r="D825" s="16">
        <f ca="1" t="shared" si="6125"/>
        <v>0.895340126228408</v>
      </c>
      <c r="E825" s="17">
        <f ca="1">IF(D825&lt;=('Ejercicio 3 - TIR'!$D$14-'Ejercicio 3 - TIR'!$C$14)/('Ejercicio 3 - TIR'!$E$14-'Ejercicio 3 - TIR'!$C$14),'Ejercicio 3 - TIR'!$C$14+SQRT(('Ejercicio 3 - TIR'!$E$14-'Ejercicio 3 - TIR'!$C$14)*('Ejercicio 3 - TIR'!$D$14-'Ejercicio 3 - TIR'!$C$14)*D825),'Ejercicio 3 - TIR'!$E$14-SQRT(('Ejercicio 3 - TIR'!$E$14-'Ejercicio 3 - TIR'!$C$14)*('Ejercicio 3 - TIR'!$E$14-'Ejercicio 3 - TIR'!$D$14)*(1-D825)))</f>
        <v>36037.806028759</v>
      </c>
      <c r="F825" s="16">
        <f ca="1" t="shared" si="6125"/>
        <v>0.189495205681023</v>
      </c>
      <c r="G825" s="17">
        <f ca="1">IF(F825&lt;=('Ejercicio 3 - TIR'!$D$18-'Ejercicio 3 - TIR'!$C$18)/('Ejercicio 3 - TIR'!$E$18-'Ejercicio 3 - TIR'!$C$18),'Ejercicio 3 - TIR'!$C$18+SQRT(('Ejercicio 3 - TIR'!$E$18-'Ejercicio 3 - TIR'!$C$18)*('Ejercicio 3 - TIR'!$D$18-'Ejercicio 3 - TIR'!$C$18)*F825),'Ejercicio 3 - TIR'!$E$18-SQRT(('Ejercicio 3 - TIR'!$E$18-'Ejercicio 3 - TIR'!$C$18)*('Ejercicio 3 - TIR'!$E$18-'Ejercicio 3 - TIR'!$D$18)*(1-F825)))</f>
        <v>35331.4426614335</v>
      </c>
      <c r="H825" s="16">
        <f ca="1" t="shared" ref="H825:L825" si="6126">RAND()</f>
        <v>0.0794064027752648</v>
      </c>
      <c r="I825" s="17">
        <f ca="1">IF(H825&lt;=('Ejercicio 3 - TIR'!$D$18-'Ejercicio 3 - TIR'!$C$18)/('Ejercicio 3 - TIR'!$E$18-'Ejercicio 3 - TIR'!$C$18),'Ejercicio 3 - TIR'!$C$18+SQRT(('Ejercicio 3 - TIR'!$E$18-'Ejercicio 3 - TIR'!$C$18)*('Ejercicio 3 - TIR'!$D$18-'Ejercicio 3 - TIR'!$C$18)*H825),'Ejercicio 3 - TIR'!$E$18-SQRT(('Ejercicio 3 - TIR'!$E$18-'Ejercicio 3 - TIR'!$C$18)*('Ejercicio 3 - TIR'!$E$18-'Ejercicio 3 - TIR'!$D$18)*(1-H825)))</f>
        <v>33451.2259294763</v>
      </c>
      <c r="J825" s="16">
        <f ca="1" t="shared" si="6126"/>
        <v>0.223318154993985</v>
      </c>
      <c r="K825" s="17">
        <f ca="1">IF(J825&lt;=('Ejercicio 3 - TIR'!$D$18-'Ejercicio 3 - TIR'!$C$18)/('Ejercicio 3 - TIR'!$E$18-'Ejercicio 3 - TIR'!$C$18),'Ejercicio 3 - TIR'!$C$18+SQRT(('Ejercicio 3 - TIR'!$E$18-'Ejercicio 3 - TIR'!$C$18)*('Ejercicio 3 - TIR'!$D$18-'Ejercicio 3 - TIR'!$C$18)*J825),'Ejercicio 3 - TIR'!$E$18-SQRT(('Ejercicio 3 - TIR'!$E$18-'Ejercicio 3 - TIR'!$C$18)*('Ejercicio 3 - TIR'!$E$18-'Ejercicio 3 - TIR'!$D$18)*(1-J825)))</f>
        <v>35787.7217667315</v>
      </c>
      <c r="L825" s="16">
        <f ca="1" t="shared" si="6126"/>
        <v>0.534441022435478</v>
      </c>
      <c r="M825" s="17">
        <f ca="1">IF(L825&lt;=('Ejercicio 3 - TIR'!$D$18-'Ejercicio 3 - TIR'!$C$18)/('Ejercicio 3 - TIR'!$E$18-'Ejercicio 3 - TIR'!$C$18),'Ejercicio 3 - TIR'!$C$18+SQRT(('Ejercicio 3 - TIR'!$E$18-'Ejercicio 3 - TIR'!$C$18)*('Ejercicio 3 - TIR'!$D$18-'Ejercicio 3 - TIR'!$C$18)*L825),'Ejercicio 3 - TIR'!$E$18-SQRT(('Ejercicio 3 - TIR'!$E$18-'Ejercicio 3 - TIR'!$C$18)*('Ejercicio 3 - TIR'!$E$18-'Ejercicio 3 - TIR'!$D$18)*(1-L825)))</f>
        <v>38953.5553477555</v>
      </c>
      <c r="N825" s="16">
        <f ca="1" t="shared" ref="N825:R825" si="6127">RAND()</f>
        <v>0.0199075493135039</v>
      </c>
      <c r="O825" s="17">
        <f ca="1">IF(N825&lt;=('Ejercicio 3 - TIR'!$D$18-'Ejercicio 3 - TIR'!$C$18)/('Ejercicio 3 - TIR'!$E$18-'Ejercicio 3 - TIR'!$C$18),'Ejercicio 3 - TIR'!$C$18+SQRT(('Ejercicio 3 - TIR'!$E$18-'Ejercicio 3 - TIR'!$C$18)*('Ejercicio 3 - TIR'!$D$18-'Ejercicio 3 - TIR'!$C$18)*N825),'Ejercicio 3 - TIR'!$E$18-SQRT(('Ejercicio 3 - TIR'!$E$18-'Ejercicio 3 - TIR'!$C$18)*('Ejercicio 3 - TIR'!$E$18-'Ejercicio 3 - TIR'!$D$18)*(1-N825)))</f>
        <v>31728.0429384207</v>
      </c>
      <c r="P825" s="16">
        <f ca="1" t="shared" si="6127"/>
        <v>0.3988968800043</v>
      </c>
      <c r="Q825" s="18">
        <f ca="1">IF(P825&lt;=('Ejercicio 3 - TIR'!$D$22-'Ejercicio 3 - TIR'!$C$22)/('Ejercicio 3 - TIR'!$E$22-'Ejercicio 3 - TIR'!$C$22),'Ejercicio 3 - TIR'!$C$22+SQRT(('Ejercicio 3 - TIR'!$E$22-'Ejercicio 3 - TIR'!$C$22)*('Ejercicio 3 - TIR'!$D$22-'Ejercicio 3 - TIR'!$C$22)*P825),'Ejercicio 3 - TIR'!$E$22-SQRT(('Ejercicio 3 - TIR'!$E$22-'Ejercicio 3 - TIR'!$C$22)*('Ejercicio 3 - TIR'!$E$22-'Ejercicio 3 - TIR'!$D$22)*(1-P825)))</f>
        <v>0.146795790415805</v>
      </c>
      <c r="R825" s="16">
        <f ca="1" t="shared" si="6127"/>
        <v>0.657100840267752</v>
      </c>
      <c r="S825" s="18">
        <f ca="1">IF(R825&lt;=('Ejercicio 3 - TIR'!$D$23-'Ejercicio 3 - TIR'!$C$23)/('Ejercicio 3 - TIR'!$E$23-'Ejercicio 3 - TIR'!$C$23),'Ejercicio 3 - TIR'!$C$23+SQRT(('Ejercicio 3 - TIR'!$E$23-'Ejercicio 3 - TIR'!$C$23)*('Ejercicio 3 - TIR'!$D$23-'Ejercicio 3 - TIR'!$C$23)*R825),'Ejercicio 3 - TIR'!$E$23-SQRT(('Ejercicio 3 - TIR'!$E$23-'Ejercicio 3 - TIR'!$C$23)*('Ejercicio 3 - TIR'!$E$23-'Ejercicio 3 - TIR'!$D$23)*(1-R825)))</f>
        <v>0.155156117704392</v>
      </c>
      <c r="T825" s="16">
        <f ca="1" t="shared" ref="T825:X825" si="6128">RAND()</f>
        <v>0.385735878230954</v>
      </c>
      <c r="U825" s="18">
        <f ca="1">IF(T825&lt;=('Ejercicio 3 - TIR'!$D$24-'Ejercicio 3 - TIR'!$C$24)/('Ejercicio 3 - TIR'!$E$24-'Ejercicio 3 - TIR'!$C$24),'Ejercicio 3 - TIR'!$C$24+SQRT(('Ejercicio 3 - TIR'!$E$24-'Ejercicio 3 - TIR'!$C$24)*('Ejercicio 3 - TIR'!$D$24-'Ejercicio 3 - TIR'!$C$24)*T825),'Ejercicio 3 - TIR'!$E$24-SQRT(('Ejercicio 3 - TIR'!$E$24-'Ejercicio 3 - TIR'!$C$24)*('Ejercicio 3 - TIR'!$E$24-'Ejercicio 3 - TIR'!$D$24)*(1-T825)))</f>
        <v>0.178461295548253</v>
      </c>
      <c r="V825" s="16">
        <f ca="1" t="shared" si="6128"/>
        <v>0.335302578029855</v>
      </c>
      <c r="W825" s="18">
        <f ca="1">IF(V825&lt;=('Ejercicio 3 - TIR'!$D$25-'Ejercicio 3 - TIR'!$C$25)/('Ejercicio 3 - TIR'!$E$25-'Ejercicio 3 - TIR'!$C$25),'Ejercicio 3 - TIR'!$C$25+SQRT(('Ejercicio 3 - TIR'!$E$25-'Ejercicio 3 - TIR'!$C$25)*('Ejercicio 3 - TIR'!$D$25-'Ejercicio 3 - TIR'!$C$25)*V825),'Ejercicio 3 - TIR'!$E$25-SQRT(('Ejercicio 3 - TIR'!$E$25-'Ejercicio 3 - TIR'!$C$25)*('Ejercicio 3 - TIR'!$E$25-'Ejercicio 3 - TIR'!$D$25)*(1-V825)))</f>
        <v>0.201766806275185</v>
      </c>
      <c r="X825" s="16">
        <f ca="1" t="shared" si="6128"/>
        <v>0.963194894269563</v>
      </c>
      <c r="Y825" s="18">
        <f ca="1">IF(X825&lt;=('Ejercicio 3 - TIR'!$D$26-'Ejercicio 3 - TIR'!$C$26)/('Ejercicio 3 - TIR'!$E$26-'Ejercicio 3 - TIR'!$C$26),'Ejercicio 3 - TIR'!$C$26+SQRT(('Ejercicio 3 - TIR'!$E$26-'Ejercicio 3 - TIR'!$C$26)*('Ejercicio 3 - TIR'!$D$26-'Ejercicio 3 - TIR'!$C$26)*X825),'Ejercicio 3 - TIR'!$E$26-SQRT(('Ejercicio 3 - TIR'!$E$26-'Ejercicio 3 - TIR'!$C$26)*('Ejercicio 3 - TIR'!$E$26-'Ejercicio 3 - TIR'!$D$26)*(1-X825)))</f>
        <v>0.265902213970117</v>
      </c>
      <c r="Z825" s="16">
        <f ca="1" t="shared" si="5716"/>
        <v>1.1467957904158</v>
      </c>
      <c r="AA825" s="16">
        <f ca="1" t="shared" si="5717"/>
        <v>1.32472817305646</v>
      </c>
      <c r="AB825" s="16">
        <f ca="1" t="shared" si="5718"/>
        <v>1.56114087906939</v>
      </c>
      <c r="AC825" s="16">
        <f ca="1" t="shared" si="5719"/>
        <v>1.87612728838485</v>
      </c>
      <c r="AD825" s="16">
        <f ca="1" t="shared" si="5720"/>
        <v>2.37499368805614</v>
      </c>
      <c r="AE825" s="15">
        <f ca="1" t="shared" si="5721"/>
        <v>5290.19822084313</v>
      </c>
      <c r="AF825" s="15">
        <f ca="1" t="shared" si="5722"/>
        <v>6111.00483867583</v>
      </c>
      <c r="AG825" s="15">
        <f ca="1" t="shared" si="5723"/>
        <v>7201.58267928756</v>
      </c>
      <c r="AH825" s="15">
        <f ca="1" t="shared" si="5724"/>
        <v>8654.62301661411</v>
      </c>
      <c r="AI825" s="15">
        <f ca="1" t="shared" si="5725"/>
        <v>10955.9064378085</v>
      </c>
      <c r="AJ825" s="17">
        <f ca="1" t="shared" si="5726"/>
        <v>40517.9497134494</v>
      </c>
      <c r="AK825" s="17">
        <f ca="1" t="shared" si="5727"/>
        <v>44313.781412054</v>
      </c>
      <c r="AL825" s="17">
        <f ca="1" t="shared" si="5728"/>
        <v>55869.6754188058</v>
      </c>
      <c r="AM825" s="17">
        <f ca="1" t="shared" si="5729"/>
        <v>73081.8281675338</v>
      </c>
      <c r="AN825" s="17">
        <f ca="1" t="shared" si="5730"/>
        <v>75353.9017131232</v>
      </c>
      <c r="AO825" s="17">
        <f ca="1">C825/'Ejercicio 3 - TIR'!$D$7</f>
        <v>17455.4929940138</v>
      </c>
      <c r="AP825" s="17">
        <f ca="1" t="shared" si="5731"/>
        <v>23062.4567194356</v>
      </c>
      <c r="AQ825" s="17">
        <f ca="1" t="shared" si="5732"/>
        <v>26858.2884180403</v>
      </c>
      <c r="AR825" s="17">
        <f ca="1" t="shared" si="5733"/>
        <v>38414.1824247921</v>
      </c>
      <c r="AS825" s="17">
        <f ca="1" t="shared" si="5734"/>
        <v>55626.3351735201</v>
      </c>
      <c r="AT825" s="17">
        <f ca="1" t="shared" si="5735"/>
        <v>57898.4087191094</v>
      </c>
      <c r="AU825" s="17">
        <f ca="1">AP825*'Ejercicio 3 - TIR'!$D$5</f>
        <v>11531.2283597178</v>
      </c>
      <c r="AV825" s="17">
        <f ca="1">AQ825*'Ejercicio 3 - TIR'!$D$5</f>
        <v>13429.1442090201</v>
      </c>
      <c r="AW825" s="17">
        <f ca="1">AR825*'Ejercicio 3 - TIR'!$D$5</f>
        <v>19207.091212396</v>
      </c>
      <c r="AX825" s="17">
        <f ca="1">AS825*'Ejercicio 3 - TIR'!$D$5</f>
        <v>27813.16758676</v>
      </c>
      <c r="AY825" s="17">
        <f ca="1">AT825*'Ejercicio 3 - TIR'!$D$5</f>
        <v>28949.2043595547</v>
      </c>
      <c r="AZ825" s="17">
        <f ca="1" t="shared" ref="AZ825:BD825" si="6129">AJ825-AU825-AE825</f>
        <v>23696.5231328884</v>
      </c>
      <c r="BA825" s="17">
        <f ca="1" t="shared" si="6129"/>
        <v>24773.6323643581</v>
      </c>
      <c r="BB825" s="17">
        <f ca="1" t="shared" si="6129"/>
        <v>29461.0015271222</v>
      </c>
      <c r="BC825" s="17">
        <f ca="1" t="shared" si="6129"/>
        <v>36614.0375641597</v>
      </c>
      <c r="BD825" s="17">
        <f ca="1" t="shared" si="6129"/>
        <v>35448.7909157599</v>
      </c>
      <c r="BE825" s="17">
        <f ca="1" t="shared" ref="BE825:BI825" si="6130">AZ825/Z825</f>
        <v>20663.2456544827</v>
      </c>
      <c r="BF825" s="17">
        <f ca="1" t="shared" si="6130"/>
        <v>18700.9175680166</v>
      </c>
      <c r="BG825" s="17">
        <f ca="1" t="shared" si="6130"/>
        <v>18871.456075562</v>
      </c>
      <c r="BH825" s="17">
        <f ca="1" t="shared" si="6130"/>
        <v>19515.7534303979</v>
      </c>
      <c r="BI825" s="17">
        <f ca="1" t="shared" si="6130"/>
        <v>14925.846369206</v>
      </c>
      <c r="BJ825" s="17">
        <f ca="1" t="shared" si="5738"/>
        <v>85589.5618496939</v>
      </c>
      <c r="BK825" s="17">
        <f ca="1" t="shared" si="5739"/>
        <v>41456.6856826908</v>
      </c>
      <c r="BL825" s="17">
        <f ca="1" t="shared" si="5740"/>
        <v>127046.247532385</v>
      </c>
      <c r="BM825" s="17">
        <f ca="1">BK825*'Ejercicio 3 - TIR'!$D$5</f>
        <v>20728.3428413454</v>
      </c>
      <c r="BN825" s="17">
        <f ca="1" t="shared" si="5741"/>
        <v>106317.904691039</v>
      </c>
      <c r="BO825" s="17">
        <f ca="1" t="shared" si="5742"/>
        <v>44765.5525257659</v>
      </c>
      <c r="BP825" s="17">
        <f ca="1" t="shared" si="5743"/>
        <v>-123315.270998828</v>
      </c>
      <c r="BQ825" s="17">
        <f ca="1" t="shared" ref="BQ825:BT825" si="6131">BE825</f>
        <v>20663.2456544827</v>
      </c>
      <c r="BR825" s="17">
        <f ca="1" t="shared" si="6131"/>
        <v>18700.9175680166</v>
      </c>
      <c r="BS825" s="17">
        <f ca="1" t="shared" si="6131"/>
        <v>18871.456075562</v>
      </c>
      <c r="BT825" s="17">
        <f ca="1" t="shared" si="6131"/>
        <v>19515.7534303979</v>
      </c>
      <c r="BU825" s="17">
        <f ca="1" t="shared" si="5745"/>
        <v>59691.3988949719</v>
      </c>
      <c r="BV825" s="19">
        <f ca="1" t="shared" si="5746"/>
        <v>3.11268912953604</v>
      </c>
    </row>
    <row r="826" ht="15" customHeight="1" spans="1:74">
      <c r="A826" s="15">
        <v>825</v>
      </c>
      <c r="B826" s="16">
        <f ca="1" t="shared" ref="B826:F826" si="6132">RAND()</f>
        <v>0.0015464095293567</v>
      </c>
      <c r="C826" s="17">
        <f ca="1">IF(B826&lt;=('Ejercicio 3 - TIR'!$D$13-'Ejercicio 3 - TIR'!$C$13)/('Ejercicio 3 - TIR'!$E$13-'Ejercicio 3 - TIR'!$C$13),'Ejercicio 3 - TIR'!$C$13+SQRT(('Ejercicio 3 - TIR'!$E$13-'Ejercicio 3 - TIR'!$C$13)*('Ejercicio 3 - TIR'!$D$13-'Ejercicio 3 - TIR'!$C$13)*B826),'Ejercicio 3 - TIR'!$E$13-SQRT(('Ejercicio 3 - TIR'!$E$13-'Ejercicio 3 - TIR'!$C$13)*('Ejercicio 3 - TIR'!$E$13-'Ejercicio 3 - TIR'!$D$13)*(1-B826)))</f>
        <v>60786.4882781979</v>
      </c>
      <c r="D826" s="16">
        <f ca="1" t="shared" si="6132"/>
        <v>0.476577813949348</v>
      </c>
      <c r="E826" s="17">
        <f ca="1">IF(D826&lt;=('Ejercicio 3 - TIR'!$D$14-'Ejercicio 3 - TIR'!$C$14)/('Ejercicio 3 - TIR'!$E$14-'Ejercicio 3 - TIR'!$C$14),'Ejercicio 3 - TIR'!$C$14+SQRT(('Ejercicio 3 - TIR'!$E$14-'Ejercicio 3 - TIR'!$C$14)*('Ejercicio 3 - TIR'!$D$14-'Ejercicio 3 - TIR'!$C$14)*D826),'Ejercicio 3 - TIR'!$E$14-SQRT(('Ejercicio 3 - TIR'!$E$14-'Ejercicio 3 - TIR'!$C$14)*('Ejercicio 3 - TIR'!$E$14-'Ejercicio 3 - TIR'!$D$14)*(1-D826)))</f>
        <v>31139.2253212488</v>
      </c>
      <c r="F826" s="16">
        <f ca="1" t="shared" si="6132"/>
        <v>0.93900912470214</v>
      </c>
      <c r="G826" s="17">
        <f ca="1">IF(F826&lt;=('Ejercicio 3 - TIR'!$D$18-'Ejercicio 3 - TIR'!$C$18)/('Ejercicio 3 - TIR'!$E$18-'Ejercicio 3 - TIR'!$C$18),'Ejercicio 3 - TIR'!$C$18+SQRT(('Ejercicio 3 - TIR'!$E$18-'Ejercicio 3 - TIR'!$C$18)*('Ejercicio 3 - TIR'!$D$18-'Ejercicio 3 - TIR'!$C$18)*F826),'Ejercicio 3 - TIR'!$E$18-SQRT(('Ejercicio 3 - TIR'!$E$18-'Ejercicio 3 - TIR'!$C$18)*('Ejercicio 3 - TIR'!$E$18-'Ejercicio 3 - TIR'!$D$18)*(1-F826)))</f>
        <v>42861.235018208</v>
      </c>
      <c r="H826" s="16">
        <f ca="1" t="shared" ref="H826:L826" si="6133">RAND()</f>
        <v>0.798355509704762</v>
      </c>
      <c r="I826" s="17">
        <f ca="1">IF(H826&lt;=('Ejercicio 3 - TIR'!$D$18-'Ejercicio 3 - TIR'!$C$18)/('Ejercicio 3 - TIR'!$E$18-'Ejercicio 3 - TIR'!$C$18),'Ejercicio 3 - TIR'!$C$18+SQRT(('Ejercicio 3 - TIR'!$E$18-'Ejercicio 3 - TIR'!$C$18)*('Ejercicio 3 - TIR'!$D$18-'Ejercicio 3 - TIR'!$C$18)*H826),'Ejercicio 3 - TIR'!$E$18-SQRT(('Ejercicio 3 - TIR'!$E$18-'Ejercicio 3 - TIR'!$C$18)*('Ejercicio 3 - TIR'!$E$18-'Ejercicio 3 - TIR'!$D$18)*(1-H826)))</f>
        <v>41111.1265420249</v>
      </c>
      <c r="J826" s="16">
        <f ca="1" t="shared" si="6133"/>
        <v>0.711157123712495</v>
      </c>
      <c r="K826" s="17">
        <f ca="1">IF(J826&lt;=('Ejercicio 3 - TIR'!$D$18-'Ejercicio 3 - TIR'!$C$18)/('Ejercicio 3 - TIR'!$E$18-'Ejercicio 3 - TIR'!$C$18),'Ejercicio 3 - TIR'!$C$18+SQRT(('Ejercicio 3 - TIR'!$E$18-'Ejercicio 3 - TIR'!$C$18)*('Ejercicio 3 - TIR'!$D$18-'Ejercicio 3 - TIR'!$C$18)*J826),'Ejercicio 3 - TIR'!$E$18-SQRT(('Ejercicio 3 - TIR'!$E$18-'Ejercicio 3 - TIR'!$C$18)*('Ejercicio 3 - TIR'!$E$18-'Ejercicio 3 - TIR'!$D$18)*(1-J826)))</f>
        <v>40345.624024473</v>
      </c>
      <c r="L826" s="16">
        <f ca="1" t="shared" si="6133"/>
        <v>0.700547641565299</v>
      </c>
      <c r="M826" s="17">
        <f ca="1">IF(L826&lt;=('Ejercicio 3 - TIR'!$D$18-'Ejercicio 3 - TIR'!$C$18)/('Ejercicio 3 - TIR'!$E$18-'Ejercicio 3 - TIR'!$C$18),'Ejercicio 3 - TIR'!$C$18+SQRT(('Ejercicio 3 - TIR'!$E$18-'Ejercicio 3 - TIR'!$C$18)*('Ejercicio 3 - TIR'!$D$18-'Ejercicio 3 - TIR'!$C$18)*L826),'Ejercicio 3 - TIR'!$E$18-SQRT(('Ejercicio 3 - TIR'!$E$18-'Ejercicio 3 - TIR'!$C$18)*('Ejercicio 3 - TIR'!$E$18-'Ejercicio 3 - TIR'!$D$18)*(1-L826)))</f>
        <v>40260.9149741113</v>
      </c>
      <c r="N826" s="16">
        <f ca="1" t="shared" ref="N826:R826" si="6134">RAND()</f>
        <v>0.310768560550533</v>
      </c>
      <c r="O826" s="17">
        <f ca="1">IF(N826&lt;=('Ejercicio 3 - TIR'!$D$18-'Ejercicio 3 - TIR'!$C$18)/('Ejercicio 3 - TIR'!$E$18-'Ejercicio 3 - TIR'!$C$18),'Ejercicio 3 - TIR'!$C$18+SQRT(('Ejercicio 3 - TIR'!$E$18-'Ejercicio 3 - TIR'!$C$18)*('Ejercicio 3 - TIR'!$D$18-'Ejercicio 3 - TIR'!$C$18)*N826),'Ejercicio 3 - TIR'!$E$18-SQRT(('Ejercicio 3 - TIR'!$E$18-'Ejercicio 3 - TIR'!$C$18)*('Ejercicio 3 - TIR'!$E$18-'Ejercicio 3 - TIR'!$D$18)*(1-N826)))</f>
        <v>36827.5386547848</v>
      </c>
      <c r="P826" s="16">
        <f ca="1" t="shared" si="6134"/>
        <v>0.380533177327232</v>
      </c>
      <c r="Q826" s="18">
        <f ca="1">IF(P826&lt;=('Ejercicio 3 - TIR'!$D$22-'Ejercicio 3 - TIR'!$C$22)/('Ejercicio 3 - TIR'!$E$22-'Ejercicio 3 - TIR'!$C$22),'Ejercicio 3 - TIR'!$C$22+SQRT(('Ejercicio 3 - TIR'!$E$22-'Ejercicio 3 - TIR'!$C$22)*('Ejercicio 3 - TIR'!$D$22-'Ejercicio 3 - TIR'!$C$22)*P826),'Ejercicio 3 - TIR'!$E$22-SQRT(('Ejercicio 3 - TIR'!$E$22-'Ejercicio 3 - TIR'!$C$22)*('Ejercicio 3 - TIR'!$E$22-'Ejercicio 3 - TIR'!$D$22)*(1-P826)))</f>
        <v>0.146171735119954</v>
      </c>
      <c r="R826" s="16">
        <f ca="1" t="shared" si="6134"/>
        <v>0.5878183051696</v>
      </c>
      <c r="S826" s="18">
        <f ca="1">IF(R826&lt;=('Ejercicio 3 - TIR'!$D$23-'Ejercicio 3 - TIR'!$C$23)/('Ejercicio 3 - TIR'!$E$23-'Ejercicio 3 - TIR'!$C$23),'Ejercicio 3 - TIR'!$C$23+SQRT(('Ejercicio 3 - TIR'!$E$23-'Ejercicio 3 - TIR'!$C$23)*('Ejercicio 3 - TIR'!$D$23-'Ejercicio 3 - TIR'!$C$23)*R826),'Ejercicio 3 - TIR'!$E$23-SQRT(('Ejercicio 3 - TIR'!$E$23-'Ejercicio 3 - TIR'!$C$23)*('Ejercicio 3 - TIR'!$E$23-'Ejercicio 3 - TIR'!$D$23)*(1-R826)))</f>
        <v>0.152761662115784</v>
      </c>
      <c r="T826" s="16">
        <f ca="1" t="shared" ref="T826:X826" si="6135">RAND()</f>
        <v>0.82924630990619</v>
      </c>
      <c r="U826" s="18">
        <f ca="1">IF(T826&lt;=('Ejercicio 3 - TIR'!$D$24-'Ejercicio 3 - TIR'!$C$24)/('Ejercicio 3 - TIR'!$E$24-'Ejercicio 3 - TIR'!$C$24),'Ejercicio 3 - TIR'!$C$24+SQRT(('Ejercicio 3 - TIR'!$E$24-'Ejercicio 3 - TIR'!$C$24)*('Ejercicio 3 - TIR'!$D$24-'Ejercicio 3 - TIR'!$C$24)*T826),'Ejercicio 3 - TIR'!$E$24-SQRT(('Ejercicio 3 - TIR'!$E$24-'Ejercicio 3 - TIR'!$C$24)*('Ejercicio 3 - TIR'!$E$24-'Ejercicio 3 - TIR'!$D$24)*(1-T826)))</f>
        <v>0.198134265796396</v>
      </c>
      <c r="V826" s="16">
        <f ca="1" t="shared" si="6135"/>
        <v>0.976834301376401</v>
      </c>
      <c r="W826" s="18">
        <f ca="1">IF(V826&lt;=('Ejercicio 3 - TIR'!$D$25-'Ejercicio 3 - TIR'!$C$25)/('Ejercicio 3 - TIR'!$E$25-'Ejercicio 3 - TIR'!$C$25),'Ejercicio 3 - TIR'!$C$25+SQRT(('Ejercicio 3 - TIR'!$E$25-'Ejercicio 3 - TIR'!$C$25)*('Ejercicio 3 - TIR'!$D$25-'Ejercicio 3 - TIR'!$C$25)*V826),'Ejercicio 3 - TIR'!$E$25-SQRT(('Ejercicio 3 - TIR'!$E$25-'Ejercicio 3 - TIR'!$C$25)*('Ejercicio 3 - TIR'!$E$25-'Ejercicio 3 - TIR'!$D$25)*(1-V826)))</f>
        <v>0.240995559696317</v>
      </c>
      <c r="X826" s="16">
        <f ca="1" t="shared" si="6135"/>
        <v>0.499361511347607</v>
      </c>
      <c r="Y826" s="18">
        <f ca="1">IF(X826&lt;=('Ejercicio 3 - TIR'!$D$26-'Ejercicio 3 - TIR'!$C$26)/('Ejercicio 3 - TIR'!$E$26-'Ejercicio 3 - TIR'!$C$26),'Ejercicio 3 - TIR'!$C$26+SQRT(('Ejercicio 3 - TIR'!$E$26-'Ejercicio 3 - TIR'!$C$26)*('Ejercicio 3 - TIR'!$D$26-'Ejercicio 3 - TIR'!$C$26)*X826),'Ejercicio 3 - TIR'!$E$26-SQRT(('Ejercicio 3 - TIR'!$E$26-'Ejercicio 3 - TIR'!$C$26)*('Ejercicio 3 - TIR'!$E$26-'Ejercicio 3 - TIR'!$D$26)*(1-X826)))</f>
        <v>0.228005309514116</v>
      </c>
      <c r="Z826" s="16">
        <f ca="1" t="shared" si="5716"/>
        <v>1.14617173511995</v>
      </c>
      <c r="AA826" s="16">
        <f ca="1" t="shared" si="5717"/>
        <v>1.32126283444701</v>
      </c>
      <c r="AB826" s="16">
        <f ca="1" t="shared" si="5718"/>
        <v>1.58305027607423</v>
      </c>
      <c r="AC826" s="16">
        <f ca="1" t="shared" si="5719"/>
        <v>1.96455836338415</v>
      </c>
      <c r="AD826" s="16">
        <f ca="1" t="shared" si="5720"/>
        <v>2.4124881010861</v>
      </c>
      <c r="AE826" s="15">
        <f ca="1" t="shared" si="5721"/>
        <v>4551.67459549814</v>
      </c>
      <c r="AF826" s="15">
        <f ca="1" t="shared" si="5722"/>
        <v>5246.99597211662</v>
      </c>
      <c r="AG826" s="15">
        <f ca="1" t="shared" si="5723"/>
        <v>6286.6056666886</v>
      </c>
      <c r="AH826" s="15">
        <f ca="1" t="shared" si="5724"/>
        <v>7801.64971792225</v>
      </c>
      <c r="AI826" s="15">
        <f ca="1" t="shared" si="5725"/>
        <v>9580.46727657783</v>
      </c>
      <c r="AJ826" s="17">
        <f ca="1" t="shared" si="5726"/>
        <v>49126.3361102036</v>
      </c>
      <c r="AK826" s="17">
        <f ca="1" t="shared" si="5727"/>
        <v>54318.6035822256</v>
      </c>
      <c r="AL826" s="17">
        <f ca="1" t="shared" si="5728"/>
        <v>63869.1512503292</v>
      </c>
      <c r="AM826" s="17">
        <f ca="1" t="shared" si="5729"/>
        <v>79094.9172298886</v>
      </c>
      <c r="AN826" s="17">
        <f ca="1" t="shared" si="5730"/>
        <v>88845.9987969566</v>
      </c>
      <c r="AO826" s="17">
        <f ca="1">C826/'Ejercicio 3 - TIR'!$D$7</f>
        <v>12157.2976556396</v>
      </c>
      <c r="AP826" s="17">
        <f ca="1" t="shared" si="5731"/>
        <v>36969.0384545641</v>
      </c>
      <c r="AQ826" s="17">
        <f ca="1" t="shared" si="5732"/>
        <v>42161.305926586</v>
      </c>
      <c r="AR826" s="17">
        <f ca="1" t="shared" si="5733"/>
        <v>51711.8535946896</v>
      </c>
      <c r="AS826" s="17">
        <f ca="1" t="shared" si="5734"/>
        <v>66937.619574249</v>
      </c>
      <c r="AT826" s="17">
        <f ca="1" t="shared" si="5735"/>
        <v>76688.701141317</v>
      </c>
      <c r="AU826" s="17">
        <f ca="1">AP826*'Ejercicio 3 - TIR'!$D$5</f>
        <v>18484.519227282</v>
      </c>
      <c r="AV826" s="17">
        <f ca="1">AQ826*'Ejercicio 3 - TIR'!$D$5</f>
        <v>21080.652963293</v>
      </c>
      <c r="AW826" s="17">
        <f ca="1">AR826*'Ejercicio 3 - TIR'!$D$5</f>
        <v>25855.9267973448</v>
      </c>
      <c r="AX826" s="17">
        <f ca="1">AS826*'Ejercicio 3 - TIR'!$D$5</f>
        <v>33468.8097871245</v>
      </c>
      <c r="AY826" s="17">
        <f ca="1">AT826*'Ejercicio 3 - TIR'!$D$5</f>
        <v>38344.3505706585</v>
      </c>
      <c r="AZ826" s="17">
        <f ca="1" t="shared" ref="AZ826:BD826" si="6136">AJ826-AU826-AE826</f>
        <v>26090.1422874235</v>
      </c>
      <c r="BA826" s="17">
        <f ca="1" t="shared" si="6136"/>
        <v>27990.954646816</v>
      </c>
      <c r="BB826" s="17">
        <f ca="1" t="shared" si="6136"/>
        <v>31726.6187862958</v>
      </c>
      <c r="BC826" s="17">
        <f ca="1" t="shared" si="6136"/>
        <v>37824.4577248418</v>
      </c>
      <c r="BD826" s="17">
        <f ca="1" t="shared" si="6136"/>
        <v>40921.1809497202</v>
      </c>
      <c r="BE826" s="17">
        <f ca="1" t="shared" ref="BE826:BI826" si="6137">AZ826/Z826</f>
        <v>22762.8561130876</v>
      </c>
      <c r="BF826" s="17">
        <f ca="1" t="shared" si="6137"/>
        <v>21185.0011345631</v>
      </c>
      <c r="BG826" s="17">
        <f ca="1" t="shared" si="6137"/>
        <v>20041.4473663931</v>
      </c>
      <c r="BH826" s="17">
        <f ca="1" t="shared" si="6137"/>
        <v>19253.4151338143</v>
      </c>
      <c r="BI826" s="17">
        <f ca="1" t="shared" si="6137"/>
        <v>16962.2312049115</v>
      </c>
      <c r="BJ826" s="17">
        <f ca="1" t="shared" si="5738"/>
        <v>75123.0105645518</v>
      </c>
      <c r="BK826" s="17">
        <f ca="1" t="shared" si="5739"/>
        <v>29329.3359355924</v>
      </c>
      <c r="BL826" s="17">
        <f ca="1" t="shared" si="5740"/>
        <v>104452.346500144</v>
      </c>
      <c r="BM826" s="17">
        <f ca="1">BK826*'Ejercicio 3 - TIR'!$D$5</f>
        <v>14664.6679677962</v>
      </c>
      <c r="BN826" s="17">
        <f ca="1" t="shared" si="5741"/>
        <v>89787.678532348</v>
      </c>
      <c r="BO826" s="17">
        <f ca="1" t="shared" si="5742"/>
        <v>37217.8741490686</v>
      </c>
      <c r="BP826" s="17">
        <f ca="1" t="shared" si="5743"/>
        <v>-91925.7135994467</v>
      </c>
      <c r="BQ826" s="17">
        <f ca="1" t="shared" ref="BQ826:BT826" si="6138">BE826</f>
        <v>22762.8561130876</v>
      </c>
      <c r="BR826" s="17">
        <f ca="1" t="shared" si="6138"/>
        <v>21185.0011345631</v>
      </c>
      <c r="BS826" s="17">
        <f ca="1" t="shared" si="6138"/>
        <v>20041.4473663931</v>
      </c>
      <c r="BT826" s="17">
        <f ca="1" t="shared" si="6138"/>
        <v>19253.4151338143</v>
      </c>
      <c r="BU826" s="17">
        <f ca="1" t="shared" si="5745"/>
        <v>54180.1053539801</v>
      </c>
      <c r="BV826" s="19">
        <f ca="1" t="shared" si="5746"/>
        <v>12.9665728718709</v>
      </c>
    </row>
    <row r="827" ht="15" customHeight="1" spans="1:74">
      <c r="A827" s="15">
        <v>826</v>
      </c>
      <c r="B827" s="16">
        <f ca="1" t="shared" ref="B827:F827" si="6139">RAND()</f>
        <v>0.7866245188018</v>
      </c>
      <c r="C827" s="17">
        <f ca="1">IF(B827&lt;=('Ejercicio 3 - TIR'!$D$13-'Ejercicio 3 - TIR'!$C$13)/('Ejercicio 3 - TIR'!$E$13-'Ejercicio 3 - TIR'!$C$13),'Ejercicio 3 - TIR'!$C$13+SQRT(('Ejercicio 3 - TIR'!$E$13-'Ejercicio 3 - TIR'!$C$13)*('Ejercicio 3 - TIR'!$D$13-'Ejercicio 3 - TIR'!$C$13)*B827),'Ejercicio 3 - TIR'!$E$13-SQRT(('Ejercicio 3 - TIR'!$E$13-'Ejercicio 3 - TIR'!$C$13)*('Ejercicio 3 - TIR'!$E$13-'Ejercicio 3 - TIR'!$D$13)*(1-B827)))</f>
        <v>83998.4195331261</v>
      </c>
      <c r="D827" s="16">
        <f ca="1" t="shared" si="6139"/>
        <v>0.10200391695164</v>
      </c>
      <c r="E827" s="17">
        <f ca="1">IF(D827&lt;=('Ejercicio 3 - TIR'!$D$14-'Ejercicio 3 - TIR'!$C$14)/('Ejercicio 3 - TIR'!$E$14-'Ejercicio 3 - TIR'!$C$14),'Ejercicio 3 - TIR'!$C$14+SQRT(('Ejercicio 3 - TIR'!$E$14-'Ejercicio 3 - TIR'!$C$14)*('Ejercicio 3 - TIR'!$D$14-'Ejercicio 3 - TIR'!$C$14)*D827),'Ejercicio 3 - TIR'!$E$14-SQRT(('Ejercicio 3 - TIR'!$E$14-'Ejercicio 3 - TIR'!$C$14)*('Ejercicio 3 - TIR'!$E$14-'Ejercicio 3 - TIR'!$D$14)*(1-D827)))</f>
        <v>27765.9164433101</v>
      </c>
      <c r="F827" s="16">
        <f ca="1" t="shared" si="6139"/>
        <v>0.674983097311298</v>
      </c>
      <c r="G827" s="17">
        <f ca="1">IF(F827&lt;=('Ejercicio 3 - TIR'!$D$18-'Ejercicio 3 - TIR'!$C$18)/('Ejercicio 3 - TIR'!$E$18-'Ejercicio 3 - TIR'!$C$18),'Ejercicio 3 - TIR'!$C$18+SQRT(('Ejercicio 3 - TIR'!$E$18-'Ejercicio 3 - TIR'!$C$18)*('Ejercicio 3 - TIR'!$D$18-'Ejercicio 3 - TIR'!$C$18)*F827),'Ejercicio 3 - TIR'!$E$18-SQRT(('Ejercicio 3 - TIR'!$E$18-'Ejercicio 3 - TIR'!$C$18)*('Ejercicio 3 - TIR'!$E$18-'Ejercicio 3 - TIR'!$D$18)*(1-F827)))</f>
        <v>40062.7672019994</v>
      </c>
      <c r="H827" s="16">
        <f ca="1" t="shared" ref="H827:L827" si="6140">RAND()</f>
        <v>0.900160119506735</v>
      </c>
      <c r="I827" s="17">
        <f ca="1">IF(H827&lt;=('Ejercicio 3 - TIR'!$D$18-'Ejercicio 3 - TIR'!$C$18)/('Ejercicio 3 - TIR'!$E$18-'Ejercicio 3 - TIR'!$C$18),'Ejercicio 3 - TIR'!$C$18+SQRT(('Ejercicio 3 - TIR'!$E$18-'Ejercicio 3 - TIR'!$C$18)*('Ejercicio 3 - TIR'!$D$18-'Ejercicio 3 - TIR'!$C$18)*H827),'Ejercicio 3 - TIR'!$E$18-SQRT(('Ejercicio 3 - TIR'!$E$18-'Ejercicio 3 - TIR'!$C$18)*('Ejercicio 3 - TIR'!$E$18-'Ejercicio 3 - TIR'!$D$18)*(1-H827)))</f>
        <v>42263.5806174866</v>
      </c>
      <c r="J827" s="16">
        <f ca="1" t="shared" si="6140"/>
        <v>0.400453538266548</v>
      </c>
      <c r="K827" s="17">
        <f ca="1">IF(J827&lt;=('Ejercicio 3 - TIR'!$D$18-'Ejercicio 3 - TIR'!$C$18)/('Ejercicio 3 - TIR'!$E$18-'Ejercicio 3 - TIR'!$C$18),'Ejercicio 3 - TIR'!$C$18+SQRT(('Ejercicio 3 - TIR'!$E$18-'Ejercicio 3 - TIR'!$C$18)*('Ejercicio 3 - TIR'!$D$18-'Ejercicio 3 - TIR'!$C$18)*J827),'Ejercicio 3 - TIR'!$E$18-SQRT(('Ejercicio 3 - TIR'!$E$18-'Ejercicio 3 - TIR'!$C$18)*('Ejercicio 3 - TIR'!$E$18-'Ejercicio 3 - TIR'!$D$18)*(1-J827)))</f>
        <v>37750.3568137204</v>
      </c>
      <c r="L827" s="16">
        <f ca="1" t="shared" si="6140"/>
        <v>0.476078372878239</v>
      </c>
      <c r="M827" s="17">
        <f ca="1">IF(L827&lt;=('Ejercicio 3 - TIR'!$D$18-'Ejercicio 3 - TIR'!$C$18)/('Ejercicio 3 - TIR'!$E$18-'Ejercicio 3 - TIR'!$C$18),'Ejercicio 3 - TIR'!$C$18+SQRT(('Ejercicio 3 - TIR'!$E$18-'Ejercicio 3 - TIR'!$C$18)*('Ejercicio 3 - TIR'!$D$18-'Ejercicio 3 - TIR'!$C$18)*L827),'Ejercicio 3 - TIR'!$E$18-SQRT(('Ejercicio 3 - TIR'!$E$18-'Ejercicio 3 - TIR'!$C$18)*('Ejercicio 3 - TIR'!$E$18-'Ejercicio 3 - TIR'!$D$18)*(1-L827)))</f>
        <v>38450.5476705203</v>
      </c>
      <c r="N827" s="16">
        <f ca="1" t="shared" ref="N827:R827" si="6141">RAND()</f>
        <v>0.103351541189284</v>
      </c>
      <c r="O827" s="17">
        <f ca="1">IF(N827&lt;=('Ejercicio 3 - TIR'!$D$18-'Ejercicio 3 - TIR'!$C$18)/('Ejercicio 3 - TIR'!$E$18-'Ejercicio 3 - TIR'!$C$18),'Ejercicio 3 - TIR'!$C$18+SQRT(('Ejercicio 3 - TIR'!$E$18-'Ejercicio 3 - TIR'!$C$18)*('Ejercicio 3 - TIR'!$D$18-'Ejercicio 3 - TIR'!$C$18)*N827),'Ejercicio 3 - TIR'!$E$18-SQRT(('Ejercicio 3 - TIR'!$E$18-'Ejercicio 3 - TIR'!$C$18)*('Ejercicio 3 - TIR'!$E$18-'Ejercicio 3 - TIR'!$D$18)*(1-N827)))</f>
        <v>33937.3507817304</v>
      </c>
      <c r="P827" s="16">
        <f ca="1" t="shared" si="6141"/>
        <v>0.755188671049355</v>
      </c>
      <c r="Q827" s="18">
        <f ca="1">IF(P827&lt;=('Ejercicio 3 - TIR'!$D$22-'Ejercicio 3 - TIR'!$C$22)/('Ejercicio 3 - TIR'!$E$22-'Ejercicio 3 - TIR'!$C$22),'Ejercicio 3 - TIR'!$C$22+SQRT(('Ejercicio 3 - TIR'!$E$22-'Ejercicio 3 - TIR'!$C$22)*('Ejercicio 3 - TIR'!$D$22-'Ejercicio 3 - TIR'!$C$22)*P827),'Ejercicio 3 - TIR'!$E$22-SQRT(('Ejercicio 3 - TIR'!$E$22-'Ejercicio 3 - TIR'!$C$22)*('Ejercicio 3 - TIR'!$E$22-'Ejercicio 3 - TIR'!$D$22)*(1-P827)))</f>
        <v>0.159008087459425</v>
      </c>
      <c r="R827" s="16">
        <f ca="1" t="shared" si="6141"/>
        <v>0.0986353621098917</v>
      </c>
      <c r="S827" s="18">
        <f ca="1">IF(R827&lt;=('Ejercicio 3 - TIR'!$D$23-'Ejercicio 3 - TIR'!$C$23)/('Ejercicio 3 - TIR'!$E$23-'Ejercicio 3 - TIR'!$C$23),'Ejercicio 3 - TIR'!$C$23+SQRT(('Ejercicio 3 - TIR'!$E$23-'Ejercicio 3 - TIR'!$C$23)*('Ejercicio 3 - TIR'!$D$23-'Ejercicio 3 - TIR'!$C$23)*R827),'Ejercicio 3 - TIR'!$E$23-SQRT(('Ejercicio 3 - TIR'!$E$23-'Ejercicio 3 - TIR'!$C$23)*('Ejercicio 3 - TIR'!$E$23-'Ejercicio 3 - TIR'!$D$23)*(1-R827)))</f>
        <v>0.133324550716546</v>
      </c>
      <c r="T827" s="16">
        <f ca="1" t="shared" ref="T827:X827" si="6142">RAND()</f>
        <v>0.600099395647149</v>
      </c>
      <c r="U827" s="18">
        <f ca="1">IF(T827&lt;=('Ejercicio 3 - TIR'!$D$24-'Ejercicio 3 - TIR'!$C$24)/('Ejercicio 3 - TIR'!$E$24-'Ejercicio 3 - TIR'!$C$24),'Ejercicio 3 - TIR'!$C$24+SQRT(('Ejercicio 3 - TIR'!$E$24-'Ejercicio 3 - TIR'!$C$24)*('Ejercicio 3 - TIR'!$D$24-'Ejercicio 3 - TIR'!$C$24)*T827),'Ejercicio 3 - TIR'!$E$24-SQRT(('Ejercicio 3 - TIR'!$E$24-'Ejercicio 3 - TIR'!$C$24)*('Ejercicio 3 - TIR'!$E$24-'Ejercicio 3 - TIR'!$D$24)*(1-T827)))</f>
        <v>0.186537757215214</v>
      </c>
      <c r="V827" s="16">
        <f ca="1" t="shared" si="6142"/>
        <v>0.987203029244129</v>
      </c>
      <c r="W827" s="18">
        <f ca="1">IF(V827&lt;=('Ejercicio 3 - TIR'!$D$25-'Ejercicio 3 - TIR'!$C$25)/('Ejercicio 3 - TIR'!$E$25-'Ejercicio 3 - TIR'!$C$25),'Ejercicio 3 - TIR'!$C$25+SQRT(('Ejercicio 3 - TIR'!$E$25-'Ejercicio 3 - TIR'!$C$25)*('Ejercicio 3 - TIR'!$D$25-'Ejercicio 3 - TIR'!$C$25)*V827),'Ejercicio 3 - TIR'!$E$25-SQRT(('Ejercicio 3 - TIR'!$E$25-'Ejercicio 3 - TIR'!$C$25)*('Ejercicio 3 - TIR'!$E$25-'Ejercicio 3 - TIR'!$D$25)*(1-V827)))</f>
        <v>0.243307511849428</v>
      </c>
      <c r="X827" s="16">
        <f ca="1" t="shared" si="6142"/>
        <v>0.93449704640462</v>
      </c>
      <c r="Y827" s="18">
        <f ca="1">IF(X827&lt;=('Ejercicio 3 - TIR'!$D$26-'Ejercicio 3 - TIR'!$C$26)/('Ejercicio 3 - TIR'!$E$26-'Ejercicio 3 - TIR'!$C$26),'Ejercicio 3 - TIR'!$C$26+SQRT(('Ejercicio 3 - TIR'!$E$26-'Ejercicio 3 - TIR'!$C$26)*('Ejercicio 3 - TIR'!$D$26-'Ejercicio 3 - TIR'!$C$26)*X827),'Ejercicio 3 - TIR'!$E$26-SQRT(('Ejercicio 3 - TIR'!$E$26-'Ejercicio 3 - TIR'!$C$26)*('Ejercicio 3 - TIR'!$E$26-'Ejercicio 3 - TIR'!$D$26)*(1-X827)))</f>
        <v>0.261192662351756</v>
      </c>
      <c r="Z827" s="16">
        <f ca="1" t="shared" si="5716"/>
        <v>1.15900808745942</v>
      </c>
      <c r="AA827" s="16">
        <f ca="1" t="shared" si="5717"/>
        <v>1.3135323199968</v>
      </c>
      <c r="AB827" s="16">
        <f ca="1" t="shared" si="5718"/>
        <v>1.55855569299869</v>
      </c>
      <c r="AC827" s="16">
        <f ca="1" t="shared" si="5719"/>
        <v>1.93776400074097</v>
      </c>
      <c r="AD827" s="16">
        <f ca="1" t="shared" si="5720"/>
        <v>2.44389373910389</v>
      </c>
      <c r="AE827" s="15">
        <f ca="1" t="shared" si="5721"/>
        <v>4415.00527020893</v>
      </c>
      <c r="AF827" s="15">
        <f ca="1" t="shared" si="5722"/>
        <v>5003.63386427071</v>
      </c>
      <c r="AG827" s="15">
        <f ca="1" t="shared" si="5723"/>
        <v>5937.00050323786</v>
      </c>
      <c r="AH827" s="15">
        <f ca="1" t="shared" si="5724"/>
        <v>7381.51732352947</v>
      </c>
      <c r="AI827" s="15">
        <f ca="1" t="shared" si="5725"/>
        <v>9309.51548545774</v>
      </c>
      <c r="AJ827" s="17">
        <f ca="1" t="shared" si="5726"/>
        <v>46433.0711931215</v>
      </c>
      <c r="AK827" s="17">
        <f ca="1" t="shared" si="5727"/>
        <v>55514.5790998588</v>
      </c>
      <c r="AL827" s="17">
        <f ca="1" t="shared" si="5728"/>
        <v>58836.033524756</v>
      </c>
      <c r="AM827" s="17">
        <f ca="1" t="shared" si="5729"/>
        <v>74508.0870847087</v>
      </c>
      <c r="AN827" s="17">
        <f ca="1" t="shared" si="5730"/>
        <v>82939.2790972433</v>
      </c>
      <c r="AO827" s="17">
        <f ca="1">C827/'Ejercicio 3 - TIR'!$D$7</f>
        <v>16799.6839066252</v>
      </c>
      <c r="AP827" s="17">
        <f ca="1" t="shared" si="5731"/>
        <v>29633.3872864963</v>
      </c>
      <c r="AQ827" s="17">
        <f ca="1" t="shared" si="5732"/>
        <v>38714.8951932336</v>
      </c>
      <c r="AR827" s="17">
        <f ca="1" t="shared" si="5733"/>
        <v>42036.3496181307</v>
      </c>
      <c r="AS827" s="17">
        <f ca="1" t="shared" si="5734"/>
        <v>57708.4031780834</v>
      </c>
      <c r="AT827" s="17">
        <f ca="1" t="shared" si="5735"/>
        <v>66139.5951906181</v>
      </c>
      <c r="AU827" s="17">
        <f ca="1">AP827*'Ejercicio 3 - TIR'!$D$5</f>
        <v>14816.6936432481</v>
      </c>
      <c r="AV827" s="17">
        <f ca="1">AQ827*'Ejercicio 3 - TIR'!$D$5</f>
        <v>19357.4475966168</v>
      </c>
      <c r="AW827" s="17">
        <f ca="1">AR827*'Ejercicio 3 - TIR'!$D$5</f>
        <v>21018.1748090654</v>
      </c>
      <c r="AX827" s="17">
        <f ca="1">AS827*'Ejercicio 3 - TIR'!$D$5</f>
        <v>28854.2015890417</v>
      </c>
      <c r="AY827" s="17">
        <f ca="1">AT827*'Ejercicio 3 - TIR'!$D$5</f>
        <v>33069.7975953091</v>
      </c>
      <c r="AZ827" s="17">
        <f ca="1" t="shared" ref="AZ827:BD827" si="6143">AJ827-AU827-AE827</f>
        <v>27201.3722796644</v>
      </c>
      <c r="BA827" s="17">
        <f ca="1" t="shared" si="6143"/>
        <v>31153.4976389713</v>
      </c>
      <c r="BB827" s="17">
        <f ca="1" t="shared" si="6143"/>
        <v>31880.8582124527</v>
      </c>
      <c r="BC827" s="17">
        <f ca="1" t="shared" si="6143"/>
        <v>38272.3681721375</v>
      </c>
      <c r="BD827" s="17">
        <f ca="1" t="shared" si="6143"/>
        <v>40559.9660164765</v>
      </c>
      <c r="BE827" s="17">
        <f ca="1" t="shared" ref="BE827:BI827" si="6144">AZ827/Z827</f>
        <v>23469.5275848252</v>
      </c>
      <c r="BF827" s="17">
        <f ca="1" t="shared" si="6144"/>
        <v>23717.343810046</v>
      </c>
      <c r="BG827" s="17">
        <f ca="1" t="shared" si="6144"/>
        <v>20455.3859420405</v>
      </c>
      <c r="BH827" s="17">
        <f ca="1" t="shared" si="6144"/>
        <v>19750.7891350561</v>
      </c>
      <c r="BI827" s="17">
        <f ca="1" t="shared" si="6144"/>
        <v>16596.4523610379</v>
      </c>
      <c r="BJ827" s="17">
        <f ca="1" t="shared" si="5738"/>
        <v>67856.9493562872</v>
      </c>
      <c r="BK827" s="17">
        <f ca="1" t="shared" si="5739"/>
        <v>41056.6423183258</v>
      </c>
      <c r="BL827" s="17">
        <f ca="1" t="shared" si="5740"/>
        <v>108913.591674613</v>
      </c>
      <c r="BM827" s="17">
        <f ca="1">BK827*'Ejercicio 3 - TIR'!$D$5</f>
        <v>20528.3211591629</v>
      </c>
      <c r="BN827" s="17">
        <f ca="1" t="shared" si="5741"/>
        <v>88385.2705154501</v>
      </c>
      <c r="BO827" s="17">
        <f ca="1" t="shared" si="5742"/>
        <v>36165.7583966227</v>
      </c>
      <c r="BP827" s="17">
        <f ca="1" t="shared" si="5743"/>
        <v>-111764.335976436</v>
      </c>
      <c r="BQ827" s="17">
        <f ca="1" t="shared" ref="BQ827:BT827" si="6145">BE827</f>
        <v>23469.5275848252</v>
      </c>
      <c r="BR827" s="17">
        <f ca="1" t="shared" si="6145"/>
        <v>23717.343810046</v>
      </c>
      <c r="BS827" s="17">
        <f ca="1" t="shared" si="6145"/>
        <v>20455.3859420405</v>
      </c>
      <c r="BT827" s="17">
        <f ca="1" t="shared" si="6145"/>
        <v>19750.7891350561</v>
      </c>
      <c r="BU827" s="17">
        <f ca="1" t="shared" si="5745"/>
        <v>52762.2107576606</v>
      </c>
      <c r="BV827" s="19">
        <f ca="1" t="shared" si="5746"/>
        <v>7.07988899782059</v>
      </c>
    </row>
    <row r="828" ht="15" customHeight="1" spans="1:74">
      <c r="A828" s="15">
        <v>827</v>
      </c>
      <c r="B828" s="16">
        <f ca="1" t="shared" ref="B828:F828" si="6146">RAND()</f>
        <v>0.877162511621726</v>
      </c>
      <c r="C828" s="17">
        <f ca="1">IF(B828&lt;=('Ejercicio 3 - TIR'!$D$13-'Ejercicio 3 - TIR'!$C$13)/('Ejercicio 3 - TIR'!$E$13-'Ejercicio 3 - TIR'!$C$13),'Ejercicio 3 - TIR'!$C$13+SQRT(('Ejercicio 3 - TIR'!$E$13-'Ejercicio 3 - TIR'!$C$13)*('Ejercicio 3 - TIR'!$D$13-'Ejercicio 3 - TIR'!$C$13)*B828),'Ejercicio 3 - TIR'!$E$13-SQRT(('Ejercicio 3 - TIR'!$E$13-'Ejercicio 3 - TIR'!$C$13)*('Ejercicio 3 - TIR'!$E$13-'Ejercicio 3 - TIR'!$D$13)*(1-B828)))</f>
        <v>87858.9544909045</v>
      </c>
      <c r="D828" s="16">
        <f ca="1" t="shared" si="6146"/>
        <v>0.755278832513864</v>
      </c>
      <c r="E828" s="17">
        <f ca="1">IF(D828&lt;=('Ejercicio 3 - TIR'!$D$14-'Ejercicio 3 - TIR'!$C$14)/('Ejercicio 3 - TIR'!$E$14-'Ejercicio 3 - TIR'!$C$14),'Ejercicio 3 - TIR'!$C$14+SQRT(('Ejercicio 3 - TIR'!$E$14-'Ejercicio 3 - TIR'!$C$14)*('Ejercicio 3 - TIR'!$D$14-'Ejercicio 3 - TIR'!$C$14)*D828),'Ejercicio 3 - TIR'!$E$14-SQRT(('Ejercicio 3 - TIR'!$E$14-'Ejercicio 3 - TIR'!$C$14)*('Ejercicio 3 - TIR'!$E$14-'Ejercicio 3 - TIR'!$D$14)*(1-D828)))</f>
        <v>33941.2728132948</v>
      </c>
      <c r="F828" s="16">
        <f ca="1" t="shared" si="6146"/>
        <v>0.0391204124560216</v>
      </c>
      <c r="G828" s="17">
        <f ca="1">IF(F828&lt;=('Ejercicio 3 - TIR'!$D$18-'Ejercicio 3 - TIR'!$C$18)/('Ejercicio 3 - TIR'!$E$18-'Ejercicio 3 - TIR'!$C$18),'Ejercicio 3 - TIR'!$C$18+SQRT(('Ejercicio 3 - TIR'!$E$18-'Ejercicio 3 - TIR'!$C$18)*('Ejercicio 3 - TIR'!$D$18-'Ejercicio 3 - TIR'!$C$18)*F828),'Ejercicio 3 - TIR'!$E$18-SQRT(('Ejercicio 3 - TIR'!$E$18-'Ejercicio 3 - TIR'!$C$18)*('Ejercicio 3 - TIR'!$E$18-'Ejercicio 3 - TIR'!$D$18)*(1-F828)))</f>
        <v>32422.4082786358</v>
      </c>
      <c r="H828" s="16">
        <f ca="1" t="shared" ref="H828:L828" si="6147">RAND()</f>
        <v>0.863991787211312</v>
      </c>
      <c r="I828" s="17">
        <f ca="1">IF(H828&lt;=('Ejercicio 3 - TIR'!$D$18-'Ejercicio 3 - TIR'!$C$18)/('Ejercicio 3 - TIR'!$E$18-'Ejercicio 3 - TIR'!$C$18),'Ejercicio 3 - TIR'!$C$18+SQRT(('Ejercicio 3 - TIR'!$E$18-'Ejercicio 3 - TIR'!$C$18)*('Ejercicio 3 - TIR'!$D$18-'Ejercicio 3 - TIR'!$C$18)*H828),'Ejercicio 3 - TIR'!$E$18-SQRT(('Ejercicio 3 - TIR'!$E$18-'Ejercicio 3 - TIR'!$C$18)*('Ejercicio 3 - TIR'!$E$18-'Ejercicio 3 - TIR'!$D$18)*(1-H828)))</f>
        <v>41806.1596847758</v>
      </c>
      <c r="J828" s="16">
        <f ca="1" t="shared" si="6147"/>
        <v>0.00538089651300955</v>
      </c>
      <c r="K828" s="17">
        <f ca="1">IF(J828&lt;=('Ejercicio 3 - TIR'!$D$18-'Ejercicio 3 - TIR'!$C$18)/('Ejercicio 3 - TIR'!$E$18-'Ejercicio 3 - TIR'!$C$18),'Ejercicio 3 - TIR'!$C$18+SQRT(('Ejercicio 3 - TIR'!$E$18-'Ejercicio 3 - TIR'!$C$18)*('Ejercicio 3 - TIR'!$D$18-'Ejercicio 3 - TIR'!$C$18)*J828),'Ejercicio 3 - TIR'!$E$18-SQRT(('Ejercicio 3 - TIR'!$E$18-'Ejercicio 3 - TIR'!$C$18)*('Ejercicio 3 - TIR'!$E$18-'Ejercicio 3 - TIR'!$D$18)*(1-J828)))</f>
        <v>30898.4066322949</v>
      </c>
      <c r="L828" s="16">
        <f ca="1" t="shared" si="6147"/>
        <v>0.283283321095432</v>
      </c>
      <c r="M828" s="17">
        <f ca="1">IF(L828&lt;=('Ejercicio 3 - TIR'!$D$18-'Ejercicio 3 - TIR'!$C$18)/('Ejercicio 3 - TIR'!$E$18-'Ejercicio 3 - TIR'!$C$18),'Ejercicio 3 - TIR'!$C$18+SQRT(('Ejercicio 3 - TIR'!$E$18-'Ejercicio 3 - TIR'!$C$18)*('Ejercicio 3 - TIR'!$D$18-'Ejercicio 3 - TIR'!$C$18)*L828),'Ejercicio 3 - TIR'!$E$18-SQRT(('Ejercicio 3 - TIR'!$E$18-'Ejercicio 3 - TIR'!$C$18)*('Ejercicio 3 - TIR'!$E$18-'Ejercicio 3 - TIR'!$D$18)*(1-L828)))</f>
        <v>36518.6270152782</v>
      </c>
      <c r="N828" s="16">
        <f ca="1" t="shared" ref="N828:R828" si="6148">RAND()</f>
        <v>0.762738669784543</v>
      </c>
      <c r="O828" s="17">
        <f ca="1">IF(N828&lt;=('Ejercicio 3 - TIR'!$D$18-'Ejercicio 3 - TIR'!$C$18)/('Ejercicio 3 - TIR'!$E$18-'Ejercicio 3 - TIR'!$C$18),'Ejercicio 3 - TIR'!$C$18+SQRT(('Ejercicio 3 - TIR'!$E$18-'Ejercicio 3 - TIR'!$C$18)*('Ejercicio 3 - TIR'!$D$18-'Ejercicio 3 - TIR'!$C$18)*N828),'Ejercicio 3 - TIR'!$E$18-SQRT(('Ejercicio 3 - TIR'!$E$18-'Ejercicio 3 - TIR'!$C$18)*('Ejercicio 3 - TIR'!$E$18-'Ejercicio 3 - TIR'!$D$18)*(1-N828)))</f>
        <v>40781.6354156902</v>
      </c>
      <c r="P828" s="16">
        <f ca="1" t="shared" si="6148"/>
        <v>0.701494126951962</v>
      </c>
      <c r="Q828" s="18">
        <f ca="1">IF(P828&lt;=('Ejercicio 3 - TIR'!$D$22-'Ejercicio 3 - TIR'!$C$22)/('Ejercicio 3 - TIR'!$E$22-'Ejercicio 3 - TIR'!$C$22),'Ejercicio 3 - TIR'!$C$22+SQRT(('Ejercicio 3 - TIR'!$E$22-'Ejercicio 3 - TIR'!$C$22)*('Ejercicio 3 - TIR'!$D$22-'Ejercicio 3 - TIR'!$C$22)*P828),'Ejercicio 3 - TIR'!$E$22-SQRT(('Ejercicio 3 - TIR'!$E$22-'Ejercicio 3 - TIR'!$C$22)*('Ejercicio 3 - TIR'!$E$22-'Ejercicio 3 - TIR'!$D$22)*(1-P828)))</f>
        <v>0.156820039441654</v>
      </c>
      <c r="R828" s="16">
        <f ca="1" t="shared" si="6148"/>
        <v>0.587584520248607</v>
      </c>
      <c r="S828" s="18">
        <f ca="1">IF(R828&lt;=('Ejercicio 3 - TIR'!$D$23-'Ejercicio 3 - TIR'!$C$23)/('Ejercicio 3 - TIR'!$E$23-'Ejercicio 3 - TIR'!$C$23),'Ejercicio 3 - TIR'!$C$23+SQRT(('Ejercicio 3 - TIR'!$E$23-'Ejercicio 3 - TIR'!$C$23)*('Ejercicio 3 - TIR'!$D$23-'Ejercicio 3 - TIR'!$C$23)*R828),'Ejercicio 3 - TIR'!$E$23-SQRT(('Ejercicio 3 - TIR'!$E$23-'Ejercicio 3 - TIR'!$C$23)*('Ejercicio 3 - TIR'!$E$23-'Ejercicio 3 - TIR'!$D$23)*(1-R828)))</f>
        <v>0.15275393856807</v>
      </c>
      <c r="T828" s="16">
        <f ca="1" t="shared" ref="T828:X828" si="6149">RAND()</f>
        <v>0.91834721198782</v>
      </c>
      <c r="U828" s="18">
        <f ca="1">IF(T828&lt;=('Ejercicio 3 - TIR'!$D$24-'Ejercicio 3 - TIR'!$C$24)/('Ejercicio 3 - TIR'!$E$24-'Ejercicio 3 - TIR'!$C$24),'Ejercicio 3 - TIR'!$C$24+SQRT(('Ejercicio 3 - TIR'!$E$24-'Ejercicio 3 - TIR'!$C$24)*('Ejercicio 3 - TIR'!$D$24-'Ejercicio 3 - TIR'!$C$24)*T828),'Ejercicio 3 - TIR'!$E$24-SQRT(('Ejercicio 3 - TIR'!$E$24-'Ejercicio 3 - TIR'!$C$24)*('Ejercicio 3 - TIR'!$E$24-'Ejercicio 3 - TIR'!$D$24)*(1-T828)))</f>
        <v>0.204879556672038</v>
      </c>
      <c r="V828" s="16">
        <f ca="1" t="shared" si="6149"/>
        <v>0.560391580837151</v>
      </c>
      <c r="W828" s="18">
        <f ca="1">IF(V828&lt;=('Ejercicio 3 - TIR'!$D$25-'Ejercicio 3 - TIR'!$C$25)/('Ejercicio 3 - TIR'!$E$25-'Ejercicio 3 - TIR'!$C$25),'Ejercicio 3 - TIR'!$C$25+SQRT(('Ejercicio 3 - TIR'!$E$25-'Ejercicio 3 - TIR'!$C$25)*('Ejercicio 3 - TIR'!$D$25-'Ejercicio 3 - TIR'!$C$25)*V828),'Ejercicio 3 - TIR'!$E$25-SQRT(('Ejercicio 3 - TIR'!$E$25-'Ejercicio 3 - TIR'!$C$25)*('Ejercicio 3 - TIR'!$E$25-'Ejercicio 3 - TIR'!$D$25)*(1-V828)))</f>
        <v>0.210774632352647</v>
      </c>
      <c r="X828" s="16">
        <f ca="1" t="shared" si="6149"/>
        <v>0.0327884563607104</v>
      </c>
      <c r="Y828" s="18">
        <f ca="1">IF(X828&lt;=('Ejercicio 3 - TIR'!$D$26-'Ejercicio 3 - TIR'!$C$26)/('Ejercicio 3 - TIR'!$E$26-'Ejercicio 3 - TIR'!$C$26),'Ejercicio 3 - TIR'!$C$26+SQRT(('Ejercicio 3 - TIR'!$E$26-'Ejercicio 3 - TIR'!$C$26)*('Ejercicio 3 - TIR'!$D$26-'Ejercicio 3 - TIR'!$C$26)*X828),'Ejercicio 3 - TIR'!$E$26-SQRT(('Ejercicio 3 - TIR'!$E$26-'Ejercicio 3 - TIR'!$C$26)*('Ejercicio 3 - TIR'!$E$26-'Ejercicio 3 - TIR'!$D$26)*(1-X828)))</f>
        <v>0.199408976149078</v>
      </c>
      <c r="Z828" s="16">
        <f ca="1" t="shared" si="5716"/>
        <v>1.15682003944165</v>
      </c>
      <c r="AA828" s="16">
        <f ca="1" t="shared" si="5717"/>
        <v>1.33352885668084</v>
      </c>
      <c r="AB828" s="16">
        <f ca="1" t="shared" si="5718"/>
        <v>1.60674165764698</v>
      </c>
      <c r="AC828" s="16">
        <f ca="1" t="shared" si="5719"/>
        <v>1.9454020398232</v>
      </c>
      <c r="AD828" s="16">
        <f ca="1" t="shared" si="5720"/>
        <v>2.33333266878267</v>
      </c>
      <c r="AE828" s="15">
        <f ca="1" t="shared" si="5721"/>
        <v>5322.67174128084</v>
      </c>
      <c r="AF828" s="15">
        <f ca="1" t="shared" si="5722"/>
        <v>6135.73081346645</v>
      </c>
      <c r="AG828" s="15">
        <f ca="1" t="shared" si="5723"/>
        <v>7392.81662238842</v>
      </c>
      <c r="AH828" s="15">
        <f ca="1" t="shared" si="5724"/>
        <v>8951.03482802288</v>
      </c>
      <c r="AI828" s="15">
        <f ca="1" t="shared" si="5725"/>
        <v>10735.9515185537</v>
      </c>
      <c r="AJ828" s="17">
        <f ca="1" t="shared" si="5726"/>
        <v>37506.8916236849</v>
      </c>
      <c r="AK828" s="17">
        <f ca="1" t="shared" si="5727"/>
        <v>55749.7203266555</v>
      </c>
      <c r="AL828" s="17">
        <f ca="1" t="shared" si="5728"/>
        <v>49645.7570910238</v>
      </c>
      <c r="AM828" s="17">
        <f ca="1" t="shared" si="5729"/>
        <v>71043.4114870649</v>
      </c>
      <c r="AN828" s="17">
        <f ca="1" t="shared" si="5730"/>
        <v>95157.1222018144</v>
      </c>
      <c r="AO828" s="17">
        <f ca="1">C828/'Ejercicio 3 - TIR'!$D$7</f>
        <v>17571.7908981809</v>
      </c>
      <c r="AP828" s="17">
        <f ca="1" t="shared" si="5731"/>
        <v>19935.100725504</v>
      </c>
      <c r="AQ828" s="17">
        <f ca="1" t="shared" si="5732"/>
        <v>38177.9294284746</v>
      </c>
      <c r="AR828" s="17">
        <f ca="1" t="shared" si="5733"/>
        <v>32073.9661928429</v>
      </c>
      <c r="AS828" s="17">
        <f ca="1" t="shared" si="5734"/>
        <v>53471.620588884</v>
      </c>
      <c r="AT828" s="17">
        <f ca="1" t="shared" si="5735"/>
        <v>77585.3313036335</v>
      </c>
      <c r="AU828" s="17">
        <f ca="1">AP828*'Ejercicio 3 - TIR'!$D$5</f>
        <v>9967.55036275199</v>
      </c>
      <c r="AV828" s="17">
        <f ca="1">AQ828*'Ejercicio 3 - TIR'!$D$5</f>
        <v>19088.9647142373</v>
      </c>
      <c r="AW828" s="17">
        <f ca="1">AR828*'Ejercicio 3 - TIR'!$D$5</f>
        <v>16036.9830964215</v>
      </c>
      <c r="AX828" s="17">
        <f ca="1">AS828*'Ejercicio 3 - TIR'!$D$5</f>
        <v>26735.810294442</v>
      </c>
      <c r="AY828" s="17">
        <f ca="1">AT828*'Ejercicio 3 - TIR'!$D$5</f>
        <v>38792.6656518168</v>
      </c>
      <c r="AZ828" s="17">
        <f ca="1" t="shared" ref="AZ828:BD828" si="6150">AJ828-AU828-AE828</f>
        <v>22216.669519652</v>
      </c>
      <c r="BA828" s="17">
        <f ca="1" t="shared" si="6150"/>
        <v>30525.0247989518</v>
      </c>
      <c r="BB828" s="17">
        <f ca="1" t="shared" si="6150"/>
        <v>26215.9573722139</v>
      </c>
      <c r="BC828" s="17">
        <f ca="1" t="shared" si="6150"/>
        <v>35356.5663646</v>
      </c>
      <c r="BD828" s="17">
        <f ca="1" t="shared" si="6150"/>
        <v>45628.505031444</v>
      </c>
      <c r="BE828" s="17">
        <f ca="1" t="shared" ref="BE828:BI828" si="6151">AZ828/Z828</f>
        <v>19204.9487060883</v>
      </c>
      <c r="BF828" s="17">
        <f ca="1" t="shared" si="6151"/>
        <v>22890.4118917447</v>
      </c>
      <c r="BG828" s="17">
        <f ca="1" t="shared" si="6151"/>
        <v>16316.2243584363</v>
      </c>
      <c r="BH828" s="17">
        <f ca="1" t="shared" si="6151"/>
        <v>18174.4264891453</v>
      </c>
      <c r="BI828" s="17">
        <f ca="1" t="shared" si="6151"/>
        <v>19555.0791543363</v>
      </c>
      <c r="BJ828" s="17">
        <f ca="1" t="shared" si="5738"/>
        <v>79196.280675326</v>
      </c>
      <c r="BK828" s="17">
        <f ca="1" t="shared" si="5739"/>
        <v>41000.8337517435</v>
      </c>
      <c r="BL828" s="17">
        <f ca="1" t="shared" si="5740"/>
        <v>120197.11442707</v>
      </c>
      <c r="BM828" s="17">
        <f ca="1">BK828*'Ejercicio 3 - TIR'!$D$5</f>
        <v>20500.4168758718</v>
      </c>
      <c r="BN828" s="17">
        <f ca="1" t="shared" si="5741"/>
        <v>99696.6975511978</v>
      </c>
      <c r="BO828" s="17">
        <f ca="1" t="shared" si="5742"/>
        <v>42727.1682623853</v>
      </c>
      <c r="BP828" s="17">
        <f ca="1" t="shared" si="5743"/>
        <v>-121800.227304199</v>
      </c>
      <c r="BQ828" s="17">
        <f ca="1" t="shared" ref="BQ828:BT828" si="6152">BE828</f>
        <v>19204.9487060883</v>
      </c>
      <c r="BR828" s="17">
        <f ca="1" t="shared" si="6152"/>
        <v>22890.4118917447</v>
      </c>
      <c r="BS828" s="17">
        <f ca="1" t="shared" si="6152"/>
        <v>16316.2243584363</v>
      </c>
      <c r="BT828" s="17">
        <f ca="1" t="shared" si="6152"/>
        <v>18174.4264891453</v>
      </c>
      <c r="BU828" s="17">
        <f ca="1" t="shared" si="5745"/>
        <v>62282.2474167216</v>
      </c>
      <c r="BV828" s="19">
        <f ca="1" t="shared" si="5746"/>
        <v>3.77028931421233</v>
      </c>
    </row>
    <row r="829" ht="15" customHeight="1" spans="1:74">
      <c r="A829" s="15">
        <v>828</v>
      </c>
      <c r="B829" s="16">
        <f ca="1" t="shared" ref="B829:F829" si="6153">RAND()</f>
        <v>0.400467101542846</v>
      </c>
      <c r="C829" s="17">
        <f ca="1">IF(B829&lt;=('Ejercicio 3 - TIR'!$D$13-'Ejercicio 3 - TIR'!$C$13)/('Ejercicio 3 - TIR'!$E$13-'Ejercicio 3 - TIR'!$C$13),'Ejercicio 3 - TIR'!$C$13+SQRT(('Ejercicio 3 - TIR'!$E$13-'Ejercicio 3 - TIR'!$C$13)*('Ejercicio 3 - TIR'!$D$13-'Ejercicio 3 - TIR'!$C$13)*B829),'Ejercicio 3 - TIR'!$E$13-SQRT(('Ejercicio 3 - TIR'!$E$13-'Ejercicio 3 - TIR'!$C$13)*('Ejercicio 3 - TIR'!$E$13-'Ejercicio 3 - TIR'!$D$13)*(1-B829)))</f>
        <v>73177.6310116242</v>
      </c>
      <c r="D829" s="16">
        <f ca="1" t="shared" si="6153"/>
        <v>0.730584686045176</v>
      </c>
      <c r="E829" s="17">
        <f ca="1">IF(D829&lt;=('Ejercicio 3 - TIR'!$D$14-'Ejercicio 3 - TIR'!$C$14)/('Ejercicio 3 - TIR'!$E$14-'Ejercicio 3 - TIR'!$C$14),'Ejercicio 3 - TIR'!$C$14+SQRT(('Ejercicio 3 - TIR'!$E$14-'Ejercicio 3 - TIR'!$C$14)*('Ejercicio 3 - TIR'!$D$14-'Ejercicio 3 - TIR'!$C$14)*D829),'Ejercicio 3 - TIR'!$E$14-SQRT(('Ejercicio 3 - TIR'!$E$14-'Ejercicio 3 - TIR'!$C$14)*('Ejercicio 3 - TIR'!$E$14-'Ejercicio 3 - TIR'!$D$14)*(1-D829)))</f>
        <v>33642.9332948896</v>
      </c>
      <c r="F829" s="16">
        <f ca="1" t="shared" si="6153"/>
        <v>0.258447740443903</v>
      </c>
      <c r="G829" s="17">
        <f ca="1">IF(F829&lt;=('Ejercicio 3 - TIR'!$D$18-'Ejercicio 3 - TIR'!$C$18)/('Ejercicio 3 - TIR'!$E$18-'Ejercicio 3 - TIR'!$C$18),'Ejercicio 3 - TIR'!$C$18+SQRT(('Ejercicio 3 - TIR'!$E$18-'Ejercicio 3 - TIR'!$C$18)*('Ejercicio 3 - TIR'!$D$18-'Ejercicio 3 - TIR'!$C$18)*F829),'Ejercicio 3 - TIR'!$E$18-SQRT(('Ejercicio 3 - TIR'!$E$18-'Ejercicio 3 - TIR'!$C$18)*('Ejercicio 3 - TIR'!$E$18-'Ejercicio 3 - TIR'!$D$18)*(1-F829)))</f>
        <v>36226.3280564539</v>
      </c>
      <c r="H829" s="16">
        <f ca="1" t="shared" ref="H829:L829" si="6154">RAND()</f>
        <v>0.904097811750457</v>
      </c>
      <c r="I829" s="17">
        <f ca="1">IF(H829&lt;=('Ejercicio 3 - TIR'!$D$18-'Ejercicio 3 - TIR'!$C$18)/('Ejercicio 3 - TIR'!$E$18-'Ejercicio 3 - TIR'!$C$18),'Ejercicio 3 - TIR'!$C$18+SQRT(('Ejercicio 3 - TIR'!$E$18-'Ejercicio 3 - TIR'!$C$18)*('Ejercicio 3 - TIR'!$D$18-'Ejercicio 3 - TIR'!$C$18)*H829),'Ejercicio 3 - TIR'!$E$18-SQRT(('Ejercicio 3 - TIR'!$E$18-'Ejercicio 3 - TIR'!$C$18)*('Ejercicio 3 - TIR'!$E$18-'Ejercicio 3 - TIR'!$D$18)*(1-H829)))</f>
        <v>42318.0857361363</v>
      </c>
      <c r="J829" s="16">
        <f ca="1" t="shared" si="6154"/>
        <v>0.877152346997981</v>
      </c>
      <c r="K829" s="17">
        <f ca="1">IF(J829&lt;=('Ejercicio 3 - TIR'!$D$18-'Ejercicio 3 - TIR'!$C$18)/('Ejercicio 3 - TIR'!$E$18-'Ejercicio 3 - TIR'!$C$18),'Ejercicio 3 - TIR'!$C$18+SQRT(('Ejercicio 3 - TIR'!$E$18-'Ejercicio 3 - TIR'!$C$18)*('Ejercicio 3 - TIR'!$D$18-'Ejercicio 3 - TIR'!$C$18)*J829),'Ejercicio 3 - TIR'!$E$18-SQRT(('Ejercicio 3 - TIR'!$E$18-'Ejercicio 3 - TIR'!$C$18)*('Ejercicio 3 - TIR'!$E$18-'Ejercicio 3 - TIR'!$D$18)*(1-J829)))</f>
        <v>41964.6130435888</v>
      </c>
      <c r="L829" s="16">
        <f ca="1" t="shared" si="6154"/>
        <v>0.679020909127582</v>
      </c>
      <c r="M829" s="17">
        <f ca="1">IF(L829&lt;=('Ejercicio 3 - TIR'!$D$18-'Ejercicio 3 - TIR'!$C$18)/('Ejercicio 3 - TIR'!$E$18-'Ejercicio 3 - TIR'!$C$18),'Ejercicio 3 - TIR'!$C$18+SQRT(('Ejercicio 3 - TIR'!$E$18-'Ejercicio 3 - TIR'!$C$18)*('Ejercicio 3 - TIR'!$D$18-'Ejercicio 3 - TIR'!$C$18)*L829),'Ejercicio 3 - TIR'!$E$18-SQRT(('Ejercicio 3 - TIR'!$E$18-'Ejercicio 3 - TIR'!$C$18)*('Ejercicio 3 - TIR'!$E$18-'Ejercicio 3 - TIR'!$D$18)*(1-L829)))</f>
        <v>40093.5316351339</v>
      </c>
      <c r="N829" s="16">
        <f ca="1" t="shared" ref="N829:R829" si="6155">RAND()</f>
        <v>0.97085524205005</v>
      </c>
      <c r="O829" s="17">
        <f ca="1">IF(N829&lt;=('Ejercicio 3 - TIR'!$D$18-'Ejercicio 3 - TIR'!$C$18)/('Ejercicio 3 - TIR'!$E$18-'Ejercicio 3 - TIR'!$C$18),'Ejercicio 3 - TIR'!$C$18+SQRT(('Ejercicio 3 - TIR'!$E$18-'Ejercicio 3 - TIR'!$C$18)*('Ejercicio 3 - TIR'!$D$18-'Ejercicio 3 - TIR'!$C$18)*N829),'Ejercicio 3 - TIR'!$E$18-SQRT(('Ejercicio 3 - TIR'!$E$18-'Ejercicio 3 - TIR'!$C$18)*('Ejercicio 3 - TIR'!$E$18-'Ejercicio 3 - TIR'!$D$18)*(1-N829)))</f>
        <v>43521.5356459332</v>
      </c>
      <c r="P829" s="16">
        <f ca="1" t="shared" si="6155"/>
        <v>0.0334031806388932</v>
      </c>
      <c r="Q829" s="18">
        <f ca="1">IF(P829&lt;=('Ejercicio 3 - TIR'!$D$22-'Ejercicio 3 - TIR'!$C$22)/('Ejercicio 3 - TIR'!$E$22-'Ejercicio 3 - TIR'!$C$22),'Ejercicio 3 - TIR'!$C$22+SQRT(('Ejercicio 3 - TIR'!$E$22-'Ejercicio 3 - TIR'!$C$22)*('Ejercicio 3 - TIR'!$D$22-'Ejercicio 3 - TIR'!$C$22)*P829),'Ejercicio 3 - TIR'!$E$22-SQRT(('Ejercicio 3 - TIR'!$E$22-'Ejercicio 3 - TIR'!$C$22)*('Ejercicio 3 - TIR'!$E$22-'Ejercicio 3 - TIR'!$D$22)*(1-P829)))</f>
        <v>0.127754077969044</v>
      </c>
      <c r="R829" s="16">
        <f ca="1" t="shared" si="6155"/>
        <v>0.342295572301698</v>
      </c>
      <c r="S829" s="18">
        <f ca="1">IF(R829&lt;=('Ejercicio 3 - TIR'!$D$23-'Ejercicio 3 - TIR'!$C$23)/('Ejercicio 3 - TIR'!$E$23-'Ejercicio 3 - TIR'!$C$23),'Ejercicio 3 - TIR'!$C$23+SQRT(('Ejercicio 3 - TIR'!$E$23-'Ejercicio 3 - TIR'!$C$23)*('Ejercicio 3 - TIR'!$D$23-'Ejercicio 3 - TIR'!$C$23)*R829),'Ejercicio 3 - TIR'!$E$23-SQRT(('Ejercicio 3 - TIR'!$E$23-'Ejercicio 3 - TIR'!$C$23)*('Ejercicio 3 - TIR'!$E$23-'Ejercicio 3 - TIR'!$D$23)*(1-R829)))</f>
        <v>0.144822006972504</v>
      </c>
      <c r="T829" s="16">
        <f ca="1" t="shared" ref="T829:X829" si="6156">RAND()</f>
        <v>0.866470971856154</v>
      </c>
      <c r="U829" s="18">
        <f ca="1">IF(T829&lt;=('Ejercicio 3 - TIR'!$D$24-'Ejercicio 3 - TIR'!$C$24)/('Ejercicio 3 - TIR'!$E$24-'Ejercicio 3 - TIR'!$C$24),'Ejercicio 3 - TIR'!$C$24+SQRT(('Ejercicio 3 - TIR'!$E$24-'Ejercicio 3 - TIR'!$C$24)*('Ejercicio 3 - TIR'!$D$24-'Ejercicio 3 - TIR'!$C$24)*T829),'Ejercicio 3 - TIR'!$E$24-SQRT(('Ejercicio 3 - TIR'!$E$24-'Ejercicio 3 - TIR'!$C$24)*('Ejercicio 3 - TIR'!$E$24-'Ejercicio 3 - TIR'!$D$24)*(1-T829)))</f>
        <v>0.200663990101296</v>
      </c>
      <c r="V829" s="16">
        <f ca="1" t="shared" si="6156"/>
        <v>0.437813630643966</v>
      </c>
      <c r="W829" s="18">
        <f ca="1">IF(V829&lt;=('Ejercicio 3 - TIR'!$D$25-'Ejercicio 3 - TIR'!$C$25)/('Ejercicio 3 - TIR'!$E$25-'Ejercicio 3 - TIR'!$C$25),'Ejercicio 3 - TIR'!$C$25+SQRT(('Ejercicio 3 - TIR'!$E$25-'Ejercicio 3 - TIR'!$C$25)*('Ejercicio 3 - TIR'!$D$25-'Ejercicio 3 - TIR'!$C$25)*V829),'Ejercicio 3 - TIR'!$E$25-SQRT(('Ejercicio 3 - TIR'!$E$25-'Ejercicio 3 - TIR'!$C$25)*('Ejercicio 3 - TIR'!$E$25-'Ejercicio 3 - TIR'!$D$25)*(1-V829)))</f>
        <v>0.205641773110886</v>
      </c>
      <c r="X829" s="16">
        <f ca="1" t="shared" si="6156"/>
        <v>0.115826080010789</v>
      </c>
      <c r="Y829" s="18">
        <f ca="1">IF(X829&lt;=('Ejercicio 3 - TIR'!$D$26-'Ejercicio 3 - TIR'!$C$26)/('Ejercicio 3 - TIR'!$E$26-'Ejercicio 3 - TIR'!$C$26),'Ejercicio 3 - TIR'!$C$26+SQRT(('Ejercicio 3 - TIR'!$E$26-'Ejercicio 3 - TIR'!$C$26)*('Ejercicio 3 - TIR'!$D$26-'Ejercicio 3 - TIR'!$C$26)*X829),'Ejercicio 3 - TIR'!$E$26-SQRT(('Ejercicio 3 - TIR'!$E$26-'Ejercicio 3 - TIR'!$C$26)*('Ejercicio 3 - TIR'!$E$26-'Ejercicio 3 - TIR'!$D$26)*(1-X829)))</f>
        <v>0.207684185478249</v>
      </c>
      <c r="Z829" s="16">
        <f ca="1" t="shared" si="5716"/>
        <v>1.12775407796904</v>
      </c>
      <c r="AA829" s="16">
        <f ca="1" t="shared" si="5717"/>
        <v>1.29107768691195</v>
      </c>
      <c r="AB829" s="16">
        <f ca="1" t="shared" si="5718"/>
        <v>1.55015048709845</v>
      </c>
      <c r="AC829" s="16">
        <f ca="1" t="shared" si="5719"/>
        <v>1.86892618185408</v>
      </c>
      <c r="AD829" s="16">
        <f ca="1" t="shared" si="5720"/>
        <v>2.25707259365142</v>
      </c>
      <c r="AE829" s="15">
        <f ca="1" t="shared" si="5721"/>
        <v>4298.02192326266</v>
      </c>
      <c r="AF829" s="15">
        <f ca="1" t="shared" si="5722"/>
        <v>4920.47008420138</v>
      </c>
      <c r="AG829" s="15">
        <f ca="1" t="shared" si="5723"/>
        <v>5907.83124447129</v>
      </c>
      <c r="AH829" s="15">
        <f ca="1" t="shared" si="5724"/>
        <v>7122.72813682425</v>
      </c>
      <c r="AI829" s="15">
        <f ca="1" t="shared" si="5725"/>
        <v>8602.00612830361</v>
      </c>
      <c r="AJ829" s="17">
        <f ca="1" t="shared" si="5726"/>
        <v>40854.3891955103</v>
      </c>
      <c r="AK829" s="17">
        <f ca="1" t="shared" si="5727"/>
        <v>54635.9362467523</v>
      </c>
      <c r="AL829" s="17">
        <f ca="1" t="shared" si="5728"/>
        <v>65051.4653504171</v>
      </c>
      <c r="AM829" s="17">
        <f ca="1" t="shared" si="5729"/>
        <v>74931.8509958966</v>
      </c>
      <c r="AN829" s="17">
        <f ca="1" t="shared" si="5730"/>
        <v>98231.265340059</v>
      </c>
      <c r="AO829" s="17">
        <f ca="1">C829/'Ejercicio 3 - TIR'!$D$7</f>
        <v>14635.5262023248</v>
      </c>
      <c r="AP829" s="17">
        <f ca="1" t="shared" si="5731"/>
        <v>26218.8629931855</v>
      </c>
      <c r="AQ829" s="17">
        <f ca="1" t="shared" si="5732"/>
        <v>40000.4100444274</v>
      </c>
      <c r="AR829" s="17">
        <f ca="1" t="shared" si="5733"/>
        <v>50415.9391480923</v>
      </c>
      <c r="AS829" s="17">
        <f ca="1" t="shared" si="5734"/>
        <v>60296.3247935718</v>
      </c>
      <c r="AT829" s="17">
        <f ca="1" t="shared" si="5735"/>
        <v>83595.7391377342</v>
      </c>
      <c r="AU829" s="17">
        <f ca="1">AP829*'Ejercicio 3 - TIR'!$D$5</f>
        <v>13109.4314965927</v>
      </c>
      <c r="AV829" s="17">
        <f ca="1">AQ829*'Ejercicio 3 - TIR'!$D$5</f>
        <v>20000.2050222137</v>
      </c>
      <c r="AW829" s="17">
        <f ca="1">AR829*'Ejercicio 3 - TIR'!$D$5</f>
        <v>25207.9695740461</v>
      </c>
      <c r="AX829" s="17">
        <f ca="1">AS829*'Ejercicio 3 - TIR'!$D$5</f>
        <v>30148.1623967859</v>
      </c>
      <c r="AY829" s="17">
        <f ca="1">AT829*'Ejercicio 3 - TIR'!$D$5</f>
        <v>41797.8695688671</v>
      </c>
      <c r="AZ829" s="17">
        <f ca="1" t="shared" ref="AZ829:BD829" si="6157">AJ829-AU829-AE829</f>
        <v>23446.9357756549</v>
      </c>
      <c r="BA829" s="17">
        <f ca="1" t="shared" si="6157"/>
        <v>29715.2611403372</v>
      </c>
      <c r="BB829" s="17">
        <f ca="1" t="shared" si="6157"/>
        <v>33935.6645318997</v>
      </c>
      <c r="BC829" s="17">
        <f ca="1" t="shared" si="6157"/>
        <v>37660.9604622865</v>
      </c>
      <c r="BD829" s="17">
        <f ca="1" t="shared" si="6157"/>
        <v>47831.3896428883</v>
      </c>
      <c r="BE829" s="17">
        <f ca="1" t="shared" ref="BE829:BI829" si="6158">AZ829/Z829</f>
        <v>20790.8233130756</v>
      </c>
      <c r="BF829" s="17">
        <f ca="1" t="shared" si="6158"/>
        <v>23015.858334142</v>
      </c>
      <c r="BG829" s="17">
        <f ca="1" t="shared" si="6158"/>
        <v>21891.8516713948</v>
      </c>
      <c r="BH829" s="17">
        <f ca="1" t="shared" si="6158"/>
        <v>20151.1225151358</v>
      </c>
      <c r="BI829" s="17">
        <f ca="1" t="shared" si="6158"/>
        <v>21191.7816810262</v>
      </c>
      <c r="BJ829" s="17">
        <f ca="1" t="shared" si="5738"/>
        <v>75934.542709938</v>
      </c>
      <c r="BK829" s="17">
        <f ca="1" t="shared" si="5739"/>
        <v>33033.4450849346</v>
      </c>
      <c r="BL829" s="17">
        <f ca="1" t="shared" si="5740"/>
        <v>108967.987794873</v>
      </c>
      <c r="BM829" s="17">
        <f ca="1">BK829*'Ejercicio 3 - TIR'!$D$5</f>
        <v>16516.7225424673</v>
      </c>
      <c r="BN829" s="17">
        <f ca="1" t="shared" si="5741"/>
        <v>92451.2652524054</v>
      </c>
      <c r="BO829" s="17">
        <f ca="1" t="shared" si="5742"/>
        <v>40960.696396052</v>
      </c>
      <c r="BP829" s="17">
        <f ca="1" t="shared" si="5743"/>
        <v>-106820.564306514</v>
      </c>
      <c r="BQ829" s="17">
        <f ca="1" t="shared" ref="BQ829:BT829" si="6159">BE829</f>
        <v>20790.8233130756</v>
      </c>
      <c r="BR829" s="17">
        <f ca="1" t="shared" si="6159"/>
        <v>23015.858334142</v>
      </c>
      <c r="BS829" s="17">
        <f ca="1" t="shared" si="6159"/>
        <v>21891.8516713948</v>
      </c>
      <c r="BT829" s="17">
        <f ca="1" t="shared" si="6159"/>
        <v>20151.1225151358</v>
      </c>
      <c r="BU829" s="17">
        <f ca="1" t="shared" si="5745"/>
        <v>62152.4780770781</v>
      </c>
      <c r="BV829" s="19">
        <f ca="1" t="shared" si="5746"/>
        <v>9.97037424365006</v>
      </c>
    </row>
    <row r="830" ht="15" customHeight="1" spans="1:74">
      <c r="A830" s="15">
        <v>829</v>
      </c>
      <c r="B830" s="16">
        <f ca="1" t="shared" ref="B830:F830" si="6160">RAND()</f>
        <v>0.126579538857102</v>
      </c>
      <c r="C830" s="17">
        <f ca="1">IF(B830&lt;=('Ejercicio 3 - TIR'!$D$13-'Ejercicio 3 - TIR'!$C$13)/('Ejercicio 3 - TIR'!$E$13-'Ejercicio 3 - TIR'!$C$13),'Ejercicio 3 - TIR'!$C$13+SQRT(('Ejercicio 3 - TIR'!$E$13-'Ejercicio 3 - TIR'!$C$13)*('Ejercicio 3 - TIR'!$D$13-'Ejercicio 3 - TIR'!$C$13)*B830),'Ejercicio 3 - TIR'!$E$13-SQRT(('Ejercicio 3 - TIR'!$E$13-'Ejercicio 3 - TIR'!$C$13)*('Ejercicio 3 - TIR'!$E$13-'Ejercicio 3 - TIR'!$D$13)*(1-B830)))</f>
        <v>67115.6036667904</v>
      </c>
      <c r="D830" s="16">
        <f ca="1" t="shared" si="6160"/>
        <v>0.931803918290842</v>
      </c>
      <c r="E830" s="17">
        <f ca="1">IF(D830&lt;=('Ejercicio 3 - TIR'!$D$14-'Ejercicio 3 - TIR'!$C$14)/('Ejercicio 3 - TIR'!$E$14-'Ejercicio 3 - TIR'!$C$14),'Ejercicio 3 - TIR'!$C$14+SQRT(('Ejercicio 3 - TIR'!$E$14-'Ejercicio 3 - TIR'!$C$14)*('Ejercicio 3 - TIR'!$D$14-'Ejercicio 3 - TIR'!$C$14)*D830),'Ejercicio 3 - TIR'!$E$14-SQRT(('Ejercicio 3 - TIR'!$E$14-'Ejercicio 3 - TIR'!$C$14)*('Ejercicio 3 - TIR'!$E$14-'Ejercicio 3 - TIR'!$D$14)*(1-D830)))</f>
        <v>36801.6547627916</v>
      </c>
      <c r="F830" s="16">
        <f ca="1" t="shared" si="6160"/>
        <v>0.0501829721228444</v>
      </c>
      <c r="G830" s="17">
        <f ca="1">IF(F830&lt;=('Ejercicio 3 - TIR'!$D$18-'Ejercicio 3 - TIR'!$C$18)/('Ejercicio 3 - TIR'!$E$18-'Ejercicio 3 - TIR'!$C$18),'Ejercicio 3 - TIR'!$C$18+SQRT(('Ejercicio 3 - TIR'!$E$18-'Ejercicio 3 - TIR'!$C$18)*('Ejercicio 3 - TIR'!$D$18-'Ejercicio 3 - TIR'!$C$18)*F830),'Ejercicio 3 - TIR'!$E$18-SQRT(('Ejercicio 3 - TIR'!$E$18-'Ejercicio 3 - TIR'!$C$18)*('Ejercicio 3 - TIR'!$E$18-'Ejercicio 3 - TIR'!$D$18)*(1-F830)))</f>
        <v>32743.6191095753</v>
      </c>
      <c r="H830" s="16">
        <f ca="1" t="shared" ref="H830:L830" si="6161">RAND()</f>
        <v>0.394607458801206</v>
      </c>
      <c r="I830" s="17">
        <f ca="1">IF(H830&lt;=('Ejercicio 3 - TIR'!$D$18-'Ejercicio 3 - TIR'!$C$18)/('Ejercicio 3 - TIR'!$E$18-'Ejercicio 3 - TIR'!$C$18),'Ejercicio 3 - TIR'!$C$18+SQRT(('Ejercicio 3 - TIR'!$E$18-'Ejercicio 3 - TIR'!$C$18)*('Ejercicio 3 - TIR'!$D$18-'Ejercicio 3 - TIR'!$C$18)*H830),'Ejercicio 3 - TIR'!$E$18-SQRT(('Ejercicio 3 - TIR'!$E$18-'Ejercicio 3 - TIR'!$C$18)*('Ejercicio 3 - TIR'!$E$18-'Ejercicio 3 - TIR'!$D$18)*(1-H830)))</f>
        <v>37693.5764648297</v>
      </c>
      <c r="J830" s="16">
        <f ca="1" t="shared" si="6161"/>
        <v>0.392173989927662</v>
      </c>
      <c r="K830" s="17">
        <f ca="1">IF(J830&lt;=('Ejercicio 3 - TIR'!$D$18-'Ejercicio 3 - TIR'!$C$18)/('Ejercicio 3 - TIR'!$E$18-'Ejercicio 3 - TIR'!$C$18),'Ejercicio 3 - TIR'!$C$18+SQRT(('Ejercicio 3 - TIR'!$E$18-'Ejercicio 3 - TIR'!$C$18)*('Ejercicio 3 - TIR'!$D$18-'Ejercicio 3 - TIR'!$C$18)*J830),'Ejercicio 3 - TIR'!$E$18-SQRT(('Ejercicio 3 - TIR'!$E$18-'Ejercicio 3 - TIR'!$C$18)*('Ejercicio 3 - TIR'!$E$18-'Ejercicio 3 - TIR'!$D$18)*(1-J830)))</f>
        <v>37669.8173699997</v>
      </c>
      <c r="L830" s="16">
        <f ca="1" t="shared" si="6161"/>
        <v>0.882077855716968</v>
      </c>
      <c r="M830" s="17">
        <f ca="1">IF(L830&lt;=('Ejercicio 3 - TIR'!$D$18-'Ejercicio 3 - TIR'!$C$18)/('Ejercicio 3 - TIR'!$E$18-'Ejercicio 3 - TIR'!$C$18),'Ejercicio 3 - TIR'!$C$18+SQRT(('Ejercicio 3 - TIR'!$E$18-'Ejercicio 3 - TIR'!$C$18)*('Ejercicio 3 - TIR'!$D$18-'Ejercicio 3 - TIR'!$C$18)*L830),'Ejercicio 3 - TIR'!$E$18-SQRT(('Ejercicio 3 - TIR'!$E$18-'Ejercicio 3 - TIR'!$C$18)*('Ejercicio 3 - TIR'!$E$18-'Ejercicio 3 - TIR'!$D$18)*(1-L830)))</f>
        <v>42026.0866150428</v>
      </c>
      <c r="N830" s="16">
        <f ca="1" t="shared" ref="N830:R830" si="6162">RAND()</f>
        <v>0.902121921195328</v>
      </c>
      <c r="O830" s="17">
        <f ca="1">IF(N830&lt;=('Ejercicio 3 - TIR'!$D$18-'Ejercicio 3 - TIR'!$C$18)/('Ejercicio 3 - TIR'!$E$18-'Ejercicio 3 - TIR'!$C$18),'Ejercicio 3 - TIR'!$C$18+SQRT(('Ejercicio 3 - TIR'!$E$18-'Ejercicio 3 - TIR'!$C$18)*('Ejercicio 3 - TIR'!$D$18-'Ejercicio 3 - TIR'!$C$18)*N830),'Ejercicio 3 - TIR'!$E$18-SQRT(('Ejercicio 3 - TIR'!$E$18-'Ejercicio 3 - TIR'!$C$18)*('Ejercicio 3 - TIR'!$E$18-'Ejercicio 3 - TIR'!$D$18)*(1-N830)))</f>
        <v>42290.5986066383</v>
      </c>
      <c r="P830" s="16">
        <f ca="1" t="shared" si="6162"/>
        <v>0.74207728156092</v>
      </c>
      <c r="Q830" s="18">
        <f ca="1">IF(P830&lt;=('Ejercicio 3 - TIR'!$D$22-'Ejercicio 3 - TIR'!$C$22)/('Ejercicio 3 - TIR'!$E$22-'Ejercicio 3 - TIR'!$C$22),'Ejercicio 3 - TIR'!$C$22+SQRT(('Ejercicio 3 - TIR'!$E$22-'Ejercicio 3 - TIR'!$C$22)*('Ejercicio 3 - TIR'!$D$22-'Ejercicio 3 - TIR'!$C$22)*P830),'Ejercicio 3 - TIR'!$E$22-SQRT(('Ejercicio 3 - TIR'!$E$22-'Ejercicio 3 - TIR'!$C$22)*('Ejercicio 3 - TIR'!$E$22-'Ejercicio 3 - TIR'!$D$22)*(1-P830)))</f>
        <v>0.158453285791324</v>
      </c>
      <c r="R830" s="16">
        <f ca="1" t="shared" si="6162"/>
        <v>0.35739778394731</v>
      </c>
      <c r="S830" s="18">
        <f ca="1">IF(R830&lt;=('Ejercicio 3 - TIR'!$D$23-'Ejercicio 3 - TIR'!$C$23)/('Ejercicio 3 - TIR'!$E$23-'Ejercicio 3 - TIR'!$C$23),'Ejercicio 3 - TIR'!$C$23+SQRT(('Ejercicio 3 - TIR'!$E$23-'Ejercicio 3 - TIR'!$C$23)*('Ejercicio 3 - TIR'!$D$23-'Ejercicio 3 - TIR'!$C$23)*R830),'Ejercicio 3 - TIR'!$E$23-SQRT(('Ejercicio 3 - TIR'!$E$23-'Ejercicio 3 - TIR'!$C$23)*('Ejercicio 3 - TIR'!$E$23-'Ejercicio 3 - TIR'!$D$23)*(1-R830)))</f>
        <v>0.145363675031532</v>
      </c>
      <c r="T830" s="16">
        <f ca="1" t="shared" ref="T830:X830" si="6163">RAND()</f>
        <v>0.448655995480098</v>
      </c>
      <c r="U830" s="18">
        <f ca="1">IF(T830&lt;=('Ejercicio 3 - TIR'!$D$24-'Ejercicio 3 - TIR'!$C$24)/('Ejercicio 3 - TIR'!$E$24-'Ejercicio 3 - TIR'!$C$24),'Ejercicio 3 - TIR'!$C$24+SQRT(('Ejercicio 3 - TIR'!$E$24-'Ejercicio 3 - TIR'!$C$24)*('Ejercicio 3 - TIR'!$D$24-'Ejercicio 3 - TIR'!$C$24)*T830),'Ejercicio 3 - TIR'!$E$24-SQRT(('Ejercicio 3 - TIR'!$E$24-'Ejercicio 3 - TIR'!$C$24)*('Ejercicio 3 - TIR'!$E$24-'Ejercicio 3 - TIR'!$D$24)*(1-T830)))</f>
        <v>0.180709247746375</v>
      </c>
      <c r="V830" s="16">
        <f ca="1" t="shared" si="6163"/>
        <v>0.470429136473325</v>
      </c>
      <c r="W830" s="18">
        <f ca="1">IF(V830&lt;=('Ejercicio 3 - TIR'!$D$25-'Ejercicio 3 - TIR'!$C$25)/('Ejercicio 3 - TIR'!$E$25-'Ejercicio 3 - TIR'!$C$25),'Ejercicio 3 - TIR'!$C$25+SQRT(('Ejercicio 3 - TIR'!$E$25-'Ejercicio 3 - TIR'!$C$25)*('Ejercicio 3 - TIR'!$D$25-'Ejercicio 3 - TIR'!$C$25)*V830),'Ejercicio 3 - TIR'!$E$25-SQRT(('Ejercicio 3 - TIR'!$E$25-'Ejercicio 3 - TIR'!$C$25)*('Ejercicio 3 - TIR'!$E$25-'Ejercicio 3 - TIR'!$D$25)*(1-V830)))</f>
        <v>0.206947729184823</v>
      </c>
      <c r="X830" s="16">
        <f ca="1" t="shared" si="6163"/>
        <v>0.0638804270557394</v>
      </c>
      <c r="Y830" s="18">
        <f ca="1">IF(X830&lt;=('Ejercicio 3 - TIR'!$D$26-'Ejercicio 3 - TIR'!$C$26)/('Ejercicio 3 - TIR'!$E$26-'Ejercicio 3 - TIR'!$C$26),'Ejercicio 3 - TIR'!$C$26+SQRT(('Ejercicio 3 - TIR'!$E$26-'Ejercicio 3 - TIR'!$C$26)*('Ejercicio 3 - TIR'!$D$26-'Ejercicio 3 - TIR'!$C$26)*X830),'Ejercicio 3 - TIR'!$E$26-SQRT(('Ejercicio 3 - TIR'!$E$26-'Ejercicio 3 - TIR'!$C$26)*('Ejercicio 3 - TIR'!$E$26-'Ejercicio 3 - TIR'!$D$26)*(1-X830)))</f>
        <v>0.203133055739259</v>
      </c>
      <c r="Z830" s="16">
        <f ca="1" t="shared" si="5716"/>
        <v>1.15845328579132</v>
      </c>
      <c r="AA830" s="16">
        <f ca="1" t="shared" si="5717"/>
        <v>1.3268503127663</v>
      </c>
      <c r="AB830" s="16">
        <f ca="1" t="shared" si="5718"/>
        <v>1.56662443465835</v>
      </c>
      <c r="AC830" s="16">
        <f ca="1" t="shared" si="5719"/>
        <v>1.89083380389635</v>
      </c>
      <c r="AD830" s="16">
        <f ca="1" t="shared" si="5720"/>
        <v>2.2749246523769</v>
      </c>
      <c r="AE830" s="15">
        <f ca="1" t="shared" si="5721"/>
        <v>5831.34311972227</v>
      </c>
      <c r="AF830" s="15">
        <f ca="1" t="shared" si="5722"/>
        <v>6679.00858597493</v>
      </c>
      <c r="AG830" s="15">
        <f ca="1" t="shared" si="5723"/>
        <v>7885.96720323805</v>
      </c>
      <c r="AH830" s="15">
        <f ca="1" t="shared" si="5724"/>
        <v>9517.95020837415</v>
      </c>
      <c r="AI830" s="15">
        <f ca="1" t="shared" si="5725"/>
        <v>11451.3605185753</v>
      </c>
      <c r="AJ830" s="17">
        <f ca="1" t="shared" si="5726"/>
        <v>37931.9531461871</v>
      </c>
      <c r="AK830" s="17">
        <f ca="1" t="shared" si="5727"/>
        <v>50013.7337216399</v>
      </c>
      <c r="AL830" s="17">
        <f ca="1" t="shared" si="5728"/>
        <v>59014.456340959</v>
      </c>
      <c r="AM830" s="17">
        <f ca="1" t="shared" si="5729"/>
        <v>79464.3452171988</v>
      </c>
      <c r="AN830" s="17">
        <f ca="1" t="shared" si="5730"/>
        <v>96207.9253340176</v>
      </c>
      <c r="AO830" s="17">
        <f ca="1">C830/'Ejercicio 3 - TIR'!$D$7</f>
        <v>13423.1207333581</v>
      </c>
      <c r="AP830" s="17">
        <f ca="1" t="shared" si="5731"/>
        <v>24508.832412829</v>
      </c>
      <c r="AQ830" s="17">
        <f ca="1" t="shared" si="5732"/>
        <v>36590.6129882818</v>
      </c>
      <c r="AR830" s="17">
        <f ca="1" t="shared" si="5733"/>
        <v>45591.3356076009</v>
      </c>
      <c r="AS830" s="17">
        <f ca="1" t="shared" si="5734"/>
        <v>66041.2244838407</v>
      </c>
      <c r="AT830" s="17">
        <f ca="1" t="shared" si="5735"/>
        <v>82784.8046006595</v>
      </c>
      <c r="AU830" s="17">
        <f ca="1">AP830*'Ejercicio 3 - TIR'!$D$5</f>
        <v>12254.4162064145</v>
      </c>
      <c r="AV830" s="17">
        <f ca="1">AQ830*'Ejercicio 3 - TIR'!$D$5</f>
        <v>18295.3064941409</v>
      </c>
      <c r="AW830" s="17">
        <f ca="1">AR830*'Ejercicio 3 - TIR'!$D$5</f>
        <v>22795.6678038004</v>
      </c>
      <c r="AX830" s="17">
        <f ca="1">AS830*'Ejercicio 3 - TIR'!$D$5</f>
        <v>33020.6122419204</v>
      </c>
      <c r="AY830" s="17">
        <f ca="1">AT830*'Ejercicio 3 - TIR'!$D$5</f>
        <v>41392.4023003298</v>
      </c>
      <c r="AZ830" s="17">
        <f ca="1" t="shared" ref="AZ830:BD830" si="6164">AJ830-AU830-AE830</f>
        <v>19846.1938200503</v>
      </c>
      <c r="BA830" s="17">
        <f ca="1" t="shared" si="6164"/>
        <v>25039.418641524</v>
      </c>
      <c r="BB830" s="17">
        <f ca="1" t="shared" si="6164"/>
        <v>28332.8213339205</v>
      </c>
      <c r="BC830" s="17">
        <f ca="1" t="shared" si="6164"/>
        <v>36925.7827669043</v>
      </c>
      <c r="BD830" s="17">
        <f ca="1" t="shared" si="6164"/>
        <v>43364.1625151125</v>
      </c>
      <c r="BE830" s="17">
        <f ca="1" t="shared" ref="BE830:BI830" si="6165">AZ830/Z830</f>
        <v>17131.6306522396</v>
      </c>
      <c r="BF830" s="17">
        <f ca="1" t="shared" si="6165"/>
        <v>18871.3213544942</v>
      </c>
      <c r="BG830" s="17">
        <f ca="1" t="shared" si="6165"/>
        <v>18085.2670921728</v>
      </c>
      <c r="BH830" s="17">
        <f ca="1" t="shared" si="6165"/>
        <v>19528.8357394569</v>
      </c>
      <c r="BI830" s="17">
        <f ca="1" t="shared" si="6165"/>
        <v>19061.8016600262</v>
      </c>
      <c r="BJ830" s="17">
        <f ca="1" t="shared" si="5738"/>
        <v>83720.9916681383</v>
      </c>
      <c r="BK830" s="17">
        <f ca="1" t="shared" si="5739"/>
        <v>30536.5882681478</v>
      </c>
      <c r="BL830" s="17">
        <f ca="1" t="shared" si="5740"/>
        <v>114257.579936286</v>
      </c>
      <c r="BM830" s="17">
        <f ca="1">BK830*'Ejercicio 3 - TIR'!$D$5</f>
        <v>15268.2941340739</v>
      </c>
      <c r="BN830" s="17">
        <f ca="1" t="shared" si="5741"/>
        <v>98989.2858022122</v>
      </c>
      <c r="BO830" s="17">
        <f ca="1" t="shared" si="5742"/>
        <v>43513.2151294706</v>
      </c>
      <c r="BP830" s="17">
        <f ca="1" t="shared" si="5743"/>
        <v>-103917.258429582</v>
      </c>
      <c r="BQ830" s="17">
        <f ca="1" t="shared" ref="BQ830:BT830" si="6166">BE830</f>
        <v>17131.6306522396</v>
      </c>
      <c r="BR830" s="17">
        <f ca="1" t="shared" si="6166"/>
        <v>18871.3213544942</v>
      </c>
      <c r="BS830" s="17">
        <f ca="1" t="shared" si="6166"/>
        <v>18085.2670921728</v>
      </c>
      <c r="BT830" s="17">
        <f ca="1" t="shared" si="6166"/>
        <v>19528.8357394569</v>
      </c>
      <c r="BU830" s="17">
        <f ca="1" t="shared" si="5745"/>
        <v>62575.0167894968</v>
      </c>
      <c r="BV830" s="19">
        <f ca="1" t="shared" si="5746"/>
        <v>7.82837245184433</v>
      </c>
    </row>
    <row r="831" ht="15" customHeight="1" spans="1:74">
      <c r="A831" s="15">
        <v>830</v>
      </c>
      <c r="B831" s="16">
        <f ca="1" t="shared" ref="B831:F831" si="6167">RAND()</f>
        <v>0.129751869561721</v>
      </c>
      <c r="C831" s="17">
        <f ca="1">IF(B831&lt;=('Ejercicio 3 - TIR'!$D$13-'Ejercicio 3 - TIR'!$C$13)/('Ejercicio 3 - TIR'!$E$13-'Ejercicio 3 - TIR'!$C$13),'Ejercicio 3 - TIR'!$C$13+SQRT(('Ejercicio 3 - TIR'!$E$13-'Ejercicio 3 - TIR'!$C$13)*('Ejercicio 3 - TIR'!$D$13-'Ejercicio 3 - TIR'!$C$13)*B831),'Ejercicio 3 - TIR'!$E$13-SQRT(('Ejercicio 3 - TIR'!$E$13-'Ejercicio 3 - TIR'!$C$13)*('Ejercicio 3 - TIR'!$E$13-'Ejercicio 3 - TIR'!$D$13)*(1-B831)))</f>
        <v>67204.2173637869</v>
      </c>
      <c r="D831" s="16">
        <f ca="1" t="shared" si="6167"/>
        <v>0.748820257024827</v>
      </c>
      <c r="E831" s="17">
        <f ca="1">IF(D831&lt;=('Ejercicio 3 - TIR'!$D$14-'Ejercicio 3 - TIR'!$C$14)/('Ejercicio 3 - TIR'!$E$14-'Ejercicio 3 - TIR'!$C$14),'Ejercicio 3 - TIR'!$C$14+SQRT(('Ejercicio 3 - TIR'!$E$14-'Ejercicio 3 - TIR'!$C$14)*('Ejercicio 3 - TIR'!$D$14-'Ejercicio 3 - TIR'!$C$14)*D831),'Ejercicio 3 - TIR'!$E$14-SQRT(('Ejercicio 3 - TIR'!$E$14-'Ejercicio 3 - TIR'!$C$14)*('Ejercicio 3 - TIR'!$E$14-'Ejercicio 3 - TIR'!$D$14)*(1-D831)))</f>
        <v>33861.843807276</v>
      </c>
      <c r="F831" s="16">
        <f ca="1" t="shared" si="6167"/>
        <v>0.0168161805714591</v>
      </c>
      <c r="G831" s="17">
        <f ca="1">IF(F831&lt;=('Ejercicio 3 - TIR'!$D$18-'Ejercicio 3 - TIR'!$C$18)/('Ejercicio 3 - TIR'!$E$18-'Ejercicio 3 - TIR'!$C$18),'Ejercicio 3 - TIR'!$C$18+SQRT(('Ejercicio 3 - TIR'!$E$18-'Ejercicio 3 - TIR'!$C$18)*('Ejercicio 3 - TIR'!$D$18-'Ejercicio 3 - TIR'!$C$18)*F831),'Ejercicio 3 - TIR'!$E$18-SQRT(('Ejercicio 3 - TIR'!$E$18-'Ejercicio 3 - TIR'!$C$18)*('Ejercicio 3 - TIR'!$E$18-'Ejercicio 3 - TIR'!$D$18)*(1-F831)))</f>
        <v>31588.2150628044</v>
      </c>
      <c r="H831" s="16">
        <f ca="1" t="shared" ref="H831:L831" si="6168">RAND()</f>
        <v>0.388050420677627</v>
      </c>
      <c r="I831" s="17">
        <f ca="1">IF(H831&lt;=('Ejercicio 3 - TIR'!$D$18-'Ejercicio 3 - TIR'!$C$18)/('Ejercicio 3 - TIR'!$E$18-'Ejercicio 3 - TIR'!$C$18),'Ejercicio 3 - TIR'!$C$18+SQRT(('Ejercicio 3 - TIR'!$E$18-'Ejercicio 3 - TIR'!$C$18)*('Ejercicio 3 - TIR'!$D$18-'Ejercicio 3 - TIR'!$C$18)*H831),'Ejercicio 3 - TIR'!$E$18-SQRT(('Ejercicio 3 - TIR'!$E$18-'Ejercicio 3 - TIR'!$C$18)*('Ejercicio 3 - TIR'!$E$18-'Ejercicio 3 - TIR'!$D$18)*(1-H831)))</f>
        <v>37629.3881210517</v>
      </c>
      <c r="J831" s="16">
        <f ca="1" t="shared" si="6168"/>
        <v>0.144189033603052</v>
      </c>
      <c r="K831" s="17">
        <f ca="1">IF(J831&lt;=('Ejercicio 3 - TIR'!$D$18-'Ejercicio 3 - TIR'!$C$18)/('Ejercicio 3 - TIR'!$E$18-'Ejercicio 3 - TIR'!$C$18),'Ejercicio 3 - TIR'!$C$18+SQRT(('Ejercicio 3 - TIR'!$E$18-'Ejercicio 3 - TIR'!$C$18)*('Ejercicio 3 - TIR'!$D$18-'Ejercicio 3 - TIR'!$C$18)*J831),'Ejercicio 3 - TIR'!$E$18-SQRT(('Ejercicio 3 - TIR'!$E$18-'Ejercicio 3 - TIR'!$C$18)*('Ejercicio 3 - TIR'!$E$18-'Ejercicio 3 - TIR'!$D$18)*(1-J831)))</f>
        <v>34650.6295316288</v>
      </c>
      <c r="L831" s="16">
        <f ca="1" t="shared" si="6168"/>
        <v>0.172547442642196</v>
      </c>
      <c r="M831" s="17">
        <f ca="1">IF(L831&lt;=('Ejercicio 3 - TIR'!$D$18-'Ejercicio 3 - TIR'!$C$18)/('Ejercicio 3 - TIR'!$E$18-'Ejercicio 3 - TIR'!$C$18),'Ejercicio 3 - TIR'!$C$18+SQRT(('Ejercicio 3 - TIR'!$E$18-'Ejercicio 3 - TIR'!$C$18)*('Ejercicio 3 - TIR'!$D$18-'Ejercicio 3 - TIR'!$C$18)*L831),'Ejercicio 3 - TIR'!$E$18-SQRT(('Ejercicio 3 - TIR'!$E$18-'Ejercicio 3 - TIR'!$C$18)*('Ejercicio 3 - TIR'!$E$18-'Ejercicio 3 - TIR'!$D$18)*(1-L831)))</f>
        <v>35087.4469428515</v>
      </c>
      <c r="N831" s="16">
        <f ca="1" t="shared" ref="N831:R831" si="6169">RAND()</f>
        <v>0.945938367846517</v>
      </c>
      <c r="O831" s="17">
        <f ca="1">IF(N831&lt;=('Ejercicio 3 - TIR'!$D$18-'Ejercicio 3 - TIR'!$C$18)/('Ejercicio 3 - TIR'!$E$18-'Ejercicio 3 - TIR'!$C$18),'Ejercicio 3 - TIR'!$C$18+SQRT(('Ejercicio 3 - TIR'!$E$18-'Ejercicio 3 - TIR'!$C$18)*('Ejercicio 3 - TIR'!$D$18-'Ejercicio 3 - TIR'!$C$18)*N831),'Ejercicio 3 - TIR'!$E$18-SQRT(('Ejercicio 3 - TIR'!$E$18-'Ejercicio 3 - TIR'!$C$18)*('Ejercicio 3 - TIR'!$E$18-'Ejercicio 3 - TIR'!$D$18)*(1-N831)))</f>
        <v>42986.3907003812</v>
      </c>
      <c r="P831" s="16">
        <f ca="1" t="shared" si="6169"/>
        <v>0.424878467841495</v>
      </c>
      <c r="Q831" s="18">
        <f ca="1">IF(P831&lt;=('Ejercicio 3 - TIR'!$D$22-'Ejercicio 3 - TIR'!$C$22)/('Ejercicio 3 - TIR'!$E$22-'Ejercicio 3 - TIR'!$C$22),'Ejercicio 3 - TIR'!$C$22+SQRT(('Ejercicio 3 - TIR'!$E$22-'Ejercicio 3 - TIR'!$C$22)*('Ejercicio 3 - TIR'!$D$22-'Ejercicio 3 - TIR'!$C$22)*P831),'Ejercicio 3 - TIR'!$E$22-SQRT(('Ejercicio 3 - TIR'!$E$22-'Ejercicio 3 - TIR'!$C$22)*('Ejercicio 3 - TIR'!$E$22-'Ejercicio 3 - TIR'!$D$22)*(1-P831)))</f>
        <v>0.147654678485108</v>
      </c>
      <c r="R831" s="16">
        <f ca="1" t="shared" si="6169"/>
        <v>0.790318958418191</v>
      </c>
      <c r="S831" s="18">
        <f ca="1">IF(R831&lt;=('Ejercicio 3 - TIR'!$D$23-'Ejercicio 3 - TIR'!$C$23)/('Ejercicio 3 - TIR'!$E$23-'Ejercicio 3 - TIR'!$C$23),'Ejercicio 3 - TIR'!$C$23+SQRT(('Ejercicio 3 - TIR'!$E$23-'Ejercicio 3 - TIR'!$C$23)*('Ejercicio 3 - TIR'!$D$23-'Ejercicio 3 - TIR'!$C$23)*R831),'Ejercicio 3 - TIR'!$E$23-SQRT(('Ejercicio 3 - TIR'!$E$23-'Ejercicio 3 - TIR'!$C$23)*('Ejercicio 3 - TIR'!$E$23-'Ejercicio 3 - TIR'!$D$23)*(1-R831)))</f>
        <v>0.160572548421184</v>
      </c>
      <c r="T831" s="16">
        <f ca="1" t="shared" ref="T831:X831" si="6170">RAND()</f>
        <v>0.614864357777347</v>
      </c>
      <c r="U831" s="18">
        <f ca="1">IF(T831&lt;=('Ejercicio 3 - TIR'!$D$24-'Ejercicio 3 - TIR'!$C$24)/('Ejercicio 3 - TIR'!$E$24-'Ejercicio 3 - TIR'!$C$24),'Ejercicio 3 - TIR'!$C$24+SQRT(('Ejercicio 3 - TIR'!$E$24-'Ejercicio 3 - TIR'!$C$24)*('Ejercicio 3 - TIR'!$D$24-'Ejercicio 3 - TIR'!$C$24)*T831),'Ejercicio 3 - TIR'!$E$24-SQRT(('Ejercicio 3 - TIR'!$E$24-'Ejercicio 3 - TIR'!$C$24)*('Ejercicio 3 - TIR'!$E$24-'Ejercicio 3 - TIR'!$D$24)*(1-T831)))</f>
        <v>0.187161306386772</v>
      </c>
      <c r="V831" s="16">
        <f ca="1" t="shared" si="6170"/>
        <v>0.482650006972901</v>
      </c>
      <c r="W831" s="18">
        <f ca="1">IF(V831&lt;=('Ejercicio 3 - TIR'!$D$25-'Ejercicio 3 - TIR'!$C$25)/('Ejercicio 3 - TIR'!$E$25-'Ejercicio 3 - TIR'!$C$25),'Ejercicio 3 - TIR'!$C$25+SQRT(('Ejercicio 3 - TIR'!$E$25-'Ejercicio 3 - TIR'!$C$25)*('Ejercicio 3 - TIR'!$D$25-'Ejercicio 3 - TIR'!$C$25)*V831),'Ejercicio 3 - TIR'!$E$25-SQRT(('Ejercicio 3 - TIR'!$E$25-'Ejercicio 3 - TIR'!$C$25)*('Ejercicio 3 - TIR'!$E$25-'Ejercicio 3 - TIR'!$D$25)*(1-V831)))</f>
        <v>0.207447385795995</v>
      </c>
      <c r="X831" s="16">
        <f ca="1" t="shared" si="6170"/>
        <v>0.472470425912609</v>
      </c>
      <c r="Y831" s="18">
        <f ca="1">IF(X831&lt;=('Ejercicio 3 - TIR'!$D$26-'Ejercicio 3 - TIR'!$C$26)/('Ejercicio 3 - TIR'!$E$26-'Ejercicio 3 - TIR'!$C$26),'Ejercicio 3 - TIR'!$C$26+SQRT(('Ejercicio 3 - TIR'!$E$26-'Ejercicio 3 - TIR'!$C$26)*('Ejercicio 3 - TIR'!$D$26-'Ejercicio 3 - TIR'!$C$26)*X831),'Ejercicio 3 - TIR'!$E$26-SQRT(('Ejercicio 3 - TIR'!$E$26-'Ejercicio 3 - TIR'!$C$26)*('Ejercicio 3 - TIR'!$E$26-'Ejercicio 3 - TIR'!$D$26)*(1-X831)))</f>
        <v>0.226627163275015</v>
      </c>
      <c r="Z831" s="16">
        <f ca="1" t="shared" si="5716"/>
        <v>1.14765467848511</v>
      </c>
      <c r="AA831" s="16">
        <f ca="1" t="shared" si="5717"/>
        <v>1.33193651491696</v>
      </c>
      <c r="AB831" s="16">
        <f ca="1" t="shared" si="5718"/>
        <v>1.58122349307306</v>
      </c>
      <c r="AC831" s="16">
        <f ca="1" t="shared" si="5719"/>
        <v>1.90924417307028</v>
      </c>
      <c r="AD831" s="16">
        <f ca="1" t="shared" si="5720"/>
        <v>2.34193076401254</v>
      </c>
      <c r="AE831" s="15">
        <f ca="1" t="shared" si="5721"/>
        <v>4999.85966027628</v>
      </c>
      <c r="AF831" s="15">
        <f ca="1" t="shared" si="5722"/>
        <v>5802.69986767512</v>
      </c>
      <c r="AG831" s="15">
        <f ca="1" t="shared" si="5723"/>
        <v>6888.74075547954</v>
      </c>
      <c r="AH831" s="15">
        <f ca="1" t="shared" si="5724"/>
        <v>8317.79201663011</v>
      </c>
      <c r="AI831" s="15">
        <f ca="1" t="shared" si="5725"/>
        <v>10202.8296260706</v>
      </c>
      <c r="AJ831" s="17">
        <f ca="1" t="shared" si="5726"/>
        <v>36252.3628018212</v>
      </c>
      <c r="AK831" s="17">
        <f ca="1" t="shared" si="5727"/>
        <v>50119.956072411</v>
      </c>
      <c r="AL831" s="17">
        <f ca="1" t="shared" si="5728"/>
        <v>54790.3894651825</v>
      </c>
      <c r="AM831" s="17">
        <f ca="1" t="shared" si="5729"/>
        <v>66990.5036235518</v>
      </c>
      <c r="AN831" s="17">
        <f ca="1" t="shared" si="5730"/>
        <v>100671.150815086</v>
      </c>
      <c r="AO831" s="17">
        <f ca="1">C831/'Ejercicio 3 - TIR'!$D$7</f>
        <v>13440.8434727574</v>
      </c>
      <c r="AP831" s="17">
        <f ca="1" t="shared" si="5731"/>
        <v>22811.5193290639</v>
      </c>
      <c r="AQ831" s="17">
        <f ca="1" t="shared" si="5732"/>
        <v>36679.1125996537</v>
      </c>
      <c r="AR831" s="17">
        <f ca="1" t="shared" si="5733"/>
        <v>41349.5459924252</v>
      </c>
      <c r="AS831" s="17">
        <f ca="1" t="shared" si="5734"/>
        <v>53549.6601507944</v>
      </c>
      <c r="AT831" s="17">
        <f ca="1" t="shared" si="5735"/>
        <v>87230.3073423282</v>
      </c>
      <c r="AU831" s="17">
        <f ca="1">AP831*'Ejercicio 3 - TIR'!$D$5</f>
        <v>11405.7596645319</v>
      </c>
      <c r="AV831" s="17">
        <f ca="1">AQ831*'Ejercicio 3 - TIR'!$D$5</f>
        <v>18339.5562998268</v>
      </c>
      <c r="AW831" s="17">
        <f ca="1">AR831*'Ejercicio 3 - TIR'!$D$5</f>
        <v>20674.7729962126</v>
      </c>
      <c r="AX831" s="17">
        <f ca="1">AS831*'Ejercicio 3 - TIR'!$D$5</f>
        <v>26774.8300753972</v>
      </c>
      <c r="AY831" s="17">
        <f ca="1">AT831*'Ejercicio 3 - TIR'!$D$5</f>
        <v>43615.1536711641</v>
      </c>
      <c r="AZ831" s="17">
        <f ca="1" t="shared" ref="AZ831:BD831" si="6171">AJ831-AU831-AE831</f>
        <v>19846.743477013</v>
      </c>
      <c r="BA831" s="17">
        <f ca="1" t="shared" si="6171"/>
        <v>25977.6999049091</v>
      </c>
      <c r="BB831" s="17">
        <f ca="1" t="shared" si="6171"/>
        <v>27226.8757134904</v>
      </c>
      <c r="BC831" s="17">
        <f ca="1" t="shared" si="6171"/>
        <v>31897.8815315245</v>
      </c>
      <c r="BD831" s="17">
        <f ca="1" t="shared" si="6171"/>
        <v>46853.1675178509</v>
      </c>
      <c r="BE831" s="17">
        <f ca="1" t="shared" ref="BE831:BI831" si="6172">AZ831/Z831</f>
        <v>17293.3059474044</v>
      </c>
      <c r="BF831" s="17">
        <f ca="1" t="shared" si="6172"/>
        <v>19503.707281821</v>
      </c>
      <c r="BG831" s="17">
        <f ca="1" t="shared" si="6172"/>
        <v>17218.8661708889</v>
      </c>
      <c r="BH831" s="17">
        <f ca="1" t="shared" si="6172"/>
        <v>16707.072872837</v>
      </c>
      <c r="BI831" s="17">
        <f ca="1" t="shared" si="6172"/>
        <v>20006.2137778894</v>
      </c>
      <c r="BJ831" s="17">
        <f ca="1" t="shared" si="5738"/>
        <v>79302.0937384473</v>
      </c>
      <c r="BK831" s="17">
        <f ca="1" t="shared" si="5739"/>
        <v>31477.5248231277</v>
      </c>
      <c r="BL831" s="17">
        <f ca="1" t="shared" si="5740"/>
        <v>110779.618561575</v>
      </c>
      <c r="BM831" s="17">
        <f ca="1">BK831*'Ejercicio 3 - TIR'!$D$5</f>
        <v>15738.7624115639</v>
      </c>
      <c r="BN831" s="17">
        <f ca="1" t="shared" si="5741"/>
        <v>95040.8561500112</v>
      </c>
      <c r="BO831" s="17">
        <f ca="1" t="shared" si="5742"/>
        <v>40582.2655436547</v>
      </c>
      <c r="BP831" s="17">
        <f ca="1" t="shared" si="5743"/>
        <v>-101066.061171063</v>
      </c>
      <c r="BQ831" s="17">
        <f ca="1" t="shared" ref="BQ831:BT831" si="6173">BE831</f>
        <v>17293.3059474044</v>
      </c>
      <c r="BR831" s="17">
        <f ca="1" t="shared" si="6173"/>
        <v>19503.707281821</v>
      </c>
      <c r="BS831" s="17">
        <f ca="1" t="shared" si="6173"/>
        <v>17218.8661708889</v>
      </c>
      <c r="BT831" s="17">
        <f ca="1" t="shared" si="6173"/>
        <v>16707.072872837</v>
      </c>
      <c r="BU831" s="17">
        <f ca="1" t="shared" si="5745"/>
        <v>60588.4793215441</v>
      </c>
      <c r="BV831" s="19">
        <f ca="1" t="shared" si="5746"/>
        <v>7.64448976927474</v>
      </c>
    </row>
    <row r="832" ht="15" customHeight="1" spans="1:74">
      <c r="A832" s="15">
        <v>831</v>
      </c>
      <c r="B832" s="16">
        <f ca="1" t="shared" ref="B832:F832" si="6174">RAND()</f>
        <v>0.932606003241309</v>
      </c>
      <c r="C832" s="17">
        <f ca="1">IF(B832&lt;=('Ejercicio 3 - TIR'!$D$13-'Ejercicio 3 - TIR'!$C$13)/('Ejercicio 3 - TIR'!$E$13-'Ejercicio 3 - TIR'!$C$13),'Ejercicio 3 - TIR'!$C$13+SQRT(('Ejercicio 3 - TIR'!$E$13-'Ejercicio 3 - TIR'!$C$13)*('Ejercicio 3 - TIR'!$D$13-'Ejercicio 3 - TIR'!$C$13)*B832),'Ejercicio 3 - TIR'!$E$13-SQRT(('Ejercicio 3 - TIR'!$E$13-'Ejercicio 3 - TIR'!$C$13)*('Ejercicio 3 - TIR'!$E$13-'Ejercicio 3 - TIR'!$D$13)*(1-B832)))</f>
        <v>91007.0696594253</v>
      </c>
      <c r="D832" s="16">
        <f ca="1" t="shared" si="6174"/>
        <v>0.80443806020296</v>
      </c>
      <c r="E832" s="17">
        <f ca="1">IF(D832&lt;=('Ejercicio 3 - TIR'!$D$14-'Ejercicio 3 - TIR'!$C$14)/('Ejercicio 3 - TIR'!$E$14-'Ejercicio 3 - TIR'!$C$14),'Ejercicio 3 - TIR'!$C$14+SQRT(('Ejercicio 3 - TIR'!$E$14-'Ejercicio 3 - TIR'!$C$14)*('Ejercicio 3 - TIR'!$D$14-'Ejercicio 3 - TIR'!$C$14)*D832),'Ejercicio 3 - TIR'!$E$14-SQRT(('Ejercicio 3 - TIR'!$E$14-'Ejercicio 3 - TIR'!$C$14)*('Ejercicio 3 - TIR'!$E$14-'Ejercicio 3 - TIR'!$D$14)*(1-D832)))</f>
        <v>34583.8859899781</v>
      </c>
      <c r="F832" s="16">
        <f ca="1" t="shared" si="6174"/>
        <v>0.125849525841062</v>
      </c>
      <c r="G832" s="17">
        <f ca="1">IF(F832&lt;=('Ejercicio 3 - TIR'!$D$18-'Ejercicio 3 - TIR'!$C$18)/('Ejercicio 3 - TIR'!$E$18-'Ejercicio 3 - TIR'!$C$18),'Ejercicio 3 - TIR'!$C$18+SQRT(('Ejercicio 3 - TIR'!$E$18-'Ejercicio 3 - TIR'!$C$18)*('Ejercicio 3 - TIR'!$D$18-'Ejercicio 3 - TIR'!$C$18)*F832),'Ejercicio 3 - TIR'!$E$18-SQRT(('Ejercicio 3 - TIR'!$E$18-'Ejercicio 3 - TIR'!$C$18)*('Ejercicio 3 - TIR'!$E$18-'Ejercicio 3 - TIR'!$D$18)*(1-F832)))</f>
        <v>34344.8163224881</v>
      </c>
      <c r="H832" s="16">
        <f ca="1" t="shared" ref="H832:L832" si="6175">RAND()</f>
        <v>0.847771854470863</v>
      </c>
      <c r="I832" s="17">
        <f ca="1">IF(H832&lt;=('Ejercicio 3 - TIR'!$D$18-'Ejercicio 3 - TIR'!$C$18)/('Ejercicio 3 - TIR'!$E$18-'Ejercicio 3 - TIR'!$C$18),'Ejercicio 3 - TIR'!$C$18+SQRT(('Ejercicio 3 - TIR'!$E$18-'Ejercicio 3 - TIR'!$C$18)*('Ejercicio 3 - TIR'!$D$18-'Ejercicio 3 - TIR'!$C$18)*H832),'Ejercicio 3 - TIR'!$E$18-SQRT(('Ejercicio 3 - TIR'!$E$18-'Ejercicio 3 - TIR'!$C$18)*('Ejercicio 3 - TIR'!$E$18-'Ejercicio 3 - TIR'!$D$18)*(1-H832)))</f>
        <v>41621.0784391044</v>
      </c>
      <c r="J832" s="16">
        <f ca="1" t="shared" si="6175"/>
        <v>0.172745926248751</v>
      </c>
      <c r="K832" s="17">
        <f ca="1">IF(J832&lt;=('Ejercicio 3 - TIR'!$D$18-'Ejercicio 3 - TIR'!$C$18)/('Ejercicio 3 - TIR'!$E$18-'Ejercicio 3 - TIR'!$C$18),'Ejercicio 3 - TIR'!$C$18+SQRT(('Ejercicio 3 - TIR'!$E$18-'Ejercicio 3 - TIR'!$C$18)*('Ejercicio 3 - TIR'!$D$18-'Ejercicio 3 - TIR'!$C$18)*J832),'Ejercicio 3 - TIR'!$E$18-SQRT(('Ejercicio 3 - TIR'!$E$18-'Ejercicio 3 - TIR'!$C$18)*('Ejercicio 3 - TIR'!$E$18-'Ejercicio 3 - TIR'!$D$18)*(1-J832)))</f>
        <v>35090.3721806281</v>
      </c>
      <c r="L832" s="16">
        <f ca="1" t="shared" si="6175"/>
        <v>0.194976094158056</v>
      </c>
      <c r="M832" s="17">
        <f ca="1">IF(L832&lt;=('Ejercicio 3 - TIR'!$D$18-'Ejercicio 3 - TIR'!$C$18)/('Ejercicio 3 - TIR'!$E$18-'Ejercicio 3 - TIR'!$C$18),'Ejercicio 3 - TIR'!$C$18+SQRT(('Ejercicio 3 - TIR'!$E$18-'Ejercicio 3 - TIR'!$C$18)*('Ejercicio 3 - TIR'!$D$18-'Ejercicio 3 - TIR'!$C$18)*L832),'Ejercicio 3 - TIR'!$E$18-SQRT(('Ejercicio 3 - TIR'!$E$18-'Ejercicio 3 - TIR'!$C$18)*('Ejercicio 3 - TIR'!$E$18-'Ejercicio 3 - TIR'!$D$18)*(1-L832)))</f>
        <v>35407.9953886545</v>
      </c>
      <c r="N832" s="16">
        <f ca="1" t="shared" ref="N832:R832" si="6176">RAND()</f>
        <v>0.48298525964786</v>
      </c>
      <c r="O832" s="17">
        <f ca="1">IF(N832&lt;=('Ejercicio 3 - TIR'!$D$18-'Ejercicio 3 - TIR'!$C$18)/('Ejercicio 3 - TIR'!$E$18-'Ejercicio 3 - TIR'!$C$18),'Ejercicio 3 - TIR'!$C$18+SQRT(('Ejercicio 3 - TIR'!$E$18-'Ejercicio 3 - TIR'!$C$18)*('Ejercicio 3 - TIR'!$D$18-'Ejercicio 3 - TIR'!$C$18)*N832),'Ejercicio 3 - TIR'!$E$18-SQRT(('Ejercicio 3 - TIR'!$E$18-'Ejercicio 3 - TIR'!$C$18)*('Ejercicio 3 - TIR'!$E$18-'Ejercicio 3 - TIR'!$D$18)*(1-N832)))</f>
        <v>38511.6266921887</v>
      </c>
      <c r="P832" s="16">
        <f ca="1" t="shared" si="6176"/>
        <v>0.677735274459526</v>
      </c>
      <c r="Q832" s="18">
        <f ca="1">IF(P832&lt;=('Ejercicio 3 - TIR'!$D$22-'Ejercicio 3 - TIR'!$C$22)/('Ejercicio 3 - TIR'!$E$22-'Ejercicio 3 - TIR'!$C$22),'Ejercicio 3 - TIR'!$C$22+SQRT(('Ejercicio 3 - TIR'!$E$22-'Ejercicio 3 - TIR'!$C$22)*('Ejercicio 3 - TIR'!$D$22-'Ejercicio 3 - TIR'!$C$22)*P832),'Ejercicio 3 - TIR'!$E$22-SQRT(('Ejercicio 3 - TIR'!$E$22-'Ejercicio 3 - TIR'!$C$22)*('Ejercicio 3 - TIR'!$E$22-'Ejercicio 3 - TIR'!$D$22)*(1-P832)))</f>
        <v>0.155915222525984</v>
      </c>
      <c r="R832" s="16">
        <f ca="1" t="shared" si="6176"/>
        <v>0.284980480109889</v>
      </c>
      <c r="S832" s="18">
        <f ca="1">IF(R832&lt;=('Ejercicio 3 - TIR'!$D$23-'Ejercicio 3 - TIR'!$C$23)/('Ejercicio 3 - TIR'!$E$23-'Ejercicio 3 - TIR'!$C$23),'Ejercicio 3 - TIR'!$C$23+SQRT(('Ejercicio 3 - TIR'!$E$23-'Ejercicio 3 - TIR'!$C$23)*('Ejercicio 3 - TIR'!$D$23-'Ejercicio 3 - TIR'!$C$23)*R832),'Ejercicio 3 - TIR'!$E$23-SQRT(('Ejercicio 3 - TIR'!$E$23-'Ejercicio 3 - TIR'!$C$23)*('Ejercicio 3 - TIR'!$E$23-'Ejercicio 3 - TIR'!$D$23)*(1-R832)))</f>
        <v>0.142648727650749</v>
      </c>
      <c r="T832" s="16">
        <f ca="1" t="shared" ref="T832:X832" si="6177">RAND()</f>
        <v>0.691179195642835</v>
      </c>
      <c r="U832" s="18">
        <f ca="1">IF(T832&lt;=('Ejercicio 3 - TIR'!$D$24-'Ejercicio 3 - TIR'!$C$24)/('Ejercicio 3 - TIR'!$E$24-'Ejercicio 3 - TIR'!$C$24),'Ejercicio 3 - TIR'!$C$24+SQRT(('Ejercicio 3 - TIR'!$E$24-'Ejercicio 3 - TIR'!$C$24)*('Ejercicio 3 - TIR'!$D$24-'Ejercicio 3 - TIR'!$C$24)*T832),'Ejercicio 3 - TIR'!$E$24-SQRT(('Ejercicio 3 - TIR'!$E$24-'Ejercicio 3 - TIR'!$C$24)*('Ejercicio 3 - TIR'!$E$24-'Ejercicio 3 - TIR'!$D$24)*(1-T832)))</f>
        <v>0.190594247974247</v>
      </c>
      <c r="V832" s="16">
        <f ca="1" t="shared" si="6177"/>
        <v>0.520703749966121</v>
      </c>
      <c r="W832" s="18">
        <f ca="1">IF(V832&lt;=('Ejercicio 3 - TIR'!$D$25-'Ejercicio 3 - TIR'!$C$25)/('Ejercicio 3 - TIR'!$E$25-'Ejercicio 3 - TIR'!$C$25),'Ejercicio 3 - TIR'!$C$25+SQRT(('Ejercicio 3 - TIR'!$E$25-'Ejercicio 3 - TIR'!$C$25)*('Ejercicio 3 - TIR'!$D$25-'Ejercicio 3 - TIR'!$C$25)*V832),'Ejercicio 3 - TIR'!$E$25-SQRT(('Ejercicio 3 - TIR'!$E$25-'Ejercicio 3 - TIR'!$C$25)*('Ejercicio 3 - TIR'!$E$25-'Ejercicio 3 - TIR'!$D$25)*(1-V832)))</f>
        <v>0.209042255004473</v>
      </c>
      <c r="X832" s="16">
        <f ca="1" t="shared" si="6177"/>
        <v>0.225010857659158</v>
      </c>
      <c r="Y832" s="18">
        <f ca="1">IF(X832&lt;=('Ejercicio 3 - TIR'!$D$26-'Ejercicio 3 - TIR'!$C$26)/('Ejercicio 3 - TIR'!$E$26-'Ejercicio 3 - TIR'!$C$26),'Ejercicio 3 - TIR'!$C$26+SQRT(('Ejercicio 3 - TIR'!$E$26-'Ejercicio 3 - TIR'!$C$26)*('Ejercicio 3 - TIR'!$D$26-'Ejercicio 3 - TIR'!$C$26)*X832),'Ejercicio 3 - TIR'!$E$26-SQRT(('Ejercicio 3 - TIR'!$E$26-'Ejercicio 3 - TIR'!$C$26)*('Ejercicio 3 - TIR'!$E$26-'Ejercicio 3 - TIR'!$D$26)*(1-X832)))</f>
        <v>0.214648109779042</v>
      </c>
      <c r="Z832" s="16">
        <f ca="1" t="shared" si="5716"/>
        <v>1.15591522252598</v>
      </c>
      <c r="AA832" s="16">
        <f ca="1" t="shared" si="5717"/>
        <v>1.32080505829145</v>
      </c>
      <c r="AB832" s="16">
        <f ca="1" t="shared" si="5718"/>
        <v>1.57254290509709</v>
      </c>
      <c r="AC832" s="16">
        <f ca="1" t="shared" si="5719"/>
        <v>1.90127082006987</v>
      </c>
      <c r="AD832" s="16">
        <f ca="1" t="shared" si="5720"/>
        <v>2.30937500777592</v>
      </c>
      <c r="AE832" s="15">
        <f ca="1" t="shared" si="5721"/>
        <v>5392.1542799407</v>
      </c>
      <c r="AF832" s="15">
        <f ca="1" t="shared" si="5722"/>
        <v>6161.33822727078</v>
      </c>
      <c r="AG832" s="15">
        <f ca="1" t="shared" si="5723"/>
        <v>7335.65385321244</v>
      </c>
      <c r="AH832" s="15">
        <f ca="1" t="shared" si="5724"/>
        <v>8869.11547662022</v>
      </c>
      <c r="AI832" s="15">
        <f ca="1" t="shared" si="5725"/>
        <v>10772.8543490888</v>
      </c>
      <c r="AJ832" s="17">
        <f ca="1" t="shared" si="5726"/>
        <v>39699.6960020229</v>
      </c>
      <c r="AK832" s="17">
        <f ca="1" t="shared" si="5727"/>
        <v>54973.3309339142</v>
      </c>
      <c r="AL832" s="17">
        <f ca="1" t="shared" si="5728"/>
        <v>55181.115809863</v>
      </c>
      <c r="AM832" s="17">
        <f ca="1" t="shared" si="5729"/>
        <v>67320.1884296173</v>
      </c>
      <c r="AN832" s="17">
        <f ca="1" t="shared" si="5730"/>
        <v>88937.7881917365</v>
      </c>
      <c r="AO832" s="17">
        <f ca="1">C832/'Ejercicio 3 - TIR'!$D$7</f>
        <v>18201.4139318851</v>
      </c>
      <c r="AP832" s="17">
        <f ca="1" t="shared" si="5731"/>
        <v>21498.2820701379</v>
      </c>
      <c r="AQ832" s="17">
        <f ca="1" t="shared" si="5732"/>
        <v>36771.9170020292</v>
      </c>
      <c r="AR832" s="17">
        <f ca="1" t="shared" si="5733"/>
        <v>36979.701877978</v>
      </c>
      <c r="AS832" s="17">
        <f ca="1" t="shared" si="5734"/>
        <v>49118.7744977323</v>
      </c>
      <c r="AT832" s="17">
        <f ca="1" t="shared" si="5735"/>
        <v>70736.3742598514</v>
      </c>
      <c r="AU832" s="17">
        <f ca="1">AP832*'Ejercicio 3 - TIR'!$D$5</f>
        <v>10749.1410350689</v>
      </c>
      <c r="AV832" s="17">
        <f ca="1">AQ832*'Ejercicio 3 - TIR'!$D$5</f>
        <v>18385.9585010146</v>
      </c>
      <c r="AW832" s="17">
        <f ca="1">AR832*'Ejercicio 3 - TIR'!$D$5</f>
        <v>18489.850938989</v>
      </c>
      <c r="AX832" s="17">
        <f ca="1">AS832*'Ejercicio 3 - TIR'!$D$5</f>
        <v>24559.3872488661</v>
      </c>
      <c r="AY832" s="17">
        <f ca="1">AT832*'Ejercicio 3 - TIR'!$D$5</f>
        <v>35368.1871299257</v>
      </c>
      <c r="AZ832" s="17">
        <f ca="1" t="shared" ref="AZ832:BD832" si="6178">AJ832-AU832-AE832</f>
        <v>23558.4006870133</v>
      </c>
      <c r="BA832" s="17">
        <f ca="1" t="shared" si="6178"/>
        <v>30426.0342056289</v>
      </c>
      <c r="BB832" s="17">
        <f ca="1" t="shared" si="6178"/>
        <v>29355.6110176616</v>
      </c>
      <c r="BC832" s="17">
        <f ca="1" t="shared" si="6178"/>
        <v>33891.685704131</v>
      </c>
      <c r="BD832" s="17">
        <f ca="1" t="shared" si="6178"/>
        <v>42796.746712722</v>
      </c>
      <c r="BE832" s="17">
        <f ca="1" t="shared" ref="BE832:BI832" si="6179">AZ832/Z832</f>
        <v>20380.7340087899</v>
      </c>
      <c r="BF832" s="17">
        <f ca="1" t="shared" si="6179"/>
        <v>23035.9764407527</v>
      </c>
      <c r="BG832" s="17">
        <f ca="1" t="shared" si="6179"/>
        <v>18667.6057756588</v>
      </c>
      <c r="BH832" s="17">
        <f ca="1" t="shared" si="6179"/>
        <v>17825.8064797342</v>
      </c>
      <c r="BI832" s="17">
        <f ca="1" t="shared" si="6179"/>
        <v>18531.7441163175</v>
      </c>
      <c r="BJ832" s="17">
        <f ca="1" t="shared" si="5738"/>
        <v>79867.161977027</v>
      </c>
      <c r="BK832" s="17">
        <f ca="1" t="shared" si="5739"/>
        <v>42033.8904404798</v>
      </c>
      <c r="BL832" s="17">
        <f ca="1" t="shared" si="5740"/>
        <v>121901.052417507</v>
      </c>
      <c r="BM832" s="17">
        <f ca="1">BK832*'Ejercicio 3 - TIR'!$D$5</f>
        <v>21016.9452202399</v>
      </c>
      <c r="BN832" s="17">
        <f ca="1" t="shared" si="5741"/>
        <v>100884.107197267</v>
      </c>
      <c r="BO832" s="17">
        <f ca="1" t="shared" si="5742"/>
        <v>43684.5929559206</v>
      </c>
      <c r="BP832" s="17">
        <f ca="1" t="shared" si="5743"/>
        <v>-125590.955649403</v>
      </c>
      <c r="BQ832" s="17">
        <f ca="1" t="shared" ref="BQ832:BT832" si="6180">BE832</f>
        <v>20380.7340087899</v>
      </c>
      <c r="BR832" s="17">
        <f ca="1" t="shared" si="6180"/>
        <v>23035.9764407527</v>
      </c>
      <c r="BS832" s="17">
        <f ca="1" t="shared" si="6180"/>
        <v>18667.6057756588</v>
      </c>
      <c r="BT832" s="17">
        <f ca="1" t="shared" si="6180"/>
        <v>17825.8064797342</v>
      </c>
      <c r="BU832" s="17">
        <f ca="1" t="shared" si="5745"/>
        <v>62216.337072238</v>
      </c>
      <c r="BV832" s="19">
        <f ca="1" t="shared" si="5746"/>
        <v>3.58554914689526</v>
      </c>
    </row>
    <row r="833" ht="15" customHeight="1" spans="1:74">
      <c r="A833" s="15">
        <v>832</v>
      </c>
      <c r="B833" s="16">
        <f ca="1" t="shared" ref="B833:F833" si="6181">RAND()</f>
        <v>0.903686154661658</v>
      </c>
      <c r="C833" s="17">
        <f ca="1">IF(B833&lt;=('Ejercicio 3 - TIR'!$D$13-'Ejercicio 3 - TIR'!$C$13)/('Ejercicio 3 - TIR'!$E$13-'Ejercicio 3 - TIR'!$C$13),'Ejercicio 3 - TIR'!$C$13+SQRT(('Ejercicio 3 - TIR'!$E$13-'Ejercicio 3 - TIR'!$C$13)*('Ejercicio 3 - TIR'!$D$13-'Ejercicio 3 - TIR'!$C$13)*B833),'Ejercicio 3 - TIR'!$E$13-SQRT(('Ejercicio 3 - TIR'!$E$13-'Ejercicio 3 - TIR'!$C$13)*('Ejercicio 3 - TIR'!$E$13-'Ejercicio 3 - TIR'!$D$13)*(1-B833)))</f>
        <v>89249.3435360435</v>
      </c>
      <c r="D833" s="16">
        <f ca="1" t="shared" si="6181"/>
        <v>0.116959784960925</v>
      </c>
      <c r="E833" s="17">
        <f ca="1">IF(D833&lt;=('Ejercicio 3 - TIR'!$D$14-'Ejercicio 3 - TIR'!$C$14)/('Ejercicio 3 - TIR'!$E$14-'Ejercicio 3 - TIR'!$C$14),'Ejercicio 3 - TIR'!$C$14+SQRT(('Ejercicio 3 - TIR'!$E$14-'Ejercicio 3 - TIR'!$C$14)*('Ejercicio 3 - TIR'!$D$14-'Ejercicio 3 - TIR'!$C$14)*D833),'Ejercicio 3 - TIR'!$E$14-SQRT(('Ejercicio 3 - TIR'!$E$14-'Ejercicio 3 - TIR'!$C$14)*('Ejercicio 3 - TIR'!$E$14-'Ejercicio 3 - TIR'!$D$14)*(1-D833)))</f>
        <v>27961.7535130509</v>
      </c>
      <c r="F833" s="16">
        <f ca="1" t="shared" si="6181"/>
        <v>0.433893278411597</v>
      </c>
      <c r="G833" s="17">
        <f ca="1">IF(F833&lt;=('Ejercicio 3 - TIR'!$D$18-'Ejercicio 3 - TIR'!$C$18)/('Ejercicio 3 - TIR'!$E$18-'Ejercicio 3 - TIR'!$C$18),'Ejercicio 3 - TIR'!$C$18+SQRT(('Ejercicio 3 - TIR'!$E$18-'Ejercicio 3 - TIR'!$C$18)*('Ejercicio 3 - TIR'!$D$18-'Ejercicio 3 - TIR'!$C$18)*F833),'Ejercicio 3 - TIR'!$E$18-SQRT(('Ejercicio 3 - TIR'!$E$18-'Ejercicio 3 - TIR'!$C$18)*('Ejercicio 3 - TIR'!$E$18-'Ejercicio 3 - TIR'!$D$18)*(1-F833)))</f>
        <v>38067.4650145966</v>
      </c>
      <c r="H833" s="16">
        <f ca="1" t="shared" ref="H833:L833" si="6182">RAND()</f>
        <v>0.674192893701782</v>
      </c>
      <c r="I833" s="17">
        <f ca="1">IF(H833&lt;=('Ejercicio 3 - TIR'!$D$18-'Ejercicio 3 - TIR'!$C$18)/('Ejercicio 3 - TIR'!$E$18-'Ejercicio 3 - TIR'!$C$18),'Ejercicio 3 - TIR'!$C$18+SQRT(('Ejercicio 3 - TIR'!$E$18-'Ejercicio 3 - TIR'!$C$18)*('Ejercicio 3 - TIR'!$D$18-'Ejercicio 3 - TIR'!$C$18)*H833),'Ejercicio 3 - TIR'!$E$18-SQRT(('Ejercicio 3 - TIR'!$E$18-'Ejercicio 3 - TIR'!$C$18)*('Ejercicio 3 - TIR'!$E$18-'Ejercicio 3 - TIR'!$D$18)*(1-H833)))</f>
        <v>40056.7689744089</v>
      </c>
      <c r="J833" s="16">
        <f ca="1" t="shared" si="6182"/>
        <v>0.575299761783619</v>
      </c>
      <c r="K833" s="17">
        <f ca="1">IF(J833&lt;=('Ejercicio 3 - TIR'!$D$18-'Ejercicio 3 - TIR'!$C$18)/('Ejercicio 3 - TIR'!$E$18-'Ejercicio 3 - TIR'!$C$18),'Ejercicio 3 - TIR'!$C$18+SQRT(('Ejercicio 3 - TIR'!$E$18-'Ejercicio 3 - TIR'!$C$18)*('Ejercicio 3 - TIR'!$D$18-'Ejercicio 3 - TIR'!$C$18)*J833),'Ejercicio 3 - TIR'!$E$18-SQRT(('Ejercicio 3 - TIR'!$E$18-'Ejercicio 3 - TIR'!$C$18)*('Ejercicio 3 - TIR'!$E$18-'Ejercicio 3 - TIR'!$D$18)*(1-J833)))</f>
        <v>39289.5082898689</v>
      </c>
      <c r="L833" s="16">
        <f ca="1" t="shared" si="6182"/>
        <v>0.584986736045195</v>
      </c>
      <c r="M833" s="17">
        <f ca="1">IF(L833&lt;=('Ejercicio 3 - TIR'!$D$18-'Ejercicio 3 - TIR'!$C$18)/('Ejercicio 3 - TIR'!$E$18-'Ejercicio 3 - TIR'!$C$18),'Ejercicio 3 - TIR'!$C$18+SQRT(('Ejercicio 3 - TIR'!$E$18-'Ejercicio 3 - TIR'!$C$18)*('Ejercicio 3 - TIR'!$D$18-'Ejercicio 3 - TIR'!$C$18)*L833),'Ejercicio 3 - TIR'!$E$18-SQRT(('Ejercicio 3 - TIR'!$E$18-'Ejercicio 3 - TIR'!$C$18)*('Ejercicio 3 - TIR'!$E$18-'Ejercicio 3 - TIR'!$D$18)*(1-L833)))</f>
        <v>39367.3908003659</v>
      </c>
      <c r="N833" s="16">
        <f ca="1" t="shared" ref="N833:R833" si="6183">RAND()</f>
        <v>0.613748003539563</v>
      </c>
      <c r="O833" s="17">
        <f ca="1">IF(N833&lt;=('Ejercicio 3 - TIR'!$D$18-'Ejercicio 3 - TIR'!$C$18)/('Ejercicio 3 - TIR'!$E$18-'Ejercicio 3 - TIR'!$C$18),'Ejercicio 3 - TIR'!$C$18+SQRT(('Ejercicio 3 - TIR'!$E$18-'Ejercicio 3 - TIR'!$C$18)*('Ejercicio 3 - TIR'!$D$18-'Ejercicio 3 - TIR'!$C$18)*N833),'Ejercicio 3 - TIR'!$E$18-SQRT(('Ejercicio 3 - TIR'!$E$18-'Ejercicio 3 - TIR'!$C$18)*('Ejercicio 3 - TIR'!$E$18-'Ejercicio 3 - TIR'!$D$18)*(1-N833)))</f>
        <v>39594.9049255808</v>
      </c>
      <c r="P833" s="16">
        <f ca="1" t="shared" si="6183"/>
        <v>0.0817234155646969</v>
      </c>
      <c r="Q833" s="18">
        <f ca="1">IF(P833&lt;=('Ejercicio 3 - TIR'!$D$22-'Ejercicio 3 - TIR'!$C$22)/('Ejercicio 3 - TIR'!$E$22-'Ejercicio 3 - TIR'!$C$22),'Ejercicio 3 - TIR'!$C$22+SQRT(('Ejercicio 3 - TIR'!$E$22-'Ejercicio 3 - TIR'!$C$22)*('Ejercicio 3 - TIR'!$D$22-'Ejercicio 3 - TIR'!$C$22)*P833),'Ejercicio 3 - TIR'!$E$22-SQRT(('Ejercicio 3 - TIR'!$E$22-'Ejercicio 3 - TIR'!$C$22)*('Ejercicio 3 - TIR'!$E$22-'Ejercicio 3 - TIR'!$D$22)*(1-P833)))</f>
        <v>0.132128567434634</v>
      </c>
      <c r="R833" s="16">
        <f ca="1" t="shared" si="6183"/>
        <v>0.199455946849846</v>
      </c>
      <c r="S833" s="18">
        <f ca="1">IF(R833&lt;=('Ejercicio 3 - TIR'!$D$23-'Ejercicio 3 - TIR'!$C$23)/('Ejercicio 3 - TIR'!$E$23-'Ejercicio 3 - TIR'!$C$23),'Ejercicio 3 - TIR'!$C$23+SQRT(('Ejercicio 3 - TIR'!$E$23-'Ejercicio 3 - TIR'!$C$23)*('Ejercicio 3 - TIR'!$D$23-'Ejercicio 3 - TIR'!$C$23)*R833),'Ejercicio 3 - TIR'!$E$23-SQRT(('Ejercicio 3 - TIR'!$E$23-'Ejercicio 3 - TIR'!$C$23)*('Ejercicio 3 - TIR'!$E$23-'Ejercicio 3 - TIR'!$D$23)*(1-R833)))</f>
        <v>0.138947841679984</v>
      </c>
      <c r="T833" s="16">
        <f ca="1" t="shared" ref="T833:X833" si="6184">RAND()</f>
        <v>0.548432088598362</v>
      </c>
      <c r="U833" s="18">
        <f ca="1">IF(T833&lt;=('Ejercicio 3 - TIR'!$D$24-'Ejercicio 3 - TIR'!$C$24)/('Ejercicio 3 - TIR'!$E$24-'Ejercicio 3 - TIR'!$C$24),'Ejercicio 3 - TIR'!$C$24+SQRT(('Ejercicio 3 - TIR'!$E$24-'Ejercicio 3 - TIR'!$C$24)*('Ejercicio 3 - TIR'!$D$24-'Ejercicio 3 - TIR'!$C$24)*T833),'Ejercicio 3 - TIR'!$E$24-SQRT(('Ejercicio 3 - TIR'!$E$24-'Ejercicio 3 - TIR'!$C$24)*('Ejercicio 3 - TIR'!$E$24-'Ejercicio 3 - TIR'!$D$24)*(1-T833)))</f>
        <v>0.184441735813955</v>
      </c>
      <c r="V833" s="16">
        <f ca="1" t="shared" si="6184"/>
        <v>0.980387522143312</v>
      </c>
      <c r="W833" s="18">
        <f ca="1">IF(V833&lt;=('Ejercicio 3 - TIR'!$D$25-'Ejercicio 3 - TIR'!$C$25)/('Ejercicio 3 - TIR'!$E$25-'Ejercicio 3 - TIR'!$C$25),'Ejercicio 3 - TIR'!$C$25+SQRT(('Ejercicio 3 - TIR'!$E$25-'Ejercicio 3 - TIR'!$C$25)*('Ejercicio 3 - TIR'!$D$25-'Ejercicio 3 - TIR'!$C$25)*V833),'Ejercicio 3 - TIR'!$E$25-SQRT(('Ejercicio 3 - TIR'!$E$25-'Ejercicio 3 - TIR'!$C$25)*('Ejercicio 3 - TIR'!$E$25-'Ejercicio 3 - TIR'!$D$25)*(1-V833)))</f>
        <v>0.241714852294714</v>
      </c>
      <c r="X833" s="16">
        <f ca="1" t="shared" si="6184"/>
        <v>0.978670535635642</v>
      </c>
      <c r="Y833" s="18">
        <f ca="1">IF(X833&lt;=('Ejercicio 3 - TIR'!$D$26-'Ejercicio 3 - TIR'!$C$26)/('Ejercicio 3 - TIR'!$E$26-'Ejercicio 3 - TIR'!$C$26),'Ejercicio 3 - TIR'!$C$26+SQRT(('Ejercicio 3 - TIR'!$E$26-'Ejercicio 3 - TIR'!$C$26)*('Ejercicio 3 - TIR'!$D$26-'Ejercicio 3 - TIR'!$C$26)*X833),'Ejercicio 3 - TIR'!$E$26-SQRT(('Ejercicio 3 - TIR'!$E$26-'Ejercicio 3 - TIR'!$C$26)*('Ejercicio 3 - TIR'!$E$26-'Ejercicio 3 - TIR'!$D$26)*(1-X833)))</f>
        <v>0.269267847020866</v>
      </c>
      <c r="Z833" s="16">
        <f ca="1" t="shared" si="5716"/>
        <v>1.13212856743463</v>
      </c>
      <c r="AA833" s="16">
        <f ca="1" t="shared" si="5717"/>
        <v>1.28943538838393</v>
      </c>
      <c r="AB833" s="16">
        <f ca="1" t="shared" si="5718"/>
        <v>1.5272610896374</v>
      </c>
      <c r="AC833" s="16">
        <f ca="1" t="shared" si="5719"/>
        <v>1.89642277833457</v>
      </c>
      <c r="AD833" s="16">
        <f ca="1" t="shared" si="5720"/>
        <v>2.40706845689805</v>
      </c>
      <c r="AE833" s="15">
        <f ca="1" t="shared" si="5721"/>
        <v>3694.54643463975</v>
      </c>
      <c r="AF833" s="15">
        <f ca="1" t="shared" si="5722"/>
        <v>4207.89568771942</v>
      </c>
      <c r="AG833" s="15">
        <f ca="1" t="shared" si="5723"/>
        <v>4984.00727248644</v>
      </c>
      <c r="AH833" s="15">
        <f ca="1" t="shared" si="5724"/>
        <v>6188.71585419129</v>
      </c>
      <c r="AI833" s="15">
        <f ca="1" t="shared" si="5725"/>
        <v>7855.13804807327</v>
      </c>
      <c r="AJ833" s="17">
        <f ca="1" t="shared" si="5726"/>
        <v>43097.2646328432</v>
      </c>
      <c r="AK833" s="17">
        <f ca="1" t="shared" si="5727"/>
        <v>51650.6154599222</v>
      </c>
      <c r="AL833" s="17">
        <f ca="1" t="shared" si="5728"/>
        <v>60005.3372421028</v>
      </c>
      <c r="AM833" s="17">
        <f ca="1" t="shared" si="5729"/>
        <v>74657.2166374126</v>
      </c>
      <c r="AN833" s="17">
        <f ca="1" t="shared" si="5730"/>
        <v>95307.6467002426</v>
      </c>
      <c r="AO833" s="17">
        <f ca="1">C833/'Ejercicio 3 - TIR'!$D$7</f>
        <v>17849.8687072087</v>
      </c>
      <c r="AP833" s="17">
        <f ca="1" t="shared" si="5731"/>
        <v>25247.3959256345</v>
      </c>
      <c r="AQ833" s="17">
        <f ca="1" t="shared" si="5732"/>
        <v>33800.7467527135</v>
      </c>
      <c r="AR833" s="17">
        <f ca="1" t="shared" si="5733"/>
        <v>42155.4685348941</v>
      </c>
      <c r="AS833" s="17">
        <f ca="1" t="shared" si="5734"/>
        <v>56807.3479302039</v>
      </c>
      <c r="AT833" s="17">
        <f ca="1" t="shared" si="5735"/>
        <v>77457.7779930339</v>
      </c>
      <c r="AU833" s="17">
        <f ca="1">AP833*'Ejercicio 3 - TIR'!$D$5</f>
        <v>12623.6979628173</v>
      </c>
      <c r="AV833" s="17">
        <f ca="1">AQ833*'Ejercicio 3 - TIR'!$D$5</f>
        <v>16900.3733763568</v>
      </c>
      <c r="AW833" s="17">
        <f ca="1">AR833*'Ejercicio 3 - TIR'!$D$5</f>
        <v>21077.7342674471</v>
      </c>
      <c r="AX833" s="17">
        <f ca="1">AS833*'Ejercicio 3 - TIR'!$D$5</f>
        <v>28403.6739651019</v>
      </c>
      <c r="AY833" s="17">
        <f ca="1">AT833*'Ejercicio 3 - TIR'!$D$5</f>
        <v>38728.888996517</v>
      </c>
      <c r="AZ833" s="17">
        <f ca="1" t="shared" ref="AZ833:BD833" si="6185">AJ833-AU833-AE833</f>
        <v>26779.0202353862</v>
      </c>
      <c r="BA833" s="17">
        <f ca="1" t="shared" si="6185"/>
        <v>30542.346395846</v>
      </c>
      <c r="BB833" s="17">
        <f ca="1" t="shared" si="6185"/>
        <v>33943.5957021693</v>
      </c>
      <c r="BC833" s="17">
        <f ca="1" t="shared" si="6185"/>
        <v>40064.8268181193</v>
      </c>
      <c r="BD833" s="17">
        <f ca="1" t="shared" si="6185"/>
        <v>48723.6196556524</v>
      </c>
      <c r="BE833" s="17">
        <f ca="1" t="shared" ref="BE833:BI833" si="6186">AZ833/Z833</f>
        <v>23653.6918205912</v>
      </c>
      <c r="BF833" s="17">
        <f ca="1" t="shared" si="6186"/>
        <v>23686.6047504135</v>
      </c>
      <c r="BG833" s="17">
        <f ca="1" t="shared" si="6186"/>
        <v>22225.1427293471</v>
      </c>
      <c r="BH833" s="17">
        <f ca="1" t="shared" si="6186"/>
        <v>21126.5268883261</v>
      </c>
      <c r="BI833" s="17">
        <f ca="1" t="shared" si="6186"/>
        <v>20241.891964486</v>
      </c>
      <c r="BJ833" s="17">
        <f ca="1" t="shared" si="5738"/>
        <v>67305.854880823</v>
      </c>
      <c r="BK833" s="17">
        <f ca="1" t="shared" si="5739"/>
        <v>42965.8559248936</v>
      </c>
      <c r="BL833" s="17">
        <f ca="1" t="shared" si="5740"/>
        <v>110271.710805717</v>
      </c>
      <c r="BM833" s="17">
        <f ca="1">BK833*'Ejercicio 3 - TIR'!$D$5</f>
        <v>21482.9279624468</v>
      </c>
      <c r="BN833" s="17">
        <f ca="1" t="shared" si="5741"/>
        <v>88788.7828432698</v>
      </c>
      <c r="BO833" s="17">
        <f ca="1" t="shared" si="5742"/>
        <v>36886.6878666553</v>
      </c>
      <c r="BP833" s="17">
        <f ca="1" t="shared" si="5743"/>
        <v>-117211.097049094</v>
      </c>
      <c r="BQ833" s="17">
        <f ca="1" t="shared" ref="BQ833:BT833" si="6187">BE833</f>
        <v>23653.6918205912</v>
      </c>
      <c r="BR833" s="17">
        <f ca="1" t="shared" si="6187"/>
        <v>23686.6047504135</v>
      </c>
      <c r="BS833" s="17">
        <f ca="1" t="shared" si="6187"/>
        <v>22225.1427293471</v>
      </c>
      <c r="BT833" s="17">
        <f ca="1" t="shared" si="6187"/>
        <v>21126.5268883261</v>
      </c>
      <c r="BU833" s="17">
        <f ca="1" t="shared" si="5745"/>
        <v>57128.5798311413</v>
      </c>
      <c r="BV833" s="19">
        <f ca="1" t="shared" si="5746"/>
        <v>7.16011217621959</v>
      </c>
    </row>
    <row r="834" ht="15" customHeight="1" spans="1:74">
      <c r="A834" s="15">
        <v>833</v>
      </c>
      <c r="B834" s="16">
        <f ca="1" t="shared" ref="B834:F834" si="6188">RAND()</f>
        <v>0.0136872762476308</v>
      </c>
      <c r="C834" s="17">
        <f ca="1">IF(B834&lt;=('Ejercicio 3 - TIR'!$D$13-'Ejercicio 3 - TIR'!$C$13)/('Ejercicio 3 - TIR'!$E$13-'Ejercicio 3 - TIR'!$C$13),'Ejercicio 3 - TIR'!$C$13+SQRT(('Ejercicio 3 - TIR'!$E$13-'Ejercicio 3 - TIR'!$C$13)*('Ejercicio 3 - TIR'!$D$13-'Ejercicio 3 - TIR'!$C$13)*B834),'Ejercicio 3 - TIR'!$E$13-SQRT(('Ejercicio 3 - TIR'!$E$13-'Ejercicio 3 - TIR'!$C$13)*('Ejercicio 3 - TIR'!$E$13-'Ejercicio 3 - TIR'!$D$13)*(1-B834)))</f>
        <v>62339.8526660994</v>
      </c>
      <c r="D834" s="16">
        <f ca="1" t="shared" si="6188"/>
        <v>0.147701704528827</v>
      </c>
      <c r="E834" s="17">
        <f ca="1">IF(D834&lt;=('Ejercicio 3 - TIR'!$D$14-'Ejercicio 3 - TIR'!$C$14)/('Ejercicio 3 - TIR'!$E$14-'Ejercicio 3 - TIR'!$C$14),'Ejercicio 3 - TIR'!$C$14+SQRT(('Ejercicio 3 - TIR'!$E$14-'Ejercicio 3 - TIR'!$C$14)*('Ejercicio 3 - TIR'!$D$14-'Ejercicio 3 - TIR'!$C$14)*D834),'Ejercicio 3 - TIR'!$E$14-SQRT(('Ejercicio 3 - TIR'!$E$14-'Ejercicio 3 - TIR'!$C$14)*('Ejercicio 3 - TIR'!$E$14-'Ejercicio 3 - TIR'!$D$14)*(1-D834)))</f>
        <v>28328.307053092</v>
      </c>
      <c r="F834" s="16">
        <f ca="1" t="shared" si="6188"/>
        <v>0.454993562303336</v>
      </c>
      <c r="G834" s="17">
        <f ca="1">IF(F834&lt;=('Ejercicio 3 - TIR'!$D$18-'Ejercicio 3 - TIR'!$C$18)/('Ejercicio 3 - TIR'!$E$18-'Ejercicio 3 - TIR'!$C$18),'Ejercicio 3 - TIR'!$C$18+SQRT(('Ejercicio 3 - TIR'!$E$18-'Ejercicio 3 - TIR'!$C$18)*('Ejercicio 3 - TIR'!$D$18-'Ejercicio 3 - TIR'!$C$18)*F834),'Ejercicio 3 - TIR'!$E$18-SQRT(('Ejercicio 3 - TIR'!$E$18-'Ejercicio 3 - TIR'!$C$18)*('Ejercicio 3 - TIR'!$E$18-'Ejercicio 3 - TIR'!$D$18)*(1-F834)))</f>
        <v>38261.2973766534</v>
      </c>
      <c r="H834" s="16">
        <f ca="1" t="shared" ref="H834:L834" si="6189">RAND()</f>
        <v>0.160460814609631</v>
      </c>
      <c r="I834" s="17">
        <f ca="1">IF(H834&lt;=('Ejercicio 3 - TIR'!$D$18-'Ejercicio 3 - TIR'!$C$18)/('Ejercicio 3 - TIR'!$E$18-'Ejercicio 3 - TIR'!$C$18),'Ejercicio 3 - TIR'!$C$18+SQRT(('Ejercicio 3 - TIR'!$E$18-'Ejercicio 3 - TIR'!$C$18)*('Ejercicio 3 - TIR'!$D$18-'Ejercicio 3 - TIR'!$C$18)*H834),'Ejercicio 3 - TIR'!$E$18-SQRT(('Ejercicio 3 - TIR'!$E$18-'Ejercicio 3 - TIR'!$C$18)*('Ejercicio 3 - TIR'!$E$18-'Ejercicio 3 - TIR'!$D$18)*(1-H834)))</f>
        <v>34906.0291674066</v>
      </c>
      <c r="J834" s="16">
        <f ca="1" t="shared" si="6189"/>
        <v>0.853230661047043</v>
      </c>
      <c r="K834" s="17">
        <f ca="1">IF(J834&lt;=('Ejercicio 3 - TIR'!$D$18-'Ejercicio 3 - TIR'!$C$18)/('Ejercicio 3 - TIR'!$E$18-'Ejercicio 3 - TIR'!$C$18),'Ejercicio 3 - TIR'!$C$18+SQRT(('Ejercicio 3 - TIR'!$E$18-'Ejercicio 3 - TIR'!$C$18)*('Ejercicio 3 - TIR'!$D$18-'Ejercicio 3 - TIR'!$C$18)*J834),'Ejercicio 3 - TIR'!$E$18-SQRT(('Ejercicio 3 - TIR'!$E$18-'Ejercicio 3 - TIR'!$C$18)*('Ejercicio 3 - TIR'!$E$18-'Ejercicio 3 - TIR'!$D$18)*(1-J834)))</f>
        <v>41682.2145305231</v>
      </c>
      <c r="L834" s="16">
        <f ca="1" t="shared" si="6189"/>
        <v>0.0391024766256931</v>
      </c>
      <c r="M834" s="17">
        <f ca="1">IF(L834&lt;=('Ejercicio 3 - TIR'!$D$18-'Ejercicio 3 - TIR'!$C$18)/('Ejercicio 3 - TIR'!$E$18-'Ejercicio 3 - TIR'!$C$18),'Ejercicio 3 - TIR'!$C$18+SQRT(('Ejercicio 3 - TIR'!$E$18-'Ejercicio 3 - TIR'!$C$18)*('Ejercicio 3 - TIR'!$D$18-'Ejercicio 3 - TIR'!$C$18)*L834),'Ejercicio 3 - TIR'!$E$18-SQRT(('Ejercicio 3 - TIR'!$E$18-'Ejercicio 3 - TIR'!$C$18)*('Ejercicio 3 - TIR'!$E$18-'Ejercicio 3 - TIR'!$D$18)*(1-L834)))</f>
        <v>32421.852905082</v>
      </c>
      <c r="N834" s="16">
        <f ca="1" t="shared" ref="N834:R834" si="6190">RAND()</f>
        <v>0.65269155046376</v>
      </c>
      <c r="O834" s="17">
        <f ca="1">IF(N834&lt;=('Ejercicio 3 - TIR'!$D$18-'Ejercicio 3 - TIR'!$C$18)/('Ejercicio 3 - TIR'!$E$18-'Ejercicio 3 - TIR'!$C$18),'Ejercicio 3 - TIR'!$C$18+SQRT(('Ejercicio 3 - TIR'!$E$18-'Ejercicio 3 - TIR'!$C$18)*('Ejercicio 3 - TIR'!$D$18-'Ejercicio 3 - TIR'!$C$18)*N834),'Ejercicio 3 - TIR'!$E$18-SQRT(('Ejercicio 3 - TIR'!$E$18-'Ejercicio 3 - TIR'!$C$18)*('Ejercicio 3 - TIR'!$E$18-'Ejercicio 3 - TIR'!$D$18)*(1-N834)))</f>
        <v>39894.6315024646</v>
      </c>
      <c r="P834" s="16">
        <f ca="1" t="shared" si="6190"/>
        <v>0.534015431254265</v>
      </c>
      <c r="Q834" s="18">
        <f ca="1">IF(P834&lt;=('Ejercicio 3 - TIR'!$D$22-'Ejercicio 3 - TIR'!$C$22)/('Ejercicio 3 - TIR'!$E$22-'Ejercicio 3 - TIR'!$C$22),'Ejercicio 3 - TIR'!$C$22+SQRT(('Ejercicio 3 - TIR'!$E$22-'Ejercicio 3 - TIR'!$C$22)*('Ejercicio 3 - TIR'!$D$22-'Ejercicio 3 - TIR'!$C$22)*P834),'Ejercicio 3 - TIR'!$E$22-SQRT(('Ejercicio 3 - TIR'!$E$22-'Ejercicio 3 - TIR'!$C$22)*('Ejercicio 3 - TIR'!$E$22-'Ejercicio 3 - TIR'!$D$22)*(1-P834)))</f>
        <v>0.151038435405829</v>
      </c>
      <c r="R834" s="16">
        <f ca="1" t="shared" si="6190"/>
        <v>0.256593351350399</v>
      </c>
      <c r="S834" s="18">
        <f ca="1">IF(R834&lt;=('Ejercicio 3 - TIR'!$D$23-'Ejercicio 3 - TIR'!$C$23)/('Ejercicio 3 - TIR'!$E$23-'Ejercicio 3 - TIR'!$C$23),'Ejercicio 3 - TIR'!$C$23+SQRT(('Ejercicio 3 - TIR'!$E$23-'Ejercicio 3 - TIR'!$C$23)*('Ejercicio 3 - TIR'!$D$23-'Ejercicio 3 - TIR'!$C$23)*R834),'Ejercicio 3 - TIR'!$E$23-SQRT(('Ejercicio 3 - TIR'!$E$23-'Ejercicio 3 - TIR'!$C$23)*('Ejercicio 3 - TIR'!$E$23-'Ejercicio 3 - TIR'!$D$23)*(1-R834)))</f>
        <v>0.141491115197465</v>
      </c>
      <c r="T834" s="16">
        <f ca="1" t="shared" ref="T834:X834" si="6191">RAND()</f>
        <v>0.896555432292245</v>
      </c>
      <c r="U834" s="18">
        <f ca="1">IF(T834&lt;=('Ejercicio 3 - TIR'!$D$24-'Ejercicio 3 - TIR'!$C$24)/('Ejercicio 3 - TIR'!$E$24-'Ejercicio 3 - TIR'!$C$24),'Ejercicio 3 - TIR'!$C$24+SQRT(('Ejercicio 3 - TIR'!$E$24-'Ejercicio 3 - TIR'!$C$24)*('Ejercicio 3 - TIR'!$D$24-'Ejercicio 3 - TIR'!$C$24)*T834),'Ejercicio 3 - TIR'!$E$24-SQRT(('Ejercicio 3 - TIR'!$E$24-'Ejercicio 3 - TIR'!$C$24)*('Ejercicio 3 - TIR'!$E$24-'Ejercicio 3 - TIR'!$D$24)*(1-T834)))</f>
        <v>0.20298104616665</v>
      </c>
      <c r="V834" s="16">
        <f ca="1" t="shared" si="6191"/>
        <v>0.666932082866558</v>
      </c>
      <c r="W834" s="18">
        <f ca="1">IF(V834&lt;=('Ejercicio 3 - TIR'!$D$25-'Ejercicio 3 - TIR'!$C$25)/('Ejercicio 3 - TIR'!$E$25-'Ejercicio 3 - TIR'!$C$25),'Ejercicio 3 - TIR'!$C$25+SQRT(('Ejercicio 3 - TIR'!$E$25-'Ejercicio 3 - TIR'!$C$25)*('Ejercicio 3 - TIR'!$D$25-'Ejercicio 3 - TIR'!$C$25)*V834),'Ejercicio 3 - TIR'!$E$25-SQRT(('Ejercicio 3 - TIR'!$E$25-'Ejercicio 3 - TIR'!$C$25)*('Ejercicio 3 - TIR'!$E$25-'Ejercicio 3 - TIR'!$D$25)*(1-V834)))</f>
        <v>0.215857098688497</v>
      </c>
      <c r="X834" s="16">
        <f ca="1" t="shared" si="6191"/>
        <v>0.0102413860683077</v>
      </c>
      <c r="Y834" s="18">
        <f ca="1">IF(X834&lt;=('Ejercicio 3 - TIR'!$D$26-'Ejercicio 3 - TIR'!$C$26)/('Ejercicio 3 - TIR'!$E$26-'Ejercicio 3 - TIR'!$C$26),'Ejercicio 3 - TIR'!$C$26+SQRT(('Ejercicio 3 - TIR'!$E$26-'Ejercicio 3 - TIR'!$C$26)*('Ejercicio 3 - TIR'!$D$26-'Ejercicio 3 - TIR'!$C$26)*X834),'Ejercicio 3 - TIR'!$E$26-SQRT(('Ejercicio 3 - TIR'!$E$26-'Ejercicio 3 - TIR'!$C$26)*('Ejercicio 3 - TIR'!$E$26-'Ejercicio 3 - TIR'!$D$26)*(1-X834)))</f>
        <v>0.195258492406045</v>
      </c>
      <c r="Z834" s="16">
        <f ca="1" t="shared" ref="Z834:Z897" si="6192">(1+Q834)</f>
        <v>1.15103843540583</v>
      </c>
      <c r="AA834" s="16">
        <f ca="1" t="shared" ref="AA834:AA897" si="6193">Z834*(1+S834)</f>
        <v>1.31390014726655</v>
      </c>
      <c r="AB834" s="16">
        <f ca="1" t="shared" ref="AB834:AB897" si="6194">AA834*(1+U834)</f>
        <v>1.58059697371722</v>
      </c>
      <c r="AC834" s="16">
        <f ca="1" t="shared" ref="AC834:AC897" si="6195">AB834*(1+W834)</f>
        <v>1.92178005065964</v>
      </c>
      <c r="AD834" s="16">
        <f ca="1" t="shared" ref="AD834:AD897" si="6196">AC834*(1+Y834)</f>
        <v>2.29702392608746</v>
      </c>
      <c r="AE834" s="15">
        <f ca="1" t="shared" ref="AE834:AE897" si="6197">E834*Q834</f>
        <v>4278.66317499494</v>
      </c>
      <c r="AF834" s="15">
        <f ca="1" t="shared" ref="AF834:AF897" si="6198">AE834*(1+S834)</f>
        <v>4884.0559991793</v>
      </c>
      <c r="AG834" s="15">
        <f ca="1" t="shared" ref="AG834:AG897" si="6199">AF834*(1+U834)</f>
        <v>5875.42679542921</v>
      </c>
      <c r="AH834" s="15">
        <f ca="1" t="shared" ref="AH834:AH897" si="6200">AG834*(1+W834)</f>
        <v>7143.67937704721</v>
      </c>
      <c r="AI834" s="15">
        <f ca="1" t="shared" ref="AI834:AI897" si="6201">AH834*(1+Y834)</f>
        <v>8538.5434424416</v>
      </c>
      <c r="AJ834" s="17">
        <f ca="1" t="shared" ref="AJ834:AJ897" si="6202">G834*Z834</f>
        <v>44040.2238690203</v>
      </c>
      <c r="AK834" s="17">
        <f ca="1" t="shared" ref="AK834:AK897" si="6203">I834*AA834</f>
        <v>45863.0368635459</v>
      </c>
      <c r="AL834" s="17">
        <f ca="1" t="shared" ref="AL834:AL897" si="6204">K834*AB834</f>
        <v>65882.782144777</v>
      </c>
      <c r="AM834" s="17">
        <f ca="1" t="shared" ref="AM834:AM897" si="6205">M834*AC834</f>
        <v>62307.6701184079</v>
      </c>
      <c r="AN834" s="17">
        <f ca="1" t="shared" ref="AN834:AN897" si="6206">O834*AD834</f>
        <v>91638.9230836035</v>
      </c>
      <c r="AO834" s="17">
        <f ca="1">C834/'Ejercicio 3 - TIR'!$D$7</f>
        <v>12467.9705332199</v>
      </c>
      <c r="AP834" s="17">
        <f ca="1" t="shared" ref="AP834:AP897" si="6207">AJ834-AO834</f>
        <v>31572.2533358004</v>
      </c>
      <c r="AQ834" s="17">
        <f ca="1" t="shared" ref="AQ834:AQ897" si="6208">AK834-AO834</f>
        <v>33395.0663303261</v>
      </c>
      <c r="AR834" s="17">
        <f ca="1" t="shared" ref="AR834:AR897" si="6209">AL834-AO834</f>
        <v>53414.8116115571</v>
      </c>
      <c r="AS834" s="17">
        <f ca="1" t="shared" ref="AS834:AS897" si="6210">AM834-AO834</f>
        <v>49839.699585188</v>
      </c>
      <c r="AT834" s="17">
        <f ca="1" t="shared" ref="AT834:AT897" si="6211">AN834-AO834</f>
        <v>79170.9525503836</v>
      </c>
      <c r="AU834" s="17">
        <f ca="1">AP834*'Ejercicio 3 - TIR'!$D$5</f>
        <v>15786.1266679002</v>
      </c>
      <c r="AV834" s="17">
        <f ca="1">AQ834*'Ejercicio 3 - TIR'!$D$5</f>
        <v>16697.533165163</v>
      </c>
      <c r="AW834" s="17">
        <f ca="1">AR834*'Ejercicio 3 - TIR'!$D$5</f>
        <v>26707.4058057785</v>
      </c>
      <c r="AX834" s="17">
        <f ca="1">AS834*'Ejercicio 3 - TIR'!$D$5</f>
        <v>24919.849792594</v>
      </c>
      <c r="AY834" s="17">
        <f ca="1">AT834*'Ejercicio 3 - TIR'!$D$5</f>
        <v>39585.4762751918</v>
      </c>
      <c r="AZ834" s="17">
        <f ca="1" t="shared" ref="AZ834:BD834" si="6212">AJ834-AU834-AE834</f>
        <v>23975.4340261251</v>
      </c>
      <c r="BA834" s="17">
        <f ca="1" t="shared" si="6212"/>
        <v>24281.4476992036</v>
      </c>
      <c r="BB834" s="17">
        <f ca="1" t="shared" si="6212"/>
        <v>33299.9495435692</v>
      </c>
      <c r="BC834" s="17">
        <f ca="1" t="shared" si="6212"/>
        <v>30244.1409487667</v>
      </c>
      <c r="BD834" s="17">
        <f ca="1" t="shared" si="6212"/>
        <v>43514.9033659701</v>
      </c>
      <c r="BE834" s="17">
        <f ca="1" t="shared" ref="BE834:BI834" si="6213">AZ834/Z834</f>
        <v>20829.3948217915</v>
      </c>
      <c r="BF834" s="17">
        <f ca="1" t="shared" si="6213"/>
        <v>18480.4360892409</v>
      </c>
      <c r="BG834" s="17">
        <f ca="1" t="shared" si="6213"/>
        <v>21067.9572954356</v>
      </c>
      <c r="BH834" s="17">
        <f ca="1" t="shared" si="6213"/>
        <v>15737.5662934921</v>
      </c>
      <c r="BI834" s="17">
        <f ca="1" t="shared" si="6213"/>
        <v>18944.0357463274</v>
      </c>
      <c r="BJ834" s="17">
        <f ca="1" t="shared" ref="BJ834:BJ897" si="6214">E834*AD834</f>
        <v>65070.7990865044</v>
      </c>
      <c r="BK834" s="17">
        <f ca="1" t="shared" ref="BK834:BK897" si="6215">0.2*C834*AD834</f>
        <v>28639.2266245594</v>
      </c>
      <c r="BL834" s="17">
        <f ca="1" t="shared" ref="BL834:BL897" si="6216">BJ834+BK834</f>
        <v>93710.0257110638</v>
      </c>
      <c r="BM834" s="17">
        <f ca="1">BK834*'Ejercicio 3 - TIR'!$D$5</f>
        <v>14319.6133122797</v>
      </c>
      <c r="BN834" s="17">
        <f ca="1" t="shared" ref="BN834:BN897" si="6217">BL834-BM834</f>
        <v>79390.4123987841</v>
      </c>
      <c r="BO834" s="17">
        <f ca="1" t="shared" ref="BO834:BO897" si="6218">BN834/AD834</f>
        <v>34562.2923197019</v>
      </c>
      <c r="BP834" s="17">
        <f ca="1" t="shared" ref="BP834:BP897" si="6219">-(C834+E834)</f>
        <v>-90668.1597191914</v>
      </c>
      <c r="BQ834" s="17">
        <f ca="1" t="shared" ref="BQ834:BT834" si="6220">BE834</f>
        <v>20829.3948217915</v>
      </c>
      <c r="BR834" s="17">
        <f ca="1" t="shared" si="6220"/>
        <v>18480.4360892409</v>
      </c>
      <c r="BS834" s="17">
        <f ca="1" t="shared" si="6220"/>
        <v>21067.9572954356</v>
      </c>
      <c r="BT834" s="17">
        <f ca="1" t="shared" si="6220"/>
        <v>15737.5662934921</v>
      </c>
      <c r="BU834" s="17">
        <f ca="1" t="shared" ref="BU834:BU897" si="6221">BI834+BO834</f>
        <v>53506.3280660293</v>
      </c>
      <c r="BV834" s="19">
        <f ca="1" t="shared" ref="BV834:BV897" si="6222">IFERROR(IRR(BP834:BU834,0.1),NA())*100</f>
        <v>11.2347783579402</v>
      </c>
    </row>
    <row r="835" ht="15" customHeight="1" spans="1:74">
      <c r="A835" s="15">
        <v>834</v>
      </c>
      <c r="B835" s="16">
        <f ca="1" t="shared" ref="B835:F835" si="6223">RAND()</f>
        <v>0.757794723258506</v>
      </c>
      <c r="C835" s="17">
        <f ca="1">IF(B835&lt;=('Ejercicio 3 - TIR'!$D$13-'Ejercicio 3 - TIR'!$C$13)/('Ejercicio 3 - TIR'!$E$13-'Ejercicio 3 - TIR'!$C$13),'Ejercicio 3 - TIR'!$C$13+SQRT(('Ejercicio 3 - TIR'!$E$13-'Ejercicio 3 - TIR'!$C$13)*('Ejercicio 3 - TIR'!$D$13-'Ejercicio 3 - TIR'!$C$13)*B835),'Ejercicio 3 - TIR'!$E$13-SQRT(('Ejercicio 3 - TIR'!$E$13-'Ejercicio 3 - TIR'!$C$13)*('Ejercicio 3 - TIR'!$E$13-'Ejercicio 3 - TIR'!$D$13)*(1-B835)))</f>
        <v>82951.6472323631</v>
      </c>
      <c r="D835" s="16">
        <f ca="1" t="shared" si="6223"/>
        <v>0.515596950974434</v>
      </c>
      <c r="E835" s="17">
        <f ca="1">IF(D835&lt;=('Ejercicio 3 - TIR'!$D$14-'Ejercicio 3 - TIR'!$C$14)/('Ejercicio 3 - TIR'!$E$14-'Ejercicio 3 - TIR'!$C$14),'Ejercicio 3 - TIR'!$C$14+SQRT(('Ejercicio 3 - TIR'!$E$14-'Ejercicio 3 - TIR'!$C$14)*('Ejercicio 3 - TIR'!$D$14-'Ejercicio 3 - TIR'!$C$14)*D835),'Ejercicio 3 - TIR'!$E$14-SQRT(('Ejercicio 3 - TIR'!$E$14-'Ejercicio 3 - TIR'!$C$14)*('Ejercicio 3 - TIR'!$E$14-'Ejercicio 3 - TIR'!$D$14)*(1-D835)))</f>
        <v>31475.8896444359</v>
      </c>
      <c r="F835" s="16">
        <f ca="1" t="shared" si="6223"/>
        <v>0.663857041620679</v>
      </c>
      <c r="G835" s="17">
        <f ca="1">IF(F835&lt;=('Ejercicio 3 - TIR'!$D$18-'Ejercicio 3 - TIR'!$C$18)/('Ejercicio 3 - TIR'!$E$18-'Ejercicio 3 - TIR'!$C$18),'Ejercicio 3 - TIR'!$C$18+SQRT(('Ejercicio 3 - TIR'!$E$18-'Ejercicio 3 - TIR'!$C$18)*('Ejercicio 3 - TIR'!$D$18-'Ejercicio 3 - TIR'!$C$18)*F835),'Ejercicio 3 - TIR'!$E$18-SQRT(('Ejercicio 3 - TIR'!$E$18-'Ejercicio 3 - TIR'!$C$18)*('Ejercicio 3 - TIR'!$E$18-'Ejercicio 3 - TIR'!$D$18)*(1-F835)))</f>
        <v>39978.9055633923</v>
      </c>
      <c r="H835" s="16">
        <f ca="1" t="shared" ref="H835:L835" si="6224">RAND()</f>
        <v>0.948130232546119</v>
      </c>
      <c r="I835" s="17">
        <f ca="1">IF(H835&lt;=('Ejercicio 3 - TIR'!$D$18-'Ejercicio 3 - TIR'!$C$18)/('Ejercicio 3 - TIR'!$E$18-'Ejercicio 3 - TIR'!$C$18),'Ejercicio 3 - TIR'!$C$18+SQRT(('Ejercicio 3 - TIR'!$E$18-'Ejercicio 3 - TIR'!$C$18)*('Ejercicio 3 - TIR'!$D$18-'Ejercicio 3 - TIR'!$C$18)*H835),'Ejercicio 3 - TIR'!$E$18-SQRT(('Ejercicio 3 - TIR'!$E$18-'Ejercicio 3 - TIR'!$C$18)*('Ejercicio 3 - TIR'!$E$18-'Ejercicio 3 - TIR'!$D$18)*(1-H835)))</f>
        <v>43027.6327524923</v>
      </c>
      <c r="J835" s="16">
        <f ca="1" t="shared" si="6224"/>
        <v>0.735113705271637</v>
      </c>
      <c r="K835" s="17">
        <f ca="1">IF(J835&lt;=('Ejercicio 3 - TIR'!$D$18-'Ejercicio 3 - TIR'!$C$18)/('Ejercicio 3 - TIR'!$E$18-'Ejercicio 3 - TIR'!$C$18),'Ejercicio 3 - TIR'!$C$18+SQRT(('Ejercicio 3 - TIR'!$E$18-'Ejercicio 3 - TIR'!$C$18)*('Ejercicio 3 - TIR'!$D$18-'Ejercicio 3 - TIR'!$C$18)*J835),'Ejercicio 3 - TIR'!$E$18-SQRT(('Ejercicio 3 - TIR'!$E$18-'Ejercicio 3 - TIR'!$C$18)*('Ejercicio 3 - TIR'!$E$18-'Ejercicio 3 - TIR'!$D$18)*(1-J835)))</f>
        <v>40542.8179188385</v>
      </c>
      <c r="L835" s="16">
        <f ca="1" t="shared" si="6224"/>
        <v>0.848320916098806</v>
      </c>
      <c r="M835" s="17">
        <f ca="1">IF(L835&lt;=('Ejercicio 3 - TIR'!$D$18-'Ejercicio 3 - TIR'!$C$18)/('Ejercicio 3 - TIR'!$E$18-'Ejercicio 3 - TIR'!$C$18),'Ejercicio 3 - TIR'!$C$18+SQRT(('Ejercicio 3 - TIR'!$E$18-'Ejercicio 3 - TIR'!$C$18)*('Ejercicio 3 - TIR'!$D$18-'Ejercicio 3 - TIR'!$C$18)*L835),'Ejercicio 3 - TIR'!$E$18-SQRT(('Ejercicio 3 - TIR'!$E$18-'Ejercicio 3 - TIR'!$C$18)*('Ejercicio 3 - TIR'!$E$18-'Ejercicio 3 - TIR'!$D$18)*(1-L835)))</f>
        <v>41627.1775480186</v>
      </c>
      <c r="N835" s="16">
        <f ca="1" t="shared" ref="N835:R835" si="6225">RAND()</f>
        <v>0.781003994333102</v>
      </c>
      <c r="O835" s="17">
        <f ca="1">IF(N835&lt;=('Ejercicio 3 - TIR'!$D$18-'Ejercicio 3 - TIR'!$C$18)/('Ejercicio 3 - TIR'!$E$18-'Ejercicio 3 - TIR'!$C$18),'Ejercicio 3 - TIR'!$C$18+SQRT(('Ejercicio 3 - TIR'!$E$18-'Ejercicio 3 - TIR'!$C$18)*('Ejercicio 3 - TIR'!$D$18-'Ejercicio 3 - TIR'!$C$18)*N835),'Ejercicio 3 - TIR'!$E$18-SQRT(('Ejercicio 3 - TIR'!$E$18-'Ejercicio 3 - TIR'!$C$18)*('Ejercicio 3 - TIR'!$E$18-'Ejercicio 3 - TIR'!$D$18)*(1-N835)))</f>
        <v>40947.2601335618</v>
      </c>
      <c r="P835" s="16">
        <f ca="1" t="shared" si="6225"/>
        <v>0.838326122432721</v>
      </c>
      <c r="Q835" s="18">
        <f ca="1">IF(P835&lt;=('Ejercicio 3 - TIR'!$D$22-'Ejercicio 3 - TIR'!$C$22)/('Ejercicio 3 - TIR'!$E$22-'Ejercicio 3 - TIR'!$C$22),'Ejercicio 3 - TIR'!$C$22+SQRT(('Ejercicio 3 - TIR'!$E$22-'Ejercicio 3 - TIR'!$C$22)*('Ejercicio 3 - TIR'!$D$22-'Ejercicio 3 - TIR'!$C$22)*P835),'Ejercicio 3 - TIR'!$E$22-SQRT(('Ejercicio 3 - TIR'!$E$22-'Ejercicio 3 - TIR'!$C$22)*('Ejercicio 3 - TIR'!$E$22-'Ejercicio 3 - TIR'!$D$22)*(1-P835)))</f>
        <v>0.162940897455578</v>
      </c>
      <c r="R835" s="16">
        <f ca="1" t="shared" si="6225"/>
        <v>0.78878726754114</v>
      </c>
      <c r="S835" s="18">
        <f ca="1">IF(R835&lt;=('Ejercicio 3 - TIR'!$D$23-'Ejercicio 3 - TIR'!$C$23)/('Ejercicio 3 - TIR'!$E$23-'Ejercicio 3 - TIR'!$C$23),'Ejercicio 3 - TIR'!$C$23+SQRT(('Ejercicio 3 - TIR'!$E$23-'Ejercicio 3 - TIR'!$C$23)*('Ejercicio 3 - TIR'!$D$23-'Ejercicio 3 - TIR'!$C$23)*R835),'Ejercicio 3 - TIR'!$E$23-SQRT(('Ejercicio 3 - TIR'!$E$23-'Ejercicio 3 - TIR'!$C$23)*('Ejercicio 3 - TIR'!$E$23-'Ejercicio 3 - TIR'!$D$23)*(1-R835)))</f>
        <v>0.160501720116227</v>
      </c>
      <c r="T835" s="16">
        <f ca="1" t="shared" ref="T835:X835" si="6226">RAND()</f>
        <v>0.0278032119642131</v>
      </c>
      <c r="U835" s="18">
        <f ca="1">IF(T835&lt;=('Ejercicio 3 - TIR'!$D$24-'Ejercicio 3 - TIR'!$C$24)/('Ejercicio 3 - TIR'!$E$24-'Ejercicio 3 - TIR'!$C$24),'Ejercicio 3 - TIR'!$C$24+SQRT(('Ejercicio 3 - TIR'!$E$24-'Ejercicio 3 - TIR'!$C$24)*('Ejercicio 3 - TIR'!$D$24-'Ejercicio 3 - TIR'!$C$24)*T835),'Ejercicio 3 - TIR'!$E$24-SQRT(('Ejercicio 3 - TIR'!$E$24-'Ejercicio 3 - TIR'!$C$24)*('Ejercicio 3 - TIR'!$E$24-'Ejercicio 3 - TIR'!$D$24)*(1-T835)))</f>
        <v>0.15764112198076</v>
      </c>
      <c r="V835" s="16">
        <f ca="1" t="shared" si="6226"/>
        <v>0.0212635137461989</v>
      </c>
      <c r="W835" s="18">
        <f ca="1">IF(V835&lt;=('Ejercicio 3 - TIR'!$D$25-'Ejercicio 3 - TIR'!$C$25)/('Ejercicio 3 - TIR'!$E$25-'Ejercicio 3 - TIR'!$C$25),'Ejercicio 3 - TIR'!$C$25+SQRT(('Ejercicio 3 - TIR'!$E$25-'Ejercicio 3 - TIR'!$C$25)*('Ejercicio 3 - TIR'!$D$25-'Ejercicio 3 - TIR'!$C$25)*V835),'Ejercicio 3 - TIR'!$E$25-SQRT(('Ejercicio 3 - TIR'!$E$25-'Ejercicio 3 - TIR'!$C$25)*('Ejercicio 3 - TIR'!$E$25-'Ejercicio 3 - TIR'!$D$25)*(1-V835)))</f>
        <v>0.18545609010599</v>
      </c>
      <c r="X835" s="16">
        <f ca="1" t="shared" si="6226"/>
        <v>0.751475137388331</v>
      </c>
      <c r="Y835" s="18">
        <f ca="1">IF(X835&lt;=('Ejercicio 3 - TIR'!$D$26-'Ejercicio 3 - TIR'!$C$26)/('Ejercicio 3 - TIR'!$E$26-'Ejercicio 3 - TIR'!$C$26),'Ejercicio 3 - TIR'!$C$26+SQRT(('Ejercicio 3 - TIR'!$E$26-'Ejercicio 3 - TIR'!$C$26)*('Ejercicio 3 - TIR'!$D$26-'Ejercicio 3 - TIR'!$C$26)*X835),'Ejercicio 3 - TIR'!$E$26-SQRT(('Ejercicio 3 - TIR'!$E$26-'Ejercicio 3 - TIR'!$C$26)*('Ejercicio 3 - TIR'!$E$26-'Ejercicio 3 - TIR'!$D$26)*(1-X835)))</f>
        <v>0.243366214253738</v>
      </c>
      <c r="Z835" s="16">
        <f ca="1" t="shared" si="6192"/>
        <v>1.16294089745558</v>
      </c>
      <c r="AA835" s="16">
        <f ca="1" t="shared" si="6193"/>
        <v>1.34959491189071</v>
      </c>
      <c r="AB835" s="16">
        <f ca="1" t="shared" si="6194"/>
        <v>1.56234656802068</v>
      </c>
      <c r="AC835" s="16">
        <f ca="1" t="shared" si="6195"/>
        <v>1.85209325391631</v>
      </c>
      <c r="AD835" s="16">
        <f ca="1" t="shared" si="6196"/>
        <v>2.30283017756681</v>
      </c>
      <c r="AE835" s="15">
        <f ca="1" t="shared" si="6197"/>
        <v>5128.70970687712</v>
      </c>
      <c r="AF835" s="15">
        <f ca="1" t="shared" si="6198"/>
        <v>5951.87643680769</v>
      </c>
      <c r="AG835" s="15">
        <f ca="1" t="shared" si="6199"/>
        <v>6890.1369161969</v>
      </c>
      <c r="AH835" s="15">
        <f ca="1" t="shared" si="6200"/>
        <v>8167.95476896972</v>
      </c>
      <c r="AI835" s="15">
        <f ca="1" t="shared" si="6201"/>
        <v>10155.7589992897</v>
      </c>
      <c r="AJ835" s="17">
        <f ca="1" t="shared" si="6202"/>
        <v>46493.1043151833</v>
      </c>
      <c r="AK835" s="17">
        <f ca="1" t="shared" si="6203"/>
        <v>58069.8742334656</v>
      </c>
      <c r="AL835" s="17">
        <f ca="1" t="shared" si="6204"/>
        <v>63341.9324333848</v>
      </c>
      <c r="AM835" s="17">
        <f ca="1" t="shared" si="6205"/>
        <v>77097.4147162618</v>
      </c>
      <c r="AN835" s="17">
        <f ca="1" t="shared" si="6206"/>
        <v>94294.5863242445</v>
      </c>
      <c r="AO835" s="17">
        <f ca="1">C835/'Ejercicio 3 - TIR'!$D$7</f>
        <v>16590.3294464726</v>
      </c>
      <c r="AP835" s="17">
        <f ca="1" t="shared" si="6207"/>
        <v>29902.7748687106</v>
      </c>
      <c r="AQ835" s="17">
        <f ca="1" t="shared" si="6208"/>
        <v>41479.5447869929</v>
      </c>
      <c r="AR835" s="17">
        <f ca="1" t="shared" si="6209"/>
        <v>46751.6029869121</v>
      </c>
      <c r="AS835" s="17">
        <f ca="1" t="shared" si="6210"/>
        <v>60507.0852697892</v>
      </c>
      <c r="AT835" s="17">
        <f ca="1" t="shared" si="6211"/>
        <v>77704.2568777719</v>
      </c>
      <c r="AU835" s="17">
        <f ca="1">AP835*'Ejercicio 3 - TIR'!$D$5</f>
        <v>14951.3874343553</v>
      </c>
      <c r="AV835" s="17">
        <f ca="1">AQ835*'Ejercicio 3 - TIR'!$D$5</f>
        <v>20739.7723934965</v>
      </c>
      <c r="AW835" s="17">
        <f ca="1">AR835*'Ejercicio 3 - TIR'!$D$5</f>
        <v>23375.8014934561</v>
      </c>
      <c r="AX835" s="17">
        <f ca="1">AS835*'Ejercicio 3 - TIR'!$D$5</f>
        <v>30253.5426348946</v>
      </c>
      <c r="AY835" s="17">
        <f ca="1">AT835*'Ejercicio 3 - TIR'!$D$5</f>
        <v>38852.128438886</v>
      </c>
      <c r="AZ835" s="17">
        <f ca="1" t="shared" ref="AZ835:BD835" si="6227">AJ835-AU835-AE835</f>
        <v>26413.0071739508</v>
      </c>
      <c r="BA835" s="17">
        <f ca="1" t="shared" si="6227"/>
        <v>31378.2254031614</v>
      </c>
      <c r="BB835" s="17">
        <f ca="1" t="shared" si="6227"/>
        <v>33075.9940237318</v>
      </c>
      <c r="BC835" s="17">
        <f ca="1" t="shared" si="6227"/>
        <v>38675.9173123975</v>
      </c>
      <c r="BD835" s="17">
        <f ca="1" t="shared" si="6227"/>
        <v>45286.6988860689</v>
      </c>
      <c r="BE835" s="17">
        <f ca="1" t="shared" ref="BE835:BI835" si="6228">AZ835/Z835</f>
        <v>22712.2523868069</v>
      </c>
      <c r="BF835" s="17">
        <f ca="1" t="shared" si="6228"/>
        <v>23250.1064776558</v>
      </c>
      <c r="BG835" s="17">
        <f ca="1" t="shared" si="6228"/>
        <v>21170.7150646065</v>
      </c>
      <c r="BH835" s="17">
        <f ca="1" t="shared" si="6228"/>
        <v>20882.2731958102</v>
      </c>
      <c r="BI835" s="17">
        <f ca="1" t="shared" si="6228"/>
        <v>19665.6702379675</v>
      </c>
      <c r="BJ835" s="17">
        <f ca="1" t="shared" si="6214"/>
        <v>72483.6285389697</v>
      </c>
      <c r="BK835" s="17">
        <f ca="1" t="shared" si="6215"/>
        <v>38204.7113051124</v>
      </c>
      <c r="BL835" s="17">
        <f ca="1" t="shared" si="6216"/>
        <v>110688.339844082</v>
      </c>
      <c r="BM835" s="17">
        <f ca="1">BK835*'Ejercicio 3 - TIR'!$D$5</f>
        <v>19102.3556525562</v>
      </c>
      <c r="BN835" s="17">
        <f ca="1" t="shared" si="6217"/>
        <v>91585.9841915259</v>
      </c>
      <c r="BO835" s="17">
        <f ca="1" t="shared" si="6218"/>
        <v>39771.0543676722</v>
      </c>
      <c r="BP835" s="17">
        <f ca="1" t="shared" si="6219"/>
        <v>-114427.536876799</v>
      </c>
      <c r="BQ835" s="17">
        <f ca="1" t="shared" ref="BQ835:BT835" si="6229">BE835</f>
        <v>22712.2523868069</v>
      </c>
      <c r="BR835" s="17">
        <f ca="1" t="shared" si="6229"/>
        <v>23250.1064776558</v>
      </c>
      <c r="BS835" s="17">
        <f ca="1" t="shared" si="6229"/>
        <v>21170.7150646065</v>
      </c>
      <c r="BT835" s="17">
        <f ca="1" t="shared" si="6229"/>
        <v>20882.2731958102</v>
      </c>
      <c r="BU835" s="17">
        <f ca="1" t="shared" si="6221"/>
        <v>59436.7246056397</v>
      </c>
      <c r="BV835" s="19">
        <f ca="1" t="shared" si="6222"/>
        <v>7.75436392339495</v>
      </c>
    </row>
    <row r="836" ht="15" customHeight="1" spans="1:74">
      <c r="A836" s="15">
        <v>835</v>
      </c>
      <c r="B836" s="16">
        <f ca="1" t="shared" ref="B836:F836" si="6230">RAND()</f>
        <v>0.00537219456410942</v>
      </c>
      <c r="C836" s="17">
        <f ca="1">IF(B836&lt;=('Ejercicio 3 - TIR'!$D$13-'Ejercicio 3 - TIR'!$C$13)/('Ejercicio 3 - TIR'!$E$13-'Ejercicio 3 - TIR'!$C$13),'Ejercicio 3 - TIR'!$C$13+SQRT(('Ejercicio 3 - TIR'!$E$13-'Ejercicio 3 - TIR'!$C$13)*('Ejercicio 3 - TIR'!$D$13-'Ejercicio 3 - TIR'!$C$13)*B836),'Ejercicio 3 - TIR'!$E$13-SQRT(('Ejercicio 3 - TIR'!$E$13-'Ejercicio 3 - TIR'!$C$13)*('Ejercicio 3 - TIR'!$E$13-'Ejercicio 3 - TIR'!$D$13)*(1-B836)))</f>
        <v>61465.9051216377</v>
      </c>
      <c r="D836" s="16">
        <f ca="1" t="shared" si="6230"/>
        <v>0.610782332525007</v>
      </c>
      <c r="E836" s="17">
        <f ca="1">IF(D836&lt;=('Ejercicio 3 - TIR'!$D$14-'Ejercicio 3 - TIR'!$C$14)/('Ejercicio 3 - TIR'!$E$14-'Ejercicio 3 - TIR'!$C$14),'Ejercicio 3 - TIR'!$C$14+SQRT(('Ejercicio 3 - TIR'!$E$14-'Ejercicio 3 - TIR'!$C$14)*('Ejercicio 3 - TIR'!$D$14-'Ejercicio 3 - TIR'!$C$14)*D836),'Ejercicio 3 - TIR'!$E$14-SQRT(('Ejercicio 3 - TIR'!$E$14-'Ejercicio 3 - TIR'!$C$14)*('Ejercicio 3 - TIR'!$E$14-'Ejercicio 3 - TIR'!$D$14)*(1-D836)))</f>
        <v>32359.1459822053</v>
      </c>
      <c r="F836" s="16">
        <f ca="1" t="shared" si="6230"/>
        <v>0.570669624604751</v>
      </c>
      <c r="G836" s="17">
        <f ca="1">IF(F836&lt;=('Ejercicio 3 - TIR'!$D$18-'Ejercicio 3 - TIR'!$C$18)/('Ejercicio 3 - TIR'!$E$18-'Ejercicio 3 - TIR'!$C$18),'Ejercicio 3 - TIR'!$C$18+SQRT(('Ejercicio 3 - TIR'!$E$18-'Ejercicio 3 - TIR'!$C$18)*('Ejercicio 3 - TIR'!$D$18-'Ejercicio 3 - TIR'!$C$18)*F836),'Ejercicio 3 - TIR'!$E$18-SQRT(('Ejercicio 3 - TIR'!$E$18-'Ejercicio 3 - TIR'!$C$18)*('Ejercicio 3 - TIR'!$E$18-'Ejercicio 3 - TIR'!$D$18)*(1-F836)))</f>
        <v>39252.0507829731</v>
      </c>
      <c r="H836" s="16">
        <f ca="1" t="shared" ref="H836:L836" si="6231">RAND()</f>
        <v>0.762731073873969</v>
      </c>
      <c r="I836" s="17">
        <f ca="1">IF(H836&lt;=('Ejercicio 3 - TIR'!$D$18-'Ejercicio 3 - TIR'!$C$18)/('Ejercicio 3 - TIR'!$E$18-'Ejercicio 3 - TIR'!$C$18),'Ejercicio 3 - TIR'!$C$18+SQRT(('Ejercicio 3 - TIR'!$E$18-'Ejercicio 3 - TIR'!$C$18)*('Ejercicio 3 - TIR'!$D$18-'Ejercicio 3 - TIR'!$C$18)*H836),'Ejercicio 3 - TIR'!$E$18-SQRT(('Ejercicio 3 - TIR'!$E$18-'Ejercicio 3 - TIR'!$C$18)*('Ejercicio 3 - TIR'!$E$18-'Ejercicio 3 - TIR'!$D$18)*(1-H836)))</f>
        <v>40781.5678908566</v>
      </c>
      <c r="J836" s="16">
        <f ca="1" t="shared" si="6231"/>
        <v>0.439027955555724</v>
      </c>
      <c r="K836" s="17">
        <f ca="1">IF(J836&lt;=('Ejercicio 3 - TIR'!$D$18-'Ejercicio 3 - TIR'!$C$18)/('Ejercicio 3 - TIR'!$E$18-'Ejercicio 3 - TIR'!$C$18),'Ejercicio 3 - TIR'!$C$18+SQRT(('Ejercicio 3 - TIR'!$E$18-'Ejercicio 3 - TIR'!$C$18)*('Ejercicio 3 - TIR'!$D$18-'Ejercicio 3 - TIR'!$C$18)*J836),'Ejercicio 3 - TIR'!$E$18-SQRT(('Ejercicio 3 - TIR'!$E$18-'Ejercicio 3 - TIR'!$C$18)*('Ejercicio 3 - TIR'!$E$18-'Ejercicio 3 - TIR'!$D$18)*(1-J836)))</f>
        <v>38115.0596629574</v>
      </c>
      <c r="L836" s="16">
        <f ca="1" t="shared" si="6231"/>
        <v>0.876060959147819</v>
      </c>
      <c r="M836" s="17">
        <f ca="1">IF(L836&lt;=('Ejercicio 3 - TIR'!$D$18-'Ejercicio 3 - TIR'!$C$18)/('Ejercicio 3 - TIR'!$E$18-'Ejercicio 3 - TIR'!$C$18),'Ejercicio 3 - TIR'!$C$18+SQRT(('Ejercicio 3 - TIR'!$E$18-'Ejercicio 3 - TIR'!$C$18)*('Ejercicio 3 - TIR'!$D$18-'Ejercicio 3 - TIR'!$C$18)*L836),'Ejercicio 3 - TIR'!$E$18-SQRT(('Ejercicio 3 - TIR'!$E$18-'Ejercicio 3 - TIR'!$C$18)*('Ejercicio 3 - TIR'!$E$18-'Ejercicio 3 - TIR'!$D$18)*(1-L836)))</f>
        <v>41951.1595542053</v>
      </c>
      <c r="N836" s="16">
        <f ca="1" t="shared" ref="N836:R836" si="6232">RAND()</f>
        <v>0.171411248702732</v>
      </c>
      <c r="O836" s="17">
        <f ca="1">IF(N836&lt;=('Ejercicio 3 - TIR'!$D$18-'Ejercicio 3 - TIR'!$C$18)/('Ejercicio 3 - TIR'!$E$18-'Ejercicio 3 - TIR'!$C$18),'Ejercicio 3 - TIR'!$C$18+SQRT(('Ejercicio 3 - TIR'!$E$18-'Ejercicio 3 - TIR'!$C$18)*('Ejercicio 3 - TIR'!$D$18-'Ejercicio 3 - TIR'!$C$18)*N836),'Ejercicio 3 - TIR'!$E$18-SQRT(('Ejercicio 3 - TIR'!$E$18-'Ejercicio 3 - TIR'!$C$18)*('Ejercicio 3 - TIR'!$E$18-'Ejercicio 3 - TIR'!$D$18)*(1-N836)))</f>
        <v>35070.6693153281</v>
      </c>
      <c r="P836" s="16">
        <f ca="1" t="shared" si="6232"/>
        <v>0.691849726701707</v>
      </c>
      <c r="Q836" s="18">
        <f ca="1">IF(P836&lt;=('Ejercicio 3 - TIR'!$D$22-'Ejercicio 3 - TIR'!$C$22)/('Ejercicio 3 - TIR'!$E$22-'Ejercicio 3 - TIR'!$C$22),'Ejercicio 3 - TIR'!$C$22+SQRT(('Ejercicio 3 - TIR'!$E$22-'Ejercicio 3 - TIR'!$C$22)*('Ejercicio 3 - TIR'!$D$22-'Ejercicio 3 - TIR'!$C$22)*P836),'Ejercicio 3 - TIR'!$E$22-SQRT(('Ejercicio 3 - TIR'!$E$22-'Ejercicio 3 - TIR'!$C$22)*('Ejercicio 3 - TIR'!$E$22-'Ejercicio 3 - TIR'!$D$22)*(1-P836)))</f>
        <v>0.156448556478701</v>
      </c>
      <c r="R836" s="16">
        <f ca="1" t="shared" si="6232"/>
        <v>0.833037949881095</v>
      </c>
      <c r="S836" s="18">
        <f ca="1">IF(R836&lt;=('Ejercicio 3 - TIR'!$D$23-'Ejercicio 3 - TIR'!$C$23)/('Ejercicio 3 - TIR'!$E$23-'Ejercicio 3 - TIR'!$C$23),'Ejercicio 3 - TIR'!$C$23+SQRT(('Ejercicio 3 - TIR'!$E$23-'Ejercicio 3 - TIR'!$C$23)*('Ejercicio 3 - TIR'!$D$23-'Ejercicio 3 - TIR'!$C$23)*R836),'Ejercicio 3 - TIR'!$E$23-SQRT(('Ejercicio 3 - TIR'!$E$23-'Ejercicio 3 - TIR'!$C$23)*('Ejercicio 3 - TIR'!$E$23-'Ejercicio 3 - TIR'!$D$23)*(1-R836)))</f>
        <v>0.162664150144454</v>
      </c>
      <c r="T836" s="16">
        <f ca="1" t="shared" ref="T836:X836" si="6233">RAND()</f>
        <v>0.27617587077578</v>
      </c>
      <c r="U836" s="18">
        <f ca="1">IF(T836&lt;=('Ejercicio 3 - TIR'!$D$24-'Ejercicio 3 - TIR'!$C$24)/('Ejercicio 3 - TIR'!$E$24-'Ejercicio 3 - TIR'!$C$24),'Ejercicio 3 - TIR'!$C$24+SQRT(('Ejercicio 3 - TIR'!$E$24-'Ejercicio 3 - TIR'!$C$24)*('Ejercicio 3 - TIR'!$D$24-'Ejercicio 3 - TIR'!$C$24)*T836),'Ejercicio 3 - TIR'!$E$24-SQRT(('Ejercicio 3 - TIR'!$E$24-'Ejercicio 3 - TIR'!$C$24)*('Ejercicio 3 - TIR'!$E$24-'Ejercicio 3 - TIR'!$D$24)*(1-T836)))</f>
        <v>0.174082552369488</v>
      </c>
      <c r="V836" s="16">
        <f ca="1" t="shared" si="6233"/>
        <v>0.256804888810582</v>
      </c>
      <c r="W836" s="18">
        <f ca="1">IF(V836&lt;=('Ejercicio 3 - TIR'!$D$25-'Ejercicio 3 - TIR'!$C$25)/('Ejercicio 3 - TIR'!$E$25-'Ejercicio 3 - TIR'!$C$25),'Ejercicio 3 - TIR'!$C$25+SQRT(('Ejercicio 3 - TIR'!$E$25-'Ejercicio 3 - TIR'!$C$25)*('Ejercicio 3 - TIR'!$D$25-'Ejercicio 3 - TIR'!$C$25)*V836),'Ejercicio 3 - TIR'!$E$25-SQRT(('Ejercicio 3 - TIR'!$E$25-'Ejercicio 3 - TIR'!$C$25)*('Ejercicio 3 - TIR'!$E$25-'Ejercicio 3 - TIR'!$D$25)*(1-V836)))</f>
        <v>0.198961193114749</v>
      </c>
      <c r="X836" s="16">
        <f ca="1" t="shared" si="6233"/>
        <v>0.727469321528065</v>
      </c>
      <c r="Y836" s="18">
        <f ca="1">IF(X836&lt;=('Ejercicio 3 - TIR'!$D$26-'Ejercicio 3 - TIR'!$C$26)/('Ejercicio 3 - TIR'!$E$26-'Ejercicio 3 - TIR'!$C$26),'Ejercicio 3 - TIR'!$C$26+SQRT(('Ejercicio 3 - TIR'!$E$26-'Ejercicio 3 - TIR'!$C$26)*('Ejercicio 3 - TIR'!$D$26-'Ejercicio 3 - TIR'!$C$26)*X836),'Ejercicio 3 - TIR'!$E$26-SQRT(('Ejercicio 3 - TIR'!$E$26-'Ejercicio 3 - TIR'!$C$26)*('Ejercicio 3 - TIR'!$E$26-'Ejercicio 3 - TIR'!$D$26)*(1-X836)))</f>
        <v>0.24163770518141</v>
      </c>
      <c r="Z836" s="16">
        <f ca="1" t="shared" si="6192"/>
        <v>1.1564485564787</v>
      </c>
      <c r="AA836" s="16">
        <f ca="1" t="shared" si="6193"/>
        <v>1.34456127810409</v>
      </c>
      <c r="AB836" s="16">
        <f ca="1" t="shared" si="6194"/>
        <v>1.57862593721363</v>
      </c>
      <c r="AC836" s="16">
        <f ca="1" t="shared" si="6195"/>
        <v>1.89271123716354</v>
      </c>
      <c r="AD836" s="16">
        <f ca="1" t="shared" si="6196"/>
        <v>2.35006163708281</v>
      </c>
      <c r="AE836" s="15">
        <f ca="1" t="shared" si="6197"/>
        <v>5062.54167779959</v>
      </c>
      <c r="AF836" s="15">
        <f ca="1" t="shared" si="6198"/>
        <v>5886.03571738974</v>
      </c>
      <c r="AG836" s="15">
        <f ca="1" t="shared" si="6199"/>
        <v>6910.69183841091</v>
      </c>
      <c r="AH836" s="15">
        <f ca="1" t="shared" si="6200"/>
        <v>8285.65133182951</v>
      </c>
      <c r="AI836" s="15">
        <f ca="1" t="shared" si="6201"/>
        <v>10287.7771055861</v>
      </c>
      <c r="AJ836" s="17">
        <f ca="1" t="shared" si="6202"/>
        <v>45392.9774667979</v>
      </c>
      <c r="AK836" s="17">
        <f ca="1" t="shared" si="6203"/>
        <v>54833.3170464188</v>
      </c>
      <c r="AL836" s="17">
        <f ca="1" t="shared" si="6204"/>
        <v>60169.4217823896</v>
      </c>
      <c r="AM836" s="17">
        <f ca="1" t="shared" si="6205"/>
        <v>79401.4311002852</v>
      </c>
      <c r="AN836" s="17">
        <f ca="1" t="shared" si="6206"/>
        <v>82418.2345447698</v>
      </c>
      <c r="AO836" s="17">
        <f ca="1">C836/'Ejercicio 3 - TIR'!$D$7</f>
        <v>12293.1810243275</v>
      </c>
      <c r="AP836" s="17">
        <f ca="1" t="shared" si="6207"/>
        <v>33099.7964424703</v>
      </c>
      <c r="AQ836" s="17">
        <f ca="1" t="shared" si="6208"/>
        <v>42540.1360220913</v>
      </c>
      <c r="AR836" s="17">
        <f ca="1" t="shared" si="6209"/>
        <v>47876.2407580621</v>
      </c>
      <c r="AS836" s="17">
        <f ca="1" t="shared" si="6210"/>
        <v>67108.2500759576</v>
      </c>
      <c r="AT836" s="17">
        <f ca="1" t="shared" si="6211"/>
        <v>70125.0535204422</v>
      </c>
      <c r="AU836" s="17">
        <f ca="1">AP836*'Ejercicio 3 - TIR'!$D$5</f>
        <v>16549.8982212352</v>
      </c>
      <c r="AV836" s="17">
        <f ca="1">AQ836*'Ejercicio 3 - TIR'!$D$5</f>
        <v>21270.0680110456</v>
      </c>
      <c r="AW836" s="17">
        <f ca="1">AR836*'Ejercicio 3 - TIR'!$D$5</f>
        <v>23938.120379031</v>
      </c>
      <c r="AX836" s="17">
        <f ca="1">AS836*'Ejercicio 3 - TIR'!$D$5</f>
        <v>33554.1250379788</v>
      </c>
      <c r="AY836" s="17">
        <f ca="1">AT836*'Ejercicio 3 - TIR'!$D$5</f>
        <v>35062.5267602211</v>
      </c>
      <c r="AZ836" s="17">
        <f ca="1" t="shared" ref="AZ836:BD836" si="6234">AJ836-AU836-AE836</f>
        <v>23780.5375677631</v>
      </c>
      <c r="BA836" s="17">
        <f ca="1" t="shared" si="6234"/>
        <v>27677.2133179834</v>
      </c>
      <c r="BB836" s="17">
        <f ca="1" t="shared" si="6234"/>
        <v>29320.6095649477</v>
      </c>
      <c r="BC836" s="17">
        <f ca="1" t="shared" si="6234"/>
        <v>37561.6547304769</v>
      </c>
      <c r="BD836" s="17">
        <f ca="1" t="shared" si="6234"/>
        <v>37067.9306789626</v>
      </c>
      <c r="BE836" s="17">
        <f ca="1" t="shared" ref="BE836:BI836" si="6235">AZ836/Z836</f>
        <v>20563.4201664561</v>
      </c>
      <c r="BF836" s="17">
        <f ca="1" t="shared" si="6235"/>
        <v>20584.568192392</v>
      </c>
      <c r="BG836" s="17">
        <f ca="1" t="shared" si="6235"/>
        <v>18573.5004561627</v>
      </c>
      <c r="BH836" s="17">
        <f ca="1" t="shared" si="6235"/>
        <v>19845.4227950628</v>
      </c>
      <c r="BI836" s="17">
        <f ca="1" t="shared" si="6235"/>
        <v>15773.1738155498</v>
      </c>
      <c r="BJ836" s="17">
        <f ca="1" t="shared" si="6214"/>
        <v>76045.9875815431</v>
      </c>
      <c r="BK836" s="17">
        <f ca="1" t="shared" si="6215"/>
        <v>28889.7331229865</v>
      </c>
      <c r="BL836" s="17">
        <f ca="1" t="shared" si="6216"/>
        <v>104935.72070453</v>
      </c>
      <c r="BM836" s="17">
        <f ca="1">BK836*'Ejercicio 3 - TIR'!$D$5</f>
        <v>14444.8665614933</v>
      </c>
      <c r="BN836" s="17">
        <f ca="1" t="shared" si="6217"/>
        <v>90490.8541430364</v>
      </c>
      <c r="BO836" s="17">
        <f ca="1" t="shared" si="6218"/>
        <v>38505.7364943691</v>
      </c>
      <c r="BP836" s="17">
        <f ca="1" t="shared" si="6219"/>
        <v>-93825.0511038431</v>
      </c>
      <c r="BQ836" s="17">
        <f ca="1" t="shared" ref="BQ836:BT836" si="6236">BE836</f>
        <v>20563.4201664561</v>
      </c>
      <c r="BR836" s="17">
        <f ca="1" t="shared" si="6236"/>
        <v>20584.568192392</v>
      </c>
      <c r="BS836" s="17">
        <f ca="1" t="shared" si="6236"/>
        <v>18573.5004561627</v>
      </c>
      <c r="BT836" s="17">
        <f ca="1" t="shared" si="6236"/>
        <v>19845.4227950628</v>
      </c>
      <c r="BU836" s="17">
        <f ca="1" t="shared" si="6221"/>
        <v>54278.9103099189</v>
      </c>
      <c r="BV836" s="19">
        <f ca="1" t="shared" si="6222"/>
        <v>11.0992107093683</v>
      </c>
    </row>
    <row r="837" ht="15" customHeight="1" spans="1:74">
      <c r="A837" s="15">
        <v>836</v>
      </c>
      <c r="B837" s="16">
        <f ca="1" t="shared" ref="B837:F837" si="6237">RAND()</f>
        <v>0.80186708355652</v>
      </c>
      <c r="C837" s="17">
        <f ca="1">IF(B837&lt;=('Ejercicio 3 - TIR'!$D$13-'Ejercicio 3 - TIR'!$C$13)/('Ejercicio 3 - TIR'!$E$13-'Ejercicio 3 - TIR'!$C$13),'Ejercicio 3 - TIR'!$C$13+SQRT(('Ejercicio 3 - TIR'!$E$13-'Ejercicio 3 - TIR'!$C$13)*('Ejercicio 3 - TIR'!$D$13-'Ejercicio 3 - TIR'!$C$13)*B837),'Ejercicio 3 - TIR'!$E$13-SQRT(('Ejercicio 3 - TIR'!$E$13-'Ejercicio 3 - TIR'!$C$13)*('Ejercicio 3 - TIR'!$E$13-'Ejercicio 3 - TIR'!$D$13)*(1-B837)))</f>
        <v>84580.548008046</v>
      </c>
      <c r="D837" s="16">
        <f ca="1" t="shared" si="6237"/>
        <v>0.289545688711595</v>
      </c>
      <c r="E837" s="17">
        <f ca="1">IF(D837&lt;=('Ejercicio 3 - TIR'!$D$14-'Ejercicio 3 - TIR'!$C$14)/('Ejercicio 3 - TIR'!$E$14-'Ejercicio 3 - TIR'!$C$14),'Ejercicio 3 - TIR'!$C$14+SQRT(('Ejercicio 3 - TIR'!$E$14-'Ejercicio 3 - TIR'!$C$14)*('Ejercicio 3 - TIR'!$D$14-'Ejercicio 3 - TIR'!$C$14)*D837),'Ejercicio 3 - TIR'!$E$14-SQRT(('Ejercicio 3 - TIR'!$E$14-'Ejercicio 3 - TIR'!$C$14)*('Ejercicio 3 - TIR'!$E$14-'Ejercicio 3 - TIR'!$D$14)*(1-D837)))</f>
        <v>29660.035048513</v>
      </c>
      <c r="F837" s="16">
        <f ca="1" t="shared" si="6237"/>
        <v>0.369576316927734</v>
      </c>
      <c r="G837" s="17">
        <f ca="1">IF(F837&lt;=('Ejercicio 3 - TIR'!$D$18-'Ejercicio 3 - TIR'!$C$18)/('Ejercicio 3 - TIR'!$E$18-'Ejercicio 3 - TIR'!$C$18),'Ejercicio 3 - TIR'!$C$18+SQRT(('Ejercicio 3 - TIR'!$E$18-'Ejercicio 3 - TIR'!$C$18)*('Ejercicio 3 - TIR'!$D$18-'Ejercicio 3 - TIR'!$C$18)*F837),'Ejercicio 3 - TIR'!$E$18-SQRT(('Ejercicio 3 - TIR'!$E$18-'Ejercicio 3 - TIR'!$C$18)*('Ejercicio 3 - TIR'!$E$18-'Ejercicio 3 - TIR'!$D$18)*(1-F837)))</f>
        <v>37445.5656292293</v>
      </c>
      <c r="H837" s="16">
        <f ca="1" t="shared" ref="H837:L837" si="6238">RAND()</f>
        <v>0.904083850048177</v>
      </c>
      <c r="I837" s="17">
        <f ca="1">IF(H837&lt;=('Ejercicio 3 - TIR'!$D$18-'Ejercicio 3 - TIR'!$C$18)/('Ejercicio 3 - TIR'!$E$18-'Ejercicio 3 - TIR'!$C$18),'Ejercicio 3 - TIR'!$C$18+SQRT(('Ejercicio 3 - TIR'!$E$18-'Ejercicio 3 - TIR'!$C$18)*('Ejercicio 3 - TIR'!$D$18-'Ejercicio 3 - TIR'!$C$18)*H837),'Ejercicio 3 - TIR'!$E$18-SQRT(('Ejercicio 3 - TIR'!$E$18-'Ejercicio 3 - TIR'!$C$18)*('Ejercicio 3 - TIR'!$E$18-'Ejercicio 3 - TIR'!$D$18)*(1-H837)))</f>
        <v>42317.8905230422</v>
      </c>
      <c r="J837" s="16">
        <f ca="1" t="shared" si="6238"/>
        <v>0.0700873350382141</v>
      </c>
      <c r="K837" s="17">
        <f ca="1">IF(J837&lt;=('Ejercicio 3 - TIR'!$D$18-'Ejercicio 3 - TIR'!$C$18)/('Ejercicio 3 - TIR'!$E$18-'Ejercicio 3 - TIR'!$C$18),'Ejercicio 3 - TIR'!$C$18+SQRT(('Ejercicio 3 - TIR'!$E$18-'Ejercicio 3 - TIR'!$C$18)*('Ejercicio 3 - TIR'!$D$18-'Ejercicio 3 - TIR'!$C$18)*J837),'Ejercicio 3 - TIR'!$E$18-SQRT(('Ejercicio 3 - TIR'!$E$18-'Ejercicio 3 - TIR'!$C$18)*('Ejercicio 3 - TIR'!$E$18-'Ejercicio 3 - TIR'!$D$18)*(1-J837)))</f>
        <v>33242.391132441</v>
      </c>
      <c r="L837" s="16">
        <f ca="1" t="shared" si="6238"/>
        <v>0.821408434009734</v>
      </c>
      <c r="M837" s="17">
        <f ca="1">IF(L837&lt;=('Ejercicio 3 - TIR'!$D$18-'Ejercicio 3 - TIR'!$C$18)/('Ejercicio 3 - TIR'!$E$18-'Ejercicio 3 - TIR'!$C$18),'Ejercicio 3 - TIR'!$C$18+SQRT(('Ejercicio 3 - TIR'!$E$18-'Ejercicio 3 - TIR'!$C$18)*('Ejercicio 3 - TIR'!$D$18-'Ejercicio 3 - TIR'!$C$18)*L837),'Ejercicio 3 - TIR'!$E$18-SQRT(('Ejercicio 3 - TIR'!$E$18-'Ejercicio 3 - TIR'!$C$18)*('Ejercicio 3 - TIR'!$E$18-'Ejercicio 3 - TIR'!$D$18)*(1-L837)))</f>
        <v>41340.1683851207</v>
      </c>
      <c r="N837" s="16">
        <f ca="1" t="shared" ref="N837:R837" si="6239">RAND()</f>
        <v>0.25691948884638</v>
      </c>
      <c r="O837" s="17">
        <f ca="1">IF(N837&lt;=('Ejercicio 3 - TIR'!$D$18-'Ejercicio 3 - TIR'!$C$18)/('Ejercicio 3 - TIR'!$E$18-'Ejercicio 3 - TIR'!$C$18),'Ejercicio 3 - TIR'!$C$18+SQRT(('Ejercicio 3 - TIR'!$E$18-'Ejercicio 3 - TIR'!$C$18)*('Ejercicio 3 - TIR'!$D$18-'Ejercicio 3 - TIR'!$C$18)*N837),'Ejercicio 3 - TIR'!$E$18-SQRT(('Ejercicio 3 - TIR'!$E$18-'Ejercicio 3 - TIR'!$C$18)*('Ejercicio 3 - TIR'!$E$18-'Ejercicio 3 - TIR'!$D$18)*(1-N837)))</f>
        <v>36207.8920195955</v>
      </c>
      <c r="P837" s="16">
        <f ca="1" t="shared" si="6239"/>
        <v>0.882813449482033</v>
      </c>
      <c r="Q837" s="18">
        <f ca="1">IF(P837&lt;=('Ejercicio 3 - TIR'!$D$22-'Ejercicio 3 - TIR'!$C$22)/('Ejercicio 3 - TIR'!$E$22-'Ejercicio 3 - TIR'!$C$22),'Ejercicio 3 - TIR'!$C$22+SQRT(('Ejercicio 3 - TIR'!$E$22-'Ejercicio 3 - TIR'!$C$22)*('Ejercicio 3 - TIR'!$D$22-'Ejercicio 3 - TIR'!$C$22)*P837),'Ejercicio 3 - TIR'!$E$22-SQRT(('Ejercicio 3 - TIR'!$E$22-'Ejercicio 3 - TIR'!$C$22)*('Ejercicio 3 - TIR'!$E$22-'Ejercicio 3 - TIR'!$D$22)*(1-P837)))</f>
        <v>0.165476371289091</v>
      </c>
      <c r="R837" s="16">
        <f ca="1" t="shared" si="6239"/>
        <v>0.339044344735351</v>
      </c>
      <c r="S837" s="18">
        <f ca="1">IF(R837&lt;=('Ejercicio 3 - TIR'!$D$23-'Ejercicio 3 - TIR'!$C$23)/('Ejercicio 3 - TIR'!$E$23-'Ejercicio 3 - TIR'!$C$23),'Ejercicio 3 - TIR'!$C$23+SQRT(('Ejercicio 3 - TIR'!$E$23-'Ejercicio 3 - TIR'!$C$23)*('Ejercicio 3 - TIR'!$D$23-'Ejercicio 3 - TIR'!$C$23)*R837),'Ejercicio 3 - TIR'!$E$23-SQRT(('Ejercicio 3 - TIR'!$E$23-'Ejercicio 3 - TIR'!$C$23)*('Ejercicio 3 - TIR'!$E$23-'Ejercicio 3 - TIR'!$D$23)*(1-R837)))</f>
        <v>0.144703842221882</v>
      </c>
      <c r="T837" s="16">
        <f ca="1" t="shared" ref="T837:X837" si="6240">RAND()</f>
        <v>0.672282142598479</v>
      </c>
      <c r="U837" s="18">
        <f ca="1">IF(T837&lt;=('Ejercicio 3 - TIR'!$D$24-'Ejercicio 3 - TIR'!$C$24)/('Ejercicio 3 - TIR'!$E$24-'Ejercicio 3 - TIR'!$C$24),'Ejercicio 3 - TIR'!$C$24+SQRT(('Ejercicio 3 - TIR'!$E$24-'Ejercicio 3 - TIR'!$C$24)*('Ejercicio 3 - TIR'!$D$24-'Ejercicio 3 - TIR'!$C$24)*T837),'Ejercicio 3 - TIR'!$E$24-SQRT(('Ejercicio 3 - TIR'!$E$24-'Ejercicio 3 - TIR'!$C$24)*('Ejercicio 3 - TIR'!$E$24-'Ejercicio 3 - TIR'!$D$24)*(1-T837)))</f>
        <v>0.189707921815691</v>
      </c>
      <c r="V837" s="16">
        <f ca="1" t="shared" si="6240"/>
        <v>0.143365119225885</v>
      </c>
      <c r="W837" s="18">
        <f ca="1">IF(V837&lt;=('Ejercicio 3 - TIR'!$D$25-'Ejercicio 3 - TIR'!$C$25)/('Ejercicio 3 - TIR'!$E$25-'Ejercicio 3 - TIR'!$C$25),'Ejercicio 3 - TIR'!$C$25+SQRT(('Ejercicio 3 - TIR'!$E$25-'Ejercicio 3 - TIR'!$C$25)*('Ejercicio 3 - TIR'!$D$25-'Ejercicio 3 - TIR'!$C$25)*V837),'Ejercicio 3 - TIR'!$E$25-SQRT(('Ejercicio 3 - TIR'!$E$25-'Ejercicio 3 - TIR'!$C$25)*('Ejercicio 3 - TIR'!$E$25-'Ejercicio 3 - TIR'!$D$25)*(1-V837)))</f>
        <v>0.19416725685926</v>
      </c>
      <c r="X837" s="16">
        <f ca="1" t="shared" si="6240"/>
        <v>0.796207690346168</v>
      </c>
      <c r="Y837" s="18">
        <f ca="1">IF(X837&lt;=('Ejercicio 3 - TIR'!$D$26-'Ejercicio 3 - TIR'!$C$26)/('Ejercicio 3 - TIR'!$E$26-'Ejercicio 3 - TIR'!$C$26),'Ejercicio 3 - TIR'!$C$26+SQRT(('Ejercicio 3 - TIR'!$E$26-'Ejercicio 3 - TIR'!$C$26)*('Ejercicio 3 - TIR'!$D$26-'Ejercicio 3 - TIR'!$C$26)*X837),'Ejercicio 3 - TIR'!$E$26-SQRT(('Ejercicio 3 - TIR'!$E$26-'Ejercicio 3 - TIR'!$C$26)*('Ejercicio 3 - TIR'!$E$26-'Ejercicio 3 - TIR'!$D$26)*(1-X837)))</f>
        <v>0.246826539641896</v>
      </c>
      <c r="Z837" s="16">
        <f ca="1" t="shared" si="6192"/>
        <v>1.16547637128909</v>
      </c>
      <c r="AA837" s="16">
        <f ca="1" t="shared" si="6193"/>
        <v>1.33412528023344</v>
      </c>
      <c r="AB837" s="16">
        <f ca="1" t="shared" si="6194"/>
        <v>1.5872194145883</v>
      </c>
      <c r="AC837" s="16">
        <f ca="1" t="shared" si="6195"/>
        <v>1.89540545435267</v>
      </c>
      <c r="AD837" s="16">
        <f ca="1" t="shared" si="6196"/>
        <v>2.36324182386892</v>
      </c>
      <c r="AE837" s="15">
        <f ca="1" t="shared" si="6197"/>
        <v>4908.03497213519</v>
      </c>
      <c r="AF837" s="15">
        <f ca="1" t="shared" si="6198"/>
        <v>5618.24649036252</v>
      </c>
      <c r="AG837" s="15">
        <f ca="1" t="shared" si="6199"/>
        <v>6684.07235629749</v>
      </c>
      <c r="AH837" s="15">
        <f ca="1" t="shared" si="6200"/>
        <v>7981.90035036858</v>
      </c>
      <c r="AI837" s="15">
        <f ca="1" t="shared" si="6201"/>
        <v>9952.0451936165</v>
      </c>
      <c r="AJ837" s="17">
        <f ca="1" t="shared" si="6202"/>
        <v>43641.9219504216</v>
      </c>
      <c r="AK837" s="17">
        <f ca="1" t="shared" si="6203"/>
        <v>56457.3675529417</v>
      </c>
      <c r="AL837" s="17">
        <f ca="1" t="shared" si="6204"/>
        <v>52762.9685927484</v>
      </c>
      <c r="AM837" s="17">
        <f ca="1" t="shared" si="6205"/>
        <v>78356.3806410157</v>
      </c>
      <c r="AN837" s="17">
        <f ca="1" t="shared" si="6206"/>
        <v>85568.0047748376</v>
      </c>
      <c r="AO837" s="17">
        <f ca="1">C837/'Ejercicio 3 - TIR'!$D$7</f>
        <v>16916.1096016092</v>
      </c>
      <c r="AP837" s="17">
        <f ca="1" t="shared" si="6207"/>
        <v>26725.8123488124</v>
      </c>
      <c r="AQ837" s="17">
        <f ca="1" t="shared" si="6208"/>
        <v>39541.2579513325</v>
      </c>
      <c r="AR837" s="17">
        <f ca="1" t="shared" si="6209"/>
        <v>35846.8589911392</v>
      </c>
      <c r="AS837" s="17">
        <f ca="1" t="shared" si="6210"/>
        <v>61440.2710394065</v>
      </c>
      <c r="AT837" s="17">
        <f ca="1" t="shared" si="6211"/>
        <v>68651.8951732284</v>
      </c>
      <c r="AU837" s="17">
        <f ca="1">AP837*'Ejercicio 3 - TIR'!$D$5</f>
        <v>13362.9061744062</v>
      </c>
      <c r="AV837" s="17">
        <f ca="1">AQ837*'Ejercicio 3 - TIR'!$D$5</f>
        <v>19770.6289756663</v>
      </c>
      <c r="AW837" s="17">
        <f ca="1">AR837*'Ejercicio 3 - TIR'!$D$5</f>
        <v>17923.4294955696</v>
      </c>
      <c r="AX837" s="17">
        <f ca="1">AS837*'Ejercicio 3 - TIR'!$D$5</f>
        <v>30720.1355197033</v>
      </c>
      <c r="AY837" s="17">
        <f ca="1">AT837*'Ejercicio 3 - TIR'!$D$5</f>
        <v>34325.9475866142</v>
      </c>
      <c r="AZ837" s="17">
        <f ca="1" t="shared" ref="AZ837:BD837" si="6241">AJ837-AU837-AE837</f>
        <v>25370.9808038802</v>
      </c>
      <c r="BA837" s="17">
        <f ca="1" t="shared" si="6241"/>
        <v>31068.4920869129</v>
      </c>
      <c r="BB837" s="17">
        <f ca="1" t="shared" si="6241"/>
        <v>28155.4667408813</v>
      </c>
      <c r="BC837" s="17">
        <f ca="1" t="shared" si="6241"/>
        <v>39654.3447709439</v>
      </c>
      <c r="BD837" s="17">
        <f ca="1" t="shared" si="6241"/>
        <v>41290.0119946069</v>
      </c>
      <c r="BE837" s="17">
        <f ca="1" t="shared" ref="BE837:BI837" si="6242">AZ837/Z837</f>
        <v>21768.7646261059</v>
      </c>
      <c r="BF837" s="17">
        <f ca="1" t="shared" si="6242"/>
        <v>23287.5371955149</v>
      </c>
      <c r="BG837" s="17">
        <f ca="1" t="shared" si="6242"/>
        <v>17738.8623665395</v>
      </c>
      <c r="BH837" s="17">
        <f ca="1" t="shared" si="6242"/>
        <v>20921.2992818398</v>
      </c>
      <c r="BI837" s="17">
        <f ca="1" t="shared" si="6242"/>
        <v>17471.7676276608</v>
      </c>
      <c r="BJ837" s="17">
        <f ca="1" t="shared" si="6214"/>
        <v>70093.8353240639</v>
      </c>
      <c r="BK837" s="17">
        <f ca="1" t="shared" si="6215"/>
        <v>39976.8577076734</v>
      </c>
      <c r="BL837" s="17">
        <f ca="1" t="shared" si="6216"/>
        <v>110070.693031737</v>
      </c>
      <c r="BM837" s="17">
        <f ca="1">BK837*'Ejercicio 3 - TIR'!$D$5</f>
        <v>19988.4288538367</v>
      </c>
      <c r="BN837" s="17">
        <f ca="1" t="shared" si="6217"/>
        <v>90082.2641779006</v>
      </c>
      <c r="BO837" s="17">
        <f ca="1" t="shared" si="6218"/>
        <v>38118.0898493176</v>
      </c>
      <c r="BP837" s="17">
        <f ca="1" t="shared" si="6219"/>
        <v>-114240.583056559</v>
      </c>
      <c r="BQ837" s="17">
        <f ca="1" t="shared" ref="BQ837:BT837" si="6243">BE837</f>
        <v>21768.7646261059</v>
      </c>
      <c r="BR837" s="17">
        <f ca="1" t="shared" si="6243"/>
        <v>23287.5371955149</v>
      </c>
      <c r="BS837" s="17">
        <f ca="1" t="shared" si="6243"/>
        <v>17738.8623665395</v>
      </c>
      <c r="BT837" s="17">
        <f ca="1" t="shared" si="6243"/>
        <v>20921.2992818398</v>
      </c>
      <c r="BU837" s="17">
        <f ca="1" t="shared" si="6221"/>
        <v>55589.8574769784</v>
      </c>
      <c r="BV837" s="19">
        <f ca="1" t="shared" si="6222"/>
        <v>6.00760556175666</v>
      </c>
    </row>
    <row r="838" ht="15" customHeight="1" spans="1:74">
      <c r="A838" s="15">
        <v>837</v>
      </c>
      <c r="B838" s="16">
        <f ca="1" t="shared" ref="B838:F838" si="6244">RAND()</f>
        <v>0.8144502509777</v>
      </c>
      <c r="C838" s="17">
        <f ca="1">IF(B838&lt;=('Ejercicio 3 - TIR'!$D$13-'Ejercicio 3 - TIR'!$C$13)/('Ejercicio 3 - TIR'!$E$13-'Ejercicio 3 - TIR'!$C$13),'Ejercicio 3 - TIR'!$C$13+SQRT(('Ejercicio 3 - TIR'!$E$13-'Ejercicio 3 - TIR'!$C$13)*('Ejercicio 3 - TIR'!$D$13-'Ejercicio 3 - TIR'!$C$13)*B838),'Ejercicio 3 - TIR'!$E$13-SQRT(('Ejercicio 3 - TIR'!$E$13-'Ejercicio 3 - TIR'!$C$13)*('Ejercicio 3 - TIR'!$E$13-'Ejercicio 3 - TIR'!$D$13)*(1-B838)))</f>
        <v>85078.2139531905</v>
      </c>
      <c r="D838" s="16">
        <f ca="1" t="shared" si="6244"/>
        <v>0.965956763942523</v>
      </c>
      <c r="E838" s="17">
        <f ca="1">IF(D838&lt;=('Ejercicio 3 - TIR'!$D$14-'Ejercicio 3 - TIR'!$C$14)/('Ejercicio 3 - TIR'!$E$14-'Ejercicio 3 - TIR'!$C$14),'Ejercicio 3 - TIR'!$C$14+SQRT(('Ejercicio 3 - TIR'!$E$14-'Ejercicio 3 - TIR'!$C$14)*('Ejercicio 3 - TIR'!$D$14-'Ejercicio 3 - TIR'!$C$14)*D838),'Ejercicio 3 - TIR'!$E$14-SQRT(('Ejercicio 3 - TIR'!$E$14-'Ejercicio 3 - TIR'!$C$14)*('Ejercicio 3 - TIR'!$E$14-'Ejercicio 3 - TIR'!$D$14)*(1-D838)))</f>
        <v>37740.2466044673</v>
      </c>
      <c r="F838" s="16">
        <f ca="1" t="shared" si="6244"/>
        <v>0.426837137815667</v>
      </c>
      <c r="G838" s="17">
        <f ca="1">IF(F838&lt;=('Ejercicio 3 - TIR'!$D$18-'Ejercicio 3 - TIR'!$C$18)/('Ejercicio 3 - TIR'!$E$18-'Ejercicio 3 - TIR'!$C$18),'Ejercicio 3 - TIR'!$C$18+SQRT(('Ejercicio 3 - TIR'!$E$18-'Ejercicio 3 - TIR'!$C$18)*('Ejercicio 3 - TIR'!$D$18-'Ejercicio 3 - TIR'!$C$18)*F838),'Ejercicio 3 - TIR'!$E$18-SQRT(('Ejercicio 3 - TIR'!$E$18-'Ejercicio 3 - TIR'!$C$18)*('Ejercicio 3 - TIR'!$E$18-'Ejercicio 3 - TIR'!$D$18)*(1-F838)))</f>
        <v>38001.5980074202</v>
      </c>
      <c r="H838" s="16">
        <f ca="1" t="shared" ref="H838:L838" si="6245">RAND()</f>
        <v>0.371957441460964</v>
      </c>
      <c r="I838" s="17">
        <f ca="1">IF(H838&lt;=('Ejercicio 3 - TIR'!$D$18-'Ejercicio 3 - TIR'!$C$18)/('Ejercicio 3 - TIR'!$E$18-'Ejercicio 3 - TIR'!$C$18),'Ejercicio 3 - TIR'!$C$18+SQRT(('Ejercicio 3 - TIR'!$E$18-'Ejercicio 3 - TIR'!$C$18)*('Ejercicio 3 - TIR'!$D$18-'Ejercicio 3 - TIR'!$C$18)*H838),'Ejercicio 3 - TIR'!$E$18-SQRT(('Ejercicio 3 - TIR'!$E$18-'Ejercicio 3 - TIR'!$C$18)*('Ejercicio 3 - TIR'!$E$18-'Ejercicio 3 - TIR'!$D$18)*(1-H838)))</f>
        <v>37469.5124485568</v>
      </c>
      <c r="J838" s="16">
        <f ca="1" t="shared" si="6245"/>
        <v>0.401511229233655</v>
      </c>
      <c r="K838" s="17">
        <f ca="1">IF(J838&lt;=('Ejercicio 3 - TIR'!$D$18-'Ejercicio 3 - TIR'!$C$18)/('Ejercicio 3 - TIR'!$E$18-'Ejercicio 3 - TIR'!$C$18),'Ejercicio 3 - TIR'!$C$18+SQRT(('Ejercicio 3 - TIR'!$E$18-'Ejercicio 3 - TIR'!$C$18)*('Ejercicio 3 - TIR'!$D$18-'Ejercicio 3 - TIR'!$C$18)*J838),'Ejercicio 3 - TIR'!$E$18-SQRT(('Ejercicio 3 - TIR'!$E$18-'Ejercicio 3 - TIR'!$C$18)*('Ejercicio 3 - TIR'!$E$18-'Ejercicio 3 - TIR'!$D$18)*(1-J838)))</f>
        <v>37760.5853120141</v>
      </c>
      <c r="L838" s="16">
        <f ca="1" t="shared" si="6245"/>
        <v>0.668983587838357</v>
      </c>
      <c r="M838" s="17">
        <f ca="1">IF(L838&lt;=('Ejercicio 3 - TIR'!$D$18-'Ejercicio 3 - TIR'!$C$18)/('Ejercicio 3 - TIR'!$E$18-'Ejercicio 3 - TIR'!$C$18),'Ejercicio 3 - TIR'!$C$18+SQRT(('Ejercicio 3 - TIR'!$E$18-'Ejercicio 3 - TIR'!$C$18)*('Ejercicio 3 - TIR'!$D$18-'Ejercicio 3 - TIR'!$C$18)*L838),'Ejercicio 3 - TIR'!$E$18-SQRT(('Ejercicio 3 - TIR'!$E$18-'Ejercicio 3 - TIR'!$C$18)*('Ejercicio 3 - TIR'!$E$18-'Ejercicio 3 - TIR'!$D$18)*(1-L838)))</f>
        <v>40017.4072098833</v>
      </c>
      <c r="N838" s="16">
        <f ca="1" t="shared" ref="N838:R838" si="6246">RAND()</f>
        <v>0.205086893731774</v>
      </c>
      <c r="O838" s="17">
        <f ca="1">IF(N838&lt;=('Ejercicio 3 - TIR'!$D$18-'Ejercicio 3 - TIR'!$C$18)/('Ejercicio 3 - TIR'!$E$18-'Ejercicio 3 - TIR'!$C$18),'Ejercicio 3 - TIR'!$C$18+SQRT(('Ejercicio 3 - TIR'!$E$18-'Ejercicio 3 - TIR'!$C$18)*('Ejercicio 3 - TIR'!$D$18-'Ejercicio 3 - TIR'!$C$18)*N838),'Ejercicio 3 - TIR'!$E$18-SQRT(('Ejercicio 3 - TIR'!$E$18-'Ejercicio 3 - TIR'!$C$18)*('Ejercicio 3 - TIR'!$E$18-'Ejercicio 3 - TIR'!$D$18)*(1-N838)))</f>
        <v>35546.4433702839</v>
      </c>
      <c r="P838" s="16">
        <f ca="1" t="shared" si="6246"/>
        <v>0.379410556423183</v>
      </c>
      <c r="Q838" s="18">
        <f ca="1">IF(P838&lt;=('Ejercicio 3 - TIR'!$D$22-'Ejercicio 3 - TIR'!$C$22)/('Ejercicio 3 - TIR'!$E$22-'Ejercicio 3 - TIR'!$C$22),'Ejercicio 3 - TIR'!$C$22+SQRT(('Ejercicio 3 - TIR'!$E$22-'Ejercicio 3 - TIR'!$C$22)*('Ejercicio 3 - TIR'!$D$22-'Ejercicio 3 - TIR'!$C$22)*P838),'Ejercicio 3 - TIR'!$E$22-SQRT(('Ejercicio 3 - TIR'!$E$22-'Ejercicio 3 - TIR'!$C$22)*('Ejercicio 3 - TIR'!$E$22-'Ejercicio 3 - TIR'!$D$22)*(1-P838)))</f>
        <v>0.146133101644499</v>
      </c>
      <c r="R838" s="16">
        <f ca="1" t="shared" si="6246"/>
        <v>0.779405521719893</v>
      </c>
      <c r="S838" s="18">
        <f ca="1">IF(R838&lt;=('Ejercicio 3 - TIR'!$D$23-'Ejercicio 3 - TIR'!$C$23)/('Ejercicio 3 - TIR'!$E$23-'Ejercicio 3 - TIR'!$C$23),'Ejercicio 3 - TIR'!$C$23+SQRT(('Ejercicio 3 - TIR'!$E$23-'Ejercicio 3 - TIR'!$C$23)*('Ejercicio 3 - TIR'!$D$23-'Ejercicio 3 - TIR'!$C$23)*R838),'Ejercicio 3 - TIR'!$E$23-SQRT(('Ejercicio 3 - TIR'!$E$23-'Ejercicio 3 - TIR'!$C$23)*('Ejercicio 3 - TIR'!$E$23-'Ejercicio 3 - TIR'!$D$23)*(1-R838)))</f>
        <v>0.160073383104395</v>
      </c>
      <c r="T838" s="16">
        <f ca="1" t="shared" ref="T838:X838" si="6247">RAND()</f>
        <v>0.810032398796345</v>
      </c>
      <c r="U838" s="18">
        <f ca="1">IF(T838&lt;=('Ejercicio 3 - TIR'!$D$24-'Ejercicio 3 - TIR'!$C$24)/('Ejercicio 3 - TIR'!$E$24-'Ejercicio 3 - TIR'!$C$24),'Ejercicio 3 - TIR'!$C$24+SQRT(('Ejercicio 3 - TIR'!$E$24-'Ejercicio 3 - TIR'!$C$24)*('Ejercicio 3 - TIR'!$D$24-'Ejercicio 3 - TIR'!$C$24)*T838),'Ejercicio 3 - TIR'!$E$24-SQRT(('Ejercicio 3 - TIR'!$E$24-'Ejercicio 3 - TIR'!$C$24)*('Ejercicio 3 - TIR'!$E$24-'Ejercicio 3 - TIR'!$D$24)*(1-T838)))</f>
        <v>0.196936841426851</v>
      </c>
      <c r="V838" s="16">
        <f ca="1" t="shared" si="6247"/>
        <v>0.972835633833791</v>
      </c>
      <c r="W838" s="18">
        <f ca="1">IF(V838&lt;=('Ejercicio 3 - TIR'!$D$25-'Ejercicio 3 - TIR'!$C$25)/('Ejercicio 3 - TIR'!$E$25-'Ejercicio 3 - TIR'!$C$25),'Ejercicio 3 - TIR'!$C$25+SQRT(('Ejercicio 3 - TIR'!$E$25-'Ejercicio 3 - TIR'!$C$25)*('Ejercicio 3 - TIR'!$D$25-'Ejercicio 3 - TIR'!$C$25)*V838),'Ejercicio 3 - TIR'!$E$25-SQRT(('Ejercicio 3 - TIR'!$E$25-'Ejercicio 3 - TIR'!$C$25)*('Ejercicio 3 - TIR'!$E$25-'Ejercicio 3 - TIR'!$D$25)*(1-V838)))</f>
        <v>0.240249344556301</v>
      </c>
      <c r="X838" s="16">
        <f ca="1" t="shared" si="6247"/>
        <v>0.947816382914046</v>
      </c>
      <c r="Y838" s="18">
        <f ca="1">IF(X838&lt;=('Ejercicio 3 - TIR'!$D$26-'Ejercicio 3 - TIR'!$C$26)/('Ejercicio 3 - TIR'!$E$26-'Ejercicio 3 - TIR'!$C$26),'Ejercicio 3 - TIR'!$C$26+SQRT(('Ejercicio 3 - TIR'!$E$26-'Ejercicio 3 - TIR'!$C$26)*('Ejercicio 3 - TIR'!$D$26-'Ejercicio 3 - TIR'!$C$26)*X838),'Ejercicio 3 - TIR'!$E$26-SQRT(('Ejercicio 3 - TIR'!$E$26-'Ejercicio 3 - TIR'!$C$26)*('Ejercicio 3 - TIR'!$E$26-'Ejercicio 3 - TIR'!$D$26)*(1-X838)))</f>
        <v>0.263213352560319</v>
      </c>
      <c r="Z838" s="16">
        <f ca="1" t="shared" si="6192"/>
        <v>1.1461331016445</v>
      </c>
      <c r="AA838" s="16">
        <f ca="1" t="shared" si="6193"/>
        <v>1.32959850471267</v>
      </c>
      <c r="AB838" s="16">
        <f ca="1" t="shared" si="6194"/>
        <v>1.59144543459664</v>
      </c>
      <c r="AC838" s="16">
        <f ca="1" t="shared" si="6195"/>
        <v>1.97378915715561</v>
      </c>
      <c r="AD838" s="16">
        <f ca="1" t="shared" si="6196"/>
        <v>2.49331681845774</v>
      </c>
      <c r="AE838" s="15">
        <f ca="1" t="shared" si="6197"/>
        <v>5515.09929313909</v>
      </c>
      <c r="AF838" s="15">
        <f ca="1" t="shared" si="6198"/>
        <v>6397.91989514852</v>
      </c>
      <c r="AG838" s="15">
        <f ca="1" t="shared" si="6199"/>
        <v>7657.90603100108</v>
      </c>
      <c r="AH838" s="15">
        <f ca="1" t="shared" si="6200"/>
        <v>9497.71293562284</v>
      </c>
      <c r="AI838" s="15">
        <f ca="1" t="shared" si="6201"/>
        <v>11997.6377990636</v>
      </c>
      <c r="AJ838" s="17">
        <f ca="1" t="shared" si="6202"/>
        <v>43554.8893916919</v>
      </c>
      <c r="AK838" s="17">
        <f ca="1" t="shared" si="6203"/>
        <v>49819.4077239138</v>
      </c>
      <c r="AL838" s="17">
        <f ca="1" t="shared" si="6204"/>
        <v>60093.9111025019</v>
      </c>
      <c r="AM838" s="17">
        <f ca="1" t="shared" si="6205"/>
        <v>78985.9244483482</v>
      </c>
      <c r="AN838" s="17">
        <f ca="1" t="shared" si="6206"/>
        <v>88628.5450914844</v>
      </c>
      <c r="AO838" s="17">
        <f ca="1">C838/'Ejercicio 3 - TIR'!$D$7</f>
        <v>17015.6427906381</v>
      </c>
      <c r="AP838" s="17">
        <f ca="1" t="shared" si="6207"/>
        <v>26539.2466010538</v>
      </c>
      <c r="AQ838" s="17">
        <f ca="1" t="shared" si="6208"/>
        <v>32803.7649332757</v>
      </c>
      <c r="AR838" s="17">
        <f ca="1" t="shared" si="6209"/>
        <v>43078.2683118638</v>
      </c>
      <c r="AS838" s="17">
        <f ca="1" t="shared" si="6210"/>
        <v>61970.2816577101</v>
      </c>
      <c r="AT838" s="17">
        <f ca="1" t="shared" si="6211"/>
        <v>71612.9023008464</v>
      </c>
      <c r="AU838" s="17">
        <f ca="1">AP838*'Ejercicio 3 - TIR'!$D$5</f>
        <v>13269.6233005269</v>
      </c>
      <c r="AV838" s="17">
        <f ca="1">AQ838*'Ejercicio 3 - TIR'!$D$5</f>
        <v>16401.8824666379</v>
      </c>
      <c r="AW838" s="17">
        <f ca="1">AR838*'Ejercicio 3 - TIR'!$D$5</f>
        <v>21539.1341559319</v>
      </c>
      <c r="AX838" s="17">
        <f ca="1">AS838*'Ejercicio 3 - TIR'!$D$5</f>
        <v>30985.1408288551</v>
      </c>
      <c r="AY838" s="17">
        <f ca="1">AT838*'Ejercicio 3 - TIR'!$D$5</f>
        <v>35806.4511504232</v>
      </c>
      <c r="AZ838" s="17">
        <f ca="1" t="shared" ref="AZ838:BD838" si="6248">AJ838-AU838-AE838</f>
        <v>24770.1667980259</v>
      </c>
      <c r="BA838" s="17">
        <f ca="1" t="shared" si="6248"/>
        <v>27019.6053621274</v>
      </c>
      <c r="BB838" s="17">
        <f ca="1" t="shared" si="6248"/>
        <v>30896.8709155689</v>
      </c>
      <c r="BC838" s="17">
        <f ca="1" t="shared" si="6248"/>
        <v>38503.0706838703</v>
      </c>
      <c r="BD838" s="17">
        <f ca="1" t="shared" si="6248"/>
        <v>40824.4561419976</v>
      </c>
      <c r="BE838" s="17">
        <f ca="1" t="shared" ref="BE838:BI838" si="6249">AZ838/Z838</f>
        <v>21611.9460841721</v>
      </c>
      <c r="BF838" s="17">
        <f ca="1" t="shared" si="6249"/>
        <v>20321.6273682306</v>
      </c>
      <c r="BG838" s="17">
        <f ca="1" t="shared" si="6249"/>
        <v>19414.3451254424</v>
      </c>
      <c r="BH838" s="17">
        <f ca="1" t="shared" si="6249"/>
        <v>19507.1852250705</v>
      </c>
      <c r="BI838" s="17">
        <f ca="1" t="shared" si="6249"/>
        <v>16373.5534288217</v>
      </c>
      <c r="BJ838" s="17">
        <f ca="1" t="shared" si="6214"/>
        <v>94098.391591661</v>
      </c>
      <c r="BK838" s="17">
        <f ca="1" t="shared" si="6215"/>
        <v>42425.3883467672</v>
      </c>
      <c r="BL838" s="17">
        <f ca="1" t="shared" si="6216"/>
        <v>136523.779938428</v>
      </c>
      <c r="BM838" s="17">
        <f ca="1">BK838*'Ejercicio 3 - TIR'!$D$5</f>
        <v>21212.6941733836</v>
      </c>
      <c r="BN838" s="17">
        <f ca="1" t="shared" si="6217"/>
        <v>115311.085765045</v>
      </c>
      <c r="BO838" s="17">
        <f ca="1" t="shared" si="6218"/>
        <v>46248.0679997864</v>
      </c>
      <c r="BP838" s="17">
        <f ca="1" t="shared" si="6219"/>
        <v>-122818.460557658</v>
      </c>
      <c r="BQ838" s="17">
        <f ca="1" t="shared" ref="BQ838:BT838" si="6250">BE838</f>
        <v>21611.9460841721</v>
      </c>
      <c r="BR838" s="17">
        <f ca="1" t="shared" si="6250"/>
        <v>20321.6273682306</v>
      </c>
      <c r="BS838" s="17">
        <f ca="1" t="shared" si="6250"/>
        <v>19414.3451254424</v>
      </c>
      <c r="BT838" s="17">
        <f ca="1" t="shared" si="6250"/>
        <v>19507.1852250705</v>
      </c>
      <c r="BU838" s="17">
        <f ca="1" t="shared" si="6221"/>
        <v>62621.6214286081</v>
      </c>
      <c r="BV838" s="19">
        <f ca="1" t="shared" si="6222"/>
        <v>4.52295265004912</v>
      </c>
    </row>
    <row r="839" ht="15" customHeight="1" spans="1:74">
      <c r="A839" s="15">
        <v>838</v>
      </c>
      <c r="B839" s="16">
        <f ca="1" t="shared" ref="B839:F839" si="6251">RAND()</f>
        <v>0.198695430873106</v>
      </c>
      <c r="C839" s="17">
        <f ca="1">IF(B839&lt;=('Ejercicio 3 - TIR'!$D$13-'Ejercicio 3 - TIR'!$C$13)/('Ejercicio 3 - TIR'!$E$13-'Ejercicio 3 - TIR'!$C$13),'Ejercicio 3 - TIR'!$C$13+SQRT(('Ejercicio 3 - TIR'!$E$13-'Ejercicio 3 - TIR'!$C$13)*('Ejercicio 3 - TIR'!$D$13-'Ejercicio 3 - TIR'!$C$13)*B839),'Ejercicio 3 - TIR'!$E$13-SQRT(('Ejercicio 3 - TIR'!$E$13-'Ejercicio 3 - TIR'!$C$13)*('Ejercicio 3 - TIR'!$E$13-'Ejercicio 3 - TIR'!$D$13)*(1-B839)))</f>
        <v>68915.0531321604</v>
      </c>
      <c r="D839" s="16">
        <f ca="1" t="shared" si="6251"/>
        <v>0.000891829338241834</v>
      </c>
      <c r="E839" s="17">
        <f ca="1">IF(D839&lt;=('Ejercicio 3 - TIR'!$D$14-'Ejercicio 3 - TIR'!$C$14)/('Ejercicio 3 - TIR'!$E$14-'Ejercicio 3 - TIR'!$C$14),'Ejercicio 3 - TIR'!$C$14+SQRT(('Ejercicio 3 - TIR'!$E$14-'Ejercicio 3 - TIR'!$C$14)*('Ejercicio 3 - TIR'!$D$14-'Ejercicio 3 - TIR'!$C$14)*D839),'Ejercicio 3 - TIR'!$E$14-SQRT(('Ejercicio 3 - TIR'!$E$14-'Ejercicio 3 - TIR'!$C$14)*('Ejercicio 3 - TIR'!$E$14-'Ejercicio 3 - TIR'!$D$14)*(1-D839)))</f>
        <v>25258.6255988261</v>
      </c>
      <c r="F839" s="16">
        <f ca="1" t="shared" si="6251"/>
        <v>0.38832622767459</v>
      </c>
      <c r="G839" s="17">
        <f ca="1">IF(F839&lt;=('Ejercicio 3 - TIR'!$D$18-'Ejercicio 3 - TIR'!$C$18)/('Ejercicio 3 - TIR'!$E$18-'Ejercicio 3 - TIR'!$C$18),'Ejercicio 3 - TIR'!$C$18+SQRT(('Ejercicio 3 - TIR'!$E$18-'Ejercicio 3 - TIR'!$C$18)*('Ejercicio 3 - TIR'!$D$18-'Ejercicio 3 - TIR'!$C$18)*F839),'Ejercicio 3 - TIR'!$E$18-SQRT(('Ejercicio 3 - TIR'!$E$18-'Ejercicio 3 - TIR'!$C$18)*('Ejercicio 3 - TIR'!$E$18-'Ejercicio 3 - TIR'!$D$18)*(1-F839)))</f>
        <v>37632.0989348402</v>
      </c>
      <c r="H839" s="16">
        <f ca="1" t="shared" ref="H839:L839" si="6252">RAND()</f>
        <v>0.690644549593799</v>
      </c>
      <c r="I839" s="17">
        <f ca="1">IF(H839&lt;=('Ejercicio 3 - TIR'!$D$18-'Ejercicio 3 - TIR'!$C$18)/('Ejercicio 3 - TIR'!$E$18-'Ejercicio 3 - TIR'!$C$18),'Ejercicio 3 - TIR'!$C$18+SQRT(('Ejercicio 3 - TIR'!$E$18-'Ejercicio 3 - TIR'!$C$18)*('Ejercicio 3 - TIR'!$D$18-'Ejercicio 3 - TIR'!$C$18)*H839),'Ejercicio 3 - TIR'!$E$18-SQRT(('Ejercicio 3 - TIR'!$E$18-'Ejercicio 3 - TIR'!$C$18)*('Ejercicio 3 - TIR'!$E$18-'Ejercicio 3 - TIR'!$D$18)*(1-H839)))</f>
        <v>40183.1899787863</v>
      </c>
      <c r="J839" s="16">
        <f ca="1" t="shared" si="6252"/>
        <v>0.447627608390759</v>
      </c>
      <c r="K839" s="17">
        <f ca="1">IF(J839&lt;=('Ejercicio 3 - TIR'!$D$18-'Ejercicio 3 - TIR'!$C$18)/('Ejercicio 3 - TIR'!$E$18-'Ejercicio 3 - TIR'!$C$18),'Ejercicio 3 - TIR'!$C$18+SQRT(('Ejercicio 3 - TIR'!$E$18-'Ejercicio 3 - TIR'!$C$18)*('Ejercicio 3 - TIR'!$D$18-'Ejercicio 3 - TIR'!$C$18)*J839),'Ejercicio 3 - TIR'!$E$18-SQRT(('Ejercicio 3 - TIR'!$E$18-'Ejercicio 3 - TIR'!$C$18)*('Ejercicio 3 - TIR'!$E$18-'Ejercicio 3 - TIR'!$D$18)*(1-J839)))</f>
        <v>38194.1528701028</v>
      </c>
      <c r="L839" s="16">
        <f ca="1" t="shared" si="6252"/>
        <v>0.0393900726481398</v>
      </c>
      <c r="M839" s="17">
        <f ca="1">IF(L839&lt;=('Ejercicio 3 - TIR'!$D$18-'Ejercicio 3 - TIR'!$C$18)/('Ejercicio 3 - TIR'!$E$18-'Ejercicio 3 - TIR'!$C$18),'Ejercicio 3 - TIR'!$C$18+SQRT(('Ejercicio 3 - TIR'!$E$18-'Ejercicio 3 - TIR'!$C$18)*('Ejercicio 3 - TIR'!$D$18-'Ejercicio 3 - TIR'!$C$18)*L839),'Ejercicio 3 - TIR'!$E$18-SQRT(('Ejercicio 3 - TIR'!$E$18-'Ejercicio 3 - TIR'!$C$18)*('Ejercicio 3 - TIR'!$E$18-'Ejercicio 3 - TIR'!$D$18)*(1-L839)))</f>
        <v>32430.7428694169</v>
      </c>
      <c r="N839" s="16">
        <f ca="1" t="shared" ref="N839:R839" si="6253">RAND()</f>
        <v>0.999524579215795</v>
      </c>
      <c r="O839" s="17">
        <f ca="1">IF(N839&lt;=('Ejercicio 3 - TIR'!$D$18-'Ejercicio 3 - TIR'!$C$18)/('Ejercicio 3 - TIR'!$E$18-'Ejercicio 3 - TIR'!$C$18),'Ejercicio 3 - TIR'!$C$18+SQRT(('Ejercicio 3 - TIR'!$E$18-'Ejercicio 3 - TIR'!$C$18)*('Ejercicio 3 - TIR'!$D$18-'Ejercicio 3 - TIR'!$C$18)*N839),'Ejercicio 3 - TIR'!$E$18-SQRT(('Ejercicio 3 - TIR'!$E$18-'Ejercicio 3 - TIR'!$C$18)*('Ejercicio 3 - TIR'!$E$18-'Ejercicio 3 - TIR'!$D$18)*(1-N839)))</f>
        <v>44811.1705562807</v>
      </c>
      <c r="P839" s="16">
        <f ca="1" t="shared" si="6253"/>
        <v>0.950697637794532</v>
      </c>
      <c r="Q839" s="18">
        <f ca="1">IF(P839&lt;=('Ejercicio 3 - TIR'!$D$22-'Ejercicio 3 - TIR'!$C$22)/('Ejercicio 3 - TIR'!$E$22-'Ejercicio 3 - TIR'!$C$22),'Ejercicio 3 - TIR'!$C$22+SQRT(('Ejercicio 3 - TIR'!$E$22-'Ejercicio 3 - TIR'!$C$22)*('Ejercicio 3 - TIR'!$D$22-'Ejercicio 3 - TIR'!$C$22)*P839),'Ejercicio 3 - TIR'!$E$22-SQRT(('Ejercicio 3 - TIR'!$E$22-'Ejercicio 3 - TIR'!$C$22)*('Ejercicio 3 - TIR'!$E$22-'Ejercicio 3 - TIR'!$D$22)*(1-P839)))</f>
        <v>0.170579583237996</v>
      </c>
      <c r="R839" s="16">
        <f ca="1" t="shared" si="6253"/>
        <v>0.499056418325073</v>
      </c>
      <c r="S839" s="18">
        <f ca="1">IF(R839&lt;=('Ejercicio 3 - TIR'!$D$23-'Ejercicio 3 - TIR'!$C$23)/('Ejercicio 3 - TIR'!$E$23-'Ejercicio 3 - TIR'!$C$23),'Ejercicio 3 - TIR'!$C$23+SQRT(('Ejercicio 3 - TIR'!$E$23-'Ejercicio 3 - TIR'!$C$23)*('Ejercicio 3 - TIR'!$D$23-'Ejercicio 3 - TIR'!$C$23)*R839),'Ejercicio 3 - TIR'!$E$23-SQRT(('Ejercicio 3 - TIR'!$E$23-'Ejercicio 3 - TIR'!$C$23)*('Ejercicio 3 - TIR'!$E$23-'Ejercicio 3 - TIR'!$D$23)*(1-R839)))</f>
        <v>0.14997167918194</v>
      </c>
      <c r="T839" s="16">
        <f ca="1" t="shared" ref="T839:X839" si="6254">RAND()</f>
        <v>0.922850921320884</v>
      </c>
      <c r="U839" s="18">
        <f ca="1">IF(T839&lt;=('Ejercicio 3 - TIR'!$D$24-'Ejercicio 3 - TIR'!$C$24)/('Ejercicio 3 - TIR'!$E$24-'Ejercicio 3 - TIR'!$C$24),'Ejercicio 3 - TIR'!$C$24+SQRT(('Ejercicio 3 - TIR'!$E$24-'Ejercicio 3 - TIR'!$C$24)*('Ejercicio 3 - TIR'!$D$24-'Ejercicio 3 - TIR'!$C$24)*T839),'Ejercicio 3 - TIR'!$E$24-SQRT(('Ejercicio 3 - TIR'!$E$24-'Ejercicio 3 - TIR'!$C$24)*('Ejercicio 3 - TIR'!$E$24-'Ejercicio 3 - TIR'!$D$24)*(1-T839)))</f>
        <v>0.205302468904557</v>
      </c>
      <c r="V839" s="16">
        <f ca="1" t="shared" si="6254"/>
        <v>0.060468982850022</v>
      </c>
      <c r="W839" s="18">
        <f ca="1">IF(V839&lt;=('Ejercicio 3 - TIR'!$D$25-'Ejercicio 3 - TIR'!$C$25)/('Ejercicio 3 - TIR'!$E$25-'Ejercicio 3 - TIR'!$C$25),'Ejercicio 3 - TIR'!$C$25+SQRT(('Ejercicio 3 - TIR'!$E$25-'Ejercicio 3 - TIR'!$C$25)*('Ejercicio 3 - TIR'!$D$25-'Ejercicio 3 - TIR'!$C$25)*V839),'Ejercicio 3 - TIR'!$E$25-SQRT(('Ejercicio 3 - TIR'!$E$25-'Ejercicio 3 - TIR'!$C$25)*('Ejercicio 3 - TIR'!$E$25-'Ejercicio 3 - TIR'!$D$25)*(1-V839)))</f>
        <v>0.189200900824921</v>
      </c>
      <c r="X839" s="16">
        <f ca="1" t="shared" si="6254"/>
        <v>0.462715638504378</v>
      </c>
      <c r="Y839" s="18">
        <f ca="1">IF(X839&lt;=('Ejercicio 3 - TIR'!$D$26-'Ejercicio 3 - TIR'!$C$26)/('Ejercicio 3 - TIR'!$E$26-'Ejercicio 3 - TIR'!$C$26),'Ejercicio 3 - TIR'!$C$26+SQRT(('Ejercicio 3 - TIR'!$E$26-'Ejercicio 3 - TIR'!$C$26)*('Ejercicio 3 - TIR'!$D$26-'Ejercicio 3 - TIR'!$C$26)*X839),'Ejercicio 3 - TIR'!$E$26-SQRT(('Ejercicio 3 - TIR'!$E$26-'Ejercicio 3 - TIR'!$C$26)*('Ejercicio 3 - TIR'!$E$26-'Ejercicio 3 - TIR'!$D$26)*(1-X839)))</f>
        <v>0.226135953066295</v>
      </c>
      <c r="Z839" s="16">
        <f ca="1" t="shared" si="6192"/>
        <v>1.170579583238</v>
      </c>
      <c r="AA839" s="16">
        <f ca="1" t="shared" si="6193"/>
        <v>1.34613336895229</v>
      </c>
      <c r="AB839" s="16">
        <f ca="1" t="shared" si="6194"/>
        <v>1.62249787307301</v>
      </c>
      <c r="AC839" s="16">
        <f ca="1" t="shared" si="6195"/>
        <v>1.92947593224494</v>
      </c>
      <c r="AD839" s="16">
        <f ca="1" t="shared" si="6196"/>
        <v>2.36579981110163</v>
      </c>
      <c r="AE839" s="15">
        <f ca="1" t="shared" si="6197"/>
        <v>4308.60582781233</v>
      </c>
      <c r="AF839" s="15">
        <f ca="1" t="shared" si="6198"/>
        <v>4954.77467874244</v>
      </c>
      <c r="AG839" s="15">
        <f ca="1" t="shared" si="6199"/>
        <v>5972.00215315404</v>
      </c>
      <c r="AH839" s="15">
        <f ca="1" t="shared" si="6200"/>
        <v>7101.91034025916</v>
      </c>
      <c r="AI839" s="15">
        <f ca="1" t="shared" si="6201"/>
        <v>8707.90760364504</v>
      </c>
      <c r="AJ839" s="17">
        <f ca="1" t="shared" si="6202"/>
        <v>44051.3666875162</v>
      </c>
      <c r="AK839" s="17">
        <f ca="1" t="shared" si="6203"/>
        <v>54091.9329013936</v>
      </c>
      <c r="AL839" s="17">
        <f ca="1" t="shared" si="6204"/>
        <v>61969.9317955671</v>
      </c>
      <c r="AM839" s="17">
        <f ca="1" t="shared" si="6205"/>
        <v>62574.337831364</v>
      </c>
      <c r="AN839" s="17">
        <f ca="1" t="shared" si="6206"/>
        <v>106014.258837292</v>
      </c>
      <c r="AO839" s="17">
        <f ca="1">C839/'Ejercicio 3 - TIR'!$D$7</f>
        <v>13783.0106264321</v>
      </c>
      <c r="AP839" s="17">
        <f ca="1" t="shared" si="6207"/>
        <v>30268.3560610842</v>
      </c>
      <c r="AQ839" s="17">
        <f ca="1" t="shared" si="6208"/>
        <v>40308.9222749615</v>
      </c>
      <c r="AR839" s="17">
        <f ca="1" t="shared" si="6209"/>
        <v>48186.921169135</v>
      </c>
      <c r="AS839" s="17">
        <f ca="1" t="shared" si="6210"/>
        <v>48791.327204932</v>
      </c>
      <c r="AT839" s="17">
        <f ca="1" t="shared" si="6211"/>
        <v>92231.2482108596</v>
      </c>
      <c r="AU839" s="17">
        <f ca="1">AP839*'Ejercicio 3 - TIR'!$D$5</f>
        <v>15134.1780305421</v>
      </c>
      <c r="AV839" s="17">
        <f ca="1">AQ839*'Ejercicio 3 - TIR'!$D$5</f>
        <v>20154.4611374808</v>
      </c>
      <c r="AW839" s="17">
        <f ca="1">AR839*'Ejercicio 3 - TIR'!$D$5</f>
        <v>24093.4605845675</v>
      </c>
      <c r="AX839" s="17">
        <f ca="1">AS839*'Ejercicio 3 - TIR'!$D$5</f>
        <v>24395.663602466</v>
      </c>
      <c r="AY839" s="17">
        <f ca="1">AT839*'Ejercicio 3 - TIR'!$D$5</f>
        <v>46115.6241054298</v>
      </c>
      <c r="AZ839" s="17">
        <f ca="1" t="shared" ref="AZ839:BD839" si="6255">AJ839-AU839-AE839</f>
        <v>24608.5828291618</v>
      </c>
      <c r="BA839" s="17">
        <f ca="1" t="shared" si="6255"/>
        <v>28982.6970851704</v>
      </c>
      <c r="BB839" s="17">
        <f ca="1" t="shared" si="6255"/>
        <v>31904.4690578455</v>
      </c>
      <c r="BC839" s="17">
        <f ca="1" t="shared" si="6255"/>
        <v>31076.7638886389</v>
      </c>
      <c r="BD839" s="17">
        <f ca="1" t="shared" si="6255"/>
        <v>51190.7271282168</v>
      </c>
      <c r="BE839" s="17">
        <f ca="1" t="shared" ref="BE839:BI839" si="6256">AZ839/Z839</f>
        <v>21022.5628240421</v>
      </c>
      <c r="BF839" s="17">
        <f ca="1" t="shared" si="6256"/>
        <v>21530.3310605307</v>
      </c>
      <c r="BG839" s="17">
        <f ca="1" t="shared" si="6256"/>
        <v>19663.7971533476</v>
      </c>
      <c r="BH839" s="17">
        <f ca="1" t="shared" si="6256"/>
        <v>16106.323675404</v>
      </c>
      <c r="BI839" s="17">
        <f ca="1" t="shared" si="6256"/>
        <v>21637.8101342311</v>
      </c>
      <c r="BJ839" s="17">
        <f ca="1" t="shared" si="6214"/>
        <v>59756.8516703894</v>
      </c>
      <c r="BK839" s="17">
        <f ca="1" t="shared" si="6215"/>
        <v>32607.8439364247</v>
      </c>
      <c r="BL839" s="17">
        <f ca="1" t="shared" si="6216"/>
        <v>92364.6956068141</v>
      </c>
      <c r="BM839" s="17">
        <f ca="1">BK839*'Ejercicio 3 - TIR'!$D$5</f>
        <v>16303.9219682124</v>
      </c>
      <c r="BN839" s="17">
        <f ca="1" t="shared" si="6217"/>
        <v>76060.7736386018</v>
      </c>
      <c r="BO839" s="17">
        <f ca="1" t="shared" si="6218"/>
        <v>32150.1309120421</v>
      </c>
      <c r="BP839" s="17">
        <f ca="1" t="shared" si="6219"/>
        <v>-94173.6787309864</v>
      </c>
      <c r="BQ839" s="17">
        <f ca="1" t="shared" ref="BQ839:BT839" si="6257">BE839</f>
        <v>21022.5628240421</v>
      </c>
      <c r="BR839" s="17">
        <f ca="1" t="shared" si="6257"/>
        <v>21530.3310605307</v>
      </c>
      <c r="BS839" s="17">
        <f ca="1" t="shared" si="6257"/>
        <v>19663.7971533476</v>
      </c>
      <c r="BT839" s="17">
        <f ca="1" t="shared" si="6257"/>
        <v>16106.323675404</v>
      </c>
      <c r="BU839" s="17">
        <f ca="1" t="shared" si="6221"/>
        <v>53787.9410462732</v>
      </c>
      <c r="BV839" s="19">
        <f ca="1" t="shared" si="6222"/>
        <v>10.6861108565156</v>
      </c>
    </row>
    <row r="840" ht="15" customHeight="1" spans="1:74">
      <c r="A840" s="15">
        <v>839</v>
      </c>
      <c r="B840" s="16">
        <f ca="1" t="shared" ref="B840:F840" si="6258">RAND()</f>
        <v>0.72246064699088</v>
      </c>
      <c r="C840" s="17">
        <f ca="1">IF(B840&lt;=('Ejercicio 3 - TIR'!$D$13-'Ejercicio 3 - TIR'!$C$13)/('Ejercicio 3 - TIR'!$E$13-'Ejercicio 3 - TIR'!$C$13),'Ejercicio 3 - TIR'!$C$13+SQRT(('Ejercicio 3 - TIR'!$E$13-'Ejercicio 3 - TIR'!$C$13)*('Ejercicio 3 - TIR'!$D$13-'Ejercicio 3 - TIR'!$C$13)*B840),'Ejercicio 3 - TIR'!$E$13-SQRT(('Ejercicio 3 - TIR'!$E$13-'Ejercicio 3 - TIR'!$C$13)*('Ejercicio 3 - TIR'!$E$13-'Ejercicio 3 - TIR'!$D$13)*(1-B840)))</f>
        <v>81750.4185360063</v>
      </c>
      <c r="D840" s="16">
        <f ca="1" t="shared" si="6258"/>
        <v>0.689730015670174</v>
      </c>
      <c r="E840" s="17">
        <f ca="1">IF(D840&lt;=('Ejercicio 3 - TIR'!$D$14-'Ejercicio 3 - TIR'!$C$14)/('Ejercicio 3 - TIR'!$E$14-'Ejercicio 3 - TIR'!$C$14),'Ejercicio 3 - TIR'!$C$14+SQRT(('Ejercicio 3 - TIR'!$E$14-'Ejercicio 3 - TIR'!$C$14)*('Ejercicio 3 - TIR'!$D$14-'Ejercicio 3 - TIR'!$C$14)*D840),'Ejercicio 3 - TIR'!$E$14-SQRT(('Ejercicio 3 - TIR'!$E$14-'Ejercicio 3 - TIR'!$C$14)*('Ejercicio 3 - TIR'!$E$14-'Ejercicio 3 - TIR'!$D$14)*(1-D840)))</f>
        <v>33177.9403660277</v>
      </c>
      <c r="F840" s="16">
        <f ca="1" t="shared" si="6258"/>
        <v>0.507840599790449</v>
      </c>
      <c r="G840" s="17">
        <f ca="1">IF(F840&lt;=('Ejercicio 3 - TIR'!$D$18-'Ejercicio 3 - TIR'!$C$18)/('Ejercicio 3 - TIR'!$E$18-'Ejercicio 3 - TIR'!$C$18),'Ejercicio 3 - TIR'!$C$18+SQRT(('Ejercicio 3 - TIR'!$E$18-'Ejercicio 3 - TIR'!$C$18)*('Ejercicio 3 - TIR'!$D$18-'Ejercicio 3 - TIR'!$C$18)*F840),'Ejercicio 3 - TIR'!$E$18-SQRT(('Ejercicio 3 - TIR'!$E$18-'Ejercicio 3 - TIR'!$C$18)*('Ejercicio 3 - TIR'!$E$18-'Ejercicio 3 - TIR'!$D$18)*(1-F840)))</f>
        <v>38727.89149615</v>
      </c>
      <c r="H840" s="16">
        <f ca="1" t="shared" ref="H840:L840" si="6259">RAND()</f>
        <v>0.382227607277611</v>
      </c>
      <c r="I840" s="17">
        <f ca="1">IF(H840&lt;=('Ejercicio 3 - TIR'!$D$18-'Ejercicio 3 - TIR'!$C$18)/('Ejercicio 3 - TIR'!$E$18-'Ejercicio 3 - TIR'!$C$18),'Ejercicio 3 - TIR'!$C$18+SQRT(('Ejercicio 3 - TIR'!$E$18-'Ejercicio 3 - TIR'!$C$18)*('Ejercicio 3 - TIR'!$D$18-'Ejercicio 3 - TIR'!$C$18)*H840),'Ejercicio 3 - TIR'!$E$18-SQRT(('Ejercicio 3 - TIR'!$E$18-'Ejercicio 3 - TIR'!$C$18)*('Ejercicio 3 - TIR'!$E$18-'Ejercicio 3 - TIR'!$D$18)*(1-H840)))</f>
        <v>37571.9311335776</v>
      </c>
      <c r="J840" s="16">
        <f ca="1" t="shared" si="6259"/>
        <v>0.111138588142031</v>
      </c>
      <c r="K840" s="17">
        <f ca="1">IF(J840&lt;=('Ejercicio 3 - TIR'!$D$18-'Ejercicio 3 - TIR'!$C$18)/('Ejercicio 3 - TIR'!$E$18-'Ejercicio 3 - TIR'!$C$18),'Ejercicio 3 - TIR'!$C$18+SQRT(('Ejercicio 3 - TIR'!$E$18-'Ejercicio 3 - TIR'!$C$18)*('Ejercicio 3 - TIR'!$D$18-'Ejercicio 3 - TIR'!$C$18)*J840),'Ejercicio 3 - TIR'!$E$18-SQRT(('Ejercicio 3 - TIR'!$E$18-'Ejercicio 3 - TIR'!$C$18)*('Ejercicio 3 - TIR'!$E$18-'Ejercicio 3 - TIR'!$D$18)*(1-J840)))</f>
        <v>34082.9876587255</v>
      </c>
      <c r="L840" s="16">
        <f ca="1" t="shared" si="6259"/>
        <v>0.449488729393043</v>
      </c>
      <c r="M840" s="17">
        <f ca="1">IF(L840&lt;=('Ejercicio 3 - TIR'!$D$18-'Ejercicio 3 - TIR'!$C$18)/('Ejercicio 3 - TIR'!$E$18-'Ejercicio 3 - TIR'!$C$18),'Ejercicio 3 - TIR'!$C$18+SQRT(('Ejercicio 3 - TIR'!$E$18-'Ejercicio 3 - TIR'!$C$18)*('Ejercicio 3 - TIR'!$D$18-'Ejercicio 3 - TIR'!$C$18)*L840),'Ejercicio 3 - TIR'!$E$18-SQRT(('Ejercicio 3 - TIR'!$E$18-'Ejercicio 3 - TIR'!$C$18)*('Ejercicio 3 - TIR'!$E$18-'Ejercicio 3 - TIR'!$D$18)*(1-L840)))</f>
        <v>38211.1697954041</v>
      </c>
      <c r="N840" s="16">
        <f ca="1" t="shared" ref="N840:R840" si="6260">RAND()</f>
        <v>0.12779147370805</v>
      </c>
      <c r="O840" s="17">
        <f ca="1">IF(N840&lt;=('Ejercicio 3 - TIR'!$D$18-'Ejercicio 3 - TIR'!$C$18)/('Ejercicio 3 - TIR'!$E$18-'Ejercicio 3 - TIR'!$C$18),'Ejercicio 3 - TIR'!$C$18+SQRT(('Ejercicio 3 - TIR'!$E$18-'Ejercicio 3 - TIR'!$C$18)*('Ejercicio 3 - TIR'!$D$18-'Ejercicio 3 - TIR'!$C$18)*N840),'Ejercicio 3 - TIR'!$E$18-SQRT(('Ejercicio 3 - TIR'!$E$18-'Ejercicio 3 - TIR'!$C$18)*('Ejercicio 3 - TIR'!$E$18-'Ejercicio 3 - TIR'!$D$18)*(1-N840)))</f>
        <v>34378.2098003873</v>
      </c>
      <c r="P840" s="16">
        <f ca="1" t="shared" si="6260"/>
        <v>0.720246517579107</v>
      </c>
      <c r="Q840" s="18">
        <f ca="1">IF(P840&lt;=('Ejercicio 3 - TIR'!$D$22-'Ejercicio 3 - TIR'!$C$22)/('Ejercicio 3 - TIR'!$E$22-'Ejercicio 3 - TIR'!$C$22),'Ejercicio 3 - TIR'!$C$22+SQRT(('Ejercicio 3 - TIR'!$E$22-'Ejercicio 3 - TIR'!$C$22)*('Ejercicio 3 - TIR'!$D$22-'Ejercicio 3 - TIR'!$C$22)*P840),'Ejercicio 3 - TIR'!$E$22-SQRT(('Ejercicio 3 - TIR'!$E$22-'Ejercicio 3 - TIR'!$C$22)*('Ejercicio 3 - TIR'!$E$22-'Ejercicio 3 - TIR'!$D$22)*(1-P840)))</f>
        <v>0.157559940544695</v>
      </c>
      <c r="R840" s="16">
        <f ca="1" t="shared" si="6260"/>
        <v>0.87845947496742</v>
      </c>
      <c r="S840" s="18">
        <f ca="1">IF(R840&lt;=('Ejercicio 3 - TIR'!$D$23-'Ejercicio 3 - TIR'!$C$23)/('Ejercicio 3 - TIR'!$E$23-'Ejercicio 3 - TIR'!$C$23),'Ejercicio 3 - TIR'!$C$23+SQRT(('Ejercicio 3 - TIR'!$E$23-'Ejercicio 3 - TIR'!$C$23)*('Ejercicio 3 - TIR'!$D$23-'Ejercicio 3 - TIR'!$C$23)*R840),'Ejercicio 3 - TIR'!$E$23-SQRT(('Ejercicio 3 - TIR'!$E$23-'Ejercicio 3 - TIR'!$C$23)*('Ejercicio 3 - TIR'!$E$23-'Ejercicio 3 - TIR'!$D$23)*(1-R840)))</f>
        <v>0.165209024878033</v>
      </c>
      <c r="T840" s="16">
        <f ca="1" t="shared" ref="T840:X840" si="6261">RAND()</f>
        <v>0.143852317184819</v>
      </c>
      <c r="U840" s="18">
        <f ca="1">IF(T840&lt;=('Ejercicio 3 - TIR'!$D$24-'Ejercicio 3 - TIR'!$C$24)/('Ejercicio 3 - TIR'!$E$24-'Ejercicio 3 - TIR'!$C$24),'Ejercicio 3 - TIR'!$C$24+SQRT(('Ejercicio 3 - TIR'!$E$24-'Ejercicio 3 - TIR'!$C$24)*('Ejercicio 3 - TIR'!$D$24-'Ejercicio 3 - TIR'!$C$24)*T840),'Ejercicio 3 - TIR'!$E$24-SQRT(('Ejercicio 3 - TIR'!$E$24-'Ejercicio 3 - TIR'!$C$24)*('Ejercicio 3 - TIR'!$E$24-'Ejercicio 3 - TIR'!$D$24)*(1-T840)))</f>
        <v>0.1673807326108</v>
      </c>
      <c r="V840" s="16">
        <f ca="1" t="shared" si="6261"/>
        <v>0.297460480177852</v>
      </c>
      <c r="W840" s="18">
        <f ca="1">IF(V840&lt;=('Ejercicio 3 - TIR'!$D$25-'Ejercicio 3 - TIR'!$C$25)/('Ejercicio 3 - TIR'!$E$25-'Ejercicio 3 - TIR'!$C$25),'Ejercicio 3 - TIR'!$C$25+SQRT(('Ejercicio 3 - TIR'!$E$25-'Ejercicio 3 - TIR'!$C$25)*('Ejercicio 3 - TIR'!$D$25-'Ejercicio 3 - TIR'!$C$25)*V840),'Ejercicio 3 - TIR'!$E$25-SQRT(('Ejercicio 3 - TIR'!$E$25-'Ejercicio 3 - TIR'!$C$25)*('Ejercicio 3 - TIR'!$E$25-'Ejercicio 3 - TIR'!$D$25)*(1-V840)))</f>
        <v>0.200412821018155</v>
      </c>
      <c r="X840" s="16">
        <f ca="1" t="shared" si="6261"/>
        <v>0.334308095770975</v>
      </c>
      <c r="Y840" s="18">
        <f ca="1">IF(X840&lt;=('Ejercicio 3 - TIR'!$D$26-'Ejercicio 3 - TIR'!$C$26)/('Ejercicio 3 - TIR'!$E$26-'Ejercicio 3 - TIR'!$C$26),'Ejercicio 3 - TIR'!$C$26+SQRT(('Ejercicio 3 - TIR'!$E$26-'Ejercicio 3 - TIR'!$C$26)*('Ejercicio 3 - TIR'!$D$26-'Ejercicio 3 - TIR'!$C$26)*X840),'Ejercicio 3 - TIR'!$E$26-SQRT(('Ejercicio 3 - TIR'!$E$26-'Ejercicio 3 - TIR'!$C$26)*('Ejercicio 3 - TIR'!$E$26-'Ejercicio 3 - TIR'!$D$26)*(1-X840)))</f>
        <v>0.220043880355407</v>
      </c>
      <c r="Z840" s="16">
        <f ca="1" t="shared" si="6192"/>
        <v>1.1575599405447</v>
      </c>
      <c r="AA840" s="16">
        <f ca="1" t="shared" si="6193"/>
        <v>1.34879928955996</v>
      </c>
      <c r="AB840" s="16">
        <f ca="1" t="shared" si="6194"/>
        <v>1.57456230279143</v>
      </c>
      <c r="AC840" s="16">
        <f ca="1" t="shared" si="6195"/>
        <v>1.8901247757627</v>
      </c>
      <c r="AD840" s="16">
        <f ca="1" t="shared" si="6196"/>
        <v>2.30603516577742</v>
      </c>
      <c r="AE840" s="15">
        <f ca="1" t="shared" si="6197"/>
        <v>5227.51431146678</v>
      </c>
      <c r="AF840" s="15">
        <f ca="1" t="shared" si="6198"/>
        <v>6091.14685340017</v>
      </c>
      <c r="AG840" s="15">
        <f ca="1" t="shared" si="6199"/>
        <v>7110.68747616225</v>
      </c>
      <c r="AH840" s="15">
        <f ca="1" t="shared" si="6200"/>
        <v>8535.7604126384</v>
      </c>
      <c r="AI840" s="15">
        <f ca="1" t="shared" si="6201"/>
        <v>10414.0022556194</v>
      </c>
      <c r="AJ840" s="17">
        <f ca="1" t="shared" si="6202"/>
        <v>44829.8557777048</v>
      </c>
      <c r="AK840" s="17">
        <f ca="1" t="shared" si="6203"/>
        <v>50676.9940203651</v>
      </c>
      <c r="AL840" s="17">
        <f ca="1" t="shared" si="6204"/>
        <v>53665.7875339347</v>
      </c>
      <c r="AM840" s="17">
        <f ca="1" t="shared" si="6205"/>
        <v>72223.8787411688</v>
      </c>
      <c r="AN840" s="17">
        <f ca="1" t="shared" si="6206"/>
        <v>79277.3607361672</v>
      </c>
      <c r="AO840" s="17">
        <f ca="1">C840/'Ejercicio 3 - TIR'!$D$7</f>
        <v>16350.0837072013</v>
      </c>
      <c r="AP840" s="17">
        <f ca="1" t="shared" si="6207"/>
        <v>28479.7720705035</v>
      </c>
      <c r="AQ840" s="17">
        <f ca="1" t="shared" si="6208"/>
        <v>34326.9103131639</v>
      </c>
      <c r="AR840" s="17">
        <f ca="1" t="shared" si="6209"/>
        <v>37315.7038267335</v>
      </c>
      <c r="AS840" s="17">
        <f ca="1" t="shared" si="6210"/>
        <v>55873.7950339675</v>
      </c>
      <c r="AT840" s="17">
        <f ca="1" t="shared" si="6211"/>
        <v>62927.2770289659</v>
      </c>
      <c r="AU840" s="17">
        <f ca="1">AP840*'Ejercicio 3 - TIR'!$D$5</f>
        <v>14239.8860352518</v>
      </c>
      <c r="AV840" s="17">
        <f ca="1">AQ840*'Ejercicio 3 - TIR'!$D$5</f>
        <v>17163.4551565819</v>
      </c>
      <c r="AW840" s="17">
        <f ca="1">AR840*'Ejercicio 3 - TIR'!$D$5</f>
        <v>18657.8519133667</v>
      </c>
      <c r="AX840" s="17">
        <f ca="1">AS840*'Ejercicio 3 - TIR'!$D$5</f>
        <v>27936.8975169838</v>
      </c>
      <c r="AY840" s="17">
        <f ca="1">AT840*'Ejercicio 3 - TIR'!$D$5</f>
        <v>31463.638514483</v>
      </c>
      <c r="AZ840" s="17">
        <f ca="1" t="shared" ref="AZ840:BD840" si="6262">AJ840-AU840-AE840</f>
        <v>25362.4554309862</v>
      </c>
      <c r="BA840" s="17">
        <f ca="1" t="shared" si="6262"/>
        <v>27422.392010383</v>
      </c>
      <c r="BB840" s="17">
        <f ca="1" t="shared" si="6262"/>
        <v>27897.2481444057</v>
      </c>
      <c r="BC840" s="17">
        <f ca="1" t="shared" si="6262"/>
        <v>35751.2208115466</v>
      </c>
      <c r="BD840" s="17">
        <f ca="1" t="shared" si="6262"/>
        <v>37399.7199660648</v>
      </c>
      <c r="BE840" s="17">
        <f ca="1" t="shared" ref="BE840:BI840" si="6263">AZ840/Z840</f>
        <v>21910.2739673695</v>
      </c>
      <c r="BF840" s="17">
        <f ca="1" t="shared" si="6263"/>
        <v>20330.9656393202</v>
      </c>
      <c r="BG840" s="17">
        <f ca="1" t="shared" si="6263"/>
        <v>17717.4622401087</v>
      </c>
      <c r="BH840" s="17">
        <f ca="1" t="shared" si="6263"/>
        <v>18914.7411165595</v>
      </c>
      <c r="BI840" s="17">
        <f ca="1" t="shared" si="6263"/>
        <v>16218.1915181057</v>
      </c>
      <c r="BJ840" s="17">
        <f ca="1" t="shared" si="6214"/>
        <v>76509.4972121262</v>
      </c>
      <c r="BK840" s="17">
        <f ca="1" t="shared" si="6215"/>
        <v>37703.8679922106</v>
      </c>
      <c r="BL840" s="17">
        <f ca="1" t="shared" si="6216"/>
        <v>114213.365204337</v>
      </c>
      <c r="BM840" s="17">
        <f ca="1">BK840*'Ejercicio 3 - TIR'!$D$5</f>
        <v>18851.9339961053</v>
      </c>
      <c r="BN840" s="17">
        <f ca="1" t="shared" si="6217"/>
        <v>95361.4312082315</v>
      </c>
      <c r="BO840" s="17">
        <f ca="1" t="shared" si="6218"/>
        <v>41352.9822196284</v>
      </c>
      <c r="BP840" s="17">
        <f ca="1" t="shared" si="6219"/>
        <v>-114928.358902034</v>
      </c>
      <c r="BQ840" s="17">
        <f ca="1" t="shared" ref="BQ840:BT840" si="6264">BE840</f>
        <v>21910.2739673695</v>
      </c>
      <c r="BR840" s="17">
        <f ca="1" t="shared" si="6264"/>
        <v>20330.9656393202</v>
      </c>
      <c r="BS840" s="17">
        <f ca="1" t="shared" si="6264"/>
        <v>17717.4622401087</v>
      </c>
      <c r="BT840" s="17">
        <f ca="1" t="shared" si="6264"/>
        <v>18914.7411165595</v>
      </c>
      <c r="BU840" s="17">
        <f ca="1" t="shared" si="6221"/>
        <v>57571.173737734</v>
      </c>
      <c r="BV840" s="19">
        <f ca="1" t="shared" si="6222"/>
        <v>5.09519849167082</v>
      </c>
    </row>
    <row r="841" ht="15" customHeight="1" spans="1:74">
      <c r="A841" s="15">
        <v>840</v>
      </c>
      <c r="B841" s="16">
        <f ca="1" t="shared" ref="B841:F841" si="6265">RAND()</f>
        <v>0.259546489744589</v>
      </c>
      <c r="C841" s="17">
        <f ca="1">IF(B841&lt;=('Ejercicio 3 - TIR'!$D$13-'Ejercicio 3 - TIR'!$C$13)/('Ejercicio 3 - TIR'!$E$13-'Ejercicio 3 - TIR'!$C$13),'Ejercicio 3 - TIR'!$C$13+SQRT(('Ejercicio 3 - TIR'!$E$13-'Ejercicio 3 - TIR'!$C$13)*('Ejercicio 3 - TIR'!$D$13-'Ejercicio 3 - TIR'!$C$13)*B841),'Ejercicio 3 - TIR'!$E$13-SQRT(('Ejercicio 3 - TIR'!$E$13-'Ejercicio 3 - TIR'!$C$13)*('Ejercicio 3 - TIR'!$E$13-'Ejercicio 3 - TIR'!$D$13)*(1-B841)))</f>
        <v>70191.541262479</v>
      </c>
      <c r="D841" s="16">
        <f ca="1" t="shared" si="6265"/>
        <v>0.0326957720944165</v>
      </c>
      <c r="E841" s="17">
        <f ca="1">IF(D841&lt;=('Ejercicio 3 - TIR'!$D$14-'Ejercicio 3 - TIR'!$C$14)/('Ejercicio 3 - TIR'!$E$14-'Ejercicio 3 - TIR'!$C$14),'Ejercicio 3 - TIR'!$C$14+SQRT(('Ejercicio 3 - TIR'!$E$14-'Ejercicio 3 - TIR'!$C$14)*('Ejercicio 3 - TIR'!$D$14-'Ejercicio 3 - TIR'!$C$14)*D841),'Ejercicio 3 - TIR'!$E$14-SQRT(('Ejercicio 3 - TIR'!$E$14-'Ejercicio 3 - TIR'!$C$14)*('Ejercicio 3 - TIR'!$E$14-'Ejercicio 3 - TIR'!$D$14)*(1-D841)))</f>
        <v>26565.9447330865</v>
      </c>
      <c r="F841" s="16">
        <f ca="1" t="shared" si="6265"/>
        <v>0.536319315497029</v>
      </c>
      <c r="G841" s="17">
        <f ca="1">IF(F841&lt;=('Ejercicio 3 - TIR'!$D$18-'Ejercicio 3 - TIR'!$C$18)/('Ejercicio 3 - TIR'!$E$18-'Ejercicio 3 - TIR'!$C$18),'Ejercicio 3 - TIR'!$C$18+SQRT(('Ejercicio 3 - TIR'!$E$18-'Ejercicio 3 - TIR'!$C$18)*('Ejercicio 3 - TIR'!$D$18-'Ejercicio 3 - TIR'!$C$18)*F841),'Ejercicio 3 - TIR'!$E$18-SQRT(('Ejercicio 3 - TIR'!$E$18-'Ejercicio 3 - TIR'!$C$18)*('Ejercicio 3 - TIR'!$E$18-'Ejercicio 3 - TIR'!$D$18)*(1-F841)))</f>
        <v>38969.2751839017</v>
      </c>
      <c r="H841" s="16">
        <f ca="1" t="shared" ref="H841:L841" si="6266">RAND()</f>
        <v>0.810990452537732</v>
      </c>
      <c r="I841" s="17">
        <f ca="1">IF(H841&lt;=('Ejercicio 3 - TIR'!$D$18-'Ejercicio 3 - TIR'!$C$18)/('Ejercicio 3 - TIR'!$E$18-'Ejercicio 3 - TIR'!$C$18),'Ejercicio 3 - TIR'!$C$18+SQRT(('Ejercicio 3 - TIR'!$E$18-'Ejercicio 3 - TIR'!$C$18)*('Ejercicio 3 - TIR'!$D$18-'Ejercicio 3 - TIR'!$C$18)*H841),'Ejercicio 3 - TIR'!$E$18-SQRT(('Ejercicio 3 - TIR'!$E$18-'Ejercicio 3 - TIR'!$C$18)*('Ejercicio 3 - TIR'!$E$18-'Ejercicio 3 - TIR'!$D$18)*(1-H841)))</f>
        <v>41234.9347867972</v>
      </c>
      <c r="J841" s="16">
        <f ca="1" t="shared" si="6266"/>
        <v>0.566707321179136</v>
      </c>
      <c r="K841" s="17">
        <f ca="1">IF(J841&lt;=('Ejercicio 3 - TIR'!$D$18-'Ejercicio 3 - TIR'!$C$18)/('Ejercicio 3 - TIR'!$E$18-'Ejercicio 3 - TIR'!$C$18),'Ejercicio 3 - TIR'!$C$18+SQRT(('Ejercicio 3 - TIR'!$E$18-'Ejercicio 3 - TIR'!$C$18)*('Ejercicio 3 - TIR'!$D$18-'Ejercicio 3 - TIR'!$C$18)*J841),'Ejercicio 3 - TIR'!$E$18-SQRT(('Ejercicio 3 - TIR'!$E$18-'Ejercicio 3 - TIR'!$C$18)*('Ejercicio 3 - TIR'!$E$18-'Ejercicio 3 - TIR'!$D$18)*(1-J841)))</f>
        <v>39219.8751714364</v>
      </c>
      <c r="L841" s="16">
        <f ca="1" t="shared" si="6266"/>
        <v>0.287540208611644</v>
      </c>
      <c r="M841" s="17">
        <f ca="1">IF(L841&lt;=('Ejercicio 3 - TIR'!$D$18-'Ejercicio 3 - TIR'!$C$18)/('Ejercicio 3 - TIR'!$E$18-'Ejercicio 3 - TIR'!$C$18),'Ejercicio 3 - TIR'!$C$18+SQRT(('Ejercicio 3 - TIR'!$E$18-'Ejercicio 3 - TIR'!$C$18)*('Ejercicio 3 - TIR'!$D$18-'Ejercicio 3 - TIR'!$C$18)*L841),'Ejercicio 3 - TIR'!$E$18-SQRT(('Ejercicio 3 - TIR'!$E$18-'Ejercicio 3 - TIR'!$C$18)*('Ejercicio 3 - TIR'!$E$18-'Ejercicio 3 - TIR'!$D$18)*(1-L841)))</f>
        <v>36567.4219669324</v>
      </c>
      <c r="N841" s="16">
        <f ca="1" t="shared" ref="N841:R841" si="6267">RAND()</f>
        <v>0.401242342856976</v>
      </c>
      <c r="O841" s="17">
        <f ca="1">IF(N841&lt;=('Ejercicio 3 - TIR'!$D$18-'Ejercicio 3 - TIR'!$C$18)/('Ejercicio 3 - TIR'!$E$18-'Ejercicio 3 - TIR'!$C$18),'Ejercicio 3 - TIR'!$C$18+SQRT(('Ejercicio 3 - TIR'!$E$18-'Ejercicio 3 - TIR'!$C$18)*('Ejercicio 3 - TIR'!$D$18-'Ejercicio 3 - TIR'!$C$18)*N841),'Ejercicio 3 - TIR'!$E$18-SQRT(('Ejercicio 3 - TIR'!$E$18-'Ejercicio 3 - TIR'!$C$18)*('Ejercicio 3 - TIR'!$E$18-'Ejercicio 3 - TIR'!$D$18)*(1-N841)))</f>
        <v>37757.9862998427</v>
      </c>
      <c r="P841" s="16">
        <f ca="1" t="shared" si="6267"/>
        <v>0.417283901829039</v>
      </c>
      <c r="Q841" s="18">
        <f ca="1">IF(P841&lt;=('Ejercicio 3 - TIR'!$D$22-'Ejercicio 3 - TIR'!$C$22)/('Ejercicio 3 - TIR'!$E$22-'Ejercicio 3 - TIR'!$C$22),'Ejercicio 3 - TIR'!$C$22+SQRT(('Ejercicio 3 - TIR'!$E$22-'Ejercicio 3 - TIR'!$C$22)*('Ejercicio 3 - TIR'!$D$22-'Ejercicio 3 - TIR'!$C$22)*P841),'Ejercicio 3 - TIR'!$E$22-SQRT(('Ejercicio 3 - TIR'!$E$22-'Ejercicio 3 - TIR'!$C$22)*('Ejercicio 3 - TIR'!$E$22-'Ejercicio 3 - TIR'!$D$22)*(1-P841)))</f>
        <v>0.147406404785967</v>
      </c>
      <c r="R841" s="16">
        <f ca="1" t="shared" si="6267"/>
        <v>0.274148177970936</v>
      </c>
      <c r="S841" s="18">
        <f ca="1">IF(R841&lt;=('Ejercicio 3 - TIR'!$D$23-'Ejercicio 3 - TIR'!$C$23)/('Ejercicio 3 - TIR'!$E$23-'Ejercicio 3 - TIR'!$C$23),'Ejercicio 3 - TIR'!$C$23+SQRT(('Ejercicio 3 - TIR'!$E$23-'Ejercicio 3 - TIR'!$C$23)*('Ejercicio 3 - TIR'!$D$23-'Ejercicio 3 - TIR'!$C$23)*R841),'Ejercicio 3 - TIR'!$E$23-SQRT(('Ejercicio 3 - TIR'!$E$23-'Ejercicio 3 - TIR'!$C$23)*('Ejercicio 3 - TIR'!$E$23-'Ejercicio 3 - TIR'!$D$23)*(1-R841)))</f>
        <v>0.142214110838557</v>
      </c>
      <c r="T841" s="16">
        <f ca="1" t="shared" ref="T841:X841" si="6268">RAND()</f>
        <v>0.341024426158982</v>
      </c>
      <c r="U841" s="18">
        <f ca="1">IF(T841&lt;=('Ejercicio 3 - TIR'!$D$24-'Ejercicio 3 - TIR'!$C$24)/('Ejercicio 3 - TIR'!$E$24-'Ejercicio 3 - TIR'!$C$24),'Ejercicio 3 - TIR'!$C$24+SQRT(('Ejercicio 3 - TIR'!$E$24-'Ejercicio 3 - TIR'!$C$24)*('Ejercicio 3 - TIR'!$D$24-'Ejercicio 3 - TIR'!$C$24)*T841),'Ejercicio 3 - TIR'!$E$24-SQRT(('Ejercicio 3 - TIR'!$E$24-'Ejercicio 3 - TIR'!$C$24)*('Ejercicio 3 - TIR'!$E$24-'Ejercicio 3 - TIR'!$D$24)*(1-T841)))</f>
        <v>0.176761003249764</v>
      </c>
      <c r="V841" s="16">
        <f ca="1" t="shared" si="6268"/>
        <v>0.296456796107269</v>
      </c>
      <c r="W841" s="18">
        <f ca="1">IF(V841&lt;=('Ejercicio 3 - TIR'!$D$25-'Ejercicio 3 - TIR'!$C$25)/('Ejercicio 3 - TIR'!$E$25-'Ejercicio 3 - TIR'!$C$25),'Ejercicio 3 - TIR'!$C$25+SQRT(('Ejercicio 3 - TIR'!$E$25-'Ejercicio 3 - TIR'!$C$25)*('Ejercicio 3 - TIR'!$D$25-'Ejercicio 3 - TIR'!$C$25)*V841),'Ejercicio 3 - TIR'!$E$25-SQRT(('Ejercicio 3 - TIR'!$E$25-'Ejercicio 3 - TIR'!$C$25)*('Ejercicio 3 - TIR'!$E$25-'Ejercicio 3 - TIR'!$D$25)*(1-V841)))</f>
        <v>0.200377412263924</v>
      </c>
      <c r="X841" s="16">
        <f ca="1" t="shared" si="6268"/>
        <v>0.741667338843133</v>
      </c>
      <c r="Y841" s="18">
        <f ca="1">IF(X841&lt;=('Ejercicio 3 - TIR'!$D$26-'Ejercicio 3 - TIR'!$C$26)/('Ejercicio 3 - TIR'!$E$26-'Ejercicio 3 - TIR'!$C$26),'Ejercicio 3 - TIR'!$C$26+SQRT(('Ejercicio 3 - TIR'!$E$26-'Ejercicio 3 - TIR'!$C$26)*('Ejercicio 3 - TIR'!$D$26-'Ejercicio 3 - TIR'!$C$26)*X841),'Ejercicio 3 - TIR'!$E$26-SQRT(('Ejercicio 3 - TIR'!$E$26-'Ejercicio 3 - TIR'!$C$26)*('Ejercicio 3 - TIR'!$E$26-'Ejercicio 3 - TIR'!$D$26)*(1-X841)))</f>
        <v>0.242650349797527</v>
      </c>
      <c r="Z841" s="16">
        <f ca="1" t="shared" si="6192"/>
        <v>1.14740640478597</v>
      </c>
      <c r="AA841" s="16">
        <f ca="1" t="shared" si="6193"/>
        <v>1.31058378641307</v>
      </c>
      <c r="AB841" s="16">
        <f ca="1" t="shared" si="6194"/>
        <v>1.54224389134232</v>
      </c>
      <c r="AC841" s="16">
        <f ca="1" t="shared" si="6195"/>
        <v>1.85127473136933</v>
      </c>
      <c r="AD841" s="16">
        <f ca="1" t="shared" si="6196"/>
        <v>2.30048719250743</v>
      </c>
      <c r="AE841" s="15">
        <f ca="1" t="shared" si="6197"/>
        <v>3915.99040284697</v>
      </c>
      <c r="AF841" s="15">
        <f ca="1" t="shared" si="6198"/>
        <v>4472.89949604017</v>
      </c>
      <c r="AG841" s="15">
        <f ca="1" t="shared" si="6199"/>
        <v>5263.5336983956</v>
      </c>
      <c r="AH841" s="15">
        <f ca="1" t="shared" si="6200"/>
        <v>6318.22696024407</v>
      </c>
      <c r="AI841" s="15">
        <f ca="1" t="shared" si="6201"/>
        <v>7851.34694224746</v>
      </c>
      <c r="AJ841" s="17">
        <f ca="1" t="shared" si="6202"/>
        <v>44713.5959358756</v>
      </c>
      <c r="AK841" s="17">
        <f ca="1" t="shared" si="6203"/>
        <v>54041.8369653766</v>
      </c>
      <c r="AL841" s="17">
        <f ca="1" t="shared" si="6204"/>
        <v>60486.6129023561</v>
      </c>
      <c r="AM841" s="17">
        <f ca="1" t="shared" si="6205"/>
        <v>67696.3442787019</v>
      </c>
      <c r="AN841" s="17">
        <f ca="1" t="shared" si="6206"/>
        <v>86861.7638976589</v>
      </c>
      <c r="AO841" s="17">
        <f ca="1">C841/'Ejercicio 3 - TIR'!$D$7</f>
        <v>14038.3082524958</v>
      </c>
      <c r="AP841" s="17">
        <f ca="1" t="shared" si="6207"/>
        <v>30675.2876833798</v>
      </c>
      <c r="AQ841" s="17">
        <f ca="1" t="shared" si="6208"/>
        <v>40003.5287128808</v>
      </c>
      <c r="AR841" s="17">
        <f ca="1" t="shared" si="6209"/>
        <v>46448.3046498603</v>
      </c>
      <c r="AS841" s="17">
        <f ca="1" t="shared" si="6210"/>
        <v>53658.0360262061</v>
      </c>
      <c r="AT841" s="17">
        <f ca="1" t="shared" si="6211"/>
        <v>72823.4556451631</v>
      </c>
      <c r="AU841" s="17">
        <f ca="1">AP841*'Ejercicio 3 - TIR'!$D$5</f>
        <v>15337.6438416899</v>
      </c>
      <c r="AV841" s="17">
        <f ca="1">AQ841*'Ejercicio 3 - TIR'!$D$5</f>
        <v>20001.7643564404</v>
      </c>
      <c r="AW841" s="17">
        <f ca="1">AR841*'Ejercicio 3 - TIR'!$D$5</f>
        <v>23224.1523249301</v>
      </c>
      <c r="AX841" s="17">
        <f ca="1">AS841*'Ejercicio 3 - TIR'!$D$5</f>
        <v>26829.0180131031</v>
      </c>
      <c r="AY841" s="17">
        <f ca="1">AT841*'Ejercicio 3 - TIR'!$D$5</f>
        <v>36411.7278225816</v>
      </c>
      <c r="AZ841" s="17">
        <f ca="1" t="shared" ref="AZ841:BD841" si="6269">AJ841-AU841-AE841</f>
        <v>25459.9616913387</v>
      </c>
      <c r="BA841" s="17">
        <f ca="1" t="shared" si="6269"/>
        <v>29567.173112896</v>
      </c>
      <c r="BB841" s="17">
        <f ca="1" t="shared" si="6269"/>
        <v>31998.9268790303</v>
      </c>
      <c r="BC841" s="17">
        <f ca="1" t="shared" si="6269"/>
        <v>34549.0993053548</v>
      </c>
      <c r="BD841" s="17">
        <f ca="1" t="shared" si="6269"/>
        <v>42598.6891328299</v>
      </c>
      <c r="BE841" s="17">
        <f ca="1" t="shared" ref="BE841:BI841" si="6270">AZ841/Z841</f>
        <v>22189.1402951406</v>
      </c>
      <c r="BF841" s="17">
        <f ca="1" t="shared" si="6270"/>
        <v>22560.3074137048</v>
      </c>
      <c r="BG841" s="17">
        <f ca="1" t="shared" si="6270"/>
        <v>20748.2921856021</v>
      </c>
      <c r="BH841" s="17">
        <f ca="1" t="shared" si="6270"/>
        <v>18662.3296477448</v>
      </c>
      <c r="BI841" s="17">
        <f ca="1" t="shared" si="6270"/>
        <v>18517.2468125759</v>
      </c>
      <c r="BJ841" s="17">
        <f ca="1" t="shared" si="6214"/>
        <v>61114.6156153255</v>
      </c>
      <c r="BK841" s="17">
        <f ca="1" t="shared" si="6215"/>
        <v>32294.9483393379</v>
      </c>
      <c r="BL841" s="17">
        <f ca="1" t="shared" si="6216"/>
        <v>93409.5639546634</v>
      </c>
      <c r="BM841" s="17">
        <f ca="1">BK841*'Ejercicio 3 - TIR'!$D$5</f>
        <v>16147.4741696689</v>
      </c>
      <c r="BN841" s="17">
        <f ca="1" t="shared" si="6217"/>
        <v>77262.0897849945</v>
      </c>
      <c r="BO841" s="17">
        <f ca="1" t="shared" si="6218"/>
        <v>33585.0988593344</v>
      </c>
      <c r="BP841" s="17">
        <f ca="1" t="shared" si="6219"/>
        <v>-96757.4859955655</v>
      </c>
      <c r="BQ841" s="17">
        <f ca="1" t="shared" ref="BQ841:BT841" si="6271">BE841</f>
        <v>22189.1402951406</v>
      </c>
      <c r="BR841" s="17">
        <f ca="1" t="shared" si="6271"/>
        <v>22560.3074137048</v>
      </c>
      <c r="BS841" s="17">
        <f ca="1" t="shared" si="6271"/>
        <v>20748.2921856021</v>
      </c>
      <c r="BT841" s="17">
        <f ca="1" t="shared" si="6271"/>
        <v>18662.3296477448</v>
      </c>
      <c r="BU841" s="17">
        <f ca="1" t="shared" si="6221"/>
        <v>52102.3456719103</v>
      </c>
      <c r="BV841" s="19">
        <f ca="1" t="shared" si="6222"/>
        <v>10.9738219080949</v>
      </c>
    </row>
    <row r="842" ht="15" customHeight="1" spans="1:74">
      <c r="A842" s="15">
        <v>841</v>
      </c>
      <c r="B842" s="16">
        <f ca="1" t="shared" ref="B842:F842" si="6272">RAND()</f>
        <v>0.97085267612539</v>
      </c>
      <c r="C842" s="17">
        <f ca="1">IF(B842&lt;=('Ejercicio 3 - TIR'!$D$13-'Ejercicio 3 - TIR'!$C$13)/('Ejercicio 3 - TIR'!$E$13-'Ejercicio 3 - TIR'!$C$13),'Ejercicio 3 - TIR'!$C$13+SQRT(('Ejercicio 3 - TIR'!$E$13-'Ejercicio 3 - TIR'!$C$13)*('Ejercicio 3 - TIR'!$D$13-'Ejercicio 3 - TIR'!$C$13)*B842),'Ejercicio 3 - TIR'!$E$13-SQRT(('Ejercicio 3 - TIR'!$E$13-'Ejercicio 3 - TIR'!$C$13)*('Ejercicio 3 - TIR'!$E$13-'Ejercicio 3 - TIR'!$D$13)*(1-B842)))</f>
        <v>94085.8822594125</v>
      </c>
      <c r="D842" s="16">
        <f ca="1" t="shared" si="6272"/>
        <v>0.306172650128021</v>
      </c>
      <c r="E842" s="17">
        <f ca="1">IF(D842&lt;=('Ejercicio 3 - TIR'!$D$14-'Ejercicio 3 - TIR'!$C$14)/('Ejercicio 3 - TIR'!$E$14-'Ejercicio 3 - TIR'!$C$14),'Ejercicio 3 - TIR'!$C$14+SQRT(('Ejercicio 3 - TIR'!$E$14-'Ejercicio 3 - TIR'!$C$14)*('Ejercicio 3 - TIR'!$D$14-'Ejercicio 3 - TIR'!$C$14)*D842),'Ejercicio 3 - TIR'!$E$14-SQRT(('Ejercicio 3 - TIR'!$E$14-'Ejercicio 3 - TIR'!$C$14)*('Ejercicio 3 - TIR'!$E$14-'Ejercicio 3 - TIR'!$D$14)*(1-D842)))</f>
        <v>29791.967107525</v>
      </c>
      <c r="F842" s="16">
        <f ca="1" t="shared" si="6272"/>
        <v>0.0501755444433241</v>
      </c>
      <c r="G842" s="17">
        <f ca="1">IF(F842&lt;=('Ejercicio 3 - TIR'!$D$18-'Ejercicio 3 - TIR'!$C$18)/('Ejercicio 3 - TIR'!$E$18-'Ejercicio 3 - TIR'!$C$18),'Ejercicio 3 - TIR'!$C$18+SQRT(('Ejercicio 3 - TIR'!$E$18-'Ejercicio 3 - TIR'!$C$18)*('Ejercicio 3 - TIR'!$D$18-'Ejercicio 3 - TIR'!$C$18)*F842),'Ejercicio 3 - TIR'!$E$18-SQRT(('Ejercicio 3 - TIR'!$E$18-'Ejercicio 3 - TIR'!$C$18)*('Ejercicio 3 - TIR'!$E$18-'Ejercicio 3 - TIR'!$D$18)*(1-F842)))</f>
        <v>32743.4160578554</v>
      </c>
      <c r="H842" s="16">
        <f ca="1" t="shared" ref="H842:L842" si="6273">RAND()</f>
        <v>0.0237630889329035</v>
      </c>
      <c r="I842" s="17">
        <f ca="1">IF(H842&lt;=('Ejercicio 3 - TIR'!$D$18-'Ejercicio 3 - TIR'!$C$18)/('Ejercicio 3 - TIR'!$E$18-'Ejercicio 3 - TIR'!$C$18),'Ejercicio 3 - TIR'!$C$18+SQRT(('Ejercicio 3 - TIR'!$E$18-'Ejercicio 3 - TIR'!$C$18)*('Ejercicio 3 - TIR'!$D$18-'Ejercicio 3 - TIR'!$C$18)*H842),'Ejercicio 3 - TIR'!$E$18-SQRT(('Ejercicio 3 - TIR'!$E$18-'Ejercicio 3 - TIR'!$C$18)*('Ejercicio 3 - TIR'!$E$18-'Ejercicio 3 - TIR'!$D$18)*(1-H842)))</f>
        <v>31887.9786386333</v>
      </c>
      <c r="J842" s="16">
        <f ca="1" t="shared" si="6273"/>
        <v>0.331320877143862</v>
      </c>
      <c r="K842" s="17">
        <f ca="1">IF(J842&lt;=('Ejercicio 3 - TIR'!$D$18-'Ejercicio 3 - TIR'!$C$18)/('Ejercicio 3 - TIR'!$E$18-'Ejercicio 3 - TIR'!$C$18),'Ejercicio 3 - TIR'!$C$18+SQRT(('Ejercicio 3 - TIR'!$E$18-'Ejercicio 3 - TIR'!$C$18)*('Ejercicio 3 - TIR'!$D$18-'Ejercicio 3 - TIR'!$C$18)*J842),'Ejercicio 3 - TIR'!$E$18-SQRT(('Ejercicio 3 - TIR'!$E$18-'Ejercicio 3 - TIR'!$C$18)*('Ejercicio 3 - TIR'!$E$18-'Ejercicio 3 - TIR'!$D$18)*(1-J842)))</f>
        <v>37049.6901755736</v>
      </c>
      <c r="L842" s="16">
        <f ca="1" t="shared" si="6273"/>
        <v>0.77318383497426</v>
      </c>
      <c r="M842" s="17">
        <f ca="1">IF(L842&lt;=('Ejercicio 3 - TIR'!$D$18-'Ejercicio 3 - TIR'!$C$18)/('Ejercicio 3 - TIR'!$E$18-'Ejercicio 3 - TIR'!$C$18),'Ejercicio 3 - TIR'!$C$18+SQRT(('Ejercicio 3 - TIR'!$E$18-'Ejercicio 3 - TIR'!$C$18)*('Ejercicio 3 - TIR'!$D$18-'Ejercicio 3 - TIR'!$C$18)*L842),'Ejercicio 3 - TIR'!$E$18-SQRT(('Ejercicio 3 - TIR'!$E$18-'Ejercicio 3 - TIR'!$C$18)*('Ejercicio 3 - TIR'!$E$18-'Ejercicio 3 - TIR'!$D$18)*(1-L842)))</f>
        <v>40875.5348980831</v>
      </c>
      <c r="N842" s="16">
        <f ca="1" t="shared" ref="N842:R842" si="6274">RAND()</f>
        <v>0.392174138288076</v>
      </c>
      <c r="O842" s="17">
        <f ca="1">IF(N842&lt;=('Ejercicio 3 - TIR'!$D$18-'Ejercicio 3 - TIR'!$C$18)/('Ejercicio 3 - TIR'!$E$18-'Ejercicio 3 - TIR'!$C$18),'Ejercicio 3 - TIR'!$C$18+SQRT(('Ejercicio 3 - TIR'!$E$18-'Ejercicio 3 - TIR'!$C$18)*('Ejercicio 3 - TIR'!$D$18-'Ejercicio 3 - TIR'!$C$18)*N842),'Ejercicio 3 - TIR'!$E$18-SQRT(('Ejercicio 3 - TIR'!$E$18-'Ejercicio 3 - TIR'!$C$18)*('Ejercicio 3 - TIR'!$E$18-'Ejercicio 3 - TIR'!$D$18)*(1-N842)))</f>
        <v>37669.8188207552</v>
      </c>
      <c r="P842" s="16">
        <f ca="1" t="shared" si="6274"/>
        <v>0.31263630573451</v>
      </c>
      <c r="Q842" s="18">
        <f ca="1">IF(P842&lt;=('Ejercicio 3 - TIR'!$D$22-'Ejercicio 3 - TIR'!$C$22)/('Ejercicio 3 - TIR'!$E$22-'Ejercicio 3 - TIR'!$C$22),'Ejercicio 3 - TIR'!$C$22+SQRT(('Ejercicio 3 - TIR'!$E$22-'Ejercicio 3 - TIR'!$C$22)*('Ejercicio 3 - TIR'!$D$22-'Ejercicio 3 - TIR'!$C$22)*P842),'Ejercicio 3 - TIR'!$E$22-SQRT(('Ejercicio 3 - TIR'!$E$22-'Ejercicio 3 - TIR'!$C$22)*('Ejercicio 3 - TIR'!$E$22-'Ejercicio 3 - TIR'!$D$22)*(1-P842)))</f>
        <v>0.14372225432631</v>
      </c>
      <c r="R842" s="16">
        <f ca="1" t="shared" si="6274"/>
        <v>0.231084630593769</v>
      </c>
      <c r="S842" s="18">
        <f ca="1">IF(R842&lt;=('Ejercicio 3 - TIR'!$D$23-'Ejercicio 3 - TIR'!$C$23)/('Ejercicio 3 - TIR'!$E$23-'Ejercicio 3 - TIR'!$C$23),'Ejercicio 3 - TIR'!$C$23+SQRT(('Ejercicio 3 - TIR'!$E$23-'Ejercicio 3 - TIR'!$C$23)*('Ejercicio 3 - TIR'!$D$23-'Ejercicio 3 - TIR'!$C$23)*R842),'Ejercicio 3 - TIR'!$E$23-SQRT(('Ejercicio 3 - TIR'!$E$23-'Ejercicio 3 - TIR'!$C$23)*('Ejercicio 3 - TIR'!$E$23-'Ejercicio 3 - TIR'!$D$23)*(1-R842)))</f>
        <v>0.140394909538137</v>
      </c>
      <c r="T842" s="16">
        <f ca="1" t="shared" ref="T842:X842" si="6275">RAND()</f>
        <v>0.0456341875167252</v>
      </c>
      <c r="U842" s="18">
        <f ca="1">IF(T842&lt;=('Ejercicio 3 - TIR'!$D$24-'Ejercicio 3 - TIR'!$C$24)/('Ejercicio 3 - TIR'!$E$24-'Ejercicio 3 - TIR'!$C$24),'Ejercicio 3 - TIR'!$C$24+SQRT(('Ejercicio 3 - TIR'!$E$24-'Ejercicio 3 - TIR'!$C$24)*('Ejercicio 3 - TIR'!$D$24-'Ejercicio 3 - TIR'!$C$24)*T842),'Ejercicio 3 - TIR'!$E$24-SQRT(('Ejercicio 3 - TIR'!$E$24-'Ejercicio 3 - TIR'!$C$24)*('Ejercicio 3 - TIR'!$E$24-'Ejercicio 3 - TIR'!$D$24)*(1-T842)))</f>
        <v>0.159789371470382</v>
      </c>
      <c r="V842" s="16">
        <f ca="1" t="shared" si="6275"/>
        <v>0.450390390894628</v>
      </c>
      <c r="W842" s="18">
        <f ca="1">IF(V842&lt;=('Ejercicio 3 - TIR'!$D$25-'Ejercicio 3 - TIR'!$C$25)/('Ejercicio 3 - TIR'!$E$25-'Ejercicio 3 - TIR'!$C$25),'Ejercicio 3 - TIR'!$C$25+SQRT(('Ejercicio 3 - TIR'!$E$25-'Ejercicio 3 - TIR'!$C$25)*('Ejercicio 3 - TIR'!$D$25-'Ejercicio 3 - TIR'!$C$25)*V842),'Ejercicio 3 - TIR'!$E$25-SQRT(('Ejercicio 3 - TIR'!$E$25-'Ejercicio 3 - TIR'!$C$25)*('Ejercicio 3 - TIR'!$E$25-'Ejercicio 3 - TIR'!$D$25)*(1-V842)))</f>
        <v>0.206140752037127</v>
      </c>
      <c r="X842" s="16">
        <f ca="1" t="shared" si="6275"/>
        <v>0.355847223763826</v>
      </c>
      <c r="Y842" s="18">
        <f ca="1">IF(X842&lt;=('Ejercicio 3 - TIR'!$D$26-'Ejercicio 3 - TIR'!$C$26)/('Ejercicio 3 - TIR'!$E$26-'Ejercicio 3 - TIR'!$C$26),'Ejercicio 3 - TIR'!$C$26+SQRT(('Ejercicio 3 - TIR'!$E$26-'Ejercicio 3 - TIR'!$C$26)*('Ejercicio 3 - TIR'!$D$26-'Ejercicio 3 - TIR'!$C$26)*X842),'Ejercicio 3 - TIR'!$E$26-SQRT(('Ejercicio 3 - TIR'!$E$26-'Ejercicio 3 - TIR'!$C$26)*('Ejercicio 3 - TIR'!$E$26-'Ejercicio 3 - TIR'!$D$26)*(1-X842)))</f>
        <v>0.221021826141569</v>
      </c>
      <c r="Z842" s="16">
        <f ca="1" t="shared" si="6192"/>
        <v>1.14372225432631</v>
      </c>
      <c r="AA842" s="16">
        <f ca="1" t="shared" si="6193"/>
        <v>1.30429503675921</v>
      </c>
      <c r="AB842" s="16">
        <f ca="1" t="shared" si="6194"/>
        <v>1.5127075208949</v>
      </c>
      <c r="AC842" s="16">
        <f ca="1" t="shared" si="6195"/>
        <v>1.82453818686439</v>
      </c>
      <c r="AD842" s="16">
        <f ca="1" t="shared" si="6196"/>
        <v>2.22780094879018</v>
      </c>
      <c r="AE842" s="15">
        <f ca="1" t="shared" si="6197"/>
        <v>4281.76867350876</v>
      </c>
      <c r="AF842" s="15">
        <f ca="1" t="shared" si="6198"/>
        <v>4882.90719908925</v>
      </c>
      <c r="AG842" s="15">
        <f ca="1" t="shared" si="6199"/>
        <v>5663.14387137993</v>
      </c>
      <c r="AH842" s="15">
        <f ca="1" t="shared" si="6200"/>
        <v>6830.54860792063</v>
      </c>
      <c r="AI842" s="15">
        <f ca="1" t="shared" si="6201"/>
        <v>8340.248934792</v>
      </c>
      <c r="AJ842" s="17">
        <f ca="1" t="shared" si="6202"/>
        <v>37449.3736280346</v>
      </c>
      <c r="AK842" s="17">
        <f ca="1" t="shared" si="6203"/>
        <v>41591.332270653</v>
      </c>
      <c r="AL842" s="17">
        <f ca="1" t="shared" si="6204"/>
        <v>56045.344975416</v>
      </c>
      <c r="AM842" s="17">
        <f ca="1" t="shared" si="6205"/>
        <v>74578.9743300606</v>
      </c>
      <c r="AN842" s="17">
        <f ca="1" t="shared" si="6206"/>
        <v>83920.8581096329</v>
      </c>
      <c r="AO842" s="17">
        <f ca="1">C842/'Ejercicio 3 - TIR'!$D$7</f>
        <v>18817.1764518825</v>
      </c>
      <c r="AP842" s="17">
        <f ca="1" t="shared" si="6207"/>
        <v>18632.1971761521</v>
      </c>
      <c r="AQ842" s="17">
        <f ca="1" t="shared" si="6208"/>
        <v>22774.1558187705</v>
      </c>
      <c r="AR842" s="17">
        <f ca="1" t="shared" si="6209"/>
        <v>37228.1685235336</v>
      </c>
      <c r="AS842" s="17">
        <f ca="1" t="shared" si="6210"/>
        <v>55761.7978781781</v>
      </c>
      <c r="AT842" s="17">
        <f ca="1" t="shared" si="6211"/>
        <v>65103.6816577504</v>
      </c>
      <c r="AU842" s="17">
        <f ca="1">AP842*'Ejercicio 3 - TIR'!$D$5</f>
        <v>9316.09858807606</v>
      </c>
      <c r="AV842" s="17">
        <f ca="1">AQ842*'Ejercicio 3 - TIR'!$D$5</f>
        <v>11387.0779093852</v>
      </c>
      <c r="AW842" s="17">
        <f ca="1">AR842*'Ejercicio 3 - TIR'!$D$5</f>
        <v>18614.0842617668</v>
      </c>
      <c r="AX842" s="17">
        <f ca="1">AS842*'Ejercicio 3 - TIR'!$D$5</f>
        <v>27880.8989390891</v>
      </c>
      <c r="AY842" s="17">
        <f ca="1">AT842*'Ejercicio 3 - TIR'!$D$5</f>
        <v>32551.8408288752</v>
      </c>
      <c r="AZ842" s="17">
        <f ca="1" t="shared" ref="AZ842:BD842" si="6276">AJ842-AU842-AE842</f>
        <v>23851.5063664498</v>
      </c>
      <c r="BA842" s="17">
        <f ca="1" t="shared" si="6276"/>
        <v>25321.3471621785</v>
      </c>
      <c r="BB842" s="17">
        <f ca="1" t="shared" si="6276"/>
        <v>31768.1168422693</v>
      </c>
      <c r="BC842" s="17">
        <f ca="1" t="shared" si="6276"/>
        <v>39867.5267830509</v>
      </c>
      <c r="BD842" s="17">
        <f ca="1" t="shared" si="6276"/>
        <v>43028.7683459657</v>
      </c>
      <c r="BE842" s="17">
        <f ca="1" t="shared" ref="BE842:BI842" si="6277">AZ842/Z842</f>
        <v>20854.2819519579</v>
      </c>
      <c r="BF842" s="17">
        <f ca="1" t="shared" si="6277"/>
        <v>19413.8185368662</v>
      </c>
      <c r="BG842" s="17">
        <f ca="1" t="shared" si="6277"/>
        <v>21000.8322186934</v>
      </c>
      <c r="BH842" s="17">
        <f ca="1" t="shared" si="6277"/>
        <v>21850.7494499561</v>
      </c>
      <c r="BI842" s="17">
        <f ca="1" t="shared" si="6277"/>
        <v>19314.4582191388</v>
      </c>
      <c r="BJ842" s="17">
        <f ca="1" t="shared" si="6214"/>
        <v>66370.5725884702</v>
      </c>
      <c r="BK842" s="17">
        <f ca="1" t="shared" si="6215"/>
        <v>41920.9235530561</v>
      </c>
      <c r="BL842" s="17">
        <f ca="1" t="shared" si="6216"/>
        <v>108291.496141526</v>
      </c>
      <c r="BM842" s="17">
        <f ca="1">BK842*'Ejercicio 3 - TIR'!$D$5</f>
        <v>20960.4617765281</v>
      </c>
      <c r="BN842" s="17">
        <f ca="1" t="shared" si="6217"/>
        <v>87331.0343649982</v>
      </c>
      <c r="BO842" s="17">
        <f ca="1" t="shared" si="6218"/>
        <v>39200.5553334663</v>
      </c>
      <c r="BP842" s="17">
        <f ca="1" t="shared" si="6219"/>
        <v>-123877.849366937</v>
      </c>
      <c r="BQ842" s="17">
        <f ca="1" t="shared" ref="BQ842:BT842" si="6278">BE842</f>
        <v>20854.2819519579</v>
      </c>
      <c r="BR842" s="17">
        <f ca="1" t="shared" si="6278"/>
        <v>19413.8185368662</v>
      </c>
      <c r="BS842" s="17">
        <f ca="1" t="shared" si="6278"/>
        <v>21000.8322186934</v>
      </c>
      <c r="BT842" s="17">
        <f ca="1" t="shared" si="6278"/>
        <v>21850.7494499561</v>
      </c>
      <c r="BU842" s="17">
        <f ca="1" t="shared" si="6221"/>
        <v>58515.013552605</v>
      </c>
      <c r="BV842" s="19">
        <f ca="1" t="shared" si="6222"/>
        <v>3.89469358099994</v>
      </c>
    </row>
    <row r="843" ht="15" customHeight="1" spans="1:74">
      <c r="A843" s="15">
        <v>842</v>
      </c>
      <c r="B843" s="16">
        <f ca="1" t="shared" ref="B843:F843" si="6279">RAND()</f>
        <v>0.388047583217867</v>
      </c>
      <c r="C843" s="17">
        <f ca="1">IF(B843&lt;=('Ejercicio 3 - TIR'!$D$13-'Ejercicio 3 - TIR'!$C$13)/('Ejercicio 3 - TIR'!$E$13-'Ejercicio 3 - TIR'!$C$13),'Ejercicio 3 - TIR'!$C$13+SQRT(('Ejercicio 3 - TIR'!$E$13-'Ejercicio 3 - TIR'!$C$13)*('Ejercicio 3 - TIR'!$D$13-'Ejercicio 3 - TIR'!$C$13)*B843),'Ejercicio 3 - TIR'!$E$13-SQRT(('Ejercicio 3 - TIR'!$E$13-'Ejercicio 3 - TIR'!$C$13)*('Ejercicio 3 - TIR'!$E$13-'Ejercicio 3 - TIR'!$D$13)*(1-B843)))</f>
        <v>72901.2380331027</v>
      </c>
      <c r="D843" s="16">
        <f ca="1" t="shared" si="6279"/>
        <v>0.724412437572211</v>
      </c>
      <c r="E843" s="17">
        <f ca="1">IF(D843&lt;=('Ejercicio 3 - TIR'!$D$14-'Ejercicio 3 - TIR'!$C$14)/('Ejercicio 3 - TIR'!$E$14-'Ejercicio 3 - TIR'!$C$14),'Ejercicio 3 - TIR'!$C$14+SQRT(('Ejercicio 3 - TIR'!$E$14-'Ejercicio 3 - TIR'!$C$14)*('Ejercicio 3 - TIR'!$D$14-'Ejercicio 3 - TIR'!$C$14)*D843),'Ejercicio 3 - TIR'!$E$14-SQRT(('Ejercicio 3 - TIR'!$E$14-'Ejercicio 3 - TIR'!$C$14)*('Ejercicio 3 - TIR'!$E$14-'Ejercicio 3 - TIR'!$D$14)*(1-D843)))</f>
        <v>33570.5261207336</v>
      </c>
      <c r="F843" s="16">
        <f ca="1" t="shared" si="6279"/>
        <v>0.4402441122635</v>
      </c>
      <c r="G843" s="17">
        <f ca="1">IF(F843&lt;=('Ejercicio 3 - TIR'!$D$18-'Ejercicio 3 - TIR'!$C$18)/('Ejercicio 3 - TIR'!$E$18-'Ejercicio 3 - TIR'!$C$18),'Ejercicio 3 - TIR'!$C$18+SQRT(('Ejercicio 3 - TIR'!$E$18-'Ejercicio 3 - TIR'!$C$18)*('Ejercicio 3 - TIR'!$D$18-'Ejercicio 3 - TIR'!$C$18)*F843),'Ejercicio 3 - TIR'!$E$18-SQRT(('Ejercicio 3 - TIR'!$E$18-'Ejercicio 3 - TIR'!$C$18)*('Ejercicio 3 - TIR'!$E$18-'Ejercicio 3 - TIR'!$D$18)*(1-F843)))</f>
        <v>38126.2917028325</v>
      </c>
      <c r="H843" s="16">
        <f ca="1" t="shared" ref="H843:L843" si="6280">RAND()</f>
        <v>0.264530946537374</v>
      </c>
      <c r="I843" s="17">
        <f ca="1">IF(H843&lt;=('Ejercicio 3 - TIR'!$D$18-'Ejercicio 3 - TIR'!$C$18)/('Ejercicio 3 - TIR'!$E$18-'Ejercicio 3 - TIR'!$C$18),'Ejercicio 3 - TIR'!$C$18+SQRT(('Ejercicio 3 - TIR'!$E$18-'Ejercicio 3 - TIR'!$C$18)*('Ejercicio 3 - TIR'!$D$18-'Ejercicio 3 - TIR'!$C$18)*H843),'Ejercicio 3 - TIR'!$E$18-SQRT(('Ejercicio 3 - TIR'!$E$18-'Ejercicio 3 - TIR'!$C$18)*('Ejercicio 3 - TIR'!$E$18-'Ejercicio 3 - TIR'!$D$18)*(1-H843)))</f>
        <v>36299.1778813275</v>
      </c>
      <c r="J843" s="16">
        <f ca="1" t="shared" si="6280"/>
        <v>0.194958529306979</v>
      </c>
      <c r="K843" s="17">
        <f ca="1">IF(J843&lt;=('Ejercicio 3 - TIR'!$D$18-'Ejercicio 3 - TIR'!$C$18)/('Ejercicio 3 - TIR'!$E$18-'Ejercicio 3 - TIR'!$C$18),'Ejercicio 3 - TIR'!$C$18+SQRT(('Ejercicio 3 - TIR'!$E$18-'Ejercicio 3 - TIR'!$C$18)*('Ejercicio 3 - TIR'!$D$18-'Ejercicio 3 - TIR'!$C$18)*J843),'Ejercicio 3 - TIR'!$E$18-SQRT(('Ejercicio 3 - TIR'!$E$18-'Ejercicio 3 - TIR'!$C$18)*('Ejercicio 3 - TIR'!$E$18-'Ejercicio 3 - TIR'!$D$18)*(1-J843)))</f>
        <v>35407.7517875774</v>
      </c>
      <c r="L843" s="16">
        <f ca="1" t="shared" si="6280"/>
        <v>0.250134560982772</v>
      </c>
      <c r="M843" s="17">
        <f ca="1">IF(L843&lt;=('Ejercicio 3 - TIR'!$D$18-'Ejercicio 3 - TIR'!$C$18)/('Ejercicio 3 - TIR'!$E$18-'Ejercicio 3 - TIR'!$C$18),'Ejercicio 3 - TIR'!$C$18+SQRT(('Ejercicio 3 - TIR'!$E$18-'Ejercicio 3 - TIR'!$C$18)*('Ejercicio 3 - TIR'!$D$18-'Ejercicio 3 - TIR'!$C$18)*L843),'Ejercicio 3 - TIR'!$E$18-SQRT(('Ejercicio 3 - TIR'!$E$18-'Ejercicio 3 - TIR'!$C$18)*('Ejercicio 3 - TIR'!$E$18-'Ejercicio 3 - TIR'!$D$18)*(1-L843)))</f>
        <v>36125.3721639926</v>
      </c>
      <c r="N843" s="16">
        <f ca="1" t="shared" ref="N843:R843" si="6281">RAND()</f>
        <v>0.0439050769916525</v>
      </c>
      <c r="O843" s="17">
        <f ca="1">IF(N843&lt;=('Ejercicio 3 - TIR'!$D$18-'Ejercicio 3 - TIR'!$C$18)/('Ejercicio 3 - TIR'!$E$18-'Ejercicio 3 - TIR'!$C$18),'Ejercicio 3 - TIR'!$C$18+SQRT(('Ejercicio 3 - TIR'!$E$18-'Ejercicio 3 - TIR'!$C$18)*('Ejercicio 3 - TIR'!$D$18-'Ejercicio 3 - TIR'!$C$18)*N843),'Ejercicio 3 - TIR'!$E$18-SQRT(('Ejercicio 3 - TIR'!$E$18-'Ejercicio 3 - TIR'!$C$18)*('Ejercicio 3 - TIR'!$E$18-'Ejercicio 3 - TIR'!$D$18)*(1-N843)))</f>
        <v>32566.2738647206</v>
      </c>
      <c r="P843" s="16">
        <f ca="1" t="shared" si="6281"/>
        <v>0.827520545645217</v>
      </c>
      <c r="Q843" s="18">
        <f ca="1">IF(P843&lt;=('Ejercicio 3 - TIR'!$D$22-'Ejercicio 3 - TIR'!$C$22)/('Ejercicio 3 - TIR'!$E$22-'Ejercicio 3 - TIR'!$C$22),'Ejercicio 3 - TIR'!$C$22+SQRT(('Ejercicio 3 - TIR'!$E$22-'Ejercicio 3 - TIR'!$C$22)*('Ejercicio 3 - TIR'!$D$22-'Ejercicio 3 - TIR'!$C$22)*P843),'Ejercicio 3 - TIR'!$E$22-SQRT(('Ejercicio 3 - TIR'!$E$22-'Ejercicio 3 - TIR'!$C$22)*('Ejercicio 3 - TIR'!$E$22-'Ejercicio 3 - TIR'!$D$22)*(1-P843)))</f>
        <v>0.162380039221422</v>
      </c>
      <c r="R843" s="16">
        <f ca="1" t="shared" si="6281"/>
        <v>0.618349816769745</v>
      </c>
      <c r="S843" s="18">
        <f ca="1">IF(R843&lt;=('Ejercicio 3 - TIR'!$D$23-'Ejercicio 3 - TIR'!$C$23)/('Ejercicio 3 - TIR'!$E$23-'Ejercicio 3 - TIR'!$C$23),'Ejercicio 3 - TIR'!$C$23+SQRT(('Ejercicio 3 - TIR'!$E$23-'Ejercicio 3 - TIR'!$C$23)*('Ejercicio 3 - TIR'!$D$23-'Ejercicio 3 - TIR'!$C$23)*R843),'Ejercicio 3 - TIR'!$E$23-SQRT(('Ejercicio 3 - TIR'!$E$23-'Ejercicio 3 - TIR'!$C$23)*('Ejercicio 3 - TIR'!$E$23-'Ejercicio 3 - TIR'!$D$23)*(1-R843)))</f>
        <v>0.153789881156041</v>
      </c>
      <c r="T843" s="16">
        <f ca="1" t="shared" ref="T843:X843" si="6282">RAND()</f>
        <v>0.732176754364719</v>
      </c>
      <c r="U843" s="18">
        <f ca="1">IF(T843&lt;=('Ejercicio 3 - TIR'!$D$24-'Ejercicio 3 - TIR'!$C$24)/('Ejercicio 3 - TIR'!$E$24-'Ejercicio 3 - TIR'!$C$24),'Ejercicio 3 - TIR'!$C$24+SQRT(('Ejercicio 3 - TIR'!$E$24-'Ejercicio 3 - TIR'!$C$24)*('Ejercicio 3 - TIR'!$D$24-'Ejercicio 3 - TIR'!$C$24)*T843),'Ejercicio 3 - TIR'!$E$24-SQRT(('Ejercicio 3 - TIR'!$E$24-'Ejercicio 3 - TIR'!$C$24)*('Ejercicio 3 - TIR'!$E$24-'Ejercicio 3 - TIR'!$D$24)*(1-T843)))</f>
        <v>0.192615605031719</v>
      </c>
      <c r="V843" s="16">
        <f ca="1" t="shared" si="6282"/>
        <v>0.600864896695585</v>
      </c>
      <c r="W843" s="18">
        <f ca="1">IF(V843&lt;=('Ejercicio 3 - TIR'!$D$25-'Ejercicio 3 - TIR'!$C$25)/('Ejercicio 3 - TIR'!$E$25-'Ejercicio 3 - TIR'!$C$25),'Ejercicio 3 - TIR'!$C$25+SQRT(('Ejercicio 3 - TIR'!$E$25-'Ejercicio 3 - TIR'!$C$25)*('Ejercicio 3 - TIR'!$D$25-'Ejercicio 3 - TIR'!$C$25)*V843),'Ejercicio 3 - TIR'!$E$25-SQRT(('Ejercicio 3 - TIR'!$E$25-'Ejercicio 3 - TIR'!$C$25)*('Ejercicio 3 - TIR'!$E$25-'Ejercicio 3 - TIR'!$D$25)*(1-V843)))</f>
        <v>0.21262389986147</v>
      </c>
      <c r="X843" s="16">
        <f ca="1" t="shared" si="6282"/>
        <v>0.469201212939877</v>
      </c>
      <c r="Y843" s="18">
        <f ca="1">IF(X843&lt;=('Ejercicio 3 - TIR'!$D$26-'Ejercicio 3 - TIR'!$C$26)/('Ejercicio 3 - TIR'!$E$26-'Ejercicio 3 - TIR'!$C$26),'Ejercicio 3 - TIR'!$C$26+SQRT(('Ejercicio 3 - TIR'!$E$26-'Ejercicio 3 - TIR'!$C$26)*('Ejercicio 3 - TIR'!$D$26-'Ejercicio 3 - TIR'!$C$26)*X843),'Ejercicio 3 - TIR'!$E$26-SQRT(('Ejercicio 3 - TIR'!$E$26-'Ejercicio 3 - TIR'!$C$26)*('Ejercicio 3 - TIR'!$E$26-'Ejercicio 3 - TIR'!$D$26)*(1-X843)))</f>
        <v>0.226462037299458</v>
      </c>
      <c r="Z843" s="16">
        <f ca="1" t="shared" si="6192"/>
        <v>1.16238003922142</v>
      </c>
      <c r="AA843" s="16">
        <f ca="1" t="shared" si="6193"/>
        <v>1.34114232731144</v>
      </c>
      <c r="AB843" s="16">
        <f ca="1" t="shared" si="6194"/>
        <v>1.59946726812018</v>
      </c>
      <c r="AC843" s="16">
        <f ca="1" t="shared" si="6195"/>
        <v>1.93955223636866</v>
      </c>
      <c r="AD843" s="16">
        <f ca="1" t="shared" si="6196"/>
        <v>2.37878718726543</v>
      </c>
      <c r="AE843" s="15">
        <f ca="1" t="shared" si="6197"/>
        <v>5451.18334816852</v>
      </c>
      <c r="AF843" s="15">
        <f ca="1" t="shared" si="6198"/>
        <v>6289.52018744314</v>
      </c>
      <c r="AG843" s="15">
        <f ca="1" t="shared" si="6199"/>
        <v>7500.97992370672</v>
      </c>
      <c r="AH843" s="15">
        <f ca="1" t="shared" si="6200"/>
        <v>9095.86752786783</v>
      </c>
      <c r="AI843" s="15">
        <f ca="1" t="shared" si="6201"/>
        <v>11155.7362192348</v>
      </c>
      <c r="AJ843" s="17">
        <f ca="1" t="shared" si="6202"/>
        <v>44317.2404449059</v>
      </c>
      <c r="AK843" s="17">
        <f ca="1" t="shared" si="6203"/>
        <v>48682.3639032555</v>
      </c>
      <c r="AL843" s="17">
        <f ca="1" t="shared" si="6204"/>
        <v>56633.5400219539</v>
      </c>
      <c r="AM843" s="17">
        <f ca="1" t="shared" si="6205"/>
        <v>70067.0463703222</v>
      </c>
      <c r="AN843" s="17">
        <f ca="1" t="shared" si="6206"/>
        <v>77468.2350063744</v>
      </c>
      <c r="AO843" s="17">
        <f ca="1">C843/'Ejercicio 3 - TIR'!$D$7</f>
        <v>14580.2476066205</v>
      </c>
      <c r="AP843" s="17">
        <f ca="1" t="shared" si="6207"/>
        <v>29736.9928382854</v>
      </c>
      <c r="AQ843" s="17">
        <f ca="1" t="shared" si="6208"/>
        <v>34102.116296635</v>
      </c>
      <c r="AR843" s="17">
        <f ca="1" t="shared" si="6209"/>
        <v>42053.2924153334</v>
      </c>
      <c r="AS843" s="17">
        <f ca="1" t="shared" si="6210"/>
        <v>55486.7987637017</v>
      </c>
      <c r="AT843" s="17">
        <f ca="1" t="shared" si="6211"/>
        <v>62887.9873997538</v>
      </c>
      <c r="AU843" s="17">
        <f ca="1">AP843*'Ejercicio 3 - TIR'!$D$5</f>
        <v>14868.4964191427</v>
      </c>
      <c r="AV843" s="17">
        <f ca="1">AQ843*'Ejercicio 3 - TIR'!$D$5</f>
        <v>17051.0581483175</v>
      </c>
      <c r="AW843" s="17">
        <f ca="1">AR843*'Ejercicio 3 - TIR'!$D$5</f>
        <v>21026.6462076667</v>
      </c>
      <c r="AX843" s="17">
        <f ca="1">AS843*'Ejercicio 3 - TIR'!$D$5</f>
        <v>27743.3993818508</v>
      </c>
      <c r="AY843" s="17">
        <f ca="1">AT843*'Ejercicio 3 - TIR'!$D$5</f>
        <v>31443.9936998769</v>
      </c>
      <c r="AZ843" s="17">
        <f ca="1" t="shared" ref="AZ843:BD843" si="6283">AJ843-AU843-AE843</f>
        <v>23997.5606775947</v>
      </c>
      <c r="BA843" s="17">
        <f ca="1" t="shared" si="6283"/>
        <v>25341.7855674949</v>
      </c>
      <c r="BB843" s="17">
        <f ca="1" t="shared" si="6283"/>
        <v>28105.9138905805</v>
      </c>
      <c r="BC843" s="17">
        <f ca="1" t="shared" si="6283"/>
        <v>33227.7794606035</v>
      </c>
      <c r="BD843" s="17">
        <f ca="1" t="shared" si="6283"/>
        <v>34868.5050872627</v>
      </c>
      <c r="BE843" s="17">
        <f ca="1" t="shared" ref="BE843:BI843" si="6284">AZ843/Z843</f>
        <v>20645.1933686581</v>
      </c>
      <c r="BF843" s="17">
        <f ca="1" t="shared" si="6284"/>
        <v>18895.6720337781</v>
      </c>
      <c r="BG843" s="17">
        <f ca="1" t="shared" si="6284"/>
        <v>17572.046925107</v>
      </c>
      <c r="BH843" s="17">
        <f ca="1" t="shared" si="6284"/>
        <v>17131.675464856</v>
      </c>
      <c r="BI843" s="17">
        <f ca="1" t="shared" si="6284"/>
        <v>14658.1019411603</v>
      </c>
      <c r="BJ843" s="17">
        <f ca="1" t="shared" si="6214"/>
        <v>79857.1374057607</v>
      </c>
      <c r="BK843" s="17">
        <f ca="1" t="shared" si="6215"/>
        <v>34683.3061937864</v>
      </c>
      <c r="BL843" s="17">
        <f ca="1" t="shared" si="6216"/>
        <v>114540.443599547</v>
      </c>
      <c r="BM843" s="17">
        <f ca="1">BK843*'Ejercicio 3 - TIR'!$D$5</f>
        <v>17341.6530968932</v>
      </c>
      <c r="BN843" s="17">
        <f ca="1" t="shared" si="6217"/>
        <v>97198.7905026539</v>
      </c>
      <c r="BO843" s="17">
        <f ca="1" t="shared" si="6218"/>
        <v>40860.6499240439</v>
      </c>
      <c r="BP843" s="17">
        <f ca="1" t="shared" si="6219"/>
        <v>-106471.764153836</v>
      </c>
      <c r="BQ843" s="17">
        <f ca="1" t="shared" ref="BQ843:BT843" si="6285">BE843</f>
        <v>20645.1933686581</v>
      </c>
      <c r="BR843" s="17">
        <f ca="1" t="shared" si="6285"/>
        <v>18895.6720337781</v>
      </c>
      <c r="BS843" s="17">
        <f ca="1" t="shared" si="6285"/>
        <v>17572.046925107</v>
      </c>
      <c r="BT843" s="17">
        <f ca="1" t="shared" si="6285"/>
        <v>17131.675464856</v>
      </c>
      <c r="BU843" s="17">
        <f ca="1" t="shared" si="6221"/>
        <v>55518.7518652042</v>
      </c>
      <c r="BV843" s="19">
        <f ca="1" t="shared" si="6222"/>
        <v>5.89179178453858</v>
      </c>
    </row>
    <row r="844" ht="15" customHeight="1" spans="1:74">
      <c r="A844" s="15">
        <v>843</v>
      </c>
      <c r="B844" s="16">
        <f ca="1" t="shared" ref="B844:F844" si="6286">RAND()</f>
        <v>0.90366027594307</v>
      </c>
      <c r="C844" s="17">
        <f ca="1">IF(B844&lt;=('Ejercicio 3 - TIR'!$D$13-'Ejercicio 3 - TIR'!$C$13)/('Ejercicio 3 - TIR'!$E$13-'Ejercicio 3 - TIR'!$C$13),'Ejercicio 3 - TIR'!$C$13+SQRT(('Ejercicio 3 - TIR'!$E$13-'Ejercicio 3 - TIR'!$C$13)*('Ejercicio 3 - TIR'!$D$13-'Ejercicio 3 - TIR'!$C$13)*B844),'Ejercicio 3 - TIR'!$E$13-SQRT(('Ejercicio 3 - TIR'!$E$13-'Ejercicio 3 - TIR'!$C$13)*('Ejercicio 3 - TIR'!$E$13-'Ejercicio 3 - TIR'!$D$13)*(1-B844)))</f>
        <v>89247.8993276515</v>
      </c>
      <c r="D844" s="16">
        <f ca="1" t="shared" si="6286"/>
        <v>0.559230845474311</v>
      </c>
      <c r="E844" s="17">
        <f ca="1">IF(D844&lt;=('Ejercicio 3 - TIR'!$D$14-'Ejercicio 3 - TIR'!$C$14)/('Ejercicio 3 - TIR'!$E$14-'Ejercicio 3 - TIR'!$C$14),'Ejercicio 3 - TIR'!$C$14+SQRT(('Ejercicio 3 - TIR'!$E$14-'Ejercicio 3 - TIR'!$C$14)*('Ejercicio 3 - TIR'!$D$14-'Ejercicio 3 - TIR'!$C$14)*D844),'Ejercicio 3 - TIR'!$E$14-SQRT(('Ejercicio 3 - TIR'!$E$14-'Ejercicio 3 - TIR'!$C$14)*('Ejercicio 3 - TIR'!$E$14-'Ejercicio 3 - TIR'!$D$14)*(1-D844)))</f>
        <v>31868.8639675102</v>
      </c>
      <c r="F844" s="16">
        <f ca="1" t="shared" si="6286"/>
        <v>0.686819256750047</v>
      </c>
      <c r="G844" s="17">
        <f ca="1">IF(F844&lt;=('Ejercicio 3 - TIR'!$D$18-'Ejercicio 3 - TIR'!$C$18)/('Ejercicio 3 - TIR'!$E$18-'Ejercicio 3 - TIR'!$C$18),'Ejercicio 3 - TIR'!$C$18+SQRT(('Ejercicio 3 - TIR'!$E$18-'Ejercicio 3 - TIR'!$C$18)*('Ejercicio 3 - TIR'!$D$18-'Ejercicio 3 - TIR'!$C$18)*F844),'Ejercicio 3 - TIR'!$E$18-SQRT(('Ejercicio 3 - TIR'!$E$18-'Ejercicio 3 - TIR'!$C$18)*('Ejercicio 3 - TIR'!$E$18-'Ejercicio 3 - TIR'!$D$18)*(1-F844)))</f>
        <v>40153.5006712322</v>
      </c>
      <c r="H844" s="16">
        <f ca="1" t="shared" ref="H844:L844" si="6287">RAND()</f>
        <v>0.853333757988344</v>
      </c>
      <c r="I844" s="17">
        <f ca="1">IF(H844&lt;=('Ejercicio 3 - TIR'!$D$18-'Ejercicio 3 - TIR'!$C$18)/('Ejercicio 3 - TIR'!$E$18-'Ejercicio 3 - TIR'!$C$18),'Ejercicio 3 - TIR'!$C$18+SQRT(('Ejercicio 3 - TIR'!$E$18-'Ejercicio 3 - TIR'!$C$18)*('Ejercicio 3 - TIR'!$D$18-'Ejercicio 3 - TIR'!$C$18)*H844),'Ejercicio 3 - TIR'!$E$18-SQRT(('Ejercicio 3 - TIR'!$E$18-'Ejercicio 3 - TIR'!$C$18)*('Ejercicio 3 - TIR'!$E$18-'Ejercicio 3 - TIR'!$D$18)*(1-H844)))</f>
        <v>41683.3800110845</v>
      </c>
      <c r="J844" s="16">
        <f ca="1" t="shared" si="6287"/>
        <v>0.0993565259713602</v>
      </c>
      <c r="K844" s="17">
        <f ca="1">IF(J844&lt;=('Ejercicio 3 - TIR'!$D$18-'Ejercicio 3 - TIR'!$C$18)/('Ejercicio 3 - TIR'!$E$18-'Ejercicio 3 - TIR'!$C$18),'Ejercicio 3 - TIR'!$C$18+SQRT(('Ejercicio 3 - TIR'!$E$18-'Ejercicio 3 - TIR'!$C$18)*('Ejercicio 3 - TIR'!$D$18-'Ejercicio 3 - TIR'!$C$18)*J844),'Ejercicio 3 - TIR'!$E$18-SQRT(('Ejercicio 3 - TIR'!$E$18-'Ejercicio 3 - TIR'!$C$18)*('Ejercicio 3 - TIR'!$E$18-'Ejercicio 3 - TIR'!$D$18)*(1-J844)))</f>
        <v>33860.5024149331</v>
      </c>
      <c r="L844" s="16">
        <f ca="1" t="shared" si="6287"/>
        <v>0.674171064199125</v>
      </c>
      <c r="M844" s="17">
        <f ca="1">IF(L844&lt;=('Ejercicio 3 - TIR'!$D$18-'Ejercicio 3 - TIR'!$C$18)/('Ejercicio 3 - TIR'!$E$18-'Ejercicio 3 - TIR'!$C$18),'Ejercicio 3 - TIR'!$C$18+SQRT(('Ejercicio 3 - TIR'!$E$18-'Ejercicio 3 - TIR'!$C$18)*('Ejercicio 3 - TIR'!$D$18-'Ejercicio 3 - TIR'!$C$18)*L844),'Ejercicio 3 - TIR'!$E$18-SQRT(('Ejercicio 3 - TIR'!$E$18-'Ejercicio 3 - TIR'!$C$18)*('Ejercicio 3 - TIR'!$E$18-'Ejercicio 3 - TIR'!$D$18)*(1-L844)))</f>
        <v>40056.6033757076</v>
      </c>
      <c r="N844" s="16">
        <f ca="1" t="shared" ref="N844:R844" si="6288">RAND()</f>
        <v>0.645304552006346</v>
      </c>
      <c r="O844" s="17">
        <f ca="1">IF(N844&lt;=('Ejercicio 3 - TIR'!$D$18-'Ejercicio 3 - TIR'!$C$18)/('Ejercicio 3 - TIR'!$E$18-'Ejercicio 3 - TIR'!$C$18),'Ejercicio 3 - TIR'!$C$18+SQRT(('Ejercicio 3 - TIR'!$E$18-'Ejercicio 3 - TIR'!$C$18)*('Ejercicio 3 - TIR'!$D$18-'Ejercicio 3 - TIR'!$C$18)*N844),'Ejercicio 3 - TIR'!$E$18-SQRT(('Ejercicio 3 - TIR'!$E$18-'Ejercicio 3 - TIR'!$C$18)*('Ejercicio 3 - TIR'!$E$18-'Ejercicio 3 - TIR'!$D$18)*(1-N844)))</f>
        <v>39838.4796996768</v>
      </c>
      <c r="P844" s="16">
        <f ca="1" t="shared" si="6288"/>
        <v>0.444174503995226</v>
      </c>
      <c r="Q844" s="18">
        <f ca="1">IF(P844&lt;=('Ejercicio 3 - TIR'!$D$22-'Ejercicio 3 - TIR'!$C$22)/('Ejercicio 3 - TIR'!$E$22-'Ejercicio 3 - TIR'!$C$22),'Ejercicio 3 - TIR'!$C$22+SQRT(('Ejercicio 3 - TIR'!$E$22-'Ejercicio 3 - TIR'!$C$22)*('Ejercicio 3 - TIR'!$D$22-'Ejercicio 3 - TIR'!$C$22)*P844),'Ejercicio 3 - TIR'!$E$22-SQRT(('Ejercicio 3 - TIR'!$E$22-'Ejercicio 3 - TIR'!$C$22)*('Ejercicio 3 - TIR'!$E$22-'Ejercicio 3 - TIR'!$D$22)*(1-P844)))</f>
        <v>0.148275680490333</v>
      </c>
      <c r="R844" s="16">
        <f ca="1" t="shared" si="6288"/>
        <v>0.13032934190054</v>
      </c>
      <c r="S844" s="18">
        <f ca="1">IF(R844&lt;=('Ejercicio 3 - TIR'!$D$23-'Ejercicio 3 - TIR'!$C$23)/('Ejercicio 3 - TIR'!$E$23-'Ejercicio 3 - TIR'!$C$23),'Ejercicio 3 - TIR'!$C$23+SQRT(('Ejercicio 3 - TIR'!$E$23-'Ejercicio 3 - TIR'!$C$23)*('Ejercicio 3 - TIR'!$D$23-'Ejercicio 3 - TIR'!$C$23)*R844),'Ejercicio 3 - TIR'!$E$23-SQRT(('Ejercicio 3 - TIR'!$E$23-'Ejercicio 3 - TIR'!$C$23)*('Ejercicio 3 - TIR'!$E$23-'Ejercicio 3 - TIR'!$D$23)*(1-R844)))</f>
        <v>0.135316423062222</v>
      </c>
      <c r="T844" s="16">
        <f ca="1" t="shared" ref="T844:X844" si="6289">RAND()</f>
        <v>0.467091290108628</v>
      </c>
      <c r="U844" s="18">
        <f ca="1">IF(T844&lt;=('Ejercicio 3 - TIR'!$D$24-'Ejercicio 3 - TIR'!$C$24)/('Ejercicio 3 - TIR'!$E$24-'Ejercicio 3 - TIR'!$C$24),'Ejercicio 3 - TIR'!$C$24+SQRT(('Ejercicio 3 - TIR'!$E$24-'Ejercicio 3 - TIR'!$C$24)*('Ejercicio 3 - TIR'!$D$24-'Ejercicio 3 - TIR'!$C$24)*T844),'Ejercicio 3 - TIR'!$E$24-SQRT(('Ejercicio 3 - TIR'!$E$24-'Ejercicio 3 - TIR'!$C$24)*('Ejercicio 3 - TIR'!$E$24-'Ejercicio 3 - TIR'!$D$24)*(1-T844)))</f>
        <v>0.181371715185685</v>
      </c>
      <c r="V844" s="16">
        <f ca="1" t="shared" si="6289"/>
        <v>0.143565491564757</v>
      </c>
      <c r="W844" s="18">
        <f ca="1">IF(V844&lt;=('Ejercicio 3 - TIR'!$D$25-'Ejercicio 3 - TIR'!$C$25)/('Ejercicio 3 - TIR'!$E$25-'Ejercicio 3 - TIR'!$C$25),'Ejercicio 3 - TIR'!$C$25+SQRT(('Ejercicio 3 - TIR'!$E$25-'Ejercicio 3 - TIR'!$C$25)*('Ejercicio 3 - TIR'!$D$25-'Ejercicio 3 - TIR'!$C$25)*V844),'Ejercicio 3 - TIR'!$E$25-SQRT(('Ejercicio 3 - TIR'!$E$25-'Ejercicio 3 - TIR'!$C$25)*('Ejercicio 3 - TIR'!$E$25-'Ejercicio 3 - TIR'!$D$25)*(1-V844)))</f>
        <v>0.194177153740813</v>
      </c>
      <c r="X844" s="16">
        <f ca="1" t="shared" si="6289"/>
        <v>0.393618234929992</v>
      </c>
      <c r="Y844" s="18">
        <f ca="1">IF(X844&lt;=('Ejercicio 3 - TIR'!$D$26-'Ejercicio 3 - TIR'!$C$26)/('Ejercicio 3 - TIR'!$E$26-'Ejercicio 3 - TIR'!$C$26),'Ejercicio 3 - TIR'!$C$26+SQRT(('Ejercicio 3 - TIR'!$E$26-'Ejercicio 3 - TIR'!$C$26)*('Ejercicio 3 - TIR'!$D$26-'Ejercicio 3 - TIR'!$C$26)*X844),'Ejercicio 3 - TIR'!$E$26-SQRT(('Ejercicio 3 - TIR'!$E$26-'Ejercicio 3 - TIR'!$C$26)*('Ejercicio 3 - TIR'!$E$26-'Ejercicio 3 - TIR'!$D$26)*(1-X844)))</f>
        <v>0.222777089104293</v>
      </c>
      <c r="Z844" s="16">
        <f ca="1" t="shared" si="6192"/>
        <v>1.14827568049033</v>
      </c>
      <c r="AA844" s="16">
        <f ca="1" t="shared" si="6193"/>
        <v>1.30365623826362</v>
      </c>
      <c r="AB844" s="16">
        <f ca="1" t="shared" si="6194"/>
        <v>1.54010260621002</v>
      </c>
      <c r="AC844" s="16">
        <f ca="1" t="shared" si="6195"/>
        <v>1.83915534675269</v>
      </c>
      <c r="AD844" s="16">
        <f ca="1" t="shared" si="6196"/>
        <v>2.24887702131284</v>
      </c>
      <c r="AE844" s="15">
        <f ca="1" t="shared" si="6197"/>
        <v>4725.37749123644</v>
      </c>
      <c r="AF844" s="15">
        <f ca="1" t="shared" si="6198"/>
        <v>5364.79867096929</v>
      </c>
      <c r="AG844" s="15">
        <f ca="1" t="shared" si="6199"/>
        <v>6337.82140754887</v>
      </c>
      <c r="AH844" s="15">
        <f ca="1" t="shared" si="6200"/>
        <v>7568.48152938431</v>
      </c>
      <c r="AI844" s="15">
        <f ca="1" t="shared" si="6201"/>
        <v>9254.56581344015</v>
      </c>
      <c r="AJ844" s="17">
        <f ca="1" t="shared" si="6202"/>
        <v>46107.2883073282</v>
      </c>
      <c r="AK844" s="17">
        <f ca="1" t="shared" si="6203"/>
        <v>54340.7983833635</v>
      </c>
      <c r="AL844" s="17">
        <f ca="1" t="shared" si="6204"/>
        <v>52148.6480168189</v>
      </c>
      <c r="AM844" s="17">
        <f ca="1" t="shared" si="6205"/>
        <v>73670.3162711843</v>
      </c>
      <c r="AN844" s="17">
        <f ca="1" t="shared" si="6206"/>
        <v>89591.8415606413</v>
      </c>
      <c r="AO844" s="17">
        <f ca="1">C844/'Ejercicio 3 - TIR'!$D$7</f>
        <v>17849.5798655303</v>
      </c>
      <c r="AP844" s="17">
        <f ca="1" t="shared" si="6207"/>
        <v>28257.7084417979</v>
      </c>
      <c r="AQ844" s="17">
        <f ca="1" t="shared" si="6208"/>
        <v>36491.2185178332</v>
      </c>
      <c r="AR844" s="17">
        <f ca="1" t="shared" si="6209"/>
        <v>34299.0681512886</v>
      </c>
      <c r="AS844" s="17">
        <f ca="1" t="shared" si="6210"/>
        <v>55820.736405654</v>
      </c>
      <c r="AT844" s="17">
        <f ca="1" t="shared" si="6211"/>
        <v>71742.261695111</v>
      </c>
      <c r="AU844" s="17">
        <f ca="1">AP844*'Ejercicio 3 - TIR'!$D$5</f>
        <v>14128.854220899</v>
      </c>
      <c r="AV844" s="17">
        <f ca="1">AQ844*'Ejercicio 3 - TIR'!$D$5</f>
        <v>18245.6092589166</v>
      </c>
      <c r="AW844" s="17">
        <f ca="1">AR844*'Ejercicio 3 - TIR'!$D$5</f>
        <v>17149.5340756443</v>
      </c>
      <c r="AX844" s="17">
        <f ca="1">AS844*'Ejercicio 3 - TIR'!$D$5</f>
        <v>27910.368202827</v>
      </c>
      <c r="AY844" s="17">
        <f ca="1">AT844*'Ejercicio 3 - TIR'!$D$5</f>
        <v>35871.1308475555</v>
      </c>
      <c r="AZ844" s="17">
        <f ca="1" t="shared" ref="AZ844:BD844" si="6290">AJ844-AU844-AE844</f>
        <v>27253.0565951928</v>
      </c>
      <c r="BA844" s="17">
        <f ca="1" t="shared" si="6290"/>
        <v>30730.3904534776</v>
      </c>
      <c r="BB844" s="17">
        <f ca="1" t="shared" si="6290"/>
        <v>28661.2925336257</v>
      </c>
      <c r="BC844" s="17">
        <f ca="1" t="shared" si="6290"/>
        <v>38191.466538973</v>
      </c>
      <c r="BD844" s="17">
        <f ca="1" t="shared" si="6290"/>
        <v>44466.1448996457</v>
      </c>
      <c r="BE844" s="17">
        <f ca="1" t="shared" ref="BE844:BI844" si="6291">AZ844/Z844</f>
        <v>23733.8968840264</v>
      </c>
      <c r="BF844" s="17">
        <f ca="1" t="shared" si="6291"/>
        <v>23572.4645435734</v>
      </c>
      <c r="BG844" s="17">
        <f ca="1" t="shared" si="6291"/>
        <v>18609.9889825895</v>
      </c>
      <c r="BH844" s="17">
        <f ca="1" t="shared" si="6291"/>
        <v>20765.7643528623</v>
      </c>
      <c r="BI844" s="17">
        <f ca="1" t="shared" si="6291"/>
        <v>19772.5996033733</v>
      </c>
      <c r="BJ844" s="17">
        <f ca="1" t="shared" si="6214"/>
        <v>71669.1558718787</v>
      </c>
      <c r="BK844" s="17">
        <f ca="1" t="shared" si="6215"/>
        <v>40141.5099996795</v>
      </c>
      <c r="BL844" s="17">
        <f ca="1" t="shared" si="6216"/>
        <v>111810.665871558</v>
      </c>
      <c r="BM844" s="17">
        <f ca="1">BK844*'Ejercicio 3 - TIR'!$D$5</f>
        <v>20070.7549998398</v>
      </c>
      <c r="BN844" s="17">
        <f ca="1" t="shared" si="6217"/>
        <v>91739.9108717185</v>
      </c>
      <c r="BO844" s="17">
        <f ca="1" t="shared" si="6218"/>
        <v>40793.6539002754</v>
      </c>
      <c r="BP844" s="17">
        <f ca="1" t="shared" si="6219"/>
        <v>-121116.763295162</v>
      </c>
      <c r="BQ844" s="17">
        <f ca="1" t="shared" ref="BQ844:BT844" si="6292">BE844</f>
        <v>23733.8968840264</v>
      </c>
      <c r="BR844" s="17">
        <f ca="1" t="shared" si="6292"/>
        <v>23572.4645435734</v>
      </c>
      <c r="BS844" s="17">
        <f ca="1" t="shared" si="6292"/>
        <v>18609.9889825895</v>
      </c>
      <c r="BT844" s="17">
        <f ca="1" t="shared" si="6292"/>
        <v>20765.7643528623</v>
      </c>
      <c r="BU844" s="17">
        <f ca="1" t="shared" si="6221"/>
        <v>60566.2535036487</v>
      </c>
      <c r="BV844" s="19">
        <f ca="1" t="shared" si="6222"/>
        <v>5.89133700625861</v>
      </c>
    </row>
    <row r="845" ht="15" customHeight="1" spans="1:74">
      <c r="A845" s="15">
        <v>844</v>
      </c>
      <c r="B845" s="16">
        <f ca="1" t="shared" ref="B845:F845" si="6293">RAND()</f>
        <v>0.611261318855782</v>
      </c>
      <c r="C845" s="17">
        <f ca="1">IF(B845&lt;=('Ejercicio 3 - TIR'!$D$13-'Ejercicio 3 - TIR'!$C$13)/('Ejercicio 3 - TIR'!$E$13-'Ejercicio 3 - TIR'!$C$13),'Ejercicio 3 - TIR'!$C$13+SQRT(('Ejercicio 3 - TIR'!$E$13-'Ejercicio 3 - TIR'!$C$13)*('Ejercicio 3 - TIR'!$D$13-'Ejercicio 3 - TIR'!$C$13)*B845),'Ejercicio 3 - TIR'!$E$13-SQRT(('Ejercicio 3 - TIR'!$E$13-'Ejercicio 3 - TIR'!$C$13)*('Ejercicio 3 - TIR'!$E$13-'Ejercicio 3 - TIR'!$D$13)*(1-B845)))</f>
        <v>78401.703368713</v>
      </c>
      <c r="D845" s="16">
        <f ca="1" t="shared" si="6293"/>
        <v>0.410129569528405</v>
      </c>
      <c r="E845" s="17">
        <f ca="1">IF(D845&lt;=('Ejercicio 3 - TIR'!$D$14-'Ejercicio 3 - TIR'!$C$14)/('Ejercicio 3 - TIR'!$E$14-'Ejercicio 3 - TIR'!$C$14),'Ejercicio 3 - TIR'!$C$14+SQRT(('Ejercicio 3 - TIR'!$E$14-'Ejercicio 3 - TIR'!$C$14)*('Ejercicio 3 - TIR'!$D$14-'Ejercicio 3 - TIR'!$C$14)*D845),'Ejercicio 3 - TIR'!$E$14-SQRT(('Ejercicio 3 - TIR'!$E$14-'Ejercicio 3 - TIR'!$C$14)*('Ejercicio 3 - TIR'!$E$14-'Ejercicio 3 - TIR'!$D$14)*(1-D845)))</f>
        <v>30593.5891770166</v>
      </c>
      <c r="F845" s="16">
        <f ca="1" t="shared" si="6293"/>
        <v>0.357595200359214</v>
      </c>
      <c r="G845" s="17">
        <f ca="1">IF(F845&lt;=('Ejercicio 3 - TIR'!$D$18-'Ejercicio 3 - TIR'!$C$18)/('Ejercicio 3 - TIR'!$E$18-'Ejercicio 3 - TIR'!$C$18),'Ejercicio 3 - TIR'!$C$18+SQRT(('Ejercicio 3 - TIR'!$E$18-'Ejercicio 3 - TIR'!$C$18)*('Ejercicio 3 - TIR'!$D$18-'Ejercicio 3 - TIR'!$C$18)*F845),'Ejercicio 3 - TIR'!$E$18-SQRT(('Ejercicio 3 - TIR'!$E$18-'Ejercicio 3 - TIR'!$C$18)*('Ejercicio 3 - TIR'!$E$18-'Ejercicio 3 - TIR'!$D$18)*(1-F845)))</f>
        <v>37323.8842190386</v>
      </c>
      <c r="H845" s="16">
        <f ca="1" t="shared" ref="H845:L845" si="6294">RAND()</f>
        <v>0.752771172552942</v>
      </c>
      <c r="I845" s="17">
        <f ca="1">IF(H845&lt;=('Ejercicio 3 - TIR'!$D$18-'Ejercicio 3 - TIR'!$C$18)/('Ejercicio 3 - TIR'!$E$18-'Ejercicio 3 - TIR'!$C$18),'Ejercicio 3 - TIR'!$C$18+SQRT(('Ejercicio 3 - TIR'!$E$18-'Ejercicio 3 - TIR'!$C$18)*('Ejercicio 3 - TIR'!$D$18-'Ejercicio 3 - TIR'!$C$18)*H845),'Ejercicio 3 - TIR'!$E$18-SQRT(('Ejercicio 3 - TIR'!$E$18-'Ejercicio 3 - TIR'!$C$18)*('Ejercicio 3 - TIR'!$E$18-'Ejercicio 3 - TIR'!$D$18)*(1-H845)))</f>
        <v>40693.9389160708</v>
      </c>
      <c r="J845" s="16">
        <f ca="1" t="shared" si="6294"/>
        <v>0.107563379822703</v>
      </c>
      <c r="K845" s="17">
        <f ca="1">IF(J845&lt;=('Ejercicio 3 - TIR'!$D$18-'Ejercicio 3 - TIR'!$C$18)/('Ejercicio 3 - TIR'!$E$18-'Ejercicio 3 - TIR'!$C$18),'Ejercicio 3 - TIR'!$C$18+SQRT(('Ejercicio 3 - TIR'!$E$18-'Ejercicio 3 - TIR'!$C$18)*('Ejercicio 3 - TIR'!$D$18-'Ejercicio 3 - TIR'!$C$18)*J845),'Ejercicio 3 - TIR'!$E$18-SQRT(('Ejercicio 3 - TIR'!$E$18-'Ejercicio 3 - TIR'!$C$18)*('Ejercicio 3 - TIR'!$E$18-'Ejercicio 3 - TIR'!$D$18)*(1-J845)))</f>
        <v>34016.7781832465</v>
      </c>
      <c r="L845" s="16">
        <f ca="1" t="shared" si="6294"/>
        <v>0.160460401229737</v>
      </c>
      <c r="M845" s="17">
        <f ca="1">IF(L845&lt;=('Ejercicio 3 - TIR'!$D$18-'Ejercicio 3 - TIR'!$C$18)/('Ejercicio 3 - TIR'!$E$18-'Ejercicio 3 - TIR'!$C$18),'Ejercicio 3 - TIR'!$C$18+SQRT(('Ejercicio 3 - TIR'!$E$18-'Ejercicio 3 - TIR'!$C$18)*('Ejercicio 3 - TIR'!$D$18-'Ejercicio 3 - TIR'!$C$18)*L845),'Ejercicio 3 - TIR'!$E$18-SQRT(('Ejercicio 3 - TIR'!$E$18-'Ejercicio 3 - TIR'!$C$18)*('Ejercicio 3 - TIR'!$E$18-'Ejercicio 3 - TIR'!$D$18)*(1-L845)))</f>
        <v>34906.022847935</v>
      </c>
      <c r="N845" s="16">
        <f ca="1" t="shared" ref="N845:R845" si="6295">RAND()</f>
        <v>0.0538568163323445</v>
      </c>
      <c r="O845" s="17">
        <f ca="1">IF(N845&lt;=('Ejercicio 3 - TIR'!$D$18-'Ejercicio 3 - TIR'!$C$18)/('Ejercicio 3 - TIR'!$E$18-'Ejercicio 3 - TIR'!$C$18),'Ejercicio 3 - TIR'!$C$18+SQRT(('Ejercicio 3 - TIR'!$E$18-'Ejercicio 3 - TIR'!$C$18)*('Ejercicio 3 - TIR'!$D$18-'Ejercicio 3 - TIR'!$C$18)*N845),'Ejercicio 3 - TIR'!$E$18-SQRT(('Ejercicio 3 - TIR'!$E$18-'Ejercicio 3 - TIR'!$C$18)*('Ejercicio 3 - TIR'!$E$18-'Ejercicio 3 - TIR'!$D$18)*(1-N845)))</f>
        <v>32842.2741686635</v>
      </c>
      <c r="P845" s="16">
        <f ca="1" t="shared" si="6295"/>
        <v>0.82455773588467</v>
      </c>
      <c r="Q845" s="18">
        <f ca="1">IF(P845&lt;=('Ejercicio 3 - TIR'!$D$22-'Ejercicio 3 - TIR'!$C$22)/('Ejercicio 3 - TIR'!$E$22-'Ejercicio 3 - TIR'!$C$22),'Ejercicio 3 - TIR'!$C$22+SQRT(('Ejercicio 3 - TIR'!$E$22-'Ejercicio 3 - TIR'!$C$22)*('Ejercicio 3 - TIR'!$D$22-'Ejercicio 3 - TIR'!$C$22)*P845),'Ejercicio 3 - TIR'!$E$22-SQRT(('Ejercicio 3 - TIR'!$E$22-'Ejercicio 3 - TIR'!$C$22)*('Ejercicio 3 - TIR'!$E$22-'Ejercicio 3 - TIR'!$D$22)*(1-P845)))</f>
        <v>0.162229347918335</v>
      </c>
      <c r="R845" s="16">
        <f ca="1" t="shared" si="6295"/>
        <v>0.878990124642638</v>
      </c>
      <c r="S845" s="18">
        <f ca="1">IF(R845&lt;=('Ejercicio 3 - TIR'!$D$23-'Ejercicio 3 - TIR'!$C$23)/('Ejercicio 3 - TIR'!$E$23-'Ejercicio 3 - TIR'!$C$23),'Ejercicio 3 - TIR'!$C$23+SQRT(('Ejercicio 3 - TIR'!$E$23-'Ejercicio 3 - TIR'!$C$23)*('Ejercicio 3 - TIR'!$D$23-'Ejercicio 3 - TIR'!$C$23)*R845),'Ejercicio 3 - TIR'!$E$23-SQRT(('Ejercicio 3 - TIR'!$E$23-'Ejercicio 3 - TIR'!$C$23)*('Ejercicio 3 - TIR'!$E$23-'Ejercicio 3 - TIR'!$D$23)*(1-R845)))</f>
        <v>0.165241349125233</v>
      </c>
      <c r="T845" s="16">
        <f ca="1" t="shared" ref="T845:X845" si="6296">RAND()</f>
        <v>0.380261883382052</v>
      </c>
      <c r="U845" s="18">
        <f ca="1">IF(T845&lt;=('Ejercicio 3 - TIR'!$D$24-'Ejercicio 3 - TIR'!$C$24)/('Ejercicio 3 - TIR'!$E$24-'Ejercicio 3 - TIR'!$C$24),'Ejercicio 3 - TIR'!$C$24+SQRT(('Ejercicio 3 - TIR'!$E$24-'Ejercicio 3 - TIR'!$C$24)*('Ejercicio 3 - TIR'!$D$24-'Ejercicio 3 - TIR'!$C$24)*T845),'Ejercicio 3 - TIR'!$E$24-SQRT(('Ejercicio 3 - TIR'!$E$24-'Ejercicio 3 - TIR'!$C$24)*('Ejercicio 3 - TIR'!$E$24-'Ejercicio 3 - TIR'!$D$24)*(1-T845)))</f>
        <v>0.178258626206918</v>
      </c>
      <c r="V845" s="16">
        <f ca="1" t="shared" si="6296"/>
        <v>0.877684928517718</v>
      </c>
      <c r="W845" s="18">
        <f ca="1">IF(V845&lt;=('Ejercicio 3 - TIR'!$D$25-'Ejercicio 3 - TIR'!$C$25)/('Ejercicio 3 - TIR'!$E$25-'Ejercicio 3 - TIR'!$C$25),'Ejercicio 3 - TIR'!$C$25+SQRT(('Ejercicio 3 - TIR'!$E$25-'Ejercicio 3 - TIR'!$C$25)*('Ejercicio 3 - TIR'!$D$25-'Ejercicio 3 - TIR'!$C$25)*V845),'Ejercicio 3 - TIR'!$E$25-SQRT(('Ejercicio 3 - TIR'!$E$25-'Ejercicio 3 - TIR'!$C$25)*('Ejercicio 3 - TIR'!$E$25-'Ejercicio 3 - TIR'!$D$25)*(1-V845)))</f>
        <v>0.229309355974548</v>
      </c>
      <c r="X845" s="16">
        <f ca="1" t="shared" si="6296"/>
        <v>0.098266955547986</v>
      </c>
      <c r="Y845" s="18">
        <f ca="1">IF(X845&lt;=('Ejercicio 3 - TIR'!$D$26-'Ejercicio 3 - TIR'!$C$26)/('Ejercicio 3 - TIR'!$E$26-'Ejercicio 3 - TIR'!$C$26),'Ejercicio 3 - TIR'!$C$26+SQRT(('Ejercicio 3 - TIR'!$E$26-'Ejercicio 3 - TIR'!$C$26)*('Ejercicio 3 - TIR'!$D$26-'Ejercicio 3 - TIR'!$C$26)*X845),'Ejercicio 3 - TIR'!$E$26-SQRT(('Ejercicio 3 - TIR'!$E$26-'Ejercicio 3 - TIR'!$C$26)*('Ejercicio 3 - TIR'!$E$26-'Ejercicio 3 - TIR'!$D$26)*(1-X845)))</f>
        <v>0.206288670295011</v>
      </c>
      <c r="Z845" s="16">
        <f ca="1" t="shared" si="6192"/>
        <v>1.16222934791833</v>
      </c>
      <c r="AA845" s="16">
        <f ca="1" t="shared" si="6193"/>
        <v>1.3542776933613</v>
      </c>
      <c r="AB845" s="16">
        <f ca="1" t="shared" si="6194"/>
        <v>1.59568937448256</v>
      </c>
      <c r="AC845" s="16">
        <f ca="1" t="shared" si="6195"/>
        <v>1.96159587728058</v>
      </c>
      <c r="AD845" s="16">
        <f ca="1" t="shared" si="6196"/>
        <v>2.36625088246097</v>
      </c>
      <c r="AE845" s="15">
        <f ca="1" t="shared" si="6197"/>
        <v>4963.17802266883</v>
      </c>
      <c r="AF845" s="15">
        <f ca="1" t="shared" si="6198"/>
        <v>5783.30025508333</v>
      </c>
      <c r="AG845" s="15">
        <f ca="1" t="shared" si="6199"/>
        <v>6814.2234134966</v>
      </c>
      <c r="AH845" s="15">
        <f ca="1" t="shared" si="6200"/>
        <v>8376.78859591219</v>
      </c>
      <c r="AI845" s="15">
        <f ca="1" t="shared" si="6201"/>
        <v>10104.8251767053</v>
      </c>
      <c r="AJ845" s="17">
        <f ca="1" t="shared" si="6202"/>
        <v>43378.9136176726</v>
      </c>
      <c r="AK845" s="17">
        <f ca="1" t="shared" si="6203"/>
        <v>55110.8937290421</v>
      </c>
      <c r="AL845" s="17">
        <f ca="1" t="shared" si="6204"/>
        <v>54280.2115011367</v>
      </c>
      <c r="AM845" s="17">
        <f ca="1" t="shared" si="6205"/>
        <v>68471.5105107712</v>
      </c>
      <c r="AN845" s="17">
        <f ca="1" t="shared" si="6206"/>
        <v>77713.0602336251</v>
      </c>
      <c r="AO845" s="17">
        <f ca="1">C845/'Ejercicio 3 - TIR'!$D$7</f>
        <v>15680.3406737426</v>
      </c>
      <c r="AP845" s="17">
        <f ca="1" t="shared" si="6207"/>
        <v>27698.57294393</v>
      </c>
      <c r="AQ845" s="17">
        <f ca="1" t="shared" si="6208"/>
        <v>39430.5530552994</v>
      </c>
      <c r="AR845" s="17">
        <f ca="1" t="shared" si="6209"/>
        <v>38599.8708273941</v>
      </c>
      <c r="AS845" s="17">
        <f ca="1" t="shared" si="6210"/>
        <v>52791.1698370286</v>
      </c>
      <c r="AT845" s="17">
        <f ca="1" t="shared" si="6211"/>
        <v>62032.7195598825</v>
      </c>
      <c r="AU845" s="17">
        <f ca="1">AP845*'Ejercicio 3 - TIR'!$D$5</f>
        <v>13849.286471965</v>
      </c>
      <c r="AV845" s="17">
        <f ca="1">AQ845*'Ejercicio 3 - TIR'!$D$5</f>
        <v>19715.2765276497</v>
      </c>
      <c r="AW845" s="17">
        <f ca="1">AR845*'Ejercicio 3 - TIR'!$D$5</f>
        <v>19299.935413697</v>
      </c>
      <c r="AX845" s="17">
        <f ca="1">AS845*'Ejercicio 3 - TIR'!$D$5</f>
        <v>26395.5849185143</v>
      </c>
      <c r="AY845" s="17">
        <f ca="1">AT845*'Ejercicio 3 - TIR'!$D$5</f>
        <v>31016.3597799412</v>
      </c>
      <c r="AZ845" s="17">
        <f ca="1" t="shared" ref="AZ845:BD845" si="6297">AJ845-AU845-AE845</f>
        <v>24566.4491230388</v>
      </c>
      <c r="BA845" s="17">
        <f ca="1" t="shared" si="6297"/>
        <v>29612.316946309</v>
      </c>
      <c r="BB845" s="17">
        <f ca="1" t="shared" si="6297"/>
        <v>28166.052673943</v>
      </c>
      <c r="BC845" s="17">
        <f ca="1" t="shared" si="6297"/>
        <v>33699.1369963447</v>
      </c>
      <c r="BD845" s="17">
        <f ca="1" t="shared" si="6297"/>
        <v>36591.8752769785</v>
      </c>
      <c r="BE845" s="17">
        <f ca="1" t="shared" ref="BE845:BI845" si="6298">AZ845/Z845</f>
        <v>21137.3505298586</v>
      </c>
      <c r="BF845" s="17">
        <f ca="1" t="shared" si="6298"/>
        <v>21865.7643786568</v>
      </c>
      <c r="BG845" s="17">
        <f ca="1" t="shared" si="6298"/>
        <v>17651.3381140214</v>
      </c>
      <c r="BH845" s="17">
        <f ca="1" t="shared" si="6298"/>
        <v>17179.4493384962</v>
      </c>
      <c r="BI845" s="17">
        <f ca="1" t="shared" si="6298"/>
        <v>15464.0725327155</v>
      </c>
      <c r="BJ845" s="17">
        <f ca="1" t="shared" si="6214"/>
        <v>72392.1073877639</v>
      </c>
      <c r="BK845" s="17">
        <f ca="1" t="shared" si="6215"/>
        <v>37103.6199565321</v>
      </c>
      <c r="BL845" s="17">
        <f ca="1" t="shared" si="6216"/>
        <v>109495.727344296</v>
      </c>
      <c r="BM845" s="17">
        <f ca="1">BK845*'Ejercicio 3 - TIR'!$D$5</f>
        <v>18551.8099782661</v>
      </c>
      <c r="BN845" s="17">
        <f ca="1" t="shared" si="6217"/>
        <v>90943.91736603</v>
      </c>
      <c r="BO845" s="17">
        <f ca="1" t="shared" si="6218"/>
        <v>38433.7595138879</v>
      </c>
      <c r="BP845" s="17">
        <f ca="1" t="shared" si="6219"/>
        <v>-108995.29254573</v>
      </c>
      <c r="BQ845" s="17">
        <f ca="1" t="shared" ref="BQ845:BT845" si="6299">BE845</f>
        <v>21137.3505298586</v>
      </c>
      <c r="BR845" s="17">
        <f ca="1" t="shared" si="6299"/>
        <v>21865.7643786568</v>
      </c>
      <c r="BS845" s="17">
        <f ca="1" t="shared" si="6299"/>
        <v>17651.3381140214</v>
      </c>
      <c r="BT845" s="17">
        <f ca="1" t="shared" si="6299"/>
        <v>17179.4493384962</v>
      </c>
      <c r="BU845" s="17">
        <f ca="1" t="shared" si="6221"/>
        <v>53897.8320466034</v>
      </c>
      <c r="BV845" s="19">
        <f ca="1" t="shared" si="6222"/>
        <v>5.73888258035731</v>
      </c>
    </row>
    <row r="846" ht="15" customHeight="1" spans="1:74">
      <c r="A846" s="15">
        <v>845</v>
      </c>
      <c r="B846" s="16">
        <f ca="1" t="shared" ref="B846:F846" si="6300">RAND()</f>
        <v>0.988099532643182</v>
      </c>
      <c r="C846" s="17">
        <f ca="1">IF(B846&lt;=('Ejercicio 3 - TIR'!$D$13-'Ejercicio 3 - TIR'!$C$13)/('Ejercicio 3 - TIR'!$E$13-'Ejercicio 3 - TIR'!$C$13),'Ejercicio 3 - TIR'!$C$13+SQRT(('Ejercicio 3 - TIR'!$E$13-'Ejercicio 3 - TIR'!$C$13)*('Ejercicio 3 - TIR'!$D$13-'Ejercicio 3 - TIR'!$C$13)*B846),'Ejercicio 3 - TIR'!$E$13-SQRT(('Ejercicio 3 - TIR'!$E$13-'Ejercicio 3 - TIR'!$C$13)*('Ejercicio 3 - TIR'!$E$13-'Ejercicio 3 - TIR'!$D$13)*(1-B846)))</f>
        <v>96221.0370697529</v>
      </c>
      <c r="D846" s="16">
        <f ca="1" t="shared" si="6300"/>
        <v>0.0992506378588842</v>
      </c>
      <c r="E846" s="17">
        <f ca="1">IF(D846&lt;=('Ejercicio 3 - TIR'!$D$14-'Ejercicio 3 - TIR'!$C$14)/('Ejercicio 3 - TIR'!$E$14-'Ejercicio 3 - TIR'!$C$14),'Ejercicio 3 - TIR'!$C$14+SQRT(('Ejercicio 3 - TIR'!$E$14-'Ejercicio 3 - TIR'!$C$14)*('Ejercicio 3 - TIR'!$D$14-'Ejercicio 3 - TIR'!$C$14)*D846),'Ejercicio 3 - TIR'!$E$14-SQRT(('Ejercicio 3 - TIR'!$E$14-'Ejercicio 3 - TIR'!$C$14)*('Ejercicio 3 - TIR'!$E$14-'Ejercicio 3 - TIR'!$D$14)*(1-D846)))</f>
        <v>27728.3324283189</v>
      </c>
      <c r="F846" s="16">
        <f ca="1" t="shared" si="6300"/>
        <v>0.502933255884053</v>
      </c>
      <c r="G846" s="17">
        <f ca="1">IF(F846&lt;=('Ejercicio 3 - TIR'!$D$18-'Ejercicio 3 - TIR'!$C$18)/('Ejercicio 3 - TIR'!$E$18-'Ejercicio 3 - TIR'!$C$18),'Ejercicio 3 - TIR'!$C$18+SQRT(('Ejercicio 3 - TIR'!$E$18-'Ejercicio 3 - TIR'!$C$18)*('Ejercicio 3 - TIR'!$D$18-'Ejercicio 3 - TIR'!$C$18)*F846),'Ejercicio 3 - TIR'!$E$18-SQRT(('Ejercicio 3 - TIR'!$E$18-'Ejercicio 3 - TIR'!$C$18)*('Ejercicio 3 - TIR'!$E$18-'Ejercicio 3 - TIR'!$D$18)*(1-F846)))</f>
        <v>38685.6196314718</v>
      </c>
      <c r="H846" s="16">
        <f ca="1" t="shared" ref="H846:L846" si="6301">RAND()</f>
        <v>0.456629400427232</v>
      </c>
      <c r="I846" s="17">
        <f ca="1">IF(H846&lt;=('Ejercicio 3 - TIR'!$D$18-'Ejercicio 3 - TIR'!$C$18)/('Ejercicio 3 - TIR'!$E$18-'Ejercicio 3 - TIR'!$C$18),'Ejercicio 3 - TIR'!$C$18+SQRT(('Ejercicio 3 - TIR'!$E$18-'Ejercicio 3 - TIR'!$C$18)*('Ejercicio 3 - TIR'!$D$18-'Ejercicio 3 - TIR'!$C$18)*H846),'Ejercicio 3 - TIR'!$E$18-SQRT(('Ejercicio 3 - TIR'!$E$18-'Ejercicio 3 - TIR'!$C$18)*('Ejercicio 3 - TIR'!$E$18-'Ejercicio 3 - TIR'!$D$18)*(1-H846)))</f>
        <v>38276.134971355</v>
      </c>
      <c r="J846" s="16">
        <f ca="1" t="shared" si="6301"/>
        <v>0.13086579331929</v>
      </c>
      <c r="K846" s="17">
        <f ca="1">IF(J846&lt;=('Ejercicio 3 - TIR'!$D$18-'Ejercicio 3 - TIR'!$C$18)/('Ejercicio 3 - TIR'!$E$18-'Ejercicio 3 - TIR'!$C$18),'Ejercicio 3 - TIR'!$C$18+SQRT(('Ejercicio 3 - TIR'!$E$18-'Ejercicio 3 - TIR'!$C$18)*('Ejercicio 3 - TIR'!$D$18-'Ejercicio 3 - TIR'!$C$18)*J846),'Ejercicio 3 - TIR'!$E$18-SQRT(('Ejercicio 3 - TIR'!$E$18-'Ejercicio 3 - TIR'!$C$18)*('Ejercicio 3 - TIR'!$E$18-'Ejercicio 3 - TIR'!$D$18)*(1-J846)))</f>
        <v>34430.5607994805</v>
      </c>
      <c r="L846" s="16">
        <f ca="1" t="shared" si="6301"/>
        <v>0.509649653676024</v>
      </c>
      <c r="M846" s="17">
        <f ca="1">IF(L846&lt;=('Ejercicio 3 - TIR'!$D$18-'Ejercicio 3 - TIR'!$C$18)/('Ejercicio 3 - TIR'!$E$18-'Ejercicio 3 - TIR'!$C$18),'Ejercicio 3 - TIR'!$C$18+SQRT(('Ejercicio 3 - TIR'!$E$18-'Ejercicio 3 - TIR'!$C$18)*('Ejercicio 3 - TIR'!$D$18-'Ejercicio 3 - TIR'!$C$18)*L846),'Ejercicio 3 - TIR'!$E$18-SQRT(('Ejercicio 3 - TIR'!$E$18-'Ejercicio 3 - TIR'!$C$18)*('Ejercicio 3 - TIR'!$E$18-'Ejercicio 3 - TIR'!$D$18)*(1-L846)))</f>
        <v>38743.4231312115</v>
      </c>
      <c r="N846" s="16">
        <f ca="1" t="shared" ref="N846:R846" si="6302">RAND()</f>
        <v>0.848795418537775</v>
      </c>
      <c r="O846" s="17">
        <f ca="1">IF(N846&lt;=('Ejercicio 3 - TIR'!$D$18-'Ejercicio 3 - TIR'!$C$18)/('Ejercicio 3 - TIR'!$E$18-'Ejercicio 3 - TIR'!$C$18),'Ejercicio 3 - TIR'!$C$18+SQRT(('Ejercicio 3 - TIR'!$E$18-'Ejercicio 3 - TIR'!$C$18)*('Ejercicio 3 - TIR'!$D$18-'Ejercicio 3 - TIR'!$C$18)*N846),'Ejercicio 3 - TIR'!$E$18-SQRT(('Ejercicio 3 - TIR'!$E$18-'Ejercicio 3 - TIR'!$C$18)*('Ejercicio 3 - TIR'!$E$18-'Ejercicio 3 - TIR'!$D$18)*(1-N846)))</f>
        <v>41632.4573336531</v>
      </c>
      <c r="P846" s="16">
        <f ca="1" t="shared" si="6302"/>
        <v>0.359182322470626</v>
      </c>
      <c r="Q846" s="18">
        <f ca="1">IF(P846&lt;=('Ejercicio 3 - TIR'!$D$22-'Ejercicio 3 - TIR'!$C$22)/('Ejercicio 3 - TIR'!$E$22-'Ejercicio 3 - TIR'!$C$22),'Ejercicio 3 - TIR'!$C$22+SQRT(('Ejercicio 3 - TIR'!$E$22-'Ejercicio 3 - TIR'!$C$22)*('Ejercicio 3 - TIR'!$D$22-'Ejercicio 3 - TIR'!$C$22)*P846),'Ejercicio 3 - TIR'!$E$22-SQRT(('Ejercicio 3 - TIR'!$E$22-'Ejercicio 3 - TIR'!$C$22)*('Ejercicio 3 - TIR'!$E$22-'Ejercicio 3 - TIR'!$D$22)*(1-P846)))</f>
        <v>0.145426918422159</v>
      </c>
      <c r="R846" s="16">
        <f ca="1" t="shared" si="6302"/>
        <v>0.377266420468627</v>
      </c>
      <c r="S846" s="18">
        <f ca="1">IF(R846&lt;=('Ejercicio 3 - TIR'!$D$23-'Ejercicio 3 - TIR'!$C$23)/('Ejercicio 3 - TIR'!$E$23-'Ejercicio 3 - TIR'!$C$23),'Ejercicio 3 - TIR'!$C$23+SQRT(('Ejercicio 3 - TIR'!$E$23-'Ejercicio 3 - TIR'!$C$23)*('Ejercicio 3 - TIR'!$D$23-'Ejercicio 3 - TIR'!$C$23)*R846),'Ejercicio 3 - TIR'!$E$23-SQRT(('Ejercicio 3 - TIR'!$E$23-'Ejercicio 3 - TIR'!$C$23)*('Ejercicio 3 - TIR'!$E$23-'Ejercicio 3 - TIR'!$D$23)*(1-R846)))</f>
        <v>0.146059154952598</v>
      </c>
      <c r="T846" s="16">
        <f ca="1" t="shared" ref="T846:X846" si="6303">RAND()</f>
        <v>0.0322976075676538</v>
      </c>
      <c r="U846" s="18">
        <f ca="1">IF(T846&lt;=('Ejercicio 3 - TIR'!$D$24-'Ejercicio 3 - TIR'!$C$24)/('Ejercicio 3 - TIR'!$E$24-'Ejercicio 3 - TIR'!$C$24),'Ejercicio 3 - TIR'!$C$24+SQRT(('Ejercicio 3 - TIR'!$E$24-'Ejercicio 3 - TIR'!$C$24)*('Ejercicio 3 - TIR'!$D$24-'Ejercicio 3 - TIR'!$C$24)*T846),'Ejercicio 3 - TIR'!$E$24-SQRT(('Ejercicio 3 - TIR'!$E$24-'Ejercicio 3 - TIR'!$C$24)*('Ejercicio 3 - TIR'!$E$24-'Ejercicio 3 - TIR'!$D$24)*(1-T846)))</f>
        <v>0.158235592018311</v>
      </c>
      <c r="V846" s="16">
        <f ca="1" t="shared" si="6303"/>
        <v>0.252118986513133</v>
      </c>
      <c r="W846" s="18">
        <f ca="1">IF(V846&lt;=('Ejercicio 3 - TIR'!$D$25-'Ejercicio 3 - TIR'!$C$25)/('Ejercicio 3 - TIR'!$E$25-'Ejercicio 3 - TIR'!$C$25),'Ejercicio 3 - TIR'!$C$25+SQRT(('Ejercicio 3 - TIR'!$E$25-'Ejercicio 3 - TIR'!$C$25)*('Ejercicio 3 - TIR'!$D$25-'Ejercicio 3 - TIR'!$C$25)*V846),'Ejercicio 3 - TIR'!$E$25-SQRT(('Ejercicio 3 - TIR'!$E$25-'Ejercicio 3 - TIR'!$C$25)*('Ejercicio 3 - TIR'!$E$25-'Ejercicio 3 - TIR'!$D$25)*(1-V846)))</f>
        <v>0.198787404853209</v>
      </c>
      <c r="X846" s="16">
        <f ca="1" t="shared" si="6303"/>
        <v>0.632091679364876</v>
      </c>
      <c r="Y846" s="18">
        <f ca="1">IF(X846&lt;=('Ejercicio 3 - TIR'!$D$26-'Ejercicio 3 - TIR'!$C$26)/('Ejercicio 3 - TIR'!$E$26-'Ejercicio 3 - TIR'!$C$26),'Ejercicio 3 - TIR'!$C$26+SQRT(('Ejercicio 3 - TIR'!$E$26-'Ejercicio 3 - TIR'!$C$26)*('Ejercicio 3 - TIR'!$D$26-'Ejercicio 3 - TIR'!$C$26)*X846),'Ejercicio 3 - TIR'!$E$26-SQRT(('Ejercicio 3 - TIR'!$E$26-'Ejercicio 3 - TIR'!$C$26)*('Ejercicio 3 - TIR'!$E$26-'Ejercicio 3 - TIR'!$D$26)*(1-X846)))</f>
        <v>0.235427531687939</v>
      </c>
      <c r="Z846" s="16">
        <f ca="1" t="shared" si="6192"/>
        <v>1.14542691842216</v>
      </c>
      <c r="AA846" s="16">
        <f ca="1" t="shared" si="6193"/>
        <v>1.31272700618686</v>
      </c>
      <c r="AB846" s="16">
        <f ca="1" t="shared" si="6194"/>
        <v>1.52044714116926</v>
      </c>
      <c r="AC846" s="16">
        <f ca="1" t="shared" si="6195"/>
        <v>1.82269288257878</v>
      </c>
      <c r="AD846" s="16">
        <f ca="1" t="shared" si="6196"/>
        <v>2.25180496894948</v>
      </c>
      <c r="AE846" s="15">
        <f ca="1" t="shared" si="6197"/>
        <v>4032.44593803563</v>
      </c>
      <c r="AF846" s="15">
        <f ca="1" t="shared" si="6198"/>
        <v>4621.42158413716</v>
      </c>
      <c r="AG846" s="15">
        <f ca="1" t="shared" si="6199"/>
        <v>5352.6949644693</v>
      </c>
      <c r="AH846" s="15">
        <f ca="1" t="shared" si="6200"/>
        <v>6416.74330542699</v>
      </c>
      <c r="AI846" s="15">
        <f ca="1" t="shared" si="6201"/>
        <v>7927.42134329878</v>
      </c>
      <c r="AJ846" s="17">
        <f ca="1" t="shared" si="6202"/>
        <v>44311.5500817285</v>
      </c>
      <c r="AK846" s="17">
        <f ca="1" t="shared" si="6203"/>
        <v>50246.1160693509</v>
      </c>
      <c r="AL846" s="17">
        <f ca="1" t="shared" si="6204"/>
        <v>52349.8477364246</v>
      </c>
      <c r="AM846" s="17">
        <f ca="1" t="shared" si="6205"/>
        <v>70617.3615879972</v>
      </c>
      <c r="AN846" s="17">
        <f ca="1" t="shared" si="6206"/>
        <v>93748.1742934971</v>
      </c>
      <c r="AO846" s="17">
        <f ca="1">C846/'Ejercicio 3 - TIR'!$D$7</f>
        <v>19244.2074139506</v>
      </c>
      <c r="AP846" s="17">
        <f ca="1" t="shared" si="6207"/>
        <v>25067.3426677779</v>
      </c>
      <c r="AQ846" s="17">
        <f ca="1" t="shared" si="6208"/>
        <v>31001.9086554003</v>
      </c>
      <c r="AR846" s="17">
        <f ca="1" t="shared" si="6209"/>
        <v>33105.640322474</v>
      </c>
      <c r="AS846" s="17">
        <f ca="1" t="shared" si="6210"/>
        <v>51373.1541740466</v>
      </c>
      <c r="AT846" s="17">
        <f ca="1" t="shared" si="6211"/>
        <v>74503.9668795465</v>
      </c>
      <c r="AU846" s="17">
        <f ca="1">AP846*'Ejercicio 3 - TIR'!$D$5</f>
        <v>12533.671333889</v>
      </c>
      <c r="AV846" s="17">
        <f ca="1">AQ846*'Ejercicio 3 - TIR'!$D$5</f>
        <v>15500.9543277002</v>
      </c>
      <c r="AW846" s="17">
        <f ca="1">AR846*'Ejercicio 3 - TIR'!$D$5</f>
        <v>16552.820161237</v>
      </c>
      <c r="AX846" s="17">
        <f ca="1">AS846*'Ejercicio 3 - TIR'!$D$5</f>
        <v>25686.5770870233</v>
      </c>
      <c r="AY846" s="17">
        <f ca="1">AT846*'Ejercicio 3 - TIR'!$D$5</f>
        <v>37251.9834397732</v>
      </c>
      <c r="AZ846" s="17">
        <f ca="1" t="shared" ref="AZ846:BD846" si="6304">AJ846-AU846-AE846</f>
        <v>27745.4328098039</v>
      </c>
      <c r="BA846" s="17">
        <f ca="1" t="shared" si="6304"/>
        <v>30123.7401575136</v>
      </c>
      <c r="BB846" s="17">
        <f ca="1" t="shared" si="6304"/>
        <v>30444.3326107183</v>
      </c>
      <c r="BC846" s="17">
        <f ca="1" t="shared" si="6304"/>
        <v>38514.0411955469</v>
      </c>
      <c r="BD846" s="17">
        <f ca="1" t="shared" si="6304"/>
        <v>48568.7695104251</v>
      </c>
      <c r="BE846" s="17">
        <f ca="1" t="shared" ref="BE846:BI846" si="6305">AZ846/Z846</f>
        <v>24222.7874721363</v>
      </c>
      <c r="BF846" s="17">
        <f ca="1" t="shared" si="6305"/>
        <v>22947.4521477359</v>
      </c>
      <c r="BG846" s="17">
        <f ca="1" t="shared" si="6305"/>
        <v>20023.2759077082</v>
      </c>
      <c r="BH846" s="17">
        <f ca="1" t="shared" si="6305"/>
        <v>21130.2965868043</v>
      </c>
      <c r="BI846" s="17">
        <f ca="1" t="shared" si="6305"/>
        <v>21568.8170956846</v>
      </c>
      <c r="BJ846" s="17">
        <f ca="1" t="shared" si="6214"/>
        <v>62438.7967427713</v>
      </c>
      <c r="BK846" s="17">
        <f ca="1" t="shared" si="6215"/>
        <v>43334.2018782283</v>
      </c>
      <c r="BL846" s="17">
        <f ca="1" t="shared" si="6216"/>
        <v>105772.998621</v>
      </c>
      <c r="BM846" s="17">
        <f ca="1">BK846*'Ejercicio 3 - TIR'!$D$5</f>
        <v>21667.1009391141</v>
      </c>
      <c r="BN846" s="17">
        <f ca="1" t="shared" si="6217"/>
        <v>84105.8976818855</v>
      </c>
      <c r="BO846" s="17">
        <f ca="1" t="shared" si="6218"/>
        <v>37350.4361352942</v>
      </c>
      <c r="BP846" s="17">
        <f ca="1" t="shared" si="6219"/>
        <v>-123949.369498072</v>
      </c>
      <c r="BQ846" s="17">
        <f ca="1" t="shared" ref="BQ846:BT846" si="6306">BE846</f>
        <v>24222.7874721363</v>
      </c>
      <c r="BR846" s="17">
        <f ca="1" t="shared" si="6306"/>
        <v>22947.4521477359</v>
      </c>
      <c r="BS846" s="17">
        <f ca="1" t="shared" si="6306"/>
        <v>20023.2759077082</v>
      </c>
      <c r="BT846" s="17">
        <f ca="1" t="shared" si="6306"/>
        <v>21130.2965868043</v>
      </c>
      <c r="BU846" s="17">
        <f ca="1" t="shared" si="6221"/>
        <v>58919.2532309788</v>
      </c>
      <c r="BV846" s="19">
        <f ca="1" t="shared" si="6222"/>
        <v>5.19724861056778</v>
      </c>
    </row>
    <row r="847" ht="15" customHeight="1" spans="1:74">
      <c r="A847" s="15">
        <v>846</v>
      </c>
      <c r="B847" s="16">
        <f ca="1" t="shared" ref="B847:F847" si="6307">RAND()</f>
        <v>0.726418027069616</v>
      </c>
      <c r="C847" s="17">
        <f ca="1">IF(B847&lt;=('Ejercicio 3 - TIR'!$D$13-'Ejercicio 3 - TIR'!$C$13)/('Ejercicio 3 - TIR'!$E$13-'Ejercicio 3 - TIR'!$C$13),'Ejercicio 3 - TIR'!$C$13+SQRT(('Ejercicio 3 - TIR'!$E$13-'Ejercicio 3 - TIR'!$C$13)*('Ejercicio 3 - TIR'!$D$13-'Ejercicio 3 - TIR'!$C$13)*B847),'Ejercicio 3 - TIR'!$E$13-SQRT(('Ejercicio 3 - TIR'!$E$13-'Ejercicio 3 - TIR'!$C$13)*('Ejercicio 3 - TIR'!$E$13-'Ejercicio 3 - TIR'!$D$13)*(1-B847)))</f>
        <v>81880.9943011085</v>
      </c>
      <c r="D847" s="16">
        <f ca="1" t="shared" si="6307"/>
        <v>0.829455487778342</v>
      </c>
      <c r="E847" s="17">
        <f ca="1">IF(D847&lt;=('Ejercicio 3 - TIR'!$D$14-'Ejercicio 3 - TIR'!$C$14)/('Ejercicio 3 - TIR'!$E$14-'Ejercicio 3 - TIR'!$C$14),'Ejercicio 3 - TIR'!$C$14+SQRT(('Ejercicio 3 - TIR'!$E$14-'Ejercicio 3 - TIR'!$C$14)*('Ejercicio 3 - TIR'!$D$14-'Ejercicio 3 - TIR'!$C$14)*D847),'Ejercicio 3 - TIR'!$E$14-SQRT(('Ejercicio 3 - TIR'!$E$14-'Ejercicio 3 - TIR'!$C$14)*('Ejercicio 3 - TIR'!$E$14-'Ejercicio 3 - TIR'!$D$14)*(1-D847)))</f>
        <v>34942.1667847537</v>
      </c>
      <c r="F847" s="16">
        <f ca="1" t="shared" si="6307"/>
        <v>0.256642963233842</v>
      </c>
      <c r="G847" s="17">
        <f ca="1">IF(F847&lt;=('Ejercicio 3 - TIR'!$D$18-'Ejercicio 3 - TIR'!$C$18)/('Ejercicio 3 - TIR'!$E$18-'Ejercicio 3 - TIR'!$C$18),'Ejercicio 3 - TIR'!$C$18+SQRT(('Ejercicio 3 - TIR'!$E$18-'Ejercicio 3 - TIR'!$C$18)*('Ejercicio 3 - TIR'!$D$18-'Ejercicio 3 - TIR'!$C$18)*F847),'Ejercicio 3 - TIR'!$E$18-SQRT(('Ejercicio 3 - TIR'!$E$18-'Ejercicio 3 - TIR'!$C$18)*('Ejercicio 3 - TIR'!$E$18-'Ejercicio 3 - TIR'!$D$18)*(1-F847)))</f>
        <v>36204.5503048228</v>
      </c>
      <c r="H847" s="16">
        <f ca="1" t="shared" ref="H847:L847" si="6308">RAND()</f>
        <v>0.240083026510082</v>
      </c>
      <c r="I847" s="17">
        <f ca="1">IF(H847&lt;=('Ejercicio 3 - TIR'!$D$18-'Ejercicio 3 - TIR'!$C$18)/('Ejercicio 3 - TIR'!$E$18-'Ejercicio 3 - TIR'!$C$18),'Ejercicio 3 - TIR'!$C$18+SQRT(('Ejercicio 3 - TIR'!$E$18-'Ejercicio 3 - TIR'!$C$18)*('Ejercicio 3 - TIR'!$D$18-'Ejercicio 3 - TIR'!$C$18)*H847),'Ejercicio 3 - TIR'!$E$18-SQRT(('Ejercicio 3 - TIR'!$E$18-'Ejercicio 3 - TIR'!$C$18)*('Ejercicio 3 - TIR'!$E$18-'Ejercicio 3 - TIR'!$D$18)*(1-H847)))</f>
        <v>36001.0377416337</v>
      </c>
      <c r="J847" s="16">
        <f ca="1" t="shared" si="6308"/>
        <v>0.820968022326777</v>
      </c>
      <c r="K847" s="17">
        <f ca="1">IF(J847&lt;=('Ejercicio 3 - TIR'!$D$18-'Ejercicio 3 - TIR'!$C$18)/('Ejercicio 3 - TIR'!$E$18-'Ejercicio 3 - TIR'!$C$18),'Ejercicio 3 - TIR'!$C$18+SQRT(('Ejercicio 3 - TIR'!$E$18-'Ejercicio 3 - TIR'!$C$18)*('Ejercicio 3 - TIR'!$D$18-'Ejercicio 3 - TIR'!$C$18)*J847),'Ejercicio 3 - TIR'!$E$18-SQRT(('Ejercicio 3 - TIR'!$E$18-'Ejercicio 3 - TIR'!$C$18)*('Ejercicio 3 - TIR'!$E$18-'Ejercicio 3 - TIR'!$D$18)*(1-J847)))</f>
        <v>41335.6585413622</v>
      </c>
      <c r="L847" s="16">
        <f ca="1" t="shared" si="6308"/>
        <v>0.432709309760094</v>
      </c>
      <c r="M847" s="17">
        <f ca="1">IF(L847&lt;=('Ejercicio 3 - TIR'!$D$18-'Ejercicio 3 - TIR'!$C$18)/('Ejercicio 3 - TIR'!$E$18-'Ejercicio 3 - TIR'!$C$18),'Ejercicio 3 - TIR'!$C$18+SQRT(('Ejercicio 3 - TIR'!$E$18-'Ejercicio 3 - TIR'!$C$18)*('Ejercicio 3 - TIR'!$D$18-'Ejercicio 3 - TIR'!$C$18)*L847),'Ejercicio 3 - TIR'!$E$18-SQRT(('Ejercicio 3 - TIR'!$E$18-'Ejercicio 3 - TIR'!$C$18)*('Ejercicio 3 - TIR'!$E$18-'Ejercicio 3 - TIR'!$D$18)*(1-L847)))</f>
        <v>38056.450612026</v>
      </c>
      <c r="N847" s="16">
        <f ca="1" t="shared" ref="N847:R847" si="6309">RAND()</f>
        <v>0.849917269193286</v>
      </c>
      <c r="O847" s="17">
        <f ca="1">IF(N847&lt;=('Ejercicio 3 - TIR'!$D$18-'Ejercicio 3 - TIR'!$C$18)/('Ejercicio 3 - TIR'!$E$18-'Ejercicio 3 - TIR'!$C$18),'Ejercicio 3 - TIR'!$C$18+SQRT(('Ejercicio 3 - TIR'!$E$18-'Ejercicio 3 - TIR'!$C$18)*('Ejercicio 3 - TIR'!$D$18-'Ejercicio 3 - TIR'!$C$18)*N847),'Ejercicio 3 - TIR'!$E$18-SQRT(('Ejercicio 3 - TIR'!$E$18-'Ejercicio 3 - TIR'!$C$18)*('Ejercicio 3 - TIR'!$E$18-'Ejercicio 3 - TIR'!$D$18)*(1-N847)))</f>
        <v>41644.9732027145</v>
      </c>
      <c r="P847" s="16">
        <f ca="1" t="shared" si="6309"/>
        <v>0.0719781611499446</v>
      </c>
      <c r="Q847" s="18">
        <f ca="1">IF(P847&lt;=('Ejercicio 3 - TIR'!$D$22-'Ejercicio 3 - TIR'!$C$22)/('Ejercicio 3 - TIR'!$E$22-'Ejercicio 3 - TIR'!$C$22),'Ejercicio 3 - TIR'!$C$22+SQRT(('Ejercicio 3 - TIR'!$E$22-'Ejercicio 3 - TIR'!$C$22)*('Ejercicio 3 - TIR'!$D$22-'Ejercicio 3 - TIR'!$C$22)*P847),'Ejercicio 3 - TIR'!$E$22-SQRT(('Ejercicio 3 - TIR'!$E$22-'Ejercicio 3 - TIR'!$C$22)*('Ejercicio 3 - TIR'!$E$22-'Ejercicio 3 - TIR'!$D$22)*(1-P847)))</f>
        <v>0.131382472932975</v>
      </c>
      <c r="R847" s="16">
        <f ca="1" t="shared" si="6309"/>
        <v>0.460788464404936</v>
      </c>
      <c r="S847" s="18">
        <f ca="1">IF(R847&lt;=('Ejercicio 3 - TIR'!$D$23-'Ejercicio 3 - TIR'!$C$23)/('Ejercicio 3 - TIR'!$E$23-'Ejercicio 3 - TIR'!$C$23),'Ejercicio 3 - TIR'!$C$23+SQRT(('Ejercicio 3 - TIR'!$E$23-'Ejercicio 3 - TIR'!$C$23)*('Ejercicio 3 - TIR'!$D$23-'Ejercicio 3 - TIR'!$C$23)*R847),'Ejercicio 3 - TIR'!$E$23-SQRT(('Ejercicio 3 - TIR'!$E$23-'Ejercicio 3 - TIR'!$C$23)*('Ejercicio 3 - TIR'!$E$23-'Ejercicio 3 - TIR'!$D$23)*(1-R847)))</f>
        <v>0.148799639510398</v>
      </c>
      <c r="T847" s="16">
        <f ca="1" t="shared" ref="T847:X847" si="6310">RAND()</f>
        <v>0.781841718109815</v>
      </c>
      <c r="U847" s="18">
        <f ca="1">IF(T847&lt;=('Ejercicio 3 - TIR'!$D$24-'Ejercicio 3 - TIR'!$C$24)/('Ejercicio 3 - TIR'!$E$24-'Ejercicio 3 - TIR'!$C$24),'Ejercicio 3 - TIR'!$C$24+SQRT(('Ejercicio 3 - TIR'!$E$24-'Ejercicio 3 - TIR'!$C$24)*('Ejercicio 3 - TIR'!$D$24-'Ejercicio 3 - TIR'!$C$24)*T847),'Ejercicio 3 - TIR'!$E$24-SQRT(('Ejercicio 3 - TIR'!$E$24-'Ejercicio 3 - TIR'!$C$24)*('Ejercicio 3 - TIR'!$E$24-'Ejercicio 3 - TIR'!$D$24)*(1-T847)))</f>
        <v>0.19528475795602</v>
      </c>
      <c r="V847" s="16">
        <f ca="1" t="shared" si="6310"/>
        <v>0.842128419980281</v>
      </c>
      <c r="W847" s="18">
        <f ca="1">IF(V847&lt;=('Ejercicio 3 - TIR'!$D$25-'Ejercicio 3 - TIR'!$C$25)/('Ejercicio 3 - TIR'!$E$25-'Ejercicio 3 - TIR'!$C$25),'Ejercicio 3 - TIR'!$C$25+SQRT(('Ejercicio 3 - TIR'!$E$25-'Ejercicio 3 - TIR'!$C$25)*('Ejercicio 3 - TIR'!$D$25-'Ejercicio 3 - TIR'!$C$25)*V847),'Ejercicio 3 - TIR'!$E$25-SQRT(('Ejercicio 3 - TIR'!$E$25-'Ejercicio 3 - TIR'!$C$25)*('Ejercicio 3 - TIR'!$E$25-'Ejercicio 3 - TIR'!$D$25)*(1-V847)))</f>
        <v>0.226493606612902</v>
      </c>
      <c r="X847" s="16">
        <f ca="1" t="shared" si="6310"/>
        <v>0.833659405367143</v>
      </c>
      <c r="Y847" s="18">
        <f ca="1">IF(X847&lt;=('Ejercicio 3 - TIR'!$D$26-'Ejercicio 3 - TIR'!$C$26)/('Ejercicio 3 - TIR'!$E$26-'Ejercicio 3 - TIR'!$C$26),'Ejercicio 3 - TIR'!$C$26+SQRT(('Ejercicio 3 - TIR'!$E$26-'Ejercicio 3 - TIR'!$C$26)*('Ejercicio 3 - TIR'!$D$26-'Ejercicio 3 - TIR'!$C$26)*X847),'Ejercicio 3 - TIR'!$E$26-SQRT(('Ejercicio 3 - TIR'!$E$26-'Ejercicio 3 - TIR'!$C$26)*('Ejercicio 3 - TIR'!$E$26-'Ejercicio 3 - TIR'!$D$26)*(1-X847)))</f>
        <v>0.250029360850702</v>
      </c>
      <c r="Z847" s="16">
        <f ca="1" t="shared" si="6192"/>
        <v>1.13138247293297</v>
      </c>
      <c r="AA847" s="16">
        <f ca="1" t="shared" si="6193"/>
        <v>1.29973177705378</v>
      </c>
      <c r="AB847" s="16">
        <f ca="1" t="shared" si="6194"/>
        <v>1.55354958254348</v>
      </c>
      <c r="AC847" s="16">
        <f ca="1" t="shared" si="6195"/>
        <v>1.90541863054572</v>
      </c>
      <c r="AD847" s="16">
        <f ca="1" t="shared" si="6196"/>
        <v>2.38182923289409</v>
      </c>
      <c r="AE847" s="15">
        <f ca="1" t="shared" si="6197"/>
        <v>4590.78828181739</v>
      </c>
      <c r="AF847" s="15">
        <f ca="1" t="shared" si="6198"/>
        <v>5273.89592322038</v>
      </c>
      <c r="AG847" s="15">
        <f ca="1" t="shared" si="6199"/>
        <v>6303.80741207171</v>
      </c>
      <c r="AH847" s="15">
        <f ca="1" t="shared" si="6200"/>
        <v>7731.57948822497</v>
      </c>
      <c r="AI847" s="15">
        <f ca="1" t="shared" si="6201"/>
        <v>9664.70136603226</v>
      </c>
      <c r="AJ847" s="17">
        <f ca="1" t="shared" si="6202"/>
        <v>40961.1936552967</v>
      </c>
      <c r="AK847" s="17">
        <f ca="1" t="shared" si="6203"/>
        <v>46791.6927597139</v>
      </c>
      <c r="AL847" s="17">
        <f ca="1" t="shared" si="6204"/>
        <v>64216.9950710931</v>
      </c>
      <c r="AM847" s="17">
        <f ca="1" t="shared" si="6205"/>
        <v>72513.4700085974</v>
      </c>
      <c r="AN847" s="17">
        <f ca="1" t="shared" si="6206"/>
        <v>99191.2145773164</v>
      </c>
      <c r="AO847" s="17">
        <f ca="1">C847/'Ejercicio 3 - TIR'!$D$7</f>
        <v>16376.1988602217</v>
      </c>
      <c r="AP847" s="17">
        <f ca="1" t="shared" si="6207"/>
        <v>24584.994795075</v>
      </c>
      <c r="AQ847" s="17">
        <f ca="1" t="shared" si="6208"/>
        <v>30415.4938994922</v>
      </c>
      <c r="AR847" s="17">
        <f ca="1" t="shared" si="6209"/>
        <v>47840.7962108714</v>
      </c>
      <c r="AS847" s="17">
        <f ca="1" t="shared" si="6210"/>
        <v>56137.2711483757</v>
      </c>
      <c r="AT847" s="17">
        <f ca="1" t="shared" si="6211"/>
        <v>82815.0157170947</v>
      </c>
      <c r="AU847" s="17">
        <f ca="1">AP847*'Ejercicio 3 - TIR'!$D$5</f>
        <v>12292.4973975375</v>
      </c>
      <c r="AV847" s="17">
        <f ca="1">AQ847*'Ejercicio 3 - TIR'!$D$5</f>
        <v>15207.7469497461</v>
      </c>
      <c r="AW847" s="17">
        <f ca="1">AR847*'Ejercicio 3 - TIR'!$D$5</f>
        <v>23920.3981054357</v>
      </c>
      <c r="AX847" s="17">
        <f ca="1">AS847*'Ejercicio 3 - TIR'!$D$5</f>
        <v>28068.6355741879</v>
      </c>
      <c r="AY847" s="17">
        <f ca="1">AT847*'Ejercicio 3 - TIR'!$D$5</f>
        <v>41407.5078585474</v>
      </c>
      <c r="AZ847" s="17">
        <f ca="1" t="shared" ref="AZ847:BD847" si="6311">AJ847-AU847-AE847</f>
        <v>24077.9079759418</v>
      </c>
      <c r="BA847" s="17">
        <f ca="1" t="shared" si="6311"/>
        <v>26310.0498867474</v>
      </c>
      <c r="BB847" s="17">
        <f ca="1" t="shared" si="6311"/>
        <v>33992.7895535857</v>
      </c>
      <c r="BC847" s="17">
        <f ca="1" t="shared" si="6311"/>
        <v>36713.2549461846</v>
      </c>
      <c r="BD847" s="17">
        <f ca="1" t="shared" si="6311"/>
        <v>48119.0053527368</v>
      </c>
      <c r="BE847" s="17">
        <f ca="1" t="shared" ref="BE847:BI847" si="6312">AZ847/Z847</f>
        <v>21281.8463711239</v>
      </c>
      <c r="BF847" s="17">
        <f ca="1" t="shared" si="6312"/>
        <v>20242.6764900576</v>
      </c>
      <c r="BG847" s="17">
        <f ca="1" t="shared" si="6312"/>
        <v>21880.7239469837</v>
      </c>
      <c r="BH847" s="17">
        <f ca="1" t="shared" si="6312"/>
        <v>19267.8156692893</v>
      </c>
      <c r="BI847" s="17">
        <f ca="1" t="shared" si="6312"/>
        <v>20202.542100077</v>
      </c>
      <c r="BJ847" s="17">
        <f ca="1" t="shared" si="6214"/>
        <v>83226.2743085872</v>
      </c>
      <c r="BK847" s="17">
        <f ca="1" t="shared" si="6215"/>
        <v>39005.3091689629</v>
      </c>
      <c r="BL847" s="17">
        <f ca="1" t="shared" si="6216"/>
        <v>122231.58347755</v>
      </c>
      <c r="BM847" s="17">
        <f ca="1">BK847*'Ejercicio 3 - TIR'!$D$5</f>
        <v>19502.6545844814</v>
      </c>
      <c r="BN847" s="17">
        <f ca="1" t="shared" si="6217"/>
        <v>102728.928893069</v>
      </c>
      <c r="BO847" s="17">
        <f ca="1" t="shared" si="6218"/>
        <v>43130.2662148646</v>
      </c>
      <c r="BP847" s="17">
        <f ca="1" t="shared" si="6219"/>
        <v>-116823.161085862</v>
      </c>
      <c r="BQ847" s="17">
        <f ca="1" t="shared" ref="BQ847:BT847" si="6313">BE847</f>
        <v>21281.8463711239</v>
      </c>
      <c r="BR847" s="17">
        <f ca="1" t="shared" si="6313"/>
        <v>20242.6764900576</v>
      </c>
      <c r="BS847" s="17">
        <f ca="1" t="shared" si="6313"/>
        <v>21880.7239469837</v>
      </c>
      <c r="BT847" s="17">
        <f ca="1" t="shared" si="6313"/>
        <v>19267.8156692893</v>
      </c>
      <c r="BU847" s="17">
        <f ca="1" t="shared" si="6221"/>
        <v>63332.8083149415</v>
      </c>
      <c r="BV847" s="19">
        <f ca="1" t="shared" si="6222"/>
        <v>6.58610827134314</v>
      </c>
    </row>
    <row r="848" ht="15" customHeight="1" spans="1:74">
      <c r="A848" s="15">
        <v>847</v>
      </c>
      <c r="B848" s="16">
        <f ca="1" t="shared" ref="B848:F848" si="6314">RAND()</f>
        <v>0.52198303523491</v>
      </c>
      <c r="C848" s="17">
        <f ca="1">IF(B848&lt;=('Ejercicio 3 - TIR'!$D$13-'Ejercicio 3 - TIR'!$C$13)/('Ejercicio 3 - TIR'!$E$13-'Ejercicio 3 - TIR'!$C$13),'Ejercicio 3 - TIR'!$C$13+SQRT(('Ejercicio 3 - TIR'!$E$13-'Ejercicio 3 - TIR'!$C$13)*('Ejercicio 3 - TIR'!$D$13-'Ejercicio 3 - TIR'!$C$13)*B848),'Ejercicio 3 - TIR'!$E$13-SQRT(('Ejercicio 3 - TIR'!$E$13-'Ejercicio 3 - TIR'!$C$13)*('Ejercicio 3 - TIR'!$E$13-'Ejercicio 3 - TIR'!$D$13)*(1-B848)))</f>
        <v>76049.627190415</v>
      </c>
      <c r="D848" s="16">
        <f ca="1" t="shared" si="6314"/>
        <v>0.699783861537453</v>
      </c>
      <c r="E848" s="17">
        <f ca="1">IF(D848&lt;=('Ejercicio 3 - TIR'!$D$14-'Ejercicio 3 - TIR'!$C$14)/('Ejercicio 3 - TIR'!$E$14-'Ejercicio 3 - TIR'!$C$14),'Ejercicio 3 - TIR'!$C$14+SQRT(('Ejercicio 3 - TIR'!$E$14-'Ejercicio 3 - TIR'!$C$14)*('Ejercicio 3 - TIR'!$D$14-'Ejercicio 3 - TIR'!$C$14)*D848),'Ejercicio 3 - TIR'!$E$14-SQRT(('Ejercicio 3 - TIR'!$E$14-'Ejercicio 3 - TIR'!$C$14)*('Ejercicio 3 - TIR'!$E$14-'Ejercicio 3 - TIR'!$D$14)*(1-D848)))</f>
        <v>33289.380001119</v>
      </c>
      <c r="F848" s="16">
        <f ca="1" t="shared" si="6314"/>
        <v>0.996358361147437</v>
      </c>
      <c r="G848" s="17">
        <f ca="1">IF(F848&lt;=('Ejercicio 3 - TIR'!$D$18-'Ejercicio 3 - TIR'!$C$18)/('Ejercicio 3 - TIR'!$E$18-'Ejercicio 3 - TIR'!$C$18),'Ejercicio 3 - TIR'!$C$18+SQRT(('Ejercicio 3 - TIR'!$E$18-'Ejercicio 3 - TIR'!$C$18)*('Ejercicio 3 - TIR'!$D$18-'Ejercicio 3 - TIR'!$C$18)*F848),'Ejercicio 3 - TIR'!$E$18-SQRT(('Ejercicio 3 - TIR'!$E$18-'Ejercicio 3 - TIR'!$C$18)*('Ejercicio 3 - TIR'!$E$18-'Ejercicio 3 - TIR'!$D$18)*(1-F848)))</f>
        <v>44477.3883717882</v>
      </c>
      <c r="H848" s="16">
        <f ca="1" t="shared" ref="H848:L848" si="6315">RAND()</f>
        <v>8.77194678907678e-5</v>
      </c>
      <c r="I848" s="17">
        <f ca="1">IF(H848&lt;=('Ejercicio 3 - TIR'!$D$18-'Ejercicio 3 - TIR'!$C$18)/('Ejercicio 3 - TIR'!$E$18-'Ejercicio 3 - TIR'!$C$18),'Ejercicio 3 - TIR'!$C$18+SQRT(('Ejercicio 3 - TIR'!$E$18-'Ejercicio 3 - TIR'!$C$18)*('Ejercicio 3 - TIR'!$D$18-'Ejercicio 3 - TIR'!$C$18)*H848),'Ejercicio 3 - TIR'!$E$18-SQRT(('Ejercicio 3 - TIR'!$E$18-'Ejercicio 3 - TIR'!$C$18)*('Ejercicio 3 - TIR'!$E$18-'Ejercicio 3 - TIR'!$D$18)*(1-H848)))</f>
        <v>30114.7079778551</v>
      </c>
      <c r="J848" s="16">
        <f ca="1" t="shared" si="6315"/>
        <v>0.591708114703039</v>
      </c>
      <c r="K848" s="17">
        <f ca="1">IF(J848&lt;=('Ejercicio 3 - TIR'!$D$18-'Ejercicio 3 - TIR'!$C$18)/('Ejercicio 3 - TIR'!$E$18-'Ejercicio 3 - TIR'!$C$18),'Ejercicio 3 - TIR'!$C$18+SQRT(('Ejercicio 3 - TIR'!$E$18-'Ejercicio 3 - TIR'!$C$18)*('Ejercicio 3 - TIR'!$D$18-'Ejercicio 3 - TIR'!$C$18)*J848),'Ejercicio 3 - TIR'!$E$18-SQRT(('Ejercicio 3 - TIR'!$E$18-'Ejercicio 3 - TIR'!$C$18)*('Ejercicio 3 - TIR'!$E$18-'Ejercicio 3 - TIR'!$D$18)*(1-J848)))</f>
        <v>39421.0518099337</v>
      </c>
      <c r="L848" s="16">
        <f ca="1" t="shared" si="6315"/>
        <v>0.20289290956645</v>
      </c>
      <c r="M848" s="17">
        <f ca="1">IF(L848&lt;=('Ejercicio 3 - TIR'!$D$18-'Ejercicio 3 - TIR'!$C$18)/('Ejercicio 3 - TIR'!$E$18-'Ejercicio 3 - TIR'!$C$18),'Ejercicio 3 - TIR'!$C$18+SQRT(('Ejercicio 3 - TIR'!$E$18-'Ejercicio 3 - TIR'!$C$18)*('Ejercicio 3 - TIR'!$D$18-'Ejercicio 3 - TIR'!$C$18)*L848),'Ejercicio 3 - TIR'!$E$18-SQRT(('Ejercicio 3 - TIR'!$E$18-'Ejercicio 3 - TIR'!$C$18)*('Ejercicio 3 - TIR'!$E$18-'Ejercicio 3 - TIR'!$D$18)*(1-L848)))</f>
        <v>35516.6961521338</v>
      </c>
      <c r="N848" s="16">
        <f ca="1" t="shared" ref="N848:R848" si="6316">RAND()</f>
        <v>0.218103375625815</v>
      </c>
      <c r="O848" s="17">
        <f ca="1">IF(N848&lt;=('Ejercicio 3 - TIR'!$D$18-'Ejercicio 3 - TIR'!$C$18)/('Ejercicio 3 - TIR'!$E$18-'Ejercicio 3 - TIR'!$C$18),'Ejercicio 3 - TIR'!$C$18+SQRT(('Ejercicio 3 - TIR'!$E$18-'Ejercicio 3 - TIR'!$C$18)*('Ejercicio 3 - TIR'!$D$18-'Ejercicio 3 - TIR'!$C$18)*N848),'Ejercicio 3 - TIR'!$E$18-SQRT(('Ejercicio 3 - TIR'!$E$18-'Ejercicio 3 - TIR'!$C$18)*('Ejercicio 3 - TIR'!$E$18-'Ejercicio 3 - TIR'!$D$18)*(1-N848)))</f>
        <v>35719.7470524379</v>
      </c>
      <c r="P848" s="16">
        <f ca="1" t="shared" si="6316"/>
        <v>0.659849290421924</v>
      </c>
      <c r="Q848" s="18">
        <f ca="1">IF(P848&lt;=('Ejercicio 3 - TIR'!$D$22-'Ejercicio 3 - TIR'!$C$22)/('Ejercicio 3 - TIR'!$E$22-'Ejercicio 3 - TIR'!$C$22),'Ejercicio 3 - TIR'!$C$22+SQRT(('Ejercicio 3 - TIR'!$E$22-'Ejercicio 3 - TIR'!$C$22)*('Ejercicio 3 - TIR'!$D$22-'Ejercicio 3 - TIR'!$C$22)*P848),'Ejercicio 3 - TIR'!$E$22-SQRT(('Ejercicio 3 - TIR'!$E$22-'Ejercicio 3 - TIR'!$C$22)*('Ejercicio 3 - TIR'!$E$22-'Ejercicio 3 - TIR'!$D$22)*(1-P848)))</f>
        <v>0.15525588398749</v>
      </c>
      <c r="R848" s="16">
        <f ca="1" t="shared" si="6316"/>
        <v>0.576767924967717</v>
      </c>
      <c r="S848" s="18">
        <f ca="1">IF(R848&lt;=('Ejercicio 3 - TIR'!$D$23-'Ejercicio 3 - TIR'!$C$23)/('Ejercicio 3 - TIR'!$E$23-'Ejercicio 3 - TIR'!$C$23),'Ejercicio 3 - TIR'!$C$23+SQRT(('Ejercicio 3 - TIR'!$E$23-'Ejercicio 3 - TIR'!$C$23)*('Ejercicio 3 - TIR'!$D$23-'Ejercicio 3 - TIR'!$C$23)*R848),'Ejercicio 3 - TIR'!$E$23-SQRT(('Ejercicio 3 - TIR'!$E$23-'Ejercicio 3 - TIR'!$C$23)*('Ejercicio 3 - TIR'!$E$23-'Ejercicio 3 - TIR'!$D$23)*(1-R848)))</f>
        <v>0.152398954094852</v>
      </c>
      <c r="T848" s="16">
        <f ca="1" t="shared" ref="T848:X848" si="6317">RAND()</f>
        <v>0.862512923064501</v>
      </c>
      <c r="U848" s="18">
        <f ca="1">IF(T848&lt;=('Ejercicio 3 - TIR'!$D$24-'Ejercicio 3 - TIR'!$C$24)/('Ejercicio 3 - TIR'!$E$24-'Ejercicio 3 - TIR'!$C$24),'Ejercicio 3 - TIR'!$C$24+SQRT(('Ejercicio 3 - TIR'!$E$24-'Ejercicio 3 - TIR'!$C$24)*('Ejercicio 3 - TIR'!$D$24-'Ejercicio 3 - TIR'!$C$24)*T848),'Ejercicio 3 - TIR'!$E$24-SQRT(('Ejercicio 3 - TIR'!$E$24-'Ejercicio 3 - TIR'!$C$24)*('Ejercicio 3 - TIR'!$E$24-'Ejercicio 3 - TIR'!$D$24)*(1-T848)))</f>
        <v>0.200379505219812</v>
      </c>
      <c r="V848" s="16">
        <f ca="1" t="shared" si="6317"/>
        <v>0.283717848694072</v>
      </c>
      <c r="W848" s="18">
        <f ca="1">IF(V848&lt;=('Ejercicio 3 - TIR'!$D$25-'Ejercicio 3 - TIR'!$C$25)/('Ejercicio 3 - TIR'!$E$25-'Ejercicio 3 - TIR'!$C$25),'Ejercicio 3 - TIR'!$C$25+SQRT(('Ejercicio 3 - TIR'!$E$25-'Ejercicio 3 - TIR'!$C$25)*('Ejercicio 3 - TIR'!$D$25-'Ejercicio 3 - TIR'!$C$25)*V848),'Ejercicio 3 - TIR'!$E$25-SQRT(('Ejercicio 3 - TIR'!$E$25-'Ejercicio 3 - TIR'!$C$25)*('Ejercicio 3 - TIR'!$E$25-'Ejercicio 3 - TIR'!$D$25)*(1-V848)))</f>
        <v>0.199930002212035</v>
      </c>
      <c r="X848" s="16">
        <f ca="1" t="shared" si="6317"/>
        <v>0.226930947601078</v>
      </c>
      <c r="Y848" s="18">
        <f ca="1">IF(X848&lt;=('Ejercicio 3 - TIR'!$D$26-'Ejercicio 3 - TIR'!$C$26)/('Ejercicio 3 - TIR'!$E$26-'Ejercicio 3 - TIR'!$C$26),'Ejercicio 3 - TIR'!$C$26+SQRT(('Ejercicio 3 - TIR'!$E$26-'Ejercicio 3 - TIR'!$C$26)*('Ejercicio 3 - TIR'!$D$26-'Ejercicio 3 - TIR'!$C$26)*X848),'Ejercicio 3 - TIR'!$E$26-SQRT(('Ejercicio 3 - TIR'!$E$26-'Ejercicio 3 - TIR'!$C$26)*('Ejercicio 3 - TIR'!$E$26-'Ejercicio 3 - TIR'!$D$26)*(1-X848)))</f>
        <v>0.214753051499217</v>
      </c>
      <c r="Z848" s="16">
        <f ca="1" t="shared" si="6192"/>
        <v>1.15525588398749</v>
      </c>
      <c r="AA848" s="16">
        <f ca="1" t="shared" si="6193"/>
        <v>1.33131567241911</v>
      </c>
      <c r="AB848" s="16">
        <f ca="1" t="shared" si="6194"/>
        <v>1.59808404814983</v>
      </c>
      <c r="AC848" s="16">
        <f ca="1" t="shared" si="6195"/>
        <v>1.91758899543144</v>
      </c>
      <c r="AD848" s="16">
        <f ca="1" t="shared" si="6196"/>
        <v>2.32939708372166</v>
      </c>
      <c r="AE848" s="15">
        <f ca="1" t="shared" si="6197"/>
        <v>5168.37211946921</v>
      </c>
      <c r="AF848" s="15">
        <f ca="1" t="shared" si="6198"/>
        <v>5956.02662484931</v>
      </c>
      <c r="AG848" s="15">
        <f ca="1" t="shared" si="6199"/>
        <v>7149.49229301263</v>
      </c>
      <c r="AH848" s="15">
        <f ca="1" t="shared" si="6200"/>
        <v>8578.89030296957</v>
      </c>
      <c r="AI848" s="15">
        <f ca="1" t="shared" si="6201"/>
        <v>10421.2331740093</v>
      </c>
      <c r="AJ848" s="17">
        <f ca="1" t="shared" si="6202"/>
        <v>51382.7646209051</v>
      </c>
      <c r="AK848" s="17">
        <f ca="1" t="shared" si="6203"/>
        <v>40092.1827012433</v>
      </c>
      <c r="AL848" s="17">
        <f ca="1" t="shared" si="6204"/>
        <v>62998.154058743</v>
      </c>
      <c r="AM848" s="17">
        <f ca="1" t="shared" si="6205"/>
        <v>68106.4256954139</v>
      </c>
      <c r="AN848" s="17">
        <f ca="1" t="shared" si="6206"/>
        <v>83205.4746152243</v>
      </c>
      <c r="AO848" s="17">
        <f ca="1">C848/'Ejercicio 3 - TIR'!$D$7</f>
        <v>15209.925438083</v>
      </c>
      <c r="AP848" s="17">
        <f ca="1" t="shared" si="6207"/>
        <v>36172.839182822</v>
      </c>
      <c r="AQ848" s="17">
        <f ca="1" t="shared" si="6208"/>
        <v>24882.2572631603</v>
      </c>
      <c r="AR848" s="17">
        <f ca="1" t="shared" si="6209"/>
        <v>47788.22862066</v>
      </c>
      <c r="AS848" s="17">
        <f ca="1" t="shared" si="6210"/>
        <v>52896.5002573309</v>
      </c>
      <c r="AT848" s="17">
        <f ca="1" t="shared" si="6211"/>
        <v>67995.5491771413</v>
      </c>
      <c r="AU848" s="17">
        <f ca="1">AP848*'Ejercicio 3 - TIR'!$D$5</f>
        <v>18086.419591411</v>
      </c>
      <c r="AV848" s="17">
        <f ca="1">AQ848*'Ejercicio 3 - TIR'!$D$5</f>
        <v>12441.1286315801</v>
      </c>
      <c r="AW848" s="17">
        <f ca="1">AR848*'Ejercicio 3 - TIR'!$D$5</f>
        <v>23894.11431033</v>
      </c>
      <c r="AX848" s="17">
        <f ca="1">AS848*'Ejercicio 3 - TIR'!$D$5</f>
        <v>26448.2501286654</v>
      </c>
      <c r="AY848" s="17">
        <f ca="1">AT848*'Ejercicio 3 - TIR'!$D$5</f>
        <v>33997.7745885707</v>
      </c>
      <c r="AZ848" s="17">
        <f ca="1" t="shared" ref="AZ848:BD848" si="6318">AJ848-AU848-AE848</f>
        <v>28127.9729100248</v>
      </c>
      <c r="BA848" s="17">
        <f ca="1" t="shared" si="6318"/>
        <v>21695.0274448138</v>
      </c>
      <c r="BB848" s="17">
        <f ca="1" t="shared" si="6318"/>
        <v>31954.5474554004</v>
      </c>
      <c r="BC848" s="17">
        <f ca="1" t="shared" si="6318"/>
        <v>33079.2852637789</v>
      </c>
      <c r="BD848" s="17">
        <f ca="1" t="shared" si="6318"/>
        <v>38786.4668526443</v>
      </c>
      <c r="BE848" s="17">
        <f ca="1" t="shared" ref="BE848:BI848" si="6319">AZ848/Z848</f>
        <v>24347.8291691864</v>
      </c>
      <c r="BF848" s="17">
        <f ca="1" t="shared" si="6319"/>
        <v>16295.930329876</v>
      </c>
      <c r="BG848" s="17">
        <f ca="1" t="shared" si="6319"/>
        <v>19995.5362125012</v>
      </c>
      <c r="BH848" s="17">
        <f ca="1" t="shared" si="6319"/>
        <v>17250.4563504425</v>
      </c>
      <c r="BI848" s="17">
        <f ca="1" t="shared" si="6319"/>
        <v>16650.8609131919</v>
      </c>
      <c r="BJ848" s="17">
        <f ca="1" t="shared" si="6214"/>
        <v>77544.1846935087</v>
      </c>
      <c r="BK848" s="17">
        <f ca="1" t="shared" si="6215"/>
        <v>35429.9559590945</v>
      </c>
      <c r="BL848" s="17">
        <f ca="1" t="shared" si="6216"/>
        <v>112974.140652603</v>
      </c>
      <c r="BM848" s="17">
        <f ca="1">BK848*'Ejercicio 3 - TIR'!$D$5</f>
        <v>17714.9779795472</v>
      </c>
      <c r="BN848" s="17">
        <f ca="1" t="shared" si="6217"/>
        <v>95259.162673056</v>
      </c>
      <c r="BO848" s="17">
        <f ca="1" t="shared" si="6218"/>
        <v>40894.3427201605</v>
      </c>
      <c r="BP848" s="17">
        <f ca="1" t="shared" si="6219"/>
        <v>-109339.007191534</v>
      </c>
      <c r="BQ848" s="17">
        <f ca="1" t="shared" ref="BQ848:BT848" si="6320">BE848</f>
        <v>24347.8291691864</v>
      </c>
      <c r="BR848" s="17">
        <f ca="1" t="shared" si="6320"/>
        <v>16295.930329876</v>
      </c>
      <c r="BS848" s="17">
        <f ca="1" t="shared" si="6320"/>
        <v>19995.5362125012</v>
      </c>
      <c r="BT848" s="17">
        <f ca="1" t="shared" si="6320"/>
        <v>17250.4563504425</v>
      </c>
      <c r="BU848" s="17">
        <f ca="1" t="shared" si="6221"/>
        <v>57545.2036333524</v>
      </c>
      <c r="BV848" s="19">
        <f ca="1" t="shared" si="6222"/>
        <v>6.45739324933476</v>
      </c>
    </row>
    <row r="849" ht="15" customHeight="1" spans="1:74">
      <c r="A849" s="15">
        <v>848</v>
      </c>
      <c r="B849" s="16">
        <f ca="1" t="shared" ref="B849:F849" si="6321">RAND()</f>
        <v>0.49868028104632</v>
      </c>
      <c r="C849" s="17">
        <f ca="1">IF(B849&lt;=('Ejercicio 3 - TIR'!$D$13-'Ejercicio 3 - TIR'!$C$13)/('Ejercicio 3 - TIR'!$E$13-'Ejercicio 3 - TIR'!$C$13),'Ejercicio 3 - TIR'!$C$13+SQRT(('Ejercicio 3 - TIR'!$E$13-'Ejercicio 3 - TIR'!$C$13)*('Ejercicio 3 - TIR'!$D$13-'Ejercicio 3 - TIR'!$C$13)*B849),'Ejercicio 3 - TIR'!$E$13-SQRT(('Ejercicio 3 - TIR'!$E$13-'Ejercicio 3 - TIR'!$C$13)*('Ejercicio 3 - TIR'!$E$13-'Ejercicio 3 - TIR'!$D$13)*(1-B849)))</f>
        <v>75472.7974945283</v>
      </c>
      <c r="D849" s="16">
        <f ca="1" t="shared" si="6321"/>
        <v>0.0635172536021358</v>
      </c>
      <c r="E849" s="17">
        <f ca="1">IF(D849&lt;=('Ejercicio 3 - TIR'!$D$14-'Ejercicio 3 - TIR'!$C$14)/('Ejercicio 3 - TIR'!$E$14-'Ejercicio 3 - TIR'!$C$14),'Ejercicio 3 - TIR'!$C$14+SQRT(('Ejercicio 3 - TIR'!$E$14-'Ejercicio 3 - TIR'!$C$14)*('Ejercicio 3 - TIR'!$D$14-'Ejercicio 3 - TIR'!$C$14)*D849),'Ejercicio 3 - TIR'!$E$14-SQRT(('Ejercicio 3 - TIR'!$E$14-'Ejercicio 3 - TIR'!$C$14)*('Ejercicio 3 - TIR'!$E$14-'Ejercicio 3 - TIR'!$D$14)*(1-D849)))</f>
        <v>27182.6117428806</v>
      </c>
      <c r="F849" s="16">
        <f ca="1" t="shared" si="6321"/>
        <v>0.998318160286775</v>
      </c>
      <c r="G849" s="17">
        <f ca="1">IF(F849&lt;=('Ejercicio 3 - TIR'!$D$18-'Ejercicio 3 - TIR'!$C$18)/('Ejercicio 3 - TIR'!$E$18-'Ejercicio 3 - TIR'!$C$18),'Ejercicio 3 - TIR'!$C$18+SQRT(('Ejercicio 3 - TIR'!$E$18-'Ejercicio 3 - TIR'!$C$18)*('Ejercicio 3 - TIR'!$D$18-'Ejercicio 3 - TIR'!$C$18)*F849),'Ejercicio 3 - TIR'!$E$18-SQRT(('Ejercicio 3 - TIR'!$E$18-'Ejercicio 3 - TIR'!$C$18)*('Ejercicio 3 - TIR'!$E$18-'Ejercicio 3 - TIR'!$D$18)*(1-F849)))</f>
        <v>44644.8409110105</v>
      </c>
      <c r="H849" s="16">
        <f ca="1" t="shared" ref="H849:L849" si="6322">RAND()</f>
        <v>0.359861788775522</v>
      </c>
      <c r="I849" s="17">
        <f ca="1">IF(H849&lt;=('Ejercicio 3 - TIR'!$D$18-'Ejercicio 3 - TIR'!$C$18)/('Ejercicio 3 - TIR'!$E$18-'Ejercicio 3 - TIR'!$C$18),'Ejercicio 3 - TIR'!$C$18+SQRT(('Ejercicio 3 - TIR'!$E$18-'Ejercicio 3 - TIR'!$C$18)*('Ejercicio 3 - TIR'!$D$18-'Ejercicio 3 - TIR'!$C$18)*H849),'Ejercicio 3 - TIR'!$E$18-SQRT(('Ejercicio 3 - TIR'!$E$18-'Ejercicio 3 - TIR'!$C$18)*('Ejercicio 3 - TIR'!$E$18-'Ejercicio 3 - TIR'!$D$18)*(1-H849)))</f>
        <v>37347.05848053</v>
      </c>
      <c r="J849" s="16">
        <f ca="1" t="shared" si="6322"/>
        <v>0.237452606670218</v>
      </c>
      <c r="K849" s="17">
        <f ca="1">IF(J849&lt;=('Ejercicio 3 - TIR'!$D$18-'Ejercicio 3 - TIR'!$C$18)/('Ejercicio 3 - TIR'!$E$18-'Ejercicio 3 - TIR'!$C$18),'Ejercicio 3 - TIR'!$C$18+SQRT(('Ejercicio 3 - TIR'!$E$18-'Ejercicio 3 - TIR'!$C$18)*('Ejercicio 3 - TIR'!$D$18-'Ejercicio 3 - TIR'!$C$18)*J849),'Ejercicio 3 - TIR'!$E$18-SQRT(('Ejercicio 3 - TIR'!$E$18-'Ejercicio 3 - TIR'!$C$18)*('Ejercicio 3 - TIR'!$E$18-'Ejercicio 3 - TIR'!$D$18)*(1-J849)))</f>
        <v>35968.0726370021</v>
      </c>
      <c r="L849" s="16">
        <f ca="1" t="shared" si="6322"/>
        <v>0.458066012598267</v>
      </c>
      <c r="M849" s="17">
        <f ca="1">IF(L849&lt;=('Ejercicio 3 - TIR'!$D$18-'Ejercicio 3 - TIR'!$C$18)/('Ejercicio 3 - TIR'!$E$18-'Ejercicio 3 - TIR'!$C$18),'Ejercicio 3 - TIR'!$C$18+SQRT(('Ejercicio 3 - TIR'!$E$18-'Ejercicio 3 - TIR'!$C$18)*('Ejercicio 3 - TIR'!$D$18-'Ejercicio 3 - TIR'!$C$18)*L849),'Ejercicio 3 - TIR'!$E$18-SQRT(('Ejercicio 3 - TIR'!$E$18-'Ejercicio 3 - TIR'!$C$18)*('Ejercicio 3 - TIR'!$E$18-'Ejercicio 3 - TIR'!$D$18)*(1-L849)))</f>
        <v>38289.143616185</v>
      </c>
      <c r="N849" s="16">
        <f ca="1" t="shared" ref="N849:R849" si="6323">RAND()</f>
        <v>0.0293416476055708</v>
      </c>
      <c r="O849" s="17">
        <f ca="1">IF(N849&lt;=('Ejercicio 3 - TIR'!$D$18-'Ejercicio 3 - TIR'!$C$18)/('Ejercicio 3 - TIR'!$E$18-'Ejercicio 3 - TIR'!$C$18),'Ejercicio 3 - TIR'!$C$18+SQRT(('Ejercicio 3 - TIR'!$E$18-'Ejercicio 3 - TIR'!$C$18)*('Ejercicio 3 - TIR'!$D$18-'Ejercicio 3 - TIR'!$C$18)*N849),'Ejercicio 3 - TIR'!$E$18-SQRT(('Ejercicio 3 - TIR'!$E$18-'Ejercicio 3 - TIR'!$C$18)*('Ejercicio 3 - TIR'!$E$18-'Ejercicio 3 - TIR'!$D$18)*(1-N849)))</f>
        <v>32097.9149508108</v>
      </c>
      <c r="P849" s="16">
        <f ca="1" t="shared" si="6323"/>
        <v>0.00292382231525901</v>
      </c>
      <c r="Q849" s="18">
        <f ca="1">IF(P849&lt;=('Ejercicio 3 - TIR'!$D$22-'Ejercicio 3 - TIR'!$C$22)/('Ejercicio 3 - TIR'!$E$22-'Ejercicio 3 - TIR'!$C$22),'Ejercicio 3 - TIR'!$C$22+SQRT(('Ejercicio 3 - TIR'!$E$22-'Ejercicio 3 - TIR'!$C$22)*('Ejercicio 3 - TIR'!$D$22-'Ejercicio 3 - TIR'!$C$22)*P849),'Ejercicio 3 - TIR'!$E$22-SQRT(('Ejercicio 3 - TIR'!$E$22-'Ejercicio 3 - TIR'!$C$22)*('Ejercicio 3 - TIR'!$E$22-'Ejercicio 3 - TIR'!$D$22)*(1-P849)))</f>
        <v>0.122294096808652</v>
      </c>
      <c r="R849" s="16">
        <f ca="1" t="shared" si="6323"/>
        <v>0.838001610582857</v>
      </c>
      <c r="S849" s="18">
        <f ca="1">IF(R849&lt;=('Ejercicio 3 - TIR'!$D$23-'Ejercicio 3 - TIR'!$C$23)/('Ejercicio 3 - TIR'!$E$23-'Ejercicio 3 - TIR'!$C$23),'Ejercicio 3 - TIR'!$C$23+SQRT(('Ejercicio 3 - TIR'!$E$23-'Ejercicio 3 - TIR'!$C$23)*('Ejercicio 3 - TIR'!$D$23-'Ejercicio 3 - TIR'!$C$23)*R849),'Ejercicio 3 - TIR'!$E$23-SQRT(('Ejercicio 3 - TIR'!$E$23-'Ejercicio 3 - TIR'!$C$23)*('Ejercicio 3 - TIR'!$E$23-'Ejercicio 3 - TIR'!$D$23)*(1-R849)))</f>
        <v>0.162923785520472</v>
      </c>
      <c r="T849" s="16">
        <f ca="1" t="shared" ref="T849:X849" si="6324">RAND()</f>
        <v>0.653123264406736</v>
      </c>
      <c r="U849" s="18">
        <f ca="1">IF(T849&lt;=('Ejercicio 3 - TIR'!$D$24-'Ejercicio 3 - TIR'!$C$24)/('Ejercicio 3 - TIR'!$E$24-'Ejercicio 3 - TIR'!$C$24),'Ejercicio 3 - TIR'!$C$24+SQRT(('Ejercicio 3 - TIR'!$E$24-'Ejercicio 3 - TIR'!$C$24)*('Ejercicio 3 - TIR'!$D$24-'Ejercicio 3 - TIR'!$C$24)*T849),'Ejercicio 3 - TIR'!$E$24-SQRT(('Ejercicio 3 - TIR'!$E$24-'Ejercicio 3 - TIR'!$C$24)*('Ejercicio 3 - TIR'!$E$24-'Ejercicio 3 - TIR'!$D$24)*(1-T849)))</f>
        <v>0.188835037948665</v>
      </c>
      <c r="V849" s="16">
        <f ca="1" t="shared" si="6324"/>
        <v>0.762203152935613</v>
      </c>
      <c r="W849" s="18">
        <f ca="1">IF(V849&lt;=('Ejercicio 3 - TIR'!$D$25-'Ejercicio 3 - TIR'!$C$25)/('Ejercicio 3 - TIR'!$E$25-'Ejercicio 3 - TIR'!$C$25),'Ejercicio 3 - TIR'!$C$25+SQRT(('Ejercicio 3 - TIR'!$E$25-'Ejercicio 3 - TIR'!$C$25)*('Ejercicio 3 - TIR'!$D$25-'Ejercicio 3 - TIR'!$C$25)*V849),'Ejercicio 3 - TIR'!$E$25-SQRT(('Ejercicio 3 - TIR'!$E$25-'Ejercicio 3 - TIR'!$C$25)*('Ejercicio 3 - TIR'!$E$25-'Ejercicio 3 - TIR'!$D$25)*(1-V849)))</f>
        <v>0.221150581206455</v>
      </c>
      <c r="X849" s="16">
        <f ca="1" t="shared" si="6324"/>
        <v>0.783602689776827</v>
      </c>
      <c r="Y849" s="18">
        <f ca="1">IF(X849&lt;=('Ejercicio 3 - TIR'!$D$26-'Ejercicio 3 - TIR'!$C$26)/('Ejercicio 3 - TIR'!$E$26-'Ejercicio 3 - TIR'!$C$26),'Ejercicio 3 - TIR'!$C$26+SQRT(('Ejercicio 3 - TIR'!$E$26-'Ejercicio 3 - TIR'!$C$26)*('Ejercicio 3 - TIR'!$D$26-'Ejercicio 3 - TIR'!$C$26)*X849),'Ejercicio 3 - TIR'!$E$26-SQRT(('Ejercicio 3 - TIR'!$E$26-'Ejercicio 3 - TIR'!$C$26)*('Ejercicio 3 - TIR'!$E$26-'Ejercicio 3 - TIR'!$D$26)*(1-X849)))</f>
        <v>0.245816005569783</v>
      </c>
      <c r="Z849" s="16">
        <f ca="1" t="shared" si="6192"/>
        <v>1.12229409680865</v>
      </c>
      <c r="AA849" s="16">
        <f ca="1" t="shared" si="6193"/>
        <v>1.305142499528</v>
      </c>
      <c r="AB849" s="16">
        <f ca="1" t="shared" si="6194"/>
        <v>1.55159913295478</v>
      </c>
      <c r="AC849" s="16">
        <f ca="1" t="shared" si="6195"/>
        <v>1.89473618300716</v>
      </c>
      <c r="AD849" s="16">
        <f ca="1" t="shared" si="6196"/>
        <v>2.36049266312252</v>
      </c>
      <c r="AE849" s="15">
        <f ca="1" t="shared" si="6197"/>
        <v>3324.27295199583</v>
      </c>
      <c r="AF849" s="15">
        <f ca="1" t="shared" si="6198"/>
        <v>3865.8760854383</v>
      </c>
      <c r="AG849" s="15">
        <f ca="1" t="shared" si="6199"/>
        <v>4595.88894273688</v>
      </c>
      <c r="AH849" s="15">
        <f ca="1" t="shared" si="6200"/>
        <v>5612.27245358347</v>
      </c>
      <c r="AI849" s="15">
        <f ca="1" t="shared" si="6201"/>
        <v>6991.85885029268</v>
      </c>
      <c r="AJ849" s="17">
        <f ca="1" t="shared" si="6202"/>
        <v>50104.6414073885</v>
      </c>
      <c r="AK849" s="17">
        <f ca="1" t="shared" si="6203"/>
        <v>48743.2332552972</v>
      </c>
      <c r="AL849" s="17">
        <f ca="1" t="shared" si="6204"/>
        <v>55808.030317627</v>
      </c>
      <c r="AM849" s="17">
        <f ca="1" t="shared" si="6205"/>
        <v>72547.8258259433</v>
      </c>
      <c r="AN849" s="17">
        <f ca="1" t="shared" si="6206"/>
        <v>75766.8927429196</v>
      </c>
      <c r="AO849" s="17">
        <f ca="1">C849/'Ejercicio 3 - TIR'!$D$7</f>
        <v>15094.5594989057</v>
      </c>
      <c r="AP849" s="17">
        <f ca="1" t="shared" si="6207"/>
        <v>35010.0819084828</v>
      </c>
      <c r="AQ849" s="17">
        <f ca="1" t="shared" si="6208"/>
        <v>33648.6737563915</v>
      </c>
      <c r="AR849" s="17">
        <f ca="1" t="shared" si="6209"/>
        <v>40713.4708187213</v>
      </c>
      <c r="AS849" s="17">
        <f ca="1" t="shared" si="6210"/>
        <v>57453.2663270377</v>
      </c>
      <c r="AT849" s="17">
        <f ca="1" t="shared" si="6211"/>
        <v>60672.3332440139</v>
      </c>
      <c r="AU849" s="17">
        <f ca="1">AP849*'Ejercicio 3 - TIR'!$D$5</f>
        <v>17505.0409542414</v>
      </c>
      <c r="AV849" s="17">
        <f ca="1">AQ849*'Ejercicio 3 - TIR'!$D$5</f>
        <v>16824.3368781958</v>
      </c>
      <c r="AW849" s="17">
        <f ca="1">AR849*'Ejercicio 3 - TIR'!$D$5</f>
        <v>20356.7354093606</v>
      </c>
      <c r="AX849" s="17">
        <f ca="1">AS849*'Ejercicio 3 - TIR'!$D$5</f>
        <v>28726.6331635188</v>
      </c>
      <c r="AY849" s="17">
        <f ca="1">AT849*'Ejercicio 3 - TIR'!$D$5</f>
        <v>30336.166622007</v>
      </c>
      <c r="AZ849" s="17">
        <f ca="1" t="shared" ref="AZ849:BD849" si="6325">AJ849-AU849-AE849</f>
        <v>29275.3275011512</v>
      </c>
      <c r="BA849" s="17">
        <f ca="1" t="shared" si="6325"/>
        <v>28053.0202916631</v>
      </c>
      <c r="BB849" s="17">
        <f ca="1" t="shared" si="6325"/>
        <v>30855.4059655294</v>
      </c>
      <c r="BC849" s="17">
        <f ca="1" t="shared" si="6325"/>
        <v>38208.920208841</v>
      </c>
      <c r="BD849" s="17">
        <f ca="1" t="shared" si="6325"/>
        <v>38438.8672706199</v>
      </c>
      <c r="BE849" s="17">
        <f ca="1" t="shared" ref="BE849:BI849" si="6326">AZ849/Z849</f>
        <v>26085.2548225981</v>
      </c>
      <c r="BF849" s="17">
        <f ca="1" t="shared" si="6326"/>
        <v>21494.2202110563</v>
      </c>
      <c r="BG849" s="17">
        <f ca="1" t="shared" si="6326"/>
        <v>19886.1969629811</v>
      </c>
      <c r="BH849" s="17">
        <f ca="1" t="shared" si="6326"/>
        <v>20165.826013941</v>
      </c>
      <c r="BI849" s="17">
        <f ca="1" t="shared" si="6326"/>
        <v>16284.2561941167</v>
      </c>
      <c r="BJ849" s="17">
        <f ca="1" t="shared" si="6214"/>
        <v>64164.3555835776</v>
      </c>
      <c r="BK849" s="17">
        <f ca="1" t="shared" si="6215"/>
        <v>35630.5969502331</v>
      </c>
      <c r="BL849" s="17">
        <f ca="1" t="shared" si="6216"/>
        <v>99794.9525338108</v>
      </c>
      <c r="BM849" s="17">
        <f ca="1">BK849*'Ejercicio 3 - TIR'!$D$5</f>
        <v>17815.2984751166</v>
      </c>
      <c r="BN849" s="17">
        <f ca="1" t="shared" si="6217"/>
        <v>81979.6540586942</v>
      </c>
      <c r="BO849" s="17">
        <f ca="1" t="shared" si="6218"/>
        <v>34729.8914923334</v>
      </c>
      <c r="BP849" s="17">
        <f ca="1" t="shared" si="6219"/>
        <v>-102655.409237409</v>
      </c>
      <c r="BQ849" s="17">
        <f ca="1" t="shared" ref="BQ849:BT849" si="6327">BE849</f>
        <v>26085.2548225981</v>
      </c>
      <c r="BR849" s="17">
        <f ca="1" t="shared" si="6327"/>
        <v>21494.2202110563</v>
      </c>
      <c r="BS849" s="17">
        <f ca="1" t="shared" si="6327"/>
        <v>19886.1969629811</v>
      </c>
      <c r="BT849" s="17">
        <f ca="1" t="shared" si="6327"/>
        <v>20165.826013941</v>
      </c>
      <c r="BU849" s="17">
        <f ca="1" t="shared" si="6221"/>
        <v>51014.1476864501</v>
      </c>
      <c r="BV849" s="19">
        <f ca="1" t="shared" si="6222"/>
        <v>9.72880320486413</v>
      </c>
    </row>
    <row r="850" ht="15" customHeight="1" spans="1:74">
      <c r="A850" s="15">
        <v>849</v>
      </c>
      <c r="B850" s="16">
        <f ca="1" t="shared" ref="B850:F850" si="6328">RAND()</f>
        <v>0.815821929542337</v>
      </c>
      <c r="C850" s="17">
        <f ca="1">IF(B850&lt;=('Ejercicio 3 - TIR'!$D$13-'Ejercicio 3 - TIR'!$C$13)/('Ejercicio 3 - TIR'!$E$13-'Ejercicio 3 - TIR'!$C$13),'Ejercicio 3 - TIR'!$C$13+SQRT(('Ejercicio 3 - TIR'!$E$13-'Ejercicio 3 - TIR'!$C$13)*('Ejercicio 3 - TIR'!$D$13-'Ejercicio 3 - TIR'!$C$13)*B850),'Ejercicio 3 - TIR'!$E$13-SQRT(('Ejercicio 3 - TIR'!$E$13-'Ejercicio 3 - TIR'!$C$13)*('Ejercicio 3 - TIR'!$E$13-'Ejercicio 3 - TIR'!$D$13)*(1-B850)))</f>
        <v>85133.4709986091</v>
      </c>
      <c r="D850" s="16">
        <f ca="1" t="shared" si="6328"/>
        <v>0.432138668921132</v>
      </c>
      <c r="E850" s="17">
        <f ca="1">IF(D850&lt;=('Ejercicio 3 - TIR'!$D$14-'Ejercicio 3 - TIR'!$C$14)/('Ejercicio 3 - TIR'!$E$14-'Ejercicio 3 - TIR'!$C$14),'Ejercicio 3 - TIR'!$C$14+SQRT(('Ejercicio 3 - TIR'!$E$14-'Ejercicio 3 - TIR'!$C$14)*('Ejercicio 3 - TIR'!$D$14-'Ejercicio 3 - TIR'!$C$14)*D850),'Ejercicio 3 - TIR'!$E$14-SQRT(('Ejercicio 3 - TIR'!$E$14-'Ejercicio 3 - TIR'!$C$14)*('Ejercicio 3 - TIR'!$E$14-'Ejercicio 3 - TIR'!$D$14)*(1-D850)))</f>
        <v>30770.7421933381</v>
      </c>
      <c r="F850" s="16">
        <f ca="1" t="shared" si="6328"/>
        <v>0.27256317260786</v>
      </c>
      <c r="G850" s="17">
        <f ca="1">IF(F850&lt;=('Ejercicio 3 - TIR'!$D$18-'Ejercicio 3 - TIR'!$C$18)/('Ejercicio 3 - TIR'!$E$18-'Ejercicio 3 - TIR'!$C$18),'Ejercicio 3 - TIR'!$C$18+SQRT(('Ejercicio 3 - TIR'!$E$18-'Ejercicio 3 - TIR'!$C$18)*('Ejercicio 3 - TIR'!$D$18-'Ejercicio 3 - TIR'!$C$18)*F850),'Ejercicio 3 - TIR'!$E$18-SQRT(('Ejercicio 3 - TIR'!$E$18-'Ejercicio 3 - TIR'!$C$18)*('Ejercicio 3 - TIR'!$E$18-'Ejercicio 3 - TIR'!$D$18)*(1-F850)))</f>
        <v>36394.0969566608</v>
      </c>
      <c r="H850" s="16">
        <f ca="1" t="shared" ref="H850:L850" si="6329">RAND()</f>
        <v>0.579884357701679</v>
      </c>
      <c r="I850" s="17">
        <f ca="1">IF(H850&lt;=('Ejercicio 3 - TIR'!$D$18-'Ejercicio 3 - TIR'!$C$18)/('Ejercicio 3 - TIR'!$E$18-'Ejercicio 3 - TIR'!$C$18),'Ejercicio 3 - TIR'!$C$18+SQRT(('Ejercicio 3 - TIR'!$E$18-'Ejercicio 3 - TIR'!$C$18)*('Ejercicio 3 - TIR'!$D$18-'Ejercicio 3 - TIR'!$C$18)*H850),'Ejercicio 3 - TIR'!$E$18-SQRT(('Ejercicio 3 - TIR'!$E$18-'Ejercicio 3 - TIR'!$C$18)*('Ejercicio 3 - TIR'!$E$18-'Ejercicio 3 - TIR'!$D$18)*(1-H850)))</f>
        <v>39326.4491450526</v>
      </c>
      <c r="J850" s="16">
        <f ca="1" t="shared" si="6329"/>
        <v>0.057362308370245</v>
      </c>
      <c r="K850" s="17">
        <f ca="1">IF(J850&lt;=('Ejercicio 3 - TIR'!$D$18-'Ejercicio 3 - TIR'!$C$18)/('Ejercicio 3 - TIR'!$E$18-'Ejercicio 3 - TIR'!$C$18),'Ejercicio 3 - TIR'!$C$18+SQRT(('Ejercicio 3 - TIR'!$E$18-'Ejercicio 3 - TIR'!$C$18)*('Ejercicio 3 - TIR'!$D$18-'Ejercicio 3 - TIR'!$C$18)*J850),'Ejercicio 3 - TIR'!$E$18-SQRT(('Ejercicio 3 - TIR'!$E$18-'Ejercicio 3 - TIR'!$C$18)*('Ejercicio 3 - TIR'!$E$18-'Ejercicio 3 - TIR'!$D$18)*(1-J850)))</f>
        <v>32933.31659654</v>
      </c>
      <c r="L850" s="16">
        <f ca="1" t="shared" si="6329"/>
        <v>0.924805339758353</v>
      </c>
      <c r="M850" s="17">
        <f ca="1">IF(L850&lt;=('Ejercicio 3 - TIR'!$D$18-'Ejercicio 3 - TIR'!$C$18)/('Ejercicio 3 - TIR'!$E$18-'Ejercicio 3 - TIR'!$C$18),'Ejercicio 3 - TIR'!$C$18+SQRT(('Ejercicio 3 - TIR'!$E$18-'Ejercicio 3 - TIR'!$C$18)*('Ejercicio 3 - TIR'!$D$18-'Ejercicio 3 - TIR'!$C$18)*L850),'Ejercicio 3 - TIR'!$E$18-SQRT(('Ejercicio 3 - TIR'!$E$18-'Ejercicio 3 - TIR'!$C$18)*('Ejercicio 3 - TIR'!$E$18-'Ejercicio 3 - TIR'!$D$18)*(1-L850)))</f>
        <v>42625.2159007347</v>
      </c>
      <c r="N850" s="16">
        <f ca="1" t="shared" ref="N850:R850" si="6330">RAND()</f>
        <v>0.317590980156745</v>
      </c>
      <c r="O850" s="17">
        <f ca="1">IF(N850&lt;=('Ejercicio 3 - TIR'!$D$18-'Ejercicio 3 - TIR'!$C$18)/('Ejercicio 3 - TIR'!$E$18-'Ejercicio 3 - TIR'!$C$18),'Ejercicio 3 - TIR'!$C$18+SQRT(('Ejercicio 3 - TIR'!$E$18-'Ejercicio 3 - TIR'!$C$18)*('Ejercicio 3 - TIR'!$D$18-'Ejercicio 3 - TIR'!$C$18)*N850),'Ejercicio 3 - TIR'!$E$18-SQRT(('Ejercicio 3 - TIR'!$E$18-'Ejercicio 3 - TIR'!$C$18)*('Ejercicio 3 - TIR'!$E$18-'Ejercicio 3 - TIR'!$D$18)*(1-N850)))</f>
        <v>36902.075559099</v>
      </c>
      <c r="P850" s="16">
        <f ca="1" t="shared" si="6330"/>
        <v>0.869825293539277</v>
      </c>
      <c r="Q850" s="18">
        <f ca="1">IF(P850&lt;=('Ejercicio 3 - TIR'!$D$22-'Ejercicio 3 - TIR'!$C$22)/('Ejercicio 3 - TIR'!$E$22-'Ejercicio 3 - TIR'!$C$22),'Ejercicio 3 - TIR'!$C$22+SQRT(('Ejercicio 3 - TIR'!$E$22-'Ejercicio 3 - TIR'!$C$22)*('Ejercicio 3 - TIR'!$D$22-'Ejercicio 3 - TIR'!$C$22)*P850),'Ejercicio 3 - TIR'!$E$22-SQRT(('Ejercicio 3 - TIR'!$E$22-'Ejercicio 3 - TIR'!$C$22)*('Ejercicio 3 - TIR'!$E$22-'Ejercicio 3 - TIR'!$D$22)*(1-P850)))</f>
        <v>0.164692666083563</v>
      </c>
      <c r="R850" s="16">
        <f ca="1" t="shared" si="6330"/>
        <v>0.0246246811050601</v>
      </c>
      <c r="S850" s="18">
        <f ca="1">IF(R850&lt;=('Ejercicio 3 - TIR'!$D$23-'Ejercicio 3 - TIR'!$C$23)/('Ejercicio 3 - TIR'!$E$23-'Ejercicio 3 - TIR'!$C$23),'Ejercicio 3 - TIR'!$C$23+SQRT(('Ejercicio 3 - TIR'!$E$23-'Ejercicio 3 - TIR'!$C$23)*('Ejercicio 3 - TIR'!$D$23-'Ejercicio 3 - TIR'!$C$23)*R850),'Ejercicio 3 - TIR'!$E$23-SQRT(('Ejercicio 3 - TIR'!$E$23-'Ejercicio 3 - TIR'!$C$23)*('Ejercicio 3 - TIR'!$E$23-'Ejercicio 3 - TIR'!$D$23)*(1-R850)))</f>
        <v>0.126657659197429</v>
      </c>
      <c r="T850" s="16">
        <f ca="1" t="shared" ref="T850:X850" si="6331">RAND()</f>
        <v>0.811441582308571</v>
      </c>
      <c r="U850" s="18">
        <f ca="1">IF(T850&lt;=('Ejercicio 3 - TIR'!$D$24-'Ejercicio 3 - TIR'!$C$24)/('Ejercicio 3 - TIR'!$E$24-'Ejercicio 3 - TIR'!$C$24),'Ejercicio 3 - TIR'!$C$24+SQRT(('Ejercicio 3 - TIR'!$E$24-'Ejercicio 3 - TIR'!$C$24)*('Ejercicio 3 - TIR'!$D$24-'Ejercicio 3 - TIR'!$C$24)*T850),'Ejercicio 3 - TIR'!$E$24-SQRT(('Ejercicio 3 - TIR'!$E$24-'Ejercicio 3 - TIR'!$C$24)*('Ejercicio 3 - TIR'!$E$24-'Ejercicio 3 - TIR'!$D$24)*(1-T850)))</f>
        <v>0.197022542143744</v>
      </c>
      <c r="V850" s="16">
        <f ca="1" t="shared" si="6331"/>
        <v>0.470903878728219</v>
      </c>
      <c r="W850" s="18">
        <f ca="1">IF(V850&lt;=('Ejercicio 3 - TIR'!$D$25-'Ejercicio 3 - TIR'!$C$25)/('Ejercicio 3 - TIR'!$E$25-'Ejercicio 3 - TIR'!$C$25),'Ejercicio 3 - TIR'!$C$25+SQRT(('Ejercicio 3 - TIR'!$E$25-'Ejercicio 3 - TIR'!$C$25)*('Ejercicio 3 - TIR'!$D$25-'Ejercicio 3 - TIR'!$C$25)*V850),'Ejercicio 3 - TIR'!$E$25-SQRT(('Ejercicio 3 - TIR'!$E$25-'Ejercicio 3 - TIR'!$C$25)*('Ejercicio 3 - TIR'!$E$25-'Ejercicio 3 - TIR'!$D$25)*(1-V850)))</f>
        <v>0.206967030959377</v>
      </c>
      <c r="X850" s="16">
        <f ca="1" t="shared" si="6331"/>
        <v>0.0300629733484599</v>
      </c>
      <c r="Y850" s="18">
        <f ca="1">IF(X850&lt;=('Ejercicio 3 - TIR'!$D$26-'Ejercicio 3 - TIR'!$C$26)/('Ejercicio 3 - TIR'!$E$26-'Ejercicio 3 - TIR'!$C$26),'Ejercicio 3 - TIR'!$C$26+SQRT(('Ejercicio 3 - TIR'!$E$26-'Ejercicio 3 - TIR'!$C$26)*('Ejercicio 3 - TIR'!$D$26-'Ejercicio 3 - TIR'!$C$26)*X850),'Ejercicio 3 - TIR'!$E$26-SQRT(('Ejercicio 3 - TIR'!$E$26-'Ejercicio 3 - TIR'!$C$26)*('Ejercicio 3 - TIR'!$E$26-'Ejercicio 3 - TIR'!$D$26)*(1-X850)))</f>
        <v>0.199009441050412</v>
      </c>
      <c r="Z850" s="16">
        <f ca="1" t="shared" si="6192"/>
        <v>1.16469266608356</v>
      </c>
      <c r="AA850" s="16">
        <f ca="1" t="shared" si="6193"/>
        <v>1.31220991285412</v>
      </c>
      <c r="AB850" s="16">
        <f ca="1" t="shared" si="6194"/>
        <v>1.57074484571086</v>
      </c>
      <c r="AC850" s="16">
        <f ca="1" t="shared" si="6195"/>
        <v>1.89583724282238</v>
      </c>
      <c r="AD850" s="16">
        <f ca="1" t="shared" si="6196"/>
        <v>2.27312675283902</v>
      </c>
      <c r="AE850" s="15">
        <f ca="1" t="shared" si="6197"/>
        <v>5067.71556919083</v>
      </c>
      <c r="AF850" s="15">
        <f ca="1" t="shared" si="6198"/>
        <v>5709.58056066291</v>
      </c>
      <c r="AG850" s="15">
        <f ca="1" t="shared" si="6199"/>
        <v>6834.49663729922</v>
      </c>
      <c r="AH850" s="15">
        <f ca="1" t="shared" si="6200"/>
        <v>8249.01211442288</v>
      </c>
      <c r="AI850" s="15">
        <f ca="1" t="shared" si="6201"/>
        <v>9890.64340453225</v>
      </c>
      <c r="AJ850" s="17">
        <f ca="1" t="shared" si="6202"/>
        <v>42387.937814157</v>
      </c>
      <c r="AK850" s="17">
        <f ca="1" t="shared" si="6203"/>
        <v>51604.5564054914</v>
      </c>
      <c r="AL850" s="17">
        <f ca="1" t="shared" si="6204"/>
        <v>51729.837296179</v>
      </c>
      <c r="AM850" s="17">
        <f ca="1" t="shared" si="6205"/>
        <v>80810.4717879575</v>
      </c>
      <c r="AN850" s="17">
        <f ca="1" t="shared" si="6206"/>
        <v>83883.0951886747</v>
      </c>
      <c r="AO850" s="17">
        <f ca="1">C850/'Ejercicio 3 - TIR'!$D$7</f>
        <v>17026.6941997218</v>
      </c>
      <c r="AP850" s="17">
        <f ca="1" t="shared" si="6207"/>
        <v>25361.2436144351</v>
      </c>
      <c r="AQ850" s="17">
        <f ca="1" t="shared" si="6208"/>
        <v>34577.8622057696</v>
      </c>
      <c r="AR850" s="17">
        <f ca="1" t="shared" si="6209"/>
        <v>34703.1430964572</v>
      </c>
      <c r="AS850" s="17">
        <f ca="1" t="shared" si="6210"/>
        <v>63783.7775882357</v>
      </c>
      <c r="AT850" s="17">
        <f ca="1" t="shared" si="6211"/>
        <v>66856.4009889529</v>
      </c>
      <c r="AU850" s="17">
        <f ca="1">AP850*'Ejercicio 3 - TIR'!$D$5</f>
        <v>12680.6218072176</v>
      </c>
      <c r="AV850" s="17">
        <f ca="1">AQ850*'Ejercicio 3 - TIR'!$D$5</f>
        <v>17288.9311028848</v>
      </c>
      <c r="AW850" s="17">
        <f ca="1">AR850*'Ejercicio 3 - TIR'!$D$5</f>
        <v>17351.5715482286</v>
      </c>
      <c r="AX850" s="17">
        <f ca="1">AS850*'Ejercicio 3 - TIR'!$D$5</f>
        <v>31891.8887941178</v>
      </c>
      <c r="AY850" s="17">
        <f ca="1">AT850*'Ejercicio 3 - TIR'!$D$5</f>
        <v>33428.2004944764</v>
      </c>
      <c r="AZ850" s="17">
        <f ca="1" t="shared" ref="AZ850:BD850" si="6332">AJ850-AU850-AE850</f>
        <v>24639.6004377486</v>
      </c>
      <c r="BA850" s="17">
        <f ca="1" t="shared" si="6332"/>
        <v>28606.0447419437</v>
      </c>
      <c r="BB850" s="17">
        <f ca="1" t="shared" si="6332"/>
        <v>27543.7691106512</v>
      </c>
      <c r="BC850" s="17">
        <f ca="1" t="shared" si="6332"/>
        <v>40669.5708794168</v>
      </c>
      <c r="BD850" s="17">
        <f ca="1" t="shared" si="6332"/>
        <v>40564.251289666</v>
      </c>
      <c r="BE850" s="17">
        <f ca="1" t="shared" ref="BE850:BI850" si="6333">AZ850/Z850</f>
        <v>21155.4525543658</v>
      </c>
      <c r="BF850" s="17">
        <f ca="1" t="shared" si="6333"/>
        <v>21799.8998953789</v>
      </c>
      <c r="BG850" s="17">
        <f ca="1" t="shared" si="6333"/>
        <v>17535.4827271045</v>
      </c>
      <c r="BH850" s="17">
        <f ca="1" t="shared" si="6333"/>
        <v>21452.0371057122</v>
      </c>
      <c r="BI850" s="17">
        <f ca="1" t="shared" si="6333"/>
        <v>17845.1339059748</v>
      </c>
      <c r="BJ850" s="17">
        <f ca="1" t="shared" si="6214"/>
        <v>69945.7972843891</v>
      </c>
      <c r="BK850" s="17">
        <f ca="1" t="shared" si="6215"/>
        <v>38703.8340977966</v>
      </c>
      <c r="BL850" s="17">
        <f ca="1" t="shared" si="6216"/>
        <v>108649.631382186</v>
      </c>
      <c r="BM850" s="17">
        <f ca="1">BK850*'Ejercicio 3 - TIR'!$D$5</f>
        <v>19351.9170488983</v>
      </c>
      <c r="BN850" s="17">
        <f ca="1" t="shared" si="6217"/>
        <v>89297.7143332874</v>
      </c>
      <c r="BO850" s="17">
        <f ca="1" t="shared" si="6218"/>
        <v>39284.089293199</v>
      </c>
      <c r="BP850" s="17">
        <f ca="1" t="shared" si="6219"/>
        <v>-115904.213191947</v>
      </c>
      <c r="BQ850" s="17">
        <f ca="1" t="shared" ref="BQ850:BT850" si="6334">BE850</f>
        <v>21155.4525543658</v>
      </c>
      <c r="BR850" s="17">
        <f ca="1" t="shared" si="6334"/>
        <v>21799.8998953789</v>
      </c>
      <c r="BS850" s="17">
        <f ca="1" t="shared" si="6334"/>
        <v>17535.4827271045</v>
      </c>
      <c r="BT850" s="17">
        <f ca="1" t="shared" si="6334"/>
        <v>21452.0371057122</v>
      </c>
      <c r="BU850" s="17">
        <f ca="1" t="shared" si="6221"/>
        <v>57129.2231991738</v>
      </c>
      <c r="BV850" s="19">
        <f ca="1" t="shared" si="6222"/>
        <v>5.41830063189561</v>
      </c>
    </row>
    <row r="851" ht="15" customHeight="1" spans="1:74">
      <c r="A851" s="15">
        <v>850</v>
      </c>
      <c r="B851" s="16">
        <f ca="1" t="shared" ref="B851:F851" si="6335">RAND()</f>
        <v>0.30497417420719</v>
      </c>
      <c r="C851" s="17">
        <f ca="1">IF(B851&lt;=('Ejercicio 3 - TIR'!$D$13-'Ejercicio 3 - TIR'!$C$13)/('Ejercicio 3 - TIR'!$E$13-'Ejercicio 3 - TIR'!$C$13),'Ejercicio 3 - TIR'!$C$13+SQRT(('Ejercicio 3 - TIR'!$E$13-'Ejercicio 3 - TIR'!$C$13)*('Ejercicio 3 - TIR'!$D$13-'Ejercicio 3 - TIR'!$C$13)*B851),'Ejercicio 3 - TIR'!$E$13-SQRT(('Ejercicio 3 - TIR'!$E$13-'Ejercicio 3 - TIR'!$C$13)*('Ejercicio 3 - TIR'!$E$13-'Ejercicio 3 - TIR'!$D$13)*(1-B851)))</f>
        <v>71120.4052841566</v>
      </c>
      <c r="D851" s="16">
        <f ca="1" t="shared" si="6335"/>
        <v>0.318974784909186</v>
      </c>
      <c r="E851" s="17">
        <f ca="1">IF(D851&lt;=('Ejercicio 3 - TIR'!$D$14-'Ejercicio 3 - TIR'!$C$14)/('Ejercicio 3 - TIR'!$E$14-'Ejercicio 3 - TIR'!$C$14),'Ejercicio 3 - TIR'!$C$14+SQRT(('Ejercicio 3 - TIR'!$E$14-'Ejercicio 3 - TIR'!$C$14)*('Ejercicio 3 - TIR'!$D$14-'Ejercicio 3 - TIR'!$C$14)*D851),'Ejercicio 3 - TIR'!$E$14-SQRT(('Ejercicio 3 - TIR'!$E$14-'Ejercicio 3 - TIR'!$C$14)*('Ejercicio 3 - TIR'!$E$14-'Ejercicio 3 - TIR'!$D$14)*(1-D851)))</f>
        <v>29891.1255216145</v>
      </c>
      <c r="F851" s="16">
        <f ca="1" t="shared" si="6335"/>
        <v>0.605012191745481</v>
      </c>
      <c r="G851" s="17">
        <f ca="1">IF(F851&lt;=('Ejercicio 3 - TIR'!$D$18-'Ejercicio 3 - TIR'!$C$18)/('Ejercicio 3 - TIR'!$E$18-'Ejercicio 3 - TIR'!$C$18),'Ejercicio 3 - TIR'!$C$18+SQRT(('Ejercicio 3 - TIR'!$E$18-'Ejercicio 3 - TIR'!$C$18)*('Ejercicio 3 - TIR'!$D$18-'Ejercicio 3 - TIR'!$C$18)*F851),'Ejercicio 3 - TIR'!$E$18-SQRT(('Ejercicio 3 - TIR'!$E$18-'Ejercicio 3 - TIR'!$C$18)*('Ejercicio 3 - TIR'!$E$18-'Ejercicio 3 - TIR'!$D$18)*(1-F851)))</f>
        <v>39526.375426248</v>
      </c>
      <c r="H851" s="16">
        <f ca="1" t="shared" ref="H851:L851" si="6336">RAND()</f>
        <v>0.493449223992958</v>
      </c>
      <c r="I851" s="17">
        <f ca="1">IF(H851&lt;=('Ejercicio 3 - TIR'!$D$18-'Ejercicio 3 - TIR'!$C$18)/('Ejercicio 3 - TIR'!$E$18-'Ejercicio 3 - TIR'!$C$18),'Ejercicio 3 - TIR'!$C$18+SQRT(('Ejercicio 3 - TIR'!$E$18-'Ejercicio 3 - TIR'!$C$18)*('Ejercicio 3 - TIR'!$D$18-'Ejercicio 3 - TIR'!$C$18)*H851),'Ejercicio 3 - TIR'!$E$18-SQRT(('Ejercicio 3 - TIR'!$E$18-'Ejercicio 3 - TIR'!$C$18)*('Ejercicio 3 - TIR'!$E$18-'Ejercicio 3 - TIR'!$D$18)*(1-H851)))</f>
        <v>38603.3356088754</v>
      </c>
      <c r="J851" s="16">
        <f ca="1" t="shared" si="6336"/>
        <v>0.353690763273936</v>
      </c>
      <c r="K851" s="17">
        <f ca="1">IF(J851&lt;=('Ejercicio 3 - TIR'!$D$18-'Ejercicio 3 - TIR'!$C$18)/('Ejercicio 3 - TIR'!$E$18-'Ejercicio 3 - TIR'!$C$18),'Ejercicio 3 - TIR'!$C$18+SQRT(('Ejercicio 3 - TIR'!$E$18-'Ejercicio 3 - TIR'!$C$18)*('Ejercicio 3 - TIR'!$D$18-'Ejercicio 3 - TIR'!$C$18)*J851),'Ejercicio 3 - TIR'!$E$18-SQRT(('Ejercicio 3 - TIR'!$E$18-'Ejercicio 3 - TIR'!$C$18)*('Ejercicio 3 - TIR'!$E$18-'Ejercicio 3 - TIR'!$D$18)*(1-J851)))</f>
        <v>37283.7912168795</v>
      </c>
      <c r="L851" s="16">
        <f ca="1" t="shared" si="6336"/>
        <v>0.64811406960568</v>
      </c>
      <c r="M851" s="17">
        <f ca="1">IF(L851&lt;=('Ejercicio 3 - TIR'!$D$18-'Ejercicio 3 - TIR'!$C$18)/('Ejercicio 3 - TIR'!$E$18-'Ejercicio 3 - TIR'!$C$18),'Ejercicio 3 - TIR'!$C$18+SQRT(('Ejercicio 3 - TIR'!$E$18-'Ejercicio 3 - TIR'!$C$18)*('Ejercicio 3 - TIR'!$D$18-'Ejercicio 3 - TIR'!$C$18)*L851),'Ejercicio 3 - TIR'!$E$18-SQRT(('Ejercicio 3 - TIR'!$E$18-'Ejercicio 3 - TIR'!$C$18)*('Ejercicio 3 - TIR'!$E$18-'Ejercicio 3 - TIR'!$D$18)*(1-L851)))</f>
        <v>39859.8737537989</v>
      </c>
      <c r="N851" s="16">
        <f ca="1" t="shared" ref="N851:R851" si="6337">RAND()</f>
        <v>0.995476969239613</v>
      </c>
      <c r="O851" s="17">
        <f ca="1">IF(N851&lt;=('Ejercicio 3 - TIR'!$D$18-'Ejercicio 3 - TIR'!$C$18)/('Ejercicio 3 - TIR'!$E$18-'Ejercicio 3 - TIR'!$C$18),'Ejercicio 3 - TIR'!$C$18+SQRT(('Ejercicio 3 - TIR'!$E$18-'Ejercicio 3 - TIR'!$C$18)*('Ejercicio 3 - TIR'!$D$18-'Ejercicio 3 - TIR'!$C$18)*N851),'Ejercicio 3 - TIR'!$E$18-SQRT(('Ejercicio 3 - TIR'!$E$18-'Ejercicio 3 - TIR'!$C$18)*('Ejercicio 3 - TIR'!$E$18-'Ejercicio 3 - TIR'!$D$18)*(1-N851)))</f>
        <v>44417.5677661487</v>
      </c>
      <c r="P851" s="16">
        <f ca="1" t="shared" si="6337"/>
        <v>0.492137303053801</v>
      </c>
      <c r="Q851" s="18">
        <f ca="1">IF(P851&lt;=('Ejercicio 3 - TIR'!$D$22-'Ejercicio 3 - TIR'!$C$22)/('Ejercicio 3 - TIR'!$E$22-'Ejercicio 3 - TIR'!$C$22),'Ejercicio 3 - TIR'!$C$22+SQRT(('Ejercicio 3 - TIR'!$E$22-'Ejercicio 3 - TIR'!$C$22)*('Ejercicio 3 - TIR'!$D$22-'Ejercicio 3 - TIR'!$C$22)*P851),'Ejercicio 3 - TIR'!$E$22-SQRT(('Ejercicio 3 - TIR'!$E$22-'Ejercicio 3 - TIR'!$C$22)*('Ejercicio 3 - TIR'!$E$22-'Ejercicio 3 - TIR'!$D$22)*(1-P851)))</f>
        <v>0.14976318439779</v>
      </c>
      <c r="R851" s="16">
        <f ca="1" t="shared" si="6337"/>
        <v>0.440588001200844</v>
      </c>
      <c r="S851" s="18">
        <f ca="1">IF(R851&lt;=('Ejercicio 3 - TIR'!$D$23-'Ejercicio 3 - TIR'!$C$23)/('Ejercicio 3 - TIR'!$E$23-'Ejercicio 3 - TIR'!$C$23),'Ejercicio 3 - TIR'!$C$23+SQRT(('Ejercicio 3 - TIR'!$E$23-'Ejercicio 3 - TIR'!$C$23)*('Ejercicio 3 - TIR'!$D$23-'Ejercicio 3 - TIR'!$C$23)*R851),'Ejercicio 3 - TIR'!$E$23-SQRT(('Ejercicio 3 - TIR'!$E$23-'Ejercicio 3 - TIR'!$C$23)*('Ejercicio 3 - TIR'!$E$23-'Ejercicio 3 - TIR'!$D$23)*(1-R851)))</f>
        <v>0.148161292622348</v>
      </c>
      <c r="T851" s="16">
        <f ca="1" t="shared" ref="T851:X851" si="6338">RAND()</f>
        <v>0.339049405485833</v>
      </c>
      <c r="U851" s="18">
        <f ca="1">IF(T851&lt;=('Ejercicio 3 - TIR'!$D$24-'Ejercicio 3 - TIR'!$C$24)/('Ejercicio 3 - TIR'!$E$24-'Ejercicio 3 - TIR'!$C$24),'Ejercicio 3 - TIR'!$C$24+SQRT(('Ejercicio 3 - TIR'!$E$24-'Ejercicio 3 - TIR'!$C$24)*('Ejercicio 3 - TIR'!$D$24-'Ejercicio 3 - TIR'!$C$24)*T851),'Ejercicio 3 - TIR'!$E$24-SQRT(('Ejercicio 3 - TIR'!$E$24-'Ejercicio 3 - TIR'!$C$24)*('Ejercicio 3 - TIR'!$E$24-'Ejercicio 3 - TIR'!$D$24)*(1-T851)))</f>
        <v>0.176683398425243</v>
      </c>
      <c r="V851" s="16">
        <f ca="1" t="shared" si="6338"/>
        <v>0.231102504968057</v>
      </c>
      <c r="W851" s="18">
        <f ca="1">IF(V851&lt;=('Ejercicio 3 - TIR'!$D$25-'Ejercicio 3 - TIR'!$C$25)/('Ejercicio 3 - TIR'!$E$25-'Ejercicio 3 - TIR'!$C$25),'Ejercicio 3 - TIR'!$C$25+SQRT(('Ejercicio 3 - TIR'!$E$25-'Ejercicio 3 - TIR'!$C$25)*('Ejercicio 3 - TIR'!$D$25-'Ejercicio 3 - TIR'!$C$25)*V851),'Ejercicio 3 - TIR'!$E$25-SQRT(('Ejercicio 3 - TIR'!$E$25-'Ejercicio 3 - TIR'!$C$25)*('Ejercicio 3 - TIR'!$E$25-'Ejercicio 3 - TIR'!$D$25)*(1-V851)))</f>
        <v>0.197987315168064</v>
      </c>
      <c r="X851" s="16">
        <f ca="1" t="shared" si="6338"/>
        <v>0.57168059305922</v>
      </c>
      <c r="Y851" s="18">
        <f ca="1">IF(X851&lt;=('Ejercicio 3 - TIR'!$D$26-'Ejercicio 3 - TIR'!$C$26)/('Ejercicio 3 - TIR'!$E$26-'Ejercicio 3 - TIR'!$C$26),'Ejercicio 3 - TIR'!$C$26+SQRT(('Ejercicio 3 - TIR'!$E$26-'Ejercicio 3 - TIR'!$C$26)*('Ejercicio 3 - TIR'!$D$26-'Ejercicio 3 - TIR'!$C$26)*X851),'Ejercicio 3 - TIR'!$E$26-SQRT(('Ejercicio 3 - TIR'!$E$26-'Ejercicio 3 - TIR'!$C$26)*('Ejercicio 3 - TIR'!$E$26-'Ejercicio 3 - TIR'!$D$26)*(1-X851)))</f>
        <v>0.231907123214761</v>
      </c>
      <c r="Z851" s="16">
        <f ca="1" t="shared" si="6192"/>
        <v>1.14976318439779</v>
      </c>
      <c r="AA851" s="16">
        <f ca="1" t="shared" si="6193"/>
        <v>1.32011358400775</v>
      </c>
      <c r="AB851" s="16">
        <f ca="1" t="shared" si="6194"/>
        <v>1.55335573833757</v>
      </c>
      <c r="AC851" s="16">
        <f ca="1" t="shared" si="6195"/>
        <v>1.86090047047193</v>
      </c>
      <c r="AD851" s="16">
        <f ca="1" t="shared" si="6196"/>
        <v>2.29245654516807</v>
      </c>
      <c r="AE851" s="15">
        <f ca="1" t="shared" si="6197"/>
        <v>4476.59014335104</v>
      </c>
      <c r="AF851" s="15">
        <f ca="1" t="shared" si="6198"/>
        <v>5139.84752553039</v>
      </c>
      <c r="AG851" s="15">
        <f ca="1" t="shared" si="6199"/>
        <v>6047.97325372867</v>
      </c>
      <c r="AH851" s="15">
        <f ca="1" t="shared" si="6200"/>
        <v>7245.39524044268</v>
      </c>
      <c r="AI851" s="15">
        <f ca="1" t="shared" si="6201"/>
        <v>8925.65400720766</v>
      </c>
      <c r="AJ851" s="17">
        <f ca="1" t="shared" si="6202"/>
        <v>45445.9712777855</v>
      </c>
      <c r="AK851" s="17">
        <f ca="1" t="shared" si="6203"/>
        <v>50960.7877252867</v>
      </c>
      <c r="AL851" s="17">
        <f ca="1" t="shared" si="6204"/>
        <v>57914.9910337196</v>
      </c>
      <c r="AM851" s="17">
        <f ca="1" t="shared" si="6205"/>
        <v>74175.2578213962</v>
      </c>
      <c r="AN851" s="17">
        <f ca="1" t="shared" si="6206"/>
        <v>101825.343945954</v>
      </c>
      <c r="AO851" s="17">
        <f ca="1">C851/'Ejercicio 3 - TIR'!$D$7</f>
        <v>14224.0810568313</v>
      </c>
      <c r="AP851" s="17">
        <f ca="1" t="shared" si="6207"/>
        <v>31221.8902209542</v>
      </c>
      <c r="AQ851" s="17">
        <f ca="1" t="shared" si="6208"/>
        <v>36736.7066684554</v>
      </c>
      <c r="AR851" s="17">
        <f ca="1" t="shared" si="6209"/>
        <v>43690.9099768883</v>
      </c>
      <c r="AS851" s="17">
        <f ca="1" t="shared" si="6210"/>
        <v>59951.1767645649</v>
      </c>
      <c r="AT851" s="17">
        <f ca="1" t="shared" si="6211"/>
        <v>87601.2628891226</v>
      </c>
      <c r="AU851" s="17">
        <f ca="1">AP851*'Ejercicio 3 - TIR'!$D$5</f>
        <v>15610.9451104771</v>
      </c>
      <c r="AV851" s="17">
        <f ca="1">AQ851*'Ejercicio 3 - TIR'!$D$5</f>
        <v>18368.3533342277</v>
      </c>
      <c r="AW851" s="17">
        <f ca="1">AR851*'Ejercicio 3 - TIR'!$D$5</f>
        <v>21845.4549884442</v>
      </c>
      <c r="AX851" s="17">
        <f ca="1">AS851*'Ejercicio 3 - TIR'!$D$5</f>
        <v>29975.5883822824</v>
      </c>
      <c r="AY851" s="17">
        <f ca="1">AT851*'Ejercicio 3 - TIR'!$D$5</f>
        <v>43800.6314445613</v>
      </c>
      <c r="AZ851" s="17">
        <f ca="1" t="shared" ref="AZ851:BD851" si="6339">AJ851-AU851-AE851</f>
        <v>25358.4360239574</v>
      </c>
      <c r="BA851" s="17">
        <f ca="1" t="shared" si="6339"/>
        <v>27452.5868655286</v>
      </c>
      <c r="BB851" s="17">
        <f ca="1" t="shared" si="6339"/>
        <v>30021.5627915468</v>
      </c>
      <c r="BC851" s="17">
        <f ca="1" t="shared" si="6339"/>
        <v>36954.2741986711</v>
      </c>
      <c r="BD851" s="17">
        <f ca="1" t="shared" si="6339"/>
        <v>49099.058494185</v>
      </c>
      <c r="BE851" s="17">
        <f ca="1" t="shared" ref="BE851:BI851" si="6340">AZ851/Z851</f>
        <v>22055.355718525</v>
      </c>
      <c r="BF851" s="17">
        <f ca="1" t="shared" si="6340"/>
        <v>20795.6248599343</v>
      </c>
      <c r="BG851" s="17">
        <f ca="1" t="shared" si="6340"/>
        <v>19326.9075786055</v>
      </c>
      <c r="BH851" s="17">
        <f ca="1" t="shared" si="6340"/>
        <v>19858.2754881562</v>
      </c>
      <c r="BI851" s="17">
        <f ca="1" t="shared" si="6340"/>
        <v>21417.6615899977</v>
      </c>
      <c r="BJ851" s="17">
        <f ca="1" t="shared" si="6214"/>
        <v>68524.1063444656</v>
      </c>
      <c r="BK851" s="17">
        <f ca="1" t="shared" si="6215"/>
        <v>32608.0877177341</v>
      </c>
      <c r="BL851" s="17">
        <f ca="1" t="shared" si="6216"/>
        <v>101132.1940622</v>
      </c>
      <c r="BM851" s="17">
        <f ca="1">BK851*'Ejercicio 3 - TIR'!$D$5</f>
        <v>16304.0438588671</v>
      </c>
      <c r="BN851" s="17">
        <f ca="1" t="shared" si="6217"/>
        <v>84828.1502033327</v>
      </c>
      <c r="BO851" s="17">
        <f ca="1" t="shared" si="6218"/>
        <v>37003.1660500302</v>
      </c>
      <c r="BP851" s="17">
        <f ca="1" t="shared" si="6219"/>
        <v>-101011.530805771</v>
      </c>
      <c r="BQ851" s="17">
        <f ca="1" t="shared" ref="BQ851:BT851" si="6341">BE851</f>
        <v>22055.355718525</v>
      </c>
      <c r="BR851" s="17">
        <f ca="1" t="shared" si="6341"/>
        <v>20795.6248599343</v>
      </c>
      <c r="BS851" s="17">
        <f ca="1" t="shared" si="6341"/>
        <v>19326.9075786055</v>
      </c>
      <c r="BT851" s="17">
        <f ca="1" t="shared" si="6341"/>
        <v>19858.2754881562</v>
      </c>
      <c r="BU851" s="17">
        <f ca="1" t="shared" si="6221"/>
        <v>58420.8276400278</v>
      </c>
      <c r="BV851" s="19">
        <f ca="1" t="shared" si="6222"/>
        <v>10.1934295370767</v>
      </c>
    </row>
    <row r="852" ht="15" customHeight="1" spans="1:74">
      <c r="A852" s="15">
        <v>851</v>
      </c>
      <c r="B852" s="16">
        <f ca="1" t="shared" ref="B852:F852" si="6342">RAND()</f>
        <v>0.415406915910774</v>
      </c>
      <c r="C852" s="17">
        <f ca="1">IF(B852&lt;=('Ejercicio 3 - TIR'!$D$13-'Ejercicio 3 - TIR'!$C$13)/('Ejercicio 3 - TIR'!$E$13-'Ejercicio 3 - TIR'!$C$13),'Ejercicio 3 - TIR'!$C$13+SQRT(('Ejercicio 3 - TIR'!$E$13-'Ejercicio 3 - TIR'!$C$13)*('Ejercicio 3 - TIR'!$D$13-'Ejercicio 3 - TIR'!$C$13)*B852),'Ejercicio 3 - TIR'!$E$13-SQRT(('Ejercicio 3 - TIR'!$E$13-'Ejercicio 3 - TIR'!$C$13)*('Ejercicio 3 - TIR'!$E$13-'Ejercicio 3 - TIR'!$D$13)*(1-B852)))</f>
        <v>73513.9338348053</v>
      </c>
      <c r="D852" s="16">
        <f ca="1" t="shared" si="6342"/>
        <v>0.438296241445367</v>
      </c>
      <c r="E852" s="17">
        <f ca="1">IF(D852&lt;=('Ejercicio 3 - TIR'!$D$14-'Ejercicio 3 - TIR'!$C$14)/('Ejercicio 3 - TIR'!$E$14-'Ejercicio 3 - TIR'!$C$14),'Ejercicio 3 - TIR'!$C$14+SQRT(('Ejercicio 3 - TIR'!$E$14-'Ejercicio 3 - TIR'!$C$14)*('Ejercicio 3 - TIR'!$D$14-'Ejercicio 3 - TIR'!$C$14)*D852),'Ejercicio 3 - TIR'!$E$14-SQRT(('Ejercicio 3 - TIR'!$E$14-'Ejercicio 3 - TIR'!$C$14)*('Ejercicio 3 - TIR'!$E$14-'Ejercicio 3 - TIR'!$D$14)*(1-D852)))</f>
        <v>30820.9170510778</v>
      </c>
      <c r="F852" s="16">
        <f ca="1" t="shared" si="6342"/>
        <v>0.780092185063818</v>
      </c>
      <c r="G852" s="17">
        <f ca="1">IF(F852&lt;=('Ejercicio 3 - TIR'!$D$18-'Ejercicio 3 - TIR'!$C$18)/('Ejercicio 3 - TIR'!$E$18-'Ejercicio 3 - TIR'!$C$18),'Ejercicio 3 - TIR'!$C$18+SQRT(('Ejercicio 3 - TIR'!$E$18-'Ejercicio 3 - TIR'!$C$18)*('Ejercicio 3 - TIR'!$D$18-'Ejercicio 3 - TIR'!$C$18)*F852),'Ejercicio 3 - TIR'!$E$18-SQRT(('Ejercicio 3 - TIR'!$E$18-'Ejercicio 3 - TIR'!$C$18)*('Ejercicio 3 - TIR'!$E$18-'Ejercicio 3 - TIR'!$D$18)*(1-F852)))</f>
        <v>40938.8319266234</v>
      </c>
      <c r="H852" s="16">
        <f ca="1" t="shared" ref="H852:L852" si="6343">RAND()</f>
        <v>0.205779912671019</v>
      </c>
      <c r="I852" s="17">
        <f ca="1">IF(H852&lt;=('Ejercicio 3 - TIR'!$D$18-'Ejercicio 3 - TIR'!$C$18)/('Ejercicio 3 - TIR'!$E$18-'Ejercicio 3 - TIR'!$C$18),'Ejercicio 3 - TIR'!$C$18+SQRT(('Ejercicio 3 - TIR'!$E$18-'Ejercicio 3 - TIR'!$C$18)*('Ejercicio 3 - TIR'!$D$18-'Ejercicio 3 - TIR'!$C$18)*H852),'Ejercicio 3 - TIR'!$E$18-SQRT(('Ejercicio 3 - TIR'!$E$18-'Ejercicio 3 - TIR'!$C$18)*('Ejercicio 3 - TIR'!$E$18-'Ejercicio 3 - TIR'!$D$18)*(1-H852)))</f>
        <v>35555.8065931648</v>
      </c>
      <c r="J852" s="16">
        <f ca="1" t="shared" si="6343"/>
        <v>0.197488204630107</v>
      </c>
      <c r="K852" s="17">
        <f ca="1">IF(J852&lt;=('Ejercicio 3 - TIR'!$D$18-'Ejercicio 3 - TIR'!$C$18)/('Ejercicio 3 - TIR'!$E$18-'Ejercicio 3 - TIR'!$C$18),'Ejercicio 3 - TIR'!$C$18+SQRT(('Ejercicio 3 - TIR'!$E$18-'Ejercicio 3 - TIR'!$C$18)*('Ejercicio 3 - TIR'!$D$18-'Ejercicio 3 - TIR'!$C$18)*J852),'Ejercicio 3 - TIR'!$E$18-SQRT(('Ejercicio 3 - TIR'!$E$18-'Ejercicio 3 - TIR'!$C$18)*('Ejercicio 3 - TIR'!$E$18-'Ejercicio 3 - TIR'!$D$18)*(1-J852)))</f>
        <v>35442.7227280577</v>
      </c>
      <c r="L852" s="16">
        <f ca="1" t="shared" si="6343"/>
        <v>0.684454106241116</v>
      </c>
      <c r="M852" s="17">
        <f ca="1">IF(L852&lt;=('Ejercicio 3 - TIR'!$D$18-'Ejercicio 3 - TIR'!$C$18)/('Ejercicio 3 - TIR'!$E$18-'Ejercicio 3 - TIR'!$C$18),'Ejercicio 3 - TIR'!$C$18+SQRT(('Ejercicio 3 - TIR'!$E$18-'Ejercicio 3 - TIR'!$C$18)*('Ejercicio 3 - TIR'!$D$18-'Ejercicio 3 - TIR'!$C$18)*L852),'Ejercicio 3 - TIR'!$E$18-SQRT(('Ejercicio 3 - TIR'!$E$18-'Ejercicio 3 - TIR'!$C$18)*('Ejercicio 3 - TIR'!$E$18-'Ejercicio 3 - TIR'!$D$18)*(1-L852)))</f>
        <v>40135.2346375271</v>
      </c>
      <c r="N852" s="16">
        <f ca="1" t="shared" ref="N852:R852" si="6344">RAND()</f>
        <v>0.600434658621503</v>
      </c>
      <c r="O852" s="17">
        <f ca="1">IF(N852&lt;=('Ejercicio 3 - TIR'!$D$18-'Ejercicio 3 - TIR'!$C$18)/('Ejercicio 3 - TIR'!$E$18-'Ejercicio 3 - TIR'!$C$18),'Ejercicio 3 - TIR'!$C$18+SQRT(('Ejercicio 3 - TIR'!$E$18-'Ejercicio 3 - TIR'!$C$18)*('Ejercicio 3 - TIR'!$D$18-'Ejercicio 3 - TIR'!$C$18)*N852),'Ejercicio 3 - TIR'!$E$18-SQRT(('Ejercicio 3 - TIR'!$E$18-'Ejercicio 3 - TIR'!$C$18)*('Ejercicio 3 - TIR'!$E$18-'Ejercicio 3 - TIR'!$D$18)*(1-N852)))</f>
        <v>39490.2686365153</v>
      </c>
      <c r="P852" s="16">
        <f ca="1" t="shared" si="6344"/>
        <v>0.579261663071392</v>
      </c>
      <c r="Q852" s="18">
        <f ca="1">IF(P852&lt;=('Ejercicio 3 - TIR'!$D$22-'Ejercicio 3 - TIR'!$C$22)/('Ejercicio 3 - TIR'!$E$22-'Ejercicio 3 - TIR'!$C$22),'Ejercicio 3 - TIR'!$C$22+SQRT(('Ejercicio 3 - TIR'!$E$22-'Ejercicio 3 - TIR'!$C$22)*('Ejercicio 3 - TIR'!$D$22-'Ejercicio 3 - TIR'!$C$22)*P852),'Ejercicio 3 - TIR'!$E$22-SQRT(('Ejercicio 3 - TIR'!$E$22-'Ejercicio 3 - TIR'!$C$22)*('Ejercicio 3 - TIR'!$E$22-'Ejercicio 3 - TIR'!$D$22)*(1-P852)))</f>
        <v>0.152480388693306</v>
      </c>
      <c r="R852" s="16">
        <f ca="1" t="shared" si="6344"/>
        <v>0.875775625402523</v>
      </c>
      <c r="S852" s="18">
        <f ca="1">IF(R852&lt;=('Ejercicio 3 - TIR'!$D$23-'Ejercicio 3 - TIR'!$C$23)/('Ejercicio 3 - TIR'!$E$23-'Ejercicio 3 - TIR'!$C$23),'Ejercicio 3 - TIR'!$C$23+SQRT(('Ejercicio 3 - TIR'!$E$23-'Ejercicio 3 - TIR'!$C$23)*('Ejercicio 3 - TIR'!$D$23-'Ejercicio 3 - TIR'!$C$23)*R852),'Ejercicio 3 - TIR'!$E$23-SQRT(('Ejercicio 3 - TIR'!$E$23-'Ejercicio 3 - TIR'!$C$23)*('Ejercicio 3 - TIR'!$E$23-'Ejercicio 3 - TIR'!$D$23)*(1-R852)))</f>
        <v>0.165046609940369</v>
      </c>
      <c r="T852" s="16">
        <f ca="1" t="shared" ref="T852:X852" si="6345">RAND()</f>
        <v>0.663094079238091</v>
      </c>
      <c r="U852" s="18">
        <f ca="1">IF(T852&lt;=('Ejercicio 3 - TIR'!$D$24-'Ejercicio 3 - TIR'!$C$24)/('Ejercicio 3 - TIR'!$E$24-'Ejercicio 3 - TIR'!$C$24),'Ejercicio 3 - TIR'!$C$24+SQRT(('Ejercicio 3 - TIR'!$E$24-'Ejercicio 3 - TIR'!$C$24)*('Ejercicio 3 - TIR'!$D$24-'Ejercicio 3 - TIR'!$C$24)*T852),'Ejercicio 3 - TIR'!$E$24-SQRT(('Ejercicio 3 - TIR'!$E$24-'Ejercicio 3 - TIR'!$C$24)*('Ejercicio 3 - TIR'!$E$24-'Ejercicio 3 - TIR'!$D$24)*(1-T852)))</f>
        <v>0.189286215177329</v>
      </c>
      <c r="V852" s="16">
        <f ca="1" t="shared" si="6345"/>
        <v>0.710295330206911</v>
      </c>
      <c r="W852" s="18">
        <f ca="1">IF(V852&lt;=('Ejercicio 3 - TIR'!$D$25-'Ejercicio 3 - TIR'!$C$25)/('Ejercicio 3 - TIR'!$E$25-'Ejercicio 3 - TIR'!$C$25),'Ejercicio 3 - TIR'!$C$25+SQRT(('Ejercicio 3 - TIR'!$E$25-'Ejercicio 3 - TIR'!$C$25)*('Ejercicio 3 - TIR'!$D$25-'Ejercicio 3 - TIR'!$C$25)*V852),'Ejercicio 3 - TIR'!$E$25-SQRT(('Ejercicio 3 - TIR'!$E$25-'Ejercicio 3 - TIR'!$C$25)*('Ejercicio 3 - TIR'!$E$25-'Ejercicio 3 - TIR'!$D$25)*(1-V852)))</f>
        <v>0.218157161805583</v>
      </c>
      <c r="X852" s="16">
        <f ca="1" t="shared" si="6345"/>
        <v>0.544658958182349</v>
      </c>
      <c r="Y852" s="18">
        <f ca="1">IF(X852&lt;=('Ejercicio 3 - TIR'!$D$26-'Ejercicio 3 - TIR'!$C$26)/('Ejercicio 3 - TIR'!$E$26-'Ejercicio 3 - TIR'!$C$26),'Ejercicio 3 - TIR'!$C$26+SQRT(('Ejercicio 3 - TIR'!$E$26-'Ejercicio 3 - TIR'!$C$26)*('Ejercicio 3 - TIR'!$D$26-'Ejercicio 3 - TIR'!$C$26)*X852),'Ejercicio 3 - TIR'!$E$26-SQRT(('Ejercicio 3 - TIR'!$E$26-'Ejercicio 3 - TIR'!$C$26)*('Ejercicio 3 - TIR'!$E$26-'Ejercicio 3 - TIR'!$D$26)*(1-X852)))</f>
        <v>0.230413291843324</v>
      </c>
      <c r="Z852" s="16">
        <f ca="1" t="shared" si="6192"/>
        <v>1.15248038869331</v>
      </c>
      <c r="AA852" s="16">
        <f ca="1" t="shared" si="6193"/>
        <v>1.3426933698699</v>
      </c>
      <c r="AB852" s="16">
        <f ca="1" t="shared" si="6194"/>
        <v>1.59684671599626</v>
      </c>
      <c r="AC852" s="16">
        <f ca="1" t="shared" si="6195"/>
        <v>1.94521026339657</v>
      </c>
      <c r="AD852" s="16">
        <f ca="1" t="shared" si="6196"/>
        <v>2.3934125635132</v>
      </c>
      <c r="AE852" s="15">
        <f ca="1" t="shared" si="6197"/>
        <v>4699.58541183249</v>
      </c>
      <c r="AF852" s="15">
        <f ca="1" t="shared" si="6198"/>
        <v>5475.23605218066</v>
      </c>
      <c r="AG852" s="15">
        <f ca="1" t="shared" si="6199"/>
        <v>6511.6227617004</v>
      </c>
      <c r="AH852" s="15">
        <f ca="1" t="shared" si="6200"/>
        <v>7932.17990214159</v>
      </c>
      <c r="AI852" s="15">
        <f ca="1" t="shared" si="6201"/>
        <v>9759.8595848875</v>
      </c>
      <c r="AJ852" s="17">
        <f ca="1" t="shared" si="6202"/>
        <v>47181.2009314448</v>
      </c>
      <c r="AK852" s="17">
        <f ca="1" t="shared" si="6203"/>
        <v>47740.5457730186</v>
      </c>
      <c r="AL852" s="17">
        <f ca="1" t="shared" si="6204"/>
        <v>56596.595394265</v>
      </c>
      <c r="AM852" s="17">
        <f ca="1" t="shared" si="6205"/>
        <v>78071.4703407473</v>
      </c>
      <c r="AN852" s="17">
        <f ca="1" t="shared" si="6206"/>
        <v>94516.5050911468</v>
      </c>
      <c r="AO852" s="17">
        <f ca="1">C852/'Ejercicio 3 - TIR'!$D$7</f>
        <v>14702.7867669611</v>
      </c>
      <c r="AP852" s="17">
        <f ca="1" t="shared" si="6207"/>
        <v>32478.4141644838</v>
      </c>
      <c r="AQ852" s="17">
        <f ca="1" t="shared" si="6208"/>
        <v>33037.7590060576</v>
      </c>
      <c r="AR852" s="17">
        <f ca="1" t="shared" si="6209"/>
        <v>41893.808627304</v>
      </c>
      <c r="AS852" s="17">
        <f ca="1" t="shared" si="6210"/>
        <v>63368.6835737862</v>
      </c>
      <c r="AT852" s="17">
        <f ca="1" t="shared" si="6211"/>
        <v>79813.7183241858</v>
      </c>
      <c r="AU852" s="17">
        <f ca="1">AP852*'Ejercicio 3 - TIR'!$D$5</f>
        <v>16239.2070822419</v>
      </c>
      <c r="AV852" s="17">
        <f ca="1">AQ852*'Ejercicio 3 - TIR'!$D$5</f>
        <v>16518.8795030288</v>
      </c>
      <c r="AW852" s="17">
        <f ca="1">AR852*'Ejercicio 3 - TIR'!$D$5</f>
        <v>20946.904313652</v>
      </c>
      <c r="AX852" s="17">
        <f ca="1">AS852*'Ejercicio 3 - TIR'!$D$5</f>
        <v>31684.3417868931</v>
      </c>
      <c r="AY852" s="17">
        <f ca="1">AT852*'Ejercicio 3 - TIR'!$D$5</f>
        <v>39906.8591620929</v>
      </c>
      <c r="AZ852" s="17">
        <f ca="1" t="shared" ref="AZ852:BD852" si="6346">AJ852-AU852-AE852</f>
        <v>26242.4084373705</v>
      </c>
      <c r="BA852" s="17">
        <f ca="1" t="shared" si="6346"/>
        <v>25746.4302178092</v>
      </c>
      <c r="BB852" s="17">
        <f ca="1" t="shared" si="6346"/>
        <v>29138.0683189126</v>
      </c>
      <c r="BC852" s="17">
        <f ca="1" t="shared" si="6346"/>
        <v>38454.9486517126</v>
      </c>
      <c r="BD852" s="17">
        <f ca="1" t="shared" si="6346"/>
        <v>44849.7863441664</v>
      </c>
      <c r="BE852" s="17">
        <f ca="1" t="shared" ref="BE852:BI852" si="6347">AZ852/Z852</f>
        <v>22770.3730968684</v>
      </c>
      <c r="BF852" s="17">
        <f ca="1" t="shared" si="6347"/>
        <v>19175.2121486263</v>
      </c>
      <c r="BG852" s="17">
        <f ca="1" t="shared" si="6347"/>
        <v>18247.2544340197</v>
      </c>
      <c r="BH852" s="17">
        <f ca="1" t="shared" si="6347"/>
        <v>19769.044701916</v>
      </c>
      <c r="BI852" s="17">
        <f ca="1" t="shared" si="6347"/>
        <v>18738.8447056253</v>
      </c>
      <c r="BJ852" s="17">
        <f ca="1" t="shared" si="6214"/>
        <v>73767.1700890476</v>
      </c>
      <c r="BK852" s="17">
        <f ca="1" t="shared" si="6215"/>
        <v>35189.8345667002</v>
      </c>
      <c r="BL852" s="17">
        <f ca="1" t="shared" si="6216"/>
        <v>108957.004655748</v>
      </c>
      <c r="BM852" s="17">
        <f ca="1">BK852*'Ejercicio 3 - TIR'!$D$5</f>
        <v>17594.9172833501</v>
      </c>
      <c r="BN852" s="17">
        <f ca="1" t="shared" si="6217"/>
        <v>91362.0873723977</v>
      </c>
      <c r="BO852" s="17">
        <f ca="1" t="shared" si="6218"/>
        <v>38172.3104345583</v>
      </c>
      <c r="BP852" s="17">
        <f ca="1" t="shared" si="6219"/>
        <v>-104334.850885883</v>
      </c>
      <c r="BQ852" s="17">
        <f ca="1" t="shared" ref="BQ852:BT852" si="6348">BE852</f>
        <v>22770.3730968684</v>
      </c>
      <c r="BR852" s="17">
        <f ca="1" t="shared" si="6348"/>
        <v>19175.2121486263</v>
      </c>
      <c r="BS852" s="17">
        <f ca="1" t="shared" si="6348"/>
        <v>18247.2544340197</v>
      </c>
      <c r="BT852" s="17">
        <f ca="1" t="shared" si="6348"/>
        <v>19769.044701916</v>
      </c>
      <c r="BU852" s="17">
        <f ca="1" t="shared" si="6221"/>
        <v>56911.1551401836</v>
      </c>
      <c r="BV852" s="19">
        <f ca="1" t="shared" si="6222"/>
        <v>8.2918831310681</v>
      </c>
    </row>
    <row r="853" ht="15" customHeight="1" spans="1:74">
      <c r="A853" s="15">
        <v>852</v>
      </c>
      <c r="B853" s="16">
        <f ca="1" t="shared" ref="B853:F853" si="6349">RAND()</f>
        <v>0.602186019077732</v>
      </c>
      <c r="C853" s="17">
        <f ca="1">IF(B853&lt;=('Ejercicio 3 - TIR'!$D$13-'Ejercicio 3 - TIR'!$C$13)/('Ejercicio 3 - TIR'!$E$13-'Ejercicio 3 - TIR'!$C$13),'Ejercicio 3 - TIR'!$C$13+SQRT(('Ejercicio 3 - TIR'!$E$13-'Ejercicio 3 - TIR'!$C$13)*('Ejercicio 3 - TIR'!$D$13-'Ejercicio 3 - TIR'!$C$13)*B853),'Ejercicio 3 - TIR'!$E$13-SQRT(('Ejercicio 3 - TIR'!$E$13-'Ejercicio 3 - TIR'!$C$13)*('Ejercicio 3 - TIR'!$E$13-'Ejercicio 3 - TIR'!$D$13)*(1-B853)))</f>
        <v>78151.0463155161</v>
      </c>
      <c r="D853" s="16">
        <f ca="1" t="shared" si="6349"/>
        <v>0.537236068730257</v>
      </c>
      <c r="E853" s="17">
        <f ca="1">IF(D853&lt;=('Ejercicio 3 - TIR'!$D$14-'Ejercicio 3 - TIR'!$C$14)/('Ejercicio 3 - TIR'!$E$14-'Ejercicio 3 - TIR'!$C$14),'Ejercicio 3 - TIR'!$C$14+SQRT(('Ejercicio 3 - TIR'!$E$14-'Ejercicio 3 - TIR'!$C$14)*('Ejercicio 3 - TIR'!$D$14-'Ejercicio 3 - TIR'!$C$14)*D853),'Ejercicio 3 - TIR'!$E$14-SQRT(('Ejercicio 3 - TIR'!$E$14-'Ejercicio 3 - TIR'!$C$14)*('Ejercicio 3 - TIR'!$E$14-'Ejercicio 3 - TIR'!$D$14)*(1-D853)))</f>
        <v>31668.4581444692</v>
      </c>
      <c r="F853" s="16">
        <f ca="1" t="shared" si="6349"/>
        <v>0.832539427074137</v>
      </c>
      <c r="G853" s="17">
        <f ca="1">IF(F853&lt;=('Ejercicio 3 - TIR'!$D$18-'Ejercicio 3 - TIR'!$C$18)/('Ejercicio 3 - TIR'!$E$18-'Ejercicio 3 - TIR'!$C$18),'Ejercicio 3 - TIR'!$C$18+SQRT(('Ejercicio 3 - TIR'!$E$18-'Ejercicio 3 - TIR'!$C$18)*('Ejercicio 3 - TIR'!$D$18-'Ejercicio 3 - TIR'!$C$18)*F853),'Ejercicio 3 - TIR'!$E$18-SQRT(('Ejercicio 3 - TIR'!$E$18-'Ejercicio 3 - TIR'!$C$18)*('Ejercicio 3 - TIR'!$E$18-'Ejercicio 3 - TIR'!$D$18)*(1-F853)))</f>
        <v>41456.0554505693</v>
      </c>
      <c r="H853" s="16">
        <f ca="1" t="shared" ref="H853:L853" si="6350">RAND()</f>
        <v>0.885722692505609</v>
      </c>
      <c r="I853" s="17">
        <f ca="1">IF(H853&lt;=('Ejercicio 3 - TIR'!$D$18-'Ejercicio 3 - TIR'!$C$18)/('Ejercicio 3 - TIR'!$E$18-'Ejercicio 3 - TIR'!$C$18),'Ejercicio 3 - TIR'!$C$18+SQRT(('Ejercicio 3 - TIR'!$E$18-'Ejercicio 3 - TIR'!$C$18)*('Ejercicio 3 - TIR'!$D$18-'Ejercicio 3 - TIR'!$C$18)*H853),'Ejercicio 3 - TIR'!$E$18-SQRT(('Ejercicio 3 - TIR'!$E$18-'Ejercicio 3 - TIR'!$C$18)*('Ejercicio 3 - TIR'!$E$18-'Ejercicio 3 - TIR'!$D$18)*(1-H853)))</f>
        <v>42072.4074631057</v>
      </c>
      <c r="J853" s="16">
        <f ca="1" t="shared" si="6350"/>
        <v>0.462529382380149</v>
      </c>
      <c r="K853" s="17">
        <f ca="1">IF(J853&lt;=('Ejercicio 3 - TIR'!$D$18-'Ejercicio 3 - TIR'!$C$18)/('Ejercicio 3 - TIR'!$E$18-'Ejercicio 3 - TIR'!$C$18),'Ejercicio 3 - TIR'!$C$18+SQRT(('Ejercicio 3 - TIR'!$E$18-'Ejercicio 3 - TIR'!$C$18)*('Ejercicio 3 - TIR'!$D$18-'Ejercicio 3 - TIR'!$C$18)*J853),'Ejercicio 3 - TIR'!$E$18-SQRT(('Ejercicio 3 - TIR'!$E$18-'Ejercicio 3 - TIR'!$C$18)*('Ejercicio 3 - TIR'!$E$18-'Ejercicio 3 - TIR'!$D$18)*(1-J853)))</f>
        <v>38329.4301940182</v>
      </c>
      <c r="L853" s="16">
        <f ca="1" t="shared" si="6350"/>
        <v>0.580097355859004</v>
      </c>
      <c r="M853" s="17">
        <f ca="1">IF(L853&lt;=('Ejercicio 3 - TIR'!$D$18-'Ejercicio 3 - TIR'!$C$18)/('Ejercicio 3 - TIR'!$E$18-'Ejercicio 3 - TIR'!$C$18),'Ejercicio 3 - TIR'!$C$18+SQRT(('Ejercicio 3 - TIR'!$E$18-'Ejercicio 3 - TIR'!$C$18)*('Ejercicio 3 - TIR'!$D$18-'Ejercicio 3 - TIR'!$C$18)*L853),'Ejercicio 3 - TIR'!$E$18-SQRT(('Ejercicio 3 - TIR'!$E$18-'Ejercicio 3 - TIR'!$C$18)*('Ejercicio 3 - TIR'!$E$18-'Ejercicio 3 - TIR'!$D$18)*(1-L853)))</f>
        <v>39328.1618435172</v>
      </c>
      <c r="N853" s="16">
        <f ca="1" t="shared" ref="N853:R853" si="6351">RAND()</f>
        <v>0.853126986977494</v>
      </c>
      <c r="O853" s="17">
        <f ca="1">IF(N853&lt;=('Ejercicio 3 - TIR'!$D$18-'Ejercicio 3 - TIR'!$C$18)/('Ejercicio 3 - TIR'!$E$18-'Ejercicio 3 - TIR'!$C$18),'Ejercicio 3 - TIR'!$C$18+SQRT(('Ejercicio 3 - TIR'!$E$18-'Ejercicio 3 - TIR'!$C$18)*('Ejercicio 3 - TIR'!$D$18-'Ejercicio 3 - TIR'!$C$18)*N853),'Ejercicio 3 - TIR'!$E$18-SQRT(('Ejercicio 3 - TIR'!$E$18-'Ejercicio 3 - TIR'!$C$18)*('Ejercicio 3 - TIR'!$E$18-'Ejercicio 3 - TIR'!$D$18)*(1-N853)))</f>
        <v>41681.0429384085</v>
      </c>
      <c r="P853" s="16">
        <f ca="1" t="shared" si="6351"/>
        <v>0.885969202485877</v>
      </c>
      <c r="Q853" s="18">
        <f ca="1">IF(P853&lt;=('Ejercicio 3 - TIR'!$D$22-'Ejercicio 3 - TIR'!$C$22)/('Ejercicio 3 - TIR'!$E$22-'Ejercicio 3 - TIR'!$C$22),'Ejercicio 3 - TIR'!$C$22+SQRT(('Ejercicio 3 - TIR'!$E$22-'Ejercicio 3 - TIR'!$C$22)*('Ejercicio 3 - TIR'!$D$22-'Ejercicio 3 - TIR'!$C$22)*P853),'Ejercicio 3 - TIR'!$E$22-SQRT(('Ejercicio 3 - TIR'!$E$22-'Ejercicio 3 - TIR'!$C$22)*('Ejercicio 3 - TIR'!$E$22-'Ejercicio 3 - TIR'!$D$22)*(1-P853)))</f>
        <v>0.165673261518216</v>
      </c>
      <c r="R853" s="16">
        <f ca="1" t="shared" si="6351"/>
        <v>0.0518709428396549</v>
      </c>
      <c r="S853" s="18">
        <f ca="1">IF(R853&lt;=('Ejercicio 3 - TIR'!$D$23-'Ejercicio 3 - TIR'!$C$23)/('Ejercicio 3 - TIR'!$E$23-'Ejercicio 3 - TIR'!$C$23),'Ejercicio 3 - TIR'!$C$23+SQRT(('Ejercicio 3 - TIR'!$E$23-'Ejercicio 3 - TIR'!$C$23)*('Ejercicio 3 - TIR'!$D$23-'Ejercicio 3 - TIR'!$C$23)*R853),'Ejercicio 3 - TIR'!$E$23-SQRT(('Ejercicio 3 - TIR'!$E$23-'Ejercicio 3 - TIR'!$C$23)*('Ejercicio 3 - TIR'!$E$23-'Ejercicio 3 - TIR'!$D$23)*(1-R853)))</f>
        <v>0.129662696161599</v>
      </c>
      <c r="T853" s="16">
        <f ca="1" t="shared" ref="T853:X853" si="6352">RAND()</f>
        <v>0.778810104530137</v>
      </c>
      <c r="U853" s="18">
        <f ca="1">IF(T853&lt;=('Ejercicio 3 - TIR'!$D$24-'Ejercicio 3 - TIR'!$C$24)/('Ejercicio 3 - TIR'!$E$24-'Ejercicio 3 - TIR'!$C$24),'Ejercicio 3 - TIR'!$C$24+SQRT(('Ejercicio 3 - TIR'!$E$24-'Ejercicio 3 - TIR'!$C$24)*('Ejercicio 3 - TIR'!$D$24-'Ejercicio 3 - TIR'!$C$24)*T853),'Ejercicio 3 - TIR'!$E$24-SQRT(('Ejercicio 3 - TIR'!$E$24-'Ejercicio 3 - TIR'!$C$24)*('Ejercicio 3 - TIR'!$E$24-'Ejercicio 3 - TIR'!$D$24)*(1-T853)))</f>
        <v>0.195113624062238</v>
      </c>
      <c r="V853" s="16">
        <f ca="1" t="shared" si="6352"/>
        <v>0.888319674954471</v>
      </c>
      <c r="W853" s="18">
        <f ca="1">IF(V853&lt;=('Ejercicio 3 - TIR'!$D$25-'Ejercicio 3 - TIR'!$C$25)/('Ejercicio 3 - TIR'!$E$25-'Ejercicio 3 - TIR'!$C$25),'Ejercicio 3 - TIR'!$C$25+SQRT(('Ejercicio 3 - TIR'!$E$25-'Ejercicio 3 - TIR'!$C$25)*('Ejercicio 3 - TIR'!$D$25-'Ejercicio 3 - TIR'!$C$25)*V853),'Ejercicio 3 - TIR'!$E$25-SQRT(('Ejercicio 3 - TIR'!$E$25-'Ejercicio 3 - TIR'!$C$25)*('Ejercicio 3 - TIR'!$E$25-'Ejercicio 3 - TIR'!$D$25)*(1-V853)))</f>
        <v>0.23022928585864</v>
      </c>
      <c r="X853" s="16">
        <f ca="1" t="shared" si="6352"/>
        <v>0.484855922368537</v>
      </c>
      <c r="Y853" s="18">
        <f ca="1">IF(X853&lt;=('Ejercicio 3 - TIR'!$D$26-'Ejercicio 3 - TIR'!$C$26)/('Ejercicio 3 - TIR'!$E$26-'Ejercicio 3 - TIR'!$C$26),'Ejercicio 3 - TIR'!$C$26+SQRT(('Ejercicio 3 - TIR'!$E$26-'Ejercicio 3 - TIR'!$C$26)*('Ejercicio 3 - TIR'!$D$26-'Ejercicio 3 - TIR'!$C$26)*X853),'Ejercicio 3 - TIR'!$E$26-SQRT(('Ejercicio 3 - TIR'!$E$26-'Ejercicio 3 - TIR'!$C$26)*('Ejercicio 3 - TIR'!$E$26-'Ejercicio 3 - TIR'!$D$26)*(1-X853)))</f>
        <v>0.227257436361039</v>
      </c>
      <c r="Z853" s="16">
        <f ca="1" t="shared" si="6192"/>
        <v>1.16567326151822</v>
      </c>
      <c r="AA853" s="16">
        <f ca="1" t="shared" si="6193"/>
        <v>1.31681759945015</v>
      </c>
      <c r="AB853" s="16">
        <f ca="1" t="shared" si="6194"/>
        <v>1.57374665350781</v>
      </c>
      <c r="AC853" s="16">
        <f ca="1" t="shared" si="6195"/>
        <v>1.93606922166734</v>
      </c>
      <c r="AD853" s="16">
        <f ca="1" t="shared" si="6196"/>
        <v>2.37605534960097</v>
      </c>
      <c r="AE853" s="15">
        <f ca="1" t="shared" si="6197"/>
        <v>5246.61674804733</v>
      </c>
      <c r="AF853" s="15">
        <f ca="1" t="shared" si="6198"/>
        <v>5926.90722132575</v>
      </c>
      <c r="AG853" s="15">
        <f ca="1" t="shared" si="6199"/>
        <v>7083.32756875927</v>
      </c>
      <c r="AH853" s="15">
        <f ca="1" t="shared" si="6200"/>
        <v>8714.11701641754</v>
      </c>
      <c r="AI853" s="15">
        <f ca="1" t="shared" si="6201"/>
        <v>10694.4649097187</v>
      </c>
      <c r="AJ853" s="17">
        <f ca="1" t="shared" si="6202"/>
        <v>48324.2153667451</v>
      </c>
      <c r="AK853" s="17">
        <f ca="1" t="shared" si="6203"/>
        <v>55401.6865986555</v>
      </c>
      <c r="AL853" s="17">
        <f ca="1" t="shared" si="6204"/>
        <v>60320.8124986973</v>
      </c>
      <c r="AM853" s="17">
        <f ca="1" t="shared" si="6205"/>
        <v>76142.0436899855</v>
      </c>
      <c r="AN853" s="17">
        <f ca="1" t="shared" si="6206"/>
        <v>99036.4650507532</v>
      </c>
      <c r="AO853" s="17">
        <f ca="1">C853/'Ejercicio 3 - TIR'!$D$7</f>
        <v>15630.2092631032</v>
      </c>
      <c r="AP853" s="17">
        <f ca="1" t="shared" si="6207"/>
        <v>32694.0061036419</v>
      </c>
      <c r="AQ853" s="17">
        <f ca="1" t="shared" si="6208"/>
        <v>39771.4773355523</v>
      </c>
      <c r="AR853" s="17">
        <f ca="1" t="shared" si="6209"/>
        <v>44690.6032355941</v>
      </c>
      <c r="AS853" s="17">
        <f ca="1" t="shared" si="6210"/>
        <v>60511.8344268822</v>
      </c>
      <c r="AT853" s="17">
        <f ca="1" t="shared" si="6211"/>
        <v>83406.25578765</v>
      </c>
      <c r="AU853" s="17">
        <f ca="1">AP853*'Ejercicio 3 - TIR'!$D$5</f>
        <v>16347.0030518209</v>
      </c>
      <c r="AV853" s="17">
        <f ca="1">AQ853*'Ejercicio 3 - TIR'!$D$5</f>
        <v>19885.7386677761</v>
      </c>
      <c r="AW853" s="17">
        <f ca="1">AR853*'Ejercicio 3 - TIR'!$D$5</f>
        <v>22345.3016177971</v>
      </c>
      <c r="AX853" s="17">
        <f ca="1">AS853*'Ejercicio 3 - TIR'!$D$5</f>
        <v>30255.9172134411</v>
      </c>
      <c r="AY853" s="17">
        <f ca="1">AT853*'Ejercicio 3 - TIR'!$D$5</f>
        <v>41703.127893825</v>
      </c>
      <c r="AZ853" s="17">
        <f ca="1" t="shared" ref="AZ853:BD853" si="6353">AJ853-AU853-AE853</f>
        <v>26730.5955668768</v>
      </c>
      <c r="BA853" s="17">
        <f ca="1" t="shared" si="6353"/>
        <v>29589.0407095536</v>
      </c>
      <c r="BB853" s="17">
        <f ca="1" t="shared" si="6353"/>
        <v>30892.183312141</v>
      </c>
      <c r="BC853" s="17">
        <f ca="1" t="shared" si="6353"/>
        <v>37172.0094601268</v>
      </c>
      <c r="BD853" s="17">
        <f ca="1" t="shared" si="6353"/>
        <v>46638.8722472095</v>
      </c>
      <c r="BE853" s="17">
        <f ca="1" t="shared" ref="BE853:BI853" si="6354">AZ853/Z853</f>
        <v>22931.464973351</v>
      </c>
      <c r="BF853" s="17">
        <f ca="1" t="shared" si="6354"/>
        <v>22470.1133413684</v>
      </c>
      <c r="BG853" s="17">
        <f ca="1" t="shared" si="6354"/>
        <v>19629.7054823175</v>
      </c>
      <c r="BH853" s="17">
        <f ca="1" t="shared" si="6354"/>
        <v>19199.731623291</v>
      </c>
      <c r="BI853" s="17">
        <f ca="1" t="shared" si="6354"/>
        <v>19628.69773006</v>
      </c>
      <c r="BJ853" s="17">
        <f ca="1" t="shared" si="6214"/>
        <v>75246.0093877804</v>
      </c>
      <c r="BK853" s="17">
        <f ca="1" t="shared" si="6215"/>
        <v>37138.242334979</v>
      </c>
      <c r="BL853" s="17">
        <f ca="1" t="shared" si="6216"/>
        <v>112384.251722759</v>
      </c>
      <c r="BM853" s="17">
        <f ca="1">BK853*'Ejercicio 3 - TIR'!$D$5</f>
        <v>18569.1211674895</v>
      </c>
      <c r="BN853" s="17">
        <f ca="1" t="shared" si="6217"/>
        <v>93815.1305552699</v>
      </c>
      <c r="BO853" s="17">
        <f ca="1" t="shared" si="6218"/>
        <v>39483.5627760208</v>
      </c>
      <c r="BP853" s="17">
        <f ca="1" t="shared" si="6219"/>
        <v>-109819.504459985</v>
      </c>
      <c r="BQ853" s="17">
        <f ca="1" t="shared" ref="BQ853:BT853" si="6355">BE853</f>
        <v>22931.464973351</v>
      </c>
      <c r="BR853" s="17">
        <f ca="1" t="shared" si="6355"/>
        <v>22470.1133413684</v>
      </c>
      <c r="BS853" s="17">
        <f ca="1" t="shared" si="6355"/>
        <v>19629.7054823175</v>
      </c>
      <c r="BT853" s="17">
        <f ca="1" t="shared" si="6355"/>
        <v>19199.731623291</v>
      </c>
      <c r="BU853" s="17">
        <f ca="1" t="shared" si="6221"/>
        <v>59112.2605060809</v>
      </c>
      <c r="BV853" s="19">
        <f ca="1" t="shared" si="6222"/>
        <v>8.17981961923968</v>
      </c>
    </row>
    <row r="854" ht="15" customHeight="1" spans="1:74">
      <c r="A854" s="15">
        <v>853</v>
      </c>
      <c r="B854" s="16">
        <f ca="1" t="shared" ref="B854:F854" si="6356">RAND()</f>
        <v>0.239772412769238</v>
      </c>
      <c r="C854" s="17">
        <f ca="1">IF(B854&lt;=('Ejercicio 3 - TIR'!$D$13-'Ejercicio 3 - TIR'!$C$13)/('Ejercicio 3 - TIR'!$E$13-'Ejercicio 3 - TIR'!$C$13),'Ejercicio 3 - TIR'!$C$13+SQRT(('Ejercicio 3 - TIR'!$E$13-'Ejercicio 3 - TIR'!$C$13)*('Ejercicio 3 - TIR'!$D$13-'Ejercicio 3 - TIR'!$C$13)*B854),'Ejercicio 3 - TIR'!$E$13-SQRT(('Ejercicio 3 - TIR'!$E$13-'Ejercicio 3 - TIR'!$C$13)*('Ejercicio 3 - TIR'!$E$13-'Ejercicio 3 - TIR'!$D$13)*(1-B854)))</f>
        <v>69793.312264382</v>
      </c>
      <c r="D854" s="16">
        <f ca="1" t="shared" si="6356"/>
        <v>0.65219204560716</v>
      </c>
      <c r="E854" s="17">
        <f ca="1">IF(D854&lt;=('Ejercicio 3 - TIR'!$D$14-'Ejercicio 3 - TIR'!$C$14)/('Ejercicio 3 - TIR'!$E$14-'Ejercicio 3 - TIR'!$C$14),'Ejercicio 3 - TIR'!$C$14+SQRT(('Ejercicio 3 - TIR'!$E$14-'Ejercicio 3 - TIR'!$C$14)*('Ejercicio 3 - TIR'!$D$14-'Ejercicio 3 - TIR'!$C$14)*D854),'Ejercicio 3 - TIR'!$E$14-SQRT(('Ejercicio 3 - TIR'!$E$14-'Ejercicio 3 - TIR'!$C$14)*('Ejercicio 3 - TIR'!$E$14-'Ejercicio 3 - TIR'!$D$14)*(1-D854)))</f>
        <v>32777.0370927904</v>
      </c>
      <c r="F854" s="16">
        <f ca="1" t="shared" si="6356"/>
        <v>0.929903972225259</v>
      </c>
      <c r="G854" s="17">
        <f ca="1">IF(F854&lt;=('Ejercicio 3 - TIR'!$D$18-'Ejercicio 3 - TIR'!$C$18)/('Ejercicio 3 - TIR'!$E$18-'Ejercicio 3 - TIR'!$C$18),'Ejercicio 3 - TIR'!$C$18+SQRT(('Ejercicio 3 - TIR'!$E$18-'Ejercicio 3 - TIR'!$C$18)*('Ejercicio 3 - TIR'!$D$18-'Ejercicio 3 - TIR'!$C$18)*F854),'Ejercicio 3 - TIR'!$E$18-SQRT(('Ejercicio 3 - TIR'!$E$18-'Ejercicio 3 - TIR'!$C$18)*('Ejercicio 3 - TIR'!$E$18-'Ejercicio 3 - TIR'!$D$18)*(1-F854)))</f>
        <v>42707.1410677703</v>
      </c>
      <c r="H854" s="16">
        <f ca="1" t="shared" ref="H854:L854" si="6357">RAND()</f>
        <v>0.69395165492772</v>
      </c>
      <c r="I854" s="17">
        <f ca="1">IF(H854&lt;=('Ejercicio 3 - TIR'!$D$18-'Ejercicio 3 - TIR'!$C$18)/('Ejercicio 3 - TIR'!$E$18-'Ejercicio 3 - TIR'!$C$18),'Ejercicio 3 - TIR'!$C$18+SQRT(('Ejercicio 3 - TIR'!$E$18-'Ejercicio 3 - TIR'!$C$18)*('Ejercicio 3 - TIR'!$D$18-'Ejercicio 3 - TIR'!$C$18)*H854),'Ejercicio 3 - TIR'!$E$18-SQRT(('Ejercicio 3 - TIR'!$E$18-'Ejercicio 3 - TIR'!$C$18)*('Ejercicio 3 - TIR'!$E$18-'Ejercicio 3 - TIR'!$D$18)*(1-H854)))</f>
        <v>40209.005752412</v>
      </c>
      <c r="J854" s="16">
        <f ca="1" t="shared" si="6357"/>
        <v>0.671699662526208</v>
      </c>
      <c r="K854" s="17">
        <f ca="1">IF(J854&lt;=('Ejercicio 3 - TIR'!$D$18-'Ejercicio 3 - TIR'!$C$18)/('Ejercicio 3 - TIR'!$E$18-'Ejercicio 3 - TIR'!$C$18),'Ejercicio 3 - TIR'!$C$18+SQRT(('Ejercicio 3 - TIR'!$E$18-'Ejercicio 3 - TIR'!$C$18)*('Ejercicio 3 - TIR'!$D$18-'Ejercicio 3 - TIR'!$C$18)*J854),'Ejercicio 3 - TIR'!$E$18-SQRT(('Ejercicio 3 - TIR'!$E$18-'Ejercicio 3 - TIR'!$C$18)*('Ejercicio 3 - TIR'!$E$18-'Ejercicio 3 - TIR'!$D$18)*(1-J854)))</f>
        <v>40037.8910420534</v>
      </c>
      <c r="L854" s="16">
        <f ca="1" t="shared" si="6357"/>
        <v>0.643364686449685</v>
      </c>
      <c r="M854" s="17">
        <f ca="1">IF(L854&lt;=('Ejercicio 3 - TIR'!$D$18-'Ejercicio 3 - TIR'!$C$18)/('Ejercicio 3 - TIR'!$E$18-'Ejercicio 3 - TIR'!$C$18),'Ejercicio 3 - TIR'!$C$18+SQRT(('Ejercicio 3 - TIR'!$E$18-'Ejercicio 3 - TIR'!$C$18)*('Ejercicio 3 - TIR'!$D$18-'Ejercicio 3 - TIR'!$C$18)*L854),'Ejercicio 3 - TIR'!$E$18-SQRT(('Ejercicio 3 - TIR'!$E$18-'Ejercicio 3 - TIR'!$C$18)*('Ejercicio 3 - TIR'!$E$18-'Ejercicio 3 - TIR'!$D$18)*(1-L854)))</f>
        <v>39823.6807240185</v>
      </c>
      <c r="N854" s="16">
        <f ca="1" t="shared" ref="N854:R854" si="6358">RAND()</f>
        <v>0.13547159586629</v>
      </c>
      <c r="O854" s="17">
        <f ca="1">IF(N854&lt;=('Ejercicio 3 - TIR'!$D$18-'Ejercicio 3 - TIR'!$C$18)/('Ejercicio 3 - TIR'!$E$18-'Ejercicio 3 - TIR'!$C$18),'Ejercicio 3 - TIR'!$C$18+SQRT(('Ejercicio 3 - TIR'!$E$18-'Ejercicio 3 - TIR'!$C$18)*('Ejercicio 3 - TIR'!$D$18-'Ejercicio 3 - TIR'!$C$18)*N854),'Ejercicio 3 - TIR'!$E$18-SQRT(('Ejercicio 3 - TIR'!$E$18-'Ejercicio 3 - TIR'!$C$18)*('Ejercicio 3 - TIR'!$E$18-'Ejercicio 3 - TIR'!$D$18)*(1-N854)))</f>
        <v>34507.8530787886</v>
      </c>
      <c r="P854" s="16">
        <f ca="1" t="shared" si="6358"/>
        <v>0.574903207929643</v>
      </c>
      <c r="Q854" s="18">
        <f ca="1">IF(P854&lt;=('Ejercicio 3 - TIR'!$D$22-'Ejercicio 3 - TIR'!$C$22)/('Ejercicio 3 - TIR'!$E$22-'Ejercicio 3 - TIR'!$C$22),'Ejercicio 3 - TIR'!$C$22+SQRT(('Ejercicio 3 - TIR'!$E$22-'Ejercicio 3 - TIR'!$C$22)*('Ejercicio 3 - TIR'!$D$22-'Ejercicio 3 - TIR'!$C$22)*P854),'Ejercicio 3 - TIR'!$E$22-SQRT(('Ejercicio 3 - TIR'!$E$22-'Ejercicio 3 - TIR'!$C$22)*('Ejercicio 3 - TIR'!$E$22-'Ejercicio 3 - TIR'!$D$22)*(1-P854)))</f>
        <v>0.152338217235206</v>
      </c>
      <c r="R854" s="16">
        <f ca="1" t="shared" si="6358"/>
        <v>0.823252203436847</v>
      </c>
      <c r="S854" s="18">
        <f ca="1">IF(R854&lt;=('Ejercicio 3 - TIR'!$D$23-'Ejercicio 3 - TIR'!$C$23)/('Ejercicio 3 - TIR'!$E$23-'Ejercicio 3 - TIR'!$C$23),'Ejercicio 3 - TIR'!$C$23+SQRT(('Ejercicio 3 - TIR'!$E$23-'Ejercicio 3 - TIR'!$C$23)*('Ejercicio 3 - TIR'!$D$23-'Ejercicio 3 - TIR'!$C$23)*R854),'Ejercicio 3 - TIR'!$E$23-SQRT(('Ejercicio 3 - TIR'!$E$23-'Ejercicio 3 - TIR'!$C$23)*('Ejercicio 3 - TIR'!$E$23-'Ejercicio 3 - TIR'!$D$23)*(1-R854)))</f>
        <v>0.162163351385037</v>
      </c>
      <c r="T854" s="16">
        <f ca="1" t="shared" ref="T854:X854" si="6359">RAND()</f>
        <v>0.277210368539936</v>
      </c>
      <c r="U854" s="18">
        <f ca="1">IF(T854&lt;=('Ejercicio 3 - TIR'!$D$24-'Ejercicio 3 - TIR'!$C$24)/('Ejercicio 3 - TIR'!$E$24-'Ejercicio 3 - TIR'!$C$24),'Ejercicio 3 - TIR'!$C$24+SQRT(('Ejercicio 3 - TIR'!$E$24-'Ejercicio 3 - TIR'!$C$24)*('Ejercicio 3 - TIR'!$D$24-'Ejercicio 3 - TIR'!$C$24)*T854),'Ejercicio 3 - TIR'!$E$24-SQRT(('Ejercicio 3 - TIR'!$E$24-'Ejercicio 3 - TIR'!$C$24)*('Ejercicio 3 - TIR'!$E$24-'Ejercicio 3 - TIR'!$D$24)*(1-T854)))</f>
        <v>0.174127614344022</v>
      </c>
      <c r="V854" s="16">
        <f ca="1" t="shared" si="6359"/>
        <v>0.986405619062233</v>
      </c>
      <c r="W854" s="18">
        <f ca="1">IF(V854&lt;=('Ejercicio 3 - TIR'!$D$25-'Ejercicio 3 - TIR'!$C$25)/('Ejercicio 3 - TIR'!$E$25-'Ejercicio 3 - TIR'!$C$25),'Ejercicio 3 - TIR'!$C$25+SQRT(('Ejercicio 3 - TIR'!$E$25-'Ejercicio 3 - TIR'!$C$25)*('Ejercicio 3 - TIR'!$D$25-'Ejercicio 3 - TIR'!$C$25)*V854),'Ejercicio 3 - TIR'!$E$25-SQRT(('Ejercicio 3 - TIR'!$E$25-'Ejercicio 3 - TIR'!$C$25)*('Ejercicio 3 - TIR'!$E$25-'Ejercicio 3 - TIR'!$D$25)*(1-V854)))</f>
        <v>0.243102150097155</v>
      </c>
      <c r="X854" s="16">
        <f ca="1" t="shared" si="6359"/>
        <v>0.740853983252065</v>
      </c>
      <c r="Y854" s="18">
        <f ca="1">IF(X854&lt;=('Ejercicio 3 - TIR'!$D$26-'Ejercicio 3 - TIR'!$C$26)/('Ejercicio 3 - TIR'!$E$26-'Ejercicio 3 - TIR'!$C$26),'Ejercicio 3 - TIR'!$C$26+SQRT(('Ejercicio 3 - TIR'!$E$26-'Ejercicio 3 - TIR'!$C$26)*('Ejercicio 3 - TIR'!$D$26-'Ejercicio 3 - TIR'!$C$26)*X854),'Ejercicio 3 - TIR'!$E$26-SQRT(('Ejercicio 3 - TIR'!$E$26-'Ejercicio 3 - TIR'!$C$26)*('Ejercicio 3 - TIR'!$E$26-'Ejercicio 3 - TIR'!$D$26)*(1-X854)))</f>
        <v>0.242591598665021</v>
      </c>
      <c r="Z854" s="16">
        <f ca="1" t="shared" si="6192"/>
        <v>1.15233821723521</v>
      </c>
      <c r="AA854" s="16">
        <f ca="1" t="shared" si="6193"/>
        <v>1.33920524447113</v>
      </c>
      <c r="AB854" s="16">
        <f ca="1" t="shared" si="6194"/>
        <v>1.57239785880789</v>
      </c>
      <c r="AC854" s="16">
        <f ca="1" t="shared" si="6195"/>
        <v>1.95465115909224</v>
      </c>
      <c r="AD854" s="16">
        <f ca="1" t="shared" si="6196"/>
        <v>2.42883310860887</v>
      </c>
      <c r="AE854" s="15">
        <f ca="1" t="shared" si="6197"/>
        <v>4993.19539696791</v>
      </c>
      <c r="AF854" s="15">
        <f ca="1" t="shared" si="6198"/>
        <v>5802.90869666057</v>
      </c>
      <c r="AG854" s="15">
        <f ca="1" t="shared" si="6199"/>
        <v>6813.35534426625</v>
      </c>
      <c r="AH854" s="15">
        <f ca="1" t="shared" si="6200"/>
        <v>8469.69667783332</v>
      </c>
      <c r="AI854" s="15">
        <f ca="1" t="shared" si="6201"/>
        <v>10524.3739351167</v>
      </c>
      <c r="AJ854" s="17">
        <f ca="1" t="shared" si="6202"/>
        <v>49213.0708012469</v>
      </c>
      <c r="AK854" s="17">
        <f ca="1" t="shared" si="6203"/>
        <v>53848.1113785998</v>
      </c>
      <c r="AL854" s="17">
        <f ca="1" t="shared" si="6204"/>
        <v>62955.4941457081</v>
      </c>
      <c r="AM854" s="17">
        <f ca="1" t="shared" si="6205"/>
        <v>77841.4036865223</v>
      </c>
      <c r="AN854" s="17">
        <f ca="1" t="shared" si="6206"/>
        <v>83813.8160647722</v>
      </c>
      <c r="AO854" s="17">
        <f ca="1">C854/'Ejercicio 3 - TIR'!$D$7</f>
        <v>13958.6624528764</v>
      </c>
      <c r="AP854" s="17">
        <f ca="1" t="shared" si="6207"/>
        <v>35254.4083483705</v>
      </c>
      <c r="AQ854" s="17">
        <f ca="1" t="shared" si="6208"/>
        <v>39889.4489257234</v>
      </c>
      <c r="AR854" s="17">
        <f ca="1" t="shared" si="6209"/>
        <v>48996.8316928317</v>
      </c>
      <c r="AS854" s="17">
        <f ca="1" t="shared" si="6210"/>
        <v>63882.7412336459</v>
      </c>
      <c r="AT854" s="17">
        <f ca="1" t="shared" si="6211"/>
        <v>69855.1536118957</v>
      </c>
      <c r="AU854" s="17">
        <f ca="1">AP854*'Ejercicio 3 - TIR'!$D$5</f>
        <v>17627.2041741852</v>
      </c>
      <c r="AV854" s="17">
        <f ca="1">AQ854*'Ejercicio 3 - TIR'!$D$5</f>
        <v>19944.7244628617</v>
      </c>
      <c r="AW854" s="17">
        <f ca="1">AR854*'Ejercicio 3 - TIR'!$D$5</f>
        <v>24498.4158464159</v>
      </c>
      <c r="AX854" s="17">
        <f ca="1">AS854*'Ejercicio 3 - TIR'!$D$5</f>
        <v>31941.3706168229</v>
      </c>
      <c r="AY854" s="17">
        <f ca="1">AT854*'Ejercicio 3 - TIR'!$D$5</f>
        <v>34927.5768059479</v>
      </c>
      <c r="AZ854" s="17">
        <f ca="1" t="shared" ref="AZ854:BD854" si="6360">AJ854-AU854-AE854</f>
        <v>26592.6712300937</v>
      </c>
      <c r="BA854" s="17">
        <f ca="1" t="shared" si="6360"/>
        <v>28100.4782190776</v>
      </c>
      <c r="BB854" s="17">
        <f ca="1" t="shared" si="6360"/>
        <v>31643.722955026</v>
      </c>
      <c r="BC854" s="17">
        <f ca="1" t="shared" si="6360"/>
        <v>37430.336391866</v>
      </c>
      <c r="BD854" s="17">
        <f ca="1" t="shared" si="6360"/>
        <v>38361.8653237076</v>
      </c>
      <c r="BE854" s="17">
        <f ca="1" t="shared" ref="BE854:BI854" si="6361">AZ854/Z854</f>
        <v>23077.1407494384</v>
      </c>
      <c r="BF854" s="17">
        <f ca="1" t="shared" si="6361"/>
        <v>20982.9511459051</v>
      </c>
      <c r="BG854" s="17">
        <f ca="1" t="shared" si="6361"/>
        <v>20124.5014280398</v>
      </c>
      <c r="BH854" s="17">
        <f ca="1" t="shared" si="6361"/>
        <v>19149.369040995</v>
      </c>
      <c r="BI854" s="17">
        <f ca="1" t="shared" si="6361"/>
        <v>15794.3603402539</v>
      </c>
      <c r="BJ854" s="17">
        <f ca="1" t="shared" si="6214"/>
        <v>79609.9528930703</v>
      </c>
      <c r="BK854" s="17">
        <f ca="1" t="shared" si="6215"/>
        <v>33903.2615174417</v>
      </c>
      <c r="BL854" s="17">
        <f ca="1" t="shared" si="6216"/>
        <v>113513.214410512</v>
      </c>
      <c r="BM854" s="17">
        <f ca="1">BK854*'Ejercicio 3 - TIR'!$D$5</f>
        <v>16951.6307587208</v>
      </c>
      <c r="BN854" s="17">
        <f ca="1" t="shared" si="6217"/>
        <v>96561.5836517911</v>
      </c>
      <c r="BO854" s="17">
        <f ca="1" t="shared" si="6218"/>
        <v>39756.3683192286</v>
      </c>
      <c r="BP854" s="17">
        <f ca="1" t="shared" si="6219"/>
        <v>-102570.349357172</v>
      </c>
      <c r="BQ854" s="17">
        <f ca="1" t="shared" ref="BQ854:BT854" si="6362">BE854</f>
        <v>23077.1407494384</v>
      </c>
      <c r="BR854" s="17">
        <f ca="1" t="shared" si="6362"/>
        <v>20982.9511459051</v>
      </c>
      <c r="BS854" s="17">
        <f ca="1" t="shared" si="6362"/>
        <v>20124.5014280398</v>
      </c>
      <c r="BT854" s="17">
        <f ca="1" t="shared" si="6362"/>
        <v>19149.369040995</v>
      </c>
      <c r="BU854" s="17">
        <f ca="1" t="shared" si="6221"/>
        <v>55550.7286594825</v>
      </c>
      <c r="BV854" s="19">
        <f ca="1" t="shared" si="6222"/>
        <v>9.48012355719761</v>
      </c>
    </row>
    <row r="855" ht="15" customHeight="1" spans="1:74">
      <c r="A855" s="15">
        <v>854</v>
      </c>
      <c r="B855" s="16">
        <f ca="1" t="shared" ref="B855:F855" si="6363">RAND()</f>
        <v>0.823620916018337</v>
      </c>
      <c r="C855" s="17">
        <f ca="1">IF(B855&lt;=('Ejercicio 3 - TIR'!$D$13-'Ejercicio 3 - TIR'!$C$13)/('Ejercicio 3 - TIR'!$E$13-'Ejercicio 3 - TIR'!$C$13),'Ejercicio 3 - TIR'!$C$13+SQRT(('Ejercicio 3 - TIR'!$E$13-'Ejercicio 3 - TIR'!$C$13)*('Ejercicio 3 - TIR'!$D$13-'Ejercicio 3 - TIR'!$C$13)*B855),'Ejercicio 3 - TIR'!$E$13-SQRT(('Ejercicio 3 - TIR'!$E$13-'Ejercicio 3 - TIR'!$C$13)*('Ejercicio 3 - TIR'!$E$13-'Ejercicio 3 - TIR'!$D$13)*(1-B855)))</f>
        <v>85451.6358040501</v>
      </c>
      <c r="D855" s="16">
        <f ca="1" t="shared" si="6363"/>
        <v>0.539190519569272</v>
      </c>
      <c r="E855" s="17">
        <f ca="1">IF(D855&lt;=('Ejercicio 3 - TIR'!$D$14-'Ejercicio 3 - TIR'!$C$14)/('Ejercicio 3 - TIR'!$E$14-'Ejercicio 3 - TIR'!$C$14),'Ejercicio 3 - TIR'!$C$14+SQRT(('Ejercicio 3 - TIR'!$E$14-'Ejercicio 3 - TIR'!$C$14)*('Ejercicio 3 - TIR'!$D$14-'Ejercicio 3 - TIR'!$C$14)*D855),'Ejercicio 3 - TIR'!$E$14-SQRT(('Ejercicio 3 - TIR'!$E$14-'Ejercicio 3 - TIR'!$C$14)*('Ejercicio 3 - TIR'!$E$14-'Ejercicio 3 - TIR'!$D$14)*(1-D855)))</f>
        <v>31686.070600215</v>
      </c>
      <c r="F855" s="16">
        <f ca="1" t="shared" si="6363"/>
        <v>0.85588748295098</v>
      </c>
      <c r="G855" s="17">
        <f ca="1">IF(F855&lt;=('Ejercicio 3 - TIR'!$D$18-'Ejercicio 3 - TIR'!$C$18)/('Ejercicio 3 - TIR'!$E$18-'Ejercicio 3 - TIR'!$C$18),'Ejercicio 3 - TIR'!$C$18+SQRT(('Ejercicio 3 - TIR'!$E$18-'Ejercicio 3 - TIR'!$C$18)*('Ejercicio 3 - TIR'!$D$18-'Ejercicio 3 - TIR'!$C$18)*F855),'Ejercicio 3 - TIR'!$E$18-SQRT(('Ejercicio 3 - TIR'!$E$18-'Ejercicio 3 - TIR'!$C$18)*('Ejercicio 3 - TIR'!$E$18-'Ejercicio 3 - TIR'!$D$18)*(1-F855)))</f>
        <v>41712.380986386</v>
      </c>
      <c r="H855" s="16">
        <f ca="1" t="shared" ref="H855:L855" si="6364">RAND()</f>
        <v>0.811483630931848</v>
      </c>
      <c r="I855" s="17">
        <f ca="1">IF(H855&lt;=('Ejercicio 3 - TIR'!$D$18-'Ejercicio 3 - TIR'!$C$18)/('Ejercicio 3 - TIR'!$E$18-'Ejercicio 3 - TIR'!$C$18),'Ejercicio 3 - TIR'!$C$18+SQRT(('Ejercicio 3 - TIR'!$E$18-'Ejercicio 3 - TIR'!$C$18)*('Ejercicio 3 - TIR'!$D$18-'Ejercicio 3 - TIR'!$C$18)*H855),'Ejercicio 3 - TIR'!$E$18-SQRT(('Ejercicio 3 - TIR'!$E$18-'Ejercicio 3 - TIR'!$C$18)*('Ejercicio 3 - TIR'!$E$18-'Ejercicio 3 - TIR'!$D$18)*(1-H855)))</f>
        <v>41239.8500455286</v>
      </c>
      <c r="J855" s="16">
        <f ca="1" t="shared" si="6364"/>
        <v>0.345132310197258</v>
      </c>
      <c r="K855" s="17">
        <f ca="1">IF(J855&lt;=('Ejercicio 3 - TIR'!$D$18-'Ejercicio 3 - TIR'!$C$18)/('Ejercicio 3 - TIR'!$E$18-'Ejercicio 3 - TIR'!$C$18),'Ejercicio 3 - TIR'!$C$18+SQRT(('Ejercicio 3 - TIR'!$E$18-'Ejercicio 3 - TIR'!$C$18)*('Ejercicio 3 - TIR'!$D$18-'Ejercicio 3 - TIR'!$C$18)*J855),'Ejercicio 3 - TIR'!$E$18-SQRT(('Ejercicio 3 - TIR'!$E$18-'Ejercicio 3 - TIR'!$C$18)*('Ejercicio 3 - TIR'!$E$18-'Ejercicio 3 - TIR'!$D$18)*(1-J855)))</f>
        <v>37195.1265819017</v>
      </c>
      <c r="L855" s="16">
        <f ca="1" t="shared" si="6364"/>
        <v>0.958471567839915</v>
      </c>
      <c r="M855" s="17">
        <f ca="1">IF(L855&lt;=('Ejercicio 3 - TIR'!$D$18-'Ejercicio 3 - TIR'!$C$18)/('Ejercicio 3 - TIR'!$E$18-'Ejercicio 3 - TIR'!$C$18),'Ejercicio 3 - TIR'!$C$18+SQRT(('Ejercicio 3 - TIR'!$E$18-'Ejercicio 3 - TIR'!$C$18)*('Ejercicio 3 - TIR'!$D$18-'Ejercicio 3 - TIR'!$C$18)*L855),'Ejercicio 3 - TIR'!$E$18-SQRT(('Ejercicio 3 - TIR'!$E$18-'Ejercicio 3 - TIR'!$C$18)*('Ejercicio 3 - TIR'!$E$18-'Ejercicio 3 - TIR'!$D$18)*(1-L855)))</f>
        <v>43235.1678799369</v>
      </c>
      <c r="N855" s="16">
        <f ca="1" t="shared" ref="N855:R855" si="6365">RAND()</f>
        <v>0.616590804728533</v>
      </c>
      <c r="O855" s="17">
        <f ca="1">IF(N855&lt;=('Ejercicio 3 - TIR'!$D$18-'Ejercicio 3 - TIR'!$C$18)/('Ejercicio 3 - TIR'!$E$18-'Ejercicio 3 - TIR'!$C$18),'Ejercicio 3 - TIR'!$C$18+SQRT(('Ejercicio 3 - TIR'!$E$18-'Ejercicio 3 - TIR'!$C$18)*('Ejercicio 3 - TIR'!$D$18-'Ejercicio 3 - TIR'!$C$18)*N855),'Ejercicio 3 - TIR'!$E$18-SQRT(('Ejercicio 3 - TIR'!$E$18-'Ejercicio 3 - TIR'!$C$18)*('Ejercicio 3 - TIR'!$E$18-'Ejercicio 3 - TIR'!$D$18)*(1-N855)))</f>
        <v>39617.1004314856</v>
      </c>
      <c r="P855" s="16">
        <f ca="1" t="shared" si="6365"/>
        <v>0.393327780429777</v>
      </c>
      <c r="Q855" s="18">
        <f ca="1">IF(P855&lt;=('Ejercicio 3 - TIR'!$D$22-'Ejercicio 3 - TIR'!$C$22)/('Ejercicio 3 - TIR'!$E$22-'Ejercicio 3 - TIR'!$C$22),'Ejercicio 3 - TIR'!$C$22+SQRT(('Ejercicio 3 - TIR'!$E$22-'Ejercicio 3 - TIR'!$C$22)*('Ejercicio 3 - TIR'!$D$22-'Ejercicio 3 - TIR'!$C$22)*P855),'Ejercicio 3 - TIR'!$E$22-SQRT(('Ejercicio 3 - TIR'!$E$22-'Ejercicio 3 - TIR'!$C$22)*('Ejercicio 3 - TIR'!$E$22-'Ejercicio 3 - TIR'!$D$22)*(1-P855)))</f>
        <v>0.146608081568832</v>
      </c>
      <c r="R855" s="16">
        <f ca="1" t="shared" si="6365"/>
        <v>0.718867152614113</v>
      </c>
      <c r="S855" s="18">
        <f ca="1">IF(R855&lt;=('Ejercicio 3 - TIR'!$D$23-'Ejercicio 3 - TIR'!$C$23)/('Ejercicio 3 - TIR'!$E$23-'Ejercicio 3 - TIR'!$C$23),'Ejercicio 3 - TIR'!$C$23+SQRT(('Ejercicio 3 - TIR'!$E$23-'Ejercicio 3 - TIR'!$C$23)*('Ejercicio 3 - TIR'!$D$23-'Ejercicio 3 - TIR'!$C$23)*R855),'Ejercicio 3 - TIR'!$E$23-SQRT(('Ejercicio 3 - TIR'!$E$23-'Ejercicio 3 - TIR'!$C$23)*('Ejercicio 3 - TIR'!$E$23-'Ejercicio 3 - TIR'!$D$23)*(1-R855)))</f>
        <v>0.157504686592657</v>
      </c>
      <c r="T855" s="16">
        <f ca="1" t="shared" ref="T855:X855" si="6366">RAND()</f>
        <v>0.0945518701399937</v>
      </c>
      <c r="U855" s="18">
        <f ca="1">IF(T855&lt;=('Ejercicio 3 - TIR'!$D$24-'Ejercicio 3 - TIR'!$C$24)/('Ejercicio 3 - TIR'!$E$24-'Ejercicio 3 - TIR'!$C$24),'Ejercicio 3 - TIR'!$C$24+SQRT(('Ejercicio 3 - TIR'!$E$24-'Ejercicio 3 - TIR'!$C$24)*('Ejercicio 3 - TIR'!$D$24-'Ejercicio 3 - TIR'!$C$24)*T855),'Ejercicio 3 - TIR'!$E$24-SQRT(('Ejercicio 3 - TIR'!$E$24-'Ejercicio 3 - TIR'!$C$24)*('Ejercicio 3 - TIR'!$E$24-'Ejercicio 3 - TIR'!$D$24)*(1-T855)))</f>
        <v>0.164091093899836</v>
      </c>
      <c r="V855" s="16">
        <f ca="1" t="shared" si="6366"/>
        <v>0.569112151405025</v>
      </c>
      <c r="W855" s="18">
        <f ca="1">IF(V855&lt;=('Ejercicio 3 - TIR'!$D$25-'Ejercicio 3 - TIR'!$C$25)/('Ejercicio 3 - TIR'!$E$25-'Ejercicio 3 - TIR'!$C$25),'Ejercicio 3 - TIR'!$C$25+SQRT(('Ejercicio 3 - TIR'!$E$25-'Ejercicio 3 - TIR'!$C$25)*('Ejercicio 3 - TIR'!$D$25-'Ejercicio 3 - TIR'!$C$25)*V855),'Ejercicio 3 - TIR'!$E$25-SQRT(('Ejercicio 3 - TIR'!$E$25-'Ejercicio 3 - TIR'!$C$25)*('Ejercicio 3 - TIR'!$E$25-'Ejercicio 3 - TIR'!$D$25)*(1-V855)))</f>
        <v>0.211165640599047</v>
      </c>
      <c r="X855" s="16">
        <f ca="1" t="shared" si="6366"/>
        <v>0.248122464080025</v>
      </c>
      <c r="Y855" s="18">
        <f ca="1">IF(X855&lt;=('Ejercicio 3 - TIR'!$D$26-'Ejercicio 3 - TIR'!$C$26)/('Ejercicio 3 - TIR'!$E$26-'Ejercicio 3 - TIR'!$C$26),'Ejercicio 3 - TIR'!$C$26+SQRT(('Ejercicio 3 - TIR'!$E$26-'Ejercicio 3 - TIR'!$C$26)*('Ejercicio 3 - TIR'!$D$26-'Ejercicio 3 - TIR'!$C$26)*X855),'Ejercicio 3 - TIR'!$E$26-SQRT(('Ejercicio 3 - TIR'!$E$26-'Ejercicio 3 - TIR'!$C$26)*('Ejercicio 3 - TIR'!$E$26-'Ejercicio 3 - TIR'!$D$26)*(1-X855)))</f>
        <v>0.215883018622565</v>
      </c>
      <c r="Z855" s="16">
        <f ca="1" t="shared" si="6192"/>
        <v>1.14660808156883</v>
      </c>
      <c r="AA855" s="16">
        <f ca="1" t="shared" si="6193"/>
        <v>1.32720422810094</v>
      </c>
      <c r="AB855" s="16">
        <f ca="1" t="shared" si="6194"/>
        <v>1.54498662171851</v>
      </c>
      <c r="AC855" s="16">
        <f ca="1" t="shared" si="6195"/>
        <v>1.87123471141065</v>
      </c>
      <c r="AD855" s="16">
        <f ca="1" t="shared" si="6196"/>
        <v>2.27520250946131</v>
      </c>
      <c r="AE855" s="15">
        <f ca="1" t="shared" si="6197"/>
        <v>4645.43402315208</v>
      </c>
      <c r="AF855" s="15">
        <f ca="1" t="shared" si="6198"/>
        <v>5377.11165305551</v>
      </c>
      <c r="AG855" s="15">
        <f ca="1" t="shared" si="6199"/>
        <v>6259.44778622695</v>
      </c>
      <c r="AH855" s="15">
        <f ca="1" t="shared" si="6200"/>
        <v>7581.22808780185</v>
      </c>
      <c r="AI855" s="15">
        <f ca="1" t="shared" si="6201"/>
        <v>9217.88649226269</v>
      </c>
      <c r="AJ855" s="17">
        <f ca="1" t="shared" si="6202"/>
        <v>47827.7531404682</v>
      </c>
      <c r="AK855" s="17">
        <f ca="1" t="shared" si="6203"/>
        <v>54733.7033466742</v>
      </c>
      <c r="AL855" s="17">
        <f ca="1" t="shared" si="6204"/>
        <v>57465.9729621646</v>
      </c>
      <c r="AM855" s="17">
        <f ca="1" t="shared" si="6205"/>
        <v>80903.1468906049</v>
      </c>
      <c r="AN855" s="17">
        <f ca="1" t="shared" si="6206"/>
        <v>90136.9263192967</v>
      </c>
      <c r="AO855" s="17">
        <f ca="1">C855/'Ejercicio 3 - TIR'!$D$7</f>
        <v>17090.32716081</v>
      </c>
      <c r="AP855" s="17">
        <f ca="1" t="shared" si="6207"/>
        <v>30737.4259796582</v>
      </c>
      <c r="AQ855" s="17">
        <f ca="1" t="shared" si="6208"/>
        <v>37643.3761858642</v>
      </c>
      <c r="AR855" s="17">
        <f ca="1" t="shared" si="6209"/>
        <v>40375.6458013546</v>
      </c>
      <c r="AS855" s="17">
        <f ca="1" t="shared" si="6210"/>
        <v>63812.8197297949</v>
      </c>
      <c r="AT855" s="17">
        <f ca="1" t="shared" si="6211"/>
        <v>73046.5991584867</v>
      </c>
      <c r="AU855" s="17">
        <f ca="1">AP855*'Ejercicio 3 - TIR'!$D$5</f>
        <v>15368.7129898291</v>
      </c>
      <c r="AV855" s="17">
        <f ca="1">AQ855*'Ejercicio 3 - TIR'!$D$5</f>
        <v>18821.6880929321</v>
      </c>
      <c r="AW855" s="17">
        <f ca="1">AR855*'Ejercicio 3 - TIR'!$D$5</f>
        <v>20187.8229006773</v>
      </c>
      <c r="AX855" s="17">
        <f ca="1">AS855*'Ejercicio 3 - TIR'!$D$5</f>
        <v>31906.4098648974</v>
      </c>
      <c r="AY855" s="17">
        <f ca="1">AT855*'Ejercicio 3 - TIR'!$D$5</f>
        <v>36523.2995792434</v>
      </c>
      <c r="AZ855" s="17">
        <f ca="1" t="shared" ref="AZ855:BD855" si="6367">AJ855-AU855-AE855</f>
        <v>27813.606127487</v>
      </c>
      <c r="BA855" s="17">
        <f ca="1" t="shared" si="6367"/>
        <v>30534.9036006866</v>
      </c>
      <c r="BB855" s="17">
        <f ca="1" t="shared" si="6367"/>
        <v>31018.7022752604</v>
      </c>
      <c r="BC855" s="17">
        <f ca="1" t="shared" si="6367"/>
        <v>41415.5089379056</v>
      </c>
      <c r="BD855" s="17">
        <f ca="1" t="shared" si="6367"/>
        <v>44395.7402477907</v>
      </c>
      <c r="BE855" s="17">
        <f ca="1" t="shared" ref="BE855:BI855" si="6368">AZ855/Z855</f>
        <v>24257.291200522</v>
      </c>
      <c r="BF855" s="17">
        <f ca="1" t="shared" si="6368"/>
        <v>23006.9366523781</v>
      </c>
      <c r="BG855" s="17">
        <f ca="1" t="shared" si="6368"/>
        <v>20077.0038000445</v>
      </c>
      <c r="BH855" s="17">
        <f ca="1" t="shared" si="6368"/>
        <v>22132.7173365035</v>
      </c>
      <c r="BI855" s="17">
        <f ca="1" t="shared" si="6368"/>
        <v>19512.8741565524</v>
      </c>
      <c r="BJ855" s="17">
        <f ca="1" t="shared" si="6214"/>
        <v>72092.2273445774</v>
      </c>
      <c r="BK855" s="17">
        <f ca="1" t="shared" si="6215"/>
        <v>38883.9552437898</v>
      </c>
      <c r="BL855" s="17">
        <f ca="1" t="shared" si="6216"/>
        <v>110976.182588367</v>
      </c>
      <c r="BM855" s="17">
        <f ca="1">BK855*'Ejercicio 3 - TIR'!$D$5</f>
        <v>19441.9776218949</v>
      </c>
      <c r="BN855" s="17">
        <f ca="1" t="shared" si="6217"/>
        <v>91534.2049664723</v>
      </c>
      <c r="BO855" s="17">
        <f ca="1" t="shared" si="6218"/>
        <v>40231.23418062</v>
      </c>
      <c r="BP855" s="17">
        <f ca="1" t="shared" si="6219"/>
        <v>-117137.706404265</v>
      </c>
      <c r="BQ855" s="17">
        <f ca="1" t="shared" ref="BQ855:BT855" si="6369">BE855</f>
        <v>24257.291200522</v>
      </c>
      <c r="BR855" s="17">
        <f ca="1" t="shared" si="6369"/>
        <v>23006.9366523781</v>
      </c>
      <c r="BS855" s="17">
        <f ca="1" t="shared" si="6369"/>
        <v>20077.0038000445</v>
      </c>
      <c r="BT855" s="17">
        <f ca="1" t="shared" si="6369"/>
        <v>22132.7173365035</v>
      </c>
      <c r="BU855" s="17">
        <f ca="1" t="shared" si="6221"/>
        <v>59744.1083371724</v>
      </c>
      <c r="BV855" s="19">
        <f ca="1" t="shared" si="6222"/>
        <v>7.41237089018301</v>
      </c>
    </row>
    <row r="856" ht="15" customHeight="1" spans="1:74">
      <c r="A856" s="15">
        <v>855</v>
      </c>
      <c r="B856" s="16">
        <f ca="1" t="shared" ref="B856:F856" si="6370">RAND()</f>
        <v>0.845307309147741</v>
      </c>
      <c r="C856" s="17">
        <f ca="1">IF(B856&lt;=('Ejercicio 3 - TIR'!$D$13-'Ejercicio 3 - TIR'!$C$13)/('Ejercicio 3 - TIR'!$E$13-'Ejercicio 3 - TIR'!$C$13),'Ejercicio 3 - TIR'!$C$13+SQRT(('Ejercicio 3 - TIR'!$E$13-'Ejercicio 3 - TIR'!$C$13)*('Ejercicio 3 - TIR'!$D$13-'Ejercicio 3 - TIR'!$C$13)*B856),'Ejercicio 3 - TIR'!$E$13-SQRT(('Ejercicio 3 - TIR'!$E$13-'Ejercicio 3 - TIR'!$C$13)*('Ejercicio 3 - TIR'!$E$13-'Ejercicio 3 - TIR'!$D$13)*(1-B856)))</f>
        <v>86375.3448108691</v>
      </c>
      <c r="D856" s="16">
        <f ca="1" t="shared" si="6370"/>
        <v>0.597502439508037</v>
      </c>
      <c r="E856" s="17">
        <f ca="1">IF(D856&lt;=('Ejercicio 3 - TIR'!$D$14-'Ejercicio 3 - TIR'!$C$14)/('Ejercicio 3 - TIR'!$E$14-'Ejercicio 3 - TIR'!$C$14),'Ejercicio 3 - TIR'!$C$14+SQRT(('Ejercicio 3 - TIR'!$E$14-'Ejercicio 3 - TIR'!$C$14)*('Ejercicio 3 - TIR'!$D$14-'Ejercicio 3 - TIR'!$C$14)*D856),'Ejercicio 3 - TIR'!$E$14-SQRT(('Ejercicio 3 - TIR'!$E$14-'Ejercicio 3 - TIR'!$C$14)*('Ejercicio 3 - TIR'!$E$14-'Ejercicio 3 - TIR'!$D$14)*(1-D856)))</f>
        <v>32229.888413041</v>
      </c>
      <c r="F856" s="16">
        <f ca="1" t="shared" si="6370"/>
        <v>0.152934822177628</v>
      </c>
      <c r="G856" s="17">
        <f ca="1">IF(F856&lt;=('Ejercicio 3 - TIR'!$D$18-'Ejercicio 3 - TIR'!$C$18)/('Ejercicio 3 - TIR'!$E$18-'Ejercicio 3 - TIR'!$C$18),'Ejercicio 3 - TIR'!$C$18+SQRT(('Ejercicio 3 - TIR'!$E$18-'Ejercicio 3 - TIR'!$C$18)*('Ejercicio 3 - TIR'!$D$18-'Ejercicio 3 - TIR'!$C$18)*F856),'Ejercicio 3 - TIR'!$E$18-SQRT(('Ejercicio 3 - TIR'!$E$18-'Ejercicio 3 - TIR'!$C$18)*('Ejercicio 3 - TIR'!$E$18-'Ejercicio 3 - TIR'!$D$18)*(1-F856)))</f>
        <v>34789.5953197159</v>
      </c>
      <c r="H856" s="16">
        <f ca="1" t="shared" ref="H856:L856" si="6371">RAND()</f>
        <v>0.75779437898202</v>
      </c>
      <c r="I856" s="17">
        <f ca="1">IF(H856&lt;=('Ejercicio 3 - TIR'!$D$18-'Ejercicio 3 - TIR'!$C$18)/('Ejercicio 3 - TIR'!$E$18-'Ejercicio 3 - TIR'!$C$18),'Ejercicio 3 - TIR'!$C$18+SQRT(('Ejercicio 3 - TIR'!$E$18-'Ejercicio 3 - TIR'!$C$18)*('Ejercicio 3 - TIR'!$D$18-'Ejercicio 3 - TIR'!$C$18)*H856),'Ejercicio 3 - TIR'!$E$18-SQRT(('Ejercicio 3 - TIR'!$E$18-'Ejercicio 3 - TIR'!$C$18)*('Ejercicio 3 - TIR'!$E$18-'Ejercicio 3 - TIR'!$D$18)*(1-H856)))</f>
        <v>40737.9087789738</v>
      </c>
      <c r="J856" s="16">
        <f ca="1" t="shared" si="6371"/>
        <v>0.626864793817613</v>
      </c>
      <c r="K856" s="17">
        <f ca="1">IF(J856&lt;=('Ejercicio 3 - TIR'!$D$18-'Ejercicio 3 - TIR'!$C$18)/('Ejercicio 3 - TIR'!$E$18-'Ejercicio 3 - TIR'!$C$18),'Ejercicio 3 - TIR'!$C$18+SQRT(('Ejercicio 3 - TIR'!$E$18-'Ejercicio 3 - TIR'!$C$18)*('Ejercicio 3 - TIR'!$D$18-'Ejercicio 3 - TIR'!$C$18)*J856),'Ejercicio 3 - TIR'!$E$18-SQRT(('Ejercicio 3 - TIR'!$E$18-'Ejercicio 3 - TIR'!$C$18)*('Ejercicio 3 - TIR'!$E$18-'Ejercicio 3 - TIR'!$D$18)*(1-J856)))</f>
        <v>39696.8922378586</v>
      </c>
      <c r="L856" s="16">
        <f ca="1" t="shared" si="6371"/>
        <v>0.742844749415827</v>
      </c>
      <c r="M856" s="17">
        <f ca="1">IF(L856&lt;=('Ejercicio 3 - TIR'!$D$18-'Ejercicio 3 - TIR'!$C$18)/('Ejercicio 3 - TIR'!$E$18-'Ejercicio 3 - TIR'!$C$18),'Ejercicio 3 - TIR'!$C$18+SQRT(('Ejercicio 3 - TIR'!$E$18-'Ejercicio 3 - TIR'!$C$18)*('Ejercicio 3 - TIR'!$D$18-'Ejercicio 3 - TIR'!$C$18)*L856),'Ejercicio 3 - TIR'!$E$18-SQRT(('Ejercicio 3 - TIR'!$E$18-'Ejercicio 3 - TIR'!$C$18)*('Ejercicio 3 - TIR'!$E$18-'Ejercicio 3 - TIR'!$D$18)*(1-L856)))</f>
        <v>40608.3438438542</v>
      </c>
      <c r="N856" s="16">
        <f ca="1" t="shared" ref="N856:R856" si="6372">RAND()</f>
        <v>0.0545066776449303</v>
      </c>
      <c r="O856" s="17">
        <f ca="1">IF(N856&lt;=('Ejercicio 3 - TIR'!$D$18-'Ejercicio 3 - TIR'!$C$18)/('Ejercicio 3 - TIR'!$E$18-'Ejercicio 3 - TIR'!$C$18),'Ejercicio 3 - TIR'!$C$18+SQRT(('Ejercicio 3 - TIR'!$E$18-'Ejercicio 3 - TIR'!$C$18)*('Ejercicio 3 - TIR'!$D$18-'Ejercicio 3 - TIR'!$C$18)*N856),'Ejercicio 3 - TIR'!$E$18-SQRT(('Ejercicio 3 - TIR'!$E$18-'Ejercicio 3 - TIR'!$C$18)*('Ejercicio 3 - TIR'!$E$18-'Ejercicio 3 - TIR'!$D$18)*(1-N856)))</f>
        <v>32859.3708480607</v>
      </c>
      <c r="P856" s="16">
        <f ca="1" t="shared" si="6372"/>
        <v>0.197355861541841</v>
      </c>
      <c r="Q856" s="18">
        <f ca="1">IF(P856&lt;=('Ejercicio 3 - TIR'!$D$22-'Ejercicio 3 - TIR'!$C$22)/('Ejercicio 3 - TIR'!$E$22-'Ejercicio 3 - TIR'!$C$22),'Ejercicio 3 - TIR'!$C$22+SQRT(('Ejercicio 3 - TIR'!$E$22-'Ejercicio 3 - TIR'!$C$22)*('Ejercicio 3 - TIR'!$D$22-'Ejercicio 3 - TIR'!$C$22)*P856),'Ejercicio 3 - TIR'!$E$22-SQRT(('Ejercicio 3 - TIR'!$E$22-'Ejercicio 3 - TIR'!$C$22)*('Ejercicio 3 - TIR'!$E$22-'Ejercicio 3 - TIR'!$D$22)*(1-P856)))</f>
        <v>0.138847826155165</v>
      </c>
      <c r="R856" s="16">
        <f ca="1" t="shared" si="6372"/>
        <v>0.388157252322724</v>
      </c>
      <c r="S856" s="18">
        <f ca="1">IF(R856&lt;=('Ejercicio 3 - TIR'!$D$23-'Ejercicio 3 - TIR'!$C$23)/('Ejercicio 3 - TIR'!$E$23-'Ejercicio 3 - TIR'!$C$23),'Ejercicio 3 - TIR'!$C$23+SQRT(('Ejercicio 3 - TIR'!$E$23-'Ejercicio 3 - TIR'!$C$23)*('Ejercicio 3 - TIR'!$D$23-'Ejercicio 3 - TIR'!$C$23)*R856),'Ejercicio 3 - TIR'!$E$23-SQRT(('Ejercicio 3 - TIR'!$E$23-'Ejercicio 3 - TIR'!$C$23)*('Ejercicio 3 - TIR'!$E$23-'Ejercicio 3 - TIR'!$D$23)*(1-R856)))</f>
        <v>0.14643261345726</v>
      </c>
      <c r="T856" s="16">
        <f ca="1" t="shared" ref="T856:X856" si="6373">RAND()</f>
        <v>0.129823986510664</v>
      </c>
      <c r="U856" s="18">
        <f ca="1">IF(T856&lt;=('Ejercicio 3 - TIR'!$D$24-'Ejercicio 3 - TIR'!$C$24)/('Ejercicio 3 - TIR'!$E$24-'Ejercicio 3 - TIR'!$C$24),'Ejercicio 3 - TIR'!$C$24+SQRT(('Ejercicio 3 - TIR'!$E$24-'Ejercicio 3 - TIR'!$C$24)*('Ejercicio 3 - TIR'!$D$24-'Ejercicio 3 - TIR'!$C$24)*T856),'Ejercicio 3 - TIR'!$E$24-SQRT(('Ejercicio 3 - TIR'!$E$24-'Ejercicio 3 - TIR'!$C$24)*('Ejercicio 3 - TIR'!$E$24-'Ejercicio 3 - TIR'!$D$24)*(1-T856)))</f>
        <v>0.166511522391118</v>
      </c>
      <c r="V856" s="16">
        <f ca="1" t="shared" si="6373"/>
        <v>0.475503961664593</v>
      </c>
      <c r="W856" s="18">
        <f ca="1">IF(V856&lt;=('Ejercicio 3 - TIR'!$D$25-'Ejercicio 3 - TIR'!$C$25)/('Ejercicio 3 - TIR'!$E$25-'Ejercicio 3 - TIR'!$C$25),'Ejercicio 3 - TIR'!$C$25+SQRT(('Ejercicio 3 - TIR'!$E$25-'Ejercicio 3 - TIR'!$C$25)*('Ejercicio 3 - TIR'!$D$25-'Ejercicio 3 - TIR'!$C$25)*V856),'Ejercicio 3 - TIR'!$E$25-SQRT(('Ejercicio 3 - TIR'!$E$25-'Ejercicio 3 - TIR'!$C$25)*('Ejercicio 3 - TIR'!$E$25-'Ejercicio 3 - TIR'!$D$25)*(1-V856)))</f>
        <v>0.207154508589889</v>
      </c>
      <c r="X856" s="16">
        <f ca="1" t="shared" si="6373"/>
        <v>0.700438373545644</v>
      </c>
      <c r="Y856" s="18">
        <f ca="1">IF(X856&lt;=('Ejercicio 3 - TIR'!$D$26-'Ejercicio 3 - TIR'!$C$26)/('Ejercicio 3 - TIR'!$E$26-'Ejercicio 3 - TIR'!$C$26),'Ejercicio 3 - TIR'!$C$26+SQRT(('Ejercicio 3 - TIR'!$E$26-'Ejercicio 3 - TIR'!$C$26)*('Ejercicio 3 - TIR'!$D$26-'Ejercicio 3 - TIR'!$C$26)*X856),'Ejercicio 3 - TIR'!$E$26-SQRT(('Ejercicio 3 - TIR'!$E$26-'Ejercicio 3 - TIR'!$C$26)*('Ejercicio 3 - TIR'!$E$26-'Ejercicio 3 - TIR'!$D$26)*(1-X856)))</f>
        <v>0.239780194146994</v>
      </c>
      <c r="Z856" s="16">
        <f ca="1" t="shared" si="6192"/>
        <v>1.13884782615516</v>
      </c>
      <c r="AA856" s="16">
        <f ca="1" t="shared" si="6193"/>
        <v>1.30561228966918</v>
      </c>
      <c r="AB856" s="16">
        <f ca="1" t="shared" si="6194"/>
        <v>1.52301177967455</v>
      </c>
      <c r="AC856" s="16">
        <f ca="1" t="shared" si="6195"/>
        <v>1.83851053646965</v>
      </c>
      <c r="AD856" s="16">
        <f ca="1" t="shared" si="6196"/>
        <v>2.27934894984563</v>
      </c>
      <c r="AE856" s="15">
        <f ca="1" t="shared" si="6197"/>
        <v>4475.04994337428</v>
      </c>
      <c r="AF856" s="15">
        <f ca="1" t="shared" si="6198"/>
        <v>5130.34320193433</v>
      </c>
      <c r="AG856" s="15">
        <f ca="1" t="shared" si="6199"/>
        <v>5984.60445887734</v>
      </c>
      <c r="AH856" s="15">
        <f ca="1" t="shared" si="6200"/>
        <v>7224.34225466094</v>
      </c>
      <c r="AI856" s="15">
        <f ca="1" t="shared" si="6201"/>
        <v>8956.59644306787</v>
      </c>
      <c r="AJ856" s="17">
        <f ca="1" t="shared" si="6202"/>
        <v>39620.0550026763</v>
      </c>
      <c r="AK856" s="17">
        <f ca="1" t="shared" si="6203"/>
        <v>53187.9143572504</v>
      </c>
      <c r="AL856" s="17">
        <f ca="1" t="shared" si="6204"/>
        <v>60458.83449473</v>
      </c>
      <c r="AM856" s="17">
        <f ca="1" t="shared" si="6205"/>
        <v>74658.8680255084</v>
      </c>
      <c r="AN856" s="17">
        <f ca="1" t="shared" si="6206"/>
        <v>74897.9724351154</v>
      </c>
      <c r="AO856" s="17">
        <f ca="1">C856/'Ejercicio 3 - TIR'!$D$7</f>
        <v>17275.0689621738</v>
      </c>
      <c r="AP856" s="17">
        <f ca="1" t="shared" si="6207"/>
        <v>22344.9860405025</v>
      </c>
      <c r="AQ856" s="17">
        <f ca="1" t="shared" si="6208"/>
        <v>35912.8453950765</v>
      </c>
      <c r="AR856" s="17">
        <f ca="1" t="shared" si="6209"/>
        <v>43183.7655325561</v>
      </c>
      <c r="AS856" s="17">
        <f ca="1" t="shared" si="6210"/>
        <v>57383.7990633345</v>
      </c>
      <c r="AT856" s="17">
        <f ca="1" t="shared" si="6211"/>
        <v>57622.9034729416</v>
      </c>
      <c r="AU856" s="17">
        <f ca="1">AP856*'Ejercicio 3 - TIR'!$D$5</f>
        <v>11172.4930202512</v>
      </c>
      <c r="AV856" s="17">
        <f ca="1">AQ856*'Ejercicio 3 - TIR'!$D$5</f>
        <v>17956.4226975383</v>
      </c>
      <c r="AW856" s="17">
        <f ca="1">AR856*'Ejercicio 3 - TIR'!$D$5</f>
        <v>21591.8827662781</v>
      </c>
      <c r="AX856" s="17">
        <f ca="1">AS856*'Ejercicio 3 - TIR'!$D$5</f>
        <v>28691.8995316673</v>
      </c>
      <c r="AY856" s="17">
        <f ca="1">AT856*'Ejercicio 3 - TIR'!$D$5</f>
        <v>28811.4517364708</v>
      </c>
      <c r="AZ856" s="17">
        <f ca="1" t="shared" ref="AZ856:BD856" si="6374">AJ856-AU856-AE856</f>
        <v>23972.5120390508</v>
      </c>
      <c r="BA856" s="17">
        <f ca="1" t="shared" si="6374"/>
        <v>30101.1484577778</v>
      </c>
      <c r="BB856" s="17">
        <f ca="1" t="shared" si="6374"/>
        <v>32882.3472695746</v>
      </c>
      <c r="BC856" s="17">
        <f ca="1" t="shared" si="6374"/>
        <v>38742.6262391802</v>
      </c>
      <c r="BD856" s="17">
        <f ca="1" t="shared" si="6374"/>
        <v>37129.9242555768</v>
      </c>
      <c r="BE856" s="17">
        <f ca="1" t="shared" ref="BE856:BI856" si="6375">AZ856/Z856</f>
        <v>21049.7939131901</v>
      </c>
      <c r="BF856" s="17">
        <f ca="1" t="shared" si="6375"/>
        <v>23055.1969340031</v>
      </c>
      <c r="BG856" s="17">
        <f ca="1" t="shared" si="6375"/>
        <v>21590.343363333</v>
      </c>
      <c r="BH856" s="17">
        <f ca="1" t="shared" si="6375"/>
        <v>21072.8334000058</v>
      </c>
      <c r="BI856" s="17">
        <f ca="1" t="shared" si="6375"/>
        <v>16289.7059961316</v>
      </c>
      <c r="BJ856" s="17">
        <f ca="1" t="shared" si="6214"/>
        <v>73463.162307907</v>
      </c>
      <c r="BK856" s="17">
        <f ca="1" t="shared" si="6215"/>
        <v>39375.9102974418</v>
      </c>
      <c r="BL856" s="17">
        <f ca="1" t="shared" si="6216"/>
        <v>112839.072605349</v>
      </c>
      <c r="BM856" s="17">
        <f ca="1">BK856*'Ejercicio 3 - TIR'!$D$5</f>
        <v>19687.9551487209</v>
      </c>
      <c r="BN856" s="17">
        <f ca="1" t="shared" si="6217"/>
        <v>93151.1174566279</v>
      </c>
      <c r="BO856" s="17">
        <f ca="1" t="shared" si="6218"/>
        <v>40867.4228941279</v>
      </c>
      <c r="BP856" s="17">
        <f ca="1" t="shared" si="6219"/>
        <v>-118605.23322391</v>
      </c>
      <c r="BQ856" s="17">
        <f ca="1" t="shared" ref="BQ856:BT856" si="6376">BE856</f>
        <v>21049.7939131901</v>
      </c>
      <c r="BR856" s="17">
        <f ca="1" t="shared" si="6376"/>
        <v>23055.1969340031</v>
      </c>
      <c r="BS856" s="17">
        <f ca="1" t="shared" si="6376"/>
        <v>21590.343363333</v>
      </c>
      <c r="BT856" s="17">
        <f ca="1" t="shared" si="6376"/>
        <v>21072.8334000058</v>
      </c>
      <c r="BU856" s="17">
        <f ca="1" t="shared" si="6221"/>
        <v>57157.1288902596</v>
      </c>
      <c r="BV856" s="19">
        <f ca="1" t="shared" si="6222"/>
        <v>5.81395134928253</v>
      </c>
    </row>
    <row r="857" ht="15" customHeight="1" spans="1:74">
      <c r="A857" s="15">
        <v>856</v>
      </c>
      <c r="B857" s="16">
        <f ca="1" t="shared" ref="B857:F857" si="6377">RAND()</f>
        <v>0.222558020865941</v>
      </c>
      <c r="C857" s="17">
        <f ca="1">IF(B857&lt;=('Ejercicio 3 - TIR'!$D$13-'Ejercicio 3 - TIR'!$C$13)/('Ejercicio 3 - TIR'!$E$13-'Ejercicio 3 - TIR'!$C$13),'Ejercicio 3 - TIR'!$C$13+SQRT(('Ejercicio 3 - TIR'!$E$13-'Ejercicio 3 - TIR'!$C$13)*('Ejercicio 3 - TIR'!$D$13-'Ejercicio 3 - TIR'!$C$13)*B857),'Ejercicio 3 - TIR'!$E$13-SQRT(('Ejercicio 3 - TIR'!$E$13-'Ejercicio 3 - TIR'!$C$13)*('Ejercicio 3 - TIR'!$E$13-'Ejercicio 3 - TIR'!$D$13)*(1-B857)))</f>
        <v>69435.2110917762</v>
      </c>
      <c r="D857" s="16">
        <f ca="1" t="shared" si="6377"/>
        <v>0.704349608125579</v>
      </c>
      <c r="E857" s="17">
        <f ca="1">IF(D857&lt;=('Ejercicio 3 - TIR'!$D$14-'Ejercicio 3 - TIR'!$C$14)/('Ejercicio 3 - TIR'!$E$14-'Ejercicio 3 - TIR'!$C$14),'Ejercicio 3 - TIR'!$C$14+SQRT(('Ejercicio 3 - TIR'!$E$14-'Ejercicio 3 - TIR'!$C$14)*('Ejercicio 3 - TIR'!$D$14-'Ejercicio 3 - TIR'!$C$14)*D857),'Ejercicio 3 - TIR'!$E$14-SQRT(('Ejercicio 3 - TIR'!$E$14-'Ejercicio 3 - TIR'!$C$14)*('Ejercicio 3 - TIR'!$E$14-'Ejercicio 3 - TIR'!$D$14)*(1-D857)))</f>
        <v>33340.6037224713</v>
      </c>
      <c r="F857" s="16">
        <f ca="1" t="shared" si="6377"/>
        <v>0.948133613539922</v>
      </c>
      <c r="G857" s="17">
        <f ca="1">IF(F857&lt;=('Ejercicio 3 - TIR'!$D$18-'Ejercicio 3 - TIR'!$C$18)/('Ejercicio 3 - TIR'!$E$18-'Ejercicio 3 - TIR'!$C$18),'Ejercicio 3 - TIR'!$C$18+SQRT(('Ejercicio 3 - TIR'!$E$18-'Ejercicio 3 - TIR'!$C$18)*('Ejercicio 3 - TIR'!$D$18-'Ejercicio 3 - TIR'!$C$18)*F857),'Ejercicio 3 - TIR'!$E$18-SQRT(('Ejercicio 3 - TIR'!$E$18-'Ejercicio 3 - TIR'!$C$18)*('Ejercicio 3 - TIR'!$E$18-'Ejercicio 3 - TIR'!$D$18)*(1-F857)))</f>
        <v>43027.6970353148</v>
      </c>
      <c r="H857" s="16">
        <f ca="1" t="shared" ref="H857:L857" si="6378">RAND()</f>
        <v>0.549867329736003</v>
      </c>
      <c r="I857" s="17">
        <f ca="1">IF(H857&lt;=('Ejercicio 3 - TIR'!$D$18-'Ejercicio 3 - TIR'!$C$18)/('Ejercicio 3 - TIR'!$E$18-'Ejercicio 3 - TIR'!$C$18),'Ejercicio 3 - TIR'!$C$18+SQRT(('Ejercicio 3 - TIR'!$E$18-'Ejercicio 3 - TIR'!$C$18)*('Ejercicio 3 - TIR'!$D$18-'Ejercicio 3 - TIR'!$C$18)*H857),'Ejercicio 3 - TIR'!$E$18-SQRT(('Ejercicio 3 - TIR'!$E$18-'Ejercicio 3 - TIR'!$C$18)*('Ejercicio 3 - TIR'!$E$18-'Ejercicio 3 - TIR'!$D$18)*(1-H857)))</f>
        <v>39081.8555075712</v>
      </c>
      <c r="J857" s="16">
        <f ca="1" t="shared" si="6378"/>
        <v>0.482307019481589</v>
      </c>
      <c r="K857" s="17">
        <f ca="1">IF(J857&lt;=('Ejercicio 3 - TIR'!$D$18-'Ejercicio 3 - TIR'!$C$18)/('Ejercicio 3 - TIR'!$E$18-'Ejercicio 3 - TIR'!$C$18),'Ejercicio 3 - TIR'!$C$18+SQRT(('Ejercicio 3 - TIR'!$E$18-'Ejercicio 3 - TIR'!$C$18)*('Ejercicio 3 - TIR'!$D$18-'Ejercicio 3 - TIR'!$C$18)*J857),'Ejercicio 3 - TIR'!$E$18-SQRT(('Ejercicio 3 - TIR'!$E$18-'Ejercicio 3 - TIR'!$C$18)*('Ejercicio 3 - TIR'!$E$18-'Ejercicio 3 - TIR'!$D$18)*(1-J857)))</f>
        <v>38505.6482952353</v>
      </c>
      <c r="L857" s="16">
        <f ca="1" t="shared" si="6378"/>
        <v>0.323127473744202</v>
      </c>
      <c r="M857" s="17">
        <f ca="1">IF(L857&lt;=('Ejercicio 3 - TIR'!$D$18-'Ejercicio 3 - TIR'!$C$18)/('Ejercicio 3 - TIR'!$E$18-'Ejercicio 3 - TIR'!$C$18),'Ejercicio 3 - TIR'!$C$18+SQRT(('Ejercicio 3 - TIR'!$E$18-'Ejercicio 3 - TIR'!$C$18)*('Ejercicio 3 - TIR'!$D$18-'Ejercicio 3 - TIR'!$C$18)*L857),'Ejercicio 3 - TIR'!$E$18-SQRT(('Ejercicio 3 - TIR'!$E$18-'Ejercicio 3 - TIR'!$C$18)*('Ejercicio 3 - TIR'!$E$18-'Ejercicio 3 - TIR'!$D$18)*(1-L857)))</f>
        <v>36961.9768070305</v>
      </c>
      <c r="N857" s="16">
        <f ca="1" t="shared" ref="N857:R857" si="6379">RAND()</f>
        <v>0.780988401714009</v>
      </c>
      <c r="O857" s="17">
        <f ca="1">IF(N857&lt;=('Ejercicio 3 - TIR'!$D$18-'Ejercicio 3 - TIR'!$C$18)/('Ejercicio 3 - TIR'!$E$18-'Ejercicio 3 - TIR'!$C$18),'Ejercicio 3 - TIR'!$C$18+SQRT(('Ejercicio 3 - TIR'!$E$18-'Ejercicio 3 - TIR'!$C$18)*('Ejercicio 3 - TIR'!$D$18-'Ejercicio 3 - TIR'!$C$18)*N857),'Ejercicio 3 - TIR'!$E$18-SQRT(('Ejercicio 3 - TIR'!$E$18-'Ejercicio 3 - TIR'!$C$18)*('Ejercicio 3 - TIR'!$E$18-'Ejercicio 3 - TIR'!$D$18)*(1-N857)))</f>
        <v>40947.1158576331</v>
      </c>
      <c r="P857" s="16">
        <f ca="1" t="shared" si="6379"/>
        <v>0.463235153605269</v>
      </c>
      <c r="Q857" s="18">
        <f ca="1">IF(P857&lt;=('Ejercicio 3 - TIR'!$D$22-'Ejercicio 3 - TIR'!$C$22)/('Ejercicio 3 - TIR'!$E$22-'Ejercicio 3 - TIR'!$C$22),'Ejercicio 3 - TIR'!$C$22+SQRT(('Ejercicio 3 - TIR'!$E$22-'Ejercicio 3 - TIR'!$C$22)*('Ejercicio 3 - TIR'!$D$22-'Ejercicio 3 - TIR'!$C$22)*P857),'Ejercicio 3 - TIR'!$E$22-SQRT(('Ejercicio 3 - TIR'!$E$22-'Ejercicio 3 - TIR'!$C$22)*('Ejercicio 3 - TIR'!$E$22-'Ejercicio 3 - TIR'!$D$22)*(1-P857)))</f>
        <v>0.148875998276934</v>
      </c>
      <c r="R857" s="16">
        <f ca="1" t="shared" si="6379"/>
        <v>0.00572263134325213</v>
      </c>
      <c r="S857" s="18">
        <f ca="1">IF(R857&lt;=('Ejercicio 3 - TIR'!$D$23-'Ejercicio 3 - TIR'!$C$23)/('Ejercicio 3 - TIR'!$E$23-'Ejercicio 3 - TIR'!$C$23),'Ejercicio 3 - TIR'!$C$23+SQRT(('Ejercicio 3 - TIR'!$E$23-'Ejercicio 3 - TIR'!$C$23)*('Ejercicio 3 - TIR'!$D$23-'Ejercicio 3 - TIR'!$C$23)*R857),'Ejercicio 3 - TIR'!$E$23-SQRT(('Ejercicio 3 - TIR'!$E$23-'Ejercicio 3 - TIR'!$C$23)*('Ejercicio 3 - TIR'!$E$23-'Ejercicio 3 - TIR'!$D$23)*(1-R857)))</f>
        <v>0.123209476034784</v>
      </c>
      <c r="T857" s="16">
        <f ca="1" t="shared" ref="T857:X857" si="6380">RAND()</f>
        <v>0.986191278921106</v>
      </c>
      <c r="U857" s="18">
        <f ca="1">IF(T857&lt;=('Ejercicio 3 - TIR'!$D$24-'Ejercicio 3 - TIR'!$C$24)/('Ejercicio 3 - TIR'!$E$24-'Ejercicio 3 - TIR'!$C$24),'Ejercicio 3 - TIR'!$C$24+SQRT(('Ejercicio 3 - TIR'!$E$24-'Ejercicio 3 - TIR'!$C$24)*('Ejercicio 3 - TIR'!$D$24-'Ejercicio 3 - TIR'!$C$24)*T857),'Ejercicio 3 - TIR'!$E$24-SQRT(('Ejercicio 3 - TIR'!$E$24-'Ejercicio 3 - TIR'!$C$24)*('Ejercicio 3 - TIR'!$E$24-'Ejercicio 3 - TIR'!$D$24)*(1-T857)))</f>
        <v>0.213781928030257</v>
      </c>
      <c r="V857" s="16">
        <f ca="1" t="shared" si="6380"/>
        <v>0.553641679753748</v>
      </c>
      <c r="W857" s="18">
        <f ca="1">IF(V857&lt;=('Ejercicio 3 - TIR'!$D$25-'Ejercicio 3 - TIR'!$C$25)/('Ejercicio 3 - TIR'!$E$25-'Ejercicio 3 - TIR'!$C$25),'Ejercicio 3 - TIR'!$C$25+SQRT(('Ejercicio 3 - TIR'!$E$25-'Ejercicio 3 - TIR'!$C$25)*('Ejercicio 3 - TIR'!$D$25-'Ejercicio 3 - TIR'!$C$25)*V857),'Ejercicio 3 - TIR'!$E$25-SQRT(('Ejercicio 3 - TIR'!$E$25-'Ejercicio 3 - TIR'!$C$25)*('Ejercicio 3 - TIR'!$E$25-'Ejercicio 3 - TIR'!$D$25)*(1-V857)))</f>
        <v>0.210474639522683</v>
      </c>
      <c r="X857" s="16">
        <f ca="1" t="shared" si="6380"/>
        <v>0.276754249560397</v>
      </c>
      <c r="Y857" s="18">
        <f ca="1">IF(X857&lt;=('Ejercicio 3 - TIR'!$D$26-'Ejercicio 3 - TIR'!$C$26)/('Ejercicio 3 - TIR'!$E$26-'Ejercicio 3 - TIR'!$C$26),'Ejercicio 3 - TIR'!$C$26+SQRT(('Ejercicio 3 - TIR'!$E$26-'Ejercicio 3 - TIR'!$C$26)*('Ejercicio 3 - TIR'!$D$26-'Ejercicio 3 - TIR'!$C$26)*X857),'Ejercicio 3 - TIR'!$E$26-SQRT(('Ejercicio 3 - TIR'!$E$26-'Ejercicio 3 - TIR'!$C$26)*('Ejercicio 3 - TIR'!$E$26-'Ejercicio 3 - TIR'!$D$26)*(1-X857)))</f>
        <v>0.217335626457301</v>
      </c>
      <c r="Z857" s="16">
        <f ca="1" t="shared" si="6192"/>
        <v>1.14887599827693</v>
      </c>
      <c r="AA857" s="16">
        <f ca="1" t="shared" si="6193"/>
        <v>1.29042840805357</v>
      </c>
      <c r="AB857" s="16">
        <f ca="1" t="shared" si="6194"/>
        <v>1.56629868111228</v>
      </c>
      <c r="AC857" s="16">
        <f ca="1" t="shared" si="6195"/>
        <v>1.89596483140424</v>
      </c>
      <c r="AD857" s="16">
        <f ca="1" t="shared" si="6196"/>
        <v>2.30802553577849</v>
      </c>
      <c r="AE857" s="15">
        <f ca="1" t="shared" si="6197"/>
        <v>4963.61566233857</v>
      </c>
      <c r="AF857" s="15">
        <f ca="1" t="shared" si="6198"/>
        <v>5575.18014733335</v>
      </c>
      <c r="AG857" s="15">
        <f ca="1" t="shared" si="6199"/>
        <v>6767.05290834629</v>
      </c>
      <c r="AH857" s="15">
        <f ca="1" t="shared" si="6200"/>
        <v>8191.3459298614</v>
      </c>
      <c r="AI857" s="15">
        <f ca="1" t="shared" si="6201"/>
        <v>9971.61722905628</v>
      </c>
      <c r="AJ857" s="17">
        <f ca="1" t="shared" si="6202"/>
        <v>49433.4883850048</v>
      </c>
      <c r="AK857" s="17">
        <f ca="1" t="shared" si="6203"/>
        <v>50432.3365864149</v>
      </c>
      <c r="AL857" s="17">
        <f ca="1" t="shared" si="6204"/>
        <v>60311.3461402004</v>
      </c>
      <c r="AM857" s="17">
        <f ca="1" t="shared" si="6205"/>
        <v>70078.6081253091</v>
      </c>
      <c r="AN857" s="17">
        <f ca="1" t="shared" si="6206"/>
        <v>94506.9890158977</v>
      </c>
      <c r="AO857" s="17">
        <f ca="1">C857/'Ejercicio 3 - TIR'!$D$7</f>
        <v>13887.0422183552</v>
      </c>
      <c r="AP857" s="17">
        <f ca="1" t="shared" si="6207"/>
        <v>35546.4461666496</v>
      </c>
      <c r="AQ857" s="17">
        <f ca="1" t="shared" si="6208"/>
        <v>36545.2943680596</v>
      </c>
      <c r="AR857" s="17">
        <f ca="1" t="shared" si="6209"/>
        <v>46424.3039218452</v>
      </c>
      <c r="AS857" s="17">
        <f ca="1" t="shared" si="6210"/>
        <v>56191.5659069539</v>
      </c>
      <c r="AT857" s="17">
        <f ca="1" t="shared" si="6211"/>
        <v>80619.9467975424</v>
      </c>
      <c r="AU857" s="17">
        <f ca="1">AP857*'Ejercicio 3 - TIR'!$D$5</f>
        <v>17773.2230833248</v>
      </c>
      <c r="AV857" s="17">
        <f ca="1">AQ857*'Ejercicio 3 - TIR'!$D$5</f>
        <v>18272.6471840298</v>
      </c>
      <c r="AW857" s="17">
        <f ca="1">AR857*'Ejercicio 3 - TIR'!$D$5</f>
        <v>23212.1519609226</v>
      </c>
      <c r="AX857" s="17">
        <f ca="1">AS857*'Ejercicio 3 - TIR'!$D$5</f>
        <v>28095.7829534769</v>
      </c>
      <c r="AY857" s="17">
        <f ca="1">AT857*'Ejercicio 3 - TIR'!$D$5</f>
        <v>40309.9733987712</v>
      </c>
      <c r="AZ857" s="17">
        <f ca="1" t="shared" ref="AZ857:BD857" si="6381">AJ857-AU857-AE857</f>
        <v>26696.6496393415</v>
      </c>
      <c r="BA857" s="17">
        <f ca="1" t="shared" si="6381"/>
        <v>26584.5092550517</v>
      </c>
      <c r="BB857" s="17">
        <f ca="1" t="shared" si="6381"/>
        <v>30332.1412709315</v>
      </c>
      <c r="BC857" s="17">
        <f ca="1" t="shared" si="6381"/>
        <v>33791.4792419708</v>
      </c>
      <c r="BD857" s="17">
        <f ca="1" t="shared" si="6381"/>
        <v>44225.3983880702</v>
      </c>
      <c r="BE857" s="17">
        <f ca="1" t="shared" ref="BE857:BI857" si="6382">AZ857/Z857</f>
        <v>23237.1898093273</v>
      </c>
      <c r="BF857" s="17">
        <f ca="1" t="shared" si="6382"/>
        <v>20601.305031056</v>
      </c>
      <c r="BG857" s="17">
        <f ca="1" t="shared" si="6382"/>
        <v>19365.4898881685</v>
      </c>
      <c r="BH857" s="17">
        <f ca="1" t="shared" si="6382"/>
        <v>17822.8407416941</v>
      </c>
      <c r="BI857" s="17">
        <f ca="1" t="shared" si="6382"/>
        <v>19161.5723927218</v>
      </c>
      <c r="BJ857" s="17">
        <f ca="1" t="shared" si="6214"/>
        <v>76950.9647697353</v>
      </c>
      <c r="BK857" s="17">
        <f ca="1" t="shared" si="6215"/>
        <v>32051.6480563979</v>
      </c>
      <c r="BL857" s="17">
        <f ca="1" t="shared" si="6216"/>
        <v>109002.612826133</v>
      </c>
      <c r="BM857" s="17">
        <f ca="1">BK857*'Ejercicio 3 - TIR'!$D$5</f>
        <v>16025.824028199</v>
      </c>
      <c r="BN857" s="17">
        <f ca="1" t="shared" si="6217"/>
        <v>92976.7887979343</v>
      </c>
      <c r="BO857" s="17">
        <f ca="1" t="shared" si="6218"/>
        <v>40284.1248316489</v>
      </c>
      <c r="BP857" s="17">
        <f ca="1" t="shared" si="6219"/>
        <v>-102775.814814247</v>
      </c>
      <c r="BQ857" s="17">
        <f ca="1" t="shared" ref="BQ857:BT857" si="6383">BE857</f>
        <v>23237.1898093273</v>
      </c>
      <c r="BR857" s="17">
        <f ca="1" t="shared" si="6383"/>
        <v>20601.305031056</v>
      </c>
      <c r="BS857" s="17">
        <f ca="1" t="shared" si="6383"/>
        <v>19365.4898881685</v>
      </c>
      <c r="BT857" s="17">
        <f ca="1" t="shared" si="6383"/>
        <v>17822.8407416941</v>
      </c>
      <c r="BU857" s="17">
        <f ca="1" t="shared" si="6221"/>
        <v>59445.6972243707</v>
      </c>
      <c r="BV857" s="19">
        <f ca="1" t="shared" si="6222"/>
        <v>9.67407188169673</v>
      </c>
    </row>
    <row r="858" ht="15" customHeight="1" spans="1:74">
      <c r="A858" s="15">
        <v>857</v>
      </c>
      <c r="B858" s="16">
        <f ca="1" t="shared" ref="B858:F858" si="6384">RAND()</f>
        <v>0.630794059977431</v>
      </c>
      <c r="C858" s="17">
        <f ca="1">IF(B858&lt;=('Ejercicio 3 - TIR'!$D$13-'Ejercicio 3 - TIR'!$C$13)/('Ejercicio 3 - TIR'!$E$13-'Ejercicio 3 - TIR'!$C$13),'Ejercicio 3 - TIR'!$C$13+SQRT(('Ejercicio 3 - TIR'!$E$13-'Ejercicio 3 - TIR'!$C$13)*('Ejercicio 3 - TIR'!$D$13-'Ejercicio 3 - TIR'!$C$13)*B858),'Ejercicio 3 - TIR'!$E$13-SQRT(('Ejercicio 3 - TIR'!$E$13-'Ejercicio 3 - TIR'!$C$13)*('Ejercicio 3 - TIR'!$E$13-'Ejercicio 3 - TIR'!$D$13)*(1-B858)))</f>
        <v>78951.3152898552</v>
      </c>
      <c r="D858" s="16">
        <f ca="1" t="shared" si="6384"/>
        <v>0.241015063109549</v>
      </c>
      <c r="E858" s="17">
        <f ca="1">IF(D858&lt;=('Ejercicio 3 - TIR'!$D$14-'Ejercicio 3 - TIR'!$C$14)/('Ejercicio 3 - TIR'!$E$14-'Ejercicio 3 - TIR'!$C$14),'Ejercicio 3 - TIR'!$C$14+SQRT(('Ejercicio 3 - TIR'!$E$14-'Ejercicio 3 - TIR'!$C$14)*('Ejercicio 3 - TIR'!$D$14-'Ejercicio 3 - TIR'!$C$14)*D858),'Ejercicio 3 - TIR'!$E$14-SQRT(('Ejercicio 3 - TIR'!$E$14-'Ejercicio 3 - TIR'!$C$14)*('Ejercicio 3 - TIR'!$E$14-'Ejercicio 3 - TIR'!$D$14)*(1-D858)))</f>
        <v>29251.6031956447</v>
      </c>
      <c r="F858" s="16">
        <f ca="1" t="shared" si="6384"/>
        <v>0.687417907722148</v>
      </c>
      <c r="G858" s="17">
        <f ca="1">IF(F858&lt;=('Ejercicio 3 - TIR'!$D$18-'Ejercicio 3 - TIR'!$C$18)/('Ejercicio 3 - TIR'!$E$18-'Ejercicio 3 - TIR'!$C$18),'Ejercicio 3 - TIR'!$C$18+SQRT(('Ejercicio 3 - TIR'!$E$18-'Ejercicio 3 - TIR'!$C$18)*('Ejercicio 3 - TIR'!$D$18-'Ejercicio 3 - TIR'!$C$18)*F858),'Ejercicio 3 - TIR'!$E$18-SQRT(('Ejercicio 3 - TIR'!$E$18-'Ejercicio 3 - TIR'!$C$18)*('Ejercicio 3 - TIR'!$E$18-'Ejercicio 3 - TIR'!$D$18)*(1-F858)))</f>
        <v>40158.1349749462</v>
      </c>
      <c r="H858" s="16">
        <f ca="1" t="shared" ref="H858:L858" si="6385">RAND()</f>
        <v>0.233109346030825</v>
      </c>
      <c r="I858" s="17">
        <f ca="1">IF(H858&lt;=('Ejercicio 3 - TIR'!$D$18-'Ejercicio 3 - TIR'!$C$18)/('Ejercicio 3 - TIR'!$E$18-'Ejercicio 3 - TIR'!$C$18),'Ejercicio 3 - TIR'!$C$18+SQRT(('Ejercicio 3 - TIR'!$E$18-'Ejercicio 3 - TIR'!$C$18)*('Ejercicio 3 - TIR'!$D$18-'Ejercicio 3 - TIR'!$C$18)*H858),'Ejercicio 3 - TIR'!$E$18-SQRT(('Ejercicio 3 - TIR'!$E$18-'Ejercicio 3 - TIR'!$C$18)*('Ejercicio 3 - TIR'!$E$18-'Ejercicio 3 - TIR'!$D$18)*(1-H858)))</f>
        <v>35913.2395439914</v>
      </c>
      <c r="J858" s="16">
        <f ca="1" t="shared" si="6385"/>
        <v>0.991802747160739</v>
      </c>
      <c r="K858" s="17">
        <f ca="1">IF(J858&lt;=('Ejercicio 3 - TIR'!$D$18-'Ejercicio 3 - TIR'!$C$18)/('Ejercicio 3 - TIR'!$E$18-'Ejercicio 3 - TIR'!$C$18),'Ejercicio 3 - TIR'!$C$18+SQRT(('Ejercicio 3 - TIR'!$E$18-'Ejercicio 3 - TIR'!$C$18)*('Ejercicio 3 - TIR'!$D$18-'Ejercicio 3 - TIR'!$C$18)*J858),'Ejercicio 3 - TIR'!$E$18-SQRT(('Ejercicio 3 - TIR'!$E$18-'Ejercicio 3 - TIR'!$C$18)*('Ejercicio 3 - TIR'!$E$18-'Ejercicio 3 - TIR'!$D$18)*(1-J858)))</f>
        <v>44215.9120183649</v>
      </c>
      <c r="L858" s="16">
        <f ca="1" t="shared" si="6385"/>
        <v>0.439051950363358</v>
      </c>
      <c r="M858" s="17">
        <f ca="1">IF(L858&lt;=('Ejercicio 3 - TIR'!$D$18-'Ejercicio 3 - TIR'!$C$18)/('Ejercicio 3 - TIR'!$E$18-'Ejercicio 3 - TIR'!$C$18),'Ejercicio 3 - TIR'!$C$18+SQRT(('Ejercicio 3 - TIR'!$E$18-'Ejercicio 3 - TIR'!$C$18)*('Ejercicio 3 - TIR'!$D$18-'Ejercicio 3 - TIR'!$C$18)*L858),'Ejercicio 3 - TIR'!$E$18-SQRT(('Ejercicio 3 - TIR'!$E$18-'Ejercicio 3 - TIR'!$C$18)*('Ejercicio 3 - TIR'!$E$18-'Ejercicio 3 - TIR'!$D$18)*(1-L858)))</f>
        <v>38115.2814217687</v>
      </c>
      <c r="N858" s="16">
        <f ca="1" t="shared" ref="N858:R858" si="6386">RAND()</f>
        <v>0.317206891009199</v>
      </c>
      <c r="O858" s="17">
        <f ca="1">IF(N858&lt;=('Ejercicio 3 - TIR'!$D$18-'Ejercicio 3 - TIR'!$C$18)/('Ejercicio 3 - TIR'!$E$18-'Ejercicio 3 - TIR'!$C$18),'Ejercicio 3 - TIR'!$C$18+SQRT(('Ejercicio 3 - TIR'!$E$18-'Ejercicio 3 - TIR'!$C$18)*('Ejercicio 3 - TIR'!$D$18-'Ejercicio 3 - TIR'!$C$18)*N858),'Ejercicio 3 - TIR'!$E$18-SQRT(('Ejercicio 3 - TIR'!$E$18-'Ejercicio 3 - TIR'!$C$18)*('Ejercicio 3 - TIR'!$E$18-'Ejercicio 3 - TIR'!$D$18)*(1-N858)))</f>
        <v>36897.900669869</v>
      </c>
      <c r="P858" s="16">
        <f ca="1" t="shared" si="6386"/>
        <v>0.789242671046933</v>
      </c>
      <c r="Q858" s="18">
        <f ca="1">IF(P858&lt;=('Ejercicio 3 - TIR'!$D$22-'Ejercicio 3 - TIR'!$C$22)/('Ejercicio 3 - TIR'!$E$22-'Ejercicio 3 - TIR'!$C$22),'Ejercicio 3 - TIR'!$C$22+SQRT(('Ejercicio 3 - TIR'!$E$22-'Ejercicio 3 - TIR'!$C$22)*('Ejercicio 3 - TIR'!$D$22-'Ejercicio 3 - TIR'!$C$22)*P858),'Ejercicio 3 - TIR'!$E$22-SQRT(('Ejercicio 3 - TIR'!$E$22-'Ejercicio 3 - TIR'!$C$22)*('Ejercicio 3 - TIR'!$E$22-'Ejercicio 3 - TIR'!$D$22)*(1-P858)))</f>
        <v>0.160522751936798</v>
      </c>
      <c r="R858" s="16">
        <f ca="1" t="shared" si="6386"/>
        <v>0.929921999868303</v>
      </c>
      <c r="S858" s="18">
        <f ca="1">IF(R858&lt;=('Ejercicio 3 - TIR'!$D$23-'Ejercicio 3 - TIR'!$C$23)/('Ejercicio 3 - TIR'!$E$23-'Ejercicio 3 - TIR'!$C$23),'Ejercicio 3 - TIR'!$C$23+SQRT(('Ejercicio 3 - TIR'!$E$23-'Ejercicio 3 - TIR'!$C$23)*('Ejercicio 3 - TIR'!$D$23-'Ejercicio 3 - TIR'!$C$23)*R858),'Ejercicio 3 - TIR'!$E$23-SQRT(('Ejercicio 3 - TIR'!$E$23-'Ejercicio 3 - TIR'!$C$23)*('Ejercicio 3 - TIR'!$E$23-'Ejercicio 3 - TIR'!$D$23)*(1-R858)))</f>
        <v>0.168768775657256</v>
      </c>
      <c r="T858" s="16">
        <f ca="1" t="shared" ref="T858:X858" si="6387">RAND()</f>
        <v>0.638554404987974</v>
      </c>
      <c r="U858" s="18">
        <f ca="1">IF(T858&lt;=('Ejercicio 3 - TIR'!$D$24-'Ejercicio 3 - TIR'!$C$24)/('Ejercicio 3 - TIR'!$E$24-'Ejercicio 3 - TIR'!$C$24),'Ejercicio 3 - TIR'!$C$24+SQRT(('Ejercicio 3 - TIR'!$E$24-'Ejercicio 3 - TIR'!$C$24)*('Ejercicio 3 - TIR'!$D$24-'Ejercicio 3 - TIR'!$C$24)*T858),'Ejercicio 3 - TIR'!$E$24-SQRT(('Ejercicio 3 - TIR'!$E$24-'Ejercicio 3 - TIR'!$C$24)*('Ejercicio 3 - TIR'!$E$24-'Ejercicio 3 - TIR'!$D$24)*(1-T858)))</f>
        <v>0.188187303383182</v>
      </c>
      <c r="V858" s="16">
        <f ca="1" t="shared" si="6387"/>
        <v>0.855828669459012</v>
      </c>
      <c r="W858" s="18">
        <f ca="1">IF(V858&lt;=('Ejercicio 3 - TIR'!$D$25-'Ejercicio 3 - TIR'!$C$25)/('Ejercicio 3 - TIR'!$E$25-'Ejercicio 3 - TIR'!$C$25),'Ejercicio 3 - TIR'!$C$25+SQRT(('Ejercicio 3 - TIR'!$E$25-'Ejercicio 3 - TIR'!$C$25)*('Ejercicio 3 - TIR'!$D$25-'Ejercicio 3 - TIR'!$C$25)*V858),'Ejercicio 3 - TIR'!$E$25-SQRT(('Ejercicio 3 - TIR'!$E$25-'Ejercicio 3 - TIR'!$C$25)*('Ejercicio 3 - TIR'!$E$25-'Ejercicio 3 - TIR'!$D$25)*(1-V858)))</f>
        <v>0.227536704229044</v>
      </c>
      <c r="X858" s="16">
        <f ca="1" t="shared" si="6387"/>
        <v>0.871407573722803</v>
      </c>
      <c r="Y858" s="18">
        <f ca="1">IF(X858&lt;=('Ejercicio 3 - TIR'!$D$26-'Ejercicio 3 - TIR'!$C$26)/('Ejercicio 3 - TIR'!$E$26-'Ejercicio 3 - TIR'!$C$26),'Ejercicio 3 - TIR'!$C$26+SQRT(('Ejercicio 3 - TIR'!$E$26-'Ejercicio 3 - TIR'!$C$26)*('Ejercicio 3 - TIR'!$D$26-'Ejercicio 3 - TIR'!$C$26)*X858),'Ejercicio 3 - TIR'!$E$26-SQRT(('Ejercicio 3 - TIR'!$E$26-'Ejercicio 3 - TIR'!$C$26)*('Ejercicio 3 - TIR'!$E$26-'Ejercicio 3 - TIR'!$D$26)*(1-X858)))</f>
        <v>0.253648546493659</v>
      </c>
      <c r="Z858" s="16">
        <f ca="1" t="shared" si="6192"/>
        <v>1.1605227519368</v>
      </c>
      <c r="AA858" s="16">
        <f ca="1" t="shared" si="6193"/>
        <v>1.35638275590356</v>
      </c>
      <c r="AB858" s="16">
        <f ca="1" t="shared" si="6194"/>
        <v>1.6116367690925</v>
      </c>
      <c r="AC858" s="16">
        <f ca="1" t="shared" si="6195"/>
        <v>1.97834328794615</v>
      </c>
      <c r="AD858" s="16">
        <f ca="1" t="shared" si="6196"/>
        <v>2.48014718739918</v>
      </c>
      <c r="AE858" s="15">
        <f ca="1" t="shared" si="6197"/>
        <v>4695.54784352811</v>
      </c>
      <c r="AF858" s="15">
        <f ca="1" t="shared" si="6198"/>
        <v>5488.00970412042</v>
      </c>
      <c r="AG858" s="15">
        <f ca="1" t="shared" si="6199"/>
        <v>6520.78345127957</v>
      </c>
      <c r="AH858" s="15">
        <f ca="1" t="shared" si="6200"/>
        <v>8004.50102677502</v>
      </c>
      <c r="AI858" s="15">
        <f ca="1" t="shared" si="6201"/>
        <v>10034.8310776235</v>
      </c>
      <c r="AJ858" s="17">
        <f ca="1" t="shared" si="6202"/>
        <v>46604.429313774</v>
      </c>
      <c r="AK858" s="17">
        <f ca="1" t="shared" si="6203"/>
        <v>48712.0988261038</v>
      </c>
      <c r="AL858" s="17">
        <f ca="1" t="shared" si="6204"/>
        <v>71259.9895877559</v>
      </c>
      <c r="AM858" s="17">
        <f ca="1" t="shared" si="6205"/>
        <v>75405.1111689347</v>
      </c>
      <c r="AN858" s="17">
        <f ca="1" t="shared" si="6206"/>
        <v>91512.22456731</v>
      </c>
      <c r="AO858" s="17">
        <f ca="1">C858/'Ejercicio 3 - TIR'!$D$7</f>
        <v>15790.263057971</v>
      </c>
      <c r="AP858" s="17">
        <f ca="1" t="shared" si="6207"/>
        <v>30814.1662558029</v>
      </c>
      <c r="AQ858" s="17">
        <f ca="1" t="shared" si="6208"/>
        <v>32921.8357681327</v>
      </c>
      <c r="AR858" s="17">
        <f ca="1" t="shared" si="6209"/>
        <v>55469.7265297849</v>
      </c>
      <c r="AS858" s="17">
        <f ca="1" t="shared" si="6210"/>
        <v>59614.8481109637</v>
      </c>
      <c r="AT858" s="17">
        <f ca="1" t="shared" si="6211"/>
        <v>75721.961509339</v>
      </c>
      <c r="AU858" s="17">
        <f ca="1">AP858*'Ejercicio 3 - TIR'!$D$5</f>
        <v>15407.0831279015</v>
      </c>
      <c r="AV858" s="17">
        <f ca="1">AQ858*'Ejercicio 3 - TIR'!$D$5</f>
        <v>16460.9178840664</v>
      </c>
      <c r="AW858" s="17">
        <f ca="1">AR858*'Ejercicio 3 - TIR'!$D$5</f>
        <v>27734.8632648924</v>
      </c>
      <c r="AX858" s="17">
        <f ca="1">AS858*'Ejercicio 3 - TIR'!$D$5</f>
        <v>29807.4240554818</v>
      </c>
      <c r="AY858" s="17">
        <f ca="1">AT858*'Ejercicio 3 - TIR'!$D$5</f>
        <v>37860.9807546695</v>
      </c>
      <c r="AZ858" s="17">
        <f ca="1" t="shared" ref="AZ858:BD858" si="6388">AJ858-AU858-AE858</f>
        <v>26501.7983423444</v>
      </c>
      <c r="BA858" s="17">
        <f ca="1" t="shared" si="6388"/>
        <v>26763.171237917</v>
      </c>
      <c r="BB858" s="17">
        <f ca="1" t="shared" si="6388"/>
        <v>37004.3428715839</v>
      </c>
      <c r="BC858" s="17">
        <f ca="1" t="shared" si="6388"/>
        <v>37593.1860866779</v>
      </c>
      <c r="BD858" s="17">
        <f ca="1" t="shared" si="6388"/>
        <v>43616.412735017</v>
      </c>
      <c r="BE858" s="17">
        <f ca="1" t="shared" ref="BE858:BI858" si="6389">AZ858/Z858</f>
        <v>22836.086839414</v>
      </c>
      <c r="BF858" s="17">
        <f ca="1" t="shared" si="6389"/>
        <v>19731.282428527</v>
      </c>
      <c r="BG858" s="17">
        <f ca="1" t="shared" si="6389"/>
        <v>22960.721411451</v>
      </c>
      <c r="BH858" s="17">
        <f ca="1" t="shared" si="6389"/>
        <v>19002.3573339012</v>
      </c>
      <c r="BI858" s="17">
        <f ca="1" t="shared" si="6389"/>
        <v>17586.2194617391</v>
      </c>
      <c r="BJ858" s="17">
        <f ca="1" t="shared" si="6214"/>
        <v>72548.281392595</v>
      </c>
      <c r="BK858" s="17">
        <f ca="1" t="shared" si="6215"/>
        <v>39162.1765115201</v>
      </c>
      <c r="BL858" s="17">
        <f ca="1" t="shared" si="6216"/>
        <v>111710.457904115</v>
      </c>
      <c r="BM858" s="17">
        <f ca="1">BK858*'Ejercicio 3 - TIR'!$D$5</f>
        <v>19581.08825576</v>
      </c>
      <c r="BN858" s="17">
        <f ca="1" t="shared" si="6217"/>
        <v>92129.369648355</v>
      </c>
      <c r="BO858" s="17">
        <f ca="1" t="shared" si="6218"/>
        <v>37146.7347246302</v>
      </c>
      <c r="BP858" s="17">
        <f ca="1" t="shared" si="6219"/>
        <v>-108202.9184855</v>
      </c>
      <c r="BQ858" s="17">
        <f ca="1" t="shared" ref="BQ858:BT858" si="6390">BE858</f>
        <v>22836.086839414</v>
      </c>
      <c r="BR858" s="17">
        <f ca="1" t="shared" si="6390"/>
        <v>19731.282428527</v>
      </c>
      <c r="BS858" s="17">
        <f ca="1" t="shared" si="6390"/>
        <v>22960.721411451</v>
      </c>
      <c r="BT858" s="17">
        <f ca="1" t="shared" si="6390"/>
        <v>19002.3573339012</v>
      </c>
      <c r="BU858" s="17">
        <f ca="1" t="shared" si="6221"/>
        <v>54732.9541863693</v>
      </c>
      <c r="BV858" s="19">
        <f ca="1" t="shared" si="6222"/>
        <v>7.78694313654236</v>
      </c>
    </row>
    <row r="859" ht="15" customHeight="1" spans="1:74">
      <c r="A859" s="15">
        <v>858</v>
      </c>
      <c r="B859" s="16">
        <f ca="1" t="shared" ref="B859:F859" si="6391">RAND()</f>
        <v>0.369569465735068</v>
      </c>
      <c r="C859" s="17">
        <f ca="1">IF(B859&lt;=('Ejercicio 3 - TIR'!$D$13-'Ejercicio 3 - TIR'!$C$13)/('Ejercicio 3 - TIR'!$E$13-'Ejercicio 3 - TIR'!$C$13),'Ejercicio 3 - TIR'!$C$13+SQRT(('Ejercicio 3 - TIR'!$E$13-'Ejercicio 3 - TIR'!$C$13)*('Ejercicio 3 - TIR'!$D$13-'Ejercicio 3 - TIR'!$C$13)*B859),'Ejercicio 3 - TIR'!$E$13-SQRT(('Ejercicio 3 - TIR'!$E$13-'Ejercicio 3 - TIR'!$C$13)*('Ejercicio 3 - TIR'!$E$13-'Ejercicio 3 - TIR'!$D$13)*(1-B859)))</f>
        <v>72495.1524069316</v>
      </c>
      <c r="D859" s="16">
        <f ca="1" t="shared" si="6391"/>
        <v>0.284480597390809</v>
      </c>
      <c r="E859" s="17">
        <f ca="1">IF(D859&lt;=('Ejercicio 3 - TIR'!$D$14-'Ejercicio 3 - TIR'!$C$14)/('Ejercicio 3 - TIR'!$E$14-'Ejercicio 3 - TIR'!$C$14),'Ejercicio 3 - TIR'!$C$14+SQRT(('Ejercicio 3 - TIR'!$E$14-'Ejercicio 3 - TIR'!$C$14)*('Ejercicio 3 - TIR'!$D$14-'Ejercicio 3 - TIR'!$C$14)*D859),'Ejercicio 3 - TIR'!$E$14-SQRT(('Ejercicio 3 - TIR'!$E$14-'Ejercicio 3 - TIR'!$C$14)*('Ejercicio 3 - TIR'!$E$14-'Ejercicio 3 - TIR'!$D$14)*(1-D859)))</f>
        <v>29619.0956695343</v>
      </c>
      <c r="F859" s="16">
        <f ca="1" t="shared" si="6391"/>
        <v>0.832309074711816</v>
      </c>
      <c r="G859" s="17">
        <f ca="1">IF(F859&lt;=('Ejercicio 3 - TIR'!$D$18-'Ejercicio 3 - TIR'!$C$18)/('Ejercicio 3 - TIR'!$E$18-'Ejercicio 3 - TIR'!$C$18),'Ejercicio 3 - TIR'!$C$18+SQRT(('Ejercicio 3 - TIR'!$E$18-'Ejercicio 3 - TIR'!$C$18)*('Ejercicio 3 - TIR'!$D$18-'Ejercicio 3 - TIR'!$C$18)*F859),'Ejercicio 3 - TIR'!$E$18-SQRT(('Ejercicio 3 - TIR'!$E$18-'Ejercicio 3 - TIR'!$C$18)*('Ejercicio 3 - TIR'!$E$18-'Ejercicio 3 - TIR'!$D$18)*(1-F859)))</f>
        <v>41453.6188308906</v>
      </c>
      <c r="H859" s="16">
        <f ca="1" t="shared" ref="H859:L859" si="6392">RAND()</f>
        <v>0.302930625790384</v>
      </c>
      <c r="I859" s="17">
        <f ca="1">IF(H859&lt;=('Ejercicio 3 - TIR'!$D$18-'Ejercicio 3 - TIR'!$C$18)/('Ejercicio 3 - TIR'!$E$18-'Ejercicio 3 - TIR'!$C$18),'Ejercicio 3 - TIR'!$C$18+SQRT(('Ejercicio 3 - TIR'!$E$18-'Ejercicio 3 - TIR'!$C$18)*('Ejercicio 3 - TIR'!$D$18-'Ejercicio 3 - TIR'!$C$18)*H859),'Ejercicio 3 - TIR'!$E$18-SQRT(('Ejercicio 3 - TIR'!$E$18-'Ejercicio 3 - TIR'!$C$18)*('Ejercicio 3 - TIR'!$E$18-'Ejercicio 3 - TIR'!$D$18)*(1-H859)))</f>
        <v>36740.8896941396</v>
      </c>
      <c r="J859" s="16">
        <f ca="1" t="shared" si="6392"/>
        <v>0.0700866609916817</v>
      </c>
      <c r="K859" s="17">
        <f ca="1">IF(J859&lt;=('Ejercicio 3 - TIR'!$D$18-'Ejercicio 3 - TIR'!$C$18)/('Ejercicio 3 - TIR'!$E$18-'Ejercicio 3 - TIR'!$C$18),'Ejercicio 3 - TIR'!$C$18+SQRT(('Ejercicio 3 - TIR'!$E$18-'Ejercicio 3 - TIR'!$C$18)*('Ejercicio 3 - TIR'!$D$18-'Ejercicio 3 - TIR'!$C$18)*J859),'Ejercicio 3 - TIR'!$E$18-SQRT(('Ejercicio 3 - TIR'!$E$18-'Ejercicio 3 - TIR'!$C$18)*('Ejercicio 3 - TIR'!$E$18-'Ejercicio 3 - TIR'!$D$18)*(1-J859)))</f>
        <v>33242.3755409811</v>
      </c>
      <c r="L859" s="16">
        <f ca="1" t="shared" si="6392"/>
        <v>0.606350390615571</v>
      </c>
      <c r="M859" s="17">
        <f ca="1">IF(L859&lt;=('Ejercicio 3 - TIR'!$D$18-'Ejercicio 3 - TIR'!$C$18)/('Ejercicio 3 - TIR'!$E$18-'Ejercicio 3 - TIR'!$C$18),'Ejercicio 3 - TIR'!$C$18+SQRT(('Ejercicio 3 - TIR'!$E$18-'Ejercicio 3 - TIR'!$C$18)*('Ejercicio 3 - TIR'!$D$18-'Ejercicio 3 - TIR'!$C$18)*L859),'Ejercicio 3 - TIR'!$E$18-SQRT(('Ejercicio 3 - TIR'!$E$18-'Ejercicio 3 - TIR'!$C$18)*('Ejercicio 3 - TIR'!$E$18-'Ejercicio 3 - TIR'!$D$18)*(1-L859)))</f>
        <v>39536.9050845825</v>
      </c>
      <c r="N859" s="16">
        <f ca="1" t="shared" ref="N859:R859" si="6393">RAND()</f>
        <v>0.386957416773139</v>
      </c>
      <c r="O859" s="17">
        <f ca="1">IF(N859&lt;=('Ejercicio 3 - TIR'!$D$18-'Ejercicio 3 - TIR'!$C$18)/('Ejercicio 3 - TIR'!$E$18-'Ejercicio 3 - TIR'!$C$18),'Ejercicio 3 - TIR'!$C$18+SQRT(('Ejercicio 3 - TIR'!$E$18-'Ejercicio 3 - TIR'!$C$18)*('Ejercicio 3 - TIR'!$D$18-'Ejercicio 3 - TIR'!$C$18)*N859),'Ejercicio 3 - TIR'!$E$18-SQRT(('Ejercicio 3 - TIR'!$E$18-'Ejercicio 3 - TIR'!$C$18)*('Ejercicio 3 - TIR'!$E$18-'Ejercicio 3 - TIR'!$D$18)*(1-N859)))</f>
        <v>37618.6358697585</v>
      </c>
      <c r="P859" s="16">
        <f ca="1" t="shared" si="6393"/>
        <v>0.257994721687132</v>
      </c>
      <c r="Q859" s="18">
        <f ca="1">IF(P859&lt;=('Ejercicio 3 - TIR'!$D$22-'Ejercicio 3 - TIR'!$C$22)/('Ejercicio 3 - TIR'!$E$22-'Ejercicio 3 - TIR'!$C$22),'Ejercicio 3 - TIR'!$C$22+SQRT(('Ejercicio 3 - TIR'!$E$22-'Ejercicio 3 - TIR'!$C$22)*('Ejercicio 3 - TIR'!$D$22-'Ejercicio 3 - TIR'!$C$22)*P859),'Ejercicio 3 - TIR'!$E$22-SQRT(('Ejercicio 3 - TIR'!$E$22-'Ejercicio 3 - TIR'!$C$22)*('Ejercicio 3 - TIR'!$E$22-'Ejercicio 3 - TIR'!$D$22)*(1-P859)))</f>
        <v>0.14154972155358</v>
      </c>
      <c r="R859" s="16">
        <f ca="1" t="shared" si="6393"/>
        <v>0.761159907200083</v>
      </c>
      <c r="S859" s="18">
        <f ca="1">IF(R859&lt;=('Ejercicio 3 - TIR'!$D$23-'Ejercicio 3 - TIR'!$C$23)/('Ejercicio 3 - TIR'!$E$23-'Ejercicio 3 - TIR'!$C$23),'Ejercicio 3 - TIR'!$C$23+SQRT(('Ejercicio 3 - TIR'!$E$23-'Ejercicio 3 - TIR'!$C$23)*('Ejercicio 3 - TIR'!$D$23-'Ejercicio 3 - TIR'!$C$23)*R859),'Ejercicio 3 - TIR'!$E$23-SQRT(('Ejercicio 3 - TIR'!$E$23-'Ejercicio 3 - TIR'!$C$23)*('Ejercicio 3 - TIR'!$E$23-'Ejercicio 3 - TIR'!$D$23)*(1-R859)))</f>
        <v>0.159265676595561</v>
      </c>
      <c r="T859" s="16">
        <f ca="1" t="shared" ref="T859:X859" si="6394">RAND()</f>
        <v>0.779392974314617</v>
      </c>
      <c r="U859" s="18">
        <f ca="1">IF(T859&lt;=('Ejercicio 3 - TIR'!$D$24-'Ejercicio 3 - TIR'!$C$24)/('Ejercicio 3 - TIR'!$E$24-'Ejercicio 3 - TIR'!$C$24),'Ejercicio 3 - TIR'!$C$24+SQRT(('Ejercicio 3 - TIR'!$E$24-'Ejercicio 3 - TIR'!$C$24)*('Ejercicio 3 - TIR'!$D$24-'Ejercicio 3 - TIR'!$C$24)*T859),'Ejercicio 3 - TIR'!$E$24-SQRT(('Ejercicio 3 - TIR'!$E$24-'Ejercicio 3 - TIR'!$C$24)*('Ejercicio 3 - TIR'!$E$24-'Ejercicio 3 - TIR'!$D$24)*(1-T859)))</f>
        <v>0.195146435428312</v>
      </c>
      <c r="V859" s="16">
        <f ca="1" t="shared" si="6394"/>
        <v>0.319411205209236</v>
      </c>
      <c r="W859" s="18">
        <f ca="1">IF(V859&lt;=('Ejercicio 3 - TIR'!$D$25-'Ejercicio 3 - TIR'!$C$25)/('Ejercicio 3 - TIR'!$E$25-'Ejercicio 3 - TIR'!$C$25),'Ejercicio 3 - TIR'!$C$25+SQRT(('Ejercicio 3 - TIR'!$E$25-'Ejercicio 3 - TIR'!$C$25)*('Ejercicio 3 - TIR'!$D$25-'Ejercicio 3 - TIR'!$C$25)*V859),'Ejercicio 3 - TIR'!$E$25-SQRT(('Ejercicio 3 - TIR'!$E$25-'Ejercicio 3 - TIR'!$C$25)*('Ejercicio 3 - TIR'!$E$25-'Ejercicio 3 - TIR'!$D$25)*(1-V859)))</f>
        <v>0.201193639945519</v>
      </c>
      <c r="X859" s="16">
        <f ca="1" t="shared" si="6394"/>
        <v>0.00890631383626284</v>
      </c>
      <c r="Y859" s="18">
        <f ca="1">IF(X859&lt;=('Ejercicio 3 - TIR'!$D$26-'Ejercicio 3 - TIR'!$C$26)/('Ejercicio 3 - TIR'!$E$26-'Ejercicio 3 - TIR'!$C$26),'Ejercicio 3 - TIR'!$C$26+SQRT(('Ejercicio 3 - TIR'!$E$26-'Ejercicio 3 - TIR'!$C$26)*('Ejercicio 3 - TIR'!$D$26-'Ejercicio 3 - TIR'!$C$26)*X859),'Ejercicio 3 - TIR'!$E$26-SQRT(('Ejercicio 3 - TIR'!$E$26-'Ejercicio 3 - TIR'!$C$26)*('Ejercicio 3 - TIR'!$E$26-'Ejercicio 3 - TIR'!$D$26)*(1-X859)))</f>
        <v>0.194903778885503</v>
      </c>
      <c r="Z859" s="16">
        <f ca="1" t="shared" si="6192"/>
        <v>1.14154972155358</v>
      </c>
      <c r="AA859" s="16">
        <f ca="1" t="shared" si="6193"/>
        <v>1.32335941032429</v>
      </c>
      <c r="AB859" s="16">
        <f ca="1" t="shared" si="6194"/>
        <v>1.58160828203958</v>
      </c>
      <c r="AC859" s="16">
        <f ca="1" t="shared" si="6195"/>
        <v>1.89981780927111</v>
      </c>
      <c r="AD859" s="16">
        <f ca="1" t="shared" si="6196"/>
        <v>2.27009947949202</v>
      </c>
      <c r="AE859" s="15">
        <f ca="1" t="shared" si="6197"/>
        <v>4192.57474469143</v>
      </c>
      <c r="AF859" s="15">
        <f ca="1" t="shared" si="6198"/>
        <v>4860.30799808218</v>
      </c>
      <c r="AG859" s="15">
        <f ca="1" t="shared" si="6199"/>
        <v>5808.77977899163</v>
      </c>
      <c r="AH859" s="15">
        <f ca="1" t="shared" si="6200"/>
        <v>6977.46932636888</v>
      </c>
      <c r="AI859" s="15">
        <f ca="1" t="shared" si="6201"/>
        <v>8337.40446513587</v>
      </c>
      <c r="AJ859" s="17">
        <f ca="1" t="shared" si="6202"/>
        <v>47321.3670337914</v>
      </c>
      <c r="AK859" s="17">
        <f ca="1" t="shared" si="6203"/>
        <v>48621.4021204262</v>
      </c>
      <c r="AL859" s="17">
        <f ca="1" t="shared" si="6204"/>
        <v>52576.4164702857</v>
      </c>
      <c r="AM859" s="17">
        <f ca="1" t="shared" si="6205"/>
        <v>75112.9164031512</v>
      </c>
      <c r="AN859" s="17">
        <f ca="1" t="shared" si="6206"/>
        <v>85398.0457071387</v>
      </c>
      <c r="AO859" s="17">
        <f ca="1">C859/'Ejercicio 3 - TIR'!$D$7</f>
        <v>14499.0304813863</v>
      </c>
      <c r="AP859" s="17">
        <f ca="1" t="shared" si="6207"/>
        <v>32822.3365524051</v>
      </c>
      <c r="AQ859" s="17">
        <f ca="1" t="shared" si="6208"/>
        <v>34122.3716390399</v>
      </c>
      <c r="AR859" s="17">
        <f ca="1" t="shared" si="6209"/>
        <v>38077.3859888994</v>
      </c>
      <c r="AS859" s="17">
        <f ca="1" t="shared" si="6210"/>
        <v>60613.8859217648</v>
      </c>
      <c r="AT859" s="17">
        <f ca="1" t="shared" si="6211"/>
        <v>70899.0152257524</v>
      </c>
      <c r="AU859" s="17">
        <f ca="1">AP859*'Ejercicio 3 - TIR'!$D$5</f>
        <v>16411.1682762025</v>
      </c>
      <c r="AV859" s="17">
        <f ca="1">AQ859*'Ejercicio 3 - TIR'!$D$5</f>
        <v>17061.18581952</v>
      </c>
      <c r="AW859" s="17">
        <f ca="1">AR859*'Ejercicio 3 - TIR'!$D$5</f>
        <v>19038.6929944497</v>
      </c>
      <c r="AX859" s="17">
        <f ca="1">AS859*'Ejercicio 3 - TIR'!$D$5</f>
        <v>30306.9429608824</v>
      </c>
      <c r="AY859" s="17">
        <f ca="1">AT859*'Ejercicio 3 - TIR'!$D$5</f>
        <v>35449.5076128762</v>
      </c>
      <c r="AZ859" s="17">
        <f ca="1" t="shared" ref="AZ859:BD859" si="6395">AJ859-AU859-AE859</f>
        <v>26717.6240128974</v>
      </c>
      <c r="BA859" s="17">
        <f ca="1" t="shared" si="6395"/>
        <v>26699.9083028241</v>
      </c>
      <c r="BB859" s="17">
        <f ca="1" t="shared" si="6395"/>
        <v>27728.9436968444</v>
      </c>
      <c r="BC859" s="17">
        <f ca="1" t="shared" si="6395"/>
        <v>37828.5041158999</v>
      </c>
      <c r="BD859" s="17">
        <f ca="1" t="shared" si="6395"/>
        <v>41611.1336291266</v>
      </c>
      <c r="BE859" s="17">
        <f ca="1" t="shared" ref="BE859:BI859" si="6396">AZ859/Z859</f>
        <v>23404.6958344805</v>
      </c>
      <c r="BF859" s="17">
        <f ca="1" t="shared" si="6396"/>
        <v>20175.8555495376</v>
      </c>
      <c r="BG859" s="17">
        <f ca="1" t="shared" si="6396"/>
        <v>17532.1184213111</v>
      </c>
      <c r="BH859" s="17">
        <f ca="1" t="shared" si="6396"/>
        <v>19911.6483334859</v>
      </c>
      <c r="BI859" s="17">
        <f ca="1" t="shared" si="6396"/>
        <v>18330.0925818625</v>
      </c>
      <c r="BJ859" s="17">
        <f ca="1" t="shared" si="6214"/>
        <v>67238.2936624343</v>
      </c>
      <c r="BK859" s="17">
        <f ca="1" t="shared" si="6215"/>
        <v>32914.2415489341</v>
      </c>
      <c r="BL859" s="17">
        <f ca="1" t="shared" si="6216"/>
        <v>100152.535211368</v>
      </c>
      <c r="BM859" s="17">
        <f ca="1">BK859*'Ejercicio 3 - TIR'!$D$5</f>
        <v>16457.120774467</v>
      </c>
      <c r="BN859" s="17">
        <f ca="1" t="shared" si="6217"/>
        <v>83695.4144369013</v>
      </c>
      <c r="BO859" s="17">
        <f ca="1" t="shared" si="6218"/>
        <v>36868.6109102275</v>
      </c>
      <c r="BP859" s="17">
        <f ca="1" t="shared" si="6219"/>
        <v>-102114.248076466</v>
      </c>
      <c r="BQ859" s="17">
        <f ca="1" t="shared" ref="BQ859:BT859" si="6397">BE859</f>
        <v>23404.6958344805</v>
      </c>
      <c r="BR859" s="17">
        <f ca="1" t="shared" si="6397"/>
        <v>20175.8555495376</v>
      </c>
      <c r="BS859" s="17">
        <f ca="1" t="shared" si="6397"/>
        <v>17532.1184213111</v>
      </c>
      <c r="BT859" s="17">
        <f ca="1" t="shared" si="6397"/>
        <v>19911.6483334859</v>
      </c>
      <c r="BU859" s="17">
        <f ca="1" t="shared" si="6221"/>
        <v>55198.70349209</v>
      </c>
      <c r="BV859" s="19">
        <f ca="1" t="shared" si="6222"/>
        <v>8.95369023211467</v>
      </c>
    </row>
    <row r="860" ht="15" customHeight="1" spans="1:74">
      <c r="A860" s="15">
        <v>859</v>
      </c>
      <c r="B860" s="16">
        <f ca="1" t="shared" ref="B860:F860" si="6398">RAND()</f>
        <v>0.737513818025211</v>
      </c>
      <c r="C860" s="17">
        <f ca="1">IF(B860&lt;=('Ejercicio 3 - TIR'!$D$13-'Ejercicio 3 - TIR'!$C$13)/('Ejercicio 3 - TIR'!$E$13-'Ejercicio 3 - TIR'!$C$13),'Ejercicio 3 - TIR'!$C$13+SQRT(('Ejercicio 3 - TIR'!$E$13-'Ejercicio 3 - TIR'!$C$13)*('Ejercicio 3 - TIR'!$D$13-'Ejercicio 3 - TIR'!$C$13)*B860),'Ejercicio 3 - TIR'!$E$13-SQRT(('Ejercicio 3 - TIR'!$E$13-'Ejercicio 3 - TIR'!$C$13)*('Ejercicio 3 - TIR'!$E$13-'Ejercicio 3 - TIR'!$D$13)*(1-B860)))</f>
        <v>82252.2277913608</v>
      </c>
      <c r="D860" s="16">
        <f ca="1" t="shared" si="6398"/>
        <v>0.899319340720798</v>
      </c>
      <c r="E860" s="17">
        <f ca="1">IF(D860&lt;=('Ejercicio 3 - TIR'!$D$14-'Ejercicio 3 - TIR'!$C$14)/('Ejercicio 3 - TIR'!$E$14-'Ejercicio 3 - TIR'!$C$14),'Ejercicio 3 - TIR'!$C$14+SQRT(('Ejercicio 3 - TIR'!$E$14-'Ejercicio 3 - TIR'!$C$14)*('Ejercicio 3 - TIR'!$D$14-'Ejercicio 3 - TIR'!$C$14)*D860),'Ejercicio 3 - TIR'!$E$14-SQRT(('Ejercicio 3 - TIR'!$E$14-'Ejercicio 3 - TIR'!$C$14)*('Ejercicio 3 - TIR'!$E$14-'Ejercicio 3 - TIR'!$D$14)*(1-D860)))</f>
        <v>36113.8580967906</v>
      </c>
      <c r="F860" s="16">
        <f ca="1" t="shared" si="6398"/>
        <v>0.00415781702627815</v>
      </c>
      <c r="G860" s="17">
        <f ca="1">IF(F860&lt;=('Ejercicio 3 - TIR'!$D$18-'Ejercicio 3 - TIR'!$C$18)/('Ejercicio 3 - TIR'!$E$18-'Ejercicio 3 - TIR'!$C$18),'Ejercicio 3 - TIR'!$C$18+SQRT(('Ejercicio 3 - TIR'!$E$18-'Ejercicio 3 - TIR'!$C$18)*('Ejercicio 3 - TIR'!$D$18-'Ejercicio 3 - TIR'!$C$18)*F860),'Ejercicio 3 - TIR'!$E$18-SQRT(('Ejercicio 3 - TIR'!$E$18-'Ejercicio 3 - TIR'!$C$18)*('Ejercicio 3 - TIR'!$E$18-'Ejercicio 3 - TIR'!$D$18)*(1-F860)))</f>
        <v>30789.7294181818</v>
      </c>
      <c r="H860" s="16">
        <f ca="1" t="shared" ref="H860:L860" si="6399">RAND()</f>
        <v>0.779995143670273</v>
      </c>
      <c r="I860" s="17">
        <f ca="1">IF(H860&lt;=('Ejercicio 3 - TIR'!$D$18-'Ejercicio 3 - TIR'!$C$18)/('Ejercicio 3 - TIR'!$E$18-'Ejercicio 3 - TIR'!$C$18),'Ejercicio 3 - TIR'!$C$18+SQRT(('Ejercicio 3 - TIR'!$E$18-'Ejercicio 3 - TIR'!$C$18)*('Ejercicio 3 - TIR'!$D$18-'Ejercicio 3 - TIR'!$C$18)*H860),'Ejercicio 3 - TIR'!$E$18-SQRT(('Ejercicio 3 - TIR'!$E$18-'Ejercicio 3 - TIR'!$C$18)*('Ejercicio 3 - TIR'!$E$18-'Ejercicio 3 - TIR'!$D$18)*(1-H860)))</f>
        <v>40937.9359649644</v>
      </c>
      <c r="J860" s="16">
        <f ca="1" t="shared" si="6399"/>
        <v>0.306875728860348</v>
      </c>
      <c r="K860" s="17">
        <f ca="1">IF(J860&lt;=('Ejercicio 3 - TIR'!$D$18-'Ejercicio 3 - TIR'!$C$18)/('Ejercicio 3 - TIR'!$E$18-'Ejercicio 3 - TIR'!$C$18),'Ejercicio 3 - TIR'!$C$18+SQRT(('Ejercicio 3 - TIR'!$E$18-'Ejercicio 3 - TIR'!$C$18)*('Ejercicio 3 - TIR'!$D$18-'Ejercicio 3 - TIR'!$C$18)*J860),'Ejercicio 3 - TIR'!$E$18-SQRT(('Ejercicio 3 - TIR'!$E$18-'Ejercicio 3 - TIR'!$C$18)*('Ejercicio 3 - TIR'!$E$18-'Ejercicio 3 - TIR'!$D$18)*(1-J860)))</f>
        <v>36784.6414296595</v>
      </c>
      <c r="L860" s="16">
        <f ca="1" t="shared" si="6399"/>
        <v>0.0735255039940932</v>
      </c>
      <c r="M860" s="17">
        <f ca="1">IF(L860&lt;=('Ejercicio 3 - TIR'!$D$18-'Ejercicio 3 - TIR'!$C$18)/('Ejercicio 3 - TIR'!$E$18-'Ejercicio 3 - TIR'!$C$18),'Ejercicio 3 - TIR'!$C$18+SQRT(('Ejercicio 3 - TIR'!$E$18-'Ejercicio 3 - TIR'!$C$18)*('Ejercicio 3 - TIR'!$D$18-'Ejercicio 3 - TIR'!$C$18)*L860),'Ejercicio 3 - TIR'!$E$18-SQRT(('Ejercicio 3 - TIR'!$E$18-'Ejercicio 3 - TIR'!$C$18)*('Ejercicio 3 - TIR'!$E$18-'Ejercicio 3 - TIR'!$D$18)*(1-L860)))</f>
        <v>33320.9675697173</v>
      </c>
      <c r="N860" s="16">
        <f ca="1" t="shared" ref="N860:R860" si="6400">RAND()</f>
        <v>0.523215991779135</v>
      </c>
      <c r="O860" s="17">
        <f ca="1">IF(N860&lt;=('Ejercicio 3 - TIR'!$D$18-'Ejercicio 3 - TIR'!$C$18)/('Ejercicio 3 - TIR'!$E$18-'Ejercicio 3 - TIR'!$C$18),'Ejercicio 3 - TIR'!$C$18+SQRT(('Ejercicio 3 - TIR'!$E$18-'Ejercicio 3 - TIR'!$C$18)*('Ejercicio 3 - TIR'!$D$18-'Ejercicio 3 - TIR'!$C$18)*N860),'Ejercicio 3 - TIR'!$E$18-SQRT(('Ejercicio 3 - TIR'!$E$18-'Ejercicio 3 - TIR'!$C$18)*('Ejercicio 3 - TIR'!$E$18-'Ejercicio 3 - TIR'!$D$18)*(1-N860)))</f>
        <v>38859.0292225994</v>
      </c>
      <c r="P860" s="16">
        <f ca="1" t="shared" si="6400"/>
        <v>0.0533663371835162</v>
      </c>
      <c r="Q860" s="18">
        <f ca="1">IF(P860&lt;=('Ejercicio 3 - TIR'!$D$22-'Ejercicio 3 - TIR'!$C$22)/('Ejercicio 3 - TIR'!$E$22-'Ejercicio 3 - TIR'!$C$22),'Ejercicio 3 - TIR'!$C$22+SQRT(('Ejercicio 3 - TIR'!$E$22-'Ejercicio 3 - TIR'!$C$22)*('Ejercicio 3 - TIR'!$D$22-'Ejercicio 3 - TIR'!$C$22)*P860),'Ejercicio 3 - TIR'!$E$22-SQRT(('Ejercicio 3 - TIR'!$E$22-'Ejercicio 3 - TIR'!$C$22)*('Ejercicio 3 - TIR'!$E$22-'Ejercicio 3 - TIR'!$D$22)*(1-P860)))</f>
        <v>0.129800990099491</v>
      </c>
      <c r="R860" s="16">
        <f ca="1" t="shared" si="6400"/>
        <v>0.602079894164952</v>
      </c>
      <c r="S860" s="18">
        <f ca="1">IF(R860&lt;=('Ejercicio 3 - TIR'!$D$23-'Ejercicio 3 - TIR'!$C$23)/('Ejercicio 3 - TIR'!$E$23-'Ejercicio 3 - TIR'!$C$23),'Ejercicio 3 - TIR'!$C$23+SQRT(('Ejercicio 3 - TIR'!$E$23-'Ejercicio 3 - TIR'!$C$23)*('Ejercicio 3 - TIR'!$D$23-'Ejercicio 3 - TIR'!$C$23)*R860),'Ejercicio 3 - TIR'!$E$23-SQRT(('Ejercicio 3 - TIR'!$E$23-'Ejercicio 3 - TIR'!$C$23)*('Ejercicio 3 - TIR'!$E$23-'Ejercicio 3 - TIR'!$D$23)*(1-R860)))</f>
        <v>0.153237036963313</v>
      </c>
      <c r="T860" s="16">
        <f ca="1" t="shared" ref="T860:X860" si="6401">RAND()</f>
        <v>0.094535040483658</v>
      </c>
      <c r="U860" s="18">
        <f ca="1">IF(T860&lt;=('Ejercicio 3 - TIR'!$D$24-'Ejercicio 3 - TIR'!$C$24)/('Ejercicio 3 - TIR'!$E$24-'Ejercicio 3 - TIR'!$C$24),'Ejercicio 3 - TIR'!$C$24+SQRT(('Ejercicio 3 - TIR'!$E$24-'Ejercicio 3 - TIR'!$C$24)*('Ejercicio 3 - TIR'!$D$24-'Ejercicio 3 - TIR'!$C$24)*T860),'Ejercicio 3 - TIR'!$E$24-SQRT(('Ejercicio 3 - TIR'!$E$24-'Ejercicio 3 - TIR'!$C$24)*('Ejercicio 3 - TIR'!$E$24-'Ejercicio 3 - TIR'!$D$24)*(1-T860)))</f>
        <v>0.164089839779631</v>
      </c>
      <c r="V860" s="16">
        <f ca="1" t="shared" si="6401"/>
        <v>0.177922638097575</v>
      </c>
      <c r="W860" s="18">
        <f ca="1">IF(V860&lt;=('Ejercicio 3 - TIR'!$D$25-'Ejercicio 3 - TIR'!$C$25)/('Ejercicio 3 - TIR'!$E$25-'Ejercicio 3 - TIR'!$C$25),'Ejercicio 3 - TIR'!$C$25+SQRT(('Ejercicio 3 - TIR'!$E$25-'Ejercicio 3 - TIR'!$C$25)*('Ejercicio 3 - TIR'!$D$25-'Ejercicio 3 - TIR'!$C$25)*V860),'Ejercicio 3 - TIR'!$E$25-SQRT(('Ejercicio 3 - TIR'!$E$25-'Ejercicio 3 - TIR'!$C$25)*('Ejercicio 3 - TIR'!$E$25-'Ejercicio 3 - TIR'!$D$25)*(1-V860)))</f>
        <v>0.195782638985183</v>
      </c>
      <c r="X860" s="16">
        <f ca="1" t="shared" si="6401"/>
        <v>0.29919408712449</v>
      </c>
      <c r="Y860" s="18">
        <f ca="1">IF(X860&lt;=('Ejercicio 3 - TIR'!$D$26-'Ejercicio 3 - TIR'!$C$26)/('Ejercicio 3 - TIR'!$E$26-'Ejercicio 3 - TIR'!$C$26),'Ejercicio 3 - TIR'!$C$26+SQRT(('Ejercicio 3 - TIR'!$E$26-'Ejercicio 3 - TIR'!$C$26)*('Ejercicio 3 - TIR'!$D$26-'Ejercicio 3 - TIR'!$C$26)*X860),'Ejercicio 3 - TIR'!$E$26-SQRT(('Ejercicio 3 - TIR'!$E$26-'Ejercicio 3 - TIR'!$C$26)*('Ejercicio 3 - TIR'!$E$26-'Ejercicio 3 - TIR'!$D$26)*(1-X860)))</f>
        <v>0.218422245429173</v>
      </c>
      <c r="Z860" s="16">
        <f ca="1" t="shared" si="6192"/>
        <v>1.12980099009949</v>
      </c>
      <c r="AA860" s="16">
        <f ca="1" t="shared" si="6193"/>
        <v>1.30292834618055</v>
      </c>
      <c r="AB860" s="16">
        <f ca="1" t="shared" si="6194"/>
        <v>1.51672564974966</v>
      </c>
      <c r="AC860" s="16">
        <f ca="1" t="shared" si="6195"/>
        <v>1.81367420007417</v>
      </c>
      <c r="AD860" s="16">
        <f ca="1" t="shared" si="6196"/>
        <v>2.20982099133132</v>
      </c>
      <c r="AE860" s="15">
        <f ca="1" t="shared" si="6197"/>
        <v>4687.61453727595</v>
      </c>
      <c r="AF860" s="15">
        <f ca="1" t="shared" si="6198"/>
        <v>5405.93069939427</v>
      </c>
      <c r="AG860" s="15">
        <f ca="1" t="shared" si="6199"/>
        <v>6292.98900171766</v>
      </c>
      <c r="AH860" s="15">
        <f ca="1" t="shared" si="6200"/>
        <v>7525.04699557868</v>
      </c>
      <c r="AI860" s="15">
        <f ca="1" t="shared" si="6201"/>
        <v>9168.68465731302</v>
      </c>
      <c r="AJ860" s="17">
        <f ca="1" t="shared" si="6202"/>
        <v>34786.2667815572</v>
      </c>
      <c r="AK860" s="17">
        <f ca="1" t="shared" si="6203"/>
        <v>53339.1972028765</v>
      </c>
      <c r="AL860" s="17">
        <f ca="1" t="shared" si="6204"/>
        <v>55792.2091732086</v>
      </c>
      <c r="AM860" s="17">
        <f ca="1" t="shared" si="6205"/>
        <v>60433.3792027043</v>
      </c>
      <c r="AN860" s="17">
        <f ca="1" t="shared" si="6206"/>
        <v>85871.4984788575</v>
      </c>
      <c r="AO860" s="17">
        <f ca="1">C860/'Ejercicio 3 - TIR'!$D$7</f>
        <v>16450.4455582722</v>
      </c>
      <c r="AP860" s="17">
        <f ca="1" t="shared" si="6207"/>
        <v>18335.8212232851</v>
      </c>
      <c r="AQ860" s="17">
        <f ca="1" t="shared" si="6208"/>
        <v>36888.7516446044</v>
      </c>
      <c r="AR860" s="17">
        <f ca="1" t="shared" si="6209"/>
        <v>39341.7636149365</v>
      </c>
      <c r="AS860" s="17">
        <f ca="1" t="shared" si="6210"/>
        <v>43982.9336444321</v>
      </c>
      <c r="AT860" s="17">
        <f ca="1" t="shared" si="6211"/>
        <v>69421.0529205854</v>
      </c>
      <c r="AU860" s="17">
        <f ca="1">AP860*'Ejercicio 3 - TIR'!$D$5</f>
        <v>9167.91061164253</v>
      </c>
      <c r="AV860" s="17">
        <f ca="1">AQ860*'Ejercicio 3 - TIR'!$D$5</f>
        <v>18444.3758223022</v>
      </c>
      <c r="AW860" s="17">
        <f ca="1">AR860*'Ejercicio 3 - TIR'!$D$5</f>
        <v>19670.8818074682</v>
      </c>
      <c r="AX860" s="17">
        <f ca="1">AS860*'Ejercicio 3 - TIR'!$D$5</f>
        <v>21991.466822216</v>
      </c>
      <c r="AY860" s="17">
        <f ca="1">AT860*'Ejercicio 3 - TIR'!$D$5</f>
        <v>34710.5264602927</v>
      </c>
      <c r="AZ860" s="17">
        <f ca="1" t="shared" ref="AZ860:BD860" si="6402">AJ860-AU860-AE860</f>
        <v>20930.7416326387</v>
      </c>
      <c r="BA860" s="17">
        <f ca="1" t="shared" si="6402"/>
        <v>29488.8906811801</v>
      </c>
      <c r="BB860" s="17">
        <f ca="1" t="shared" si="6402"/>
        <v>29828.3383640227</v>
      </c>
      <c r="BC860" s="17">
        <f ca="1" t="shared" si="6402"/>
        <v>30916.8653849095</v>
      </c>
      <c r="BD860" s="17">
        <f ca="1" t="shared" si="6402"/>
        <v>41992.2873612518</v>
      </c>
      <c r="BE860" s="17">
        <f ca="1" t="shared" ref="BE860:BI860" si="6403">AZ860/Z860</f>
        <v>18526.0429191123</v>
      </c>
      <c r="BF860" s="17">
        <f ca="1" t="shared" si="6403"/>
        <v>22632.7800508944</v>
      </c>
      <c r="BG860" s="17">
        <f ca="1" t="shared" si="6403"/>
        <v>19666.2714637588</v>
      </c>
      <c r="BH860" s="17">
        <f ca="1" t="shared" si="6403"/>
        <v>17046.5375664743</v>
      </c>
      <c r="BI860" s="17">
        <f ca="1" t="shared" si="6403"/>
        <v>19002.5742021544</v>
      </c>
      <c r="BJ860" s="17">
        <f ca="1" t="shared" si="6214"/>
        <v>79805.1617002485</v>
      </c>
      <c r="BK860" s="17">
        <f ca="1" t="shared" si="6215"/>
        <v>36352.539911423</v>
      </c>
      <c r="BL860" s="17">
        <f ca="1" t="shared" si="6216"/>
        <v>116157.701611671</v>
      </c>
      <c r="BM860" s="17">
        <f ca="1">BK860*'Ejercicio 3 - TIR'!$D$5</f>
        <v>18176.2699557115</v>
      </c>
      <c r="BN860" s="17">
        <f ca="1" t="shared" si="6217"/>
        <v>97981.43165596</v>
      </c>
      <c r="BO860" s="17">
        <f ca="1" t="shared" si="6218"/>
        <v>44339.0808759266</v>
      </c>
      <c r="BP860" s="17">
        <f ca="1" t="shared" si="6219"/>
        <v>-118366.085888151</v>
      </c>
      <c r="BQ860" s="17">
        <f ca="1" t="shared" ref="BQ860:BT860" si="6404">BE860</f>
        <v>18526.0429191123</v>
      </c>
      <c r="BR860" s="17">
        <f ca="1" t="shared" si="6404"/>
        <v>22632.7800508944</v>
      </c>
      <c r="BS860" s="17">
        <f ca="1" t="shared" si="6404"/>
        <v>19666.2714637588</v>
      </c>
      <c r="BT860" s="17">
        <f ca="1" t="shared" si="6404"/>
        <v>17046.5375664743</v>
      </c>
      <c r="BU860" s="17">
        <f ca="1" t="shared" si="6221"/>
        <v>63341.655078081</v>
      </c>
      <c r="BV860" s="19">
        <f ca="1" t="shared" si="6222"/>
        <v>5.11419474607042</v>
      </c>
    </row>
    <row r="861" ht="15" customHeight="1" spans="1:74">
      <c r="A861" s="15">
        <v>860</v>
      </c>
      <c r="B861" s="16">
        <f ca="1" t="shared" ref="B861:F861" si="6405">RAND()</f>
        <v>0.0442960845954443</v>
      </c>
      <c r="C861" s="17">
        <f ca="1">IF(B861&lt;=('Ejercicio 3 - TIR'!$D$13-'Ejercicio 3 - TIR'!$C$13)/('Ejercicio 3 - TIR'!$E$13-'Ejercicio 3 - TIR'!$C$13),'Ejercicio 3 - TIR'!$C$13+SQRT(('Ejercicio 3 - TIR'!$E$13-'Ejercicio 3 - TIR'!$C$13)*('Ejercicio 3 - TIR'!$D$13-'Ejercicio 3 - TIR'!$C$13)*B861),'Ejercicio 3 - TIR'!$E$13-SQRT(('Ejercicio 3 - TIR'!$E$13-'Ejercicio 3 - TIR'!$C$13)*('Ejercicio 3 - TIR'!$E$13-'Ejercicio 3 - TIR'!$D$13)*(1-B861)))</f>
        <v>64209.3270053748</v>
      </c>
      <c r="D861" s="16">
        <f ca="1" t="shared" si="6405"/>
        <v>0.0828891292461054</v>
      </c>
      <c r="E861" s="17">
        <f ca="1">IF(D861&lt;=('Ejercicio 3 - TIR'!$D$14-'Ejercicio 3 - TIR'!$C$14)/('Ejercicio 3 - TIR'!$E$14-'Ejercicio 3 - TIR'!$C$14),'Ejercicio 3 - TIR'!$C$14+SQRT(('Ejercicio 3 - TIR'!$E$14-'Ejercicio 3 - TIR'!$C$14)*('Ejercicio 3 - TIR'!$D$14-'Ejercicio 3 - TIR'!$C$14)*D861),'Ejercicio 3 - TIR'!$E$14-SQRT(('Ejercicio 3 - TIR'!$E$14-'Ejercicio 3 - TIR'!$C$14)*('Ejercicio 3 - TIR'!$E$14-'Ejercicio 3 - TIR'!$D$14)*(1-D861)))</f>
        <v>27493.32803567</v>
      </c>
      <c r="F861" s="16">
        <f ca="1" t="shared" si="6405"/>
        <v>0.590027333988211</v>
      </c>
      <c r="G861" s="17">
        <f ca="1">IF(F861&lt;=('Ejercicio 3 - TIR'!$D$18-'Ejercicio 3 - TIR'!$C$18)/('Ejercicio 3 - TIR'!$E$18-'Ejercicio 3 - TIR'!$C$18),'Ejercicio 3 - TIR'!$C$18+SQRT(('Ejercicio 3 - TIR'!$E$18-'Ejercicio 3 - TIR'!$C$18)*('Ejercicio 3 - TIR'!$D$18-'Ejercicio 3 - TIR'!$C$18)*F861),'Ejercicio 3 - TIR'!$E$18-SQRT(('Ejercicio 3 - TIR'!$E$18-'Ejercicio 3 - TIR'!$C$18)*('Ejercicio 3 - TIR'!$E$18-'Ejercicio 3 - TIR'!$D$18)*(1-F861)))</f>
        <v>39407.6617763518</v>
      </c>
      <c r="H861" s="16">
        <f ca="1" t="shared" ref="H861:L861" si="6406">RAND()</f>
        <v>0.760850905046372</v>
      </c>
      <c r="I861" s="17">
        <f ca="1">IF(H861&lt;=('Ejercicio 3 - TIR'!$D$18-'Ejercicio 3 - TIR'!$C$18)/('Ejercicio 3 - TIR'!$E$18-'Ejercicio 3 - TIR'!$C$18),'Ejercicio 3 - TIR'!$C$18+SQRT(('Ejercicio 3 - TIR'!$E$18-'Ejercicio 3 - TIR'!$C$18)*('Ejercicio 3 - TIR'!$D$18-'Ejercicio 3 - TIR'!$C$18)*H861),'Ejercicio 3 - TIR'!$E$18-SQRT(('Ejercicio 3 - TIR'!$E$18-'Ejercicio 3 - TIR'!$C$18)*('Ejercicio 3 - TIR'!$E$18-'Ejercicio 3 - TIR'!$D$18)*(1-H861)))</f>
        <v>40764.8870001472</v>
      </c>
      <c r="J861" s="16">
        <f ca="1" t="shared" si="6406"/>
        <v>0.987017748584503</v>
      </c>
      <c r="K861" s="17">
        <f ca="1">IF(J861&lt;=('Ejercicio 3 - TIR'!$D$18-'Ejercicio 3 - TIR'!$C$18)/('Ejercicio 3 - TIR'!$E$18-'Ejercicio 3 - TIR'!$C$18),'Ejercicio 3 - TIR'!$C$18+SQRT(('Ejercicio 3 - TIR'!$E$18-'Ejercicio 3 - TIR'!$C$18)*('Ejercicio 3 - TIR'!$D$18-'Ejercicio 3 - TIR'!$C$18)*J861),'Ejercicio 3 - TIR'!$E$18-SQRT(('Ejercicio 3 - TIR'!$E$18-'Ejercicio 3 - TIR'!$C$18)*('Ejercicio 3 - TIR'!$E$18-'Ejercicio 3 - TIR'!$D$18)*(1-J861)))</f>
        <v>44013.2533982008</v>
      </c>
      <c r="L861" s="16">
        <f ca="1" t="shared" si="6406"/>
        <v>0.999399636397821</v>
      </c>
      <c r="M861" s="17">
        <f ca="1">IF(L861&lt;=('Ejercicio 3 - TIR'!$D$18-'Ejercicio 3 - TIR'!$C$18)/('Ejercicio 3 - TIR'!$E$18-'Ejercicio 3 - TIR'!$C$18),'Ejercicio 3 - TIR'!$C$18+SQRT(('Ejercicio 3 - TIR'!$E$18-'Ejercicio 3 - TIR'!$C$18)*('Ejercicio 3 - TIR'!$D$18-'Ejercicio 3 - TIR'!$C$18)*L861),'Ejercicio 3 - TIR'!$E$18-SQRT(('Ejercicio 3 - TIR'!$E$18-'Ejercicio 3 - TIR'!$C$18)*('Ejercicio 3 - TIR'!$E$18-'Ejercicio 3 - TIR'!$D$18)*(1-L861)))</f>
        <v>44787.8036989875</v>
      </c>
      <c r="N861" s="16">
        <f ca="1" t="shared" ref="N861:R861" si="6407">RAND()</f>
        <v>0.845744446350333</v>
      </c>
      <c r="O861" s="17">
        <f ca="1">IF(N861&lt;=('Ejercicio 3 - TIR'!$D$18-'Ejercicio 3 - TIR'!$C$18)/('Ejercicio 3 - TIR'!$E$18-'Ejercicio 3 - TIR'!$C$18),'Ejercicio 3 - TIR'!$C$18+SQRT(('Ejercicio 3 - TIR'!$E$18-'Ejercicio 3 - TIR'!$C$18)*('Ejercicio 3 - TIR'!$D$18-'Ejercicio 3 - TIR'!$C$18)*N861),'Ejercicio 3 - TIR'!$E$18-SQRT(('Ejercicio 3 - TIR'!$E$18-'Ejercicio 3 - TIR'!$C$18)*('Ejercicio 3 - TIR'!$E$18-'Ejercicio 3 - TIR'!$D$18)*(1-N861)))</f>
        <v>41598.6522489276</v>
      </c>
      <c r="P861" s="16">
        <f ca="1" t="shared" si="6407"/>
        <v>0.210147290451451</v>
      </c>
      <c r="Q861" s="18">
        <f ca="1">IF(P861&lt;=('Ejercicio 3 - TIR'!$D$22-'Ejercicio 3 - TIR'!$C$22)/('Ejercicio 3 - TIR'!$E$22-'Ejercicio 3 - TIR'!$C$22),'Ejercicio 3 - TIR'!$C$22+SQRT(('Ejercicio 3 - TIR'!$E$22-'Ejercicio 3 - TIR'!$C$22)*('Ejercicio 3 - TIR'!$D$22-'Ejercicio 3 - TIR'!$C$22)*P861),'Ejercicio 3 - TIR'!$E$22-SQRT(('Ejercicio 3 - TIR'!$E$22-'Ejercicio 3 - TIR'!$C$22)*('Ejercicio 3 - TIR'!$E$22-'Ejercicio 3 - TIR'!$D$22)*(1-P861)))</f>
        <v>0.139449039123119</v>
      </c>
      <c r="R861" s="16">
        <f ca="1" t="shared" si="6407"/>
        <v>0.624880037877126</v>
      </c>
      <c r="S861" s="18">
        <f ca="1">IF(R861&lt;=('Ejercicio 3 - TIR'!$D$23-'Ejercicio 3 - TIR'!$C$23)/('Ejercicio 3 - TIR'!$E$23-'Ejercicio 3 - TIR'!$C$23),'Ejercicio 3 - TIR'!$C$23+SQRT(('Ejercicio 3 - TIR'!$E$23-'Ejercicio 3 - TIR'!$C$23)*('Ejercicio 3 - TIR'!$D$23-'Ejercicio 3 - TIR'!$C$23)*R861),'Ejercicio 3 - TIR'!$E$23-SQRT(('Ejercicio 3 - TIR'!$E$23-'Ejercicio 3 - TIR'!$C$23)*('Ejercicio 3 - TIR'!$E$23-'Ejercicio 3 - TIR'!$D$23)*(1-R861)))</f>
        <v>0.154015082608922</v>
      </c>
      <c r="T861" s="16">
        <f ca="1" t="shared" ref="T861:X861" si="6408">RAND()</f>
        <v>0.986471785223065</v>
      </c>
      <c r="U861" s="18">
        <f ca="1">IF(T861&lt;=('Ejercicio 3 - TIR'!$D$24-'Ejercicio 3 - TIR'!$C$24)/('Ejercicio 3 - TIR'!$E$24-'Ejercicio 3 - TIR'!$C$24),'Ejercicio 3 - TIR'!$C$24+SQRT(('Ejercicio 3 - TIR'!$E$24-'Ejercicio 3 - TIR'!$C$24)*('Ejercicio 3 - TIR'!$D$24-'Ejercicio 3 - TIR'!$C$24)*T861),'Ejercicio 3 - TIR'!$E$24-SQRT(('Ejercicio 3 - TIR'!$E$24-'Ejercicio 3 - TIR'!$C$24)*('Ejercicio 3 - TIR'!$E$24-'Ejercicio 3 - TIR'!$D$24)*(1-T861)))</f>
        <v>0.21384540810651</v>
      </c>
      <c r="V861" s="16">
        <f ca="1" t="shared" si="6408"/>
        <v>0.754853616840216</v>
      </c>
      <c r="W861" s="18">
        <f ca="1">IF(V861&lt;=('Ejercicio 3 - TIR'!$D$25-'Ejercicio 3 - TIR'!$C$25)/('Ejercicio 3 - TIR'!$E$25-'Ejercicio 3 - TIR'!$C$25),'Ejercicio 3 - TIR'!$C$25+SQRT(('Ejercicio 3 - TIR'!$E$25-'Ejercicio 3 - TIR'!$C$25)*('Ejercicio 3 - TIR'!$D$25-'Ejercicio 3 - TIR'!$C$25)*V861),'Ejercicio 3 - TIR'!$E$25-SQRT(('Ejercicio 3 - TIR'!$E$25-'Ejercicio 3 - TIR'!$C$25)*('Ejercicio 3 - TIR'!$E$25-'Ejercicio 3 - TIR'!$D$25)*(1-V861)))</f>
        <v>0.220708152310596</v>
      </c>
      <c r="X861" s="16">
        <f ca="1" t="shared" si="6408"/>
        <v>0.388811137723776</v>
      </c>
      <c r="Y861" s="18">
        <f ca="1">IF(X861&lt;=('Ejercicio 3 - TIR'!$D$26-'Ejercicio 3 - TIR'!$C$26)/('Ejercicio 3 - TIR'!$E$26-'Ejercicio 3 - TIR'!$C$26),'Ejercicio 3 - TIR'!$C$26+SQRT(('Ejercicio 3 - TIR'!$E$26-'Ejercicio 3 - TIR'!$C$26)*('Ejercicio 3 - TIR'!$D$26-'Ejercicio 3 - TIR'!$C$26)*X861),'Ejercicio 3 - TIR'!$E$26-SQRT(('Ejercicio 3 - TIR'!$E$26-'Ejercicio 3 - TIR'!$C$26)*('Ejercicio 3 - TIR'!$E$26-'Ejercicio 3 - TIR'!$D$26)*(1-X861)))</f>
        <v>0.222550719270894</v>
      </c>
      <c r="Z861" s="16">
        <f ca="1" t="shared" si="6192"/>
        <v>1.13944903912312</v>
      </c>
      <c r="AA861" s="16">
        <f ca="1" t="shared" si="6193"/>
        <v>1.31494137701232</v>
      </c>
      <c r="AB861" s="16">
        <f ca="1" t="shared" si="6194"/>
        <v>1.59613555241566</v>
      </c>
      <c r="AC861" s="16">
        <f ca="1" t="shared" si="6195"/>
        <v>1.94841568102657</v>
      </c>
      <c r="AD861" s="16">
        <f ca="1" t="shared" si="6196"/>
        <v>2.38203699227772</v>
      </c>
      <c r="AE861" s="15">
        <f ca="1" t="shared" si="6197"/>
        <v>3833.91817687088</v>
      </c>
      <c r="AF861" s="15">
        <f ca="1" t="shared" si="6198"/>
        <v>4424.3994015975</v>
      </c>
      <c r="AG861" s="15">
        <f ca="1" t="shared" si="6199"/>
        <v>5370.53689725831</v>
      </c>
      <c r="AH861" s="15">
        <f ca="1" t="shared" si="6200"/>
        <v>6555.85817276808</v>
      </c>
      <c r="AI861" s="15">
        <f ca="1" t="shared" si="6201"/>
        <v>8014.86912455558</v>
      </c>
      <c r="AJ861" s="17">
        <f ca="1" t="shared" si="6202"/>
        <v>44903.022345153</v>
      </c>
      <c r="AK861" s="17">
        <f ca="1" t="shared" si="6203"/>
        <v>53603.4366457253</v>
      </c>
      <c r="AL861" s="17">
        <f ca="1" t="shared" si="6204"/>
        <v>70251.1185263476</v>
      </c>
      <c r="AM861" s="17">
        <f ca="1" t="shared" si="6205"/>
        <v>87265.2590458471</v>
      </c>
      <c r="AN861" s="17">
        <f ca="1" t="shared" si="6206"/>
        <v>99089.5284858425</v>
      </c>
      <c r="AO861" s="17">
        <f ca="1">C861/'Ejercicio 3 - TIR'!$D$7</f>
        <v>12841.865401075</v>
      </c>
      <c r="AP861" s="17">
        <f ca="1" t="shared" si="6207"/>
        <v>32061.156944078</v>
      </c>
      <c r="AQ861" s="17">
        <f ca="1" t="shared" si="6208"/>
        <v>40761.5712446503</v>
      </c>
      <c r="AR861" s="17">
        <f ca="1" t="shared" si="6209"/>
        <v>57409.2531252726</v>
      </c>
      <c r="AS861" s="17">
        <f ca="1" t="shared" si="6210"/>
        <v>74423.3936447721</v>
      </c>
      <c r="AT861" s="17">
        <f ca="1" t="shared" si="6211"/>
        <v>86247.6630847676</v>
      </c>
      <c r="AU861" s="17">
        <f ca="1">AP861*'Ejercicio 3 - TIR'!$D$5</f>
        <v>16030.578472039</v>
      </c>
      <c r="AV861" s="17">
        <f ca="1">AQ861*'Ejercicio 3 - TIR'!$D$5</f>
        <v>20380.7856223252</v>
      </c>
      <c r="AW861" s="17">
        <f ca="1">AR861*'Ejercicio 3 - TIR'!$D$5</f>
        <v>28704.6265626363</v>
      </c>
      <c r="AX861" s="17">
        <f ca="1">AS861*'Ejercicio 3 - TIR'!$D$5</f>
        <v>37211.6968223861</v>
      </c>
      <c r="AY861" s="17">
        <f ca="1">AT861*'Ejercicio 3 - TIR'!$D$5</f>
        <v>43123.8315423838</v>
      </c>
      <c r="AZ861" s="17">
        <f ca="1" t="shared" ref="AZ861:BD861" si="6409">AJ861-AU861-AE861</f>
        <v>25038.5256962431</v>
      </c>
      <c r="BA861" s="17">
        <f ca="1" t="shared" si="6409"/>
        <v>28798.2516218026</v>
      </c>
      <c r="BB861" s="17">
        <f ca="1" t="shared" si="6409"/>
        <v>36175.9550664529</v>
      </c>
      <c r="BC861" s="17">
        <f ca="1" t="shared" si="6409"/>
        <v>43497.7040506929</v>
      </c>
      <c r="BD861" s="17">
        <f ca="1" t="shared" si="6409"/>
        <v>47950.8278189032</v>
      </c>
      <c r="BE861" s="17">
        <f ca="1" t="shared" ref="BE861:BI861" si="6410">AZ861/Z861</f>
        <v>21974.2391599293</v>
      </c>
      <c r="BF861" s="17">
        <f ca="1" t="shared" si="6410"/>
        <v>21900.7874611377</v>
      </c>
      <c r="BG861" s="17">
        <f ca="1" t="shared" si="6410"/>
        <v>22664.7135399639</v>
      </c>
      <c r="BH861" s="17">
        <f ca="1" t="shared" si="6410"/>
        <v>22324.6530369613</v>
      </c>
      <c r="BI861" s="17">
        <f ca="1" t="shared" si="6410"/>
        <v>20130.1776481029</v>
      </c>
      <c r="BJ861" s="17">
        <f ca="1" t="shared" si="6214"/>
        <v>65490.1244217921</v>
      </c>
      <c r="BK861" s="17">
        <f ca="1" t="shared" si="6215"/>
        <v>30589.798435212</v>
      </c>
      <c r="BL861" s="17">
        <f ca="1" t="shared" si="6216"/>
        <v>96079.9228570041</v>
      </c>
      <c r="BM861" s="17">
        <f ca="1">BK861*'Ejercicio 3 - TIR'!$D$5</f>
        <v>15294.899217606</v>
      </c>
      <c r="BN861" s="17">
        <f ca="1" t="shared" si="6217"/>
        <v>80785.0236393981</v>
      </c>
      <c r="BO861" s="17">
        <f ca="1" t="shared" si="6218"/>
        <v>33914.2607362075</v>
      </c>
      <c r="BP861" s="17">
        <f ca="1" t="shared" si="6219"/>
        <v>-91702.6550410448</v>
      </c>
      <c r="BQ861" s="17">
        <f ca="1" t="shared" ref="BQ861:BT861" si="6411">BE861</f>
        <v>21974.2391599293</v>
      </c>
      <c r="BR861" s="17">
        <f ca="1" t="shared" si="6411"/>
        <v>21900.7874611377</v>
      </c>
      <c r="BS861" s="17">
        <f ca="1" t="shared" si="6411"/>
        <v>22664.7135399639</v>
      </c>
      <c r="BT861" s="17">
        <f ca="1" t="shared" si="6411"/>
        <v>22324.6530369613</v>
      </c>
      <c r="BU861" s="17">
        <f ca="1" t="shared" si="6221"/>
        <v>54044.4383843103</v>
      </c>
      <c r="BV861" s="19">
        <f ca="1" t="shared" si="6222"/>
        <v>14.3975411197846</v>
      </c>
    </row>
    <row r="862" ht="15" customHeight="1" spans="1:74">
      <c r="A862" s="15">
        <v>861</v>
      </c>
      <c r="B862" s="16">
        <f ca="1" t="shared" ref="B862:F862" si="6412">RAND()</f>
        <v>0.869503845789587</v>
      </c>
      <c r="C862" s="17">
        <f ca="1">IF(B862&lt;=('Ejercicio 3 - TIR'!$D$13-'Ejercicio 3 - TIR'!$C$13)/('Ejercicio 3 - TIR'!$E$13-'Ejercicio 3 - TIR'!$C$13),'Ejercicio 3 - TIR'!$C$13+SQRT(('Ejercicio 3 - TIR'!$E$13-'Ejercicio 3 - TIR'!$C$13)*('Ejercicio 3 - TIR'!$D$13-'Ejercicio 3 - TIR'!$C$13)*B862),'Ejercicio 3 - TIR'!$E$13-SQRT(('Ejercicio 3 - TIR'!$E$13-'Ejercicio 3 - TIR'!$C$13)*('Ejercicio 3 - TIR'!$E$13-'Ejercicio 3 - TIR'!$D$13)*(1-B862)))</f>
        <v>87486.1922240872</v>
      </c>
      <c r="D862" s="16">
        <f ca="1" t="shared" si="6412"/>
        <v>0.827112249101366</v>
      </c>
      <c r="E862" s="17">
        <f ca="1">IF(D862&lt;=('Ejercicio 3 - TIR'!$D$14-'Ejercicio 3 - TIR'!$C$14)/('Ejercicio 3 - TIR'!$E$14-'Ejercicio 3 - TIR'!$C$14),'Ejercicio 3 - TIR'!$C$14+SQRT(('Ejercicio 3 - TIR'!$E$14-'Ejercicio 3 - TIR'!$C$14)*('Ejercicio 3 - TIR'!$D$14-'Ejercicio 3 - TIR'!$C$14)*D862),'Ejercicio 3 - TIR'!$E$14-SQRT(('Ejercicio 3 - TIR'!$E$14-'Ejercicio 3 - TIR'!$C$14)*('Ejercicio 3 - TIR'!$E$14-'Ejercicio 3 - TIR'!$D$14)*(1-D862)))</f>
        <v>34907.5386467058</v>
      </c>
      <c r="F862" s="16">
        <f ca="1" t="shared" si="6412"/>
        <v>0.429722388451671</v>
      </c>
      <c r="G862" s="17">
        <f ca="1">IF(F862&lt;=('Ejercicio 3 - TIR'!$D$18-'Ejercicio 3 - TIR'!$C$18)/('Ejercicio 3 - TIR'!$E$18-'Ejercicio 3 - TIR'!$C$18),'Ejercicio 3 - TIR'!$C$18+SQRT(('Ejercicio 3 - TIR'!$E$18-'Ejercicio 3 - TIR'!$C$18)*('Ejercicio 3 - TIR'!$D$18-'Ejercicio 3 - TIR'!$C$18)*F862),'Ejercicio 3 - TIR'!$E$18-SQRT(('Ejercicio 3 - TIR'!$E$18-'Ejercicio 3 - TIR'!$C$18)*('Ejercicio 3 - TIR'!$E$18-'Ejercicio 3 - TIR'!$D$18)*(1-F862)))</f>
        <v>38028.5962825235</v>
      </c>
      <c r="H862" s="16">
        <f ca="1" t="shared" ref="H862:L862" si="6413">RAND()</f>
        <v>0.468901880111547</v>
      </c>
      <c r="I862" s="17">
        <f ca="1">IF(H862&lt;=('Ejercicio 3 - TIR'!$D$18-'Ejercicio 3 - TIR'!$C$18)/('Ejercicio 3 - TIR'!$E$18-'Ejercicio 3 - TIR'!$C$18),'Ejercicio 3 - TIR'!$C$18+SQRT(('Ejercicio 3 - TIR'!$E$18-'Ejercicio 3 - TIR'!$C$18)*('Ejercicio 3 - TIR'!$D$18-'Ejercicio 3 - TIR'!$C$18)*H862),'Ejercicio 3 - TIR'!$E$18-SQRT(('Ejercicio 3 - TIR'!$E$18-'Ejercicio 3 - TIR'!$C$18)*('Ejercicio 3 - TIR'!$E$18-'Ejercicio 3 - TIR'!$D$18)*(1-H862)))</f>
        <v>38386.6132626187</v>
      </c>
      <c r="J862" s="16">
        <f ca="1" t="shared" si="6413"/>
        <v>0.2021670724937</v>
      </c>
      <c r="K862" s="17">
        <f ca="1">IF(J862&lt;=('Ejercicio 3 - TIR'!$D$18-'Ejercicio 3 - TIR'!$C$18)/('Ejercicio 3 - TIR'!$E$18-'Ejercicio 3 - TIR'!$C$18),'Ejercicio 3 - TIR'!$C$18+SQRT(('Ejercicio 3 - TIR'!$E$18-'Ejercicio 3 - TIR'!$C$18)*('Ejercicio 3 - TIR'!$D$18-'Ejercicio 3 - TIR'!$C$18)*J862),'Ejercicio 3 - TIR'!$E$18-SQRT(('Ejercicio 3 - TIR'!$E$18-'Ejercicio 3 - TIR'!$C$18)*('Ejercicio 3 - TIR'!$E$18-'Ejercicio 3 - TIR'!$D$18)*(1-J862)))</f>
        <v>35506.819488058</v>
      </c>
      <c r="L862" s="16">
        <f ca="1" t="shared" si="6413"/>
        <v>0.869535141443583</v>
      </c>
      <c r="M862" s="17">
        <f ca="1">IF(L862&lt;=('Ejercicio 3 - TIR'!$D$18-'Ejercicio 3 - TIR'!$C$18)/('Ejercicio 3 - TIR'!$E$18-'Ejercicio 3 - TIR'!$C$18),'Ejercicio 3 - TIR'!$C$18+SQRT(('Ejercicio 3 - TIR'!$E$18-'Ejercicio 3 - TIR'!$C$18)*('Ejercicio 3 - TIR'!$D$18-'Ejercicio 3 - TIR'!$C$18)*L862),'Ejercicio 3 - TIR'!$E$18-SQRT(('Ejercicio 3 - TIR'!$E$18-'Ejercicio 3 - TIR'!$C$18)*('Ejercicio 3 - TIR'!$E$18-'Ejercicio 3 - TIR'!$D$18)*(1-L862)))</f>
        <v>41871.9232119829</v>
      </c>
      <c r="N862" s="16">
        <f ca="1" t="shared" ref="N862:R862" si="6414">RAND()</f>
        <v>0.74353535274369</v>
      </c>
      <c r="O862" s="17">
        <f ca="1">IF(N862&lt;=('Ejercicio 3 - TIR'!$D$18-'Ejercicio 3 - TIR'!$C$18)/('Ejercicio 3 - TIR'!$E$18-'Ejercicio 3 - TIR'!$C$18),'Ejercicio 3 - TIR'!$C$18+SQRT(('Ejercicio 3 - TIR'!$E$18-'Ejercicio 3 - TIR'!$C$18)*('Ejercicio 3 - TIR'!$D$18-'Ejercicio 3 - TIR'!$C$18)*N862),'Ejercicio 3 - TIR'!$E$18-SQRT(('Ejercicio 3 - TIR'!$E$18-'Ejercicio 3 - TIR'!$C$18)*('Ejercicio 3 - TIR'!$E$18-'Ejercicio 3 - TIR'!$D$18)*(1-N862)))</f>
        <v>40614.2448148325</v>
      </c>
      <c r="P862" s="16">
        <f ca="1" t="shared" si="6414"/>
        <v>0.298056791233235</v>
      </c>
      <c r="Q862" s="18">
        <f ca="1">IF(P862&lt;=('Ejercicio 3 - TIR'!$D$22-'Ejercicio 3 - TIR'!$C$22)/('Ejercicio 3 - TIR'!$E$22-'Ejercicio 3 - TIR'!$C$22),'Ejercicio 3 - TIR'!$C$22+SQRT(('Ejercicio 3 - TIR'!$E$22-'Ejercicio 3 - TIR'!$C$22)*('Ejercicio 3 - TIR'!$D$22-'Ejercicio 3 - TIR'!$C$22)*P862),'Ejercicio 3 - TIR'!$E$22-SQRT(('Ejercicio 3 - TIR'!$E$22-'Ejercicio 3 - TIR'!$C$22)*('Ejercicio 3 - TIR'!$E$22-'Ejercicio 3 - TIR'!$D$22)*(1-P862)))</f>
        <v>0.143162517657194</v>
      </c>
      <c r="R862" s="16">
        <f ca="1" t="shared" si="6414"/>
        <v>0.982217315371521</v>
      </c>
      <c r="S862" s="18">
        <f ca="1">IF(R862&lt;=('Ejercicio 3 - TIR'!$D$23-'Ejercicio 3 - TIR'!$C$23)/('Ejercicio 3 - TIR'!$E$23-'Ejercicio 3 - TIR'!$C$23),'Ejercicio 3 - TIR'!$C$23+SQRT(('Ejercicio 3 - TIR'!$E$23-'Ejercicio 3 - TIR'!$C$23)*('Ejercicio 3 - TIR'!$D$23-'Ejercicio 3 - TIR'!$C$23)*R862),'Ejercicio 3 - TIR'!$E$23-SQRT(('Ejercicio 3 - TIR'!$E$23-'Ejercicio 3 - TIR'!$C$23)*('Ejercicio 3 - TIR'!$E$23-'Ejercicio 3 - TIR'!$D$23)*(1-R862)))</f>
        <v>0.174342365129203</v>
      </c>
      <c r="T862" s="16">
        <f ca="1" t="shared" ref="T862:X862" si="6415">RAND()</f>
        <v>0.982235799628974</v>
      </c>
      <c r="U862" s="18">
        <f ca="1">IF(T862&lt;=('Ejercicio 3 - TIR'!$D$24-'Ejercicio 3 - TIR'!$C$24)/('Ejercicio 3 - TIR'!$E$24-'Ejercicio 3 - TIR'!$C$24),'Ejercicio 3 - TIR'!$C$24+SQRT(('Ejercicio 3 - TIR'!$E$24-'Ejercicio 3 - TIR'!$C$24)*('Ejercicio 3 - TIR'!$D$24-'Ejercicio 3 - TIR'!$C$24)*T862),'Ejercicio 3 - TIR'!$E$24-SQRT(('Ejercicio 3 - TIR'!$E$24-'Ejercicio 3 - TIR'!$C$24)*('Ejercicio 3 - TIR'!$E$24-'Ejercicio 3 - TIR'!$D$24)*(1-T862)))</f>
        <v>0.212947357868226</v>
      </c>
      <c r="V862" s="16">
        <f ca="1" t="shared" si="6415"/>
        <v>0.678557166072664</v>
      </c>
      <c r="W862" s="18">
        <f ca="1">IF(V862&lt;=('Ejercicio 3 - TIR'!$D$25-'Ejercicio 3 - TIR'!$C$25)/('Ejercicio 3 - TIR'!$E$25-'Ejercicio 3 - TIR'!$C$25),'Ejercicio 3 - TIR'!$C$25+SQRT(('Ejercicio 3 - TIR'!$E$25-'Ejercicio 3 - TIR'!$C$25)*('Ejercicio 3 - TIR'!$D$25-'Ejercicio 3 - TIR'!$C$25)*V862),'Ejercicio 3 - TIR'!$E$25-SQRT(('Ejercicio 3 - TIR'!$E$25-'Ejercicio 3 - TIR'!$C$25)*('Ejercicio 3 - TIR'!$E$25-'Ejercicio 3 - TIR'!$D$25)*(1-V862)))</f>
        <v>0.216458236201033</v>
      </c>
      <c r="X862" s="16">
        <f ca="1" t="shared" si="6415"/>
        <v>0.348271142132849</v>
      </c>
      <c r="Y862" s="18">
        <f ca="1">IF(X862&lt;=('Ejercicio 3 - TIR'!$D$26-'Ejercicio 3 - TIR'!$C$26)/('Ejercicio 3 - TIR'!$E$26-'Ejercicio 3 - TIR'!$C$26),'Ejercicio 3 - TIR'!$C$26+SQRT(('Ejercicio 3 - TIR'!$E$26-'Ejercicio 3 - TIR'!$C$26)*('Ejercicio 3 - TIR'!$D$26-'Ejercicio 3 - TIR'!$C$26)*X862),'Ejercicio 3 - TIR'!$E$26-SQRT(('Ejercicio 3 - TIR'!$E$26-'Ejercicio 3 - TIR'!$C$26)*('Ejercicio 3 - TIR'!$E$26-'Ejercicio 3 - TIR'!$D$26)*(1-X862)))</f>
        <v>0.220676009637899</v>
      </c>
      <c r="Z862" s="16">
        <f ca="1" t="shared" si="6192"/>
        <v>1.14316251765719</v>
      </c>
      <c r="AA862" s="16">
        <f ca="1" t="shared" si="6193"/>
        <v>1.3424641747126</v>
      </c>
      <c r="AB862" s="16">
        <f ca="1" t="shared" si="6194"/>
        <v>1.6283383737504</v>
      </c>
      <c r="AC862" s="16">
        <f ca="1" t="shared" si="6195"/>
        <v>1.98080562607087</v>
      </c>
      <c r="AD862" s="16">
        <f ca="1" t="shared" si="6196"/>
        <v>2.41792190750049</v>
      </c>
      <c r="AE862" s="15">
        <f ca="1" t="shared" si="6197"/>
        <v>4997.4511178782</v>
      </c>
      <c r="AF862" s="15">
        <f ca="1" t="shared" si="6198"/>
        <v>5868.71856538666</v>
      </c>
      <c r="AG862" s="15">
        <f ca="1" t="shared" si="6199"/>
        <v>7118.44667795795</v>
      </c>
      <c r="AH862" s="15">
        <f ca="1" t="shared" si="6200"/>
        <v>8659.29309035984</v>
      </c>
      <c r="AI862" s="15">
        <f ca="1" t="shared" si="6201"/>
        <v>10570.1913358255</v>
      </c>
      <c r="AJ862" s="17">
        <f ca="1" t="shared" si="6202"/>
        <v>43472.8658692986</v>
      </c>
      <c r="AK862" s="17">
        <f ca="1" t="shared" si="6203"/>
        <v>51532.6530936133</v>
      </c>
      <c r="AL862" s="17">
        <f ca="1" t="shared" si="6204"/>
        <v>57817.1167022333</v>
      </c>
      <c r="AM862" s="17">
        <f ca="1" t="shared" si="6205"/>
        <v>82940.1410727032</v>
      </c>
      <c r="AN862" s="17">
        <f ca="1" t="shared" si="6206"/>
        <v>98202.0722943718</v>
      </c>
      <c r="AO862" s="17">
        <f ca="1">C862/'Ejercicio 3 - TIR'!$D$7</f>
        <v>17497.2384448174</v>
      </c>
      <c r="AP862" s="17">
        <f ca="1" t="shared" si="6207"/>
        <v>25975.6274244812</v>
      </c>
      <c r="AQ862" s="17">
        <f ca="1" t="shared" si="6208"/>
        <v>34035.4146487958</v>
      </c>
      <c r="AR862" s="17">
        <f ca="1" t="shared" si="6209"/>
        <v>40319.8782574159</v>
      </c>
      <c r="AS862" s="17">
        <f ca="1" t="shared" si="6210"/>
        <v>65442.9026278858</v>
      </c>
      <c r="AT862" s="17">
        <f ca="1" t="shared" si="6211"/>
        <v>80704.8338495544</v>
      </c>
      <c r="AU862" s="17">
        <f ca="1">AP862*'Ejercicio 3 - TIR'!$D$5</f>
        <v>12987.8137122406</v>
      </c>
      <c r="AV862" s="17">
        <f ca="1">AQ862*'Ejercicio 3 - TIR'!$D$5</f>
        <v>17017.7073243979</v>
      </c>
      <c r="AW862" s="17">
        <f ca="1">AR862*'Ejercicio 3 - TIR'!$D$5</f>
        <v>20159.9391287079</v>
      </c>
      <c r="AX862" s="17">
        <f ca="1">AS862*'Ejercicio 3 - TIR'!$D$5</f>
        <v>32721.4513139429</v>
      </c>
      <c r="AY862" s="17">
        <f ca="1">AT862*'Ejercicio 3 - TIR'!$D$5</f>
        <v>40352.4169247772</v>
      </c>
      <c r="AZ862" s="17">
        <f ca="1" t="shared" ref="AZ862:BD862" si="6416">AJ862-AU862-AE862</f>
        <v>25487.6010391798</v>
      </c>
      <c r="BA862" s="17">
        <f ca="1" t="shared" si="6416"/>
        <v>28646.2272038287</v>
      </c>
      <c r="BB862" s="17">
        <f ca="1" t="shared" si="6416"/>
        <v>30538.7308955674</v>
      </c>
      <c r="BC862" s="17">
        <f ca="1" t="shared" si="6416"/>
        <v>41559.3966684005</v>
      </c>
      <c r="BD862" s="17">
        <f ca="1" t="shared" si="6416"/>
        <v>47279.4640337692</v>
      </c>
      <c r="BE862" s="17">
        <f ca="1" t="shared" ref="BE862:BI862" si="6417">AZ862/Z862</f>
        <v>22295.6934342234</v>
      </c>
      <c r="BF862" s="17">
        <f ca="1" t="shared" si="6417"/>
        <v>21338.5412761285</v>
      </c>
      <c r="BG862" s="17">
        <f ca="1" t="shared" si="6417"/>
        <v>18754.5361503889</v>
      </c>
      <c r="BH862" s="17">
        <f ca="1" t="shared" si="6417"/>
        <v>20981.0574654101</v>
      </c>
      <c r="BI862" s="17">
        <f ca="1" t="shared" si="6417"/>
        <v>19553.7597335573</v>
      </c>
      <c r="BJ862" s="17">
        <f ca="1" t="shared" si="6214"/>
        <v>84403.70243079</v>
      </c>
      <c r="BK862" s="17">
        <f ca="1" t="shared" si="6215"/>
        <v>42306.9561564839</v>
      </c>
      <c r="BL862" s="17">
        <f ca="1" t="shared" si="6216"/>
        <v>126710.658587274</v>
      </c>
      <c r="BM862" s="17">
        <f ca="1">BK862*'Ejercicio 3 - TIR'!$D$5</f>
        <v>21153.478078242</v>
      </c>
      <c r="BN862" s="17">
        <f ca="1" t="shared" si="6217"/>
        <v>105557.180509032</v>
      </c>
      <c r="BO862" s="17">
        <f ca="1" t="shared" si="6218"/>
        <v>43656.1578691145</v>
      </c>
      <c r="BP862" s="17">
        <f ca="1" t="shared" si="6219"/>
        <v>-122393.730870793</v>
      </c>
      <c r="BQ862" s="17">
        <f ca="1" t="shared" ref="BQ862:BT862" si="6418">BE862</f>
        <v>22295.6934342234</v>
      </c>
      <c r="BR862" s="17">
        <f ca="1" t="shared" si="6418"/>
        <v>21338.5412761285</v>
      </c>
      <c r="BS862" s="17">
        <f ca="1" t="shared" si="6418"/>
        <v>18754.5361503889</v>
      </c>
      <c r="BT862" s="17">
        <f ca="1" t="shared" si="6418"/>
        <v>20981.0574654101</v>
      </c>
      <c r="BU862" s="17">
        <f ca="1" t="shared" si="6221"/>
        <v>63209.9176026718</v>
      </c>
      <c r="BV862" s="19">
        <f ca="1" t="shared" si="6222"/>
        <v>5.29437534143404</v>
      </c>
    </row>
    <row r="863" ht="15" customHeight="1" spans="1:74">
      <c r="A863" s="15">
        <v>862</v>
      </c>
      <c r="B863" s="16">
        <f ca="1" t="shared" ref="B863:F863" si="6419">RAND()</f>
        <v>0.197093147134489</v>
      </c>
      <c r="C863" s="17">
        <f ca="1">IF(B863&lt;=('Ejercicio 3 - TIR'!$D$13-'Ejercicio 3 - TIR'!$C$13)/('Ejercicio 3 - TIR'!$E$13-'Ejercicio 3 - TIR'!$C$13),'Ejercicio 3 - TIR'!$C$13+SQRT(('Ejercicio 3 - TIR'!$E$13-'Ejercicio 3 - TIR'!$C$13)*('Ejercicio 3 - TIR'!$D$13-'Ejercicio 3 - TIR'!$C$13)*B863),'Ejercicio 3 - TIR'!$E$13-SQRT(('Ejercicio 3 - TIR'!$E$13-'Ejercicio 3 - TIR'!$C$13)*('Ejercicio 3 - TIR'!$E$13-'Ejercicio 3 - TIR'!$D$13)*(1-B863)))</f>
        <v>68879.034792915</v>
      </c>
      <c r="D863" s="16">
        <f ca="1" t="shared" si="6419"/>
        <v>0.333795404177476</v>
      </c>
      <c r="E863" s="17">
        <f ca="1">IF(D863&lt;=('Ejercicio 3 - TIR'!$D$14-'Ejercicio 3 - TIR'!$C$14)/('Ejercicio 3 - TIR'!$E$14-'Ejercicio 3 - TIR'!$C$14),'Ejercicio 3 - TIR'!$C$14+SQRT(('Ejercicio 3 - TIR'!$E$14-'Ejercicio 3 - TIR'!$C$14)*('Ejercicio 3 - TIR'!$D$14-'Ejercicio 3 - TIR'!$C$14)*D863),'Ejercicio 3 - TIR'!$E$14-SQRT(('Ejercicio 3 - TIR'!$E$14-'Ejercicio 3 - TIR'!$C$14)*('Ejercicio 3 - TIR'!$E$14-'Ejercicio 3 - TIR'!$D$14)*(1-D863)))</f>
        <v>30003.4661320346</v>
      </c>
      <c r="F863" s="16">
        <f ca="1" t="shared" si="6419"/>
        <v>0.721428079500128</v>
      </c>
      <c r="G863" s="17">
        <f ca="1">IF(F863&lt;=('Ejercicio 3 - TIR'!$D$18-'Ejercicio 3 - TIR'!$C$18)/('Ejercicio 3 - TIR'!$E$18-'Ejercicio 3 - TIR'!$C$18),'Ejercicio 3 - TIR'!$C$18+SQRT(('Ejercicio 3 - TIR'!$E$18-'Ejercicio 3 - TIR'!$C$18)*('Ejercicio 3 - TIR'!$D$18-'Ejercicio 3 - TIR'!$C$18)*F863),'Ejercicio 3 - TIR'!$E$18-SQRT(('Ejercicio 3 - TIR'!$E$18-'Ejercicio 3 - TIR'!$C$18)*('Ejercicio 3 - TIR'!$E$18-'Ejercicio 3 - TIR'!$D$18)*(1-F863)))</f>
        <v>40429.1254625083</v>
      </c>
      <c r="H863" s="16">
        <f ca="1" t="shared" ref="H863:L863" si="6420">RAND()</f>
        <v>0.42682943926134</v>
      </c>
      <c r="I863" s="17">
        <f ca="1">IF(H863&lt;=('Ejercicio 3 - TIR'!$D$18-'Ejercicio 3 - TIR'!$C$18)/('Ejercicio 3 - TIR'!$E$18-'Ejercicio 3 - TIR'!$C$18),'Ejercicio 3 - TIR'!$C$18+SQRT(('Ejercicio 3 - TIR'!$E$18-'Ejercicio 3 - TIR'!$C$18)*('Ejercicio 3 - TIR'!$D$18-'Ejercicio 3 - TIR'!$C$18)*H863),'Ejercicio 3 - TIR'!$E$18-SQRT(('Ejercicio 3 - TIR'!$E$18-'Ejercicio 3 - TIR'!$C$18)*('Ejercicio 3 - TIR'!$E$18-'Ejercicio 3 - TIR'!$D$18)*(1-H863)))</f>
        <v>38001.5258475619</v>
      </c>
      <c r="J863" s="16">
        <f ca="1" t="shared" si="6420"/>
        <v>0.834412916622137</v>
      </c>
      <c r="K863" s="17">
        <f ca="1">IF(J863&lt;=('Ejercicio 3 - TIR'!$D$18-'Ejercicio 3 - TIR'!$C$18)/('Ejercicio 3 - TIR'!$E$18-'Ejercicio 3 - TIR'!$C$18),'Ejercicio 3 - TIR'!$C$18+SQRT(('Ejercicio 3 - TIR'!$E$18-'Ejercicio 3 - TIR'!$C$18)*('Ejercicio 3 - TIR'!$D$18-'Ejercicio 3 - TIR'!$C$18)*J863),'Ejercicio 3 - TIR'!$E$18-SQRT(('Ejercicio 3 - TIR'!$E$18-'Ejercicio 3 - TIR'!$C$18)*('Ejercicio 3 - TIR'!$E$18-'Ejercicio 3 - TIR'!$D$18)*(1-J863)))</f>
        <v>41475.9354073258</v>
      </c>
      <c r="L863" s="16">
        <f ca="1" t="shared" si="6420"/>
        <v>0.120393143567934</v>
      </c>
      <c r="M863" s="17">
        <f ca="1">IF(L863&lt;=('Ejercicio 3 - TIR'!$D$18-'Ejercicio 3 - TIR'!$C$18)/('Ejercicio 3 - TIR'!$E$18-'Ejercicio 3 - TIR'!$C$18),'Ejercicio 3 - TIR'!$C$18+SQRT(('Ejercicio 3 - TIR'!$E$18-'Ejercicio 3 - TIR'!$C$18)*('Ejercicio 3 - TIR'!$D$18-'Ejercicio 3 - TIR'!$C$18)*L863),'Ejercicio 3 - TIR'!$E$18-SQRT(('Ejercicio 3 - TIR'!$E$18-'Ejercicio 3 - TIR'!$C$18)*('Ejercicio 3 - TIR'!$E$18-'Ejercicio 3 - TIR'!$D$18)*(1-L863)))</f>
        <v>34249.5848662181</v>
      </c>
      <c r="N863" s="16">
        <f ca="1" t="shared" ref="N863:R863" si="6421">RAND()</f>
        <v>0.596880916762729</v>
      </c>
      <c r="O863" s="17">
        <f ca="1">IF(N863&lt;=('Ejercicio 3 - TIR'!$D$18-'Ejercicio 3 - TIR'!$C$18)/('Ejercicio 3 - TIR'!$E$18-'Ejercicio 3 - TIR'!$C$18),'Ejercicio 3 - TIR'!$C$18+SQRT(('Ejercicio 3 - TIR'!$E$18-'Ejercicio 3 - TIR'!$C$18)*('Ejercicio 3 - TIR'!$D$18-'Ejercicio 3 - TIR'!$C$18)*N863),'Ejercicio 3 - TIR'!$E$18-SQRT(('Ejercicio 3 - TIR'!$E$18-'Ejercicio 3 - TIR'!$C$18)*('Ejercicio 3 - TIR'!$E$18-'Ejercicio 3 - TIR'!$D$18)*(1-N863)))</f>
        <v>39462.1423321788</v>
      </c>
      <c r="P863" s="16">
        <f ca="1" t="shared" si="6421"/>
        <v>0.707586701494157</v>
      </c>
      <c r="Q863" s="18">
        <f ca="1">IF(P863&lt;=('Ejercicio 3 - TIR'!$D$22-'Ejercicio 3 - TIR'!$C$22)/('Ejercicio 3 - TIR'!$E$22-'Ejercicio 3 - TIR'!$C$22),'Ejercicio 3 - TIR'!$C$22+SQRT(('Ejercicio 3 - TIR'!$E$22-'Ejercicio 3 - TIR'!$C$22)*('Ejercicio 3 - TIR'!$D$22-'Ejercicio 3 - TIR'!$C$22)*P863),'Ejercicio 3 - TIR'!$E$22-SQRT(('Ejercicio 3 - TIR'!$E$22-'Ejercicio 3 - TIR'!$C$22)*('Ejercicio 3 - TIR'!$E$22-'Ejercicio 3 - TIR'!$D$22)*(1-P863)))</f>
        <v>0.157057813153265</v>
      </c>
      <c r="R863" s="16">
        <f ca="1" t="shared" si="6421"/>
        <v>0.214935647190935</v>
      </c>
      <c r="S863" s="18">
        <f ca="1">IF(R863&lt;=('Ejercicio 3 - TIR'!$D$23-'Ejercicio 3 - TIR'!$C$23)/('Ejercicio 3 - TIR'!$E$23-'Ejercicio 3 - TIR'!$C$23),'Ejercicio 3 - TIR'!$C$23+SQRT(('Ejercicio 3 - TIR'!$E$23-'Ejercicio 3 - TIR'!$C$23)*('Ejercicio 3 - TIR'!$D$23-'Ejercicio 3 - TIR'!$C$23)*R863),'Ejercicio 3 - TIR'!$E$23-SQRT(('Ejercicio 3 - TIR'!$E$23-'Ejercicio 3 - TIR'!$C$23)*('Ejercicio 3 - TIR'!$E$23-'Ejercicio 3 - TIR'!$D$23)*(1-R863)))</f>
        <v>0.139669371239155</v>
      </c>
      <c r="T863" s="16">
        <f ca="1" t="shared" ref="T863:X863" si="6422">RAND()</f>
        <v>0.481799078321247</v>
      </c>
      <c r="U863" s="18">
        <f ca="1">IF(T863&lt;=('Ejercicio 3 - TIR'!$D$24-'Ejercicio 3 - TIR'!$C$24)/('Ejercicio 3 - TIR'!$E$24-'Ejercicio 3 - TIR'!$C$24),'Ejercicio 3 - TIR'!$C$24+SQRT(('Ejercicio 3 - TIR'!$E$24-'Ejercicio 3 - TIR'!$C$24)*('Ejercicio 3 - TIR'!$D$24-'Ejercicio 3 - TIR'!$C$24)*T863),'Ejercicio 3 - TIR'!$E$24-SQRT(('Ejercicio 3 - TIR'!$E$24-'Ejercicio 3 - TIR'!$C$24)*('Ejercicio 3 - TIR'!$E$24-'Ejercicio 3 - TIR'!$D$24)*(1-T863)))</f>
        <v>0.181908497263819</v>
      </c>
      <c r="V863" s="16">
        <f ca="1" t="shared" si="6422"/>
        <v>0.591626750044293</v>
      </c>
      <c r="W863" s="18">
        <f ca="1">IF(V863&lt;=('Ejercicio 3 - TIR'!$D$25-'Ejercicio 3 - TIR'!$C$25)/('Ejercicio 3 - TIR'!$E$25-'Ejercicio 3 - TIR'!$C$25),'Ejercicio 3 - TIR'!$C$25+SQRT(('Ejercicio 3 - TIR'!$E$25-'Ejercicio 3 - TIR'!$C$25)*('Ejercicio 3 - TIR'!$D$25-'Ejercicio 3 - TIR'!$C$25)*V863),'Ejercicio 3 - TIR'!$E$25-SQRT(('Ejercicio 3 - TIR'!$E$25-'Ejercicio 3 - TIR'!$C$25)*('Ejercicio 3 - TIR'!$E$25-'Ejercicio 3 - TIR'!$D$25)*(1-V863)))</f>
        <v>0.212193831523877</v>
      </c>
      <c r="X863" s="16">
        <f ca="1" t="shared" si="6422"/>
        <v>0.574795758179597</v>
      </c>
      <c r="Y863" s="18">
        <f ca="1">IF(X863&lt;=('Ejercicio 3 - TIR'!$D$26-'Ejercicio 3 - TIR'!$C$26)/('Ejercicio 3 - TIR'!$E$26-'Ejercicio 3 - TIR'!$C$26),'Ejercicio 3 - TIR'!$C$26+SQRT(('Ejercicio 3 - TIR'!$E$26-'Ejercicio 3 - TIR'!$C$26)*('Ejercicio 3 - TIR'!$D$26-'Ejercicio 3 - TIR'!$C$26)*X863),'Ejercicio 3 - TIR'!$E$26-SQRT(('Ejercicio 3 - TIR'!$E$26-'Ejercicio 3 - TIR'!$C$26)*('Ejercicio 3 - TIR'!$E$26-'Ejercicio 3 - TIR'!$D$26)*(1-X863)))</f>
        <v>0.232082332007597</v>
      </c>
      <c r="Z863" s="16">
        <f ca="1" t="shared" si="6192"/>
        <v>1.15705781315326</v>
      </c>
      <c r="AA863" s="16">
        <f ca="1" t="shared" si="6193"/>
        <v>1.31866335040373</v>
      </c>
      <c r="AB863" s="16">
        <f ca="1" t="shared" si="6194"/>
        <v>1.55853941887255</v>
      </c>
      <c r="AC863" s="16">
        <f ca="1" t="shared" si="6195"/>
        <v>1.88925186974411</v>
      </c>
      <c r="AD863" s="16">
        <f ca="1" t="shared" si="6196"/>
        <v>2.32771384942404</v>
      </c>
      <c r="AE863" s="15">
        <f ca="1" t="shared" si="6197"/>
        <v>4712.2787777154</v>
      </c>
      <c r="AF863" s="15">
        <f ca="1" t="shared" si="6198"/>
        <v>5370.43979170252</v>
      </c>
      <c r="AG863" s="15">
        <f ca="1" t="shared" si="6199"/>
        <v>6347.36842385694</v>
      </c>
      <c r="AH863" s="15">
        <f ca="1" t="shared" si="6200"/>
        <v>7694.24084980882</v>
      </c>
      <c r="AI863" s="15">
        <f ca="1" t="shared" si="6201"/>
        <v>9479.93820926057</v>
      </c>
      <c r="AJ863" s="17">
        <f ca="1" t="shared" si="6202"/>
        <v>46778.8354953488</v>
      </c>
      <c r="AK863" s="17">
        <f ca="1" t="shared" si="6203"/>
        <v>50111.2193946</v>
      </c>
      <c r="AL863" s="17">
        <f ca="1" t="shared" si="6204"/>
        <v>64641.8802669289</v>
      </c>
      <c r="AM863" s="17">
        <f ca="1" t="shared" si="6205"/>
        <v>64706.0922464622</v>
      </c>
      <c r="AN863" s="17">
        <f ca="1" t="shared" si="6206"/>
        <v>91856.5752345551</v>
      </c>
      <c r="AO863" s="17">
        <f ca="1">C863/'Ejercicio 3 - TIR'!$D$7</f>
        <v>13775.806958583</v>
      </c>
      <c r="AP863" s="17">
        <f ca="1" t="shared" si="6207"/>
        <v>33003.0285367658</v>
      </c>
      <c r="AQ863" s="17">
        <f ca="1" t="shared" si="6208"/>
        <v>36335.412436017</v>
      </c>
      <c r="AR863" s="17">
        <f ca="1" t="shared" si="6209"/>
        <v>50866.0733083459</v>
      </c>
      <c r="AS863" s="17">
        <f ca="1" t="shared" si="6210"/>
        <v>50930.2852878792</v>
      </c>
      <c r="AT863" s="17">
        <f ca="1" t="shared" si="6211"/>
        <v>78080.7682759721</v>
      </c>
      <c r="AU863" s="17">
        <f ca="1">AP863*'Ejercicio 3 - TIR'!$D$5</f>
        <v>16501.5142683829</v>
      </c>
      <c r="AV863" s="17">
        <f ca="1">AQ863*'Ejercicio 3 - TIR'!$D$5</f>
        <v>18167.7062180085</v>
      </c>
      <c r="AW863" s="17">
        <f ca="1">AR863*'Ejercicio 3 - TIR'!$D$5</f>
        <v>25433.036654173</v>
      </c>
      <c r="AX863" s="17">
        <f ca="1">AS863*'Ejercicio 3 - TIR'!$D$5</f>
        <v>25465.1426439396</v>
      </c>
      <c r="AY863" s="17">
        <f ca="1">AT863*'Ejercicio 3 - TIR'!$D$5</f>
        <v>39040.384137986</v>
      </c>
      <c r="AZ863" s="17">
        <f ca="1" t="shared" ref="AZ863:BD863" si="6423">AJ863-AU863-AE863</f>
        <v>25565.0424492505</v>
      </c>
      <c r="BA863" s="17">
        <f ca="1" t="shared" si="6423"/>
        <v>26573.073384889</v>
      </c>
      <c r="BB863" s="17">
        <f ca="1" t="shared" si="6423"/>
        <v>32861.475188899</v>
      </c>
      <c r="BC863" s="17">
        <f ca="1" t="shared" si="6423"/>
        <v>31546.7087527138</v>
      </c>
      <c r="BD863" s="17">
        <f ca="1" t="shared" si="6423"/>
        <v>43336.2528873085</v>
      </c>
      <c r="BE863" s="17">
        <f ca="1" t="shared" ref="BE863:BI863" si="6424">AZ863/Z863</f>
        <v>22094.8704192918</v>
      </c>
      <c r="BF863" s="17">
        <f ca="1" t="shared" si="6424"/>
        <v>20151.5219003798</v>
      </c>
      <c r="BG863" s="17">
        <f ca="1" t="shared" si="6424"/>
        <v>21084.7892526652</v>
      </c>
      <c r="BH863" s="17">
        <f ca="1" t="shared" si="6424"/>
        <v>16697.9899599023</v>
      </c>
      <c r="BI863" s="17">
        <f ca="1" t="shared" si="6424"/>
        <v>18617.5173112586</v>
      </c>
      <c r="BJ863" s="17">
        <f ca="1" t="shared" si="6214"/>
        <v>69839.4836462621</v>
      </c>
      <c r="BK863" s="17">
        <f ca="1" t="shared" si="6215"/>
        <v>32066.1366444857</v>
      </c>
      <c r="BL863" s="17">
        <f ca="1" t="shared" si="6216"/>
        <v>101905.620290748</v>
      </c>
      <c r="BM863" s="17">
        <f ca="1">BK863*'Ejercicio 3 - TIR'!$D$5</f>
        <v>16033.0683222428</v>
      </c>
      <c r="BN863" s="17">
        <f ca="1" t="shared" si="6217"/>
        <v>85872.5519685049</v>
      </c>
      <c r="BO863" s="17">
        <f ca="1" t="shared" si="6218"/>
        <v>36891.3696113261</v>
      </c>
      <c r="BP863" s="17">
        <f ca="1" t="shared" si="6219"/>
        <v>-98882.5009249497</v>
      </c>
      <c r="BQ863" s="17">
        <f ca="1" t="shared" ref="BQ863:BT863" si="6425">BE863</f>
        <v>22094.8704192918</v>
      </c>
      <c r="BR863" s="17">
        <f ca="1" t="shared" si="6425"/>
        <v>20151.5219003798</v>
      </c>
      <c r="BS863" s="17">
        <f ca="1" t="shared" si="6425"/>
        <v>21084.7892526652</v>
      </c>
      <c r="BT863" s="17">
        <f ca="1" t="shared" si="6425"/>
        <v>16697.9899599023</v>
      </c>
      <c r="BU863" s="17">
        <f ca="1" t="shared" si="6221"/>
        <v>55508.8869225848</v>
      </c>
      <c r="BV863" s="19">
        <f ca="1" t="shared" si="6222"/>
        <v>9.85244042341118</v>
      </c>
    </row>
    <row r="864" ht="15" customHeight="1" spans="1:74">
      <c r="A864" s="15">
        <v>863</v>
      </c>
      <c r="B864" s="16">
        <f ca="1" t="shared" ref="B864:F864" si="6426">RAND()</f>
        <v>0.43090436538215</v>
      </c>
      <c r="C864" s="17">
        <f ca="1">IF(B864&lt;=('Ejercicio 3 - TIR'!$D$13-'Ejercicio 3 - TIR'!$C$13)/('Ejercicio 3 - TIR'!$E$13-'Ejercicio 3 - TIR'!$C$13),'Ejercicio 3 - TIR'!$C$13+SQRT(('Ejercicio 3 - TIR'!$E$13-'Ejercicio 3 - TIR'!$C$13)*('Ejercicio 3 - TIR'!$D$13-'Ejercicio 3 - TIR'!$C$13)*B864),'Ejercicio 3 - TIR'!$E$13-SQRT(('Ejercicio 3 - TIR'!$E$13-'Ejercicio 3 - TIR'!$C$13)*('Ejercicio 3 - TIR'!$E$13-'Ejercicio 3 - TIR'!$D$13)*(1-B864)))</f>
        <v>73867.3621396266</v>
      </c>
      <c r="D864" s="16">
        <f ca="1" t="shared" si="6426"/>
        <v>0.07027644871539</v>
      </c>
      <c r="E864" s="17">
        <f ca="1">IF(D864&lt;=('Ejercicio 3 - TIR'!$D$14-'Ejercicio 3 - TIR'!$C$14)/('Ejercicio 3 - TIR'!$E$14-'Ejercicio 3 - TIR'!$C$14),'Ejercicio 3 - TIR'!$C$14+SQRT(('Ejercicio 3 - TIR'!$E$14-'Ejercicio 3 - TIR'!$C$14)*('Ejercicio 3 - TIR'!$D$14-'Ejercicio 3 - TIR'!$C$14)*D864),'Ejercicio 3 - TIR'!$E$14-SQRT(('Ejercicio 3 - TIR'!$E$14-'Ejercicio 3 - TIR'!$C$14)*('Ejercicio 3 - TIR'!$E$14-'Ejercicio 3 - TIR'!$D$14)*(1-D864)))</f>
        <v>27295.8078433646</v>
      </c>
      <c r="F864" s="16">
        <f ca="1" t="shared" si="6426"/>
        <v>0.859698181279208</v>
      </c>
      <c r="G864" s="17">
        <f ca="1">IF(F864&lt;=('Ejercicio 3 - TIR'!$D$18-'Ejercicio 3 - TIR'!$C$18)/('Ejercicio 3 - TIR'!$E$18-'Ejercicio 3 - TIR'!$C$18),'Ejercicio 3 - TIR'!$C$18+SQRT(('Ejercicio 3 - TIR'!$E$18-'Ejercicio 3 - TIR'!$C$18)*('Ejercicio 3 - TIR'!$D$18-'Ejercicio 3 - TIR'!$C$18)*F864),'Ejercicio 3 - TIR'!$E$18-SQRT(('Ejercicio 3 - TIR'!$E$18-'Ejercicio 3 - TIR'!$C$18)*('Ejercicio 3 - TIR'!$E$18-'Ejercicio 3 - TIR'!$D$18)*(1-F864)))</f>
        <v>41756.1386583179</v>
      </c>
      <c r="H864" s="16">
        <f ca="1" t="shared" ref="H864:L864" si="6427">RAND()</f>
        <v>0.208877753709867</v>
      </c>
      <c r="I864" s="17">
        <f ca="1">IF(H864&lt;=('Ejercicio 3 - TIR'!$D$18-'Ejercicio 3 - TIR'!$C$18)/('Ejercicio 3 - TIR'!$E$18-'Ejercicio 3 - TIR'!$C$18),'Ejercicio 3 - TIR'!$C$18+SQRT(('Ejercicio 3 - TIR'!$E$18-'Ejercicio 3 - TIR'!$C$18)*('Ejercicio 3 - TIR'!$D$18-'Ejercicio 3 - TIR'!$C$18)*H864),'Ejercicio 3 - TIR'!$E$18-SQRT(('Ejercicio 3 - TIR'!$E$18-'Ejercicio 3 - TIR'!$C$18)*('Ejercicio 3 - TIR'!$E$18-'Ejercicio 3 - TIR'!$D$18)*(1-H864)))</f>
        <v>35597.4693439518</v>
      </c>
      <c r="J864" s="16">
        <f ca="1" t="shared" si="6427"/>
        <v>0.896399602779714</v>
      </c>
      <c r="K864" s="17">
        <f ca="1">IF(J864&lt;=('Ejercicio 3 - TIR'!$D$18-'Ejercicio 3 - TIR'!$C$18)/('Ejercicio 3 - TIR'!$E$18-'Ejercicio 3 - TIR'!$C$18),'Ejercicio 3 - TIR'!$C$18+SQRT(('Ejercicio 3 - TIR'!$E$18-'Ejercicio 3 - TIR'!$C$18)*('Ejercicio 3 - TIR'!$D$18-'Ejercicio 3 - TIR'!$C$18)*J864),'Ejercicio 3 - TIR'!$E$18-SQRT(('Ejercicio 3 - TIR'!$E$18-'Ejercicio 3 - TIR'!$C$18)*('Ejercicio 3 - TIR'!$E$18-'Ejercicio 3 - TIR'!$D$18)*(1-J864)))</f>
        <v>42212.5226832275</v>
      </c>
      <c r="L864" s="16">
        <f ca="1" t="shared" si="6427"/>
        <v>0.467061229080969</v>
      </c>
      <c r="M864" s="17">
        <f ca="1">IF(L864&lt;=('Ejercicio 3 - TIR'!$D$18-'Ejercicio 3 - TIR'!$C$18)/('Ejercicio 3 - TIR'!$E$18-'Ejercicio 3 - TIR'!$C$18),'Ejercicio 3 - TIR'!$C$18+SQRT(('Ejercicio 3 - TIR'!$E$18-'Ejercicio 3 - TIR'!$C$18)*('Ejercicio 3 - TIR'!$D$18-'Ejercicio 3 - TIR'!$C$18)*L864),'Ejercicio 3 - TIR'!$E$18-SQRT(('Ejercicio 3 - TIR'!$E$18-'Ejercicio 3 - TIR'!$C$18)*('Ejercicio 3 - TIR'!$E$18-'Ejercicio 3 - TIR'!$D$18)*(1-L864)))</f>
        <v>38370.1364601866</v>
      </c>
      <c r="N864" s="16">
        <f ca="1" t="shared" ref="N864:R864" si="6428">RAND()</f>
        <v>0.786497448750061</v>
      </c>
      <c r="O864" s="17">
        <f ca="1">IF(N864&lt;=('Ejercicio 3 - TIR'!$D$18-'Ejercicio 3 - TIR'!$C$18)/('Ejercicio 3 - TIR'!$E$18-'Ejercicio 3 - TIR'!$C$18),'Ejercicio 3 - TIR'!$C$18+SQRT(('Ejercicio 3 - TIR'!$E$18-'Ejercicio 3 - TIR'!$C$18)*('Ejercicio 3 - TIR'!$D$18-'Ejercicio 3 - TIR'!$C$18)*N864),'Ejercicio 3 - TIR'!$E$18-SQRT(('Ejercicio 3 - TIR'!$E$18-'Ejercicio 3 - TIR'!$C$18)*('Ejercicio 3 - TIR'!$E$18-'Ejercicio 3 - TIR'!$D$18)*(1-N864)))</f>
        <v>40998.4138964974</v>
      </c>
      <c r="P864" s="16">
        <f ca="1" t="shared" si="6428"/>
        <v>0.461543165669607</v>
      </c>
      <c r="Q864" s="18">
        <f ca="1">IF(P864&lt;=('Ejercicio 3 - TIR'!$D$22-'Ejercicio 3 - TIR'!$C$22)/('Ejercicio 3 - TIR'!$E$22-'Ejercicio 3 - TIR'!$C$22),'Ejercicio 3 - TIR'!$C$22+SQRT(('Ejercicio 3 - TIR'!$E$22-'Ejercicio 3 - TIR'!$C$22)*('Ejercicio 3 - TIR'!$D$22-'Ejercicio 3 - TIR'!$C$22)*P864),'Ejercicio 3 - TIR'!$E$22-SQRT(('Ejercicio 3 - TIR'!$E$22-'Ejercicio 3 - TIR'!$C$22)*('Ejercicio 3 - TIR'!$E$22-'Ejercicio 3 - TIR'!$D$22)*(1-P864)))</f>
        <v>0.148823214570989</v>
      </c>
      <c r="R864" s="16">
        <f ca="1" t="shared" si="6428"/>
        <v>0.760214953374403</v>
      </c>
      <c r="S864" s="18">
        <f ca="1">IF(R864&lt;=('Ejercicio 3 - TIR'!$D$23-'Ejercicio 3 - TIR'!$C$23)/('Ejercicio 3 - TIR'!$E$23-'Ejercicio 3 - TIR'!$C$23),'Ejercicio 3 - TIR'!$C$23+SQRT(('Ejercicio 3 - TIR'!$E$23-'Ejercicio 3 - TIR'!$C$23)*('Ejercicio 3 - TIR'!$D$23-'Ejercicio 3 - TIR'!$C$23)*R864),'Ejercicio 3 - TIR'!$E$23-SQRT(('Ejercicio 3 - TIR'!$E$23-'Ejercicio 3 - TIR'!$C$23)*('Ejercicio 3 - TIR'!$E$23-'Ejercicio 3 - TIR'!$D$23)*(1-R864)))</f>
        <v>0.159224700148347</v>
      </c>
      <c r="T864" s="16">
        <f ca="1" t="shared" ref="T864:X864" si="6429">RAND()</f>
        <v>0.012819460613948</v>
      </c>
      <c r="U864" s="18">
        <f ca="1">IF(T864&lt;=('Ejercicio 3 - TIR'!$D$24-'Ejercicio 3 - TIR'!$C$24)/('Ejercicio 3 - TIR'!$E$24-'Ejercicio 3 - TIR'!$C$24),'Ejercicio 3 - TIR'!$C$24+SQRT(('Ejercicio 3 - TIR'!$E$24-'Ejercicio 3 - TIR'!$C$24)*('Ejercicio 3 - TIR'!$D$24-'Ejercicio 3 - TIR'!$C$24)*T864),'Ejercicio 3 - TIR'!$E$24-SQRT(('Ejercicio 3 - TIR'!$E$24-'Ejercicio 3 - TIR'!$C$24)*('Ejercicio 3 - TIR'!$E$24-'Ejercicio 3 - TIR'!$D$24)*(1-T864)))</f>
        <v>0.155188532286619</v>
      </c>
      <c r="V864" s="16">
        <f ca="1" t="shared" si="6429"/>
        <v>0.972992373435582</v>
      </c>
      <c r="W864" s="18">
        <f ca="1">IF(V864&lt;=('Ejercicio 3 - TIR'!$D$25-'Ejercicio 3 - TIR'!$C$25)/('Ejercicio 3 - TIR'!$E$25-'Ejercicio 3 - TIR'!$C$25),'Ejercicio 3 - TIR'!$C$25+SQRT(('Ejercicio 3 - TIR'!$E$25-'Ejercicio 3 - TIR'!$C$25)*('Ejercicio 3 - TIR'!$D$25-'Ejercicio 3 - TIR'!$C$25)*V864),'Ejercicio 3 - TIR'!$E$25-SQRT(('Ejercicio 3 - TIR'!$E$25-'Ejercicio 3 - TIR'!$C$25)*('Ejercicio 3 - TIR'!$E$25-'Ejercicio 3 - TIR'!$D$25)*(1-V864)))</f>
        <v>0.240277516110815</v>
      </c>
      <c r="X864" s="16">
        <f ca="1" t="shared" si="6429"/>
        <v>0.259763048870239</v>
      </c>
      <c r="Y864" s="18">
        <f ca="1">IF(X864&lt;=('Ejercicio 3 - TIR'!$D$26-'Ejercicio 3 - TIR'!$C$26)/('Ejercicio 3 - TIR'!$E$26-'Ejercicio 3 - TIR'!$C$26),'Ejercicio 3 - TIR'!$C$26+SQRT(('Ejercicio 3 - TIR'!$E$26-'Ejercicio 3 - TIR'!$C$26)*('Ejercicio 3 - TIR'!$D$26-'Ejercicio 3 - TIR'!$C$26)*X864),'Ejercicio 3 - TIR'!$E$26-SQRT(('Ejercicio 3 - TIR'!$E$26-'Ejercicio 3 - TIR'!$C$26)*('Ejercicio 3 - TIR'!$E$26-'Ejercicio 3 - TIR'!$D$26)*(1-X864)))</f>
        <v>0.21648320660248</v>
      </c>
      <c r="Z864" s="16">
        <f ca="1" t="shared" si="6192"/>
        <v>1.14882321457099</v>
      </c>
      <c r="AA864" s="16">
        <f ca="1" t="shared" si="6193"/>
        <v>1.33174424643452</v>
      </c>
      <c r="AB864" s="16">
        <f ca="1" t="shared" si="6194"/>
        <v>1.53841568141984</v>
      </c>
      <c r="AC864" s="16">
        <f ca="1" t="shared" si="6195"/>
        <v>1.90806238009732</v>
      </c>
      <c r="AD864" s="16">
        <f ca="1" t="shared" si="6196"/>
        <v>2.32112584253835</v>
      </c>
      <c r="AE864" s="15">
        <f ca="1" t="shared" si="6197"/>
        <v>4062.24986756154</v>
      </c>
      <c r="AF864" s="15">
        <f ca="1" t="shared" si="6198"/>
        <v>4709.06038465169</v>
      </c>
      <c r="AG864" s="15">
        <f ca="1" t="shared" si="6199"/>
        <v>5439.85255419485</v>
      </c>
      <c r="AH864" s="15">
        <f ca="1" t="shared" si="6200"/>
        <v>6746.92681392586</v>
      </c>
      <c r="AI864" s="15">
        <f ca="1" t="shared" si="6201"/>
        <v>8207.52316531678</v>
      </c>
      <c r="AJ864" s="17">
        <f ca="1" t="shared" si="6202"/>
        <v>47970.4214415208</v>
      </c>
      <c r="AK864" s="17">
        <f ca="1" t="shared" si="6203"/>
        <v>47406.7249864368</v>
      </c>
      <c r="AL864" s="17">
        <f ca="1" t="shared" si="6204"/>
        <v>64940.4068481677</v>
      </c>
      <c r="AM864" s="17">
        <f ca="1" t="shared" si="6205"/>
        <v>73212.6138988828</v>
      </c>
      <c r="AN864" s="17">
        <f ca="1" t="shared" si="6206"/>
        <v>95162.4779982435</v>
      </c>
      <c r="AO864" s="17">
        <f ca="1">C864/'Ejercicio 3 - TIR'!$D$7</f>
        <v>14773.4724279253</v>
      </c>
      <c r="AP864" s="17">
        <f ca="1" t="shared" si="6207"/>
        <v>33196.9490135954</v>
      </c>
      <c r="AQ864" s="17">
        <f ca="1" t="shared" si="6208"/>
        <v>32633.2525585115</v>
      </c>
      <c r="AR864" s="17">
        <f ca="1" t="shared" si="6209"/>
        <v>50166.9344202424</v>
      </c>
      <c r="AS864" s="17">
        <f ca="1" t="shared" si="6210"/>
        <v>58439.1414709574</v>
      </c>
      <c r="AT864" s="17">
        <f ca="1" t="shared" si="6211"/>
        <v>80389.0055703182</v>
      </c>
      <c r="AU864" s="17">
        <f ca="1">AP864*'Ejercicio 3 - TIR'!$D$5</f>
        <v>16598.4745067977</v>
      </c>
      <c r="AV864" s="17">
        <f ca="1">AQ864*'Ejercicio 3 - TIR'!$D$5</f>
        <v>16316.6262792558</v>
      </c>
      <c r="AW864" s="17">
        <f ca="1">AR864*'Ejercicio 3 - TIR'!$D$5</f>
        <v>25083.4672101212</v>
      </c>
      <c r="AX864" s="17">
        <f ca="1">AS864*'Ejercicio 3 - TIR'!$D$5</f>
        <v>29219.5707354787</v>
      </c>
      <c r="AY864" s="17">
        <f ca="1">AT864*'Ejercicio 3 - TIR'!$D$5</f>
        <v>40194.5027851591</v>
      </c>
      <c r="AZ864" s="17">
        <f ca="1" t="shared" ref="AZ864:BD864" si="6430">AJ864-AU864-AE864</f>
        <v>27309.6970671615</v>
      </c>
      <c r="BA864" s="17">
        <f ca="1" t="shared" si="6430"/>
        <v>26381.0383225294</v>
      </c>
      <c r="BB864" s="17">
        <f ca="1" t="shared" si="6430"/>
        <v>34417.0870838517</v>
      </c>
      <c r="BC864" s="17">
        <f ca="1" t="shared" si="6430"/>
        <v>37246.1163494782</v>
      </c>
      <c r="BD864" s="17">
        <f ca="1" t="shared" si="6430"/>
        <v>46760.4520477677</v>
      </c>
      <c r="BE864" s="17">
        <f ca="1" t="shared" ref="BE864:BI864" si="6431">AZ864/Z864</f>
        <v>23771.8882424916</v>
      </c>
      <c r="BF864" s="17">
        <f ca="1" t="shared" si="6431"/>
        <v>19809.3878709515</v>
      </c>
      <c r="BG864" s="17">
        <f ca="1" t="shared" si="6431"/>
        <v>22371.7734416796</v>
      </c>
      <c r="BH864" s="17">
        <f ca="1" t="shared" si="6431"/>
        <v>19520.3871414196</v>
      </c>
      <c r="BI864" s="17">
        <f ca="1" t="shared" si="6431"/>
        <v>20145.5910708534</v>
      </c>
      <c r="BJ864" s="17">
        <f ca="1" t="shared" si="6214"/>
        <v>63357.0049781945</v>
      </c>
      <c r="BK864" s="17">
        <f ca="1" t="shared" si="6215"/>
        <v>34291.0886364853</v>
      </c>
      <c r="BL864" s="17">
        <f ca="1" t="shared" si="6216"/>
        <v>97648.0936146798</v>
      </c>
      <c r="BM864" s="17">
        <f ca="1">BK864*'Ejercicio 3 - TIR'!$D$5</f>
        <v>17145.5443182426</v>
      </c>
      <c r="BN864" s="17">
        <f ca="1" t="shared" si="6217"/>
        <v>80502.5492964372</v>
      </c>
      <c r="BO864" s="17">
        <f ca="1" t="shared" si="6218"/>
        <v>34682.5440573272</v>
      </c>
      <c r="BP864" s="17">
        <f ca="1" t="shared" si="6219"/>
        <v>-101163.169982991</v>
      </c>
      <c r="BQ864" s="17">
        <f ca="1" t="shared" ref="BQ864:BT864" si="6432">BE864</f>
        <v>23771.8882424916</v>
      </c>
      <c r="BR864" s="17">
        <f ca="1" t="shared" si="6432"/>
        <v>19809.3878709515</v>
      </c>
      <c r="BS864" s="17">
        <f ca="1" t="shared" si="6432"/>
        <v>22371.7734416796</v>
      </c>
      <c r="BT864" s="17">
        <f ca="1" t="shared" si="6432"/>
        <v>19520.3871414196</v>
      </c>
      <c r="BU864" s="17">
        <f ca="1" t="shared" si="6221"/>
        <v>54828.1351281806</v>
      </c>
      <c r="BV864" s="19">
        <f ca="1" t="shared" si="6222"/>
        <v>10.3389211982307</v>
      </c>
    </row>
    <row r="865" ht="15" customHeight="1" spans="1:74">
      <c r="A865" s="15">
        <v>864</v>
      </c>
      <c r="B865" s="16">
        <f ca="1" t="shared" ref="B865:F865" si="6433">RAND()</f>
        <v>0.388754404952113</v>
      </c>
      <c r="C865" s="17">
        <f ca="1">IF(B865&lt;=('Ejercicio 3 - TIR'!$D$13-'Ejercicio 3 - TIR'!$C$13)/('Ejercicio 3 - TIR'!$E$13-'Ejercicio 3 - TIR'!$C$13),'Ejercicio 3 - TIR'!$C$13+SQRT(('Ejercicio 3 - TIR'!$E$13-'Ejercicio 3 - TIR'!$C$13)*('Ejercicio 3 - TIR'!$D$13-'Ejercicio 3 - TIR'!$C$13)*B865),'Ejercicio 3 - TIR'!$E$13-SQRT(('Ejercicio 3 - TIR'!$E$13-'Ejercicio 3 - TIR'!$C$13)*('Ejercicio 3 - TIR'!$E$13-'Ejercicio 3 - TIR'!$D$13)*(1-B865)))</f>
        <v>72916.8924593675</v>
      </c>
      <c r="D865" s="16">
        <f ca="1" t="shared" si="6433"/>
        <v>0.898171910386185</v>
      </c>
      <c r="E865" s="17">
        <f ca="1">IF(D865&lt;=('Ejercicio 3 - TIR'!$D$14-'Ejercicio 3 - TIR'!$C$14)/('Ejercicio 3 - TIR'!$E$14-'Ejercicio 3 - TIR'!$C$14),'Ejercicio 3 - TIR'!$C$14+SQRT(('Ejercicio 3 - TIR'!$E$14-'Ejercicio 3 - TIR'!$C$14)*('Ejercicio 3 - TIR'!$D$14-'Ejercicio 3 - TIR'!$C$14)*D865),'Ejercicio 3 - TIR'!$E$14-SQRT(('Ejercicio 3 - TIR'!$E$14-'Ejercicio 3 - TIR'!$C$14)*('Ejercicio 3 - TIR'!$E$14-'Ejercicio 3 - TIR'!$D$14)*(1-D865)))</f>
        <v>36091.7761780993</v>
      </c>
      <c r="F865" s="16">
        <f ca="1" t="shared" si="6433"/>
        <v>0.387570071561944</v>
      </c>
      <c r="G865" s="17">
        <f ca="1">IF(F865&lt;=('Ejercicio 3 - TIR'!$D$18-'Ejercicio 3 - TIR'!$C$18)/('Ejercicio 3 - TIR'!$E$18-'Ejercicio 3 - TIR'!$C$18),'Ejercicio 3 - TIR'!$C$18+SQRT(('Ejercicio 3 - TIR'!$E$18-'Ejercicio 3 - TIR'!$C$18)*('Ejercicio 3 - TIR'!$D$18-'Ejercicio 3 - TIR'!$C$18)*F865),'Ejercicio 3 - TIR'!$E$18-SQRT(('Ejercicio 3 - TIR'!$E$18-'Ejercicio 3 - TIR'!$C$18)*('Ejercicio 3 - TIR'!$E$18-'Ejercicio 3 - TIR'!$D$18)*(1-F865)))</f>
        <v>37624.664630939</v>
      </c>
      <c r="H865" s="16">
        <f ca="1" t="shared" ref="H865:L865" si="6434">RAND()</f>
        <v>0.979780195037641</v>
      </c>
      <c r="I865" s="17">
        <f ca="1">IF(H865&lt;=('Ejercicio 3 - TIR'!$D$18-'Ejercicio 3 - TIR'!$C$18)/('Ejercicio 3 - TIR'!$E$18-'Ejercicio 3 - TIR'!$C$18),'Ejercicio 3 - TIR'!$C$18+SQRT(('Ejercicio 3 - TIR'!$E$18-'Ejercicio 3 - TIR'!$C$18)*('Ejercicio 3 - TIR'!$D$18-'Ejercicio 3 - TIR'!$C$18)*H865),'Ejercicio 3 - TIR'!$E$18-SQRT(('Ejercicio 3 - TIR'!$E$18-'Ejercicio 3 - TIR'!$C$18)*('Ejercicio 3 - TIR'!$E$18-'Ejercicio 3 - TIR'!$D$18)*(1-H865)))</f>
        <v>43768.5433941153</v>
      </c>
      <c r="J865" s="16">
        <f ca="1" t="shared" si="6434"/>
        <v>0.187917512546096</v>
      </c>
      <c r="K865" s="17">
        <f ca="1">IF(J865&lt;=('Ejercicio 3 - TIR'!$D$18-'Ejercicio 3 - TIR'!$C$18)/('Ejercicio 3 - TIR'!$E$18-'Ejercicio 3 - TIR'!$C$18),'Ejercicio 3 - TIR'!$C$18+SQRT(('Ejercicio 3 - TIR'!$E$18-'Ejercicio 3 - TIR'!$C$18)*('Ejercicio 3 - TIR'!$D$18-'Ejercicio 3 - TIR'!$C$18)*J865),'Ejercicio 3 - TIR'!$E$18-SQRT(('Ejercicio 3 - TIR'!$E$18-'Ejercicio 3 - TIR'!$C$18)*('Ejercicio 3 - TIR'!$E$18-'Ejercicio 3 - TIR'!$D$18)*(1-J865)))</f>
        <v>35309.2020946574</v>
      </c>
      <c r="L865" s="16">
        <f ca="1" t="shared" si="6434"/>
        <v>0.440550097546763</v>
      </c>
      <c r="M865" s="17">
        <f ca="1">IF(L865&lt;=('Ejercicio 3 - TIR'!$D$18-'Ejercicio 3 - TIR'!$C$18)/('Ejercicio 3 - TIR'!$E$18-'Ejercicio 3 - TIR'!$C$18),'Ejercicio 3 - TIR'!$C$18+SQRT(('Ejercicio 3 - TIR'!$E$18-'Ejercicio 3 - TIR'!$C$18)*('Ejercicio 3 - TIR'!$D$18-'Ejercicio 3 - TIR'!$C$18)*L865),'Ejercicio 3 - TIR'!$E$18-SQRT(('Ejercicio 3 - TIR'!$E$18-'Ejercicio 3 - TIR'!$C$18)*('Ejercicio 3 - TIR'!$E$18-'Ejercicio 3 - TIR'!$D$18)*(1-L865)))</f>
        <v>38129.1152428794</v>
      </c>
      <c r="N865" s="16">
        <f ca="1" t="shared" ref="N865:R865" si="6435">RAND()</f>
        <v>0.286352322077813</v>
      </c>
      <c r="O865" s="17">
        <f ca="1">IF(N865&lt;=('Ejercicio 3 - TIR'!$D$18-'Ejercicio 3 - TIR'!$C$18)/('Ejercicio 3 - TIR'!$E$18-'Ejercicio 3 - TIR'!$C$18),'Ejercicio 3 - TIR'!$C$18+SQRT(('Ejercicio 3 - TIR'!$E$18-'Ejercicio 3 - TIR'!$C$18)*('Ejercicio 3 - TIR'!$D$18-'Ejercicio 3 - TIR'!$C$18)*N865),'Ejercicio 3 - TIR'!$E$18-SQRT(('Ejercicio 3 - TIR'!$E$18-'Ejercicio 3 - TIR'!$C$18)*('Ejercicio 3 - TIR'!$E$18-'Ejercicio 3 - TIR'!$D$18)*(1-N865)))</f>
        <v>36553.8422556293</v>
      </c>
      <c r="P865" s="16">
        <f ca="1" t="shared" si="6435"/>
        <v>0.310775190343841</v>
      </c>
      <c r="Q865" s="18">
        <f ca="1">IF(P865&lt;=('Ejercicio 3 - TIR'!$D$22-'Ejercicio 3 - TIR'!$C$22)/('Ejercicio 3 - TIR'!$E$22-'Ejercicio 3 - TIR'!$C$22),'Ejercicio 3 - TIR'!$C$22+SQRT(('Ejercicio 3 - TIR'!$E$22-'Ejercicio 3 - TIR'!$C$22)*('Ejercicio 3 - TIR'!$D$22-'Ejercicio 3 - TIR'!$C$22)*P865),'Ejercicio 3 - TIR'!$E$22-SQRT(('Ejercicio 3 - TIR'!$E$22-'Ejercicio 3 - TIR'!$C$22)*('Ejercicio 3 - TIR'!$E$22-'Ejercicio 3 - TIR'!$D$22)*(1-P865)))</f>
        <v>0.143651539962948</v>
      </c>
      <c r="R865" s="16">
        <f ca="1" t="shared" si="6435"/>
        <v>0.683289206158491</v>
      </c>
      <c r="S865" s="18">
        <f ca="1">IF(R865&lt;=('Ejercicio 3 - TIR'!$D$23-'Ejercicio 3 - TIR'!$C$23)/('Ejercicio 3 - TIR'!$E$23-'Ejercicio 3 - TIR'!$C$23),'Ejercicio 3 - TIR'!$C$23+SQRT(('Ejercicio 3 - TIR'!$E$23-'Ejercicio 3 - TIR'!$C$23)*('Ejercicio 3 - TIR'!$D$23-'Ejercicio 3 - TIR'!$C$23)*R865),'Ejercicio 3 - TIR'!$E$23-SQRT(('Ejercicio 3 - TIR'!$E$23-'Ejercicio 3 - TIR'!$C$23)*('Ejercicio 3 - TIR'!$E$23-'Ejercicio 3 - TIR'!$D$23)*(1-R865)))</f>
        <v>0.156123663829751</v>
      </c>
      <c r="T865" s="16">
        <f ca="1" t="shared" ref="T865:X865" si="6436">RAND()</f>
        <v>0.455921735229121</v>
      </c>
      <c r="U865" s="18">
        <f ca="1">IF(T865&lt;=('Ejercicio 3 - TIR'!$D$24-'Ejercicio 3 - TIR'!$C$24)/('Ejercicio 3 - TIR'!$E$24-'Ejercicio 3 - TIR'!$C$24),'Ejercicio 3 - TIR'!$C$24+SQRT(('Ejercicio 3 - TIR'!$E$24-'Ejercicio 3 - TIR'!$C$24)*('Ejercicio 3 - TIR'!$D$24-'Ejercicio 3 - TIR'!$C$24)*T865),'Ejercicio 3 - TIR'!$E$24-SQRT(('Ejercicio 3 - TIR'!$E$24-'Ejercicio 3 - TIR'!$C$24)*('Ejercicio 3 - TIR'!$E$24-'Ejercicio 3 - TIR'!$D$24)*(1-T865)))</f>
        <v>0.180968997689549</v>
      </c>
      <c r="V865" s="16">
        <f ca="1" t="shared" si="6436"/>
        <v>0.503087112788285</v>
      </c>
      <c r="W865" s="18">
        <f ca="1">IF(V865&lt;=('Ejercicio 3 - TIR'!$D$25-'Ejercicio 3 - TIR'!$C$25)/('Ejercicio 3 - TIR'!$E$25-'Ejercicio 3 - TIR'!$C$25),'Ejercicio 3 - TIR'!$C$25+SQRT(('Ejercicio 3 - TIR'!$E$25-'Ejercicio 3 - TIR'!$C$25)*('Ejercicio 3 - TIR'!$D$25-'Ejercicio 3 - TIR'!$C$25)*V865),'Ejercicio 3 - TIR'!$E$25-SQRT(('Ejercicio 3 - TIR'!$E$25-'Ejercicio 3 - TIR'!$C$25)*('Ejercicio 3 - TIR'!$E$25-'Ejercicio 3 - TIR'!$D$25)*(1-V865)))</f>
        <v>0.208296341824236</v>
      </c>
      <c r="X865" s="16">
        <f ca="1" t="shared" si="6436"/>
        <v>0.0747555294311983</v>
      </c>
      <c r="Y865" s="18">
        <f ca="1">IF(X865&lt;=('Ejercicio 3 - TIR'!$D$26-'Ejercicio 3 - TIR'!$C$26)/('Ejercicio 3 - TIR'!$E$26-'Ejercicio 3 - TIR'!$C$26),'Ejercicio 3 - TIR'!$C$26+SQRT(('Ejercicio 3 - TIR'!$E$26-'Ejercicio 3 - TIR'!$C$26)*('Ejercicio 3 - TIR'!$D$26-'Ejercicio 3 - TIR'!$C$26)*X865),'Ejercicio 3 - TIR'!$E$26-SQRT(('Ejercicio 3 - TIR'!$E$26-'Ejercicio 3 - TIR'!$C$26)*('Ejercicio 3 - TIR'!$E$26-'Ejercicio 3 - TIR'!$D$26)*(1-X865)))</f>
        <v>0.204207038025719</v>
      </c>
      <c r="Z865" s="16">
        <f ca="1" t="shared" si="6192"/>
        <v>1.14365153996295</v>
      </c>
      <c r="AA865" s="16">
        <f ca="1" t="shared" si="6193"/>
        <v>1.3222026085265</v>
      </c>
      <c r="AB865" s="16">
        <f ca="1" t="shared" si="6194"/>
        <v>1.56148028933405</v>
      </c>
      <c r="AC865" s="16">
        <f ca="1" t="shared" si="6195"/>
        <v>1.88673092143298</v>
      </c>
      <c r="AD865" s="16">
        <f ca="1" t="shared" si="6196"/>
        <v>2.27201465445034</v>
      </c>
      <c r="AE865" s="15">
        <f ca="1" t="shared" si="6197"/>
        <v>5184.639227982</v>
      </c>
      <c r="AF865" s="15">
        <f ca="1" t="shared" si="6198"/>
        <v>5994.08409989</v>
      </c>
      <c r="AG865" s="15">
        <f ca="1" t="shared" si="6199"/>
        <v>7078.82749151395</v>
      </c>
      <c r="AH865" s="15">
        <f ca="1" t="shared" si="6200"/>
        <v>8553.32136240114</v>
      </c>
      <c r="AI865" s="15">
        <f ca="1" t="shared" si="6201"/>
        <v>10299.9697830992</v>
      </c>
      <c r="AJ865" s="17">
        <f ca="1" t="shared" si="6202"/>
        <v>43029.5056457628</v>
      </c>
      <c r="AK865" s="17">
        <f ca="1" t="shared" si="6203"/>
        <v>57870.8822471046</v>
      </c>
      <c r="AL865" s="17">
        <f ca="1" t="shared" si="6204"/>
        <v>55134.62310292</v>
      </c>
      <c r="AM865" s="17">
        <f ca="1" t="shared" si="6205"/>
        <v>71939.3807356221</v>
      </c>
      <c r="AN865" s="17">
        <f ca="1" t="shared" si="6206"/>
        <v>83050.8652812559</v>
      </c>
      <c r="AO865" s="17">
        <f ca="1">C865/'Ejercicio 3 - TIR'!$D$7</f>
        <v>14583.3784918735</v>
      </c>
      <c r="AP865" s="17">
        <f ca="1" t="shared" si="6207"/>
        <v>28446.1271538893</v>
      </c>
      <c r="AQ865" s="17">
        <f ca="1" t="shared" si="6208"/>
        <v>43287.5037552311</v>
      </c>
      <c r="AR865" s="17">
        <f ca="1" t="shared" si="6209"/>
        <v>40551.2446110465</v>
      </c>
      <c r="AS865" s="17">
        <f ca="1" t="shared" si="6210"/>
        <v>57356.0022437486</v>
      </c>
      <c r="AT865" s="17">
        <f ca="1" t="shared" si="6211"/>
        <v>68467.4867893824</v>
      </c>
      <c r="AU865" s="17">
        <f ca="1">AP865*'Ejercicio 3 - TIR'!$D$5</f>
        <v>14223.0635769446</v>
      </c>
      <c r="AV865" s="17">
        <f ca="1">AQ865*'Ejercicio 3 - TIR'!$D$5</f>
        <v>21643.7518776156</v>
      </c>
      <c r="AW865" s="17">
        <f ca="1">AR865*'Ejercicio 3 - TIR'!$D$5</f>
        <v>20275.6223055232</v>
      </c>
      <c r="AX865" s="17">
        <f ca="1">AS865*'Ejercicio 3 - TIR'!$D$5</f>
        <v>28678.0011218743</v>
      </c>
      <c r="AY865" s="17">
        <f ca="1">AT865*'Ejercicio 3 - TIR'!$D$5</f>
        <v>34233.7433946912</v>
      </c>
      <c r="AZ865" s="17">
        <f ca="1" t="shared" ref="AZ865:BD865" si="6437">AJ865-AU865-AE865</f>
        <v>23621.8028408362</v>
      </c>
      <c r="BA865" s="17">
        <f ca="1" t="shared" si="6437"/>
        <v>30233.0462695991</v>
      </c>
      <c r="BB865" s="17">
        <f ca="1" t="shared" si="6437"/>
        <v>27780.1733058828</v>
      </c>
      <c r="BC865" s="17">
        <f ca="1" t="shared" si="6437"/>
        <v>34708.0582513467</v>
      </c>
      <c r="BD865" s="17">
        <f ca="1" t="shared" si="6437"/>
        <v>38517.1521034655</v>
      </c>
      <c r="BE865" s="17">
        <f ca="1" t="shared" ref="BE865:BI865" si="6438">AZ865/Z865</f>
        <v>20654.7204418589</v>
      </c>
      <c r="BF865" s="17">
        <f ca="1" t="shared" si="6438"/>
        <v>22865.6682982131</v>
      </c>
      <c r="BG865" s="17">
        <f ca="1" t="shared" si="6438"/>
        <v>17790.9215349306</v>
      </c>
      <c r="BH865" s="17">
        <f ca="1" t="shared" si="6438"/>
        <v>18395.8707927391</v>
      </c>
      <c r="BI865" s="17">
        <f ca="1" t="shared" si="6438"/>
        <v>16952.8625301864</v>
      </c>
      <c r="BJ865" s="17">
        <f ca="1" t="shared" si="6214"/>
        <v>82001.0443817834</v>
      </c>
      <c r="BK865" s="17">
        <f ca="1" t="shared" si="6215"/>
        <v>33133.6496449325</v>
      </c>
      <c r="BL865" s="17">
        <f ca="1" t="shared" si="6216"/>
        <v>115134.694026716</v>
      </c>
      <c r="BM865" s="17">
        <f ca="1">BK865*'Ejercicio 3 - TIR'!$D$5</f>
        <v>16566.8248224663</v>
      </c>
      <c r="BN865" s="17">
        <f ca="1" t="shared" si="6217"/>
        <v>98567.8692042497</v>
      </c>
      <c r="BO865" s="17">
        <f ca="1" t="shared" si="6218"/>
        <v>43383.465424036</v>
      </c>
      <c r="BP865" s="17">
        <f ca="1" t="shared" si="6219"/>
        <v>-109008.668637467</v>
      </c>
      <c r="BQ865" s="17">
        <f ca="1" t="shared" ref="BQ865:BT865" si="6439">BE865</f>
        <v>20654.7204418589</v>
      </c>
      <c r="BR865" s="17">
        <f ca="1" t="shared" si="6439"/>
        <v>22865.6682982131</v>
      </c>
      <c r="BS865" s="17">
        <f ca="1" t="shared" si="6439"/>
        <v>17790.9215349306</v>
      </c>
      <c r="BT865" s="17">
        <f ca="1" t="shared" si="6439"/>
        <v>18395.8707927391</v>
      </c>
      <c r="BU865" s="17">
        <f ca="1" t="shared" si="6221"/>
        <v>60336.3279542224</v>
      </c>
      <c r="BV865" s="19">
        <f ca="1" t="shared" si="6222"/>
        <v>7.5337283640627</v>
      </c>
    </row>
    <row r="866" ht="15" customHeight="1" spans="1:74">
      <c r="A866" s="15">
        <v>865</v>
      </c>
      <c r="B866" s="16">
        <f ca="1" t="shared" ref="B866:F866" si="6440">RAND()</f>
        <v>0.0130218511531794</v>
      </c>
      <c r="C866" s="17">
        <f ca="1">IF(B866&lt;=('Ejercicio 3 - TIR'!$D$13-'Ejercicio 3 - TIR'!$C$13)/('Ejercicio 3 - TIR'!$E$13-'Ejercicio 3 - TIR'!$C$13),'Ejercicio 3 - TIR'!$C$13+SQRT(('Ejercicio 3 - TIR'!$E$13-'Ejercicio 3 - TIR'!$C$13)*('Ejercicio 3 - TIR'!$D$13-'Ejercicio 3 - TIR'!$C$13)*B866),'Ejercicio 3 - TIR'!$E$13-SQRT(('Ejercicio 3 - TIR'!$E$13-'Ejercicio 3 - TIR'!$C$13)*('Ejercicio 3 - TIR'!$E$13-'Ejercicio 3 - TIR'!$D$13)*(1-B866)))</f>
        <v>62282.2665184574</v>
      </c>
      <c r="D866" s="16">
        <f ca="1" t="shared" si="6440"/>
        <v>0.828861254534873</v>
      </c>
      <c r="E866" s="17">
        <f ca="1">IF(D866&lt;=('Ejercicio 3 - TIR'!$D$14-'Ejercicio 3 - TIR'!$C$14)/('Ejercicio 3 - TIR'!$E$14-'Ejercicio 3 - TIR'!$C$14),'Ejercicio 3 - TIR'!$C$14+SQRT(('Ejercicio 3 - TIR'!$E$14-'Ejercicio 3 - TIR'!$C$14)*('Ejercicio 3 - TIR'!$D$14-'Ejercicio 3 - TIR'!$C$14)*D866),'Ejercicio 3 - TIR'!$E$14-SQRT(('Ejercicio 3 - TIR'!$E$14-'Ejercicio 3 - TIR'!$C$14)*('Ejercicio 3 - TIR'!$E$14-'Ejercicio 3 - TIR'!$D$14)*(1-D866)))</f>
        <v>34933.3628687492</v>
      </c>
      <c r="F866" s="16">
        <f ca="1" t="shared" si="6440"/>
        <v>0.456091298733457</v>
      </c>
      <c r="G866" s="17">
        <f ca="1">IF(F866&lt;=('Ejercicio 3 - TIR'!$D$18-'Ejercicio 3 - TIR'!$C$18)/('Ejercicio 3 - TIR'!$E$18-'Ejercicio 3 - TIR'!$C$18),'Ejercicio 3 - TIR'!$C$18+SQRT(('Ejercicio 3 - TIR'!$E$18-'Ejercicio 3 - TIR'!$C$18)*('Ejercicio 3 - TIR'!$D$18-'Ejercicio 3 - TIR'!$C$18)*F866),'Ejercicio 3 - TIR'!$E$18-SQRT(('Ejercicio 3 - TIR'!$E$18-'Ejercicio 3 - TIR'!$C$18)*('Ejercicio 3 - TIR'!$E$18-'Ejercicio 3 - TIR'!$D$18)*(1-F866)))</f>
        <v>38271.2571481014</v>
      </c>
      <c r="H866" s="16">
        <f ca="1" t="shared" ref="H866:L866" si="6441">RAND()</f>
        <v>0.949331353971095</v>
      </c>
      <c r="I866" s="17">
        <f ca="1">IF(H866&lt;=('Ejercicio 3 - TIR'!$D$18-'Ejercicio 3 - TIR'!$C$18)/('Ejercicio 3 - TIR'!$E$18-'Ejercicio 3 - TIR'!$C$18),'Ejercicio 3 - TIR'!$C$18+SQRT(('Ejercicio 3 - TIR'!$E$18-'Ejercicio 3 - TIR'!$C$18)*('Ejercicio 3 - TIR'!$D$18-'Ejercicio 3 - TIR'!$C$18)*H866),'Ejercicio 3 - TIR'!$E$18-SQRT(('Ejercicio 3 - TIR'!$E$18-'Ejercicio 3 - TIR'!$C$18)*('Ejercicio 3 - TIR'!$E$18-'Ejercicio 3 - TIR'!$D$18)*(1-H866)))</f>
        <v>43050.6030542324</v>
      </c>
      <c r="J866" s="16">
        <f ca="1" t="shared" si="6441"/>
        <v>0.529829866791925</v>
      </c>
      <c r="K866" s="17">
        <f ca="1">IF(J866&lt;=('Ejercicio 3 - TIR'!$D$18-'Ejercicio 3 - TIR'!$C$18)/('Ejercicio 3 - TIR'!$E$18-'Ejercicio 3 - TIR'!$C$18),'Ejercicio 3 - TIR'!$C$18+SQRT(('Ejercicio 3 - TIR'!$E$18-'Ejercicio 3 - TIR'!$C$18)*('Ejercicio 3 - TIR'!$D$18-'Ejercicio 3 - TIR'!$C$18)*J866),'Ejercicio 3 - TIR'!$E$18-SQRT(('Ejercicio 3 - TIR'!$E$18-'Ejercicio 3 - TIR'!$C$18)*('Ejercicio 3 - TIR'!$E$18-'Ejercicio 3 - TIR'!$D$18)*(1-J866)))</f>
        <v>38914.8460457144</v>
      </c>
      <c r="L866" s="16">
        <f ca="1" t="shared" si="6441"/>
        <v>0.394750780945883</v>
      </c>
      <c r="M866" s="17">
        <f ca="1">IF(L866&lt;=('Ejercicio 3 - TIR'!$D$18-'Ejercicio 3 - TIR'!$C$18)/('Ejercicio 3 - TIR'!$E$18-'Ejercicio 3 - TIR'!$C$18),'Ejercicio 3 - TIR'!$C$18+SQRT(('Ejercicio 3 - TIR'!$E$18-'Ejercicio 3 - TIR'!$C$18)*('Ejercicio 3 - TIR'!$D$18-'Ejercicio 3 - TIR'!$C$18)*L866),'Ejercicio 3 - TIR'!$E$18-SQRT(('Ejercicio 3 - TIR'!$E$18-'Ejercicio 3 - TIR'!$C$18)*('Ejercicio 3 - TIR'!$E$18-'Ejercicio 3 - TIR'!$D$18)*(1-L866)))</f>
        <v>37694.9734984523</v>
      </c>
      <c r="N866" s="16">
        <f ca="1" t="shared" ref="N866:R866" si="6442">RAND()</f>
        <v>0.625801069817786</v>
      </c>
      <c r="O866" s="17">
        <f ca="1">IF(N866&lt;=('Ejercicio 3 - TIR'!$D$18-'Ejercicio 3 - TIR'!$C$18)/('Ejercicio 3 - TIR'!$E$18-'Ejercicio 3 - TIR'!$C$18),'Ejercicio 3 - TIR'!$C$18+SQRT(('Ejercicio 3 - TIR'!$E$18-'Ejercicio 3 - TIR'!$C$18)*('Ejercicio 3 - TIR'!$D$18-'Ejercicio 3 - TIR'!$C$18)*N866),'Ejercicio 3 - TIR'!$E$18-SQRT(('Ejercicio 3 - TIR'!$E$18-'Ejercicio 3 - TIR'!$C$18)*('Ejercicio 3 - TIR'!$E$18-'Ejercicio 3 - TIR'!$D$18)*(1-N866)))</f>
        <v>39688.661438644</v>
      </c>
      <c r="P866" s="16">
        <f ca="1" t="shared" si="6442"/>
        <v>0.383960985300081</v>
      </c>
      <c r="Q866" s="18">
        <f ca="1">IF(P866&lt;=('Ejercicio 3 - TIR'!$D$22-'Ejercicio 3 - TIR'!$C$22)/('Ejercicio 3 - TIR'!$E$22-'Ejercicio 3 - TIR'!$C$22),'Ejercicio 3 - TIR'!$C$22+SQRT(('Ejercicio 3 - TIR'!$E$22-'Ejercicio 3 - TIR'!$C$22)*('Ejercicio 3 - TIR'!$D$22-'Ejercicio 3 - TIR'!$C$22)*P866),'Ejercicio 3 - TIR'!$E$22-SQRT(('Ejercicio 3 - TIR'!$E$22-'Ejercicio 3 - TIR'!$C$22)*('Ejercicio 3 - TIR'!$E$22-'Ejercicio 3 - TIR'!$D$22)*(1-P866)))</f>
        <v>0.146289347149371</v>
      </c>
      <c r="R866" s="16">
        <f ca="1" t="shared" si="6442"/>
        <v>0.66049487173605</v>
      </c>
      <c r="S866" s="18">
        <f ca="1">IF(R866&lt;=('Ejercicio 3 - TIR'!$D$23-'Ejercicio 3 - TIR'!$C$23)/('Ejercicio 3 - TIR'!$E$23-'Ejercicio 3 - TIR'!$C$23),'Ejercicio 3 - TIR'!$C$23+SQRT(('Ejercicio 3 - TIR'!$E$23-'Ejercicio 3 - TIR'!$C$23)*('Ejercicio 3 - TIR'!$D$23-'Ejercicio 3 - TIR'!$C$23)*R866),'Ejercicio 3 - TIR'!$E$23-SQRT(('Ejercicio 3 - TIR'!$E$23-'Ejercicio 3 - TIR'!$C$23)*('Ejercicio 3 - TIR'!$E$23-'Ejercicio 3 - TIR'!$D$23)*(1-R866)))</f>
        <v>0.155279376406023</v>
      </c>
      <c r="T866" s="16">
        <f ca="1" t="shared" ref="T866:X866" si="6443">RAND()</f>
        <v>0.415275945516838</v>
      </c>
      <c r="U866" s="18">
        <f ca="1">IF(T866&lt;=('Ejercicio 3 - TIR'!$D$24-'Ejercicio 3 - TIR'!$C$24)/('Ejercicio 3 - TIR'!$E$24-'Ejercicio 3 - TIR'!$C$24),'Ejercicio 3 - TIR'!$C$24+SQRT(('Ejercicio 3 - TIR'!$E$24-'Ejercicio 3 - TIR'!$C$24)*('Ejercicio 3 - TIR'!$D$24-'Ejercicio 3 - TIR'!$C$24)*T866),'Ejercicio 3 - TIR'!$E$24-SQRT(('Ejercicio 3 - TIR'!$E$24-'Ejercicio 3 - TIR'!$C$24)*('Ejercicio 3 - TIR'!$E$24-'Ejercicio 3 - TIR'!$D$24)*(1-T866)))</f>
        <v>0.179530991950582</v>
      </c>
      <c r="V866" s="16">
        <f ca="1" t="shared" si="6443"/>
        <v>0.473360660159306</v>
      </c>
      <c r="W866" s="18">
        <f ca="1">IF(V866&lt;=('Ejercicio 3 - TIR'!$D$25-'Ejercicio 3 - TIR'!$C$25)/('Ejercicio 3 - TIR'!$E$25-'Ejercicio 3 - TIR'!$C$25),'Ejercicio 3 - TIR'!$C$25+SQRT(('Ejercicio 3 - TIR'!$E$25-'Ejercicio 3 - TIR'!$C$25)*('Ejercicio 3 - TIR'!$D$25-'Ejercicio 3 - TIR'!$C$25)*V866),'Ejercicio 3 - TIR'!$E$25-SQRT(('Ejercicio 3 - TIR'!$E$25-'Ejercicio 3 - TIR'!$C$25)*('Ejercicio 3 - TIR'!$E$25-'Ejercicio 3 - TIR'!$D$25)*(1-V866)))</f>
        <v>0.207067055895939</v>
      </c>
      <c r="X866" s="16">
        <f ca="1" t="shared" si="6443"/>
        <v>0.811218099533438</v>
      </c>
      <c r="Y866" s="18">
        <f ca="1">IF(X866&lt;=('Ejercicio 3 - TIR'!$D$26-'Ejercicio 3 - TIR'!$C$26)/('Ejercicio 3 - TIR'!$E$26-'Ejercicio 3 - TIR'!$C$26),'Ejercicio 3 - TIR'!$C$26+SQRT(('Ejercicio 3 - TIR'!$E$26-'Ejercicio 3 - TIR'!$C$26)*('Ejercicio 3 - TIR'!$D$26-'Ejercicio 3 - TIR'!$C$26)*X866),'Ejercicio 3 - TIR'!$E$26-SQRT(('Ejercicio 3 - TIR'!$E$26-'Ejercicio 3 - TIR'!$C$26)*('Ejercicio 3 - TIR'!$E$26-'Ejercicio 3 - TIR'!$D$26)*(1-X866)))</f>
        <v>0.248071607266894</v>
      </c>
      <c r="Z866" s="16">
        <f ca="1" t="shared" si="6192"/>
        <v>1.14628934714937</v>
      </c>
      <c r="AA866" s="16">
        <f ca="1" t="shared" si="6193"/>
        <v>1.32428444215559</v>
      </c>
      <c r="AB866" s="16">
        <f ca="1" t="shared" si="6194"/>
        <v>1.56203454168051</v>
      </c>
      <c r="AC866" s="16">
        <f ca="1" t="shared" si="6195"/>
        <v>1.88548043543405</v>
      </c>
      <c r="AD866" s="16">
        <f ca="1" t="shared" si="6196"/>
        <v>2.35321459752246</v>
      </c>
      <c r="AE866" s="15">
        <f ca="1" t="shared" si="6197"/>
        <v>5110.37884780141</v>
      </c>
      <c r="AF866" s="15">
        <f ca="1" t="shared" si="6198"/>
        <v>5903.91528848654</v>
      </c>
      <c r="AG866" s="15">
        <f ca="1" t="shared" si="6199"/>
        <v>6963.85105662073</v>
      </c>
      <c r="AH866" s="15">
        <f ca="1" t="shared" si="6200"/>
        <v>8405.83519261301</v>
      </c>
      <c r="AI866" s="15">
        <f ca="1" t="shared" si="6201"/>
        <v>10491.0842392651</v>
      </c>
      <c r="AJ866" s="17">
        <f ca="1" t="shared" si="6202"/>
        <v>43869.9343708829</v>
      </c>
      <c r="AK866" s="17">
        <f ca="1" t="shared" si="6203"/>
        <v>57011.243850136</v>
      </c>
      <c r="AL866" s="17">
        <f ca="1" t="shared" si="6204"/>
        <v>60786.333707585</v>
      </c>
      <c r="AM866" s="17">
        <f ca="1" t="shared" si="6205"/>
        <v>71073.1350455369</v>
      </c>
      <c r="AN866" s="17">
        <f ca="1" t="shared" si="6206"/>
        <v>93395.9374535441</v>
      </c>
      <c r="AO866" s="17">
        <f ca="1">C866/'Ejercicio 3 - TIR'!$D$7</f>
        <v>12456.4533036915</v>
      </c>
      <c r="AP866" s="17">
        <f ca="1" t="shared" si="6207"/>
        <v>31413.4810671914</v>
      </c>
      <c r="AQ866" s="17">
        <f ca="1" t="shared" si="6208"/>
        <v>44554.7905464446</v>
      </c>
      <c r="AR866" s="17">
        <f ca="1" t="shared" si="6209"/>
        <v>48329.8804038935</v>
      </c>
      <c r="AS866" s="17">
        <f ca="1" t="shared" si="6210"/>
        <v>58616.6817418454</v>
      </c>
      <c r="AT866" s="17">
        <f ca="1" t="shared" si="6211"/>
        <v>80939.4841498526</v>
      </c>
      <c r="AU866" s="17">
        <f ca="1">AP866*'Ejercicio 3 - TIR'!$D$5</f>
        <v>15706.7405335957</v>
      </c>
      <c r="AV866" s="17">
        <f ca="1">AQ866*'Ejercicio 3 - TIR'!$D$5</f>
        <v>22277.3952732223</v>
      </c>
      <c r="AW866" s="17">
        <f ca="1">AR866*'Ejercicio 3 - TIR'!$D$5</f>
        <v>24164.9402019468</v>
      </c>
      <c r="AX866" s="17">
        <f ca="1">AS866*'Ejercicio 3 - TIR'!$D$5</f>
        <v>29308.3408709227</v>
      </c>
      <c r="AY866" s="17">
        <f ca="1">AT866*'Ejercicio 3 - TIR'!$D$5</f>
        <v>40469.7420749263</v>
      </c>
      <c r="AZ866" s="17">
        <f ca="1" t="shared" ref="AZ866:BD866" si="6444">AJ866-AU866-AE866</f>
        <v>23052.8149894858</v>
      </c>
      <c r="BA866" s="17">
        <f ca="1" t="shared" si="6444"/>
        <v>28829.9332884272</v>
      </c>
      <c r="BB866" s="17">
        <f ca="1" t="shared" si="6444"/>
        <v>29657.5424490175</v>
      </c>
      <c r="BC866" s="17">
        <f ca="1" t="shared" si="6444"/>
        <v>33358.9589820012</v>
      </c>
      <c r="BD866" s="17">
        <f ca="1" t="shared" si="6444"/>
        <v>42435.1111393526</v>
      </c>
      <c r="BE866" s="17">
        <f ca="1" t="shared" ref="BE866:BI866" si="6445">AZ866/Z866</f>
        <v>20110.8167382121</v>
      </c>
      <c r="BF866" s="17">
        <f ca="1" t="shared" si="6445"/>
        <v>21770.1970745043</v>
      </c>
      <c r="BG866" s="17">
        <f ca="1" t="shared" si="6445"/>
        <v>18986.4831139461</v>
      </c>
      <c r="BH866" s="17">
        <f ca="1" t="shared" si="6445"/>
        <v>17692.5511159291</v>
      </c>
      <c r="BI866" s="17">
        <f ca="1" t="shared" si="6445"/>
        <v>18032.8267485803</v>
      </c>
      <c r="BJ866" s="17">
        <f ca="1" t="shared" si="6214"/>
        <v>82205.6994432899</v>
      </c>
      <c r="BK866" s="17">
        <f ca="1" t="shared" si="6215"/>
        <v>29312.7077476037</v>
      </c>
      <c r="BL866" s="17">
        <f ca="1" t="shared" si="6216"/>
        <v>111518.407190894</v>
      </c>
      <c r="BM866" s="17">
        <f ca="1">BK866*'Ejercicio 3 - TIR'!$D$5</f>
        <v>14656.3538738019</v>
      </c>
      <c r="BN866" s="17">
        <f ca="1" t="shared" si="6217"/>
        <v>96862.0533170918</v>
      </c>
      <c r="BO866" s="17">
        <f ca="1" t="shared" si="6218"/>
        <v>41161.589520595</v>
      </c>
      <c r="BP866" s="17">
        <f ca="1" t="shared" si="6219"/>
        <v>-97215.6293872067</v>
      </c>
      <c r="BQ866" s="17">
        <f ca="1" t="shared" ref="BQ866:BT866" si="6446">BE866</f>
        <v>20110.8167382121</v>
      </c>
      <c r="BR866" s="17">
        <f ca="1" t="shared" si="6446"/>
        <v>21770.1970745043</v>
      </c>
      <c r="BS866" s="17">
        <f ca="1" t="shared" si="6446"/>
        <v>18986.4831139461</v>
      </c>
      <c r="BT866" s="17">
        <f ca="1" t="shared" si="6446"/>
        <v>17692.5511159291</v>
      </c>
      <c r="BU866" s="17">
        <f ca="1" t="shared" si="6221"/>
        <v>59194.4162691752</v>
      </c>
      <c r="BV866" s="19">
        <f ca="1" t="shared" si="6222"/>
        <v>10.7350153115497</v>
      </c>
    </row>
    <row r="867" ht="15" customHeight="1" spans="1:74">
      <c r="A867" s="15">
        <v>866</v>
      </c>
      <c r="B867" s="16">
        <f ca="1" t="shared" ref="B867:F867" si="6447">RAND()</f>
        <v>0.356970006756163</v>
      </c>
      <c r="C867" s="17">
        <f ca="1">IF(B867&lt;=('Ejercicio 3 - TIR'!$D$13-'Ejercicio 3 - TIR'!$C$13)/('Ejercicio 3 - TIR'!$E$13-'Ejercicio 3 - TIR'!$C$13),'Ejercicio 3 - TIR'!$C$13+SQRT(('Ejercicio 3 - TIR'!$E$13-'Ejercicio 3 - TIR'!$C$13)*('Ejercicio 3 - TIR'!$D$13-'Ejercicio 3 - TIR'!$C$13)*B867),'Ejercicio 3 - TIR'!$E$13-SQRT(('Ejercicio 3 - TIR'!$E$13-'Ejercicio 3 - TIR'!$C$13)*('Ejercicio 3 - TIR'!$E$13-'Ejercicio 3 - TIR'!$D$13)*(1-B867)))</f>
        <v>72221.6632626681</v>
      </c>
      <c r="D867" s="16">
        <f ca="1" t="shared" si="6447"/>
        <v>0.235004694369869</v>
      </c>
      <c r="E867" s="17">
        <f ca="1">IF(D867&lt;=('Ejercicio 3 - TIR'!$D$14-'Ejercicio 3 - TIR'!$C$14)/('Ejercicio 3 - TIR'!$E$14-'Ejercicio 3 - TIR'!$C$14),'Ejercicio 3 - TIR'!$C$14+SQRT(('Ejercicio 3 - TIR'!$E$14-'Ejercicio 3 - TIR'!$C$14)*('Ejercicio 3 - TIR'!$D$14-'Ejercicio 3 - TIR'!$C$14)*D867),'Ejercicio 3 - TIR'!$E$14-SQRT(('Ejercicio 3 - TIR'!$E$14-'Ejercicio 3 - TIR'!$C$14)*('Ejercicio 3 - TIR'!$E$14-'Ejercicio 3 - TIR'!$D$14)*(1-D867)))</f>
        <v>29198.2558375759</v>
      </c>
      <c r="F867" s="16">
        <f ca="1" t="shared" si="6447"/>
        <v>0.588255998874019</v>
      </c>
      <c r="G867" s="17">
        <f ca="1">IF(F867&lt;=('Ejercicio 3 - TIR'!$D$18-'Ejercicio 3 - TIR'!$C$18)/('Ejercicio 3 - TIR'!$E$18-'Ejercicio 3 - TIR'!$C$18),'Ejercicio 3 - TIR'!$C$18+SQRT(('Ejercicio 3 - TIR'!$E$18-'Ejercicio 3 - TIR'!$C$18)*('Ejercicio 3 - TIR'!$D$18-'Ejercicio 3 - TIR'!$C$18)*F867),'Ejercicio 3 - TIR'!$E$18-SQRT(('Ejercicio 3 - TIR'!$E$18-'Ejercicio 3 - TIR'!$C$18)*('Ejercicio 3 - TIR'!$E$18-'Ejercicio 3 - TIR'!$D$18)*(1-F867)))</f>
        <v>39393.5296790452</v>
      </c>
      <c r="H867" s="16">
        <f ca="1" t="shared" ref="H867:L867" si="6448">RAND()</f>
        <v>0.0961727111916868</v>
      </c>
      <c r="I867" s="17">
        <f ca="1">IF(H867&lt;=('Ejercicio 3 - TIR'!$D$18-'Ejercicio 3 - TIR'!$C$18)/('Ejercicio 3 - TIR'!$E$18-'Ejercicio 3 - TIR'!$C$18),'Ejercicio 3 - TIR'!$C$18+SQRT(('Ejercicio 3 - TIR'!$E$18-'Ejercicio 3 - TIR'!$C$18)*('Ejercicio 3 - TIR'!$D$18-'Ejercicio 3 - TIR'!$C$18)*H867),'Ejercicio 3 - TIR'!$E$18-SQRT(('Ejercicio 3 - TIR'!$E$18-'Ejercicio 3 - TIR'!$C$18)*('Ejercicio 3 - TIR'!$E$18-'Ejercicio 3 - TIR'!$D$18)*(1-H867)))</f>
        <v>33798.1451629385</v>
      </c>
      <c r="J867" s="16">
        <f ca="1" t="shared" si="6448"/>
        <v>0.241754591634392</v>
      </c>
      <c r="K867" s="17">
        <f ca="1">IF(J867&lt;=('Ejercicio 3 - TIR'!$D$18-'Ejercicio 3 - TIR'!$C$18)/('Ejercicio 3 - TIR'!$E$18-'Ejercicio 3 - TIR'!$C$18),'Ejercicio 3 - TIR'!$C$18+SQRT(('Ejercicio 3 - TIR'!$E$18-'Ejercicio 3 - TIR'!$C$18)*('Ejercicio 3 - TIR'!$D$18-'Ejercicio 3 - TIR'!$C$18)*J867),'Ejercicio 3 - TIR'!$E$18-SQRT(('Ejercicio 3 - TIR'!$E$18-'Ejercicio 3 - TIR'!$C$18)*('Ejercicio 3 - TIR'!$E$18-'Ejercicio 3 - TIR'!$D$18)*(1-J867)))</f>
        <v>36021.8924554627</v>
      </c>
      <c r="L867" s="16">
        <f ca="1" t="shared" si="6448"/>
        <v>0.75232420201105</v>
      </c>
      <c r="M867" s="17">
        <f ca="1">IF(L867&lt;=('Ejercicio 3 - TIR'!$D$18-'Ejercicio 3 - TIR'!$C$18)/('Ejercicio 3 - TIR'!$E$18-'Ejercicio 3 - TIR'!$C$18),'Ejercicio 3 - TIR'!$C$18+SQRT(('Ejercicio 3 - TIR'!$E$18-'Ejercicio 3 - TIR'!$C$18)*('Ejercicio 3 - TIR'!$D$18-'Ejercicio 3 - TIR'!$C$18)*L867),'Ejercicio 3 - TIR'!$E$18-SQRT(('Ejercicio 3 - TIR'!$E$18-'Ejercicio 3 - TIR'!$C$18)*('Ejercicio 3 - TIR'!$E$18-'Ejercicio 3 - TIR'!$D$18)*(1-L867)))</f>
        <v>40690.0481616181</v>
      </c>
      <c r="N867" s="16">
        <f ca="1" t="shared" ref="N867:R867" si="6449">RAND()</f>
        <v>0.185840173277825</v>
      </c>
      <c r="O867" s="17">
        <f ca="1">IF(N867&lt;=('Ejercicio 3 - TIR'!$D$18-'Ejercicio 3 - TIR'!$C$18)/('Ejercicio 3 - TIR'!$E$18-'Ejercicio 3 - TIR'!$C$18),'Ejercicio 3 - TIR'!$C$18+SQRT(('Ejercicio 3 - TIR'!$E$18-'Ejercicio 3 - TIR'!$C$18)*('Ejercicio 3 - TIR'!$D$18-'Ejercicio 3 - TIR'!$C$18)*N867),'Ejercicio 3 - TIR'!$E$18-SQRT(('Ejercicio 3 - TIR'!$E$18-'Ejercicio 3 - TIR'!$C$18)*('Ejercicio 3 - TIR'!$E$18-'Ejercicio 3 - TIR'!$D$18)*(1-N867)))</f>
        <v>35279.7751838193</v>
      </c>
      <c r="P867" s="16">
        <f ca="1" t="shared" si="6449"/>
        <v>0.000645369654293182</v>
      </c>
      <c r="Q867" s="18">
        <f ca="1">IF(P867&lt;=('Ejercicio 3 - TIR'!$D$22-'Ejercicio 3 - TIR'!$C$22)/('Ejercicio 3 - TIR'!$E$22-'Ejercicio 3 - TIR'!$C$22),'Ejercicio 3 - TIR'!$C$22+SQRT(('Ejercicio 3 - TIR'!$E$22-'Ejercicio 3 - TIR'!$C$22)*('Ejercicio 3 - TIR'!$D$22-'Ejercicio 3 - TIR'!$C$22)*P867),'Ejercicio 3 - TIR'!$E$22-SQRT(('Ejercicio 3 - TIR'!$E$22-'Ejercicio 3 - TIR'!$C$22)*('Ejercicio 3 - TIR'!$E$22-'Ejercicio 3 - TIR'!$D$22)*(1-P867)))</f>
        <v>0.121077805816336</v>
      </c>
      <c r="R867" s="16">
        <f ca="1" t="shared" si="6449"/>
        <v>0.266810942012061</v>
      </c>
      <c r="S867" s="18">
        <f ca="1">IF(R867&lt;=('Ejercicio 3 - TIR'!$D$23-'Ejercicio 3 - TIR'!$C$23)/('Ejercicio 3 - TIR'!$E$23-'Ejercicio 3 - TIR'!$C$23),'Ejercicio 3 - TIR'!$C$23+SQRT(('Ejercicio 3 - TIR'!$E$23-'Ejercicio 3 - TIR'!$C$23)*('Ejercicio 3 - TIR'!$D$23-'Ejercicio 3 - TIR'!$C$23)*R867),'Ejercicio 3 - TIR'!$E$23-SQRT(('Ejercicio 3 - TIR'!$E$23-'Ejercicio 3 - TIR'!$C$23)*('Ejercicio 3 - TIR'!$E$23-'Ejercicio 3 - TIR'!$D$23)*(1-R867)))</f>
        <v>0.141914828213374</v>
      </c>
      <c r="T867" s="16">
        <f ca="1" t="shared" ref="T867:X867" si="6450">RAND()</f>
        <v>0.997785406836648</v>
      </c>
      <c r="U867" s="18">
        <f ca="1">IF(T867&lt;=('Ejercicio 3 - TIR'!$D$24-'Ejercicio 3 - TIR'!$C$24)/('Ejercicio 3 - TIR'!$E$24-'Ejercicio 3 - TIR'!$C$24),'Ejercicio 3 - TIR'!$C$24+SQRT(('Ejercicio 3 - TIR'!$E$24-'Ejercicio 3 - TIR'!$C$24)*('Ejercicio 3 - TIR'!$D$24-'Ejercicio 3 - TIR'!$C$24)*T867),'Ejercicio 3 - TIR'!$E$24-SQRT(('Ejercicio 3 - TIR'!$E$24-'Ejercicio 3 - TIR'!$C$24)*('Ejercicio 3 - TIR'!$E$24-'Ejercicio 3 - TIR'!$D$24)*(1-T867)))</f>
        <v>0.217509847222079</v>
      </c>
      <c r="V867" s="16">
        <f ca="1" t="shared" si="6450"/>
        <v>0.911758684130101</v>
      </c>
      <c r="W867" s="18">
        <f ca="1">IF(V867&lt;=('Ejercicio 3 - TIR'!$D$25-'Ejercicio 3 - TIR'!$C$25)/('Ejercicio 3 - TIR'!$E$25-'Ejercicio 3 - TIR'!$C$25),'Ejercicio 3 - TIR'!$C$25+SQRT(('Ejercicio 3 - TIR'!$E$25-'Ejercicio 3 - TIR'!$C$25)*('Ejercicio 3 - TIR'!$D$25-'Ejercicio 3 - TIR'!$C$25)*V867),'Ejercicio 3 - TIR'!$E$25-SQRT(('Ejercicio 3 - TIR'!$E$25-'Ejercicio 3 - TIR'!$C$25)*('Ejercicio 3 - TIR'!$E$25-'Ejercicio 3 - TIR'!$D$25)*(1-V867)))</f>
        <v>0.232426024765448</v>
      </c>
      <c r="X867" s="16">
        <f ca="1" t="shared" si="6450"/>
        <v>0.548191839183756</v>
      </c>
      <c r="Y867" s="18">
        <f ca="1">IF(X867&lt;=('Ejercicio 3 - TIR'!$D$26-'Ejercicio 3 - TIR'!$C$26)/('Ejercicio 3 - TIR'!$E$26-'Ejercicio 3 - TIR'!$C$26),'Ejercicio 3 - TIR'!$C$26+SQRT(('Ejercicio 3 - TIR'!$E$26-'Ejercicio 3 - TIR'!$C$26)*('Ejercicio 3 - TIR'!$D$26-'Ejercicio 3 - TIR'!$C$26)*X867),'Ejercicio 3 - TIR'!$E$26-SQRT(('Ejercicio 3 - TIR'!$E$26-'Ejercicio 3 - TIR'!$C$26)*('Ejercicio 3 - TIR'!$E$26-'Ejercicio 3 - TIR'!$D$26)*(1-X867)))</f>
        <v>0.230606032064556</v>
      </c>
      <c r="Z867" s="16">
        <f ca="1" t="shared" si="6192"/>
        <v>1.12107780581634</v>
      </c>
      <c r="AA867" s="16">
        <f ca="1" t="shared" si="6193"/>
        <v>1.28017537004259</v>
      </c>
      <c r="AB867" s="16">
        <f ca="1" t="shared" si="6194"/>
        <v>1.55862611919802</v>
      </c>
      <c r="AC867" s="16">
        <f ca="1" t="shared" si="6195"/>
        <v>1.92089139217881</v>
      </c>
      <c r="AD867" s="16">
        <f ca="1" t="shared" si="6196"/>
        <v>2.36386053415613</v>
      </c>
      <c r="AE867" s="15">
        <f ca="1" t="shared" si="6197"/>
        <v>3535.26075047772</v>
      </c>
      <c r="AF867" s="15">
        <f ca="1" t="shared" si="6198"/>
        <v>4036.96667257125</v>
      </c>
      <c r="AG867" s="15">
        <f ca="1" t="shared" si="6199"/>
        <v>4915.04667676284</v>
      </c>
      <c r="AH867" s="15">
        <f ca="1" t="shared" si="6200"/>
        <v>6057.43143737946</v>
      </c>
      <c r="AI867" s="15">
        <f ca="1" t="shared" si="6201"/>
        <v>7454.31166565663</v>
      </c>
      <c r="AJ867" s="17">
        <f ca="1" t="shared" si="6202"/>
        <v>44163.2118159447</v>
      </c>
      <c r="AK867" s="17">
        <f ca="1" t="shared" si="6203"/>
        <v>43267.5529907179</v>
      </c>
      <c r="AL867" s="17">
        <f ca="1" t="shared" si="6204"/>
        <v>56144.6624440263</v>
      </c>
      <c r="AM867" s="17">
        <f ca="1" t="shared" si="6205"/>
        <v>78161.1632609936</v>
      </c>
      <c r="AN867" s="17">
        <f ca="1" t="shared" si="6206"/>
        <v>83396.4682109312</v>
      </c>
      <c r="AO867" s="17">
        <f ca="1">C867/'Ejercicio 3 - TIR'!$D$7</f>
        <v>14444.3326525336</v>
      </c>
      <c r="AP867" s="17">
        <f ca="1" t="shared" si="6207"/>
        <v>29718.8791634111</v>
      </c>
      <c r="AQ867" s="17">
        <f ca="1" t="shared" si="6208"/>
        <v>28823.2203381843</v>
      </c>
      <c r="AR867" s="17">
        <f ca="1" t="shared" si="6209"/>
        <v>41700.3297914927</v>
      </c>
      <c r="AS867" s="17">
        <f ca="1" t="shared" si="6210"/>
        <v>63716.83060846</v>
      </c>
      <c r="AT867" s="17">
        <f ca="1" t="shared" si="6211"/>
        <v>68952.1355583976</v>
      </c>
      <c r="AU867" s="17">
        <f ca="1">AP867*'Ejercicio 3 - TIR'!$D$5</f>
        <v>14859.4395817055</v>
      </c>
      <c r="AV867" s="17">
        <f ca="1">AQ867*'Ejercicio 3 - TIR'!$D$5</f>
        <v>14411.6101690921</v>
      </c>
      <c r="AW867" s="17">
        <f ca="1">AR867*'Ejercicio 3 - TIR'!$D$5</f>
        <v>20850.1648957463</v>
      </c>
      <c r="AX867" s="17">
        <f ca="1">AS867*'Ejercicio 3 - TIR'!$D$5</f>
        <v>31858.41530423</v>
      </c>
      <c r="AY867" s="17">
        <f ca="1">AT867*'Ejercicio 3 - TIR'!$D$5</f>
        <v>34476.0677791988</v>
      </c>
      <c r="AZ867" s="17">
        <f ca="1" t="shared" ref="AZ867:BD867" si="6451">AJ867-AU867-AE867</f>
        <v>25768.5114837614</v>
      </c>
      <c r="BA867" s="17">
        <f ca="1" t="shared" si="6451"/>
        <v>24818.9761490545</v>
      </c>
      <c r="BB867" s="17">
        <f ca="1" t="shared" si="6451"/>
        <v>30379.4508715171</v>
      </c>
      <c r="BC867" s="17">
        <f ca="1" t="shared" si="6451"/>
        <v>40245.3165193842</v>
      </c>
      <c r="BD867" s="17">
        <f ca="1" t="shared" si="6451"/>
        <v>41466.0887660758</v>
      </c>
      <c r="BE867" s="17">
        <f ca="1" t="shared" ref="BE867:BI867" si="6452">AZ867/Z867</f>
        <v>22985.4799997557</v>
      </c>
      <c r="BF867" s="17">
        <f ca="1" t="shared" si="6452"/>
        <v>19387.1689221992</v>
      </c>
      <c r="BG867" s="17">
        <f ca="1" t="shared" si="6452"/>
        <v>19491.1727048105</v>
      </c>
      <c r="BH867" s="17">
        <f ca="1" t="shared" si="6452"/>
        <v>20951.3753267097</v>
      </c>
      <c r="BI867" s="17">
        <f ca="1" t="shared" si="6452"/>
        <v>17541.681570008</v>
      </c>
      <c r="BJ867" s="17">
        <f ca="1" t="shared" si="6214"/>
        <v>69020.6046406395</v>
      </c>
      <c r="BK867" s="17">
        <f ca="1" t="shared" si="6215"/>
        <v>34144.3878995469</v>
      </c>
      <c r="BL867" s="17">
        <f ca="1" t="shared" si="6216"/>
        <v>103164.992540186</v>
      </c>
      <c r="BM867" s="17">
        <f ca="1">BK867*'Ejercicio 3 - TIR'!$D$5</f>
        <v>17072.1939497735</v>
      </c>
      <c r="BN867" s="17">
        <f ca="1" t="shared" si="6217"/>
        <v>86092.798590413</v>
      </c>
      <c r="BO867" s="17">
        <f ca="1" t="shared" si="6218"/>
        <v>36420.4221638427</v>
      </c>
      <c r="BP867" s="17">
        <f ca="1" t="shared" si="6219"/>
        <v>-101419.919100244</v>
      </c>
      <c r="BQ867" s="17">
        <f ca="1" t="shared" ref="BQ867:BT867" si="6453">BE867</f>
        <v>22985.4799997557</v>
      </c>
      <c r="BR867" s="17">
        <f ca="1" t="shared" si="6453"/>
        <v>19387.1689221992</v>
      </c>
      <c r="BS867" s="17">
        <f ca="1" t="shared" si="6453"/>
        <v>19491.1727048105</v>
      </c>
      <c r="BT867" s="17">
        <f ca="1" t="shared" si="6453"/>
        <v>20951.3753267097</v>
      </c>
      <c r="BU867" s="17">
        <f ca="1" t="shared" si="6221"/>
        <v>53962.1037338507</v>
      </c>
      <c r="BV867" s="19">
        <f ca="1" t="shared" si="6222"/>
        <v>9.31275404170053</v>
      </c>
    </row>
    <row r="868" ht="15" customHeight="1" spans="1:74">
      <c r="A868" s="15">
        <v>867</v>
      </c>
      <c r="B868" s="16">
        <f ca="1" t="shared" ref="B868:F868" si="6454">RAND()</f>
        <v>0.359714919235659</v>
      </c>
      <c r="C868" s="17">
        <f ca="1">IF(B868&lt;=('Ejercicio 3 - TIR'!$D$13-'Ejercicio 3 - TIR'!$C$13)/('Ejercicio 3 - TIR'!$E$13-'Ejercicio 3 - TIR'!$C$13),'Ejercicio 3 - TIR'!$C$13+SQRT(('Ejercicio 3 - TIR'!$E$13-'Ejercicio 3 - TIR'!$C$13)*('Ejercicio 3 - TIR'!$D$13-'Ejercicio 3 - TIR'!$C$13)*B868),'Ejercicio 3 - TIR'!$E$13-SQRT(('Ejercicio 3 - TIR'!$E$13-'Ejercicio 3 - TIR'!$C$13)*('Ejercicio 3 - TIR'!$E$13-'Ejercicio 3 - TIR'!$D$13)*(1-B868)))</f>
        <v>72281.0155864756</v>
      </c>
      <c r="D868" s="16">
        <f ca="1" t="shared" si="6454"/>
        <v>0.542204592997679</v>
      </c>
      <c r="E868" s="17">
        <f ca="1">IF(D868&lt;=('Ejercicio 3 - TIR'!$D$14-'Ejercicio 3 - TIR'!$C$14)/('Ejercicio 3 - TIR'!$E$14-'Ejercicio 3 - TIR'!$C$14),'Ejercicio 3 - TIR'!$C$14+SQRT(('Ejercicio 3 - TIR'!$E$14-'Ejercicio 3 - TIR'!$C$14)*('Ejercicio 3 - TIR'!$D$14-'Ejercicio 3 - TIR'!$C$14)*D868),'Ejercicio 3 - TIR'!$E$14-SQRT(('Ejercicio 3 - TIR'!$E$14-'Ejercicio 3 - TIR'!$C$14)*('Ejercicio 3 - TIR'!$E$14-'Ejercicio 3 - TIR'!$D$14)*(1-D868)))</f>
        <v>31713.3051793644</v>
      </c>
      <c r="F868" s="16">
        <f ca="1" t="shared" si="6454"/>
        <v>0.223062255403156</v>
      </c>
      <c r="G868" s="17">
        <f ca="1">IF(F868&lt;=('Ejercicio 3 - TIR'!$D$18-'Ejercicio 3 - TIR'!$C$18)/('Ejercicio 3 - TIR'!$E$18-'Ejercicio 3 - TIR'!$C$18),'Ejercicio 3 - TIR'!$C$18+SQRT(('Ejercicio 3 - TIR'!$E$18-'Ejercicio 3 - TIR'!$C$18)*('Ejercicio 3 - TIR'!$D$18-'Ejercicio 3 - TIR'!$C$18)*F868),'Ejercicio 3 - TIR'!$E$18-SQRT(('Ejercicio 3 - TIR'!$E$18-'Ejercicio 3 - TIR'!$C$18)*('Ejercicio 3 - TIR'!$E$18-'Ejercicio 3 - TIR'!$D$18)*(1-F868)))</f>
        <v>35784.4047498834</v>
      </c>
      <c r="H868" s="16">
        <f ca="1" t="shared" ref="H868:L868" si="6455">RAND()</f>
        <v>0.726879528684615</v>
      </c>
      <c r="I868" s="17">
        <f ca="1">IF(H868&lt;=('Ejercicio 3 - TIR'!$D$18-'Ejercicio 3 - TIR'!$C$18)/('Ejercicio 3 - TIR'!$E$18-'Ejercicio 3 - TIR'!$C$18),'Ejercicio 3 - TIR'!$C$18+SQRT(('Ejercicio 3 - TIR'!$E$18-'Ejercicio 3 - TIR'!$C$18)*('Ejercicio 3 - TIR'!$D$18-'Ejercicio 3 - TIR'!$C$18)*H868),'Ejercicio 3 - TIR'!$E$18-SQRT(('Ejercicio 3 - TIR'!$E$18-'Ejercicio 3 - TIR'!$C$18)*('Ejercicio 3 - TIR'!$E$18-'Ejercicio 3 - TIR'!$D$18)*(1-H868)))</f>
        <v>40474.0707751166</v>
      </c>
      <c r="J868" s="16">
        <f ca="1" t="shared" si="6455"/>
        <v>0.76364395262247</v>
      </c>
      <c r="K868" s="17">
        <f ca="1">IF(J868&lt;=('Ejercicio 3 - TIR'!$D$18-'Ejercicio 3 - TIR'!$C$18)/('Ejercicio 3 - TIR'!$E$18-'Ejercicio 3 - TIR'!$C$18),'Ejercicio 3 - TIR'!$C$18+SQRT(('Ejercicio 3 - TIR'!$E$18-'Ejercicio 3 - TIR'!$C$18)*('Ejercicio 3 - TIR'!$D$18-'Ejercicio 3 - TIR'!$C$18)*J868),'Ejercicio 3 - TIR'!$E$18-SQRT(('Ejercicio 3 - TIR'!$E$18-'Ejercicio 3 - TIR'!$C$18)*('Ejercicio 3 - TIR'!$E$18-'Ejercicio 3 - TIR'!$D$18)*(1-J868)))</f>
        <v>40789.690800747</v>
      </c>
      <c r="L868" s="16">
        <f ca="1" t="shared" si="6455"/>
        <v>0.309842075586912</v>
      </c>
      <c r="M868" s="17">
        <f ca="1">IF(L868&lt;=('Ejercicio 3 - TIR'!$D$18-'Ejercicio 3 - TIR'!$C$18)/('Ejercicio 3 - TIR'!$E$18-'Ejercicio 3 - TIR'!$C$18),'Ejercicio 3 - TIR'!$C$18+SQRT(('Ejercicio 3 - TIR'!$E$18-'Ejercicio 3 - TIR'!$C$18)*('Ejercicio 3 - TIR'!$D$18-'Ejercicio 3 - TIR'!$C$18)*L868),'Ejercicio 3 - TIR'!$E$18-SQRT(('Ejercicio 3 - TIR'!$E$18-'Ejercicio 3 - TIR'!$C$18)*('Ejercicio 3 - TIR'!$E$18-'Ejercicio 3 - TIR'!$D$18)*(1-L868)))</f>
        <v>36817.3536902553</v>
      </c>
      <c r="N868" s="16">
        <f ca="1" t="shared" ref="N868:R868" si="6456">RAND()</f>
        <v>0.283913860238093</v>
      </c>
      <c r="O868" s="17">
        <f ca="1">IF(N868&lt;=('Ejercicio 3 - TIR'!$D$18-'Ejercicio 3 - TIR'!$C$18)/('Ejercicio 3 - TIR'!$E$18-'Ejercicio 3 - TIR'!$C$18),'Ejercicio 3 - TIR'!$C$18+SQRT(('Ejercicio 3 - TIR'!$E$18-'Ejercicio 3 - TIR'!$C$18)*('Ejercicio 3 - TIR'!$D$18-'Ejercicio 3 - TIR'!$C$18)*N868),'Ejercicio 3 - TIR'!$E$18-SQRT(('Ejercicio 3 - TIR'!$E$18-'Ejercicio 3 - TIR'!$C$18)*('Ejercicio 3 - TIR'!$E$18-'Ejercicio 3 - TIR'!$D$18)*(1-N868)))</f>
        <v>36525.8776448623</v>
      </c>
      <c r="P868" s="16">
        <f ca="1" t="shared" si="6456"/>
        <v>0.843138502901266</v>
      </c>
      <c r="Q868" s="18">
        <f ca="1">IF(P868&lt;=('Ejercicio 3 - TIR'!$D$22-'Ejercicio 3 - TIR'!$C$22)/('Ejercicio 3 - TIR'!$E$22-'Ejercicio 3 - TIR'!$C$22),'Ejercicio 3 - TIR'!$C$22+SQRT(('Ejercicio 3 - TIR'!$E$22-'Ejercicio 3 - TIR'!$C$22)*('Ejercicio 3 - TIR'!$D$22-'Ejercicio 3 - TIR'!$C$22)*P868),'Ejercicio 3 - TIR'!$E$22-SQRT(('Ejercicio 3 - TIR'!$E$22-'Ejercicio 3 - TIR'!$C$22)*('Ejercicio 3 - TIR'!$E$22-'Ejercicio 3 - TIR'!$D$22)*(1-P868)))</f>
        <v>0.16319670583553</v>
      </c>
      <c r="R868" s="16">
        <f ca="1" t="shared" si="6456"/>
        <v>0.691118058689873</v>
      </c>
      <c r="S868" s="18">
        <f ca="1">IF(R868&lt;=('Ejercicio 3 - TIR'!$D$23-'Ejercicio 3 - TIR'!$C$23)/('Ejercicio 3 - TIR'!$E$23-'Ejercicio 3 - TIR'!$C$23),'Ejercicio 3 - TIR'!$C$23+SQRT(('Ejercicio 3 - TIR'!$E$23-'Ejercicio 3 - TIR'!$C$23)*('Ejercicio 3 - TIR'!$D$23-'Ejercicio 3 - TIR'!$C$23)*R868),'Ejercicio 3 - TIR'!$E$23-SQRT(('Ejercicio 3 - TIR'!$E$23-'Ejercicio 3 - TIR'!$C$23)*('Ejercicio 3 - TIR'!$E$23-'Ejercicio 3 - TIR'!$D$23)*(1-R868)))</f>
        <v>0.156420612935061</v>
      </c>
      <c r="T868" s="16">
        <f ca="1" t="shared" ref="T868:X868" si="6457">RAND()</f>
        <v>0.214952689211707</v>
      </c>
      <c r="U868" s="18">
        <f ca="1">IF(T868&lt;=('Ejercicio 3 - TIR'!$D$24-'Ejercicio 3 - TIR'!$C$24)/('Ejercicio 3 - TIR'!$E$24-'Ejercicio 3 - TIR'!$C$24),'Ejercicio 3 - TIR'!$C$24+SQRT(('Ejercicio 3 - TIR'!$E$24-'Ejercicio 3 - TIR'!$C$24)*('Ejercicio 3 - TIR'!$D$24-'Ejercicio 3 - TIR'!$C$24)*T868),'Ejercicio 3 - TIR'!$E$24-SQRT(('Ejercicio 3 - TIR'!$E$24-'Ejercicio 3 - TIR'!$C$24)*('Ejercicio 3 - TIR'!$E$24-'Ejercicio 3 - TIR'!$D$24)*(1-T868)))</f>
        <v>0.171246191360914</v>
      </c>
      <c r="V868" s="16">
        <f ca="1" t="shared" si="6457"/>
        <v>0.145935584307227</v>
      </c>
      <c r="W868" s="18">
        <f ca="1">IF(V868&lt;=('Ejercicio 3 - TIR'!$D$25-'Ejercicio 3 - TIR'!$C$25)/('Ejercicio 3 - TIR'!$E$25-'Ejercicio 3 - TIR'!$C$25),'Ejercicio 3 - TIR'!$C$25+SQRT(('Ejercicio 3 - TIR'!$E$25-'Ejercicio 3 - TIR'!$C$25)*('Ejercicio 3 - TIR'!$D$25-'Ejercicio 3 - TIR'!$C$25)*V868),'Ejercicio 3 - TIR'!$E$25-SQRT(('Ejercicio 3 - TIR'!$E$25-'Ejercicio 3 - TIR'!$C$25)*('Ejercicio 3 - TIR'!$E$25-'Ejercicio 3 - TIR'!$D$25)*(1-V868)))</f>
        <v>0.194293698542719</v>
      </c>
      <c r="X868" s="16">
        <f ca="1" t="shared" si="6457"/>
        <v>0.669562656985506</v>
      </c>
      <c r="Y868" s="18">
        <f ca="1">IF(X868&lt;=('Ejercicio 3 - TIR'!$D$26-'Ejercicio 3 - TIR'!$C$26)/('Ejercicio 3 - TIR'!$E$26-'Ejercicio 3 - TIR'!$C$26),'Ejercicio 3 - TIR'!$C$26+SQRT(('Ejercicio 3 - TIR'!$E$26-'Ejercicio 3 - TIR'!$C$26)*('Ejercicio 3 - TIR'!$D$26-'Ejercicio 3 - TIR'!$C$26)*X868),'Ejercicio 3 - TIR'!$E$26-SQRT(('Ejercicio 3 - TIR'!$E$26-'Ejercicio 3 - TIR'!$C$26)*('Ejercicio 3 - TIR'!$E$26-'Ejercicio 3 - TIR'!$D$26)*(1-X868)))</f>
        <v>0.237758294870137</v>
      </c>
      <c r="Z868" s="16">
        <f ca="1" t="shared" si="6192"/>
        <v>1.16319670583553</v>
      </c>
      <c r="AA868" s="16">
        <f ca="1" t="shared" si="6193"/>
        <v>1.34514464752637</v>
      </c>
      <c r="AB868" s="16">
        <f ca="1" t="shared" si="6194"/>
        <v>1.57549554524478</v>
      </c>
      <c r="AC868" s="16">
        <f ca="1" t="shared" si="6195"/>
        <v>1.88160440176796</v>
      </c>
      <c r="AD868" s="16">
        <f ca="1" t="shared" si="6196"/>
        <v>2.32897145595246</v>
      </c>
      <c r="AE868" s="15">
        <f ca="1" t="shared" si="6197"/>
        <v>5175.50693642912</v>
      </c>
      <c r="AF868" s="15">
        <f ca="1" t="shared" si="6198"/>
        <v>5985.06290367502</v>
      </c>
      <c r="AG868" s="15">
        <f ca="1" t="shared" si="6199"/>
        <v>7009.98213098486</v>
      </c>
      <c r="AH868" s="15">
        <f ca="1" t="shared" si="6200"/>
        <v>8371.97748593228</v>
      </c>
      <c r="AI868" s="15">
        <f ca="1" t="shared" si="6201"/>
        <v>10362.4845776787</v>
      </c>
      <c r="AJ868" s="17">
        <f ca="1" t="shared" si="6202"/>
        <v>41624.3017253496</v>
      </c>
      <c r="AK868" s="17">
        <f ca="1" t="shared" si="6203"/>
        <v>54443.4796667514</v>
      </c>
      <c r="AL868" s="17">
        <f ca="1" t="shared" si="6204"/>
        <v>64263.9761484887</v>
      </c>
      <c r="AM868" s="17">
        <f ca="1" t="shared" si="6205"/>
        <v>69275.6947650322</v>
      </c>
      <c r="AN868" s="17">
        <f ca="1" t="shared" si="6206"/>
        <v>85067.7264384963</v>
      </c>
      <c r="AO868" s="17">
        <f ca="1">C868/'Ejercicio 3 - TIR'!$D$7</f>
        <v>14456.2031172951</v>
      </c>
      <c r="AP868" s="17">
        <f ca="1" t="shared" si="6207"/>
        <v>27168.0986080545</v>
      </c>
      <c r="AQ868" s="17">
        <f ca="1" t="shared" si="6208"/>
        <v>39987.2765494563</v>
      </c>
      <c r="AR868" s="17">
        <f ca="1" t="shared" si="6209"/>
        <v>49807.7730311936</v>
      </c>
      <c r="AS868" s="17">
        <f ca="1" t="shared" si="6210"/>
        <v>54819.491647737</v>
      </c>
      <c r="AT868" s="17">
        <f ca="1" t="shared" si="6211"/>
        <v>70611.5233212012</v>
      </c>
      <c r="AU868" s="17">
        <f ca="1">AP868*'Ejercicio 3 - TIR'!$D$5</f>
        <v>13584.0493040273</v>
      </c>
      <c r="AV868" s="17">
        <f ca="1">AQ868*'Ejercicio 3 - TIR'!$D$5</f>
        <v>19993.6382747281</v>
      </c>
      <c r="AW868" s="17">
        <f ca="1">AR868*'Ejercicio 3 - TIR'!$D$5</f>
        <v>24903.8865155968</v>
      </c>
      <c r="AX868" s="17">
        <f ca="1">AS868*'Ejercicio 3 - TIR'!$D$5</f>
        <v>27409.7458238685</v>
      </c>
      <c r="AY868" s="17">
        <f ca="1">AT868*'Ejercicio 3 - TIR'!$D$5</f>
        <v>35305.7616606006</v>
      </c>
      <c r="AZ868" s="17">
        <f ca="1" t="shared" ref="AZ868:BD868" si="6458">AJ868-AU868-AE868</f>
        <v>22864.7454848933</v>
      </c>
      <c r="BA868" s="17">
        <f ca="1" t="shared" si="6458"/>
        <v>28464.7784883482</v>
      </c>
      <c r="BB868" s="17">
        <f ca="1" t="shared" si="6458"/>
        <v>32350.107501907</v>
      </c>
      <c r="BC868" s="17">
        <f ca="1" t="shared" si="6458"/>
        <v>33493.9714552314</v>
      </c>
      <c r="BD868" s="17">
        <f ca="1" t="shared" si="6458"/>
        <v>39399.480200217</v>
      </c>
      <c r="BE868" s="17">
        <f ca="1" t="shared" ref="BE868:BI868" si="6459">AZ868/Z868</f>
        <v>19656.8176046109</v>
      </c>
      <c r="BF868" s="17">
        <f ca="1" t="shared" si="6459"/>
        <v>21161.1283148568</v>
      </c>
      <c r="BG868" s="17">
        <f ca="1" t="shared" si="6459"/>
        <v>20533.2903666706</v>
      </c>
      <c r="BH868" s="17">
        <f ca="1" t="shared" si="6459"/>
        <v>17800.7510100212</v>
      </c>
      <c r="BI868" s="17">
        <f ca="1" t="shared" si="6459"/>
        <v>16917.1159652982</v>
      </c>
      <c r="BJ868" s="17">
        <f ca="1" t="shared" si="6214"/>
        <v>73859.382536649</v>
      </c>
      <c r="BK868" s="17">
        <f ca="1" t="shared" si="6215"/>
        <v>33668.0844216313</v>
      </c>
      <c r="BL868" s="17">
        <f ca="1" t="shared" si="6216"/>
        <v>107527.46695828</v>
      </c>
      <c r="BM868" s="17">
        <f ca="1">BK868*'Ejercicio 3 - TIR'!$D$5</f>
        <v>16834.0422108156</v>
      </c>
      <c r="BN868" s="17">
        <f ca="1" t="shared" si="6217"/>
        <v>90693.4247474646</v>
      </c>
      <c r="BO868" s="17">
        <f ca="1" t="shared" si="6218"/>
        <v>38941.406738012</v>
      </c>
      <c r="BP868" s="17">
        <f ca="1" t="shared" si="6219"/>
        <v>-103994.32076584</v>
      </c>
      <c r="BQ868" s="17">
        <f ca="1" t="shared" ref="BQ868:BT868" si="6460">BE868</f>
        <v>19656.8176046109</v>
      </c>
      <c r="BR868" s="17">
        <f ca="1" t="shared" si="6460"/>
        <v>21161.1283148568</v>
      </c>
      <c r="BS868" s="17">
        <f ca="1" t="shared" si="6460"/>
        <v>20533.2903666706</v>
      </c>
      <c r="BT868" s="17">
        <f ca="1" t="shared" si="6460"/>
        <v>17800.7510100212</v>
      </c>
      <c r="BU868" s="17">
        <f ca="1" t="shared" si="6221"/>
        <v>55858.5227033102</v>
      </c>
      <c r="BV868" s="19">
        <f ca="1" t="shared" si="6222"/>
        <v>7.92179416375431</v>
      </c>
    </row>
    <row r="869" ht="15" customHeight="1" spans="1:74">
      <c r="A869" s="15">
        <v>868</v>
      </c>
      <c r="B869" s="16">
        <f ca="1" t="shared" ref="B869:F869" si="6461">RAND()</f>
        <v>0.999491370268005</v>
      </c>
      <c r="C869" s="17">
        <f ca="1">IF(B869&lt;=('Ejercicio 3 - TIR'!$D$13-'Ejercicio 3 - TIR'!$C$13)/('Ejercicio 3 - TIR'!$E$13-'Ejercicio 3 - TIR'!$C$13),'Ejercicio 3 - TIR'!$C$13+SQRT(('Ejercicio 3 - TIR'!$E$13-'Ejercicio 3 - TIR'!$C$13)*('Ejercicio 3 - TIR'!$D$13-'Ejercicio 3 - TIR'!$C$13)*B869),'Ejercicio 3 - TIR'!$E$13-SQRT(('Ejercicio 3 - TIR'!$E$13-'Ejercicio 3 - TIR'!$C$13)*('Ejercicio 3 - TIR'!$E$13-'Ejercicio 3 - TIR'!$D$13)*(1-B869)))</f>
        <v>99218.7473658323</v>
      </c>
      <c r="D869" s="16">
        <f ca="1" t="shared" si="6461"/>
        <v>0.153324364550992</v>
      </c>
      <c r="E869" s="17">
        <f ca="1">IF(D869&lt;=('Ejercicio 3 - TIR'!$D$14-'Ejercicio 3 - TIR'!$C$14)/('Ejercicio 3 - TIR'!$E$14-'Ejercicio 3 - TIR'!$C$14),'Ejercicio 3 - TIR'!$C$14+SQRT(('Ejercicio 3 - TIR'!$E$14-'Ejercicio 3 - TIR'!$C$14)*('Ejercicio 3 - TIR'!$D$14-'Ejercicio 3 - TIR'!$C$14)*D869),'Ejercicio 3 - TIR'!$E$14-SQRT(('Ejercicio 3 - TIR'!$E$14-'Ejercicio 3 - TIR'!$C$14)*('Ejercicio 3 - TIR'!$E$14-'Ejercicio 3 - TIR'!$D$14)*(1-D869)))</f>
        <v>28391.0658120014</v>
      </c>
      <c r="F869" s="16">
        <f ca="1" t="shared" si="6461"/>
        <v>0.554775241087823</v>
      </c>
      <c r="G869" s="17">
        <f ca="1">IF(F869&lt;=('Ejercicio 3 - TIR'!$D$18-'Ejercicio 3 - TIR'!$C$18)/('Ejercicio 3 - TIR'!$E$18-'Ejercicio 3 - TIR'!$C$18),'Ejercicio 3 - TIR'!$C$18+SQRT(('Ejercicio 3 - TIR'!$E$18-'Ejercicio 3 - TIR'!$C$18)*('Ejercicio 3 - TIR'!$D$18-'Ejercicio 3 - TIR'!$C$18)*F869),'Ejercicio 3 - TIR'!$E$18-SQRT(('Ejercicio 3 - TIR'!$E$18-'Ejercicio 3 - TIR'!$C$18)*('Ejercicio 3 - TIR'!$E$18-'Ejercicio 3 - TIR'!$D$18)*(1-F869)))</f>
        <v>39122.2961014853</v>
      </c>
      <c r="H869" s="16">
        <f ca="1" t="shared" ref="H869:L869" si="6462">RAND()</f>
        <v>0.274358577316752</v>
      </c>
      <c r="I869" s="17">
        <f ca="1">IF(H869&lt;=('Ejercicio 3 - TIR'!$D$18-'Ejercicio 3 - TIR'!$C$18)/('Ejercicio 3 - TIR'!$E$18-'Ejercicio 3 - TIR'!$C$18),'Ejercicio 3 - TIR'!$C$18+SQRT(('Ejercicio 3 - TIR'!$E$18-'Ejercicio 3 - TIR'!$C$18)*('Ejercicio 3 - TIR'!$D$18-'Ejercicio 3 - TIR'!$C$18)*H869),'Ejercicio 3 - TIR'!$E$18-SQRT(('Ejercicio 3 - TIR'!$E$18-'Ejercicio 3 - TIR'!$C$18)*('Ejercicio 3 - TIR'!$E$18-'Ejercicio 3 - TIR'!$D$18)*(1-H869)))</f>
        <v>36415.1217133826</v>
      </c>
      <c r="J869" s="16">
        <f ca="1" t="shared" si="6462"/>
        <v>0.312617596665811</v>
      </c>
      <c r="K869" s="17">
        <f ca="1">IF(J869&lt;=('Ejercicio 3 - TIR'!$D$18-'Ejercicio 3 - TIR'!$C$18)/('Ejercicio 3 - TIR'!$E$18-'Ejercicio 3 - TIR'!$C$18),'Ejercicio 3 - TIR'!$C$18+SQRT(('Ejercicio 3 - TIR'!$E$18-'Ejercicio 3 - TIR'!$C$18)*('Ejercicio 3 - TIR'!$D$18-'Ejercicio 3 - TIR'!$C$18)*J869),'Ejercicio 3 - TIR'!$E$18-SQRT(('Ejercicio 3 - TIR'!$E$18-'Ejercicio 3 - TIR'!$C$18)*('Ejercicio 3 - TIR'!$E$18-'Ejercicio 3 - TIR'!$D$18)*(1-J869)))</f>
        <v>36847.8200545773</v>
      </c>
      <c r="L869" s="16">
        <f ca="1" t="shared" si="6462"/>
        <v>0.390278333034596</v>
      </c>
      <c r="M869" s="17">
        <f ca="1">IF(L869&lt;=('Ejercicio 3 - TIR'!$D$18-'Ejercicio 3 - TIR'!$C$18)/('Ejercicio 3 - TIR'!$E$18-'Ejercicio 3 - TIR'!$C$18),'Ejercicio 3 - TIR'!$C$18+SQRT(('Ejercicio 3 - TIR'!$E$18-'Ejercicio 3 - TIR'!$C$18)*('Ejercicio 3 - TIR'!$D$18-'Ejercicio 3 - TIR'!$C$18)*L869),'Ejercicio 3 - TIR'!$E$18-SQRT(('Ejercicio 3 - TIR'!$E$18-'Ejercicio 3 - TIR'!$C$18)*('Ejercicio 3 - TIR'!$E$18-'Ejercicio 3 - TIR'!$D$18)*(1-L869)))</f>
        <v>37651.2580635598</v>
      </c>
      <c r="N869" s="16">
        <f ca="1" t="shared" ref="N869:R869" si="6463">RAND()</f>
        <v>0.68584031547115</v>
      </c>
      <c r="O869" s="17">
        <f ca="1">IF(N869&lt;=('Ejercicio 3 - TIR'!$D$18-'Ejercicio 3 - TIR'!$C$18)/('Ejercicio 3 - TIR'!$E$18-'Ejercicio 3 - TIR'!$C$18),'Ejercicio 3 - TIR'!$C$18+SQRT(('Ejercicio 3 - TIR'!$E$18-'Ejercicio 3 - TIR'!$C$18)*('Ejercicio 3 - TIR'!$D$18-'Ejercicio 3 - TIR'!$C$18)*N869),'Ejercicio 3 - TIR'!$E$18-SQRT(('Ejercicio 3 - TIR'!$E$18-'Ejercicio 3 - TIR'!$C$18)*('Ejercicio 3 - TIR'!$E$18-'Ejercicio 3 - TIR'!$D$18)*(1-N869)))</f>
        <v>40145.9319803217</v>
      </c>
      <c r="P869" s="16">
        <f ca="1" t="shared" si="6463"/>
        <v>0.66330117273963</v>
      </c>
      <c r="Q869" s="18">
        <f ca="1">IF(P869&lt;=('Ejercicio 3 - TIR'!$D$22-'Ejercicio 3 - TIR'!$C$22)/('Ejercicio 3 - TIR'!$E$22-'Ejercicio 3 - TIR'!$C$22),'Ejercicio 3 - TIR'!$C$22+SQRT(('Ejercicio 3 - TIR'!$E$22-'Ejercicio 3 - TIR'!$C$22)*('Ejercicio 3 - TIR'!$D$22-'Ejercicio 3 - TIR'!$C$22)*P869),'Ejercicio 3 - TIR'!$E$22-SQRT(('Ejercicio 3 - TIR'!$E$22-'Ejercicio 3 - TIR'!$C$22)*('Ejercicio 3 - TIR'!$E$22-'Ejercicio 3 - TIR'!$D$22)*(1-P869)))</f>
        <v>0.155381756986562</v>
      </c>
      <c r="R869" s="16">
        <f ca="1" t="shared" si="6463"/>
        <v>0.684529286957496</v>
      </c>
      <c r="S869" s="18">
        <f ca="1">IF(R869&lt;=('Ejercicio 3 - TIR'!$D$23-'Ejercicio 3 - TIR'!$C$23)/('Ejercicio 3 - TIR'!$E$23-'Ejercicio 3 - TIR'!$C$23),'Ejercicio 3 - TIR'!$C$23+SQRT(('Ejercicio 3 - TIR'!$E$23-'Ejercicio 3 - TIR'!$C$23)*('Ejercicio 3 - TIR'!$D$23-'Ejercicio 3 - TIR'!$C$23)*R869),'Ejercicio 3 - TIR'!$E$23-SQRT(('Ejercicio 3 - TIR'!$E$23-'Ejercicio 3 - TIR'!$C$23)*('Ejercicio 3 - TIR'!$E$23-'Ejercicio 3 - TIR'!$D$23)*(1-R869)))</f>
        <v>0.156170453561251</v>
      </c>
      <c r="T869" s="16">
        <f ca="1" t="shared" ref="T869:X869" si="6464">RAND()</f>
        <v>0.677482410064531</v>
      </c>
      <c r="U869" s="18">
        <f ca="1">IF(T869&lt;=('Ejercicio 3 - TIR'!$D$24-'Ejercicio 3 - TIR'!$C$24)/('Ejercicio 3 - TIR'!$E$24-'Ejercicio 3 - TIR'!$C$24),'Ejercicio 3 - TIR'!$C$24+SQRT(('Ejercicio 3 - TIR'!$E$24-'Ejercicio 3 - TIR'!$C$24)*('Ejercicio 3 - TIR'!$D$24-'Ejercicio 3 - TIR'!$C$24)*T869),'Ejercicio 3 - TIR'!$E$24-SQRT(('Ejercicio 3 - TIR'!$E$24-'Ejercicio 3 - TIR'!$C$24)*('Ejercicio 3 - TIR'!$E$24-'Ejercicio 3 - TIR'!$D$24)*(1-T869)))</f>
        <v>0.189949222109581</v>
      </c>
      <c r="V869" s="16">
        <f ca="1" t="shared" si="6464"/>
        <v>0.591882336121111</v>
      </c>
      <c r="W869" s="18">
        <f ca="1">IF(V869&lt;=('Ejercicio 3 - TIR'!$D$25-'Ejercicio 3 - TIR'!$C$25)/('Ejercicio 3 - TIR'!$E$25-'Ejercicio 3 - TIR'!$C$25),'Ejercicio 3 - TIR'!$C$25+SQRT(('Ejercicio 3 - TIR'!$E$25-'Ejercicio 3 - TIR'!$C$25)*('Ejercicio 3 - TIR'!$D$25-'Ejercicio 3 - TIR'!$C$25)*V869),'Ejercicio 3 - TIR'!$E$25-SQRT(('Ejercicio 3 - TIR'!$E$25-'Ejercicio 3 - TIR'!$C$25)*('Ejercicio 3 - TIR'!$E$25-'Ejercicio 3 - TIR'!$D$25)*(1-V869)))</f>
        <v>0.212205664133681</v>
      </c>
      <c r="X869" s="16">
        <f ca="1" t="shared" si="6464"/>
        <v>0.0142190835057712</v>
      </c>
      <c r="Y869" s="18">
        <f ca="1">IF(X869&lt;=('Ejercicio 3 - TIR'!$D$26-'Ejercicio 3 - TIR'!$C$26)/('Ejercicio 3 - TIR'!$E$26-'Ejercicio 3 - TIR'!$C$26),'Ejercicio 3 - TIR'!$C$26+SQRT(('Ejercicio 3 - TIR'!$E$26-'Ejercicio 3 - TIR'!$C$26)*('Ejercicio 3 - TIR'!$D$26-'Ejercicio 3 - TIR'!$C$26)*X869),'Ejercicio 3 - TIR'!$E$26-SQRT(('Ejercicio 3 - TIR'!$E$26-'Ejercicio 3 - TIR'!$C$26)*('Ejercicio 3 - TIR'!$E$26-'Ejercicio 3 - TIR'!$D$26)*(1-X869)))</f>
        <v>0.196196089530146</v>
      </c>
      <c r="Z869" s="16">
        <f ca="1" t="shared" si="6192"/>
        <v>1.15538175698656</v>
      </c>
      <c r="AA869" s="16">
        <f ca="1" t="shared" si="6193"/>
        <v>1.33581825001155</v>
      </c>
      <c r="AB869" s="16">
        <f ca="1" t="shared" si="6194"/>
        <v>1.58955588748102</v>
      </c>
      <c r="AC869" s="16">
        <f ca="1" t="shared" si="6195"/>
        <v>1.92686865026154</v>
      </c>
      <c r="AD869" s="16">
        <f ca="1" t="shared" si="6196"/>
        <v>2.30491274448108</v>
      </c>
      <c r="AE869" s="15">
        <f ca="1" t="shared" si="6197"/>
        <v>4411.4536885899</v>
      </c>
      <c r="AF869" s="15">
        <f ca="1" t="shared" si="6198"/>
        <v>5100.39241200143</v>
      </c>
      <c r="AG869" s="15">
        <f ca="1" t="shared" si="6199"/>
        <v>6069.20798311471</v>
      </c>
      <c r="AH869" s="15">
        <f ca="1" t="shared" si="6200"/>
        <v>7357.12829393701</v>
      </c>
      <c r="AI869" s="15">
        <f ca="1" t="shared" si="6201"/>
        <v>8800.56809537905</v>
      </c>
      <c r="AJ869" s="17">
        <f ca="1" t="shared" si="6202"/>
        <v>45201.1872070826</v>
      </c>
      <c r="AK869" s="17">
        <f ca="1" t="shared" si="6203"/>
        <v>48643.9841611283</v>
      </c>
      <c r="AL869" s="17">
        <f ca="1" t="shared" si="6204"/>
        <v>58571.6693085948</v>
      </c>
      <c r="AM869" s="17">
        <f ca="1" t="shared" si="6205"/>
        <v>72549.0288055804</v>
      </c>
      <c r="AN869" s="17">
        <f ca="1" t="shared" si="6206"/>
        <v>92532.8702605141</v>
      </c>
      <c r="AO869" s="17">
        <f ca="1">C869/'Ejercicio 3 - TIR'!$D$7</f>
        <v>19843.7494731665</v>
      </c>
      <c r="AP869" s="17">
        <f ca="1" t="shared" si="6207"/>
        <v>25357.4377339161</v>
      </c>
      <c r="AQ869" s="17">
        <f ca="1" t="shared" si="6208"/>
        <v>28800.2346879618</v>
      </c>
      <c r="AR869" s="17">
        <f ca="1" t="shared" si="6209"/>
        <v>38727.9198354283</v>
      </c>
      <c r="AS869" s="17">
        <f ca="1" t="shared" si="6210"/>
        <v>52705.2793324139</v>
      </c>
      <c r="AT869" s="17">
        <f ca="1" t="shared" si="6211"/>
        <v>72689.1207873476</v>
      </c>
      <c r="AU869" s="17">
        <f ca="1">AP869*'Ejercicio 3 - TIR'!$D$5</f>
        <v>12678.7188669581</v>
      </c>
      <c r="AV869" s="17">
        <f ca="1">AQ869*'Ejercicio 3 - TIR'!$D$5</f>
        <v>14400.1173439809</v>
      </c>
      <c r="AW869" s="17">
        <f ca="1">AR869*'Ejercicio 3 - TIR'!$D$5</f>
        <v>19363.9599177141</v>
      </c>
      <c r="AX869" s="17">
        <f ca="1">AS869*'Ejercicio 3 - TIR'!$D$5</f>
        <v>26352.639666207</v>
      </c>
      <c r="AY869" s="17">
        <f ca="1">AT869*'Ejercicio 3 - TIR'!$D$5</f>
        <v>36344.5603936738</v>
      </c>
      <c r="AZ869" s="17">
        <f ca="1" t="shared" ref="AZ869:BD869" si="6465">AJ869-AU869-AE869</f>
        <v>28111.0146515346</v>
      </c>
      <c r="BA869" s="17">
        <f ca="1" t="shared" si="6465"/>
        <v>29143.4744051459</v>
      </c>
      <c r="BB869" s="17">
        <f ca="1" t="shared" si="6465"/>
        <v>33138.5014077659</v>
      </c>
      <c r="BC869" s="17">
        <f ca="1" t="shared" si="6465"/>
        <v>38839.2608454364</v>
      </c>
      <c r="BD869" s="17">
        <f ca="1" t="shared" si="6465"/>
        <v>47387.7417714612</v>
      </c>
      <c r="BE869" s="17">
        <f ca="1" t="shared" ref="BE869:BI869" si="6466">AZ869/Z869</f>
        <v>24330.4989727837</v>
      </c>
      <c r="BF869" s="17">
        <f ca="1" t="shared" si="6466"/>
        <v>21816.9458344307</v>
      </c>
      <c r="BG869" s="17">
        <f ca="1" t="shared" si="6466"/>
        <v>20847.6478674057</v>
      </c>
      <c r="BH869" s="17">
        <f ca="1" t="shared" si="6466"/>
        <v>20156.6727655072</v>
      </c>
      <c r="BI869" s="17">
        <f ca="1" t="shared" si="6466"/>
        <v>20559.4514954751</v>
      </c>
      <c r="BJ869" s="17">
        <f ca="1" t="shared" si="6214"/>
        <v>65438.9294194831</v>
      </c>
      <c r="BK869" s="17">
        <f ca="1" t="shared" si="6215"/>
        <v>45738.1110589911</v>
      </c>
      <c r="BL869" s="17">
        <f ca="1" t="shared" si="6216"/>
        <v>111177.040478474</v>
      </c>
      <c r="BM869" s="17">
        <f ca="1">BK869*'Ejercicio 3 - TIR'!$D$5</f>
        <v>22869.0555294956</v>
      </c>
      <c r="BN869" s="17">
        <f ca="1" t="shared" si="6217"/>
        <v>88307.9849489786</v>
      </c>
      <c r="BO869" s="17">
        <f ca="1" t="shared" si="6218"/>
        <v>38312.9405485846</v>
      </c>
      <c r="BP869" s="17">
        <f ca="1" t="shared" si="6219"/>
        <v>-127609.813177834</v>
      </c>
      <c r="BQ869" s="17">
        <f ca="1" t="shared" ref="BQ869:BT869" si="6467">BE869</f>
        <v>24330.4989727837</v>
      </c>
      <c r="BR869" s="17">
        <f ca="1" t="shared" si="6467"/>
        <v>21816.9458344307</v>
      </c>
      <c r="BS869" s="17">
        <f ca="1" t="shared" si="6467"/>
        <v>20847.6478674057</v>
      </c>
      <c r="BT869" s="17">
        <f ca="1" t="shared" si="6467"/>
        <v>20156.6727655072</v>
      </c>
      <c r="BU869" s="17">
        <f ca="1" t="shared" si="6221"/>
        <v>58872.3920440597</v>
      </c>
      <c r="BV869" s="19">
        <f ca="1" t="shared" si="6222"/>
        <v>4.02617293184144</v>
      </c>
    </row>
    <row r="870" ht="15" customHeight="1" spans="1:74">
      <c r="A870" s="15">
        <v>869</v>
      </c>
      <c r="B870" s="16">
        <f ca="1" t="shared" ref="B870:F870" si="6468">RAND()</f>
        <v>0.81722496781242</v>
      </c>
      <c r="C870" s="17">
        <f ca="1">IF(B870&lt;=('Ejercicio 3 - TIR'!$D$13-'Ejercicio 3 - TIR'!$C$13)/('Ejercicio 3 - TIR'!$E$13-'Ejercicio 3 - TIR'!$C$13),'Ejercicio 3 - TIR'!$C$13+SQRT(('Ejercicio 3 - TIR'!$E$13-'Ejercicio 3 - TIR'!$C$13)*('Ejercicio 3 - TIR'!$D$13-'Ejercicio 3 - TIR'!$C$13)*B870),'Ejercicio 3 - TIR'!$E$13-SQRT(('Ejercicio 3 - TIR'!$E$13-'Ejercicio 3 - TIR'!$C$13)*('Ejercicio 3 - TIR'!$E$13-'Ejercicio 3 - TIR'!$D$13)*(1-B870)))</f>
        <v>85190.2046393241</v>
      </c>
      <c r="D870" s="16">
        <f ca="1" t="shared" si="6468"/>
        <v>0.486906643860041</v>
      </c>
      <c r="E870" s="17">
        <f ca="1">IF(D870&lt;=('Ejercicio 3 - TIR'!$D$14-'Ejercicio 3 - TIR'!$C$14)/('Ejercicio 3 - TIR'!$E$14-'Ejercicio 3 - TIR'!$C$14),'Ejercicio 3 - TIR'!$C$14+SQRT(('Ejercicio 3 - TIR'!$E$14-'Ejercicio 3 - TIR'!$C$14)*('Ejercicio 3 - TIR'!$D$14-'Ejercicio 3 - TIR'!$C$14)*D870),'Ejercicio 3 - TIR'!$E$14-SQRT(('Ejercicio 3 - TIR'!$E$14-'Ejercicio 3 - TIR'!$C$14)*('Ejercicio 3 - TIR'!$E$14-'Ejercicio 3 - TIR'!$D$14)*(1-D870)))</f>
        <v>31227.0869478266</v>
      </c>
      <c r="F870" s="16">
        <f ca="1" t="shared" si="6468"/>
        <v>0.0653127735346104</v>
      </c>
      <c r="G870" s="17">
        <f ca="1">IF(F870&lt;=('Ejercicio 3 - TIR'!$D$18-'Ejercicio 3 - TIR'!$C$18)/('Ejercicio 3 - TIR'!$E$18-'Ejercicio 3 - TIR'!$C$18),'Ejercicio 3 - TIR'!$C$18+SQRT(('Ejercicio 3 - TIR'!$E$18-'Ejercicio 3 - TIR'!$C$18)*('Ejercicio 3 - TIR'!$D$18-'Ejercicio 3 - TIR'!$C$18)*F870),'Ejercicio 3 - TIR'!$E$18-SQRT(('Ejercicio 3 - TIR'!$E$18-'Ejercicio 3 - TIR'!$C$18)*('Ejercicio 3 - TIR'!$E$18-'Ejercicio 3 - TIR'!$D$18)*(1-F870)))</f>
        <v>33130.0025607324</v>
      </c>
      <c r="H870" s="16">
        <f ca="1" t="shared" ref="H870:L870" si="6469">RAND()</f>
        <v>0.443188365299565</v>
      </c>
      <c r="I870" s="17">
        <f ca="1">IF(H870&lt;=('Ejercicio 3 - TIR'!$D$18-'Ejercicio 3 - TIR'!$C$18)/('Ejercicio 3 - TIR'!$E$18-'Ejercicio 3 - TIR'!$C$18),'Ejercicio 3 - TIR'!$C$18+SQRT(('Ejercicio 3 - TIR'!$E$18-'Ejercicio 3 - TIR'!$C$18)*('Ejercicio 3 - TIR'!$D$18-'Ejercicio 3 - TIR'!$C$18)*H870),'Ejercicio 3 - TIR'!$E$18-SQRT(('Ejercicio 3 - TIR'!$E$18-'Ejercicio 3 - TIR'!$C$18)*('Ejercicio 3 - TIR'!$E$18-'Ejercicio 3 - TIR'!$D$18)*(1-H870)))</f>
        <v>38153.4198220707</v>
      </c>
      <c r="J870" s="16">
        <f ca="1" t="shared" si="6469"/>
        <v>0.535148284136674</v>
      </c>
      <c r="K870" s="17">
        <f ca="1">IF(J870&lt;=('Ejercicio 3 - TIR'!$D$18-'Ejercicio 3 - TIR'!$C$18)/('Ejercicio 3 - TIR'!$E$18-'Ejercicio 3 - TIR'!$C$18),'Ejercicio 3 - TIR'!$C$18+SQRT(('Ejercicio 3 - TIR'!$E$18-'Ejercicio 3 - TIR'!$C$18)*('Ejercicio 3 - TIR'!$D$18-'Ejercicio 3 - TIR'!$C$18)*J870),'Ejercicio 3 - TIR'!$E$18-SQRT(('Ejercicio 3 - TIR'!$E$18-'Ejercicio 3 - TIR'!$C$18)*('Ejercicio 3 - TIR'!$E$18-'Ejercicio 3 - TIR'!$D$18)*(1-J870)))</f>
        <v>38959.4778095881</v>
      </c>
      <c r="L870" s="16">
        <f ca="1" t="shared" si="6469"/>
        <v>0.714555856787843</v>
      </c>
      <c r="M870" s="17">
        <f ca="1">IF(L870&lt;=('Ejercicio 3 - TIR'!$D$18-'Ejercicio 3 - TIR'!$C$18)/('Ejercicio 3 - TIR'!$E$18-'Ejercicio 3 - TIR'!$C$18),'Ejercicio 3 - TIR'!$C$18+SQRT(('Ejercicio 3 - TIR'!$E$18-'Ejercicio 3 - TIR'!$C$18)*('Ejercicio 3 - TIR'!$D$18-'Ejercicio 3 - TIR'!$C$18)*L870),'Ejercicio 3 - TIR'!$E$18-SQRT(('Ejercicio 3 - TIR'!$E$18-'Ejercicio 3 - TIR'!$C$18)*('Ejercicio 3 - TIR'!$E$18-'Ejercicio 3 - TIR'!$D$18)*(1-L870)))</f>
        <v>40373.0884230502</v>
      </c>
      <c r="N870" s="16">
        <f ca="1" t="shared" ref="N870:R870" si="6470">RAND()</f>
        <v>0.109794903201098</v>
      </c>
      <c r="O870" s="17">
        <f ca="1">IF(N870&lt;=('Ejercicio 3 - TIR'!$D$18-'Ejercicio 3 - TIR'!$C$18)/('Ejercicio 3 - TIR'!$E$18-'Ejercicio 3 - TIR'!$C$18),'Ejercicio 3 - TIR'!$C$18+SQRT(('Ejercicio 3 - TIR'!$E$18-'Ejercicio 3 - TIR'!$C$18)*('Ejercicio 3 - TIR'!$D$18-'Ejercicio 3 - TIR'!$C$18)*N870),'Ejercicio 3 - TIR'!$E$18-SQRT(('Ejercicio 3 - TIR'!$E$18-'Ejercicio 3 - TIR'!$C$18)*('Ejercicio 3 - TIR'!$E$18-'Ejercicio 3 - TIR'!$D$18)*(1-N870)))</f>
        <v>34058.2305848935</v>
      </c>
      <c r="P870" s="16">
        <f ca="1" t="shared" si="6470"/>
        <v>0.935476865038935</v>
      </c>
      <c r="Q870" s="18">
        <f ca="1">IF(P870&lt;=('Ejercicio 3 - TIR'!$D$22-'Ejercicio 3 - TIR'!$C$22)/('Ejercicio 3 - TIR'!$E$22-'Ejercicio 3 - TIR'!$C$22),'Ejercicio 3 - TIR'!$C$22+SQRT(('Ejercicio 3 - TIR'!$E$22-'Ejercicio 3 - TIR'!$C$22)*('Ejercicio 3 - TIR'!$D$22-'Ejercicio 3 - TIR'!$C$22)*P870),'Ejercicio 3 - TIR'!$E$22-SQRT(('Ejercicio 3 - TIR'!$E$22-'Ejercicio 3 - TIR'!$C$22)*('Ejercicio 3 - TIR'!$E$22-'Ejercicio 3 - TIR'!$D$22)*(1-P870)))</f>
        <v>0.169223096783866</v>
      </c>
      <c r="R870" s="16">
        <f ca="1" t="shared" si="6470"/>
        <v>0.868855325485317</v>
      </c>
      <c r="S870" s="18">
        <f ca="1">IF(R870&lt;=('Ejercicio 3 - TIR'!$D$23-'Ejercicio 3 - TIR'!$C$23)/('Ejercicio 3 - TIR'!$E$23-'Ejercicio 3 - TIR'!$C$23),'Ejercicio 3 - TIR'!$C$23+SQRT(('Ejercicio 3 - TIR'!$E$23-'Ejercicio 3 - TIR'!$C$23)*('Ejercicio 3 - TIR'!$D$23-'Ejercicio 3 - TIR'!$C$23)*R870),'Ejercicio 3 - TIR'!$E$23-SQRT(('Ejercicio 3 - TIR'!$E$23-'Ejercicio 3 - TIR'!$C$23)*('Ejercicio 3 - TIR'!$E$23-'Ejercicio 3 - TIR'!$D$23)*(1-R870)))</f>
        <v>0.164635742317755</v>
      </c>
      <c r="T870" s="16">
        <f ca="1" t="shared" ref="T870:X870" si="6471">RAND()</f>
        <v>0.355237183840504</v>
      </c>
      <c r="U870" s="18">
        <f ca="1">IF(T870&lt;=('Ejercicio 3 - TIR'!$D$24-'Ejercicio 3 - TIR'!$C$24)/('Ejercicio 3 - TIR'!$E$24-'Ejercicio 3 - TIR'!$C$24),'Ejercicio 3 - TIR'!$C$24+SQRT(('Ejercicio 3 - TIR'!$E$24-'Ejercicio 3 - TIR'!$C$24)*('Ejercicio 3 - TIR'!$D$24-'Ejercicio 3 - TIR'!$C$24)*T870),'Ejercicio 3 - TIR'!$E$24-SQRT(('Ejercicio 3 - TIR'!$E$24-'Ejercicio 3 - TIR'!$C$24)*('Ejercicio 3 - TIR'!$E$24-'Ejercicio 3 - TIR'!$D$24)*(1-T870)))</f>
        <v>0.177312965530404</v>
      </c>
      <c r="V870" s="16">
        <f ca="1" t="shared" si="6471"/>
        <v>0.116588213380411</v>
      </c>
      <c r="W870" s="18">
        <f ca="1">IF(V870&lt;=('Ejercicio 3 - TIR'!$D$25-'Ejercicio 3 - TIR'!$C$25)/('Ejercicio 3 - TIR'!$E$25-'Ejercicio 3 - TIR'!$C$25),'Ejercicio 3 - TIR'!$C$25+SQRT(('Ejercicio 3 - TIR'!$E$25-'Ejercicio 3 - TIR'!$C$25)*('Ejercicio 3 - TIR'!$D$25-'Ejercicio 3 - TIR'!$C$25)*V870),'Ejercicio 3 - TIR'!$E$25-SQRT(('Ejercicio 3 - TIR'!$E$25-'Ejercicio 3 - TIR'!$C$25)*('Ejercicio 3 - TIR'!$E$25-'Ejercicio 3 - TIR'!$D$25)*(1-V870)))</f>
        <v>0.192775895222354</v>
      </c>
      <c r="X870" s="16">
        <f ca="1" t="shared" si="6471"/>
        <v>0.340685883098386</v>
      </c>
      <c r="Y870" s="18">
        <f ca="1">IF(X870&lt;=('Ejercicio 3 - TIR'!$D$26-'Ejercicio 3 - TIR'!$C$26)/('Ejercicio 3 - TIR'!$E$26-'Ejercicio 3 - TIR'!$C$26),'Ejercicio 3 - TIR'!$C$26+SQRT(('Ejercicio 3 - TIR'!$E$26-'Ejercicio 3 - TIR'!$C$26)*('Ejercicio 3 - TIR'!$D$26-'Ejercicio 3 - TIR'!$C$26)*X870),'Ejercicio 3 - TIR'!$E$26-SQRT(('Ejercicio 3 - TIR'!$E$26-'Ejercicio 3 - TIR'!$C$26)*('Ejercicio 3 - TIR'!$E$26-'Ejercicio 3 - TIR'!$D$26)*(1-X870)))</f>
        <v>0.220331782067262</v>
      </c>
      <c r="Z870" s="16">
        <f ca="1" t="shared" si="6192"/>
        <v>1.16922309678387</v>
      </c>
      <c r="AA870" s="16">
        <f ca="1" t="shared" si="6193"/>
        <v>1.36171900925794</v>
      </c>
      <c r="AB870" s="16">
        <f ca="1" t="shared" si="6194"/>
        <v>1.60316944500859</v>
      </c>
      <c r="AC870" s="16">
        <f ca="1" t="shared" si="6195"/>
        <v>1.91222186996325</v>
      </c>
      <c r="AD870" s="16">
        <f ca="1" t="shared" si="6196"/>
        <v>2.33354512228024</v>
      </c>
      <c r="AE870" s="15">
        <f ca="1" t="shared" si="6197"/>
        <v>5284.34435685027</v>
      </c>
      <c r="AF870" s="15">
        <f ca="1" t="shared" si="6198"/>
        <v>6154.33631270295</v>
      </c>
      <c r="AG870" s="15">
        <f ca="1" t="shared" si="6199"/>
        <v>7245.57993517977</v>
      </c>
      <c r="AH870" s="15">
        <f ca="1" t="shared" si="6200"/>
        <v>8642.35309358917</v>
      </c>
      <c r="AI870" s="15">
        <f ca="1" t="shared" si="6201"/>
        <v>10546.5381519542</v>
      </c>
      <c r="AJ870" s="17">
        <f ca="1" t="shared" si="6202"/>
        <v>38736.364190517</v>
      </c>
      <c r="AK870" s="17">
        <f ca="1" t="shared" si="6203"/>
        <v>51954.2370399124</v>
      </c>
      <c r="AL870" s="17">
        <f ca="1" t="shared" si="6204"/>
        <v>62458.6444178219</v>
      </c>
      <c r="AM870" s="17">
        <f ca="1" t="shared" si="6205"/>
        <v>77202.3026405167</v>
      </c>
      <c r="AN870" s="17">
        <f ca="1" t="shared" si="6206"/>
        <v>79476.4178548739</v>
      </c>
      <c r="AO870" s="17">
        <f ca="1">C870/'Ejercicio 3 - TIR'!$D$7</f>
        <v>17038.0409278648</v>
      </c>
      <c r="AP870" s="17">
        <f ca="1" t="shared" si="6207"/>
        <v>21698.3232626522</v>
      </c>
      <c r="AQ870" s="17">
        <f ca="1" t="shared" si="6208"/>
        <v>34916.1961120476</v>
      </c>
      <c r="AR870" s="17">
        <f ca="1" t="shared" si="6209"/>
        <v>45420.603489957</v>
      </c>
      <c r="AS870" s="17">
        <f ca="1" t="shared" si="6210"/>
        <v>60164.2617126519</v>
      </c>
      <c r="AT870" s="17">
        <f ca="1" t="shared" si="6211"/>
        <v>62438.3769270091</v>
      </c>
      <c r="AU870" s="17">
        <f ca="1">AP870*'Ejercicio 3 - TIR'!$D$5</f>
        <v>10849.1616313261</v>
      </c>
      <c r="AV870" s="17">
        <f ca="1">AQ870*'Ejercicio 3 - TIR'!$D$5</f>
        <v>17458.0980560238</v>
      </c>
      <c r="AW870" s="17">
        <f ca="1">AR870*'Ejercicio 3 - TIR'!$D$5</f>
        <v>22710.3017449785</v>
      </c>
      <c r="AX870" s="17">
        <f ca="1">AS870*'Ejercicio 3 - TIR'!$D$5</f>
        <v>30082.1308563259</v>
      </c>
      <c r="AY870" s="17">
        <f ca="1">AT870*'Ejercicio 3 - TIR'!$D$5</f>
        <v>31219.1884635045</v>
      </c>
      <c r="AZ870" s="17">
        <f ca="1" t="shared" ref="AZ870:BD870" si="6472">AJ870-AU870-AE870</f>
        <v>22602.8582023406</v>
      </c>
      <c r="BA870" s="17">
        <f ca="1" t="shared" si="6472"/>
        <v>28341.8026711857</v>
      </c>
      <c r="BB870" s="17">
        <f ca="1" t="shared" si="6472"/>
        <v>32502.7627376636</v>
      </c>
      <c r="BC870" s="17">
        <f ca="1" t="shared" si="6472"/>
        <v>38477.8186906016</v>
      </c>
      <c r="BD870" s="17">
        <f ca="1" t="shared" si="6472"/>
        <v>37710.6912394152</v>
      </c>
      <c r="BE870" s="17">
        <f ca="1" t="shared" ref="BE870:BI870" si="6473">AZ870/Z870</f>
        <v>19331.5187362561</v>
      </c>
      <c r="BF870" s="17">
        <f ca="1" t="shared" si="6473"/>
        <v>20813.2533059301</v>
      </c>
      <c r="BG870" s="17">
        <f ca="1" t="shared" si="6473"/>
        <v>20274.0657507288</v>
      </c>
      <c r="BH870" s="17">
        <f ca="1" t="shared" si="6473"/>
        <v>20122.0471823916</v>
      </c>
      <c r="BI870" s="17">
        <f ca="1" t="shared" si="6473"/>
        <v>16160.2580037389</v>
      </c>
      <c r="BJ870" s="17">
        <f ca="1" t="shared" si="6214"/>
        <v>72869.8164301219</v>
      </c>
      <c r="BK870" s="17">
        <f ca="1" t="shared" si="6215"/>
        <v>39759.0373004301</v>
      </c>
      <c r="BL870" s="17">
        <f ca="1" t="shared" si="6216"/>
        <v>112628.853730552</v>
      </c>
      <c r="BM870" s="17">
        <f ca="1">BK870*'Ejercicio 3 - TIR'!$D$5</f>
        <v>19879.5186502151</v>
      </c>
      <c r="BN870" s="17">
        <f ca="1" t="shared" si="6217"/>
        <v>92749.3350803369</v>
      </c>
      <c r="BO870" s="17">
        <f ca="1" t="shared" si="6218"/>
        <v>39746.107411759</v>
      </c>
      <c r="BP870" s="17">
        <f ca="1" t="shared" si="6219"/>
        <v>-116417.291587151</v>
      </c>
      <c r="BQ870" s="17">
        <f ca="1" t="shared" ref="BQ870:BT870" si="6474">BE870</f>
        <v>19331.5187362561</v>
      </c>
      <c r="BR870" s="17">
        <f ca="1" t="shared" si="6474"/>
        <v>20813.2533059301</v>
      </c>
      <c r="BS870" s="17">
        <f ca="1" t="shared" si="6474"/>
        <v>20274.0657507288</v>
      </c>
      <c r="BT870" s="17">
        <f ca="1" t="shared" si="6474"/>
        <v>20122.0471823916</v>
      </c>
      <c r="BU870" s="17">
        <f ca="1" t="shared" si="6221"/>
        <v>55906.365415498</v>
      </c>
      <c r="BV870" s="19">
        <f ca="1" t="shared" si="6222"/>
        <v>4.66791732984322</v>
      </c>
    </row>
    <row r="871" ht="15" customHeight="1" spans="1:74">
      <c r="A871" s="15">
        <v>870</v>
      </c>
      <c r="B871" s="16">
        <f ca="1" t="shared" ref="B871:F871" si="6475">RAND()</f>
        <v>0.171753020395897</v>
      </c>
      <c r="C871" s="17">
        <f ca="1">IF(B871&lt;=('Ejercicio 3 - TIR'!$D$13-'Ejercicio 3 - TIR'!$C$13)/('Ejercicio 3 - TIR'!$E$13-'Ejercicio 3 - TIR'!$C$13),'Ejercicio 3 - TIR'!$C$13+SQRT(('Ejercicio 3 - TIR'!$E$13-'Ejercicio 3 - TIR'!$C$13)*('Ejercicio 3 - TIR'!$D$13-'Ejercicio 3 - TIR'!$C$13)*B871),'Ejercicio 3 - TIR'!$E$13-SQRT(('Ejercicio 3 - TIR'!$E$13-'Ejercicio 3 - TIR'!$C$13)*('Ejercicio 3 - TIR'!$E$13-'Ejercicio 3 - TIR'!$D$13)*(1-B871)))</f>
        <v>68288.6191949178</v>
      </c>
      <c r="D871" s="16">
        <f ca="1" t="shared" si="6475"/>
        <v>0.080493308225289</v>
      </c>
      <c r="E871" s="17">
        <f ca="1">IF(D871&lt;=('Ejercicio 3 - TIR'!$D$14-'Ejercicio 3 - TIR'!$C$14)/('Ejercicio 3 - TIR'!$E$14-'Ejercicio 3 - TIR'!$C$14),'Ejercicio 3 - TIR'!$C$14+SQRT(('Ejercicio 3 - TIR'!$E$14-'Ejercicio 3 - TIR'!$C$14)*('Ejercicio 3 - TIR'!$D$14-'Ejercicio 3 - TIR'!$C$14)*D871),'Ejercicio 3 - TIR'!$E$14-SQRT(('Ejercicio 3 - TIR'!$E$14-'Ejercicio 3 - TIR'!$C$14)*('Ejercicio 3 - TIR'!$E$14-'Ejercicio 3 - TIR'!$D$14)*(1-D871)))</f>
        <v>27457.0303451314</v>
      </c>
      <c r="F871" s="16">
        <f ca="1" t="shared" si="6475"/>
        <v>0.297648388017213</v>
      </c>
      <c r="G871" s="17">
        <f ca="1">IF(F871&lt;=('Ejercicio 3 - TIR'!$D$18-'Ejercicio 3 - TIR'!$C$18)/('Ejercicio 3 - TIR'!$E$18-'Ejercicio 3 - TIR'!$C$18),'Ejercicio 3 - TIR'!$C$18+SQRT(('Ejercicio 3 - TIR'!$E$18-'Ejercicio 3 - TIR'!$C$18)*('Ejercicio 3 - TIR'!$D$18-'Ejercicio 3 - TIR'!$C$18)*F871),'Ejercicio 3 - TIR'!$E$18-SQRT(('Ejercicio 3 - TIR'!$E$18-'Ejercicio 3 - TIR'!$C$18)*('Ejercicio 3 - TIR'!$E$18-'Ejercicio 3 - TIR'!$D$18)*(1-F871)))</f>
        <v>36681.8603848466</v>
      </c>
      <c r="H871" s="16">
        <f ca="1" t="shared" ref="H871:L871" si="6476">RAND()</f>
        <v>0.293044513039335</v>
      </c>
      <c r="I871" s="17">
        <f ca="1">IF(H871&lt;=('Ejercicio 3 - TIR'!$D$18-'Ejercicio 3 - TIR'!$C$18)/('Ejercicio 3 - TIR'!$E$18-'Ejercicio 3 - TIR'!$C$18),'Ejercicio 3 - TIR'!$C$18+SQRT(('Ejercicio 3 - TIR'!$E$18-'Ejercicio 3 - TIR'!$C$18)*('Ejercicio 3 - TIR'!$D$18-'Ejercicio 3 - TIR'!$C$18)*H871),'Ejercicio 3 - TIR'!$E$18-SQRT(('Ejercicio 3 - TIR'!$E$18-'Ejercicio 3 - TIR'!$C$18)*('Ejercicio 3 - TIR'!$E$18-'Ejercicio 3 - TIR'!$D$18)*(1-H871)))</f>
        <v>36629.9831791567</v>
      </c>
      <c r="J871" s="16">
        <f ca="1" t="shared" si="6476"/>
        <v>0.656175799255231</v>
      </c>
      <c r="K871" s="17">
        <f ca="1">IF(J871&lt;=('Ejercicio 3 - TIR'!$D$18-'Ejercicio 3 - TIR'!$C$18)/('Ejercicio 3 - TIR'!$E$18-'Ejercicio 3 - TIR'!$C$18),'Ejercicio 3 - TIR'!$C$18+SQRT(('Ejercicio 3 - TIR'!$E$18-'Ejercicio 3 - TIR'!$C$18)*('Ejercicio 3 - TIR'!$D$18-'Ejercicio 3 - TIR'!$C$18)*J871),'Ejercicio 3 - TIR'!$E$18-SQRT(('Ejercicio 3 - TIR'!$E$18-'Ejercicio 3 - TIR'!$C$18)*('Ejercicio 3 - TIR'!$E$18-'Ejercicio 3 - TIR'!$D$18)*(1-J871)))</f>
        <v>39921.0064957284</v>
      </c>
      <c r="L871" s="16">
        <f ca="1" t="shared" si="6476"/>
        <v>0.990231547348947</v>
      </c>
      <c r="M871" s="17">
        <f ca="1">IF(L871&lt;=('Ejercicio 3 - TIR'!$D$18-'Ejercicio 3 - TIR'!$C$18)/('Ejercicio 3 - TIR'!$E$18-'Ejercicio 3 - TIR'!$C$18),'Ejercicio 3 - TIR'!$C$18+SQRT(('Ejercicio 3 - TIR'!$E$18-'Ejercicio 3 - TIR'!$C$18)*('Ejercicio 3 - TIR'!$D$18-'Ejercicio 3 - TIR'!$C$18)*L871),'Ejercicio 3 - TIR'!$E$18-SQRT(('Ejercicio 3 - TIR'!$E$18-'Ejercicio 3 - TIR'!$C$18)*('Ejercicio 3 - TIR'!$E$18-'Ejercicio 3 - TIR'!$D$18)*(1-L871)))</f>
        <v>44144.0596114045</v>
      </c>
      <c r="N871" s="16">
        <f ca="1" t="shared" ref="N871:R871" si="6477">RAND()</f>
        <v>0.897721282248726</v>
      </c>
      <c r="O871" s="17">
        <f ca="1">IF(N871&lt;=('Ejercicio 3 - TIR'!$D$18-'Ejercicio 3 - TIR'!$C$18)/('Ejercicio 3 - TIR'!$E$18-'Ejercicio 3 - TIR'!$C$18),'Ejercicio 3 - TIR'!$C$18+SQRT(('Ejercicio 3 - TIR'!$E$18-'Ejercicio 3 - TIR'!$C$18)*('Ejercicio 3 - TIR'!$D$18-'Ejercicio 3 - TIR'!$C$18)*N871),'Ejercicio 3 - TIR'!$E$18-SQRT(('Ejercicio 3 - TIR'!$E$18-'Ejercicio 3 - TIR'!$C$18)*('Ejercicio 3 - TIR'!$E$18-'Ejercicio 3 - TIR'!$D$18)*(1-N871)))</f>
        <v>42230.3603426898</v>
      </c>
      <c r="P871" s="16">
        <f ca="1" t="shared" si="6477"/>
        <v>0.892205796037853</v>
      </c>
      <c r="Q871" s="18">
        <f ca="1">IF(P871&lt;=('Ejercicio 3 - TIR'!$D$22-'Ejercicio 3 - TIR'!$C$22)/('Ejercicio 3 - TIR'!$E$22-'Ejercicio 3 - TIR'!$C$22),'Ejercicio 3 - TIR'!$C$22+SQRT(('Ejercicio 3 - TIR'!$E$22-'Ejercicio 3 - TIR'!$C$22)*('Ejercicio 3 - TIR'!$D$22-'Ejercicio 3 - TIR'!$C$22)*P871),'Ejercicio 3 - TIR'!$E$22-SQRT(('Ejercicio 3 - TIR'!$E$22-'Ejercicio 3 - TIR'!$C$22)*('Ejercicio 3 - TIR'!$E$22-'Ejercicio 3 - TIR'!$D$22)*(1-P871)))</f>
        <v>0.166070550365077</v>
      </c>
      <c r="R871" s="16">
        <f ca="1" t="shared" si="6477"/>
        <v>0.233411874985474</v>
      </c>
      <c r="S871" s="18">
        <f ca="1">IF(R871&lt;=('Ejercicio 3 - TIR'!$D$23-'Ejercicio 3 - TIR'!$C$23)/('Ejercicio 3 - TIR'!$E$23-'Ejercicio 3 - TIR'!$C$23),'Ejercicio 3 - TIR'!$C$23+SQRT(('Ejercicio 3 - TIR'!$E$23-'Ejercicio 3 - TIR'!$C$23)*('Ejercicio 3 - TIR'!$D$23-'Ejercicio 3 - TIR'!$C$23)*R871),'Ejercicio 3 - TIR'!$E$23-SQRT(('Ejercicio 3 - TIR'!$E$23-'Ejercicio 3 - TIR'!$C$23)*('Ejercicio 3 - TIR'!$E$23-'Ejercicio 3 - TIR'!$D$23)*(1-R871)))</f>
        <v>0.140497350437894</v>
      </c>
      <c r="T871" s="16">
        <f ca="1" t="shared" ref="T871:X871" si="6478">RAND()</f>
        <v>0.494133772089301</v>
      </c>
      <c r="U871" s="18">
        <f ca="1">IF(T871&lt;=('Ejercicio 3 - TIR'!$D$24-'Ejercicio 3 - TIR'!$C$24)/('Ejercicio 3 - TIR'!$E$24-'Ejercicio 3 - TIR'!$C$24),'Ejercicio 3 - TIR'!$C$24+SQRT(('Ejercicio 3 - TIR'!$E$24-'Ejercicio 3 - TIR'!$C$24)*('Ejercicio 3 - TIR'!$D$24-'Ejercicio 3 - TIR'!$C$24)*T871),'Ejercicio 3 - TIR'!$E$24-SQRT(('Ejercicio 3 - TIR'!$E$24-'Ejercicio 3 - TIR'!$C$24)*('Ejercicio 3 - TIR'!$E$24-'Ejercicio 3 - TIR'!$D$24)*(1-T871)))</f>
        <v>0.182364572034452</v>
      </c>
      <c r="V871" s="16">
        <f ca="1" t="shared" si="6478"/>
        <v>0.304925999587086</v>
      </c>
      <c r="W871" s="18">
        <f ca="1">IF(V871&lt;=('Ejercicio 3 - TIR'!$D$25-'Ejercicio 3 - TIR'!$C$25)/('Ejercicio 3 - TIR'!$E$25-'Ejercicio 3 - TIR'!$C$25),'Ejercicio 3 - TIR'!$C$25+SQRT(('Ejercicio 3 - TIR'!$E$25-'Ejercicio 3 - TIR'!$C$25)*('Ejercicio 3 - TIR'!$D$25-'Ejercicio 3 - TIR'!$C$25)*V871),'Ejercicio 3 - TIR'!$E$25-SQRT(('Ejercicio 3 - TIR'!$E$25-'Ejercicio 3 - TIR'!$C$25)*('Ejercicio 3 - TIR'!$E$25-'Ejercicio 3 - TIR'!$D$25)*(1-V871)))</f>
        <v>0.20067699318325</v>
      </c>
      <c r="X871" s="16">
        <f ca="1" t="shared" si="6478"/>
        <v>0.968661054964262</v>
      </c>
      <c r="Y871" s="18">
        <f ca="1">IF(X871&lt;=('Ejercicio 3 - TIR'!$D$26-'Ejercicio 3 - TIR'!$C$26)/('Ejercicio 3 - TIR'!$E$26-'Ejercicio 3 - TIR'!$C$26),'Ejercicio 3 - TIR'!$C$26+SQRT(('Ejercicio 3 - TIR'!$E$26-'Ejercicio 3 - TIR'!$C$26)*('Ejercicio 3 - TIR'!$D$26-'Ejercicio 3 - TIR'!$C$26)*X871),'Ejercicio 3 - TIR'!$E$26-SQRT(('Ejercicio 3 - TIR'!$E$26-'Ejercicio 3 - TIR'!$C$26)*('Ejercicio 3 - TIR'!$E$26-'Ejercicio 3 - TIR'!$D$26)*(1-X871)))</f>
        <v>0.266991145200557</v>
      </c>
      <c r="Z871" s="16">
        <f ca="1" t="shared" si="6192"/>
        <v>1.16607055036508</v>
      </c>
      <c r="AA871" s="16">
        <f ca="1" t="shared" si="6193"/>
        <v>1.32990037311503</v>
      </c>
      <c r="AB871" s="16">
        <f ca="1" t="shared" si="6194"/>
        <v>1.57242708550661</v>
      </c>
      <c r="AC871" s="16">
        <f ca="1" t="shared" si="6195"/>
        <v>1.88797702502597</v>
      </c>
      <c r="AD871" s="16">
        <f ca="1" t="shared" si="6196"/>
        <v>2.39205017305</v>
      </c>
      <c r="AE871" s="15">
        <f ca="1" t="shared" si="6197"/>
        <v>4559.80414080659</v>
      </c>
      <c r="AF871" s="15">
        <f ca="1" t="shared" si="6198"/>
        <v>5200.44454110565</v>
      </c>
      <c r="AG871" s="15">
        <f ca="1" t="shared" si="6199"/>
        <v>6148.82138423329</v>
      </c>
      <c r="AH871" s="15">
        <f ca="1" t="shared" si="6200"/>
        <v>7382.74837124209</v>
      </c>
      <c r="AI871" s="15">
        <f ca="1" t="shared" si="6201"/>
        <v>9353.87681360757</v>
      </c>
      <c r="AJ871" s="17">
        <f ca="1" t="shared" si="6202"/>
        <v>42773.637127373</v>
      </c>
      <c r="AK871" s="17">
        <f ca="1" t="shared" si="6203"/>
        <v>48714.2282971576</v>
      </c>
      <c r="AL871" s="17">
        <f ca="1" t="shared" si="6204"/>
        <v>62772.8718945685</v>
      </c>
      <c r="AM871" s="17">
        <f ca="1" t="shared" si="6205"/>
        <v>83342.9703377088</v>
      </c>
      <c r="AN871" s="17">
        <f ca="1" t="shared" si="6206"/>
        <v>101017.140765695</v>
      </c>
      <c r="AO871" s="17">
        <f ca="1">C871/'Ejercicio 3 - TIR'!$D$7</f>
        <v>13657.7238389836</v>
      </c>
      <c r="AP871" s="17">
        <f ca="1" t="shared" si="6207"/>
        <v>29115.9132883894</v>
      </c>
      <c r="AQ871" s="17">
        <f ca="1" t="shared" si="6208"/>
        <v>35056.5044581741</v>
      </c>
      <c r="AR871" s="17">
        <f ca="1" t="shared" si="6209"/>
        <v>49115.148055585</v>
      </c>
      <c r="AS871" s="17">
        <f ca="1" t="shared" si="6210"/>
        <v>69685.2464987252</v>
      </c>
      <c r="AT871" s="17">
        <f ca="1" t="shared" si="6211"/>
        <v>87359.4169267114</v>
      </c>
      <c r="AU871" s="17">
        <f ca="1">AP871*'Ejercicio 3 - TIR'!$D$5</f>
        <v>14557.9566441947</v>
      </c>
      <c r="AV871" s="17">
        <f ca="1">AQ871*'Ejercicio 3 - TIR'!$D$5</f>
        <v>17528.252229087</v>
      </c>
      <c r="AW871" s="17">
        <f ca="1">AR871*'Ejercicio 3 - TIR'!$D$5</f>
        <v>24557.5740277925</v>
      </c>
      <c r="AX871" s="17">
        <f ca="1">AS871*'Ejercicio 3 - TIR'!$D$5</f>
        <v>34842.6232493626</v>
      </c>
      <c r="AY871" s="17">
        <f ca="1">AT871*'Ejercicio 3 - TIR'!$D$5</f>
        <v>43679.7084633557</v>
      </c>
      <c r="AZ871" s="17">
        <f ca="1" t="shared" ref="AZ871:BD871" si="6479">AJ871-AU871-AE871</f>
        <v>23655.8763423717</v>
      </c>
      <c r="BA871" s="17">
        <f ca="1" t="shared" si="6479"/>
        <v>25985.5315269649</v>
      </c>
      <c r="BB871" s="17">
        <f ca="1" t="shared" si="6479"/>
        <v>32066.4764825427</v>
      </c>
      <c r="BC871" s="17">
        <f ca="1" t="shared" si="6479"/>
        <v>41117.5987171041</v>
      </c>
      <c r="BD871" s="17">
        <f ca="1" t="shared" si="6479"/>
        <v>47983.5554887317</v>
      </c>
      <c r="BE871" s="17">
        <f ca="1" t="shared" ref="BE871:BI871" si="6480">AZ871/Z871</f>
        <v>20286.8311312428</v>
      </c>
      <c r="BF871" s="17">
        <f ca="1" t="shared" si="6480"/>
        <v>19539.4572798705</v>
      </c>
      <c r="BG871" s="17">
        <f ca="1" t="shared" si="6480"/>
        <v>20392.9815112613</v>
      </c>
      <c r="BH871" s="17">
        <f ca="1" t="shared" si="6480"/>
        <v>21778.654174321</v>
      </c>
      <c r="BI871" s="17">
        <f ca="1" t="shared" si="6480"/>
        <v>20059.5940793123</v>
      </c>
      <c r="BJ871" s="17">
        <f ca="1" t="shared" si="6214"/>
        <v>65678.5941885107</v>
      </c>
      <c r="BK871" s="17">
        <f ca="1" t="shared" si="6215"/>
        <v>32669.9606725097</v>
      </c>
      <c r="BL871" s="17">
        <f ca="1" t="shared" si="6216"/>
        <v>98348.5548610205</v>
      </c>
      <c r="BM871" s="17">
        <f ca="1">BK871*'Ejercicio 3 - TIR'!$D$5</f>
        <v>16334.9803362549</v>
      </c>
      <c r="BN871" s="17">
        <f ca="1" t="shared" si="6217"/>
        <v>82013.5745247656</v>
      </c>
      <c r="BO871" s="17">
        <f ca="1" t="shared" si="6218"/>
        <v>34285.8922646232</v>
      </c>
      <c r="BP871" s="17">
        <f ca="1" t="shared" si="6219"/>
        <v>-95745.6495400492</v>
      </c>
      <c r="BQ871" s="17">
        <f ca="1" t="shared" ref="BQ871:BT871" si="6481">BE871</f>
        <v>20286.8311312428</v>
      </c>
      <c r="BR871" s="17">
        <f ca="1" t="shared" si="6481"/>
        <v>19539.4572798705</v>
      </c>
      <c r="BS871" s="17">
        <f ca="1" t="shared" si="6481"/>
        <v>20392.9815112613</v>
      </c>
      <c r="BT871" s="17">
        <f ca="1" t="shared" si="6481"/>
        <v>21778.654174321</v>
      </c>
      <c r="BU871" s="17">
        <f ca="1" t="shared" si="6221"/>
        <v>54345.4863439355</v>
      </c>
      <c r="BV871" s="19">
        <f ca="1" t="shared" si="6222"/>
        <v>10.9639999600779</v>
      </c>
    </row>
    <row r="872" ht="15" customHeight="1" spans="1:74">
      <c r="A872" s="15">
        <v>871</v>
      </c>
      <c r="B872" s="16">
        <f ca="1" t="shared" ref="B872:F872" si="6482">RAND()</f>
        <v>0.184062379276787</v>
      </c>
      <c r="C872" s="17">
        <f ca="1">IF(B872&lt;=('Ejercicio 3 - TIR'!$D$13-'Ejercicio 3 - TIR'!$C$13)/('Ejercicio 3 - TIR'!$E$13-'Ejercicio 3 - TIR'!$C$13),'Ejercicio 3 - TIR'!$C$13+SQRT(('Ejercicio 3 - TIR'!$E$13-'Ejercicio 3 - TIR'!$C$13)*('Ejercicio 3 - TIR'!$D$13-'Ejercicio 3 - TIR'!$C$13)*B872),'Ejercicio 3 - TIR'!$E$13-SQRT(('Ejercicio 3 - TIR'!$E$13-'Ejercicio 3 - TIR'!$C$13)*('Ejercicio 3 - TIR'!$E$13-'Ejercicio 3 - TIR'!$D$13)*(1-B872)))</f>
        <v>68580.4983369682</v>
      </c>
      <c r="D872" s="16">
        <f ca="1" t="shared" si="6482"/>
        <v>0.801297302496014</v>
      </c>
      <c r="E872" s="17">
        <f ca="1">IF(D872&lt;=('Ejercicio 3 - TIR'!$D$14-'Ejercicio 3 - TIR'!$C$14)/('Ejercicio 3 - TIR'!$E$14-'Ejercicio 3 - TIR'!$C$14),'Ejercicio 3 - TIR'!$C$14+SQRT(('Ejercicio 3 - TIR'!$E$14-'Ejercicio 3 - TIR'!$C$14)*('Ejercicio 3 - TIR'!$D$14-'Ejercicio 3 - TIR'!$C$14)*D872),'Ejercicio 3 - TIR'!$E$14-SQRT(('Ejercicio 3 - TIR'!$E$14-'Ejercicio 3 - TIR'!$C$14)*('Ejercicio 3 - TIR'!$E$14-'Ejercicio 3 - TIR'!$D$14)*(1-D872)))</f>
        <v>34540.5673714572</v>
      </c>
      <c r="F872" s="16">
        <f ca="1" t="shared" si="6482"/>
        <v>0.922367734344562</v>
      </c>
      <c r="G872" s="17">
        <f ca="1">IF(F872&lt;=('Ejercicio 3 - TIR'!$D$18-'Ejercicio 3 - TIR'!$C$18)/('Ejercicio 3 - TIR'!$E$18-'Ejercicio 3 - TIR'!$C$18),'Ejercicio 3 - TIR'!$C$18+SQRT(('Ejercicio 3 - TIR'!$E$18-'Ejercicio 3 - TIR'!$C$18)*('Ejercicio 3 - TIR'!$D$18-'Ejercicio 3 - TIR'!$C$18)*F872),'Ejercicio 3 - TIR'!$E$18-SQRT(('Ejercicio 3 - TIR'!$E$18-'Ejercicio 3 - TIR'!$C$18)*('Ejercicio 3 - TIR'!$E$18-'Ejercicio 3 - TIR'!$D$18)*(1-F872)))</f>
        <v>42587.0308903432</v>
      </c>
      <c r="H872" s="16">
        <f ca="1" t="shared" ref="H872:L872" si="6483">RAND()</f>
        <v>0.205098146345832</v>
      </c>
      <c r="I872" s="17">
        <f ca="1">IF(H872&lt;=('Ejercicio 3 - TIR'!$D$18-'Ejercicio 3 - TIR'!$C$18)/('Ejercicio 3 - TIR'!$E$18-'Ejercicio 3 - TIR'!$C$18),'Ejercicio 3 - TIR'!$C$18+SQRT(('Ejercicio 3 - TIR'!$E$18-'Ejercicio 3 - TIR'!$C$18)*('Ejercicio 3 - TIR'!$D$18-'Ejercicio 3 - TIR'!$C$18)*H872),'Ejercicio 3 - TIR'!$E$18-SQRT(('Ejercicio 3 - TIR'!$E$18-'Ejercicio 3 - TIR'!$C$18)*('Ejercicio 3 - TIR'!$E$18-'Ejercicio 3 - TIR'!$D$18)*(1-H872)))</f>
        <v>35546.5955280582</v>
      </c>
      <c r="J872" s="16">
        <f ca="1" t="shared" si="6483"/>
        <v>0.617983168440602</v>
      </c>
      <c r="K872" s="17">
        <f ca="1">IF(J872&lt;=('Ejercicio 3 - TIR'!$D$18-'Ejercicio 3 - TIR'!$C$18)/('Ejercicio 3 - TIR'!$E$18-'Ejercicio 3 - TIR'!$C$18),'Ejercicio 3 - TIR'!$C$18+SQRT(('Ejercicio 3 - TIR'!$E$18-'Ejercicio 3 - TIR'!$C$18)*('Ejercicio 3 - TIR'!$D$18-'Ejercicio 3 - TIR'!$C$18)*J872),'Ejercicio 3 - TIR'!$E$18-SQRT(('Ejercicio 3 - TIR'!$E$18-'Ejercicio 3 - TIR'!$C$18)*('Ejercicio 3 - TIR'!$E$18-'Ejercicio 3 - TIR'!$D$18)*(1-J872)))</f>
        <v>39627.9528076373</v>
      </c>
      <c r="L872" s="16">
        <f ca="1" t="shared" si="6483"/>
        <v>0.157840111331016</v>
      </c>
      <c r="M872" s="17">
        <f ca="1">IF(L872&lt;=('Ejercicio 3 - TIR'!$D$18-'Ejercicio 3 - TIR'!$C$18)/('Ejercicio 3 - TIR'!$E$18-'Ejercicio 3 - TIR'!$C$18),'Ejercicio 3 - TIR'!$C$18+SQRT(('Ejercicio 3 - TIR'!$E$18-'Ejercicio 3 - TIR'!$C$18)*('Ejercicio 3 - TIR'!$D$18-'Ejercicio 3 - TIR'!$C$18)*L872),'Ejercicio 3 - TIR'!$E$18-SQRT(('Ejercicio 3 - TIR'!$E$18-'Ejercicio 3 - TIR'!$C$18)*('Ejercicio 3 - TIR'!$E$18-'Ejercicio 3 - TIR'!$D$18)*(1-L872)))</f>
        <v>34865.8007254359</v>
      </c>
      <c r="N872" s="16">
        <f ca="1" t="shared" ref="N872:R872" si="6484">RAND()</f>
        <v>0.901903843694975</v>
      </c>
      <c r="O872" s="17">
        <f ca="1">IF(N872&lt;=('Ejercicio 3 - TIR'!$D$18-'Ejercicio 3 - TIR'!$C$18)/('Ejercicio 3 - TIR'!$E$18-'Ejercicio 3 - TIR'!$C$18),'Ejercicio 3 - TIR'!$C$18+SQRT(('Ejercicio 3 - TIR'!$E$18-'Ejercicio 3 - TIR'!$C$18)*('Ejercicio 3 - TIR'!$D$18-'Ejercicio 3 - TIR'!$C$18)*N872),'Ejercicio 3 - TIR'!$E$18-SQRT(('Ejercicio 3 - TIR'!$E$18-'Ejercicio 3 - TIR'!$C$18)*('Ejercicio 3 - TIR'!$E$18-'Ejercicio 3 - TIR'!$D$18)*(1-N872)))</f>
        <v>42287.5819417212</v>
      </c>
      <c r="P872" s="16">
        <f ca="1" t="shared" si="6484"/>
        <v>0.550842468576745</v>
      </c>
      <c r="Q872" s="18">
        <f ca="1">IF(P872&lt;=('Ejercicio 3 - TIR'!$D$22-'Ejercicio 3 - TIR'!$C$22)/('Ejercicio 3 - TIR'!$E$22-'Ejercicio 3 - TIR'!$C$22),'Ejercicio 3 - TIR'!$C$22+SQRT(('Ejercicio 3 - TIR'!$E$22-'Ejercicio 3 - TIR'!$C$22)*('Ejercicio 3 - TIR'!$D$22-'Ejercicio 3 - TIR'!$C$22)*P872),'Ejercicio 3 - TIR'!$E$22-SQRT(('Ejercicio 3 - TIR'!$E$22-'Ejercicio 3 - TIR'!$C$22)*('Ejercicio 3 - TIR'!$E$22-'Ejercicio 3 - TIR'!$D$22)*(1-P872)))</f>
        <v>0.151566154734861</v>
      </c>
      <c r="R872" s="16">
        <f ca="1" t="shared" si="6484"/>
        <v>0.946840773563892</v>
      </c>
      <c r="S872" s="18">
        <f ca="1">IF(R872&lt;=('Ejercicio 3 - TIR'!$D$23-'Ejercicio 3 - TIR'!$C$23)/('Ejercicio 3 - TIR'!$E$23-'Ejercicio 3 - TIR'!$C$23),'Ejercicio 3 - TIR'!$C$23+SQRT(('Ejercicio 3 - TIR'!$E$23-'Ejercicio 3 - TIR'!$C$23)*('Ejercicio 3 - TIR'!$D$23-'Ejercicio 3 - TIR'!$C$23)*R872),'Ejercicio 3 - TIR'!$E$23-SQRT(('Ejercicio 3 - TIR'!$E$23-'Ejercicio 3 - TIR'!$C$23)*('Ejercicio 3 - TIR'!$E$23-'Ejercicio 3 - TIR'!$D$23)*(1-R872)))</f>
        <v>0.170218046842016</v>
      </c>
      <c r="T872" s="16">
        <f ca="1" t="shared" ref="T872:X872" si="6485">RAND()</f>
        <v>0.235440857710834</v>
      </c>
      <c r="U872" s="18">
        <f ca="1">IF(T872&lt;=('Ejercicio 3 - TIR'!$D$24-'Ejercicio 3 - TIR'!$C$24)/('Ejercicio 3 - TIR'!$E$24-'Ejercicio 3 - TIR'!$C$24),'Ejercicio 3 - TIR'!$C$24+SQRT(('Ejercicio 3 - TIR'!$E$24-'Ejercicio 3 - TIR'!$C$24)*('Ejercicio 3 - TIR'!$D$24-'Ejercicio 3 - TIR'!$C$24)*T872),'Ejercicio 3 - TIR'!$E$24-SQRT(('Ejercicio 3 - TIR'!$E$24-'Ejercicio 3 - TIR'!$C$24)*('Ejercicio 3 - TIR'!$E$24-'Ejercicio 3 - TIR'!$D$24)*(1-T872)))</f>
        <v>0.172235687558354</v>
      </c>
      <c r="V872" s="16">
        <f ca="1" t="shared" si="6485"/>
        <v>0.865921442088779</v>
      </c>
      <c r="W872" s="18">
        <f ca="1">IF(V872&lt;=('Ejercicio 3 - TIR'!$D$25-'Ejercicio 3 - TIR'!$C$25)/('Ejercicio 3 - TIR'!$E$25-'Ejercicio 3 - TIR'!$C$25),'Ejercicio 3 - TIR'!$C$25+SQRT(('Ejercicio 3 - TIR'!$E$25-'Ejercicio 3 - TIR'!$C$25)*('Ejercicio 3 - TIR'!$D$25-'Ejercicio 3 - TIR'!$C$25)*V872),'Ejercicio 3 - TIR'!$E$25-SQRT(('Ejercicio 3 - TIR'!$E$25-'Ejercicio 3 - TIR'!$C$25)*('Ejercicio 3 - TIR'!$E$25-'Ejercicio 3 - TIR'!$D$25)*(1-V872)))</f>
        <v>0.228337245034639</v>
      </c>
      <c r="X872" s="16">
        <f ca="1" t="shared" si="6485"/>
        <v>0.469637751719441</v>
      </c>
      <c r="Y872" s="18">
        <f ca="1">IF(X872&lt;=('Ejercicio 3 - TIR'!$D$26-'Ejercicio 3 - TIR'!$C$26)/('Ejercicio 3 - TIR'!$E$26-'Ejercicio 3 - TIR'!$C$26),'Ejercicio 3 - TIR'!$C$26+SQRT(('Ejercicio 3 - TIR'!$E$26-'Ejercicio 3 - TIR'!$C$26)*('Ejercicio 3 - TIR'!$D$26-'Ejercicio 3 - TIR'!$C$26)*X872),'Ejercicio 3 - TIR'!$E$26-SQRT(('Ejercicio 3 - TIR'!$E$26-'Ejercicio 3 - TIR'!$C$26)*('Ejercicio 3 - TIR'!$E$26-'Ejercicio 3 - TIR'!$D$26)*(1-X872)))</f>
        <v>0.226484057135139</v>
      </c>
      <c r="Z872" s="16">
        <f ca="1" t="shared" si="6192"/>
        <v>1.15156615473486</v>
      </c>
      <c r="AA872" s="16">
        <f ca="1" t="shared" si="6193"/>
        <v>1.3475834964032</v>
      </c>
      <c r="AB872" s="16">
        <f ca="1" t="shared" si="6194"/>
        <v>1.5796854664485</v>
      </c>
      <c r="AC872" s="16">
        <f ca="1" t="shared" si="6195"/>
        <v>1.9403864938786</v>
      </c>
      <c r="AD872" s="16">
        <f ca="1" t="shared" si="6196"/>
        <v>2.37985309942246</v>
      </c>
      <c r="AE872" s="15">
        <f ca="1" t="shared" si="6197"/>
        <v>5235.18097885218</v>
      </c>
      <c r="AF872" s="15">
        <f ca="1" t="shared" si="6198"/>
        <v>6126.30325993687</v>
      </c>
      <c r="AG872" s="15">
        <f ca="1" t="shared" si="6199"/>
        <v>7181.47131410308</v>
      </c>
      <c r="AH872" s="15">
        <f ca="1" t="shared" si="6200"/>
        <v>8821.26868926067</v>
      </c>
      <c r="AI872" s="15">
        <f ca="1" t="shared" si="6201"/>
        <v>10819.1454110836</v>
      </c>
      <c r="AJ872" s="17">
        <f ca="1" t="shared" si="6202"/>
        <v>49041.7834039673</v>
      </c>
      <c r="AK872" s="17">
        <f ca="1" t="shared" si="6203"/>
        <v>47902.005486931</v>
      </c>
      <c r="AL872" s="17">
        <f ca="1" t="shared" si="6204"/>
        <v>62599.7011153315</v>
      </c>
      <c r="AM872" s="17">
        <f ca="1" t="shared" si="6205"/>
        <v>67653.1288258986</v>
      </c>
      <c r="AN872" s="17">
        <f ca="1" t="shared" si="6206"/>
        <v>100638.232951086</v>
      </c>
      <c r="AO872" s="17">
        <f ca="1">C872/'Ejercicio 3 - TIR'!$D$7</f>
        <v>13716.0996673936</v>
      </c>
      <c r="AP872" s="17">
        <f ca="1" t="shared" si="6207"/>
        <v>35325.6837365736</v>
      </c>
      <c r="AQ872" s="17">
        <f ca="1" t="shared" si="6208"/>
        <v>34185.9058195373</v>
      </c>
      <c r="AR872" s="17">
        <f ca="1" t="shared" si="6209"/>
        <v>48883.6014479378</v>
      </c>
      <c r="AS872" s="17">
        <f ca="1" t="shared" si="6210"/>
        <v>53937.029158505</v>
      </c>
      <c r="AT872" s="17">
        <f ca="1" t="shared" si="6211"/>
        <v>86922.1332836928</v>
      </c>
      <c r="AU872" s="17">
        <f ca="1">AP872*'Ejercicio 3 - TIR'!$D$5</f>
        <v>17662.8418682868</v>
      </c>
      <c r="AV872" s="17">
        <f ca="1">AQ872*'Ejercicio 3 - TIR'!$D$5</f>
        <v>17092.9529097687</v>
      </c>
      <c r="AW872" s="17">
        <f ca="1">AR872*'Ejercicio 3 - TIR'!$D$5</f>
        <v>24441.8007239689</v>
      </c>
      <c r="AX872" s="17">
        <f ca="1">AS872*'Ejercicio 3 - TIR'!$D$5</f>
        <v>26968.5145792525</v>
      </c>
      <c r="AY872" s="17">
        <f ca="1">AT872*'Ejercicio 3 - TIR'!$D$5</f>
        <v>43461.0666418464</v>
      </c>
      <c r="AZ872" s="17">
        <f ca="1" t="shared" ref="AZ872:BD872" si="6486">AJ872-AU872-AE872</f>
        <v>26143.7605568283</v>
      </c>
      <c r="BA872" s="17">
        <f ca="1" t="shared" si="6486"/>
        <v>24682.7493172254</v>
      </c>
      <c r="BB872" s="17">
        <f ca="1" t="shared" si="6486"/>
        <v>30976.4290772595</v>
      </c>
      <c r="BC872" s="17">
        <f ca="1" t="shared" si="6486"/>
        <v>31863.3455573855</v>
      </c>
      <c r="BD872" s="17">
        <f ca="1" t="shared" si="6486"/>
        <v>46358.0208981565</v>
      </c>
      <c r="BE872" s="17">
        <f ca="1" t="shared" ref="BE872:BI872" si="6487">AZ872/Z872</f>
        <v>22702.7865045649</v>
      </c>
      <c r="BF872" s="17">
        <f ca="1" t="shared" si="6487"/>
        <v>18316.3042461603</v>
      </c>
      <c r="BG872" s="17">
        <f ca="1" t="shared" si="6487"/>
        <v>19609.2385067654</v>
      </c>
      <c r="BH872" s="17">
        <f ca="1" t="shared" si="6487"/>
        <v>16421.1334483649</v>
      </c>
      <c r="BI872" s="17">
        <f ca="1" t="shared" si="6487"/>
        <v>19479.3623645958</v>
      </c>
      <c r="BJ872" s="17">
        <f ca="1" t="shared" si="6214"/>
        <v>82201.4763147726</v>
      </c>
      <c r="BK872" s="17">
        <f ca="1" t="shared" si="6215"/>
        <v>32642.3023054341</v>
      </c>
      <c r="BL872" s="17">
        <f ca="1" t="shared" si="6216"/>
        <v>114843.778620207</v>
      </c>
      <c r="BM872" s="17">
        <f ca="1">BK872*'Ejercicio 3 - TIR'!$D$5</f>
        <v>16321.1511527171</v>
      </c>
      <c r="BN872" s="17">
        <f ca="1" t="shared" si="6217"/>
        <v>98522.6274674897</v>
      </c>
      <c r="BO872" s="17">
        <f ca="1" t="shared" si="6218"/>
        <v>41398.617205154</v>
      </c>
      <c r="BP872" s="17">
        <f ca="1" t="shared" si="6219"/>
        <v>-103121.065708425</v>
      </c>
      <c r="BQ872" s="17">
        <f ca="1" t="shared" ref="BQ872:BT872" si="6488">BE872</f>
        <v>22702.7865045649</v>
      </c>
      <c r="BR872" s="17">
        <f ca="1" t="shared" si="6488"/>
        <v>18316.3042461603</v>
      </c>
      <c r="BS872" s="17">
        <f ca="1" t="shared" si="6488"/>
        <v>19609.2385067654</v>
      </c>
      <c r="BT872" s="17">
        <f ca="1" t="shared" si="6488"/>
        <v>16421.1334483649</v>
      </c>
      <c r="BU872" s="17">
        <f ca="1" t="shared" si="6221"/>
        <v>60877.9795697498</v>
      </c>
      <c r="BV872" s="19">
        <f ca="1" t="shared" si="6222"/>
        <v>8.82996454132492</v>
      </c>
    </row>
    <row r="873" ht="15" customHeight="1" spans="1:74">
      <c r="A873" s="15">
        <v>872</v>
      </c>
      <c r="B873" s="16">
        <f ca="1" t="shared" ref="B873:F873" si="6489">RAND()</f>
        <v>0.929095902939092</v>
      </c>
      <c r="C873" s="17">
        <f ca="1">IF(B873&lt;=('Ejercicio 3 - TIR'!$D$13-'Ejercicio 3 - TIR'!$C$13)/('Ejercicio 3 - TIR'!$E$13-'Ejercicio 3 - TIR'!$C$13),'Ejercicio 3 - TIR'!$C$13+SQRT(('Ejercicio 3 - TIR'!$E$13-'Ejercicio 3 - TIR'!$C$13)*('Ejercicio 3 - TIR'!$D$13-'Ejercicio 3 - TIR'!$C$13)*B873),'Ejercicio 3 - TIR'!$E$13-SQRT(('Ejercicio 3 - TIR'!$E$13-'Ejercicio 3 - TIR'!$C$13)*('Ejercicio 3 - TIR'!$E$13-'Ejercicio 3 - TIR'!$D$13)*(1-B873)))</f>
        <v>90775.8514499663</v>
      </c>
      <c r="D873" s="16">
        <f ca="1" t="shared" si="6489"/>
        <v>0.105861024926594</v>
      </c>
      <c r="E873" s="17">
        <f ca="1">IF(D873&lt;=('Ejercicio 3 - TIR'!$D$14-'Ejercicio 3 - TIR'!$C$14)/('Ejercicio 3 - TIR'!$E$14-'Ejercicio 3 - TIR'!$C$14),'Ejercicio 3 - TIR'!$C$14+SQRT(('Ejercicio 3 - TIR'!$E$14-'Ejercicio 3 - TIR'!$C$14)*('Ejercicio 3 - TIR'!$D$14-'Ejercicio 3 - TIR'!$C$14)*D873),'Ejercicio 3 - TIR'!$E$14-SQRT(('Ejercicio 3 - TIR'!$E$14-'Ejercicio 3 - TIR'!$C$14)*('Ejercicio 3 - TIR'!$E$14-'Ejercicio 3 - TIR'!$D$14)*(1-D873)))</f>
        <v>27817.725478022</v>
      </c>
      <c r="F873" s="16">
        <f ca="1" t="shared" si="6489"/>
        <v>0.320279803385205</v>
      </c>
      <c r="G873" s="17">
        <f ca="1">IF(F873&lt;=('Ejercicio 3 - TIR'!$D$18-'Ejercicio 3 - TIR'!$C$18)/('Ejercicio 3 - TIR'!$E$18-'Ejercicio 3 - TIR'!$C$18),'Ejercicio 3 - TIR'!$C$18+SQRT(('Ejercicio 3 - TIR'!$E$18-'Ejercicio 3 - TIR'!$C$18)*('Ejercicio 3 - TIR'!$D$18-'Ejercicio 3 - TIR'!$C$18)*F873),'Ejercicio 3 - TIR'!$E$18-SQRT(('Ejercicio 3 - TIR'!$E$18-'Ejercicio 3 - TIR'!$C$18)*('Ejercicio 3 - TIR'!$E$18-'Ejercicio 3 - TIR'!$D$18)*(1-F873)))</f>
        <v>36931.2315289406</v>
      </c>
      <c r="H873" s="16">
        <f ca="1" t="shared" ref="H873:L873" si="6490">RAND()</f>
        <v>0.516544269695645</v>
      </c>
      <c r="I873" s="17">
        <f ca="1">IF(H873&lt;=('Ejercicio 3 - TIR'!$D$18-'Ejercicio 3 - TIR'!$C$18)/('Ejercicio 3 - TIR'!$E$18-'Ejercicio 3 - TIR'!$C$18),'Ejercicio 3 - TIR'!$C$18+SQRT(('Ejercicio 3 - TIR'!$E$18-'Ejercicio 3 - TIR'!$C$18)*('Ejercicio 3 - TIR'!$D$18-'Ejercicio 3 - TIR'!$C$18)*H873),'Ejercicio 3 - TIR'!$E$18-SQRT(('Ejercicio 3 - TIR'!$E$18-'Ejercicio 3 - TIR'!$C$18)*('Ejercicio 3 - TIR'!$E$18-'Ejercicio 3 - TIR'!$D$18)*(1-H873)))</f>
        <v>38802.3656169434</v>
      </c>
      <c r="J873" s="16">
        <f ca="1" t="shared" si="6490"/>
        <v>0.503063983271594</v>
      </c>
      <c r="K873" s="17">
        <f ca="1">IF(J873&lt;=('Ejercicio 3 - TIR'!$D$18-'Ejercicio 3 - TIR'!$C$18)/('Ejercicio 3 - TIR'!$E$18-'Ejercicio 3 - TIR'!$C$18),'Ejercicio 3 - TIR'!$C$18+SQRT(('Ejercicio 3 - TIR'!$E$18-'Ejercicio 3 - TIR'!$C$18)*('Ejercicio 3 - TIR'!$D$18-'Ejercicio 3 - TIR'!$C$18)*J873),'Ejercicio 3 - TIR'!$E$18-SQRT(('Ejercicio 3 - TIR'!$E$18-'Ejercicio 3 - TIR'!$C$18)*('Ejercicio 3 - TIR'!$E$18-'Ejercicio 3 - TIR'!$D$18)*(1-J873)))</f>
        <v>38686.7483842194</v>
      </c>
      <c r="L873" s="16">
        <f ca="1" t="shared" si="6490"/>
        <v>0.710994299091148</v>
      </c>
      <c r="M873" s="17">
        <f ca="1">IF(L873&lt;=('Ejercicio 3 - TIR'!$D$18-'Ejercicio 3 - TIR'!$C$18)/('Ejercicio 3 - TIR'!$E$18-'Ejercicio 3 - TIR'!$C$18),'Ejercicio 3 - TIR'!$C$18+SQRT(('Ejercicio 3 - TIR'!$E$18-'Ejercicio 3 - TIR'!$C$18)*('Ejercicio 3 - TIR'!$D$18-'Ejercicio 3 - TIR'!$C$18)*L873),'Ejercicio 3 - TIR'!$E$18-SQRT(('Ejercicio 3 - TIR'!$E$18-'Ejercicio 3 - TIR'!$C$18)*('Ejercicio 3 - TIR'!$E$18-'Ejercicio 3 - TIR'!$D$18)*(1-L873)))</f>
        <v>40344.3123420741</v>
      </c>
      <c r="N873" s="16">
        <f ca="1" t="shared" ref="N873:R873" si="6491">RAND()</f>
        <v>0.812200332595265</v>
      </c>
      <c r="O873" s="17">
        <f ca="1">IF(N873&lt;=('Ejercicio 3 - TIR'!$D$18-'Ejercicio 3 - TIR'!$C$18)/('Ejercicio 3 - TIR'!$E$18-'Ejercicio 3 - TIR'!$C$18),'Ejercicio 3 - TIR'!$C$18+SQRT(('Ejercicio 3 - TIR'!$E$18-'Ejercicio 3 - TIR'!$C$18)*('Ejercicio 3 - TIR'!$D$18-'Ejercicio 3 - TIR'!$C$18)*N873),'Ejercicio 3 - TIR'!$E$18-SQRT(('Ejercicio 3 - TIR'!$E$18-'Ejercicio 3 - TIR'!$C$18)*('Ejercicio 3 - TIR'!$E$18-'Ejercicio 3 - TIR'!$D$18)*(1-N873)))</f>
        <v>41247.0045223375</v>
      </c>
      <c r="P873" s="16">
        <f ca="1" t="shared" si="6491"/>
        <v>0.611579394747222</v>
      </c>
      <c r="Q873" s="18">
        <f ca="1">IF(P873&lt;=('Ejercicio 3 - TIR'!$D$22-'Ejercicio 3 - TIR'!$C$22)/('Ejercicio 3 - TIR'!$E$22-'Ejercicio 3 - TIR'!$C$22),'Ejercicio 3 - TIR'!$C$22+SQRT(('Ejercicio 3 - TIR'!$E$22-'Ejercicio 3 - TIR'!$C$22)*('Ejercicio 3 - TIR'!$D$22-'Ejercicio 3 - TIR'!$C$22)*P873),'Ejercicio 3 - TIR'!$E$22-SQRT(('Ejercicio 3 - TIR'!$E$22-'Ejercicio 3 - TIR'!$C$22)*('Ejercicio 3 - TIR'!$E$22-'Ejercicio 3 - TIR'!$D$22)*(1-P873)))</f>
        <v>0.153558421199652</v>
      </c>
      <c r="R873" s="16">
        <f ca="1" t="shared" si="6491"/>
        <v>0.576536274681794</v>
      </c>
      <c r="S873" s="18">
        <f ca="1">IF(R873&lt;=('Ejercicio 3 - TIR'!$D$23-'Ejercicio 3 - TIR'!$C$23)/('Ejercicio 3 - TIR'!$E$23-'Ejercicio 3 - TIR'!$C$23),'Ejercicio 3 - TIR'!$C$23+SQRT(('Ejercicio 3 - TIR'!$E$23-'Ejercicio 3 - TIR'!$C$23)*('Ejercicio 3 - TIR'!$D$23-'Ejercicio 3 - TIR'!$C$23)*R873),'Ejercicio 3 - TIR'!$E$23-SQRT(('Ejercicio 3 - TIR'!$E$23-'Ejercicio 3 - TIR'!$C$23)*('Ejercicio 3 - TIR'!$E$23-'Ejercicio 3 - TIR'!$D$23)*(1-R873)))</f>
        <v>0.152391401600719</v>
      </c>
      <c r="T873" s="16">
        <f ca="1" t="shared" ref="T873:X873" si="6492">RAND()</f>
        <v>0.748826334696419</v>
      </c>
      <c r="U873" s="18">
        <f ca="1">IF(T873&lt;=('Ejercicio 3 - TIR'!$D$24-'Ejercicio 3 - TIR'!$C$24)/('Ejercicio 3 - TIR'!$E$24-'Ejercicio 3 - TIR'!$C$24),'Ejercicio 3 - TIR'!$C$24+SQRT(('Ejercicio 3 - TIR'!$E$24-'Ejercicio 3 - TIR'!$C$24)*('Ejercicio 3 - TIR'!$D$24-'Ejercicio 3 - TIR'!$C$24)*T873),'Ejercicio 3 - TIR'!$E$24-SQRT(('Ejercicio 3 - TIR'!$E$24-'Ejercicio 3 - TIR'!$C$24)*('Ejercicio 3 - TIR'!$E$24-'Ejercicio 3 - TIR'!$D$24)*(1-T873)))</f>
        <v>0.193480455078376</v>
      </c>
      <c r="V873" s="16">
        <f ca="1" t="shared" si="6492"/>
        <v>0.662655661204811</v>
      </c>
      <c r="W873" s="18">
        <f ca="1">IF(V873&lt;=('Ejercicio 3 - TIR'!$D$25-'Ejercicio 3 - TIR'!$C$25)/('Ejercicio 3 - TIR'!$E$25-'Ejercicio 3 - TIR'!$C$25),'Ejercicio 3 - TIR'!$C$25+SQRT(('Ejercicio 3 - TIR'!$E$25-'Ejercicio 3 - TIR'!$C$25)*('Ejercicio 3 - TIR'!$D$25-'Ejercicio 3 - TIR'!$C$25)*V873),'Ejercicio 3 - TIR'!$E$25-SQRT(('Ejercicio 3 - TIR'!$E$25-'Ejercicio 3 - TIR'!$C$25)*('Ejercicio 3 - TIR'!$E$25-'Ejercicio 3 - TIR'!$D$25)*(1-V873)))</f>
        <v>0.21563860908253</v>
      </c>
      <c r="X873" s="16">
        <f ca="1" t="shared" si="6492"/>
        <v>0.503487488162685</v>
      </c>
      <c r="Y873" s="18">
        <f ca="1">IF(X873&lt;=('Ejercicio 3 - TIR'!$D$26-'Ejercicio 3 - TIR'!$C$26)/('Ejercicio 3 - TIR'!$E$26-'Ejercicio 3 - TIR'!$C$26),'Ejercicio 3 - TIR'!$C$26+SQRT(('Ejercicio 3 - TIR'!$E$26-'Ejercicio 3 - TIR'!$C$26)*('Ejercicio 3 - TIR'!$D$26-'Ejercicio 3 - TIR'!$C$26)*X873),'Ejercicio 3 - TIR'!$E$26-SQRT(('Ejercicio 3 - TIR'!$E$26-'Ejercicio 3 - TIR'!$C$26)*('Ejercicio 3 - TIR'!$E$26-'Ejercicio 3 - TIR'!$D$26)*(1-X873)))</f>
        <v>0.228220008073374</v>
      </c>
      <c r="Z873" s="16">
        <f ca="1" t="shared" si="6192"/>
        <v>1.15355842119965</v>
      </c>
      <c r="AA873" s="16">
        <f ca="1" t="shared" si="6193"/>
        <v>1.32935080583458</v>
      </c>
      <c r="AB873" s="16">
        <f ca="1" t="shared" si="6194"/>
        <v>1.58655420470626</v>
      </c>
      <c r="AC873" s="16">
        <f ca="1" t="shared" si="6195"/>
        <v>1.92867654664316</v>
      </c>
      <c r="AD873" s="16">
        <f ca="1" t="shared" si="6196"/>
        <v>2.36883912368899</v>
      </c>
      <c r="AE873" s="15">
        <f ca="1" t="shared" si="6197"/>
        <v>4271.64600577041</v>
      </c>
      <c r="AF873" s="15">
        <f ca="1" t="shared" si="6198"/>
        <v>4922.60812773187</v>
      </c>
      <c r="AG873" s="15">
        <f ca="1" t="shared" si="6199"/>
        <v>5875.03658845795</v>
      </c>
      <c r="AH873" s="15">
        <f ca="1" t="shared" si="6200"/>
        <v>7141.92130670199</v>
      </c>
      <c r="AI873" s="15">
        <f ca="1" t="shared" si="6201"/>
        <v>8771.85064497692</v>
      </c>
      <c r="AJ873" s="17">
        <f ca="1" t="shared" si="6202"/>
        <v>42602.3331354836</v>
      </c>
      <c r="AK873" s="17">
        <f ca="1" t="shared" si="6203"/>
        <v>51581.9560011717</v>
      </c>
      <c r="AL873" s="17">
        <f ca="1" t="shared" si="6204"/>
        <v>61378.6233153965</v>
      </c>
      <c r="AM873" s="17">
        <f ca="1" t="shared" si="6205"/>
        <v>77811.1290046044</v>
      </c>
      <c r="AN873" s="17">
        <f ca="1" t="shared" si="6206"/>
        <v>97707.5180474896</v>
      </c>
      <c r="AO873" s="17">
        <f ca="1">C873/'Ejercicio 3 - TIR'!$D$7</f>
        <v>18155.1702899932</v>
      </c>
      <c r="AP873" s="17">
        <f ca="1" t="shared" si="6207"/>
        <v>24447.1628454903</v>
      </c>
      <c r="AQ873" s="17">
        <f ca="1" t="shared" si="6208"/>
        <v>33426.7857111784</v>
      </c>
      <c r="AR873" s="17">
        <f ca="1" t="shared" si="6209"/>
        <v>43223.4530254032</v>
      </c>
      <c r="AS873" s="17">
        <f ca="1" t="shared" si="6210"/>
        <v>59655.9587146111</v>
      </c>
      <c r="AT873" s="17">
        <f ca="1" t="shared" si="6211"/>
        <v>79552.3477574964</v>
      </c>
      <c r="AU873" s="17">
        <f ca="1">AP873*'Ejercicio 3 - TIR'!$D$5</f>
        <v>12223.5814227452</v>
      </c>
      <c r="AV873" s="17">
        <f ca="1">AQ873*'Ejercicio 3 - TIR'!$D$5</f>
        <v>16713.3928555892</v>
      </c>
      <c r="AW873" s="17">
        <f ca="1">AR873*'Ejercicio 3 - TIR'!$D$5</f>
        <v>21611.7265127016</v>
      </c>
      <c r="AX873" s="17">
        <f ca="1">AS873*'Ejercicio 3 - TIR'!$D$5</f>
        <v>29827.9793573056</v>
      </c>
      <c r="AY873" s="17">
        <f ca="1">AT873*'Ejercicio 3 - TIR'!$D$5</f>
        <v>39776.1738787482</v>
      </c>
      <c r="AZ873" s="17">
        <f ca="1" t="shared" ref="AZ873:BD873" si="6493">AJ873-AU873-AE873</f>
        <v>26107.105706968</v>
      </c>
      <c r="BA873" s="17">
        <f ca="1" t="shared" si="6493"/>
        <v>29945.9550178506</v>
      </c>
      <c r="BB873" s="17">
        <f ca="1" t="shared" si="6493"/>
        <v>33891.8602142369</v>
      </c>
      <c r="BC873" s="17">
        <f ca="1" t="shared" si="6493"/>
        <v>40841.2283405968</v>
      </c>
      <c r="BD873" s="17">
        <f ca="1" t="shared" si="6493"/>
        <v>49159.4935237645</v>
      </c>
      <c r="BE873" s="17">
        <f ca="1" t="shared" ref="BE873:BI873" si="6494">AZ873/Z873</f>
        <v>22631.8019332022</v>
      </c>
      <c r="BF873" s="17">
        <f ca="1" t="shared" si="6494"/>
        <v>22526.751318325</v>
      </c>
      <c r="BG873" s="17">
        <f ca="1" t="shared" si="6494"/>
        <v>21361.930221925</v>
      </c>
      <c r="BH873" s="17">
        <f ca="1" t="shared" si="6494"/>
        <v>21175.7790136872</v>
      </c>
      <c r="BI873" s="17">
        <f ca="1" t="shared" si="6494"/>
        <v>20752.5673787457</v>
      </c>
      <c r="BJ873" s="17">
        <f ca="1" t="shared" si="6214"/>
        <v>65895.7164443785</v>
      </c>
      <c r="BK873" s="17">
        <f ca="1" t="shared" si="6215"/>
        <v>43006.6776801719</v>
      </c>
      <c r="BL873" s="17">
        <f ca="1" t="shared" si="6216"/>
        <v>108902.39412455</v>
      </c>
      <c r="BM873" s="17">
        <f ca="1">BK873*'Ejercicio 3 - TIR'!$D$5</f>
        <v>21503.338840086</v>
      </c>
      <c r="BN873" s="17">
        <f ca="1" t="shared" si="6217"/>
        <v>87399.0552844645</v>
      </c>
      <c r="BO873" s="17">
        <f ca="1" t="shared" si="6218"/>
        <v>36895.3106230187</v>
      </c>
      <c r="BP873" s="17">
        <f ca="1" t="shared" si="6219"/>
        <v>-118593.576927988</v>
      </c>
      <c r="BQ873" s="17">
        <f ca="1" t="shared" ref="BQ873:BT873" si="6495">BE873</f>
        <v>22631.8019332022</v>
      </c>
      <c r="BR873" s="17">
        <f ca="1" t="shared" si="6495"/>
        <v>22526.751318325</v>
      </c>
      <c r="BS873" s="17">
        <f ca="1" t="shared" si="6495"/>
        <v>21361.930221925</v>
      </c>
      <c r="BT873" s="17">
        <f ca="1" t="shared" si="6495"/>
        <v>21175.7790136872</v>
      </c>
      <c r="BU873" s="17">
        <f ca="1" t="shared" si="6221"/>
        <v>57647.8780017643</v>
      </c>
      <c r="BV873" s="19">
        <f ca="1" t="shared" si="6222"/>
        <v>6.15859391603533</v>
      </c>
    </row>
    <row r="874" ht="15" customHeight="1" spans="1:74">
      <c r="A874" s="15">
        <v>873</v>
      </c>
      <c r="B874" s="16">
        <f ca="1" t="shared" ref="B874:F874" si="6496">RAND()</f>
        <v>0.788238058367263</v>
      </c>
      <c r="C874" s="17">
        <f ca="1">IF(B874&lt;=('Ejercicio 3 - TIR'!$D$13-'Ejercicio 3 - TIR'!$C$13)/('Ejercicio 3 - TIR'!$E$13-'Ejercicio 3 - TIR'!$C$13),'Ejercicio 3 - TIR'!$C$13+SQRT(('Ejercicio 3 - TIR'!$E$13-'Ejercicio 3 - TIR'!$C$13)*('Ejercicio 3 - TIR'!$D$13-'Ejercicio 3 - TIR'!$C$13)*B874),'Ejercicio 3 - TIR'!$E$13-SQRT(('Ejercicio 3 - TIR'!$E$13-'Ejercicio 3 - TIR'!$C$13)*('Ejercicio 3 - TIR'!$E$13-'Ejercicio 3 - TIR'!$D$13)*(1-B874)))</f>
        <v>84059.0361031936</v>
      </c>
      <c r="D874" s="16">
        <f ca="1" t="shared" si="6496"/>
        <v>0.785291890387798</v>
      </c>
      <c r="E874" s="17">
        <f ca="1">IF(D874&lt;=('Ejercicio 3 - TIR'!$D$14-'Ejercicio 3 - TIR'!$C$14)/('Ejercicio 3 - TIR'!$E$14-'Ejercicio 3 - TIR'!$C$14),'Ejercicio 3 - TIR'!$C$14+SQRT(('Ejercicio 3 - TIR'!$E$14-'Ejercicio 3 - TIR'!$C$14)*('Ejercicio 3 - TIR'!$D$14-'Ejercicio 3 - TIR'!$C$14)*D874),'Ejercicio 3 - TIR'!$E$14-SQRT(('Ejercicio 3 - TIR'!$E$14-'Ejercicio 3 - TIR'!$C$14)*('Ejercicio 3 - TIR'!$E$14-'Ejercicio 3 - TIR'!$D$14)*(1-D874)))</f>
        <v>34324.9478908269</v>
      </c>
      <c r="F874" s="16">
        <f ca="1" t="shared" si="6496"/>
        <v>0.861130641717974</v>
      </c>
      <c r="G874" s="17">
        <f ca="1">IF(F874&lt;=('Ejercicio 3 - TIR'!$D$18-'Ejercicio 3 - TIR'!$C$18)/('Ejercicio 3 - TIR'!$E$18-'Ejercicio 3 - TIR'!$C$18),'Ejercicio 3 - TIR'!$C$18+SQRT(('Ejercicio 3 - TIR'!$E$18-'Ejercicio 3 - TIR'!$C$18)*('Ejercicio 3 - TIR'!$D$18-'Ejercicio 3 - TIR'!$C$18)*F874),'Ejercicio 3 - TIR'!$E$18-SQRT(('Ejercicio 3 - TIR'!$E$18-'Ejercicio 3 - TIR'!$C$18)*('Ejercicio 3 - TIR'!$E$18-'Ejercicio 3 - TIR'!$D$18)*(1-F874)))</f>
        <v>41772.740811284</v>
      </c>
      <c r="H874" s="16">
        <f ca="1" t="shared" ref="H874:L874" si="6497">RAND()</f>
        <v>0.900672437637347</v>
      </c>
      <c r="I874" s="17">
        <f ca="1">IF(H874&lt;=('Ejercicio 3 - TIR'!$D$18-'Ejercicio 3 - TIR'!$C$18)/('Ejercicio 3 - TIR'!$E$18-'Ejercicio 3 - TIR'!$C$18),'Ejercicio 3 - TIR'!$C$18+SQRT(('Ejercicio 3 - TIR'!$E$18-'Ejercicio 3 - TIR'!$C$18)*('Ejercicio 3 - TIR'!$D$18-'Ejercicio 3 - TIR'!$C$18)*H874),'Ejercicio 3 - TIR'!$E$18-SQRT(('Ejercicio 3 - TIR'!$E$18-'Ejercicio 3 - TIR'!$C$18)*('Ejercicio 3 - TIR'!$E$18-'Ejercicio 3 - TIR'!$D$18)*(1-H874)))</f>
        <v>42270.6104753629</v>
      </c>
      <c r="J874" s="16">
        <f ca="1" t="shared" si="6497"/>
        <v>0.562698705841979</v>
      </c>
      <c r="K874" s="17">
        <f ca="1">IF(J874&lt;=('Ejercicio 3 - TIR'!$D$18-'Ejercicio 3 - TIR'!$C$18)/('Ejercicio 3 - TIR'!$E$18-'Ejercicio 3 - TIR'!$C$18),'Ejercicio 3 - TIR'!$C$18+SQRT(('Ejercicio 3 - TIR'!$E$18-'Ejercicio 3 - TIR'!$C$18)*('Ejercicio 3 - TIR'!$D$18-'Ejercicio 3 - TIR'!$C$18)*J874),'Ejercicio 3 - TIR'!$E$18-SQRT(('Ejercicio 3 - TIR'!$E$18-'Ejercicio 3 - TIR'!$C$18)*('Ejercicio 3 - TIR'!$E$18-'Ejercicio 3 - TIR'!$D$18)*(1-J874)))</f>
        <v>39187.2088185856</v>
      </c>
      <c r="L874" s="16">
        <f ca="1" t="shared" si="6497"/>
        <v>0.113926443533212</v>
      </c>
      <c r="M874" s="17">
        <f ca="1">IF(L874&lt;=('Ejercicio 3 - TIR'!$D$18-'Ejercicio 3 - TIR'!$C$18)/('Ejercicio 3 - TIR'!$E$18-'Ejercicio 3 - TIR'!$C$18),'Ejercicio 3 - TIR'!$C$18+SQRT(('Ejercicio 3 - TIR'!$E$18-'Ejercicio 3 - TIR'!$C$18)*('Ejercicio 3 - TIR'!$D$18-'Ejercicio 3 - TIR'!$C$18)*L874),'Ejercicio 3 - TIR'!$E$18-SQRT(('Ejercicio 3 - TIR'!$E$18-'Ejercicio 3 - TIR'!$C$18)*('Ejercicio 3 - TIR'!$E$18-'Ejercicio 3 - TIR'!$D$18)*(1-L874)))</f>
        <v>34133.8803236163</v>
      </c>
      <c r="N874" s="16">
        <f ca="1" t="shared" ref="N874:R874" si="6498">RAND()</f>
        <v>0.339129491068737</v>
      </c>
      <c r="O874" s="17">
        <f ca="1">IF(N874&lt;=('Ejercicio 3 - TIR'!$D$18-'Ejercicio 3 - TIR'!$C$18)/('Ejercicio 3 - TIR'!$E$18-'Ejercicio 3 - TIR'!$C$18),'Ejercicio 3 - TIR'!$C$18+SQRT(('Ejercicio 3 - TIR'!$E$18-'Ejercicio 3 - TIR'!$C$18)*('Ejercicio 3 - TIR'!$D$18-'Ejercicio 3 - TIR'!$C$18)*N874),'Ejercicio 3 - TIR'!$E$18-SQRT(('Ejercicio 3 - TIR'!$E$18-'Ejercicio 3 - TIR'!$C$18)*('Ejercicio 3 - TIR'!$E$18-'Ejercicio 3 - TIR'!$D$18)*(1-N874)))</f>
        <v>37132.2803969215</v>
      </c>
      <c r="P874" s="16">
        <f ca="1" t="shared" si="6498"/>
        <v>0.661395115808586</v>
      </c>
      <c r="Q874" s="18">
        <f ca="1">IF(P874&lt;=('Ejercicio 3 - TIR'!$D$22-'Ejercicio 3 - TIR'!$C$22)/('Ejercicio 3 - TIR'!$E$22-'Ejercicio 3 - TIR'!$C$22),'Ejercicio 3 - TIR'!$C$22+SQRT(('Ejercicio 3 - TIR'!$E$22-'Ejercicio 3 - TIR'!$C$22)*('Ejercicio 3 - TIR'!$D$22-'Ejercicio 3 - TIR'!$C$22)*P874),'Ejercicio 3 - TIR'!$E$22-SQRT(('Ejercicio 3 - TIR'!$E$22-'Ejercicio 3 - TIR'!$C$22)*('Ejercicio 3 - TIR'!$E$22-'Ejercicio 3 - TIR'!$D$22)*(1-P874)))</f>
        <v>0.155312173211387</v>
      </c>
      <c r="R874" s="16">
        <f ca="1" t="shared" si="6498"/>
        <v>0.671808957734769</v>
      </c>
      <c r="S874" s="18">
        <f ca="1">IF(R874&lt;=('Ejercicio 3 - TIR'!$D$23-'Ejercicio 3 - TIR'!$C$23)/('Ejercicio 3 - TIR'!$E$23-'Ejercicio 3 - TIR'!$C$23),'Ejercicio 3 - TIR'!$C$23+SQRT(('Ejercicio 3 - TIR'!$E$23-'Ejercicio 3 - TIR'!$C$23)*('Ejercicio 3 - TIR'!$D$23-'Ejercicio 3 - TIR'!$C$23)*R874),'Ejercicio 3 - TIR'!$E$23-SQRT(('Ejercicio 3 - TIR'!$E$23-'Ejercicio 3 - TIR'!$C$23)*('Ejercicio 3 - TIR'!$E$23-'Ejercicio 3 - TIR'!$D$23)*(1-R874)))</f>
        <v>0.155694776773759</v>
      </c>
      <c r="T874" s="16">
        <f ca="1" t="shared" ref="T874:X874" si="6499">RAND()</f>
        <v>0.76780448568137</v>
      </c>
      <c r="U874" s="18">
        <f ca="1">IF(T874&lt;=('Ejercicio 3 - TIR'!$D$24-'Ejercicio 3 - TIR'!$C$24)/('Ejercicio 3 - TIR'!$E$24-'Ejercicio 3 - TIR'!$C$24),'Ejercicio 3 - TIR'!$C$24+SQRT(('Ejercicio 3 - TIR'!$E$24-'Ejercicio 3 - TIR'!$C$24)*('Ejercicio 3 - TIR'!$D$24-'Ejercicio 3 - TIR'!$C$24)*T874),'Ejercicio 3 - TIR'!$E$24-SQRT(('Ejercicio 3 - TIR'!$E$24-'Ejercicio 3 - TIR'!$C$24)*('Ejercicio 3 - TIR'!$E$24-'Ejercicio 3 - TIR'!$D$24)*(1-T874)))</f>
        <v>0.194502011057886</v>
      </c>
      <c r="V874" s="16">
        <f ca="1" t="shared" si="6499"/>
        <v>0.287580427783744</v>
      </c>
      <c r="W874" s="18">
        <f ca="1">IF(V874&lt;=('Ejercicio 3 - TIR'!$D$25-'Ejercicio 3 - TIR'!$C$25)/('Ejercicio 3 - TIR'!$E$25-'Ejercicio 3 - TIR'!$C$25),'Ejercicio 3 - TIR'!$C$25+SQRT(('Ejercicio 3 - TIR'!$E$25-'Ejercicio 3 - TIR'!$C$25)*('Ejercicio 3 - TIR'!$D$25-'Ejercicio 3 - TIR'!$C$25)*V874),'Ejercicio 3 - TIR'!$E$25-SQRT(('Ejercicio 3 - TIR'!$E$25-'Ejercicio 3 - TIR'!$C$25)*('Ejercicio 3 - TIR'!$E$25-'Ejercicio 3 - TIR'!$D$25)*(1-V874)))</f>
        <v>0.200065357688706</v>
      </c>
      <c r="X874" s="16">
        <f ca="1" t="shared" si="6499"/>
        <v>0.300735540700236</v>
      </c>
      <c r="Y874" s="18">
        <f ca="1">IF(X874&lt;=('Ejercicio 3 - TIR'!$D$26-'Ejercicio 3 - TIR'!$C$26)/('Ejercicio 3 - TIR'!$E$26-'Ejercicio 3 - TIR'!$C$26),'Ejercicio 3 - TIR'!$C$26+SQRT(('Ejercicio 3 - TIR'!$E$26-'Ejercicio 3 - TIR'!$C$26)*('Ejercicio 3 - TIR'!$D$26-'Ejercicio 3 - TIR'!$C$26)*X874),'Ejercicio 3 - TIR'!$E$26-SQRT(('Ejercicio 3 - TIR'!$E$26-'Ejercicio 3 - TIR'!$C$26)*('Ejercicio 3 - TIR'!$E$26-'Ejercicio 3 - TIR'!$D$26)*(1-X874)))</f>
        <v>0.218495367340862</v>
      </c>
      <c r="Z874" s="16">
        <f ca="1" t="shared" si="6192"/>
        <v>1.15531217321139</v>
      </c>
      <c r="AA874" s="16">
        <f ca="1" t="shared" si="6193"/>
        <v>1.33518824412354</v>
      </c>
      <c r="AB874" s="16">
        <f ca="1" t="shared" si="6194"/>
        <v>1.59488504274642</v>
      </c>
      <c r="AC874" s="16">
        <f ca="1" t="shared" si="6195"/>
        <v>1.91396628929585</v>
      </c>
      <c r="AD874" s="16">
        <f ca="1" t="shared" si="6196"/>
        <v>2.33215905675357</v>
      </c>
      <c r="AE874" s="15">
        <f ca="1" t="shared" si="6197"/>
        <v>5331.08225229195</v>
      </c>
      <c r="AF874" s="15">
        <f ca="1" t="shared" si="6198"/>
        <v>6161.10391352509</v>
      </c>
      <c r="AG874" s="15">
        <f ca="1" t="shared" si="6199"/>
        <v>7359.45101504233</v>
      </c>
      <c r="AH874" s="15">
        <f ca="1" t="shared" si="6200"/>
        <v>8831.82221475928</v>
      </c>
      <c r="AI874" s="15">
        <f ca="1" t="shared" si="6201"/>
        <v>10761.5344538623</v>
      </c>
      <c r="AJ874" s="17">
        <f ca="1" t="shared" si="6202"/>
        <v>48260.5559676805</v>
      </c>
      <c r="AK874" s="17">
        <f ca="1" t="shared" si="6203"/>
        <v>56439.2221786299</v>
      </c>
      <c r="AL874" s="17">
        <f ca="1" t="shared" si="6204"/>
        <v>62499.0932117426</v>
      </c>
      <c r="AM874" s="17">
        <f ca="1" t="shared" si="6205"/>
        <v>65331.0962622603</v>
      </c>
      <c r="AN874" s="17">
        <f ca="1" t="shared" si="6206"/>
        <v>86598.3840255934</v>
      </c>
      <c r="AO874" s="17">
        <f ca="1">C874/'Ejercicio 3 - TIR'!$D$7</f>
        <v>16811.8072206387</v>
      </c>
      <c r="AP874" s="17">
        <f ca="1" t="shared" si="6207"/>
        <v>31448.7487470418</v>
      </c>
      <c r="AQ874" s="17">
        <f ca="1" t="shared" si="6208"/>
        <v>39627.4149579911</v>
      </c>
      <c r="AR874" s="17">
        <f ca="1" t="shared" si="6209"/>
        <v>45687.2859911039</v>
      </c>
      <c r="AS874" s="17">
        <f ca="1" t="shared" si="6210"/>
        <v>48519.2890416216</v>
      </c>
      <c r="AT874" s="17">
        <f ca="1" t="shared" si="6211"/>
        <v>69786.5768049547</v>
      </c>
      <c r="AU874" s="17">
        <f ca="1">AP874*'Ejercicio 3 - TIR'!$D$5</f>
        <v>15724.3743735209</v>
      </c>
      <c r="AV874" s="17">
        <f ca="1">AQ874*'Ejercicio 3 - TIR'!$D$5</f>
        <v>19813.7074789956</v>
      </c>
      <c r="AW874" s="17">
        <f ca="1">AR874*'Ejercicio 3 - TIR'!$D$5</f>
        <v>22843.642995552</v>
      </c>
      <c r="AX874" s="17">
        <f ca="1">AS874*'Ejercicio 3 - TIR'!$D$5</f>
        <v>24259.6445208108</v>
      </c>
      <c r="AY874" s="17">
        <f ca="1">AT874*'Ejercicio 3 - TIR'!$D$5</f>
        <v>34893.2884024773</v>
      </c>
      <c r="AZ874" s="17">
        <f ca="1" t="shared" ref="AZ874:BD874" si="6500">AJ874-AU874-AE874</f>
        <v>27205.0993418677</v>
      </c>
      <c r="BA874" s="17">
        <f ca="1" t="shared" si="6500"/>
        <v>30464.4107861092</v>
      </c>
      <c r="BB874" s="17">
        <f ca="1" t="shared" si="6500"/>
        <v>32295.9992011484</v>
      </c>
      <c r="BC874" s="17">
        <f ca="1" t="shared" si="6500"/>
        <v>32239.6295266902</v>
      </c>
      <c r="BD874" s="17">
        <f ca="1" t="shared" si="6500"/>
        <v>40943.5611692538</v>
      </c>
      <c r="BE874" s="17">
        <f ca="1" t="shared" ref="BE874:BI874" si="6501">AZ874/Z874</f>
        <v>23547.8340596433</v>
      </c>
      <c r="BF874" s="17">
        <f ca="1" t="shared" si="6501"/>
        <v>22816.5660686348</v>
      </c>
      <c r="BG874" s="17">
        <f ca="1" t="shared" si="6501"/>
        <v>20249.7348307525</v>
      </c>
      <c r="BH874" s="17">
        <f ca="1" t="shared" si="6501"/>
        <v>16844.4082359211</v>
      </c>
      <c r="BI874" s="17">
        <f ca="1" t="shared" si="6501"/>
        <v>17556.0757962402</v>
      </c>
      <c r="BJ874" s="17">
        <f ca="1" t="shared" si="6214"/>
        <v>80051.2380961861</v>
      </c>
      <c r="BK874" s="17">
        <f ca="1" t="shared" si="6215"/>
        <v>39207.8084700076</v>
      </c>
      <c r="BL874" s="17">
        <f ca="1" t="shared" si="6216"/>
        <v>119259.046566194</v>
      </c>
      <c r="BM874" s="17">
        <f ca="1">BK874*'Ejercicio 3 - TIR'!$D$5</f>
        <v>19603.9042350038</v>
      </c>
      <c r="BN874" s="17">
        <f ca="1" t="shared" si="6217"/>
        <v>99655.14233119</v>
      </c>
      <c r="BO874" s="17">
        <f ca="1" t="shared" si="6218"/>
        <v>42730.8515011462</v>
      </c>
      <c r="BP874" s="17">
        <f ca="1" t="shared" si="6219"/>
        <v>-118383.98399402</v>
      </c>
      <c r="BQ874" s="17">
        <f ca="1" t="shared" ref="BQ874:BT874" si="6502">BE874</f>
        <v>23547.8340596433</v>
      </c>
      <c r="BR874" s="17">
        <f ca="1" t="shared" si="6502"/>
        <v>22816.5660686348</v>
      </c>
      <c r="BS874" s="17">
        <f ca="1" t="shared" si="6502"/>
        <v>20249.7348307525</v>
      </c>
      <c r="BT874" s="17">
        <f ca="1" t="shared" si="6502"/>
        <v>16844.4082359211</v>
      </c>
      <c r="BU874" s="17">
        <f ca="1" t="shared" si="6221"/>
        <v>60286.9272973865</v>
      </c>
      <c r="BV874" s="19">
        <f ca="1" t="shared" si="6222"/>
        <v>5.87395759065004</v>
      </c>
    </row>
    <row r="875" ht="15" customHeight="1" spans="1:74">
      <c r="A875" s="15">
        <v>874</v>
      </c>
      <c r="B875" s="16">
        <f ca="1" t="shared" ref="B875:F875" si="6503">RAND()</f>
        <v>0.177201910684125</v>
      </c>
      <c r="C875" s="17">
        <f ca="1">IF(B875&lt;=('Ejercicio 3 - TIR'!$D$13-'Ejercicio 3 - TIR'!$C$13)/('Ejercicio 3 - TIR'!$E$13-'Ejercicio 3 - TIR'!$C$13),'Ejercicio 3 - TIR'!$C$13+SQRT(('Ejercicio 3 - TIR'!$E$13-'Ejercicio 3 - TIR'!$C$13)*('Ejercicio 3 - TIR'!$D$13-'Ejercicio 3 - TIR'!$C$13)*B875),'Ejercicio 3 - TIR'!$E$13-SQRT(('Ejercicio 3 - TIR'!$E$13-'Ejercicio 3 - TIR'!$C$13)*('Ejercicio 3 - TIR'!$E$13-'Ejercicio 3 - TIR'!$D$13)*(1-B875)))</f>
        <v>68419.0714614885</v>
      </c>
      <c r="D875" s="16">
        <f ca="1" t="shared" si="6503"/>
        <v>0.0327999438808793</v>
      </c>
      <c r="E875" s="17">
        <f ca="1">IF(D875&lt;=('Ejercicio 3 - TIR'!$D$14-'Ejercicio 3 - TIR'!$C$14)/('Ejercicio 3 - TIR'!$E$14-'Ejercicio 3 - TIR'!$C$14),'Ejercicio 3 - TIR'!$C$14+SQRT(('Ejercicio 3 - TIR'!$E$14-'Ejercicio 3 - TIR'!$C$14)*('Ejercicio 3 - TIR'!$D$14-'Ejercicio 3 - TIR'!$C$14)*D875),'Ejercicio 3 - TIR'!$E$14-SQRT(('Ejercicio 3 - TIR'!$E$14-'Ejercicio 3 - TIR'!$C$14)*('Ejercicio 3 - TIR'!$E$14-'Ejercicio 3 - TIR'!$D$14)*(1-D875)))</f>
        <v>26568.4373723761</v>
      </c>
      <c r="F875" s="16">
        <f ca="1" t="shared" si="6503"/>
        <v>0.477027736999066</v>
      </c>
      <c r="G875" s="17">
        <f ca="1">IF(F875&lt;=('Ejercicio 3 - TIR'!$D$18-'Ejercicio 3 - TIR'!$C$18)/('Ejercicio 3 - TIR'!$E$18-'Ejercicio 3 - TIR'!$C$18),'Ejercicio 3 - TIR'!$C$18+SQRT(('Ejercicio 3 - TIR'!$E$18-'Ejercicio 3 - TIR'!$C$18)*('Ejercicio 3 - TIR'!$D$18-'Ejercicio 3 - TIR'!$C$18)*F875),'Ejercicio 3 - TIR'!$E$18-SQRT(('Ejercicio 3 - TIR'!$E$18-'Ejercicio 3 - TIR'!$C$18)*('Ejercicio 3 - TIR'!$E$18-'Ejercicio 3 - TIR'!$D$18)*(1-F875)))</f>
        <v>38458.9692368432</v>
      </c>
      <c r="H875" s="16">
        <f ca="1" t="shared" ref="H875:L875" si="6504">RAND()</f>
        <v>0.671828817472931</v>
      </c>
      <c r="I875" s="17">
        <f ca="1">IF(H875&lt;=('Ejercicio 3 - TIR'!$D$18-'Ejercicio 3 - TIR'!$C$18)/('Ejercicio 3 - TIR'!$E$18-'Ejercicio 3 - TIR'!$C$18),'Ejercicio 3 - TIR'!$C$18+SQRT(('Ejercicio 3 - TIR'!$E$18-'Ejercicio 3 - TIR'!$C$18)*('Ejercicio 3 - TIR'!$D$18-'Ejercicio 3 - TIR'!$C$18)*H875),'Ejercicio 3 - TIR'!$E$18-SQRT(('Ejercicio 3 - TIR'!$E$18-'Ejercicio 3 - TIR'!$C$18)*('Ejercicio 3 - TIR'!$E$18-'Ejercicio 3 - TIR'!$D$18)*(1-H875)))</f>
        <v>40038.8671969468</v>
      </c>
      <c r="J875" s="16">
        <f ca="1" t="shared" si="6504"/>
        <v>0.67594322985859</v>
      </c>
      <c r="K875" s="17">
        <f ca="1">IF(J875&lt;=('Ejercicio 3 - TIR'!$D$18-'Ejercicio 3 - TIR'!$C$18)/('Ejercicio 3 - TIR'!$E$18-'Ejercicio 3 - TIR'!$C$18),'Ejercicio 3 - TIR'!$C$18+SQRT(('Ejercicio 3 - TIR'!$E$18-'Ejercicio 3 - TIR'!$C$18)*('Ejercicio 3 - TIR'!$D$18-'Ejercicio 3 - TIR'!$C$18)*J875),'Ejercicio 3 - TIR'!$E$18-SQRT(('Ejercicio 3 - TIR'!$E$18-'Ejercicio 3 - TIR'!$C$18)*('Ejercicio 3 - TIR'!$E$18-'Ejercicio 3 - TIR'!$D$18)*(1-J875)))</f>
        <v>40070.0651362715</v>
      </c>
      <c r="L875" s="16">
        <f ca="1" t="shared" si="6504"/>
        <v>0.241674332732088</v>
      </c>
      <c r="M875" s="17">
        <f ca="1">IF(L875&lt;=('Ejercicio 3 - TIR'!$D$18-'Ejercicio 3 - TIR'!$C$18)/('Ejercicio 3 - TIR'!$E$18-'Ejercicio 3 - TIR'!$C$18),'Ejercicio 3 - TIR'!$C$18+SQRT(('Ejercicio 3 - TIR'!$E$18-'Ejercicio 3 - TIR'!$C$18)*('Ejercicio 3 - TIR'!$D$18-'Ejercicio 3 - TIR'!$C$18)*L875),'Ejercicio 3 - TIR'!$E$18-SQRT(('Ejercicio 3 - TIR'!$E$18-'Ejercicio 3 - TIR'!$C$18)*('Ejercicio 3 - TIR'!$E$18-'Ejercicio 3 - TIR'!$D$18)*(1-L875)))</f>
        <v>36020.8927834511</v>
      </c>
      <c r="N875" s="16">
        <f ca="1" t="shared" ref="N875:R875" si="6505">RAND()</f>
        <v>0.759356419639789</v>
      </c>
      <c r="O875" s="17">
        <f ca="1">IF(N875&lt;=('Ejercicio 3 - TIR'!$D$18-'Ejercicio 3 - TIR'!$C$18)/('Ejercicio 3 - TIR'!$E$18-'Ejercicio 3 - TIR'!$C$18),'Ejercicio 3 - TIR'!$C$18+SQRT(('Ejercicio 3 - TIR'!$E$18-'Ejercicio 3 - TIR'!$C$18)*('Ejercicio 3 - TIR'!$D$18-'Ejercicio 3 - TIR'!$C$18)*N875),'Ejercicio 3 - TIR'!$E$18-SQRT(('Ejercicio 3 - TIR'!$E$18-'Ejercicio 3 - TIR'!$C$18)*('Ejercicio 3 - TIR'!$E$18-'Ejercicio 3 - TIR'!$D$18)*(1-N875)))</f>
        <v>40751.6746208634</v>
      </c>
      <c r="P875" s="16">
        <f ca="1" t="shared" si="6505"/>
        <v>0.349907032399082</v>
      </c>
      <c r="Q875" s="18">
        <f ca="1">IF(P875&lt;=('Ejercicio 3 - TIR'!$D$22-'Ejercicio 3 - TIR'!$C$22)/('Ejercicio 3 - TIR'!$E$22-'Ejercicio 3 - TIR'!$C$22),'Ejercicio 3 - TIR'!$C$22+SQRT(('Ejercicio 3 - TIR'!$E$22-'Ejercicio 3 - TIR'!$C$22)*('Ejercicio 3 - TIR'!$D$22-'Ejercicio 3 - TIR'!$C$22)*P875),'Ejercicio 3 - TIR'!$E$22-SQRT(('Ejercicio 3 - TIR'!$E$22-'Ejercicio 3 - TIR'!$C$22)*('Ejercicio 3 - TIR'!$E$22-'Ejercicio 3 - TIR'!$D$22)*(1-P875)))</f>
        <v>0.145096467048538</v>
      </c>
      <c r="R875" s="16">
        <f ca="1" t="shared" si="6505"/>
        <v>0.809792718420099</v>
      </c>
      <c r="S875" s="18">
        <f ca="1">IF(R875&lt;=('Ejercicio 3 - TIR'!$D$23-'Ejercicio 3 - TIR'!$C$23)/('Ejercicio 3 - TIR'!$E$23-'Ejercicio 3 - TIR'!$C$23),'Ejercicio 3 - TIR'!$C$23+SQRT(('Ejercicio 3 - TIR'!$E$23-'Ejercicio 3 - TIR'!$C$23)*('Ejercicio 3 - TIR'!$D$23-'Ejercicio 3 - TIR'!$C$23)*R875),'Ejercicio 3 - TIR'!$E$23-SQRT(('Ejercicio 3 - TIR'!$E$23-'Ejercicio 3 - TIR'!$C$23)*('Ejercicio 3 - TIR'!$E$23-'Ejercicio 3 - TIR'!$D$23)*(1-R875)))</f>
        <v>0.161496673087149</v>
      </c>
      <c r="T875" s="16">
        <f ca="1" t="shared" ref="T875:X875" si="6506">RAND()</f>
        <v>0.77819504603242</v>
      </c>
      <c r="U875" s="18">
        <f ca="1">IF(T875&lt;=('Ejercicio 3 - TIR'!$D$24-'Ejercicio 3 - TIR'!$C$24)/('Ejercicio 3 - TIR'!$E$24-'Ejercicio 3 - TIR'!$C$24),'Ejercicio 3 - TIR'!$C$24+SQRT(('Ejercicio 3 - TIR'!$E$24-'Ejercicio 3 - TIR'!$C$24)*('Ejercicio 3 - TIR'!$D$24-'Ejercicio 3 - TIR'!$C$24)*T875),'Ejercicio 3 - TIR'!$E$24-SQRT(('Ejercicio 3 - TIR'!$E$24-'Ejercicio 3 - TIR'!$C$24)*('Ejercicio 3 - TIR'!$E$24-'Ejercicio 3 - TIR'!$D$24)*(1-T875)))</f>
        <v>0.195079047548113</v>
      </c>
      <c r="V875" s="16">
        <f ca="1" t="shared" si="6506"/>
        <v>0.225358496381644</v>
      </c>
      <c r="W875" s="18">
        <f ca="1">IF(V875&lt;=('Ejercicio 3 - TIR'!$D$25-'Ejercicio 3 - TIR'!$C$25)/('Ejercicio 3 - TIR'!$E$25-'Ejercicio 3 - TIR'!$C$25),'Ejercicio 3 - TIR'!$C$25+SQRT(('Ejercicio 3 - TIR'!$E$25-'Ejercicio 3 - TIR'!$C$25)*('Ejercicio 3 - TIR'!$D$25-'Ejercicio 3 - TIR'!$C$25)*V875),'Ejercicio 3 - TIR'!$E$25-SQRT(('Ejercicio 3 - TIR'!$E$25-'Ejercicio 3 - TIR'!$C$25)*('Ejercicio 3 - TIR'!$E$25-'Ejercicio 3 - TIR'!$D$25)*(1-V875)))</f>
        <v>0.19776237300966</v>
      </c>
      <c r="X875" s="16">
        <f ca="1" t="shared" si="6506"/>
        <v>0.204685572475142</v>
      </c>
      <c r="Y875" s="18">
        <f ca="1">IF(X875&lt;=('Ejercicio 3 - TIR'!$D$26-'Ejercicio 3 - TIR'!$C$26)/('Ejercicio 3 - TIR'!$E$26-'Ejercicio 3 - TIR'!$C$26),'Ejercicio 3 - TIR'!$C$26+SQRT(('Ejercicio 3 - TIR'!$E$26-'Ejercicio 3 - TIR'!$C$26)*('Ejercicio 3 - TIR'!$D$26-'Ejercicio 3 - TIR'!$C$26)*X875),'Ejercicio 3 - TIR'!$E$26-SQRT(('Ejercicio 3 - TIR'!$E$26-'Ejercicio 3 - TIR'!$C$26)*('Ejercicio 3 - TIR'!$E$26-'Ejercicio 3 - TIR'!$D$26)*(1-X875)))</f>
        <v>0.21350853133828</v>
      </c>
      <c r="Z875" s="16">
        <f ca="1" t="shared" si="6192"/>
        <v>1.14509646704854</v>
      </c>
      <c r="AA875" s="16">
        <f ca="1" t="shared" si="6193"/>
        <v>1.33002573684073</v>
      </c>
      <c r="AB875" s="16">
        <f ca="1" t="shared" si="6194"/>
        <v>1.58948589079809</v>
      </c>
      <c r="AC875" s="16">
        <f ca="1" t="shared" si="6195"/>
        <v>1.9038263924277</v>
      </c>
      <c r="AD875" s="16">
        <f ca="1" t="shared" si="6196"/>
        <v>2.31030956939799</v>
      </c>
      <c r="AE875" s="15">
        <f ca="1" t="shared" si="6197"/>
        <v>3854.98639773211</v>
      </c>
      <c r="AF875" s="15">
        <f ca="1" t="shared" si="6198"/>
        <v>4477.55387576206</v>
      </c>
      <c r="AG875" s="15">
        <f ca="1" t="shared" si="6199"/>
        <v>5351.03082119108</v>
      </c>
      <c r="AH875" s="15">
        <f ca="1" t="shared" si="6200"/>
        <v>6409.26337443766</v>
      </c>
      <c r="AI875" s="15">
        <f ca="1" t="shared" si="6201"/>
        <v>7777.69578447407</v>
      </c>
      <c r="AJ875" s="17">
        <f ca="1" t="shared" si="6202"/>
        <v>44039.2297994376</v>
      </c>
      <c r="AK875" s="17">
        <f ca="1" t="shared" si="6203"/>
        <v>53252.7238458872</v>
      </c>
      <c r="AL875" s="17">
        <f ca="1" t="shared" si="6204"/>
        <v>63690.803177464</v>
      </c>
      <c r="AM875" s="17">
        <f ca="1" t="shared" si="6205"/>
        <v>68577.5263599425</v>
      </c>
      <c r="AN875" s="17">
        <f ca="1" t="shared" si="6206"/>
        <v>94148.9838455739</v>
      </c>
      <c r="AO875" s="17">
        <f ca="1">C875/'Ejercicio 3 - TIR'!$D$7</f>
        <v>13683.8142922977</v>
      </c>
      <c r="AP875" s="17">
        <f ca="1" t="shared" si="6207"/>
        <v>30355.4155071399</v>
      </c>
      <c r="AQ875" s="17">
        <f ca="1" t="shared" si="6208"/>
        <v>39568.9095535895</v>
      </c>
      <c r="AR875" s="17">
        <f ca="1" t="shared" si="6209"/>
        <v>50006.9888851663</v>
      </c>
      <c r="AS875" s="17">
        <f ca="1" t="shared" si="6210"/>
        <v>54893.7120676448</v>
      </c>
      <c r="AT875" s="17">
        <f ca="1" t="shared" si="6211"/>
        <v>80465.1695532762</v>
      </c>
      <c r="AU875" s="17">
        <f ca="1">AP875*'Ejercicio 3 - TIR'!$D$5</f>
        <v>15177.7077535699</v>
      </c>
      <c r="AV875" s="17">
        <f ca="1">AQ875*'Ejercicio 3 - TIR'!$D$5</f>
        <v>19784.4547767947</v>
      </c>
      <c r="AW875" s="17">
        <f ca="1">AR875*'Ejercicio 3 - TIR'!$D$5</f>
        <v>25003.4944425832</v>
      </c>
      <c r="AX875" s="17">
        <f ca="1">AS875*'Ejercicio 3 - TIR'!$D$5</f>
        <v>27446.8560338224</v>
      </c>
      <c r="AY875" s="17">
        <f ca="1">AT875*'Ejercicio 3 - TIR'!$D$5</f>
        <v>40232.5847766381</v>
      </c>
      <c r="AZ875" s="17">
        <f ca="1" t="shared" ref="AZ875:BD875" si="6507">AJ875-AU875-AE875</f>
        <v>25006.5356481355</v>
      </c>
      <c r="BA875" s="17">
        <f ca="1" t="shared" si="6507"/>
        <v>28990.7151933304</v>
      </c>
      <c r="BB875" s="17">
        <f ca="1" t="shared" si="6507"/>
        <v>33336.2779136898</v>
      </c>
      <c r="BC875" s="17">
        <f ca="1" t="shared" si="6507"/>
        <v>34721.4069516824</v>
      </c>
      <c r="BD875" s="17">
        <f ca="1" t="shared" si="6507"/>
        <v>46138.7032844617</v>
      </c>
      <c r="BE875" s="17">
        <f ca="1" t="shared" ref="BE875:BI875" si="6508">AZ875/Z875</f>
        <v>21837.9292642386</v>
      </c>
      <c r="BF875" s="17">
        <f ca="1" t="shared" si="6508"/>
        <v>21797.1084245283</v>
      </c>
      <c r="BG875" s="17">
        <f ca="1" t="shared" si="6508"/>
        <v>20972.9939137437</v>
      </c>
      <c r="BH875" s="17">
        <f ca="1" t="shared" si="6508"/>
        <v>18237.6959841422</v>
      </c>
      <c r="BI875" s="17">
        <f ca="1" t="shared" si="6508"/>
        <v>19970.7882855216</v>
      </c>
      <c r="BJ875" s="17">
        <f ca="1" t="shared" si="6214"/>
        <v>61381.3151053516</v>
      </c>
      <c r="BK875" s="17">
        <f ca="1" t="shared" si="6215"/>
        <v>31613.8471053603</v>
      </c>
      <c r="BL875" s="17">
        <f ca="1" t="shared" si="6216"/>
        <v>92995.1622107119</v>
      </c>
      <c r="BM875" s="17">
        <f ca="1">BK875*'Ejercicio 3 - TIR'!$D$5</f>
        <v>15806.9235526802</v>
      </c>
      <c r="BN875" s="17">
        <f ca="1" t="shared" si="6217"/>
        <v>77188.2386580317</v>
      </c>
      <c r="BO875" s="17">
        <f ca="1" t="shared" si="6218"/>
        <v>33410.3445185249</v>
      </c>
      <c r="BP875" s="17">
        <f ca="1" t="shared" si="6219"/>
        <v>-94987.5088338646</v>
      </c>
      <c r="BQ875" s="17">
        <f ca="1" t="shared" ref="BQ875:BT875" si="6509">BE875</f>
        <v>21837.9292642386</v>
      </c>
      <c r="BR875" s="17">
        <f ca="1" t="shared" si="6509"/>
        <v>21797.1084245283</v>
      </c>
      <c r="BS875" s="17">
        <f ca="1" t="shared" si="6509"/>
        <v>20972.9939137437</v>
      </c>
      <c r="BT875" s="17">
        <f ca="1" t="shared" si="6509"/>
        <v>18237.6959841422</v>
      </c>
      <c r="BU875" s="17">
        <f ca="1" t="shared" si="6221"/>
        <v>53381.1328040465</v>
      </c>
      <c r="BV875" s="19">
        <f ca="1" t="shared" si="6222"/>
        <v>11.513114313197</v>
      </c>
    </row>
    <row r="876" ht="15" customHeight="1" spans="1:74">
      <c r="A876" s="15">
        <v>875</v>
      </c>
      <c r="B876" s="16">
        <f ca="1" t="shared" ref="B876:F876" si="6510">RAND()</f>
        <v>0.125695712361465</v>
      </c>
      <c r="C876" s="17">
        <f ca="1">IF(B876&lt;=('Ejercicio 3 - TIR'!$D$13-'Ejercicio 3 - TIR'!$C$13)/('Ejercicio 3 - TIR'!$E$13-'Ejercicio 3 - TIR'!$C$13),'Ejercicio 3 - TIR'!$C$13+SQRT(('Ejercicio 3 - TIR'!$E$13-'Ejercicio 3 - TIR'!$C$13)*('Ejercicio 3 - TIR'!$D$13-'Ejercicio 3 - TIR'!$C$13)*B876),'Ejercicio 3 - TIR'!$E$13-SQRT(('Ejercicio 3 - TIR'!$E$13-'Ejercicio 3 - TIR'!$C$13)*('Ejercicio 3 - TIR'!$E$13-'Ejercicio 3 - TIR'!$D$13)*(1-B876)))</f>
        <v>67090.7182248758</v>
      </c>
      <c r="D876" s="16">
        <f ca="1" t="shared" si="6510"/>
        <v>0.544670511880991</v>
      </c>
      <c r="E876" s="17">
        <f ca="1">IF(D876&lt;=('Ejercicio 3 - TIR'!$D$14-'Ejercicio 3 - TIR'!$C$14)/('Ejercicio 3 - TIR'!$E$14-'Ejercicio 3 - TIR'!$C$14),'Ejercicio 3 - TIR'!$C$14+SQRT(('Ejercicio 3 - TIR'!$E$14-'Ejercicio 3 - TIR'!$C$14)*('Ejercicio 3 - TIR'!$D$14-'Ejercicio 3 - TIR'!$C$14)*D876),'Ejercicio 3 - TIR'!$E$14-SQRT(('Ejercicio 3 - TIR'!$E$14-'Ejercicio 3 - TIR'!$C$14)*('Ejercicio 3 - TIR'!$E$14-'Ejercicio 3 - TIR'!$D$14)*(1-D876)))</f>
        <v>31735.6534911796</v>
      </c>
      <c r="F876" s="16">
        <f ca="1" t="shared" si="6510"/>
        <v>0.0916694837740553</v>
      </c>
      <c r="G876" s="17">
        <f ca="1">IF(F876&lt;=('Ejercicio 3 - TIR'!$D$18-'Ejercicio 3 - TIR'!$C$18)/('Ejercicio 3 - TIR'!$E$18-'Ejercicio 3 - TIR'!$C$18),'Ejercicio 3 - TIR'!$C$18+SQRT(('Ejercicio 3 - TIR'!$E$18-'Ejercicio 3 - TIR'!$C$18)*('Ejercicio 3 - TIR'!$D$18-'Ejercicio 3 - TIR'!$C$18)*F876),'Ejercicio 3 - TIR'!$E$18-SQRT(('Ejercicio 3 - TIR'!$E$18-'Ejercicio 3 - TIR'!$C$18)*('Ejercicio 3 - TIR'!$E$18-'Ejercicio 3 - TIR'!$D$18)*(1-F876)))</f>
        <v>33708.1562219125</v>
      </c>
      <c r="H876" s="16">
        <f ca="1" t="shared" ref="H876:L876" si="6511">RAND()</f>
        <v>0.94040266521249</v>
      </c>
      <c r="I876" s="17">
        <f ca="1">IF(H876&lt;=('Ejercicio 3 - TIR'!$D$18-'Ejercicio 3 - TIR'!$C$18)/('Ejercicio 3 - TIR'!$E$18-'Ejercicio 3 - TIR'!$C$18),'Ejercicio 3 - TIR'!$C$18+SQRT(('Ejercicio 3 - TIR'!$E$18-'Ejercicio 3 - TIR'!$C$18)*('Ejercicio 3 - TIR'!$D$18-'Ejercicio 3 - TIR'!$C$18)*H876),'Ejercicio 3 - TIR'!$E$18-SQRT(('Ejercicio 3 - TIR'!$E$18-'Ejercicio 3 - TIR'!$C$18)*('Ejercicio 3 - TIR'!$E$18-'Ejercicio 3 - TIR'!$D$18)*(1-H876)))</f>
        <v>42885.8098219263</v>
      </c>
      <c r="J876" s="16">
        <f ca="1" t="shared" si="6511"/>
        <v>0.204517792965703</v>
      </c>
      <c r="K876" s="17">
        <f ca="1">IF(J876&lt;=('Ejercicio 3 - TIR'!$D$18-'Ejercicio 3 - TIR'!$C$18)/('Ejercicio 3 - TIR'!$E$18-'Ejercicio 3 - TIR'!$C$18),'Ejercicio 3 - TIR'!$C$18+SQRT(('Ejercicio 3 - TIR'!$E$18-'Ejercicio 3 - TIR'!$C$18)*('Ejercicio 3 - TIR'!$D$18-'Ejercicio 3 - TIR'!$C$18)*J876),'Ejercicio 3 - TIR'!$E$18-SQRT(('Ejercicio 3 - TIR'!$E$18-'Ejercicio 3 - TIR'!$C$18)*('Ejercicio 3 - TIR'!$E$18-'Ejercicio 3 - TIR'!$D$18)*(1-J876)))</f>
        <v>35538.7425418461</v>
      </c>
      <c r="L876" s="16">
        <f ca="1" t="shared" si="6511"/>
        <v>0.0400627364462198</v>
      </c>
      <c r="M876" s="17">
        <f ca="1">IF(L876&lt;=('Ejercicio 3 - TIR'!$D$18-'Ejercicio 3 - TIR'!$C$18)/('Ejercicio 3 - TIR'!$E$18-'Ejercicio 3 - TIR'!$C$18),'Ejercicio 3 - TIR'!$C$18+SQRT(('Ejercicio 3 - TIR'!$E$18-'Ejercicio 3 - TIR'!$C$18)*('Ejercicio 3 - TIR'!$D$18-'Ejercicio 3 - TIR'!$C$18)*L876),'Ejercicio 3 - TIR'!$E$18-SQRT(('Ejercicio 3 - TIR'!$E$18-'Ejercicio 3 - TIR'!$C$18)*('Ejercicio 3 - TIR'!$E$18-'Ejercicio 3 - TIR'!$D$18)*(1-L876)))</f>
        <v>32451.4098937006</v>
      </c>
      <c r="N876" s="16">
        <f ca="1" t="shared" ref="N876:R876" si="6512">RAND()</f>
        <v>0.849931496980785</v>
      </c>
      <c r="O876" s="17">
        <f ca="1">IF(N876&lt;=('Ejercicio 3 - TIR'!$D$18-'Ejercicio 3 - TIR'!$C$18)/('Ejercicio 3 - TIR'!$E$18-'Ejercicio 3 - TIR'!$C$18),'Ejercicio 3 - TIR'!$C$18+SQRT(('Ejercicio 3 - TIR'!$E$18-'Ejercicio 3 - TIR'!$C$18)*('Ejercicio 3 - TIR'!$D$18-'Ejercicio 3 - TIR'!$C$18)*N876),'Ejercicio 3 - TIR'!$E$18-SQRT(('Ejercicio 3 - TIR'!$E$18-'Ejercicio 3 - TIR'!$C$18)*('Ejercicio 3 - TIR'!$E$18-'Ejercicio 3 - TIR'!$D$18)*(1-N876)))</f>
        <v>41645.1322341348</v>
      </c>
      <c r="P876" s="16">
        <f ca="1" t="shared" si="6512"/>
        <v>0.0852798610418501</v>
      </c>
      <c r="Q876" s="18">
        <f ca="1">IF(P876&lt;=('Ejercicio 3 - TIR'!$D$22-'Ejercicio 3 - TIR'!$C$22)/('Ejercicio 3 - TIR'!$E$22-'Ejercicio 3 - TIR'!$C$22),'Ejercicio 3 - TIR'!$C$22+SQRT(('Ejercicio 3 - TIR'!$E$22-'Ejercicio 3 - TIR'!$C$22)*('Ejercicio 3 - TIR'!$D$22-'Ejercicio 3 - TIR'!$C$22)*P876),'Ejercicio 3 - TIR'!$E$22-SQRT(('Ejercicio 3 - TIR'!$E$22-'Ejercicio 3 - TIR'!$C$22)*('Ejercicio 3 - TIR'!$E$22-'Ejercicio 3 - TIR'!$D$22)*(1-P876)))</f>
        <v>0.132389663025092</v>
      </c>
      <c r="R876" s="16">
        <f ca="1" t="shared" si="6512"/>
        <v>0.0802913981348519</v>
      </c>
      <c r="S876" s="18">
        <f ca="1">IF(R876&lt;=('Ejercicio 3 - TIR'!$D$23-'Ejercicio 3 - TIR'!$C$23)/('Ejercicio 3 - TIR'!$E$23-'Ejercicio 3 - TIR'!$C$23),'Ejercicio 3 - TIR'!$C$23+SQRT(('Ejercicio 3 - TIR'!$E$23-'Ejercicio 3 - TIR'!$C$23)*('Ejercicio 3 - TIR'!$D$23-'Ejercicio 3 - TIR'!$C$23)*R876),'Ejercicio 3 - TIR'!$E$23-SQRT(('Ejercicio 3 - TIR'!$E$23-'Ejercicio 3 - TIR'!$C$23)*('Ejercicio 3 - TIR'!$E$23-'Ejercicio 3 - TIR'!$D$23)*(1-R876)))</f>
        <v>0.132021834994822</v>
      </c>
      <c r="T876" s="16">
        <f ca="1" t="shared" ref="T876:X876" si="6513">RAND()</f>
        <v>0.113172543214852</v>
      </c>
      <c r="U876" s="18">
        <f ca="1">IF(T876&lt;=('Ejercicio 3 - TIR'!$D$24-'Ejercicio 3 - TIR'!$C$24)/('Ejercicio 3 - TIR'!$E$24-'Ejercicio 3 - TIR'!$C$24),'Ejercicio 3 - TIR'!$C$24+SQRT(('Ejercicio 3 - TIR'!$E$24-'Ejercicio 3 - TIR'!$C$24)*('Ejercicio 3 - TIR'!$D$24-'Ejercicio 3 - TIR'!$C$24)*T876),'Ejercicio 3 - TIR'!$E$24-SQRT(('Ejercicio 3 - TIR'!$E$24-'Ejercicio 3 - TIR'!$C$24)*('Ejercicio 3 - TIR'!$E$24-'Ejercicio 3 - TIR'!$D$24)*(1-T876)))</f>
        <v>0.165416301137147</v>
      </c>
      <c r="V876" s="16">
        <f ca="1" t="shared" si="6513"/>
        <v>0.798746614989838</v>
      </c>
      <c r="W876" s="18">
        <f ca="1">IF(V876&lt;=('Ejercicio 3 - TIR'!$D$25-'Ejercicio 3 - TIR'!$C$25)/('Ejercicio 3 - TIR'!$E$25-'Ejercicio 3 - TIR'!$C$25),'Ejercicio 3 - TIR'!$C$25+SQRT(('Ejercicio 3 - TIR'!$E$25-'Ejercicio 3 - TIR'!$C$25)*('Ejercicio 3 - TIR'!$D$25-'Ejercicio 3 - TIR'!$C$25)*V876),'Ejercicio 3 - TIR'!$E$25-SQRT(('Ejercicio 3 - TIR'!$E$25-'Ejercicio 3 - TIR'!$C$25)*('Ejercicio 3 - TIR'!$E$25-'Ejercicio 3 - TIR'!$D$25)*(1-V876)))</f>
        <v>0.223459712745798</v>
      </c>
      <c r="X876" s="16">
        <f ca="1" t="shared" si="6513"/>
        <v>0.0439564257496916</v>
      </c>
      <c r="Y876" s="18">
        <f ca="1">IF(X876&lt;=('Ejercicio 3 - TIR'!$D$26-'Ejercicio 3 - TIR'!$C$26)/('Ejercicio 3 - TIR'!$E$26-'Ejercicio 3 - TIR'!$C$26),'Ejercicio 3 - TIR'!$C$26+SQRT(('Ejercicio 3 - TIR'!$E$26-'Ejercicio 3 - TIR'!$C$26)*('Ejercicio 3 - TIR'!$D$26-'Ejercicio 3 - TIR'!$C$26)*X876),'Ejercicio 3 - TIR'!$E$26-SQRT(('Ejercicio 3 - TIR'!$E$26-'Ejercicio 3 - TIR'!$C$26)*('Ejercicio 3 - TIR'!$E$26-'Ejercicio 3 - TIR'!$D$26)*(1-X876)))</f>
        <v>0.200894142899933</v>
      </c>
      <c r="Z876" s="16">
        <f ca="1" t="shared" si="6192"/>
        <v>1.13238966302509</v>
      </c>
      <c r="AA876" s="16">
        <f ca="1" t="shared" si="6193"/>
        <v>1.28188982426683</v>
      </c>
      <c r="AB876" s="16">
        <f ca="1" t="shared" si="6194"/>
        <v>1.4939352974624</v>
      </c>
      <c r="AC876" s="16">
        <f ca="1" t="shared" si="6195"/>
        <v>1.82776964989416</v>
      </c>
      <c r="AD876" s="16">
        <f ca="1" t="shared" si="6196"/>
        <v>2.19495786712815</v>
      </c>
      <c r="AE876" s="15">
        <f ca="1" t="shared" si="6197"/>
        <v>4201.47247157835</v>
      </c>
      <c r="AF876" s="15">
        <f ca="1" t="shared" si="6198"/>
        <v>4756.15857695636</v>
      </c>
      <c r="AG876" s="15">
        <f ca="1" t="shared" si="6199"/>
        <v>5542.90473637819</v>
      </c>
      <c r="AH876" s="15">
        <f ca="1" t="shared" si="6200"/>
        <v>6781.52063654659</v>
      </c>
      <c r="AI876" s="15">
        <f ca="1" t="shared" si="6201"/>
        <v>8143.88841238383</v>
      </c>
      <c r="AJ876" s="17">
        <f ca="1" t="shared" si="6202"/>
        <v>38170.7676653286</v>
      </c>
      <c r="AK876" s="17">
        <f ca="1" t="shared" si="6203"/>
        <v>54974.88321617</v>
      </c>
      <c r="AL876" s="17">
        <f ca="1" t="shared" si="6204"/>
        <v>53092.5819106924</v>
      </c>
      <c r="AM876" s="17">
        <f ca="1" t="shared" si="6205"/>
        <v>59313.7020999808</v>
      </c>
      <c r="AN876" s="17">
        <f ca="1" t="shared" si="6206"/>
        <v>91409.3106249065</v>
      </c>
      <c r="AO876" s="17">
        <f ca="1">C876/'Ejercicio 3 - TIR'!$D$7</f>
        <v>13418.1436449752</v>
      </c>
      <c r="AP876" s="17">
        <f ca="1" t="shared" si="6207"/>
        <v>24752.6240203535</v>
      </c>
      <c r="AQ876" s="17">
        <f ca="1" t="shared" si="6208"/>
        <v>41556.7395711948</v>
      </c>
      <c r="AR876" s="17">
        <f ca="1" t="shared" si="6209"/>
        <v>39674.4382657173</v>
      </c>
      <c r="AS876" s="17">
        <f ca="1" t="shared" si="6210"/>
        <v>45895.5584550056</v>
      </c>
      <c r="AT876" s="17">
        <f ca="1" t="shared" si="6211"/>
        <v>77991.1669799313</v>
      </c>
      <c r="AU876" s="17">
        <f ca="1">AP876*'Ejercicio 3 - TIR'!$D$5</f>
        <v>12376.3120101767</v>
      </c>
      <c r="AV876" s="17">
        <f ca="1">AQ876*'Ejercicio 3 - TIR'!$D$5</f>
        <v>20778.3697855974</v>
      </c>
      <c r="AW876" s="17">
        <f ca="1">AR876*'Ejercicio 3 - TIR'!$D$5</f>
        <v>19837.2191328586</v>
      </c>
      <c r="AX876" s="17">
        <f ca="1">AS876*'Ejercicio 3 - TIR'!$D$5</f>
        <v>22947.7792275028</v>
      </c>
      <c r="AY876" s="17">
        <f ca="1">AT876*'Ejercicio 3 - TIR'!$D$5</f>
        <v>38995.5834899657</v>
      </c>
      <c r="AZ876" s="17">
        <f ca="1" t="shared" ref="AZ876:BD876" si="6514">AJ876-AU876-AE876</f>
        <v>21592.9831835736</v>
      </c>
      <c r="BA876" s="17">
        <f ca="1" t="shared" si="6514"/>
        <v>29440.3548536162</v>
      </c>
      <c r="BB876" s="17">
        <f ca="1" t="shared" si="6514"/>
        <v>27712.4580414556</v>
      </c>
      <c r="BC876" s="17">
        <f ca="1" t="shared" si="6514"/>
        <v>29584.4022359314</v>
      </c>
      <c r="BD876" s="17">
        <f ca="1" t="shared" si="6514"/>
        <v>44269.838722557</v>
      </c>
      <c r="BE876" s="17">
        <f ca="1" t="shared" ref="BE876:BI876" si="6515">AZ876/Z876</f>
        <v>19068.5096205219</v>
      </c>
      <c r="BF876" s="17">
        <f ca="1" t="shared" si="6515"/>
        <v>22966.369103097</v>
      </c>
      <c r="BG876" s="17">
        <f ca="1" t="shared" si="6515"/>
        <v>18549.972069425</v>
      </c>
      <c r="BH876" s="17">
        <f ca="1" t="shared" si="6515"/>
        <v>16186.0671215569</v>
      </c>
      <c r="BI876" s="17">
        <f ca="1" t="shared" si="6515"/>
        <v>20168.8785855735</v>
      </c>
      <c r="BJ876" s="17">
        <f ca="1" t="shared" si="6214"/>
        <v>69658.4222989178</v>
      </c>
      <c r="BK876" s="17">
        <f ca="1" t="shared" si="6215"/>
        <v>29452.2599557939</v>
      </c>
      <c r="BL876" s="17">
        <f ca="1" t="shared" si="6216"/>
        <v>99110.6822547116</v>
      </c>
      <c r="BM876" s="17">
        <f ca="1">BK876*'Ejercicio 3 - TIR'!$D$5</f>
        <v>14726.1299778969</v>
      </c>
      <c r="BN876" s="17">
        <f ca="1" t="shared" si="6217"/>
        <v>84384.5522768147</v>
      </c>
      <c r="BO876" s="17">
        <f ca="1" t="shared" si="6218"/>
        <v>38444.7253136672</v>
      </c>
      <c r="BP876" s="17">
        <f ca="1" t="shared" si="6219"/>
        <v>-98826.3717160554</v>
      </c>
      <c r="BQ876" s="17">
        <f ca="1" t="shared" ref="BQ876:BT876" si="6516">BE876</f>
        <v>19068.5096205219</v>
      </c>
      <c r="BR876" s="17">
        <f ca="1" t="shared" si="6516"/>
        <v>22966.369103097</v>
      </c>
      <c r="BS876" s="17">
        <f ca="1" t="shared" si="6516"/>
        <v>18549.972069425</v>
      </c>
      <c r="BT876" s="17">
        <f ca="1" t="shared" si="6516"/>
        <v>16186.0671215569</v>
      </c>
      <c r="BU876" s="17">
        <f ca="1" t="shared" si="6221"/>
        <v>58613.6038992407</v>
      </c>
      <c r="BV876" s="19">
        <f ca="1" t="shared" si="6222"/>
        <v>9.62078864844631</v>
      </c>
    </row>
    <row r="877" ht="15" customHeight="1" spans="1:74">
      <c r="A877" s="15">
        <v>876</v>
      </c>
      <c r="B877" s="16">
        <f ca="1" t="shared" ref="B877:F877" si="6517">RAND()</f>
        <v>0.525378371952532</v>
      </c>
      <c r="C877" s="17">
        <f ca="1">IF(B877&lt;=('Ejercicio 3 - TIR'!$D$13-'Ejercicio 3 - TIR'!$C$13)/('Ejercicio 3 - TIR'!$E$13-'Ejercicio 3 - TIR'!$C$13),'Ejercicio 3 - TIR'!$C$13+SQRT(('Ejercicio 3 - TIR'!$E$13-'Ejercicio 3 - TIR'!$C$13)*('Ejercicio 3 - TIR'!$D$13-'Ejercicio 3 - TIR'!$C$13)*B877),'Ejercicio 3 - TIR'!$E$13-SQRT(('Ejercicio 3 - TIR'!$E$13-'Ejercicio 3 - TIR'!$C$13)*('Ejercicio 3 - TIR'!$E$13-'Ejercicio 3 - TIR'!$D$13)*(1-B877)))</f>
        <v>76134.8380760373</v>
      </c>
      <c r="D877" s="16">
        <f ca="1" t="shared" si="6517"/>
        <v>0.510625839487974</v>
      </c>
      <c r="E877" s="17">
        <f ca="1">IF(D877&lt;=('Ejercicio 3 - TIR'!$D$14-'Ejercicio 3 - TIR'!$C$14)/('Ejercicio 3 - TIR'!$E$14-'Ejercicio 3 - TIR'!$C$14),'Ejercicio 3 - TIR'!$C$14+SQRT(('Ejercicio 3 - TIR'!$E$14-'Ejercicio 3 - TIR'!$C$14)*('Ejercicio 3 - TIR'!$D$14-'Ejercicio 3 - TIR'!$C$14)*D877),'Ejercicio 3 - TIR'!$E$14-SQRT(('Ejercicio 3 - TIR'!$E$14-'Ejercicio 3 - TIR'!$C$14)*('Ejercicio 3 - TIR'!$E$14-'Ejercicio 3 - TIR'!$D$14)*(1-D877)))</f>
        <v>31432.2626045843</v>
      </c>
      <c r="F877" s="16">
        <f ca="1" t="shared" si="6517"/>
        <v>0.593603418197734</v>
      </c>
      <c r="G877" s="17">
        <f ca="1">IF(F877&lt;=('Ejercicio 3 - TIR'!$D$18-'Ejercicio 3 - TIR'!$C$18)/('Ejercicio 3 - TIR'!$E$18-'Ejercicio 3 - TIR'!$C$18),'Ejercicio 3 - TIR'!$C$18+SQRT(('Ejercicio 3 - TIR'!$E$18-'Ejercicio 3 - TIR'!$C$18)*('Ejercicio 3 - TIR'!$D$18-'Ejercicio 3 - TIR'!$C$18)*F877),'Ejercicio 3 - TIR'!$E$18-SQRT(('Ejercicio 3 - TIR'!$E$18-'Ejercicio 3 - TIR'!$C$18)*('Ejercicio 3 - TIR'!$E$18-'Ejercicio 3 - TIR'!$D$18)*(1-F877)))</f>
        <v>39436.1280581423</v>
      </c>
      <c r="H877" s="16">
        <f ca="1" t="shared" ref="H877:L877" si="6518">RAND()</f>
        <v>0.098614260048481</v>
      </c>
      <c r="I877" s="17">
        <f ca="1">IF(H877&lt;=('Ejercicio 3 - TIR'!$D$18-'Ejercicio 3 - TIR'!$C$18)/('Ejercicio 3 - TIR'!$E$18-'Ejercicio 3 - TIR'!$C$18),'Ejercicio 3 - TIR'!$C$18+SQRT(('Ejercicio 3 - TIR'!$E$18-'Ejercicio 3 - TIR'!$C$18)*('Ejercicio 3 - TIR'!$D$18-'Ejercicio 3 - TIR'!$C$18)*H877),'Ejercicio 3 - TIR'!$E$18-SQRT(('Ejercicio 3 - TIR'!$E$18-'Ejercicio 3 - TIR'!$C$18)*('Ejercicio 3 - TIR'!$E$18-'Ejercicio 3 - TIR'!$D$18)*(1-H877)))</f>
        <v>33846.0549927519</v>
      </c>
      <c r="J877" s="16">
        <f ca="1" t="shared" si="6518"/>
        <v>0.690659435215366</v>
      </c>
      <c r="K877" s="17">
        <f ca="1">IF(J877&lt;=('Ejercicio 3 - TIR'!$D$18-'Ejercicio 3 - TIR'!$C$18)/('Ejercicio 3 - TIR'!$E$18-'Ejercicio 3 - TIR'!$C$18),'Ejercicio 3 - TIR'!$C$18+SQRT(('Ejercicio 3 - TIR'!$E$18-'Ejercicio 3 - TIR'!$C$18)*('Ejercicio 3 - TIR'!$D$18-'Ejercicio 3 - TIR'!$C$18)*J877),'Ejercicio 3 - TIR'!$E$18-SQRT(('Ejercicio 3 - TIR'!$E$18-'Ejercicio 3 - TIR'!$C$18)*('Ejercicio 3 - TIR'!$E$18-'Ejercicio 3 - TIR'!$D$18)*(1-J877)))</f>
        <v>40183.3058682487</v>
      </c>
      <c r="L877" s="16">
        <f ca="1" t="shared" si="6518"/>
        <v>0.761846859868504</v>
      </c>
      <c r="M877" s="17">
        <f ca="1">IF(L877&lt;=('Ejercicio 3 - TIR'!$D$18-'Ejercicio 3 - TIR'!$C$18)/('Ejercicio 3 - TIR'!$E$18-'Ejercicio 3 - TIR'!$C$18),'Ejercicio 3 - TIR'!$C$18+SQRT(('Ejercicio 3 - TIR'!$E$18-'Ejercicio 3 - TIR'!$C$18)*('Ejercicio 3 - TIR'!$D$18-'Ejercicio 3 - TIR'!$C$18)*L877),'Ejercicio 3 - TIR'!$E$18-SQRT(('Ejercicio 3 - TIR'!$E$18-'Ejercicio 3 - TIR'!$C$18)*('Ejercicio 3 - TIR'!$E$18-'Ejercicio 3 - TIR'!$D$18)*(1-L877)))</f>
        <v>40773.7149279938</v>
      </c>
      <c r="N877" s="16">
        <f ca="1" t="shared" ref="N877:R877" si="6519">RAND()</f>
        <v>0.231625411756901</v>
      </c>
      <c r="O877" s="17">
        <f ca="1">IF(N877&lt;=('Ejercicio 3 - TIR'!$D$18-'Ejercicio 3 - TIR'!$C$18)/('Ejercicio 3 - TIR'!$E$18-'Ejercicio 3 - TIR'!$C$18),'Ejercicio 3 - TIR'!$C$18+SQRT(('Ejercicio 3 - TIR'!$E$18-'Ejercicio 3 - TIR'!$C$18)*('Ejercicio 3 - TIR'!$D$18-'Ejercicio 3 - TIR'!$C$18)*N877),'Ejercicio 3 - TIR'!$E$18-SQRT(('Ejercicio 3 - TIR'!$E$18-'Ejercicio 3 - TIR'!$C$18)*('Ejercicio 3 - TIR'!$E$18-'Ejercicio 3 - TIR'!$D$18)*(1-N877)))</f>
        <v>35894.3881585399</v>
      </c>
      <c r="P877" s="16">
        <f ca="1" t="shared" si="6519"/>
        <v>0.537171140066337</v>
      </c>
      <c r="Q877" s="18">
        <f ca="1">IF(P877&lt;=('Ejercicio 3 - TIR'!$D$22-'Ejercicio 3 - TIR'!$C$22)/('Ejercicio 3 - TIR'!$E$22-'Ejercicio 3 - TIR'!$C$22),'Ejercicio 3 - TIR'!$C$22+SQRT(('Ejercicio 3 - TIR'!$E$22-'Ejercicio 3 - TIR'!$C$22)*('Ejercicio 3 - TIR'!$D$22-'Ejercicio 3 - TIR'!$C$22)*P877),'Ejercicio 3 - TIR'!$E$22-SQRT(('Ejercicio 3 - TIR'!$E$22-'Ejercicio 3 - TIR'!$C$22)*('Ejercicio 3 - TIR'!$E$22-'Ejercicio 3 - TIR'!$D$22)*(1-P877)))</f>
        <v>0.15113666776201</v>
      </c>
      <c r="R877" s="16">
        <f ca="1" t="shared" si="6519"/>
        <v>0.239805655020469</v>
      </c>
      <c r="S877" s="18">
        <f ca="1">IF(R877&lt;=('Ejercicio 3 - TIR'!$D$23-'Ejercicio 3 - TIR'!$C$23)/('Ejercicio 3 - TIR'!$E$23-'Ejercicio 3 - TIR'!$C$23),'Ejercicio 3 - TIR'!$C$23+SQRT(('Ejercicio 3 - TIR'!$E$23-'Ejercicio 3 - TIR'!$C$23)*('Ejercicio 3 - TIR'!$D$23-'Ejercicio 3 - TIR'!$C$23)*R877),'Ejercicio 3 - TIR'!$E$23-SQRT(('Ejercicio 3 - TIR'!$E$23-'Ejercicio 3 - TIR'!$C$23)*('Ejercicio 3 - TIR'!$E$23-'Ejercicio 3 - TIR'!$D$23)*(1-R877)))</f>
        <v>0.140776192602035</v>
      </c>
      <c r="T877" s="16">
        <f ca="1" t="shared" ref="T877:X877" si="6520">RAND()</f>
        <v>0.953217740469775</v>
      </c>
      <c r="U877" s="18">
        <f ca="1">IF(T877&lt;=('Ejercicio 3 - TIR'!$D$24-'Ejercicio 3 - TIR'!$C$24)/('Ejercicio 3 - TIR'!$E$24-'Ejercicio 3 - TIR'!$C$24),'Ejercicio 3 - TIR'!$C$24+SQRT(('Ejercicio 3 - TIR'!$E$24-'Ejercicio 3 - TIR'!$C$24)*('Ejercicio 3 - TIR'!$D$24-'Ejercicio 3 - TIR'!$C$24)*T877),'Ejercicio 3 - TIR'!$E$24-SQRT(('Ejercicio 3 - TIR'!$E$24-'Ejercicio 3 - TIR'!$C$24)*('Ejercicio 3 - TIR'!$E$24-'Ejercicio 3 - TIR'!$D$24)*(1-T877)))</f>
        <v>0.208554899446286</v>
      </c>
      <c r="V877" s="16">
        <f ca="1" t="shared" si="6520"/>
        <v>0.00475251205961236</v>
      </c>
      <c r="W877" s="18">
        <f ca="1">IF(V877&lt;=('Ejercicio 3 - TIR'!$D$25-'Ejercicio 3 - TIR'!$C$25)/('Ejercicio 3 - TIR'!$E$25-'Ejercicio 3 - TIR'!$C$25),'Ejercicio 3 - TIR'!$C$25+SQRT(('Ejercicio 3 - TIR'!$E$25-'Ejercicio 3 - TIR'!$C$25)*('Ejercicio 3 - TIR'!$D$25-'Ejercicio 3 - TIR'!$C$25)*V877),'Ejercicio 3 - TIR'!$E$25-SQRT(('Ejercicio 3 - TIR'!$E$25-'Ejercicio 3 - TIR'!$C$25)*('Ejercicio 3 - TIR'!$E$25-'Ejercicio 3 - TIR'!$D$25)*(1-V877)))</f>
        <v>0.182579441195968</v>
      </c>
      <c r="X877" s="16">
        <f ca="1" t="shared" si="6520"/>
        <v>0.034677346230825</v>
      </c>
      <c r="Y877" s="18">
        <f ca="1">IF(X877&lt;=('Ejercicio 3 - TIR'!$D$26-'Ejercicio 3 - TIR'!$C$26)/('Ejercicio 3 - TIR'!$E$26-'Ejercicio 3 - TIR'!$C$26),'Ejercicio 3 - TIR'!$C$26+SQRT(('Ejercicio 3 - TIR'!$E$26-'Ejercicio 3 - TIR'!$C$26)*('Ejercicio 3 - TIR'!$D$26-'Ejercicio 3 - TIR'!$C$26)*X877),'Ejercicio 3 - TIR'!$E$26-SQRT(('Ejercicio 3 - TIR'!$E$26-'Ejercicio 3 - TIR'!$C$26)*('Ejercicio 3 - TIR'!$E$26-'Ejercicio 3 - TIR'!$D$26)*(1-X877)))</f>
        <v>0.199676199399724</v>
      </c>
      <c r="Z877" s="16">
        <f ca="1" t="shared" si="6192"/>
        <v>1.15113666776201</v>
      </c>
      <c r="AA877" s="16">
        <f ca="1" t="shared" si="6193"/>
        <v>1.31318930501414</v>
      </c>
      <c r="AB877" s="16">
        <f ca="1" t="shared" si="6194"/>
        <v>1.5870613684753</v>
      </c>
      <c r="AC877" s="16">
        <f ca="1" t="shared" si="6195"/>
        <v>1.87682614627523</v>
      </c>
      <c r="AD877" s="16">
        <f ca="1" t="shared" si="6196"/>
        <v>2.2515836580975</v>
      </c>
      <c r="AE877" s="15">
        <f ca="1" t="shared" si="6197"/>
        <v>4750.56743027731</v>
      </c>
      <c r="AF877" s="15">
        <f ca="1" t="shared" si="6198"/>
        <v>5419.33422581099</v>
      </c>
      <c r="AG877" s="15">
        <f ca="1" t="shared" si="6199"/>
        <v>6549.56293034081</v>
      </c>
      <c r="AH877" s="15">
        <f ca="1" t="shared" si="6200"/>
        <v>7745.37847024026</v>
      </c>
      <c r="AI877" s="15">
        <f ca="1" t="shared" si="6201"/>
        <v>9291.94620609029</v>
      </c>
      <c r="AJ877" s="17">
        <f ca="1" t="shared" si="6202"/>
        <v>45396.3730422858</v>
      </c>
      <c r="AK877" s="17">
        <f ca="1" t="shared" si="6203"/>
        <v>44446.2774334023</v>
      </c>
      <c r="AL877" s="17">
        <f ca="1" t="shared" si="6204"/>
        <v>63773.3724011244</v>
      </c>
      <c r="AM877" s="17">
        <f ca="1" t="shared" si="6205"/>
        <v>76525.1742576315</v>
      </c>
      <c r="AN877" s="17">
        <f ca="1" t="shared" si="6206"/>
        <v>80819.2177951768</v>
      </c>
      <c r="AO877" s="17">
        <f ca="1">C877/'Ejercicio 3 - TIR'!$D$7</f>
        <v>15226.9676152074</v>
      </c>
      <c r="AP877" s="17">
        <f ca="1" t="shared" si="6207"/>
        <v>30169.4054270784</v>
      </c>
      <c r="AQ877" s="17">
        <f ca="1" t="shared" si="6208"/>
        <v>29219.3098181948</v>
      </c>
      <c r="AR877" s="17">
        <f ca="1" t="shared" si="6209"/>
        <v>48546.4047859169</v>
      </c>
      <c r="AS877" s="17">
        <f ca="1" t="shared" si="6210"/>
        <v>61298.206642424</v>
      </c>
      <c r="AT877" s="17">
        <f ca="1" t="shared" si="6211"/>
        <v>65592.2501799693</v>
      </c>
      <c r="AU877" s="17">
        <f ca="1">AP877*'Ejercicio 3 - TIR'!$D$5</f>
        <v>15084.7027135392</v>
      </c>
      <c r="AV877" s="17">
        <f ca="1">AQ877*'Ejercicio 3 - TIR'!$D$5</f>
        <v>14609.6549090974</v>
      </c>
      <c r="AW877" s="17">
        <f ca="1">AR877*'Ejercicio 3 - TIR'!$D$5</f>
        <v>24273.2023929585</v>
      </c>
      <c r="AX877" s="17">
        <f ca="1">AS877*'Ejercicio 3 - TIR'!$D$5</f>
        <v>30649.103321212</v>
      </c>
      <c r="AY877" s="17">
        <f ca="1">AT877*'Ejercicio 3 - TIR'!$D$5</f>
        <v>32796.1250899847</v>
      </c>
      <c r="AZ877" s="17">
        <f ca="1" t="shared" ref="AZ877:BD877" si="6521">AJ877-AU877-AE877</f>
        <v>25561.1028984693</v>
      </c>
      <c r="BA877" s="17">
        <f ca="1" t="shared" si="6521"/>
        <v>24417.2882984939</v>
      </c>
      <c r="BB877" s="17">
        <f ca="1" t="shared" si="6521"/>
        <v>32950.6070778251</v>
      </c>
      <c r="BC877" s="17">
        <f ca="1" t="shared" si="6521"/>
        <v>38130.6924661792</v>
      </c>
      <c r="BD877" s="17">
        <f ca="1" t="shared" si="6521"/>
        <v>38731.1464991018</v>
      </c>
      <c r="BE877" s="17">
        <f ca="1" t="shared" ref="BE877:BI877" si="6522">AZ877/Z877</f>
        <v>22205.098329605</v>
      </c>
      <c r="BF877" s="17">
        <f ca="1" t="shared" si="6522"/>
        <v>18593.8830032057</v>
      </c>
      <c r="BG877" s="17">
        <f ca="1" t="shared" si="6522"/>
        <v>20762.0245394045</v>
      </c>
      <c r="BH877" s="17">
        <f ca="1" t="shared" si="6522"/>
        <v>20316.5820882524</v>
      </c>
      <c r="BI877" s="17">
        <f ca="1" t="shared" si="6522"/>
        <v>17201.7354806297</v>
      </c>
      <c r="BJ877" s="17">
        <f ca="1" t="shared" si="6214"/>
        <v>70772.3688175112</v>
      </c>
      <c r="BK877" s="17">
        <f ca="1" t="shared" si="6215"/>
        <v>34284.7914447809</v>
      </c>
      <c r="BL877" s="17">
        <f ca="1" t="shared" si="6216"/>
        <v>105057.160262292</v>
      </c>
      <c r="BM877" s="17">
        <f ca="1">BK877*'Ejercicio 3 - TIR'!$D$5</f>
        <v>17142.3957223905</v>
      </c>
      <c r="BN877" s="17">
        <f ca="1" t="shared" si="6217"/>
        <v>87914.7645399017</v>
      </c>
      <c r="BO877" s="17">
        <f ca="1" t="shared" si="6218"/>
        <v>39045.7464121881</v>
      </c>
      <c r="BP877" s="17">
        <f ca="1" t="shared" si="6219"/>
        <v>-107567.100680622</v>
      </c>
      <c r="BQ877" s="17">
        <f ca="1" t="shared" ref="BQ877:BT877" si="6523">BE877</f>
        <v>22205.098329605</v>
      </c>
      <c r="BR877" s="17">
        <f ca="1" t="shared" si="6523"/>
        <v>18593.8830032057</v>
      </c>
      <c r="BS877" s="17">
        <f ca="1" t="shared" si="6523"/>
        <v>20762.0245394045</v>
      </c>
      <c r="BT877" s="17">
        <f ca="1" t="shared" si="6523"/>
        <v>20316.5820882524</v>
      </c>
      <c r="BU877" s="17">
        <f ca="1" t="shared" si="6221"/>
        <v>56247.4818928178</v>
      </c>
      <c r="BV877" s="19">
        <f ca="1" t="shared" si="6222"/>
        <v>7.58505401104848</v>
      </c>
    </row>
    <row r="878" ht="15" customHeight="1" spans="1:74">
      <c r="A878" s="15">
        <v>877</v>
      </c>
      <c r="B878" s="16">
        <f ca="1" t="shared" ref="B878:F878" si="6524">RAND()</f>
        <v>0.32785536604777</v>
      </c>
      <c r="C878" s="17">
        <f ca="1">IF(B878&lt;=('Ejercicio 3 - TIR'!$D$13-'Ejercicio 3 - TIR'!$C$13)/('Ejercicio 3 - TIR'!$E$13-'Ejercicio 3 - TIR'!$C$13),'Ejercicio 3 - TIR'!$C$13+SQRT(('Ejercicio 3 - TIR'!$E$13-'Ejercicio 3 - TIR'!$C$13)*('Ejercicio 3 - TIR'!$D$13-'Ejercicio 3 - TIR'!$C$13)*B878),'Ejercicio 3 - TIR'!$E$13-SQRT(('Ejercicio 3 - TIR'!$E$13-'Ejercicio 3 - TIR'!$C$13)*('Ejercicio 3 - TIR'!$E$13-'Ejercicio 3 - TIR'!$D$13)*(1-B878)))</f>
        <v>71599.7612555339</v>
      </c>
      <c r="D878" s="16">
        <f ca="1" t="shared" si="6524"/>
        <v>0.240151766579977</v>
      </c>
      <c r="E878" s="17">
        <f ca="1">IF(D878&lt;=('Ejercicio 3 - TIR'!$D$14-'Ejercicio 3 - TIR'!$C$14)/('Ejercicio 3 - TIR'!$E$14-'Ejercicio 3 - TIR'!$C$14),'Ejercicio 3 - TIR'!$C$14+SQRT(('Ejercicio 3 - TIR'!$E$14-'Ejercicio 3 - TIR'!$C$14)*('Ejercicio 3 - TIR'!$D$14-'Ejercicio 3 - TIR'!$C$14)*D878),'Ejercicio 3 - TIR'!$E$14-SQRT(('Ejercicio 3 - TIR'!$E$14-'Ejercicio 3 - TIR'!$C$14)*('Ejercicio 3 - TIR'!$E$14-'Ejercicio 3 - TIR'!$D$14)*(1-D878)))</f>
        <v>29243.9819148411</v>
      </c>
      <c r="F878" s="16">
        <f ca="1" t="shared" si="6524"/>
        <v>0.773168997850588</v>
      </c>
      <c r="G878" s="17">
        <f ca="1">IF(F878&lt;=('Ejercicio 3 - TIR'!$D$18-'Ejercicio 3 - TIR'!$C$18)/('Ejercicio 3 - TIR'!$E$18-'Ejercicio 3 - TIR'!$C$18),'Ejercicio 3 - TIR'!$C$18+SQRT(('Ejercicio 3 - TIR'!$E$18-'Ejercicio 3 - TIR'!$C$18)*('Ejercicio 3 - TIR'!$D$18-'Ejercicio 3 - TIR'!$C$18)*F878),'Ejercicio 3 - TIR'!$E$18-SQRT(('Ejercicio 3 - TIR'!$E$18-'Ejercicio 3 - TIR'!$C$18)*('Ejercicio 3 - TIR'!$E$18-'Ejercicio 3 - TIR'!$D$18)*(1-F878)))</f>
        <v>40875.3999998538</v>
      </c>
      <c r="H878" s="16">
        <f ca="1" t="shared" ref="H878:L878" si="6525">RAND()</f>
        <v>0.365673701564476</v>
      </c>
      <c r="I878" s="17">
        <f ca="1">IF(H878&lt;=('Ejercicio 3 - TIR'!$D$18-'Ejercicio 3 - TIR'!$C$18)/('Ejercicio 3 - TIR'!$E$18-'Ejercicio 3 - TIR'!$C$18),'Ejercicio 3 - TIR'!$C$18+SQRT(('Ejercicio 3 - TIR'!$E$18-'Ejercicio 3 - TIR'!$C$18)*('Ejercicio 3 - TIR'!$D$18-'Ejercicio 3 - TIR'!$C$18)*H878),'Ejercicio 3 - TIR'!$E$18-SQRT(('Ejercicio 3 - TIR'!$E$18-'Ejercicio 3 - TIR'!$C$18)*('Ejercicio 3 - TIR'!$E$18-'Ejercicio 3 - TIR'!$D$18)*(1-H878)))</f>
        <v>37406.1498252919</v>
      </c>
      <c r="J878" s="16">
        <f ca="1" t="shared" si="6525"/>
        <v>0.348630301522085</v>
      </c>
      <c r="K878" s="17">
        <f ca="1">IF(J878&lt;=('Ejercicio 3 - TIR'!$D$18-'Ejercicio 3 - TIR'!$C$18)/('Ejercicio 3 - TIR'!$E$18-'Ejercicio 3 - TIR'!$C$18),'Ejercicio 3 - TIR'!$C$18+SQRT(('Ejercicio 3 - TIR'!$E$18-'Ejercicio 3 - TIR'!$C$18)*('Ejercicio 3 - TIR'!$D$18-'Ejercicio 3 - TIR'!$C$18)*J878),'Ejercicio 3 - TIR'!$E$18-SQRT(('Ejercicio 3 - TIR'!$E$18-'Ejercicio 3 - TIR'!$C$18)*('Ejercicio 3 - TIR'!$E$18-'Ejercicio 3 - TIR'!$D$18)*(1-J878)))</f>
        <v>37231.4967488282</v>
      </c>
      <c r="L878" s="16">
        <f ca="1" t="shared" si="6525"/>
        <v>0.264527754103651</v>
      </c>
      <c r="M878" s="17">
        <f ca="1">IF(L878&lt;=('Ejercicio 3 - TIR'!$D$18-'Ejercicio 3 - TIR'!$C$18)/('Ejercicio 3 - TIR'!$E$18-'Ejercicio 3 - TIR'!$C$18),'Ejercicio 3 - TIR'!$C$18+SQRT(('Ejercicio 3 - TIR'!$E$18-'Ejercicio 3 - TIR'!$C$18)*('Ejercicio 3 - TIR'!$D$18-'Ejercicio 3 - TIR'!$C$18)*L878),'Ejercicio 3 - TIR'!$E$18-SQRT(('Ejercicio 3 - TIR'!$E$18-'Ejercicio 3 - TIR'!$C$18)*('Ejercicio 3 - TIR'!$E$18-'Ejercicio 3 - TIR'!$D$18)*(1-L878)))</f>
        <v>36299.1398710894</v>
      </c>
      <c r="N878" s="16">
        <f ca="1" t="shared" ref="N878:R878" si="6526">RAND()</f>
        <v>0.701261226509458</v>
      </c>
      <c r="O878" s="17">
        <f ca="1">IF(N878&lt;=('Ejercicio 3 - TIR'!$D$18-'Ejercicio 3 - TIR'!$C$18)/('Ejercicio 3 - TIR'!$E$18-'Ejercicio 3 - TIR'!$C$18),'Ejercicio 3 - TIR'!$C$18+SQRT(('Ejercicio 3 - TIR'!$E$18-'Ejercicio 3 - TIR'!$C$18)*('Ejercicio 3 - TIR'!$D$18-'Ejercicio 3 - TIR'!$C$18)*N878),'Ejercicio 3 - TIR'!$E$18-SQRT(('Ejercicio 3 - TIR'!$E$18-'Ejercicio 3 - TIR'!$C$18)*('Ejercicio 3 - TIR'!$E$18-'Ejercicio 3 - TIR'!$D$18)*(1-N878)))</f>
        <v>40266.564882478</v>
      </c>
      <c r="P878" s="16">
        <f ca="1" t="shared" si="6526"/>
        <v>0.831347153123338</v>
      </c>
      <c r="Q878" s="18">
        <f ca="1">IF(P878&lt;=('Ejercicio 3 - TIR'!$D$22-'Ejercicio 3 - TIR'!$C$22)/('Ejercicio 3 - TIR'!$E$22-'Ejercicio 3 - TIR'!$C$22),'Ejercicio 3 - TIR'!$C$22+SQRT(('Ejercicio 3 - TIR'!$E$22-'Ejercicio 3 - TIR'!$C$22)*('Ejercicio 3 - TIR'!$D$22-'Ejercicio 3 - TIR'!$C$22)*P878),'Ejercicio 3 - TIR'!$E$22-SQRT(('Ejercicio 3 - TIR'!$E$22-'Ejercicio 3 - TIR'!$C$22)*('Ejercicio 3 - TIR'!$E$22-'Ejercicio 3 - TIR'!$D$22)*(1-P878)))</f>
        <v>0.162576592630085</v>
      </c>
      <c r="R878" s="16">
        <f ca="1" t="shared" si="6526"/>
        <v>0.209788616216624</v>
      </c>
      <c r="S878" s="18">
        <f ca="1">IF(R878&lt;=('Ejercicio 3 - TIR'!$D$23-'Ejercicio 3 - TIR'!$C$23)/('Ejercicio 3 - TIR'!$E$23-'Ejercicio 3 - TIR'!$C$23),'Ejercicio 3 - TIR'!$C$23+SQRT(('Ejercicio 3 - TIR'!$E$23-'Ejercicio 3 - TIR'!$C$23)*('Ejercicio 3 - TIR'!$D$23-'Ejercicio 3 - TIR'!$C$23)*R878),'Ejercicio 3 - TIR'!$E$23-SQRT(('Ejercicio 3 - TIR'!$E$23-'Ejercicio 3 - TIR'!$C$23)*('Ejercicio 3 - TIR'!$E$23-'Ejercicio 3 - TIR'!$D$23)*(1-R878)))</f>
        <v>0.139432434463801</v>
      </c>
      <c r="T878" s="16">
        <f ca="1" t="shared" ref="T878:X878" si="6527">RAND()</f>
        <v>0.357660841454082</v>
      </c>
      <c r="U878" s="18">
        <f ca="1">IF(T878&lt;=('Ejercicio 3 - TIR'!$D$24-'Ejercicio 3 - TIR'!$C$24)/('Ejercicio 3 - TIR'!$E$24-'Ejercicio 3 - TIR'!$C$24),'Ejercicio 3 - TIR'!$C$24+SQRT(('Ejercicio 3 - TIR'!$E$24-'Ejercicio 3 - TIR'!$C$24)*('Ejercicio 3 - TIR'!$D$24-'Ejercicio 3 - TIR'!$C$24)*T878),'Ejercicio 3 - TIR'!$E$24-SQRT(('Ejercicio 3 - TIR'!$E$24-'Ejercicio 3 - TIR'!$C$24)*('Ejercicio 3 - TIR'!$E$24-'Ejercicio 3 - TIR'!$D$24)*(1-T878)))</f>
        <v>0.177405980497942</v>
      </c>
      <c r="V878" s="16">
        <f ca="1" t="shared" si="6527"/>
        <v>0.492313938371912</v>
      </c>
      <c r="W878" s="18">
        <f ca="1">IF(V878&lt;=('Ejercicio 3 - TIR'!$D$25-'Ejercicio 3 - TIR'!$C$25)/('Ejercicio 3 - TIR'!$E$25-'Ejercicio 3 - TIR'!$C$25),'Ejercicio 3 - TIR'!$C$25+SQRT(('Ejercicio 3 - TIR'!$E$25-'Ejercicio 3 - TIR'!$C$25)*('Ejercicio 3 - TIR'!$D$25-'Ejercicio 3 - TIR'!$C$25)*V878),'Ejercicio 3 - TIR'!$E$25-SQRT(('Ejercicio 3 - TIR'!$E$25-'Ejercicio 3 - TIR'!$C$25)*('Ejercicio 3 - TIR'!$E$25-'Ejercicio 3 - TIR'!$D$25)*(1-V878)))</f>
        <v>0.207846693893618</v>
      </c>
      <c r="X878" s="16">
        <f ca="1" t="shared" si="6527"/>
        <v>0.73627501477928</v>
      </c>
      <c r="Y878" s="18">
        <f ca="1">IF(X878&lt;=('Ejercicio 3 - TIR'!$D$26-'Ejercicio 3 - TIR'!$C$26)/('Ejercicio 3 - TIR'!$E$26-'Ejercicio 3 - TIR'!$C$26),'Ejercicio 3 - TIR'!$C$26+SQRT(('Ejercicio 3 - TIR'!$E$26-'Ejercicio 3 - TIR'!$C$26)*('Ejercicio 3 - TIR'!$D$26-'Ejercicio 3 - TIR'!$C$26)*X878),'Ejercicio 3 - TIR'!$E$26-SQRT(('Ejercicio 3 - TIR'!$E$26-'Ejercicio 3 - TIR'!$C$26)*('Ejercicio 3 - TIR'!$E$26-'Ejercicio 3 - TIR'!$D$26)*(1-X878)))</f>
        <v>0.242262552812996</v>
      </c>
      <c r="Z878" s="16">
        <f ca="1" t="shared" si="6192"/>
        <v>1.16257659263009</v>
      </c>
      <c r="AA878" s="16">
        <f ca="1" t="shared" si="6193"/>
        <v>1.32467747719113</v>
      </c>
      <c r="AB878" s="16">
        <f ca="1" t="shared" si="6194"/>
        <v>1.55968318387576</v>
      </c>
      <c r="AC878" s="16">
        <f ca="1" t="shared" si="6195"/>
        <v>1.88385817716581</v>
      </c>
      <c r="AD878" s="16">
        <f ca="1" t="shared" si="6196"/>
        <v>2.34024646830364</v>
      </c>
      <c r="AE878" s="15">
        <f ca="1" t="shared" si="6197"/>
        <v>4754.38693465071</v>
      </c>
      <c r="AF878" s="15">
        <f ca="1" t="shared" si="6198"/>
        <v>5417.30267933194</v>
      </c>
      <c r="AG878" s="15">
        <f ca="1" t="shared" si="6199"/>
        <v>6378.36457281295</v>
      </c>
      <c r="AH878" s="15">
        <f ca="1" t="shared" si="6200"/>
        <v>7704.08656172031</v>
      </c>
      <c r="AI878" s="15">
        <f ca="1" t="shared" si="6201"/>
        <v>9570.49823925497</v>
      </c>
      <c r="AJ878" s="17">
        <f ca="1" t="shared" si="6202"/>
        <v>47520.7832542219</v>
      </c>
      <c r="AK878" s="17">
        <f ca="1" t="shared" si="6203"/>
        <v>49551.0841820011</v>
      </c>
      <c r="AL878" s="17">
        <f ca="1" t="shared" si="6204"/>
        <v>58069.3393896724</v>
      </c>
      <c r="AM878" s="17">
        <f ca="1" t="shared" si="6205"/>
        <v>68382.4314702372</v>
      </c>
      <c r="AN878" s="17">
        <f ca="1" t="shared" si="6206"/>
        <v>94233.6862569384</v>
      </c>
      <c r="AO878" s="17">
        <f ca="1">C878/'Ejercicio 3 - TIR'!$D$7</f>
        <v>14319.9522511068</v>
      </c>
      <c r="AP878" s="17">
        <f ca="1" t="shared" si="6207"/>
        <v>33200.8310031151</v>
      </c>
      <c r="AQ878" s="17">
        <f ca="1" t="shared" si="6208"/>
        <v>35231.1319308943</v>
      </c>
      <c r="AR878" s="17">
        <f ca="1" t="shared" si="6209"/>
        <v>43749.3871385657</v>
      </c>
      <c r="AS878" s="17">
        <f ca="1" t="shared" si="6210"/>
        <v>54062.4792191304</v>
      </c>
      <c r="AT878" s="17">
        <f ca="1" t="shared" si="6211"/>
        <v>79913.7340058316</v>
      </c>
      <c r="AU878" s="17">
        <f ca="1">AP878*'Ejercicio 3 - TIR'!$D$5</f>
        <v>16600.4155015575</v>
      </c>
      <c r="AV878" s="17">
        <f ca="1">AQ878*'Ejercicio 3 - TIR'!$D$5</f>
        <v>17615.5659654472</v>
      </c>
      <c r="AW878" s="17">
        <f ca="1">AR878*'Ejercicio 3 - TIR'!$D$5</f>
        <v>21874.6935692828</v>
      </c>
      <c r="AX878" s="17">
        <f ca="1">AS878*'Ejercicio 3 - TIR'!$D$5</f>
        <v>27031.2396095652</v>
      </c>
      <c r="AY878" s="17">
        <f ca="1">AT878*'Ejercicio 3 - TIR'!$D$5</f>
        <v>39956.8670029158</v>
      </c>
      <c r="AZ878" s="17">
        <f ca="1" t="shared" ref="AZ878:BD878" si="6528">AJ878-AU878-AE878</f>
        <v>26165.9808180136</v>
      </c>
      <c r="BA878" s="17">
        <f ca="1" t="shared" si="6528"/>
        <v>26518.215537222</v>
      </c>
      <c r="BB878" s="17">
        <f ca="1" t="shared" si="6528"/>
        <v>29816.2812475766</v>
      </c>
      <c r="BC878" s="17">
        <f ca="1" t="shared" si="6528"/>
        <v>33647.1052989517</v>
      </c>
      <c r="BD878" s="17">
        <f ca="1" t="shared" si="6528"/>
        <v>44706.3210147676</v>
      </c>
      <c r="BE878" s="17">
        <f ca="1" t="shared" ref="BE878:BI878" si="6529">AZ878/Z878</f>
        <v>22506.8877043349</v>
      </c>
      <c r="BF878" s="17">
        <f ca="1" t="shared" si="6529"/>
        <v>20018.6203765249</v>
      </c>
      <c r="BG878" s="17">
        <f ca="1" t="shared" si="6529"/>
        <v>19116.8831951398</v>
      </c>
      <c r="BH878" s="17">
        <f ca="1" t="shared" si="6529"/>
        <v>17860.7422293181</v>
      </c>
      <c r="BI878" s="17">
        <f ca="1" t="shared" si="6529"/>
        <v>19103.2532770677</v>
      </c>
      <c r="BJ878" s="17">
        <f ca="1" t="shared" si="6214"/>
        <v>68438.1253953423</v>
      </c>
      <c r="BK878" s="17">
        <f ca="1" t="shared" si="6215"/>
        <v>33512.2176819294</v>
      </c>
      <c r="BL878" s="17">
        <f ca="1" t="shared" si="6216"/>
        <v>101950.343077272</v>
      </c>
      <c r="BM878" s="17">
        <f ca="1">BK878*'Ejercicio 3 - TIR'!$D$5</f>
        <v>16756.1088409647</v>
      </c>
      <c r="BN878" s="17">
        <f ca="1" t="shared" si="6217"/>
        <v>85194.234236307</v>
      </c>
      <c r="BO878" s="17">
        <f ca="1" t="shared" si="6218"/>
        <v>36403.9580403945</v>
      </c>
      <c r="BP878" s="17">
        <f ca="1" t="shared" si="6219"/>
        <v>-100843.743170375</v>
      </c>
      <c r="BQ878" s="17">
        <f ca="1" t="shared" ref="BQ878:BT878" si="6530">BE878</f>
        <v>22506.8877043349</v>
      </c>
      <c r="BR878" s="17">
        <f ca="1" t="shared" si="6530"/>
        <v>20018.6203765249</v>
      </c>
      <c r="BS878" s="17">
        <f ca="1" t="shared" si="6530"/>
        <v>19116.8831951398</v>
      </c>
      <c r="BT878" s="17">
        <f ca="1" t="shared" si="6530"/>
        <v>17860.7422293181</v>
      </c>
      <c r="BU878" s="17">
        <f ca="1" t="shared" si="6221"/>
        <v>55507.2113174622</v>
      </c>
      <c r="BV878" s="19">
        <f ca="1" t="shared" si="6222"/>
        <v>9.04789233345982</v>
      </c>
    </row>
    <row r="879" ht="15" customHeight="1" spans="1:74">
      <c r="A879" s="15">
        <v>878</v>
      </c>
      <c r="B879" s="16">
        <f ca="1" t="shared" ref="B879:F879" si="6531">RAND()</f>
        <v>0.240085427183193</v>
      </c>
      <c r="C879" s="17">
        <f ca="1">IF(B879&lt;=('Ejercicio 3 - TIR'!$D$13-'Ejercicio 3 - TIR'!$C$13)/('Ejercicio 3 - TIR'!$E$13-'Ejercicio 3 - TIR'!$C$13),'Ejercicio 3 - TIR'!$C$13+SQRT(('Ejercicio 3 - TIR'!$E$13-'Ejercicio 3 - TIR'!$C$13)*('Ejercicio 3 - TIR'!$D$13-'Ejercicio 3 - TIR'!$C$13)*B879),'Ejercicio 3 - TIR'!$E$13-SQRT(('Ejercicio 3 - TIR'!$E$13-'Ejercicio 3 - TIR'!$C$13)*('Ejercicio 3 - TIR'!$E$13-'Ejercicio 3 - TIR'!$D$13)*(1-B879)))</f>
        <v>69799.7025910625</v>
      </c>
      <c r="D879" s="16">
        <f ca="1" t="shared" si="6531"/>
        <v>0.380844794007141</v>
      </c>
      <c r="E879" s="17">
        <f ca="1">IF(D879&lt;=('Ejercicio 3 - TIR'!$D$14-'Ejercicio 3 - TIR'!$C$14)/('Ejercicio 3 - TIR'!$E$14-'Ejercicio 3 - TIR'!$C$14),'Ejercicio 3 - TIR'!$C$14+SQRT(('Ejercicio 3 - TIR'!$E$14-'Ejercicio 3 - TIR'!$C$14)*('Ejercicio 3 - TIR'!$D$14-'Ejercicio 3 - TIR'!$C$14)*D879),'Ejercicio 3 - TIR'!$E$14-SQRT(('Ejercicio 3 - TIR'!$E$14-'Ejercicio 3 - TIR'!$C$14)*('Ejercicio 3 - TIR'!$E$14-'Ejercicio 3 - TIR'!$D$14)*(1-D879)))</f>
        <v>30362.9215579135</v>
      </c>
      <c r="F879" s="16">
        <f ca="1" t="shared" si="6531"/>
        <v>0.538969926500394</v>
      </c>
      <c r="G879" s="17">
        <f ca="1">IF(F879&lt;=('Ejercicio 3 - TIR'!$D$18-'Ejercicio 3 - TIR'!$C$18)/('Ejercicio 3 - TIR'!$E$18-'Ejercicio 3 - TIR'!$C$18),'Ejercicio 3 - TIR'!$C$18+SQRT(('Ejercicio 3 - TIR'!$E$18-'Ejercicio 3 - TIR'!$C$18)*('Ejercicio 3 - TIR'!$D$18-'Ejercicio 3 - TIR'!$C$18)*F879),'Ejercicio 3 - TIR'!$E$18-SQRT(('Ejercicio 3 - TIR'!$E$18-'Ejercicio 3 - TIR'!$C$18)*('Ejercicio 3 - TIR'!$E$18-'Ejercicio 3 - TIR'!$D$18)*(1-F879)))</f>
        <v>38991.4119566984</v>
      </c>
      <c r="H879" s="16">
        <f ca="1" t="shared" ref="H879:L879" si="6532">RAND()</f>
        <v>0.996350555501927</v>
      </c>
      <c r="I879" s="17">
        <f ca="1">IF(H879&lt;=('Ejercicio 3 - TIR'!$D$18-'Ejercicio 3 - TIR'!$C$18)/('Ejercicio 3 - TIR'!$E$18-'Ejercicio 3 - TIR'!$C$18),'Ejercicio 3 - TIR'!$C$18+SQRT(('Ejercicio 3 - TIR'!$E$18-'Ejercicio 3 - TIR'!$C$18)*('Ejercicio 3 - TIR'!$D$18-'Ejercicio 3 - TIR'!$C$18)*H879),'Ejercicio 3 - TIR'!$E$18-SQRT(('Ejercicio 3 - TIR'!$E$18-'Ejercicio 3 - TIR'!$C$18)*('Ejercicio 3 - TIR'!$E$18-'Ejercicio 3 - TIR'!$D$18)*(1-H879)))</f>
        <v>44476.8285774668</v>
      </c>
      <c r="J879" s="16">
        <f ca="1" t="shared" si="6532"/>
        <v>0.148676018335123</v>
      </c>
      <c r="K879" s="17">
        <f ca="1">IF(J879&lt;=('Ejercicio 3 - TIR'!$D$18-'Ejercicio 3 - TIR'!$C$18)/('Ejercicio 3 - TIR'!$E$18-'Ejercicio 3 - TIR'!$C$18),'Ejercicio 3 - TIR'!$C$18+SQRT(('Ejercicio 3 - TIR'!$E$18-'Ejercicio 3 - TIR'!$C$18)*('Ejercicio 3 - TIR'!$D$18-'Ejercicio 3 - TIR'!$C$18)*J879),'Ejercicio 3 - TIR'!$E$18-SQRT(('Ejercicio 3 - TIR'!$E$18-'Ejercicio 3 - TIR'!$C$18)*('Ejercicio 3 - TIR'!$E$18-'Ejercicio 3 - TIR'!$D$18)*(1-J879)))</f>
        <v>34722.4361033548</v>
      </c>
      <c r="L879" s="16">
        <f ca="1" t="shared" si="6532"/>
        <v>0.154080195564273</v>
      </c>
      <c r="M879" s="17">
        <f ca="1">IF(L879&lt;=('Ejercicio 3 - TIR'!$D$18-'Ejercicio 3 - TIR'!$C$18)/('Ejercicio 3 - TIR'!$E$18-'Ejercicio 3 - TIR'!$C$18),'Ejercicio 3 - TIR'!$C$18+SQRT(('Ejercicio 3 - TIR'!$E$18-'Ejercicio 3 - TIR'!$C$18)*('Ejercicio 3 - TIR'!$D$18-'Ejercicio 3 - TIR'!$C$18)*L879),'Ejercicio 3 - TIR'!$E$18-SQRT(('Ejercicio 3 - TIR'!$E$18-'Ejercicio 3 - TIR'!$C$18)*('Ejercicio 3 - TIR'!$E$18-'Ejercicio 3 - TIR'!$D$18)*(1-L879)))</f>
        <v>34807.4972006899</v>
      </c>
      <c r="N879" s="16">
        <f ca="1" t="shared" ref="N879:R879" si="6533">RAND()</f>
        <v>0.447666262367491</v>
      </c>
      <c r="O879" s="17">
        <f ca="1">IF(N879&lt;=('Ejercicio 3 - TIR'!$D$18-'Ejercicio 3 - TIR'!$C$18)/('Ejercicio 3 - TIR'!$E$18-'Ejercicio 3 - TIR'!$C$18),'Ejercicio 3 - TIR'!$C$18+SQRT(('Ejercicio 3 - TIR'!$E$18-'Ejercicio 3 - TIR'!$C$18)*('Ejercicio 3 - TIR'!$D$18-'Ejercicio 3 - TIR'!$C$18)*N879),'Ejercicio 3 - TIR'!$E$18-SQRT(('Ejercicio 3 - TIR'!$E$18-'Ejercicio 3 - TIR'!$C$18)*('Ejercicio 3 - TIR'!$E$18-'Ejercicio 3 - TIR'!$D$18)*(1-N879)))</f>
        <v>38194.5066572139</v>
      </c>
      <c r="P879" s="16">
        <f ca="1" t="shared" si="6533"/>
        <v>0.26344703959888</v>
      </c>
      <c r="Q879" s="18">
        <f ca="1">IF(P879&lt;=('Ejercicio 3 - TIR'!$D$22-'Ejercicio 3 - TIR'!$C$22)/('Ejercicio 3 - TIR'!$E$22-'Ejercicio 3 - TIR'!$C$22),'Ejercicio 3 - TIR'!$C$22+SQRT(('Ejercicio 3 - TIR'!$E$22-'Ejercicio 3 - TIR'!$C$22)*('Ejercicio 3 - TIR'!$D$22-'Ejercicio 3 - TIR'!$C$22)*P879),'Ejercicio 3 - TIR'!$E$22-SQRT(('Ejercicio 3 - TIR'!$E$22-'Ejercicio 3 - TIR'!$C$22)*('Ejercicio 3 - TIR'!$E$22-'Ejercicio 3 - TIR'!$D$22)*(1-P879)))</f>
        <v>0.141776240981354</v>
      </c>
      <c r="R879" s="16">
        <f ca="1" t="shared" si="6533"/>
        <v>0.825410350664591</v>
      </c>
      <c r="S879" s="18">
        <f ca="1">IF(R879&lt;=('Ejercicio 3 - TIR'!$D$23-'Ejercicio 3 - TIR'!$C$23)/('Ejercicio 3 - TIR'!$E$23-'Ejercicio 3 - TIR'!$C$23),'Ejercicio 3 - TIR'!$C$23+SQRT(('Ejercicio 3 - TIR'!$E$23-'Ejercicio 3 - TIR'!$C$23)*('Ejercicio 3 - TIR'!$D$23-'Ejercicio 3 - TIR'!$C$23)*R879),'Ejercicio 3 - TIR'!$E$23-SQRT(('Ejercicio 3 - TIR'!$E$23-'Ejercicio 3 - TIR'!$C$23)*('Ejercicio 3 - TIR'!$E$23-'Ejercicio 3 - TIR'!$D$23)*(1-R879)))</f>
        <v>0.162272581439935</v>
      </c>
      <c r="T879" s="16">
        <f ca="1" t="shared" ref="T879:X879" si="6534">RAND()</f>
        <v>0.293011832694187</v>
      </c>
      <c r="U879" s="18">
        <f ca="1">IF(T879&lt;=('Ejercicio 3 - TIR'!$D$24-'Ejercicio 3 - TIR'!$C$24)/('Ejercicio 3 - TIR'!$E$24-'Ejercicio 3 - TIR'!$C$24),'Ejercicio 3 - TIR'!$C$24+SQRT(('Ejercicio 3 - TIR'!$E$24-'Ejercicio 3 - TIR'!$C$24)*('Ejercicio 3 - TIR'!$D$24-'Ejercicio 3 - TIR'!$C$24)*T879),'Ejercicio 3 - TIR'!$E$24-SQRT(('Ejercicio 3 - TIR'!$E$24-'Ejercicio 3 - TIR'!$C$24)*('Ejercicio 3 - TIR'!$E$24-'Ejercicio 3 - TIR'!$D$24)*(1-T879)))</f>
        <v>0.1748057422517</v>
      </c>
      <c r="V879" s="16">
        <f ca="1" t="shared" si="6534"/>
        <v>0.703354783461992</v>
      </c>
      <c r="W879" s="18">
        <f ca="1">IF(V879&lt;=('Ejercicio 3 - TIR'!$D$25-'Ejercicio 3 - TIR'!$C$25)/('Ejercicio 3 - TIR'!$E$25-'Ejercicio 3 - TIR'!$C$25),'Ejercicio 3 - TIR'!$C$25+SQRT(('Ejercicio 3 - TIR'!$E$25-'Ejercicio 3 - TIR'!$C$25)*('Ejercicio 3 - TIR'!$D$25-'Ejercicio 3 - TIR'!$C$25)*V879),'Ejercicio 3 - TIR'!$E$25-SQRT(('Ejercicio 3 - TIR'!$E$25-'Ejercicio 3 - TIR'!$C$25)*('Ejercicio 3 - TIR'!$E$25-'Ejercicio 3 - TIR'!$D$25)*(1-V879)))</f>
        <v>0.217777984887921</v>
      </c>
      <c r="X879" s="16">
        <f ca="1" t="shared" si="6534"/>
        <v>0.176719454003297</v>
      </c>
      <c r="Y879" s="18">
        <f ca="1">IF(X879&lt;=('Ejercicio 3 - TIR'!$D$26-'Ejercicio 3 - TIR'!$C$26)/('Ejercicio 3 - TIR'!$E$26-'Ejercicio 3 - TIR'!$C$26),'Ejercicio 3 - TIR'!$C$26+SQRT(('Ejercicio 3 - TIR'!$E$26-'Ejercicio 3 - TIR'!$C$26)*('Ejercicio 3 - TIR'!$D$26-'Ejercicio 3 - TIR'!$C$26)*X879),'Ejercicio 3 - TIR'!$E$26-SQRT(('Ejercicio 3 - TIR'!$E$26-'Ejercicio 3 - TIR'!$C$26)*('Ejercicio 3 - TIR'!$E$26-'Ejercicio 3 - TIR'!$D$26)*(1-X879)))</f>
        <v>0.21184359232839</v>
      </c>
      <c r="Z879" s="16">
        <f ca="1" t="shared" si="6192"/>
        <v>1.14177624098135</v>
      </c>
      <c r="AA879" s="16">
        <f ca="1" t="shared" si="6193"/>
        <v>1.32705521903218</v>
      </c>
      <c r="AB879" s="16">
        <f ca="1" t="shared" si="6194"/>
        <v>1.5590320916041</v>
      </c>
      <c r="AC879" s="16">
        <f ca="1" t="shared" si="6195"/>
        <v>1.89855495888924</v>
      </c>
      <c r="AD879" s="16">
        <f ca="1" t="shared" si="6196"/>
        <v>2.30075166161321</v>
      </c>
      <c r="AE879" s="15">
        <f ca="1" t="shared" si="6197"/>
        <v>4304.74088369268</v>
      </c>
      <c r="AF879" s="15">
        <f ca="1" t="shared" si="6198"/>
        <v>5003.28229931952</v>
      </c>
      <c r="AG879" s="15">
        <f ca="1" t="shared" si="6199"/>
        <v>5877.88477534686</v>
      </c>
      <c r="AH879" s="15">
        <f ca="1" t="shared" si="6200"/>
        <v>7157.95867712529</v>
      </c>
      <c r="AI879" s="15">
        <f ca="1" t="shared" si="6201"/>
        <v>8674.32635702568</v>
      </c>
      <c r="AJ879" s="17">
        <f ca="1" t="shared" si="6202"/>
        <v>44519.4677744745</v>
      </c>
      <c r="AK879" s="17">
        <f ca="1" t="shared" si="6203"/>
        <v>59023.207489727</v>
      </c>
      <c r="AL879" s="17">
        <f ca="1" t="shared" si="6204"/>
        <v>54133.3921838028</v>
      </c>
      <c r="AM879" s="17">
        <f ca="1" t="shared" si="6205"/>
        <v>66083.9464168931</v>
      </c>
      <c r="AN879" s="17">
        <f ca="1" t="shared" si="6206"/>
        <v>87876.074656082</v>
      </c>
      <c r="AO879" s="17">
        <f ca="1">C879/'Ejercicio 3 - TIR'!$D$7</f>
        <v>13959.9405182125</v>
      </c>
      <c r="AP879" s="17">
        <f ca="1" t="shared" si="6207"/>
        <v>30559.527256262</v>
      </c>
      <c r="AQ879" s="17">
        <f ca="1" t="shared" si="6208"/>
        <v>45063.2669715145</v>
      </c>
      <c r="AR879" s="17">
        <f ca="1" t="shared" si="6209"/>
        <v>40173.4516655903</v>
      </c>
      <c r="AS879" s="17">
        <f ca="1" t="shared" si="6210"/>
        <v>52124.0058986806</v>
      </c>
      <c r="AT879" s="17">
        <f ca="1" t="shared" si="6211"/>
        <v>73916.1341378694</v>
      </c>
      <c r="AU879" s="17">
        <f ca="1">AP879*'Ejercicio 3 - TIR'!$D$5</f>
        <v>15279.763628131</v>
      </c>
      <c r="AV879" s="17">
        <f ca="1">AQ879*'Ejercicio 3 - TIR'!$D$5</f>
        <v>22531.6334857573</v>
      </c>
      <c r="AW879" s="17">
        <f ca="1">AR879*'Ejercicio 3 - TIR'!$D$5</f>
        <v>20086.7258327951</v>
      </c>
      <c r="AX879" s="17">
        <f ca="1">AS879*'Ejercicio 3 - TIR'!$D$5</f>
        <v>26062.0029493403</v>
      </c>
      <c r="AY879" s="17">
        <f ca="1">AT879*'Ejercicio 3 - TIR'!$D$5</f>
        <v>36958.0670689347</v>
      </c>
      <c r="AZ879" s="17">
        <f ca="1" t="shared" ref="AZ879:BD879" si="6535">AJ879-AU879-AE879</f>
        <v>24934.9632626508</v>
      </c>
      <c r="BA879" s="17">
        <f ca="1" t="shared" si="6535"/>
        <v>31488.2917046503</v>
      </c>
      <c r="BB879" s="17">
        <f ca="1" t="shared" si="6535"/>
        <v>28168.7815756608</v>
      </c>
      <c r="BC879" s="17">
        <f ca="1" t="shared" si="6535"/>
        <v>32863.9847904275</v>
      </c>
      <c r="BD879" s="17">
        <f ca="1" t="shared" si="6535"/>
        <v>42243.6812301215</v>
      </c>
      <c r="BE879" s="17">
        <f ca="1" t="shared" ref="BE879:BI879" si="6536">AZ879/Z879</f>
        <v>21838.747705259</v>
      </c>
      <c r="BF879" s="17">
        <f ca="1" t="shared" si="6536"/>
        <v>23727.9438361386</v>
      </c>
      <c r="BG879" s="17">
        <f ca="1" t="shared" si="6536"/>
        <v>18068.1217066403</v>
      </c>
      <c r="BH879" s="17">
        <f ca="1" t="shared" si="6536"/>
        <v>17309.9991846719</v>
      </c>
      <c r="BI879" s="17">
        <f ca="1" t="shared" si="6536"/>
        <v>18360.8174384634</v>
      </c>
      <c r="BJ879" s="17">
        <f ca="1" t="shared" si="6214"/>
        <v>69857.5422258011</v>
      </c>
      <c r="BK879" s="17">
        <f ca="1" t="shared" si="6215"/>
        <v>32118.356343299</v>
      </c>
      <c r="BL879" s="17">
        <f ca="1" t="shared" si="6216"/>
        <v>101975.8985691</v>
      </c>
      <c r="BM879" s="17">
        <f ca="1">BK879*'Ejercicio 3 - TIR'!$D$5</f>
        <v>16059.1781716495</v>
      </c>
      <c r="BN879" s="17">
        <f ca="1" t="shared" si="6217"/>
        <v>85916.7203974506</v>
      </c>
      <c r="BO879" s="17">
        <f ca="1" t="shared" si="6218"/>
        <v>37342.8918170197</v>
      </c>
      <c r="BP879" s="17">
        <f ca="1" t="shared" si="6219"/>
        <v>-100162.624148976</v>
      </c>
      <c r="BQ879" s="17">
        <f ca="1" t="shared" ref="BQ879:BT879" si="6537">BE879</f>
        <v>21838.747705259</v>
      </c>
      <c r="BR879" s="17">
        <f ca="1" t="shared" si="6537"/>
        <v>23727.9438361386</v>
      </c>
      <c r="BS879" s="17">
        <f ca="1" t="shared" si="6537"/>
        <v>18068.1217066403</v>
      </c>
      <c r="BT879" s="17">
        <f ca="1" t="shared" si="6537"/>
        <v>17309.9991846719</v>
      </c>
      <c r="BU879" s="17">
        <f ca="1" t="shared" si="6221"/>
        <v>55703.7092554831</v>
      </c>
      <c r="BV879" s="19">
        <f ca="1" t="shared" si="6222"/>
        <v>9.75596755607462</v>
      </c>
    </row>
    <row r="880" ht="15" customHeight="1" spans="1:74">
      <c r="A880" s="15">
        <v>879</v>
      </c>
      <c r="B880" s="16">
        <f ca="1" t="shared" ref="B880:F880" si="6538">RAND()</f>
        <v>0.903207053677328</v>
      </c>
      <c r="C880" s="17">
        <f ca="1">IF(B880&lt;=('Ejercicio 3 - TIR'!$D$13-'Ejercicio 3 - TIR'!$C$13)/('Ejercicio 3 - TIR'!$E$13-'Ejercicio 3 - TIR'!$C$13),'Ejercicio 3 - TIR'!$C$13+SQRT(('Ejercicio 3 - TIR'!$E$13-'Ejercicio 3 - TIR'!$C$13)*('Ejercicio 3 - TIR'!$D$13-'Ejercicio 3 - TIR'!$C$13)*B880),'Ejercicio 3 - TIR'!$E$13-SQRT(('Ejercicio 3 - TIR'!$E$13-'Ejercicio 3 - TIR'!$C$13)*('Ejercicio 3 - TIR'!$E$13-'Ejercicio 3 - TIR'!$D$13)*(1-B880)))</f>
        <v>89222.6378186865</v>
      </c>
      <c r="D880" s="16">
        <f ca="1" t="shared" si="6538"/>
        <v>0.0975055507853544</v>
      </c>
      <c r="E880" s="17">
        <f ca="1">IF(D880&lt;=('Ejercicio 3 - TIR'!$D$14-'Ejercicio 3 - TIR'!$C$14)/('Ejercicio 3 - TIR'!$E$14-'Ejercicio 3 - TIR'!$C$14),'Ejercicio 3 - TIR'!$C$14+SQRT(('Ejercicio 3 - TIR'!$E$14-'Ejercicio 3 - TIR'!$C$14)*('Ejercicio 3 - TIR'!$D$14-'Ejercicio 3 - TIR'!$C$14)*D880),'Ejercicio 3 - TIR'!$E$14-SQRT(('Ejercicio 3 - TIR'!$E$14-'Ejercicio 3 - TIR'!$C$14)*('Ejercicio 3 - TIR'!$E$14-'Ejercicio 3 - TIR'!$D$14)*(1-D880)))</f>
        <v>27704.2404310456</v>
      </c>
      <c r="F880" s="16">
        <f ca="1" t="shared" si="6538"/>
        <v>0.746453960776849</v>
      </c>
      <c r="G880" s="17">
        <f ca="1">IF(F880&lt;=('Ejercicio 3 - TIR'!$D$18-'Ejercicio 3 - TIR'!$C$18)/('Ejercicio 3 - TIR'!$E$18-'Ejercicio 3 - TIR'!$C$18),'Ejercicio 3 - TIR'!$C$18+SQRT(('Ejercicio 3 - TIR'!$E$18-'Ejercicio 3 - TIR'!$C$18)*('Ejercicio 3 - TIR'!$D$18-'Ejercicio 3 - TIR'!$C$18)*F880),'Ejercicio 3 - TIR'!$E$18-SQRT(('Ejercicio 3 - TIR'!$E$18-'Ejercicio 3 - TIR'!$C$18)*('Ejercicio 3 - TIR'!$E$18-'Ejercicio 3 - TIR'!$D$18)*(1-F880)))</f>
        <v>40639.2715124952</v>
      </c>
      <c r="H880" s="16">
        <f ca="1" t="shared" ref="H880:L880" si="6539">RAND()</f>
        <v>0.0331286211606558</v>
      </c>
      <c r="I880" s="17">
        <f ca="1">IF(H880&lt;=('Ejercicio 3 - TIR'!$D$18-'Ejercicio 3 - TIR'!$C$18)/('Ejercicio 3 - TIR'!$E$18-'Ejercicio 3 - TIR'!$C$18),'Ejercicio 3 - TIR'!$C$18+SQRT(('Ejercicio 3 - TIR'!$E$18-'Ejercicio 3 - TIR'!$C$18)*('Ejercicio 3 - TIR'!$D$18-'Ejercicio 3 - TIR'!$C$18)*H880),'Ejercicio 3 - TIR'!$E$18-SQRT(('Ejercicio 3 - TIR'!$E$18-'Ejercicio 3 - TIR'!$C$18)*('Ejercicio 3 - TIR'!$E$18-'Ejercicio 3 - TIR'!$D$18)*(1-H880)))</f>
        <v>32229.1911479499</v>
      </c>
      <c r="J880" s="16">
        <f ca="1" t="shared" si="6539"/>
        <v>0.498663552039063</v>
      </c>
      <c r="K880" s="17">
        <f ca="1">IF(J880&lt;=('Ejercicio 3 - TIR'!$D$18-'Ejercicio 3 - TIR'!$C$18)/('Ejercicio 3 - TIR'!$E$18-'Ejercicio 3 - TIR'!$C$18),'Ejercicio 3 - TIR'!$C$18+SQRT(('Ejercicio 3 - TIR'!$E$18-'Ejercicio 3 - TIR'!$C$18)*('Ejercicio 3 - TIR'!$D$18-'Ejercicio 3 - TIR'!$C$18)*J880),'Ejercicio 3 - TIR'!$E$18-SQRT(('Ejercicio 3 - TIR'!$E$18-'Ejercicio 3 - TIR'!$C$18)*('Ejercicio 3 - TIR'!$E$18-'Ejercicio 3 - TIR'!$D$18)*(1-J880)))</f>
        <v>38648.6723146307</v>
      </c>
      <c r="L880" s="16">
        <f ca="1" t="shared" si="6539"/>
        <v>0.712294611080792</v>
      </c>
      <c r="M880" s="17">
        <f ca="1">IF(L880&lt;=('Ejercicio 3 - TIR'!$D$18-'Ejercicio 3 - TIR'!$C$18)/('Ejercicio 3 - TIR'!$E$18-'Ejercicio 3 - TIR'!$C$18),'Ejercicio 3 - TIR'!$C$18+SQRT(('Ejercicio 3 - TIR'!$E$18-'Ejercicio 3 - TIR'!$C$18)*('Ejercicio 3 - TIR'!$D$18-'Ejercicio 3 - TIR'!$C$18)*L880),'Ejercicio 3 - TIR'!$E$18-SQRT(('Ejercicio 3 - TIR'!$E$18-'Ejercicio 3 - TIR'!$C$18)*('Ejercicio 3 - TIR'!$E$18-'Ejercicio 3 - TIR'!$D$18)*(1-L880)))</f>
        <v>40354.7977257238</v>
      </c>
      <c r="N880" s="16">
        <f ca="1" t="shared" ref="N880:R880" si="6540">RAND()</f>
        <v>0.75425329036476</v>
      </c>
      <c r="O880" s="17">
        <f ca="1">IF(N880&lt;=('Ejercicio 3 - TIR'!$D$18-'Ejercicio 3 - TIR'!$C$18)/('Ejercicio 3 - TIR'!$E$18-'Ejercicio 3 - TIR'!$C$18),'Ejercicio 3 - TIR'!$C$18+SQRT(('Ejercicio 3 - TIR'!$E$18-'Ejercicio 3 - TIR'!$C$18)*('Ejercicio 3 - TIR'!$D$18-'Ejercicio 3 - TIR'!$C$18)*N880),'Ejercicio 3 - TIR'!$E$18-SQRT(('Ejercicio 3 - TIR'!$E$18-'Ejercicio 3 - TIR'!$C$18)*('Ejercicio 3 - TIR'!$E$18-'Ejercicio 3 - TIR'!$D$18)*(1-N880)))</f>
        <v>40706.8655713287</v>
      </c>
      <c r="P880" s="16">
        <f ca="1" t="shared" si="6540"/>
        <v>0.927051497670505</v>
      </c>
      <c r="Q880" s="18">
        <f ca="1">IF(P880&lt;=('Ejercicio 3 - TIR'!$D$22-'Ejercicio 3 - TIR'!$C$22)/('Ejercicio 3 - TIR'!$E$22-'Ejercicio 3 - TIR'!$C$22),'Ejercicio 3 - TIR'!$C$22+SQRT(('Ejercicio 3 - TIR'!$E$22-'Ejercicio 3 - TIR'!$C$22)*('Ejercicio 3 - TIR'!$D$22-'Ejercicio 3 - TIR'!$C$22)*P880),'Ejercicio 3 - TIR'!$E$22-SQRT(('Ejercicio 3 - TIR'!$E$22-'Ejercicio 3 - TIR'!$C$22)*('Ejercicio 3 - TIR'!$E$22-'Ejercicio 3 - TIR'!$D$22)*(1-P880)))</f>
        <v>0.168541060075509</v>
      </c>
      <c r="R880" s="16">
        <f ca="1" t="shared" si="6540"/>
        <v>0.81244958203765</v>
      </c>
      <c r="S880" s="18">
        <f ca="1">IF(R880&lt;=('Ejercicio 3 - TIR'!$D$23-'Ejercicio 3 - TIR'!$C$23)/('Ejercicio 3 - TIR'!$E$23-'Ejercicio 3 - TIR'!$C$23),'Ejercicio 3 - TIR'!$C$23+SQRT(('Ejercicio 3 - TIR'!$E$23-'Ejercicio 3 - TIR'!$C$23)*('Ejercicio 3 - TIR'!$D$23-'Ejercicio 3 - TIR'!$C$23)*R880),'Ejercicio 3 - TIR'!$E$23-SQRT(('Ejercicio 3 - TIR'!$E$23-'Ejercicio 3 - TIR'!$C$23)*('Ejercicio 3 - TIR'!$E$23-'Ejercicio 3 - TIR'!$D$23)*(1-R880)))</f>
        <v>0.161626357129512</v>
      </c>
      <c r="T880" s="16">
        <f ca="1" t="shared" ref="T880:X880" si="6541">RAND()</f>
        <v>0.621429931924296</v>
      </c>
      <c r="U880" s="18">
        <f ca="1">IF(T880&lt;=('Ejercicio 3 - TIR'!$D$24-'Ejercicio 3 - TIR'!$C$24)/('Ejercicio 3 - TIR'!$E$24-'Ejercicio 3 - TIR'!$C$24),'Ejercicio 3 - TIR'!$C$24+SQRT(('Ejercicio 3 - TIR'!$E$24-'Ejercicio 3 - TIR'!$C$24)*('Ejercicio 3 - TIR'!$D$24-'Ejercicio 3 - TIR'!$C$24)*T880),'Ejercicio 3 - TIR'!$E$24-SQRT(('Ejercicio 3 - TIR'!$E$24-'Ejercicio 3 - TIR'!$C$24)*('Ejercicio 3 - TIR'!$E$24-'Ejercicio 3 - TIR'!$D$24)*(1-T880)))</f>
        <v>0.187442417310065</v>
      </c>
      <c r="V880" s="16">
        <f ca="1" t="shared" si="6541"/>
        <v>0.755071402329124</v>
      </c>
      <c r="W880" s="18">
        <f ca="1">IF(V880&lt;=('Ejercicio 3 - TIR'!$D$25-'Ejercicio 3 - TIR'!$C$25)/('Ejercicio 3 - TIR'!$E$25-'Ejercicio 3 - TIR'!$C$25),'Ejercicio 3 - TIR'!$C$25+SQRT(('Ejercicio 3 - TIR'!$E$25-'Ejercicio 3 - TIR'!$C$25)*('Ejercicio 3 - TIR'!$D$25-'Ejercicio 3 - TIR'!$C$25)*V880),'Ejercicio 3 - TIR'!$E$25-SQRT(('Ejercicio 3 - TIR'!$E$25-'Ejercicio 3 - TIR'!$C$25)*('Ejercicio 3 - TIR'!$E$25-'Ejercicio 3 - TIR'!$D$25)*(1-V880)))</f>
        <v>0.220721166487579</v>
      </c>
      <c r="X880" s="16">
        <f ca="1" t="shared" si="6541"/>
        <v>0.98166117243476</v>
      </c>
      <c r="Y880" s="18">
        <f ca="1">IF(X880&lt;=('Ejercicio 3 - TIR'!$D$26-'Ejercicio 3 - TIR'!$C$26)/('Ejercicio 3 - TIR'!$E$26-'Ejercicio 3 - TIR'!$C$26),'Ejercicio 3 - TIR'!$C$26+SQRT(('Ejercicio 3 - TIR'!$E$26-'Ejercicio 3 - TIR'!$C$26)*('Ejercicio 3 - TIR'!$D$26-'Ejercicio 3 - TIR'!$C$26)*X880),'Ejercicio 3 - TIR'!$E$26-SQRT(('Ejercicio 3 - TIR'!$E$26-'Ejercicio 3 - TIR'!$C$26)*('Ejercicio 3 - TIR'!$E$26-'Ejercicio 3 - TIR'!$D$26)*(1-X880)))</f>
        <v>0.270048634824694</v>
      </c>
      <c r="Z880" s="16">
        <f ca="1" t="shared" si="6192"/>
        <v>1.16854106007551</v>
      </c>
      <c r="AA880" s="16">
        <f ca="1" t="shared" si="6193"/>
        <v>1.35740809477177</v>
      </c>
      <c r="AB880" s="16">
        <f ca="1" t="shared" si="6194"/>
        <v>1.61184394933204</v>
      </c>
      <c r="AC880" s="16">
        <f ca="1" t="shared" si="6195"/>
        <v>1.96761202602456</v>
      </c>
      <c r="AD880" s="16">
        <f ca="1" t="shared" si="6196"/>
        <v>2.49896296751714</v>
      </c>
      <c r="AE880" s="15">
        <f ca="1" t="shared" si="6197"/>
        <v>4669.3020508352</v>
      </c>
      <c r="AF880" s="15">
        <f ca="1" t="shared" si="6198"/>
        <v>5423.98433164906</v>
      </c>
      <c r="AG880" s="15">
        <f ca="1" t="shared" si="6199"/>
        <v>6440.66906622527</v>
      </c>
      <c r="AH880" s="15">
        <f ca="1" t="shared" si="6200"/>
        <v>7862.26105548298</v>
      </c>
      <c r="AI880" s="15">
        <f ca="1" t="shared" si="6201"/>
        <v>9985.45392015151</v>
      </c>
      <c r="AJ880" s="17">
        <f ca="1" t="shared" si="6202"/>
        <v>47488.6574139075</v>
      </c>
      <c r="AK880" s="17">
        <f ca="1" t="shared" si="6203"/>
        <v>43748.164952174</v>
      </c>
      <c r="AL880" s="17">
        <f ca="1" t="shared" si="6204"/>
        <v>62295.6286200543</v>
      </c>
      <c r="AM880" s="17">
        <f ca="1" t="shared" si="6205"/>
        <v>79402.5853129226</v>
      </c>
      <c r="AN880" s="17">
        <f ca="1" t="shared" si="6206"/>
        <v>101724.949586449</v>
      </c>
      <c r="AO880" s="17">
        <f ca="1">C880/'Ejercicio 3 - TIR'!$D$7</f>
        <v>17844.5275637373</v>
      </c>
      <c r="AP880" s="17">
        <f ca="1" t="shared" si="6207"/>
        <v>29644.1298501702</v>
      </c>
      <c r="AQ880" s="17">
        <f ca="1" t="shared" si="6208"/>
        <v>25903.6373884367</v>
      </c>
      <c r="AR880" s="17">
        <f ca="1" t="shared" si="6209"/>
        <v>44451.101056317</v>
      </c>
      <c r="AS880" s="17">
        <f ca="1" t="shared" si="6210"/>
        <v>61558.0577491853</v>
      </c>
      <c r="AT880" s="17">
        <f ca="1" t="shared" si="6211"/>
        <v>83880.4220227115</v>
      </c>
      <c r="AU880" s="17">
        <f ca="1">AP880*'Ejercicio 3 - TIR'!$D$5</f>
        <v>14822.0649250851</v>
      </c>
      <c r="AV880" s="17">
        <f ca="1">AQ880*'Ejercicio 3 - TIR'!$D$5</f>
        <v>12951.8186942183</v>
      </c>
      <c r="AW880" s="17">
        <f ca="1">AR880*'Ejercicio 3 - TIR'!$D$5</f>
        <v>22225.5505281585</v>
      </c>
      <c r="AX880" s="17">
        <f ca="1">AS880*'Ejercicio 3 - TIR'!$D$5</f>
        <v>30779.0288745927</v>
      </c>
      <c r="AY880" s="17">
        <f ca="1">AT880*'Ejercicio 3 - TIR'!$D$5</f>
        <v>41940.2110113557</v>
      </c>
      <c r="AZ880" s="17">
        <f ca="1" t="shared" ref="AZ880:BD880" si="6542">AJ880-AU880-AE880</f>
        <v>27997.2904379872</v>
      </c>
      <c r="BA880" s="17">
        <f ca="1" t="shared" si="6542"/>
        <v>25372.3619263066</v>
      </c>
      <c r="BB880" s="17">
        <f ca="1" t="shared" si="6542"/>
        <v>33629.4090256705</v>
      </c>
      <c r="BC880" s="17">
        <f ca="1" t="shared" si="6542"/>
        <v>40761.295382847</v>
      </c>
      <c r="BD880" s="17">
        <f ca="1" t="shared" si="6542"/>
        <v>49799.2846549415</v>
      </c>
      <c r="BE880" s="17">
        <f ca="1" t="shared" ref="BE880:BI880" si="6543">AZ880/Z880</f>
        <v>23959.1841438401</v>
      </c>
      <c r="BF880" s="17">
        <f ca="1" t="shared" si="6543"/>
        <v>18691.7714901152</v>
      </c>
      <c r="BG880" s="17">
        <f ca="1" t="shared" si="6543"/>
        <v>20863.9360153982</v>
      </c>
      <c r="BH880" s="17">
        <f ca="1" t="shared" si="6543"/>
        <v>20716.124339412</v>
      </c>
      <c r="BI880" s="17">
        <f ca="1" t="shared" si="6543"/>
        <v>19927.9802471102</v>
      </c>
      <c r="BJ880" s="17">
        <f ca="1" t="shared" si="6214"/>
        <v>69231.8708803739</v>
      </c>
      <c r="BK880" s="17">
        <f ca="1" t="shared" si="6215"/>
        <v>44592.8135546183</v>
      </c>
      <c r="BL880" s="17">
        <f ca="1" t="shared" si="6216"/>
        <v>113824.684434992</v>
      </c>
      <c r="BM880" s="17">
        <f ca="1">BK880*'Ejercicio 3 - TIR'!$D$5</f>
        <v>22296.4067773092</v>
      </c>
      <c r="BN880" s="17">
        <f ca="1" t="shared" si="6217"/>
        <v>91528.2776576831</v>
      </c>
      <c r="BO880" s="17">
        <f ca="1" t="shared" si="6218"/>
        <v>36626.5042129142</v>
      </c>
      <c r="BP880" s="17">
        <f ca="1" t="shared" si="6219"/>
        <v>-116926.878249732</v>
      </c>
      <c r="BQ880" s="17">
        <f ca="1" t="shared" ref="BQ880:BT880" si="6544">BE880</f>
        <v>23959.1841438401</v>
      </c>
      <c r="BR880" s="17">
        <f ca="1" t="shared" si="6544"/>
        <v>18691.7714901152</v>
      </c>
      <c r="BS880" s="17">
        <f ca="1" t="shared" si="6544"/>
        <v>20863.9360153982</v>
      </c>
      <c r="BT880" s="17">
        <f ca="1" t="shared" si="6544"/>
        <v>20716.124339412</v>
      </c>
      <c r="BU880" s="17">
        <f ca="1" t="shared" si="6221"/>
        <v>56554.4844600245</v>
      </c>
      <c r="BV880" s="19">
        <f ca="1" t="shared" si="6222"/>
        <v>5.59126804829222</v>
      </c>
    </row>
    <row r="881" ht="15" customHeight="1" spans="1:74">
      <c r="A881" s="15">
        <v>880</v>
      </c>
      <c r="B881" s="16">
        <f ca="1" t="shared" ref="B881:F881" si="6545">RAND()</f>
        <v>0.170699074884563</v>
      </c>
      <c r="C881" s="17">
        <f ca="1">IF(B881&lt;=('Ejercicio 3 - TIR'!$D$13-'Ejercicio 3 - TIR'!$C$13)/('Ejercicio 3 - TIR'!$E$13-'Ejercicio 3 - TIR'!$C$13),'Ejercicio 3 - TIR'!$C$13+SQRT(('Ejercicio 3 - TIR'!$E$13-'Ejercicio 3 - TIR'!$C$13)*('Ejercicio 3 - TIR'!$D$13-'Ejercicio 3 - TIR'!$C$13)*B881),'Ejercicio 3 - TIR'!$E$13-SQRT(('Ejercicio 3 - TIR'!$E$13-'Ejercicio 3 - TIR'!$C$13)*('Ejercicio 3 - TIR'!$E$13-'Ejercicio 3 - TIR'!$D$13)*(1-B881)))</f>
        <v>68263.1489127224</v>
      </c>
      <c r="D881" s="16">
        <f ca="1" t="shared" si="6545"/>
        <v>0.475172992597147</v>
      </c>
      <c r="E881" s="17">
        <f ca="1">IF(D881&lt;=('Ejercicio 3 - TIR'!$D$14-'Ejercicio 3 - TIR'!$C$14)/('Ejercicio 3 - TIR'!$E$14-'Ejercicio 3 - TIR'!$C$14),'Ejercicio 3 - TIR'!$C$14+SQRT(('Ejercicio 3 - TIR'!$E$14-'Ejercicio 3 - TIR'!$C$14)*('Ejercicio 3 - TIR'!$D$14-'Ejercicio 3 - TIR'!$C$14)*D881),'Ejercicio 3 - TIR'!$E$14-SQRT(('Ejercicio 3 - TIR'!$E$14-'Ejercicio 3 - TIR'!$C$14)*('Ejercicio 3 - TIR'!$E$14-'Ejercicio 3 - TIR'!$D$14)*(1-D881)))</f>
        <v>31127.3425001058</v>
      </c>
      <c r="F881" s="16">
        <f ca="1" t="shared" si="6545"/>
        <v>0.800739640179457</v>
      </c>
      <c r="G881" s="17">
        <f ca="1">IF(F881&lt;=('Ejercicio 3 - TIR'!$D$18-'Ejercicio 3 - TIR'!$C$18)/('Ejercicio 3 - TIR'!$E$18-'Ejercicio 3 - TIR'!$C$18),'Ejercicio 3 - TIR'!$C$18+SQRT(('Ejercicio 3 - TIR'!$E$18-'Ejercicio 3 - TIR'!$C$18)*('Ejercicio 3 - TIR'!$D$18-'Ejercicio 3 - TIR'!$C$18)*F881),'Ejercicio 3 - TIR'!$E$18-SQRT(('Ejercicio 3 - TIR'!$E$18-'Ejercicio 3 - TIR'!$C$18)*('Ejercicio 3 - TIR'!$E$18-'Ejercicio 3 - TIR'!$D$18)*(1-F881)))</f>
        <v>41134.1848225063</v>
      </c>
      <c r="H881" s="16">
        <f ca="1" t="shared" ref="H881:L881" si="6546">RAND()</f>
        <v>0.152735426182784</v>
      </c>
      <c r="I881" s="17">
        <f ca="1">IF(H881&lt;=('Ejercicio 3 - TIR'!$D$18-'Ejercicio 3 - TIR'!$C$18)/('Ejercicio 3 - TIR'!$E$18-'Ejercicio 3 - TIR'!$C$18),'Ejercicio 3 - TIR'!$C$18+SQRT(('Ejercicio 3 - TIR'!$E$18-'Ejercicio 3 - TIR'!$C$18)*('Ejercicio 3 - TIR'!$D$18-'Ejercicio 3 - TIR'!$C$18)*H881),'Ejercicio 3 - TIR'!$E$18-SQRT(('Ejercicio 3 - TIR'!$E$18-'Ejercicio 3 - TIR'!$C$18)*('Ejercicio 3 - TIR'!$E$18-'Ejercicio 3 - TIR'!$D$18)*(1-H881)))</f>
        <v>34786.4719708171</v>
      </c>
      <c r="J881" s="16">
        <f ca="1" t="shared" si="6546"/>
        <v>0.35984988074684</v>
      </c>
      <c r="K881" s="17">
        <f ca="1">IF(J881&lt;=('Ejercicio 3 - TIR'!$D$18-'Ejercicio 3 - TIR'!$C$18)/('Ejercicio 3 - TIR'!$E$18-'Ejercicio 3 - TIR'!$C$18),'Ejercicio 3 - TIR'!$C$18+SQRT(('Ejercicio 3 - TIR'!$E$18-'Ejercicio 3 - TIR'!$C$18)*('Ejercicio 3 - TIR'!$D$18-'Ejercicio 3 - TIR'!$C$18)*J881),'Ejercicio 3 - TIR'!$E$18-SQRT(('Ejercicio 3 - TIR'!$E$18-'Ejercicio 3 - TIR'!$C$18)*('Ejercicio 3 - TIR'!$E$18-'Ejercicio 3 - TIR'!$D$18)*(1-J881)))</f>
        <v>37346.9369203789</v>
      </c>
      <c r="L881" s="16">
        <f ca="1" t="shared" si="6546"/>
        <v>0.568768976611818</v>
      </c>
      <c r="M881" s="17">
        <f ca="1">IF(L881&lt;=('Ejercicio 3 - TIR'!$D$18-'Ejercicio 3 - TIR'!$C$18)/('Ejercicio 3 - TIR'!$E$18-'Ejercicio 3 - TIR'!$C$18),'Ejercicio 3 - TIR'!$C$18+SQRT(('Ejercicio 3 - TIR'!$E$18-'Ejercicio 3 - TIR'!$C$18)*('Ejercicio 3 - TIR'!$D$18-'Ejercicio 3 - TIR'!$C$18)*L881),'Ejercicio 3 - TIR'!$E$18-SQRT(('Ejercicio 3 - TIR'!$E$18-'Ejercicio 3 - TIR'!$C$18)*('Ejercicio 3 - TIR'!$E$18-'Ejercicio 3 - TIR'!$D$18)*(1-L881)))</f>
        <v>39236.6306893679</v>
      </c>
      <c r="N881" s="16">
        <f ca="1" t="shared" ref="N881:R881" si="6547">RAND()</f>
        <v>0.259905967631421</v>
      </c>
      <c r="O881" s="17">
        <f ca="1">IF(N881&lt;=('Ejercicio 3 - TIR'!$D$18-'Ejercicio 3 - TIR'!$C$18)/('Ejercicio 3 - TIR'!$E$18-'Ejercicio 3 - TIR'!$C$18),'Ejercicio 3 - TIR'!$C$18+SQRT(('Ejercicio 3 - TIR'!$E$18-'Ejercicio 3 - TIR'!$C$18)*('Ejercicio 3 - TIR'!$D$18-'Ejercicio 3 - TIR'!$C$18)*N881),'Ejercicio 3 - TIR'!$E$18-SQRT(('Ejercicio 3 - TIR'!$E$18-'Ejercicio 3 - TIR'!$C$18)*('Ejercicio 3 - TIR'!$E$18-'Ejercicio 3 - TIR'!$D$18)*(1-N881)))</f>
        <v>36243.8686040558</v>
      </c>
      <c r="P881" s="16">
        <f ca="1" t="shared" si="6547"/>
        <v>0.337493979100401</v>
      </c>
      <c r="Q881" s="18">
        <f ca="1">IF(P881&lt;=('Ejercicio 3 - TIR'!$D$22-'Ejercicio 3 - TIR'!$C$22)/('Ejercicio 3 - TIR'!$E$22-'Ejercicio 3 - TIR'!$C$22),'Ejercicio 3 - TIR'!$C$22+SQRT(('Ejercicio 3 - TIR'!$E$22-'Ejercicio 3 - TIR'!$C$22)*('Ejercicio 3 - TIR'!$D$22-'Ejercicio 3 - TIR'!$C$22)*P881),'Ejercicio 3 - TIR'!$E$22-SQRT(('Ejercicio 3 - TIR'!$E$22-'Ejercicio 3 - TIR'!$C$22)*('Ejercicio 3 - TIR'!$E$22-'Ejercicio 3 - TIR'!$D$22)*(1-P881)))</f>
        <v>0.144647295234583</v>
      </c>
      <c r="R881" s="16">
        <f ca="1" t="shared" si="6547"/>
        <v>0.6929016931149</v>
      </c>
      <c r="S881" s="18">
        <f ca="1">IF(R881&lt;=('Ejercicio 3 - TIR'!$D$23-'Ejercicio 3 - TIR'!$C$23)/('Ejercicio 3 - TIR'!$E$23-'Ejercicio 3 - TIR'!$C$23),'Ejercicio 3 - TIR'!$C$23+SQRT(('Ejercicio 3 - TIR'!$E$23-'Ejercicio 3 - TIR'!$C$23)*('Ejercicio 3 - TIR'!$D$23-'Ejercicio 3 - TIR'!$C$23)*R881),'Ejercicio 3 - TIR'!$E$23-SQRT(('Ejercicio 3 - TIR'!$E$23-'Ejercicio 3 - TIR'!$C$23)*('Ejercicio 3 - TIR'!$E$23-'Ejercicio 3 - TIR'!$D$23)*(1-R881)))</f>
        <v>0.156488790920219</v>
      </c>
      <c r="T881" s="16">
        <f ca="1" t="shared" ref="T881:X881" si="6548">RAND()</f>
        <v>0.233408648562115</v>
      </c>
      <c r="U881" s="18">
        <f ca="1">IF(T881&lt;=('Ejercicio 3 - TIR'!$D$24-'Ejercicio 3 - TIR'!$C$24)/('Ejercicio 3 - TIR'!$E$24-'Ejercicio 3 - TIR'!$C$24),'Ejercicio 3 - TIR'!$C$24+SQRT(('Ejercicio 3 - TIR'!$E$24-'Ejercicio 3 - TIR'!$C$24)*('Ejercicio 3 - TIR'!$D$24-'Ejercicio 3 - TIR'!$C$24)*T881),'Ejercicio 3 - TIR'!$E$24-SQRT(('Ejercicio 3 - TIR'!$E$24-'Ejercicio 3 - TIR'!$C$24)*('Ejercicio 3 - TIR'!$E$24-'Ejercicio 3 - TIR'!$D$24)*(1-T881)))</f>
        <v>0.172139515847923</v>
      </c>
      <c r="V881" s="16">
        <f ca="1" t="shared" si="6548"/>
        <v>0.0360148342009152</v>
      </c>
      <c r="W881" s="18">
        <f ca="1">IF(V881&lt;=('Ejercicio 3 - TIR'!$D$25-'Ejercicio 3 - TIR'!$C$25)/('Ejercicio 3 - TIR'!$E$25-'Ejercicio 3 - TIR'!$C$25),'Ejercicio 3 - TIR'!$C$25+SQRT(('Ejercicio 3 - TIR'!$E$25-'Ejercicio 3 - TIR'!$C$25)*('Ejercicio 3 - TIR'!$D$25-'Ejercicio 3 - TIR'!$C$25)*V881),'Ejercicio 3 - TIR'!$E$25-SQRT(('Ejercicio 3 - TIR'!$E$25-'Ejercicio 3 - TIR'!$C$25)*('Ejercicio 3 - TIR'!$E$25-'Ejercicio 3 - TIR'!$D$25)*(1-V881)))</f>
        <v>0.187100758261009</v>
      </c>
      <c r="X881" s="16">
        <f ca="1" t="shared" si="6548"/>
        <v>0.67895597466963</v>
      </c>
      <c r="Y881" s="18">
        <f ca="1">IF(X881&lt;=('Ejercicio 3 - TIR'!$D$26-'Ejercicio 3 - TIR'!$C$26)/('Ejercicio 3 - TIR'!$E$26-'Ejercicio 3 - TIR'!$C$26),'Ejercicio 3 - TIR'!$C$26+SQRT(('Ejercicio 3 - TIR'!$E$26-'Ejercicio 3 - TIR'!$C$26)*('Ejercicio 3 - TIR'!$D$26-'Ejercicio 3 - TIR'!$C$26)*X881),'Ejercicio 3 - TIR'!$E$26-SQRT(('Ejercicio 3 - TIR'!$E$26-'Ejercicio 3 - TIR'!$C$26)*('Ejercicio 3 - TIR'!$E$26-'Ejercicio 3 - TIR'!$D$26)*(1-X881)))</f>
        <v>0.238363024403975</v>
      </c>
      <c r="Z881" s="16">
        <f ca="1" t="shared" si="6192"/>
        <v>1.14464729523458</v>
      </c>
      <c r="AA881" s="16">
        <f ca="1" t="shared" si="6193"/>
        <v>1.32377176649594</v>
      </c>
      <c r="AB881" s="16">
        <f ca="1" t="shared" si="6194"/>
        <v>1.5516451974737</v>
      </c>
      <c r="AC881" s="16">
        <f ca="1" t="shared" si="6195"/>
        <v>1.84195919047309</v>
      </c>
      <c r="AD881" s="16">
        <f ca="1" t="shared" si="6196"/>
        <v>2.28101415394295</v>
      </c>
      <c r="AE881" s="15">
        <f ca="1" t="shared" si="6197"/>
        <v>4502.48590048081</v>
      </c>
      <c r="AF881" s="15">
        <f ca="1" t="shared" si="6198"/>
        <v>5207.07447518238</v>
      </c>
      <c r="AG881" s="15">
        <f ca="1" t="shared" si="6199"/>
        <v>6103.41775432436</v>
      </c>
      <c r="AH881" s="15">
        <f ca="1" t="shared" si="6200"/>
        <v>7245.37184414214</v>
      </c>
      <c r="AI881" s="15">
        <f ca="1" t="shared" si="6201"/>
        <v>8972.40058984327</v>
      </c>
      <c r="AJ881" s="17">
        <f ca="1" t="shared" si="6202"/>
        <v>47084.1333987613</v>
      </c>
      <c r="AK881" s="17">
        <f ca="1" t="shared" si="6203"/>
        <v>46049.3494509701</v>
      </c>
      <c r="AL881" s="17">
        <f ca="1" t="shared" si="6204"/>
        <v>57949.1953128592</v>
      </c>
      <c r="AM881" s="17">
        <f ca="1" t="shared" si="6205"/>
        <v>72272.2725014795</v>
      </c>
      <c r="AN881" s="17">
        <f ca="1" t="shared" si="6206"/>
        <v>82672.7772794996</v>
      </c>
      <c r="AO881" s="17">
        <f ca="1">C881/'Ejercicio 3 - TIR'!$D$7</f>
        <v>13652.6297825445</v>
      </c>
      <c r="AP881" s="17">
        <f ca="1" t="shared" si="6207"/>
        <v>33431.5036162168</v>
      </c>
      <c r="AQ881" s="17">
        <f ca="1" t="shared" si="6208"/>
        <v>32396.7196684256</v>
      </c>
      <c r="AR881" s="17">
        <f ca="1" t="shared" si="6209"/>
        <v>44296.5655303147</v>
      </c>
      <c r="AS881" s="17">
        <f ca="1" t="shared" si="6210"/>
        <v>58619.642718935</v>
      </c>
      <c r="AT881" s="17">
        <f ca="1" t="shared" si="6211"/>
        <v>69020.1474969551</v>
      </c>
      <c r="AU881" s="17">
        <f ca="1">AP881*'Ejercicio 3 - TIR'!$D$5</f>
        <v>16715.7518081084</v>
      </c>
      <c r="AV881" s="17">
        <f ca="1">AQ881*'Ejercicio 3 - TIR'!$D$5</f>
        <v>16198.3598342128</v>
      </c>
      <c r="AW881" s="17">
        <f ca="1">AR881*'Ejercicio 3 - TIR'!$D$5</f>
        <v>22148.2827651574</v>
      </c>
      <c r="AX881" s="17">
        <f ca="1">AS881*'Ejercicio 3 - TIR'!$D$5</f>
        <v>29309.8213594675</v>
      </c>
      <c r="AY881" s="17">
        <f ca="1">AT881*'Ejercicio 3 - TIR'!$D$5</f>
        <v>34510.0737484776</v>
      </c>
      <c r="AZ881" s="17">
        <f ca="1" t="shared" ref="AZ881:BD881" si="6549">AJ881-AU881-AE881</f>
        <v>25865.8956901721</v>
      </c>
      <c r="BA881" s="17">
        <f ca="1" t="shared" si="6549"/>
        <v>24643.9151415749</v>
      </c>
      <c r="BB881" s="17">
        <f ca="1" t="shared" si="6549"/>
        <v>29697.4947933775</v>
      </c>
      <c r="BC881" s="17">
        <f ca="1" t="shared" si="6549"/>
        <v>35717.0792978698</v>
      </c>
      <c r="BD881" s="17">
        <f ca="1" t="shared" si="6549"/>
        <v>39190.3029411788</v>
      </c>
      <c r="BE881" s="17">
        <f ca="1" t="shared" ref="BE881:BI881" si="6550">AZ881/Z881</f>
        <v>22597.2627532144</v>
      </c>
      <c r="BF881" s="17">
        <f ca="1" t="shared" si="6550"/>
        <v>18616.4380940137</v>
      </c>
      <c r="BG881" s="17">
        <f ca="1" t="shared" si="6550"/>
        <v>19139.3592051386</v>
      </c>
      <c r="BH881" s="17">
        <f ca="1" t="shared" si="6550"/>
        <v>19390.8092440942</v>
      </c>
      <c r="BI881" s="17">
        <f ca="1" t="shared" si="6550"/>
        <v>17181.0871376816</v>
      </c>
      <c r="BJ881" s="17">
        <f ca="1" t="shared" si="6214"/>
        <v>71001.9088173713</v>
      </c>
      <c r="BK881" s="17">
        <f ca="1" t="shared" si="6215"/>
        <v>31141.841772527</v>
      </c>
      <c r="BL881" s="17">
        <f ca="1" t="shared" si="6216"/>
        <v>102143.750589898</v>
      </c>
      <c r="BM881" s="17">
        <f ca="1">BK881*'Ejercicio 3 - TIR'!$D$5</f>
        <v>15570.9208862635</v>
      </c>
      <c r="BN881" s="17">
        <f ca="1" t="shared" si="6217"/>
        <v>86572.8297036348</v>
      </c>
      <c r="BO881" s="17">
        <f ca="1" t="shared" si="6218"/>
        <v>37953.6573913781</v>
      </c>
      <c r="BP881" s="17">
        <f ca="1" t="shared" si="6219"/>
        <v>-99390.4914128282</v>
      </c>
      <c r="BQ881" s="17">
        <f ca="1" t="shared" ref="BQ881:BT881" si="6551">BE881</f>
        <v>22597.2627532144</v>
      </c>
      <c r="BR881" s="17">
        <f ca="1" t="shared" si="6551"/>
        <v>18616.4380940137</v>
      </c>
      <c r="BS881" s="17">
        <f ca="1" t="shared" si="6551"/>
        <v>19139.3592051386</v>
      </c>
      <c r="BT881" s="17">
        <f ca="1" t="shared" si="6551"/>
        <v>19390.8092440942</v>
      </c>
      <c r="BU881" s="17">
        <f ca="1" t="shared" si="6221"/>
        <v>55134.7445290596</v>
      </c>
      <c r="BV881" s="19">
        <f ca="1" t="shared" si="6222"/>
        <v>9.45315166563463</v>
      </c>
    </row>
    <row r="882" ht="15" customHeight="1" spans="1:74">
      <c r="A882" s="15">
        <v>881</v>
      </c>
      <c r="B882" s="16">
        <f ca="1" t="shared" ref="B882:F882" si="6552">RAND()</f>
        <v>0.986503795602811</v>
      </c>
      <c r="C882" s="17">
        <f ca="1">IF(B882&lt;=('Ejercicio 3 - TIR'!$D$13-'Ejercicio 3 - TIR'!$C$13)/('Ejercicio 3 - TIR'!$E$13-'Ejercicio 3 - TIR'!$C$13),'Ejercicio 3 - TIR'!$C$13+SQRT(('Ejercicio 3 - TIR'!$E$13-'Ejercicio 3 - TIR'!$C$13)*('Ejercicio 3 - TIR'!$D$13-'Ejercicio 3 - TIR'!$C$13)*B882),'Ejercicio 3 - TIR'!$E$13-SQRT(('Ejercicio 3 - TIR'!$E$13-'Ejercicio 3 - TIR'!$C$13)*('Ejercicio 3 - TIR'!$E$13-'Ejercicio 3 - TIR'!$D$13)*(1-B882)))</f>
        <v>95975.6434953366</v>
      </c>
      <c r="D882" s="16">
        <f ca="1" t="shared" si="6552"/>
        <v>0.969520270009441</v>
      </c>
      <c r="E882" s="17">
        <f ca="1">IF(D882&lt;=('Ejercicio 3 - TIR'!$D$14-'Ejercicio 3 - TIR'!$C$14)/('Ejercicio 3 - TIR'!$E$14-'Ejercicio 3 - TIR'!$C$14),'Ejercicio 3 - TIR'!$C$14+SQRT(('Ejercicio 3 - TIR'!$E$14-'Ejercicio 3 - TIR'!$C$14)*('Ejercicio 3 - TIR'!$D$14-'Ejercicio 3 - TIR'!$C$14)*D882),'Ejercicio 3 - TIR'!$E$14-SQRT(('Ejercicio 3 - TIR'!$E$14-'Ejercicio 3 - TIR'!$C$14)*('Ejercicio 3 - TIR'!$E$14-'Ejercicio 3 - TIR'!$D$14)*(1-D882)))</f>
        <v>37861.7859090858</v>
      </c>
      <c r="F882" s="16">
        <f ca="1" t="shared" si="6552"/>
        <v>0.998336033455608</v>
      </c>
      <c r="G882" s="17">
        <f ca="1">IF(F882&lt;=('Ejercicio 3 - TIR'!$D$18-'Ejercicio 3 - TIR'!$C$18)/('Ejercicio 3 - TIR'!$E$18-'Ejercicio 3 - TIR'!$C$18),'Ejercicio 3 - TIR'!$C$18+SQRT(('Ejercicio 3 - TIR'!$E$18-'Ejercicio 3 - TIR'!$C$18)*('Ejercicio 3 - TIR'!$D$18-'Ejercicio 3 - TIR'!$C$18)*F882),'Ejercicio 3 - TIR'!$E$18-SQRT(('Ejercicio 3 - TIR'!$E$18-'Ejercicio 3 - TIR'!$C$18)*('Ejercicio 3 - TIR'!$E$18-'Ejercicio 3 - TIR'!$D$18)*(1-F882)))</f>
        <v>44646.73311671</v>
      </c>
      <c r="H882" s="16">
        <f ca="1" t="shared" ref="H882:L882" si="6553">RAND()</f>
        <v>0.0549863795083514</v>
      </c>
      <c r="I882" s="17">
        <f ca="1">IF(H882&lt;=('Ejercicio 3 - TIR'!$D$18-'Ejercicio 3 - TIR'!$C$18)/('Ejercicio 3 - TIR'!$E$18-'Ejercicio 3 - TIR'!$C$18),'Ejercicio 3 - TIR'!$C$18+SQRT(('Ejercicio 3 - TIR'!$E$18-'Ejercicio 3 - TIR'!$C$18)*('Ejercicio 3 - TIR'!$D$18-'Ejercicio 3 - TIR'!$C$18)*H882),'Ejercicio 3 - TIR'!$E$18-SQRT(('Ejercicio 3 - TIR'!$E$18-'Ejercicio 3 - TIR'!$C$18)*('Ejercicio 3 - TIR'!$E$18-'Ejercicio 3 - TIR'!$D$18)*(1-H882)))</f>
        <v>32871.9256477584</v>
      </c>
      <c r="J882" s="16">
        <f ca="1" t="shared" si="6553"/>
        <v>0.177951002115393</v>
      </c>
      <c r="K882" s="17">
        <f ca="1">IF(J882&lt;=('Ejercicio 3 - TIR'!$D$18-'Ejercicio 3 - TIR'!$C$18)/('Ejercicio 3 - TIR'!$E$18-'Ejercicio 3 - TIR'!$C$18),'Ejercicio 3 - TIR'!$C$18+SQRT(('Ejercicio 3 - TIR'!$E$18-'Ejercicio 3 - TIR'!$C$18)*('Ejercicio 3 - TIR'!$D$18-'Ejercicio 3 - TIR'!$C$18)*J882),'Ejercicio 3 - TIR'!$E$18-SQRT(('Ejercicio 3 - TIR'!$E$18-'Ejercicio 3 - TIR'!$C$18)*('Ejercicio 3 - TIR'!$E$18-'Ejercicio 3 - TIR'!$D$18)*(1-J882)))</f>
        <v>35166.4930385426</v>
      </c>
      <c r="L882" s="16">
        <f ca="1" t="shared" si="6553"/>
        <v>0.180377310054978</v>
      </c>
      <c r="M882" s="17">
        <f ca="1">IF(L882&lt;=('Ejercicio 3 - TIR'!$D$18-'Ejercicio 3 - TIR'!$C$18)/('Ejercicio 3 - TIR'!$E$18-'Ejercicio 3 - TIR'!$C$18),'Ejercicio 3 - TIR'!$C$18+SQRT(('Ejercicio 3 - TIR'!$E$18-'Ejercicio 3 - TIR'!$C$18)*('Ejercicio 3 - TIR'!$D$18-'Ejercicio 3 - TIR'!$C$18)*L882),'Ejercicio 3 - TIR'!$E$18-SQRT(('Ejercicio 3 - TIR'!$E$18-'Ejercicio 3 - TIR'!$C$18)*('Ejercicio 3 - TIR'!$E$18-'Ejercicio 3 - TIR'!$D$18)*(1-L882)))</f>
        <v>35201.595573307</v>
      </c>
      <c r="N882" s="16">
        <f ca="1" t="shared" ref="N882:R882" si="6554">RAND()</f>
        <v>0.555272350161961</v>
      </c>
      <c r="O882" s="17">
        <f ca="1">IF(N882&lt;=('Ejercicio 3 - TIR'!$D$18-'Ejercicio 3 - TIR'!$C$18)/('Ejercicio 3 - TIR'!$E$18-'Ejercicio 3 - TIR'!$C$18),'Ejercicio 3 - TIR'!$C$18+SQRT(('Ejercicio 3 - TIR'!$E$18-'Ejercicio 3 - TIR'!$C$18)*('Ejercicio 3 - TIR'!$D$18-'Ejercicio 3 - TIR'!$C$18)*N882),'Ejercicio 3 - TIR'!$E$18-SQRT(('Ejercicio 3 - TIR'!$E$18-'Ejercicio 3 - TIR'!$C$18)*('Ejercicio 3 - TIR'!$E$18-'Ejercicio 3 - TIR'!$D$18)*(1-N882)))</f>
        <v>39126.3822254108</v>
      </c>
      <c r="P882" s="16">
        <f ca="1" t="shared" si="6554"/>
        <v>0.980041773725904</v>
      </c>
      <c r="Q882" s="18">
        <f ca="1">IF(P882&lt;=('Ejercicio 3 - TIR'!$D$22-'Ejercicio 3 - TIR'!$C$22)/('Ejercicio 3 - TIR'!$E$22-'Ejercicio 3 - TIR'!$C$22),'Ejercicio 3 - TIR'!$C$22+SQRT(('Ejercicio 3 - TIR'!$E$22-'Ejercicio 3 - TIR'!$C$22)*('Ejercicio 3 - TIR'!$D$22-'Ejercicio 3 - TIR'!$C$22)*P882),'Ejercicio 3 - TIR'!$E$22-SQRT(('Ejercicio 3 - TIR'!$E$22-'Ejercicio 3 - TIR'!$C$22)*('Ejercicio 3 - TIR'!$E$22-'Ejercicio 3 - TIR'!$D$22)*(1-P882)))</f>
        <v>0.174006269334265</v>
      </c>
      <c r="R882" s="16">
        <f ca="1" t="shared" si="6554"/>
        <v>0.894529134656058</v>
      </c>
      <c r="S882" s="18">
        <f ca="1">IF(R882&lt;=('Ejercicio 3 - TIR'!$D$23-'Ejercicio 3 - TIR'!$C$23)/('Ejercicio 3 - TIR'!$E$23-'Ejercicio 3 - TIR'!$C$23),'Ejercicio 3 - TIR'!$C$23+SQRT(('Ejercicio 3 - TIR'!$E$23-'Ejercicio 3 - TIR'!$C$23)*('Ejercicio 3 - TIR'!$D$23-'Ejercicio 3 - TIR'!$C$23)*R882),'Ejercicio 3 - TIR'!$E$23-SQRT(('Ejercicio 3 - TIR'!$E$23-'Ejercicio 3 - TIR'!$C$23)*('Ejercicio 3 - TIR'!$E$23-'Ejercicio 3 - TIR'!$D$23)*(1-R882)))</f>
        <v>0.16622148202385</v>
      </c>
      <c r="T882" s="16">
        <f ca="1" t="shared" ref="T882:X882" si="6555">RAND()</f>
        <v>0.946842727078476</v>
      </c>
      <c r="U882" s="18">
        <f ca="1">IF(T882&lt;=('Ejercicio 3 - TIR'!$D$24-'Ejercicio 3 - TIR'!$C$24)/('Ejercicio 3 - TIR'!$E$24-'Ejercicio 3 - TIR'!$C$24),'Ejercicio 3 - TIR'!$C$24+SQRT(('Ejercicio 3 - TIR'!$E$24-'Ejercicio 3 - TIR'!$C$24)*('Ejercicio 3 - TIR'!$D$24-'Ejercicio 3 - TIR'!$C$24)*T882),'Ejercicio 3 - TIR'!$E$24-SQRT(('Ejercicio 3 - TIR'!$E$24-'Ejercicio 3 - TIR'!$C$24)*('Ejercicio 3 - TIR'!$E$24-'Ejercicio 3 - TIR'!$D$24)*(1-T882)))</f>
        <v>0.207799985074588</v>
      </c>
      <c r="V882" s="16">
        <f ca="1" t="shared" si="6555"/>
        <v>0.0740042694561114</v>
      </c>
      <c r="W882" s="18">
        <f ca="1">IF(V882&lt;=('Ejercicio 3 - TIR'!$D$25-'Ejercicio 3 - TIR'!$C$25)/('Ejercicio 3 - TIR'!$E$25-'Ejercicio 3 - TIR'!$C$25),'Ejercicio 3 - TIR'!$C$25+SQRT(('Ejercicio 3 - TIR'!$E$25-'Ejercicio 3 - TIR'!$C$25)*('Ejercicio 3 - TIR'!$D$25-'Ejercicio 3 - TIR'!$C$25)*V882),'Ejercicio 3 - TIR'!$E$25-SQRT(('Ejercicio 3 - TIR'!$E$25-'Ejercicio 3 - TIR'!$C$25)*('Ejercicio 3 - TIR'!$E$25-'Ejercicio 3 - TIR'!$D$25)*(1-V882)))</f>
        <v>0.1901787021392</v>
      </c>
      <c r="X882" s="16">
        <f ca="1" t="shared" si="6555"/>
        <v>0.099351596704798</v>
      </c>
      <c r="Y882" s="18">
        <f ca="1">IF(X882&lt;=('Ejercicio 3 - TIR'!$D$26-'Ejercicio 3 - TIR'!$C$26)/('Ejercicio 3 - TIR'!$E$26-'Ejercicio 3 - TIR'!$C$26),'Ejercicio 3 - TIR'!$C$26+SQRT(('Ejercicio 3 - TIR'!$E$26-'Ejercicio 3 - TIR'!$C$26)*('Ejercicio 3 - TIR'!$D$26-'Ejercicio 3 - TIR'!$C$26)*X882),'Ejercicio 3 - TIR'!$E$26-SQRT(('Ejercicio 3 - TIR'!$E$26-'Ejercicio 3 - TIR'!$C$26)*('Ejercicio 3 - TIR'!$E$26-'Ejercicio 3 - TIR'!$D$26)*(1-X882)))</f>
        <v>0.20637831832341</v>
      </c>
      <c r="Z882" s="16">
        <f ca="1" t="shared" si="6192"/>
        <v>1.17400626933426</v>
      </c>
      <c r="AA882" s="16">
        <f ca="1" t="shared" si="6193"/>
        <v>1.3691513313283</v>
      </c>
      <c r="AB882" s="16">
        <f ca="1" t="shared" si="6194"/>
        <v>1.65366095754317</v>
      </c>
      <c r="AC882" s="16">
        <f ca="1" t="shared" si="6195"/>
        <v>1.968152052227</v>
      </c>
      <c r="AD882" s="16">
        <f ca="1" t="shared" si="6196"/>
        <v>2.37433596297037</v>
      </c>
      <c r="AE882" s="15">
        <f ca="1" t="shared" si="6197"/>
        <v>6588.18811637267</v>
      </c>
      <c r="AF882" s="15">
        <f ca="1" t="shared" si="6198"/>
        <v>7683.28650892805</v>
      </c>
      <c r="AG882" s="15">
        <f ca="1" t="shared" si="6199"/>
        <v>9279.87333080708</v>
      </c>
      <c r="AH882" s="15">
        <f ca="1" t="shared" si="6200"/>
        <v>11044.7075968761</v>
      </c>
      <c r="AI882" s="15">
        <f ca="1" t="shared" si="6201"/>
        <v>13324.0957770932</v>
      </c>
      <c r="AJ882" s="17">
        <f ca="1" t="shared" si="6202"/>
        <v>52415.5445843113</v>
      </c>
      <c r="AK882" s="17">
        <f ca="1" t="shared" si="6203"/>
        <v>45006.6407639533</v>
      </c>
      <c r="AL882" s="17">
        <f ca="1" t="shared" si="6204"/>
        <v>58153.4565515515</v>
      </c>
      <c r="AM882" s="17">
        <f ca="1" t="shared" si="6205"/>
        <v>69282.0925692689</v>
      </c>
      <c r="AN882" s="17">
        <f ca="1" t="shared" si="6206"/>
        <v>92899.1764187176</v>
      </c>
      <c r="AO882" s="17">
        <f ca="1">C882/'Ejercicio 3 - TIR'!$D$7</f>
        <v>19195.1286990673</v>
      </c>
      <c r="AP882" s="17">
        <f ca="1" t="shared" si="6207"/>
        <v>33220.415885244</v>
      </c>
      <c r="AQ882" s="17">
        <f ca="1" t="shared" si="6208"/>
        <v>25811.5120648859</v>
      </c>
      <c r="AR882" s="17">
        <f ca="1" t="shared" si="6209"/>
        <v>38958.3278524842</v>
      </c>
      <c r="AS882" s="17">
        <f ca="1" t="shared" si="6210"/>
        <v>50086.9638702016</v>
      </c>
      <c r="AT882" s="17">
        <f ca="1" t="shared" si="6211"/>
        <v>73704.0477196503</v>
      </c>
      <c r="AU882" s="17">
        <f ca="1">AP882*'Ejercicio 3 - TIR'!$D$5</f>
        <v>16610.207942622</v>
      </c>
      <c r="AV882" s="17">
        <f ca="1">AQ882*'Ejercicio 3 - TIR'!$D$5</f>
        <v>12905.756032443</v>
      </c>
      <c r="AW882" s="17">
        <f ca="1">AR882*'Ejercicio 3 - TIR'!$D$5</f>
        <v>19479.1639262421</v>
      </c>
      <c r="AX882" s="17">
        <f ca="1">AS882*'Ejercicio 3 - TIR'!$D$5</f>
        <v>25043.4819351008</v>
      </c>
      <c r="AY882" s="17">
        <f ca="1">AT882*'Ejercicio 3 - TIR'!$D$5</f>
        <v>36852.0238598252</v>
      </c>
      <c r="AZ882" s="17">
        <f ca="1" t="shared" ref="AZ882:BD882" si="6556">AJ882-AU882-AE882</f>
        <v>29217.1485253166</v>
      </c>
      <c r="BA882" s="17">
        <f ca="1" t="shared" si="6556"/>
        <v>24417.5982225822</v>
      </c>
      <c r="BB882" s="17">
        <f ca="1" t="shared" si="6556"/>
        <v>29394.4192945024</v>
      </c>
      <c r="BC882" s="17">
        <f ca="1" t="shared" si="6556"/>
        <v>33193.903037292</v>
      </c>
      <c r="BD882" s="17">
        <f ca="1" t="shared" si="6556"/>
        <v>42723.0567817992</v>
      </c>
      <c r="BE882" s="17">
        <f ca="1" t="shared" ref="BE882:BI882" si="6557">AZ882/Z882</f>
        <v>24886.7057088925</v>
      </c>
      <c r="BF882" s="17">
        <f ca="1" t="shared" si="6557"/>
        <v>17834.1120253619</v>
      </c>
      <c r="BG882" s="17">
        <f ca="1" t="shared" si="6557"/>
        <v>17775.3602758896</v>
      </c>
      <c r="BH882" s="17">
        <f ca="1" t="shared" si="6557"/>
        <v>16865.517580175</v>
      </c>
      <c r="BI882" s="17">
        <f ca="1" t="shared" si="6557"/>
        <v>17993.6864235301</v>
      </c>
      <c r="BJ882" s="17">
        <f ca="1" t="shared" si="6214"/>
        <v>89896.5999062274</v>
      </c>
      <c r="BK882" s="17">
        <f ca="1" t="shared" si="6215"/>
        <v>45575.6843840403</v>
      </c>
      <c r="BL882" s="17">
        <f ca="1" t="shared" si="6216"/>
        <v>135472.284290268</v>
      </c>
      <c r="BM882" s="17">
        <f ca="1">BK882*'Ejercicio 3 - TIR'!$D$5</f>
        <v>22787.8421920201</v>
      </c>
      <c r="BN882" s="17">
        <f ca="1" t="shared" si="6217"/>
        <v>112684.442098248</v>
      </c>
      <c r="BO882" s="17">
        <f ca="1" t="shared" si="6218"/>
        <v>47459.3502586195</v>
      </c>
      <c r="BP882" s="17">
        <f ca="1" t="shared" si="6219"/>
        <v>-133837.429404422</v>
      </c>
      <c r="BQ882" s="17">
        <f ca="1" t="shared" ref="BQ882:BT882" si="6558">BE882</f>
        <v>24886.7057088925</v>
      </c>
      <c r="BR882" s="17">
        <f ca="1" t="shared" si="6558"/>
        <v>17834.1120253619</v>
      </c>
      <c r="BS882" s="17">
        <f ca="1" t="shared" si="6558"/>
        <v>17775.3602758896</v>
      </c>
      <c r="BT882" s="17">
        <f ca="1" t="shared" si="6558"/>
        <v>16865.517580175</v>
      </c>
      <c r="BU882" s="17">
        <f ca="1" t="shared" si="6221"/>
        <v>65453.0366821496</v>
      </c>
      <c r="BV882" s="19">
        <f ca="1" t="shared" si="6222"/>
        <v>1.85159664377761</v>
      </c>
    </row>
    <row r="883" ht="15" customHeight="1" spans="1:74">
      <c r="A883" s="15">
        <v>882</v>
      </c>
      <c r="B883" s="16">
        <f ca="1" t="shared" ref="B883:F883" si="6559">RAND()</f>
        <v>0.437118636950535</v>
      </c>
      <c r="C883" s="17">
        <f ca="1">IF(B883&lt;=('Ejercicio 3 - TIR'!$D$13-'Ejercicio 3 - TIR'!$C$13)/('Ejercicio 3 - TIR'!$E$13-'Ejercicio 3 - TIR'!$C$13),'Ejercicio 3 - TIR'!$C$13+SQRT(('Ejercicio 3 - TIR'!$E$13-'Ejercicio 3 - TIR'!$C$13)*('Ejercicio 3 - TIR'!$D$13-'Ejercicio 3 - TIR'!$C$13)*B883),'Ejercicio 3 - TIR'!$E$13-SQRT(('Ejercicio 3 - TIR'!$E$13-'Ejercicio 3 - TIR'!$C$13)*('Ejercicio 3 - TIR'!$E$13-'Ejercicio 3 - TIR'!$D$13)*(1-B883)))</f>
        <v>74010.4321763643</v>
      </c>
      <c r="D883" s="16">
        <f ca="1" t="shared" si="6559"/>
        <v>0.794119949214366</v>
      </c>
      <c r="E883" s="17">
        <f ca="1">IF(D883&lt;=('Ejercicio 3 - TIR'!$D$14-'Ejercicio 3 - TIR'!$C$14)/('Ejercicio 3 - TIR'!$E$14-'Ejercicio 3 - TIR'!$C$14),'Ejercicio 3 - TIR'!$C$14+SQRT(('Ejercicio 3 - TIR'!$E$14-'Ejercicio 3 - TIR'!$C$14)*('Ejercicio 3 - TIR'!$D$14-'Ejercicio 3 - TIR'!$C$14)*D883),'Ejercicio 3 - TIR'!$E$14-SQRT(('Ejercicio 3 - TIR'!$E$14-'Ejercicio 3 - TIR'!$C$14)*('Ejercicio 3 - TIR'!$E$14-'Ejercicio 3 - TIR'!$D$14)*(1-D883)))</f>
        <v>34442.8417677877</v>
      </c>
      <c r="F883" s="16">
        <f ca="1" t="shared" si="6559"/>
        <v>0.18985664548211</v>
      </c>
      <c r="G883" s="17">
        <f ca="1">IF(F883&lt;=('Ejercicio 3 - TIR'!$D$18-'Ejercicio 3 - TIR'!$C$18)/('Ejercicio 3 - TIR'!$E$18-'Ejercicio 3 - TIR'!$C$18),'Ejercicio 3 - TIR'!$C$18+SQRT(('Ejercicio 3 - TIR'!$E$18-'Ejercicio 3 - TIR'!$C$18)*('Ejercicio 3 - TIR'!$D$18-'Ejercicio 3 - TIR'!$C$18)*F883),'Ejercicio 3 - TIR'!$E$18-SQRT(('Ejercicio 3 - TIR'!$E$18-'Ejercicio 3 - TIR'!$C$18)*('Ejercicio 3 - TIR'!$E$18-'Ejercicio 3 - TIR'!$D$18)*(1-F883)))</f>
        <v>35336.5247888787</v>
      </c>
      <c r="H883" s="16">
        <f ca="1" t="shared" ref="H883:L883" si="6560">RAND()</f>
        <v>0.111039453960548</v>
      </c>
      <c r="I883" s="17">
        <f ca="1">IF(H883&lt;=('Ejercicio 3 - TIR'!$D$18-'Ejercicio 3 - TIR'!$C$18)/('Ejercicio 3 - TIR'!$E$18-'Ejercicio 3 - TIR'!$C$18),'Ejercicio 3 - TIR'!$C$18+SQRT(('Ejercicio 3 - TIR'!$E$18-'Ejercicio 3 - TIR'!$C$18)*('Ejercicio 3 - TIR'!$D$18-'Ejercicio 3 - TIR'!$C$18)*H883),'Ejercicio 3 - TIR'!$E$18-SQRT(('Ejercicio 3 - TIR'!$E$18-'Ejercicio 3 - TIR'!$C$18)*('Ejercicio 3 - TIR'!$E$18-'Ejercicio 3 - TIR'!$D$18)*(1-H883)))</f>
        <v>34081.1662664099</v>
      </c>
      <c r="J883" s="16">
        <f ca="1" t="shared" si="6560"/>
        <v>0.543334912769617</v>
      </c>
      <c r="K883" s="17">
        <f ca="1">IF(J883&lt;=('Ejercicio 3 - TIR'!$D$18-'Ejercicio 3 - TIR'!$C$18)/('Ejercicio 3 - TIR'!$E$18-'Ejercicio 3 - TIR'!$C$18),'Ejercicio 3 - TIR'!$C$18+SQRT(('Ejercicio 3 - TIR'!$E$18-'Ejercicio 3 - TIR'!$C$18)*('Ejercicio 3 - TIR'!$D$18-'Ejercicio 3 - TIR'!$C$18)*J883),'Ejercicio 3 - TIR'!$E$18-SQRT(('Ejercicio 3 - TIR'!$E$18-'Ejercicio 3 - TIR'!$C$18)*('Ejercicio 3 - TIR'!$E$18-'Ejercicio 3 - TIR'!$D$18)*(1-J883)))</f>
        <v>39027.7481641571</v>
      </c>
      <c r="L883" s="16">
        <f ca="1" t="shared" si="6560"/>
        <v>0.951321621299675</v>
      </c>
      <c r="M883" s="17">
        <f ca="1">IF(L883&lt;=('Ejercicio 3 - TIR'!$D$18-'Ejercicio 3 - TIR'!$C$18)/('Ejercicio 3 - TIR'!$E$18-'Ejercicio 3 - TIR'!$C$18),'Ejercicio 3 - TIR'!$C$18+SQRT(('Ejercicio 3 - TIR'!$E$18-'Ejercicio 3 - TIR'!$C$18)*('Ejercicio 3 - TIR'!$D$18-'Ejercicio 3 - TIR'!$C$18)*L883),'Ejercicio 3 - TIR'!$E$18-SQRT(('Ejercicio 3 - TIR'!$E$18-'Ejercicio 3 - TIR'!$C$18)*('Ejercicio 3 - TIR'!$E$18-'Ejercicio 3 - TIR'!$D$18)*(1-L883)))</f>
        <v>43089.2728079277</v>
      </c>
      <c r="N883" s="16">
        <f ca="1" t="shared" ref="N883:R883" si="6561">RAND()</f>
        <v>0.544242180452768</v>
      </c>
      <c r="O883" s="17">
        <f ca="1">IF(N883&lt;=('Ejercicio 3 - TIR'!$D$18-'Ejercicio 3 - TIR'!$C$18)/('Ejercicio 3 - TIR'!$E$18-'Ejercicio 3 - TIR'!$C$18),'Ejercicio 3 - TIR'!$C$18+SQRT(('Ejercicio 3 - TIR'!$E$18-'Ejercicio 3 - TIR'!$C$18)*('Ejercicio 3 - TIR'!$D$18-'Ejercicio 3 - TIR'!$C$18)*N883),'Ejercicio 3 - TIR'!$E$18-SQRT(('Ejercicio 3 - TIR'!$E$18-'Ejercicio 3 - TIR'!$C$18)*('Ejercicio 3 - TIR'!$E$18-'Ejercicio 3 - TIR'!$D$18)*(1-N883)))</f>
        <v>39035.2823457773</v>
      </c>
      <c r="P883" s="16">
        <f ca="1" t="shared" si="6561"/>
        <v>0.833481839961796</v>
      </c>
      <c r="Q883" s="18">
        <f ca="1">IF(P883&lt;=('Ejercicio 3 - TIR'!$D$22-'Ejercicio 3 - TIR'!$C$22)/('Ejercicio 3 - TIR'!$E$22-'Ejercicio 3 - TIR'!$C$22),'Ejercicio 3 - TIR'!$C$22+SQRT(('Ejercicio 3 - TIR'!$E$22-'Ejercicio 3 - TIR'!$C$22)*('Ejercicio 3 - TIR'!$D$22-'Ejercicio 3 - TIR'!$C$22)*P883),'Ejercicio 3 - TIR'!$E$22-SQRT(('Ejercicio 3 - TIR'!$E$22-'Ejercicio 3 - TIR'!$C$22)*('Ejercicio 3 - TIR'!$E$22-'Ejercicio 3 - TIR'!$D$22)*(1-P883)))</f>
        <v>0.162687210274806</v>
      </c>
      <c r="R883" s="16">
        <f ca="1" t="shared" si="6561"/>
        <v>0.243900588953635</v>
      </c>
      <c r="S883" s="18">
        <f ca="1">IF(R883&lt;=('Ejercicio 3 - TIR'!$D$23-'Ejercicio 3 - TIR'!$C$23)/('Ejercicio 3 - TIR'!$E$23-'Ejercicio 3 - TIR'!$C$23),'Ejercicio 3 - TIR'!$C$23+SQRT(('Ejercicio 3 - TIR'!$E$23-'Ejercicio 3 - TIR'!$C$23)*('Ejercicio 3 - TIR'!$D$23-'Ejercicio 3 - TIR'!$C$23)*R883),'Ejercicio 3 - TIR'!$E$23-SQRT(('Ejercicio 3 - TIR'!$E$23-'Ejercicio 3 - TIR'!$C$23)*('Ejercicio 3 - TIR'!$E$23-'Ejercicio 3 - TIR'!$D$23)*(1-R883)))</f>
        <v>0.140952829405991</v>
      </c>
      <c r="T883" s="16">
        <f ca="1" t="shared" ref="T883:X883" si="6562">RAND()</f>
        <v>0.493392454907554</v>
      </c>
      <c r="U883" s="18">
        <f ca="1">IF(T883&lt;=('Ejercicio 3 - TIR'!$D$24-'Ejercicio 3 - TIR'!$C$24)/('Ejercicio 3 - TIR'!$E$24-'Ejercicio 3 - TIR'!$C$24),'Ejercicio 3 - TIR'!$C$24+SQRT(('Ejercicio 3 - TIR'!$E$24-'Ejercicio 3 - TIR'!$C$24)*('Ejercicio 3 - TIR'!$D$24-'Ejercicio 3 - TIR'!$C$24)*T883),'Ejercicio 3 - TIR'!$E$24-SQRT(('Ejercicio 3 - TIR'!$E$24-'Ejercicio 3 - TIR'!$C$24)*('Ejercicio 3 - TIR'!$E$24-'Ejercicio 3 - TIR'!$D$24)*(1-T883)))</f>
        <v>0.182337005877668</v>
      </c>
      <c r="V883" s="16">
        <f ca="1" t="shared" si="6562"/>
        <v>0.72539350696605</v>
      </c>
      <c r="W883" s="18">
        <f ca="1">IF(V883&lt;=('Ejercicio 3 - TIR'!$D$25-'Ejercicio 3 - TIR'!$C$25)/('Ejercicio 3 - TIR'!$E$25-'Ejercicio 3 - TIR'!$C$25),'Ejercicio 3 - TIR'!$C$25+SQRT(('Ejercicio 3 - TIR'!$E$25-'Ejercicio 3 - TIR'!$C$25)*('Ejercicio 3 - TIR'!$D$25-'Ejercicio 3 - TIR'!$C$25)*V883),'Ejercicio 3 - TIR'!$E$25-SQRT(('Ejercicio 3 - TIR'!$E$25-'Ejercicio 3 - TIR'!$C$25)*('Ejercicio 3 - TIR'!$E$25-'Ejercicio 3 - TIR'!$D$25)*(1-V883)))</f>
        <v>0.218998020617728</v>
      </c>
      <c r="X883" s="16">
        <f ca="1" t="shared" si="6562"/>
        <v>0.0767016492764696</v>
      </c>
      <c r="Y883" s="18">
        <f ca="1">IF(X883&lt;=('Ejercicio 3 - TIR'!$D$26-'Ejercicio 3 - TIR'!$C$26)/('Ejercicio 3 - TIR'!$E$26-'Ejercicio 3 - TIR'!$C$26),'Ejercicio 3 - TIR'!$C$26+SQRT(('Ejercicio 3 - TIR'!$E$26-'Ejercicio 3 - TIR'!$C$26)*('Ejercicio 3 - TIR'!$D$26-'Ejercicio 3 - TIR'!$C$26)*X883),'Ejercicio 3 - TIR'!$E$26-SQRT(('Ejercicio 3 - TIR'!$E$26-'Ejercicio 3 - TIR'!$C$26)*('Ejercicio 3 - TIR'!$E$26-'Ejercicio 3 - TIR'!$D$26)*(1-X883)))</f>
        <v>0.204390776665853</v>
      </c>
      <c r="Z883" s="16">
        <f ca="1" t="shared" si="6192"/>
        <v>1.16268721027481</v>
      </c>
      <c r="AA883" s="16">
        <f ca="1" t="shared" si="6193"/>
        <v>1.3265712622772</v>
      </c>
      <c r="AB883" s="16">
        <f ca="1" t="shared" si="6194"/>
        <v>1.56845429432418</v>
      </c>
      <c r="AC883" s="16">
        <f ca="1" t="shared" si="6195"/>
        <v>1.91194268021055</v>
      </c>
      <c r="AD883" s="16">
        <f ca="1" t="shared" si="6196"/>
        <v>2.30272612955938</v>
      </c>
      <c r="AE883" s="15">
        <f ca="1" t="shared" si="6197"/>
        <v>5603.40984113796</v>
      </c>
      <c r="AF883" s="15">
        <f ca="1" t="shared" si="6198"/>
        <v>6393.22631256773</v>
      </c>
      <c r="AG883" s="15">
        <f ca="1" t="shared" si="6199"/>
        <v>7558.94805629965</v>
      </c>
      <c r="AH883" s="15">
        <f ca="1" t="shared" si="6200"/>
        <v>9214.34271858149</v>
      </c>
      <c r="AI883" s="15">
        <f ca="1" t="shared" si="6201"/>
        <v>11097.6693832977</v>
      </c>
      <c r="AJ883" s="17">
        <f ca="1" t="shared" si="6202"/>
        <v>41085.3254275879</v>
      </c>
      <c r="AK883" s="17">
        <f ca="1" t="shared" si="6203"/>
        <v>45211.0957539105</v>
      </c>
      <c r="AL883" s="17">
        <f ca="1" t="shared" si="6204"/>
        <v>61213.2392058749</v>
      </c>
      <c r="AM883" s="17">
        <f ca="1" t="shared" si="6205"/>
        <v>82384.219740713</v>
      </c>
      <c r="AN883" s="17">
        <f ca="1" t="shared" si="6206"/>
        <v>89887.5646323494</v>
      </c>
      <c r="AO883" s="17">
        <f ca="1">C883/'Ejercicio 3 - TIR'!$D$7</f>
        <v>14802.0864352729</v>
      </c>
      <c r="AP883" s="17">
        <f ca="1" t="shared" si="6207"/>
        <v>26283.238992315</v>
      </c>
      <c r="AQ883" s="17">
        <f ca="1" t="shared" si="6208"/>
        <v>30409.0093186376</v>
      </c>
      <c r="AR883" s="17">
        <f ca="1" t="shared" si="6209"/>
        <v>46411.1527706021</v>
      </c>
      <c r="AS883" s="17">
        <f ca="1" t="shared" si="6210"/>
        <v>67582.1333054401</v>
      </c>
      <c r="AT883" s="17">
        <f ca="1" t="shared" si="6211"/>
        <v>75085.4781970765</v>
      </c>
      <c r="AU883" s="17">
        <f ca="1">AP883*'Ejercicio 3 - TIR'!$D$5</f>
        <v>13141.6194961575</v>
      </c>
      <c r="AV883" s="17">
        <f ca="1">AQ883*'Ejercicio 3 - TIR'!$D$5</f>
        <v>15204.5046593188</v>
      </c>
      <c r="AW883" s="17">
        <f ca="1">AR883*'Ejercicio 3 - TIR'!$D$5</f>
        <v>23205.576385301</v>
      </c>
      <c r="AX883" s="17">
        <f ca="1">AS883*'Ejercicio 3 - TIR'!$D$5</f>
        <v>33791.0666527201</v>
      </c>
      <c r="AY883" s="17">
        <f ca="1">AT883*'Ejercicio 3 - TIR'!$D$5</f>
        <v>37542.7390985383</v>
      </c>
      <c r="AZ883" s="17">
        <f ca="1" t="shared" ref="AZ883:BD883" si="6563">AJ883-AU883-AE883</f>
        <v>22340.2960902924</v>
      </c>
      <c r="BA883" s="17">
        <f ca="1" t="shared" si="6563"/>
        <v>23613.3647820239</v>
      </c>
      <c r="BB883" s="17">
        <f ca="1" t="shared" si="6563"/>
        <v>30448.7147642742</v>
      </c>
      <c r="BC883" s="17">
        <f ca="1" t="shared" si="6563"/>
        <v>39378.8103694114</v>
      </c>
      <c r="BD883" s="17">
        <f ca="1" t="shared" si="6563"/>
        <v>41247.1561505134</v>
      </c>
      <c r="BE883" s="17">
        <f ca="1" t="shared" ref="BE883:BI883" si="6564">AZ883/Z883</f>
        <v>19214.3647000402</v>
      </c>
      <c r="BF883" s="17">
        <f ca="1" t="shared" si="6564"/>
        <v>17800.2987502451</v>
      </c>
      <c r="BG883" s="17">
        <f ca="1" t="shared" si="6564"/>
        <v>19413.198634133</v>
      </c>
      <c r="BH883" s="17">
        <f ca="1" t="shared" si="6564"/>
        <v>20596.2295716286</v>
      </c>
      <c r="BI883" s="17">
        <f ca="1" t="shared" si="6564"/>
        <v>17912.3151559521</v>
      </c>
      <c r="BJ883" s="17">
        <f ca="1" t="shared" si="6214"/>
        <v>79312.4317149639</v>
      </c>
      <c r="BK883" s="17">
        <f ca="1" t="shared" si="6215"/>
        <v>34085.1512064993</v>
      </c>
      <c r="BL883" s="17">
        <f ca="1" t="shared" si="6216"/>
        <v>113397.582921463</v>
      </c>
      <c r="BM883" s="17">
        <f ca="1">BK883*'Ejercicio 3 - TIR'!$D$5</f>
        <v>17042.5756032496</v>
      </c>
      <c r="BN883" s="17">
        <f ca="1" t="shared" si="6217"/>
        <v>96355.0073182135</v>
      </c>
      <c r="BO883" s="17">
        <f ca="1" t="shared" si="6218"/>
        <v>41843.8849854241</v>
      </c>
      <c r="BP883" s="17">
        <f ca="1" t="shared" si="6219"/>
        <v>-108453.273944152</v>
      </c>
      <c r="BQ883" s="17">
        <f ca="1" t="shared" ref="BQ883:BT883" si="6565">BE883</f>
        <v>19214.3647000402</v>
      </c>
      <c r="BR883" s="17">
        <f ca="1" t="shared" si="6565"/>
        <v>17800.2987502451</v>
      </c>
      <c r="BS883" s="17">
        <f ca="1" t="shared" si="6565"/>
        <v>19413.198634133</v>
      </c>
      <c r="BT883" s="17">
        <f ca="1" t="shared" si="6565"/>
        <v>20596.2295716286</v>
      </c>
      <c r="BU883" s="17">
        <f ca="1" t="shared" si="6221"/>
        <v>59756.2001413762</v>
      </c>
      <c r="BV883" s="19">
        <f ca="1" t="shared" si="6222"/>
        <v>6.77616183648342</v>
      </c>
    </row>
    <row r="884" ht="15" customHeight="1" spans="1:74">
      <c r="A884" s="15">
        <v>883</v>
      </c>
      <c r="B884" s="16">
        <f ca="1" t="shared" ref="B884:F884" si="6566">RAND()</f>
        <v>0.710960848440124</v>
      </c>
      <c r="C884" s="17">
        <f ca="1">IF(B884&lt;=('Ejercicio 3 - TIR'!$D$13-'Ejercicio 3 - TIR'!$C$13)/('Ejercicio 3 - TIR'!$E$13-'Ejercicio 3 - TIR'!$C$13),'Ejercicio 3 - TIR'!$C$13+SQRT(('Ejercicio 3 - TIR'!$E$13-'Ejercicio 3 - TIR'!$C$13)*('Ejercicio 3 - TIR'!$D$13-'Ejercicio 3 - TIR'!$C$13)*B884),'Ejercicio 3 - TIR'!$E$13-SQRT(('Ejercicio 3 - TIR'!$E$13-'Ejercicio 3 - TIR'!$C$13)*('Ejercicio 3 - TIR'!$E$13-'Ejercicio 3 - TIR'!$D$13)*(1-B884)))</f>
        <v>81376.1716644549</v>
      </c>
      <c r="D884" s="16">
        <f ca="1" t="shared" si="6566"/>
        <v>0.377366720806411</v>
      </c>
      <c r="E884" s="17">
        <f ca="1">IF(D884&lt;=('Ejercicio 3 - TIR'!$D$14-'Ejercicio 3 - TIR'!$C$14)/('Ejercicio 3 - TIR'!$E$14-'Ejercicio 3 - TIR'!$C$14),'Ejercicio 3 - TIR'!$C$14+SQRT(('Ejercicio 3 - TIR'!$E$14-'Ejercicio 3 - TIR'!$C$14)*('Ejercicio 3 - TIR'!$D$14-'Ejercicio 3 - TIR'!$C$14)*D884),'Ejercicio 3 - TIR'!$E$14-SQRT(('Ejercicio 3 - TIR'!$E$14-'Ejercicio 3 - TIR'!$C$14)*('Ejercicio 3 - TIR'!$E$14-'Ejercicio 3 - TIR'!$D$14)*(1-D884)))</f>
        <v>30335.8915631581</v>
      </c>
      <c r="F884" s="16">
        <f ca="1" t="shared" si="6566"/>
        <v>0.760418180330197</v>
      </c>
      <c r="G884" s="17">
        <f ca="1">IF(F884&lt;=('Ejercicio 3 - TIR'!$D$18-'Ejercicio 3 - TIR'!$C$18)/('Ejercicio 3 - TIR'!$E$18-'Ejercicio 3 - TIR'!$C$18),'Ejercicio 3 - TIR'!$C$18+SQRT(('Ejercicio 3 - TIR'!$E$18-'Ejercicio 3 - TIR'!$C$18)*('Ejercicio 3 - TIR'!$D$18-'Ejercicio 3 - TIR'!$C$18)*F884),'Ejercicio 3 - TIR'!$E$18-SQRT(('Ejercicio 3 - TIR'!$E$18-'Ejercicio 3 - TIR'!$C$18)*('Ejercicio 3 - TIR'!$E$18-'Ejercicio 3 - TIR'!$D$18)*(1-F884)))</f>
        <v>40761.0571512186</v>
      </c>
      <c r="H884" s="16">
        <f ca="1" t="shared" ref="H884:L884" si="6567">RAND()</f>
        <v>0.280360797510981</v>
      </c>
      <c r="I884" s="17">
        <f ca="1">IF(H884&lt;=('Ejercicio 3 - TIR'!$D$18-'Ejercicio 3 - TIR'!$C$18)/('Ejercicio 3 - TIR'!$E$18-'Ejercicio 3 - TIR'!$C$18),'Ejercicio 3 - TIR'!$C$18+SQRT(('Ejercicio 3 - TIR'!$E$18-'Ejercicio 3 - TIR'!$C$18)*('Ejercicio 3 - TIR'!$D$18-'Ejercicio 3 - TIR'!$C$18)*H884),'Ejercicio 3 - TIR'!$E$18-SQRT(('Ejercicio 3 - TIR'!$E$18-'Ejercicio 3 - TIR'!$C$18)*('Ejercicio 3 - TIR'!$E$18-'Ejercicio 3 - TIR'!$D$18)*(1-H884)))</f>
        <v>36484.9147740465</v>
      </c>
      <c r="J884" s="16">
        <f ca="1" t="shared" si="6567"/>
        <v>0.817532456079238</v>
      </c>
      <c r="K884" s="17">
        <f ca="1">IF(J884&lt;=('Ejercicio 3 - TIR'!$D$18-'Ejercicio 3 - TIR'!$C$18)/('Ejercicio 3 - TIR'!$E$18-'Ejercicio 3 - TIR'!$C$18),'Ejercicio 3 - TIR'!$C$18+SQRT(('Ejercicio 3 - TIR'!$E$18-'Ejercicio 3 - TIR'!$C$18)*('Ejercicio 3 - TIR'!$D$18-'Ejercicio 3 - TIR'!$C$18)*J884),'Ejercicio 3 - TIR'!$E$18-SQRT(('Ejercicio 3 - TIR'!$E$18-'Ejercicio 3 - TIR'!$C$18)*('Ejercicio 3 - TIR'!$E$18-'Ejercicio 3 - TIR'!$D$18)*(1-J884)))</f>
        <v>41300.666844679</v>
      </c>
      <c r="L884" s="16">
        <f ca="1" t="shared" si="6567"/>
        <v>0.150083053310765</v>
      </c>
      <c r="M884" s="17">
        <f ca="1">IF(L884&lt;=('Ejercicio 3 - TIR'!$D$18-'Ejercicio 3 - TIR'!$C$18)/('Ejercicio 3 - TIR'!$E$18-'Ejercicio 3 - TIR'!$C$18),'Ejercicio 3 - TIR'!$C$18+SQRT(('Ejercicio 3 - TIR'!$E$18-'Ejercicio 3 - TIR'!$C$18)*('Ejercicio 3 - TIR'!$D$18-'Ejercicio 3 - TIR'!$C$18)*L884),'Ejercicio 3 - TIR'!$E$18-SQRT(('Ejercicio 3 - TIR'!$E$18-'Ejercicio 3 - TIR'!$C$18)*('Ejercicio 3 - TIR'!$E$18-'Ejercicio 3 - TIR'!$D$18)*(1-L884)))</f>
        <v>34744.7294966747</v>
      </c>
      <c r="N884" s="16">
        <f ca="1" t="shared" ref="N884:R884" si="6568">RAND()</f>
        <v>0.514372178918313</v>
      </c>
      <c r="O884" s="17">
        <f ca="1">IF(N884&lt;=('Ejercicio 3 - TIR'!$D$18-'Ejercicio 3 - TIR'!$C$18)/('Ejercicio 3 - TIR'!$E$18-'Ejercicio 3 - TIR'!$C$18),'Ejercicio 3 - TIR'!$C$18+SQRT(('Ejercicio 3 - TIR'!$E$18-'Ejercicio 3 - TIR'!$C$18)*('Ejercicio 3 - TIR'!$D$18-'Ejercicio 3 - TIR'!$C$18)*N884),'Ejercicio 3 - TIR'!$E$18-SQRT(('Ejercicio 3 - TIR'!$E$18-'Ejercicio 3 - TIR'!$C$18)*('Ejercicio 3 - TIR'!$E$18-'Ejercicio 3 - TIR'!$D$18)*(1-N884)))</f>
        <v>38783.8389578673</v>
      </c>
      <c r="P884" s="16">
        <f ca="1" t="shared" si="6568"/>
        <v>0.985105091129527</v>
      </c>
      <c r="Q884" s="18">
        <f ca="1">IF(P884&lt;=('Ejercicio 3 - TIR'!$D$22-'Ejercicio 3 - TIR'!$C$22)/('Ejercicio 3 - TIR'!$E$22-'Ejercicio 3 - TIR'!$C$22),'Ejercicio 3 - TIR'!$C$22+SQRT(('Ejercicio 3 - TIR'!$E$22-'Ejercicio 3 - TIR'!$C$22)*('Ejercicio 3 - TIR'!$D$22-'Ejercicio 3 - TIR'!$C$22)*P884),'Ejercicio 3 - TIR'!$E$22-SQRT(('Ejercicio 3 - TIR'!$E$22-'Ejercicio 3 - TIR'!$C$22)*('Ejercicio 3 - TIR'!$E$22-'Ejercicio 3 - TIR'!$D$22)*(1-P884)))</f>
        <v>0.174822081888746</v>
      </c>
      <c r="R884" s="16">
        <f ca="1" t="shared" si="6568"/>
        <v>0.14236439941416</v>
      </c>
      <c r="S884" s="18">
        <f ca="1">IF(R884&lt;=('Ejercicio 3 - TIR'!$D$23-'Ejercicio 3 - TIR'!$C$23)/('Ejercicio 3 - TIR'!$E$23-'Ejercicio 3 - TIR'!$C$23),'Ejercicio 3 - TIR'!$C$23+SQRT(('Ejercicio 3 - TIR'!$E$23-'Ejercicio 3 - TIR'!$C$23)*('Ejercicio 3 - TIR'!$D$23-'Ejercicio 3 - TIR'!$C$23)*R884),'Ejercicio 3 - TIR'!$E$23-SQRT(('Ejercicio 3 - TIR'!$E$23-'Ejercicio 3 - TIR'!$C$23)*('Ejercicio 3 - TIR'!$E$23-'Ejercicio 3 - TIR'!$D$23)*(1-R884)))</f>
        <v>0.136007995469311</v>
      </c>
      <c r="T884" s="16">
        <f ca="1" t="shared" ref="T884:X884" si="6569">RAND()</f>
        <v>0.764392228423803</v>
      </c>
      <c r="U884" s="18">
        <f ca="1">IF(T884&lt;=('Ejercicio 3 - TIR'!$D$24-'Ejercicio 3 - TIR'!$C$24)/('Ejercicio 3 - TIR'!$E$24-'Ejercicio 3 - TIR'!$C$24),'Ejercicio 3 - TIR'!$C$24+SQRT(('Ejercicio 3 - TIR'!$E$24-'Ejercicio 3 - TIR'!$C$24)*('Ejercicio 3 - TIR'!$D$24-'Ejercicio 3 - TIR'!$C$24)*T884),'Ejercicio 3 - TIR'!$E$24-SQRT(('Ejercicio 3 - TIR'!$E$24-'Ejercicio 3 - TIR'!$C$24)*('Ejercicio 3 - TIR'!$E$24-'Ejercicio 3 - TIR'!$D$24)*(1-T884)))</f>
        <v>0.19431533997863</v>
      </c>
      <c r="V884" s="16">
        <f ca="1" t="shared" si="6569"/>
        <v>0.6141673354889</v>
      </c>
      <c r="W884" s="18">
        <f ca="1">IF(V884&lt;=('Ejercicio 3 - TIR'!$D$25-'Ejercicio 3 - TIR'!$C$25)/('Ejercicio 3 - TIR'!$E$25-'Ejercicio 3 - TIR'!$C$25),'Ejercicio 3 - TIR'!$C$25+SQRT(('Ejercicio 3 - TIR'!$E$25-'Ejercicio 3 - TIR'!$C$25)*('Ejercicio 3 - TIR'!$D$25-'Ejercicio 3 - TIR'!$C$25)*V884),'Ejercicio 3 - TIR'!$E$25-SQRT(('Ejercicio 3 - TIR'!$E$25-'Ejercicio 3 - TIR'!$C$25)*('Ejercicio 3 - TIR'!$E$25-'Ejercicio 3 - TIR'!$D$25)*(1-V884)))</f>
        <v>0.21325201603096</v>
      </c>
      <c r="X884" s="16">
        <f ca="1" t="shared" si="6569"/>
        <v>0.858085336734003</v>
      </c>
      <c r="Y884" s="18">
        <f ca="1">IF(X884&lt;=('Ejercicio 3 - TIR'!$D$26-'Ejercicio 3 - TIR'!$C$26)/('Ejercicio 3 - TIR'!$E$26-'Ejercicio 3 - TIR'!$C$26),'Ejercicio 3 - TIR'!$C$26+SQRT(('Ejercicio 3 - TIR'!$E$26-'Ejercicio 3 - TIR'!$C$26)*('Ejercicio 3 - TIR'!$D$26-'Ejercicio 3 - TIR'!$C$26)*X884),'Ejercicio 3 - TIR'!$E$26-SQRT(('Ejercicio 3 - TIR'!$E$26-'Ejercicio 3 - TIR'!$C$26)*('Ejercicio 3 - TIR'!$E$26-'Ejercicio 3 - TIR'!$D$26)*(1-X884)))</f>
        <v>0.252317168106634</v>
      </c>
      <c r="Z884" s="16">
        <f ca="1" t="shared" si="6192"/>
        <v>1.17482208188875</v>
      </c>
      <c r="AA884" s="16">
        <f ca="1" t="shared" si="6193"/>
        <v>1.33460727827952</v>
      </c>
      <c r="AB884" s="16">
        <f ca="1" t="shared" si="6194"/>
        <v>1.59394194529636</v>
      </c>
      <c r="AC884" s="16">
        <f ca="1" t="shared" si="6195"/>
        <v>1.93385327856711</v>
      </c>
      <c r="AD884" s="16">
        <f ca="1" t="shared" si="6196"/>
        <v>2.4217976613489</v>
      </c>
      <c r="AE884" s="15">
        <f ca="1" t="shared" si="6197"/>
        <v>5303.38371902255</v>
      </c>
      <c r="AF884" s="15">
        <f ca="1" t="shared" si="6198"/>
        <v>6024.68630785139</v>
      </c>
      <c r="AG884" s="15">
        <f ca="1" t="shared" si="6199"/>
        <v>7195.37527602613</v>
      </c>
      <c r="AH884" s="15">
        <f ca="1" t="shared" si="6200"/>
        <v>8729.80355973803</v>
      </c>
      <c r="AI884" s="15">
        <f ca="1" t="shared" si="6201"/>
        <v>10932.4828720583</v>
      </c>
      <c r="AJ884" s="17">
        <f ca="1" t="shared" si="6202"/>
        <v>47886.9900223808</v>
      </c>
      <c r="AK884" s="17">
        <f ca="1" t="shared" si="6203"/>
        <v>48693.0328048504</v>
      </c>
      <c r="AL884" s="17">
        <f ca="1" t="shared" si="6204"/>
        <v>65830.8652524444</v>
      </c>
      <c r="AM884" s="17">
        <f ca="1" t="shared" si="6205"/>
        <v>67191.2090500718</v>
      </c>
      <c r="AN884" s="17">
        <f ca="1" t="shared" si="6206"/>
        <v>93926.6104862952</v>
      </c>
      <c r="AO884" s="17">
        <f ca="1">C884/'Ejercicio 3 - TIR'!$D$7</f>
        <v>16275.234332891</v>
      </c>
      <c r="AP884" s="17">
        <f ca="1" t="shared" si="6207"/>
        <v>31611.7556894898</v>
      </c>
      <c r="AQ884" s="17">
        <f ca="1" t="shared" si="6208"/>
        <v>32417.7984719594</v>
      </c>
      <c r="AR884" s="17">
        <f ca="1" t="shared" si="6209"/>
        <v>49555.6309195534</v>
      </c>
      <c r="AS884" s="17">
        <f ca="1" t="shared" si="6210"/>
        <v>50915.9747171808</v>
      </c>
      <c r="AT884" s="17">
        <f ca="1" t="shared" si="6211"/>
        <v>77651.3761534042</v>
      </c>
      <c r="AU884" s="17">
        <f ca="1">AP884*'Ejercicio 3 - TIR'!$D$5</f>
        <v>15805.8778447449</v>
      </c>
      <c r="AV884" s="17">
        <f ca="1">AQ884*'Ejercicio 3 - TIR'!$D$5</f>
        <v>16208.8992359797</v>
      </c>
      <c r="AW884" s="17">
        <f ca="1">AR884*'Ejercicio 3 - TIR'!$D$5</f>
        <v>24777.8154597767</v>
      </c>
      <c r="AX884" s="17">
        <f ca="1">AS884*'Ejercicio 3 - TIR'!$D$5</f>
        <v>25457.9873585904</v>
      </c>
      <c r="AY884" s="17">
        <f ca="1">AT884*'Ejercicio 3 - TIR'!$D$5</f>
        <v>38825.6880767021</v>
      </c>
      <c r="AZ884" s="17">
        <f ca="1" t="shared" ref="AZ884:BD884" si="6570">AJ884-AU884-AE884</f>
        <v>26777.7284586133</v>
      </c>
      <c r="BA884" s="17">
        <f ca="1" t="shared" si="6570"/>
        <v>26459.4472610193</v>
      </c>
      <c r="BB884" s="17">
        <f ca="1" t="shared" si="6570"/>
        <v>33857.6745166415</v>
      </c>
      <c r="BC884" s="17">
        <f ca="1" t="shared" si="6570"/>
        <v>33003.4181317434</v>
      </c>
      <c r="BD884" s="17">
        <f ca="1" t="shared" si="6570"/>
        <v>44168.4395375348</v>
      </c>
      <c r="BE884" s="17">
        <f ca="1" t="shared" ref="BE884:BI884" si="6571">AZ884/Z884</f>
        <v>22793.0074446363</v>
      </c>
      <c r="BF884" s="17">
        <f ca="1" t="shared" si="6571"/>
        <v>19825.6428626172</v>
      </c>
      <c r="BG884" s="17">
        <f ca="1" t="shared" si="6571"/>
        <v>21241.4728256282</v>
      </c>
      <c r="BH884" s="17">
        <f ca="1" t="shared" si="6571"/>
        <v>17066.1437956644</v>
      </c>
      <c r="BI884" s="17">
        <f ca="1" t="shared" si="6571"/>
        <v>18237.8735608051</v>
      </c>
      <c r="BJ884" s="17">
        <f ca="1" t="shared" si="6214"/>
        <v>73467.3912425901</v>
      </c>
      <c r="BK884" s="17">
        <f ca="1" t="shared" si="6215"/>
        <v>39415.3244453007</v>
      </c>
      <c r="BL884" s="17">
        <f ca="1" t="shared" si="6216"/>
        <v>112882.715687891</v>
      </c>
      <c r="BM884" s="17">
        <f ca="1">BK884*'Ejercicio 3 - TIR'!$D$5</f>
        <v>19707.6622226503</v>
      </c>
      <c r="BN884" s="17">
        <f ca="1" t="shared" si="6217"/>
        <v>93175.0534652404</v>
      </c>
      <c r="BO884" s="17">
        <f ca="1" t="shared" si="6218"/>
        <v>38473.5087296036</v>
      </c>
      <c r="BP884" s="17">
        <f ca="1" t="shared" si="6219"/>
        <v>-111712.063227613</v>
      </c>
      <c r="BQ884" s="17">
        <f ca="1" t="shared" ref="BQ884:BT884" si="6572">BE884</f>
        <v>22793.0074446363</v>
      </c>
      <c r="BR884" s="17">
        <f ca="1" t="shared" si="6572"/>
        <v>19825.6428626172</v>
      </c>
      <c r="BS884" s="17">
        <f ca="1" t="shared" si="6572"/>
        <v>21241.4728256282</v>
      </c>
      <c r="BT884" s="17">
        <f ca="1" t="shared" si="6572"/>
        <v>17066.1437956644</v>
      </c>
      <c r="BU884" s="17">
        <f ca="1" t="shared" si="6221"/>
        <v>56711.3822904088</v>
      </c>
      <c r="BV884" s="19">
        <f ca="1" t="shared" si="6222"/>
        <v>6.33117380650119</v>
      </c>
    </row>
    <row r="885" ht="15" customHeight="1" spans="1:74">
      <c r="A885" s="15">
        <v>884</v>
      </c>
      <c r="B885" s="16">
        <f ca="1" t="shared" ref="B885:F885" si="6573">RAND()</f>
        <v>0.810724138901582</v>
      </c>
      <c r="C885" s="17">
        <f ca="1">IF(B885&lt;=('Ejercicio 3 - TIR'!$D$13-'Ejercicio 3 - TIR'!$C$13)/('Ejercicio 3 - TIR'!$E$13-'Ejercicio 3 - TIR'!$C$13),'Ejercicio 3 - TIR'!$C$13+SQRT(('Ejercicio 3 - TIR'!$E$13-'Ejercicio 3 - TIR'!$C$13)*('Ejercicio 3 - TIR'!$D$13-'Ejercicio 3 - TIR'!$C$13)*B885),'Ejercicio 3 - TIR'!$E$13-SQRT(('Ejercicio 3 - TIR'!$E$13-'Ejercicio 3 - TIR'!$C$13)*('Ejercicio 3 - TIR'!$E$13-'Ejercicio 3 - TIR'!$D$13)*(1-B885)))</f>
        <v>84929.1329606389</v>
      </c>
      <c r="D885" s="16">
        <f ca="1" t="shared" si="6573"/>
        <v>0.523258332217209</v>
      </c>
      <c r="E885" s="17">
        <f ca="1">IF(D885&lt;=('Ejercicio 3 - TIR'!$D$14-'Ejercicio 3 - TIR'!$C$14)/('Ejercicio 3 - TIR'!$E$14-'Ejercicio 3 - TIR'!$C$14),'Ejercicio 3 - TIR'!$C$14+SQRT(('Ejercicio 3 - TIR'!$E$14-'Ejercicio 3 - TIR'!$C$14)*('Ejercicio 3 - TIR'!$D$14-'Ejercicio 3 - TIR'!$C$14)*D885),'Ejercicio 3 - TIR'!$E$14-SQRT(('Ejercicio 3 - TIR'!$E$14-'Ejercicio 3 - TIR'!$C$14)*('Ejercicio 3 - TIR'!$E$14-'Ejercicio 3 - TIR'!$D$14)*(1-D885)))</f>
        <v>31543.5675271768</v>
      </c>
      <c r="F885" s="16">
        <f ca="1" t="shared" si="6573"/>
        <v>0.735719118351786</v>
      </c>
      <c r="G885" s="17">
        <f ca="1">IF(F885&lt;=('Ejercicio 3 - TIR'!$D$18-'Ejercicio 3 - TIR'!$C$18)/('Ejercicio 3 - TIR'!$E$18-'Ejercicio 3 - TIR'!$C$18),'Ejercicio 3 - TIR'!$C$18+SQRT(('Ejercicio 3 - TIR'!$E$18-'Ejercicio 3 - TIR'!$C$18)*('Ejercicio 3 - TIR'!$D$18-'Ejercicio 3 - TIR'!$C$18)*F885),'Ejercicio 3 - TIR'!$E$18-SQRT(('Ejercicio 3 - TIR'!$E$18-'Ejercicio 3 - TIR'!$C$18)*('Ejercicio 3 - TIR'!$E$18-'Ejercicio 3 - TIR'!$D$18)*(1-F885)))</f>
        <v>40547.9144074248</v>
      </c>
      <c r="H885" s="16">
        <f ca="1" t="shared" ref="H885:L885" si="6574">RAND()</f>
        <v>0.904338752438795</v>
      </c>
      <c r="I885" s="17">
        <f ca="1">IF(H885&lt;=('Ejercicio 3 - TIR'!$D$18-'Ejercicio 3 - TIR'!$C$18)/('Ejercicio 3 - TIR'!$E$18-'Ejercicio 3 - TIR'!$C$18),'Ejercicio 3 - TIR'!$C$18+SQRT(('Ejercicio 3 - TIR'!$E$18-'Ejercicio 3 - TIR'!$C$18)*('Ejercicio 3 - TIR'!$D$18-'Ejercicio 3 - TIR'!$C$18)*H885),'Ejercicio 3 - TIR'!$E$18-SQRT(('Ejercicio 3 - TIR'!$E$18-'Ejercicio 3 - TIR'!$C$18)*('Ejercicio 3 - TIR'!$E$18-'Ejercicio 3 - TIR'!$D$18)*(1-H885)))</f>
        <v>42321.4568200064</v>
      </c>
      <c r="J885" s="16">
        <f ca="1" t="shared" si="6574"/>
        <v>0.00338197778976301</v>
      </c>
      <c r="K885" s="17">
        <f ca="1">IF(J885&lt;=('Ejercicio 3 - TIR'!$D$18-'Ejercicio 3 - TIR'!$C$18)/('Ejercicio 3 - TIR'!$E$18-'Ejercicio 3 - TIR'!$C$18),'Ejercicio 3 - TIR'!$C$18+SQRT(('Ejercicio 3 - TIR'!$E$18-'Ejercicio 3 - TIR'!$C$18)*('Ejercicio 3 - TIR'!$D$18-'Ejercicio 3 - TIR'!$C$18)*J885),'Ejercicio 3 - TIR'!$E$18-SQRT(('Ejercicio 3 - TIR'!$E$18-'Ejercicio 3 - TIR'!$C$18)*('Ejercicio 3 - TIR'!$E$18-'Ejercicio 3 - TIR'!$D$18)*(1-J885)))</f>
        <v>30712.2476173807</v>
      </c>
      <c r="L885" s="16">
        <f ca="1" t="shared" si="6574"/>
        <v>0.905713739067006</v>
      </c>
      <c r="M885" s="17">
        <f ca="1">IF(L885&lt;=('Ejercicio 3 - TIR'!$D$18-'Ejercicio 3 - TIR'!$C$18)/('Ejercicio 3 - TIR'!$E$18-'Ejercicio 3 - TIR'!$C$18),'Ejercicio 3 - TIR'!$C$18+SQRT(('Ejercicio 3 - TIR'!$E$18-'Ejercicio 3 - TIR'!$C$18)*('Ejercicio 3 - TIR'!$D$18-'Ejercicio 3 - TIR'!$C$18)*L885),'Ejercicio 3 - TIR'!$E$18-SQRT(('Ejercicio 3 - TIR'!$E$18-'Ejercicio 3 - TIR'!$C$18)*('Ejercicio 3 - TIR'!$E$18-'Ejercicio 3 - TIR'!$D$18)*(1-L885)))</f>
        <v>42340.7765099611</v>
      </c>
      <c r="N885" s="16">
        <f ca="1" t="shared" ref="N885:R885" si="6575">RAND()</f>
        <v>0.606884964713675</v>
      </c>
      <c r="O885" s="17">
        <f ca="1">IF(N885&lt;=('Ejercicio 3 - TIR'!$D$18-'Ejercicio 3 - TIR'!$C$18)/('Ejercicio 3 - TIR'!$E$18-'Ejercicio 3 - TIR'!$C$18),'Ejercicio 3 - TIR'!$C$18+SQRT(('Ejercicio 3 - TIR'!$E$18-'Ejercicio 3 - TIR'!$C$18)*('Ejercicio 3 - TIR'!$D$18-'Ejercicio 3 - TIR'!$C$18)*N885),'Ejercicio 3 - TIR'!$E$18-SQRT(('Ejercicio 3 - TIR'!$E$18-'Ejercicio 3 - TIR'!$C$18)*('Ejercicio 3 - TIR'!$E$18-'Ejercicio 3 - TIR'!$D$18)*(1-N885)))</f>
        <v>39541.1081487976</v>
      </c>
      <c r="P885" s="16">
        <f ca="1" t="shared" si="6575"/>
        <v>0.736374878584196</v>
      </c>
      <c r="Q885" s="18">
        <f ca="1">IF(P885&lt;=('Ejercicio 3 - TIR'!$D$22-'Ejercicio 3 - TIR'!$C$22)/('Ejercicio 3 - TIR'!$E$22-'Ejercicio 3 - TIR'!$C$22),'Ejercicio 3 - TIR'!$C$22+SQRT(('Ejercicio 3 - TIR'!$E$22-'Ejercicio 3 - TIR'!$C$22)*('Ejercicio 3 - TIR'!$D$22-'Ejercicio 3 - TIR'!$C$22)*P885),'Ejercicio 3 - TIR'!$E$22-SQRT(('Ejercicio 3 - TIR'!$E$22-'Ejercicio 3 - TIR'!$C$22)*('Ejercicio 3 - TIR'!$E$22-'Ejercicio 3 - TIR'!$D$22)*(1-P885)))</f>
        <v>0.158216400238977</v>
      </c>
      <c r="R885" s="16">
        <f ca="1" t="shared" si="6575"/>
        <v>0.543575213434573</v>
      </c>
      <c r="S885" s="18">
        <f ca="1">IF(R885&lt;=('Ejercicio 3 - TIR'!$D$23-'Ejercicio 3 - TIR'!$C$23)/('Ejercicio 3 - TIR'!$E$23-'Ejercicio 3 - TIR'!$C$23),'Ejercicio 3 - TIR'!$C$23+SQRT(('Ejercicio 3 - TIR'!$E$23-'Ejercicio 3 - TIR'!$C$23)*('Ejercicio 3 - TIR'!$D$23-'Ejercicio 3 - TIR'!$C$23)*R885),'Ejercicio 3 - TIR'!$E$23-SQRT(('Ejercicio 3 - TIR'!$E$23-'Ejercicio 3 - TIR'!$C$23)*('Ejercicio 3 - TIR'!$E$23-'Ejercicio 3 - TIR'!$D$23)*(1-R885)))</f>
        <v>0.151337051515628</v>
      </c>
      <c r="T885" s="16">
        <f ca="1" t="shared" ref="T885:X885" si="6576">RAND()</f>
        <v>0.00936655516972018</v>
      </c>
      <c r="U885" s="18">
        <f ca="1">IF(T885&lt;=('Ejercicio 3 - TIR'!$D$24-'Ejercicio 3 - TIR'!$C$24)/('Ejercicio 3 - TIR'!$E$24-'Ejercicio 3 - TIR'!$C$24),'Ejercicio 3 - TIR'!$C$24+SQRT(('Ejercicio 3 - TIR'!$E$24-'Ejercicio 3 - TIR'!$C$24)*('Ejercicio 3 - TIR'!$D$24-'Ejercicio 3 - TIR'!$C$24)*T885),'Ejercicio 3 - TIR'!$E$24-SQRT(('Ejercicio 3 - TIR'!$E$24-'Ejercicio 3 - TIR'!$C$24)*('Ejercicio 3 - TIR'!$E$24-'Ejercicio 3 - TIR'!$D$24)*(1-T885)))</f>
        <v>0.154435060975501</v>
      </c>
      <c r="V885" s="16">
        <f ca="1" t="shared" si="6576"/>
        <v>0.435017622205845</v>
      </c>
      <c r="W885" s="18">
        <f ca="1">IF(V885&lt;=('Ejercicio 3 - TIR'!$D$25-'Ejercicio 3 - TIR'!$C$25)/('Ejercicio 3 - TIR'!$E$25-'Ejercicio 3 - TIR'!$C$25),'Ejercicio 3 - TIR'!$C$25+SQRT(('Ejercicio 3 - TIR'!$E$25-'Ejercicio 3 - TIR'!$C$25)*('Ejercicio 3 - TIR'!$D$25-'Ejercicio 3 - TIR'!$C$25)*V885),'Ejercicio 3 - TIR'!$E$25-SQRT(('Ejercicio 3 - TIR'!$E$25-'Ejercicio 3 - TIR'!$C$25)*('Ejercicio 3 - TIR'!$E$25-'Ejercicio 3 - TIR'!$D$25)*(1-V885)))</f>
        <v>0.205531603106481</v>
      </c>
      <c r="X885" s="16">
        <f ca="1" t="shared" si="6576"/>
        <v>0.968291605363419</v>
      </c>
      <c r="Y885" s="18">
        <f ca="1">IF(X885&lt;=('Ejercicio 3 - TIR'!$D$26-'Ejercicio 3 - TIR'!$C$26)/('Ejercicio 3 - TIR'!$E$26-'Ejercicio 3 - TIR'!$C$26),'Ejercicio 3 - TIR'!$C$26+SQRT(('Ejercicio 3 - TIR'!$E$26-'Ejercicio 3 - TIR'!$C$26)*('Ejercicio 3 - TIR'!$D$26-'Ejercicio 3 - TIR'!$C$26)*X885),'Ejercicio 3 - TIR'!$E$26-SQRT(('Ejercicio 3 - TIR'!$E$26-'Ejercicio 3 - TIR'!$C$26)*('Ejercicio 3 - TIR'!$E$26-'Ejercicio 3 - TIR'!$D$26)*(1-X885)))</f>
        <v>0.26691469025825</v>
      </c>
      <c r="Z885" s="16">
        <f ca="1" t="shared" si="6192"/>
        <v>1.15821640023898</v>
      </c>
      <c r="AA885" s="16">
        <f ca="1" t="shared" si="6193"/>
        <v>1.33349745526819</v>
      </c>
      <c r="AB885" s="16">
        <f ca="1" t="shared" si="6194"/>
        <v>1.53943621608321</v>
      </c>
      <c r="AC885" s="16">
        <f ca="1" t="shared" si="6195"/>
        <v>1.85583900945496</v>
      </c>
      <c r="AD885" s="16">
        <f ca="1" t="shared" si="6196"/>
        <v>2.35118970383281</v>
      </c>
      <c r="AE885" s="15">
        <f ca="1" t="shared" si="6197"/>
        <v>4990.709704845</v>
      </c>
      <c r="AF885" s="15">
        <f ca="1" t="shared" si="6198"/>
        <v>5745.98899654667</v>
      </c>
      <c r="AG885" s="15">
        <f ca="1" t="shared" si="6199"/>
        <v>6633.37115759291</v>
      </c>
      <c r="AH885" s="15">
        <f ca="1" t="shared" si="6200"/>
        <v>7996.73856561328</v>
      </c>
      <c r="AI885" s="15">
        <f ca="1" t="shared" si="6201"/>
        <v>10131.1855629301</v>
      </c>
      <c r="AJ885" s="17">
        <f ca="1" t="shared" si="6202"/>
        <v>46963.2594621656</v>
      </c>
      <c r="AK885" s="17">
        <f ca="1" t="shared" si="6203"/>
        <v>56435.554972721</v>
      </c>
      <c r="AL885" s="17">
        <f ca="1" t="shared" si="6204"/>
        <v>47279.546259511</v>
      </c>
      <c r="AM885" s="17">
        <f ca="1" t="shared" si="6205"/>
        <v>78577.6647378002</v>
      </c>
      <c r="AN885" s="17">
        <f ca="1" t="shared" si="6206"/>
        <v>92968.6463575925</v>
      </c>
      <c r="AO885" s="17">
        <f ca="1">C885/'Ejercicio 3 - TIR'!$D$7</f>
        <v>16985.8265921278</v>
      </c>
      <c r="AP885" s="17">
        <f ca="1" t="shared" si="6207"/>
        <v>29977.4328700379</v>
      </c>
      <c r="AQ885" s="17">
        <f ca="1" t="shared" si="6208"/>
        <v>39449.7283805932</v>
      </c>
      <c r="AR885" s="17">
        <f ca="1" t="shared" si="6209"/>
        <v>30293.7196673832</v>
      </c>
      <c r="AS885" s="17">
        <f ca="1" t="shared" si="6210"/>
        <v>61591.8381456724</v>
      </c>
      <c r="AT885" s="17">
        <f ca="1" t="shared" si="6211"/>
        <v>75982.8197654647</v>
      </c>
      <c r="AU885" s="17">
        <f ca="1">AP885*'Ejercicio 3 - TIR'!$D$5</f>
        <v>14988.7164350189</v>
      </c>
      <c r="AV885" s="17">
        <f ca="1">AQ885*'Ejercicio 3 - TIR'!$D$5</f>
        <v>19724.8641902966</v>
      </c>
      <c r="AW885" s="17">
        <f ca="1">AR885*'Ejercicio 3 - TIR'!$D$5</f>
        <v>15146.8598336916</v>
      </c>
      <c r="AX885" s="17">
        <f ca="1">AS885*'Ejercicio 3 - TIR'!$D$5</f>
        <v>30795.9190728362</v>
      </c>
      <c r="AY885" s="17">
        <f ca="1">AT885*'Ejercicio 3 - TIR'!$D$5</f>
        <v>37991.4098827324</v>
      </c>
      <c r="AZ885" s="17">
        <f ca="1" t="shared" ref="AZ885:BD885" si="6577">AJ885-AU885-AE885</f>
        <v>26983.8333223017</v>
      </c>
      <c r="BA885" s="17">
        <f ca="1" t="shared" si="6577"/>
        <v>30964.7017858777</v>
      </c>
      <c r="BB885" s="17">
        <f ca="1" t="shared" si="6577"/>
        <v>25499.3152682265</v>
      </c>
      <c r="BC885" s="17">
        <f ca="1" t="shared" si="6577"/>
        <v>39785.0070993507</v>
      </c>
      <c r="BD885" s="17">
        <f ca="1" t="shared" si="6577"/>
        <v>44846.05091193</v>
      </c>
      <c r="BE885" s="17">
        <f ca="1" t="shared" ref="BE885:BI885" si="6578">AZ885/Z885</f>
        <v>23297.7475683595</v>
      </c>
      <c r="BF885" s="17">
        <f ca="1" t="shared" si="6578"/>
        <v>23220.6680736786</v>
      </c>
      <c r="BG885" s="17">
        <f ca="1" t="shared" si="6578"/>
        <v>16564.0609216694</v>
      </c>
      <c r="BH885" s="17">
        <f ca="1" t="shared" si="6578"/>
        <v>21437.7469687067</v>
      </c>
      <c r="BI885" s="17">
        <f ca="1" t="shared" si="6578"/>
        <v>19073.7696914987</v>
      </c>
      <c r="BJ885" s="17">
        <f ca="1" t="shared" si="6214"/>
        <v>74164.9111920531</v>
      </c>
      <c r="BK885" s="17">
        <f ca="1" t="shared" si="6215"/>
        <v>39936.9005945004</v>
      </c>
      <c r="BL885" s="17">
        <f ca="1" t="shared" si="6216"/>
        <v>114101.811786553</v>
      </c>
      <c r="BM885" s="17">
        <f ca="1">BK885*'Ejercicio 3 - TIR'!$D$5</f>
        <v>19968.4502972502</v>
      </c>
      <c r="BN885" s="17">
        <f ca="1" t="shared" si="6217"/>
        <v>94133.3614893033</v>
      </c>
      <c r="BO885" s="17">
        <f ca="1" t="shared" si="6218"/>
        <v>40036.4808232407</v>
      </c>
      <c r="BP885" s="17">
        <f ca="1" t="shared" si="6219"/>
        <v>-116472.700487816</v>
      </c>
      <c r="BQ885" s="17">
        <f ca="1" t="shared" ref="BQ885:BT885" si="6579">BE885</f>
        <v>23297.7475683595</v>
      </c>
      <c r="BR885" s="17">
        <f ca="1" t="shared" si="6579"/>
        <v>23220.6680736786</v>
      </c>
      <c r="BS885" s="17">
        <f ca="1" t="shared" si="6579"/>
        <v>16564.0609216694</v>
      </c>
      <c r="BT885" s="17">
        <f ca="1" t="shared" si="6579"/>
        <v>21437.7469687067</v>
      </c>
      <c r="BU885" s="17">
        <f ca="1" t="shared" si="6221"/>
        <v>59110.2505147394</v>
      </c>
      <c r="BV885" s="19">
        <f ca="1" t="shared" si="6222"/>
        <v>6.33411810001174</v>
      </c>
    </row>
    <row r="886" ht="15" customHeight="1" spans="1:74">
      <c r="A886" s="15">
        <v>885</v>
      </c>
      <c r="B886" s="16">
        <f ca="1" t="shared" ref="B886:F886" si="6580">RAND()</f>
        <v>0.960908884723709</v>
      </c>
      <c r="C886" s="17">
        <f ca="1">IF(B886&lt;=('Ejercicio 3 - TIR'!$D$13-'Ejercicio 3 - TIR'!$C$13)/('Ejercicio 3 - TIR'!$E$13-'Ejercicio 3 - TIR'!$C$13),'Ejercicio 3 - TIR'!$C$13+SQRT(('Ejercicio 3 - TIR'!$E$13-'Ejercicio 3 - TIR'!$C$13)*('Ejercicio 3 - TIR'!$D$13-'Ejercicio 3 - TIR'!$C$13)*B886),'Ejercicio 3 - TIR'!$E$13-SQRT(('Ejercicio 3 - TIR'!$E$13-'Ejercicio 3 - TIR'!$C$13)*('Ejercicio 3 - TIR'!$E$13-'Ejercicio 3 - TIR'!$D$13)*(1-B886)))</f>
        <v>93150.9607731048</v>
      </c>
      <c r="D886" s="16">
        <f ca="1" t="shared" si="6580"/>
        <v>0.673399826490187</v>
      </c>
      <c r="E886" s="17">
        <f ca="1">IF(D886&lt;=('Ejercicio 3 - TIR'!$D$14-'Ejercicio 3 - TIR'!$C$14)/('Ejercicio 3 - TIR'!$E$14-'Ejercicio 3 - TIR'!$C$14),'Ejercicio 3 - TIR'!$C$14+SQRT(('Ejercicio 3 - TIR'!$E$14-'Ejercicio 3 - TIR'!$C$14)*('Ejercicio 3 - TIR'!$D$14-'Ejercicio 3 - TIR'!$C$14)*D886),'Ejercicio 3 - TIR'!$E$14-SQRT(('Ejercicio 3 - TIR'!$E$14-'Ejercicio 3 - TIR'!$C$14)*('Ejercicio 3 - TIR'!$E$14-'Ejercicio 3 - TIR'!$D$14)*(1-D886)))</f>
        <v>33000.712462938</v>
      </c>
      <c r="F886" s="16">
        <f ca="1" t="shared" si="6580"/>
        <v>0.846221369780482</v>
      </c>
      <c r="G886" s="17">
        <f ca="1">IF(F886&lt;=('Ejercicio 3 - TIR'!$D$18-'Ejercicio 3 - TIR'!$C$18)/('Ejercicio 3 - TIR'!$E$18-'Ejercicio 3 - TIR'!$C$18),'Ejercicio 3 - TIR'!$C$18+SQRT(('Ejercicio 3 - TIR'!$E$18-'Ejercicio 3 - TIR'!$C$18)*('Ejercicio 3 - TIR'!$D$18-'Ejercicio 3 - TIR'!$C$18)*F886),'Ejercicio 3 - TIR'!$E$18-SQRT(('Ejercicio 3 - TIR'!$E$18-'Ejercicio 3 - TIR'!$C$18)*('Ejercicio 3 - TIR'!$E$18-'Ejercicio 3 - TIR'!$D$18)*(1-F886)))</f>
        <v>41603.9144200324</v>
      </c>
      <c r="H886" s="16">
        <f ca="1" t="shared" ref="H886:L886" si="6581">RAND()</f>
        <v>0.0252283826749864</v>
      </c>
      <c r="I886" s="17">
        <f ca="1">IF(H886&lt;=('Ejercicio 3 - TIR'!$D$18-'Ejercicio 3 - TIR'!$C$18)/('Ejercicio 3 - TIR'!$E$18-'Ejercicio 3 - TIR'!$C$18),'Ejercicio 3 - TIR'!$C$18+SQRT(('Ejercicio 3 - TIR'!$E$18-'Ejercicio 3 - TIR'!$C$18)*('Ejercicio 3 - TIR'!$D$18-'Ejercicio 3 - TIR'!$C$18)*H886),'Ejercicio 3 - TIR'!$E$18-SQRT(('Ejercicio 3 - TIR'!$E$18-'Ejercicio 3 - TIR'!$C$18)*('Ejercicio 3 - TIR'!$E$18-'Ejercicio 3 - TIR'!$D$18)*(1-H886)))</f>
        <v>31945.3167868622</v>
      </c>
      <c r="J886" s="16">
        <f ca="1" t="shared" si="6581"/>
        <v>0.496575053833269</v>
      </c>
      <c r="K886" s="17">
        <f ca="1">IF(J886&lt;=('Ejercicio 3 - TIR'!$D$18-'Ejercicio 3 - TIR'!$C$18)/('Ejercicio 3 - TIR'!$E$18-'Ejercicio 3 - TIR'!$C$18),'Ejercicio 3 - TIR'!$C$18+SQRT(('Ejercicio 3 - TIR'!$E$18-'Ejercicio 3 - TIR'!$C$18)*('Ejercicio 3 - TIR'!$D$18-'Ejercicio 3 - TIR'!$C$18)*J886),'Ejercicio 3 - TIR'!$E$18-SQRT(('Ejercicio 3 - TIR'!$E$18-'Ejercicio 3 - TIR'!$C$18)*('Ejercicio 3 - TIR'!$E$18-'Ejercicio 3 - TIR'!$D$18)*(1-J886)))</f>
        <v>38630.5421657617</v>
      </c>
      <c r="L886" s="16">
        <f ca="1" t="shared" si="6581"/>
        <v>0.929113688830306</v>
      </c>
      <c r="M886" s="17">
        <f ca="1">IF(L886&lt;=('Ejercicio 3 - TIR'!$D$18-'Ejercicio 3 - TIR'!$C$18)/('Ejercicio 3 - TIR'!$E$18-'Ejercicio 3 - TIR'!$C$18),'Ejercicio 3 - TIR'!$C$18+SQRT(('Ejercicio 3 - TIR'!$E$18-'Ejercicio 3 - TIR'!$C$18)*('Ejercicio 3 - TIR'!$D$18-'Ejercicio 3 - TIR'!$C$18)*L886),'Ejercicio 3 - TIR'!$E$18-SQRT(('Ejercicio 3 - TIR'!$E$18-'Ejercicio 3 - TIR'!$C$18)*('Ejercicio 3 - TIR'!$E$18-'Ejercicio 3 - TIR'!$D$18)*(1-L886)))</f>
        <v>42694.25210881</v>
      </c>
      <c r="N886" s="16">
        <f ca="1" t="shared" ref="N886:R886" si="6582">RAND()</f>
        <v>0.0409316101631136</v>
      </c>
      <c r="O886" s="17">
        <f ca="1">IF(N886&lt;=('Ejercicio 3 - TIR'!$D$18-'Ejercicio 3 - TIR'!$C$18)/('Ejercicio 3 - TIR'!$E$18-'Ejercicio 3 - TIR'!$C$18),'Ejercicio 3 - TIR'!$C$18+SQRT(('Ejercicio 3 - TIR'!$E$18-'Ejercicio 3 - TIR'!$C$18)*('Ejercicio 3 - TIR'!$D$18-'Ejercicio 3 - TIR'!$C$18)*N886),'Ejercicio 3 - TIR'!$E$18-SQRT(('Ejercicio 3 - TIR'!$E$18-'Ejercicio 3 - TIR'!$C$18)*('Ejercicio 3 - TIR'!$E$18-'Ejercicio 3 - TIR'!$D$18)*(1-N886)))</f>
        <v>32477.850182006</v>
      </c>
      <c r="P886" s="16">
        <f ca="1" t="shared" si="6582"/>
        <v>0.476641342748114</v>
      </c>
      <c r="Q886" s="18">
        <f ca="1">IF(P886&lt;=('Ejercicio 3 - TIR'!$D$22-'Ejercicio 3 - TIR'!$C$22)/('Ejercicio 3 - TIR'!$E$22-'Ejercicio 3 - TIR'!$C$22),'Ejercicio 3 - TIR'!$C$22+SQRT(('Ejercicio 3 - TIR'!$E$22-'Ejercicio 3 - TIR'!$C$22)*('Ejercicio 3 - TIR'!$D$22-'Ejercicio 3 - TIR'!$C$22)*P886),'Ejercicio 3 - TIR'!$E$22-SQRT(('Ejercicio 3 - TIR'!$E$22-'Ejercicio 3 - TIR'!$C$22)*('Ejercicio 3 - TIR'!$E$22-'Ejercicio 3 - TIR'!$D$22)*(1-P886)))</f>
        <v>0.149290858931527</v>
      </c>
      <c r="R886" s="16">
        <f ca="1" t="shared" si="6582"/>
        <v>0.841721667764555</v>
      </c>
      <c r="S886" s="18">
        <f ca="1">IF(R886&lt;=('Ejercicio 3 - TIR'!$D$23-'Ejercicio 3 - TIR'!$C$23)/('Ejercicio 3 - TIR'!$E$23-'Ejercicio 3 - TIR'!$C$23),'Ejercicio 3 - TIR'!$C$23+SQRT(('Ejercicio 3 - TIR'!$E$23-'Ejercicio 3 - TIR'!$C$23)*('Ejercicio 3 - TIR'!$D$23-'Ejercicio 3 - TIR'!$C$23)*R886),'Ejercicio 3 - TIR'!$E$23-SQRT(('Ejercicio 3 - TIR'!$E$23-'Ejercicio 3 - TIR'!$C$23)*('Ejercicio 3 - TIR'!$E$23-'Ejercicio 3 - TIR'!$D$23)*(1-R886)))</f>
        <v>0.163120989424027</v>
      </c>
      <c r="T886" s="16">
        <f ca="1" t="shared" ref="T886:X886" si="6583">RAND()</f>
        <v>0.0983448329880043</v>
      </c>
      <c r="U886" s="18">
        <f ca="1">IF(T886&lt;=('Ejercicio 3 - TIR'!$D$24-'Ejercicio 3 - TIR'!$C$24)/('Ejercicio 3 - TIR'!$E$24-'Ejercicio 3 - TIR'!$C$24),'Ejercicio 3 - TIR'!$C$24+SQRT(('Ejercicio 3 - TIR'!$E$24-'Ejercicio 3 - TIR'!$C$24)*('Ejercicio 3 - TIR'!$D$24-'Ejercicio 3 - TIR'!$C$24)*T886),'Ejercicio 3 - TIR'!$E$24-SQRT(('Ejercicio 3 - TIR'!$E$24-'Ejercicio 3 - TIR'!$C$24)*('Ejercicio 3 - TIR'!$E$24-'Ejercicio 3 - TIR'!$D$24)*(1-T886)))</f>
        <v>0.164370948099371</v>
      </c>
      <c r="V886" s="16">
        <f ca="1" t="shared" si="6583"/>
        <v>0.713807909869381</v>
      </c>
      <c r="W886" s="18">
        <f ca="1">IF(V886&lt;=('Ejercicio 3 - TIR'!$D$25-'Ejercicio 3 - TIR'!$C$25)/('Ejercicio 3 - TIR'!$E$25-'Ejercicio 3 - TIR'!$C$25),'Ejercicio 3 - TIR'!$C$25+SQRT(('Ejercicio 3 - TIR'!$E$25-'Ejercicio 3 - TIR'!$C$25)*('Ejercicio 3 - TIR'!$D$25-'Ejercicio 3 - TIR'!$C$25)*V886),'Ejercicio 3 - TIR'!$E$25-SQRT(('Ejercicio 3 - TIR'!$E$25-'Ejercicio 3 - TIR'!$C$25)*('Ejercicio 3 - TIR'!$E$25-'Ejercicio 3 - TIR'!$D$25)*(1-V886)))</f>
        <v>0.218350792814714</v>
      </c>
      <c r="X886" s="16">
        <f ca="1" t="shared" si="6583"/>
        <v>0.978556376752385</v>
      </c>
      <c r="Y886" s="18">
        <f ca="1">IF(X886&lt;=('Ejercicio 3 - TIR'!$D$26-'Ejercicio 3 - TIR'!$C$26)/('Ejercicio 3 - TIR'!$E$26-'Ejercicio 3 - TIR'!$C$26),'Ejercicio 3 - TIR'!$C$26+SQRT(('Ejercicio 3 - TIR'!$E$26-'Ejercicio 3 - TIR'!$C$26)*('Ejercicio 3 - TIR'!$D$26-'Ejercicio 3 - TIR'!$C$26)*X886),'Ejercicio 3 - TIR'!$E$26-SQRT(('Ejercicio 3 - TIR'!$E$26-'Ejercicio 3 - TIR'!$C$26)*('Ejercicio 3 - TIR'!$E$26-'Ejercicio 3 - TIR'!$D$26)*(1-X886)))</f>
        <v>0.269239165202591</v>
      </c>
      <c r="Z886" s="16">
        <f ca="1" t="shared" si="6192"/>
        <v>1.14929085893153</v>
      </c>
      <c r="AA886" s="16">
        <f ca="1" t="shared" si="6193"/>
        <v>1.33676432097643</v>
      </c>
      <c r="AB886" s="16">
        <f ca="1" t="shared" si="6194"/>
        <v>1.55648953980074</v>
      </c>
      <c r="AC886" s="16">
        <f ca="1" t="shared" si="6195"/>
        <v>1.89635026482403</v>
      </c>
      <c r="AD886" s="16">
        <f ca="1" t="shared" si="6196"/>
        <v>2.40692202705697</v>
      </c>
      <c r="AE886" s="15">
        <f ca="1" t="shared" si="6197"/>
        <v>4926.70470894435</v>
      </c>
      <c r="AF886" s="15">
        <f ca="1" t="shared" si="6198"/>
        <v>5730.35365566737</v>
      </c>
      <c r="AG886" s="15">
        <f ca="1" t="shared" si="6199"/>
        <v>6672.25731899411</v>
      </c>
      <c r="AH886" s="15">
        <f ca="1" t="shared" si="6200"/>
        <v>8129.14999446025</v>
      </c>
      <c r="AI886" s="15">
        <f ca="1" t="shared" si="6201"/>
        <v>10317.8355527754</v>
      </c>
      <c r="AJ886" s="17">
        <f ca="1" t="shared" si="6202"/>
        <v>47814.9985387128</v>
      </c>
      <c r="AK886" s="17">
        <f ca="1" t="shared" si="6203"/>
        <v>42703.3597029668</v>
      </c>
      <c r="AL886" s="17">
        <f ca="1" t="shared" si="6204"/>
        <v>60128.0347978393</v>
      </c>
      <c r="AM886" s="17">
        <f ca="1" t="shared" si="6205"/>
        <v>80963.256293006</v>
      </c>
      <c r="AN886" s="17">
        <f ca="1" t="shared" si="6206"/>
        <v>78171.6529945264</v>
      </c>
      <c r="AO886" s="17">
        <f ca="1">C886/'Ejercicio 3 - TIR'!$D$7</f>
        <v>18630.192154621</v>
      </c>
      <c r="AP886" s="17">
        <f ca="1" t="shared" si="6207"/>
        <v>29184.8063840918</v>
      </c>
      <c r="AQ886" s="17">
        <f ca="1" t="shared" si="6208"/>
        <v>24073.1675483458</v>
      </c>
      <c r="AR886" s="17">
        <f ca="1" t="shared" si="6209"/>
        <v>41497.8426432183</v>
      </c>
      <c r="AS886" s="17">
        <f ca="1" t="shared" si="6210"/>
        <v>62333.064138385</v>
      </c>
      <c r="AT886" s="17">
        <f ca="1" t="shared" si="6211"/>
        <v>59541.4608399055</v>
      </c>
      <c r="AU886" s="17">
        <f ca="1">AP886*'Ejercicio 3 - TIR'!$D$5</f>
        <v>14592.4031920459</v>
      </c>
      <c r="AV886" s="17">
        <f ca="1">AQ886*'Ejercicio 3 - TIR'!$D$5</f>
        <v>12036.5837741729</v>
      </c>
      <c r="AW886" s="17">
        <f ca="1">AR886*'Ejercicio 3 - TIR'!$D$5</f>
        <v>20748.9213216092</v>
      </c>
      <c r="AX886" s="17">
        <f ca="1">AS886*'Ejercicio 3 - TIR'!$D$5</f>
        <v>31166.5320691925</v>
      </c>
      <c r="AY886" s="17">
        <f ca="1">AT886*'Ejercicio 3 - TIR'!$D$5</f>
        <v>29770.7304199527</v>
      </c>
      <c r="AZ886" s="17">
        <f ca="1" t="shared" ref="AZ886:BD886" si="6584">AJ886-AU886-AE886</f>
        <v>28295.8906377225</v>
      </c>
      <c r="BA886" s="17">
        <f ca="1" t="shared" si="6584"/>
        <v>24936.4222731265</v>
      </c>
      <c r="BB886" s="17">
        <f ca="1" t="shared" si="6584"/>
        <v>32706.856157236</v>
      </c>
      <c r="BC886" s="17">
        <f ca="1" t="shared" si="6584"/>
        <v>41667.5742293532</v>
      </c>
      <c r="BD886" s="17">
        <f ca="1" t="shared" si="6584"/>
        <v>38083.0870217983</v>
      </c>
      <c r="BE886" s="17">
        <f ca="1" t="shared" ref="BE886:BI886" si="6585">AZ886/Z886</f>
        <v>24620.3042666055</v>
      </c>
      <c r="BF886" s="17">
        <f ca="1" t="shared" si="6585"/>
        <v>18654.3146625217</v>
      </c>
      <c r="BG886" s="17">
        <f ca="1" t="shared" si="6585"/>
        <v>21013.2193766128</v>
      </c>
      <c r="BH886" s="17">
        <f ca="1" t="shared" si="6585"/>
        <v>21972.5095106413</v>
      </c>
      <c r="BI886" s="17">
        <f ca="1" t="shared" si="6585"/>
        <v>15822.3185436397</v>
      </c>
      <c r="BJ886" s="17">
        <f ca="1" t="shared" si="6214"/>
        <v>79430.1417356189</v>
      </c>
      <c r="BK886" s="17">
        <f ca="1" t="shared" si="6215"/>
        <v>44841.4198652612</v>
      </c>
      <c r="BL886" s="17">
        <f ca="1" t="shared" si="6216"/>
        <v>124271.56160088</v>
      </c>
      <c r="BM886" s="17">
        <f ca="1">BK886*'Ejercicio 3 - TIR'!$D$5</f>
        <v>22420.7099326306</v>
      </c>
      <c r="BN886" s="17">
        <f ca="1" t="shared" si="6217"/>
        <v>101850.851668249</v>
      </c>
      <c r="BO886" s="17">
        <f ca="1" t="shared" si="6218"/>
        <v>42315.8085402485</v>
      </c>
      <c r="BP886" s="17">
        <f ca="1" t="shared" si="6219"/>
        <v>-126151.673236043</v>
      </c>
      <c r="BQ886" s="17">
        <f ca="1" t="shared" ref="BQ886:BT886" si="6586">BE886</f>
        <v>24620.3042666055</v>
      </c>
      <c r="BR886" s="17">
        <f ca="1" t="shared" si="6586"/>
        <v>18654.3146625217</v>
      </c>
      <c r="BS886" s="17">
        <f ca="1" t="shared" si="6586"/>
        <v>21013.2193766128</v>
      </c>
      <c r="BT886" s="17">
        <f ca="1" t="shared" si="6586"/>
        <v>21972.5095106413</v>
      </c>
      <c r="BU886" s="17">
        <f ca="1" t="shared" si="6221"/>
        <v>58138.1270838881</v>
      </c>
      <c r="BV886" s="19">
        <f ca="1" t="shared" si="6222"/>
        <v>4.0040874362858</v>
      </c>
    </row>
    <row r="887" ht="15" customHeight="1" spans="1:74">
      <c r="A887" s="15">
        <v>886</v>
      </c>
      <c r="B887" s="16">
        <f ca="1" t="shared" ref="B887:F887" si="6587">RAND()</f>
        <v>0.641369621174985</v>
      </c>
      <c r="C887" s="17">
        <f ca="1">IF(B887&lt;=('Ejercicio 3 - TIR'!$D$13-'Ejercicio 3 - TIR'!$C$13)/('Ejercicio 3 - TIR'!$E$13-'Ejercicio 3 - TIR'!$C$13),'Ejercicio 3 - TIR'!$C$13+SQRT(('Ejercicio 3 - TIR'!$E$13-'Ejercicio 3 - TIR'!$C$13)*('Ejercicio 3 - TIR'!$D$13-'Ejercicio 3 - TIR'!$C$13)*B887),'Ejercicio 3 - TIR'!$E$13-SQRT(('Ejercicio 3 - TIR'!$E$13-'Ejercicio 3 - TIR'!$C$13)*('Ejercicio 3 - TIR'!$E$13-'Ejercicio 3 - TIR'!$D$13)*(1-B887)))</f>
        <v>79254.9655437737</v>
      </c>
      <c r="D887" s="16">
        <f ca="1" t="shared" si="6587"/>
        <v>0.767955632957065</v>
      </c>
      <c r="E887" s="17">
        <f ca="1">IF(D887&lt;=('Ejercicio 3 - TIR'!$D$14-'Ejercicio 3 - TIR'!$C$14)/('Ejercicio 3 - TIR'!$E$14-'Ejercicio 3 - TIR'!$C$14),'Ejercicio 3 - TIR'!$C$14+SQRT(('Ejercicio 3 - TIR'!$E$14-'Ejercicio 3 - TIR'!$C$14)*('Ejercicio 3 - TIR'!$D$14-'Ejercicio 3 - TIR'!$C$14)*D887),'Ejercicio 3 - TIR'!$E$14-SQRT(('Ejercicio 3 - TIR'!$E$14-'Ejercicio 3 - TIR'!$C$14)*('Ejercicio 3 - TIR'!$E$14-'Ejercicio 3 - TIR'!$D$14)*(1-D887)))</f>
        <v>34100.2834766033</v>
      </c>
      <c r="F887" s="16">
        <f ca="1" t="shared" si="6587"/>
        <v>0.981034680318018</v>
      </c>
      <c r="G887" s="17">
        <f ca="1">IF(F887&lt;=('Ejercicio 3 - TIR'!$D$18-'Ejercicio 3 - TIR'!$C$18)/('Ejercicio 3 - TIR'!$E$18-'Ejercicio 3 - TIR'!$C$18),'Ejercicio 3 - TIR'!$C$18+SQRT(('Ejercicio 3 - TIR'!$E$18-'Ejercicio 3 - TIR'!$C$18)*('Ejercicio 3 - TIR'!$D$18-'Ejercicio 3 - TIR'!$C$18)*F887),'Ejercicio 3 - TIR'!$E$18-SQRT(('Ejercicio 3 - TIR'!$E$18-'Ejercicio 3 - TIR'!$C$18)*('Ejercicio 3 - TIR'!$E$18-'Ejercicio 3 - TIR'!$D$18)*(1-F887)))</f>
        <v>43807.3563079659</v>
      </c>
      <c r="H887" s="16">
        <f ca="1" t="shared" ref="H887:L887" si="6588">RAND()</f>
        <v>0.702959206841784</v>
      </c>
      <c r="I887" s="17">
        <f ca="1">IF(H887&lt;=('Ejercicio 3 - TIR'!$D$18-'Ejercicio 3 - TIR'!$C$18)/('Ejercicio 3 - TIR'!$E$18-'Ejercicio 3 - TIR'!$C$18),'Ejercicio 3 - TIR'!$C$18+SQRT(('Ejercicio 3 - TIR'!$E$18-'Ejercicio 3 - TIR'!$C$18)*('Ejercicio 3 - TIR'!$D$18-'Ejercicio 3 - TIR'!$C$18)*H887),'Ejercicio 3 - TIR'!$E$18-SQRT(('Ejercicio 3 - TIR'!$E$18-'Ejercicio 3 - TIR'!$C$18)*('Ejercicio 3 - TIR'!$E$18-'Ejercicio 3 - TIR'!$D$18)*(1-H887)))</f>
        <v>40280.0360714444</v>
      </c>
      <c r="J887" s="16">
        <f ca="1" t="shared" si="6588"/>
        <v>0.627319485649389</v>
      </c>
      <c r="K887" s="17">
        <f ca="1">IF(J887&lt;=('Ejercicio 3 - TIR'!$D$18-'Ejercicio 3 - TIR'!$C$18)/('Ejercicio 3 - TIR'!$E$18-'Ejercicio 3 - TIR'!$C$18),'Ejercicio 3 - TIR'!$C$18+SQRT(('Ejercicio 3 - TIR'!$E$18-'Ejercicio 3 - TIR'!$C$18)*('Ejercicio 3 - TIR'!$D$18-'Ejercicio 3 - TIR'!$C$18)*J887),'Ejercicio 3 - TIR'!$E$18-SQRT(('Ejercicio 3 - TIR'!$E$18-'Ejercicio 3 - TIR'!$C$18)*('Ejercicio 3 - TIR'!$E$18-'Ejercicio 3 - TIR'!$D$18)*(1-J887)))</f>
        <v>39700.4083855995</v>
      </c>
      <c r="L887" s="16">
        <f ca="1" t="shared" si="6588"/>
        <v>0.929262879080769</v>
      </c>
      <c r="M887" s="17">
        <f ca="1">IF(L887&lt;=('Ejercicio 3 - TIR'!$D$18-'Ejercicio 3 - TIR'!$C$18)/('Ejercicio 3 - TIR'!$E$18-'Ejercicio 3 - TIR'!$C$18),'Ejercicio 3 - TIR'!$C$18+SQRT(('Ejercicio 3 - TIR'!$E$18-'Ejercicio 3 - TIR'!$C$18)*('Ejercicio 3 - TIR'!$D$18-'Ejercicio 3 - TIR'!$C$18)*L887),'Ejercicio 3 - TIR'!$E$18-SQRT(('Ejercicio 3 - TIR'!$E$18-'Ejercicio 3 - TIR'!$C$18)*('Ejercicio 3 - TIR'!$E$18-'Ejercicio 3 - TIR'!$D$18)*(1-L887)))</f>
        <v>42696.6797728187</v>
      </c>
      <c r="N887" s="16">
        <f ca="1" t="shared" ref="N887:R887" si="6589">RAND()</f>
        <v>0.989717481934883</v>
      </c>
      <c r="O887" s="17">
        <f ca="1">IF(N887&lt;=('Ejercicio 3 - TIR'!$D$18-'Ejercicio 3 - TIR'!$C$18)/('Ejercicio 3 - TIR'!$E$18-'Ejercicio 3 - TIR'!$C$18),'Ejercicio 3 - TIR'!$C$18+SQRT(('Ejercicio 3 - TIR'!$E$18-'Ejercicio 3 - TIR'!$C$18)*('Ejercicio 3 - TIR'!$D$18-'Ejercicio 3 - TIR'!$C$18)*N887),'Ejercicio 3 - TIR'!$E$18-SQRT(('Ejercicio 3 - TIR'!$E$18-'Ejercicio 3 - TIR'!$C$18)*('Ejercicio 3 - TIR'!$E$18-'Ejercicio 3 - TIR'!$D$18)*(1-N887)))</f>
        <v>44121.8264095956</v>
      </c>
      <c r="P887" s="16">
        <f ca="1" t="shared" si="6589"/>
        <v>0.0289702119434923</v>
      </c>
      <c r="Q887" s="18">
        <f ca="1">IF(P887&lt;=('Ejercicio 3 - TIR'!$D$22-'Ejercicio 3 - TIR'!$C$22)/('Ejercicio 3 - TIR'!$E$22-'Ejercicio 3 - TIR'!$C$22),'Ejercicio 3 - TIR'!$C$22+SQRT(('Ejercicio 3 - TIR'!$E$22-'Ejercicio 3 - TIR'!$C$22)*('Ejercicio 3 - TIR'!$D$22-'Ejercicio 3 - TIR'!$C$22)*P887),'Ejercicio 3 - TIR'!$E$22-SQRT(('Ejercicio 3 - TIR'!$E$22-'Ejercicio 3 - TIR'!$C$22)*('Ejercicio 3 - TIR'!$E$22-'Ejercicio 3 - TIR'!$D$22)*(1-P887)))</f>
        <v>0.127221245148746</v>
      </c>
      <c r="R887" s="16">
        <f ca="1" t="shared" si="6589"/>
        <v>0.954522011146833</v>
      </c>
      <c r="S887" s="18">
        <f ca="1">IF(R887&lt;=('Ejercicio 3 - TIR'!$D$23-'Ejercicio 3 - TIR'!$C$23)/('Ejercicio 3 - TIR'!$E$23-'Ejercicio 3 - TIR'!$C$23),'Ejercicio 3 - TIR'!$C$23+SQRT(('Ejercicio 3 - TIR'!$E$23-'Ejercicio 3 - TIR'!$C$23)*('Ejercicio 3 - TIR'!$D$23-'Ejercicio 3 - TIR'!$C$23)*R887),'Ejercicio 3 - TIR'!$E$23-SQRT(('Ejercicio 3 - TIR'!$E$23-'Ejercicio 3 - TIR'!$C$23)*('Ejercicio 3 - TIR'!$E$23-'Ejercicio 3 - TIR'!$D$23)*(1-R887)))</f>
        <v>0.170952327374639</v>
      </c>
      <c r="T887" s="16">
        <f ca="1" t="shared" ref="T887:X887" si="6590">RAND()</f>
        <v>0.168826942503425</v>
      </c>
      <c r="U887" s="18">
        <f ca="1">IF(T887&lt;=('Ejercicio 3 - TIR'!$D$24-'Ejercicio 3 - TIR'!$C$24)/('Ejercicio 3 - TIR'!$E$24-'Ejercicio 3 - TIR'!$C$24),'Ejercicio 3 - TIR'!$C$24+SQRT(('Ejercicio 3 - TIR'!$E$24-'Ejercicio 3 - TIR'!$C$24)*('Ejercicio 3 - TIR'!$D$24-'Ejercicio 3 - TIR'!$C$24)*T887),'Ejercicio 3 - TIR'!$E$24-SQRT(('Ejercicio 3 - TIR'!$E$24-'Ejercicio 3 - TIR'!$C$24)*('Ejercicio 3 - TIR'!$E$24-'Ejercicio 3 - TIR'!$D$24)*(1-T887)))</f>
        <v>0.168829141755725</v>
      </c>
      <c r="V887" s="16">
        <f ca="1" t="shared" si="6590"/>
        <v>0.700418923142883</v>
      </c>
      <c r="W887" s="18">
        <f ca="1">IF(V887&lt;=('Ejercicio 3 - TIR'!$D$25-'Ejercicio 3 - TIR'!$C$25)/('Ejercicio 3 - TIR'!$E$25-'Ejercicio 3 - TIR'!$C$25),'Ejercicio 3 - TIR'!$C$25+SQRT(('Ejercicio 3 - TIR'!$E$25-'Ejercicio 3 - TIR'!$C$25)*('Ejercicio 3 - TIR'!$D$25-'Ejercicio 3 - TIR'!$C$25)*V887),'Ejercicio 3 - TIR'!$E$25-SQRT(('Ejercicio 3 - TIR'!$E$25-'Ejercicio 3 - TIR'!$C$25)*('Ejercicio 3 - TIR'!$E$25-'Ejercicio 3 - TIR'!$D$25)*(1-V887)))</f>
        <v>0.217618928847243</v>
      </c>
      <c r="X887" s="16">
        <f ca="1" t="shared" si="6590"/>
        <v>0.213761689986165</v>
      </c>
      <c r="Y887" s="18">
        <f ca="1">IF(X887&lt;=('Ejercicio 3 - TIR'!$D$26-'Ejercicio 3 - TIR'!$C$26)/('Ejercicio 3 - TIR'!$E$26-'Ejercicio 3 - TIR'!$C$26),'Ejercicio 3 - TIR'!$C$26+SQRT(('Ejercicio 3 - TIR'!$E$26-'Ejercicio 3 - TIR'!$C$26)*('Ejercicio 3 - TIR'!$D$26-'Ejercicio 3 - TIR'!$C$26)*X887),'Ejercicio 3 - TIR'!$E$26-SQRT(('Ejercicio 3 - TIR'!$E$26-'Ejercicio 3 - TIR'!$C$26)*('Ejercicio 3 - TIR'!$E$26-'Ejercicio 3 - TIR'!$D$26)*(1-X887)))</f>
        <v>0.2140240829786</v>
      </c>
      <c r="Z887" s="16">
        <f ca="1" t="shared" si="6192"/>
        <v>1.12722124514875</v>
      </c>
      <c r="AA887" s="16">
        <f ca="1" t="shared" si="6193"/>
        <v>1.31992234047306</v>
      </c>
      <c r="AB887" s="16">
        <f ca="1" t="shared" si="6194"/>
        <v>1.54276369639934</v>
      </c>
      <c r="AC887" s="16">
        <f ca="1" t="shared" si="6195"/>
        <v>1.87849827947418</v>
      </c>
      <c r="AD887" s="16">
        <f ca="1" t="shared" si="6196"/>
        <v>2.28054215111551</v>
      </c>
      <c r="AE887" s="15">
        <f ca="1" t="shared" si="6197"/>
        <v>4338.28052381867</v>
      </c>
      <c r="AF887" s="15">
        <f ca="1" t="shared" si="6198"/>
        <v>5079.91967616955</v>
      </c>
      <c r="AG887" s="15">
        <f ca="1" t="shared" si="6199"/>
        <v>5937.55815528527</v>
      </c>
      <c r="AH887" s="15">
        <f ca="1" t="shared" si="6200"/>
        <v>7229.68320100666</v>
      </c>
      <c r="AI887" s="15">
        <f ca="1" t="shared" si="6201"/>
        <v>8777.0095183279</v>
      </c>
      <c r="AJ887" s="17">
        <f ca="1" t="shared" si="6202"/>
        <v>49380.5827241401</v>
      </c>
      <c r="AK887" s="17">
        <f ca="1" t="shared" si="6203"/>
        <v>53166.5194857603</v>
      </c>
      <c r="AL887" s="17">
        <f ca="1" t="shared" si="6204"/>
        <v>61248.3487895307</v>
      </c>
      <c r="AM887" s="17">
        <f ca="1" t="shared" si="6205"/>
        <v>80205.6394924998</v>
      </c>
      <c r="AN887" s="17">
        <f ca="1" t="shared" si="6206"/>
        <v>100621.684911284</v>
      </c>
      <c r="AO887" s="17">
        <f ca="1">C887/'Ejercicio 3 - TIR'!$D$7</f>
        <v>15850.9931087547</v>
      </c>
      <c r="AP887" s="17">
        <f ca="1" t="shared" si="6207"/>
        <v>33529.5896153854</v>
      </c>
      <c r="AQ887" s="17">
        <f ca="1" t="shared" si="6208"/>
        <v>37315.5263770055</v>
      </c>
      <c r="AR887" s="17">
        <f ca="1" t="shared" si="6209"/>
        <v>45397.355680776</v>
      </c>
      <c r="AS887" s="17">
        <f ca="1" t="shared" si="6210"/>
        <v>64354.6463837451</v>
      </c>
      <c r="AT887" s="17">
        <f ca="1" t="shared" si="6211"/>
        <v>84770.6918025296</v>
      </c>
      <c r="AU887" s="17">
        <f ca="1">AP887*'Ejercicio 3 - TIR'!$D$5</f>
        <v>16764.7948076927</v>
      </c>
      <c r="AV887" s="17">
        <f ca="1">AQ887*'Ejercicio 3 - TIR'!$D$5</f>
        <v>18657.7631885028</v>
      </c>
      <c r="AW887" s="17">
        <f ca="1">AR887*'Ejercicio 3 - TIR'!$D$5</f>
        <v>22698.677840388</v>
      </c>
      <c r="AX887" s="17">
        <f ca="1">AS887*'Ejercicio 3 - TIR'!$D$5</f>
        <v>32177.3231918726</v>
      </c>
      <c r="AY887" s="17">
        <f ca="1">AT887*'Ejercicio 3 - TIR'!$D$5</f>
        <v>42385.3459012648</v>
      </c>
      <c r="AZ887" s="17">
        <f ca="1" t="shared" ref="AZ887:BD887" si="6591">AJ887-AU887-AE887</f>
        <v>28277.5073926288</v>
      </c>
      <c r="BA887" s="17">
        <f ca="1" t="shared" si="6591"/>
        <v>29428.836621088</v>
      </c>
      <c r="BB887" s="17">
        <f ca="1" t="shared" si="6591"/>
        <v>32612.1127938574</v>
      </c>
      <c r="BC887" s="17">
        <f ca="1" t="shared" si="6591"/>
        <v>40798.6330996206</v>
      </c>
      <c r="BD887" s="17">
        <f ca="1" t="shared" si="6591"/>
        <v>49459.3294916916</v>
      </c>
      <c r="BE887" s="17">
        <f ca="1" t="shared" ref="BE887:BI887" si="6592">AZ887/Z887</f>
        <v>25086.0312599035</v>
      </c>
      <c r="BF887" s="17">
        <f ca="1" t="shared" si="6592"/>
        <v>22295.8849310336</v>
      </c>
      <c r="BG887" s="17">
        <f ca="1" t="shared" si="6592"/>
        <v>21138.7608290051</v>
      </c>
      <c r="BH887" s="17">
        <f ca="1" t="shared" si="6592"/>
        <v>21718.74925062</v>
      </c>
      <c r="BI887" s="17">
        <f ca="1" t="shared" si="6592"/>
        <v>21687.5313913838</v>
      </c>
      <c r="BJ887" s="17">
        <f ca="1" t="shared" si="6214"/>
        <v>77767.1338333816</v>
      </c>
      <c r="BK887" s="17">
        <f ca="1" t="shared" si="6215"/>
        <v>36148.8579215567</v>
      </c>
      <c r="BL887" s="17">
        <f ca="1" t="shared" si="6216"/>
        <v>113915.991754938</v>
      </c>
      <c r="BM887" s="17">
        <f ca="1">BK887*'Ejercicio 3 - TIR'!$D$5</f>
        <v>18074.4289607783</v>
      </c>
      <c r="BN887" s="17">
        <f ca="1" t="shared" si="6217"/>
        <v>95841.56279416</v>
      </c>
      <c r="BO887" s="17">
        <f ca="1" t="shared" si="6218"/>
        <v>42025.7800309806</v>
      </c>
      <c r="BP887" s="17">
        <f ca="1" t="shared" si="6219"/>
        <v>-113355.249020377</v>
      </c>
      <c r="BQ887" s="17">
        <f ca="1" t="shared" ref="BQ887:BT887" si="6593">BE887</f>
        <v>25086.0312599035</v>
      </c>
      <c r="BR887" s="17">
        <f ca="1" t="shared" si="6593"/>
        <v>22295.8849310336</v>
      </c>
      <c r="BS887" s="17">
        <f ca="1" t="shared" si="6593"/>
        <v>21138.7608290051</v>
      </c>
      <c r="BT887" s="17">
        <f ca="1" t="shared" si="6593"/>
        <v>21718.74925062</v>
      </c>
      <c r="BU887" s="17">
        <f ca="1" t="shared" si="6221"/>
        <v>63713.3114223645</v>
      </c>
      <c r="BV887" s="19">
        <f ca="1" t="shared" si="6222"/>
        <v>9.44969095745933</v>
      </c>
    </row>
    <row r="888" ht="15" customHeight="1" spans="1:74">
      <c r="A888" s="15">
        <v>887</v>
      </c>
      <c r="B888" s="16">
        <f ca="1" t="shared" ref="B888:F888" si="6594">RAND()</f>
        <v>0.293696825442839</v>
      </c>
      <c r="C888" s="17">
        <f ca="1">IF(B888&lt;=('Ejercicio 3 - TIR'!$D$13-'Ejercicio 3 - TIR'!$C$13)/('Ejercicio 3 - TIR'!$E$13-'Ejercicio 3 - TIR'!$C$13),'Ejercicio 3 - TIR'!$C$13+SQRT(('Ejercicio 3 - TIR'!$E$13-'Ejercicio 3 - TIR'!$C$13)*('Ejercicio 3 - TIR'!$D$13-'Ejercicio 3 - TIR'!$C$13)*B888),'Ejercicio 3 - TIR'!$E$13-SQRT(('Ejercicio 3 - TIR'!$E$13-'Ejercicio 3 - TIR'!$C$13)*('Ejercicio 3 - TIR'!$E$13-'Ejercicio 3 - TIR'!$D$13)*(1-B888)))</f>
        <v>70887.0508283926</v>
      </c>
      <c r="D888" s="16">
        <f ca="1" t="shared" si="6594"/>
        <v>0.890670570235238</v>
      </c>
      <c r="E888" s="17">
        <f ca="1">IF(D888&lt;=('Ejercicio 3 - TIR'!$D$14-'Ejercicio 3 - TIR'!$C$14)/('Ejercicio 3 - TIR'!$E$14-'Ejercicio 3 - TIR'!$C$14),'Ejercicio 3 - TIR'!$C$14+SQRT(('Ejercicio 3 - TIR'!$E$14-'Ejercicio 3 - TIR'!$C$14)*('Ejercicio 3 - TIR'!$D$14-'Ejercicio 3 - TIR'!$C$14)*D888),'Ejercicio 3 - TIR'!$E$14-SQRT(('Ejercicio 3 - TIR'!$E$14-'Ejercicio 3 - TIR'!$C$14)*('Ejercicio 3 - TIR'!$E$14-'Ejercicio 3 - TIR'!$D$14)*(1-D888)))</f>
        <v>35950.3809481984</v>
      </c>
      <c r="F888" s="16">
        <f ca="1" t="shared" si="6594"/>
        <v>0.237629926869212</v>
      </c>
      <c r="G888" s="17">
        <f ca="1">IF(F888&lt;=('Ejercicio 3 - TIR'!$D$18-'Ejercicio 3 - TIR'!$C$18)/('Ejercicio 3 - TIR'!$E$18-'Ejercicio 3 - TIR'!$C$18),'Ejercicio 3 - TIR'!$C$18+SQRT(('Ejercicio 3 - TIR'!$E$18-'Ejercicio 3 - TIR'!$C$18)*('Ejercicio 3 - TIR'!$D$18-'Ejercicio 3 - TIR'!$C$18)*F888),'Ejercicio 3 - TIR'!$E$18-SQRT(('Ejercicio 3 - TIR'!$E$18-'Ejercicio 3 - TIR'!$C$18)*('Ejercicio 3 - TIR'!$E$18-'Ejercicio 3 - TIR'!$D$18)*(1-F888)))</f>
        <v>35970.3005812423</v>
      </c>
      <c r="H888" s="16">
        <f ca="1" t="shared" ref="H888:L888" si="6595">RAND()</f>
        <v>0.538861434851542</v>
      </c>
      <c r="I888" s="17">
        <f ca="1">IF(H888&lt;=('Ejercicio 3 - TIR'!$D$18-'Ejercicio 3 - TIR'!$C$18)/('Ejercicio 3 - TIR'!$E$18-'Ejercicio 3 - TIR'!$C$18),'Ejercicio 3 - TIR'!$C$18+SQRT(('Ejercicio 3 - TIR'!$E$18-'Ejercicio 3 - TIR'!$C$18)*('Ejercicio 3 - TIR'!$D$18-'Ejercicio 3 - TIR'!$C$18)*H888),'Ejercicio 3 - TIR'!$E$18-SQRT(('Ejercicio 3 - TIR'!$E$18-'Ejercicio 3 - TIR'!$C$18)*('Ejercicio 3 - TIR'!$E$18-'Ejercicio 3 - TIR'!$D$18)*(1-H888)))</f>
        <v>38990.5069505413</v>
      </c>
      <c r="J888" s="16">
        <f ca="1" t="shared" si="6595"/>
        <v>0.548426166817262</v>
      </c>
      <c r="K888" s="17">
        <f ca="1">IF(J888&lt;=('Ejercicio 3 - TIR'!$D$18-'Ejercicio 3 - TIR'!$C$18)/('Ejercicio 3 - TIR'!$E$18-'Ejercicio 3 - TIR'!$C$18),'Ejercicio 3 - TIR'!$C$18+SQRT(('Ejercicio 3 - TIR'!$E$18-'Ejercicio 3 - TIR'!$C$18)*('Ejercicio 3 - TIR'!$D$18-'Ejercicio 3 - TIR'!$C$18)*J888),'Ejercicio 3 - TIR'!$E$18-SQRT(('Ejercicio 3 - TIR'!$E$18-'Ejercicio 3 - TIR'!$C$18)*('Ejercicio 3 - TIR'!$E$18-'Ejercicio 3 - TIR'!$D$18)*(1-J888)))</f>
        <v>39069.9462524642</v>
      </c>
      <c r="L888" s="16">
        <f ca="1" t="shared" si="6595"/>
        <v>0.0638843683110117</v>
      </c>
      <c r="M888" s="17">
        <f ca="1">IF(L888&lt;=('Ejercicio 3 - TIR'!$D$18-'Ejercicio 3 - TIR'!$C$18)/('Ejercicio 3 - TIR'!$E$18-'Ejercicio 3 - TIR'!$C$18),'Ejercicio 3 - TIR'!$C$18+SQRT(('Ejercicio 3 - TIR'!$E$18-'Ejercicio 3 - TIR'!$C$18)*('Ejercicio 3 - TIR'!$D$18-'Ejercicio 3 - TIR'!$C$18)*L888),'Ejercicio 3 - TIR'!$E$18-SQRT(('Ejercicio 3 - TIR'!$E$18-'Ejercicio 3 - TIR'!$C$18)*('Ejercicio 3 - TIR'!$E$18-'Ejercicio 3 - TIR'!$D$18)*(1-L888)))</f>
        <v>33095.5864140178</v>
      </c>
      <c r="N888" s="16">
        <f ca="1" t="shared" ref="N888:R888" si="6596">RAND()</f>
        <v>0.800931620032115</v>
      </c>
      <c r="O888" s="17">
        <f ca="1">IF(N888&lt;=('Ejercicio 3 - TIR'!$D$18-'Ejercicio 3 - TIR'!$C$18)/('Ejercicio 3 - TIR'!$E$18-'Ejercicio 3 - TIR'!$C$18),'Ejercicio 3 - TIR'!$C$18+SQRT(('Ejercicio 3 - TIR'!$E$18-'Ejercicio 3 - TIR'!$C$18)*('Ejercicio 3 - TIR'!$D$18-'Ejercicio 3 - TIR'!$C$18)*N888),'Ejercicio 3 - TIR'!$E$18-SQRT(('Ejercicio 3 - TIR'!$E$18-'Ejercicio 3 - TIR'!$C$18)*('Ejercicio 3 - TIR'!$E$18-'Ejercicio 3 - TIR'!$D$18)*(1-N888)))</f>
        <v>41136.0475549521</v>
      </c>
      <c r="P888" s="16">
        <f ca="1" t="shared" si="6596"/>
        <v>0.70526716895099</v>
      </c>
      <c r="Q888" s="18">
        <f ca="1">IF(P888&lt;=('Ejercicio 3 - TIR'!$D$22-'Ejercicio 3 - TIR'!$C$22)/('Ejercicio 3 - TIR'!$E$22-'Ejercicio 3 - TIR'!$C$22),'Ejercicio 3 - TIR'!$C$22+SQRT(('Ejercicio 3 - TIR'!$E$22-'Ejercicio 3 - TIR'!$C$22)*('Ejercicio 3 - TIR'!$D$22-'Ejercicio 3 - TIR'!$C$22)*P888),'Ejercicio 3 - TIR'!$E$22-SQRT(('Ejercicio 3 - TIR'!$E$22-'Ejercicio 3 - TIR'!$C$22)*('Ejercicio 3 - TIR'!$E$22-'Ejercicio 3 - TIR'!$D$22)*(1-P888)))</f>
        <v>0.156966999850471</v>
      </c>
      <c r="R888" s="16">
        <f ca="1" t="shared" si="6596"/>
        <v>0.455993737174737</v>
      </c>
      <c r="S888" s="18">
        <f ca="1">IF(R888&lt;=('Ejercicio 3 - TIR'!$D$23-'Ejercicio 3 - TIR'!$C$23)/('Ejercicio 3 - TIR'!$E$23-'Ejercicio 3 - TIR'!$C$23),'Ejercicio 3 - TIR'!$C$23+SQRT(('Ejercicio 3 - TIR'!$E$23-'Ejercicio 3 - TIR'!$C$23)*('Ejercicio 3 - TIR'!$D$23-'Ejercicio 3 - TIR'!$C$23)*R888),'Ejercicio 3 - TIR'!$E$23-SQRT(('Ejercicio 3 - TIR'!$E$23-'Ejercicio 3 - TIR'!$C$23)*('Ejercicio 3 - TIR'!$E$23-'Ejercicio 3 - TIR'!$D$23)*(1-R888)))</f>
        <v>0.148649410585814</v>
      </c>
      <c r="T888" s="16">
        <f ca="1" t="shared" ref="T888:X888" si="6597">RAND()</f>
        <v>0.954512567488633</v>
      </c>
      <c r="U888" s="18">
        <f ca="1">IF(T888&lt;=('Ejercicio 3 - TIR'!$D$24-'Ejercicio 3 - TIR'!$C$24)/('Ejercicio 3 - TIR'!$E$24-'Ejercicio 3 - TIR'!$C$24),'Ejercicio 3 - TIR'!$C$24+SQRT(('Ejercicio 3 - TIR'!$E$24-'Ejercicio 3 - TIR'!$C$24)*('Ejercicio 3 - TIR'!$D$24-'Ejercicio 3 - TIR'!$C$24)*T888),'Ejercicio 3 - TIR'!$E$24-SQRT(('Ejercicio 3 - TIR'!$E$24-'Ejercicio 3 - TIR'!$C$24)*('Ejercicio 3 - TIR'!$E$24-'Ejercicio 3 - TIR'!$D$24)*(1-T888)))</f>
        <v>0.208714398065153</v>
      </c>
      <c r="V888" s="16">
        <f ca="1" t="shared" si="6597"/>
        <v>0.661212075811827</v>
      </c>
      <c r="W888" s="18">
        <f ca="1">IF(V888&lt;=('Ejercicio 3 - TIR'!$D$25-'Ejercicio 3 - TIR'!$C$25)/('Ejercicio 3 - TIR'!$E$25-'Ejercicio 3 - TIR'!$C$25),'Ejercicio 3 - TIR'!$C$25+SQRT(('Ejercicio 3 - TIR'!$E$25-'Ejercicio 3 - TIR'!$C$25)*('Ejercicio 3 - TIR'!$D$25-'Ejercicio 3 - TIR'!$C$25)*V888),'Ejercicio 3 - TIR'!$E$25-SQRT(('Ejercicio 3 - TIR'!$E$25-'Ejercicio 3 - TIR'!$C$25)*('Ejercicio 3 - TIR'!$E$25-'Ejercicio 3 - TIR'!$D$25)*(1-V888)))</f>
        <v>0.215565166841429</v>
      </c>
      <c r="X888" s="16">
        <f ca="1" t="shared" si="6597"/>
        <v>0.373363563734883</v>
      </c>
      <c r="Y888" s="18">
        <f ca="1">IF(X888&lt;=('Ejercicio 3 - TIR'!$D$26-'Ejercicio 3 - TIR'!$C$26)/('Ejercicio 3 - TIR'!$E$26-'Ejercicio 3 - TIR'!$C$26),'Ejercicio 3 - TIR'!$C$26+SQRT(('Ejercicio 3 - TIR'!$E$26-'Ejercicio 3 - TIR'!$C$26)*('Ejercicio 3 - TIR'!$D$26-'Ejercicio 3 - TIR'!$C$26)*X888),'Ejercicio 3 - TIR'!$E$26-SQRT(('Ejercicio 3 - TIR'!$E$26-'Ejercicio 3 - TIR'!$C$26)*('Ejercicio 3 - TIR'!$E$26-'Ejercicio 3 - TIR'!$D$26)*(1-X888)))</f>
        <v>0.221829244840456</v>
      </c>
      <c r="Z888" s="16">
        <f ca="1" t="shared" si="6192"/>
        <v>1.15696699985047</v>
      </c>
      <c r="AA888" s="16">
        <f ca="1" t="shared" si="6193"/>
        <v>1.32894946244548</v>
      </c>
      <c r="AB888" s="16">
        <f ca="1" t="shared" si="6194"/>
        <v>1.6063203495588</v>
      </c>
      <c r="AC888" s="16">
        <f ca="1" t="shared" si="6195"/>
        <v>1.95258706371222</v>
      </c>
      <c r="AD888" s="16">
        <f ca="1" t="shared" si="6196"/>
        <v>2.38572797754075</v>
      </c>
      <c r="AE888" s="15">
        <f ca="1" t="shared" si="6197"/>
        <v>5643.02344092022</v>
      </c>
      <c r="AF888" s="15">
        <f ca="1" t="shared" si="6198"/>
        <v>6481.85554933494</v>
      </c>
      <c r="AG888" s="15">
        <f ca="1" t="shared" si="6199"/>
        <v>7834.71212865966</v>
      </c>
      <c r="AH888" s="15">
        <f ca="1" t="shared" si="6200"/>
        <v>9523.60315582874</v>
      </c>
      <c r="AI888" s="15">
        <f ca="1" t="shared" si="6201"/>
        <v>11636.2168520464</v>
      </c>
      <c r="AJ888" s="17">
        <f ca="1" t="shared" si="6202"/>
        <v>41616.4507471995</v>
      </c>
      <c r="AK888" s="17">
        <f ca="1" t="shared" si="6203"/>
        <v>51816.4132523986</v>
      </c>
      <c r="AL888" s="17">
        <f ca="1" t="shared" si="6204"/>
        <v>62758.8497215017</v>
      </c>
      <c r="AM888" s="17">
        <f ca="1" t="shared" si="6205"/>
        <v>64622.0138979812</v>
      </c>
      <c r="AN888" s="17">
        <f ca="1" t="shared" si="6206"/>
        <v>98139.4195372959</v>
      </c>
      <c r="AO888" s="17">
        <f ca="1">C888/'Ejercicio 3 - TIR'!$D$7</f>
        <v>14177.4101656785</v>
      </c>
      <c r="AP888" s="17">
        <f ca="1" t="shared" si="6207"/>
        <v>27439.040581521</v>
      </c>
      <c r="AQ888" s="17">
        <f ca="1" t="shared" si="6208"/>
        <v>37639.0030867201</v>
      </c>
      <c r="AR888" s="17">
        <f ca="1" t="shared" si="6209"/>
        <v>48581.4395558232</v>
      </c>
      <c r="AS888" s="17">
        <f ca="1" t="shared" si="6210"/>
        <v>50444.6037323026</v>
      </c>
      <c r="AT888" s="17">
        <f ca="1" t="shared" si="6211"/>
        <v>83962.0093716174</v>
      </c>
      <c r="AU888" s="17">
        <f ca="1">AP888*'Ejercicio 3 - TIR'!$D$5</f>
        <v>13719.5202907605</v>
      </c>
      <c r="AV888" s="17">
        <f ca="1">AQ888*'Ejercicio 3 - TIR'!$D$5</f>
        <v>18819.50154336</v>
      </c>
      <c r="AW888" s="17">
        <f ca="1">AR888*'Ejercicio 3 - TIR'!$D$5</f>
        <v>24290.7197779116</v>
      </c>
      <c r="AX888" s="17">
        <f ca="1">AS888*'Ejercicio 3 - TIR'!$D$5</f>
        <v>25222.3018661513</v>
      </c>
      <c r="AY888" s="17">
        <f ca="1">AT888*'Ejercicio 3 - TIR'!$D$5</f>
        <v>41981.0046858087</v>
      </c>
      <c r="AZ888" s="17">
        <f ca="1" t="shared" ref="AZ888:BD888" si="6598">AJ888-AU888-AE888</f>
        <v>22253.9070155188</v>
      </c>
      <c r="BA888" s="17">
        <f ca="1" t="shared" si="6598"/>
        <v>26515.0561597036</v>
      </c>
      <c r="BB888" s="17">
        <f ca="1" t="shared" si="6598"/>
        <v>30633.4178149305</v>
      </c>
      <c r="BC888" s="17">
        <f ca="1" t="shared" si="6598"/>
        <v>29876.1088760011</v>
      </c>
      <c r="BD888" s="17">
        <f ca="1" t="shared" si="6598"/>
        <v>44522.1979994408</v>
      </c>
      <c r="BE888" s="17">
        <f ca="1" t="shared" ref="BE888:BI888" si="6599">AZ888/Z888</f>
        <v>19234.6946960414</v>
      </c>
      <c r="BF888" s="17">
        <f ca="1" t="shared" si="6599"/>
        <v>19951.8920086785</v>
      </c>
      <c r="BG888" s="17">
        <f ca="1" t="shared" si="6599"/>
        <v>19070.5532824411</v>
      </c>
      <c r="BH888" s="17">
        <f ca="1" t="shared" si="6599"/>
        <v>15300.7819375804</v>
      </c>
      <c r="BI888" s="17">
        <f ca="1" t="shared" si="6599"/>
        <v>18661.892059184</v>
      </c>
      <c r="BJ888" s="17">
        <f ca="1" t="shared" si="6214"/>
        <v>85767.8296313648</v>
      </c>
      <c r="BK888" s="17">
        <f ca="1" t="shared" si="6215"/>
        <v>33823.4440813299</v>
      </c>
      <c r="BL888" s="17">
        <f ca="1" t="shared" si="6216"/>
        <v>119591.273712695</v>
      </c>
      <c r="BM888" s="17">
        <f ca="1">BK888*'Ejercicio 3 - TIR'!$D$5</f>
        <v>16911.7220406649</v>
      </c>
      <c r="BN888" s="17">
        <f ca="1" t="shared" si="6217"/>
        <v>102679.55167203</v>
      </c>
      <c r="BO888" s="17">
        <f ca="1" t="shared" si="6218"/>
        <v>43039.0860310377</v>
      </c>
      <c r="BP888" s="17">
        <f ca="1" t="shared" si="6219"/>
        <v>-106837.431776591</v>
      </c>
      <c r="BQ888" s="17">
        <f ca="1" t="shared" ref="BQ888:BT888" si="6600">BE888</f>
        <v>19234.6946960414</v>
      </c>
      <c r="BR888" s="17">
        <f ca="1" t="shared" si="6600"/>
        <v>19951.8920086785</v>
      </c>
      <c r="BS888" s="17">
        <f ca="1" t="shared" si="6600"/>
        <v>19070.5532824411</v>
      </c>
      <c r="BT888" s="17">
        <f ca="1" t="shared" si="6600"/>
        <v>15300.7819375804</v>
      </c>
      <c r="BU888" s="17">
        <f ca="1" t="shared" si="6221"/>
        <v>61700.9780902217</v>
      </c>
      <c r="BV888" s="19">
        <f ca="1" t="shared" si="6222"/>
        <v>6.9409894605607</v>
      </c>
    </row>
    <row r="889" ht="15" customHeight="1" spans="1:74">
      <c r="A889" s="15">
        <v>888</v>
      </c>
      <c r="B889" s="16">
        <f ca="1" t="shared" ref="B889:F889" si="6601">RAND()</f>
        <v>0.0277341266721887</v>
      </c>
      <c r="C889" s="17">
        <f ca="1">IF(B889&lt;=('Ejercicio 3 - TIR'!$D$13-'Ejercicio 3 - TIR'!$C$13)/('Ejercicio 3 - TIR'!$E$13-'Ejercicio 3 - TIR'!$C$13),'Ejercicio 3 - TIR'!$C$13+SQRT(('Ejercicio 3 - TIR'!$E$13-'Ejercicio 3 - TIR'!$C$13)*('Ejercicio 3 - TIR'!$D$13-'Ejercicio 3 - TIR'!$C$13)*B889),'Ejercicio 3 - TIR'!$E$13-SQRT(('Ejercicio 3 - TIR'!$E$13-'Ejercicio 3 - TIR'!$C$13)*('Ejercicio 3 - TIR'!$E$13-'Ejercicio 3 - TIR'!$D$13)*(1-B889)))</f>
        <v>63330.7132372625</v>
      </c>
      <c r="D889" s="16">
        <f ca="1" t="shared" si="6601"/>
        <v>0.149895467899635</v>
      </c>
      <c r="E889" s="17">
        <f ca="1">IF(D889&lt;=('Ejercicio 3 - TIR'!$D$14-'Ejercicio 3 - TIR'!$C$14)/('Ejercicio 3 - TIR'!$E$14-'Ejercicio 3 - TIR'!$C$14),'Ejercicio 3 - TIR'!$C$14+SQRT(('Ejercicio 3 - TIR'!$E$14-'Ejercicio 3 - TIR'!$C$14)*('Ejercicio 3 - TIR'!$D$14-'Ejercicio 3 - TIR'!$C$14)*D889),'Ejercicio 3 - TIR'!$E$14-SQRT(('Ejercicio 3 - TIR'!$E$14-'Ejercicio 3 - TIR'!$C$14)*('Ejercicio 3 - TIR'!$E$14-'Ejercicio 3 - TIR'!$D$14)*(1-D889)))</f>
        <v>28352.9330581556</v>
      </c>
      <c r="F889" s="16">
        <f ca="1" t="shared" si="6601"/>
        <v>0.579869790605165</v>
      </c>
      <c r="G889" s="17">
        <f ca="1">IF(F889&lt;=('Ejercicio 3 - TIR'!$D$18-'Ejercicio 3 - TIR'!$C$18)/('Ejercicio 3 - TIR'!$E$18-'Ejercicio 3 - TIR'!$C$18),'Ejercicio 3 - TIR'!$C$18+SQRT(('Ejercicio 3 - TIR'!$E$18-'Ejercicio 3 - TIR'!$C$18)*('Ejercicio 3 - TIR'!$D$18-'Ejercicio 3 - TIR'!$C$18)*F889),'Ejercicio 3 - TIR'!$E$18-SQRT(('Ejercicio 3 - TIR'!$E$18-'Ejercicio 3 - TIR'!$C$18)*('Ejercicio 3 - TIR'!$E$18-'Ejercicio 3 - TIR'!$D$18)*(1-F889)))</f>
        <v>39326.3320008873</v>
      </c>
      <c r="H889" s="16">
        <f ca="1" t="shared" ref="H889:L889" si="6602">RAND()</f>
        <v>0.776224807431218</v>
      </c>
      <c r="I889" s="17">
        <f ca="1">IF(H889&lt;=('Ejercicio 3 - TIR'!$D$18-'Ejercicio 3 - TIR'!$C$18)/('Ejercicio 3 - TIR'!$E$18-'Ejercicio 3 - TIR'!$C$18),'Ejercicio 3 - TIR'!$C$18+SQRT(('Ejercicio 3 - TIR'!$E$18-'Ejercicio 3 - TIR'!$C$18)*('Ejercicio 3 - TIR'!$D$18-'Ejercicio 3 - TIR'!$C$18)*H889),'Ejercicio 3 - TIR'!$E$18-SQRT(('Ejercicio 3 - TIR'!$E$18-'Ejercicio 3 - TIR'!$C$18)*('Ejercicio 3 - TIR'!$E$18-'Ejercicio 3 - TIR'!$D$18)*(1-H889)))</f>
        <v>40903.2769873155</v>
      </c>
      <c r="J889" s="16">
        <f ca="1" t="shared" si="6602"/>
        <v>0.291302448466028</v>
      </c>
      <c r="K889" s="17">
        <f ca="1">IF(J889&lt;=('Ejercicio 3 - TIR'!$D$18-'Ejercicio 3 - TIR'!$C$18)/('Ejercicio 3 - TIR'!$E$18-'Ejercicio 3 - TIR'!$C$18),'Ejercicio 3 - TIR'!$C$18+SQRT(('Ejercicio 3 - TIR'!$E$18-'Ejercicio 3 - TIR'!$C$18)*('Ejercicio 3 - TIR'!$D$18-'Ejercicio 3 - TIR'!$C$18)*J889),'Ejercicio 3 - TIR'!$E$18-SQRT(('Ejercicio 3 - TIR'!$E$18-'Ejercicio 3 - TIR'!$C$18)*('Ejercicio 3 - TIR'!$E$18-'Ejercicio 3 - TIR'!$D$18)*(1-J889)))</f>
        <v>36610.2471413635</v>
      </c>
      <c r="L889" s="16">
        <f ca="1" t="shared" si="6602"/>
        <v>0.817757094798168</v>
      </c>
      <c r="M889" s="17">
        <f ca="1">IF(L889&lt;=('Ejercicio 3 - TIR'!$D$18-'Ejercicio 3 - TIR'!$C$18)/('Ejercicio 3 - TIR'!$E$18-'Ejercicio 3 - TIR'!$C$18),'Ejercicio 3 - TIR'!$C$18+SQRT(('Ejercicio 3 - TIR'!$E$18-'Ejercicio 3 - TIR'!$C$18)*('Ejercicio 3 - TIR'!$D$18-'Ejercicio 3 - TIR'!$C$18)*L889),'Ejercicio 3 - TIR'!$E$18-SQRT(('Ejercicio 3 - TIR'!$E$18-'Ejercicio 3 - TIR'!$C$18)*('Ejercicio 3 - TIR'!$E$18-'Ejercicio 3 - TIR'!$D$18)*(1-L889)))</f>
        <v>41302.9447001516</v>
      </c>
      <c r="N889" s="16">
        <f ca="1" t="shared" ref="N889:R889" si="6603">RAND()</f>
        <v>0.0573527559637632</v>
      </c>
      <c r="O889" s="17">
        <f ca="1">IF(N889&lt;=('Ejercicio 3 - TIR'!$D$18-'Ejercicio 3 - TIR'!$C$18)/('Ejercicio 3 - TIR'!$E$18-'Ejercicio 3 - TIR'!$C$18),'Ejercicio 3 - TIR'!$C$18+SQRT(('Ejercicio 3 - TIR'!$E$18-'Ejercicio 3 - TIR'!$C$18)*('Ejercicio 3 - TIR'!$D$18-'Ejercicio 3 - TIR'!$C$18)*N889),'Ejercicio 3 - TIR'!$E$18-SQRT(('Ejercicio 3 - TIR'!$E$18-'Ejercicio 3 - TIR'!$C$18)*('Ejercicio 3 - TIR'!$E$18-'Ejercicio 3 - TIR'!$D$18)*(1-N889)))</f>
        <v>32933.0723473117</v>
      </c>
      <c r="P889" s="16">
        <f ca="1" t="shared" si="6603"/>
        <v>0.00812437037207236</v>
      </c>
      <c r="Q889" s="18">
        <f ca="1">IF(P889&lt;=('Ejercicio 3 - TIR'!$D$22-'Ejercicio 3 - TIR'!$C$22)/('Ejercicio 3 - TIR'!$E$22-'Ejercicio 3 - TIR'!$C$22),'Ejercicio 3 - TIR'!$C$22+SQRT(('Ejercicio 3 - TIR'!$E$22-'Ejercicio 3 - TIR'!$C$22)*('Ejercicio 3 - TIR'!$D$22-'Ejercicio 3 - TIR'!$C$22)*P889),'Ejercicio 3 - TIR'!$E$22-SQRT(('Ejercicio 3 - TIR'!$E$22-'Ejercicio 3 - TIR'!$C$22)*('Ejercicio 3 - TIR'!$E$22-'Ejercicio 3 - TIR'!$D$22)*(1-P889)))</f>
        <v>0.123824116456089</v>
      </c>
      <c r="R889" s="16">
        <f ca="1" t="shared" si="6603"/>
        <v>0.7058773418367</v>
      </c>
      <c r="S889" s="18">
        <f ca="1">IF(R889&lt;=('Ejercicio 3 - TIR'!$D$23-'Ejercicio 3 - TIR'!$C$23)/('Ejercicio 3 - TIR'!$E$23-'Ejercicio 3 - TIR'!$C$23),'Ejercicio 3 - TIR'!$C$23+SQRT(('Ejercicio 3 - TIR'!$E$23-'Ejercicio 3 - TIR'!$C$23)*('Ejercicio 3 - TIR'!$D$23-'Ejercicio 3 - TIR'!$C$23)*R889),'Ejercicio 3 - TIR'!$E$23-SQRT(('Ejercicio 3 - TIR'!$E$23-'Ejercicio 3 - TIR'!$C$23)*('Ejercicio 3 - TIR'!$E$23-'Ejercicio 3 - TIR'!$D$23)*(1-R889)))</f>
        <v>0.156990854324988</v>
      </c>
      <c r="T889" s="16">
        <f ca="1" t="shared" ref="T889:X889" si="6604">RAND()</f>
        <v>0.588345485791701</v>
      </c>
      <c r="U889" s="18">
        <f ca="1">IF(T889&lt;=('Ejercicio 3 - TIR'!$D$24-'Ejercicio 3 - TIR'!$C$24)/('Ejercicio 3 - TIR'!$E$24-'Ejercicio 3 - TIR'!$C$24),'Ejercicio 3 - TIR'!$C$24+SQRT(('Ejercicio 3 - TIR'!$E$24-'Ejercicio 3 - TIR'!$C$24)*('Ejercicio 3 - TIR'!$D$24-'Ejercicio 3 - TIR'!$C$24)*T889),'Ejercicio 3 - TIR'!$E$24-SQRT(('Ejercicio 3 - TIR'!$E$24-'Ejercicio 3 - TIR'!$C$24)*('Ejercicio 3 - TIR'!$E$24-'Ejercicio 3 - TIR'!$D$24)*(1-T889)))</f>
        <v>0.186049556118023</v>
      </c>
      <c r="V889" s="16">
        <f ca="1" t="shared" si="6604"/>
        <v>0.747608990758748</v>
      </c>
      <c r="W889" s="18">
        <f ca="1">IF(V889&lt;=('Ejercicio 3 - TIR'!$D$25-'Ejercicio 3 - TIR'!$C$25)/('Ejercicio 3 - TIR'!$E$25-'Ejercicio 3 - TIR'!$C$25),'Ejercicio 3 - TIR'!$C$25+SQRT(('Ejercicio 3 - TIR'!$E$25-'Ejercicio 3 - TIR'!$C$25)*('Ejercicio 3 - TIR'!$D$25-'Ejercicio 3 - TIR'!$C$25)*V889),'Ejercicio 3 - TIR'!$E$25-SQRT(('Ejercicio 3 - TIR'!$E$25-'Ejercicio 3 - TIR'!$C$25)*('Ejercicio 3 - TIR'!$E$25-'Ejercicio 3 - TIR'!$D$25)*(1-V889)))</f>
        <v>0.220278483680263</v>
      </c>
      <c r="X889" s="16">
        <f ca="1" t="shared" si="6604"/>
        <v>0.714007630005839</v>
      </c>
      <c r="Y889" s="18">
        <f ca="1">IF(X889&lt;=('Ejercicio 3 - TIR'!$D$26-'Ejercicio 3 - TIR'!$C$26)/('Ejercicio 3 - TIR'!$E$26-'Ejercicio 3 - TIR'!$C$26),'Ejercicio 3 - TIR'!$C$26+SQRT(('Ejercicio 3 - TIR'!$E$26-'Ejercicio 3 - TIR'!$C$26)*('Ejercicio 3 - TIR'!$D$26-'Ejercicio 3 - TIR'!$C$26)*X889),'Ejercicio 3 - TIR'!$E$26-SQRT(('Ejercicio 3 - TIR'!$E$26-'Ejercicio 3 - TIR'!$C$26)*('Ejercicio 3 - TIR'!$E$26-'Ejercicio 3 - TIR'!$D$26)*(1-X889)))</f>
        <v>0.240701669272494</v>
      </c>
      <c r="Z889" s="16">
        <f ca="1" t="shared" si="6192"/>
        <v>1.12382411645609</v>
      </c>
      <c r="AA889" s="16">
        <f ca="1" t="shared" si="6193"/>
        <v>1.30025422460955</v>
      </c>
      <c r="AB889" s="16">
        <f ca="1" t="shared" si="6194"/>
        <v>1.54216594593875</v>
      </c>
      <c r="AC889" s="16">
        <f ca="1" t="shared" si="6195"/>
        <v>1.88187192209347</v>
      </c>
      <c r="AD889" s="16">
        <f ca="1" t="shared" si="6196"/>
        <v>2.33484163509841</v>
      </c>
      <c r="AE889" s="15">
        <f ca="1" t="shared" si="6197"/>
        <v>3510.77688486475</v>
      </c>
      <c r="AF889" s="15">
        <f ca="1" t="shared" si="6198"/>
        <v>4061.93674736409</v>
      </c>
      <c r="AG889" s="15">
        <f ca="1" t="shared" si="6199"/>
        <v>4817.65827619066</v>
      </c>
      <c r="AH889" s="15">
        <f ca="1" t="shared" si="6200"/>
        <v>5878.88473615961</v>
      </c>
      <c r="AI889" s="15">
        <f ca="1" t="shared" si="6201"/>
        <v>7293.94210561382</v>
      </c>
      <c r="AJ889" s="17">
        <f ca="1" t="shared" si="6202"/>
        <v>44195.880314356</v>
      </c>
      <c r="AK889" s="17">
        <f ca="1" t="shared" si="6203"/>
        <v>53184.6587031318</v>
      </c>
      <c r="AL889" s="17">
        <f ca="1" t="shared" si="6204"/>
        <v>56459.0764138122</v>
      </c>
      <c r="AM889" s="17">
        <f ca="1" t="shared" si="6205"/>
        <v>77726.8519309947</v>
      </c>
      <c r="AN889" s="17">
        <f ca="1" t="shared" si="6206"/>
        <v>76893.5084882114</v>
      </c>
      <c r="AO889" s="17">
        <f ca="1">C889/'Ejercicio 3 - TIR'!$D$7</f>
        <v>12666.1426474525</v>
      </c>
      <c r="AP889" s="17">
        <f ca="1" t="shared" si="6207"/>
        <v>31529.7376669035</v>
      </c>
      <c r="AQ889" s="17">
        <f ca="1" t="shared" si="6208"/>
        <v>40518.5160556793</v>
      </c>
      <c r="AR889" s="17">
        <f ca="1" t="shared" si="6209"/>
        <v>43792.9337663597</v>
      </c>
      <c r="AS889" s="17">
        <f ca="1" t="shared" si="6210"/>
        <v>65060.7092835422</v>
      </c>
      <c r="AT889" s="17">
        <f ca="1" t="shared" si="6211"/>
        <v>64227.3658407589</v>
      </c>
      <c r="AU889" s="17">
        <f ca="1">AP889*'Ejercicio 3 - TIR'!$D$5</f>
        <v>15764.8688334518</v>
      </c>
      <c r="AV889" s="17">
        <f ca="1">AQ889*'Ejercicio 3 - TIR'!$D$5</f>
        <v>20259.2580278396</v>
      </c>
      <c r="AW889" s="17">
        <f ca="1">AR889*'Ejercicio 3 - TIR'!$D$5</f>
        <v>21896.4668831798</v>
      </c>
      <c r="AX889" s="17">
        <f ca="1">AS889*'Ejercicio 3 - TIR'!$D$5</f>
        <v>32530.3546417711</v>
      </c>
      <c r="AY889" s="17">
        <f ca="1">AT889*'Ejercicio 3 - TIR'!$D$5</f>
        <v>32113.6829203795</v>
      </c>
      <c r="AZ889" s="17">
        <f ca="1" t="shared" ref="AZ889:BD889" si="6605">AJ889-AU889-AE889</f>
        <v>24920.2345960395</v>
      </c>
      <c r="BA889" s="17">
        <f ca="1" t="shared" si="6605"/>
        <v>28863.4639279281</v>
      </c>
      <c r="BB889" s="17">
        <f ca="1" t="shared" si="6605"/>
        <v>29744.9512544417</v>
      </c>
      <c r="BC889" s="17">
        <f ca="1" t="shared" si="6605"/>
        <v>39317.612553064</v>
      </c>
      <c r="BD889" s="17">
        <f ca="1" t="shared" si="6605"/>
        <v>37485.8834622181</v>
      </c>
      <c r="BE889" s="17">
        <f ca="1" t="shared" ref="BE889:BI889" si="6606">AZ889/Z889</f>
        <v>22174.4970864515</v>
      </c>
      <c r="BF889" s="17">
        <f ca="1" t="shared" si="6606"/>
        <v>22198.3235136923</v>
      </c>
      <c r="BG889" s="17">
        <f ca="1" t="shared" si="6606"/>
        <v>19287.7759574281</v>
      </c>
      <c r="BH889" s="17">
        <f ca="1" t="shared" si="6606"/>
        <v>20892.8206491999</v>
      </c>
      <c r="BI889" s="17">
        <f ca="1" t="shared" si="6606"/>
        <v>16055.000432883</v>
      </c>
      <c r="BJ889" s="17">
        <f ca="1" t="shared" si="6214"/>
        <v>66199.6085813397</v>
      </c>
      <c r="BK889" s="17">
        <f ca="1" t="shared" si="6215"/>
        <v>29573.4372093677</v>
      </c>
      <c r="BL889" s="17">
        <f ca="1" t="shared" si="6216"/>
        <v>95773.0457907074</v>
      </c>
      <c r="BM889" s="17">
        <f ca="1">BK889*'Ejercicio 3 - TIR'!$D$5</f>
        <v>14786.7186046838</v>
      </c>
      <c r="BN889" s="17">
        <f ca="1" t="shared" si="6217"/>
        <v>80986.3271860236</v>
      </c>
      <c r="BO889" s="17">
        <f ca="1" t="shared" si="6218"/>
        <v>34686.0043818818</v>
      </c>
      <c r="BP889" s="17">
        <f ca="1" t="shared" si="6219"/>
        <v>-91683.6462954181</v>
      </c>
      <c r="BQ889" s="17">
        <f ca="1" t="shared" ref="BQ889:BT889" si="6607">BE889</f>
        <v>22174.4970864515</v>
      </c>
      <c r="BR889" s="17">
        <f ca="1" t="shared" si="6607"/>
        <v>22198.3235136923</v>
      </c>
      <c r="BS889" s="17">
        <f ca="1" t="shared" si="6607"/>
        <v>19287.7759574281</v>
      </c>
      <c r="BT889" s="17">
        <f ca="1" t="shared" si="6607"/>
        <v>20892.8206491999</v>
      </c>
      <c r="BU889" s="17">
        <f ca="1" t="shared" si="6221"/>
        <v>50741.0048147648</v>
      </c>
      <c r="BV889" s="19">
        <f ca="1" t="shared" si="6222"/>
        <v>12.6227369612672</v>
      </c>
    </row>
    <row r="890" ht="15" customHeight="1" spans="1:74">
      <c r="A890" s="15">
        <v>889</v>
      </c>
      <c r="B890" s="16">
        <f ca="1" t="shared" ref="B890:F890" si="6608">RAND()</f>
        <v>0.416253380280907</v>
      </c>
      <c r="C890" s="17">
        <f ca="1">IF(B890&lt;=('Ejercicio 3 - TIR'!$D$13-'Ejercicio 3 - TIR'!$C$13)/('Ejercicio 3 - TIR'!$E$13-'Ejercicio 3 - TIR'!$C$13),'Ejercicio 3 - TIR'!$C$13+SQRT(('Ejercicio 3 - TIR'!$E$13-'Ejercicio 3 - TIR'!$C$13)*('Ejercicio 3 - TIR'!$D$13-'Ejercicio 3 - TIR'!$C$13)*B890),'Ejercicio 3 - TIR'!$E$13-SQRT(('Ejercicio 3 - TIR'!$E$13-'Ejercicio 3 - TIR'!$C$13)*('Ejercicio 3 - TIR'!$E$13-'Ejercicio 3 - TIR'!$D$13)*(1-B890)))</f>
        <v>73533.1160945813</v>
      </c>
      <c r="D890" s="16">
        <f ca="1" t="shared" si="6608"/>
        <v>0.758472981975638</v>
      </c>
      <c r="E890" s="17">
        <f ca="1">IF(D890&lt;=('Ejercicio 3 - TIR'!$D$14-'Ejercicio 3 - TIR'!$C$14)/('Ejercicio 3 - TIR'!$E$14-'Ejercicio 3 - TIR'!$C$14),'Ejercicio 3 - TIR'!$C$14+SQRT(('Ejercicio 3 - TIR'!$E$14-'Ejercicio 3 - TIR'!$C$14)*('Ejercicio 3 - TIR'!$D$14-'Ejercicio 3 - TIR'!$C$14)*D890),'Ejercicio 3 - TIR'!$E$14-SQRT(('Ejercicio 3 - TIR'!$E$14-'Ejercicio 3 - TIR'!$C$14)*('Ejercicio 3 - TIR'!$E$14-'Ejercicio 3 - TIR'!$D$14)*(1-D890)))</f>
        <v>33980.9425402598</v>
      </c>
      <c r="F890" s="16">
        <f ca="1" t="shared" si="6608"/>
        <v>0.353681292430939</v>
      </c>
      <c r="G890" s="17">
        <f ca="1">IF(F890&lt;=('Ejercicio 3 - TIR'!$D$18-'Ejercicio 3 - TIR'!$C$18)/('Ejercicio 3 - TIR'!$E$18-'Ejercicio 3 - TIR'!$C$18),'Ejercicio 3 - TIR'!$C$18+SQRT(('Ejercicio 3 - TIR'!$E$18-'Ejercicio 3 - TIR'!$C$18)*('Ejercicio 3 - TIR'!$D$18-'Ejercicio 3 - TIR'!$C$18)*F890),'Ejercicio 3 - TIR'!$E$18-SQRT(('Ejercicio 3 - TIR'!$E$18-'Ejercicio 3 - TIR'!$C$18)*('Ejercicio 3 - TIR'!$E$18-'Ejercicio 3 - TIR'!$D$18)*(1-F890)))</f>
        <v>37283.6936965142</v>
      </c>
      <c r="H890" s="16">
        <f ca="1" t="shared" ref="H890:L890" si="6609">RAND()</f>
        <v>0.655430626117616</v>
      </c>
      <c r="I890" s="17">
        <f ca="1">IF(H890&lt;=('Ejercicio 3 - TIR'!$D$18-'Ejercicio 3 - TIR'!$C$18)/('Ejercicio 3 - TIR'!$E$18-'Ejercicio 3 - TIR'!$C$18),'Ejercicio 3 - TIR'!$C$18+SQRT(('Ejercicio 3 - TIR'!$E$18-'Ejercicio 3 - TIR'!$C$18)*('Ejercicio 3 - TIR'!$D$18-'Ejercicio 3 - TIR'!$C$18)*H890),'Ejercicio 3 - TIR'!$E$18-SQRT(('Ejercicio 3 - TIR'!$E$18-'Ejercicio 3 - TIR'!$C$18)*('Ejercicio 3 - TIR'!$E$18-'Ejercicio 3 - TIR'!$D$18)*(1-H890)))</f>
        <v>39915.3715975571</v>
      </c>
      <c r="J890" s="16">
        <f ca="1" t="shared" si="6609"/>
        <v>0.159865483745482</v>
      </c>
      <c r="K890" s="17">
        <f ca="1">IF(J890&lt;=('Ejercicio 3 - TIR'!$D$18-'Ejercicio 3 - TIR'!$C$18)/('Ejercicio 3 - TIR'!$E$18-'Ejercicio 3 - TIR'!$C$18),'Ejercicio 3 - TIR'!$C$18+SQRT(('Ejercicio 3 - TIR'!$E$18-'Ejercicio 3 - TIR'!$C$18)*('Ejercicio 3 - TIR'!$D$18-'Ejercicio 3 - TIR'!$C$18)*J890),'Ejercicio 3 - TIR'!$E$18-SQRT(('Ejercicio 3 - TIR'!$E$18-'Ejercicio 3 - TIR'!$C$18)*('Ejercicio 3 - TIR'!$E$18-'Ejercicio 3 - TIR'!$D$18)*(1-J890)))</f>
        <v>34896.919701386</v>
      </c>
      <c r="L890" s="16">
        <f ca="1" t="shared" si="6609"/>
        <v>0.780103572637795</v>
      </c>
      <c r="M890" s="17">
        <f ca="1">IF(L890&lt;=('Ejercicio 3 - TIR'!$D$18-'Ejercicio 3 - TIR'!$C$18)/('Ejercicio 3 - TIR'!$E$18-'Ejercicio 3 - TIR'!$C$18),'Ejercicio 3 - TIR'!$C$18+SQRT(('Ejercicio 3 - TIR'!$E$18-'Ejercicio 3 - TIR'!$C$18)*('Ejercicio 3 - TIR'!$D$18-'Ejercicio 3 - TIR'!$C$18)*L890),'Ejercicio 3 - TIR'!$E$18-SQRT(('Ejercicio 3 - TIR'!$E$18-'Ejercicio 3 - TIR'!$C$18)*('Ejercicio 3 - TIR'!$E$18-'Ejercicio 3 - TIR'!$D$18)*(1-L890)))</f>
        <v>40938.9370785267</v>
      </c>
      <c r="N890" s="16">
        <f ca="1" t="shared" ref="N890:R890" si="6610">RAND()</f>
        <v>0.133637392986483</v>
      </c>
      <c r="O890" s="17">
        <f ca="1">IF(N890&lt;=('Ejercicio 3 - TIR'!$D$18-'Ejercicio 3 - TIR'!$C$18)/('Ejercicio 3 - TIR'!$E$18-'Ejercicio 3 - TIR'!$C$18),'Ejercicio 3 - TIR'!$C$18+SQRT(('Ejercicio 3 - TIR'!$E$18-'Ejercicio 3 - TIR'!$C$18)*('Ejercicio 3 - TIR'!$D$18-'Ejercicio 3 - TIR'!$C$18)*N890),'Ejercicio 3 - TIR'!$E$18-SQRT(('Ejercicio 3 - TIR'!$E$18-'Ejercicio 3 - TIR'!$C$18)*('Ejercicio 3 - TIR'!$E$18-'Ejercicio 3 - TIR'!$D$18)*(1-N890)))</f>
        <v>34477.2322865775</v>
      </c>
      <c r="P890" s="16">
        <f ca="1" t="shared" si="6610"/>
        <v>0.470549513479351</v>
      </c>
      <c r="Q890" s="18">
        <f ca="1">IF(P890&lt;=('Ejercicio 3 - TIR'!$D$22-'Ejercicio 3 - TIR'!$C$22)/('Ejercicio 3 - TIR'!$E$22-'Ejercicio 3 - TIR'!$C$22),'Ejercicio 3 - TIR'!$C$22+SQRT(('Ejercicio 3 - TIR'!$E$22-'Ejercicio 3 - TIR'!$C$22)*('Ejercicio 3 - TIR'!$D$22-'Ejercicio 3 - TIR'!$C$22)*P890),'Ejercicio 3 - TIR'!$E$22-SQRT(('Ejercicio 3 - TIR'!$E$22-'Ejercicio 3 - TIR'!$C$22)*('Ejercicio 3 - TIR'!$E$22-'Ejercicio 3 - TIR'!$D$22)*(1-P890)))</f>
        <v>0.149103077573735</v>
      </c>
      <c r="R890" s="16">
        <f ca="1" t="shared" si="6610"/>
        <v>0.179170835284585</v>
      </c>
      <c r="S890" s="18">
        <f ca="1">IF(R890&lt;=('Ejercicio 3 - TIR'!$D$23-'Ejercicio 3 - TIR'!$C$23)/('Ejercicio 3 - TIR'!$E$23-'Ejercicio 3 - TIR'!$C$23),'Ejercicio 3 - TIR'!$C$23+SQRT(('Ejercicio 3 - TIR'!$E$23-'Ejercicio 3 - TIR'!$C$23)*('Ejercicio 3 - TIR'!$D$23-'Ejercicio 3 - TIR'!$C$23)*R890),'Ejercicio 3 - TIR'!$E$23-SQRT(('Ejercicio 3 - TIR'!$E$23-'Ejercicio 3 - TIR'!$C$23)*('Ejercicio 3 - TIR'!$E$23-'Ejercicio 3 - TIR'!$D$23)*(1-R890)))</f>
        <v>0.137958493909909</v>
      </c>
      <c r="T890" s="16">
        <f ca="1" t="shared" ref="T890:X890" si="6611">RAND()</f>
        <v>0.119078039886159</v>
      </c>
      <c r="U890" s="18">
        <f ca="1">IF(T890&lt;=('Ejercicio 3 - TIR'!$D$24-'Ejercicio 3 - TIR'!$C$24)/('Ejercicio 3 - TIR'!$E$24-'Ejercicio 3 - TIR'!$C$24),'Ejercicio 3 - TIR'!$C$24+SQRT(('Ejercicio 3 - TIR'!$E$24-'Ejercicio 3 - TIR'!$C$24)*('Ejercicio 3 - TIR'!$D$24-'Ejercicio 3 - TIR'!$C$24)*T890),'Ejercicio 3 - TIR'!$E$24-SQRT(('Ejercicio 3 - TIR'!$E$24-'Ejercicio 3 - TIR'!$C$24)*('Ejercicio 3 - TIR'!$E$24-'Ejercicio 3 - TIR'!$D$24)*(1-T890)))</f>
        <v>0.165813408353702</v>
      </c>
      <c r="V890" s="16">
        <f ca="1" t="shared" si="6611"/>
        <v>0.121852900412866</v>
      </c>
      <c r="W890" s="18">
        <f ca="1">IF(V890&lt;=('Ejercicio 3 - TIR'!$D$25-'Ejercicio 3 - TIR'!$C$25)/('Ejercicio 3 - TIR'!$E$25-'Ejercicio 3 - TIR'!$C$25),'Ejercicio 3 - TIR'!$C$25+SQRT(('Ejercicio 3 - TIR'!$E$25-'Ejercicio 3 - TIR'!$C$25)*('Ejercicio 3 - TIR'!$D$25-'Ejercicio 3 - TIR'!$C$25)*V890),'Ejercicio 3 - TIR'!$E$25-SQRT(('Ejercicio 3 - TIR'!$E$25-'Ejercicio 3 - TIR'!$C$25)*('Ejercicio 3 - TIR'!$E$25-'Ejercicio 3 - TIR'!$D$25)*(1-V890)))</f>
        <v>0.19306116612627</v>
      </c>
      <c r="X890" s="16">
        <f ca="1" t="shared" si="6611"/>
        <v>0.517028413992982</v>
      </c>
      <c r="Y890" s="18">
        <f ca="1">IF(X890&lt;=('Ejercicio 3 - TIR'!$D$26-'Ejercicio 3 - TIR'!$C$26)/('Ejercicio 3 - TIR'!$E$26-'Ejercicio 3 - TIR'!$C$26),'Ejercicio 3 - TIR'!$C$26+SQRT(('Ejercicio 3 - TIR'!$E$26-'Ejercicio 3 - TIR'!$C$26)*('Ejercicio 3 - TIR'!$D$26-'Ejercicio 3 - TIR'!$C$26)*X890),'Ejercicio 3 - TIR'!$E$26-SQRT(('Ejercicio 3 - TIR'!$E$26-'Ejercicio 3 - TIR'!$C$26)*('Ejercicio 3 - TIR'!$E$26-'Ejercicio 3 - TIR'!$D$26)*(1-X890)))</f>
        <v>0.228930962761788</v>
      </c>
      <c r="Z890" s="16">
        <f ca="1" t="shared" si="6192"/>
        <v>1.14910307757373</v>
      </c>
      <c r="AA890" s="16">
        <f ca="1" t="shared" si="6193"/>
        <v>1.30763160750305</v>
      </c>
      <c r="AB890" s="16">
        <f ca="1" t="shared" si="6194"/>
        <v>1.52445446121416</v>
      </c>
      <c r="AC890" s="16">
        <f ca="1" t="shared" si="6195"/>
        <v>1.81876741720256</v>
      </c>
      <c r="AD890" s="16">
        <f ca="1" t="shared" si="6196"/>
        <v>2.23513959306251</v>
      </c>
      <c r="AE890" s="15">
        <f ca="1" t="shared" si="6197"/>
        <v>5066.66311160898</v>
      </c>
      <c r="AF890" s="15">
        <f ca="1" t="shared" si="6198"/>
        <v>5765.65232363546</v>
      </c>
      <c r="AG890" s="15">
        <f ca="1" t="shared" si="6199"/>
        <v>6721.67478679989</v>
      </c>
      <c r="AH890" s="15">
        <f ca="1" t="shared" si="6200"/>
        <v>8019.36915946102</v>
      </c>
      <c r="AI890" s="15">
        <f ca="1" t="shared" si="6201"/>
        <v>9855.25106187863</v>
      </c>
      <c r="AJ890" s="17">
        <f ca="1" t="shared" si="6202"/>
        <v>42842.8071699809</v>
      </c>
      <c r="AK890" s="17">
        <f ca="1" t="shared" si="6203"/>
        <v>52194.6015261952</v>
      </c>
      <c r="AL890" s="17">
        <f ca="1" t="shared" si="6204"/>
        <v>53198.7649214102</v>
      </c>
      <c r="AM890" s="17">
        <f ca="1" t="shared" si="6205"/>
        <v>74458.4048533301</v>
      </c>
      <c r="AN890" s="17">
        <f ca="1" t="shared" si="6206"/>
        <v>77061.4269429426</v>
      </c>
      <c r="AO890" s="17">
        <f ca="1">C890/'Ejercicio 3 - TIR'!$D$7</f>
        <v>14706.6232189163</v>
      </c>
      <c r="AP890" s="17">
        <f ca="1" t="shared" si="6207"/>
        <v>28136.1839510647</v>
      </c>
      <c r="AQ890" s="17">
        <f ca="1" t="shared" si="6208"/>
        <v>37487.9783072789</v>
      </c>
      <c r="AR890" s="17">
        <f ca="1" t="shared" si="6209"/>
        <v>38492.1417024939</v>
      </c>
      <c r="AS890" s="17">
        <f ca="1" t="shared" si="6210"/>
        <v>59751.7816344138</v>
      </c>
      <c r="AT890" s="17">
        <f ca="1" t="shared" si="6211"/>
        <v>62354.8037240264</v>
      </c>
      <c r="AU890" s="17">
        <f ca="1">AP890*'Ejercicio 3 - TIR'!$D$5</f>
        <v>14068.0919755323</v>
      </c>
      <c r="AV890" s="17">
        <f ca="1">AQ890*'Ejercicio 3 - TIR'!$D$5</f>
        <v>18743.9891536395</v>
      </c>
      <c r="AW890" s="17">
        <f ca="1">AR890*'Ejercicio 3 - TIR'!$D$5</f>
        <v>19246.070851247</v>
      </c>
      <c r="AX890" s="17">
        <f ca="1">AS890*'Ejercicio 3 - TIR'!$D$5</f>
        <v>29875.8908172069</v>
      </c>
      <c r="AY890" s="17">
        <f ca="1">AT890*'Ejercicio 3 - TIR'!$D$5</f>
        <v>31177.4018620132</v>
      </c>
      <c r="AZ890" s="17">
        <f ca="1" t="shared" ref="AZ890:BD890" si="6612">AJ890-AU890-AE890</f>
        <v>23708.0520828396</v>
      </c>
      <c r="BA890" s="17">
        <f ca="1" t="shared" si="6612"/>
        <v>27684.9600489203</v>
      </c>
      <c r="BB890" s="17">
        <f ca="1" t="shared" si="6612"/>
        <v>27231.0192833633</v>
      </c>
      <c r="BC890" s="17">
        <f ca="1" t="shared" si="6612"/>
        <v>36563.1448766621</v>
      </c>
      <c r="BD890" s="17">
        <f ca="1" t="shared" si="6612"/>
        <v>36028.7740190508</v>
      </c>
      <c r="BE890" s="17">
        <f ca="1" t="shared" ref="BE890:BI890" si="6613">AZ890/Z890</f>
        <v>20631.788866929</v>
      </c>
      <c r="BF890" s="17">
        <f ca="1" t="shared" si="6613"/>
        <v>21171.8345519234</v>
      </c>
      <c r="BG890" s="17">
        <f ca="1" t="shared" si="6613"/>
        <v>17862.7961517952</v>
      </c>
      <c r="BH890" s="17">
        <f ca="1" t="shared" si="6613"/>
        <v>20103.2548366738</v>
      </c>
      <c r="BI890" s="17">
        <f ca="1" t="shared" si="6613"/>
        <v>16119.2500597627</v>
      </c>
      <c r="BJ890" s="17">
        <f ca="1" t="shared" si="6214"/>
        <v>75952.1500813169</v>
      </c>
      <c r="BK890" s="17">
        <f ca="1" t="shared" si="6215"/>
        <v>32871.3558368522</v>
      </c>
      <c r="BL890" s="17">
        <f ca="1" t="shared" si="6216"/>
        <v>108823.505918169</v>
      </c>
      <c r="BM890" s="17">
        <f ca="1">BK890*'Ejercicio 3 - TIR'!$D$5</f>
        <v>16435.6779184261</v>
      </c>
      <c r="BN890" s="17">
        <f ca="1" t="shared" si="6217"/>
        <v>92387.827999743</v>
      </c>
      <c r="BO890" s="17">
        <f ca="1" t="shared" si="6218"/>
        <v>41334.2541497179</v>
      </c>
      <c r="BP890" s="17">
        <f ca="1" t="shared" si="6219"/>
        <v>-107514.058634841</v>
      </c>
      <c r="BQ890" s="17">
        <f ca="1" t="shared" ref="BQ890:BT890" si="6614">BE890</f>
        <v>20631.788866929</v>
      </c>
      <c r="BR890" s="17">
        <f ca="1" t="shared" si="6614"/>
        <v>21171.8345519234</v>
      </c>
      <c r="BS890" s="17">
        <f ca="1" t="shared" si="6614"/>
        <v>17862.7961517952</v>
      </c>
      <c r="BT890" s="17">
        <f ca="1" t="shared" si="6614"/>
        <v>20103.2548366738</v>
      </c>
      <c r="BU890" s="17">
        <f ca="1" t="shared" si="6221"/>
        <v>57453.5042094806</v>
      </c>
      <c r="BV890" s="19">
        <f ca="1" t="shared" si="6222"/>
        <v>7.33633633401396</v>
      </c>
    </row>
    <row r="891" ht="15" customHeight="1" spans="1:74">
      <c r="A891" s="15">
        <v>890</v>
      </c>
      <c r="B891" s="16">
        <f ca="1" t="shared" ref="B891:F891" si="6615">RAND()</f>
        <v>0.137838443742523</v>
      </c>
      <c r="C891" s="17">
        <f ca="1">IF(B891&lt;=('Ejercicio 3 - TIR'!$D$13-'Ejercicio 3 - TIR'!$C$13)/('Ejercicio 3 - TIR'!$E$13-'Ejercicio 3 - TIR'!$C$13),'Ejercicio 3 - TIR'!$C$13+SQRT(('Ejercicio 3 - TIR'!$E$13-'Ejercicio 3 - TIR'!$C$13)*('Ejercicio 3 - TIR'!$D$13-'Ejercicio 3 - TIR'!$C$13)*B891),'Ejercicio 3 - TIR'!$E$13-SQRT(('Ejercicio 3 - TIR'!$E$13-'Ejercicio 3 - TIR'!$C$13)*('Ejercicio 3 - TIR'!$E$13-'Ejercicio 3 - TIR'!$D$13)*(1-B891)))</f>
        <v>67425.3200265719</v>
      </c>
      <c r="D891" s="16">
        <f ca="1" t="shared" si="6615"/>
        <v>0.189869599098543</v>
      </c>
      <c r="E891" s="17">
        <f ca="1">IF(D891&lt;=('Ejercicio 3 - TIR'!$D$14-'Ejercicio 3 - TIR'!$C$14)/('Ejercicio 3 - TIR'!$E$14-'Ejercicio 3 - TIR'!$C$14),'Ejercicio 3 - TIR'!$C$14+SQRT(('Ejercicio 3 - TIR'!$E$14-'Ejercicio 3 - TIR'!$C$14)*('Ejercicio 3 - TIR'!$D$14-'Ejercicio 3 - TIR'!$C$14)*D891),'Ejercicio 3 - TIR'!$E$14-SQRT(('Ejercicio 3 - TIR'!$E$14-'Ejercicio 3 - TIR'!$C$14)*('Ejercicio 3 - TIR'!$E$14-'Ejercicio 3 - TIR'!$D$14)*(1-D891)))</f>
        <v>28773.6215936936</v>
      </c>
      <c r="F891" s="16">
        <f ca="1" t="shared" si="6615"/>
        <v>0.197501712972925</v>
      </c>
      <c r="G891" s="17">
        <f ca="1">IF(F891&lt;=('Ejercicio 3 - TIR'!$D$18-'Ejercicio 3 - TIR'!$C$18)/('Ejercicio 3 - TIR'!$E$18-'Ejercicio 3 - TIR'!$C$18),'Ejercicio 3 - TIR'!$C$18+SQRT(('Ejercicio 3 - TIR'!$E$18-'Ejercicio 3 - TIR'!$C$18)*('Ejercicio 3 - TIR'!$D$18-'Ejercicio 3 - TIR'!$C$18)*F891),'Ejercicio 3 - TIR'!$E$18-SQRT(('Ejercicio 3 - TIR'!$E$18-'Ejercicio 3 - TIR'!$C$18)*('Ejercicio 3 - TIR'!$E$18-'Ejercicio 3 - TIR'!$D$18)*(1-F891)))</f>
        <v>35442.9088680538</v>
      </c>
      <c r="H891" s="16">
        <f ca="1" t="shared" ref="H891:L891" si="6616">RAND()</f>
        <v>0.445322557414461</v>
      </c>
      <c r="I891" s="17">
        <f ca="1">IF(H891&lt;=('Ejercicio 3 - TIR'!$D$18-'Ejercicio 3 - TIR'!$C$18)/('Ejercicio 3 - TIR'!$E$18-'Ejercicio 3 - TIR'!$C$18),'Ejercicio 3 - TIR'!$C$18+SQRT(('Ejercicio 3 - TIR'!$E$18-'Ejercicio 3 - TIR'!$C$18)*('Ejercicio 3 - TIR'!$D$18-'Ejercicio 3 - TIR'!$C$18)*H891),'Ejercicio 3 - TIR'!$E$18-SQRT(('Ejercicio 3 - TIR'!$E$18-'Ejercicio 3 - TIR'!$C$18)*('Ejercicio 3 - TIR'!$E$18-'Ejercicio 3 - TIR'!$D$18)*(1-H891)))</f>
        <v>38173.0278117824</v>
      </c>
      <c r="J891" s="16">
        <f ca="1" t="shared" si="6616"/>
        <v>0.626863787872817</v>
      </c>
      <c r="K891" s="17">
        <f ca="1">IF(J891&lt;=('Ejercicio 3 - TIR'!$D$18-'Ejercicio 3 - TIR'!$C$18)/('Ejercicio 3 - TIR'!$E$18-'Ejercicio 3 - TIR'!$C$18),'Ejercicio 3 - TIR'!$C$18+SQRT(('Ejercicio 3 - TIR'!$E$18-'Ejercicio 3 - TIR'!$C$18)*('Ejercicio 3 - TIR'!$D$18-'Ejercicio 3 - TIR'!$C$18)*J891),'Ejercicio 3 - TIR'!$E$18-SQRT(('Ejercicio 3 - TIR'!$E$18-'Ejercicio 3 - TIR'!$C$18)*('Ejercicio 3 - TIR'!$E$18-'Ejercicio 3 - TIR'!$D$18)*(1-J891)))</f>
        <v>39696.884457439</v>
      </c>
      <c r="L891" s="16">
        <f ca="1" t="shared" si="6616"/>
        <v>0.683052657713709</v>
      </c>
      <c r="M891" s="17">
        <f ca="1">IF(L891&lt;=('Ejercicio 3 - TIR'!$D$18-'Ejercicio 3 - TIR'!$C$18)/('Ejercicio 3 - TIR'!$E$18-'Ejercicio 3 - TIR'!$C$18),'Ejercicio 3 - TIR'!$C$18+SQRT(('Ejercicio 3 - TIR'!$E$18-'Ejercicio 3 - TIR'!$C$18)*('Ejercicio 3 - TIR'!$D$18-'Ejercicio 3 - TIR'!$C$18)*L891),'Ejercicio 3 - TIR'!$E$18-SQRT(('Ejercicio 3 - TIR'!$E$18-'Ejercicio 3 - TIR'!$C$18)*('Ejercicio 3 - TIR'!$E$18-'Ejercicio 3 - TIR'!$D$18)*(1-L891)))</f>
        <v>40124.443552632</v>
      </c>
      <c r="N891" s="16">
        <f ca="1" t="shared" ref="N891:R891" si="6617">RAND()</f>
        <v>0.94178904184731</v>
      </c>
      <c r="O891" s="17">
        <f ca="1">IF(N891&lt;=('Ejercicio 3 - TIR'!$D$18-'Ejercicio 3 - TIR'!$C$18)/('Ejercicio 3 - TIR'!$E$18-'Ejercicio 3 - TIR'!$C$18),'Ejercicio 3 - TIR'!$C$18+SQRT(('Ejercicio 3 - TIR'!$E$18-'Ejercicio 3 - TIR'!$C$18)*('Ejercicio 3 - TIR'!$D$18-'Ejercicio 3 - TIR'!$C$18)*N891),'Ejercicio 3 - TIR'!$E$18-SQRT(('Ejercicio 3 - TIR'!$E$18-'Ejercicio 3 - TIR'!$C$18)*('Ejercicio 3 - TIR'!$E$18-'Ejercicio 3 - TIR'!$D$18)*(1-N891)))</f>
        <v>42910.5450803016</v>
      </c>
      <c r="P891" s="16">
        <f ca="1" t="shared" si="6617"/>
        <v>0.304751863086705</v>
      </c>
      <c r="Q891" s="18">
        <f ca="1">IF(P891&lt;=('Ejercicio 3 - TIR'!$D$22-'Ejercicio 3 - TIR'!$C$22)/('Ejercicio 3 - TIR'!$E$22-'Ejercicio 3 - TIR'!$C$22),'Ejercicio 3 - TIR'!$C$22+SQRT(('Ejercicio 3 - TIR'!$E$22-'Ejercicio 3 - TIR'!$C$22)*('Ejercicio 3 - TIR'!$D$22-'Ejercicio 3 - TIR'!$C$22)*P891),'Ejercicio 3 - TIR'!$E$22-SQRT(('Ejercicio 3 - TIR'!$E$22-'Ejercicio 3 - TIR'!$C$22)*('Ejercicio 3 - TIR'!$E$22-'Ejercicio 3 - TIR'!$D$22)*(1-P891)))</f>
        <v>0.143421215885519</v>
      </c>
      <c r="R891" s="16">
        <f ca="1" t="shared" si="6617"/>
        <v>0.718779615956294</v>
      </c>
      <c r="S891" s="18">
        <f ca="1">IF(R891&lt;=('Ejercicio 3 - TIR'!$D$23-'Ejercicio 3 - TIR'!$C$23)/('Ejercicio 3 - TIR'!$E$23-'Ejercicio 3 - TIR'!$C$23),'Ejercicio 3 - TIR'!$C$23+SQRT(('Ejercicio 3 - TIR'!$E$23-'Ejercicio 3 - TIR'!$C$23)*('Ejercicio 3 - TIR'!$D$23-'Ejercicio 3 - TIR'!$C$23)*R891),'Ejercicio 3 - TIR'!$E$23-SQRT(('Ejercicio 3 - TIR'!$E$23-'Ejercicio 3 - TIR'!$C$23)*('Ejercicio 3 - TIR'!$E$23-'Ejercicio 3 - TIR'!$D$23)*(1-R891)))</f>
        <v>0.157501184669439</v>
      </c>
      <c r="T891" s="16">
        <f ca="1" t="shared" ref="T891:X891" si="6618">RAND()</f>
        <v>0.958552834307757</v>
      </c>
      <c r="U891" s="18">
        <f ca="1">IF(T891&lt;=('Ejercicio 3 - TIR'!$D$24-'Ejercicio 3 - TIR'!$C$24)/('Ejercicio 3 - TIR'!$E$24-'Ejercicio 3 - TIR'!$C$24),'Ejercicio 3 - TIR'!$C$24+SQRT(('Ejercicio 3 - TIR'!$E$24-'Ejercicio 3 - TIR'!$C$24)*('Ejercicio 3 - TIR'!$D$24-'Ejercicio 3 - TIR'!$C$24)*T891),'Ejercicio 3 - TIR'!$E$24-SQRT(('Ejercicio 3 - TIR'!$E$24-'Ejercicio 3 - TIR'!$C$24)*('Ejercicio 3 - TIR'!$E$24-'Ejercicio 3 - TIR'!$D$24)*(1-T891)))</f>
        <v>0.209227253649218</v>
      </c>
      <c r="V891" s="16">
        <f ca="1" t="shared" si="6618"/>
        <v>0.516909692962354</v>
      </c>
      <c r="W891" s="18">
        <f ca="1">IF(V891&lt;=('Ejercicio 3 - TIR'!$D$25-'Ejercicio 3 - TIR'!$C$25)/('Ejercicio 3 - TIR'!$E$25-'Ejercicio 3 - TIR'!$C$25),'Ejercicio 3 - TIR'!$C$25+SQRT(('Ejercicio 3 - TIR'!$E$25-'Ejercicio 3 - TIR'!$C$25)*('Ejercicio 3 - TIR'!$D$25-'Ejercicio 3 - TIR'!$C$25)*V891),'Ejercicio 3 - TIR'!$E$25-SQRT(('Ejercicio 3 - TIR'!$E$25-'Ejercicio 3 - TIR'!$C$25)*('Ejercicio 3 - TIR'!$E$25-'Ejercicio 3 - TIR'!$D$25)*(1-V891)))</f>
        <v>0.208880466021223</v>
      </c>
      <c r="X891" s="16">
        <f ca="1" t="shared" si="6618"/>
        <v>0.224824048164106</v>
      </c>
      <c r="Y891" s="18">
        <f ca="1">IF(X891&lt;=('Ejercicio 3 - TIR'!$D$26-'Ejercicio 3 - TIR'!$C$26)/('Ejercicio 3 - TIR'!$E$26-'Ejercicio 3 - TIR'!$C$26),'Ejercicio 3 - TIR'!$C$26+SQRT(('Ejercicio 3 - TIR'!$E$26-'Ejercicio 3 - TIR'!$C$26)*('Ejercicio 3 - TIR'!$D$26-'Ejercicio 3 - TIR'!$C$26)*X891),'Ejercicio 3 - TIR'!$E$26-SQRT(('Ejercicio 3 - TIR'!$E$26-'Ejercicio 3 - TIR'!$C$26)*('Ejercicio 3 - TIR'!$E$26-'Ejercicio 3 - TIR'!$D$26)*(1-X891)))</f>
        <v>0.214637875923932</v>
      </c>
      <c r="Z891" s="16">
        <f ca="1" t="shared" si="6192"/>
        <v>1.14342121588552</v>
      </c>
      <c r="AA891" s="16">
        <f ca="1" t="shared" si="6193"/>
        <v>1.32351141196366</v>
      </c>
      <c r="AB891" s="16">
        <f ca="1" t="shared" si="6194"/>
        <v>1.60042606986221</v>
      </c>
      <c r="AC891" s="16">
        <f ca="1" t="shared" si="6195"/>
        <v>1.93472381316755</v>
      </c>
      <c r="AD891" s="16">
        <f ca="1" t="shared" si="6196"/>
        <v>2.34998882292528</v>
      </c>
      <c r="AE891" s="15">
        <f ca="1" t="shared" si="6197"/>
        <v>4126.74779439735</v>
      </c>
      <c r="AF891" s="15">
        <f ca="1" t="shared" si="6198"/>
        <v>4776.71546084693</v>
      </c>
      <c r="AG891" s="15">
        <f ca="1" t="shared" si="6199"/>
        <v>5776.13451818369</v>
      </c>
      <c r="AH891" s="15">
        <f ca="1" t="shared" si="6200"/>
        <v>6982.65618814318</v>
      </c>
      <c r="AI891" s="15">
        <f ca="1" t="shared" si="6201"/>
        <v>8481.39868067333</v>
      </c>
      <c r="AJ891" s="17">
        <f ca="1" t="shared" si="6202"/>
        <v>40526.1739524297</v>
      </c>
      <c r="AK891" s="17">
        <f ca="1" t="shared" si="6203"/>
        <v>50522.4379381002</v>
      </c>
      <c r="AL891" s="17">
        <f ca="1" t="shared" si="6204"/>
        <v>63531.9287779935</v>
      </c>
      <c r="AM891" s="17">
        <f ca="1" t="shared" si="6205"/>
        <v>77629.7164313742</v>
      </c>
      <c r="AN891" s="17">
        <f ca="1" t="shared" si="6206"/>
        <v>100839.30132434</v>
      </c>
      <c r="AO891" s="17">
        <f ca="1">C891/'Ejercicio 3 - TIR'!$D$7</f>
        <v>13485.0640053144</v>
      </c>
      <c r="AP891" s="17">
        <f ca="1" t="shared" si="6207"/>
        <v>27041.1099471153</v>
      </c>
      <c r="AQ891" s="17">
        <f ca="1" t="shared" si="6208"/>
        <v>37037.3739327858</v>
      </c>
      <c r="AR891" s="17">
        <f ca="1" t="shared" si="6209"/>
        <v>50046.8647726792</v>
      </c>
      <c r="AS891" s="17">
        <f ca="1" t="shared" si="6210"/>
        <v>64144.6524260599</v>
      </c>
      <c r="AT891" s="17">
        <f ca="1" t="shared" si="6211"/>
        <v>87354.2373190259</v>
      </c>
      <c r="AU891" s="17">
        <f ca="1">AP891*'Ejercicio 3 - TIR'!$D$5</f>
        <v>13520.5549735577</v>
      </c>
      <c r="AV891" s="17">
        <f ca="1">AQ891*'Ejercicio 3 - TIR'!$D$5</f>
        <v>18518.6869663929</v>
      </c>
      <c r="AW891" s="17">
        <f ca="1">AR891*'Ejercicio 3 - TIR'!$D$5</f>
        <v>25023.4323863396</v>
      </c>
      <c r="AX891" s="17">
        <f ca="1">AS891*'Ejercicio 3 - TIR'!$D$5</f>
        <v>32072.3262130299</v>
      </c>
      <c r="AY891" s="17">
        <f ca="1">AT891*'Ejercicio 3 - TIR'!$D$5</f>
        <v>43677.1186595129</v>
      </c>
      <c r="AZ891" s="17">
        <f ca="1" t="shared" ref="AZ891:BD891" si="6619">AJ891-AU891-AE891</f>
        <v>22878.8711844747</v>
      </c>
      <c r="BA891" s="17">
        <f ca="1" t="shared" si="6619"/>
        <v>27227.0355108603</v>
      </c>
      <c r="BB891" s="17">
        <f ca="1" t="shared" si="6619"/>
        <v>32732.3618734703</v>
      </c>
      <c r="BC891" s="17">
        <f ca="1" t="shared" si="6619"/>
        <v>38574.7340302011</v>
      </c>
      <c r="BD891" s="17">
        <f ca="1" t="shared" si="6619"/>
        <v>48680.783984154</v>
      </c>
      <c r="BE891" s="17">
        <f ca="1" t="shared" ref="BE891:BI891" si="6620">AZ891/Z891</f>
        <v>20009.1364989727</v>
      </c>
      <c r="BF891" s="17">
        <f ca="1" t="shared" si="6620"/>
        <v>20571.8177151675</v>
      </c>
      <c r="BG891" s="17">
        <f ca="1" t="shared" si="6620"/>
        <v>20452.2798583807</v>
      </c>
      <c r="BH891" s="17">
        <f ca="1" t="shared" si="6620"/>
        <v>19938.1088751093</v>
      </c>
      <c r="BI891" s="17">
        <f ca="1" t="shared" si="6620"/>
        <v>20715.3257535735</v>
      </c>
      <c r="BJ891" s="17">
        <f ca="1" t="shared" si="6214"/>
        <v>67617.6891402615</v>
      </c>
      <c r="BK891" s="17">
        <f ca="1" t="shared" si="6215"/>
        <v>31689.7496889208</v>
      </c>
      <c r="BL891" s="17">
        <f ca="1" t="shared" si="6216"/>
        <v>99307.4388291824</v>
      </c>
      <c r="BM891" s="17">
        <f ca="1">BK891*'Ejercicio 3 - TIR'!$D$5</f>
        <v>15844.8748444604</v>
      </c>
      <c r="BN891" s="17">
        <f ca="1" t="shared" si="6217"/>
        <v>83462.563984722</v>
      </c>
      <c r="BO891" s="17">
        <f ca="1" t="shared" si="6218"/>
        <v>35516.1535963508</v>
      </c>
      <c r="BP891" s="17">
        <f ca="1" t="shared" si="6219"/>
        <v>-96198.9416202655</v>
      </c>
      <c r="BQ891" s="17">
        <f ca="1" t="shared" ref="BQ891:BT891" si="6621">BE891</f>
        <v>20009.1364989727</v>
      </c>
      <c r="BR891" s="17">
        <f ca="1" t="shared" si="6621"/>
        <v>20571.8177151675</v>
      </c>
      <c r="BS891" s="17">
        <f ca="1" t="shared" si="6621"/>
        <v>20452.2798583807</v>
      </c>
      <c r="BT891" s="17">
        <f ca="1" t="shared" si="6621"/>
        <v>19938.1088751093</v>
      </c>
      <c r="BU891" s="17">
        <f ca="1" t="shared" si="6221"/>
        <v>56231.4793499243</v>
      </c>
      <c r="BV891" s="19">
        <f ca="1" t="shared" si="6222"/>
        <v>10.9939819328674</v>
      </c>
    </row>
    <row r="892" ht="15" customHeight="1" spans="1:74">
      <c r="A892" s="15">
        <v>891</v>
      </c>
      <c r="B892" s="16">
        <f ca="1" t="shared" ref="B892:F892" si="6622">RAND()</f>
        <v>0.323128959074561</v>
      </c>
      <c r="C892" s="17">
        <f ca="1">IF(B892&lt;=('Ejercicio 3 - TIR'!$D$13-'Ejercicio 3 - TIR'!$C$13)/('Ejercicio 3 - TIR'!$E$13-'Ejercicio 3 - TIR'!$C$13),'Ejercicio 3 - TIR'!$C$13+SQRT(('Ejercicio 3 - TIR'!$E$13-'Ejercicio 3 - TIR'!$C$13)*('Ejercicio 3 - TIR'!$D$13-'Ejercicio 3 - TIR'!$C$13)*B892),'Ejercicio 3 - TIR'!$E$13-SQRT(('Ejercicio 3 - TIR'!$E$13-'Ejercicio 3 - TIR'!$C$13)*('Ejercicio 3 - TIR'!$E$13-'Ejercicio 3 - TIR'!$D$13)*(1-B892)))</f>
        <v>71500.08334906</v>
      </c>
      <c r="D892" s="16">
        <f ca="1" t="shared" si="6622"/>
        <v>0.209097235279749</v>
      </c>
      <c r="E892" s="17">
        <f ca="1">IF(D892&lt;=('Ejercicio 3 - TIR'!$D$14-'Ejercicio 3 - TIR'!$C$14)/('Ejercicio 3 - TIR'!$E$14-'Ejercicio 3 - TIR'!$C$14),'Ejercicio 3 - TIR'!$C$14+SQRT(('Ejercicio 3 - TIR'!$E$14-'Ejercicio 3 - TIR'!$C$14)*('Ejercicio 3 - TIR'!$D$14-'Ejercicio 3 - TIR'!$C$14)*D892),'Ejercicio 3 - TIR'!$E$14-SQRT(('Ejercicio 3 - TIR'!$E$14-'Ejercicio 3 - TIR'!$C$14)*('Ejercicio 3 - TIR'!$E$14-'Ejercicio 3 - TIR'!$D$14)*(1-D892)))</f>
        <v>28960.087454335</v>
      </c>
      <c r="F892" s="16">
        <f ca="1" t="shared" si="6622"/>
        <v>0.923739347031366</v>
      </c>
      <c r="G892" s="17">
        <f ca="1">IF(F892&lt;=('Ejercicio 3 - TIR'!$D$18-'Ejercicio 3 - TIR'!$C$18)/('Ejercicio 3 - TIR'!$E$18-'Ejercicio 3 - TIR'!$C$18),'Ejercicio 3 - TIR'!$C$18+SQRT(('Ejercicio 3 - TIR'!$E$18-'Ejercicio 3 - TIR'!$C$18)*('Ejercicio 3 - TIR'!$D$18-'Ejercicio 3 - TIR'!$C$18)*F892),'Ejercicio 3 - TIR'!$E$18-SQRT(('Ejercicio 3 - TIR'!$E$18-'Ejercicio 3 - TIR'!$C$18)*('Ejercicio 3 - TIR'!$E$18-'Ejercicio 3 - TIR'!$D$18)*(1-F892)))</f>
        <v>42608.4421452435</v>
      </c>
      <c r="H892" s="16">
        <f ca="1" t="shared" ref="H892:L892" si="6623">RAND()</f>
        <v>0.978672799508769</v>
      </c>
      <c r="I892" s="17">
        <f ca="1">IF(H892&lt;=('Ejercicio 3 - TIR'!$D$18-'Ejercicio 3 - TIR'!$C$18)/('Ejercicio 3 - TIR'!$E$18-'Ejercicio 3 - TIR'!$C$18),'Ejercicio 3 - TIR'!$C$18+SQRT(('Ejercicio 3 - TIR'!$E$18-'Ejercicio 3 - TIR'!$C$18)*('Ejercicio 3 - TIR'!$D$18-'Ejercicio 3 - TIR'!$C$18)*H892),'Ejercicio 3 - TIR'!$E$18-SQRT(('Ejercicio 3 - TIR'!$E$18-'Ejercicio 3 - TIR'!$C$18)*('Ejercicio 3 - TIR'!$E$18-'Ejercicio 3 - TIR'!$D$18)*(1-H892)))</f>
        <v>43735.2707654038</v>
      </c>
      <c r="J892" s="16">
        <f ca="1" t="shared" si="6623"/>
        <v>0.719160000603111</v>
      </c>
      <c r="K892" s="17">
        <f ca="1">IF(J892&lt;=('Ejercicio 3 - TIR'!$D$18-'Ejercicio 3 - TIR'!$C$18)/('Ejercicio 3 - TIR'!$E$18-'Ejercicio 3 - TIR'!$C$18),'Ejercicio 3 - TIR'!$C$18+SQRT(('Ejercicio 3 - TIR'!$E$18-'Ejercicio 3 - TIR'!$C$18)*('Ejercicio 3 - TIR'!$D$18-'Ejercicio 3 - TIR'!$C$18)*J892),'Ejercicio 3 - TIR'!$E$18-SQRT(('Ejercicio 3 - TIR'!$E$18-'Ejercicio 3 - TIR'!$C$18)*('Ejercicio 3 - TIR'!$E$18-'Ejercicio 3 - TIR'!$D$18)*(1-J892)))</f>
        <v>40410.5555941087</v>
      </c>
      <c r="L892" s="16">
        <f ca="1" t="shared" si="6623"/>
        <v>0.947843081924096</v>
      </c>
      <c r="M892" s="17">
        <f ca="1">IF(L892&lt;=('Ejercicio 3 - TIR'!$D$18-'Ejercicio 3 - TIR'!$C$18)/('Ejercicio 3 - TIR'!$E$18-'Ejercicio 3 - TIR'!$C$18),'Ejercicio 3 - TIR'!$C$18+SQRT(('Ejercicio 3 - TIR'!$E$18-'Ejercicio 3 - TIR'!$C$18)*('Ejercicio 3 - TIR'!$D$18-'Ejercicio 3 - TIR'!$C$18)*L892),'Ejercicio 3 - TIR'!$E$18-SQRT(('Ejercicio 3 - TIR'!$E$18-'Ejercicio 3 - TIR'!$C$18)*('Ejercicio 3 - TIR'!$E$18-'Ejercicio 3 - TIR'!$D$18)*(1-L892)))</f>
        <v>43022.1807828589</v>
      </c>
      <c r="N892" s="16">
        <f ca="1" t="shared" ref="N892:R892" si="6624">RAND()</f>
        <v>0.166829400856938</v>
      </c>
      <c r="O892" s="17">
        <f ca="1">IF(N892&lt;=('Ejercicio 3 - TIR'!$D$18-'Ejercicio 3 - TIR'!$C$18)/('Ejercicio 3 - TIR'!$E$18-'Ejercicio 3 - TIR'!$C$18),'Ejercicio 3 - TIR'!$C$18+SQRT(('Ejercicio 3 - TIR'!$E$18-'Ejercicio 3 - TIR'!$C$18)*('Ejercicio 3 - TIR'!$D$18-'Ejercicio 3 - TIR'!$C$18)*N892),'Ejercicio 3 - TIR'!$E$18-SQRT(('Ejercicio 3 - TIR'!$E$18-'Ejercicio 3 - TIR'!$C$18)*('Ejercicio 3 - TIR'!$E$18-'Ejercicio 3 - TIR'!$D$18)*(1-N892)))</f>
        <v>35002.4404172904</v>
      </c>
      <c r="P892" s="16">
        <f ca="1" t="shared" si="6624"/>
        <v>0.0885280505426611</v>
      </c>
      <c r="Q892" s="18">
        <f ca="1">IF(P892&lt;=('Ejercicio 3 - TIR'!$D$22-'Ejercicio 3 - TIR'!$C$22)/('Ejercicio 3 - TIR'!$E$22-'Ejercicio 3 - TIR'!$C$22),'Ejercicio 3 - TIR'!$C$22+SQRT(('Ejercicio 3 - TIR'!$E$22-'Ejercicio 3 - TIR'!$C$22)*('Ejercicio 3 - TIR'!$D$22-'Ejercicio 3 - TIR'!$C$22)*P892),'Ejercicio 3 - TIR'!$E$22-SQRT(('Ejercicio 3 - TIR'!$E$22-'Ejercicio 3 - TIR'!$C$22)*('Ejercicio 3 - TIR'!$E$22-'Ejercicio 3 - TIR'!$D$22)*(1-P892)))</f>
        <v>0.132623410433666</v>
      </c>
      <c r="R892" s="16">
        <f ca="1" t="shared" si="6624"/>
        <v>0.974019918542689</v>
      </c>
      <c r="S892" s="18">
        <f ca="1">IF(R892&lt;=('Ejercicio 3 - TIR'!$D$23-'Ejercicio 3 - TIR'!$C$23)/('Ejercicio 3 - TIR'!$E$23-'Ejercicio 3 - TIR'!$C$23),'Ejercicio 3 - TIR'!$C$23+SQRT(('Ejercicio 3 - TIR'!$E$23-'Ejercicio 3 - TIR'!$C$23)*('Ejercicio 3 - TIR'!$D$23-'Ejercicio 3 - TIR'!$C$23)*R892),'Ejercicio 3 - TIR'!$E$23-SQRT(('Ejercicio 3 - TIR'!$E$23-'Ejercicio 3 - TIR'!$C$23)*('Ejercicio 3 - TIR'!$E$23-'Ejercicio 3 - TIR'!$D$23)*(1-R892)))</f>
        <v>0.173161568409119</v>
      </c>
      <c r="T892" s="16">
        <f ca="1" t="shared" ref="T892:X892" si="6625">RAND()</f>
        <v>0.0285711018525125</v>
      </c>
      <c r="U892" s="18">
        <f ca="1">IF(T892&lt;=('Ejercicio 3 - TIR'!$D$24-'Ejercicio 3 - TIR'!$C$24)/('Ejercicio 3 - TIR'!$E$24-'Ejercicio 3 - TIR'!$C$24),'Ejercicio 3 - TIR'!$C$24+SQRT(('Ejercicio 3 - TIR'!$E$24-'Ejercicio 3 - TIR'!$C$24)*('Ejercicio 3 - TIR'!$D$24-'Ejercicio 3 - TIR'!$C$24)*T892),'Ejercicio 3 - TIR'!$E$24-SQRT(('Ejercicio 3 - TIR'!$E$24-'Ejercicio 3 - TIR'!$C$24)*('Ejercicio 3 - TIR'!$E$24-'Ejercicio 3 - TIR'!$D$24)*(1-T892)))</f>
        <v>0.157745922404096</v>
      </c>
      <c r="V892" s="16">
        <f ca="1" t="shared" si="6625"/>
        <v>0.259982659894787</v>
      </c>
      <c r="W892" s="18">
        <f ca="1">IF(V892&lt;=('Ejercicio 3 - TIR'!$D$25-'Ejercicio 3 - TIR'!$C$25)/('Ejercicio 3 - TIR'!$E$25-'Ejercicio 3 - TIR'!$C$25),'Ejercicio 3 - TIR'!$C$25+SQRT(('Ejercicio 3 - TIR'!$E$25-'Ejercicio 3 - TIR'!$C$25)*('Ejercicio 3 - TIR'!$D$25-'Ejercicio 3 - TIR'!$C$25)*V892),'Ejercicio 3 - TIR'!$E$25-SQRT(('Ejercicio 3 - TIR'!$E$25-'Ejercicio 3 - TIR'!$C$25)*('Ejercicio 3 - TIR'!$E$25-'Ejercicio 3 - TIR'!$D$25)*(1-V892)))</f>
        <v>0.199078147809803</v>
      </c>
      <c r="X892" s="16">
        <f ca="1" t="shared" si="6625"/>
        <v>0.439736400287501</v>
      </c>
      <c r="Y892" s="18">
        <f ca="1">IF(X892&lt;=('Ejercicio 3 - TIR'!$D$26-'Ejercicio 3 - TIR'!$C$26)/('Ejercicio 3 - TIR'!$E$26-'Ejercicio 3 - TIR'!$C$26),'Ejercicio 3 - TIR'!$C$26+SQRT(('Ejercicio 3 - TIR'!$E$26-'Ejercicio 3 - TIR'!$C$26)*('Ejercicio 3 - TIR'!$D$26-'Ejercicio 3 - TIR'!$C$26)*X892),'Ejercicio 3 - TIR'!$E$26-SQRT(('Ejercicio 3 - TIR'!$E$26-'Ejercicio 3 - TIR'!$C$26)*('Ejercicio 3 - TIR'!$E$26-'Ejercicio 3 - TIR'!$D$26)*(1-X892)))</f>
        <v>0.22499615069427</v>
      </c>
      <c r="Z892" s="16">
        <f ca="1" t="shared" si="6192"/>
        <v>1.13262341043367</v>
      </c>
      <c r="AA892" s="16">
        <f ca="1" t="shared" si="6193"/>
        <v>1.32875025660125</v>
      </c>
      <c r="AB892" s="16">
        <f ca="1" t="shared" si="6194"/>
        <v>1.53835519147349</v>
      </c>
      <c r="AC892" s="16">
        <f ca="1" t="shared" si="6195"/>
        <v>1.84460809366563</v>
      </c>
      <c r="AD892" s="16">
        <f ca="1" t="shared" si="6196"/>
        <v>2.25963781427989</v>
      </c>
      <c r="AE892" s="15">
        <f ca="1" t="shared" si="6197"/>
        <v>3840.78556465113</v>
      </c>
      <c r="AF892" s="15">
        <f ca="1" t="shared" si="6198"/>
        <v>4505.86201694922</v>
      </c>
      <c r="AG892" s="15">
        <f ca="1" t="shared" si="6199"/>
        <v>5216.64337703846</v>
      </c>
      <c r="AH892" s="15">
        <f ca="1" t="shared" si="6200"/>
        <v>6255.16307832355</v>
      </c>
      <c r="AI892" s="15">
        <f ca="1" t="shared" si="6201"/>
        <v>7662.55069291127</v>
      </c>
      <c r="AJ892" s="17">
        <f ca="1" t="shared" si="6202"/>
        <v>48259.3190558112</v>
      </c>
      <c r="AK892" s="17">
        <f ca="1" t="shared" si="6203"/>
        <v>58113.2522520552</v>
      </c>
      <c r="AL892" s="17">
        <f ca="1" t="shared" si="6204"/>
        <v>62165.7879885252</v>
      </c>
      <c r="AM892" s="17">
        <f ca="1" t="shared" si="6205"/>
        <v>79359.0628792072</v>
      </c>
      <c r="AN892" s="17">
        <f ca="1" t="shared" si="6206"/>
        <v>79092.837958988</v>
      </c>
      <c r="AO892" s="17">
        <f ca="1">C892/'Ejercicio 3 - TIR'!$D$7</f>
        <v>14300.016669812</v>
      </c>
      <c r="AP892" s="17">
        <f ca="1" t="shared" si="6207"/>
        <v>33959.3023859992</v>
      </c>
      <c r="AQ892" s="17">
        <f ca="1" t="shared" si="6208"/>
        <v>43813.2355822432</v>
      </c>
      <c r="AR892" s="17">
        <f ca="1" t="shared" si="6209"/>
        <v>47865.7713187132</v>
      </c>
      <c r="AS892" s="17">
        <f ca="1" t="shared" si="6210"/>
        <v>65059.0462093952</v>
      </c>
      <c r="AT892" s="17">
        <f ca="1" t="shared" si="6211"/>
        <v>64792.821289176</v>
      </c>
      <c r="AU892" s="17">
        <f ca="1">AP892*'Ejercicio 3 - TIR'!$D$5</f>
        <v>16979.6511929996</v>
      </c>
      <c r="AV892" s="17">
        <f ca="1">AQ892*'Ejercicio 3 - TIR'!$D$5</f>
        <v>21906.6177911216</v>
      </c>
      <c r="AW892" s="17">
        <f ca="1">AR892*'Ejercicio 3 - TIR'!$D$5</f>
        <v>23932.8856593566</v>
      </c>
      <c r="AX892" s="17">
        <f ca="1">AS892*'Ejercicio 3 - TIR'!$D$5</f>
        <v>32529.5231046976</v>
      </c>
      <c r="AY892" s="17">
        <f ca="1">AT892*'Ejercicio 3 - TIR'!$D$5</f>
        <v>32396.410644588</v>
      </c>
      <c r="AZ892" s="17">
        <f ca="1" t="shared" ref="AZ892:BD892" si="6626">AJ892-AU892-AE892</f>
        <v>27438.8822981605</v>
      </c>
      <c r="BA892" s="17">
        <f ca="1" t="shared" si="6626"/>
        <v>31700.7724439844</v>
      </c>
      <c r="BB892" s="17">
        <f ca="1" t="shared" si="6626"/>
        <v>33016.2589521301</v>
      </c>
      <c r="BC892" s="17">
        <f ca="1" t="shared" si="6626"/>
        <v>40574.376696186</v>
      </c>
      <c r="BD892" s="17">
        <f ca="1" t="shared" si="6626"/>
        <v>39033.8766214887</v>
      </c>
      <c r="BE892" s="17">
        <f ca="1" t="shared" ref="BE892:BI892" si="6627">AZ892/Z892</f>
        <v>24225.953697756</v>
      </c>
      <c r="BF892" s="17">
        <f ca="1" t="shared" si="6627"/>
        <v>23857.5851906667</v>
      </c>
      <c r="BG892" s="17">
        <f ca="1" t="shared" si="6627"/>
        <v>21462.0518948592</v>
      </c>
      <c r="BH892" s="17">
        <f ca="1" t="shared" si="6627"/>
        <v>21996.2044162759</v>
      </c>
      <c r="BI892" s="17">
        <f ca="1" t="shared" si="6627"/>
        <v>17274.395203874</v>
      </c>
      <c r="BJ892" s="17">
        <f ca="1" t="shared" si="6214"/>
        <v>65439.3087166678</v>
      </c>
      <c r="BK892" s="17">
        <f ca="1" t="shared" si="6215"/>
        <v>32312.8584119399</v>
      </c>
      <c r="BL892" s="17">
        <f ca="1" t="shared" si="6216"/>
        <v>97752.1671286077</v>
      </c>
      <c r="BM892" s="17">
        <f ca="1">BK892*'Ejercicio 3 - TIR'!$D$5</f>
        <v>16156.42920597</v>
      </c>
      <c r="BN892" s="17">
        <f ca="1" t="shared" si="6217"/>
        <v>81595.7379226378</v>
      </c>
      <c r="BO892" s="17">
        <f ca="1" t="shared" si="6218"/>
        <v>36110.095789241</v>
      </c>
      <c r="BP892" s="17">
        <f ca="1" t="shared" si="6219"/>
        <v>-100460.170803395</v>
      </c>
      <c r="BQ892" s="17">
        <f ca="1" t="shared" ref="BQ892:BT892" si="6628">BE892</f>
        <v>24225.953697756</v>
      </c>
      <c r="BR892" s="17">
        <f ca="1" t="shared" si="6628"/>
        <v>23857.5851906667</v>
      </c>
      <c r="BS892" s="17">
        <f ca="1" t="shared" si="6628"/>
        <v>21462.0518948592</v>
      </c>
      <c r="BT892" s="17">
        <f ca="1" t="shared" si="6628"/>
        <v>21996.2044162759</v>
      </c>
      <c r="BU892" s="17">
        <f ca="1" t="shared" si="6221"/>
        <v>53384.4909931149</v>
      </c>
      <c r="BV892" s="19">
        <f ca="1" t="shared" si="6222"/>
        <v>11.905799849665</v>
      </c>
    </row>
    <row r="893" ht="15" customHeight="1" spans="1:74">
      <c r="A893" s="15">
        <v>892</v>
      </c>
      <c r="B893" s="16">
        <f ca="1" t="shared" ref="B893:F893" si="6629">RAND()</f>
        <v>0.233122411768046</v>
      </c>
      <c r="C893" s="17">
        <f ca="1">IF(B893&lt;=('Ejercicio 3 - TIR'!$D$13-'Ejercicio 3 - TIR'!$C$13)/('Ejercicio 3 - TIR'!$E$13-'Ejercicio 3 - TIR'!$C$13),'Ejercicio 3 - TIR'!$C$13+SQRT(('Ejercicio 3 - TIR'!$E$13-'Ejercicio 3 - TIR'!$C$13)*('Ejercicio 3 - TIR'!$D$13-'Ejercicio 3 - TIR'!$C$13)*B893),'Ejercicio 3 - TIR'!$E$13-SQRT(('Ejercicio 3 - TIR'!$E$13-'Ejercicio 3 - TIR'!$C$13)*('Ejercicio 3 - TIR'!$E$13-'Ejercicio 3 - TIR'!$D$13)*(1-B893)))</f>
        <v>69656.5503523369</v>
      </c>
      <c r="D893" s="16">
        <f ca="1" t="shared" si="6629"/>
        <v>0.0614266607913252</v>
      </c>
      <c r="E893" s="17">
        <f ca="1">IF(D893&lt;=('Ejercicio 3 - TIR'!$D$14-'Ejercicio 3 - TIR'!$C$14)/('Ejercicio 3 - TIR'!$E$14-'Ejercicio 3 - TIR'!$C$14),'Ejercicio 3 - TIR'!$C$14+SQRT(('Ejercicio 3 - TIR'!$E$14-'Ejercicio 3 - TIR'!$C$14)*('Ejercicio 3 - TIR'!$D$14-'Ejercicio 3 - TIR'!$C$14)*D893),'Ejercicio 3 - TIR'!$E$14-SQRT(('Ejercicio 3 - TIR'!$E$14-'Ejercicio 3 - TIR'!$C$14)*('Ejercicio 3 - TIR'!$E$14-'Ejercicio 3 - TIR'!$D$14)*(1-D893)))</f>
        <v>27146.3922193647</v>
      </c>
      <c r="F893" s="16">
        <f ca="1" t="shared" si="6629"/>
        <v>0.25118321022014</v>
      </c>
      <c r="G893" s="17">
        <f ca="1">IF(F893&lt;=('Ejercicio 3 - TIR'!$D$18-'Ejercicio 3 - TIR'!$C$18)/('Ejercicio 3 - TIR'!$E$18-'Ejercicio 3 - TIR'!$C$18),'Ejercicio 3 - TIR'!$C$18+SQRT(('Ejercicio 3 - TIR'!$E$18-'Ejercicio 3 - TIR'!$C$18)*('Ejercicio 3 - TIR'!$D$18-'Ejercicio 3 - TIR'!$C$18)*F893),'Ejercicio 3 - TIR'!$E$18-SQRT(('Ejercicio 3 - TIR'!$E$18-'Ejercicio 3 - TIR'!$C$18)*('Ejercicio 3 - TIR'!$E$18-'Ejercicio 3 - TIR'!$D$18)*(1-F893)))</f>
        <v>36138.1985576406</v>
      </c>
      <c r="H893" s="16">
        <f ca="1" t="shared" ref="H893:L893" si="6630">RAND()</f>
        <v>0.386942999404918</v>
      </c>
      <c r="I893" s="17">
        <f ca="1">IF(H893&lt;=('Ejercicio 3 - TIR'!$D$18-'Ejercicio 3 - TIR'!$C$18)/('Ejercicio 3 - TIR'!$E$18-'Ejercicio 3 - TIR'!$C$18),'Ejercicio 3 - TIR'!$C$18+SQRT(('Ejercicio 3 - TIR'!$E$18-'Ejercicio 3 - TIR'!$C$18)*('Ejercicio 3 - TIR'!$D$18-'Ejercicio 3 - TIR'!$C$18)*H893),'Ejercicio 3 - TIR'!$E$18-SQRT(('Ejercicio 3 - TIR'!$E$18-'Ejercicio 3 - TIR'!$C$18)*('Ejercicio 3 - TIR'!$E$18-'Ejercicio 3 - TIR'!$D$18)*(1-H893)))</f>
        <v>37618.4939397979</v>
      </c>
      <c r="J893" s="16">
        <f ca="1" t="shared" si="6630"/>
        <v>0.666841123561604</v>
      </c>
      <c r="K893" s="17">
        <f ca="1">IF(J893&lt;=('Ejercicio 3 - TIR'!$D$18-'Ejercicio 3 - TIR'!$C$18)/('Ejercicio 3 - TIR'!$E$18-'Ejercicio 3 - TIR'!$C$18),'Ejercicio 3 - TIR'!$C$18+SQRT(('Ejercicio 3 - TIR'!$E$18-'Ejercicio 3 - TIR'!$C$18)*('Ejercicio 3 - TIR'!$D$18-'Ejercicio 3 - TIR'!$C$18)*J893),'Ejercicio 3 - TIR'!$E$18-SQRT(('Ejercicio 3 - TIR'!$E$18-'Ejercicio 3 - TIR'!$C$18)*('Ejercicio 3 - TIR'!$E$18-'Ejercicio 3 - TIR'!$D$18)*(1-J893)))</f>
        <v>40001.3085979549</v>
      </c>
      <c r="L893" s="16">
        <f ca="1" t="shared" si="6630"/>
        <v>0.954899769500889</v>
      </c>
      <c r="M893" s="17">
        <f ca="1">IF(L893&lt;=('Ejercicio 3 - TIR'!$D$18-'Ejercicio 3 - TIR'!$C$18)/('Ejercicio 3 - TIR'!$E$18-'Ejercicio 3 - TIR'!$C$18),'Ejercicio 3 - TIR'!$C$18+SQRT(('Ejercicio 3 - TIR'!$E$18-'Ejercicio 3 - TIR'!$C$18)*('Ejercicio 3 - TIR'!$D$18-'Ejercicio 3 - TIR'!$C$18)*L893),'Ejercicio 3 - TIR'!$E$18-SQRT(('Ejercicio 3 - TIR'!$E$18-'Ejercicio 3 - TIR'!$C$18)*('Ejercicio 3 - TIR'!$E$18-'Ejercicio 3 - TIR'!$D$18)*(1-L893)))</f>
        <v>43160.8378844068</v>
      </c>
      <c r="N893" s="16">
        <f ca="1" t="shared" ref="N893:R893" si="6631">RAND()</f>
        <v>0.716743280868593</v>
      </c>
      <c r="O893" s="17">
        <f ca="1">IF(N893&lt;=('Ejercicio 3 - TIR'!$D$18-'Ejercicio 3 - TIR'!$C$18)/('Ejercicio 3 - TIR'!$E$18-'Ejercicio 3 - TIR'!$C$18),'Ejercicio 3 - TIR'!$C$18+SQRT(('Ejercicio 3 - TIR'!$E$18-'Ejercicio 3 - TIR'!$C$18)*('Ejercicio 3 - TIR'!$D$18-'Ejercicio 3 - TIR'!$C$18)*N893),'Ejercicio 3 - TIR'!$E$18-SQRT(('Ejercicio 3 - TIR'!$E$18-'Ejercicio 3 - TIR'!$C$18)*('Ejercicio 3 - TIR'!$E$18-'Ejercicio 3 - TIR'!$D$18)*(1-N893)))</f>
        <v>40390.8510617625</v>
      </c>
      <c r="P893" s="16">
        <f ca="1" t="shared" si="6631"/>
        <v>0.408963066472449</v>
      </c>
      <c r="Q893" s="18">
        <f ca="1">IF(P893&lt;=('Ejercicio 3 - TIR'!$D$22-'Ejercicio 3 - TIR'!$C$22)/('Ejercicio 3 - TIR'!$E$22-'Ejercicio 3 - TIR'!$C$22),'Ejercicio 3 - TIR'!$C$22+SQRT(('Ejercicio 3 - TIR'!$E$22-'Ejercicio 3 - TIR'!$C$22)*('Ejercicio 3 - TIR'!$D$22-'Ejercicio 3 - TIR'!$C$22)*P893),'Ejercicio 3 - TIR'!$E$22-SQRT(('Ejercicio 3 - TIR'!$E$22-'Ejercicio 3 - TIR'!$C$22)*('Ejercicio 3 - TIR'!$E$22-'Ejercicio 3 - TIR'!$D$22)*(1-P893)))</f>
        <v>0.147131780620711</v>
      </c>
      <c r="R893" s="16">
        <f ca="1" t="shared" si="6631"/>
        <v>0.318438433358311</v>
      </c>
      <c r="S893" s="18">
        <f ca="1">IF(R893&lt;=('Ejercicio 3 - TIR'!$D$23-'Ejercicio 3 - TIR'!$C$23)/('Ejercicio 3 - TIR'!$E$23-'Ejercicio 3 - TIR'!$C$23),'Ejercicio 3 - TIR'!$C$23+SQRT(('Ejercicio 3 - TIR'!$E$23-'Ejercicio 3 - TIR'!$C$23)*('Ejercicio 3 - TIR'!$D$23-'Ejercicio 3 - TIR'!$C$23)*R893),'Ejercicio 3 - TIR'!$E$23-SQRT(('Ejercicio 3 - TIR'!$E$23-'Ejercicio 3 - TIR'!$C$23)*('Ejercicio 3 - TIR'!$E$23-'Ejercicio 3 - TIR'!$D$23)*(1-R893)))</f>
        <v>0.143941369635945</v>
      </c>
      <c r="T893" s="16">
        <f ca="1" t="shared" ref="T893:X893" si="6632">RAND()</f>
        <v>0.866633425730076</v>
      </c>
      <c r="U893" s="18">
        <f ca="1">IF(T893&lt;=('Ejercicio 3 - TIR'!$D$24-'Ejercicio 3 - TIR'!$C$24)/('Ejercicio 3 - TIR'!$E$24-'Ejercicio 3 - TIR'!$C$24),'Ejercicio 3 - TIR'!$C$24+SQRT(('Ejercicio 3 - TIR'!$E$24-'Ejercicio 3 - TIR'!$C$24)*('Ejercicio 3 - TIR'!$D$24-'Ejercicio 3 - TIR'!$C$24)*T893),'Ejercicio 3 - TIR'!$E$24-SQRT(('Ejercicio 3 - TIR'!$E$24-'Ejercicio 3 - TIR'!$C$24)*('Ejercicio 3 - TIR'!$E$24-'Ejercicio 3 - TIR'!$D$24)*(1-T893)))</f>
        <v>0.200675755953834</v>
      </c>
      <c r="V893" s="16">
        <f ca="1" t="shared" si="6632"/>
        <v>0.427143375119069</v>
      </c>
      <c r="W893" s="18">
        <f ca="1">IF(V893&lt;=('Ejercicio 3 - TIR'!$D$25-'Ejercicio 3 - TIR'!$C$25)/('Ejercicio 3 - TIR'!$E$25-'Ejercicio 3 - TIR'!$C$25),'Ejercicio 3 - TIR'!$C$25+SQRT(('Ejercicio 3 - TIR'!$E$25-'Ejercicio 3 - TIR'!$C$25)*('Ejercicio 3 - TIR'!$D$25-'Ejercicio 3 - TIR'!$C$25)*V893),'Ejercicio 3 - TIR'!$E$25-SQRT(('Ejercicio 3 - TIR'!$E$25-'Ejercicio 3 - TIR'!$C$25)*('Ejercicio 3 - TIR'!$E$25-'Ejercicio 3 - TIR'!$D$25)*(1-V893)))</f>
        <v>0.205222793889265</v>
      </c>
      <c r="X893" s="16">
        <f ca="1" t="shared" si="6632"/>
        <v>0.183241436987359</v>
      </c>
      <c r="Y893" s="18">
        <f ca="1">IF(X893&lt;=('Ejercicio 3 - TIR'!$D$26-'Ejercicio 3 - TIR'!$C$26)/('Ejercicio 3 - TIR'!$E$26-'Ejercicio 3 - TIR'!$C$26),'Ejercicio 3 - TIR'!$C$26+SQRT(('Ejercicio 3 - TIR'!$E$26-'Ejercicio 3 - TIR'!$C$26)*('Ejercicio 3 - TIR'!$D$26-'Ejercicio 3 - TIR'!$C$26)*X893),'Ejercicio 3 - TIR'!$E$26-SQRT(('Ejercicio 3 - TIR'!$E$26-'Ejercicio 3 - TIR'!$C$26)*('Ejercicio 3 - TIR'!$E$26-'Ejercicio 3 - TIR'!$D$26)*(1-X893)))</f>
        <v>0.212243018677011</v>
      </c>
      <c r="Z893" s="16">
        <f ca="1" t="shared" si="6192"/>
        <v>1.14713178062071</v>
      </c>
      <c r="AA893" s="16">
        <f ca="1" t="shared" si="6193"/>
        <v>1.31225150027618</v>
      </c>
      <c r="AB893" s="16">
        <f ca="1" t="shared" si="6194"/>
        <v>1.57558856209565</v>
      </c>
      <c r="AC893" s="16">
        <f ca="1" t="shared" si="6195"/>
        <v>1.89893524882889</v>
      </c>
      <c r="AD893" s="16">
        <f ca="1" t="shared" si="6196"/>
        <v>2.30197099831252</v>
      </c>
      <c r="AE893" s="15">
        <f ca="1" t="shared" si="6197"/>
        <v>3994.09702466336</v>
      </c>
      <c r="AF893" s="15">
        <f ca="1" t="shared" si="6198"/>
        <v>4569.01282085225</v>
      </c>
      <c r="AG893" s="15">
        <f ca="1" t="shared" si="6199"/>
        <v>5485.90292263954</v>
      </c>
      <c r="AH893" s="15">
        <f ca="1" t="shared" si="6200"/>
        <v>6611.73524742891</v>
      </c>
      <c r="AI893" s="15">
        <f ca="1" t="shared" si="6201"/>
        <v>8015.02989503641</v>
      </c>
      <c r="AJ893" s="17">
        <f ca="1" t="shared" si="6202"/>
        <v>41455.2760598511</v>
      </c>
      <c r="AK893" s="17">
        <f ca="1" t="shared" si="6203"/>
        <v>49364.9251106301</v>
      </c>
      <c r="AL893" s="17">
        <f ca="1" t="shared" si="6204"/>
        <v>63025.6042957962</v>
      </c>
      <c r="AM893" s="17">
        <f ca="1" t="shared" si="6205"/>
        <v>81959.6364276894</v>
      </c>
      <c r="AN893" s="17">
        <f ca="1" t="shared" si="6206"/>
        <v>92978.5677413377</v>
      </c>
      <c r="AO893" s="17">
        <f ca="1">C893/'Ejercicio 3 - TIR'!$D$7</f>
        <v>13931.3100704674</v>
      </c>
      <c r="AP893" s="17">
        <f ca="1" t="shared" si="6207"/>
        <v>27523.9659893837</v>
      </c>
      <c r="AQ893" s="17">
        <f ca="1" t="shared" si="6208"/>
        <v>35433.6150401627</v>
      </c>
      <c r="AR893" s="17">
        <f ca="1" t="shared" si="6209"/>
        <v>49094.2942253288</v>
      </c>
      <c r="AS893" s="17">
        <f ca="1" t="shared" si="6210"/>
        <v>68028.326357222</v>
      </c>
      <c r="AT893" s="17">
        <f ca="1" t="shared" si="6211"/>
        <v>79047.2576708703</v>
      </c>
      <c r="AU893" s="17">
        <f ca="1">AP893*'Ejercicio 3 - TIR'!$D$5</f>
        <v>13761.9829946918</v>
      </c>
      <c r="AV893" s="17">
        <f ca="1">AQ893*'Ejercicio 3 - TIR'!$D$5</f>
        <v>17716.8075200814</v>
      </c>
      <c r="AW893" s="17">
        <f ca="1">AR893*'Ejercicio 3 - TIR'!$D$5</f>
        <v>24547.1471126644</v>
      </c>
      <c r="AX893" s="17">
        <f ca="1">AS893*'Ejercicio 3 - TIR'!$D$5</f>
        <v>34014.163178611</v>
      </c>
      <c r="AY893" s="17">
        <f ca="1">AT893*'Ejercicio 3 - TIR'!$D$5</f>
        <v>39523.6288354351</v>
      </c>
      <c r="AZ893" s="17">
        <f ca="1" t="shared" ref="AZ893:BD893" si="6633">AJ893-AU893-AE893</f>
        <v>23699.1960404959</v>
      </c>
      <c r="BA893" s="17">
        <f ca="1" t="shared" si="6633"/>
        <v>27079.1047696965</v>
      </c>
      <c r="BB893" s="17">
        <f ca="1" t="shared" si="6633"/>
        <v>32992.5542604923</v>
      </c>
      <c r="BC893" s="17">
        <f ca="1" t="shared" si="6633"/>
        <v>41333.7380016495</v>
      </c>
      <c r="BD893" s="17">
        <f ca="1" t="shared" si="6633"/>
        <v>45439.9090108661</v>
      </c>
      <c r="BE893" s="17">
        <f ca="1" t="shared" ref="BE893:BI893" si="6634">AZ893/Z893</f>
        <v>20659.5235533203</v>
      </c>
      <c r="BF893" s="17">
        <f ca="1" t="shared" si="6634"/>
        <v>20635.6058758534</v>
      </c>
      <c r="BG893" s="17">
        <f ca="1" t="shared" si="6634"/>
        <v>20939.8284896215</v>
      </c>
      <c r="BH893" s="17">
        <f ca="1" t="shared" si="6634"/>
        <v>21766.7969601074</v>
      </c>
      <c r="BI893" s="17">
        <f ca="1" t="shared" si="6634"/>
        <v>19739.5662430918</v>
      </c>
      <c r="BJ893" s="17">
        <f ca="1" t="shared" si="6214"/>
        <v>62490.2075977941</v>
      </c>
      <c r="BK893" s="17">
        <f ca="1" t="shared" si="6215"/>
        <v>32069.471750715</v>
      </c>
      <c r="BL893" s="17">
        <f ca="1" t="shared" si="6216"/>
        <v>94559.6793485091</v>
      </c>
      <c r="BM893" s="17">
        <f ca="1">BK893*'Ejercicio 3 - TIR'!$D$5</f>
        <v>16034.7358753575</v>
      </c>
      <c r="BN893" s="17">
        <f ca="1" t="shared" si="6217"/>
        <v>78524.9434731516</v>
      </c>
      <c r="BO893" s="17">
        <f ca="1" t="shared" si="6218"/>
        <v>34112.0472545984</v>
      </c>
      <c r="BP893" s="17">
        <f ca="1" t="shared" si="6219"/>
        <v>-96802.9425717016</v>
      </c>
      <c r="BQ893" s="17">
        <f ca="1" t="shared" ref="BQ893:BT893" si="6635">BE893</f>
        <v>20659.5235533203</v>
      </c>
      <c r="BR893" s="17">
        <f ca="1" t="shared" si="6635"/>
        <v>20635.6058758534</v>
      </c>
      <c r="BS893" s="17">
        <f ca="1" t="shared" si="6635"/>
        <v>20939.8284896215</v>
      </c>
      <c r="BT893" s="17">
        <f ca="1" t="shared" si="6635"/>
        <v>21766.7969601074</v>
      </c>
      <c r="BU893" s="17">
        <f ca="1" t="shared" si="6221"/>
        <v>53851.6134976902</v>
      </c>
      <c r="BV893" s="19">
        <f ca="1" t="shared" si="6222"/>
        <v>11.0583106162105</v>
      </c>
    </row>
    <row r="894" ht="15" customHeight="1" spans="1:74">
      <c r="A894" s="15">
        <v>893</v>
      </c>
      <c r="B894" s="16">
        <f ca="1" t="shared" ref="B894:F894" si="6636">RAND()</f>
        <v>0.0171969962264329</v>
      </c>
      <c r="C894" s="17">
        <f ca="1">IF(B894&lt;=('Ejercicio 3 - TIR'!$D$13-'Ejercicio 3 - TIR'!$C$13)/('Ejercicio 3 - TIR'!$E$13-'Ejercicio 3 - TIR'!$C$13),'Ejercicio 3 - TIR'!$C$13+SQRT(('Ejercicio 3 - TIR'!$E$13-'Ejercicio 3 - TIR'!$C$13)*('Ejercicio 3 - TIR'!$D$13-'Ejercicio 3 - TIR'!$C$13)*B894),'Ejercicio 3 - TIR'!$E$13-SQRT(('Ejercicio 3 - TIR'!$E$13-'Ejercicio 3 - TIR'!$C$13)*('Ejercicio 3 - TIR'!$E$13-'Ejercicio 3 - TIR'!$D$13)*(1-B894)))</f>
        <v>62622.7463641331</v>
      </c>
      <c r="D894" s="16">
        <f ca="1" t="shared" si="6636"/>
        <v>0.906551977201144</v>
      </c>
      <c r="E894" s="17">
        <f ca="1">IF(D894&lt;=('Ejercicio 3 - TIR'!$D$14-'Ejercicio 3 - TIR'!$C$14)/('Ejercicio 3 - TIR'!$E$14-'Ejercicio 3 - TIR'!$C$14),'Ejercicio 3 - TIR'!$C$14+SQRT(('Ejercicio 3 - TIR'!$E$14-'Ejercicio 3 - TIR'!$C$14)*('Ejercicio 3 - TIR'!$D$14-'Ejercicio 3 - TIR'!$C$14)*D894),'Ejercicio 3 - TIR'!$E$14-SQRT(('Ejercicio 3 - TIR'!$E$14-'Ejercicio 3 - TIR'!$C$14)*('Ejercicio 3 - TIR'!$E$14-'Ejercicio 3 - TIR'!$D$14)*(1-D894)))</f>
        <v>36256.0444153505</v>
      </c>
      <c r="F894" s="16">
        <f ca="1" t="shared" si="6636"/>
        <v>0.211494550115892</v>
      </c>
      <c r="G894" s="17">
        <f ca="1">IF(F894&lt;=('Ejercicio 3 - TIR'!$D$18-'Ejercicio 3 - TIR'!$C$18)/('Ejercicio 3 - TIR'!$E$18-'Ejercicio 3 - TIR'!$C$18),'Ejercicio 3 - TIR'!$C$18+SQRT(('Ejercicio 3 - TIR'!$E$18-'Ejercicio 3 - TIR'!$C$18)*('Ejercicio 3 - TIR'!$D$18-'Ejercicio 3 - TIR'!$C$18)*F894),'Ejercicio 3 - TIR'!$E$18-SQRT(('Ejercicio 3 - TIR'!$E$18-'Ejercicio 3 - TIR'!$C$18)*('Ejercicio 3 - TIR'!$E$18-'Ejercicio 3 - TIR'!$D$18)*(1-F894)))</f>
        <v>35632.4224377601</v>
      </c>
      <c r="H894" s="16">
        <f ca="1" t="shared" ref="H894:L894" si="6637">RAND()</f>
        <v>0.193088812933026</v>
      </c>
      <c r="I894" s="17">
        <f ca="1">IF(H894&lt;=('Ejercicio 3 - TIR'!$D$18-'Ejercicio 3 - TIR'!$C$18)/('Ejercicio 3 - TIR'!$E$18-'Ejercicio 3 - TIR'!$C$18),'Ejercicio 3 - TIR'!$C$18+SQRT(('Ejercicio 3 - TIR'!$E$18-'Ejercicio 3 - TIR'!$C$18)*('Ejercicio 3 - TIR'!$D$18-'Ejercicio 3 - TIR'!$C$18)*H894),'Ejercicio 3 - TIR'!$E$18-SQRT(('Ejercicio 3 - TIR'!$E$18-'Ejercicio 3 - TIR'!$C$18)*('Ejercicio 3 - TIR'!$E$18-'Ejercicio 3 - TIR'!$D$18)*(1-H894)))</f>
        <v>35381.7582572942</v>
      </c>
      <c r="J894" s="16">
        <f ca="1" t="shared" si="6637"/>
        <v>0.523556758839269</v>
      </c>
      <c r="K894" s="17">
        <f ca="1">IF(J894&lt;=('Ejercicio 3 - TIR'!$D$18-'Ejercicio 3 - TIR'!$C$18)/('Ejercicio 3 - TIR'!$E$18-'Ejercicio 3 - TIR'!$C$18),'Ejercicio 3 - TIR'!$C$18+SQRT(('Ejercicio 3 - TIR'!$E$18-'Ejercicio 3 - TIR'!$C$18)*('Ejercicio 3 - TIR'!$D$18-'Ejercicio 3 - TIR'!$C$18)*J894),'Ejercicio 3 - TIR'!$E$18-SQRT(('Ejercicio 3 - TIR'!$E$18-'Ejercicio 3 - TIR'!$C$18)*('Ejercicio 3 - TIR'!$E$18-'Ejercicio 3 - TIR'!$D$18)*(1-J894)))</f>
        <v>38861.9136661271</v>
      </c>
      <c r="L894" s="16">
        <f ca="1" t="shared" si="6637"/>
        <v>0.621108046022095</v>
      </c>
      <c r="M894" s="17">
        <f ca="1">IF(L894&lt;=('Ejercicio 3 - TIR'!$D$18-'Ejercicio 3 - TIR'!$C$18)/('Ejercicio 3 - TIR'!$E$18-'Ejercicio 3 - TIR'!$C$18),'Ejercicio 3 - TIR'!$C$18+SQRT(('Ejercicio 3 - TIR'!$E$18-'Ejercicio 3 - TIR'!$C$18)*('Ejercicio 3 - TIR'!$D$18-'Ejercicio 3 - TIR'!$C$18)*L894),'Ejercicio 3 - TIR'!$E$18-SQRT(('Ejercicio 3 - TIR'!$E$18-'Ejercicio 3 - TIR'!$C$18)*('Ejercicio 3 - TIR'!$E$18-'Ejercicio 3 - TIR'!$D$18)*(1-L894)))</f>
        <v>39652.2643407293</v>
      </c>
      <c r="N894" s="16">
        <f ca="1" t="shared" ref="N894:R894" si="6638">RAND()</f>
        <v>0.882662146110969</v>
      </c>
      <c r="O894" s="17">
        <f ca="1">IF(N894&lt;=('Ejercicio 3 - TIR'!$D$18-'Ejercicio 3 - TIR'!$C$18)/('Ejercicio 3 - TIR'!$E$18-'Ejercicio 3 - TIR'!$C$18),'Ejercicio 3 - TIR'!$C$18+SQRT(('Ejercicio 3 - TIR'!$E$18-'Ejercicio 3 - TIR'!$C$18)*('Ejercicio 3 - TIR'!$D$18-'Ejercicio 3 - TIR'!$C$18)*N894),'Ejercicio 3 - TIR'!$E$18-SQRT(('Ejercicio 3 - TIR'!$E$18-'Ejercicio 3 - TIR'!$C$18)*('Ejercicio 3 - TIR'!$E$18-'Ejercicio 3 - TIR'!$D$18)*(1-N894)))</f>
        <v>42033.4634602491</v>
      </c>
      <c r="P894" s="16">
        <f ca="1" t="shared" si="6638"/>
        <v>0.134219100881033</v>
      </c>
      <c r="Q894" s="18">
        <f ca="1">IF(P894&lt;=('Ejercicio 3 - TIR'!$D$22-'Ejercicio 3 - TIR'!$C$22)/('Ejercicio 3 - TIR'!$E$22-'Ejercicio 3 - TIR'!$C$22),'Ejercicio 3 - TIR'!$C$22+SQRT(('Ejercicio 3 - TIR'!$E$22-'Ejercicio 3 - TIR'!$C$22)*('Ejercicio 3 - TIR'!$D$22-'Ejercicio 3 - TIR'!$C$22)*P894),'Ejercicio 3 - TIR'!$E$22-SQRT(('Ejercicio 3 - TIR'!$E$22-'Ejercicio 3 - TIR'!$C$22)*('Ejercicio 3 - TIR'!$E$22-'Ejercicio 3 - TIR'!$D$22)*(1-P894)))</f>
        <v>0.135543306649033</v>
      </c>
      <c r="R894" s="16">
        <f ca="1" t="shared" si="6638"/>
        <v>0.385725387609486</v>
      </c>
      <c r="S894" s="18">
        <f ca="1">IF(R894&lt;=('Ejercicio 3 - TIR'!$D$23-'Ejercicio 3 - TIR'!$C$23)/('Ejercicio 3 - TIR'!$E$23-'Ejercicio 3 - TIR'!$C$23),'Ejercicio 3 - TIR'!$C$23+SQRT(('Ejercicio 3 - TIR'!$E$23-'Ejercicio 3 - TIR'!$C$23)*('Ejercicio 3 - TIR'!$D$23-'Ejercicio 3 - TIR'!$C$23)*R894),'Ejercicio 3 - TIR'!$E$23-SQRT(('Ejercicio 3 - TIR'!$E$23-'Ejercicio 3 - TIR'!$C$23)*('Ejercicio 3 - TIR'!$E$23-'Ejercicio 3 - TIR'!$D$23)*(1-R894)))</f>
        <v>0.146349681168794</v>
      </c>
      <c r="T894" s="16">
        <f ca="1" t="shared" ref="T894:X894" si="6639">RAND()</f>
        <v>0.00365099589509255</v>
      </c>
      <c r="U894" s="18">
        <f ca="1">IF(T894&lt;=('Ejercicio 3 - TIR'!$D$24-'Ejercicio 3 - TIR'!$C$24)/('Ejercicio 3 - TIR'!$E$24-'Ejercicio 3 - TIR'!$C$24),'Ejercicio 3 - TIR'!$C$24+SQRT(('Ejercicio 3 - TIR'!$E$24-'Ejercicio 3 - TIR'!$C$24)*('Ejercicio 3 - TIR'!$D$24-'Ejercicio 3 - TIR'!$C$24)*T894),'Ejercicio 3 - TIR'!$E$24-SQRT(('Ejercicio 3 - TIR'!$E$24-'Ejercicio 3 - TIR'!$C$24)*('Ejercicio 3 - TIR'!$E$24-'Ejercicio 3 - TIR'!$D$24)*(1-T894)))</f>
        <v>0.152768951314071</v>
      </c>
      <c r="V894" s="16">
        <f ca="1" t="shared" si="6639"/>
        <v>0.0314854686001544</v>
      </c>
      <c r="W894" s="18">
        <f ca="1">IF(V894&lt;=('Ejercicio 3 - TIR'!$D$25-'Ejercicio 3 - TIR'!$C$25)/('Ejercicio 3 - TIR'!$E$25-'Ejercicio 3 - TIR'!$C$25),'Ejercicio 3 - TIR'!$C$25+SQRT(('Ejercicio 3 - TIR'!$E$25-'Ejercicio 3 - TIR'!$C$25)*('Ejercicio 3 - TIR'!$D$25-'Ejercicio 3 - TIR'!$C$25)*V894),'Ejercicio 3 - TIR'!$E$25-SQRT(('Ejercicio 3 - TIR'!$E$25-'Ejercicio 3 - TIR'!$C$25)*('Ejercicio 3 - TIR'!$E$25-'Ejercicio 3 - TIR'!$D$25)*(1-V894)))</f>
        <v>0.186639251165622</v>
      </c>
      <c r="X894" s="16">
        <f ca="1" t="shared" si="6639"/>
        <v>0.273498535939722</v>
      </c>
      <c r="Y894" s="18">
        <f ca="1">IF(X894&lt;=('Ejercicio 3 - TIR'!$D$26-'Ejercicio 3 - TIR'!$C$26)/('Ejercicio 3 - TIR'!$E$26-'Ejercicio 3 - TIR'!$C$26),'Ejercicio 3 - TIR'!$C$26+SQRT(('Ejercicio 3 - TIR'!$E$26-'Ejercicio 3 - TIR'!$C$26)*('Ejercicio 3 - TIR'!$D$26-'Ejercicio 3 - TIR'!$C$26)*X894),'Ejercicio 3 - TIR'!$E$26-SQRT(('Ejercicio 3 - TIR'!$E$26-'Ejercicio 3 - TIR'!$C$26)*('Ejercicio 3 - TIR'!$E$26-'Ejercicio 3 - TIR'!$D$26)*(1-X894)))</f>
        <v>0.217174363783486</v>
      </c>
      <c r="Z894" s="16">
        <f ca="1" t="shared" si="6192"/>
        <v>1.13554330664903</v>
      </c>
      <c r="AA894" s="16">
        <f ca="1" t="shared" si="6193"/>
        <v>1.30172970753048</v>
      </c>
      <c r="AB894" s="16">
        <f ca="1" t="shared" si="6194"/>
        <v>1.50059358984428</v>
      </c>
      <c r="AC894" s="16">
        <f ca="1" t="shared" si="6195"/>
        <v>1.78066325375675</v>
      </c>
      <c r="AD894" s="16">
        <f ca="1" t="shared" si="6196"/>
        <v>2.167377663004</v>
      </c>
      <c r="AE894" s="15">
        <f ca="1" t="shared" si="6197"/>
        <v>4914.26414607079</v>
      </c>
      <c r="AF894" s="15">
        <f ca="1" t="shared" si="6198"/>
        <v>5633.46513702749</v>
      </c>
      <c r="AG894" s="15">
        <f ca="1" t="shared" si="6199"/>
        <v>6494.08369827556</v>
      </c>
      <c r="AH894" s="15">
        <f ca="1" t="shared" si="6200"/>
        <v>7706.13461672858</v>
      </c>
      <c r="AI894" s="15">
        <f ca="1" t="shared" si="6201"/>
        <v>9379.70949934651</v>
      </c>
      <c r="AJ894" s="17">
        <f ca="1" t="shared" si="6202"/>
        <v>40462.1587988893</v>
      </c>
      <c r="AK894" s="17">
        <f ca="1" t="shared" si="6203"/>
        <v>46057.4858281815</v>
      </c>
      <c r="AL894" s="17">
        <f ca="1" t="shared" si="6204"/>
        <v>58315.9385364721</v>
      </c>
      <c r="AM894" s="17">
        <f ca="1" t="shared" si="6205"/>
        <v>70607.3300397857</v>
      </c>
      <c r="AN894" s="17">
        <f ca="1" t="shared" si="6206"/>
        <v>91102.3898024388</v>
      </c>
      <c r="AO894" s="17">
        <f ca="1">C894/'Ejercicio 3 - TIR'!$D$7</f>
        <v>12524.5492728266</v>
      </c>
      <c r="AP894" s="17">
        <f ca="1" t="shared" si="6207"/>
        <v>27937.6095260627</v>
      </c>
      <c r="AQ894" s="17">
        <f ca="1" t="shared" si="6208"/>
        <v>33532.9365553549</v>
      </c>
      <c r="AR894" s="17">
        <f ca="1" t="shared" si="6209"/>
        <v>45791.3892636455</v>
      </c>
      <c r="AS894" s="17">
        <f ca="1" t="shared" si="6210"/>
        <v>58082.7807669591</v>
      </c>
      <c r="AT894" s="17">
        <f ca="1" t="shared" si="6211"/>
        <v>78577.8405296122</v>
      </c>
      <c r="AU894" s="17">
        <f ca="1">AP894*'Ejercicio 3 - TIR'!$D$5</f>
        <v>13968.8047630314</v>
      </c>
      <c r="AV894" s="17">
        <f ca="1">AQ894*'Ejercicio 3 - TIR'!$D$5</f>
        <v>16766.4682776775</v>
      </c>
      <c r="AW894" s="17">
        <f ca="1">AR894*'Ejercicio 3 - TIR'!$D$5</f>
        <v>22895.6946318228</v>
      </c>
      <c r="AX894" s="17">
        <f ca="1">AS894*'Ejercicio 3 - TIR'!$D$5</f>
        <v>29041.3903834795</v>
      </c>
      <c r="AY894" s="17">
        <f ca="1">AT894*'Ejercicio 3 - TIR'!$D$5</f>
        <v>39288.9202648061</v>
      </c>
      <c r="AZ894" s="17">
        <f ca="1" t="shared" ref="AZ894:BD894" si="6640">AJ894-AU894-AE894</f>
        <v>21579.0898897872</v>
      </c>
      <c r="BA894" s="17">
        <f ca="1" t="shared" si="6640"/>
        <v>23657.5524134766</v>
      </c>
      <c r="BB894" s="17">
        <f ca="1" t="shared" si="6640"/>
        <v>28926.1602063738</v>
      </c>
      <c r="BC894" s="17">
        <f ca="1" t="shared" si="6640"/>
        <v>33859.8050395776</v>
      </c>
      <c r="BD894" s="17">
        <f ca="1" t="shared" si="6640"/>
        <v>42433.7600382862</v>
      </c>
      <c r="BE894" s="17">
        <f ca="1" t="shared" ref="BE894:BI894" si="6641">AZ894/Z894</f>
        <v>19003.3174106469</v>
      </c>
      <c r="BF894" s="17">
        <f ca="1" t="shared" si="6641"/>
        <v>18173.9360149947</v>
      </c>
      <c r="BG894" s="17">
        <f ca="1" t="shared" si="6641"/>
        <v>19276.478589633</v>
      </c>
      <c r="BH894" s="17">
        <f ca="1" t="shared" si="6641"/>
        <v>19015.2770144169</v>
      </c>
      <c r="BI894" s="17">
        <f ca="1" t="shared" si="6641"/>
        <v>19578.3876352553</v>
      </c>
      <c r="BJ894" s="17">
        <f ca="1" t="shared" si="6214"/>
        <v>78580.5408147116</v>
      </c>
      <c r="BK894" s="17">
        <f ca="1" t="shared" si="6215"/>
        <v>27145.4283331174</v>
      </c>
      <c r="BL894" s="17">
        <f ca="1" t="shared" si="6216"/>
        <v>105725.969147829</v>
      </c>
      <c r="BM894" s="17">
        <f ca="1">BK894*'Ejercicio 3 - TIR'!$D$5</f>
        <v>13572.7141665587</v>
      </c>
      <c r="BN894" s="17">
        <f ca="1" t="shared" si="6217"/>
        <v>92153.2549812704</v>
      </c>
      <c r="BO894" s="17">
        <f ca="1" t="shared" si="6218"/>
        <v>42518.3190517638</v>
      </c>
      <c r="BP894" s="17">
        <f ca="1" t="shared" si="6219"/>
        <v>-98878.7907794835</v>
      </c>
      <c r="BQ894" s="17">
        <f ca="1" t="shared" ref="BQ894:BT894" si="6642">BE894</f>
        <v>19003.3174106469</v>
      </c>
      <c r="BR894" s="17">
        <f ca="1" t="shared" si="6642"/>
        <v>18173.9360149947</v>
      </c>
      <c r="BS894" s="17">
        <f ca="1" t="shared" si="6642"/>
        <v>19276.478589633</v>
      </c>
      <c r="BT894" s="17">
        <f ca="1" t="shared" si="6642"/>
        <v>19015.2770144169</v>
      </c>
      <c r="BU894" s="17">
        <f ca="1" t="shared" si="6221"/>
        <v>62096.7066870191</v>
      </c>
      <c r="BV894" s="19">
        <f ca="1" t="shared" si="6222"/>
        <v>9.81856986703422</v>
      </c>
    </row>
    <row r="895" ht="15" customHeight="1" spans="1:74">
      <c r="A895" s="15">
        <v>894</v>
      </c>
      <c r="B895" s="16">
        <f ca="1" t="shared" ref="B895:F895" si="6643">RAND()</f>
        <v>0.0230125774915584</v>
      </c>
      <c r="C895" s="17">
        <f ca="1">IF(B895&lt;=('Ejercicio 3 - TIR'!$D$13-'Ejercicio 3 - TIR'!$C$13)/('Ejercicio 3 - TIR'!$E$13-'Ejercicio 3 - TIR'!$C$13),'Ejercicio 3 - TIR'!$C$13+SQRT(('Ejercicio 3 - TIR'!$E$13-'Ejercicio 3 - TIR'!$C$13)*('Ejercicio 3 - TIR'!$D$13-'Ejercicio 3 - TIR'!$C$13)*B895),'Ejercicio 3 - TIR'!$E$13-SQRT(('Ejercicio 3 - TIR'!$E$13-'Ejercicio 3 - TIR'!$C$13)*('Ejercicio 3 - TIR'!$E$13-'Ejercicio 3 - TIR'!$D$13)*(1-B895)))</f>
        <v>63033.9793995054</v>
      </c>
      <c r="D895" s="16">
        <f ca="1" t="shared" si="6643"/>
        <v>0.465212216696553</v>
      </c>
      <c r="E895" s="17">
        <f ca="1">IF(D895&lt;=('Ejercicio 3 - TIR'!$D$14-'Ejercicio 3 - TIR'!$C$14)/('Ejercicio 3 - TIR'!$E$14-'Ejercicio 3 - TIR'!$C$14),'Ejercicio 3 - TIR'!$C$14+SQRT(('Ejercicio 3 - TIR'!$E$14-'Ejercicio 3 - TIR'!$C$14)*('Ejercicio 3 - TIR'!$D$14-'Ejercicio 3 - TIR'!$C$14)*D895),'Ejercicio 3 - TIR'!$E$14-SQRT(('Ejercicio 3 - TIR'!$E$14-'Ejercicio 3 - TIR'!$C$14)*('Ejercicio 3 - TIR'!$E$14-'Ejercicio 3 - TIR'!$D$14)*(1-D895)))</f>
        <v>31043.5404597845</v>
      </c>
      <c r="F895" s="16">
        <f ca="1" t="shared" si="6643"/>
        <v>0.774117279169579</v>
      </c>
      <c r="G895" s="17">
        <f ca="1">IF(F895&lt;=('Ejercicio 3 - TIR'!$D$18-'Ejercicio 3 - TIR'!$C$18)/('Ejercicio 3 - TIR'!$E$18-'Ejercicio 3 - TIR'!$C$18),'Ejercicio 3 - TIR'!$C$18+SQRT(('Ejercicio 3 - TIR'!$E$18-'Ejercicio 3 - TIR'!$C$18)*('Ejercicio 3 - TIR'!$D$18-'Ejercicio 3 - TIR'!$C$18)*F895),'Ejercicio 3 - TIR'!$E$18-SQRT(('Ejercicio 3 - TIR'!$E$18-'Ejercicio 3 - TIR'!$C$18)*('Ejercicio 3 - TIR'!$E$18-'Ejercicio 3 - TIR'!$D$18)*(1-F895)))</f>
        <v>40884.0306047929</v>
      </c>
      <c r="H895" s="16">
        <f ca="1" t="shared" ref="H895:L895" si="6644">RAND()</f>
        <v>0.24845623540749</v>
      </c>
      <c r="I895" s="17">
        <f ca="1">IF(H895&lt;=('Ejercicio 3 - TIR'!$D$18-'Ejercicio 3 - TIR'!$C$18)/('Ejercicio 3 - TIR'!$E$18-'Ejercicio 3 - TIR'!$C$18),'Ejercicio 3 - TIR'!$C$18+SQRT(('Ejercicio 3 - TIR'!$E$18-'Ejercicio 3 - TIR'!$C$18)*('Ejercicio 3 - TIR'!$D$18-'Ejercicio 3 - TIR'!$C$18)*H895),'Ejercicio 3 - TIR'!$E$18-SQRT(('Ejercicio 3 - TIR'!$E$18-'Ejercicio 3 - TIR'!$C$18)*('Ejercicio 3 - TIR'!$E$18-'Ejercicio 3 - TIR'!$D$18)*(1-H895)))</f>
        <v>36104.7879005846</v>
      </c>
      <c r="J895" s="16">
        <f ca="1" t="shared" si="6644"/>
        <v>0.343349144303366</v>
      </c>
      <c r="K895" s="17">
        <f ca="1">IF(J895&lt;=('Ejercicio 3 - TIR'!$D$18-'Ejercicio 3 - TIR'!$C$18)/('Ejercicio 3 - TIR'!$E$18-'Ejercicio 3 - TIR'!$C$18),'Ejercicio 3 - TIR'!$C$18+SQRT(('Ejercicio 3 - TIR'!$E$18-'Ejercicio 3 - TIR'!$C$18)*('Ejercicio 3 - TIR'!$D$18-'Ejercicio 3 - TIR'!$C$18)*J895),'Ejercicio 3 - TIR'!$E$18-SQRT(('Ejercicio 3 - TIR'!$E$18-'Ejercicio 3 - TIR'!$C$18)*('Ejercicio 3 - TIR'!$E$18-'Ejercicio 3 - TIR'!$D$18)*(1-J895)))</f>
        <v>37176.5152856735</v>
      </c>
      <c r="L895" s="16">
        <f ca="1" t="shared" si="6644"/>
        <v>0.636257018902295</v>
      </c>
      <c r="M895" s="17">
        <f ca="1">IF(L895&lt;=('Ejercicio 3 - TIR'!$D$18-'Ejercicio 3 - TIR'!$C$18)/('Ejercicio 3 - TIR'!$E$18-'Ejercicio 3 - TIR'!$C$18),'Ejercicio 3 - TIR'!$C$18+SQRT(('Ejercicio 3 - TIR'!$E$18-'Ejercicio 3 - TIR'!$C$18)*('Ejercicio 3 - TIR'!$D$18-'Ejercicio 3 - TIR'!$C$18)*L895),'Ejercicio 3 - TIR'!$E$18-SQRT(('Ejercicio 3 - TIR'!$E$18-'Ejercicio 3 - TIR'!$C$18)*('Ejercicio 3 - TIR'!$E$18-'Ejercicio 3 - TIR'!$D$18)*(1-L895)))</f>
        <v>39769.2657265193</v>
      </c>
      <c r="N895" s="16">
        <f ca="1" t="shared" ref="N895:R895" si="6645">RAND()</f>
        <v>0.710488165949933</v>
      </c>
      <c r="O895" s="17">
        <f ca="1">IF(N895&lt;=('Ejercicio 3 - TIR'!$D$18-'Ejercicio 3 - TIR'!$C$18)/('Ejercicio 3 - TIR'!$E$18-'Ejercicio 3 - TIR'!$C$18),'Ejercicio 3 - TIR'!$C$18+SQRT(('Ejercicio 3 - TIR'!$E$18-'Ejercicio 3 - TIR'!$C$18)*('Ejercicio 3 - TIR'!$D$18-'Ejercicio 3 - TIR'!$C$18)*N895),'Ejercicio 3 - TIR'!$E$18-SQRT(('Ejercicio 3 - TIR'!$E$18-'Ejercicio 3 - TIR'!$C$18)*('Ejercicio 3 - TIR'!$E$18-'Ejercicio 3 - TIR'!$D$18)*(1-N895)))</f>
        <v>40340.2373929829</v>
      </c>
      <c r="P895" s="16">
        <f ca="1" t="shared" si="6645"/>
        <v>0.36594552540444</v>
      </c>
      <c r="Q895" s="18">
        <f ca="1">IF(P895&lt;=('Ejercicio 3 - TIR'!$D$22-'Ejercicio 3 - TIR'!$C$22)/('Ejercicio 3 - TIR'!$E$22-'Ejercicio 3 - TIR'!$C$22),'Ejercicio 3 - TIR'!$C$22+SQRT(('Ejercicio 3 - TIR'!$E$22-'Ejercicio 3 - TIR'!$C$22)*('Ejercicio 3 - TIR'!$D$22-'Ejercicio 3 - TIR'!$C$22)*P895),'Ejercicio 3 - TIR'!$E$22-SQRT(('Ejercicio 3 - TIR'!$E$22-'Ejercicio 3 - TIR'!$C$22)*('Ejercicio 3 - TIR'!$E$22-'Ejercicio 3 - TIR'!$D$22)*(1-P895)))</f>
        <v>0.14566518937643</v>
      </c>
      <c r="R895" s="16">
        <f ca="1" t="shared" si="6645"/>
        <v>0.204830656266796</v>
      </c>
      <c r="S895" s="18">
        <f ca="1">IF(R895&lt;=('Ejercicio 3 - TIR'!$D$23-'Ejercicio 3 - TIR'!$C$23)/('Ejercicio 3 - TIR'!$E$23-'Ejercicio 3 - TIR'!$C$23),'Ejercicio 3 - TIR'!$C$23+SQRT(('Ejercicio 3 - TIR'!$E$23-'Ejercicio 3 - TIR'!$C$23)*('Ejercicio 3 - TIR'!$D$23-'Ejercicio 3 - TIR'!$C$23)*R895),'Ejercicio 3 - TIR'!$E$23-SQRT(('Ejercicio 3 - TIR'!$E$23-'Ejercicio 3 - TIR'!$C$23)*('Ejercicio 3 - TIR'!$E$23-'Ejercicio 3 - TIR'!$D$23)*(1-R895)))</f>
        <v>0.139201436958734</v>
      </c>
      <c r="T895" s="16">
        <f ca="1" t="shared" ref="T895:X895" si="6646">RAND()</f>
        <v>0.864031592237218</v>
      </c>
      <c r="U895" s="18">
        <f ca="1">IF(T895&lt;=('Ejercicio 3 - TIR'!$D$24-'Ejercicio 3 - TIR'!$C$24)/('Ejercicio 3 - TIR'!$E$24-'Ejercicio 3 - TIR'!$C$24),'Ejercicio 3 - TIR'!$C$24+SQRT(('Ejercicio 3 - TIR'!$E$24-'Ejercicio 3 - TIR'!$C$24)*('Ejercicio 3 - TIR'!$D$24-'Ejercicio 3 - TIR'!$C$24)*T895),'Ejercicio 3 - TIR'!$E$24-SQRT(('Ejercicio 3 - TIR'!$E$24-'Ejercicio 3 - TIR'!$C$24)*('Ejercicio 3 - TIR'!$E$24-'Ejercicio 3 - TIR'!$D$24)*(1-T895)))</f>
        <v>0.200488169185446</v>
      </c>
      <c r="V895" s="16">
        <f ca="1" t="shared" si="6646"/>
        <v>0.547853728458141</v>
      </c>
      <c r="W895" s="18">
        <f ca="1">IF(V895&lt;=('Ejercicio 3 - TIR'!$D$25-'Ejercicio 3 - TIR'!$C$25)/('Ejercicio 3 - TIR'!$E$25-'Ejercicio 3 - TIR'!$C$25),'Ejercicio 3 - TIR'!$C$25+SQRT(('Ejercicio 3 - TIR'!$E$25-'Ejercicio 3 - TIR'!$C$25)*('Ejercicio 3 - TIR'!$D$25-'Ejercicio 3 - TIR'!$C$25)*V895),'Ejercicio 3 - TIR'!$E$25-SQRT(('Ejercicio 3 - TIR'!$E$25-'Ejercicio 3 - TIR'!$C$25)*('Ejercicio 3 - TIR'!$E$25-'Ejercicio 3 - TIR'!$D$25)*(1-V895)))</f>
        <v>0.21021920123481</v>
      </c>
      <c r="X895" s="16">
        <f ca="1" t="shared" si="6646"/>
        <v>0.88923159761883</v>
      </c>
      <c r="Y895" s="18">
        <f ca="1">IF(X895&lt;=('Ejercicio 3 - TIR'!$D$26-'Ejercicio 3 - TIR'!$C$26)/('Ejercicio 3 - TIR'!$E$26-'Ejercicio 3 - TIR'!$C$26),'Ejercicio 3 - TIR'!$C$26+SQRT(('Ejercicio 3 - TIR'!$E$26-'Ejercicio 3 - TIR'!$C$26)*('Ejercicio 3 - TIR'!$D$26-'Ejercicio 3 - TIR'!$C$26)*X895),'Ejercicio 3 - TIR'!$E$26-SQRT(('Ejercicio 3 - TIR'!$E$26-'Ejercicio 3 - TIR'!$C$26)*('Ejercicio 3 - TIR'!$E$26-'Ejercicio 3 - TIR'!$D$26)*(1-X895)))</f>
        <v>0.255542907514213</v>
      </c>
      <c r="Z895" s="16">
        <f ca="1" t="shared" si="6192"/>
        <v>1.14566518937643</v>
      </c>
      <c r="AA895" s="16">
        <f ca="1" t="shared" si="6193"/>
        <v>1.30514343001123</v>
      </c>
      <c r="AB895" s="16">
        <f ca="1" t="shared" si="6194"/>
        <v>1.56680924681859</v>
      </c>
      <c r="AC895" s="16">
        <f ca="1" t="shared" si="6195"/>
        <v>1.89618263517211</v>
      </c>
      <c r="AD895" s="16">
        <f ca="1" t="shared" si="6196"/>
        <v>2.38073865894196</v>
      </c>
      <c r="AE895" s="15">
        <f ca="1" t="shared" si="6197"/>
        <v>4521.96319998936</v>
      </c>
      <c r="AF895" s="15">
        <f ca="1" t="shared" si="6198"/>
        <v>5151.4269753024</v>
      </c>
      <c r="AG895" s="15">
        <f ca="1" t="shared" si="6199"/>
        <v>6184.22713827329</v>
      </c>
      <c r="AH895" s="15">
        <f ca="1" t="shared" si="6200"/>
        <v>7484.27042753574</v>
      </c>
      <c r="AI895" s="15">
        <f ca="1" t="shared" si="6201"/>
        <v>9396.82265321087</v>
      </c>
      <c r="AJ895" s="17">
        <f ca="1" t="shared" si="6202"/>
        <v>46839.4106653118</v>
      </c>
      <c r="AK895" s="17">
        <f ca="1" t="shared" si="6203"/>
        <v>47121.9267203968</v>
      </c>
      <c r="AL895" s="17">
        <f ca="1" t="shared" si="6204"/>
        <v>58248.507914086</v>
      </c>
      <c r="AM895" s="17">
        <f ca="1" t="shared" si="6205"/>
        <v>75409.7910841713</v>
      </c>
      <c r="AN895" s="17">
        <f ca="1" t="shared" si="6206"/>
        <v>96039.5626723703</v>
      </c>
      <c r="AO895" s="17">
        <f ca="1">C895/'Ejercicio 3 - TIR'!$D$7</f>
        <v>12606.7958799011</v>
      </c>
      <c r="AP895" s="17">
        <f ca="1" t="shared" si="6207"/>
        <v>34232.6147854107</v>
      </c>
      <c r="AQ895" s="17">
        <f ca="1" t="shared" si="6208"/>
        <v>34515.1308404957</v>
      </c>
      <c r="AR895" s="17">
        <f ca="1" t="shared" si="6209"/>
        <v>45641.7120341849</v>
      </c>
      <c r="AS895" s="17">
        <f ca="1" t="shared" si="6210"/>
        <v>62802.9952042702</v>
      </c>
      <c r="AT895" s="17">
        <f ca="1" t="shared" si="6211"/>
        <v>83432.7667924692</v>
      </c>
      <c r="AU895" s="17">
        <f ca="1">AP895*'Ejercicio 3 - TIR'!$D$5</f>
        <v>17116.3073927054</v>
      </c>
      <c r="AV895" s="17">
        <f ca="1">AQ895*'Ejercicio 3 - TIR'!$D$5</f>
        <v>17257.5654202479</v>
      </c>
      <c r="AW895" s="17">
        <f ca="1">AR895*'Ejercicio 3 - TIR'!$D$5</f>
        <v>22820.8560170924</v>
      </c>
      <c r="AX895" s="17">
        <f ca="1">AS895*'Ejercicio 3 - TIR'!$D$5</f>
        <v>31401.4976021351</v>
      </c>
      <c r="AY895" s="17">
        <f ca="1">AT895*'Ejercicio 3 - TIR'!$D$5</f>
        <v>41716.3833962346</v>
      </c>
      <c r="AZ895" s="17">
        <f ca="1" t="shared" ref="AZ895:BD895" si="6647">AJ895-AU895-AE895</f>
        <v>25201.1400726171</v>
      </c>
      <c r="BA895" s="17">
        <f ca="1" t="shared" si="6647"/>
        <v>24712.9343248466</v>
      </c>
      <c r="BB895" s="17">
        <f ca="1" t="shared" si="6647"/>
        <v>29243.4247587202</v>
      </c>
      <c r="BC895" s="17">
        <f ca="1" t="shared" si="6647"/>
        <v>36524.0230545005</v>
      </c>
      <c r="BD895" s="17">
        <f ca="1" t="shared" si="6647"/>
        <v>44926.3566229248</v>
      </c>
      <c r="BE895" s="17">
        <f ca="1" t="shared" ref="BE895:BI895" si="6648">AZ895/Z895</f>
        <v>21996.9501616207</v>
      </c>
      <c r="BF895" s="17">
        <f ca="1" t="shared" si="6648"/>
        <v>18935.033312495</v>
      </c>
      <c r="BG895" s="17">
        <f ca="1" t="shared" si="6648"/>
        <v>18664.317189919</v>
      </c>
      <c r="BH895" s="17">
        <f ca="1" t="shared" si="6648"/>
        <v>19261.8698099117</v>
      </c>
      <c r="BI895" s="17">
        <f ca="1" t="shared" si="6648"/>
        <v>18870.7636826005</v>
      </c>
      <c r="BJ895" s="17">
        <f ca="1" t="shared" si="6214"/>
        <v>73906.5568830378</v>
      </c>
      <c r="BK895" s="17">
        <f ca="1" t="shared" si="6215"/>
        <v>30013.4863166707</v>
      </c>
      <c r="BL895" s="17">
        <f ca="1" t="shared" si="6216"/>
        <v>103920.043199708</v>
      </c>
      <c r="BM895" s="17">
        <f ca="1">BK895*'Ejercicio 3 - TIR'!$D$5</f>
        <v>15006.7431583354</v>
      </c>
      <c r="BN895" s="17">
        <f ca="1" t="shared" si="6217"/>
        <v>88913.3000413731</v>
      </c>
      <c r="BO895" s="17">
        <f ca="1" t="shared" si="6218"/>
        <v>37346.9383997351</v>
      </c>
      <c r="BP895" s="17">
        <f ca="1" t="shared" si="6219"/>
        <v>-94077.51985929</v>
      </c>
      <c r="BQ895" s="17">
        <f ca="1" t="shared" ref="BQ895:BT895" si="6649">BE895</f>
        <v>21996.9501616207</v>
      </c>
      <c r="BR895" s="17">
        <f ca="1" t="shared" si="6649"/>
        <v>18935.033312495</v>
      </c>
      <c r="BS895" s="17">
        <f ca="1" t="shared" si="6649"/>
        <v>18664.317189919</v>
      </c>
      <c r="BT895" s="17">
        <f ca="1" t="shared" si="6649"/>
        <v>19261.8698099117</v>
      </c>
      <c r="BU895" s="17">
        <f ca="1" t="shared" si="6221"/>
        <v>56217.7020823355</v>
      </c>
      <c r="BV895" s="19">
        <f ca="1" t="shared" si="6222"/>
        <v>11.2912750745553</v>
      </c>
    </row>
    <row r="896" ht="15" customHeight="1" spans="1:74">
      <c r="A896" s="15">
        <v>895</v>
      </c>
      <c r="B896" s="16">
        <f ca="1" t="shared" ref="B896:F896" si="6650">RAND()</f>
        <v>0.231122821376958</v>
      </c>
      <c r="C896" s="17">
        <f ca="1">IF(B896&lt;=('Ejercicio 3 - TIR'!$D$13-'Ejercicio 3 - TIR'!$C$13)/('Ejercicio 3 - TIR'!$E$13-'Ejercicio 3 - TIR'!$C$13),'Ejercicio 3 - TIR'!$C$13+SQRT(('Ejercicio 3 - TIR'!$E$13-'Ejercicio 3 - TIR'!$C$13)*('Ejercicio 3 - TIR'!$D$13-'Ejercicio 3 - TIR'!$C$13)*B896),'Ejercicio 3 - TIR'!$E$13-SQRT(('Ejercicio 3 - TIR'!$E$13-'Ejercicio 3 - TIR'!$C$13)*('Ejercicio 3 - TIR'!$E$13-'Ejercicio 3 - TIR'!$D$13)*(1-B896)))</f>
        <v>69615.0469864054</v>
      </c>
      <c r="D896" s="16">
        <f ca="1" t="shared" si="6650"/>
        <v>0.695382567649878</v>
      </c>
      <c r="E896" s="17">
        <f ca="1">IF(D896&lt;=('Ejercicio 3 - TIR'!$D$14-'Ejercicio 3 - TIR'!$C$14)/('Ejercicio 3 - TIR'!$E$14-'Ejercicio 3 - TIR'!$C$14),'Ejercicio 3 - TIR'!$C$14+SQRT(('Ejercicio 3 - TIR'!$E$14-'Ejercicio 3 - TIR'!$C$14)*('Ejercicio 3 - TIR'!$D$14-'Ejercicio 3 - TIR'!$C$14)*D896),'Ejercicio 3 - TIR'!$E$14-SQRT(('Ejercicio 3 - TIR'!$E$14-'Ejercicio 3 - TIR'!$C$14)*('Ejercicio 3 - TIR'!$E$14-'Ejercicio 3 - TIR'!$D$14)*(1-D896)))</f>
        <v>33240.3687339827</v>
      </c>
      <c r="F896" s="16">
        <f ca="1" t="shared" si="6650"/>
        <v>0.384375400929407</v>
      </c>
      <c r="G896" s="17">
        <f ca="1">IF(F896&lt;=('Ejercicio 3 - TIR'!$D$18-'Ejercicio 3 - TIR'!$C$18)/('Ejercicio 3 - TIR'!$E$18-'Ejercicio 3 - TIR'!$C$18),'Ejercicio 3 - TIR'!$C$18+SQRT(('Ejercicio 3 - TIR'!$E$18-'Ejercicio 3 - TIR'!$C$18)*('Ejercicio 3 - TIR'!$D$18-'Ejercicio 3 - TIR'!$C$18)*F896),'Ejercicio 3 - TIR'!$E$18-SQRT(('Ejercicio 3 - TIR'!$E$18-'Ejercicio 3 - TIR'!$C$18)*('Ejercicio 3 - TIR'!$E$18-'Ejercicio 3 - TIR'!$D$18)*(1-F896)))</f>
        <v>37593.1752343411</v>
      </c>
      <c r="H896" s="16">
        <f ca="1" t="shared" ref="H896:L896" si="6651">RAND()</f>
        <v>0.418438667140785</v>
      </c>
      <c r="I896" s="17">
        <f ca="1">IF(H896&lt;=('Ejercicio 3 - TIR'!$D$18-'Ejercicio 3 - TIR'!$C$18)/('Ejercicio 3 - TIR'!$E$18-'Ejercicio 3 - TIR'!$C$18),'Ejercicio 3 - TIR'!$C$18+SQRT(('Ejercicio 3 - TIR'!$E$18-'Ejercicio 3 - TIR'!$C$18)*('Ejercicio 3 - TIR'!$D$18-'Ejercicio 3 - TIR'!$C$18)*H896),'Ejercicio 3 - TIR'!$E$18-SQRT(('Ejercicio 3 - TIR'!$E$18-'Ejercicio 3 - TIR'!$C$18)*('Ejercicio 3 - TIR'!$E$18-'Ejercicio 3 - TIR'!$D$18)*(1-H896)))</f>
        <v>37922.4869877531</v>
      </c>
      <c r="J896" s="16">
        <f ca="1" t="shared" si="6651"/>
        <v>0.348457163943453</v>
      </c>
      <c r="K896" s="17">
        <f ca="1">IF(J896&lt;=('Ejercicio 3 - TIR'!$D$18-'Ejercicio 3 - TIR'!$C$18)/('Ejercicio 3 - TIR'!$E$18-'Ejercicio 3 - TIR'!$C$18),'Ejercicio 3 - TIR'!$C$18+SQRT(('Ejercicio 3 - TIR'!$E$18-'Ejercicio 3 - TIR'!$C$18)*('Ejercicio 3 - TIR'!$D$18-'Ejercicio 3 - TIR'!$C$18)*J896),'Ejercicio 3 - TIR'!$E$18-SQRT(('Ejercicio 3 - TIR'!$E$18-'Ejercicio 3 - TIR'!$C$18)*('Ejercicio 3 - TIR'!$E$18-'Ejercicio 3 - TIR'!$D$18)*(1-J896)))</f>
        <v>37229.7008645945</v>
      </c>
      <c r="L896" s="16">
        <f ca="1" t="shared" si="6651"/>
        <v>0.186668111909274</v>
      </c>
      <c r="M896" s="17">
        <f ca="1">IF(L896&lt;=('Ejercicio 3 - TIR'!$D$18-'Ejercicio 3 - TIR'!$C$18)/('Ejercicio 3 - TIR'!$E$18-'Ejercicio 3 - TIR'!$C$18),'Ejercicio 3 - TIR'!$C$18+SQRT(('Ejercicio 3 - TIR'!$E$18-'Ejercicio 3 - TIR'!$C$18)*('Ejercicio 3 - TIR'!$D$18-'Ejercicio 3 - TIR'!$C$18)*L896),'Ejercicio 3 - TIR'!$E$18-SQRT(('Ejercicio 3 - TIR'!$E$18-'Ejercicio 3 - TIR'!$C$18)*('Ejercicio 3 - TIR'!$E$18-'Ejercicio 3 - TIR'!$D$18)*(1-L896)))</f>
        <v>35291.523106478</v>
      </c>
      <c r="N896" s="16">
        <f ca="1" t="shared" ref="N896:R896" si="6652">RAND()</f>
        <v>0.258336633888222</v>
      </c>
      <c r="O896" s="17">
        <f ca="1">IF(N896&lt;=('Ejercicio 3 - TIR'!$D$18-'Ejercicio 3 - TIR'!$C$18)/('Ejercicio 3 - TIR'!$E$18-'Ejercicio 3 - TIR'!$C$18),'Ejercicio 3 - TIR'!$C$18+SQRT(('Ejercicio 3 - TIR'!$E$18-'Ejercicio 3 - TIR'!$C$18)*('Ejercicio 3 - TIR'!$D$18-'Ejercicio 3 - TIR'!$C$18)*N896),'Ejercicio 3 - TIR'!$E$18-SQRT(('Ejercicio 3 - TIR'!$E$18-'Ejercicio 3 - TIR'!$C$18)*('Ejercicio 3 - TIR'!$E$18-'Ejercicio 3 - TIR'!$D$18)*(1-N896)))</f>
        <v>36224.9895649096</v>
      </c>
      <c r="P896" s="16">
        <f ca="1" t="shared" si="6652"/>
        <v>0.220161738634744</v>
      </c>
      <c r="Q896" s="18">
        <f ca="1">IF(P896&lt;=('Ejercicio 3 - TIR'!$D$22-'Ejercicio 3 - TIR'!$C$22)/('Ejercicio 3 - TIR'!$E$22-'Ejercicio 3 - TIR'!$C$22),'Ejercicio 3 - TIR'!$C$22+SQRT(('Ejercicio 3 - TIR'!$E$22-'Ejercicio 3 - TIR'!$C$22)*('Ejercicio 3 - TIR'!$D$22-'Ejercicio 3 - TIR'!$C$22)*P896),'Ejercicio 3 - TIR'!$E$22-SQRT(('Ejercicio 3 - TIR'!$E$22-'Ejercicio 3 - TIR'!$C$22)*('Ejercicio 3 - TIR'!$E$22-'Ejercicio 3 - TIR'!$D$22)*(1-P896)))</f>
        <v>0.139907062303176</v>
      </c>
      <c r="R896" s="16">
        <f ca="1" t="shared" si="6652"/>
        <v>0.305984095654905</v>
      </c>
      <c r="S896" s="18">
        <f ca="1">IF(R896&lt;=('Ejercicio 3 - TIR'!$D$23-'Ejercicio 3 - TIR'!$C$23)/('Ejercicio 3 - TIR'!$E$23-'Ejercicio 3 - TIR'!$C$23),'Ejercicio 3 - TIR'!$C$23+SQRT(('Ejercicio 3 - TIR'!$E$23-'Ejercicio 3 - TIR'!$C$23)*('Ejercicio 3 - TIR'!$D$23-'Ejercicio 3 - TIR'!$C$23)*R896),'Ejercicio 3 - TIR'!$E$23-SQRT(('Ejercicio 3 - TIR'!$E$23-'Ejercicio 3 - TIR'!$C$23)*('Ejercicio 3 - TIR'!$E$23-'Ejercicio 3 - TIR'!$D$23)*(1-R896)))</f>
        <v>0.143468518747011</v>
      </c>
      <c r="T896" s="16">
        <f ca="1" t="shared" ref="T896:X896" si="6653">RAND()</f>
        <v>0.516313438456635</v>
      </c>
      <c r="U896" s="18">
        <f ca="1">IF(T896&lt;=('Ejercicio 3 - TIR'!$D$24-'Ejercicio 3 - TIR'!$C$24)/('Ejercicio 3 - TIR'!$E$24-'Ejercicio 3 - TIR'!$C$24),'Ejercicio 3 - TIR'!$C$24+SQRT(('Ejercicio 3 - TIR'!$E$24-'Ejercicio 3 - TIR'!$C$24)*('Ejercicio 3 - TIR'!$D$24-'Ejercicio 3 - TIR'!$C$24)*T896),'Ejercicio 3 - TIR'!$E$24-SQRT(('Ejercicio 3 - TIR'!$E$24-'Ejercicio 3 - TIR'!$C$24)*('Ejercicio 3 - TIR'!$E$24-'Ejercicio 3 - TIR'!$D$24)*(1-T896)))</f>
        <v>0.183198880827869</v>
      </c>
      <c r="V896" s="16">
        <f ca="1" t="shared" si="6653"/>
        <v>0.574769056901268</v>
      </c>
      <c r="W896" s="18">
        <f ca="1">IF(V896&lt;=('Ejercicio 3 - TIR'!$D$25-'Ejercicio 3 - TIR'!$C$25)/('Ejercicio 3 - TIR'!$E$25-'Ejercicio 3 - TIR'!$C$25),'Ejercicio 3 - TIR'!$C$25+SQRT(('Ejercicio 3 - TIR'!$E$25-'Ejercicio 3 - TIR'!$C$25)*('Ejercicio 3 - TIR'!$D$25-'Ejercicio 3 - TIR'!$C$25)*V896),'Ejercicio 3 - TIR'!$E$25-SQRT(('Ejercicio 3 - TIR'!$E$25-'Ejercicio 3 - TIR'!$C$25)*('Ejercicio 3 - TIR'!$E$25-'Ejercicio 3 - TIR'!$D$25)*(1-V896)))</f>
        <v>0.211421400999446</v>
      </c>
      <c r="X896" s="16">
        <f ca="1" t="shared" si="6653"/>
        <v>0.455664784393865</v>
      </c>
      <c r="Y896" s="18">
        <f ca="1">IF(X896&lt;=('Ejercicio 3 - TIR'!$D$26-'Ejercicio 3 - TIR'!$C$26)/('Ejercicio 3 - TIR'!$E$26-'Ejercicio 3 - TIR'!$C$26),'Ejercicio 3 - TIR'!$C$26+SQRT(('Ejercicio 3 - TIR'!$E$26-'Ejercicio 3 - TIR'!$C$26)*('Ejercicio 3 - TIR'!$D$26-'Ejercicio 3 - TIR'!$C$26)*X896),'Ejercicio 3 - TIR'!$E$26-SQRT(('Ejercicio 3 - TIR'!$E$26-'Ejercicio 3 - TIR'!$C$26)*('Ejercicio 3 - TIR'!$E$26-'Ejercicio 3 - TIR'!$D$26)*(1-X896)))</f>
        <v>0.225783672530564</v>
      </c>
      <c r="Z896" s="16">
        <f ca="1" t="shared" si="6192"/>
        <v>1.13990706230318</v>
      </c>
      <c r="AA896" s="16">
        <f ca="1" t="shared" si="6193"/>
        <v>1.30344784004107</v>
      </c>
      <c r="AB896" s="16">
        <f ca="1" t="shared" si="6194"/>
        <v>1.5422380255541</v>
      </c>
      <c r="AC896" s="16">
        <f ca="1" t="shared" si="6195"/>
        <v>1.86830014959136</v>
      </c>
      <c r="AD896" s="16">
        <f ca="1" t="shared" si="6196"/>
        <v>2.2901318187555</v>
      </c>
      <c r="AE896" s="15">
        <f ca="1" t="shared" si="6197"/>
        <v>4650.56233944587</v>
      </c>
      <c r="AF896" s="15">
        <f ca="1" t="shared" si="6198"/>
        <v>5317.77162962681</v>
      </c>
      <c r="AG896" s="15">
        <f ca="1" t="shared" si="6199"/>
        <v>6291.98144067263</v>
      </c>
      <c r="AH896" s="15">
        <f ca="1" t="shared" si="6200"/>
        <v>7622.24097192215</v>
      </c>
      <c r="AI896" s="15">
        <f ca="1" t="shared" si="6201"/>
        <v>9343.21853147566</v>
      </c>
      <c r="AJ896" s="17">
        <f ca="1" t="shared" si="6202"/>
        <v>42852.7259440263</v>
      </c>
      <c r="AK896" s="17">
        <f ca="1" t="shared" si="6203"/>
        <v>49429.9837531724</v>
      </c>
      <c r="AL896" s="17">
        <f ca="1" t="shared" si="6204"/>
        <v>57417.0603533818</v>
      </c>
      <c r="AM896" s="17">
        <f ca="1" t="shared" si="6205"/>
        <v>65935.15789914</v>
      </c>
      <c r="AN896" s="17">
        <f ca="1" t="shared" si="6206"/>
        <v>82960.0012366855</v>
      </c>
      <c r="AO896" s="17">
        <f ca="1">C896/'Ejercicio 3 - TIR'!$D$7</f>
        <v>13923.0093972811</v>
      </c>
      <c r="AP896" s="17">
        <f ca="1" t="shared" si="6207"/>
        <v>28929.7165467452</v>
      </c>
      <c r="AQ896" s="17">
        <f ca="1" t="shared" si="6208"/>
        <v>35506.9743558913</v>
      </c>
      <c r="AR896" s="17">
        <f ca="1" t="shared" si="6209"/>
        <v>43494.0509561007</v>
      </c>
      <c r="AS896" s="17">
        <f ca="1" t="shared" si="6210"/>
        <v>52012.1485018589</v>
      </c>
      <c r="AT896" s="17">
        <f ca="1" t="shared" si="6211"/>
        <v>69036.9918394045</v>
      </c>
      <c r="AU896" s="17">
        <f ca="1">AP896*'Ejercicio 3 - TIR'!$D$5</f>
        <v>14464.8582733726</v>
      </c>
      <c r="AV896" s="17">
        <f ca="1">AQ896*'Ejercicio 3 - TIR'!$D$5</f>
        <v>17753.4871779457</v>
      </c>
      <c r="AW896" s="17">
        <f ca="1">AR896*'Ejercicio 3 - TIR'!$D$5</f>
        <v>21747.0254780504</v>
      </c>
      <c r="AX896" s="17">
        <f ca="1">AS896*'Ejercicio 3 - TIR'!$D$5</f>
        <v>26006.0742509295</v>
      </c>
      <c r="AY896" s="17">
        <f ca="1">AT896*'Ejercicio 3 - TIR'!$D$5</f>
        <v>34518.4959197022</v>
      </c>
      <c r="AZ896" s="17">
        <f ca="1" t="shared" ref="AZ896:BD896" si="6654">AJ896-AU896-AE896</f>
        <v>23737.3053312078</v>
      </c>
      <c r="BA896" s="17">
        <f ca="1" t="shared" si="6654"/>
        <v>26358.7249455999</v>
      </c>
      <c r="BB896" s="17">
        <f ca="1" t="shared" si="6654"/>
        <v>29378.0534346588</v>
      </c>
      <c r="BC896" s="17">
        <f ca="1" t="shared" si="6654"/>
        <v>32306.8426762884</v>
      </c>
      <c r="BD896" s="17">
        <f ca="1" t="shared" si="6654"/>
        <v>39098.2867855076</v>
      </c>
      <c r="BE896" s="17">
        <f ca="1" t="shared" ref="BE896:BI896" si="6655">AZ896/Z896</f>
        <v>20823.8953123483</v>
      </c>
      <c r="BF896" s="17">
        <f ca="1" t="shared" si="6655"/>
        <v>20222.3089684735</v>
      </c>
      <c r="BG896" s="17">
        <f ca="1" t="shared" si="6655"/>
        <v>19048.9748974409</v>
      </c>
      <c r="BH896" s="17">
        <f ca="1" t="shared" si="6655"/>
        <v>17292.105170229</v>
      </c>
      <c r="BI896" s="17">
        <f ca="1" t="shared" si="6655"/>
        <v>17072.5049384949</v>
      </c>
      <c r="BJ896" s="17">
        <f ca="1" t="shared" si="6214"/>
        <v>76124.8261048594</v>
      </c>
      <c r="BK896" s="17">
        <f ca="1" t="shared" si="6215"/>
        <v>31885.5268335453</v>
      </c>
      <c r="BL896" s="17">
        <f ca="1" t="shared" si="6216"/>
        <v>108010.352938405</v>
      </c>
      <c r="BM896" s="17">
        <f ca="1">BK896*'Ejercicio 3 - TIR'!$D$5</f>
        <v>15942.7634167726</v>
      </c>
      <c r="BN896" s="17">
        <f ca="1" t="shared" si="6217"/>
        <v>92067.589521632</v>
      </c>
      <c r="BO896" s="17">
        <f ca="1" t="shared" si="6218"/>
        <v>40201.8734326233</v>
      </c>
      <c r="BP896" s="17">
        <f ca="1" t="shared" si="6219"/>
        <v>-102855.415720388</v>
      </c>
      <c r="BQ896" s="17">
        <f ca="1" t="shared" ref="BQ896:BT896" si="6656">BE896</f>
        <v>20823.8953123483</v>
      </c>
      <c r="BR896" s="17">
        <f ca="1" t="shared" si="6656"/>
        <v>20222.3089684735</v>
      </c>
      <c r="BS896" s="17">
        <f ca="1" t="shared" si="6656"/>
        <v>19048.9748974409</v>
      </c>
      <c r="BT896" s="17">
        <f ca="1" t="shared" si="6656"/>
        <v>17292.105170229</v>
      </c>
      <c r="BU896" s="17">
        <f ca="1" t="shared" si="6221"/>
        <v>57274.3783711182</v>
      </c>
      <c r="BV896" s="19">
        <f ca="1" t="shared" si="6222"/>
        <v>8.1808011982188</v>
      </c>
    </row>
    <row r="897" ht="15" customHeight="1" spans="1:74">
      <c r="A897" s="15">
        <v>896</v>
      </c>
      <c r="B897" s="16">
        <f ca="1" t="shared" ref="B897:F897" si="6657">RAND()</f>
        <v>0.0606842865712025</v>
      </c>
      <c r="C897" s="17">
        <f ca="1">IF(B897&lt;=('Ejercicio 3 - TIR'!$D$13-'Ejercicio 3 - TIR'!$C$13)/('Ejercicio 3 - TIR'!$E$13-'Ejercicio 3 - TIR'!$C$13),'Ejercicio 3 - TIR'!$C$13+SQRT(('Ejercicio 3 - TIR'!$E$13-'Ejercicio 3 - TIR'!$C$13)*('Ejercicio 3 - TIR'!$D$13-'Ejercicio 3 - TIR'!$C$13)*B897),'Ejercicio 3 - TIR'!$E$13-SQRT(('Ejercicio 3 - TIR'!$E$13-'Ejercicio 3 - TIR'!$C$13)*('Ejercicio 3 - TIR'!$E$13-'Ejercicio 3 - TIR'!$D$13)*(1-B897)))</f>
        <v>64926.83616822</v>
      </c>
      <c r="D897" s="16">
        <f ca="1" t="shared" si="6657"/>
        <v>0.853372764442157</v>
      </c>
      <c r="E897" s="17">
        <f ca="1">IF(D897&lt;=('Ejercicio 3 - TIR'!$D$14-'Ejercicio 3 - TIR'!$C$14)/('Ejercicio 3 - TIR'!$E$14-'Ejercicio 3 - TIR'!$C$14),'Ejercicio 3 - TIR'!$C$14+SQRT(('Ejercicio 3 - TIR'!$E$14-'Ejercicio 3 - TIR'!$C$14)*('Ejercicio 3 - TIR'!$D$14-'Ejercicio 3 - TIR'!$C$14)*D897),'Ejercicio 3 - TIR'!$E$14-SQRT(('Ejercicio 3 - TIR'!$E$14-'Ejercicio 3 - TIR'!$C$14)*('Ejercicio 3 - TIR'!$E$14-'Ejercicio 3 - TIR'!$D$14)*(1-D897)))</f>
        <v>35310.2147881085</v>
      </c>
      <c r="F897" s="16">
        <f ca="1" t="shared" si="6657"/>
        <v>0.399921124326688</v>
      </c>
      <c r="G897" s="17">
        <f ca="1">IF(F897&lt;=('Ejercicio 3 - TIR'!$D$18-'Ejercicio 3 - TIR'!$C$18)/('Ejercicio 3 - TIR'!$E$18-'Ejercicio 3 - TIR'!$C$18),'Ejercicio 3 - TIR'!$C$18+SQRT(('Ejercicio 3 - TIR'!$E$18-'Ejercicio 3 - TIR'!$C$18)*('Ejercicio 3 - TIR'!$D$18-'Ejercicio 3 - TIR'!$C$18)*F897),'Ejercicio 3 - TIR'!$E$18-SQRT(('Ejercicio 3 - TIR'!$E$18-'Ejercicio 3 - TIR'!$C$18)*('Ejercicio 3 - TIR'!$E$18-'Ejercicio 3 - TIR'!$D$18)*(1-F897)))</f>
        <v>37745.2029443394</v>
      </c>
      <c r="H897" s="16">
        <f ca="1" t="shared" ref="H897:L897" si="6658">RAND()</f>
        <v>0.0307419135771809</v>
      </c>
      <c r="I897" s="17">
        <f ca="1">IF(H897&lt;=('Ejercicio 3 - TIR'!$D$18-'Ejercicio 3 - TIR'!$C$18)/('Ejercicio 3 - TIR'!$E$18-'Ejercicio 3 - TIR'!$C$18),'Ejercicio 3 - TIR'!$C$18+SQRT(('Ejercicio 3 - TIR'!$E$18-'Ejercicio 3 - TIR'!$C$18)*('Ejercicio 3 - TIR'!$D$18-'Ejercicio 3 - TIR'!$C$18)*H897),'Ejercicio 3 - TIR'!$E$18-SQRT(('Ejercicio 3 - TIR'!$E$18-'Ejercicio 3 - TIR'!$C$18)*('Ejercicio 3 - TIR'!$E$18-'Ejercicio 3 - TIR'!$D$18)*(1-H897)))</f>
        <v>32147.3907507897</v>
      </c>
      <c r="J897" s="16">
        <f ca="1" t="shared" si="6658"/>
        <v>0.0819123127286012</v>
      </c>
      <c r="K897" s="17">
        <f ca="1">IF(J897&lt;=('Ejercicio 3 - TIR'!$D$18-'Ejercicio 3 - TIR'!$C$18)/('Ejercicio 3 - TIR'!$E$18-'Ejercicio 3 - TIR'!$C$18),'Ejercicio 3 - TIR'!$C$18+SQRT(('Ejercicio 3 - TIR'!$E$18-'Ejercicio 3 - TIR'!$C$18)*('Ejercicio 3 - TIR'!$D$18-'Ejercicio 3 - TIR'!$C$18)*J897),'Ejercicio 3 - TIR'!$E$18-SQRT(('Ejercicio 3 - TIR'!$E$18-'Ejercicio 3 - TIR'!$C$18)*('Ejercicio 3 - TIR'!$E$18-'Ejercicio 3 - TIR'!$D$18)*(1-J897)))</f>
        <v>33505.2598918326</v>
      </c>
      <c r="L897" s="16">
        <f ca="1" t="shared" si="6658"/>
        <v>0.462457124316324</v>
      </c>
      <c r="M897" s="17">
        <f ca="1">IF(L897&lt;=('Ejercicio 3 - TIR'!$D$18-'Ejercicio 3 - TIR'!$C$18)/('Ejercicio 3 - TIR'!$E$18-'Ejercicio 3 - TIR'!$C$18),'Ejercicio 3 - TIR'!$C$18+SQRT(('Ejercicio 3 - TIR'!$E$18-'Ejercicio 3 - TIR'!$C$18)*('Ejercicio 3 - TIR'!$D$18-'Ejercicio 3 - TIR'!$C$18)*L897),'Ejercicio 3 - TIR'!$E$18-SQRT(('Ejercicio 3 - TIR'!$E$18-'Ejercicio 3 - TIR'!$C$18)*('Ejercicio 3 - TIR'!$E$18-'Ejercicio 3 - TIR'!$D$18)*(1-L897)))</f>
        <v>38328.7795412923</v>
      </c>
      <c r="N897" s="16">
        <f ca="1" t="shared" ref="N897:R897" si="6659">RAND()</f>
        <v>0.756606599735044</v>
      </c>
      <c r="O897" s="17">
        <f ca="1">IF(N897&lt;=('Ejercicio 3 - TIR'!$D$18-'Ejercicio 3 - TIR'!$C$18)/('Ejercicio 3 - TIR'!$E$18-'Ejercicio 3 - TIR'!$C$18),'Ejercicio 3 - TIR'!$C$18+SQRT(('Ejercicio 3 - TIR'!$E$18-'Ejercicio 3 - TIR'!$C$18)*('Ejercicio 3 - TIR'!$D$18-'Ejercicio 3 - TIR'!$C$18)*N897),'Ejercicio 3 - TIR'!$E$18-SQRT(('Ejercicio 3 - TIR'!$E$18-'Ejercicio 3 - TIR'!$C$18)*('Ejercicio 3 - TIR'!$E$18-'Ejercicio 3 - TIR'!$D$18)*(1-N897)))</f>
        <v>40727.4708871827</v>
      </c>
      <c r="P897" s="16">
        <f ca="1" t="shared" si="6659"/>
        <v>0.0583019272881466</v>
      </c>
      <c r="Q897" s="18">
        <f ca="1">IF(P897&lt;=('Ejercicio 3 - TIR'!$D$22-'Ejercicio 3 - TIR'!$C$22)/('Ejercicio 3 - TIR'!$E$22-'Ejercicio 3 - TIR'!$C$22),'Ejercicio 3 - TIR'!$C$22+SQRT(('Ejercicio 3 - TIR'!$E$22-'Ejercicio 3 - TIR'!$C$22)*('Ejercicio 3 - TIR'!$D$22-'Ejercicio 3 - TIR'!$C$22)*P897),'Ejercicio 3 - TIR'!$E$22-SQRT(('Ejercicio 3 - TIR'!$E$22-'Ejercicio 3 - TIR'!$C$22)*('Ejercicio 3 - TIR'!$E$22-'Ejercicio 3 - TIR'!$D$22)*(1-P897)))</f>
        <v>0.130244191970022</v>
      </c>
      <c r="R897" s="16">
        <f ca="1" t="shared" si="6659"/>
        <v>0.649015714741987</v>
      </c>
      <c r="S897" s="18">
        <f ca="1">IF(R897&lt;=('Ejercicio 3 - TIR'!$D$23-'Ejercicio 3 - TIR'!$C$23)/('Ejercicio 3 - TIR'!$E$23-'Ejercicio 3 - TIR'!$C$23),'Ejercicio 3 - TIR'!$C$23+SQRT(('Ejercicio 3 - TIR'!$E$23-'Ejercicio 3 - TIR'!$C$23)*('Ejercicio 3 - TIR'!$D$23-'Ejercicio 3 - TIR'!$C$23)*R897),'Ejercicio 3 - TIR'!$E$23-SQRT(('Ejercicio 3 - TIR'!$E$23-'Ejercicio 3 - TIR'!$C$23)*('Ejercicio 3 - TIR'!$E$23-'Ejercicio 3 - TIR'!$D$23)*(1-R897)))</f>
        <v>0.154864930605538</v>
      </c>
      <c r="T897" s="16">
        <f ca="1" t="shared" ref="T897:X897" si="6660">RAND()</f>
        <v>0.329720488389588</v>
      </c>
      <c r="U897" s="18">
        <f ca="1">IF(T897&lt;=('Ejercicio 3 - TIR'!$D$24-'Ejercicio 3 - TIR'!$C$24)/('Ejercicio 3 - TIR'!$E$24-'Ejercicio 3 - TIR'!$C$24),'Ejercicio 3 - TIR'!$C$24+SQRT(('Ejercicio 3 - TIR'!$E$24-'Ejercicio 3 - TIR'!$C$24)*('Ejercicio 3 - TIR'!$D$24-'Ejercicio 3 - TIR'!$C$24)*T897),'Ejercicio 3 - TIR'!$E$24-SQRT(('Ejercicio 3 - TIR'!$E$24-'Ejercicio 3 - TIR'!$C$24)*('Ejercicio 3 - TIR'!$E$24-'Ejercicio 3 - TIR'!$D$24)*(1-T897)))</f>
        <v>0.176313742143947</v>
      </c>
      <c r="V897" s="16">
        <f ca="1" t="shared" si="6660"/>
        <v>0.523813476218968</v>
      </c>
      <c r="W897" s="18">
        <f ca="1">IF(V897&lt;=('Ejercicio 3 - TIR'!$D$25-'Ejercicio 3 - TIR'!$C$25)/('Ejercicio 3 - TIR'!$E$25-'Ejercicio 3 - TIR'!$C$25),'Ejercicio 3 - TIR'!$C$25+SQRT(('Ejercicio 3 - TIR'!$E$25-'Ejercicio 3 - TIR'!$C$25)*('Ejercicio 3 - TIR'!$D$25-'Ejercicio 3 - TIR'!$C$25)*V897),'Ejercicio 3 - TIR'!$E$25-SQRT(('Ejercicio 3 - TIR'!$E$25-'Ejercicio 3 - TIR'!$C$25)*('Ejercicio 3 - TIR'!$E$25-'Ejercicio 3 - TIR'!$D$25)*(1-V897)))</f>
        <v>0.209175340378227</v>
      </c>
      <c r="X897" s="16">
        <f ca="1" t="shared" si="6660"/>
        <v>0.152607802203775</v>
      </c>
      <c r="Y897" s="18">
        <f ca="1">IF(X897&lt;=('Ejercicio 3 - TIR'!$D$26-'Ejercicio 3 - TIR'!$C$26)/('Ejercicio 3 - TIR'!$E$26-'Ejercicio 3 - TIR'!$C$26),'Ejercicio 3 - TIR'!$C$26+SQRT(('Ejercicio 3 - TIR'!$E$26-'Ejercicio 3 - TIR'!$C$26)*('Ejercicio 3 - TIR'!$D$26-'Ejercicio 3 - TIR'!$C$26)*X897),'Ejercicio 3 - TIR'!$E$26-SQRT(('Ejercicio 3 - TIR'!$E$26-'Ejercicio 3 - TIR'!$C$26)*('Ejercicio 3 - TIR'!$E$26-'Ejercicio 3 - TIR'!$D$26)*(1-X897)))</f>
        <v>0.210298794692055</v>
      </c>
      <c r="Z897" s="16">
        <f ca="1" t="shared" si="6192"/>
        <v>1.13024419197002</v>
      </c>
      <c r="AA897" s="16">
        <f ca="1" t="shared" si="6193"/>
        <v>1.30527938032677</v>
      </c>
      <c r="AB897" s="16">
        <f ca="1" t="shared" si="6194"/>
        <v>1.53541807241552</v>
      </c>
      <c r="AC897" s="16">
        <f ca="1" t="shared" si="6195"/>
        <v>1.85658967033591</v>
      </c>
      <c r="AD897" s="16">
        <f ca="1" t="shared" si="6196"/>
        <v>2.24702824024528</v>
      </c>
      <c r="AE897" s="15">
        <f ca="1" t="shared" si="6197"/>
        <v>4598.95039336511</v>
      </c>
      <c r="AF897" s="15">
        <f ca="1" t="shared" si="6198"/>
        <v>5311.16652689191</v>
      </c>
      <c r="AG897" s="15">
        <f ca="1" t="shared" si="6199"/>
        <v>6247.59817239789</v>
      </c>
      <c r="AH897" s="15">
        <f ca="1" t="shared" si="6200"/>
        <v>7554.44164665561</v>
      </c>
      <c r="AI897" s="15">
        <f ca="1" t="shared" si="6201"/>
        <v>9143.13161951875</v>
      </c>
      <c r="AJ897" s="17">
        <f ca="1" t="shared" si="6202"/>
        <v>42661.2964025694</v>
      </c>
      <c r="AK897" s="17">
        <f ca="1" t="shared" si="6203"/>
        <v>41961.3262783134</v>
      </c>
      <c r="AL897" s="17">
        <f ca="1" t="shared" si="6204"/>
        <v>51444.5815588985</v>
      </c>
      <c r="AM897" s="17">
        <f ca="1" t="shared" si="6205"/>
        <v>71160.8161729458</v>
      </c>
      <c r="AN897" s="17">
        <f ca="1" t="shared" si="6206"/>
        <v>91515.7772372668</v>
      </c>
      <c r="AO897" s="17">
        <f ca="1">C897/'Ejercicio 3 - TIR'!$D$7</f>
        <v>12985.367233644</v>
      </c>
      <c r="AP897" s="17">
        <f ca="1" t="shared" si="6207"/>
        <v>29675.9291689253</v>
      </c>
      <c r="AQ897" s="17">
        <f ca="1" t="shared" si="6208"/>
        <v>28975.9590446694</v>
      </c>
      <c r="AR897" s="17">
        <f ca="1" t="shared" si="6209"/>
        <v>38459.2143252545</v>
      </c>
      <c r="AS897" s="17">
        <f ca="1" t="shared" si="6210"/>
        <v>58175.4489393018</v>
      </c>
      <c r="AT897" s="17">
        <f ca="1" t="shared" si="6211"/>
        <v>78530.4100036228</v>
      </c>
      <c r="AU897" s="17">
        <f ca="1">AP897*'Ejercicio 3 - TIR'!$D$5</f>
        <v>14837.9645844627</v>
      </c>
      <c r="AV897" s="17">
        <f ca="1">AQ897*'Ejercicio 3 - TIR'!$D$5</f>
        <v>14487.9795223347</v>
      </c>
      <c r="AW897" s="17">
        <f ca="1">AR897*'Ejercicio 3 - TIR'!$D$5</f>
        <v>19229.6071626273</v>
      </c>
      <c r="AX897" s="17">
        <f ca="1">AS897*'Ejercicio 3 - TIR'!$D$5</f>
        <v>29087.7244696509</v>
      </c>
      <c r="AY897" s="17">
        <f ca="1">AT897*'Ejercicio 3 - TIR'!$D$5</f>
        <v>39265.2050018114</v>
      </c>
      <c r="AZ897" s="17">
        <f ca="1" t="shared" ref="AZ897:BD897" si="6661">AJ897-AU897-AE897</f>
        <v>23224.3814247416</v>
      </c>
      <c r="BA897" s="17">
        <f ca="1" t="shared" si="6661"/>
        <v>22162.1802290868</v>
      </c>
      <c r="BB897" s="17">
        <f ca="1" t="shared" si="6661"/>
        <v>25967.3762238734</v>
      </c>
      <c r="BC897" s="17">
        <f ca="1" t="shared" si="6661"/>
        <v>34518.6500566393</v>
      </c>
      <c r="BD897" s="17">
        <f ca="1" t="shared" si="6661"/>
        <v>43107.4406159366</v>
      </c>
      <c r="BE897" s="17">
        <f ca="1" t="shared" ref="BE897:BI897" si="6662">AZ897/Z897</f>
        <v>20548.1095056647</v>
      </c>
      <c r="BF897" s="17">
        <f ca="1" t="shared" si="6662"/>
        <v>16978.8786700504</v>
      </c>
      <c r="BG897" s="17">
        <f ca="1" t="shared" si="6662"/>
        <v>16912.2512561165</v>
      </c>
      <c r="BH897" s="17">
        <f ca="1" t="shared" si="6662"/>
        <v>18592.5035607862</v>
      </c>
      <c r="BI897" s="17">
        <f ca="1" t="shared" si="6662"/>
        <v>19184.20064504</v>
      </c>
      <c r="BJ897" s="17">
        <f ca="1" t="shared" si="6214"/>
        <v>79343.0497980061</v>
      </c>
      <c r="BK897" s="17">
        <f ca="1" t="shared" si="6215"/>
        <v>29178.4868839538</v>
      </c>
      <c r="BL897" s="17">
        <f ca="1" t="shared" si="6216"/>
        <v>108521.53668196</v>
      </c>
      <c r="BM897" s="17">
        <f ca="1">BK897*'Ejercicio 3 - TIR'!$D$5</f>
        <v>14589.2434419769</v>
      </c>
      <c r="BN897" s="17">
        <f ca="1" t="shared" si="6217"/>
        <v>93932.293239983</v>
      </c>
      <c r="BO897" s="17">
        <f ca="1" t="shared" si="6218"/>
        <v>41802.8984049305</v>
      </c>
      <c r="BP897" s="17">
        <f ca="1" t="shared" si="6219"/>
        <v>-100237.050956329</v>
      </c>
      <c r="BQ897" s="17">
        <f ca="1" t="shared" ref="BQ897:BT897" si="6663">BE897</f>
        <v>20548.1095056647</v>
      </c>
      <c r="BR897" s="17">
        <f ca="1" t="shared" si="6663"/>
        <v>16978.8786700504</v>
      </c>
      <c r="BS897" s="17">
        <f ca="1" t="shared" si="6663"/>
        <v>16912.2512561165</v>
      </c>
      <c r="BT897" s="17">
        <f ca="1" t="shared" si="6663"/>
        <v>18592.5035607862</v>
      </c>
      <c r="BU897" s="17">
        <f ca="1" t="shared" si="6221"/>
        <v>60987.0990499705</v>
      </c>
      <c r="BV897" s="19">
        <f ca="1" t="shared" si="6222"/>
        <v>8.60749042765376</v>
      </c>
    </row>
    <row r="898" ht="15" customHeight="1" spans="1:74">
      <c r="A898" s="15">
        <v>897</v>
      </c>
      <c r="B898" s="16">
        <f ca="1" t="shared" ref="B898:F898" si="6664">RAND()</f>
        <v>0.244039813806804</v>
      </c>
      <c r="C898" s="17">
        <f ca="1">IF(B898&lt;=('Ejercicio 3 - TIR'!$D$13-'Ejercicio 3 - TIR'!$C$13)/('Ejercicio 3 - TIR'!$E$13-'Ejercicio 3 - TIR'!$C$13),'Ejercicio 3 - TIR'!$C$13+SQRT(('Ejercicio 3 - TIR'!$E$13-'Ejercicio 3 - TIR'!$C$13)*('Ejercicio 3 - TIR'!$D$13-'Ejercicio 3 - TIR'!$C$13)*B898),'Ejercicio 3 - TIR'!$E$13-SQRT(('Ejercicio 3 - TIR'!$E$13-'Ejercicio 3 - TIR'!$C$13)*('Ejercicio 3 - TIR'!$E$13-'Ejercicio 3 - TIR'!$D$13)*(1-B898)))</f>
        <v>69880.0772022653</v>
      </c>
      <c r="D898" s="16">
        <f ca="1" t="shared" si="6664"/>
        <v>0.259746992845406</v>
      </c>
      <c r="E898" s="17">
        <f ca="1">IF(D898&lt;=('Ejercicio 3 - TIR'!$D$14-'Ejercicio 3 - TIR'!$C$14)/('Ejercicio 3 - TIR'!$E$14-'Ejercicio 3 - TIR'!$C$14),'Ejercicio 3 - TIR'!$C$14+SQRT(('Ejercicio 3 - TIR'!$E$14-'Ejercicio 3 - TIR'!$C$14)*('Ejercicio 3 - TIR'!$D$14-'Ejercicio 3 - TIR'!$C$14)*D898),'Ejercicio 3 - TIR'!$E$14-SQRT(('Ejercicio 3 - TIR'!$E$14-'Ejercicio 3 - TIR'!$C$14)*('Ejercicio 3 - TIR'!$E$14-'Ejercicio 3 - TIR'!$D$14)*(1-D898)))</f>
        <v>29413.7313537873</v>
      </c>
      <c r="F898" s="16">
        <f ca="1" t="shared" si="6664"/>
        <v>0.407895647647408</v>
      </c>
      <c r="G898" s="17">
        <f ca="1">IF(F898&lt;=('Ejercicio 3 - TIR'!$D$18-'Ejercicio 3 - TIR'!$C$18)/('Ejercicio 3 - TIR'!$E$18-'Ejercicio 3 - TIR'!$C$18),'Ejercicio 3 - TIR'!$C$18+SQRT(('Ejercicio 3 - TIR'!$E$18-'Ejercicio 3 - TIR'!$C$18)*('Ejercicio 3 - TIR'!$D$18-'Ejercicio 3 - TIR'!$C$18)*F898),'Ejercicio 3 - TIR'!$E$18-SQRT(('Ejercicio 3 - TIR'!$E$18-'Ejercicio 3 - TIR'!$C$18)*('Ejercicio 3 - TIR'!$E$18-'Ejercicio 3 - TIR'!$D$18)*(1-F898)))</f>
        <v>37822.0423897542</v>
      </c>
      <c r="H898" s="16">
        <f ca="1" t="shared" ref="H898:L898" si="6665">RAND()</f>
        <v>0.895347897773324</v>
      </c>
      <c r="I898" s="17">
        <f ca="1">IF(H898&lt;=('Ejercicio 3 - TIR'!$D$18-'Ejercicio 3 - TIR'!$C$18)/('Ejercicio 3 - TIR'!$E$18-'Ejercicio 3 - TIR'!$C$18),'Ejercicio 3 - TIR'!$C$18+SQRT(('Ejercicio 3 - TIR'!$E$18-'Ejercicio 3 - TIR'!$C$18)*('Ejercicio 3 - TIR'!$D$18-'Ejercicio 3 - TIR'!$C$18)*H898),'Ejercicio 3 - TIR'!$E$18-SQRT(('Ejercicio 3 - TIR'!$E$18-'Ejercicio 3 - TIR'!$C$18)*('Ejercicio 3 - TIR'!$E$18-'Ejercicio 3 - TIR'!$D$18)*(1-H898)))</f>
        <v>42198.4097967403</v>
      </c>
      <c r="J898" s="16">
        <f ca="1" t="shared" si="6665"/>
        <v>0.468314812373194</v>
      </c>
      <c r="K898" s="17">
        <f ca="1">IF(J898&lt;=('Ejercicio 3 - TIR'!$D$18-'Ejercicio 3 - TIR'!$C$18)/('Ejercicio 3 - TIR'!$E$18-'Ejercicio 3 - TIR'!$C$18),'Ejercicio 3 - TIR'!$C$18+SQRT(('Ejercicio 3 - TIR'!$E$18-'Ejercicio 3 - TIR'!$C$18)*('Ejercicio 3 - TIR'!$D$18-'Ejercicio 3 - TIR'!$C$18)*J898),'Ejercicio 3 - TIR'!$E$18-SQRT(('Ejercicio 3 - TIR'!$E$18-'Ejercicio 3 - TIR'!$C$18)*('Ejercicio 3 - TIR'!$E$18-'Ejercicio 3 - TIR'!$D$18)*(1-J898)))</f>
        <v>38381.3615753038</v>
      </c>
      <c r="L898" s="16">
        <f ca="1" t="shared" si="6665"/>
        <v>0.829284431266405</v>
      </c>
      <c r="M898" s="17">
        <f ca="1">IF(L898&lt;=('Ejercicio 3 - TIR'!$D$18-'Ejercicio 3 - TIR'!$C$18)/('Ejercicio 3 - TIR'!$E$18-'Ejercicio 3 - TIR'!$C$18),'Ejercicio 3 - TIR'!$C$18+SQRT(('Ejercicio 3 - TIR'!$E$18-'Ejercicio 3 - TIR'!$C$18)*('Ejercicio 3 - TIR'!$D$18-'Ejercicio 3 - TIR'!$C$18)*L898),'Ejercicio 3 - TIR'!$E$18-SQRT(('Ejercicio 3 - TIR'!$E$18-'Ejercicio 3 - TIR'!$C$18)*('Ejercicio 3 - TIR'!$E$18-'Ejercicio 3 - TIR'!$D$18)*(1-L898)))</f>
        <v>41421.7787023411</v>
      </c>
      <c r="N898" s="16">
        <f ca="1" t="shared" ref="N898:R898" si="6666">RAND()</f>
        <v>0.632089930130078</v>
      </c>
      <c r="O898" s="17">
        <f ca="1">IF(N898&lt;=('Ejercicio 3 - TIR'!$D$18-'Ejercicio 3 - TIR'!$C$18)/('Ejercicio 3 - TIR'!$E$18-'Ejercicio 3 - TIR'!$C$18),'Ejercicio 3 - TIR'!$C$18+SQRT(('Ejercicio 3 - TIR'!$E$18-'Ejercicio 3 - TIR'!$C$18)*('Ejercicio 3 - TIR'!$D$18-'Ejercicio 3 - TIR'!$C$18)*N898),'Ejercicio 3 - TIR'!$E$18-SQRT(('Ejercicio 3 - TIR'!$E$18-'Ejercicio 3 - TIR'!$C$18)*('Ejercicio 3 - TIR'!$E$18-'Ejercicio 3 - TIR'!$D$18)*(1-N898)))</f>
        <v>39737.2218583902</v>
      </c>
      <c r="P898" s="16">
        <f ca="1" t="shared" si="6666"/>
        <v>0.912748162032351</v>
      </c>
      <c r="Q898" s="18">
        <f ca="1">IF(P898&lt;=('Ejercicio 3 - TIR'!$D$22-'Ejercicio 3 - TIR'!$C$22)/('Ejercicio 3 - TIR'!$E$22-'Ejercicio 3 - TIR'!$C$22),'Ejercicio 3 - TIR'!$C$22+SQRT(('Ejercicio 3 - TIR'!$E$22-'Ejercicio 3 - TIR'!$C$22)*('Ejercicio 3 - TIR'!$D$22-'Ejercicio 3 - TIR'!$C$22)*P898),'Ejercicio 3 - TIR'!$E$22-SQRT(('Ejercicio 3 - TIR'!$E$22-'Ejercicio 3 - TIR'!$C$22)*('Ejercicio 3 - TIR'!$E$22-'Ejercicio 3 - TIR'!$D$22)*(1-P898)))</f>
        <v>0.16746790885998</v>
      </c>
      <c r="R898" s="16">
        <f ca="1" t="shared" si="6666"/>
        <v>0.0515211958018256</v>
      </c>
      <c r="S898" s="18">
        <f ca="1">IF(R898&lt;=('Ejercicio 3 - TIR'!$D$23-'Ejercicio 3 - TIR'!$C$23)/('Ejercicio 3 - TIR'!$E$23-'Ejercicio 3 - TIR'!$C$23),'Ejercicio 3 - TIR'!$C$23+SQRT(('Ejercicio 3 - TIR'!$E$23-'Ejercicio 3 - TIR'!$C$23)*('Ejercicio 3 - TIR'!$D$23-'Ejercicio 3 - TIR'!$C$23)*R898),'Ejercicio 3 - TIR'!$E$23-SQRT(('Ejercicio 3 - TIR'!$E$23-'Ejercicio 3 - TIR'!$C$23)*('Ejercicio 3 - TIR'!$E$23-'Ejercicio 3 - TIR'!$D$23)*(1-R898)))</f>
        <v>0.129630065027988</v>
      </c>
      <c r="T898" s="16">
        <f ca="1" t="shared" ref="T898:X898" si="6667">RAND()</f>
        <v>0.930281170078584</v>
      </c>
      <c r="U898" s="18">
        <f ca="1">IF(T898&lt;=('Ejercicio 3 - TIR'!$D$24-'Ejercicio 3 - TIR'!$C$24)/('Ejercicio 3 - TIR'!$E$24-'Ejercicio 3 - TIR'!$C$24),'Ejercicio 3 - TIR'!$C$24+SQRT(('Ejercicio 3 - TIR'!$E$24-'Ejercicio 3 - TIR'!$C$24)*('Ejercicio 3 - TIR'!$D$24-'Ejercicio 3 - TIR'!$C$24)*T898),'Ejercicio 3 - TIR'!$E$24-SQRT(('Ejercicio 3 - TIR'!$E$24-'Ejercicio 3 - TIR'!$C$24)*('Ejercicio 3 - TIR'!$E$24-'Ejercicio 3 - TIR'!$D$24)*(1-T898)))</f>
        <v>0.206028145299211</v>
      </c>
      <c r="V898" s="16">
        <f ca="1" t="shared" si="6667"/>
        <v>0.968683792077147</v>
      </c>
      <c r="W898" s="18">
        <f ca="1">IF(V898&lt;=('Ejercicio 3 - TIR'!$D$25-'Ejercicio 3 - TIR'!$C$25)/('Ejercicio 3 - TIR'!$E$25-'Ejercicio 3 - TIR'!$C$25),'Ejercicio 3 - TIR'!$C$25+SQRT(('Ejercicio 3 - TIR'!$E$25-'Ejercicio 3 - TIR'!$C$25)*('Ejercicio 3 - TIR'!$D$25-'Ejercicio 3 - TIR'!$C$25)*V898),'Ejercicio 3 - TIR'!$E$25-SQRT(('Ejercicio 3 - TIR'!$E$25-'Ejercicio 3 - TIR'!$C$25)*('Ejercicio 3 - TIR'!$E$25-'Ejercicio 3 - TIR'!$D$25)*(1-V898)))</f>
        <v>0.239530676825602</v>
      </c>
      <c r="X898" s="16">
        <f ca="1" t="shared" si="6667"/>
        <v>0.715488007298506</v>
      </c>
      <c r="Y898" s="18">
        <f ca="1">IF(X898&lt;=('Ejercicio 3 - TIR'!$D$26-'Ejercicio 3 - TIR'!$C$26)/('Ejercicio 3 - TIR'!$E$26-'Ejercicio 3 - TIR'!$C$26),'Ejercicio 3 - TIR'!$C$26+SQRT(('Ejercicio 3 - TIR'!$E$26-'Ejercicio 3 - TIR'!$C$26)*('Ejercicio 3 - TIR'!$D$26-'Ejercicio 3 - TIR'!$C$26)*X898),'Ejercicio 3 - TIR'!$E$26-SQRT(('Ejercicio 3 - TIR'!$E$26-'Ejercicio 3 - TIR'!$C$26)*('Ejercicio 3 - TIR'!$E$26-'Ejercicio 3 - TIR'!$D$26)*(1-X898)))</f>
        <v>0.240803510864006</v>
      </c>
      <c r="Z898" s="16">
        <f ca="1" t="shared" ref="Z898:Z961" si="6668">(1+Q898)</f>
        <v>1.16746790885998</v>
      </c>
      <c r="AA898" s="16">
        <f ca="1" t="shared" ref="AA898:AA961" si="6669">Z898*(1+S898)</f>
        <v>1.31880684980359</v>
      </c>
      <c r="AB898" s="16">
        <f ca="1" t="shared" ref="AB898:AB961" si="6670">AA898*(1+U898)</f>
        <v>1.59051817907652</v>
      </c>
      <c r="AC898" s="16">
        <f ca="1" t="shared" ref="AC898:AC961" si="6671">AB898*(1+W898)</f>
        <v>1.97149607501414</v>
      </c>
      <c r="AD898" s="16">
        <f ca="1" t="shared" ref="AD898:AD961" si="6672">AC898*(1+Y898)</f>
        <v>2.44623925153215</v>
      </c>
      <c r="AE898" s="15">
        <f ca="1" t="shared" ref="AE898:AE961" si="6673">E898*Q898</f>
        <v>4925.85608158799</v>
      </c>
      <c r="AF898" s="15">
        <f ca="1" t="shared" ref="AF898:AF961" si="6674">AE898*(1+S898)</f>
        <v>5564.39512576276</v>
      </c>
      <c r="AG898" s="15">
        <f ca="1" t="shared" ref="AG898:AG961" si="6675">AF898*(1+U898)</f>
        <v>6710.81713323563</v>
      </c>
      <c r="AH898" s="15">
        <f ca="1" t="shared" ref="AH898:AH961" si="6676">AG898*(1+W898)</f>
        <v>8318.2637032124</v>
      </c>
      <c r="AI898" s="15">
        <f ca="1" t="shared" ref="AI898:AI961" si="6677">AH898*(1+Y898)</f>
        <v>10321.3308072386</v>
      </c>
      <c r="AJ898" s="17">
        <f ca="1" t="shared" ref="AJ898:AJ961" si="6678">G898*Z898</f>
        <v>44156.0207375798</v>
      </c>
      <c r="AK898" s="17">
        <f ca="1" t="shared" ref="AK898:AK961" si="6679">I898*AA898</f>
        <v>55651.55189076</v>
      </c>
      <c r="AL898" s="17">
        <f ca="1" t="shared" ref="AL898:AL961" si="6680">K898*AB898</f>
        <v>61046.2533232296</v>
      </c>
      <c r="AM898" s="17">
        <f ca="1" t="shared" ref="AM898:AM961" si="6681">M898*AC898</f>
        <v>81662.8741317698</v>
      </c>
      <c r="AN898" s="17">
        <f ca="1" t="shared" ref="AN898:AN961" si="6682">O898*AD898</f>
        <v>97206.7518568355</v>
      </c>
      <c r="AO898" s="17">
        <f ca="1">C898/'Ejercicio 3 - TIR'!$D$7</f>
        <v>13976.0154404531</v>
      </c>
      <c r="AP898" s="17">
        <f ca="1" t="shared" ref="AP898:AP961" si="6683">AJ898-AO898</f>
        <v>30180.0052971268</v>
      </c>
      <c r="AQ898" s="17">
        <f ca="1" t="shared" ref="AQ898:AQ961" si="6684">AK898-AO898</f>
        <v>41675.5364503069</v>
      </c>
      <c r="AR898" s="17">
        <f ca="1" t="shared" ref="AR898:AR961" si="6685">AL898-AO898</f>
        <v>47070.2378827766</v>
      </c>
      <c r="AS898" s="17">
        <f ca="1" t="shared" ref="AS898:AS961" si="6686">AM898-AO898</f>
        <v>67686.8586913167</v>
      </c>
      <c r="AT898" s="17">
        <f ca="1" t="shared" ref="AT898:AT961" si="6687">AN898-AO898</f>
        <v>83230.7364163825</v>
      </c>
      <c r="AU898" s="17">
        <f ca="1">AP898*'Ejercicio 3 - TIR'!$D$5</f>
        <v>15090.0026485634</v>
      </c>
      <c r="AV898" s="17">
        <f ca="1">AQ898*'Ejercicio 3 - TIR'!$D$5</f>
        <v>20837.7682251535</v>
      </c>
      <c r="AW898" s="17">
        <f ca="1">AR898*'Ejercicio 3 - TIR'!$D$5</f>
        <v>23535.1189413883</v>
      </c>
      <c r="AX898" s="17">
        <f ca="1">AS898*'Ejercicio 3 - TIR'!$D$5</f>
        <v>33843.4293456584</v>
      </c>
      <c r="AY898" s="17">
        <f ca="1">AT898*'Ejercicio 3 - TIR'!$D$5</f>
        <v>41615.3682081912</v>
      </c>
      <c r="AZ898" s="17">
        <f ca="1" t="shared" ref="AZ898:BD898" si="6688">AJ898-AU898-AE898</f>
        <v>24140.1620074284</v>
      </c>
      <c r="BA898" s="17">
        <f ca="1" t="shared" si="6688"/>
        <v>29249.3885398438</v>
      </c>
      <c r="BB898" s="17">
        <f ca="1" t="shared" si="6688"/>
        <v>30800.3172486057</v>
      </c>
      <c r="BC898" s="17">
        <f ca="1" t="shared" si="6688"/>
        <v>39501.181082899</v>
      </c>
      <c r="BD898" s="17">
        <f ca="1" t="shared" si="6688"/>
        <v>45270.0528414057</v>
      </c>
      <c r="BE898" s="17">
        <f ca="1" t="shared" ref="BE898:BI898" si="6689">AZ898/Z898</f>
        <v>20677.3666532736</v>
      </c>
      <c r="BF898" s="17">
        <f ca="1" t="shared" si="6689"/>
        <v>22178.6750229572</v>
      </c>
      <c r="BG898" s="17">
        <f ca="1" t="shared" si="6689"/>
        <v>19364.9576935291</v>
      </c>
      <c r="BH898" s="17">
        <f ca="1" t="shared" si="6689"/>
        <v>20036.1449274586</v>
      </c>
      <c r="BI898" s="17">
        <f ca="1" t="shared" si="6689"/>
        <v>18505.9792549121</v>
      </c>
      <c r="BJ898" s="17">
        <f ca="1" t="shared" ref="BJ898:BJ961" si="6690">E898*AD898</f>
        <v>71953.0241716566</v>
      </c>
      <c r="BK898" s="17">
        <f ca="1" t="shared" ref="BK898:BK961" si="6691">0.2*C898*AD898</f>
        <v>34188.6775504557</v>
      </c>
      <c r="BL898" s="17">
        <f ca="1" t="shared" ref="BL898:BL961" si="6692">BJ898+BK898</f>
        <v>106141.701722112</v>
      </c>
      <c r="BM898" s="17">
        <f ca="1">BK898*'Ejercicio 3 - TIR'!$D$5</f>
        <v>17094.3387752278</v>
      </c>
      <c r="BN898" s="17">
        <f ca="1" t="shared" ref="BN898:BN961" si="6693">BL898-BM898</f>
        <v>89047.3629468844</v>
      </c>
      <c r="BO898" s="17">
        <f ca="1" t="shared" ref="BO898:BO961" si="6694">BN898/AD898</f>
        <v>36401.7390740139</v>
      </c>
      <c r="BP898" s="17">
        <f ca="1" t="shared" ref="BP898:BP961" si="6695">-(C898+E898)</f>
        <v>-99293.8085560526</v>
      </c>
      <c r="BQ898" s="17">
        <f ca="1" t="shared" ref="BQ898:BT898" si="6696">BE898</f>
        <v>20677.3666532736</v>
      </c>
      <c r="BR898" s="17">
        <f ca="1" t="shared" si="6696"/>
        <v>22178.6750229572</v>
      </c>
      <c r="BS898" s="17">
        <f ca="1" t="shared" si="6696"/>
        <v>19364.9576935291</v>
      </c>
      <c r="BT898" s="17">
        <f ca="1" t="shared" si="6696"/>
        <v>20036.1449274586</v>
      </c>
      <c r="BU898" s="17">
        <f ca="1" t="shared" ref="BU898:BU961" si="6697">BI898+BO898</f>
        <v>54907.718328926</v>
      </c>
      <c r="BV898" s="19">
        <f ca="1" t="shared" ref="BV898:BV961" si="6698">IFERROR(IRR(BP898:BU898,0.1),NA())*100</f>
        <v>10.0546044574357</v>
      </c>
    </row>
    <row r="899" ht="15" customHeight="1" spans="1:74">
      <c r="A899" s="15">
        <v>898</v>
      </c>
      <c r="B899" s="16">
        <f ca="1" t="shared" ref="B899:F899" si="6699">RAND()</f>
        <v>0.748838748954777</v>
      </c>
      <c r="C899" s="17">
        <f ca="1">IF(B899&lt;=('Ejercicio 3 - TIR'!$D$13-'Ejercicio 3 - TIR'!$C$13)/('Ejercicio 3 - TIR'!$E$13-'Ejercicio 3 - TIR'!$C$13),'Ejercicio 3 - TIR'!$C$13+SQRT(('Ejercicio 3 - TIR'!$E$13-'Ejercicio 3 - TIR'!$C$13)*('Ejercicio 3 - TIR'!$D$13-'Ejercicio 3 - TIR'!$C$13)*B899),'Ejercicio 3 - TIR'!$E$13-SQRT(('Ejercicio 3 - TIR'!$E$13-'Ejercicio 3 - TIR'!$C$13)*('Ejercicio 3 - TIR'!$E$13-'Ejercicio 3 - TIR'!$D$13)*(1-B899)))</f>
        <v>82639.311613468</v>
      </c>
      <c r="D899" s="16">
        <f ca="1" t="shared" si="6699"/>
        <v>0.204691972187362</v>
      </c>
      <c r="E899" s="17">
        <f ca="1">IF(D899&lt;=('Ejercicio 3 - TIR'!$D$14-'Ejercicio 3 - TIR'!$C$14)/('Ejercicio 3 - TIR'!$E$14-'Ejercicio 3 - TIR'!$C$14),'Ejercicio 3 - TIR'!$C$14+SQRT(('Ejercicio 3 - TIR'!$E$14-'Ejercicio 3 - TIR'!$C$14)*('Ejercicio 3 - TIR'!$D$14-'Ejercicio 3 - TIR'!$C$14)*D899),'Ejercicio 3 - TIR'!$E$14-SQRT(('Ejercicio 3 - TIR'!$E$14-'Ejercicio 3 - TIR'!$C$14)*('Ejercicio 3 - TIR'!$E$14-'Ejercicio 3 - TIR'!$D$14)*(1-D899)))</f>
        <v>28918.1498075051</v>
      </c>
      <c r="F899" s="16">
        <f ca="1" t="shared" si="6699"/>
        <v>0.766209731501098</v>
      </c>
      <c r="G899" s="17">
        <f ca="1">IF(F899&lt;=('Ejercicio 3 - TIR'!$D$18-'Ejercicio 3 - TIR'!$C$18)/('Ejercicio 3 - TIR'!$E$18-'Ejercicio 3 - TIR'!$C$18),'Ejercicio 3 - TIR'!$C$18+SQRT(('Ejercicio 3 - TIR'!$E$18-'Ejercicio 3 - TIR'!$C$18)*('Ejercicio 3 - TIR'!$D$18-'Ejercicio 3 - TIR'!$C$18)*F899),'Ejercicio 3 - TIR'!$E$18-SQRT(('Ejercicio 3 - TIR'!$E$18-'Ejercicio 3 - TIR'!$C$18)*('Ejercicio 3 - TIR'!$E$18-'Ejercicio 3 - TIR'!$D$18)*(1-F899)))</f>
        <v>40812.6058058241</v>
      </c>
      <c r="H899" s="16">
        <f ca="1" t="shared" ref="H899:L899" si="6700">RAND()</f>
        <v>0.143360905551484</v>
      </c>
      <c r="I899" s="17">
        <f ca="1">IF(H899&lt;=('Ejercicio 3 - TIR'!$D$18-'Ejercicio 3 - TIR'!$C$18)/('Ejercicio 3 - TIR'!$E$18-'Ejercicio 3 - TIR'!$C$18),'Ejercicio 3 - TIR'!$C$18+SQRT(('Ejercicio 3 - TIR'!$E$18-'Ejercicio 3 - TIR'!$C$18)*('Ejercicio 3 - TIR'!$D$18-'Ejercicio 3 - TIR'!$C$18)*H899),'Ejercicio 3 - TIR'!$E$18-SQRT(('Ejercicio 3 - TIR'!$E$18-'Ejercicio 3 - TIR'!$C$18)*('Ejercicio 3 - TIR'!$E$18-'Ejercicio 3 - TIR'!$D$18)*(1-H899)))</f>
        <v>34637.2552046143</v>
      </c>
      <c r="J899" s="16">
        <f ca="1" t="shared" si="6700"/>
        <v>0.811188145932977</v>
      </c>
      <c r="K899" s="17">
        <f ca="1">IF(J899&lt;=('Ejercicio 3 - TIR'!$D$18-'Ejercicio 3 - TIR'!$C$18)/('Ejercicio 3 - TIR'!$E$18-'Ejercicio 3 - TIR'!$C$18),'Ejercicio 3 - TIR'!$C$18+SQRT(('Ejercicio 3 - TIR'!$E$18-'Ejercicio 3 - TIR'!$C$18)*('Ejercicio 3 - TIR'!$D$18-'Ejercicio 3 - TIR'!$C$18)*J899),'Ejercicio 3 - TIR'!$E$18-SQRT(('Ejercicio 3 - TIR'!$E$18-'Ejercicio 3 - TIR'!$C$18)*('Ejercicio 3 - TIR'!$E$18-'Ejercicio 3 - TIR'!$D$18)*(1-J899)))</f>
        <v>41236.904325555</v>
      </c>
      <c r="L899" s="16">
        <f ca="1" t="shared" si="6700"/>
        <v>0.485658073601365</v>
      </c>
      <c r="M899" s="17">
        <f ca="1">IF(L899&lt;=('Ejercicio 3 - TIR'!$D$18-'Ejercicio 3 - TIR'!$C$18)/('Ejercicio 3 - TIR'!$E$18-'Ejercicio 3 - TIR'!$C$18),'Ejercicio 3 - TIR'!$C$18+SQRT(('Ejercicio 3 - TIR'!$E$18-'Ejercicio 3 - TIR'!$C$18)*('Ejercicio 3 - TIR'!$D$18-'Ejercicio 3 - TIR'!$C$18)*L899),'Ejercicio 3 - TIR'!$E$18-SQRT(('Ejercicio 3 - TIR'!$E$18-'Ejercicio 3 - TIR'!$C$18)*('Ejercicio 3 - TIR'!$E$18-'Ejercicio 3 - TIR'!$D$18)*(1-L899)))</f>
        <v>38535.1456367308</v>
      </c>
      <c r="N899" s="16">
        <f ca="1" t="shared" ref="N899:R899" si="6701">RAND()</f>
        <v>0.41047832072755</v>
      </c>
      <c r="O899" s="17">
        <f ca="1">IF(N899&lt;=('Ejercicio 3 - TIR'!$D$18-'Ejercicio 3 - TIR'!$C$18)/('Ejercicio 3 - TIR'!$E$18-'Ejercicio 3 - TIR'!$C$18),'Ejercicio 3 - TIR'!$C$18+SQRT(('Ejercicio 3 - TIR'!$E$18-'Ejercicio 3 - TIR'!$C$18)*('Ejercicio 3 - TIR'!$D$18-'Ejercicio 3 - TIR'!$C$18)*N899),'Ejercicio 3 - TIR'!$E$18-SQRT(('Ejercicio 3 - TIR'!$E$18-'Ejercicio 3 - TIR'!$C$18)*('Ejercicio 3 - TIR'!$E$18-'Ejercicio 3 - TIR'!$D$18)*(1-N899)))</f>
        <v>37846.7667296239</v>
      </c>
      <c r="P899" s="16">
        <f ca="1" t="shared" si="6701"/>
        <v>0.708370905559169</v>
      </c>
      <c r="Q899" s="18">
        <f ca="1">IF(P899&lt;=('Ejercicio 3 - TIR'!$D$22-'Ejercicio 3 - TIR'!$C$22)/('Ejercicio 3 - TIR'!$E$22-'Ejercicio 3 - TIR'!$C$22),'Ejercicio 3 - TIR'!$C$22+SQRT(('Ejercicio 3 - TIR'!$E$22-'Ejercicio 3 - TIR'!$C$22)*('Ejercicio 3 - TIR'!$D$22-'Ejercicio 3 - TIR'!$C$22)*P899),'Ejercicio 3 - TIR'!$E$22-SQRT(('Ejercicio 3 - TIR'!$E$22-'Ejercicio 3 - TIR'!$C$22)*('Ejercicio 3 - TIR'!$E$22-'Ejercicio 3 - TIR'!$D$22)*(1-P899)))</f>
        <v>0.157088597380486</v>
      </c>
      <c r="R899" s="16">
        <f ca="1" t="shared" si="6701"/>
        <v>0.389450109937246</v>
      </c>
      <c r="S899" s="18">
        <f ca="1">IF(R899&lt;=('Ejercicio 3 - TIR'!$D$23-'Ejercicio 3 - TIR'!$C$23)/('Ejercicio 3 - TIR'!$E$23-'Ejercicio 3 - TIR'!$C$23),'Ejercicio 3 - TIR'!$C$23+SQRT(('Ejercicio 3 - TIR'!$E$23-'Ejercicio 3 - TIR'!$C$23)*('Ejercicio 3 - TIR'!$D$23-'Ejercicio 3 - TIR'!$C$23)*R899),'Ejercicio 3 - TIR'!$E$23-SQRT(('Ejercicio 3 - TIR'!$E$23-'Ejercicio 3 - TIR'!$C$23)*('Ejercicio 3 - TIR'!$E$23-'Ejercicio 3 - TIR'!$D$23)*(1-R899)))</f>
        <v>0.146476597173486</v>
      </c>
      <c r="T899" s="16">
        <f ca="1" t="shared" ref="T899:X899" si="6702">RAND()</f>
        <v>0.732912133826275</v>
      </c>
      <c r="U899" s="18">
        <f ca="1">IF(T899&lt;=('Ejercicio 3 - TIR'!$D$24-'Ejercicio 3 - TIR'!$C$24)/('Ejercicio 3 - TIR'!$E$24-'Ejercicio 3 - TIR'!$C$24),'Ejercicio 3 - TIR'!$C$24+SQRT(('Ejercicio 3 - TIR'!$E$24-'Ejercicio 3 - TIR'!$C$24)*('Ejercicio 3 - TIR'!$D$24-'Ejercicio 3 - TIR'!$C$24)*T899),'Ejercicio 3 - TIR'!$E$24-SQRT(('Ejercicio 3 - TIR'!$E$24-'Ejercicio 3 - TIR'!$C$24)*('Ejercicio 3 - TIR'!$E$24-'Ejercicio 3 - TIR'!$D$24)*(1-T899)))</f>
        <v>0.192653226419074</v>
      </c>
      <c r="V899" s="16">
        <f ca="1" t="shared" si="6702"/>
        <v>0.517006955056666</v>
      </c>
      <c r="W899" s="18">
        <f ca="1">IF(V899&lt;=('Ejercicio 3 - TIR'!$D$25-'Ejercicio 3 - TIR'!$C$25)/('Ejercicio 3 - TIR'!$E$25-'Ejercicio 3 - TIR'!$C$25),'Ejercicio 3 - TIR'!$C$25+SQRT(('Ejercicio 3 - TIR'!$E$25-'Ejercicio 3 - TIR'!$C$25)*('Ejercicio 3 - TIR'!$D$25-'Ejercicio 3 - TIR'!$C$25)*V899),'Ejercicio 3 - TIR'!$E$25-SQRT(('Ejercicio 3 - TIR'!$E$25-'Ejercicio 3 - TIR'!$C$25)*('Ejercicio 3 - TIR'!$E$25-'Ejercicio 3 - TIR'!$D$25)*(1-V899)))</f>
        <v>0.208884605592289</v>
      </c>
      <c r="X899" s="16">
        <f ca="1" t="shared" si="6702"/>
        <v>0.571016379547925</v>
      </c>
      <c r="Y899" s="18">
        <f ca="1">IF(X899&lt;=('Ejercicio 3 - TIR'!$D$26-'Ejercicio 3 - TIR'!$C$26)/('Ejercicio 3 - TIR'!$E$26-'Ejercicio 3 - TIR'!$C$26),'Ejercicio 3 - TIR'!$C$26+SQRT(('Ejercicio 3 - TIR'!$E$26-'Ejercicio 3 - TIR'!$C$26)*('Ejercicio 3 - TIR'!$D$26-'Ejercicio 3 - TIR'!$C$26)*X899),'Ejercicio 3 - TIR'!$E$26-SQRT(('Ejercicio 3 - TIR'!$E$26-'Ejercicio 3 - TIR'!$C$26)*('Ejercicio 3 - TIR'!$E$26-'Ejercicio 3 - TIR'!$D$26)*(1-X899)))</f>
        <v>0.231869847803677</v>
      </c>
      <c r="Z899" s="16">
        <f ca="1" t="shared" si="6668"/>
        <v>1.15708859738049</v>
      </c>
      <c r="AA899" s="16">
        <f ca="1" t="shared" si="6669"/>
        <v>1.32657499775302</v>
      </c>
      <c r="AB899" s="16">
        <f ca="1" t="shared" si="6670"/>
        <v>1.58214395115702</v>
      </c>
      <c r="AC899" s="16">
        <f ca="1" t="shared" si="6671"/>
        <v>1.91262946638467</v>
      </c>
      <c r="AD899" s="16">
        <f ca="1" t="shared" si="6672"/>
        <v>2.35611056966012</v>
      </c>
      <c r="AE899" s="15">
        <f ca="1" t="shared" si="6673"/>
        <v>4542.71159209973</v>
      </c>
      <c r="AF899" s="15">
        <f ca="1" t="shared" si="6674"/>
        <v>5208.11252805105</v>
      </c>
      <c r="AG899" s="15">
        <f ca="1" t="shared" si="6675"/>
        <v>6211.47221013368</v>
      </c>
      <c r="AH899" s="15">
        <f ca="1" t="shared" si="6676"/>
        <v>7508.95313289492</v>
      </c>
      <c r="AI899" s="15">
        <f ca="1" t="shared" si="6677"/>
        <v>9250.05295298421</v>
      </c>
      <c r="AJ899" s="17">
        <f ca="1" t="shared" si="6678"/>
        <v>47223.8008073037</v>
      </c>
      <c r="AK899" s="17">
        <f ca="1" t="shared" si="6679"/>
        <v>45948.916745232</v>
      </c>
      <c r="AL899" s="17">
        <f ca="1" t="shared" si="6680"/>
        <v>65242.7187431174</v>
      </c>
      <c r="AM899" s="17">
        <f ca="1" t="shared" si="6681"/>
        <v>73703.4550362361</v>
      </c>
      <c r="AN899" s="17">
        <f ca="1" t="shared" si="6682"/>
        <v>89171.1671191277</v>
      </c>
      <c r="AO899" s="17">
        <f ca="1">C899/'Ejercicio 3 - TIR'!$D$7</f>
        <v>16527.8623226936</v>
      </c>
      <c r="AP899" s="17">
        <f ca="1" t="shared" si="6683"/>
        <v>30695.9384846101</v>
      </c>
      <c r="AQ899" s="17">
        <f ca="1" t="shared" si="6684"/>
        <v>29421.0544225384</v>
      </c>
      <c r="AR899" s="17">
        <f ca="1" t="shared" si="6685"/>
        <v>48714.8564204238</v>
      </c>
      <c r="AS899" s="17">
        <f ca="1" t="shared" si="6686"/>
        <v>57175.5927135425</v>
      </c>
      <c r="AT899" s="17">
        <f ca="1" t="shared" si="6687"/>
        <v>72643.3047964341</v>
      </c>
      <c r="AU899" s="17">
        <f ca="1">AP899*'Ejercicio 3 - TIR'!$D$5</f>
        <v>15347.9692423051</v>
      </c>
      <c r="AV899" s="17">
        <f ca="1">AQ899*'Ejercicio 3 - TIR'!$D$5</f>
        <v>14710.5272112692</v>
      </c>
      <c r="AW899" s="17">
        <f ca="1">AR899*'Ejercicio 3 - TIR'!$D$5</f>
        <v>24357.4282102119</v>
      </c>
      <c r="AX899" s="17">
        <f ca="1">AS899*'Ejercicio 3 - TIR'!$D$5</f>
        <v>28587.7963567713</v>
      </c>
      <c r="AY899" s="17">
        <f ca="1">AT899*'Ejercicio 3 - TIR'!$D$5</f>
        <v>36321.6523982171</v>
      </c>
      <c r="AZ899" s="17">
        <f ca="1" t="shared" ref="AZ899:BD899" si="6703">AJ899-AU899-AE899</f>
        <v>27333.1199728989</v>
      </c>
      <c r="BA899" s="17">
        <f ca="1" t="shared" si="6703"/>
        <v>26030.2770059118</v>
      </c>
      <c r="BB899" s="17">
        <f ca="1" t="shared" si="6703"/>
        <v>34673.8183227718</v>
      </c>
      <c r="BC899" s="17">
        <f ca="1" t="shared" si="6703"/>
        <v>37606.7055465699</v>
      </c>
      <c r="BD899" s="17">
        <f ca="1" t="shared" si="6703"/>
        <v>43599.4617679265</v>
      </c>
      <c r="BE899" s="17">
        <f ca="1" t="shared" ref="BE899:BI899" si="6704">AZ899/Z899</f>
        <v>23622.3224693234</v>
      </c>
      <c r="BF899" s="17">
        <f ca="1" t="shared" si="6704"/>
        <v>19622.1676497766</v>
      </c>
      <c r="BG899" s="17">
        <f ca="1" t="shared" si="6704"/>
        <v>21915.7165170811</v>
      </c>
      <c r="BH899" s="17">
        <f ca="1" t="shared" si="6704"/>
        <v>19662.3058504142</v>
      </c>
      <c r="BI899" s="17">
        <f ca="1" t="shared" si="6704"/>
        <v>18504.8453707399</v>
      </c>
      <c r="BJ899" s="17">
        <f ca="1" t="shared" si="6690"/>
        <v>68134.3584164774</v>
      </c>
      <c r="BK899" s="17">
        <f ca="1" t="shared" si="6691"/>
        <v>38941.4711123856</v>
      </c>
      <c r="BL899" s="17">
        <f ca="1" t="shared" si="6692"/>
        <v>107075.829528863</v>
      </c>
      <c r="BM899" s="17">
        <f ca="1">BK899*'Ejercicio 3 - TIR'!$D$5</f>
        <v>19470.7355561928</v>
      </c>
      <c r="BN899" s="17">
        <f ca="1" t="shared" si="6693"/>
        <v>87605.0939726702</v>
      </c>
      <c r="BO899" s="17">
        <f ca="1" t="shared" si="6694"/>
        <v>37182.0809688519</v>
      </c>
      <c r="BP899" s="17">
        <f ca="1" t="shared" si="6695"/>
        <v>-111557.461420973</v>
      </c>
      <c r="BQ899" s="17">
        <f ca="1" t="shared" ref="BQ899:BT899" si="6705">BE899</f>
        <v>23622.3224693234</v>
      </c>
      <c r="BR899" s="17">
        <f ca="1" t="shared" si="6705"/>
        <v>19622.1676497766</v>
      </c>
      <c r="BS899" s="17">
        <f ca="1" t="shared" si="6705"/>
        <v>21915.7165170811</v>
      </c>
      <c r="BT899" s="17">
        <f ca="1" t="shared" si="6705"/>
        <v>19662.3058504142</v>
      </c>
      <c r="BU899" s="17">
        <f ca="1" t="shared" si="6697"/>
        <v>55686.9263395918</v>
      </c>
      <c r="BV899" s="19">
        <f ca="1" t="shared" si="6698"/>
        <v>7.07337020866767</v>
      </c>
    </row>
    <row r="900" ht="15" customHeight="1" spans="1:74">
      <c r="A900" s="15">
        <v>899</v>
      </c>
      <c r="B900" s="16">
        <f ca="1" t="shared" ref="B900:F900" si="6706">RAND()</f>
        <v>0.143561706822609</v>
      </c>
      <c r="C900" s="17">
        <f ca="1">IF(B900&lt;=('Ejercicio 3 - TIR'!$D$13-'Ejercicio 3 - TIR'!$C$13)/('Ejercicio 3 - TIR'!$E$13-'Ejercicio 3 - TIR'!$C$13),'Ejercicio 3 - TIR'!$C$13+SQRT(('Ejercicio 3 - TIR'!$E$13-'Ejercicio 3 - TIR'!$C$13)*('Ejercicio 3 - TIR'!$D$13-'Ejercicio 3 - TIR'!$C$13)*B900),'Ejercicio 3 - TIR'!$E$13-SQRT(('Ejercicio 3 - TIR'!$E$13-'Ejercicio 3 - TIR'!$C$13)*('Ejercicio 3 - TIR'!$E$13-'Ejercicio 3 - TIR'!$D$13)*(1-B900)))</f>
        <v>67577.90754292</v>
      </c>
      <c r="D900" s="16">
        <f ca="1" t="shared" si="6706"/>
        <v>0.183255224164881</v>
      </c>
      <c r="E900" s="17">
        <f ca="1">IF(D900&lt;=('Ejercicio 3 - TIR'!$D$14-'Ejercicio 3 - TIR'!$C$14)/('Ejercicio 3 - TIR'!$E$14-'Ejercicio 3 - TIR'!$C$14),'Ejercicio 3 - TIR'!$C$14+SQRT(('Ejercicio 3 - TIR'!$E$14-'Ejercicio 3 - TIR'!$C$14)*('Ejercicio 3 - TIR'!$D$14-'Ejercicio 3 - TIR'!$C$14)*D900),'Ejercicio 3 - TIR'!$E$14-SQRT(('Ejercicio 3 - TIR'!$E$14-'Ejercicio 3 - TIR'!$C$14)*('Ejercicio 3 - TIR'!$E$14-'Ejercicio 3 - TIR'!$D$14)*(1-D900)))</f>
        <v>28707.3092415344</v>
      </c>
      <c r="F900" s="16">
        <f ca="1" t="shared" si="6706"/>
        <v>0.410133749533313</v>
      </c>
      <c r="G900" s="17">
        <f ca="1">IF(F900&lt;=('Ejercicio 3 - TIR'!$D$18-'Ejercicio 3 - TIR'!$C$18)/('Ejercicio 3 - TIR'!$E$18-'Ejercicio 3 - TIR'!$C$18),'Ejercicio 3 - TIR'!$C$18+SQRT(('Ejercicio 3 - TIR'!$E$18-'Ejercicio 3 - TIR'!$C$18)*('Ejercicio 3 - TIR'!$D$18-'Ejercicio 3 - TIR'!$C$18)*F900),'Ejercicio 3 - TIR'!$E$18-SQRT(('Ejercicio 3 - TIR'!$E$18-'Ejercicio 3 - TIR'!$C$18)*('Ejercicio 3 - TIR'!$E$18-'Ejercicio 3 - TIR'!$D$18)*(1-F900)))</f>
        <v>37843.4726001942</v>
      </c>
      <c r="H900" s="16">
        <f ca="1" t="shared" ref="H900:L900" si="6707">RAND()</f>
        <v>0.30664474966128</v>
      </c>
      <c r="I900" s="17">
        <f ca="1">IF(H900&lt;=('Ejercicio 3 - TIR'!$D$18-'Ejercicio 3 - TIR'!$C$18)/('Ejercicio 3 - TIR'!$E$18-'Ejercicio 3 - TIR'!$C$18),'Ejercicio 3 - TIR'!$C$18+SQRT(('Ejercicio 3 - TIR'!$E$18-'Ejercicio 3 - TIR'!$C$18)*('Ejercicio 3 - TIR'!$D$18-'Ejercicio 3 - TIR'!$C$18)*H900),'Ejercicio 3 - TIR'!$E$18-SQRT(('Ejercicio 3 - TIR'!$E$18-'Ejercicio 3 - TIR'!$C$18)*('Ejercicio 3 - TIR'!$E$18-'Ejercicio 3 - TIR'!$D$18)*(1-H900)))</f>
        <v>36782.0876173338</v>
      </c>
      <c r="J900" s="16">
        <f ca="1" t="shared" si="6707"/>
        <v>0.704357751119044</v>
      </c>
      <c r="K900" s="17">
        <f ca="1">IF(J900&lt;=('Ejercicio 3 - TIR'!$D$18-'Ejercicio 3 - TIR'!$C$18)/('Ejercicio 3 - TIR'!$E$18-'Ejercicio 3 - TIR'!$C$18),'Ejercicio 3 - TIR'!$C$18+SQRT(('Ejercicio 3 - TIR'!$E$18-'Ejercicio 3 - TIR'!$C$18)*('Ejercicio 3 - TIR'!$D$18-'Ejercicio 3 - TIR'!$C$18)*J900),'Ejercicio 3 - TIR'!$E$18-SQRT(('Ejercicio 3 - TIR'!$E$18-'Ejercicio 3 - TIR'!$C$18)*('Ejercicio 3 - TIR'!$E$18-'Ejercicio 3 - TIR'!$D$18)*(1-J900)))</f>
        <v>40291.1605818342</v>
      </c>
      <c r="L900" s="16">
        <f ca="1" t="shared" si="6707"/>
        <v>0.546814583515546</v>
      </c>
      <c r="M900" s="17">
        <f ca="1">IF(L900&lt;=('Ejercicio 3 - TIR'!$D$18-'Ejercicio 3 - TIR'!$C$18)/('Ejercicio 3 - TIR'!$E$18-'Ejercicio 3 - TIR'!$C$18),'Ejercicio 3 - TIR'!$C$18+SQRT(('Ejercicio 3 - TIR'!$E$18-'Ejercicio 3 - TIR'!$C$18)*('Ejercicio 3 - TIR'!$D$18-'Ejercicio 3 - TIR'!$C$18)*L900),'Ejercicio 3 - TIR'!$E$18-SQRT(('Ejercicio 3 - TIR'!$E$18-'Ejercicio 3 - TIR'!$C$18)*('Ejercicio 3 - TIR'!$E$18-'Ejercicio 3 - TIR'!$D$18)*(1-L900)))</f>
        <v>39056.6101565283</v>
      </c>
      <c r="N900" s="16">
        <f ca="1" t="shared" ref="N900:R900" si="6708">RAND()</f>
        <v>0.508908242418729</v>
      </c>
      <c r="O900" s="17">
        <f ca="1">IF(N900&lt;=('Ejercicio 3 - TIR'!$D$18-'Ejercicio 3 - TIR'!$C$18)/('Ejercicio 3 - TIR'!$E$18-'Ejercicio 3 - TIR'!$C$18),'Ejercicio 3 - TIR'!$C$18+SQRT(('Ejercicio 3 - TIR'!$E$18-'Ejercicio 3 - TIR'!$C$18)*('Ejercicio 3 - TIR'!$D$18-'Ejercicio 3 - TIR'!$C$18)*N900),'Ejercicio 3 - TIR'!$E$18-SQRT(('Ejercicio 3 - TIR'!$E$18-'Ejercicio 3 - TIR'!$C$18)*('Ejercicio 3 - TIR'!$E$18-'Ejercicio 3 - TIR'!$D$18)*(1-N900)))</f>
        <v>38737.0610826988</v>
      </c>
      <c r="P900" s="16">
        <f ca="1" t="shared" si="6708"/>
        <v>0.839979992960452</v>
      </c>
      <c r="Q900" s="18">
        <f ca="1">IF(P900&lt;=('Ejercicio 3 - TIR'!$D$22-'Ejercicio 3 - TIR'!$C$22)/('Ejercicio 3 - TIR'!$E$22-'Ejercicio 3 - TIR'!$C$22),'Ejercicio 3 - TIR'!$C$22+SQRT(('Ejercicio 3 - TIR'!$E$22-'Ejercicio 3 - TIR'!$C$22)*('Ejercicio 3 - TIR'!$D$22-'Ejercicio 3 - TIR'!$C$22)*P900),'Ejercicio 3 - TIR'!$E$22-SQRT(('Ejercicio 3 - TIR'!$E$22-'Ejercicio 3 - TIR'!$C$22)*('Ejercicio 3 - TIR'!$E$22-'Ejercicio 3 - TIR'!$D$22)*(1-P900)))</f>
        <v>0.16302837625119</v>
      </c>
      <c r="R900" s="16">
        <f ca="1" t="shared" si="6708"/>
        <v>0.0720333956538901</v>
      </c>
      <c r="S900" s="18">
        <f ca="1">IF(R900&lt;=('Ejercicio 3 - TIR'!$D$23-'Ejercicio 3 - TIR'!$C$23)/('Ejercicio 3 - TIR'!$E$23-'Ejercicio 3 - TIR'!$C$23),'Ejercicio 3 - TIR'!$C$23+SQRT(('Ejercicio 3 - TIR'!$E$23-'Ejercicio 3 - TIR'!$C$23)*('Ejercicio 3 - TIR'!$D$23-'Ejercicio 3 - TIR'!$C$23)*R900),'Ejercicio 3 - TIR'!$E$23-SQRT(('Ejercicio 3 - TIR'!$E$23-'Ejercicio 3 - TIR'!$C$23)*('Ejercicio 3 - TIR'!$E$23-'Ejercicio 3 - TIR'!$D$23)*(1-R900)))</f>
        <v>0.131386839428788</v>
      </c>
      <c r="T900" s="16">
        <f ca="1" t="shared" ref="T900:X900" si="6709">RAND()</f>
        <v>0.386218535912455</v>
      </c>
      <c r="U900" s="18">
        <f ca="1">IF(T900&lt;=('Ejercicio 3 - TIR'!$D$24-'Ejercicio 3 - TIR'!$C$24)/('Ejercicio 3 - TIR'!$E$24-'Ejercicio 3 - TIR'!$C$24),'Ejercicio 3 - TIR'!$C$24+SQRT(('Ejercicio 3 - TIR'!$E$24-'Ejercicio 3 - TIR'!$C$24)*('Ejercicio 3 - TIR'!$D$24-'Ejercicio 3 - TIR'!$C$24)*T900),'Ejercicio 3 - TIR'!$E$24-SQRT(('Ejercicio 3 - TIR'!$E$24-'Ejercicio 3 - TIR'!$C$24)*('Ejercicio 3 - TIR'!$E$24-'Ejercicio 3 - TIR'!$D$24)*(1-T900)))</f>
        <v>0.178479096288614</v>
      </c>
      <c r="V900" s="16">
        <f ca="1" t="shared" si="6709"/>
        <v>0.885633276356724</v>
      </c>
      <c r="W900" s="18">
        <f ca="1">IF(V900&lt;=('Ejercicio 3 - TIR'!$D$25-'Ejercicio 3 - TIR'!$C$25)/('Ejercicio 3 - TIR'!$E$25-'Ejercicio 3 - TIR'!$C$25),'Ejercicio 3 - TIR'!$C$25+SQRT(('Ejercicio 3 - TIR'!$E$25-'Ejercicio 3 - TIR'!$C$25)*('Ejercicio 3 - TIR'!$D$25-'Ejercicio 3 - TIR'!$C$25)*V900),'Ejercicio 3 - TIR'!$E$25-SQRT(('Ejercicio 3 - TIR'!$E$25-'Ejercicio 3 - TIR'!$C$25)*('Ejercicio 3 - TIR'!$E$25-'Ejercicio 3 - TIR'!$D$25)*(1-V900)))</f>
        <v>0.229992912936875</v>
      </c>
      <c r="X900" s="16">
        <f ca="1" t="shared" si="6709"/>
        <v>0.0979627825043907</v>
      </c>
      <c r="Y900" s="18">
        <f ca="1">IF(X900&lt;=('Ejercicio 3 - TIR'!$D$26-'Ejercicio 3 - TIR'!$C$26)/('Ejercicio 3 - TIR'!$E$26-'Ejercicio 3 - TIR'!$C$26),'Ejercicio 3 - TIR'!$C$26+SQRT(('Ejercicio 3 - TIR'!$E$26-'Ejercicio 3 - TIR'!$C$26)*('Ejercicio 3 - TIR'!$D$26-'Ejercicio 3 - TIR'!$C$26)*X900),'Ejercicio 3 - TIR'!$E$26-SQRT(('Ejercicio 3 - TIR'!$E$26-'Ejercicio 3 - TIR'!$C$26)*('Ejercicio 3 - TIR'!$E$26-'Ejercicio 3 - TIR'!$D$26)*(1-X900)))</f>
        <v>0.206263440987745</v>
      </c>
      <c r="Z900" s="16">
        <f ca="1" t="shared" si="6668"/>
        <v>1.16302837625119</v>
      </c>
      <c r="AA900" s="16">
        <f ca="1" t="shared" si="6669"/>
        <v>1.31583499877283</v>
      </c>
      <c r="AB900" s="16">
        <f ca="1" t="shared" si="6670"/>
        <v>1.55068404021873</v>
      </c>
      <c r="AC900" s="16">
        <f ca="1" t="shared" si="6671"/>
        <v>1.90733037967336</v>
      </c>
      <c r="AD900" s="16">
        <f ca="1" t="shared" si="6672"/>
        <v>2.30074290688525</v>
      </c>
      <c r="AE900" s="15">
        <f ca="1" t="shared" si="6673"/>
        <v>4680.10601218812</v>
      </c>
      <c r="AF900" s="15">
        <f ca="1" t="shared" si="6674"/>
        <v>5295.01034932118</v>
      </c>
      <c r="AG900" s="15">
        <f ca="1" t="shared" si="6675"/>
        <v>6240.05901130688</v>
      </c>
      <c r="AH900" s="15">
        <f ca="1" t="shared" si="6676"/>
        <v>7675.22836021535</v>
      </c>
      <c r="AI900" s="15">
        <f ca="1" t="shared" si="6677"/>
        <v>9258.34737216009</v>
      </c>
      <c r="AJ900" s="17">
        <f ca="1" t="shared" si="6678"/>
        <v>44013.0324899102</v>
      </c>
      <c r="AK900" s="17">
        <f ca="1" t="shared" si="6679"/>
        <v>48399.1582148165</v>
      </c>
      <c r="AL900" s="17">
        <f ca="1" t="shared" si="6680"/>
        <v>62478.8596761404</v>
      </c>
      <c r="AM900" s="17">
        <f ca="1" t="shared" si="6681"/>
        <v>74493.8590786056</v>
      </c>
      <c r="AN900" s="17">
        <f ca="1" t="shared" si="6682"/>
        <v>89124.0185195999</v>
      </c>
      <c r="AO900" s="17">
        <f ca="1">C900/'Ejercicio 3 - TIR'!$D$7</f>
        <v>13515.581508584</v>
      </c>
      <c r="AP900" s="17">
        <f ca="1" t="shared" si="6683"/>
        <v>30497.4509813262</v>
      </c>
      <c r="AQ900" s="17">
        <f ca="1" t="shared" si="6684"/>
        <v>34883.5767062325</v>
      </c>
      <c r="AR900" s="17">
        <f ca="1" t="shared" si="6685"/>
        <v>48963.2781675565</v>
      </c>
      <c r="AS900" s="17">
        <f ca="1" t="shared" si="6686"/>
        <v>60978.2775700216</v>
      </c>
      <c r="AT900" s="17">
        <f ca="1" t="shared" si="6687"/>
        <v>75608.4370110159</v>
      </c>
      <c r="AU900" s="17">
        <f ca="1">AP900*'Ejercicio 3 - TIR'!$D$5</f>
        <v>15248.7254906631</v>
      </c>
      <c r="AV900" s="17">
        <f ca="1">AQ900*'Ejercicio 3 - TIR'!$D$5</f>
        <v>17441.7883531162</v>
      </c>
      <c r="AW900" s="17">
        <f ca="1">AR900*'Ejercicio 3 - TIR'!$D$5</f>
        <v>24481.6390837782</v>
      </c>
      <c r="AX900" s="17">
        <f ca="1">AS900*'Ejercicio 3 - TIR'!$D$5</f>
        <v>30489.1387850108</v>
      </c>
      <c r="AY900" s="17">
        <f ca="1">AT900*'Ejercicio 3 - TIR'!$D$5</f>
        <v>37804.2185055079</v>
      </c>
      <c r="AZ900" s="17">
        <f ca="1" t="shared" ref="AZ900:BD900" si="6710">AJ900-AU900-AE900</f>
        <v>24084.200987059</v>
      </c>
      <c r="BA900" s="17">
        <f ca="1" t="shared" si="6710"/>
        <v>25662.359512379</v>
      </c>
      <c r="BB900" s="17">
        <f ca="1" t="shared" si="6710"/>
        <v>31757.1615810553</v>
      </c>
      <c r="BC900" s="17">
        <f ca="1" t="shared" si="6710"/>
        <v>36329.4919333795</v>
      </c>
      <c r="BD900" s="17">
        <f ca="1" t="shared" si="6710"/>
        <v>42061.4526419318</v>
      </c>
      <c r="BE900" s="17">
        <f ca="1" t="shared" ref="BE900:BI900" si="6711">AZ900/Z900</f>
        <v>20708.1800228211</v>
      </c>
      <c r="BF900" s="17">
        <f ca="1" t="shared" si="6711"/>
        <v>19502.7184535388</v>
      </c>
      <c r="BG900" s="17">
        <f ca="1" t="shared" si="6711"/>
        <v>20479.4534266154</v>
      </c>
      <c r="BH900" s="17">
        <f ca="1" t="shared" si="6711"/>
        <v>19047.2989475484</v>
      </c>
      <c r="BI900" s="17">
        <f ca="1" t="shared" si="6711"/>
        <v>18281.6830668294</v>
      </c>
      <c r="BJ900" s="17">
        <f ca="1" t="shared" si="6690"/>
        <v>66048.1381132216</v>
      </c>
      <c r="BK900" s="17">
        <f ca="1" t="shared" si="6691"/>
        <v>31095.8782883041</v>
      </c>
      <c r="BL900" s="17">
        <f ca="1" t="shared" si="6692"/>
        <v>97144.0164015256</v>
      </c>
      <c r="BM900" s="17">
        <f ca="1">BK900*'Ejercicio 3 - TIR'!$D$5</f>
        <v>15547.939144152</v>
      </c>
      <c r="BN900" s="17">
        <f ca="1" t="shared" si="6693"/>
        <v>81596.0772573736</v>
      </c>
      <c r="BO900" s="17">
        <f ca="1" t="shared" si="6694"/>
        <v>35465.0999958264</v>
      </c>
      <c r="BP900" s="17">
        <f ca="1" t="shared" si="6695"/>
        <v>-96285.2167844543</v>
      </c>
      <c r="BQ900" s="17">
        <f ca="1" t="shared" ref="BQ900:BT900" si="6712">BE900</f>
        <v>20708.1800228211</v>
      </c>
      <c r="BR900" s="17">
        <f ca="1" t="shared" si="6712"/>
        <v>19502.7184535388</v>
      </c>
      <c r="BS900" s="17">
        <f ca="1" t="shared" si="6712"/>
        <v>20479.4534266154</v>
      </c>
      <c r="BT900" s="17">
        <f ca="1" t="shared" si="6712"/>
        <v>19047.2989475484</v>
      </c>
      <c r="BU900" s="17">
        <f ca="1" t="shared" si="6697"/>
        <v>53746.7830626557</v>
      </c>
      <c r="BV900" s="19">
        <f ca="1" t="shared" si="6698"/>
        <v>10.1490687749403</v>
      </c>
    </row>
    <row r="901" ht="15" customHeight="1" spans="1:74">
      <c r="A901" s="15">
        <v>900</v>
      </c>
      <c r="B901" s="16">
        <f ca="1" t="shared" ref="B901:F901" si="6713">RAND()</f>
        <v>0.334029111895769</v>
      </c>
      <c r="C901" s="17">
        <f ca="1">IF(B901&lt;=('Ejercicio 3 - TIR'!$D$13-'Ejercicio 3 - TIR'!$C$13)/('Ejercicio 3 - TIR'!$E$13-'Ejercicio 3 - TIR'!$C$13),'Ejercicio 3 - TIR'!$C$13+SQRT(('Ejercicio 3 - TIR'!$E$13-'Ejercicio 3 - TIR'!$C$13)*('Ejercicio 3 - TIR'!$D$13-'Ejercicio 3 - TIR'!$C$13)*B901),'Ejercicio 3 - TIR'!$E$13-SQRT(('Ejercicio 3 - TIR'!$E$13-'Ejercicio 3 - TIR'!$C$13)*('Ejercicio 3 - TIR'!$E$13-'Ejercicio 3 - TIR'!$D$13)*(1-B901)))</f>
        <v>71730.4922977941</v>
      </c>
      <c r="D901" s="16">
        <f ca="1" t="shared" si="6713"/>
        <v>0.183134873424624</v>
      </c>
      <c r="E901" s="17">
        <f ca="1">IF(D901&lt;=('Ejercicio 3 - TIR'!$D$14-'Ejercicio 3 - TIR'!$C$14)/('Ejercicio 3 - TIR'!$E$14-'Ejercicio 3 - TIR'!$C$14),'Ejercicio 3 - TIR'!$C$14+SQRT(('Ejercicio 3 - TIR'!$E$14-'Ejercicio 3 - TIR'!$C$14)*('Ejercicio 3 - TIR'!$D$14-'Ejercicio 3 - TIR'!$C$14)*D901),'Ejercicio 3 - TIR'!$E$14-SQRT(('Ejercicio 3 - TIR'!$E$14-'Ejercicio 3 - TIR'!$C$14)*('Ejercicio 3 - TIR'!$E$14-'Ejercicio 3 - TIR'!$D$14)*(1-D901)))</f>
        <v>28706.0916754509</v>
      </c>
      <c r="F901" s="16">
        <f ca="1" t="shared" si="6713"/>
        <v>0.961273906114285</v>
      </c>
      <c r="G901" s="17">
        <f ca="1">IF(F901&lt;=('Ejercicio 3 - TIR'!$D$18-'Ejercicio 3 - TIR'!$C$18)/('Ejercicio 3 - TIR'!$E$18-'Ejercicio 3 - TIR'!$C$18),'Ejercicio 3 - TIR'!$C$18+SQRT(('Ejercicio 3 - TIR'!$E$18-'Ejercicio 3 - TIR'!$C$18)*('Ejercicio 3 - TIR'!$D$18-'Ejercicio 3 - TIR'!$C$18)*F901),'Ejercicio 3 - TIR'!$E$18-SQRT(('Ejercicio 3 - TIR'!$E$18-'Ejercicio 3 - TIR'!$C$18)*('Ejercicio 3 - TIR'!$E$18-'Ejercicio 3 - TIR'!$D$18)*(1-F901)))</f>
        <v>43295.7532334111</v>
      </c>
      <c r="H901" s="16">
        <f ca="1" t="shared" ref="H901:L901" si="6714">RAND()</f>
        <v>0.553627360711</v>
      </c>
      <c r="I901" s="17">
        <f ca="1">IF(H901&lt;=('Ejercicio 3 - TIR'!$D$18-'Ejercicio 3 - TIR'!$C$18)/('Ejercicio 3 - TIR'!$E$18-'Ejercicio 3 - TIR'!$C$18),'Ejercicio 3 - TIR'!$C$18+SQRT(('Ejercicio 3 - TIR'!$E$18-'Ejercicio 3 - TIR'!$C$18)*('Ejercicio 3 - TIR'!$D$18-'Ejercicio 3 - TIR'!$C$18)*H901),'Ejercicio 3 - TIR'!$E$18-SQRT(('Ejercicio 3 - TIR'!$E$18-'Ejercicio 3 - TIR'!$C$18)*('Ejercicio 3 - TIR'!$E$18-'Ejercicio 3 - TIR'!$D$18)*(1-H901)))</f>
        <v>39112.8537849924</v>
      </c>
      <c r="J901" s="16">
        <f ca="1" t="shared" si="6714"/>
        <v>0.549005531468976</v>
      </c>
      <c r="K901" s="17">
        <f ca="1">IF(J901&lt;=('Ejercicio 3 - TIR'!$D$18-'Ejercicio 3 - TIR'!$C$18)/('Ejercicio 3 - TIR'!$E$18-'Ejercicio 3 - TIR'!$C$18),'Ejercicio 3 - TIR'!$C$18+SQRT(('Ejercicio 3 - TIR'!$E$18-'Ejercicio 3 - TIR'!$C$18)*('Ejercicio 3 - TIR'!$D$18-'Ejercicio 3 - TIR'!$C$18)*J901),'Ejercicio 3 - TIR'!$E$18-SQRT(('Ejercicio 3 - TIR'!$E$18-'Ejercicio 3 - TIR'!$C$18)*('Ejercicio 3 - TIR'!$E$18-'Ejercicio 3 - TIR'!$D$18)*(1-J901)))</f>
        <v>39074.7357934183</v>
      </c>
      <c r="L901" s="16">
        <f ca="1" t="shared" si="6714"/>
        <v>0.689366339204456</v>
      </c>
      <c r="M901" s="17">
        <f ca="1">IF(L901&lt;=('Ejercicio 3 - TIR'!$D$18-'Ejercicio 3 - TIR'!$C$18)/('Ejercicio 3 - TIR'!$E$18-'Ejercicio 3 - TIR'!$C$18),'Ejercicio 3 - TIR'!$C$18+SQRT(('Ejercicio 3 - TIR'!$E$18-'Ejercicio 3 - TIR'!$C$18)*('Ejercicio 3 - TIR'!$D$18-'Ejercicio 3 - TIR'!$C$18)*L901),'Ejercicio 3 - TIR'!$E$18-SQRT(('Ejercicio 3 - TIR'!$E$18-'Ejercicio 3 - TIR'!$C$18)*('Ejercicio 3 - TIR'!$E$18-'Ejercicio 3 - TIR'!$D$18)*(1-L901)))</f>
        <v>40173.2490679893</v>
      </c>
      <c r="N901" s="16">
        <f ca="1" t="shared" ref="N901:R901" si="6715">RAND()</f>
        <v>0.319405789841313</v>
      </c>
      <c r="O901" s="17">
        <f ca="1">IF(N901&lt;=('Ejercicio 3 - TIR'!$D$18-'Ejercicio 3 - TIR'!$C$18)/('Ejercicio 3 - TIR'!$E$18-'Ejercicio 3 - TIR'!$C$18),'Ejercicio 3 - TIR'!$C$18+SQRT(('Ejercicio 3 - TIR'!$E$18-'Ejercicio 3 - TIR'!$C$18)*('Ejercicio 3 - TIR'!$D$18-'Ejercicio 3 - TIR'!$C$18)*N901),'Ejercicio 3 - TIR'!$E$18-SQRT(('Ejercicio 3 - TIR'!$E$18-'Ejercicio 3 - TIR'!$C$18)*('Ejercicio 3 - TIR'!$E$18-'Ejercicio 3 - TIR'!$D$18)*(1-N901)))</f>
        <v>36921.7677276977</v>
      </c>
      <c r="P901" s="16">
        <f ca="1" t="shared" si="6715"/>
        <v>0.791069483371247</v>
      </c>
      <c r="Q901" s="18">
        <f ca="1">IF(P901&lt;=('Ejercicio 3 - TIR'!$D$22-'Ejercicio 3 - TIR'!$C$22)/('Ejercicio 3 - TIR'!$E$22-'Ejercicio 3 - TIR'!$C$22),'Ejercicio 3 - TIR'!$C$22+SQRT(('Ejercicio 3 - TIR'!$E$22-'Ejercicio 3 - TIR'!$C$22)*('Ejercicio 3 - TIR'!$D$22-'Ejercicio 3 - TIR'!$C$22)*P901),'Ejercicio 3 - TIR'!$E$22-SQRT(('Ejercicio 3 - TIR'!$E$22-'Ejercicio 3 - TIR'!$C$22)*('Ejercicio 3 - TIR'!$E$22-'Ejercicio 3 - TIR'!$D$22)*(1-P901)))</f>
        <v>0.160607348558494</v>
      </c>
      <c r="R901" s="16">
        <f ca="1" t="shared" si="6715"/>
        <v>0.400756034595918</v>
      </c>
      <c r="S901" s="18">
        <f ca="1">IF(R901&lt;=('Ejercicio 3 - TIR'!$D$23-'Ejercicio 3 - TIR'!$C$23)/('Ejercicio 3 - TIR'!$E$23-'Ejercicio 3 - TIR'!$C$23),'Ejercicio 3 - TIR'!$C$23+SQRT(('Ejercicio 3 - TIR'!$E$23-'Ejercicio 3 - TIR'!$C$23)*('Ejercicio 3 - TIR'!$D$23-'Ejercicio 3 - TIR'!$C$23)*R901),'Ejercicio 3 - TIR'!$E$23-SQRT(('Ejercicio 3 - TIR'!$E$23-'Ejercicio 3 - TIR'!$C$23)*('Ejercicio 3 - TIR'!$E$23-'Ejercicio 3 - TIR'!$D$23)*(1-R901)))</f>
        <v>0.146858161930271</v>
      </c>
      <c r="T901" s="16">
        <f ca="1" t="shared" ref="T901:X901" si="6716">RAND()</f>
        <v>0.438501944475551</v>
      </c>
      <c r="U901" s="18">
        <f ca="1">IF(T901&lt;=('Ejercicio 3 - TIR'!$D$24-'Ejercicio 3 - TIR'!$C$24)/('Ejercicio 3 - TIR'!$E$24-'Ejercicio 3 - TIR'!$C$24),'Ejercicio 3 - TIR'!$C$24+SQRT(('Ejercicio 3 - TIR'!$E$24-'Ejercicio 3 - TIR'!$C$24)*('Ejercicio 3 - TIR'!$D$24-'Ejercicio 3 - TIR'!$C$24)*T901),'Ejercicio 3 - TIR'!$E$24-SQRT(('Ejercicio 3 - TIR'!$E$24-'Ejercicio 3 - TIR'!$C$24)*('Ejercicio 3 - TIR'!$E$24-'Ejercicio 3 - TIR'!$D$24)*(1-T901)))</f>
        <v>0.180349091366421</v>
      </c>
      <c r="V901" s="16">
        <f ca="1" t="shared" si="6716"/>
        <v>0.102825611142974</v>
      </c>
      <c r="W901" s="18">
        <f ca="1">IF(V901&lt;=('Ejercicio 3 - TIR'!$D$25-'Ejercicio 3 - TIR'!$C$25)/('Ejercicio 3 - TIR'!$E$25-'Ejercicio 3 - TIR'!$C$25),'Ejercicio 3 - TIR'!$C$25+SQRT(('Ejercicio 3 - TIR'!$E$25-'Ejercicio 3 - TIR'!$C$25)*('Ejercicio 3 - TIR'!$D$25-'Ejercicio 3 - TIR'!$C$25)*V901),'Ejercicio 3 - TIR'!$E$25-SQRT(('Ejercicio 3 - TIR'!$E$25-'Ejercicio 3 - TIR'!$C$25)*('Ejercicio 3 - TIR'!$E$25-'Ejercicio 3 - TIR'!$D$25)*(1-V901)))</f>
        <v>0.191998160509018</v>
      </c>
      <c r="X901" s="16">
        <f ca="1" t="shared" si="6716"/>
        <v>0.0947674651447097</v>
      </c>
      <c r="Y901" s="18">
        <f ca="1">IF(X901&lt;=('Ejercicio 3 - TIR'!$D$26-'Ejercicio 3 - TIR'!$C$26)/('Ejercicio 3 - TIR'!$E$26-'Ejercicio 3 - TIR'!$C$26),'Ejercicio 3 - TIR'!$C$26+SQRT(('Ejercicio 3 - TIR'!$E$26-'Ejercicio 3 - TIR'!$C$26)*('Ejercicio 3 - TIR'!$D$26-'Ejercicio 3 - TIR'!$C$26)*X901),'Ejercicio 3 - TIR'!$E$26-SQRT(('Ejercicio 3 - TIR'!$E$26-'Ejercicio 3 - TIR'!$C$26)*('Ejercicio 3 - TIR'!$E$26-'Ejercicio 3 - TIR'!$D$26)*(1-X901)))</f>
        <v>0.205996004372677</v>
      </c>
      <c r="Z901" s="16">
        <f ca="1" t="shared" si="6668"/>
        <v>1.16060734855849</v>
      </c>
      <c r="AA901" s="16">
        <f ca="1" t="shared" si="6669"/>
        <v>1.33105201049056</v>
      </c>
      <c r="AB901" s="16">
        <f ca="1" t="shared" si="6670"/>
        <v>1.57110603114398</v>
      </c>
      <c r="AC901" s="16">
        <f ca="1" t="shared" si="6671"/>
        <v>1.87275549908825</v>
      </c>
      <c r="AD901" s="16">
        <f ca="1" t="shared" si="6672"/>
        <v>2.25853564906739</v>
      </c>
      <c r="AE901" s="15">
        <f ca="1" t="shared" si="6673"/>
        <v>4610.40927147123</v>
      </c>
      <c r="AF901" s="15">
        <f ca="1" t="shared" si="6674"/>
        <v>5287.48550282577</v>
      </c>
      <c r="AG901" s="15">
        <f ca="1" t="shared" si="6675"/>
        <v>6241.07870887352</v>
      </c>
      <c r="AH901" s="15">
        <f ca="1" t="shared" si="6676"/>
        <v>7439.35434056923</v>
      </c>
      <c r="AI901" s="15">
        <f ca="1" t="shared" si="6677"/>
        <v>8971.83160983903</v>
      </c>
      <c r="AJ901" s="17">
        <f ca="1" t="shared" si="6678"/>
        <v>50249.3693640721</v>
      </c>
      <c r="AK901" s="17">
        <f ca="1" t="shared" si="6679"/>
        <v>52061.2426665374</v>
      </c>
      <c r="AL901" s="17">
        <f ca="1" t="shared" si="6680"/>
        <v>61390.5530703969</v>
      </c>
      <c r="AM901" s="17">
        <f ca="1" t="shared" si="6681"/>
        <v>75234.6731083188</v>
      </c>
      <c r="AN901" s="17">
        <f ca="1" t="shared" si="6682"/>
        <v>83389.1286395909</v>
      </c>
      <c r="AO901" s="17">
        <f ca="1">C901/'Ejercicio 3 - TIR'!$D$7</f>
        <v>14346.0984595588</v>
      </c>
      <c r="AP901" s="17">
        <f ca="1" t="shared" si="6683"/>
        <v>35903.2709045133</v>
      </c>
      <c r="AQ901" s="17">
        <f ca="1" t="shared" si="6684"/>
        <v>37715.1442069786</v>
      </c>
      <c r="AR901" s="17">
        <f ca="1" t="shared" si="6685"/>
        <v>47044.4546108381</v>
      </c>
      <c r="AS901" s="17">
        <f ca="1" t="shared" si="6686"/>
        <v>60888.57464876</v>
      </c>
      <c r="AT901" s="17">
        <f ca="1" t="shared" si="6687"/>
        <v>69043.0301800321</v>
      </c>
      <c r="AU901" s="17">
        <f ca="1">AP901*'Ejercicio 3 - TIR'!$D$5</f>
        <v>17951.6354522566</v>
      </c>
      <c r="AV901" s="17">
        <f ca="1">AQ901*'Ejercicio 3 - TIR'!$D$5</f>
        <v>18857.5721034893</v>
      </c>
      <c r="AW901" s="17">
        <f ca="1">AR901*'Ejercicio 3 - TIR'!$D$5</f>
        <v>23522.2273054191</v>
      </c>
      <c r="AX901" s="17">
        <f ca="1">AS901*'Ejercicio 3 - TIR'!$D$5</f>
        <v>30444.28732438</v>
      </c>
      <c r="AY901" s="17">
        <f ca="1">AT901*'Ejercicio 3 - TIR'!$D$5</f>
        <v>34521.515090016</v>
      </c>
      <c r="AZ901" s="17">
        <f ca="1" t="shared" ref="AZ901:BD901" si="6717">AJ901-AU901-AE901</f>
        <v>27687.3246403442</v>
      </c>
      <c r="BA901" s="17">
        <f ca="1" t="shared" si="6717"/>
        <v>27916.1850602223</v>
      </c>
      <c r="BB901" s="17">
        <f ca="1" t="shared" si="6717"/>
        <v>31627.2470561044</v>
      </c>
      <c r="BC901" s="17">
        <f ca="1" t="shared" si="6717"/>
        <v>37351.0314433696</v>
      </c>
      <c r="BD901" s="17">
        <f ca="1" t="shared" si="6717"/>
        <v>39895.7819397358</v>
      </c>
      <c r="BE901" s="17">
        <f ca="1" t="shared" ref="BE901:BI901" si="6718">AZ901/Z901</f>
        <v>23855.89292945</v>
      </c>
      <c r="BF901" s="17">
        <f ca="1" t="shared" si="6718"/>
        <v>20973.0234733155</v>
      </c>
      <c r="BG901" s="17">
        <f ca="1" t="shared" si="6718"/>
        <v>20130.5618011506</v>
      </c>
      <c r="BH901" s="17">
        <f ca="1" t="shared" si="6718"/>
        <v>19944.4249190853</v>
      </c>
      <c r="BI901" s="17">
        <f ca="1" t="shared" si="6718"/>
        <v>17664.4464107573</v>
      </c>
      <c r="BJ901" s="17">
        <f ca="1" t="shared" si="6690"/>
        <v>64833.7313944025</v>
      </c>
      <c r="BK901" s="17">
        <f ca="1" t="shared" si="6691"/>
        <v>32401.1747959443</v>
      </c>
      <c r="BL901" s="17">
        <f ca="1" t="shared" si="6692"/>
        <v>97234.9061903468</v>
      </c>
      <c r="BM901" s="17">
        <f ca="1">BK901*'Ejercicio 3 - TIR'!$D$5</f>
        <v>16200.5873979722</v>
      </c>
      <c r="BN901" s="17">
        <f ca="1" t="shared" si="6693"/>
        <v>81034.3187923746</v>
      </c>
      <c r="BO901" s="17">
        <f ca="1" t="shared" si="6694"/>
        <v>35879.1409052304</v>
      </c>
      <c r="BP901" s="17">
        <f ca="1" t="shared" si="6695"/>
        <v>-100436.583973245</v>
      </c>
      <c r="BQ901" s="17">
        <f ca="1" t="shared" ref="BQ901:BT901" si="6719">BE901</f>
        <v>23855.89292945</v>
      </c>
      <c r="BR901" s="17">
        <f ca="1" t="shared" si="6719"/>
        <v>20973.0234733155</v>
      </c>
      <c r="BS901" s="17">
        <f ca="1" t="shared" si="6719"/>
        <v>20130.5618011506</v>
      </c>
      <c r="BT901" s="17">
        <f ca="1" t="shared" si="6719"/>
        <v>19944.4249190853</v>
      </c>
      <c r="BU901" s="17">
        <f ca="1" t="shared" si="6697"/>
        <v>53543.5873159877</v>
      </c>
      <c r="BV901" s="19">
        <f ca="1" t="shared" si="6698"/>
        <v>10.1976206906583</v>
      </c>
    </row>
    <row r="902" ht="15" customHeight="1" spans="1:74">
      <c r="A902" s="15">
        <v>901</v>
      </c>
      <c r="B902" s="16">
        <f ca="1" t="shared" ref="B902:F902" si="6720">RAND()</f>
        <v>0.828863104137868</v>
      </c>
      <c r="C902" s="17">
        <f ca="1">IF(B902&lt;=('Ejercicio 3 - TIR'!$D$13-'Ejercicio 3 - TIR'!$C$13)/('Ejercicio 3 - TIR'!$E$13-'Ejercicio 3 - TIR'!$C$13),'Ejercicio 3 - TIR'!$C$13+SQRT(('Ejercicio 3 - TIR'!$E$13-'Ejercicio 3 - TIR'!$C$13)*('Ejercicio 3 - TIR'!$D$13-'Ejercicio 3 - TIR'!$C$13)*B902),'Ejercicio 3 - TIR'!$E$13-SQRT(('Ejercicio 3 - TIR'!$E$13-'Ejercicio 3 - TIR'!$C$13)*('Ejercicio 3 - TIR'!$E$13-'Ejercicio 3 - TIR'!$D$13)*(1-B902)))</f>
        <v>85669.4635468676</v>
      </c>
      <c r="D902" s="16">
        <f ca="1" t="shared" si="6720"/>
        <v>0.723463713376886</v>
      </c>
      <c r="E902" s="17">
        <f ca="1">IF(D902&lt;=('Ejercicio 3 - TIR'!$D$14-'Ejercicio 3 - TIR'!$C$14)/('Ejercicio 3 - TIR'!$E$14-'Ejercicio 3 - TIR'!$C$14),'Ejercicio 3 - TIR'!$C$14+SQRT(('Ejercicio 3 - TIR'!$E$14-'Ejercicio 3 - TIR'!$C$14)*('Ejercicio 3 - TIR'!$D$14-'Ejercicio 3 - TIR'!$C$14)*D902),'Ejercicio 3 - TIR'!$E$14-SQRT(('Ejercicio 3 - TIR'!$E$14-'Ejercicio 3 - TIR'!$C$14)*('Ejercicio 3 - TIR'!$E$14-'Ejercicio 3 - TIR'!$D$14)*(1-D902)))</f>
        <v>33559.4687336007</v>
      </c>
      <c r="F902" s="16">
        <f ca="1" t="shared" si="6720"/>
        <v>0.473373395104209</v>
      </c>
      <c r="G902" s="17">
        <f ca="1">IF(F902&lt;=('Ejercicio 3 - TIR'!$D$18-'Ejercicio 3 - TIR'!$C$18)/('Ejercicio 3 - TIR'!$E$18-'Ejercicio 3 - TIR'!$C$18),'Ejercicio 3 - TIR'!$C$18+SQRT(('Ejercicio 3 - TIR'!$E$18-'Ejercicio 3 - TIR'!$C$18)*('Ejercicio 3 - TIR'!$D$18-'Ejercicio 3 - TIR'!$C$18)*F902),'Ejercicio 3 - TIR'!$E$18-SQRT(('Ejercicio 3 - TIR'!$E$18-'Ejercicio 3 - TIR'!$C$18)*('Ejercicio 3 - TIR'!$E$18-'Ejercicio 3 - TIR'!$D$18)*(1-F902)))</f>
        <v>38426.5063499431</v>
      </c>
      <c r="H902" s="16">
        <f ca="1" t="shared" ref="H902:L902" si="6721">RAND()</f>
        <v>0.671247355404305</v>
      </c>
      <c r="I902" s="17">
        <f ca="1">IF(H902&lt;=('Ejercicio 3 - TIR'!$D$18-'Ejercicio 3 - TIR'!$C$18)/('Ejercicio 3 - TIR'!$E$18-'Ejercicio 3 - TIR'!$C$18),'Ejercicio 3 - TIR'!$C$18+SQRT(('Ejercicio 3 - TIR'!$E$18-'Ejercicio 3 - TIR'!$C$18)*('Ejercicio 3 - TIR'!$D$18-'Ejercicio 3 - TIR'!$C$18)*H902),'Ejercicio 3 - TIR'!$E$18-SQRT(('Ejercicio 3 - TIR'!$E$18-'Ejercicio 3 - TIR'!$C$18)*('Ejercicio 3 - TIR'!$E$18-'Ejercicio 3 - TIR'!$D$18)*(1-H902)))</f>
        <v>40034.4740112776</v>
      </c>
      <c r="J902" s="16">
        <f ca="1" t="shared" si="6721"/>
        <v>0.145947687779044</v>
      </c>
      <c r="K902" s="17">
        <f ca="1">IF(J902&lt;=('Ejercicio 3 - TIR'!$D$18-'Ejercicio 3 - TIR'!$C$18)/('Ejercicio 3 - TIR'!$E$18-'Ejercicio 3 - TIR'!$C$18),'Ejercicio 3 - TIR'!$C$18+SQRT(('Ejercicio 3 - TIR'!$E$18-'Ejercicio 3 - TIR'!$C$18)*('Ejercicio 3 - TIR'!$D$18-'Ejercicio 3 - TIR'!$C$18)*J902),'Ejercicio 3 - TIR'!$E$18-SQRT(('Ejercicio 3 - TIR'!$E$18-'Ejercicio 3 - TIR'!$C$18)*('Ejercicio 3 - TIR'!$E$18-'Ejercicio 3 - TIR'!$D$18)*(1-J902)))</f>
        <v>34678.9051247975</v>
      </c>
      <c r="L902" s="16">
        <f ca="1" t="shared" si="6721"/>
        <v>0.225595694799199</v>
      </c>
      <c r="M902" s="17">
        <f ca="1">IF(L902&lt;=('Ejercicio 3 - TIR'!$D$18-'Ejercicio 3 - TIR'!$C$18)/('Ejercicio 3 - TIR'!$E$18-'Ejercicio 3 - TIR'!$C$18),'Ejercicio 3 - TIR'!$C$18+SQRT(('Ejercicio 3 - TIR'!$E$18-'Ejercicio 3 - TIR'!$C$18)*('Ejercicio 3 - TIR'!$D$18-'Ejercicio 3 - TIR'!$C$18)*L902),'Ejercicio 3 - TIR'!$E$18-SQRT(('Ejercicio 3 - TIR'!$E$18-'Ejercicio 3 - TIR'!$C$18)*('Ejercicio 3 - TIR'!$E$18-'Ejercicio 3 - TIR'!$D$18)*(1-L902)))</f>
        <v>35817.1603226901</v>
      </c>
      <c r="N902" s="16">
        <f ca="1" t="shared" ref="N902:R902" si="6722">RAND()</f>
        <v>0.318121942620058</v>
      </c>
      <c r="O902" s="17">
        <f ca="1">IF(N902&lt;=('Ejercicio 3 - TIR'!$D$18-'Ejercicio 3 - TIR'!$C$18)/('Ejercicio 3 - TIR'!$E$18-'Ejercicio 3 - TIR'!$C$18),'Ejercicio 3 - TIR'!$C$18+SQRT(('Ejercicio 3 - TIR'!$E$18-'Ejercicio 3 - TIR'!$C$18)*('Ejercicio 3 - TIR'!$D$18-'Ejercicio 3 - TIR'!$C$18)*N902),'Ejercicio 3 - TIR'!$E$18-SQRT(('Ejercicio 3 - TIR'!$E$18-'Ejercicio 3 - TIR'!$C$18)*('Ejercicio 3 - TIR'!$E$18-'Ejercicio 3 - TIR'!$D$18)*(1-N902)))</f>
        <v>36907.8427452432</v>
      </c>
      <c r="P902" s="16">
        <f ca="1" t="shared" si="6722"/>
        <v>0.224469631901341</v>
      </c>
      <c r="Q902" s="18">
        <f ca="1">IF(P902&lt;=('Ejercicio 3 - TIR'!$D$22-'Ejercicio 3 - TIR'!$C$22)/('Ejercicio 3 - TIR'!$E$22-'Ejercicio 3 - TIR'!$C$22),'Ejercicio 3 - TIR'!$C$22+SQRT(('Ejercicio 3 - TIR'!$E$22-'Ejercicio 3 - TIR'!$C$22)*('Ejercicio 3 - TIR'!$D$22-'Ejercicio 3 - TIR'!$C$22)*P902),'Ejercicio 3 - TIR'!$E$22-SQRT(('Ejercicio 3 - TIR'!$E$22-'Ejercicio 3 - TIR'!$C$22)*('Ejercicio 3 - TIR'!$E$22-'Ejercicio 3 - TIR'!$D$22)*(1-P902)))</f>
        <v>0.140100879021138</v>
      </c>
      <c r="R902" s="16">
        <f ca="1" t="shared" si="6722"/>
        <v>0.415361273529758</v>
      </c>
      <c r="S902" s="18">
        <f ca="1">IF(R902&lt;=('Ejercicio 3 - TIR'!$D$23-'Ejercicio 3 - TIR'!$C$23)/('Ejercicio 3 - TIR'!$E$23-'Ejercicio 3 - TIR'!$C$23),'Ejercicio 3 - TIR'!$C$23+SQRT(('Ejercicio 3 - TIR'!$E$23-'Ejercicio 3 - TIR'!$C$23)*('Ejercicio 3 - TIR'!$D$23-'Ejercicio 3 - TIR'!$C$23)*R902),'Ejercicio 3 - TIR'!$E$23-SQRT(('Ejercicio 3 - TIR'!$E$23-'Ejercicio 3 - TIR'!$C$23)*('Ejercicio 3 - TIR'!$E$23-'Ejercicio 3 - TIR'!$D$23)*(1-R902)))</f>
        <v>0.147343194625968</v>
      </c>
      <c r="T902" s="16">
        <f ca="1" t="shared" ref="T902:X902" si="6723">RAND()</f>
        <v>0.439741308091044</v>
      </c>
      <c r="U902" s="18">
        <f ca="1">IF(T902&lt;=('Ejercicio 3 - TIR'!$D$24-'Ejercicio 3 - TIR'!$C$24)/('Ejercicio 3 - TIR'!$E$24-'Ejercicio 3 - TIR'!$C$24),'Ejercicio 3 - TIR'!$C$24+SQRT(('Ejercicio 3 - TIR'!$E$24-'Ejercicio 3 - TIR'!$C$24)*('Ejercicio 3 - TIR'!$D$24-'Ejercicio 3 - TIR'!$C$24)*T902),'Ejercicio 3 - TIR'!$E$24-SQRT(('Ejercicio 3 - TIR'!$E$24-'Ejercicio 3 - TIR'!$C$24)*('Ejercicio 3 - TIR'!$E$24-'Ejercicio 3 - TIR'!$D$24)*(1-T902)))</f>
        <v>0.180392875169421</v>
      </c>
      <c r="V902" s="16">
        <f ca="1" t="shared" si="6723"/>
        <v>0.706730632935102</v>
      </c>
      <c r="W902" s="18">
        <f ca="1">IF(V902&lt;=('Ejercicio 3 - TIR'!$D$25-'Ejercicio 3 - TIR'!$C$25)/('Ejercicio 3 - TIR'!$E$25-'Ejercicio 3 - TIR'!$C$25),'Ejercicio 3 - TIR'!$C$25+SQRT(('Ejercicio 3 - TIR'!$E$25-'Ejercicio 3 - TIR'!$C$25)*('Ejercicio 3 - TIR'!$D$25-'Ejercicio 3 - TIR'!$C$25)*V902),'Ejercicio 3 - TIR'!$E$25-SQRT(('Ejercicio 3 - TIR'!$E$25-'Ejercicio 3 - TIR'!$C$25)*('Ejercicio 3 - TIR'!$E$25-'Ejercicio 3 - TIR'!$D$25)*(1-V902)))</f>
        <v>0.217961854224579</v>
      </c>
      <c r="X902" s="16">
        <f ca="1" t="shared" si="6723"/>
        <v>0.157710941250613</v>
      </c>
      <c r="Y902" s="18">
        <f ca="1">IF(X902&lt;=('Ejercicio 3 - TIR'!$D$26-'Ejercicio 3 - TIR'!$C$26)/('Ejercicio 3 - TIR'!$E$26-'Ejercicio 3 - TIR'!$C$26),'Ejercicio 3 - TIR'!$C$26+SQRT(('Ejercicio 3 - TIR'!$E$26-'Ejercicio 3 - TIR'!$C$26)*('Ejercicio 3 - TIR'!$D$26-'Ejercicio 3 - TIR'!$C$26)*X902),'Ejercicio 3 - TIR'!$E$26-SQRT(('Ejercicio 3 - TIR'!$E$26-'Ejercicio 3 - TIR'!$C$26)*('Ejercicio 3 - TIR'!$E$26-'Ejercicio 3 - TIR'!$D$26)*(1-X902)))</f>
        <v>0.210635395353049</v>
      </c>
      <c r="Z902" s="16">
        <f ca="1" t="shared" si="6668"/>
        <v>1.14010087902114</v>
      </c>
      <c r="AA902" s="16">
        <f ca="1" t="shared" si="6669"/>
        <v>1.30808698473199</v>
      </c>
      <c r="AB902" s="16">
        <f ca="1" t="shared" si="6670"/>
        <v>1.54405655687949</v>
      </c>
      <c r="AC902" s="16">
        <f ca="1" t="shared" si="6671"/>
        <v>1.88060198704456</v>
      </c>
      <c r="AD902" s="16">
        <f ca="1" t="shared" si="6672"/>
        <v>2.27672333008742</v>
      </c>
      <c r="AE902" s="15">
        <f ca="1" t="shared" si="6673"/>
        <v>4701.71106905984</v>
      </c>
      <c r="AF902" s="15">
        <f ca="1" t="shared" si="6674"/>
        <v>5394.4761981834</v>
      </c>
      <c r="AG902" s="15">
        <f ca="1" t="shared" si="6675"/>
        <v>6367.60126960671</v>
      </c>
      <c r="AH902" s="15">
        <f ca="1" t="shared" si="6676"/>
        <v>7755.49544929296</v>
      </c>
      <c r="AI902" s="15">
        <f ca="1" t="shared" si="6677"/>
        <v>9389.07729941356</v>
      </c>
      <c r="AJ902" s="17">
        <f ca="1" t="shared" si="6678"/>
        <v>43810.0936672815</v>
      </c>
      <c r="AK902" s="17">
        <f ca="1" t="shared" si="6679"/>
        <v>52368.5743947433</v>
      </c>
      <c r="AL902" s="17">
        <f ca="1" t="shared" si="6680"/>
        <v>53546.1908433453</v>
      </c>
      <c r="AM902" s="17">
        <f ca="1" t="shared" si="6681"/>
        <v>67357.8228731445</v>
      </c>
      <c r="AN902" s="17">
        <f ca="1" t="shared" si="6682"/>
        <v>84028.9466412929</v>
      </c>
      <c r="AO902" s="17">
        <f ca="1">C902/'Ejercicio 3 - TIR'!$D$7</f>
        <v>17133.8927093735</v>
      </c>
      <c r="AP902" s="17">
        <f ca="1" t="shared" si="6683"/>
        <v>26676.2009579079</v>
      </c>
      <c r="AQ902" s="17">
        <f ca="1" t="shared" si="6684"/>
        <v>35234.6816853697</v>
      </c>
      <c r="AR902" s="17">
        <f ca="1" t="shared" si="6685"/>
        <v>36412.2981339718</v>
      </c>
      <c r="AS902" s="17">
        <f ca="1" t="shared" si="6686"/>
        <v>50223.930163771</v>
      </c>
      <c r="AT902" s="17">
        <f ca="1" t="shared" si="6687"/>
        <v>66895.0539319194</v>
      </c>
      <c r="AU902" s="17">
        <f ca="1">AP902*'Ejercicio 3 - TIR'!$D$5</f>
        <v>13338.100478954</v>
      </c>
      <c r="AV902" s="17">
        <f ca="1">AQ902*'Ejercicio 3 - TIR'!$D$5</f>
        <v>17617.3408426849</v>
      </c>
      <c r="AW902" s="17">
        <f ca="1">AR902*'Ejercicio 3 - TIR'!$D$5</f>
        <v>18206.1490669859</v>
      </c>
      <c r="AX902" s="17">
        <f ca="1">AS902*'Ejercicio 3 - TIR'!$D$5</f>
        <v>25111.9650818855</v>
      </c>
      <c r="AY902" s="17">
        <f ca="1">AT902*'Ejercicio 3 - TIR'!$D$5</f>
        <v>33447.5269659597</v>
      </c>
      <c r="AZ902" s="17">
        <f ca="1" t="shared" ref="AZ902:BD902" si="6724">AJ902-AU902-AE902</f>
        <v>25770.2821192676</v>
      </c>
      <c r="BA902" s="17">
        <f ca="1" t="shared" si="6724"/>
        <v>29356.757353875</v>
      </c>
      <c r="BB902" s="17">
        <f ca="1" t="shared" si="6724"/>
        <v>28972.4405067527</v>
      </c>
      <c r="BC902" s="17">
        <f ca="1" t="shared" si="6724"/>
        <v>34490.3623419661</v>
      </c>
      <c r="BD902" s="17">
        <f ca="1" t="shared" si="6724"/>
        <v>41192.3423759196</v>
      </c>
      <c r="BE902" s="17">
        <f ca="1" t="shared" ref="BE902:BI902" si="6725">AZ902/Z902</f>
        <v>22603.5104379477</v>
      </c>
      <c r="BF902" s="17">
        <f ca="1" t="shared" si="6725"/>
        <v>22442.5116192788</v>
      </c>
      <c r="BG902" s="17">
        <f ca="1" t="shared" si="6725"/>
        <v>18763.8466853219</v>
      </c>
      <c r="BH902" s="17">
        <f ca="1" t="shared" si="6725"/>
        <v>18340.0648194406</v>
      </c>
      <c r="BI902" s="17">
        <f ca="1" t="shared" si="6725"/>
        <v>18092.8186712691</v>
      </c>
      <c r="BJ902" s="17">
        <f ca="1" t="shared" si="6690"/>
        <v>76405.625411128</v>
      </c>
      <c r="BK902" s="17">
        <f ca="1" t="shared" si="6691"/>
        <v>39009.1332666454</v>
      </c>
      <c r="BL902" s="17">
        <f ca="1" t="shared" si="6692"/>
        <v>115414.758677773</v>
      </c>
      <c r="BM902" s="17">
        <f ca="1">BK902*'Ejercicio 3 - TIR'!$D$5</f>
        <v>19504.5666333227</v>
      </c>
      <c r="BN902" s="17">
        <f ca="1" t="shared" si="6693"/>
        <v>95910.1920444508</v>
      </c>
      <c r="BO902" s="17">
        <f ca="1" t="shared" si="6694"/>
        <v>42126.4150882874</v>
      </c>
      <c r="BP902" s="17">
        <f ca="1" t="shared" si="6695"/>
        <v>-119228.932280468</v>
      </c>
      <c r="BQ902" s="17">
        <f ca="1" t="shared" ref="BQ902:BT902" si="6726">BE902</f>
        <v>22603.5104379477</v>
      </c>
      <c r="BR902" s="17">
        <f ca="1" t="shared" si="6726"/>
        <v>22442.5116192788</v>
      </c>
      <c r="BS902" s="17">
        <f ca="1" t="shared" si="6726"/>
        <v>18763.8466853219</v>
      </c>
      <c r="BT902" s="17">
        <f ca="1" t="shared" si="6726"/>
        <v>18340.0648194406</v>
      </c>
      <c r="BU902" s="17">
        <f ca="1" t="shared" si="6697"/>
        <v>60219.2337595565</v>
      </c>
      <c r="BV902" s="19">
        <f ca="1" t="shared" si="6698"/>
        <v>5.29479267264865</v>
      </c>
    </row>
    <row r="903" ht="15" customHeight="1" spans="1:74">
      <c r="A903" s="15">
        <v>902</v>
      </c>
      <c r="B903" s="16">
        <f ca="1" t="shared" ref="B903:F903" si="6727">RAND()</f>
        <v>0.144900437433219</v>
      </c>
      <c r="C903" s="17">
        <f ca="1">IF(B903&lt;=('Ejercicio 3 - TIR'!$D$13-'Ejercicio 3 - TIR'!$C$13)/('Ejercicio 3 - TIR'!$E$13-'Ejercicio 3 - TIR'!$C$13),'Ejercicio 3 - TIR'!$C$13+SQRT(('Ejercicio 3 - TIR'!$E$13-'Ejercicio 3 - TIR'!$C$13)*('Ejercicio 3 - TIR'!$D$13-'Ejercicio 3 - TIR'!$C$13)*B903),'Ejercicio 3 - TIR'!$E$13-SQRT(('Ejercicio 3 - TIR'!$E$13-'Ejercicio 3 - TIR'!$C$13)*('Ejercicio 3 - TIR'!$E$13-'Ejercicio 3 - TIR'!$D$13)*(1-B903)))</f>
        <v>67613.1580157834</v>
      </c>
      <c r="D903" s="16">
        <f ca="1" t="shared" si="6727"/>
        <v>0.0275872344784711</v>
      </c>
      <c r="E903" s="17">
        <f ca="1">IF(D903&lt;=('Ejercicio 3 - TIR'!$D$14-'Ejercicio 3 - TIR'!$C$14)/('Ejercicio 3 - TIR'!$E$14-'Ejercicio 3 - TIR'!$C$14),'Ejercicio 3 - TIR'!$C$14+SQRT(('Ejercicio 3 - TIR'!$E$14-'Ejercicio 3 - TIR'!$C$14)*('Ejercicio 3 - TIR'!$D$14-'Ejercicio 3 - TIR'!$C$14)*D903),'Ejercicio 3 - TIR'!$E$14-SQRT(('Ejercicio 3 - TIR'!$E$14-'Ejercicio 3 - TIR'!$C$14)*('Ejercicio 3 - TIR'!$E$14-'Ejercicio 3 - TIR'!$D$14)*(1-D903)))</f>
        <v>26438.4166941069</v>
      </c>
      <c r="F903" s="16">
        <f ca="1" t="shared" si="6727"/>
        <v>0.406482930045412</v>
      </c>
      <c r="G903" s="17">
        <f ca="1">IF(F903&lt;=('Ejercicio 3 - TIR'!$D$18-'Ejercicio 3 - TIR'!$C$18)/('Ejercicio 3 - TIR'!$E$18-'Ejercicio 3 - TIR'!$C$18),'Ejercicio 3 - TIR'!$C$18+SQRT(('Ejercicio 3 - TIR'!$E$18-'Ejercicio 3 - TIR'!$C$18)*('Ejercicio 3 - TIR'!$D$18-'Ejercicio 3 - TIR'!$C$18)*F903),'Ejercicio 3 - TIR'!$E$18-SQRT(('Ejercicio 3 - TIR'!$E$18-'Ejercicio 3 - TIR'!$C$18)*('Ejercicio 3 - TIR'!$E$18-'Ejercicio 3 - TIR'!$D$18)*(1-F903)))</f>
        <v>37808.4850967913</v>
      </c>
      <c r="H903" s="16">
        <f ca="1" t="shared" ref="H903:L903" si="6728">RAND()</f>
        <v>0.153348376440756</v>
      </c>
      <c r="I903" s="17">
        <f ca="1">IF(H903&lt;=('Ejercicio 3 - TIR'!$D$18-'Ejercicio 3 - TIR'!$C$18)/('Ejercicio 3 - TIR'!$E$18-'Ejercicio 3 - TIR'!$C$18),'Ejercicio 3 - TIR'!$C$18+SQRT(('Ejercicio 3 - TIR'!$E$18-'Ejercicio 3 - TIR'!$C$18)*('Ejercicio 3 - TIR'!$D$18-'Ejercicio 3 - TIR'!$C$18)*H903),'Ejercicio 3 - TIR'!$E$18-SQRT(('Ejercicio 3 - TIR'!$E$18-'Ejercicio 3 - TIR'!$C$18)*('Ejercicio 3 - TIR'!$E$18-'Ejercicio 3 - TIR'!$D$18)*(1-H903)))</f>
        <v>34796.0667703977</v>
      </c>
      <c r="J903" s="16">
        <f ca="1" t="shared" si="6728"/>
        <v>0.0914908400883396</v>
      </c>
      <c r="K903" s="17">
        <f ca="1">IF(J903&lt;=('Ejercicio 3 - TIR'!$D$18-'Ejercicio 3 - TIR'!$C$18)/('Ejercicio 3 - TIR'!$E$18-'Ejercicio 3 - TIR'!$C$18),'Ejercicio 3 - TIR'!$C$18+SQRT(('Ejercicio 3 - TIR'!$E$18-'Ejercicio 3 - TIR'!$C$18)*('Ejercicio 3 - TIR'!$D$18-'Ejercicio 3 - TIR'!$C$18)*J903),'Ejercicio 3 - TIR'!$E$18-SQRT(('Ejercicio 3 - TIR'!$E$18-'Ejercicio 3 - TIR'!$C$18)*('Ejercicio 3 - TIR'!$E$18-'Ejercicio 3 - TIR'!$D$18)*(1-J903)))</f>
        <v>33704.5412689361</v>
      </c>
      <c r="L903" s="16">
        <f ca="1" t="shared" si="6728"/>
        <v>0.101464582643573</v>
      </c>
      <c r="M903" s="17">
        <f ca="1">IF(L903&lt;=('Ejercicio 3 - TIR'!$D$18-'Ejercicio 3 - TIR'!$C$18)/('Ejercicio 3 - TIR'!$E$18-'Ejercicio 3 - TIR'!$C$18),'Ejercicio 3 - TIR'!$C$18+SQRT(('Ejercicio 3 - TIR'!$E$18-'Ejercicio 3 - TIR'!$C$18)*('Ejercicio 3 - TIR'!$D$18-'Ejercicio 3 - TIR'!$C$18)*L903),'Ejercicio 3 - TIR'!$E$18-SQRT(('Ejercicio 3 - TIR'!$E$18-'Ejercicio 3 - TIR'!$C$18)*('Ejercicio 3 - TIR'!$E$18-'Ejercicio 3 - TIR'!$D$18)*(1-L903)))</f>
        <v>33901.2417762215</v>
      </c>
      <c r="N903" s="16">
        <f ca="1" t="shared" ref="N903:R903" si="6729">RAND()</f>
        <v>0.0807716873476931</v>
      </c>
      <c r="O903" s="17">
        <f ca="1">IF(N903&lt;=('Ejercicio 3 - TIR'!$D$18-'Ejercicio 3 - TIR'!$C$18)/('Ejercicio 3 - TIR'!$E$18-'Ejercicio 3 - TIR'!$C$18),'Ejercicio 3 - TIR'!$C$18+SQRT(('Ejercicio 3 - TIR'!$E$18-'Ejercicio 3 - TIR'!$C$18)*('Ejercicio 3 - TIR'!$D$18-'Ejercicio 3 - TIR'!$C$18)*N903),'Ejercicio 3 - TIR'!$E$18-SQRT(('Ejercicio 3 - TIR'!$E$18-'Ejercicio 3 - TIR'!$C$18)*('Ejercicio 3 - TIR'!$E$18-'Ejercicio 3 - TIR'!$D$18)*(1-N903)))</f>
        <v>33480.7690388984</v>
      </c>
      <c r="P903" s="16">
        <f ca="1" t="shared" si="6729"/>
        <v>0.0731505929528551</v>
      </c>
      <c r="Q903" s="18">
        <f ca="1">IF(P903&lt;=('Ejercicio 3 - TIR'!$D$22-'Ejercicio 3 - TIR'!$C$22)/('Ejercicio 3 - TIR'!$E$22-'Ejercicio 3 - TIR'!$C$22),'Ejercicio 3 - TIR'!$C$22+SQRT(('Ejercicio 3 - TIR'!$E$22-'Ejercicio 3 - TIR'!$C$22)*('Ejercicio 3 - TIR'!$D$22-'Ejercicio 3 - TIR'!$C$22)*P903),'Ejercicio 3 - TIR'!$E$22-SQRT(('Ejercicio 3 - TIR'!$E$22-'Ejercicio 3 - TIR'!$C$22)*('Ejercicio 3 - TIR'!$E$22-'Ejercicio 3 - TIR'!$D$22)*(1-P903)))</f>
        <v>0.131474801406349</v>
      </c>
      <c r="R903" s="16">
        <f ca="1" t="shared" si="6729"/>
        <v>0.590507556227988</v>
      </c>
      <c r="S903" s="18">
        <f ca="1">IF(R903&lt;=('Ejercicio 3 - TIR'!$D$23-'Ejercicio 3 - TIR'!$C$23)/('Ejercicio 3 - TIR'!$E$23-'Ejercicio 3 - TIR'!$C$23),'Ejercicio 3 - TIR'!$C$23+SQRT(('Ejercicio 3 - TIR'!$E$23-'Ejercicio 3 - TIR'!$C$23)*('Ejercicio 3 - TIR'!$D$23-'Ejercicio 3 - TIR'!$C$23)*R903),'Ejercicio 3 - TIR'!$E$23-SQRT(('Ejercicio 3 - TIR'!$E$23-'Ejercicio 3 - TIR'!$C$23)*('Ejercicio 3 - TIR'!$E$23-'Ejercicio 3 - TIR'!$D$23)*(1-R903)))</f>
        <v>0.152850664855477</v>
      </c>
      <c r="T903" s="16">
        <f ca="1" t="shared" ref="T903:X903" si="6730">RAND()</f>
        <v>0.991178272590503</v>
      </c>
      <c r="U903" s="18">
        <f ca="1">IF(T903&lt;=('Ejercicio 3 - TIR'!$D$24-'Ejercicio 3 - TIR'!$C$24)/('Ejercicio 3 - TIR'!$E$24-'Ejercicio 3 - TIR'!$C$24),'Ejercicio 3 - TIR'!$C$24+SQRT(('Ejercicio 3 - TIR'!$E$24-'Ejercicio 3 - TIR'!$C$24)*('Ejercicio 3 - TIR'!$D$24-'Ejercicio 3 - TIR'!$C$24)*T903),'Ejercicio 3 - TIR'!$E$24-SQRT(('Ejercicio 3 - TIR'!$E$24-'Ejercicio 3 - TIR'!$C$24)*('Ejercicio 3 - TIR'!$E$24-'Ejercicio 3 - TIR'!$D$24)*(1-T903)))</f>
        <v>0.215030006363526</v>
      </c>
      <c r="V903" s="16">
        <f ca="1" t="shared" si="6730"/>
        <v>0.799507319303407</v>
      </c>
      <c r="W903" s="18">
        <f ca="1">IF(V903&lt;=('Ejercicio 3 - TIR'!$D$25-'Ejercicio 3 - TIR'!$C$25)/('Ejercicio 3 - TIR'!$E$25-'Ejercicio 3 - TIR'!$C$25),'Ejercicio 3 - TIR'!$C$25+SQRT(('Ejercicio 3 - TIR'!$E$25-'Ejercicio 3 - TIR'!$C$25)*('Ejercicio 3 - TIR'!$D$25-'Ejercicio 3 - TIR'!$C$25)*V903),'Ejercicio 3 - TIR'!$E$25-SQRT(('Ejercicio 3 - TIR'!$E$25-'Ejercicio 3 - TIR'!$C$25)*('Ejercicio 3 - TIR'!$E$25-'Ejercicio 3 - TIR'!$D$25)*(1-V903)))</f>
        <v>0.223509919168903</v>
      </c>
      <c r="X903" s="16">
        <f ca="1" t="shared" si="6730"/>
        <v>0.451360775207157</v>
      </c>
      <c r="Y903" s="18">
        <f ca="1">IF(X903&lt;=('Ejercicio 3 - TIR'!$D$26-'Ejercicio 3 - TIR'!$C$26)/('Ejercicio 3 - TIR'!$E$26-'Ejercicio 3 - TIR'!$C$26),'Ejercicio 3 - TIR'!$C$26+SQRT(('Ejercicio 3 - TIR'!$E$26-'Ejercicio 3 - TIR'!$C$26)*('Ejercicio 3 - TIR'!$D$26-'Ejercicio 3 - TIR'!$C$26)*X903),'Ejercicio 3 - TIR'!$E$26-SQRT(('Ejercicio 3 - TIR'!$E$26-'Ejercicio 3 - TIR'!$C$26)*('Ejercicio 3 - TIR'!$E$26-'Ejercicio 3 - TIR'!$D$26)*(1-X903)))</f>
        <v>0.225569752766671</v>
      </c>
      <c r="Z903" s="16">
        <f ca="1" t="shared" si="6668"/>
        <v>1.13147480140635</v>
      </c>
      <c r="AA903" s="16">
        <f ca="1" t="shared" si="6669"/>
        <v>1.30442147706853</v>
      </c>
      <c r="AB903" s="16">
        <f ca="1" t="shared" si="6670"/>
        <v>1.58491123558329</v>
      </c>
      <c r="AC903" s="16">
        <f ca="1" t="shared" si="6671"/>
        <v>1.9391546177384</v>
      </c>
      <c r="AD903" s="16">
        <f ca="1" t="shared" si="6672"/>
        <v>2.376569245438</v>
      </c>
      <c r="AE903" s="15">
        <f ca="1" t="shared" si="6673"/>
        <v>3475.98558435599</v>
      </c>
      <c r="AF903" s="15">
        <f ca="1" t="shared" si="6674"/>
        <v>4007.29229195286</v>
      </c>
      <c r="AG903" s="15">
        <f ca="1" t="shared" si="6675"/>
        <v>4868.98037899199</v>
      </c>
      <c r="AH903" s="15">
        <f ca="1" t="shared" si="6676"/>
        <v>5957.24578993546</v>
      </c>
      <c r="AI903" s="15">
        <f ca="1" t="shared" si="6677"/>
        <v>7301.0202499415</v>
      </c>
      <c r="AJ903" s="17">
        <f ca="1" t="shared" si="6678"/>
        <v>42779.3481663668</v>
      </c>
      <c r="AK903" s="17">
        <f ca="1" t="shared" si="6679"/>
        <v>45388.7368128173</v>
      </c>
      <c r="AL903" s="17">
        <f ca="1" t="shared" si="6680"/>
        <v>53418.7061473177</v>
      </c>
      <c r="AM903" s="17">
        <f ca="1" t="shared" si="6681"/>
        <v>65739.7495374259</v>
      </c>
      <c r="AN903" s="17">
        <f ca="1" t="shared" si="6682"/>
        <v>79569.3660114588</v>
      </c>
      <c r="AO903" s="17">
        <f ca="1">C903/'Ejercicio 3 - TIR'!$D$7</f>
        <v>13522.6316031567</v>
      </c>
      <c r="AP903" s="17">
        <f ca="1" t="shared" si="6683"/>
        <v>29256.7165632101</v>
      </c>
      <c r="AQ903" s="17">
        <f ca="1" t="shared" si="6684"/>
        <v>31866.1052096607</v>
      </c>
      <c r="AR903" s="17">
        <f ca="1" t="shared" si="6685"/>
        <v>39896.074544161</v>
      </c>
      <c r="AS903" s="17">
        <f ca="1" t="shared" si="6686"/>
        <v>52217.1179342693</v>
      </c>
      <c r="AT903" s="17">
        <f ca="1" t="shared" si="6687"/>
        <v>66046.7344083022</v>
      </c>
      <c r="AU903" s="17">
        <f ca="1">AP903*'Ejercicio 3 - TIR'!$D$5</f>
        <v>14628.3582816051</v>
      </c>
      <c r="AV903" s="17">
        <f ca="1">AQ903*'Ejercicio 3 - TIR'!$D$5</f>
        <v>15933.0526048303</v>
      </c>
      <c r="AW903" s="17">
        <f ca="1">AR903*'Ejercicio 3 - TIR'!$D$5</f>
        <v>19948.0372720805</v>
      </c>
      <c r="AX903" s="17">
        <f ca="1">AS903*'Ejercicio 3 - TIR'!$D$5</f>
        <v>26108.5589671346</v>
      </c>
      <c r="AY903" s="17">
        <f ca="1">AT903*'Ejercicio 3 - TIR'!$D$5</f>
        <v>33023.3672041511</v>
      </c>
      <c r="AZ903" s="17">
        <f ca="1" t="shared" ref="AZ903:BD903" si="6731">AJ903-AU903-AE903</f>
        <v>24675.0043004058</v>
      </c>
      <c r="BA903" s="17">
        <f ca="1" t="shared" si="6731"/>
        <v>25448.3919160342</v>
      </c>
      <c r="BB903" s="17">
        <f ca="1" t="shared" si="6731"/>
        <v>28601.6884962452</v>
      </c>
      <c r="BC903" s="17">
        <f ca="1" t="shared" si="6731"/>
        <v>33673.9447803559</v>
      </c>
      <c r="BD903" s="17">
        <f ca="1" t="shared" si="6731"/>
        <v>39244.9785573663</v>
      </c>
      <c r="BE903" s="17">
        <f ca="1" t="shared" ref="BE903:BI903" si="6732">AZ903/Z903</f>
        <v>21807.8248580847</v>
      </c>
      <c r="BF903" s="17">
        <f ca="1" t="shared" si="6732"/>
        <v>19509.3321931691</v>
      </c>
      <c r="BG903" s="17">
        <f ca="1" t="shared" si="6732"/>
        <v>18046.2399748961</v>
      </c>
      <c r="BH903" s="17">
        <f ca="1" t="shared" si="6732"/>
        <v>17365.2706557402</v>
      </c>
      <c r="BI903" s="17">
        <f ca="1" t="shared" si="6732"/>
        <v>16513.2905900806</v>
      </c>
      <c r="BJ903" s="17">
        <f ca="1" t="shared" si="6690"/>
        <v>62832.728013289</v>
      </c>
      <c r="BK903" s="17">
        <f ca="1" t="shared" si="6691"/>
        <v>32137.4703854502</v>
      </c>
      <c r="BL903" s="17">
        <f ca="1" t="shared" si="6692"/>
        <v>94970.1983987392</v>
      </c>
      <c r="BM903" s="17">
        <f ca="1">BK903*'Ejercicio 3 - TIR'!$D$5</f>
        <v>16068.7351927251</v>
      </c>
      <c r="BN903" s="17">
        <f ca="1" t="shared" si="6693"/>
        <v>78901.4632060141</v>
      </c>
      <c r="BO903" s="17">
        <f ca="1" t="shared" si="6694"/>
        <v>33199.7324956852</v>
      </c>
      <c r="BP903" s="17">
        <f ca="1" t="shared" si="6695"/>
        <v>-94051.5747098903</v>
      </c>
      <c r="BQ903" s="17">
        <f ca="1" t="shared" ref="BQ903:BT903" si="6733">BE903</f>
        <v>21807.8248580847</v>
      </c>
      <c r="BR903" s="17">
        <f ca="1" t="shared" si="6733"/>
        <v>19509.3321931691</v>
      </c>
      <c r="BS903" s="17">
        <f ca="1" t="shared" si="6733"/>
        <v>18046.2399748961</v>
      </c>
      <c r="BT903" s="17">
        <f ca="1" t="shared" si="6733"/>
        <v>17365.2706557402</v>
      </c>
      <c r="BU903" s="17">
        <f ca="1" t="shared" si="6697"/>
        <v>49713.0230857658</v>
      </c>
      <c r="BV903" s="19">
        <f ca="1" t="shared" si="6698"/>
        <v>9.33201546224593</v>
      </c>
    </row>
    <row r="904" ht="15" customHeight="1" spans="1:74">
      <c r="A904" s="15">
        <v>903</v>
      </c>
      <c r="B904" s="16">
        <f ca="1" t="shared" ref="B904:F904" si="6734">RAND()</f>
        <v>0.724771931240457</v>
      </c>
      <c r="C904" s="17">
        <f ca="1">IF(B904&lt;=('Ejercicio 3 - TIR'!$D$13-'Ejercicio 3 - TIR'!$C$13)/('Ejercicio 3 - TIR'!$E$13-'Ejercicio 3 - TIR'!$C$13),'Ejercicio 3 - TIR'!$C$13+SQRT(('Ejercicio 3 - TIR'!$E$13-'Ejercicio 3 - TIR'!$C$13)*('Ejercicio 3 - TIR'!$D$13-'Ejercicio 3 - TIR'!$C$13)*B904),'Ejercicio 3 - TIR'!$E$13-SQRT(('Ejercicio 3 - TIR'!$E$13-'Ejercicio 3 - TIR'!$C$13)*('Ejercicio 3 - TIR'!$E$13-'Ejercicio 3 - TIR'!$D$13)*(1-B904)))</f>
        <v>81826.5665733893</v>
      </c>
      <c r="D904" s="16">
        <f ca="1" t="shared" si="6734"/>
        <v>0.631031516495612</v>
      </c>
      <c r="E904" s="17">
        <f ca="1">IF(D904&lt;=('Ejercicio 3 - TIR'!$D$14-'Ejercicio 3 - TIR'!$C$14)/('Ejercicio 3 - TIR'!$E$14-'Ejercicio 3 - TIR'!$C$14),'Ejercicio 3 - TIR'!$C$14+SQRT(('Ejercicio 3 - TIR'!$E$14-'Ejercicio 3 - TIR'!$C$14)*('Ejercicio 3 - TIR'!$D$14-'Ejercicio 3 - TIR'!$C$14)*D904),'Ejercicio 3 - TIR'!$E$14-SQRT(('Ejercicio 3 - TIR'!$E$14-'Ejercicio 3 - TIR'!$C$14)*('Ejercicio 3 - TIR'!$E$14-'Ejercicio 3 - TIR'!$D$14)*(1-D904)))</f>
        <v>32560.5596631428</v>
      </c>
      <c r="F904" s="16">
        <f ca="1" t="shared" si="6734"/>
        <v>0.591865253887939</v>
      </c>
      <c r="G904" s="17">
        <f ca="1">IF(F904&lt;=('Ejercicio 3 - TIR'!$D$18-'Ejercicio 3 - TIR'!$C$18)/('Ejercicio 3 - TIR'!$E$18-'Ejercicio 3 - TIR'!$C$18),'Ejercicio 3 - TIR'!$C$18+SQRT(('Ejercicio 3 - TIR'!$E$18-'Ejercicio 3 - TIR'!$C$18)*('Ejercicio 3 - TIR'!$D$18-'Ejercicio 3 - TIR'!$C$18)*F904),'Ejercicio 3 - TIR'!$E$18-SQRT(('Ejercicio 3 - TIR'!$E$18-'Ejercicio 3 - TIR'!$C$18)*('Ejercicio 3 - TIR'!$E$18-'Ejercicio 3 - TIR'!$D$18)*(1-F904)))</f>
        <v>39422.3026953708</v>
      </c>
      <c r="H904" s="16">
        <f ca="1" t="shared" ref="H904:L904" si="6735">RAND()</f>
        <v>0.833004327643034</v>
      </c>
      <c r="I904" s="17">
        <f ca="1">IF(H904&lt;=('Ejercicio 3 - TIR'!$D$18-'Ejercicio 3 - TIR'!$C$18)/('Ejercicio 3 - TIR'!$E$18-'Ejercicio 3 - TIR'!$C$18),'Ejercicio 3 - TIR'!$C$18+SQRT(('Ejercicio 3 - TIR'!$E$18-'Ejercicio 3 - TIR'!$C$18)*('Ejercicio 3 - TIR'!$D$18-'Ejercicio 3 - TIR'!$C$18)*H904),'Ejercicio 3 - TIR'!$E$18-SQRT(('Ejercicio 3 - TIR'!$E$18-'Ejercicio 3 - TIR'!$C$18)*('Ejercicio 3 - TIR'!$E$18-'Ejercicio 3 - TIR'!$D$18)*(1-H904)))</f>
        <v>41460.978182213</v>
      </c>
      <c r="J904" s="16">
        <f ca="1" t="shared" si="6735"/>
        <v>0.309422341583641</v>
      </c>
      <c r="K904" s="17">
        <f ca="1">IF(J904&lt;=('Ejercicio 3 - TIR'!$D$18-'Ejercicio 3 - TIR'!$C$18)/('Ejercicio 3 - TIR'!$E$18-'Ejercicio 3 - TIR'!$C$18),'Ejercicio 3 - TIR'!$C$18+SQRT(('Ejercicio 3 - TIR'!$E$18-'Ejercicio 3 - TIR'!$C$18)*('Ejercicio 3 - TIR'!$D$18-'Ejercicio 3 - TIR'!$C$18)*J904),'Ejercicio 3 - TIR'!$E$18-SQRT(('Ejercicio 3 - TIR'!$E$18-'Ejercicio 3 - TIR'!$C$18)*('Ejercicio 3 - TIR'!$E$18-'Ejercicio 3 - TIR'!$D$18)*(1-J904)))</f>
        <v>36812.7344904631</v>
      </c>
      <c r="L904" s="16">
        <f ca="1" t="shared" si="6735"/>
        <v>0.756617627754325</v>
      </c>
      <c r="M904" s="17">
        <f ca="1">IF(L904&lt;=('Ejercicio 3 - TIR'!$D$18-'Ejercicio 3 - TIR'!$C$18)/('Ejercicio 3 - TIR'!$E$18-'Ejercicio 3 - TIR'!$C$18),'Ejercicio 3 - TIR'!$C$18+SQRT(('Ejercicio 3 - TIR'!$E$18-'Ejercicio 3 - TIR'!$C$18)*('Ejercicio 3 - TIR'!$D$18-'Ejercicio 3 - TIR'!$C$18)*L904),'Ejercicio 3 - TIR'!$E$18-SQRT(('Ejercicio 3 - TIR'!$E$18-'Ejercicio 3 - TIR'!$C$18)*('Ejercicio 3 - TIR'!$E$18-'Ejercicio 3 - TIR'!$D$18)*(1-L904)))</f>
        <v>40727.5676812352</v>
      </c>
      <c r="N904" s="16">
        <f ca="1" t="shared" ref="N904:R904" si="6736">RAND()</f>
        <v>0.77988517561236</v>
      </c>
      <c r="O904" s="17">
        <f ca="1">IF(N904&lt;=('Ejercicio 3 - TIR'!$D$18-'Ejercicio 3 - TIR'!$C$18)/('Ejercicio 3 - TIR'!$E$18-'Ejercicio 3 - TIR'!$C$18),'Ejercicio 3 - TIR'!$C$18+SQRT(('Ejercicio 3 - TIR'!$E$18-'Ejercicio 3 - TIR'!$C$18)*('Ejercicio 3 - TIR'!$D$18-'Ejercicio 3 - TIR'!$C$18)*N904),'Ejercicio 3 - TIR'!$E$18-SQRT(('Ejercicio 3 - TIR'!$E$18-'Ejercicio 3 - TIR'!$C$18)*('Ejercicio 3 - TIR'!$E$18-'Ejercicio 3 - TIR'!$D$18)*(1-N904)))</f>
        <v>40936.9208930821</v>
      </c>
      <c r="P904" s="16">
        <f ca="1" t="shared" si="6736"/>
        <v>0.3372486042793</v>
      </c>
      <c r="Q904" s="18">
        <f ca="1">IF(P904&lt;=('Ejercicio 3 - TIR'!$D$22-'Ejercicio 3 - TIR'!$C$22)/('Ejercicio 3 - TIR'!$E$22-'Ejercicio 3 - TIR'!$C$22),'Ejercicio 3 - TIR'!$C$22+SQRT(('Ejercicio 3 - TIR'!$E$22-'Ejercicio 3 - TIR'!$C$22)*('Ejercicio 3 - TIR'!$D$22-'Ejercicio 3 - TIR'!$C$22)*P904),'Ejercicio 3 - TIR'!$E$22-SQRT(('Ejercicio 3 - TIR'!$E$22-'Ejercicio 3 - TIR'!$C$22)*('Ejercicio 3 - TIR'!$E$22-'Ejercicio 3 - TIR'!$D$22)*(1-P904)))</f>
        <v>0.14463833370386</v>
      </c>
      <c r="R904" s="16">
        <f ca="1" t="shared" si="6736"/>
        <v>0.0172475870400692</v>
      </c>
      <c r="S904" s="18">
        <f ca="1">IF(R904&lt;=('Ejercicio 3 - TIR'!$D$23-'Ejercicio 3 - TIR'!$C$23)/('Ejercicio 3 - TIR'!$E$23-'Ejercicio 3 - TIR'!$C$23),'Ejercicio 3 - TIR'!$C$23+SQRT(('Ejercicio 3 - TIR'!$E$23-'Ejercicio 3 - TIR'!$C$23)*('Ejercicio 3 - TIR'!$D$23-'Ejercicio 3 - TIR'!$C$23)*R904),'Ejercicio 3 - TIR'!$E$23-SQRT(('Ejercicio 3 - TIR'!$E$23-'Ejercicio 3 - TIR'!$C$23)*('Ejercicio 3 - TIR'!$E$23-'Ejercicio 3 - TIR'!$D$23)*(1-R904)))</f>
        <v>0.125571862944485</v>
      </c>
      <c r="T904" s="16">
        <f ca="1" t="shared" ref="T904:X904" si="6737">RAND()</f>
        <v>0.305973084238842</v>
      </c>
      <c r="U904" s="18">
        <f ca="1">IF(T904&lt;=('Ejercicio 3 - TIR'!$D$24-'Ejercicio 3 - TIR'!$C$24)/('Ejercicio 3 - TIR'!$E$24-'Ejercicio 3 - TIR'!$C$24),'Ejercicio 3 - TIR'!$C$24+SQRT(('Ejercicio 3 - TIR'!$E$24-'Ejercicio 3 - TIR'!$C$24)*('Ejercicio 3 - TIR'!$D$24-'Ejercicio 3 - TIR'!$C$24)*T904),'Ejercicio 3 - TIR'!$E$24-SQRT(('Ejercicio 3 - TIR'!$E$24-'Ejercicio 3 - TIR'!$C$24)*('Ejercicio 3 - TIR'!$E$24-'Ejercicio 3 - TIR'!$D$24)*(1-T904)))</f>
        <v>0.175348441311086</v>
      </c>
      <c r="V904" s="16">
        <f ca="1" t="shared" si="6737"/>
        <v>0.366509347096985</v>
      </c>
      <c r="W904" s="18">
        <f ca="1">IF(V904&lt;=('Ejercicio 3 - TIR'!$D$25-'Ejercicio 3 - TIR'!$C$25)/('Ejercicio 3 - TIR'!$E$25-'Ejercicio 3 - TIR'!$C$25),'Ejercicio 3 - TIR'!$C$25+SQRT(('Ejercicio 3 - TIR'!$E$25-'Ejercicio 3 - TIR'!$C$25)*('Ejercicio 3 - TIR'!$D$25-'Ejercicio 3 - TIR'!$C$25)*V904),'Ejercicio 3 - TIR'!$E$25-SQRT(('Ejercicio 3 - TIR'!$E$25-'Ejercicio 3 - TIR'!$C$25)*('Ejercicio 3 - TIR'!$E$25-'Ejercicio 3 - TIR'!$D$25)*(1-V904)))</f>
        <v>0.202912663218647</v>
      </c>
      <c r="X904" s="16">
        <f ca="1" t="shared" si="6737"/>
        <v>0.982775585161629</v>
      </c>
      <c r="Y904" s="18">
        <f ca="1">IF(X904&lt;=('Ejercicio 3 - TIR'!$D$26-'Ejercicio 3 - TIR'!$C$26)/('Ejercicio 3 - TIR'!$E$26-'Ejercicio 3 - TIR'!$C$26),'Ejercicio 3 - TIR'!$C$26+SQRT(('Ejercicio 3 - TIR'!$E$26-'Ejercicio 3 - TIR'!$C$26)*('Ejercicio 3 - TIR'!$D$26-'Ejercicio 3 - TIR'!$C$26)*X904),'Ejercicio 3 - TIR'!$E$26-SQRT(('Ejercicio 3 - TIR'!$E$26-'Ejercicio 3 - TIR'!$C$26)*('Ejercicio 3 - TIR'!$E$26-'Ejercicio 3 - TIR'!$D$26)*(1-X904)))</f>
        <v>0.270355735376546</v>
      </c>
      <c r="Z904" s="16">
        <f ca="1" t="shared" si="6668"/>
        <v>1.14463833370386</v>
      </c>
      <c r="AA904" s="16">
        <f ca="1" t="shared" si="6669"/>
        <v>1.28837270166472</v>
      </c>
      <c r="AB904" s="16">
        <f ca="1" t="shared" si="6670"/>
        <v>1.51428684672939</v>
      </c>
      <c r="AC904" s="16">
        <f ca="1" t="shared" si="6671"/>
        <v>1.82155482367621</v>
      </c>
      <c r="AD904" s="16">
        <f ca="1" t="shared" si="6672"/>
        <v>2.31402261755989</v>
      </c>
      <c r="AE904" s="15">
        <f ca="1" t="shared" si="6673"/>
        <v>4709.50509414207</v>
      </c>
      <c r="AF904" s="15">
        <f ca="1" t="shared" si="6674"/>
        <v>5300.88642236003</v>
      </c>
      <c r="AG904" s="15">
        <f ca="1" t="shared" si="6675"/>
        <v>6230.38859408797</v>
      </c>
      <c r="AH904" s="15">
        <f ca="1" t="shared" si="6676"/>
        <v>7494.61333660144</v>
      </c>
      <c r="AI904" s="15">
        <f ca="1" t="shared" si="6677"/>
        <v>9520.82503658119</v>
      </c>
      <c r="AJ904" s="17">
        <f ca="1" t="shared" si="6678"/>
        <v>45124.2788679983</v>
      </c>
      <c r="AK904" s="17">
        <f ca="1" t="shared" si="6679"/>
        <v>53417.19247428</v>
      </c>
      <c r="AL904" s="17">
        <f ca="1" t="shared" si="6680"/>
        <v>55745.0396310496</v>
      </c>
      <c r="AM904" s="17">
        <f ca="1" t="shared" si="6681"/>
        <v>74187.4973663535</v>
      </c>
      <c r="AN904" s="17">
        <f ca="1" t="shared" si="6682"/>
        <v>94728.960839852</v>
      </c>
      <c r="AO904" s="17">
        <f ca="1">C904/'Ejercicio 3 - TIR'!$D$7</f>
        <v>16365.3133146779</v>
      </c>
      <c r="AP904" s="17">
        <f ca="1" t="shared" si="6683"/>
        <v>28758.9655533205</v>
      </c>
      <c r="AQ904" s="17">
        <f ca="1" t="shared" si="6684"/>
        <v>37051.8791596021</v>
      </c>
      <c r="AR904" s="17">
        <f ca="1" t="shared" si="6685"/>
        <v>39379.7263163717</v>
      </c>
      <c r="AS904" s="17">
        <f ca="1" t="shared" si="6686"/>
        <v>57822.1840516757</v>
      </c>
      <c r="AT904" s="17">
        <f ca="1" t="shared" si="6687"/>
        <v>78363.6475251741</v>
      </c>
      <c r="AU904" s="17">
        <f ca="1">AP904*'Ejercicio 3 - TIR'!$D$5</f>
        <v>14379.4827766602</v>
      </c>
      <c r="AV904" s="17">
        <f ca="1">AQ904*'Ejercicio 3 - TIR'!$D$5</f>
        <v>18525.939579801</v>
      </c>
      <c r="AW904" s="17">
        <f ca="1">AR904*'Ejercicio 3 - TIR'!$D$5</f>
        <v>19689.8631581859</v>
      </c>
      <c r="AX904" s="17">
        <f ca="1">AS904*'Ejercicio 3 - TIR'!$D$5</f>
        <v>28911.0920258378</v>
      </c>
      <c r="AY904" s="17">
        <f ca="1">AT904*'Ejercicio 3 - TIR'!$D$5</f>
        <v>39181.8237625871</v>
      </c>
      <c r="AZ904" s="17">
        <f ca="1" t="shared" ref="AZ904:BD904" si="6738">AJ904-AU904-AE904</f>
        <v>26035.290997196</v>
      </c>
      <c r="BA904" s="17">
        <f ca="1" t="shared" si="6738"/>
        <v>29590.3664721189</v>
      </c>
      <c r="BB904" s="17">
        <f ca="1" t="shared" si="6738"/>
        <v>29824.7878787757</v>
      </c>
      <c r="BC904" s="17">
        <f ca="1" t="shared" si="6738"/>
        <v>37781.7920039142</v>
      </c>
      <c r="BD904" s="17">
        <f ca="1" t="shared" si="6738"/>
        <v>46026.3120406837</v>
      </c>
      <c r="BE904" s="17">
        <f ca="1" t="shared" ref="BE904:BI904" si="6739">AZ904/Z904</f>
        <v>22745.4299149236</v>
      </c>
      <c r="BF904" s="17">
        <f ca="1" t="shared" si="6739"/>
        <v>22967.2411049107</v>
      </c>
      <c r="BG904" s="17">
        <f ca="1" t="shared" si="6739"/>
        <v>19695.5999077668</v>
      </c>
      <c r="BH904" s="17">
        <f ca="1" t="shared" si="6739"/>
        <v>20741.5069328872</v>
      </c>
      <c r="BI904" s="17">
        <f ca="1" t="shared" si="6739"/>
        <v>19890.1738001238</v>
      </c>
      <c r="BJ904" s="17">
        <f ca="1" t="shared" si="6690"/>
        <v>75345.8715009207</v>
      </c>
      <c r="BK904" s="17">
        <f ca="1" t="shared" si="6691"/>
        <v>37869.7051536186</v>
      </c>
      <c r="BL904" s="17">
        <f ca="1" t="shared" si="6692"/>
        <v>113215.576654539</v>
      </c>
      <c r="BM904" s="17">
        <f ca="1">BK904*'Ejercicio 3 - TIR'!$D$5</f>
        <v>18934.8525768093</v>
      </c>
      <c r="BN904" s="17">
        <f ca="1" t="shared" si="6693"/>
        <v>94280.72407773</v>
      </c>
      <c r="BO904" s="17">
        <f ca="1" t="shared" si="6694"/>
        <v>40743.2163204817</v>
      </c>
      <c r="BP904" s="17">
        <f ca="1" t="shared" si="6695"/>
        <v>-114387.126236532</v>
      </c>
      <c r="BQ904" s="17">
        <f ca="1" t="shared" ref="BQ904:BT904" si="6740">BE904</f>
        <v>22745.4299149236</v>
      </c>
      <c r="BR904" s="17">
        <f ca="1" t="shared" si="6740"/>
        <v>22967.2411049107</v>
      </c>
      <c r="BS904" s="17">
        <f ca="1" t="shared" si="6740"/>
        <v>19695.5999077668</v>
      </c>
      <c r="BT904" s="17">
        <f ca="1" t="shared" si="6740"/>
        <v>20741.5069328872</v>
      </c>
      <c r="BU904" s="17">
        <f ca="1" t="shared" si="6697"/>
        <v>60633.3901206055</v>
      </c>
      <c r="BV904" s="19">
        <f ca="1" t="shared" si="6698"/>
        <v>7.57499403903978</v>
      </c>
    </row>
    <row r="905" ht="15" customHeight="1" spans="1:74">
      <c r="A905" s="15">
        <v>904</v>
      </c>
      <c r="B905" s="16">
        <f ca="1" t="shared" ref="B905:F905" si="6741">RAND()</f>
        <v>0.00415212361854889</v>
      </c>
      <c r="C905" s="17">
        <f ca="1">IF(B905&lt;=('Ejercicio 3 - TIR'!$D$13-'Ejercicio 3 - TIR'!$C$13)/('Ejercicio 3 - TIR'!$E$13-'Ejercicio 3 - TIR'!$C$13),'Ejercicio 3 - TIR'!$C$13+SQRT(('Ejercicio 3 - TIR'!$E$13-'Ejercicio 3 - TIR'!$C$13)*('Ejercicio 3 - TIR'!$D$13-'Ejercicio 3 - TIR'!$C$13)*B905),'Ejercicio 3 - TIR'!$E$13-SQRT(('Ejercicio 3 - TIR'!$E$13-'Ejercicio 3 - TIR'!$C$13)*('Ejercicio 3 - TIR'!$E$13-'Ejercicio 3 - TIR'!$D$13)*(1-B905)))</f>
        <v>61288.7394800422</v>
      </c>
      <c r="D905" s="16">
        <f ca="1" t="shared" si="6741"/>
        <v>0.875249564043627</v>
      </c>
      <c r="E905" s="17">
        <f ca="1">IF(D905&lt;=('Ejercicio 3 - TIR'!$D$14-'Ejercicio 3 - TIR'!$C$14)/('Ejercicio 3 - TIR'!$E$14-'Ejercicio 3 - TIR'!$C$14),'Ejercicio 3 - TIR'!$C$14+SQRT(('Ejercicio 3 - TIR'!$E$14-'Ejercicio 3 - TIR'!$C$14)*('Ejercicio 3 - TIR'!$D$14-'Ejercicio 3 - TIR'!$C$14)*D905),'Ejercicio 3 - TIR'!$E$14-SQRT(('Ejercicio 3 - TIR'!$E$14-'Ejercicio 3 - TIR'!$C$14)*('Ejercicio 3 - TIR'!$E$14-'Ejercicio 3 - TIR'!$D$14)*(1-D905)))</f>
        <v>35674.1977167864</v>
      </c>
      <c r="F905" s="16">
        <f ca="1" t="shared" si="6741"/>
        <v>0.306854272166845</v>
      </c>
      <c r="G905" s="17">
        <f ca="1">IF(F905&lt;=('Ejercicio 3 - TIR'!$D$18-'Ejercicio 3 - TIR'!$C$18)/('Ejercicio 3 - TIR'!$E$18-'Ejercicio 3 - TIR'!$C$18),'Ejercicio 3 - TIR'!$C$18+SQRT(('Ejercicio 3 - TIR'!$E$18-'Ejercicio 3 - TIR'!$C$18)*('Ejercicio 3 - TIR'!$D$18-'Ejercicio 3 - TIR'!$C$18)*F905),'Ejercicio 3 - TIR'!$E$18-SQRT(('Ejercicio 3 - TIR'!$E$18-'Ejercicio 3 - TIR'!$C$18)*('Ejercicio 3 - TIR'!$E$18-'Ejercicio 3 - TIR'!$D$18)*(1-F905)))</f>
        <v>36784.4042350841</v>
      </c>
      <c r="H905" s="16">
        <f ca="1" t="shared" ref="H905:L905" si="6742">RAND()</f>
        <v>0.786483663715308</v>
      </c>
      <c r="I905" s="17">
        <f ca="1">IF(H905&lt;=('Ejercicio 3 - TIR'!$D$18-'Ejercicio 3 - TIR'!$C$18)/('Ejercicio 3 - TIR'!$E$18-'Ejercicio 3 - TIR'!$C$18),'Ejercicio 3 - TIR'!$C$18+SQRT(('Ejercicio 3 - TIR'!$E$18-'Ejercicio 3 - TIR'!$C$18)*('Ejercicio 3 - TIR'!$D$18-'Ejercicio 3 - TIR'!$C$18)*H905),'Ejercicio 3 - TIR'!$E$18-SQRT(('Ejercicio 3 - TIR'!$E$18-'Ejercicio 3 - TIR'!$C$18)*('Ejercicio 3 - TIR'!$E$18-'Ejercicio 3 - TIR'!$D$18)*(1-H905)))</f>
        <v>40998.2847151063</v>
      </c>
      <c r="J905" s="16">
        <f ca="1" t="shared" si="6742"/>
        <v>0.38873558522754</v>
      </c>
      <c r="K905" s="17">
        <f ca="1">IF(J905&lt;=('Ejercicio 3 - TIR'!$D$18-'Ejercicio 3 - TIR'!$C$18)/('Ejercicio 3 - TIR'!$E$18-'Ejercicio 3 - TIR'!$C$18),'Ejercicio 3 - TIR'!$C$18+SQRT(('Ejercicio 3 - TIR'!$E$18-'Ejercicio 3 - TIR'!$C$18)*('Ejercicio 3 - TIR'!$D$18-'Ejercicio 3 - TIR'!$C$18)*J905),'Ejercicio 3 - TIR'!$E$18-SQRT(('Ejercicio 3 - TIR'!$E$18-'Ejercicio 3 - TIR'!$C$18)*('Ejercicio 3 - TIR'!$E$18-'Ejercicio 3 - TIR'!$D$18)*(1-J905)))</f>
        <v>37636.1205977991</v>
      </c>
      <c r="L905" s="16">
        <f ca="1" t="shared" si="6742"/>
        <v>0.387551621168617</v>
      </c>
      <c r="M905" s="17">
        <f ca="1">IF(L905&lt;=('Ejercicio 3 - TIR'!$D$18-'Ejercicio 3 - TIR'!$C$18)/('Ejercicio 3 - TIR'!$E$18-'Ejercicio 3 - TIR'!$C$18),'Ejercicio 3 - TIR'!$C$18+SQRT(('Ejercicio 3 - TIR'!$E$18-'Ejercicio 3 - TIR'!$C$18)*('Ejercicio 3 - TIR'!$D$18-'Ejercicio 3 - TIR'!$C$18)*L905),'Ejercicio 3 - TIR'!$E$18-SQRT(('Ejercicio 3 - TIR'!$E$18-'Ejercicio 3 - TIR'!$C$18)*('Ejercicio 3 - TIR'!$E$18-'Ejercicio 3 - TIR'!$D$18)*(1-L905)))</f>
        <v>37624.483141518</v>
      </c>
      <c r="N905" s="16">
        <f ca="1" t="shared" ref="N905:R905" si="6743">RAND()</f>
        <v>0.243707517024362</v>
      </c>
      <c r="O905" s="17">
        <f ca="1">IF(N905&lt;=('Ejercicio 3 - TIR'!$D$18-'Ejercicio 3 - TIR'!$C$18)/('Ejercicio 3 - TIR'!$E$18-'Ejercicio 3 - TIR'!$C$18),'Ejercicio 3 - TIR'!$C$18+SQRT(('Ejercicio 3 - TIR'!$E$18-'Ejercicio 3 - TIR'!$C$18)*('Ejercicio 3 - TIR'!$D$18-'Ejercicio 3 - TIR'!$C$18)*N905),'Ejercicio 3 - TIR'!$E$18-SQRT(('Ejercicio 3 - TIR'!$E$18-'Ejercicio 3 - TIR'!$C$18)*('Ejercicio 3 - TIR'!$E$18-'Ejercicio 3 - TIR'!$D$18)*(1-N905)))</f>
        <v>36046.1663518013</v>
      </c>
      <c r="P905" s="16">
        <f ca="1" t="shared" si="6743"/>
        <v>0.782222965052079</v>
      </c>
      <c r="Q905" s="18">
        <f ca="1">IF(P905&lt;=('Ejercicio 3 - TIR'!$D$22-'Ejercicio 3 - TIR'!$C$22)/('Ejercicio 3 - TIR'!$E$22-'Ejercicio 3 - TIR'!$C$22),'Ejercicio 3 - TIR'!$C$22+SQRT(('Ejercicio 3 - TIR'!$E$22-'Ejercicio 3 - TIR'!$C$22)*('Ejercicio 3 - TIR'!$D$22-'Ejercicio 3 - TIR'!$C$22)*P905),'Ejercicio 3 - TIR'!$E$22-SQRT(('Ejercicio 3 - TIR'!$E$22-'Ejercicio 3 - TIR'!$C$22)*('Ejercicio 3 - TIR'!$E$22-'Ejercicio 3 - TIR'!$D$22)*(1-P905)))</f>
        <v>0.160201043893522</v>
      </c>
      <c r="R905" s="16">
        <f ca="1" t="shared" si="6743"/>
        <v>0.478562389535647</v>
      </c>
      <c r="S905" s="18">
        <f ca="1">IF(R905&lt;=('Ejercicio 3 - TIR'!$D$23-'Ejercicio 3 - TIR'!$C$23)/('Ejercicio 3 - TIR'!$E$23-'Ejercicio 3 - TIR'!$C$23),'Ejercicio 3 - TIR'!$C$23+SQRT(('Ejercicio 3 - TIR'!$E$23-'Ejercicio 3 - TIR'!$C$23)*('Ejercicio 3 - TIR'!$D$23-'Ejercicio 3 - TIR'!$C$23)*R905),'Ejercicio 3 - TIR'!$E$23-SQRT(('Ejercicio 3 - TIR'!$E$23-'Ejercicio 3 - TIR'!$C$23)*('Ejercicio 3 - TIR'!$E$23-'Ejercicio 3 - TIR'!$D$23)*(1-R905)))</f>
        <v>0.149349826254412</v>
      </c>
      <c r="T905" s="16">
        <f ca="1" t="shared" ref="T905:X905" si="6744">RAND()</f>
        <v>0.809143926537773</v>
      </c>
      <c r="U905" s="18">
        <f ca="1">IF(T905&lt;=('Ejercicio 3 - TIR'!$D$24-'Ejercicio 3 - TIR'!$C$24)/('Ejercicio 3 - TIR'!$E$24-'Ejercicio 3 - TIR'!$C$24),'Ejercicio 3 - TIR'!$C$24+SQRT(('Ejercicio 3 - TIR'!$E$24-'Ejercicio 3 - TIR'!$C$24)*('Ejercicio 3 - TIR'!$D$24-'Ejercicio 3 - TIR'!$C$24)*T905),'Ejercicio 3 - TIR'!$E$24-SQRT(('Ejercicio 3 - TIR'!$E$24-'Ejercicio 3 - TIR'!$C$24)*('Ejercicio 3 - TIR'!$E$24-'Ejercicio 3 - TIR'!$D$24)*(1-T905)))</f>
        <v>0.196882971521101</v>
      </c>
      <c r="V905" s="16">
        <f ca="1" t="shared" si="6744"/>
        <v>0.0409327682456604</v>
      </c>
      <c r="W905" s="18">
        <f ca="1">IF(V905&lt;=('Ejercicio 3 - TIR'!$D$25-'Ejercicio 3 - TIR'!$C$25)/('Ejercicio 3 - TIR'!$E$25-'Ejercicio 3 - TIR'!$C$25),'Ejercicio 3 - TIR'!$C$25+SQRT(('Ejercicio 3 - TIR'!$E$25-'Ejercicio 3 - TIR'!$C$25)*('Ejercicio 3 - TIR'!$D$25-'Ejercicio 3 - TIR'!$C$25)*V905),'Ejercicio 3 - TIR'!$E$25-SQRT(('Ejercicio 3 - TIR'!$E$25-'Ejercicio 3 - TIR'!$C$25)*('Ejercicio 3 - TIR'!$E$25-'Ejercicio 3 - TIR'!$D$25)*(1-V905)))</f>
        <v>0.187570064434595</v>
      </c>
      <c r="X905" s="16">
        <f ca="1" t="shared" si="6744"/>
        <v>0.471724107779856</v>
      </c>
      <c r="Y905" s="18">
        <f ca="1">IF(X905&lt;=('Ejercicio 3 - TIR'!$D$26-'Ejercicio 3 - TIR'!$C$26)/('Ejercicio 3 - TIR'!$E$26-'Ejercicio 3 - TIR'!$C$26),'Ejercicio 3 - TIR'!$C$26+SQRT(('Ejercicio 3 - TIR'!$E$26-'Ejercicio 3 - TIR'!$C$26)*('Ejercicio 3 - TIR'!$D$26-'Ejercicio 3 - TIR'!$C$26)*X905),'Ejercicio 3 - TIR'!$E$26-SQRT(('Ejercicio 3 - TIR'!$E$26-'Ejercicio 3 - TIR'!$C$26)*('Ejercicio 3 - TIR'!$E$26-'Ejercicio 3 - TIR'!$D$26)*(1-X905)))</f>
        <v>0.226589422227533</v>
      </c>
      <c r="Z905" s="16">
        <f ca="1" t="shared" si="6668"/>
        <v>1.16020104389352</v>
      </c>
      <c r="AA905" s="16">
        <f ca="1" t="shared" si="6669"/>
        <v>1.33347686821921</v>
      </c>
      <c r="AB905" s="16">
        <f ca="1" t="shared" si="6670"/>
        <v>1.59601575648886</v>
      </c>
      <c r="AC905" s="16">
        <f ca="1" t="shared" si="6671"/>
        <v>1.8953805347721</v>
      </c>
      <c r="AD905" s="16">
        <f ca="1" t="shared" si="6672"/>
        <v>2.32485371504742</v>
      </c>
      <c r="AE905" s="15">
        <f ca="1" t="shared" si="6673"/>
        <v>5715.04371429307</v>
      </c>
      <c r="AF905" s="15">
        <f ca="1" t="shared" si="6674"/>
        <v>6568.58450005911</v>
      </c>
      <c r="AG905" s="15">
        <f ca="1" t="shared" si="6675"/>
        <v>7861.82693511819</v>
      </c>
      <c r="AH905" s="15">
        <f ca="1" t="shared" si="6676"/>
        <v>9336.47031991194</v>
      </c>
      <c r="AI905" s="15">
        <f ca="1" t="shared" si="6677"/>
        <v>11452.0157353453</v>
      </c>
      <c r="AJ905" s="17">
        <f ca="1" t="shared" si="6678"/>
        <v>42677.3041925458</v>
      </c>
      <c r="AK905" s="17">
        <f ca="1" t="shared" si="6679"/>
        <v>54670.2643042593</v>
      </c>
      <c r="AL905" s="17">
        <f ca="1" t="shared" si="6680"/>
        <v>60067.841487202</v>
      </c>
      <c r="AM905" s="17">
        <f ca="1" t="shared" si="6681"/>
        <v>71312.7129772943</v>
      </c>
      <c r="AN905" s="17">
        <f ca="1" t="shared" si="6682"/>
        <v>83802.0637562026</v>
      </c>
      <c r="AO905" s="17">
        <f ca="1">C905/'Ejercicio 3 - TIR'!$D$7</f>
        <v>12257.7478960084</v>
      </c>
      <c r="AP905" s="17">
        <f ca="1" t="shared" si="6683"/>
        <v>30419.5562965374</v>
      </c>
      <c r="AQ905" s="17">
        <f ca="1" t="shared" si="6684"/>
        <v>42412.5164082509</v>
      </c>
      <c r="AR905" s="17">
        <f ca="1" t="shared" si="6685"/>
        <v>47810.0935911936</v>
      </c>
      <c r="AS905" s="17">
        <f ca="1" t="shared" si="6686"/>
        <v>59054.9650812858</v>
      </c>
      <c r="AT905" s="17">
        <f ca="1" t="shared" si="6687"/>
        <v>71544.3158601941</v>
      </c>
      <c r="AU905" s="17">
        <f ca="1">AP905*'Ejercicio 3 - TIR'!$D$5</f>
        <v>15209.7781482687</v>
      </c>
      <c r="AV905" s="17">
        <f ca="1">AQ905*'Ejercicio 3 - TIR'!$D$5</f>
        <v>21206.2582041254</v>
      </c>
      <c r="AW905" s="17">
        <f ca="1">AR905*'Ejercicio 3 - TIR'!$D$5</f>
        <v>23905.0467955968</v>
      </c>
      <c r="AX905" s="17">
        <f ca="1">AS905*'Ejercicio 3 - TIR'!$D$5</f>
        <v>29527.4825406429</v>
      </c>
      <c r="AY905" s="17">
        <f ca="1">AT905*'Ejercicio 3 - TIR'!$D$5</f>
        <v>35772.1579300971</v>
      </c>
      <c r="AZ905" s="17">
        <f ca="1" t="shared" ref="AZ905:BD905" si="6745">AJ905-AU905-AE905</f>
        <v>21752.4823299841</v>
      </c>
      <c r="BA905" s="17">
        <f ca="1" t="shared" si="6745"/>
        <v>26895.4216000748</v>
      </c>
      <c r="BB905" s="17">
        <f ca="1" t="shared" si="6745"/>
        <v>28300.9677564871</v>
      </c>
      <c r="BC905" s="17">
        <f ca="1" t="shared" si="6745"/>
        <v>32448.7601167394</v>
      </c>
      <c r="BD905" s="17">
        <f ca="1" t="shared" si="6745"/>
        <v>36577.8900907602</v>
      </c>
      <c r="BE905" s="17">
        <f ca="1" t="shared" ref="BE905:BI905" si="6746">AZ905/Z905</f>
        <v>18748.8905000334</v>
      </c>
      <c r="BF905" s="17">
        <f ca="1" t="shared" si="6746"/>
        <v>20169.3949412053</v>
      </c>
      <c r="BG905" s="17">
        <f ca="1" t="shared" si="6746"/>
        <v>17732.260876138</v>
      </c>
      <c r="BH905" s="17">
        <f ca="1" t="shared" si="6746"/>
        <v>17119.9184129223</v>
      </c>
      <c r="BI905" s="17">
        <f ca="1" t="shared" si="6746"/>
        <v>15733.415764619</v>
      </c>
      <c r="BJ905" s="17">
        <f ca="1" t="shared" si="6690"/>
        <v>82937.2910932071</v>
      </c>
      <c r="BK905" s="17">
        <f ca="1" t="shared" si="6691"/>
        <v>28497.47073415</v>
      </c>
      <c r="BL905" s="17">
        <f ca="1" t="shared" si="6692"/>
        <v>111434.761827357</v>
      </c>
      <c r="BM905" s="17">
        <f ca="1">BK905*'Ejercicio 3 - TIR'!$D$5</f>
        <v>14248.735367075</v>
      </c>
      <c r="BN905" s="17">
        <f ca="1" t="shared" si="6693"/>
        <v>97186.0264602821</v>
      </c>
      <c r="BO905" s="17">
        <f ca="1" t="shared" si="6694"/>
        <v>41803.0716647906</v>
      </c>
      <c r="BP905" s="17">
        <f ca="1" t="shared" si="6695"/>
        <v>-96962.9371968287</v>
      </c>
      <c r="BQ905" s="17">
        <f ca="1" t="shared" ref="BQ905:BT905" si="6747">BE905</f>
        <v>18748.8905000334</v>
      </c>
      <c r="BR905" s="17">
        <f ca="1" t="shared" si="6747"/>
        <v>20169.3949412053</v>
      </c>
      <c r="BS905" s="17">
        <f ca="1" t="shared" si="6747"/>
        <v>17732.260876138</v>
      </c>
      <c r="BT905" s="17">
        <f ca="1" t="shared" si="6747"/>
        <v>17119.9184129223</v>
      </c>
      <c r="BU905" s="17">
        <f ca="1" t="shared" si="6697"/>
        <v>57536.4874294097</v>
      </c>
      <c r="BV905" s="19">
        <f ca="1" t="shared" si="6698"/>
        <v>9.14335270274378</v>
      </c>
    </row>
    <row r="906" ht="15" customHeight="1" spans="1:74">
      <c r="A906" s="15">
        <v>905</v>
      </c>
      <c r="B906" s="16">
        <f ca="1" t="shared" ref="B906:F906" si="6748">RAND()</f>
        <v>0.97977210821093</v>
      </c>
      <c r="C906" s="17">
        <f ca="1">IF(B906&lt;=('Ejercicio 3 - TIR'!$D$13-'Ejercicio 3 - TIR'!$C$13)/('Ejercicio 3 - TIR'!$E$13-'Ejercicio 3 - TIR'!$C$13),'Ejercicio 3 - TIR'!$C$13+SQRT(('Ejercicio 3 - TIR'!$E$13-'Ejercicio 3 - TIR'!$C$13)*('Ejercicio 3 - TIR'!$D$13-'Ejercicio 3 - TIR'!$C$13)*B906),'Ejercicio 3 - TIR'!$E$13-SQRT(('Ejercicio 3 - TIR'!$E$13-'Ejercicio 3 - TIR'!$C$13)*('Ejercicio 3 - TIR'!$E$13-'Ejercicio 3 - TIR'!$D$13)*(1-B906)))</f>
        <v>95073.1886430589</v>
      </c>
      <c r="D906" s="16">
        <f ca="1" t="shared" si="6748"/>
        <v>0.151300342829971</v>
      </c>
      <c r="E906" s="17">
        <f ca="1">IF(D906&lt;=('Ejercicio 3 - TIR'!$D$14-'Ejercicio 3 - TIR'!$C$14)/('Ejercicio 3 - TIR'!$E$14-'Ejercicio 3 - TIR'!$C$14),'Ejercicio 3 - TIR'!$C$14+SQRT(('Ejercicio 3 - TIR'!$E$14-'Ejercicio 3 - TIR'!$C$14)*('Ejercicio 3 - TIR'!$D$14-'Ejercicio 3 - TIR'!$C$14)*D906),'Ejercicio 3 - TIR'!$E$14-SQRT(('Ejercicio 3 - TIR'!$E$14-'Ejercicio 3 - TIR'!$C$14)*('Ejercicio 3 - TIR'!$E$14-'Ejercicio 3 - TIR'!$D$14)*(1-D906)))</f>
        <v>28368.6088689914</v>
      </c>
      <c r="F906" s="16">
        <f ca="1" t="shared" si="6748"/>
        <v>0.286356917967363</v>
      </c>
      <c r="G906" s="17">
        <f ca="1">IF(F906&lt;=('Ejercicio 3 - TIR'!$D$18-'Ejercicio 3 - TIR'!$C$18)/('Ejercicio 3 - TIR'!$E$18-'Ejercicio 3 - TIR'!$C$18),'Ejercicio 3 - TIR'!$C$18+SQRT(('Ejercicio 3 - TIR'!$E$18-'Ejercicio 3 - TIR'!$C$18)*('Ejercicio 3 - TIR'!$D$18-'Ejercicio 3 - TIR'!$C$18)*F906),'Ejercicio 3 - TIR'!$E$18-SQRT(('Ejercicio 3 - TIR'!$E$18-'Ejercicio 3 - TIR'!$C$18)*('Ejercicio 3 - TIR'!$E$18-'Ejercicio 3 - TIR'!$D$18)*(1-F906)))</f>
        <v>36553.894849256</v>
      </c>
      <c r="H906" s="16">
        <f ca="1" t="shared" ref="H906:L906" si="6749">RAND()</f>
        <v>0.0130034160448205</v>
      </c>
      <c r="I906" s="17">
        <f ca="1">IF(H906&lt;=('Ejercicio 3 - TIR'!$D$18-'Ejercicio 3 - TIR'!$C$18)/('Ejercicio 3 - TIR'!$E$18-'Ejercicio 3 - TIR'!$C$18),'Ejercicio 3 - TIR'!$C$18+SQRT(('Ejercicio 3 - TIR'!$E$18-'Ejercicio 3 - TIR'!$C$18)*('Ejercicio 3 - TIR'!$D$18-'Ejercicio 3 - TIR'!$C$18)*H906),'Ejercicio 3 - TIR'!$E$18-SQRT(('Ejercicio 3 - TIR'!$E$18-'Ejercicio 3 - TIR'!$C$18)*('Ejercicio 3 - TIR'!$E$18-'Ejercicio 3 - TIR'!$D$18)*(1-H906)))</f>
        <v>31396.6074633637</v>
      </c>
      <c r="J906" s="16">
        <f ca="1" t="shared" si="6749"/>
        <v>0.949331551175012</v>
      </c>
      <c r="K906" s="17">
        <f ca="1">IF(J906&lt;=('Ejercicio 3 - TIR'!$D$18-'Ejercicio 3 - TIR'!$C$18)/('Ejercicio 3 - TIR'!$E$18-'Ejercicio 3 - TIR'!$C$18),'Ejercicio 3 - TIR'!$C$18+SQRT(('Ejercicio 3 - TIR'!$E$18-'Ejercicio 3 - TIR'!$C$18)*('Ejercicio 3 - TIR'!$D$18-'Ejercicio 3 - TIR'!$C$18)*J906),'Ejercicio 3 - TIR'!$E$18-SQRT(('Ejercicio 3 - TIR'!$E$18-'Ejercicio 3 - TIR'!$C$18)*('Ejercicio 3 - TIR'!$E$18-'Ejercicio 3 - TIR'!$D$18)*(1-J906)))</f>
        <v>43050.6068477923</v>
      </c>
      <c r="L906" s="16">
        <f ca="1" t="shared" si="6749"/>
        <v>0.752341748079243</v>
      </c>
      <c r="M906" s="17">
        <f ca="1">IF(L906&lt;=('Ejercicio 3 - TIR'!$D$18-'Ejercicio 3 - TIR'!$C$18)/('Ejercicio 3 - TIR'!$E$18-'Ejercicio 3 - TIR'!$C$18),'Ejercicio 3 - TIR'!$C$18+SQRT(('Ejercicio 3 - TIR'!$E$18-'Ejercicio 3 - TIR'!$C$18)*('Ejercicio 3 - TIR'!$D$18-'Ejercicio 3 - TIR'!$C$18)*L906),'Ejercicio 3 - TIR'!$E$18-SQRT(('Ejercicio 3 - TIR'!$E$18-'Ejercicio 3 - TIR'!$C$18)*('Ejercicio 3 - TIR'!$E$18-'Ejercicio 3 - TIR'!$D$18)*(1-L906)))</f>
        <v>40690.2008290343</v>
      </c>
      <c r="N906" s="16">
        <f ca="1" t="shared" ref="N906:R906" si="6750">RAND()</f>
        <v>0.604588225020897</v>
      </c>
      <c r="O906" s="17">
        <f ca="1">IF(N906&lt;=('Ejercicio 3 - TIR'!$D$18-'Ejercicio 3 - TIR'!$C$18)/('Ejercicio 3 - TIR'!$E$18-'Ejercicio 3 - TIR'!$C$18),'Ejercicio 3 - TIR'!$C$18+SQRT(('Ejercicio 3 - TIR'!$E$18-'Ejercicio 3 - TIR'!$C$18)*('Ejercicio 3 - TIR'!$D$18-'Ejercicio 3 - TIR'!$C$18)*N906),'Ejercicio 3 - TIR'!$E$18-SQRT(('Ejercicio 3 - TIR'!$E$18-'Ejercicio 3 - TIR'!$C$18)*('Ejercicio 3 - TIR'!$E$18-'Ejercicio 3 - TIR'!$D$18)*(1-N906)))</f>
        <v>39523.0370026129</v>
      </c>
      <c r="P906" s="16">
        <f ca="1" t="shared" si="6750"/>
        <v>0.432812441399835</v>
      </c>
      <c r="Q906" s="18">
        <f ca="1">IF(P906&lt;=('Ejercicio 3 - TIR'!$D$22-'Ejercicio 3 - TIR'!$C$22)/('Ejercicio 3 - TIR'!$E$22-'Ejercicio 3 - TIR'!$C$22),'Ejercicio 3 - TIR'!$C$22+SQRT(('Ejercicio 3 - TIR'!$E$22-'Ejercicio 3 - TIR'!$C$22)*('Ejercicio 3 - TIR'!$D$22-'Ejercicio 3 - TIR'!$C$22)*P906),'Ejercicio 3 - TIR'!$E$22-SQRT(('Ejercicio 3 - TIR'!$E$22-'Ejercicio 3 - TIR'!$C$22)*('Ejercicio 3 - TIR'!$E$22-'Ejercicio 3 - TIR'!$D$22)*(1-P906)))</f>
        <v>0.147911689209356</v>
      </c>
      <c r="R906" s="16">
        <f ca="1" t="shared" si="6750"/>
        <v>0.584401986161596</v>
      </c>
      <c r="S906" s="18">
        <f ca="1">IF(R906&lt;=('Ejercicio 3 - TIR'!$D$23-'Ejercicio 3 - TIR'!$C$23)/('Ejercicio 3 - TIR'!$E$23-'Ejercicio 3 - TIR'!$C$23),'Ejercicio 3 - TIR'!$C$23+SQRT(('Ejercicio 3 - TIR'!$E$23-'Ejercicio 3 - TIR'!$C$23)*('Ejercicio 3 - TIR'!$D$23-'Ejercicio 3 - TIR'!$C$23)*R906),'Ejercicio 3 - TIR'!$E$23-SQRT(('Ejercicio 3 - TIR'!$E$23-'Ejercicio 3 - TIR'!$C$23)*('Ejercicio 3 - TIR'!$E$23-'Ejercicio 3 - TIR'!$D$23)*(1-R906)))</f>
        <v>0.152649014187618</v>
      </c>
      <c r="T906" s="16">
        <f ca="1" t="shared" ref="T906:X906" si="6751">RAND()</f>
        <v>0.54869171382719</v>
      </c>
      <c r="U906" s="18">
        <f ca="1">IF(T906&lt;=('Ejercicio 3 - TIR'!$D$24-'Ejercicio 3 - TIR'!$C$24)/('Ejercicio 3 - TIR'!$E$24-'Ejercicio 3 - TIR'!$C$24),'Ejercicio 3 - TIR'!$C$24+SQRT(('Ejercicio 3 - TIR'!$E$24-'Ejercicio 3 - TIR'!$C$24)*('Ejercicio 3 - TIR'!$D$24-'Ejercicio 3 - TIR'!$C$24)*T906),'Ejercicio 3 - TIR'!$E$24-SQRT(('Ejercicio 3 - TIR'!$E$24-'Ejercicio 3 - TIR'!$C$24)*('Ejercicio 3 - TIR'!$E$24-'Ejercicio 3 - TIR'!$D$24)*(1-T906)))</f>
        <v>0.184451959248309</v>
      </c>
      <c r="V906" s="16">
        <f ca="1" t="shared" si="6751"/>
        <v>0.152611223015256</v>
      </c>
      <c r="W906" s="18">
        <f ca="1">IF(V906&lt;=('Ejercicio 3 - TIR'!$D$25-'Ejercicio 3 - TIR'!$C$25)/('Ejercicio 3 - TIR'!$E$25-'Ejercicio 3 - TIR'!$C$25),'Ejercicio 3 - TIR'!$C$25+SQRT(('Ejercicio 3 - TIR'!$E$25-'Ejercicio 3 - TIR'!$C$25)*('Ejercicio 3 - TIR'!$D$25-'Ejercicio 3 - TIR'!$C$25)*V906),'Ejercicio 3 - TIR'!$E$25-SQRT(('Ejercicio 3 - TIR'!$E$25-'Ejercicio 3 - TIR'!$C$25)*('Ejercicio 3 - TIR'!$E$25-'Ejercicio 3 - TIR'!$D$25)*(1-V906)))</f>
        <v>0.194616966587543</v>
      </c>
      <c r="X906" s="16">
        <f ca="1" t="shared" si="6751"/>
        <v>0.081672882328788</v>
      </c>
      <c r="Y906" s="18">
        <f ca="1">IF(X906&lt;=('Ejercicio 3 - TIR'!$D$26-'Ejercicio 3 - TIR'!$C$26)/('Ejercicio 3 - TIR'!$E$26-'Ejercicio 3 - TIR'!$C$26),'Ejercicio 3 - TIR'!$C$26+SQRT(('Ejercicio 3 - TIR'!$E$26-'Ejercicio 3 - TIR'!$C$26)*('Ejercicio 3 - TIR'!$D$26-'Ejercicio 3 - TIR'!$C$26)*X906),'Ejercicio 3 - TIR'!$E$26-SQRT(('Ejercicio 3 - TIR'!$E$26-'Ejercicio 3 - TIR'!$C$26)*('Ejercicio 3 - TIR'!$E$26-'Ejercicio 3 - TIR'!$D$26)*(1-X906)))</f>
        <v>0.204849807483187</v>
      </c>
      <c r="Z906" s="16">
        <f ca="1" t="shared" si="6668"/>
        <v>1.14791168920936</v>
      </c>
      <c r="AA906" s="16">
        <f ca="1" t="shared" si="6669"/>
        <v>1.32313927694161</v>
      </c>
      <c r="AB906" s="16">
        <f ca="1" t="shared" si="6670"/>
        <v>1.56719490893188</v>
      </c>
      <c r="AC906" s="16">
        <f ca="1" t="shared" si="6671"/>
        <v>1.87219762815964</v>
      </c>
      <c r="AD906" s="16">
        <f ca="1" t="shared" si="6672"/>
        <v>2.25571695185862</v>
      </c>
      <c r="AE906" s="15">
        <f ca="1" t="shared" si="6673"/>
        <v>4196.04885833205</v>
      </c>
      <c r="AF906" s="15">
        <f ca="1" t="shared" si="6674"/>
        <v>4836.57158003952</v>
      </c>
      <c r="AG906" s="15">
        <f ca="1" t="shared" si="6675"/>
        <v>5728.6866840225</v>
      </c>
      <c r="AH906" s="15">
        <f ca="1" t="shared" si="6676"/>
        <v>6843.58630899741</v>
      </c>
      <c r="AI906" s="15">
        <f ca="1" t="shared" si="6677"/>
        <v>8245.49364689011</v>
      </c>
      <c r="AJ906" s="17">
        <f ca="1" t="shared" si="6678"/>
        <v>41960.6431835906</v>
      </c>
      <c r="AK906" s="17">
        <f ca="1" t="shared" si="6679"/>
        <v>41542.0844974945</v>
      </c>
      <c r="AL906" s="17">
        <f ca="1" t="shared" si="6680"/>
        <v>67468.691878288</v>
      </c>
      <c r="AM906" s="17">
        <f ca="1" t="shared" si="6681"/>
        <v>76180.0974814575</v>
      </c>
      <c r="AN906" s="17">
        <f ca="1" t="shared" si="6682"/>
        <v>89152.7845557296</v>
      </c>
      <c r="AO906" s="17">
        <f ca="1">C906/'Ejercicio 3 - TIR'!$D$7</f>
        <v>19014.6377286118</v>
      </c>
      <c r="AP906" s="17">
        <f ca="1" t="shared" si="6683"/>
        <v>22946.0054549789</v>
      </c>
      <c r="AQ906" s="17">
        <f ca="1" t="shared" si="6684"/>
        <v>22527.4467688827</v>
      </c>
      <c r="AR906" s="17">
        <f ca="1" t="shared" si="6685"/>
        <v>48454.0541496762</v>
      </c>
      <c r="AS906" s="17">
        <f ca="1" t="shared" si="6686"/>
        <v>57165.4597528457</v>
      </c>
      <c r="AT906" s="17">
        <f ca="1" t="shared" si="6687"/>
        <v>70138.1468271178</v>
      </c>
      <c r="AU906" s="17">
        <f ca="1">AP906*'Ejercicio 3 - TIR'!$D$5</f>
        <v>11473.0027274894</v>
      </c>
      <c r="AV906" s="17">
        <f ca="1">AQ906*'Ejercicio 3 - TIR'!$D$5</f>
        <v>11263.7233844413</v>
      </c>
      <c r="AW906" s="17">
        <f ca="1">AR906*'Ejercicio 3 - TIR'!$D$5</f>
        <v>24227.0270748381</v>
      </c>
      <c r="AX906" s="17">
        <f ca="1">AS906*'Ejercicio 3 - TIR'!$D$5</f>
        <v>28582.7298764229</v>
      </c>
      <c r="AY906" s="17">
        <f ca="1">AT906*'Ejercicio 3 - TIR'!$D$5</f>
        <v>35069.0734135589</v>
      </c>
      <c r="AZ906" s="17">
        <f ca="1" t="shared" ref="AZ906:BD906" si="6752">AJ906-AU906-AE906</f>
        <v>26291.5915977692</v>
      </c>
      <c r="BA906" s="17">
        <f ca="1" t="shared" si="6752"/>
        <v>25441.7895330136</v>
      </c>
      <c r="BB906" s="17">
        <f ca="1" t="shared" si="6752"/>
        <v>37512.9781194274</v>
      </c>
      <c r="BC906" s="17">
        <f ca="1" t="shared" si="6752"/>
        <v>40753.7812960372</v>
      </c>
      <c r="BD906" s="17">
        <f ca="1" t="shared" si="6752"/>
        <v>45838.2174952806</v>
      </c>
      <c r="BE906" s="17">
        <f ca="1" t="shared" ref="BE906:BI906" si="6753">AZ906/Z906</f>
        <v>22903.845169377</v>
      </c>
      <c r="BF906" s="17">
        <f ca="1" t="shared" si="6753"/>
        <v>19228.3533384493</v>
      </c>
      <c r="BG906" s="17">
        <f ca="1" t="shared" si="6753"/>
        <v>23936.3833468515</v>
      </c>
      <c r="BH906" s="17">
        <f ca="1" t="shared" si="6753"/>
        <v>21767.8842676977</v>
      </c>
      <c r="BI906" s="17">
        <f ca="1" t="shared" si="6753"/>
        <v>20320.9083735048</v>
      </c>
      <c r="BJ906" s="17">
        <f ca="1" t="shared" si="6690"/>
        <v>63991.5519264309</v>
      </c>
      <c r="BK906" s="17">
        <f ca="1" t="shared" si="6691"/>
        <v>42891.6406578802</v>
      </c>
      <c r="BL906" s="17">
        <f ca="1" t="shared" si="6692"/>
        <v>106883.192584311</v>
      </c>
      <c r="BM906" s="17">
        <f ca="1">BK906*'Ejercicio 3 - TIR'!$D$5</f>
        <v>21445.8203289401</v>
      </c>
      <c r="BN906" s="17">
        <f ca="1" t="shared" si="6693"/>
        <v>85437.372255371</v>
      </c>
      <c r="BO906" s="17">
        <f ca="1" t="shared" si="6694"/>
        <v>37875.9277332973</v>
      </c>
      <c r="BP906" s="17">
        <f ca="1" t="shared" si="6695"/>
        <v>-123441.79751205</v>
      </c>
      <c r="BQ906" s="17">
        <f ca="1" t="shared" ref="BQ906:BT906" si="6754">BE906</f>
        <v>22903.845169377</v>
      </c>
      <c r="BR906" s="17">
        <f ca="1" t="shared" si="6754"/>
        <v>19228.3533384493</v>
      </c>
      <c r="BS906" s="17">
        <f ca="1" t="shared" si="6754"/>
        <v>23936.3833468515</v>
      </c>
      <c r="BT906" s="17">
        <f ca="1" t="shared" si="6754"/>
        <v>21767.8842676977</v>
      </c>
      <c r="BU906" s="17">
        <f ca="1" t="shared" si="6697"/>
        <v>58196.8361068021</v>
      </c>
      <c r="BV906" s="19">
        <f ca="1" t="shared" si="6698"/>
        <v>4.99911046348227</v>
      </c>
    </row>
    <row r="907" ht="15" customHeight="1" spans="1:74">
      <c r="A907" s="15">
        <v>906</v>
      </c>
      <c r="B907" s="16">
        <f ca="1" t="shared" ref="B907:F907" si="6755">RAND()</f>
        <v>0.233172030441785</v>
      </c>
      <c r="C907" s="17">
        <f ca="1">IF(B907&lt;=('Ejercicio 3 - TIR'!$D$13-'Ejercicio 3 - TIR'!$C$13)/('Ejercicio 3 - TIR'!$E$13-'Ejercicio 3 - TIR'!$C$13),'Ejercicio 3 - TIR'!$C$13+SQRT(('Ejercicio 3 - TIR'!$E$13-'Ejercicio 3 - TIR'!$C$13)*('Ejercicio 3 - TIR'!$D$13-'Ejercicio 3 - TIR'!$C$13)*B907),'Ejercicio 3 - TIR'!$E$13-SQRT(('Ejercicio 3 - TIR'!$E$13-'Ejercicio 3 - TIR'!$C$13)*('Ejercicio 3 - TIR'!$E$13-'Ejercicio 3 - TIR'!$D$13)*(1-B907)))</f>
        <v>69657.5779663803</v>
      </c>
      <c r="D907" s="16">
        <f ca="1" t="shared" si="6755"/>
        <v>0.571023815241913</v>
      </c>
      <c r="E907" s="17">
        <f ca="1">IF(D907&lt;=('Ejercicio 3 - TIR'!$D$14-'Ejercicio 3 - TIR'!$C$14)/('Ejercicio 3 - TIR'!$E$14-'Ejercicio 3 - TIR'!$C$14),'Ejercicio 3 - TIR'!$C$14+SQRT(('Ejercicio 3 - TIR'!$E$14-'Ejercicio 3 - TIR'!$C$14)*('Ejercicio 3 - TIR'!$D$14-'Ejercicio 3 - TIR'!$C$14)*D907),'Ejercicio 3 - TIR'!$E$14-SQRT(('Ejercicio 3 - TIR'!$E$14-'Ejercicio 3 - TIR'!$C$14)*('Ejercicio 3 - TIR'!$E$14-'Ejercicio 3 - TIR'!$D$14)*(1-D907)))</f>
        <v>31978.3774887051</v>
      </c>
      <c r="F907" s="16">
        <f ca="1" t="shared" si="6755"/>
        <v>0.477731881289781</v>
      </c>
      <c r="G907" s="17">
        <f ca="1">IF(F907&lt;=('Ejercicio 3 - TIR'!$D$18-'Ejercicio 3 - TIR'!$C$18)/('Ejercicio 3 - TIR'!$E$18-'Ejercicio 3 - TIR'!$C$18),'Ejercicio 3 - TIR'!$C$18+SQRT(('Ejercicio 3 - TIR'!$E$18-'Ejercicio 3 - TIR'!$C$18)*('Ejercicio 3 - TIR'!$D$18-'Ejercicio 3 - TIR'!$C$18)*F907),'Ejercicio 3 - TIR'!$E$18-SQRT(('Ejercicio 3 - TIR'!$E$18-'Ejercicio 3 - TIR'!$C$18)*('Ejercicio 3 - TIR'!$E$18-'Ejercicio 3 - TIR'!$D$18)*(1-F907)))</f>
        <v>38465.2101092334</v>
      </c>
      <c r="H907" s="16">
        <f ca="1" t="shared" ref="H907:L907" si="6756">RAND()</f>
        <v>0.359736439673827</v>
      </c>
      <c r="I907" s="17">
        <f ca="1">IF(H907&lt;=('Ejercicio 3 - TIR'!$D$18-'Ejercicio 3 - TIR'!$C$18)/('Ejercicio 3 - TIR'!$E$18-'Ejercicio 3 - TIR'!$C$18),'Ejercicio 3 - TIR'!$C$18+SQRT(('Ejercicio 3 - TIR'!$E$18-'Ejercicio 3 - TIR'!$C$18)*('Ejercicio 3 - TIR'!$D$18-'Ejercicio 3 - TIR'!$C$18)*H907),'Ejercicio 3 - TIR'!$E$18-SQRT(('Ejercicio 3 - TIR'!$E$18-'Ejercicio 3 - TIR'!$C$18)*('Ejercicio 3 - TIR'!$E$18-'Ejercicio 3 - TIR'!$D$18)*(1-H907)))</f>
        <v>37345.778784518</v>
      </c>
      <c r="J907" s="16">
        <f ca="1" t="shared" si="6756"/>
        <v>0.484456661144838</v>
      </c>
      <c r="K907" s="17">
        <f ca="1">IF(J907&lt;=('Ejercicio 3 - TIR'!$D$18-'Ejercicio 3 - TIR'!$C$18)/('Ejercicio 3 - TIR'!$E$18-'Ejercicio 3 - TIR'!$C$18),'Ejercicio 3 - TIR'!$C$18+SQRT(('Ejercicio 3 - TIR'!$E$18-'Ejercicio 3 - TIR'!$C$18)*('Ejercicio 3 - TIR'!$D$18-'Ejercicio 3 - TIR'!$C$18)*J907),'Ejercicio 3 - TIR'!$E$18-SQRT(('Ejercicio 3 - TIR'!$E$18-'Ejercicio 3 - TIR'!$C$18)*('Ejercicio 3 - TIR'!$E$18-'Ejercicio 3 - TIR'!$D$18)*(1-J907)))</f>
        <v>38524.5820526126</v>
      </c>
      <c r="L907" s="16">
        <f ca="1" t="shared" si="6756"/>
        <v>0.756261999499386</v>
      </c>
      <c r="M907" s="17">
        <f ca="1">IF(L907&lt;=('Ejercicio 3 - TIR'!$D$18-'Ejercicio 3 - TIR'!$C$18)/('Ejercicio 3 - TIR'!$E$18-'Ejercicio 3 - TIR'!$C$18),'Ejercicio 3 - TIR'!$C$18+SQRT(('Ejercicio 3 - TIR'!$E$18-'Ejercicio 3 - TIR'!$C$18)*('Ejercicio 3 - TIR'!$D$18-'Ejercicio 3 - TIR'!$C$18)*L907),'Ejercicio 3 - TIR'!$E$18-SQRT(('Ejercicio 3 - TIR'!$E$18-'Ejercicio 3 - TIR'!$C$18)*('Ejercicio 3 - TIR'!$E$18-'Ejercicio 3 - TIR'!$D$18)*(1-L907)))</f>
        <v>40724.4473997451</v>
      </c>
      <c r="N907" s="16">
        <f ca="1" t="shared" ref="N907:R907" si="6757">RAND()</f>
        <v>0.309829180656434</v>
      </c>
      <c r="O907" s="17">
        <f ca="1">IF(N907&lt;=('Ejercicio 3 - TIR'!$D$18-'Ejercicio 3 - TIR'!$C$18)/('Ejercicio 3 - TIR'!$E$18-'Ejercicio 3 - TIR'!$C$18),'Ejercicio 3 - TIR'!$C$18+SQRT(('Ejercicio 3 - TIR'!$E$18-'Ejercicio 3 - TIR'!$C$18)*('Ejercicio 3 - TIR'!$D$18-'Ejercicio 3 - TIR'!$C$18)*N907),'Ejercicio 3 - TIR'!$E$18-SQRT(('Ejercicio 3 - TIR'!$E$18-'Ejercicio 3 - TIR'!$C$18)*('Ejercicio 3 - TIR'!$E$18-'Ejercicio 3 - TIR'!$D$18)*(1-N907)))</f>
        <v>36817.2118273137</v>
      </c>
      <c r="P907" s="16">
        <f ca="1" t="shared" si="6757"/>
        <v>0.151578078644171</v>
      </c>
      <c r="Q907" s="18">
        <f ca="1">IF(P907&lt;=('Ejercicio 3 - TIR'!$D$22-'Ejercicio 3 - TIR'!$C$22)/('Ejercicio 3 - TIR'!$E$22-'Ejercicio 3 - TIR'!$C$22),'Ejercicio 3 - TIR'!$C$22+SQRT(('Ejercicio 3 - TIR'!$E$22-'Ejercicio 3 - TIR'!$C$22)*('Ejercicio 3 - TIR'!$D$22-'Ejercicio 3 - TIR'!$C$22)*P907),'Ejercicio 3 - TIR'!$E$22-SQRT(('Ejercicio 3 - TIR'!$E$22-'Ejercicio 3 - TIR'!$C$22)*('Ejercicio 3 - TIR'!$E$22-'Ejercicio 3 - TIR'!$D$22)*(1-P907)))</f>
        <v>0.136517885505097</v>
      </c>
      <c r="R907" s="16">
        <f ca="1" t="shared" si="6757"/>
        <v>0.203153904155551</v>
      </c>
      <c r="S907" s="18">
        <f ca="1">IF(R907&lt;=('Ejercicio 3 - TIR'!$D$23-'Ejercicio 3 - TIR'!$C$23)/('Ejercicio 3 - TIR'!$E$23-'Ejercicio 3 - TIR'!$C$23),'Ejercicio 3 - TIR'!$C$23+SQRT(('Ejercicio 3 - TIR'!$E$23-'Ejercicio 3 - TIR'!$C$23)*('Ejercicio 3 - TIR'!$D$23-'Ejercicio 3 - TIR'!$C$23)*R907),'Ejercicio 3 - TIR'!$E$23-SQRT(('Ejercicio 3 - TIR'!$E$23-'Ejercicio 3 - TIR'!$C$23)*('Ejercicio 3 - TIR'!$E$23-'Ejercicio 3 - TIR'!$D$23)*(1-R907)))</f>
        <v>0.139122683584685</v>
      </c>
      <c r="T907" s="16">
        <f ca="1" t="shared" ref="T907:X907" si="6758">RAND()</f>
        <v>0.450902543287937</v>
      </c>
      <c r="U907" s="18">
        <f ca="1">IF(T907&lt;=('Ejercicio 3 - TIR'!$D$24-'Ejercicio 3 - TIR'!$C$24)/('Ejercicio 3 - TIR'!$E$24-'Ejercicio 3 - TIR'!$C$24),'Ejercicio 3 - TIR'!$C$24+SQRT(('Ejercicio 3 - TIR'!$E$24-'Ejercicio 3 - TIR'!$C$24)*('Ejercicio 3 - TIR'!$D$24-'Ejercicio 3 - TIR'!$C$24)*T907),'Ejercicio 3 - TIR'!$E$24-SQRT(('Ejercicio 3 - TIR'!$E$24-'Ejercicio 3 - TIR'!$C$24)*('Ejercicio 3 - TIR'!$E$24-'Ejercicio 3 - TIR'!$D$24)*(1-T907)))</f>
        <v>0.18078937798512</v>
      </c>
      <c r="V907" s="16">
        <f ca="1" t="shared" si="6758"/>
        <v>0.123306146845146</v>
      </c>
      <c r="W907" s="18">
        <f ca="1">IF(V907&lt;=('Ejercicio 3 - TIR'!$D$25-'Ejercicio 3 - TIR'!$C$25)/('Ejercicio 3 - TIR'!$E$25-'Ejercicio 3 - TIR'!$C$25),'Ejercicio 3 - TIR'!$C$25+SQRT(('Ejercicio 3 - TIR'!$E$25-'Ejercicio 3 - TIR'!$C$25)*('Ejercicio 3 - TIR'!$D$25-'Ejercicio 3 - TIR'!$C$25)*V907),'Ejercicio 3 - TIR'!$E$25-SQRT(('Ejercicio 3 - TIR'!$E$25-'Ejercicio 3 - TIR'!$C$25)*('Ejercicio 3 - TIR'!$E$25-'Ejercicio 3 - TIR'!$D$25)*(1-V907)))</f>
        <v>0.193138820555255</v>
      </c>
      <c r="X907" s="16">
        <f ca="1" t="shared" si="6758"/>
        <v>0.182228878564507</v>
      </c>
      <c r="Y907" s="18">
        <f ca="1">IF(X907&lt;=('Ejercicio 3 - TIR'!$D$26-'Ejercicio 3 - TIR'!$C$26)/('Ejercicio 3 - TIR'!$E$26-'Ejercicio 3 - TIR'!$C$26),'Ejercicio 3 - TIR'!$C$26+SQRT(('Ejercicio 3 - TIR'!$E$26-'Ejercicio 3 - TIR'!$C$26)*('Ejercicio 3 - TIR'!$D$26-'Ejercicio 3 - TIR'!$C$26)*X907),'Ejercicio 3 - TIR'!$E$26-SQRT(('Ejercicio 3 - TIR'!$E$26-'Ejercicio 3 - TIR'!$C$26)*('Ejercicio 3 - TIR'!$E$26-'Ejercicio 3 - TIR'!$D$26)*(1-X907)))</f>
        <v>0.212181478132085</v>
      </c>
      <c r="Z907" s="16">
        <f ca="1" t="shared" si="6668"/>
        <v>1.1365178855051</v>
      </c>
      <c r="AA907" s="16">
        <f ca="1" t="shared" si="6669"/>
        <v>1.29463330367856</v>
      </c>
      <c r="AB907" s="16">
        <f ca="1" t="shared" si="6670"/>
        <v>1.52868925336943</v>
      </c>
      <c r="AC907" s="16">
        <f ca="1" t="shared" si="6671"/>
        <v>1.82393849276069</v>
      </c>
      <c r="AD907" s="16">
        <f ca="1" t="shared" si="6672"/>
        <v>2.21094445817666</v>
      </c>
      <c r="AE907" s="15">
        <f ca="1" t="shared" si="6673"/>
        <v>4365.62047664183</v>
      </c>
      <c r="AF907" s="15">
        <f ca="1" t="shared" si="6674"/>
        <v>4972.97731286449</v>
      </c>
      <c r="AG907" s="15">
        <f ca="1" t="shared" si="6675"/>
        <v>5872.03878799138</v>
      </c>
      <c r="AH907" s="15">
        <f ca="1" t="shared" si="6676"/>
        <v>7006.15743375874</v>
      </c>
      <c r="AI907" s="15">
        <f ca="1" t="shared" si="6677"/>
        <v>8492.73427407977</v>
      </c>
      <c r="AJ907" s="17">
        <f ca="1" t="shared" si="6678"/>
        <v>43716.3992588552</v>
      </c>
      <c r="AK907" s="17">
        <f ca="1" t="shared" si="6679"/>
        <v>48349.0889662491</v>
      </c>
      <c r="AL907" s="17">
        <f ca="1" t="shared" si="6680"/>
        <v>58892.1145743776</v>
      </c>
      <c r="AM907" s="17">
        <f ca="1" t="shared" si="6681"/>
        <v>74278.8872088033</v>
      </c>
      <c r="AN907" s="17">
        <f ca="1" t="shared" si="6682"/>
        <v>81400.8104551154</v>
      </c>
      <c r="AO907" s="17">
        <f ca="1">C907/'Ejercicio 3 - TIR'!$D$7</f>
        <v>13931.5155932761</v>
      </c>
      <c r="AP907" s="17">
        <f ca="1" t="shared" si="6683"/>
        <v>29784.8836655792</v>
      </c>
      <c r="AQ907" s="17">
        <f ca="1" t="shared" si="6684"/>
        <v>34417.5733729731</v>
      </c>
      <c r="AR907" s="17">
        <f ca="1" t="shared" si="6685"/>
        <v>44960.5989811016</v>
      </c>
      <c r="AS907" s="17">
        <f ca="1" t="shared" si="6686"/>
        <v>60347.3716155272</v>
      </c>
      <c r="AT907" s="17">
        <f ca="1" t="shared" si="6687"/>
        <v>67469.2948618394</v>
      </c>
      <c r="AU907" s="17">
        <f ca="1">AP907*'Ejercicio 3 - TIR'!$D$5</f>
        <v>14892.4418327896</v>
      </c>
      <c r="AV907" s="17">
        <f ca="1">AQ907*'Ejercicio 3 - TIR'!$D$5</f>
        <v>17208.7866864865</v>
      </c>
      <c r="AW907" s="17">
        <f ca="1">AR907*'Ejercicio 3 - TIR'!$D$5</f>
        <v>22480.2994905508</v>
      </c>
      <c r="AX907" s="17">
        <f ca="1">AS907*'Ejercicio 3 - TIR'!$D$5</f>
        <v>30173.6858077636</v>
      </c>
      <c r="AY907" s="17">
        <f ca="1">AT907*'Ejercicio 3 - TIR'!$D$5</f>
        <v>33734.6474309197</v>
      </c>
      <c r="AZ907" s="17">
        <f ca="1" t="shared" ref="AZ907:BD907" si="6759">AJ907-AU907-AE907</f>
        <v>24458.3369494238</v>
      </c>
      <c r="BA907" s="17">
        <f ca="1" t="shared" si="6759"/>
        <v>26167.3249668981</v>
      </c>
      <c r="BB907" s="17">
        <f ca="1" t="shared" si="6759"/>
        <v>30539.7762958355</v>
      </c>
      <c r="BC907" s="17">
        <f ca="1" t="shared" si="6759"/>
        <v>37099.0439672809</v>
      </c>
      <c r="BD907" s="17">
        <f ca="1" t="shared" si="6759"/>
        <v>39173.428750116</v>
      </c>
      <c r="BE907" s="17">
        <f ca="1" t="shared" ref="BE907:BI907" si="6760">AZ907/Z907</f>
        <v>21520.4153505722</v>
      </c>
      <c r="BF907" s="17">
        <f ca="1" t="shared" si="6760"/>
        <v>20212.1518831213</v>
      </c>
      <c r="BG907" s="17">
        <f ca="1" t="shared" si="6760"/>
        <v>19977.752985783</v>
      </c>
      <c r="BH907" s="17">
        <f ca="1" t="shared" si="6760"/>
        <v>20340.0740291018</v>
      </c>
      <c r="BI907" s="17">
        <f ca="1" t="shared" si="6760"/>
        <v>17717.9614825882</v>
      </c>
      <c r="BJ907" s="17">
        <f ca="1" t="shared" si="6690"/>
        <v>70702.4164901339</v>
      </c>
      <c r="BK907" s="17">
        <f ca="1" t="shared" si="6691"/>
        <v>30801.8071949555</v>
      </c>
      <c r="BL907" s="17">
        <f ca="1" t="shared" si="6692"/>
        <v>101504.223685089</v>
      </c>
      <c r="BM907" s="17">
        <f ca="1">BK907*'Ejercicio 3 - TIR'!$D$5</f>
        <v>15400.9035974777</v>
      </c>
      <c r="BN907" s="17">
        <f ca="1" t="shared" si="6693"/>
        <v>86103.3200876116</v>
      </c>
      <c r="BO907" s="17">
        <f ca="1" t="shared" si="6694"/>
        <v>38944.1352853431</v>
      </c>
      <c r="BP907" s="17">
        <f ca="1" t="shared" si="6695"/>
        <v>-101635.955455085</v>
      </c>
      <c r="BQ907" s="17">
        <f ca="1" t="shared" ref="BQ907:BT907" si="6761">BE907</f>
        <v>21520.4153505722</v>
      </c>
      <c r="BR907" s="17">
        <f ca="1" t="shared" si="6761"/>
        <v>20212.1518831213</v>
      </c>
      <c r="BS907" s="17">
        <f ca="1" t="shared" si="6761"/>
        <v>19977.752985783</v>
      </c>
      <c r="BT907" s="17">
        <f ca="1" t="shared" si="6761"/>
        <v>20340.0740291018</v>
      </c>
      <c r="BU907" s="17">
        <f ca="1" t="shared" si="6697"/>
        <v>56662.0967679313</v>
      </c>
      <c r="BV907" s="19">
        <f ca="1" t="shared" si="6698"/>
        <v>9.57584933041955</v>
      </c>
    </row>
    <row r="908" ht="15" customHeight="1" spans="1:74">
      <c r="A908" s="15">
        <v>907</v>
      </c>
      <c r="B908" s="16">
        <f ca="1" t="shared" ref="B908:F908" si="6762">RAND()</f>
        <v>0.482587315007117</v>
      </c>
      <c r="C908" s="17">
        <f ca="1">IF(B908&lt;=('Ejercicio 3 - TIR'!$D$13-'Ejercicio 3 - TIR'!$C$13)/('Ejercicio 3 - TIR'!$E$13-'Ejercicio 3 - TIR'!$C$13),'Ejercicio 3 - TIR'!$C$13+SQRT(('Ejercicio 3 - TIR'!$E$13-'Ejercicio 3 - TIR'!$C$13)*('Ejercicio 3 - TIR'!$D$13-'Ejercicio 3 - TIR'!$C$13)*B908),'Ejercicio 3 - TIR'!$E$13-SQRT(('Ejercicio 3 - TIR'!$E$13-'Ejercicio 3 - TIR'!$C$13)*('Ejercicio 3 - TIR'!$E$13-'Ejercicio 3 - TIR'!$D$13)*(1-B908)))</f>
        <v>75082.2307982544</v>
      </c>
      <c r="D908" s="16">
        <f ca="1" t="shared" si="6762"/>
        <v>0.908271360630559</v>
      </c>
      <c r="E908" s="17">
        <f ca="1">IF(D908&lt;=('Ejercicio 3 - TIR'!$D$14-'Ejercicio 3 - TIR'!$C$14)/('Ejercicio 3 - TIR'!$E$14-'Ejercicio 3 - TIR'!$C$14),'Ejercicio 3 - TIR'!$C$14+SQRT(('Ejercicio 3 - TIR'!$E$14-'Ejercicio 3 - TIR'!$C$14)*('Ejercicio 3 - TIR'!$D$14-'Ejercicio 3 - TIR'!$C$14)*D908),'Ejercicio 3 - TIR'!$E$14-SQRT(('Ejercicio 3 - TIR'!$E$14-'Ejercicio 3 - TIR'!$C$14)*('Ejercicio 3 - TIR'!$E$14-'Ejercicio 3 - TIR'!$D$14)*(1-D908)))</f>
        <v>36290.6475086053</v>
      </c>
      <c r="F908" s="16">
        <f ca="1" t="shared" si="6762"/>
        <v>0.870922729501578</v>
      </c>
      <c r="G908" s="17">
        <f ca="1">IF(F908&lt;=('Ejercicio 3 - TIR'!$D$18-'Ejercicio 3 - TIR'!$C$18)/('Ejercicio 3 - TIR'!$E$18-'Ejercicio 3 - TIR'!$C$18),'Ejercicio 3 - TIR'!$C$18+SQRT(('Ejercicio 3 - TIR'!$E$18-'Ejercicio 3 - TIR'!$C$18)*('Ejercicio 3 - TIR'!$D$18-'Ejercicio 3 - TIR'!$C$18)*F908),'Ejercicio 3 - TIR'!$E$18-SQRT(('Ejercicio 3 - TIR'!$E$18-'Ejercicio 3 - TIR'!$C$18)*('Ejercicio 3 - TIR'!$E$18-'Ejercicio 3 - TIR'!$D$18)*(1-F908)))</f>
        <v>41888.6023578813</v>
      </c>
      <c r="H908" s="16">
        <f ca="1" t="shared" ref="H908:L908" si="6763">RAND()</f>
        <v>0.391390457512944</v>
      </c>
      <c r="I908" s="17">
        <f ca="1">IF(H908&lt;=('Ejercicio 3 - TIR'!$D$18-'Ejercicio 3 - TIR'!$C$18)/('Ejercicio 3 - TIR'!$E$18-'Ejercicio 3 - TIR'!$C$18),'Ejercicio 3 - TIR'!$C$18+SQRT(('Ejercicio 3 - TIR'!$E$18-'Ejercicio 3 - TIR'!$C$18)*('Ejercicio 3 - TIR'!$D$18-'Ejercicio 3 - TIR'!$C$18)*H908),'Ejercicio 3 - TIR'!$E$18-SQRT(('Ejercicio 3 - TIR'!$E$18-'Ejercicio 3 - TIR'!$C$18)*('Ejercicio 3 - TIR'!$E$18-'Ejercicio 3 - TIR'!$D$18)*(1-H908)))</f>
        <v>37662.1516969414</v>
      </c>
      <c r="J908" s="16">
        <f ca="1" t="shared" si="6763"/>
        <v>0.304903548148305</v>
      </c>
      <c r="K908" s="17">
        <f ca="1">IF(J908&lt;=('Ejercicio 3 - TIR'!$D$18-'Ejercicio 3 - TIR'!$C$18)/('Ejercicio 3 - TIR'!$E$18-'Ejercicio 3 - TIR'!$C$18),'Ejercicio 3 - TIR'!$C$18+SQRT(('Ejercicio 3 - TIR'!$E$18-'Ejercicio 3 - TIR'!$C$18)*('Ejercicio 3 - TIR'!$D$18-'Ejercicio 3 - TIR'!$C$18)*J908),'Ejercicio 3 - TIR'!$E$18-SQRT(('Ejercicio 3 - TIR'!$E$18-'Ejercicio 3 - TIR'!$C$18)*('Ejercicio 3 - TIR'!$E$18-'Ejercicio 3 - TIR'!$D$18)*(1-J908)))</f>
        <v>36762.8050557624</v>
      </c>
      <c r="L908" s="16">
        <f ca="1" t="shared" si="6763"/>
        <v>0.317363815815014</v>
      </c>
      <c r="M908" s="17">
        <f ca="1">IF(L908&lt;=('Ejercicio 3 - TIR'!$D$18-'Ejercicio 3 - TIR'!$C$18)/('Ejercicio 3 - TIR'!$E$18-'Ejercicio 3 - TIR'!$C$18),'Ejercicio 3 - TIR'!$C$18+SQRT(('Ejercicio 3 - TIR'!$E$18-'Ejercicio 3 - TIR'!$C$18)*('Ejercicio 3 - TIR'!$D$18-'Ejercicio 3 - TIR'!$C$18)*L908),'Ejercicio 3 - TIR'!$E$18-SQRT(('Ejercicio 3 - TIR'!$E$18-'Ejercicio 3 - TIR'!$C$18)*('Ejercicio 3 - TIR'!$E$18-'Ejercicio 3 - TIR'!$D$18)*(1-L908)))</f>
        <v>36899.6066824314</v>
      </c>
      <c r="N908" s="16">
        <f ca="1" t="shared" ref="N908:R908" si="6764">RAND()</f>
        <v>0.713822686009614</v>
      </c>
      <c r="O908" s="17">
        <f ca="1">IF(N908&lt;=('Ejercicio 3 - TIR'!$D$18-'Ejercicio 3 - TIR'!$C$18)/('Ejercicio 3 - TIR'!$E$18-'Ejercicio 3 - TIR'!$C$18),'Ejercicio 3 - TIR'!$C$18+SQRT(('Ejercicio 3 - TIR'!$E$18-'Ejercicio 3 - TIR'!$C$18)*('Ejercicio 3 - TIR'!$D$18-'Ejercicio 3 - TIR'!$C$18)*N908),'Ejercicio 3 - TIR'!$E$18-SQRT(('Ejercicio 3 - TIR'!$E$18-'Ejercicio 3 - TIR'!$C$18)*('Ejercicio 3 - TIR'!$E$18-'Ejercicio 3 - TIR'!$D$18)*(1-N908)))</f>
        <v>40367.1500618648</v>
      </c>
      <c r="P908" s="16">
        <f ca="1" t="shared" si="6764"/>
        <v>0.347600125961385</v>
      </c>
      <c r="Q908" s="18">
        <f ca="1">IF(P908&lt;=('Ejercicio 3 - TIR'!$D$22-'Ejercicio 3 - TIR'!$C$22)/('Ejercicio 3 - TIR'!$E$22-'Ejercicio 3 - TIR'!$C$22),'Ejercicio 3 - TIR'!$C$22+SQRT(('Ejercicio 3 - TIR'!$E$22-'Ejercicio 3 - TIR'!$C$22)*('Ejercicio 3 - TIR'!$D$22-'Ejercicio 3 - TIR'!$C$22)*P908),'Ejercicio 3 - TIR'!$E$22-SQRT(('Ejercicio 3 - TIR'!$E$22-'Ejercicio 3 - TIR'!$C$22)*('Ejercicio 3 - TIR'!$E$22-'Ejercicio 3 - TIR'!$D$22)*(1-P908)))</f>
        <v>0.145013600834956</v>
      </c>
      <c r="R908" s="16">
        <f ca="1" t="shared" si="6764"/>
        <v>0.479238490600226</v>
      </c>
      <c r="S908" s="18">
        <f ca="1">IF(R908&lt;=('Ejercicio 3 - TIR'!$D$23-'Ejercicio 3 - TIR'!$C$23)/('Ejercicio 3 - TIR'!$E$23-'Ejercicio 3 - TIR'!$C$23),'Ejercicio 3 - TIR'!$C$23+SQRT(('Ejercicio 3 - TIR'!$E$23-'Ejercicio 3 - TIR'!$C$23)*('Ejercicio 3 - TIR'!$D$23-'Ejercicio 3 - TIR'!$C$23)*R908),'Ejercicio 3 - TIR'!$E$23-SQRT(('Ejercicio 3 - TIR'!$E$23-'Ejercicio 3 - TIR'!$C$23)*('Ejercicio 3 - TIR'!$E$23-'Ejercicio 3 - TIR'!$D$23)*(1-R908)))</f>
        <v>0.149370551290032</v>
      </c>
      <c r="T908" s="16">
        <f ca="1" t="shared" ref="T908:X908" si="6765">RAND()</f>
        <v>0.338488487778624</v>
      </c>
      <c r="U908" s="18">
        <f ca="1">IF(T908&lt;=('Ejercicio 3 - TIR'!$D$24-'Ejercicio 3 - TIR'!$C$24)/('Ejercicio 3 - TIR'!$E$24-'Ejercicio 3 - TIR'!$C$24),'Ejercicio 3 - TIR'!$C$24+SQRT(('Ejercicio 3 - TIR'!$E$24-'Ejercicio 3 - TIR'!$C$24)*('Ejercicio 3 - TIR'!$D$24-'Ejercicio 3 - TIR'!$C$24)*T908),'Ejercicio 3 - TIR'!$E$24-SQRT(('Ejercicio 3 - TIR'!$E$24-'Ejercicio 3 - TIR'!$C$24)*('Ejercicio 3 - TIR'!$E$24-'Ejercicio 3 - TIR'!$D$24)*(1-T908)))</f>
        <v>0.176661317003012</v>
      </c>
      <c r="V908" s="16">
        <f ca="1" t="shared" si="6765"/>
        <v>0.46572266231333</v>
      </c>
      <c r="W908" s="18">
        <f ca="1">IF(V908&lt;=('Ejercicio 3 - TIR'!$D$25-'Ejercicio 3 - TIR'!$C$25)/('Ejercicio 3 - TIR'!$E$25-'Ejercicio 3 - TIR'!$C$25),'Ejercicio 3 - TIR'!$C$25+SQRT(('Ejercicio 3 - TIR'!$E$25-'Ejercicio 3 - TIR'!$C$25)*('Ejercicio 3 - TIR'!$D$25-'Ejercicio 3 - TIR'!$C$25)*V908),'Ejercicio 3 - TIR'!$E$25-SQRT(('Ejercicio 3 - TIR'!$E$25-'Ejercicio 3 - TIR'!$C$25)*('Ejercicio 3 - TIR'!$E$25-'Ejercicio 3 - TIR'!$D$25)*(1-V908)))</f>
        <v>0.206756842368956</v>
      </c>
      <c r="X908" s="16">
        <f ca="1" t="shared" si="6765"/>
        <v>0.776940465100879</v>
      </c>
      <c r="Y908" s="18">
        <f ca="1">IF(X908&lt;=('Ejercicio 3 - TIR'!$D$26-'Ejercicio 3 - TIR'!$C$26)/('Ejercicio 3 - TIR'!$E$26-'Ejercicio 3 - TIR'!$C$26),'Ejercicio 3 - TIR'!$C$26+SQRT(('Ejercicio 3 - TIR'!$E$26-'Ejercicio 3 - TIR'!$C$26)*('Ejercicio 3 - TIR'!$D$26-'Ejercicio 3 - TIR'!$C$26)*X908),'Ejercicio 3 - TIR'!$E$26-SQRT(('Ejercicio 3 - TIR'!$E$26-'Ejercicio 3 - TIR'!$C$26)*('Ejercicio 3 - TIR'!$E$26-'Ejercicio 3 - TIR'!$D$26)*(1-X908)))</f>
        <v>0.245293783144006</v>
      </c>
      <c r="Z908" s="16">
        <f ca="1" t="shared" si="6668"/>
        <v>1.14501360083496</v>
      </c>
      <c r="AA908" s="16">
        <f ca="1" t="shared" si="6669"/>
        <v>1.31604491362626</v>
      </c>
      <c r="AB908" s="16">
        <f ca="1" t="shared" si="6670"/>
        <v>1.54853914130259</v>
      </c>
      <c r="AC908" s="16">
        <f ca="1" t="shared" si="6671"/>
        <v>1.86871020444305</v>
      </c>
      <c r="AD908" s="16">
        <f ca="1" t="shared" si="6672"/>
        <v>2.32709320009069</v>
      </c>
      <c r="AE908" s="15">
        <f ca="1" t="shared" si="6673"/>
        <v>5262.63747185496</v>
      </c>
      <c r="AF908" s="15">
        <f ca="1" t="shared" si="6674"/>
        <v>6048.72053226552</v>
      </c>
      <c r="AG908" s="15">
        <f ca="1" t="shared" si="6675"/>
        <v>7117.29546767871</v>
      </c>
      <c r="AH908" s="15">
        <f ca="1" t="shared" si="6676"/>
        <v>8588.84500478284</v>
      </c>
      <c r="AI908" s="15">
        <f ca="1" t="shared" si="6677"/>
        <v>10695.6352888435</v>
      </c>
      <c r="AJ908" s="17">
        <f ca="1" t="shared" si="6678"/>
        <v>47963.0194197413</v>
      </c>
      <c r="AK908" s="17">
        <f ca="1" t="shared" si="6679"/>
        <v>49565.0831769802</v>
      </c>
      <c r="AL908" s="17">
        <f ca="1" t="shared" si="6680"/>
        <v>56928.6425729248</v>
      </c>
      <c r="AM908" s="17">
        <f ca="1" t="shared" si="6681"/>
        <v>68954.6715473943</v>
      </c>
      <c r="AN908" s="17">
        <f ca="1" t="shared" si="6682"/>
        <v>93938.1204160061</v>
      </c>
      <c r="AO908" s="17">
        <f ca="1">C908/'Ejercicio 3 - TIR'!$D$7</f>
        <v>15016.4461596509</v>
      </c>
      <c r="AP908" s="17">
        <f ca="1" t="shared" si="6683"/>
        <v>32946.5732600904</v>
      </c>
      <c r="AQ908" s="17">
        <f ca="1" t="shared" si="6684"/>
        <v>34548.6370173293</v>
      </c>
      <c r="AR908" s="17">
        <f ca="1" t="shared" si="6685"/>
        <v>41912.1964132739</v>
      </c>
      <c r="AS908" s="17">
        <f ca="1" t="shared" si="6686"/>
        <v>53938.2253877434</v>
      </c>
      <c r="AT908" s="17">
        <f ca="1" t="shared" si="6687"/>
        <v>78921.6742563552</v>
      </c>
      <c r="AU908" s="17">
        <f ca="1">AP908*'Ejercicio 3 - TIR'!$D$5</f>
        <v>16473.2866300452</v>
      </c>
      <c r="AV908" s="17">
        <f ca="1">AQ908*'Ejercicio 3 - TIR'!$D$5</f>
        <v>17274.3185086647</v>
      </c>
      <c r="AW908" s="17">
        <f ca="1">AR908*'Ejercicio 3 - TIR'!$D$5</f>
        <v>20956.0982066369</v>
      </c>
      <c r="AX908" s="17">
        <f ca="1">AS908*'Ejercicio 3 - TIR'!$D$5</f>
        <v>26969.1126938717</v>
      </c>
      <c r="AY908" s="17">
        <f ca="1">AT908*'Ejercicio 3 - TIR'!$D$5</f>
        <v>39460.8371281776</v>
      </c>
      <c r="AZ908" s="17">
        <f ca="1" t="shared" ref="AZ908:BD908" si="6766">AJ908-AU908-AE908</f>
        <v>26227.0953178411</v>
      </c>
      <c r="BA908" s="17">
        <f ca="1" t="shared" si="6766"/>
        <v>26242.04413605</v>
      </c>
      <c r="BB908" s="17">
        <f ca="1" t="shared" si="6766"/>
        <v>28855.2488986091</v>
      </c>
      <c r="BC908" s="17">
        <f ca="1" t="shared" si="6766"/>
        <v>33396.7138487398</v>
      </c>
      <c r="BD908" s="17">
        <f ca="1" t="shared" si="6766"/>
        <v>43781.647998985</v>
      </c>
      <c r="BE908" s="17">
        <f ca="1" t="shared" ref="BE908:BI908" si="6767">AZ908/Z908</f>
        <v>22905.4880210297</v>
      </c>
      <c r="BF908" s="17">
        <f ca="1" t="shared" si="6767"/>
        <v>19940.0824883264</v>
      </c>
      <c r="BG908" s="17">
        <f ca="1" t="shared" si="6767"/>
        <v>18633.8518213604</v>
      </c>
      <c r="BH908" s="17">
        <f ca="1" t="shared" si="6767"/>
        <v>17871.5318027031</v>
      </c>
      <c r="BI908" s="17">
        <f ca="1" t="shared" si="6767"/>
        <v>18813.8781881528</v>
      </c>
      <c r="BJ908" s="17">
        <f ca="1" t="shared" si="6690"/>
        <v>84451.7190441635</v>
      </c>
      <c r="BK908" s="17">
        <f ca="1" t="shared" si="6691"/>
        <v>34944.6697476515</v>
      </c>
      <c r="BL908" s="17">
        <f ca="1" t="shared" si="6692"/>
        <v>119396.388791815</v>
      </c>
      <c r="BM908" s="17">
        <f ca="1">BK908*'Ejercicio 3 - TIR'!$D$5</f>
        <v>17472.3348738258</v>
      </c>
      <c r="BN908" s="17">
        <f ca="1" t="shared" si="6693"/>
        <v>101924.053917989</v>
      </c>
      <c r="BO908" s="17">
        <f ca="1" t="shared" si="6694"/>
        <v>43798.8705884307</v>
      </c>
      <c r="BP908" s="17">
        <f ca="1" t="shared" si="6695"/>
        <v>-111372.87830686</v>
      </c>
      <c r="BQ908" s="17">
        <f ca="1" t="shared" ref="BQ908:BT908" si="6768">BE908</f>
        <v>22905.4880210297</v>
      </c>
      <c r="BR908" s="17">
        <f ca="1" t="shared" si="6768"/>
        <v>19940.0824883264</v>
      </c>
      <c r="BS908" s="17">
        <f ca="1" t="shared" si="6768"/>
        <v>18633.8518213604</v>
      </c>
      <c r="BT908" s="17">
        <f ca="1" t="shared" si="6768"/>
        <v>17871.5318027031</v>
      </c>
      <c r="BU908" s="17">
        <f ca="1" t="shared" si="6697"/>
        <v>62612.7487765836</v>
      </c>
      <c r="BV908" s="19">
        <f ca="1" t="shared" si="6698"/>
        <v>7.26591656536826</v>
      </c>
    </row>
    <row r="909" ht="15" customHeight="1" spans="1:74">
      <c r="A909" s="15">
        <v>908</v>
      </c>
      <c r="B909" s="16">
        <f ca="1" t="shared" ref="B909:F909" si="6769">RAND()</f>
        <v>0.357358377052621</v>
      </c>
      <c r="C909" s="17">
        <f ca="1">IF(B909&lt;=('Ejercicio 3 - TIR'!$D$13-'Ejercicio 3 - TIR'!$C$13)/('Ejercicio 3 - TIR'!$E$13-'Ejercicio 3 - TIR'!$C$13),'Ejercicio 3 - TIR'!$C$13+SQRT(('Ejercicio 3 - TIR'!$E$13-'Ejercicio 3 - TIR'!$C$13)*('Ejercicio 3 - TIR'!$D$13-'Ejercicio 3 - TIR'!$C$13)*B909),'Ejercicio 3 - TIR'!$E$13-SQRT(('Ejercicio 3 - TIR'!$E$13-'Ejercicio 3 - TIR'!$C$13)*('Ejercicio 3 - TIR'!$E$13-'Ejercicio 3 - TIR'!$D$13)*(1-B909)))</f>
        <v>72230.0531592721</v>
      </c>
      <c r="D909" s="16">
        <f ca="1" t="shared" si="6769"/>
        <v>0.919194296423611</v>
      </c>
      <c r="E909" s="17">
        <f ca="1">IF(D909&lt;=('Ejercicio 3 - TIR'!$D$14-'Ejercicio 3 - TIR'!$C$14)/('Ejercicio 3 - TIR'!$E$14-'Ejercicio 3 - TIR'!$C$14),'Ejercicio 3 - TIR'!$C$14+SQRT(('Ejercicio 3 - TIR'!$E$14-'Ejercicio 3 - TIR'!$C$14)*('Ejercicio 3 - TIR'!$D$14-'Ejercicio 3 - TIR'!$C$14)*D909),'Ejercicio 3 - TIR'!$E$14-SQRT(('Ejercicio 3 - TIR'!$E$14-'Ejercicio 3 - TIR'!$C$14)*('Ejercicio 3 - TIR'!$E$14-'Ejercicio 3 - TIR'!$D$14)*(1-D909)))</f>
        <v>36518.4980918491</v>
      </c>
      <c r="F909" s="16">
        <f ca="1" t="shared" si="6769"/>
        <v>0.617357768853278</v>
      </c>
      <c r="G909" s="17">
        <f ca="1">IF(F909&lt;=('Ejercicio 3 - TIR'!$D$18-'Ejercicio 3 - TIR'!$C$18)/('Ejercicio 3 - TIR'!$E$18-'Ejercicio 3 - TIR'!$C$18),'Ejercicio 3 - TIR'!$C$18+SQRT(('Ejercicio 3 - TIR'!$E$18-'Ejercicio 3 - TIR'!$C$18)*('Ejercicio 3 - TIR'!$D$18-'Ejercicio 3 - TIR'!$C$18)*F909),'Ejercicio 3 - TIR'!$E$18-SQRT(('Ejercicio 3 - TIR'!$E$18-'Ejercicio 3 - TIR'!$C$18)*('Ejercicio 3 - TIR'!$E$18-'Ejercicio 3 - TIR'!$D$18)*(1-F909)))</f>
        <v>39623.0798255024</v>
      </c>
      <c r="H909" s="16">
        <f ca="1" t="shared" ref="H909:L909" si="6770">RAND()</f>
        <v>0.396220055107305</v>
      </c>
      <c r="I909" s="17">
        <f ca="1">IF(H909&lt;=('Ejercicio 3 - TIR'!$D$18-'Ejercicio 3 - TIR'!$C$18)/('Ejercicio 3 - TIR'!$E$18-'Ejercicio 3 - TIR'!$C$18),'Ejercicio 3 - TIR'!$C$18+SQRT(('Ejercicio 3 - TIR'!$E$18-'Ejercicio 3 - TIR'!$C$18)*('Ejercicio 3 - TIR'!$D$18-'Ejercicio 3 - TIR'!$C$18)*H909),'Ejercicio 3 - TIR'!$E$18-SQRT(('Ejercicio 3 - TIR'!$E$18-'Ejercicio 3 - TIR'!$C$18)*('Ejercicio 3 - TIR'!$E$18-'Ejercicio 3 - TIR'!$D$18)*(1-H909)))</f>
        <v>37709.2806581481</v>
      </c>
      <c r="J909" s="16">
        <f ca="1" t="shared" si="6770"/>
        <v>0.777413152716405</v>
      </c>
      <c r="K909" s="17">
        <f ca="1">IF(J909&lt;=('Ejercicio 3 - TIR'!$D$18-'Ejercicio 3 - TIR'!$C$18)/('Ejercicio 3 - TIR'!$E$18-'Ejercicio 3 - TIR'!$C$18),'Ejercicio 3 - TIR'!$C$18+SQRT(('Ejercicio 3 - TIR'!$E$18-'Ejercicio 3 - TIR'!$C$18)*('Ejercicio 3 - TIR'!$D$18-'Ejercicio 3 - TIR'!$C$18)*J909),'Ejercicio 3 - TIR'!$E$18-SQRT(('Ejercicio 3 - TIR'!$E$18-'Ejercicio 3 - TIR'!$C$18)*('Ejercicio 3 - TIR'!$E$18-'Ejercicio 3 - TIR'!$D$18)*(1-J909)))</f>
        <v>40914.1691730727</v>
      </c>
      <c r="L909" s="16">
        <f ca="1" t="shared" si="6770"/>
        <v>0.684702504809042</v>
      </c>
      <c r="M909" s="17">
        <f ca="1">IF(L909&lt;=('Ejercicio 3 - TIR'!$D$18-'Ejercicio 3 - TIR'!$C$18)/('Ejercicio 3 - TIR'!$E$18-'Ejercicio 3 - TIR'!$C$18),'Ejercicio 3 - TIR'!$C$18+SQRT(('Ejercicio 3 - TIR'!$E$18-'Ejercicio 3 - TIR'!$C$18)*('Ejercicio 3 - TIR'!$D$18-'Ejercicio 3 - TIR'!$C$18)*L909),'Ejercicio 3 - TIR'!$E$18-SQRT(('Ejercicio 3 - TIR'!$E$18-'Ejercicio 3 - TIR'!$C$18)*('Ejercicio 3 - TIR'!$E$18-'Ejercicio 3 - TIR'!$D$18)*(1-L909)))</f>
        <v>40137.1497926297</v>
      </c>
      <c r="N909" s="16">
        <f ca="1" t="shared" ref="N909:R909" si="6771">RAND()</f>
        <v>0.113370950230168</v>
      </c>
      <c r="O909" s="17">
        <f ca="1">IF(N909&lt;=('Ejercicio 3 - TIR'!$D$18-'Ejercicio 3 - TIR'!$C$18)/('Ejercicio 3 - TIR'!$E$18-'Ejercicio 3 - TIR'!$C$18),'Ejercicio 3 - TIR'!$C$18+SQRT(('Ejercicio 3 - TIR'!$E$18-'Ejercicio 3 - TIR'!$C$18)*('Ejercicio 3 - TIR'!$D$18-'Ejercicio 3 - TIR'!$C$18)*N909),'Ejercicio 3 - TIR'!$E$18-SQRT(('Ejercicio 3 - TIR'!$E$18-'Ejercicio 3 - TIR'!$C$18)*('Ejercicio 3 - TIR'!$E$18-'Ejercicio 3 - TIR'!$D$18)*(1-N909)))</f>
        <v>34123.7898266674</v>
      </c>
      <c r="P909" s="16">
        <f ca="1" t="shared" si="6771"/>
        <v>0.928506867288939</v>
      </c>
      <c r="Q909" s="18">
        <f ca="1">IF(P909&lt;=('Ejercicio 3 - TIR'!$D$22-'Ejercicio 3 - TIR'!$C$22)/('Ejercicio 3 - TIR'!$E$22-'Ejercicio 3 - TIR'!$C$22),'Ejercicio 3 - TIR'!$C$22+SQRT(('Ejercicio 3 - TIR'!$E$22-'Ejercicio 3 - TIR'!$C$22)*('Ejercicio 3 - TIR'!$D$22-'Ejercicio 3 - TIR'!$C$22)*P909),'Ejercicio 3 - TIR'!$E$22-SQRT(('Ejercicio 3 - TIR'!$E$22-'Ejercicio 3 - TIR'!$C$22)*('Ejercicio 3 - TIR'!$E$22-'Ejercicio 3 - TIR'!$D$22)*(1-P909)))</f>
        <v>0.168655942574197</v>
      </c>
      <c r="R909" s="16">
        <f ca="1" t="shared" si="6771"/>
        <v>0.438330955531292</v>
      </c>
      <c r="S909" s="18">
        <f ca="1">IF(R909&lt;=('Ejercicio 3 - TIR'!$D$23-'Ejercicio 3 - TIR'!$C$23)/('Ejercicio 3 - TIR'!$E$23-'Ejercicio 3 - TIR'!$C$23),'Ejercicio 3 - TIR'!$C$23+SQRT(('Ejercicio 3 - TIR'!$E$23-'Ejercicio 3 - TIR'!$C$23)*('Ejercicio 3 - TIR'!$D$23-'Ejercicio 3 - TIR'!$C$23)*R909),'Ejercicio 3 - TIR'!$E$23-SQRT(('Ejercicio 3 - TIR'!$E$23-'Ejercicio 3 - TIR'!$C$23)*('Ejercicio 3 - TIR'!$E$23-'Ejercicio 3 - TIR'!$D$23)*(1-R909)))</f>
        <v>0.148089067623478</v>
      </c>
      <c r="T909" s="16">
        <f ca="1" t="shared" ref="T909:X909" si="6772">RAND()</f>
        <v>0.977383786104486</v>
      </c>
      <c r="U909" s="18">
        <f ca="1">IF(T909&lt;=('Ejercicio 3 - TIR'!$D$24-'Ejercicio 3 - TIR'!$C$24)/('Ejercicio 3 - TIR'!$E$24-'Ejercicio 3 - TIR'!$C$24),'Ejercicio 3 - TIR'!$C$24+SQRT(('Ejercicio 3 - TIR'!$E$24-'Ejercicio 3 - TIR'!$C$24)*('Ejercicio 3 - TIR'!$D$24-'Ejercicio 3 - TIR'!$C$24)*T909),'Ejercicio 3 - TIR'!$E$24-SQRT(('Ejercicio 3 - TIR'!$E$24-'Ejercicio 3 - TIR'!$C$24)*('Ejercicio 3 - TIR'!$E$24-'Ejercicio 3 - TIR'!$D$24)*(1-T909)))</f>
        <v>0.212042274262866</v>
      </c>
      <c r="V909" s="16">
        <f ca="1" t="shared" si="6772"/>
        <v>0.478021344241123</v>
      </c>
      <c r="W909" s="18">
        <f ca="1">IF(V909&lt;=('Ejercicio 3 - TIR'!$D$25-'Ejercicio 3 - TIR'!$C$25)/('Ejercicio 3 - TIR'!$E$25-'Ejercicio 3 - TIR'!$C$25),'Ejercicio 3 - TIR'!$C$25+SQRT(('Ejercicio 3 - TIR'!$E$25-'Ejercicio 3 - TIR'!$C$25)*('Ejercicio 3 - TIR'!$D$25-'Ejercicio 3 - TIR'!$C$25)*V909),'Ejercicio 3 - TIR'!$E$25-SQRT(('Ejercicio 3 - TIR'!$E$25-'Ejercicio 3 - TIR'!$C$25)*('Ejercicio 3 - TIR'!$E$25-'Ejercicio 3 - TIR'!$D$25)*(1-V909)))</f>
        <v>0.207257453337967</v>
      </c>
      <c r="X909" s="16">
        <f ca="1" t="shared" si="6772"/>
        <v>0.000402801061662128</v>
      </c>
      <c r="Y909" s="18">
        <f ca="1">IF(X909&lt;=('Ejercicio 3 - TIR'!$D$26-'Ejercicio 3 - TIR'!$C$26)/('Ejercicio 3 - TIR'!$E$26-'Ejercicio 3 - TIR'!$C$26),'Ejercicio 3 - TIR'!$C$26+SQRT(('Ejercicio 3 - TIR'!$E$26-'Ejercicio 3 - TIR'!$C$26)*('Ejercicio 3 - TIR'!$D$26-'Ejercicio 3 - TIR'!$C$26)*X909),'Ejercicio 3 - TIR'!$E$26-SQRT(('Ejercicio 3 - TIR'!$E$26-'Ejercicio 3 - TIR'!$C$26)*('Ejercicio 3 - TIR'!$E$26-'Ejercicio 3 - TIR'!$D$26)*(1-X909)))</f>
        <v>0.191042862822469</v>
      </c>
      <c r="Z909" s="16">
        <f ca="1" t="shared" si="6668"/>
        <v>1.1686559425742</v>
      </c>
      <c r="AA909" s="16">
        <f ca="1" t="shared" si="6669"/>
        <v>1.34172111148265</v>
      </c>
      <c r="AB909" s="16">
        <f ca="1" t="shared" si="6670"/>
        <v>1.62622270738793</v>
      </c>
      <c r="AC909" s="16">
        <f ca="1" t="shared" si="6671"/>
        <v>1.96326948428152</v>
      </c>
      <c r="AD909" s="16">
        <f ca="1" t="shared" si="6672"/>
        <v>2.33833810705066</v>
      </c>
      <c r="AE909" s="15">
        <f ca="1" t="shared" si="6673"/>
        <v>6159.06171707484</v>
      </c>
      <c r="AF909" s="15">
        <f ca="1" t="shared" si="6674"/>
        <v>7071.15142419191</v>
      </c>
      <c r="AG909" s="15">
        <f ca="1" t="shared" si="6675"/>
        <v>8570.53445383466</v>
      </c>
      <c r="AH909" s="15">
        <f ca="1" t="shared" si="6676"/>
        <v>10346.8415984817</v>
      </c>
      <c r="AI909" s="15">
        <f ca="1" t="shared" si="6677"/>
        <v>12323.5318386263</v>
      </c>
      <c r="AJ909" s="17">
        <f ca="1" t="shared" si="6678"/>
        <v>46305.7477011652</v>
      </c>
      <c r="AK909" s="17">
        <f ca="1" t="shared" si="6679"/>
        <v>50595.3379578615</v>
      </c>
      <c r="AL909" s="17">
        <f ca="1" t="shared" si="6680"/>
        <v>66535.550963162</v>
      </c>
      <c r="AM909" s="17">
        <f ca="1" t="shared" si="6681"/>
        <v>78800.0413739063</v>
      </c>
      <c r="AN909" s="17">
        <f ca="1" t="shared" si="6682"/>
        <v>79792.9581086839</v>
      </c>
      <c r="AO909" s="17">
        <f ca="1">C909/'Ejercicio 3 - TIR'!$D$7</f>
        <v>14446.0106318544</v>
      </c>
      <c r="AP909" s="17">
        <f ca="1" t="shared" si="6683"/>
        <v>31859.7370693108</v>
      </c>
      <c r="AQ909" s="17">
        <f ca="1" t="shared" si="6684"/>
        <v>36149.3273260071</v>
      </c>
      <c r="AR909" s="17">
        <f ca="1" t="shared" si="6685"/>
        <v>52089.5403313076</v>
      </c>
      <c r="AS909" s="17">
        <f ca="1" t="shared" si="6686"/>
        <v>64354.0307420519</v>
      </c>
      <c r="AT909" s="17">
        <f ca="1" t="shared" si="6687"/>
        <v>65346.9474768295</v>
      </c>
      <c r="AU909" s="17">
        <f ca="1">AP909*'Ejercicio 3 - TIR'!$D$5</f>
        <v>15929.8685346554</v>
      </c>
      <c r="AV909" s="17">
        <f ca="1">AQ909*'Ejercicio 3 - TIR'!$D$5</f>
        <v>18074.6636630036</v>
      </c>
      <c r="AW909" s="17">
        <f ca="1">AR909*'Ejercicio 3 - TIR'!$D$5</f>
        <v>26044.7701656538</v>
      </c>
      <c r="AX909" s="17">
        <f ca="1">AS909*'Ejercicio 3 - TIR'!$D$5</f>
        <v>32177.015371026</v>
      </c>
      <c r="AY909" s="17">
        <f ca="1">AT909*'Ejercicio 3 - TIR'!$D$5</f>
        <v>32673.4737384147</v>
      </c>
      <c r="AZ909" s="17">
        <f ca="1" t="shared" ref="AZ909:BD909" si="6773">AJ909-AU909-AE909</f>
        <v>24216.817449435</v>
      </c>
      <c r="BA909" s="17">
        <f ca="1" t="shared" si="6773"/>
        <v>25449.5228706661</v>
      </c>
      <c r="BB909" s="17">
        <f ca="1" t="shared" si="6773"/>
        <v>31920.2463436735</v>
      </c>
      <c r="BC909" s="17">
        <f ca="1" t="shared" si="6773"/>
        <v>36276.1844043986</v>
      </c>
      <c r="BD909" s="17">
        <f ca="1" t="shared" si="6773"/>
        <v>34795.9525316429</v>
      </c>
      <c r="BE909" s="17">
        <f ca="1" t="shared" ref="BE909:BI909" si="6774">AZ909/Z909</f>
        <v>20721.9392527904</v>
      </c>
      <c r="BF909" s="17">
        <f ca="1" t="shared" si="6774"/>
        <v>18967.8187611906</v>
      </c>
      <c r="BG909" s="17">
        <f ca="1" t="shared" si="6774"/>
        <v>19628.4593731596</v>
      </c>
      <c r="BH909" s="17">
        <f ca="1" t="shared" si="6774"/>
        <v>18477.4350616845</v>
      </c>
      <c r="BI909" s="17">
        <f ca="1" t="shared" si="6774"/>
        <v>14880.6335690825</v>
      </c>
      <c r="BJ909" s="17">
        <f ca="1" t="shared" si="6690"/>
        <v>85392.5957004275</v>
      </c>
      <c r="BK909" s="17">
        <f ca="1" t="shared" si="6691"/>
        <v>33779.6571553242</v>
      </c>
      <c r="BL909" s="17">
        <f ca="1" t="shared" si="6692"/>
        <v>119172.252855752</v>
      </c>
      <c r="BM909" s="17">
        <f ca="1">BK909*'Ejercicio 3 - TIR'!$D$5</f>
        <v>16889.8285776621</v>
      </c>
      <c r="BN909" s="17">
        <f ca="1" t="shared" si="6693"/>
        <v>102282.42427809</v>
      </c>
      <c r="BO909" s="17">
        <f ca="1" t="shared" si="6694"/>
        <v>43741.5034077763</v>
      </c>
      <c r="BP909" s="17">
        <f ca="1" t="shared" si="6695"/>
        <v>-108748.551251121</v>
      </c>
      <c r="BQ909" s="17">
        <f ca="1" t="shared" ref="BQ909:BT909" si="6775">BE909</f>
        <v>20721.9392527904</v>
      </c>
      <c r="BR909" s="17">
        <f ca="1" t="shared" si="6775"/>
        <v>18967.8187611906</v>
      </c>
      <c r="BS909" s="17">
        <f ca="1" t="shared" si="6775"/>
        <v>19628.4593731596</v>
      </c>
      <c r="BT909" s="17">
        <f ca="1" t="shared" si="6775"/>
        <v>18477.4350616845</v>
      </c>
      <c r="BU909" s="17">
        <f ca="1" t="shared" si="6697"/>
        <v>58622.1369768588</v>
      </c>
      <c r="BV909" s="19">
        <f ca="1" t="shared" si="6698"/>
        <v>6.73869988693121</v>
      </c>
    </row>
    <row r="910" ht="15" customHeight="1" spans="1:74">
      <c r="A910" s="15">
        <v>909</v>
      </c>
      <c r="B910" s="16">
        <f ca="1" t="shared" ref="B910:F910" si="6776">RAND()</f>
        <v>0.668557031169394</v>
      </c>
      <c r="C910" s="17">
        <f ca="1">IF(B910&lt;=('Ejercicio 3 - TIR'!$D$13-'Ejercicio 3 - TIR'!$C$13)/('Ejercicio 3 - TIR'!$E$13-'Ejercicio 3 - TIR'!$C$13),'Ejercicio 3 - TIR'!$C$13+SQRT(('Ejercicio 3 - TIR'!$E$13-'Ejercicio 3 - TIR'!$C$13)*('Ejercicio 3 - TIR'!$D$13-'Ejercicio 3 - TIR'!$C$13)*B910),'Ejercicio 3 - TIR'!$E$13-SQRT(('Ejercicio 3 - TIR'!$E$13-'Ejercicio 3 - TIR'!$C$13)*('Ejercicio 3 - TIR'!$E$13-'Ejercicio 3 - TIR'!$D$13)*(1-B910)))</f>
        <v>80056.7915671342</v>
      </c>
      <c r="D910" s="16">
        <f ca="1" t="shared" si="6776"/>
        <v>0.898858217369925</v>
      </c>
      <c r="E910" s="17">
        <f ca="1">IF(D910&lt;=('Ejercicio 3 - TIR'!$D$14-'Ejercicio 3 - TIR'!$C$14)/('Ejercicio 3 - TIR'!$E$14-'Ejercicio 3 - TIR'!$C$14),'Ejercicio 3 - TIR'!$C$14+SQRT(('Ejercicio 3 - TIR'!$E$14-'Ejercicio 3 - TIR'!$C$14)*('Ejercicio 3 - TIR'!$D$14-'Ejercicio 3 - TIR'!$C$14)*D910),'Ejercicio 3 - TIR'!$E$14-SQRT(('Ejercicio 3 - TIR'!$E$14-'Ejercicio 3 - TIR'!$C$14)*('Ejercicio 3 - TIR'!$E$14-'Ejercicio 3 - TIR'!$D$14)*(1-D910)))</f>
        <v>36104.9688840124</v>
      </c>
      <c r="F910" s="16">
        <f ca="1" t="shared" si="6776"/>
        <v>0.157839000130398</v>
      </c>
      <c r="G910" s="17">
        <f ca="1">IF(F910&lt;=('Ejercicio 3 - TIR'!$D$18-'Ejercicio 3 - TIR'!$C$18)/('Ejercicio 3 - TIR'!$E$18-'Ejercicio 3 - TIR'!$C$18),'Ejercicio 3 - TIR'!$C$18+SQRT(('Ejercicio 3 - TIR'!$E$18-'Ejercicio 3 - TIR'!$C$18)*('Ejercicio 3 - TIR'!$D$18-'Ejercicio 3 - TIR'!$C$18)*F910),'Ejercicio 3 - TIR'!$E$18-SQRT(('Ejercicio 3 - TIR'!$E$18-'Ejercicio 3 - TIR'!$C$18)*('Ejercicio 3 - TIR'!$E$18-'Ejercicio 3 - TIR'!$D$18)*(1-F910)))</f>
        <v>34865.7835976911</v>
      </c>
      <c r="H910" s="16">
        <f ca="1" t="shared" ref="H910:L910" si="6777">RAND()</f>
        <v>0.804165878333946</v>
      </c>
      <c r="I910" s="17">
        <f ca="1">IF(H910&lt;=('Ejercicio 3 - TIR'!$D$18-'Ejercicio 3 - TIR'!$C$18)/('Ejercicio 3 - TIR'!$E$18-'Ejercicio 3 - TIR'!$C$18),'Ejercicio 3 - TIR'!$C$18+SQRT(('Ejercicio 3 - TIR'!$E$18-'Ejercicio 3 - TIR'!$C$18)*('Ejercicio 3 - TIR'!$D$18-'Ejercicio 3 - TIR'!$C$18)*H910),'Ejercicio 3 - TIR'!$E$18-SQRT(('Ejercicio 3 - TIR'!$E$18-'Ejercicio 3 - TIR'!$C$18)*('Ejercicio 3 - TIR'!$E$18-'Ejercicio 3 - TIR'!$D$18)*(1-H910)))</f>
        <v>41167.5648570453</v>
      </c>
      <c r="J910" s="16">
        <f ca="1" t="shared" si="6777"/>
        <v>0.957532175012112</v>
      </c>
      <c r="K910" s="17">
        <f ca="1">IF(J910&lt;=('Ejercicio 3 - TIR'!$D$18-'Ejercicio 3 - TIR'!$C$18)/('Ejercicio 3 - TIR'!$E$18-'Ejercicio 3 - TIR'!$C$18),'Ejercicio 3 - TIR'!$C$18+SQRT(('Ejercicio 3 - TIR'!$E$18-'Ejercicio 3 - TIR'!$C$18)*('Ejercicio 3 - TIR'!$D$18-'Ejercicio 3 - TIR'!$C$18)*J910),'Ejercicio 3 - TIR'!$E$18-SQRT(('Ejercicio 3 - TIR'!$E$18-'Ejercicio 3 - TIR'!$C$18)*('Ejercicio 3 - TIR'!$E$18-'Ejercicio 3 - TIR'!$D$18)*(1-J910)))</f>
        <v>43215.3188312498</v>
      </c>
      <c r="L910" s="16">
        <f ca="1" t="shared" si="6777"/>
        <v>0.320253712206836</v>
      </c>
      <c r="M910" s="17">
        <f ca="1">IF(L910&lt;=('Ejercicio 3 - TIR'!$D$18-'Ejercicio 3 - TIR'!$C$18)/('Ejercicio 3 - TIR'!$E$18-'Ejercicio 3 - TIR'!$C$18),'Ejercicio 3 - TIR'!$C$18+SQRT(('Ejercicio 3 - TIR'!$E$18-'Ejercicio 3 - TIR'!$C$18)*('Ejercicio 3 - TIR'!$D$18-'Ejercicio 3 - TIR'!$C$18)*L910),'Ejercicio 3 - TIR'!$E$18-SQRT(('Ejercicio 3 - TIR'!$E$18-'Ejercicio 3 - TIR'!$C$18)*('Ejercicio 3 - TIR'!$E$18-'Ejercicio 3 - TIR'!$D$18)*(1-L910)))</f>
        <v>36930.9492013018</v>
      </c>
      <c r="N910" s="16">
        <f ca="1" t="shared" ref="N910:R910" si="6778">RAND()</f>
        <v>0.532391209720313</v>
      </c>
      <c r="O910" s="17">
        <f ca="1">IF(N910&lt;=('Ejercicio 3 - TIR'!$D$18-'Ejercicio 3 - TIR'!$C$18)/('Ejercicio 3 - TIR'!$E$18-'Ejercicio 3 - TIR'!$C$18),'Ejercicio 3 - TIR'!$C$18+SQRT(('Ejercicio 3 - TIR'!$E$18-'Ejercicio 3 - TIR'!$C$18)*('Ejercicio 3 - TIR'!$D$18-'Ejercicio 3 - TIR'!$C$18)*N910),'Ejercicio 3 - TIR'!$E$18-SQRT(('Ejercicio 3 - TIR'!$E$18-'Ejercicio 3 - TIR'!$C$18)*('Ejercicio 3 - TIR'!$E$18-'Ejercicio 3 - TIR'!$D$18)*(1-N910)))</f>
        <v>38936.3684714792</v>
      </c>
      <c r="P910" s="16">
        <f ca="1" t="shared" si="6778"/>
        <v>0.571749035776403</v>
      </c>
      <c r="Q910" s="18">
        <f ca="1">IF(P910&lt;=('Ejercicio 3 - TIR'!$D$22-'Ejercicio 3 - TIR'!$C$22)/('Ejercicio 3 - TIR'!$E$22-'Ejercicio 3 - TIR'!$C$22),'Ejercicio 3 - TIR'!$C$22+SQRT(('Ejercicio 3 - TIR'!$E$22-'Ejercicio 3 - TIR'!$C$22)*('Ejercicio 3 - TIR'!$D$22-'Ejercicio 3 - TIR'!$C$22)*P910),'Ejercicio 3 - TIR'!$E$22-SQRT(('Ejercicio 3 - TIR'!$E$22-'Ejercicio 3 - TIR'!$C$22)*('Ejercicio 3 - TIR'!$E$22-'Ejercicio 3 - TIR'!$D$22)*(1-P910)))</f>
        <v>0.152235783180459</v>
      </c>
      <c r="R910" s="16">
        <f ca="1" t="shared" si="6778"/>
        <v>0.866845566148148</v>
      </c>
      <c r="S910" s="18">
        <f ca="1">IF(R910&lt;=('Ejercicio 3 - TIR'!$D$23-'Ejercicio 3 - TIR'!$C$23)/('Ejercicio 3 - TIR'!$E$23-'Ejercicio 3 - TIR'!$C$23),'Ejercicio 3 - TIR'!$C$23+SQRT(('Ejercicio 3 - TIR'!$E$23-'Ejercicio 3 - TIR'!$C$23)*('Ejercicio 3 - TIR'!$D$23-'Ejercicio 3 - TIR'!$C$23)*R910),'Ejercicio 3 - TIR'!$E$23-SQRT(('Ejercicio 3 - TIR'!$E$23-'Ejercicio 3 - TIR'!$C$23)*('Ejercicio 3 - TIR'!$E$23-'Ejercicio 3 - TIR'!$D$23)*(1-R910)))</f>
        <v>0.16451846322443</v>
      </c>
      <c r="T910" s="16">
        <f ca="1" t="shared" ref="T910:X910" si="6779">RAND()</f>
        <v>0.368752336895453</v>
      </c>
      <c r="U910" s="18">
        <f ca="1">IF(T910&lt;=('Ejercicio 3 - TIR'!$D$24-'Ejercicio 3 - TIR'!$C$24)/('Ejercicio 3 - TIR'!$E$24-'Ejercicio 3 - TIR'!$C$24),'Ejercicio 3 - TIR'!$C$24+SQRT(('Ejercicio 3 - TIR'!$E$24-'Ejercicio 3 - TIR'!$C$24)*('Ejercicio 3 - TIR'!$D$24-'Ejercicio 3 - TIR'!$C$24)*T910),'Ejercicio 3 - TIR'!$E$24-SQRT(('Ejercicio 3 - TIR'!$E$24-'Ejercicio 3 - TIR'!$C$24)*('Ejercicio 3 - TIR'!$E$24-'Ejercicio 3 - TIR'!$D$24)*(1-T910)))</f>
        <v>0.177827682395062</v>
      </c>
      <c r="V910" s="16">
        <f ca="1" t="shared" si="6779"/>
        <v>0.334610679129491</v>
      </c>
      <c r="W910" s="18">
        <f ca="1">IF(V910&lt;=('Ejercicio 3 - TIR'!$D$25-'Ejercicio 3 - TIR'!$C$25)/('Ejercicio 3 - TIR'!$E$25-'Ejercicio 3 - TIR'!$C$25),'Ejercicio 3 - TIR'!$C$25+SQRT(('Ejercicio 3 - TIR'!$E$25-'Ejercicio 3 - TIR'!$C$25)*('Ejercicio 3 - TIR'!$D$25-'Ejercicio 3 - TIR'!$C$25)*V910),'Ejercicio 3 - TIR'!$E$25-SQRT(('Ejercicio 3 - TIR'!$E$25-'Ejercicio 3 - TIR'!$C$25)*('Ejercicio 3 - TIR'!$E$25-'Ejercicio 3 - TIR'!$D$25)*(1-V910)))</f>
        <v>0.201741709281754</v>
      </c>
      <c r="X910" s="16">
        <f ca="1" t="shared" si="6779"/>
        <v>0.82806245564245</v>
      </c>
      <c r="Y910" s="18">
        <f ca="1">IF(X910&lt;=('Ejercicio 3 - TIR'!$D$26-'Ejercicio 3 - TIR'!$C$26)/('Ejercicio 3 - TIR'!$E$26-'Ejercicio 3 - TIR'!$C$26),'Ejercicio 3 - TIR'!$C$26+SQRT(('Ejercicio 3 - TIR'!$E$26-'Ejercicio 3 - TIR'!$C$26)*('Ejercicio 3 - TIR'!$D$26-'Ejercicio 3 - TIR'!$C$26)*X910),'Ejercicio 3 - TIR'!$E$26-SQRT(('Ejercicio 3 - TIR'!$E$26-'Ejercicio 3 - TIR'!$C$26)*('Ejercicio 3 - TIR'!$E$26-'Ejercicio 3 - TIR'!$D$26)*(1-X910)))</f>
        <v>0.249529313438474</v>
      </c>
      <c r="Z910" s="16">
        <f ca="1" t="shared" si="6668"/>
        <v>1.15223578318046</v>
      </c>
      <c r="AA910" s="16">
        <f ca="1" t="shared" si="6669"/>
        <v>1.34179984350151</v>
      </c>
      <c r="AB910" s="16">
        <f ca="1" t="shared" si="6670"/>
        <v>1.58040899990944</v>
      </c>
      <c r="AC910" s="16">
        <f ca="1" t="shared" si="6671"/>
        <v>1.89924341291543</v>
      </c>
      <c r="AD910" s="16">
        <f ca="1" t="shared" si="6672"/>
        <v>2.37316031779276</v>
      </c>
      <c r="AE910" s="15">
        <f ca="1" t="shared" si="6673"/>
        <v>5496.46821476374</v>
      </c>
      <c r="AF910" s="15">
        <f ca="1" t="shared" si="6674"/>
        <v>6400.7387186186</v>
      </c>
      <c r="AG910" s="15">
        <f ca="1" t="shared" si="6675"/>
        <v>7538.96725056688</v>
      </c>
      <c r="AH910" s="15">
        <f ca="1" t="shared" si="6676"/>
        <v>9059.89138991541</v>
      </c>
      <c r="AI910" s="15">
        <f ca="1" t="shared" si="6677"/>
        <v>11320.5998682681</v>
      </c>
      <c r="AJ910" s="17">
        <f ca="1" t="shared" si="6678"/>
        <v>40173.603469886</v>
      </c>
      <c r="AK910" s="17">
        <f ca="1" t="shared" si="6679"/>
        <v>55238.6320825215</v>
      </c>
      <c r="AL910" s="17">
        <f ca="1" t="shared" si="6680"/>
        <v>68297.8788148629</v>
      </c>
      <c r="AM910" s="17">
        <f ca="1" t="shared" si="6681"/>
        <v>70140.8620032868</v>
      </c>
      <c r="AN910" s="17">
        <f ca="1" t="shared" si="6682"/>
        <v>92402.2445754716</v>
      </c>
      <c r="AO910" s="17">
        <f ca="1">C910/'Ejercicio 3 - TIR'!$D$7</f>
        <v>16011.3583134269</v>
      </c>
      <c r="AP910" s="17">
        <f ca="1" t="shared" si="6683"/>
        <v>24162.2451564592</v>
      </c>
      <c r="AQ910" s="17">
        <f ca="1" t="shared" si="6684"/>
        <v>39227.2737690946</v>
      </c>
      <c r="AR910" s="17">
        <f ca="1" t="shared" si="6685"/>
        <v>52286.520501436</v>
      </c>
      <c r="AS910" s="17">
        <f ca="1" t="shared" si="6686"/>
        <v>54129.5036898599</v>
      </c>
      <c r="AT910" s="17">
        <f ca="1" t="shared" si="6687"/>
        <v>76390.8862620448</v>
      </c>
      <c r="AU910" s="17">
        <f ca="1">AP910*'Ejercicio 3 - TIR'!$D$5</f>
        <v>12081.1225782296</v>
      </c>
      <c r="AV910" s="17">
        <f ca="1">AQ910*'Ejercicio 3 - TIR'!$D$5</f>
        <v>19613.6368845473</v>
      </c>
      <c r="AW910" s="17">
        <f ca="1">AR910*'Ejercicio 3 - TIR'!$D$5</f>
        <v>26143.260250718</v>
      </c>
      <c r="AX910" s="17">
        <f ca="1">AS910*'Ejercicio 3 - TIR'!$D$5</f>
        <v>27064.75184493</v>
      </c>
      <c r="AY910" s="17">
        <f ca="1">AT910*'Ejercicio 3 - TIR'!$D$5</f>
        <v>38195.4431310224</v>
      </c>
      <c r="AZ910" s="17">
        <f ca="1" t="shared" ref="AZ910:BD910" si="6780">AJ910-AU910-AE910</f>
        <v>22596.0126768927</v>
      </c>
      <c r="BA910" s="17">
        <f ca="1" t="shared" si="6780"/>
        <v>29224.2564793556</v>
      </c>
      <c r="BB910" s="17">
        <f ca="1" t="shared" si="6780"/>
        <v>34615.651313578</v>
      </c>
      <c r="BC910" s="17">
        <f ca="1" t="shared" si="6780"/>
        <v>34016.2187684414</v>
      </c>
      <c r="BD910" s="17">
        <f ca="1" t="shared" si="6780"/>
        <v>42886.2015761811</v>
      </c>
      <c r="BE910" s="17">
        <f ca="1" t="shared" ref="BE910:BI910" si="6781">AZ910/Z910</f>
        <v>19610.5805831876</v>
      </c>
      <c r="BF910" s="17">
        <f ca="1" t="shared" si="6781"/>
        <v>21779.8925979102</v>
      </c>
      <c r="BG910" s="17">
        <f ca="1" t="shared" si="6781"/>
        <v>21902.9702536252</v>
      </c>
      <c r="BH910" s="17">
        <f ca="1" t="shared" si="6781"/>
        <v>17910.4050260861</v>
      </c>
      <c r="BI910" s="17">
        <f ca="1" t="shared" si="6781"/>
        <v>18071.3461516451</v>
      </c>
      <c r="BJ910" s="17">
        <f ca="1" t="shared" si="6690"/>
        <v>85682.8794306808</v>
      </c>
      <c r="BK910" s="17">
        <f ca="1" t="shared" si="6691"/>
        <v>37997.5201833859</v>
      </c>
      <c r="BL910" s="17">
        <f ca="1" t="shared" si="6692"/>
        <v>123680.399614067</v>
      </c>
      <c r="BM910" s="17">
        <f ca="1">BK910*'Ejercicio 3 - TIR'!$D$5</f>
        <v>18998.7600916929</v>
      </c>
      <c r="BN910" s="17">
        <f ca="1" t="shared" si="6693"/>
        <v>104681.639522374</v>
      </c>
      <c r="BO910" s="17">
        <f ca="1" t="shared" si="6694"/>
        <v>44110.6480407259</v>
      </c>
      <c r="BP910" s="17">
        <f ca="1" t="shared" si="6695"/>
        <v>-116161.760451147</v>
      </c>
      <c r="BQ910" s="17">
        <f ca="1" t="shared" ref="BQ910:BT910" si="6782">BE910</f>
        <v>19610.5805831876</v>
      </c>
      <c r="BR910" s="17">
        <f ca="1" t="shared" si="6782"/>
        <v>21779.8925979102</v>
      </c>
      <c r="BS910" s="17">
        <f ca="1" t="shared" si="6782"/>
        <v>21902.9702536252</v>
      </c>
      <c r="BT910" s="17">
        <f ca="1" t="shared" si="6782"/>
        <v>17910.4050260861</v>
      </c>
      <c r="BU910" s="17">
        <f ca="1" t="shared" si="6697"/>
        <v>62181.994192371</v>
      </c>
      <c r="BV910" s="19">
        <f ca="1" t="shared" si="6698"/>
        <v>6.20313280220923</v>
      </c>
    </row>
    <row r="911" ht="15" customHeight="1" spans="1:74">
      <c r="A911" s="15">
        <v>910</v>
      </c>
      <c r="B911" s="16">
        <f ca="1" t="shared" ref="B911:F911" si="6783">RAND()</f>
        <v>0.286571282703106</v>
      </c>
      <c r="C911" s="17">
        <f ca="1">IF(B911&lt;=('Ejercicio 3 - TIR'!$D$13-'Ejercicio 3 - TIR'!$C$13)/('Ejercicio 3 - TIR'!$E$13-'Ejercicio 3 - TIR'!$C$13),'Ejercicio 3 - TIR'!$C$13+SQRT(('Ejercicio 3 - TIR'!$E$13-'Ejercicio 3 - TIR'!$C$13)*('Ejercicio 3 - TIR'!$D$13-'Ejercicio 3 - TIR'!$C$13)*B911),'Ejercicio 3 - TIR'!$E$13-SQRT(('Ejercicio 3 - TIR'!$E$13-'Ejercicio 3 - TIR'!$C$13)*('Ejercicio 3 - TIR'!$E$13-'Ejercicio 3 - TIR'!$D$13)*(1-B911)))</f>
        <v>70740.5662946756</v>
      </c>
      <c r="D911" s="16">
        <f ca="1" t="shared" si="6783"/>
        <v>0.419512292751076</v>
      </c>
      <c r="E911" s="17">
        <f ca="1">IF(D911&lt;=('Ejercicio 3 - TIR'!$D$14-'Ejercicio 3 - TIR'!$C$14)/('Ejercicio 3 - TIR'!$E$14-'Ejercicio 3 - TIR'!$C$14),'Ejercicio 3 - TIR'!$C$14+SQRT(('Ejercicio 3 - TIR'!$E$14-'Ejercicio 3 - TIR'!$C$14)*('Ejercicio 3 - TIR'!$D$14-'Ejercicio 3 - TIR'!$C$14)*D911),'Ejercicio 3 - TIR'!$E$14-SQRT(('Ejercicio 3 - TIR'!$E$14-'Ejercicio 3 - TIR'!$C$14)*('Ejercicio 3 - TIR'!$E$14-'Ejercicio 3 - TIR'!$D$14)*(1-D911)))</f>
        <v>30668.7001930418</v>
      </c>
      <c r="F911" s="16">
        <f ca="1" t="shared" si="6783"/>
        <v>0.661203761524129</v>
      </c>
      <c r="G911" s="17">
        <f ca="1">IF(F911&lt;=('Ejercicio 3 - TIR'!$D$18-'Ejercicio 3 - TIR'!$C$18)/('Ejercicio 3 - TIR'!$E$18-'Ejercicio 3 - TIR'!$C$18),'Ejercicio 3 - TIR'!$C$18+SQRT(('Ejercicio 3 - TIR'!$E$18-'Ejercicio 3 - TIR'!$C$18)*('Ejercicio 3 - TIR'!$D$18-'Ejercicio 3 - TIR'!$C$18)*F911),'Ejercicio 3 - TIR'!$E$18-SQRT(('Ejercicio 3 - TIR'!$E$18-'Ejercicio 3 - TIR'!$C$18)*('Ejercicio 3 - TIR'!$E$18-'Ejercicio 3 - TIR'!$D$18)*(1-F911)))</f>
        <v>39958.9439313925</v>
      </c>
      <c r="H911" s="16">
        <f ca="1" t="shared" ref="H911:L911" si="6784">RAND()</f>
        <v>0.258571802400007</v>
      </c>
      <c r="I911" s="17">
        <f ca="1">IF(H911&lt;=('Ejercicio 3 - TIR'!$D$18-'Ejercicio 3 - TIR'!$C$18)/('Ejercicio 3 - TIR'!$E$18-'Ejercicio 3 - TIR'!$C$18),'Ejercicio 3 - TIR'!$C$18+SQRT(('Ejercicio 3 - TIR'!$E$18-'Ejercicio 3 - TIR'!$C$18)*('Ejercicio 3 - TIR'!$D$18-'Ejercicio 3 - TIR'!$C$18)*H911),'Ejercicio 3 - TIR'!$E$18-SQRT(('Ejercicio 3 - TIR'!$E$18-'Ejercicio 3 - TIR'!$C$18)*('Ejercicio 3 - TIR'!$E$18-'Ejercicio 3 - TIR'!$D$18)*(1-H911)))</f>
        <v>36227.8222807014</v>
      </c>
      <c r="J911" s="16">
        <f ca="1" t="shared" si="6784"/>
        <v>0.0708583530600071</v>
      </c>
      <c r="K911" s="17">
        <f ca="1">IF(J911&lt;=('Ejercicio 3 - TIR'!$D$18-'Ejercicio 3 - TIR'!$C$18)/('Ejercicio 3 - TIR'!$E$18-'Ejercicio 3 - TIR'!$C$18),'Ejercicio 3 - TIR'!$C$18+SQRT(('Ejercicio 3 - TIR'!$E$18-'Ejercicio 3 - TIR'!$C$18)*('Ejercicio 3 - TIR'!$D$18-'Ejercicio 3 - TIR'!$C$18)*J911),'Ejercicio 3 - TIR'!$E$18-SQRT(('Ejercicio 3 - TIR'!$E$18-'Ejercicio 3 - TIR'!$C$18)*('Ejercicio 3 - TIR'!$E$18-'Ejercicio 3 - TIR'!$D$18)*(1-J911)))</f>
        <v>33260.1768294068</v>
      </c>
      <c r="L911" s="16">
        <f ca="1" t="shared" si="6784"/>
        <v>0.149887696998642</v>
      </c>
      <c r="M911" s="17">
        <f ca="1">IF(L911&lt;=('Ejercicio 3 - TIR'!$D$18-'Ejercicio 3 - TIR'!$C$18)/('Ejercicio 3 - TIR'!$E$18-'Ejercicio 3 - TIR'!$C$18),'Ejercicio 3 - TIR'!$C$18+SQRT(('Ejercicio 3 - TIR'!$E$18-'Ejercicio 3 - TIR'!$C$18)*('Ejercicio 3 - TIR'!$D$18-'Ejercicio 3 - TIR'!$C$18)*L911),'Ejercicio 3 - TIR'!$E$18-SQRT(('Ejercicio 3 - TIR'!$E$18-'Ejercicio 3 - TIR'!$C$18)*('Ejercicio 3 - TIR'!$E$18-'Ejercicio 3 - TIR'!$D$18)*(1-L911)))</f>
        <v>34741.6404914118</v>
      </c>
      <c r="N911" s="16">
        <f ca="1" t="shared" ref="N911:R911" si="6785">RAND()</f>
        <v>0.0155538912252851</v>
      </c>
      <c r="O911" s="17">
        <f ca="1">IF(N911&lt;=('Ejercicio 3 - TIR'!$D$18-'Ejercicio 3 - TIR'!$C$18)/('Ejercicio 3 - TIR'!$E$18-'Ejercicio 3 - TIR'!$C$18),'Ejercicio 3 - TIR'!$C$18+SQRT(('Ejercicio 3 - TIR'!$E$18-'Ejercicio 3 - TIR'!$C$18)*('Ejercicio 3 - TIR'!$D$18-'Ejercicio 3 - TIR'!$C$18)*N911),'Ejercicio 3 - TIR'!$E$18-SQRT(('Ejercicio 3 - TIR'!$E$18-'Ejercicio 3 - TIR'!$C$18)*('Ejercicio 3 - TIR'!$E$18-'Ejercicio 3 - TIR'!$D$18)*(1-N911)))</f>
        <v>31527.443512472</v>
      </c>
      <c r="P911" s="16">
        <f ca="1" t="shared" si="6785"/>
        <v>0.548769582901102</v>
      </c>
      <c r="Q911" s="18">
        <f ca="1">IF(P911&lt;=('Ejercicio 3 - TIR'!$D$22-'Ejercicio 3 - TIR'!$C$22)/('Ejercicio 3 - TIR'!$E$22-'Ejercicio 3 - TIR'!$C$22),'Ejercicio 3 - TIR'!$C$22+SQRT(('Ejercicio 3 - TIR'!$E$22-'Ejercicio 3 - TIR'!$C$22)*('Ejercicio 3 - TIR'!$D$22-'Ejercicio 3 - TIR'!$C$22)*P911),'Ejercicio 3 - TIR'!$E$22-SQRT(('Ejercicio 3 - TIR'!$E$22-'Ejercicio 3 - TIR'!$C$22)*('Ejercicio 3 - TIR'!$E$22-'Ejercicio 3 - TIR'!$D$22)*(1-P911)))</f>
        <v>0.151500618414113</v>
      </c>
      <c r="R911" s="16">
        <f ca="1" t="shared" si="6785"/>
        <v>0.22154386660828</v>
      </c>
      <c r="S911" s="18">
        <f ca="1">IF(R911&lt;=('Ejercicio 3 - TIR'!$D$23-'Ejercicio 3 - TIR'!$C$23)/('Ejercicio 3 - TIR'!$E$23-'Ejercicio 3 - TIR'!$C$23),'Ejercicio 3 - TIR'!$C$23+SQRT(('Ejercicio 3 - TIR'!$E$23-'Ejercicio 3 - TIR'!$C$23)*('Ejercicio 3 - TIR'!$D$23-'Ejercicio 3 - TIR'!$C$23)*R911),'Ejercicio 3 - TIR'!$E$23-SQRT(('Ejercicio 3 - TIR'!$E$23-'Ejercicio 3 - TIR'!$C$23)*('Ejercicio 3 - TIR'!$E$23-'Ejercicio 3 - TIR'!$D$23)*(1-R911)))</f>
        <v>0.139969450665827</v>
      </c>
      <c r="T911" s="16">
        <f ca="1" t="shared" ref="T911:X911" si="6786">RAND()</f>
        <v>0.664593644094036</v>
      </c>
      <c r="U911" s="18">
        <f ca="1">IF(T911&lt;=('Ejercicio 3 - TIR'!$D$24-'Ejercicio 3 - TIR'!$C$24)/('Ejercicio 3 - TIR'!$E$24-'Ejercicio 3 - TIR'!$C$24),'Ejercicio 3 - TIR'!$C$24+SQRT(('Ejercicio 3 - TIR'!$E$24-'Ejercicio 3 - TIR'!$C$24)*('Ejercicio 3 - TIR'!$D$24-'Ejercicio 3 - TIR'!$C$24)*T911),'Ejercicio 3 - TIR'!$E$24-SQRT(('Ejercicio 3 - TIR'!$E$24-'Ejercicio 3 - TIR'!$C$24)*('Ejercicio 3 - TIR'!$E$24-'Ejercicio 3 - TIR'!$D$24)*(1-T911)))</f>
        <v>0.18935464478038</v>
      </c>
      <c r="V911" s="16">
        <f ca="1" t="shared" si="6786"/>
        <v>0.253795876173568</v>
      </c>
      <c r="W911" s="18">
        <f ca="1">IF(V911&lt;=('Ejercicio 3 - TIR'!$D$25-'Ejercicio 3 - TIR'!$C$25)/('Ejercicio 3 - TIR'!$E$25-'Ejercicio 3 - TIR'!$C$25),'Ejercicio 3 - TIR'!$C$25+SQRT(('Ejercicio 3 - TIR'!$E$25-'Ejercicio 3 - TIR'!$C$25)*('Ejercicio 3 - TIR'!$D$25-'Ejercicio 3 - TIR'!$C$25)*V911),'Ejercicio 3 - TIR'!$E$25-SQRT(('Ejercicio 3 - TIR'!$E$25-'Ejercicio 3 - TIR'!$C$25)*('Ejercicio 3 - TIR'!$E$25-'Ejercicio 3 - TIR'!$D$25)*(1-V911)))</f>
        <v>0.198849780546282</v>
      </c>
      <c r="X911" s="16">
        <f ca="1" t="shared" si="6786"/>
        <v>0.546823859690297</v>
      </c>
      <c r="Y911" s="18">
        <f ca="1">IF(X911&lt;=('Ejercicio 3 - TIR'!$D$26-'Ejercicio 3 - TIR'!$C$26)/('Ejercicio 3 - TIR'!$E$26-'Ejercicio 3 - TIR'!$C$26),'Ejercicio 3 - TIR'!$C$26+SQRT(('Ejercicio 3 - TIR'!$E$26-'Ejercicio 3 - TIR'!$C$26)*('Ejercicio 3 - TIR'!$D$26-'Ejercicio 3 - TIR'!$C$26)*X911),'Ejercicio 3 - TIR'!$E$26-SQRT(('Ejercicio 3 - TIR'!$E$26-'Ejercicio 3 - TIR'!$C$26)*('Ejercicio 3 - TIR'!$E$26-'Ejercicio 3 - TIR'!$D$26)*(1-X911)))</f>
        <v>0.230531311340683</v>
      </c>
      <c r="Z911" s="16">
        <f ca="1" t="shared" si="6668"/>
        <v>1.15150061841411</v>
      </c>
      <c r="AA911" s="16">
        <f ca="1" t="shared" si="6669"/>
        <v>1.3126755274149</v>
      </c>
      <c r="AB911" s="16">
        <f ca="1" t="shared" si="6670"/>
        <v>1.56123673562044</v>
      </c>
      <c r="AC911" s="16">
        <f ca="1" t="shared" si="6671"/>
        <v>1.87168831787936</v>
      </c>
      <c r="AD911" s="16">
        <f ca="1" t="shared" si="6672"/>
        <v>2.30317108022113</v>
      </c>
      <c r="AE911" s="15">
        <f ca="1" t="shared" si="6673"/>
        <v>4646.32704520284</v>
      </c>
      <c r="AF911" s="15">
        <f ca="1" t="shared" si="6674"/>
        <v>5296.67088933366</v>
      </c>
      <c r="AG911" s="15">
        <f ca="1" t="shared" si="6675"/>
        <v>6299.62012410202</v>
      </c>
      <c r="AH911" s="15">
        <f ca="1" t="shared" si="6676"/>
        <v>7552.29820330464</v>
      </c>
      <c r="AI911" s="15">
        <f ca="1" t="shared" si="6677"/>
        <v>9293.33941174835</v>
      </c>
      <c r="AJ911" s="17">
        <f ca="1" t="shared" si="6678"/>
        <v>46012.7486481733</v>
      </c>
      <c r="AK911" s="17">
        <f ca="1" t="shared" si="6679"/>
        <v>47555.3757194129</v>
      </c>
      <c r="AL911" s="17">
        <f ca="1" t="shared" si="6680"/>
        <v>51927.0098993017</v>
      </c>
      <c r="AM911" s="17">
        <f ca="1" t="shared" si="6681"/>
        <v>65025.5226517401</v>
      </c>
      <c r="AN911" s="17">
        <f ca="1" t="shared" si="6682"/>
        <v>72613.0961312307</v>
      </c>
      <c r="AO911" s="17">
        <f ca="1">C911/'Ejercicio 3 - TIR'!$D$7</f>
        <v>14148.1132589351</v>
      </c>
      <c r="AP911" s="17">
        <f ca="1" t="shared" si="6683"/>
        <v>31864.6353892382</v>
      </c>
      <c r="AQ911" s="17">
        <f ca="1" t="shared" si="6684"/>
        <v>33407.2624604777</v>
      </c>
      <c r="AR911" s="17">
        <f ca="1" t="shared" si="6685"/>
        <v>37778.8966403666</v>
      </c>
      <c r="AS911" s="17">
        <f ca="1" t="shared" si="6686"/>
        <v>50877.409392805</v>
      </c>
      <c r="AT911" s="17">
        <f ca="1" t="shared" si="6687"/>
        <v>58464.9828722955</v>
      </c>
      <c r="AU911" s="17">
        <f ca="1">AP911*'Ejercicio 3 - TIR'!$D$5</f>
        <v>15932.3176946191</v>
      </c>
      <c r="AV911" s="17">
        <f ca="1">AQ911*'Ejercicio 3 - TIR'!$D$5</f>
        <v>16703.6312302389</v>
      </c>
      <c r="AW911" s="17">
        <f ca="1">AR911*'Ejercicio 3 - TIR'!$D$5</f>
        <v>18889.4483201833</v>
      </c>
      <c r="AX911" s="17">
        <f ca="1">AS911*'Ejercicio 3 - TIR'!$D$5</f>
        <v>25438.7046964025</v>
      </c>
      <c r="AY911" s="17">
        <f ca="1">AT911*'Ejercicio 3 - TIR'!$D$5</f>
        <v>29232.4914361478</v>
      </c>
      <c r="AZ911" s="17">
        <f ca="1" t="shared" ref="AZ911:BD911" si="6787">AJ911-AU911-AE911</f>
        <v>25434.1039083514</v>
      </c>
      <c r="BA911" s="17">
        <f ca="1" t="shared" si="6787"/>
        <v>25555.0735998403</v>
      </c>
      <c r="BB911" s="17">
        <f ca="1" t="shared" si="6787"/>
        <v>26737.9414550164</v>
      </c>
      <c r="BC911" s="17">
        <f ca="1" t="shared" si="6787"/>
        <v>32034.519752033</v>
      </c>
      <c r="BD911" s="17">
        <f ca="1" t="shared" si="6787"/>
        <v>34087.2652833345</v>
      </c>
      <c r="BE911" s="17">
        <f ca="1" t="shared" ref="BE911:BI911" si="6788">AZ911/Z911</f>
        <v>22087.7900555365</v>
      </c>
      <c r="BF911" s="17">
        <f ca="1" t="shared" si="6788"/>
        <v>19467.9287197248</v>
      </c>
      <c r="BG911" s="17">
        <f ca="1" t="shared" si="6788"/>
        <v>17126.1288214504</v>
      </c>
      <c r="BH911" s="17">
        <f ca="1" t="shared" si="6788"/>
        <v>17115.3067773209</v>
      </c>
      <c r="BI911" s="17">
        <f ca="1" t="shared" si="6788"/>
        <v>14800.1447118126</v>
      </c>
      <c r="BJ911" s="17">
        <f ca="1" t="shared" si="6690"/>
        <v>70635.2633525859</v>
      </c>
      <c r="BK911" s="17">
        <f ca="1" t="shared" si="6691"/>
        <v>32585.5252976725</v>
      </c>
      <c r="BL911" s="17">
        <f ca="1" t="shared" si="6692"/>
        <v>103220.788650258</v>
      </c>
      <c r="BM911" s="17">
        <f ca="1">BK911*'Ejercicio 3 - TIR'!$D$5</f>
        <v>16292.7626488362</v>
      </c>
      <c r="BN911" s="17">
        <f ca="1" t="shared" si="6693"/>
        <v>86928.0260014221</v>
      </c>
      <c r="BO911" s="17">
        <f ca="1" t="shared" si="6694"/>
        <v>37742.7568225093</v>
      </c>
      <c r="BP911" s="17">
        <f ca="1" t="shared" si="6695"/>
        <v>-101409.266487717</v>
      </c>
      <c r="BQ911" s="17">
        <f ca="1" t="shared" ref="BQ911:BT911" si="6789">BE911</f>
        <v>22087.7900555365</v>
      </c>
      <c r="BR911" s="17">
        <f ca="1" t="shared" si="6789"/>
        <v>19467.9287197248</v>
      </c>
      <c r="BS911" s="17">
        <f ca="1" t="shared" si="6789"/>
        <v>17126.1288214504</v>
      </c>
      <c r="BT911" s="17">
        <f ca="1" t="shared" si="6789"/>
        <v>17115.3067773209</v>
      </c>
      <c r="BU911" s="17">
        <f ca="1" t="shared" si="6697"/>
        <v>52542.901534322</v>
      </c>
      <c r="BV911" s="19">
        <f ca="1" t="shared" si="6698"/>
        <v>7.23595936186481</v>
      </c>
    </row>
    <row r="912" ht="15" customHeight="1" spans="1:74">
      <c r="A912" s="15">
        <v>911</v>
      </c>
      <c r="B912" s="16">
        <f ca="1" t="shared" ref="B912:F912" si="6790">RAND()</f>
        <v>0.363877839891317</v>
      </c>
      <c r="C912" s="17">
        <f ca="1">IF(B912&lt;=('Ejercicio 3 - TIR'!$D$13-'Ejercicio 3 - TIR'!$C$13)/('Ejercicio 3 - TIR'!$E$13-'Ejercicio 3 - TIR'!$C$13),'Ejercicio 3 - TIR'!$C$13+SQRT(('Ejercicio 3 - TIR'!$E$13-'Ejercicio 3 - TIR'!$C$13)*('Ejercicio 3 - TIR'!$D$13-'Ejercicio 3 - TIR'!$C$13)*B912),'Ejercicio 3 - TIR'!$E$13-SQRT(('Ejercicio 3 - TIR'!$E$13-'Ejercicio 3 - TIR'!$C$13)*('Ejercicio 3 - TIR'!$E$13-'Ejercicio 3 - TIR'!$D$13)*(1-B912)))</f>
        <v>72371.2723396386</v>
      </c>
      <c r="D912" s="16">
        <f ca="1" t="shared" si="6790"/>
        <v>0.182250144427832</v>
      </c>
      <c r="E912" s="17">
        <f ca="1">IF(D912&lt;=('Ejercicio 3 - TIR'!$D$14-'Ejercicio 3 - TIR'!$C$14)/('Ejercicio 3 - TIR'!$E$14-'Ejercicio 3 - TIR'!$C$14),'Ejercicio 3 - TIR'!$C$14+SQRT(('Ejercicio 3 - TIR'!$E$14-'Ejercicio 3 - TIR'!$C$14)*('Ejercicio 3 - TIR'!$D$14-'Ejercicio 3 - TIR'!$C$14)*D912),'Ejercicio 3 - TIR'!$E$14-SQRT(('Ejercicio 3 - TIR'!$E$14-'Ejercicio 3 - TIR'!$C$14)*('Ejercicio 3 - TIR'!$E$14-'Ejercicio 3 - TIR'!$D$14)*(1-D912)))</f>
        <v>28697.1287280926</v>
      </c>
      <c r="F912" s="16">
        <f ca="1" t="shared" si="6790"/>
        <v>0.328526998671743</v>
      </c>
      <c r="G912" s="17">
        <f ca="1">IF(F912&lt;=('Ejercicio 3 - TIR'!$D$18-'Ejercicio 3 - TIR'!$C$18)/('Ejercicio 3 - TIR'!$E$18-'Ejercicio 3 - TIR'!$C$18),'Ejercicio 3 - TIR'!$C$18+SQRT(('Ejercicio 3 - TIR'!$E$18-'Ejercicio 3 - TIR'!$C$18)*('Ejercicio 3 - TIR'!$D$18-'Ejercicio 3 - TIR'!$C$18)*F912),'Ejercicio 3 - TIR'!$E$18-SQRT(('Ejercicio 3 - TIR'!$E$18-'Ejercicio 3 - TIR'!$C$18)*('Ejercicio 3 - TIR'!$E$18-'Ejercicio 3 - TIR'!$D$18)*(1-F912)))</f>
        <v>37019.9038313043</v>
      </c>
      <c r="H912" s="16">
        <f ca="1" t="shared" ref="H912:L912" si="6791">RAND()</f>
        <v>0.118761377016896</v>
      </c>
      <c r="I912" s="17">
        <f ca="1">IF(H912&lt;=('Ejercicio 3 - TIR'!$D$18-'Ejercicio 3 - TIR'!$C$18)/('Ejercicio 3 - TIR'!$E$18-'Ejercicio 3 - TIR'!$C$18),'Ejercicio 3 - TIR'!$C$18+SQRT(('Ejercicio 3 - TIR'!$E$18-'Ejercicio 3 - TIR'!$C$18)*('Ejercicio 3 - TIR'!$D$18-'Ejercicio 3 - TIR'!$C$18)*H912),'Ejercicio 3 - TIR'!$E$18-SQRT(('Ejercicio 3 - TIR'!$E$18-'Ejercicio 3 - TIR'!$C$18)*('Ejercicio 3 - TIR'!$E$18-'Ejercicio 3 - TIR'!$D$18)*(1-H912)))</f>
        <v>34220.6879240871</v>
      </c>
      <c r="J912" s="16">
        <f ca="1" t="shared" si="6791"/>
        <v>0.57211595768284</v>
      </c>
      <c r="K912" s="17">
        <f ca="1">IF(J912&lt;=('Ejercicio 3 - TIR'!$D$18-'Ejercicio 3 - TIR'!$C$18)/('Ejercicio 3 - TIR'!$E$18-'Ejercicio 3 - TIR'!$C$18),'Ejercicio 3 - TIR'!$C$18+SQRT(('Ejercicio 3 - TIR'!$E$18-'Ejercicio 3 - TIR'!$C$18)*('Ejercicio 3 - TIR'!$D$18-'Ejercicio 3 - TIR'!$C$18)*J912),'Ejercicio 3 - TIR'!$E$18-SQRT(('Ejercicio 3 - TIR'!$E$18-'Ejercicio 3 - TIR'!$C$18)*('Ejercicio 3 - TIR'!$E$18-'Ejercicio 3 - TIR'!$D$18)*(1-J912)))</f>
        <v>39263.7677892112</v>
      </c>
      <c r="L912" s="16">
        <f ca="1" t="shared" si="6791"/>
        <v>0.459202660613852</v>
      </c>
      <c r="M912" s="17">
        <f ca="1">IF(L912&lt;=('Ejercicio 3 - TIR'!$D$18-'Ejercicio 3 - TIR'!$C$18)/('Ejercicio 3 - TIR'!$E$18-'Ejercicio 3 - TIR'!$C$18),'Ejercicio 3 - TIR'!$C$18+SQRT(('Ejercicio 3 - TIR'!$E$18-'Ejercicio 3 - TIR'!$C$18)*('Ejercicio 3 - TIR'!$D$18-'Ejercicio 3 - TIR'!$C$18)*L912),'Ejercicio 3 - TIR'!$E$18-SQRT(('Ejercicio 3 - TIR'!$E$18-'Ejercicio 3 - TIR'!$C$18)*('Ejercicio 3 - TIR'!$E$18-'Ejercicio 3 - TIR'!$D$18)*(1-L912)))</f>
        <v>38299.4216119003</v>
      </c>
      <c r="N912" s="16">
        <f ca="1" t="shared" ref="N912:R912" si="6792">RAND()</f>
        <v>0.902225196386853</v>
      </c>
      <c r="O912" s="17">
        <f ca="1">IF(N912&lt;=('Ejercicio 3 - TIR'!$D$18-'Ejercicio 3 - TIR'!$C$18)/('Ejercicio 3 - TIR'!$E$18-'Ejercicio 3 - TIR'!$C$18),'Ejercicio 3 - TIR'!$C$18+SQRT(('Ejercicio 3 - TIR'!$E$18-'Ejercicio 3 - TIR'!$C$18)*('Ejercicio 3 - TIR'!$D$18-'Ejercicio 3 - TIR'!$C$18)*N912),'Ejercicio 3 - TIR'!$E$18-SQRT(('Ejercicio 3 - TIR'!$E$18-'Ejercicio 3 - TIR'!$C$18)*('Ejercicio 3 - TIR'!$E$18-'Ejercicio 3 - TIR'!$D$18)*(1-N912)))</f>
        <v>42292.0283843832</v>
      </c>
      <c r="P912" s="16">
        <f ca="1" t="shared" si="6792"/>
        <v>0.766828561757897</v>
      </c>
      <c r="Q912" s="18">
        <f ca="1">IF(P912&lt;=('Ejercicio 3 - TIR'!$D$22-'Ejercicio 3 - TIR'!$C$22)/('Ejercicio 3 - TIR'!$E$22-'Ejercicio 3 - TIR'!$C$22),'Ejercicio 3 - TIR'!$C$22+SQRT(('Ejercicio 3 - TIR'!$E$22-'Ejercicio 3 - TIR'!$C$22)*('Ejercicio 3 - TIR'!$D$22-'Ejercicio 3 - TIR'!$C$22)*P912),'Ejercicio 3 - TIR'!$E$22-SQRT(('Ejercicio 3 - TIR'!$E$22-'Ejercicio 3 - TIR'!$C$22)*('Ejercicio 3 - TIR'!$E$22-'Ejercicio 3 - TIR'!$D$22)*(1-P912)))</f>
        <v>0.159513209406162</v>
      </c>
      <c r="R912" s="16">
        <f ca="1" t="shared" si="6792"/>
        <v>0.461348286641806</v>
      </c>
      <c r="S912" s="18">
        <f ca="1">IF(R912&lt;=('Ejercicio 3 - TIR'!$D$23-'Ejercicio 3 - TIR'!$C$23)/('Ejercicio 3 - TIR'!$E$23-'Ejercicio 3 - TIR'!$C$23),'Ejercicio 3 - TIR'!$C$23+SQRT(('Ejercicio 3 - TIR'!$E$23-'Ejercicio 3 - TIR'!$C$23)*('Ejercicio 3 - TIR'!$D$23-'Ejercicio 3 - TIR'!$C$23)*R912),'Ejercicio 3 - TIR'!$E$23-SQRT(('Ejercicio 3 - TIR'!$E$23-'Ejercicio 3 - TIR'!$C$23)*('Ejercicio 3 - TIR'!$E$23-'Ejercicio 3 - TIR'!$D$23)*(1-R912)))</f>
        <v>0.148817128863842</v>
      </c>
      <c r="T912" s="16">
        <f ca="1" t="shared" ref="T912:X912" si="6793">RAND()</f>
        <v>0.852410575172052</v>
      </c>
      <c r="U912" s="18">
        <f ca="1">IF(T912&lt;=('Ejercicio 3 - TIR'!$D$24-'Ejercicio 3 - TIR'!$C$24)/('Ejercicio 3 - TIR'!$E$24-'Ejercicio 3 - TIR'!$C$24),'Ejercicio 3 - TIR'!$C$24+SQRT(('Ejercicio 3 - TIR'!$E$24-'Ejercicio 3 - TIR'!$C$24)*('Ejercicio 3 - TIR'!$D$24-'Ejercicio 3 - TIR'!$C$24)*T912),'Ejercicio 3 - TIR'!$E$24-SQRT(('Ejercicio 3 - TIR'!$E$24-'Ejercicio 3 - TIR'!$C$24)*('Ejercicio 3 - TIR'!$E$24-'Ejercicio 3 - TIR'!$D$24)*(1-T912)))</f>
        <v>0.199671439069175</v>
      </c>
      <c r="V912" s="16">
        <f ca="1" t="shared" si="6793"/>
        <v>0.885234906781828</v>
      </c>
      <c r="W912" s="18">
        <f ca="1">IF(V912&lt;=('Ejercicio 3 - TIR'!$D$25-'Ejercicio 3 - TIR'!$C$25)/('Ejercicio 3 - TIR'!$E$25-'Ejercicio 3 - TIR'!$C$25),'Ejercicio 3 - TIR'!$C$25+SQRT(('Ejercicio 3 - TIR'!$E$25-'Ejercicio 3 - TIR'!$C$25)*('Ejercicio 3 - TIR'!$D$25-'Ejercicio 3 - TIR'!$C$25)*V912),'Ejercicio 3 - TIR'!$E$25-SQRT(('Ejercicio 3 - TIR'!$E$25-'Ejercicio 3 - TIR'!$C$25)*('Ejercicio 3 - TIR'!$E$25-'Ejercicio 3 - TIR'!$D$25)*(1-V912)))</f>
        <v>0.229958098237353</v>
      </c>
      <c r="X912" s="16">
        <f ca="1" t="shared" si="6793"/>
        <v>0.903411863928504</v>
      </c>
      <c r="Y912" s="18">
        <f ca="1">IF(X912&lt;=('Ejercicio 3 - TIR'!$D$26-'Ejercicio 3 - TIR'!$C$26)/('Ejercicio 3 - TIR'!$E$26-'Ejercicio 3 - TIR'!$C$26),'Ejercicio 3 - TIR'!$C$26+SQRT(('Ejercicio 3 - TIR'!$E$26-'Ejercicio 3 - TIR'!$C$26)*('Ejercicio 3 - TIR'!$D$26-'Ejercicio 3 - TIR'!$C$26)*X912),'Ejercicio 3 - TIR'!$E$26-SQRT(('Ejercicio 3 - TIR'!$E$26-'Ejercicio 3 - TIR'!$C$26)*('Ejercicio 3 - TIR'!$E$26-'Ejercicio 3 - TIR'!$D$26)*(1-X912)))</f>
        <v>0.257161962983083</v>
      </c>
      <c r="Z912" s="16">
        <f ca="1" t="shared" si="6668"/>
        <v>1.15951320940616</v>
      </c>
      <c r="AA912" s="16">
        <f ca="1" t="shared" si="6669"/>
        <v>1.33206863610968</v>
      </c>
      <c r="AB912" s="16">
        <f ca="1" t="shared" si="6670"/>
        <v>1.59804469762062</v>
      </c>
      <c r="AC912" s="16">
        <f ca="1" t="shared" si="6671"/>
        <v>1.96552801718374</v>
      </c>
      <c r="AD912" s="16">
        <f ca="1" t="shared" si="6672"/>
        <v>2.47098706038096</v>
      </c>
      <c r="AE912" s="15">
        <f ca="1" t="shared" si="6673"/>
        <v>4577.57110415981</v>
      </c>
      <c r="AF912" s="15">
        <f ca="1" t="shared" si="6674"/>
        <v>5258.79209305095</v>
      </c>
      <c r="AG912" s="15">
        <f ca="1" t="shared" si="6675"/>
        <v>6308.82267803604</v>
      </c>
      <c r="AH912" s="15">
        <f ca="1" t="shared" si="6676"/>
        <v>7759.58754319389</v>
      </c>
      <c r="AI912" s="15">
        <f ca="1" t="shared" si="6677"/>
        <v>9755.0583077407</v>
      </c>
      <c r="AJ912" s="17">
        <f ca="1" t="shared" si="6678"/>
        <v>42925.0675033432</v>
      </c>
      <c r="AK912" s="17">
        <f ca="1" t="shared" si="6679"/>
        <v>45584.3050897738</v>
      </c>
      <c r="AL912" s="17">
        <f ca="1" t="shared" si="6680"/>
        <v>62745.2559241561</v>
      </c>
      <c r="AM912" s="17">
        <f ca="1" t="shared" si="6681"/>
        <v>75278.5862201225</v>
      </c>
      <c r="AN912" s="17">
        <f ca="1" t="shared" si="6682"/>
        <v>104503.054895075</v>
      </c>
      <c r="AO912" s="17">
        <f ca="1">C912/'Ejercicio 3 - TIR'!$D$7</f>
        <v>14474.2544679277</v>
      </c>
      <c r="AP912" s="17">
        <f ca="1" t="shared" si="6683"/>
        <v>28450.8130354154</v>
      </c>
      <c r="AQ912" s="17">
        <f ca="1" t="shared" si="6684"/>
        <v>31110.0506218461</v>
      </c>
      <c r="AR912" s="17">
        <f ca="1" t="shared" si="6685"/>
        <v>48271.0014562284</v>
      </c>
      <c r="AS912" s="17">
        <f ca="1" t="shared" si="6686"/>
        <v>60804.3317521948</v>
      </c>
      <c r="AT912" s="17">
        <f ca="1" t="shared" si="6687"/>
        <v>90028.8004271476</v>
      </c>
      <c r="AU912" s="17">
        <f ca="1">AP912*'Ejercicio 3 - TIR'!$D$5</f>
        <v>14225.4065177077</v>
      </c>
      <c r="AV912" s="17">
        <f ca="1">AQ912*'Ejercicio 3 - TIR'!$D$5</f>
        <v>15555.0253109231</v>
      </c>
      <c r="AW912" s="17">
        <f ca="1">AR912*'Ejercicio 3 - TIR'!$D$5</f>
        <v>24135.5007281142</v>
      </c>
      <c r="AX912" s="17">
        <f ca="1">AS912*'Ejercicio 3 - TIR'!$D$5</f>
        <v>30402.1658760974</v>
      </c>
      <c r="AY912" s="17">
        <f ca="1">AT912*'Ejercicio 3 - TIR'!$D$5</f>
        <v>45014.4002135738</v>
      </c>
      <c r="AZ912" s="17">
        <f ca="1" t="shared" ref="AZ912:BD912" si="6794">AJ912-AU912-AE912</f>
        <v>24122.0898814756</v>
      </c>
      <c r="BA912" s="17">
        <f ca="1" t="shared" si="6794"/>
        <v>24770.4876857998</v>
      </c>
      <c r="BB912" s="17">
        <f ca="1" t="shared" si="6794"/>
        <v>32300.9325180059</v>
      </c>
      <c r="BC912" s="17">
        <f ca="1" t="shared" si="6794"/>
        <v>37116.8328008312</v>
      </c>
      <c r="BD912" s="17">
        <f ca="1" t="shared" si="6794"/>
        <v>49733.5963737608</v>
      </c>
      <c r="BE912" s="17">
        <f ca="1" t="shared" ref="BE912:BI912" si="6795">AZ912/Z912</f>
        <v>20803.6352546856</v>
      </c>
      <c r="BF912" s="17">
        <f ca="1" t="shared" si="6795"/>
        <v>18595.5040260855</v>
      </c>
      <c r="BG912" s="17">
        <f ca="1" t="shared" si="6795"/>
        <v>20212.7841393296</v>
      </c>
      <c r="BH912" s="17">
        <f ca="1" t="shared" si="6795"/>
        <v>18883.8991234595</v>
      </c>
      <c r="BI912" s="17">
        <f ca="1" t="shared" si="6795"/>
        <v>20127.0161107575</v>
      </c>
      <c r="BJ912" s="17">
        <f ca="1" t="shared" si="6690"/>
        <v>70910.2337572034</v>
      </c>
      <c r="BK912" s="17">
        <f ca="1" t="shared" si="6691"/>
        <v>35765.6954989107</v>
      </c>
      <c r="BL912" s="17">
        <f ca="1" t="shared" si="6692"/>
        <v>106675.929256114</v>
      </c>
      <c r="BM912" s="17">
        <f ca="1">BK912*'Ejercicio 3 - TIR'!$D$5</f>
        <v>17882.8477494553</v>
      </c>
      <c r="BN912" s="17">
        <f ca="1" t="shared" si="6693"/>
        <v>88793.0815066588</v>
      </c>
      <c r="BO912" s="17">
        <f ca="1" t="shared" si="6694"/>
        <v>35934.2559620564</v>
      </c>
      <c r="BP912" s="17">
        <f ca="1" t="shared" si="6695"/>
        <v>-101068.401067731</v>
      </c>
      <c r="BQ912" s="17">
        <f ca="1" t="shared" ref="BQ912:BT912" si="6796">BE912</f>
        <v>20803.6352546856</v>
      </c>
      <c r="BR912" s="17">
        <f ca="1" t="shared" si="6796"/>
        <v>18595.5040260855</v>
      </c>
      <c r="BS912" s="17">
        <f ca="1" t="shared" si="6796"/>
        <v>20212.7841393296</v>
      </c>
      <c r="BT912" s="17">
        <f ca="1" t="shared" si="6796"/>
        <v>18883.8991234595</v>
      </c>
      <c r="BU912" s="17">
        <f ca="1" t="shared" si="6697"/>
        <v>56061.2720728139</v>
      </c>
      <c r="BV912" s="19">
        <f ca="1" t="shared" si="6698"/>
        <v>8.70432887601109</v>
      </c>
    </row>
    <row r="913" ht="15" customHeight="1" spans="1:74">
      <c r="A913" s="15">
        <v>912</v>
      </c>
      <c r="B913" s="16">
        <f ca="1" t="shared" ref="B913:F913" si="6797">RAND()</f>
        <v>0.722335822950055</v>
      </c>
      <c r="C913" s="17">
        <f ca="1">IF(B913&lt;=('Ejercicio 3 - TIR'!$D$13-'Ejercicio 3 - TIR'!$C$13)/('Ejercicio 3 - TIR'!$E$13-'Ejercicio 3 - TIR'!$C$13),'Ejercicio 3 - TIR'!$C$13+SQRT(('Ejercicio 3 - TIR'!$E$13-'Ejercicio 3 - TIR'!$C$13)*('Ejercicio 3 - TIR'!$D$13-'Ejercicio 3 - TIR'!$C$13)*B913),'Ejercicio 3 - TIR'!$E$13-SQRT(('Ejercicio 3 - TIR'!$E$13-'Ejercicio 3 - TIR'!$C$13)*('Ejercicio 3 - TIR'!$E$13-'Ejercicio 3 - TIR'!$D$13)*(1-B913)))</f>
        <v>81746.3150991386</v>
      </c>
      <c r="D913" s="16">
        <f ca="1" t="shared" si="6797"/>
        <v>0.5888704606412</v>
      </c>
      <c r="E913" s="17">
        <f ca="1">IF(D913&lt;=('Ejercicio 3 - TIR'!$D$14-'Ejercicio 3 - TIR'!$C$14)/('Ejercicio 3 - TIR'!$E$14-'Ejercicio 3 - TIR'!$C$14),'Ejercicio 3 - TIR'!$C$14+SQRT(('Ejercicio 3 - TIR'!$E$14-'Ejercicio 3 - TIR'!$C$14)*('Ejercicio 3 - TIR'!$D$14-'Ejercicio 3 - TIR'!$C$14)*D913),'Ejercicio 3 - TIR'!$E$14-SQRT(('Ejercicio 3 - TIR'!$E$14-'Ejercicio 3 - TIR'!$C$14)*('Ejercicio 3 - TIR'!$E$14-'Ejercicio 3 - TIR'!$D$14)*(1-D913)))</f>
        <v>32147.0113393804</v>
      </c>
      <c r="F913" s="16">
        <f ca="1" t="shared" si="6797"/>
        <v>0.885974111120406</v>
      </c>
      <c r="G913" s="17">
        <f ca="1">IF(F913&lt;=('Ejercicio 3 - TIR'!$D$18-'Ejercicio 3 - TIR'!$C$18)/('Ejercicio 3 - TIR'!$E$18-'Ejercicio 3 - TIR'!$C$18),'Ejercicio 3 - TIR'!$C$18+SQRT(('Ejercicio 3 - TIR'!$E$18-'Ejercicio 3 - TIR'!$C$18)*('Ejercicio 3 - TIR'!$D$18-'Ejercicio 3 - TIR'!$C$18)*F913),'Ejercicio 3 - TIR'!$E$18-SQRT(('Ejercicio 3 - TIR'!$E$18-'Ejercicio 3 - TIR'!$C$18)*('Ejercicio 3 - TIR'!$E$18-'Ejercicio 3 - TIR'!$D$18)*(1-F913)))</f>
        <v>42075.6296975298</v>
      </c>
      <c r="H913" s="16">
        <f ca="1" t="shared" ref="H913:L913" si="6798">RAND()</f>
        <v>0.470348747385775</v>
      </c>
      <c r="I913" s="17">
        <f ca="1">IF(H913&lt;=('Ejercicio 3 - TIR'!$D$18-'Ejercicio 3 - TIR'!$C$18)/('Ejercicio 3 - TIR'!$E$18-'Ejercicio 3 - TIR'!$C$18),'Ejercicio 3 - TIR'!$C$18+SQRT(('Ejercicio 3 - TIR'!$E$18-'Ejercicio 3 - TIR'!$C$18)*('Ejercicio 3 - TIR'!$D$18-'Ejercicio 3 - TIR'!$C$18)*H913),'Ejercicio 3 - TIR'!$E$18-SQRT(('Ejercicio 3 - TIR'!$E$18-'Ejercicio 3 - TIR'!$C$18)*('Ejercicio 3 - TIR'!$E$18-'Ejercicio 3 - TIR'!$D$18)*(1-H913)))</f>
        <v>38399.5423749075</v>
      </c>
      <c r="J913" s="16">
        <f ca="1" t="shared" si="6798"/>
        <v>0.865843636658975</v>
      </c>
      <c r="K913" s="17">
        <f ca="1">IF(J913&lt;=('Ejercicio 3 - TIR'!$D$18-'Ejercicio 3 - TIR'!$C$18)/('Ejercicio 3 - TIR'!$E$18-'Ejercicio 3 - TIR'!$C$18),'Ejercicio 3 - TIR'!$C$18+SQRT(('Ejercicio 3 - TIR'!$E$18-'Ejercicio 3 - TIR'!$C$18)*('Ejercicio 3 - TIR'!$D$18-'Ejercicio 3 - TIR'!$C$18)*J913),'Ejercicio 3 - TIR'!$E$18-SQRT(('Ejercicio 3 - TIR'!$E$18-'Ejercicio 3 - TIR'!$C$18)*('Ejercicio 3 - TIR'!$E$18-'Ejercicio 3 - TIR'!$D$18)*(1-J913)))</f>
        <v>41827.9774195985</v>
      </c>
      <c r="L913" s="16">
        <f ca="1" t="shared" si="6798"/>
        <v>0.506096218568577</v>
      </c>
      <c r="M913" s="17">
        <f ca="1">IF(L913&lt;=('Ejercicio 3 - TIR'!$D$18-'Ejercicio 3 - TIR'!$C$18)/('Ejercicio 3 - TIR'!$E$18-'Ejercicio 3 - TIR'!$C$18),'Ejercicio 3 - TIR'!$C$18+SQRT(('Ejercicio 3 - TIR'!$E$18-'Ejercicio 3 - TIR'!$C$18)*('Ejercicio 3 - TIR'!$D$18-'Ejercicio 3 - TIR'!$C$18)*L913),'Ejercicio 3 - TIR'!$E$18-SQRT(('Ejercicio 3 - TIR'!$E$18-'Ejercicio 3 - TIR'!$C$18)*('Ejercicio 3 - TIR'!$E$18-'Ejercicio 3 - TIR'!$D$18)*(1-L913)))</f>
        <v>38712.8888886113</v>
      </c>
      <c r="N913" s="16">
        <f ca="1" t="shared" ref="N913:R913" si="6799">RAND()</f>
        <v>0.0661746986743383</v>
      </c>
      <c r="O913" s="17">
        <f ca="1">IF(N913&lt;=('Ejercicio 3 - TIR'!$D$18-'Ejercicio 3 - TIR'!$C$18)/('Ejercicio 3 - TIR'!$E$18-'Ejercicio 3 - TIR'!$C$18),'Ejercicio 3 - TIR'!$C$18+SQRT(('Ejercicio 3 - TIR'!$E$18-'Ejercicio 3 - TIR'!$C$18)*('Ejercicio 3 - TIR'!$D$18-'Ejercicio 3 - TIR'!$C$18)*N913),'Ejercicio 3 - TIR'!$E$18-SQRT(('Ejercicio 3 - TIR'!$E$18-'Ejercicio 3 - TIR'!$C$18)*('Ejercicio 3 - TIR'!$E$18-'Ejercicio 3 - TIR'!$D$18)*(1-N913)))</f>
        <v>33150.5880087931</v>
      </c>
      <c r="P913" s="16">
        <f ca="1" t="shared" si="6799"/>
        <v>0.891128306912486</v>
      </c>
      <c r="Q913" s="18">
        <f ca="1">IF(P913&lt;=('Ejercicio 3 - TIR'!$D$22-'Ejercicio 3 - TIR'!$C$22)/('Ejercicio 3 - TIR'!$E$22-'Ejercicio 3 - TIR'!$C$22),'Ejercicio 3 - TIR'!$C$22+SQRT(('Ejercicio 3 - TIR'!$E$22-'Ejercicio 3 - TIR'!$C$22)*('Ejercicio 3 - TIR'!$D$22-'Ejercicio 3 - TIR'!$C$22)*P913),'Ejercicio 3 - TIR'!$E$22-SQRT(('Ejercicio 3 - TIR'!$E$22-'Ejercicio 3 - TIR'!$C$22)*('Ejercicio 3 - TIR'!$E$22-'Ejercicio 3 - TIR'!$D$22)*(1-P913)))</f>
        <v>0.166001105488021</v>
      </c>
      <c r="R913" s="16">
        <f ca="1" t="shared" si="6799"/>
        <v>0.955167942754081</v>
      </c>
      <c r="S913" s="18">
        <f ca="1">IF(R913&lt;=('Ejercicio 3 - TIR'!$D$23-'Ejercicio 3 - TIR'!$C$23)/('Ejercicio 3 - TIR'!$E$23-'Ejercicio 3 - TIR'!$C$23),'Ejercicio 3 - TIR'!$C$23+SQRT(('Ejercicio 3 - TIR'!$E$23-'Ejercicio 3 - TIR'!$C$23)*('Ejercicio 3 - TIR'!$D$23-'Ejercicio 3 - TIR'!$C$23)*R913),'Ejercicio 3 - TIR'!$E$23-SQRT(('Ejercicio 3 - TIR'!$E$23-'Ejercicio 3 - TIR'!$C$23)*('Ejercicio 3 - TIR'!$E$23-'Ejercicio 3 - TIR'!$D$23)*(1-R913)))</f>
        <v>0.171016809974032</v>
      </c>
      <c r="T913" s="16">
        <f ca="1" t="shared" ref="T913:X913" si="6800">RAND()</f>
        <v>0.940563039517608</v>
      </c>
      <c r="U913" s="18">
        <f ca="1">IF(T913&lt;=('Ejercicio 3 - TIR'!$D$24-'Ejercicio 3 - TIR'!$C$24)/('Ejercicio 3 - TIR'!$E$24-'Ejercicio 3 - TIR'!$C$24),'Ejercicio 3 - TIR'!$C$24+SQRT(('Ejercicio 3 - TIR'!$E$24-'Ejercicio 3 - TIR'!$C$24)*('Ejercicio 3 - TIR'!$D$24-'Ejercicio 3 - TIR'!$C$24)*T913),'Ejercicio 3 - TIR'!$E$24-SQRT(('Ejercicio 3 - TIR'!$E$24-'Ejercicio 3 - TIR'!$C$24)*('Ejercicio 3 - TIR'!$E$24-'Ejercicio 3 - TIR'!$D$24)*(1-T913)))</f>
        <v>0.207099477167545</v>
      </c>
      <c r="V913" s="16">
        <f ca="1" t="shared" si="6800"/>
        <v>0.343464008527738</v>
      </c>
      <c r="W913" s="18">
        <f ca="1">IF(V913&lt;=('Ejercicio 3 - TIR'!$D$25-'Ejercicio 3 - TIR'!$C$25)/('Ejercicio 3 - TIR'!$E$25-'Ejercicio 3 - TIR'!$C$25),'Ejercicio 3 - TIR'!$C$25+SQRT(('Ejercicio 3 - TIR'!$E$25-'Ejercicio 3 - TIR'!$C$25)*('Ejercicio 3 - TIR'!$D$25-'Ejercicio 3 - TIR'!$C$25)*V913),'Ejercicio 3 - TIR'!$E$25-SQRT(('Ejercicio 3 - TIR'!$E$25-'Ejercicio 3 - TIR'!$C$25)*('Ejercicio 3 - TIR'!$E$25-'Ejercicio 3 - TIR'!$D$25)*(1-V913)))</f>
        <v>0.202063834423758</v>
      </c>
      <c r="X913" s="16">
        <f ca="1" t="shared" si="6800"/>
        <v>0.699080237952145</v>
      </c>
      <c r="Y913" s="18">
        <f ca="1">IF(X913&lt;=('Ejercicio 3 - TIR'!$D$26-'Ejercicio 3 - TIR'!$C$26)/('Ejercicio 3 - TIR'!$E$26-'Ejercicio 3 - TIR'!$C$26),'Ejercicio 3 - TIR'!$C$26+SQRT(('Ejercicio 3 - TIR'!$E$26-'Ejercicio 3 - TIR'!$C$26)*('Ejercicio 3 - TIR'!$D$26-'Ejercicio 3 - TIR'!$C$26)*X913),'Ejercicio 3 - TIR'!$E$26-SQRT(('Ejercicio 3 - TIR'!$E$26-'Ejercicio 3 - TIR'!$C$26)*('Ejercicio 3 - TIR'!$E$26-'Ejercicio 3 - TIR'!$D$26)*(1-X913)))</f>
        <v>0.239689124109511</v>
      </c>
      <c r="Z913" s="16">
        <f ca="1" t="shared" si="6668"/>
        <v>1.16600110548802</v>
      </c>
      <c r="AA913" s="16">
        <f ca="1" t="shared" si="6669"/>
        <v>1.36540689497478</v>
      </c>
      <c r="AB913" s="16">
        <f ca="1" t="shared" si="6670"/>
        <v>1.64818194904501</v>
      </c>
      <c r="AC913" s="16">
        <f ca="1" t="shared" si="6671"/>
        <v>1.98121991349707</v>
      </c>
      <c r="AD913" s="16">
        <f ca="1" t="shared" si="6672"/>
        <v>2.45609677923151</v>
      </c>
      <c r="AE913" s="15">
        <f ca="1" t="shared" si="6673"/>
        <v>5336.43942047308</v>
      </c>
      <c r="AF913" s="15">
        <f ca="1" t="shared" si="6674"/>
        <v>6249.06026678206</v>
      </c>
      <c r="AG913" s="15">
        <f ca="1" t="shared" si="6675"/>
        <v>7543.2373808211</v>
      </c>
      <c r="AH913" s="15">
        <f ca="1" t="shared" si="6676"/>
        <v>9067.45284995844</v>
      </c>
      <c r="AI913" s="15">
        <f ca="1" t="shared" si="6677"/>
        <v>11240.8226814693</v>
      </c>
      <c r="AJ913" s="17">
        <f ca="1" t="shared" si="6678"/>
        <v>49060.2307414244</v>
      </c>
      <c r="AK913" s="17">
        <f ca="1" t="shared" si="6679"/>
        <v>52430.9999225748</v>
      </c>
      <c r="AL913" s="17">
        <f ca="1" t="shared" si="6680"/>
        <v>68940.1173480447</v>
      </c>
      <c r="AM913" s="17">
        <f ca="1" t="shared" si="6681"/>
        <v>76698.7463751163</v>
      </c>
      <c r="AN913" s="17">
        <f ca="1" t="shared" si="6682"/>
        <v>81421.0524380273</v>
      </c>
      <c r="AO913" s="17">
        <f ca="1">C913/'Ejercicio 3 - TIR'!$D$7</f>
        <v>16349.2630198277</v>
      </c>
      <c r="AP913" s="17">
        <f ca="1" t="shared" si="6683"/>
        <v>32710.9677215966</v>
      </c>
      <c r="AQ913" s="17">
        <f ca="1" t="shared" si="6684"/>
        <v>36081.736902747</v>
      </c>
      <c r="AR913" s="17">
        <f ca="1" t="shared" si="6685"/>
        <v>52590.854328217</v>
      </c>
      <c r="AS913" s="17">
        <f ca="1" t="shared" si="6686"/>
        <v>60349.4833552885</v>
      </c>
      <c r="AT913" s="17">
        <f ca="1" t="shared" si="6687"/>
        <v>65071.7894181995</v>
      </c>
      <c r="AU913" s="17">
        <f ca="1">AP913*'Ejercicio 3 - TIR'!$D$5</f>
        <v>16355.4838607983</v>
      </c>
      <c r="AV913" s="17">
        <f ca="1">AQ913*'Ejercicio 3 - TIR'!$D$5</f>
        <v>18040.8684513735</v>
      </c>
      <c r="AW913" s="17">
        <f ca="1">AR913*'Ejercicio 3 - TIR'!$D$5</f>
        <v>26295.4271641085</v>
      </c>
      <c r="AX913" s="17">
        <f ca="1">AS913*'Ejercicio 3 - TIR'!$D$5</f>
        <v>30174.7416776443</v>
      </c>
      <c r="AY913" s="17">
        <f ca="1">AT913*'Ejercicio 3 - TIR'!$D$5</f>
        <v>32535.8947090998</v>
      </c>
      <c r="AZ913" s="17">
        <f ca="1" t="shared" ref="AZ913:BD913" si="6801">AJ913-AU913-AE913</f>
        <v>27368.307460153</v>
      </c>
      <c r="BA913" s="17">
        <f ca="1" t="shared" si="6801"/>
        <v>28141.0712044192</v>
      </c>
      <c r="BB913" s="17">
        <f ca="1" t="shared" si="6801"/>
        <v>35101.4528031151</v>
      </c>
      <c r="BC913" s="17">
        <f ca="1" t="shared" si="6801"/>
        <v>37456.5518475135</v>
      </c>
      <c r="BD913" s="17">
        <f ca="1" t="shared" si="6801"/>
        <v>37644.3350474582</v>
      </c>
      <c r="BE913" s="17">
        <f ca="1" t="shared" ref="BE913:BI913" si="6802">AZ913/Z913</f>
        <v>23471.9395473456</v>
      </c>
      <c r="BF913" s="17">
        <f ca="1" t="shared" si="6802"/>
        <v>20610.0257058824</v>
      </c>
      <c r="BG913" s="17">
        <f ca="1" t="shared" si="6802"/>
        <v>21297.0739204209</v>
      </c>
      <c r="BH913" s="17">
        <f ca="1" t="shared" si="6802"/>
        <v>18905.802224347</v>
      </c>
      <c r="BI913" s="17">
        <f ca="1" t="shared" si="6802"/>
        <v>15326.894023792</v>
      </c>
      <c r="BJ913" s="17">
        <f ca="1" t="shared" si="6690"/>
        <v>78956.1710125709</v>
      </c>
      <c r="BK913" s="17">
        <f ca="1" t="shared" si="6691"/>
        <v>40155.3722458076</v>
      </c>
      <c r="BL913" s="17">
        <f ca="1" t="shared" si="6692"/>
        <v>119111.543258379</v>
      </c>
      <c r="BM913" s="17">
        <f ca="1">BK913*'Ejercicio 3 - TIR'!$D$5</f>
        <v>20077.6861229038</v>
      </c>
      <c r="BN913" s="17">
        <f ca="1" t="shared" si="6693"/>
        <v>99033.8571354747</v>
      </c>
      <c r="BO913" s="17">
        <f ca="1" t="shared" si="6694"/>
        <v>40321.6428492943</v>
      </c>
      <c r="BP913" s="17">
        <f ca="1" t="shared" si="6695"/>
        <v>-113893.326438519</v>
      </c>
      <c r="BQ913" s="17">
        <f ca="1" t="shared" ref="BQ913:BT913" si="6803">BE913</f>
        <v>23471.9395473456</v>
      </c>
      <c r="BR913" s="17">
        <f ca="1" t="shared" si="6803"/>
        <v>20610.0257058824</v>
      </c>
      <c r="BS913" s="17">
        <f ca="1" t="shared" si="6803"/>
        <v>21297.0739204209</v>
      </c>
      <c r="BT913" s="17">
        <f ca="1" t="shared" si="6803"/>
        <v>18905.802224347</v>
      </c>
      <c r="BU913" s="17">
        <f ca="1" t="shared" si="6697"/>
        <v>55648.5368730863</v>
      </c>
      <c r="BV913" s="19">
        <f ca="1" t="shared" si="6698"/>
        <v>6.28999736522446</v>
      </c>
    </row>
    <row r="914" ht="15" customHeight="1" spans="1:74">
      <c r="A914" s="15">
        <v>913</v>
      </c>
      <c r="B914" s="16">
        <f ca="1" t="shared" ref="B914:F914" si="6804">RAND()</f>
        <v>0.241697930783573</v>
      </c>
      <c r="C914" s="17">
        <f ca="1">IF(B914&lt;=('Ejercicio 3 - TIR'!$D$13-'Ejercicio 3 - TIR'!$C$13)/('Ejercicio 3 - TIR'!$E$13-'Ejercicio 3 - TIR'!$C$13),'Ejercicio 3 - TIR'!$C$13+SQRT(('Ejercicio 3 - TIR'!$E$13-'Ejercicio 3 - TIR'!$C$13)*('Ejercicio 3 - TIR'!$D$13-'Ejercicio 3 - TIR'!$C$13)*B914),'Ejercicio 3 - TIR'!$E$13-SQRT(('Ejercicio 3 - TIR'!$E$13-'Ejercicio 3 - TIR'!$C$13)*('Ejercicio 3 - TIR'!$E$13-'Ejercicio 3 - TIR'!$D$13)*(1-B914)))</f>
        <v>69832.5567536338</v>
      </c>
      <c r="D914" s="16">
        <f ca="1" t="shared" si="6804"/>
        <v>0.244881211600719</v>
      </c>
      <c r="E914" s="17">
        <f ca="1">IF(D914&lt;=('Ejercicio 3 - TIR'!$D$14-'Ejercicio 3 - TIR'!$C$14)/('Ejercicio 3 - TIR'!$E$14-'Ejercicio 3 - TIR'!$C$14),'Ejercicio 3 - TIR'!$C$14+SQRT(('Ejercicio 3 - TIR'!$E$14-'Ejercicio 3 - TIR'!$C$14)*('Ejercicio 3 - TIR'!$D$14-'Ejercicio 3 - TIR'!$C$14)*D914),'Ejercicio 3 - TIR'!$E$14-SQRT(('Ejercicio 3 - TIR'!$E$14-'Ejercicio 3 - TIR'!$C$14)*('Ejercicio 3 - TIR'!$E$14-'Ejercicio 3 - TIR'!$D$14)*(1-D914)))</f>
        <v>29285.567741858</v>
      </c>
      <c r="F914" s="16">
        <f ca="1" t="shared" si="6804"/>
        <v>0.621252034927737</v>
      </c>
      <c r="G914" s="17">
        <f ca="1">IF(F914&lt;=('Ejercicio 3 - TIR'!$D$18-'Ejercicio 3 - TIR'!$C$18)/('Ejercicio 3 - TIR'!$E$18-'Ejercicio 3 - TIR'!$C$18),'Ejercicio 3 - TIR'!$C$18+SQRT(('Ejercicio 3 - TIR'!$E$18-'Ejercicio 3 - TIR'!$C$18)*('Ejercicio 3 - TIR'!$D$18-'Ejercicio 3 - TIR'!$C$18)*F914),'Ejercicio 3 - TIR'!$E$18-SQRT(('Ejercicio 3 - TIR'!$E$18-'Ejercicio 3 - TIR'!$C$18)*('Ejercicio 3 - TIR'!$E$18-'Ejercicio 3 - TIR'!$D$18)*(1-F914)))</f>
        <v>39653.3830981247</v>
      </c>
      <c r="H914" s="16">
        <f ca="1" t="shared" ref="H914:L914" si="6805">RAND()</f>
        <v>0.148679116959925</v>
      </c>
      <c r="I914" s="17">
        <f ca="1">IF(H914&lt;=('Ejercicio 3 - TIR'!$D$18-'Ejercicio 3 - TIR'!$C$18)/('Ejercicio 3 - TIR'!$E$18-'Ejercicio 3 - TIR'!$C$18),'Ejercicio 3 - TIR'!$C$18+SQRT(('Ejercicio 3 - TIR'!$E$18-'Ejercicio 3 - TIR'!$C$18)*('Ejercicio 3 - TIR'!$D$18-'Ejercicio 3 - TIR'!$C$18)*H914),'Ejercicio 3 - TIR'!$E$18-SQRT(('Ejercicio 3 - TIR'!$E$18-'Ejercicio 3 - TIR'!$C$18)*('Ejercicio 3 - TIR'!$E$18-'Ejercicio 3 - TIR'!$D$18)*(1-H914)))</f>
        <v>34722.4853143222</v>
      </c>
      <c r="J914" s="16">
        <f ca="1" t="shared" si="6805"/>
        <v>0.742394314187332</v>
      </c>
      <c r="K914" s="17">
        <f ca="1">IF(J914&lt;=('Ejercicio 3 - TIR'!$D$18-'Ejercicio 3 - TIR'!$C$18)/('Ejercicio 3 - TIR'!$E$18-'Ejercicio 3 - TIR'!$C$18),'Ejercicio 3 - TIR'!$C$18+SQRT(('Ejercicio 3 - TIR'!$E$18-'Ejercicio 3 - TIR'!$C$18)*('Ejercicio 3 - TIR'!$D$18-'Ejercicio 3 - TIR'!$C$18)*J914),'Ejercicio 3 - TIR'!$E$18-SQRT(('Ejercicio 3 - TIR'!$E$18-'Ejercicio 3 - TIR'!$C$18)*('Ejercicio 3 - TIR'!$E$18-'Ejercicio 3 - TIR'!$D$18)*(1-J914)))</f>
        <v>40604.4992963315</v>
      </c>
      <c r="L914" s="16">
        <f ca="1" t="shared" si="6805"/>
        <v>0.747617411986652</v>
      </c>
      <c r="M914" s="17">
        <f ca="1">IF(L914&lt;=('Ejercicio 3 - TIR'!$D$18-'Ejercicio 3 - TIR'!$C$18)/('Ejercicio 3 - TIR'!$E$18-'Ejercicio 3 - TIR'!$C$18),'Ejercicio 3 - TIR'!$C$18+SQRT(('Ejercicio 3 - TIR'!$E$18-'Ejercicio 3 - TIR'!$C$18)*('Ejercicio 3 - TIR'!$D$18-'Ejercicio 3 - TIR'!$C$18)*L914),'Ejercicio 3 - TIR'!$E$18-SQRT(('Ejercicio 3 - TIR'!$E$18-'Ejercicio 3 - TIR'!$C$18)*('Ejercicio 3 - TIR'!$E$18-'Ejercicio 3 - TIR'!$D$18)*(1-L914)))</f>
        <v>40649.288092622</v>
      </c>
      <c r="N914" s="16">
        <f ca="1" t="shared" ref="N914:R914" si="6806">RAND()</f>
        <v>0.746456018219392</v>
      </c>
      <c r="O914" s="17">
        <f ca="1">IF(N914&lt;=('Ejercicio 3 - TIR'!$D$18-'Ejercicio 3 - TIR'!$C$18)/('Ejercicio 3 - TIR'!$E$18-'Ejercicio 3 - TIR'!$C$18),'Ejercicio 3 - TIR'!$C$18+SQRT(('Ejercicio 3 - TIR'!$E$18-'Ejercicio 3 - TIR'!$C$18)*('Ejercicio 3 - TIR'!$D$18-'Ejercicio 3 - TIR'!$C$18)*N914),'Ejercicio 3 - TIR'!$E$18-SQRT(('Ejercicio 3 - TIR'!$E$18-'Ejercicio 3 - TIR'!$C$18)*('Ejercicio 3 - TIR'!$E$18-'Ejercicio 3 - TIR'!$D$18)*(1-N914)))</f>
        <v>40639.2892054683</v>
      </c>
      <c r="P914" s="16">
        <f ca="1" t="shared" si="6806"/>
        <v>0.725288939113055</v>
      </c>
      <c r="Q914" s="18">
        <f ca="1">IF(P914&lt;=('Ejercicio 3 - TIR'!$D$22-'Ejercicio 3 - TIR'!$C$22)/('Ejercicio 3 - TIR'!$E$22-'Ejercicio 3 - TIR'!$C$22),'Ejercicio 3 - TIR'!$C$22+SQRT(('Ejercicio 3 - TIR'!$E$22-'Ejercicio 3 - TIR'!$C$22)*('Ejercicio 3 - TIR'!$D$22-'Ejercicio 3 - TIR'!$C$22)*P914),'Ejercicio 3 - TIR'!$E$22-SQRT(('Ejercicio 3 - TIR'!$E$22-'Ejercicio 3 - TIR'!$C$22)*('Ejercicio 3 - TIR'!$E$22-'Ejercicio 3 - TIR'!$D$22)*(1-P914)))</f>
        <v>0.157763095773096</v>
      </c>
      <c r="R914" s="16">
        <f ca="1" t="shared" si="6806"/>
        <v>0.380271466218408</v>
      </c>
      <c r="S914" s="18">
        <f ca="1">IF(R914&lt;=('Ejercicio 3 - TIR'!$D$23-'Ejercicio 3 - TIR'!$C$23)/('Ejercicio 3 - TIR'!$E$23-'Ejercicio 3 - TIR'!$C$23),'Ejercicio 3 - TIR'!$C$23+SQRT(('Ejercicio 3 - TIR'!$E$23-'Ejercicio 3 - TIR'!$C$23)*('Ejercicio 3 - TIR'!$D$23-'Ejercicio 3 - TIR'!$C$23)*R914),'Ejercicio 3 - TIR'!$E$23-SQRT(('Ejercicio 3 - TIR'!$E$23-'Ejercicio 3 - TIR'!$C$23)*('Ejercicio 3 - TIR'!$E$23-'Ejercicio 3 - TIR'!$D$23)*(1-R914)))</f>
        <v>0.146162733786689</v>
      </c>
      <c r="T914" s="16">
        <f ca="1" t="shared" ref="T914:X914" si="6807">RAND()</f>
        <v>0.0968600034463685</v>
      </c>
      <c r="U914" s="18">
        <f ca="1">IF(T914&lt;=('Ejercicio 3 - TIR'!$D$24-'Ejercicio 3 - TIR'!$C$24)/('Ejercicio 3 - TIR'!$E$24-'Ejercicio 3 - TIR'!$C$24),'Ejercicio 3 - TIR'!$C$24+SQRT(('Ejercicio 3 - TIR'!$E$24-'Ejercicio 3 - TIR'!$C$24)*('Ejercicio 3 - TIR'!$D$24-'Ejercicio 3 - TIR'!$C$24)*T914),'Ejercicio 3 - TIR'!$E$24-SQRT(('Ejercicio 3 - TIR'!$E$24-'Ejercicio 3 - TIR'!$C$24)*('Ejercicio 3 - TIR'!$E$24-'Ejercicio 3 - TIR'!$D$24)*(1-T914)))</f>
        <v>0.164262047792564</v>
      </c>
      <c r="V914" s="16">
        <f ca="1" t="shared" si="6807"/>
        <v>0.0373302963678204</v>
      </c>
      <c r="W914" s="18">
        <f ca="1">IF(V914&lt;=('Ejercicio 3 - TIR'!$D$25-'Ejercicio 3 - TIR'!$C$25)/('Ejercicio 3 - TIR'!$E$25-'Ejercicio 3 - TIR'!$C$25),'Ejercicio 3 - TIR'!$C$25+SQRT(('Ejercicio 3 - TIR'!$E$25-'Ejercicio 3 - TIR'!$C$25)*('Ejercicio 3 - TIR'!$D$25-'Ejercicio 3 - TIR'!$C$25)*V914),'Ejercicio 3 - TIR'!$E$25-SQRT(('Ejercicio 3 - TIR'!$E$25-'Ejercicio 3 - TIR'!$C$25)*('Ejercicio 3 - TIR'!$E$25-'Ejercicio 3 - TIR'!$D$25)*(1-V914)))</f>
        <v>0.187229274854019</v>
      </c>
      <c r="X914" s="16">
        <f ca="1" t="shared" si="6807"/>
        <v>0.0843270436559969</v>
      </c>
      <c r="Y914" s="18">
        <f ca="1">IF(X914&lt;=('Ejercicio 3 - TIR'!$D$26-'Ejercicio 3 - TIR'!$C$26)/('Ejercicio 3 - TIR'!$E$26-'Ejercicio 3 - TIR'!$C$26),'Ejercicio 3 - TIR'!$C$26+SQRT(('Ejercicio 3 - TIR'!$E$26-'Ejercicio 3 - TIR'!$C$26)*('Ejercicio 3 - TIR'!$D$26-'Ejercicio 3 - TIR'!$C$26)*X914),'Ejercicio 3 - TIR'!$E$26-SQRT(('Ejercicio 3 - TIR'!$E$26-'Ejercicio 3 - TIR'!$C$26)*('Ejercicio 3 - TIR'!$E$26-'Ejercicio 3 - TIR'!$D$26)*(1-X914)))</f>
        <v>0.205089168892659</v>
      </c>
      <c r="Z914" s="16">
        <f ca="1" t="shared" si="6668"/>
        <v>1.1577630957731</v>
      </c>
      <c r="AA914" s="16">
        <f ca="1" t="shared" si="6669"/>
        <v>1.32698491492863</v>
      </c>
      <c r="AB914" s="16">
        <f ca="1" t="shared" si="6670"/>
        <v>1.54495817444465</v>
      </c>
      <c r="AC914" s="16">
        <f ca="1" t="shared" si="6671"/>
        <v>1.83421957312571</v>
      </c>
      <c r="AD914" s="16">
        <f ca="1" t="shared" si="6672"/>
        <v>2.21039814094471</v>
      </c>
      <c r="AE914" s="15">
        <f ca="1" t="shared" si="6673"/>
        <v>4620.18182842823</v>
      </c>
      <c r="AF914" s="15">
        <f ca="1" t="shared" si="6674"/>
        <v>5295.48023506289</v>
      </c>
      <c r="AG914" s="15">
        <f ca="1" t="shared" si="6675"/>
        <v>6165.32666251936</v>
      </c>
      <c r="AH914" s="15">
        <f ca="1" t="shared" si="6676"/>
        <v>7319.65630278101</v>
      </c>
      <c r="AI914" s="15">
        <f ca="1" t="shared" si="6677"/>
        <v>8820.83853049828</v>
      </c>
      <c r="AJ914" s="17">
        <f ca="1" t="shared" si="6678"/>
        <v>45909.2235735615</v>
      </c>
      <c r="AK914" s="17">
        <f ca="1" t="shared" si="6679"/>
        <v>46076.2142209365</v>
      </c>
      <c r="AL914" s="17">
        <f ca="1" t="shared" si="6680"/>
        <v>62732.2531070994</v>
      </c>
      <c r="AM914" s="17">
        <f ca="1" t="shared" si="6681"/>
        <v>74559.719853113</v>
      </c>
      <c r="AN914" s="17">
        <f ca="1" t="shared" si="6682"/>
        <v>89829.0093090814</v>
      </c>
      <c r="AO914" s="17">
        <f ca="1">C914/'Ejercicio 3 - TIR'!$D$7</f>
        <v>13966.5113507268</v>
      </c>
      <c r="AP914" s="17">
        <f ca="1" t="shared" si="6683"/>
        <v>31942.7122228347</v>
      </c>
      <c r="AQ914" s="17">
        <f ca="1" t="shared" si="6684"/>
        <v>32109.7028702097</v>
      </c>
      <c r="AR914" s="17">
        <f ca="1" t="shared" si="6685"/>
        <v>48765.7417563726</v>
      </c>
      <c r="AS914" s="17">
        <f ca="1" t="shared" si="6686"/>
        <v>60593.2085023863</v>
      </c>
      <c r="AT914" s="17">
        <f ca="1" t="shared" si="6687"/>
        <v>75862.4979583547</v>
      </c>
      <c r="AU914" s="17">
        <f ca="1">AP914*'Ejercicio 3 - TIR'!$D$5</f>
        <v>15971.3561114174</v>
      </c>
      <c r="AV914" s="17">
        <f ca="1">AQ914*'Ejercicio 3 - TIR'!$D$5</f>
        <v>16054.8514351049</v>
      </c>
      <c r="AW914" s="17">
        <f ca="1">AR914*'Ejercicio 3 - TIR'!$D$5</f>
        <v>24382.8708781863</v>
      </c>
      <c r="AX914" s="17">
        <f ca="1">AS914*'Ejercicio 3 - TIR'!$D$5</f>
        <v>30296.6042511931</v>
      </c>
      <c r="AY914" s="17">
        <f ca="1">AT914*'Ejercicio 3 - TIR'!$D$5</f>
        <v>37931.2489791773</v>
      </c>
      <c r="AZ914" s="17">
        <f ca="1" t="shared" ref="AZ914:BD914" si="6808">AJ914-AU914-AE914</f>
        <v>25317.6856337159</v>
      </c>
      <c r="BA914" s="17">
        <f ca="1" t="shared" si="6808"/>
        <v>24725.8825507687</v>
      </c>
      <c r="BB914" s="17">
        <f ca="1" t="shared" si="6808"/>
        <v>32184.0555663937</v>
      </c>
      <c r="BC914" s="17">
        <f ca="1" t="shared" si="6808"/>
        <v>36943.4592991389</v>
      </c>
      <c r="BD914" s="17">
        <f ca="1" t="shared" si="6808"/>
        <v>43076.9217994058</v>
      </c>
      <c r="BE914" s="17">
        <f ca="1" t="shared" ref="BE914:BI914" si="6809">AZ914/Z914</f>
        <v>21867.7601023463</v>
      </c>
      <c r="BF914" s="17">
        <f ca="1" t="shared" si="6809"/>
        <v>18633.1300925893</v>
      </c>
      <c r="BG914" s="17">
        <f ca="1" t="shared" si="6809"/>
        <v>20831.6678721497</v>
      </c>
      <c r="BH914" s="17">
        <f ca="1" t="shared" si="6809"/>
        <v>20141.2414524523</v>
      </c>
      <c r="BI914" s="17">
        <f ca="1" t="shared" si="6809"/>
        <v>19488.3089165986</v>
      </c>
      <c r="BJ914" s="17">
        <f ca="1" t="shared" si="6690"/>
        <v>64732.7644931133</v>
      </c>
      <c r="BK914" s="17">
        <f ca="1" t="shared" si="6691"/>
        <v>30871.5507251296</v>
      </c>
      <c r="BL914" s="17">
        <f ca="1" t="shared" si="6692"/>
        <v>95604.3152182429</v>
      </c>
      <c r="BM914" s="17">
        <f ca="1">BK914*'Ejercicio 3 - TIR'!$D$5</f>
        <v>15435.7753625648</v>
      </c>
      <c r="BN914" s="17">
        <f ca="1" t="shared" si="6693"/>
        <v>80168.5398556781</v>
      </c>
      <c r="BO914" s="17">
        <f ca="1" t="shared" si="6694"/>
        <v>36268.8234172214</v>
      </c>
      <c r="BP914" s="17">
        <f ca="1" t="shared" si="6695"/>
        <v>-99118.1244954918</v>
      </c>
      <c r="BQ914" s="17">
        <f ca="1" t="shared" ref="BQ914:BT914" si="6810">BE914</f>
        <v>21867.7601023463</v>
      </c>
      <c r="BR914" s="17">
        <f ca="1" t="shared" si="6810"/>
        <v>18633.1300925893</v>
      </c>
      <c r="BS914" s="17">
        <f ca="1" t="shared" si="6810"/>
        <v>20831.6678721497</v>
      </c>
      <c r="BT914" s="17">
        <f ca="1" t="shared" si="6810"/>
        <v>20141.2414524523</v>
      </c>
      <c r="BU914" s="17">
        <f ca="1" t="shared" si="6697"/>
        <v>55757.13233382</v>
      </c>
      <c r="BV914" s="19">
        <f ca="1" t="shared" si="6698"/>
        <v>10.0641191087052</v>
      </c>
    </row>
    <row r="915" ht="15" customHeight="1" spans="1:74">
      <c r="A915" s="15">
        <v>914</v>
      </c>
      <c r="B915" s="16">
        <f ca="1" t="shared" ref="B915:F915" si="6811">RAND()</f>
        <v>0.712291239902256</v>
      </c>
      <c r="C915" s="17">
        <f ca="1">IF(B915&lt;=('Ejercicio 3 - TIR'!$D$13-'Ejercicio 3 - TIR'!$C$13)/('Ejercicio 3 - TIR'!$E$13-'Ejercicio 3 - TIR'!$C$13),'Ejercicio 3 - TIR'!$C$13+SQRT(('Ejercicio 3 - TIR'!$E$13-'Ejercicio 3 - TIR'!$C$13)*('Ejercicio 3 - TIR'!$D$13-'Ejercicio 3 - TIR'!$C$13)*B915),'Ejercicio 3 - TIR'!$E$13-SQRT(('Ejercicio 3 - TIR'!$E$13-'Ejercicio 3 - TIR'!$C$13)*('Ejercicio 3 - TIR'!$E$13-'Ejercicio 3 - TIR'!$D$13)*(1-B915)))</f>
        <v>81419.0820432011</v>
      </c>
      <c r="D915" s="16">
        <f ca="1" t="shared" si="6811"/>
        <v>0.155027670592995</v>
      </c>
      <c r="E915" s="17">
        <f ca="1">IF(D915&lt;=('Ejercicio 3 - TIR'!$D$14-'Ejercicio 3 - TIR'!$C$14)/('Ejercicio 3 - TIR'!$E$14-'Ejercicio 3 - TIR'!$C$14),'Ejercicio 3 - TIR'!$C$14+SQRT(('Ejercicio 3 - TIR'!$E$14-'Ejercicio 3 - TIR'!$C$14)*('Ejercicio 3 - TIR'!$D$14-'Ejercicio 3 - TIR'!$C$14)*D915),'Ejercicio 3 - TIR'!$E$14-SQRT(('Ejercicio 3 - TIR'!$E$14-'Ejercicio 3 - TIR'!$C$14)*('Ejercicio 3 - TIR'!$E$14-'Ejercicio 3 - TIR'!$D$14)*(1-D915)))</f>
        <v>28409.8497466127</v>
      </c>
      <c r="F915" s="16">
        <f ca="1" t="shared" si="6811"/>
        <v>0.170696437881073</v>
      </c>
      <c r="G915" s="17">
        <f ca="1">IF(F915&lt;=('Ejercicio 3 - TIR'!$D$18-'Ejercicio 3 - TIR'!$C$18)/('Ejercicio 3 - TIR'!$E$18-'Ejercicio 3 - TIR'!$C$18),'Ejercicio 3 - TIR'!$C$18+SQRT(('Ejercicio 3 - TIR'!$E$18-'Ejercicio 3 - TIR'!$C$18)*('Ejercicio 3 - TIR'!$D$18-'Ejercicio 3 - TIR'!$C$18)*F915),'Ejercicio 3 - TIR'!$E$18-SQRT(('Ejercicio 3 - TIR'!$E$18-'Ejercicio 3 - TIR'!$C$18)*('Ejercicio 3 - TIR'!$E$18-'Ejercicio 3 - TIR'!$D$18)*(1-F915)))</f>
        <v>35060.0855409925</v>
      </c>
      <c r="H915" s="16">
        <f ca="1" t="shared" ref="H915:L915" si="6812">RAND()</f>
        <v>0.563320356448032</v>
      </c>
      <c r="I915" s="17">
        <f ca="1">IF(H915&lt;=('Ejercicio 3 - TIR'!$D$18-'Ejercicio 3 - TIR'!$C$18)/('Ejercicio 3 - TIR'!$E$18-'Ejercicio 3 - TIR'!$C$18),'Ejercicio 3 - TIR'!$C$18+SQRT(('Ejercicio 3 - TIR'!$E$18-'Ejercicio 3 - TIR'!$C$18)*('Ejercicio 3 - TIR'!$D$18-'Ejercicio 3 - TIR'!$C$18)*H915),'Ejercicio 3 - TIR'!$E$18-SQRT(('Ejercicio 3 - TIR'!$E$18-'Ejercicio 3 - TIR'!$C$18)*('Ejercicio 3 - TIR'!$E$18-'Ejercicio 3 - TIR'!$D$18)*(1-H915)))</f>
        <v>39192.2822773893</v>
      </c>
      <c r="J915" s="16">
        <f ca="1" t="shared" si="6812"/>
        <v>0.800720688672739</v>
      </c>
      <c r="K915" s="17">
        <f ca="1">IF(J915&lt;=('Ejercicio 3 - TIR'!$D$18-'Ejercicio 3 - TIR'!$C$18)/('Ejercicio 3 - TIR'!$E$18-'Ejercicio 3 - TIR'!$C$18),'Ejercicio 3 - TIR'!$C$18+SQRT(('Ejercicio 3 - TIR'!$E$18-'Ejercicio 3 - TIR'!$C$18)*('Ejercicio 3 - TIR'!$D$18-'Ejercicio 3 - TIR'!$C$18)*J915),'Ejercicio 3 - TIR'!$E$18-SQRT(('Ejercicio 3 - TIR'!$E$18-'Ejercicio 3 - TIR'!$C$18)*('Ejercicio 3 - TIR'!$E$18-'Ejercicio 3 - TIR'!$D$18)*(1-J915)))</f>
        <v>41134.0009894538</v>
      </c>
      <c r="L915" s="16">
        <f ca="1" t="shared" si="6812"/>
        <v>0.56877418234485</v>
      </c>
      <c r="M915" s="17">
        <f ca="1">IF(L915&lt;=('Ejercicio 3 - TIR'!$D$18-'Ejercicio 3 - TIR'!$C$18)/('Ejercicio 3 - TIR'!$E$18-'Ejercicio 3 - TIR'!$C$18),'Ejercicio 3 - TIR'!$C$18+SQRT(('Ejercicio 3 - TIR'!$E$18-'Ejercicio 3 - TIR'!$C$18)*('Ejercicio 3 - TIR'!$D$18-'Ejercicio 3 - TIR'!$C$18)*L915),'Ejercicio 3 - TIR'!$E$18-SQRT(('Ejercicio 3 - TIR'!$E$18-'Ejercicio 3 - TIR'!$C$18)*('Ejercicio 3 - TIR'!$E$18-'Ejercicio 3 - TIR'!$D$18)*(1-L915)))</f>
        <v>39236.6729590111</v>
      </c>
      <c r="N915" s="16">
        <f ca="1" t="shared" ref="N915:R915" si="6813">RAND()</f>
        <v>0.424951173524685</v>
      </c>
      <c r="O915" s="17">
        <f ca="1">IF(N915&lt;=('Ejercicio 3 - TIR'!$D$18-'Ejercicio 3 - TIR'!$C$18)/('Ejercicio 3 - TIR'!$E$18-'Ejercicio 3 - TIR'!$C$18),'Ejercicio 3 - TIR'!$C$18+SQRT(('Ejercicio 3 - TIR'!$E$18-'Ejercicio 3 - TIR'!$C$18)*('Ejercicio 3 - TIR'!$D$18-'Ejercicio 3 - TIR'!$C$18)*N915),'Ejercicio 3 - TIR'!$E$18-SQRT(('Ejercicio 3 - TIR'!$E$18-'Ejercicio 3 - TIR'!$C$18)*('Ejercicio 3 - TIR'!$E$18-'Ejercicio 3 - TIR'!$D$18)*(1-N915)))</f>
        <v>37983.9010532886</v>
      </c>
      <c r="P915" s="16">
        <f ca="1" t="shared" si="6813"/>
        <v>0.733912351605482</v>
      </c>
      <c r="Q915" s="18">
        <f ca="1">IF(P915&lt;=('Ejercicio 3 - TIR'!$D$22-'Ejercicio 3 - TIR'!$C$22)/('Ejercicio 3 - TIR'!$E$22-'Ejercicio 3 - TIR'!$C$22),'Ejercicio 3 - TIR'!$C$22+SQRT(('Ejercicio 3 - TIR'!$E$22-'Ejercicio 3 - TIR'!$C$22)*('Ejercicio 3 - TIR'!$D$22-'Ejercicio 3 - TIR'!$C$22)*P915),'Ejercicio 3 - TIR'!$E$22-SQRT(('Ejercicio 3 - TIR'!$E$22-'Ejercicio 3 - TIR'!$C$22)*('Ejercicio 3 - TIR'!$E$22-'Ejercicio 3 - TIR'!$D$22)*(1-P915)))</f>
        <v>0.158114896228025</v>
      </c>
      <c r="R915" s="16">
        <f ca="1" t="shared" si="6813"/>
        <v>0.0323018289527512</v>
      </c>
      <c r="S915" s="18">
        <f ca="1">IF(R915&lt;=('Ejercicio 3 - TIR'!$D$23-'Ejercicio 3 - TIR'!$C$23)/('Ejercicio 3 - TIR'!$E$23-'Ejercicio 3 - TIR'!$C$23),'Ejercicio 3 - TIR'!$C$23+SQRT(('Ejercicio 3 - TIR'!$E$23-'Ejercicio 3 - TIR'!$C$23)*('Ejercicio 3 - TIR'!$D$23-'Ejercicio 3 - TIR'!$C$23)*R915),'Ejercicio 3 - TIR'!$E$23-SQRT(('Ejercicio 3 - TIR'!$E$23-'Ejercicio 3 - TIR'!$C$23)*('Ejercicio 3 - TIR'!$E$23-'Ejercicio 3 - TIR'!$D$23)*(1-R915)))</f>
        <v>0.127625174890778</v>
      </c>
      <c r="T915" s="16">
        <f ca="1" t="shared" ref="T915:X915" si="6814">RAND()</f>
        <v>0.000299039787845512</v>
      </c>
      <c r="U915" s="18">
        <f ca="1">IF(T915&lt;=('Ejercicio 3 - TIR'!$D$24-'Ejercicio 3 - TIR'!$C$24)/('Ejercicio 3 - TIR'!$E$24-'Ejercicio 3 - TIR'!$C$24),'Ejercicio 3 - TIR'!$C$24+SQRT(('Ejercicio 3 - TIR'!$E$24-'Ejercicio 3 - TIR'!$C$24)*('Ejercicio 3 - TIR'!$D$24-'Ejercicio 3 - TIR'!$C$24)*T915),'Ejercicio 3 - TIR'!$E$24-SQRT(('Ejercicio 3 - TIR'!$E$24-'Ejercicio 3 - TIR'!$C$24)*('Ejercicio 3 - TIR'!$E$24-'Ejercicio 3 - TIR'!$D$24)*(1-T915)))</f>
        <v>0.150792454133989</v>
      </c>
      <c r="V915" s="16">
        <f ca="1" t="shared" si="6814"/>
        <v>0.809128565329024</v>
      </c>
      <c r="W915" s="18">
        <f ca="1">IF(V915&lt;=('Ejercicio 3 - TIR'!$D$25-'Ejercicio 3 - TIR'!$C$25)/('Ejercicio 3 - TIR'!$E$25-'Ejercicio 3 - TIR'!$C$25),'Ejercicio 3 - TIR'!$C$25+SQRT(('Ejercicio 3 - TIR'!$E$25-'Ejercicio 3 - TIR'!$C$25)*('Ejercicio 3 - TIR'!$D$25-'Ejercicio 3 - TIR'!$C$25)*V915),'Ejercicio 3 - TIR'!$E$25-SQRT(('Ejercicio 3 - TIR'!$E$25-'Ejercicio 3 - TIR'!$C$25)*('Ejercicio 3 - TIR'!$E$25-'Ejercicio 3 - TIR'!$D$25)*(1-V915)))</f>
        <v>0.224153336359437</v>
      </c>
      <c r="X915" s="16">
        <f ca="1" t="shared" si="6814"/>
        <v>0.588868919777095</v>
      </c>
      <c r="Y915" s="18">
        <f ca="1">IF(X915&lt;=('Ejercicio 3 - TIR'!$D$26-'Ejercicio 3 - TIR'!$C$26)/('Ejercicio 3 - TIR'!$E$26-'Ejercicio 3 - TIR'!$C$26),'Ejercicio 3 - TIR'!$C$26+SQRT(('Ejercicio 3 - TIR'!$E$26-'Ejercicio 3 - TIR'!$C$26)*('Ejercicio 3 - TIR'!$D$26-'Ejercicio 3 - TIR'!$C$26)*X915),'Ejercicio 3 - TIR'!$E$26-SQRT(('Ejercicio 3 - TIR'!$E$26-'Ejercicio 3 - TIR'!$C$26)*('Ejercicio 3 - TIR'!$E$26-'Ejercicio 3 - TIR'!$D$26)*(1-X915)))</f>
        <v>0.232881979740192</v>
      </c>
      <c r="Z915" s="16">
        <f ca="1" t="shared" si="6668"/>
        <v>1.15811489622802</v>
      </c>
      <c r="AA915" s="16">
        <f ca="1" t="shared" si="6669"/>
        <v>1.30591951240274</v>
      </c>
      <c r="AB915" s="16">
        <f ca="1" t="shared" si="6670"/>
        <v>1.50284232057941</v>
      </c>
      <c r="AC915" s="16">
        <f ca="1" t="shared" si="6671"/>
        <v>1.83970944075945</v>
      </c>
      <c r="AD915" s="16">
        <f ca="1" t="shared" si="6672"/>
        <v>2.26814461747023</v>
      </c>
      <c r="AE915" s="15">
        <f ca="1" t="shared" si="6673"/>
        <v>4492.02044453944</v>
      </c>
      <c r="AF915" s="15">
        <f ca="1" t="shared" si="6674"/>
        <v>5065.31533938673</v>
      </c>
      <c r="AG915" s="15">
        <f ca="1" t="shared" si="6675"/>
        <v>5829.12667037539</v>
      </c>
      <c r="AH915" s="15">
        <f ca="1" t="shared" si="6676"/>
        <v>7135.74486160181</v>
      </c>
      <c r="AI915" s="15">
        <f ca="1" t="shared" si="6677"/>
        <v>8797.53125189255</v>
      </c>
      <c r="AJ915" s="17">
        <f ca="1" t="shared" si="6678"/>
        <v>40603.6073280522</v>
      </c>
      <c r="AK915" s="17">
        <f ca="1" t="shared" si="6679"/>
        <v>51181.9661616388</v>
      </c>
      <c r="AL915" s="17">
        <f ca="1" t="shared" si="6680"/>
        <v>61817.9175017065</v>
      </c>
      <c r="AM915" s="17">
        <f ca="1" t="shared" si="6681"/>
        <v>72184.0776666837</v>
      </c>
      <c r="AN915" s="17">
        <f ca="1" t="shared" si="6682"/>
        <v>86152.9807245382</v>
      </c>
      <c r="AO915" s="17">
        <f ca="1">C915/'Ejercicio 3 - TIR'!$D$7</f>
        <v>16283.8164086402</v>
      </c>
      <c r="AP915" s="17">
        <f ca="1" t="shared" si="6683"/>
        <v>24319.7909194119</v>
      </c>
      <c r="AQ915" s="17">
        <f ca="1" t="shared" si="6684"/>
        <v>34898.1497529986</v>
      </c>
      <c r="AR915" s="17">
        <f ca="1" t="shared" si="6685"/>
        <v>45534.1010930663</v>
      </c>
      <c r="AS915" s="17">
        <f ca="1" t="shared" si="6686"/>
        <v>55900.2612580435</v>
      </c>
      <c r="AT915" s="17">
        <f ca="1" t="shared" si="6687"/>
        <v>69869.164315898</v>
      </c>
      <c r="AU915" s="17">
        <f ca="1">AP915*'Ejercicio 3 - TIR'!$D$5</f>
        <v>12159.895459706</v>
      </c>
      <c r="AV915" s="17">
        <f ca="1">AQ915*'Ejercicio 3 - TIR'!$D$5</f>
        <v>17449.0748764993</v>
      </c>
      <c r="AW915" s="17">
        <f ca="1">AR915*'Ejercicio 3 - TIR'!$D$5</f>
        <v>22767.0505465332</v>
      </c>
      <c r="AX915" s="17">
        <f ca="1">AS915*'Ejercicio 3 - TIR'!$D$5</f>
        <v>27950.1306290217</v>
      </c>
      <c r="AY915" s="17">
        <f ca="1">AT915*'Ejercicio 3 - TIR'!$D$5</f>
        <v>34934.582157949</v>
      </c>
      <c r="AZ915" s="17">
        <f ca="1" t="shared" ref="AZ915:BD915" si="6815">AJ915-AU915-AE915</f>
        <v>23951.6914238067</v>
      </c>
      <c r="BA915" s="17">
        <f ca="1" t="shared" si="6815"/>
        <v>28667.5759457528</v>
      </c>
      <c r="BB915" s="17">
        <f ca="1" t="shared" si="6815"/>
        <v>33221.740284798</v>
      </c>
      <c r="BC915" s="17">
        <f ca="1" t="shared" si="6815"/>
        <v>37098.2021760601</v>
      </c>
      <c r="BD915" s="17">
        <f ca="1" t="shared" si="6815"/>
        <v>42420.8673146967</v>
      </c>
      <c r="BE915" s="17">
        <f ca="1" t="shared" ref="BE915:BI915" si="6816">AZ915/Z915</f>
        <v>20681.6193296687</v>
      </c>
      <c r="BF915" s="17">
        <f ca="1" t="shared" si="6816"/>
        <v>21952.0235921797</v>
      </c>
      <c r="BG915" s="17">
        <f ca="1" t="shared" si="6816"/>
        <v>22105.9387467805</v>
      </c>
      <c r="BH915" s="17">
        <f ca="1" t="shared" si="6816"/>
        <v>20165.2507478277</v>
      </c>
      <c r="BI915" s="17">
        <f ca="1" t="shared" si="6816"/>
        <v>18702.8935403646</v>
      </c>
      <c r="BJ915" s="17">
        <f ca="1" t="shared" si="6690"/>
        <v>64437.6477859175</v>
      </c>
      <c r="BK915" s="17">
        <f ca="1" t="shared" si="6691"/>
        <v>36934.0505391307</v>
      </c>
      <c r="BL915" s="17">
        <f ca="1" t="shared" si="6692"/>
        <v>101371.698325048</v>
      </c>
      <c r="BM915" s="17">
        <f ca="1">BK915*'Ejercicio 3 - TIR'!$D$5</f>
        <v>18467.0252695653</v>
      </c>
      <c r="BN915" s="17">
        <f ca="1" t="shared" si="6693"/>
        <v>82904.6730554828</v>
      </c>
      <c r="BO915" s="17">
        <f ca="1" t="shared" si="6694"/>
        <v>36551.7579509328</v>
      </c>
      <c r="BP915" s="17">
        <f ca="1" t="shared" si="6695"/>
        <v>-109828.931789814</v>
      </c>
      <c r="BQ915" s="17">
        <f ca="1" t="shared" ref="BQ915:BT915" si="6817">BE915</f>
        <v>20681.6193296687</v>
      </c>
      <c r="BR915" s="17">
        <f ca="1" t="shared" si="6817"/>
        <v>21952.0235921797</v>
      </c>
      <c r="BS915" s="17">
        <f ca="1" t="shared" si="6817"/>
        <v>22105.9387467805</v>
      </c>
      <c r="BT915" s="17">
        <f ca="1" t="shared" si="6817"/>
        <v>20165.2507478277</v>
      </c>
      <c r="BU915" s="17">
        <f ca="1" t="shared" si="6697"/>
        <v>55254.6514912974</v>
      </c>
      <c r="BV915" s="19">
        <f ca="1" t="shared" si="6698"/>
        <v>7.437343133386</v>
      </c>
    </row>
    <row r="916" ht="15" customHeight="1" spans="1:74">
      <c r="A916" s="15">
        <v>915</v>
      </c>
      <c r="B916" s="16">
        <f ca="1" t="shared" ref="B916:F916" si="6818">RAND()</f>
        <v>0.626300053202072</v>
      </c>
      <c r="C916" s="17">
        <f ca="1">IF(B916&lt;=('Ejercicio 3 - TIR'!$D$13-'Ejercicio 3 - TIR'!$C$13)/('Ejercicio 3 - TIR'!$E$13-'Ejercicio 3 - TIR'!$C$13),'Ejercicio 3 - TIR'!$C$13+SQRT(('Ejercicio 3 - TIR'!$E$13-'Ejercicio 3 - TIR'!$C$13)*('Ejercicio 3 - TIR'!$D$13-'Ejercicio 3 - TIR'!$C$13)*B916),'Ejercicio 3 - TIR'!$E$13-SQRT(('Ejercicio 3 - TIR'!$E$13-'Ejercicio 3 - TIR'!$C$13)*('Ejercicio 3 - TIR'!$E$13-'Ejercicio 3 - TIR'!$D$13)*(1-B916)))</f>
        <v>78823.5995467239</v>
      </c>
      <c r="D916" s="16">
        <f ca="1" t="shared" si="6818"/>
        <v>0.53443037491552</v>
      </c>
      <c r="E916" s="17">
        <f ca="1">IF(D916&lt;=('Ejercicio 3 - TIR'!$D$14-'Ejercicio 3 - TIR'!$C$14)/('Ejercicio 3 - TIR'!$E$14-'Ejercicio 3 - TIR'!$C$14),'Ejercicio 3 - TIR'!$C$14+SQRT(('Ejercicio 3 - TIR'!$E$14-'Ejercicio 3 - TIR'!$C$14)*('Ejercicio 3 - TIR'!$D$14-'Ejercicio 3 - TIR'!$C$14)*D916),'Ejercicio 3 - TIR'!$E$14-SQRT(('Ejercicio 3 - TIR'!$E$14-'Ejercicio 3 - TIR'!$C$14)*('Ejercicio 3 - TIR'!$E$14-'Ejercicio 3 - TIR'!$D$14)*(1-D916)))</f>
        <v>31643.2396371158</v>
      </c>
      <c r="F916" s="16">
        <f ca="1" t="shared" si="6818"/>
        <v>0.11183699166498</v>
      </c>
      <c r="G916" s="17">
        <f ca="1">IF(F916&lt;=('Ejercicio 3 - TIR'!$D$18-'Ejercicio 3 - TIR'!$C$18)/('Ejercicio 3 - TIR'!$E$18-'Ejercicio 3 - TIR'!$C$18),'Ejercicio 3 - TIR'!$C$18+SQRT(('Ejercicio 3 - TIR'!$E$18-'Ejercicio 3 - TIR'!$C$18)*('Ejercicio 3 - TIR'!$D$18-'Ejercicio 3 - TIR'!$C$18)*F916),'Ejercicio 3 - TIR'!$E$18-SQRT(('Ejercicio 3 - TIR'!$E$18-'Ejercicio 3 - TIR'!$C$18)*('Ejercicio 3 - TIR'!$E$18-'Ejercicio 3 - TIR'!$D$18)*(1-F916)))</f>
        <v>34095.7964731841</v>
      </c>
      <c r="H916" s="16">
        <f ca="1" t="shared" ref="H916:L916" si="6819">RAND()</f>
        <v>0.177956922143736</v>
      </c>
      <c r="I916" s="17">
        <f ca="1">IF(H916&lt;=('Ejercicio 3 - TIR'!$D$18-'Ejercicio 3 - TIR'!$C$18)/('Ejercicio 3 - TIR'!$E$18-'Ejercicio 3 - TIR'!$C$18),'Ejercicio 3 - TIR'!$C$18+SQRT(('Ejercicio 3 - TIR'!$E$18-'Ejercicio 3 - TIR'!$C$18)*('Ejercicio 3 - TIR'!$D$18-'Ejercicio 3 - TIR'!$C$18)*H916),'Ejercicio 3 - TIR'!$E$18-SQRT(('Ejercicio 3 - TIR'!$E$18-'Ejercicio 3 - TIR'!$C$18)*('Ejercicio 3 - TIR'!$E$18-'Ejercicio 3 - TIR'!$D$18)*(1-H916)))</f>
        <v>35166.5789766112</v>
      </c>
      <c r="J916" s="16">
        <f ca="1" t="shared" si="6819"/>
        <v>0.232129017641202</v>
      </c>
      <c r="K916" s="17">
        <f ca="1">IF(J916&lt;=('Ejercicio 3 - TIR'!$D$18-'Ejercicio 3 - TIR'!$C$18)/('Ejercicio 3 - TIR'!$E$18-'Ejercicio 3 - TIR'!$C$18),'Ejercicio 3 - TIR'!$C$18+SQRT(('Ejercicio 3 - TIR'!$E$18-'Ejercicio 3 - TIR'!$C$18)*('Ejercicio 3 - TIR'!$D$18-'Ejercicio 3 - TIR'!$C$18)*J916),'Ejercicio 3 - TIR'!$E$18-SQRT(('Ejercicio 3 - TIR'!$E$18-'Ejercicio 3 - TIR'!$C$18)*('Ejercicio 3 - TIR'!$E$18-'Ejercicio 3 - TIR'!$D$18)*(1-J916)))</f>
        <v>35900.7925439029</v>
      </c>
      <c r="L916" s="16">
        <f ca="1" t="shared" si="6819"/>
        <v>0.417474700120335</v>
      </c>
      <c r="M916" s="17">
        <f ca="1">IF(L916&lt;=('Ejercicio 3 - TIR'!$D$18-'Ejercicio 3 - TIR'!$C$18)/('Ejercicio 3 - TIR'!$E$18-'Ejercicio 3 - TIR'!$C$18),'Ejercicio 3 - TIR'!$C$18+SQRT(('Ejercicio 3 - TIR'!$E$18-'Ejercicio 3 - TIR'!$C$18)*('Ejercicio 3 - TIR'!$D$18-'Ejercicio 3 - TIR'!$C$18)*L916),'Ejercicio 3 - TIR'!$E$18-SQRT(('Ejercicio 3 - TIR'!$E$18-'Ejercicio 3 - TIR'!$C$18)*('Ejercicio 3 - TIR'!$E$18-'Ejercicio 3 - TIR'!$D$18)*(1-L916)))</f>
        <v>37913.3561159631</v>
      </c>
      <c r="N916" s="16">
        <f ca="1" t="shared" ref="N916:R916" si="6820">RAND()</f>
        <v>0.0926640564793073</v>
      </c>
      <c r="O916" s="17">
        <f ca="1">IF(N916&lt;=('Ejercicio 3 - TIR'!$D$18-'Ejercicio 3 - TIR'!$C$18)/('Ejercicio 3 - TIR'!$E$18-'Ejercicio 3 - TIR'!$C$18),'Ejercicio 3 - TIR'!$C$18+SQRT(('Ejercicio 3 - TIR'!$E$18-'Ejercicio 3 - TIR'!$C$18)*('Ejercicio 3 - TIR'!$D$18-'Ejercicio 3 - TIR'!$C$18)*N916),'Ejercicio 3 - TIR'!$E$18-SQRT(('Ejercicio 3 - TIR'!$E$18-'Ejercicio 3 - TIR'!$C$18)*('Ejercicio 3 - TIR'!$E$18-'Ejercicio 3 - TIR'!$D$18)*(1-N916)))</f>
        <v>33728.2178680834</v>
      </c>
      <c r="P916" s="16">
        <f ca="1" t="shared" si="6820"/>
        <v>0.264625332610402</v>
      </c>
      <c r="Q916" s="18">
        <f ca="1">IF(P916&lt;=('Ejercicio 3 - TIR'!$D$22-'Ejercicio 3 - TIR'!$C$22)/('Ejercicio 3 - TIR'!$E$22-'Ejercicio 3 - TIR'!$C$22),'Ejercicio 3 - TIR'!$C$22+SQRT(('Ejercicio 3 - TIR'!$E$22-'Ejercicio 3 - TIR'!$C$22)*('Ejercicio 3 - TIR'!$D$22-'Ejercicio 3 - TIR'!$C$22)*P916),'Ejercicio 3 - TIR'!$E$22-SQRT(('Ejercicio 3 - TIR'!$E$22-'Ejercicio 3 - TIR'!$C$22)*('Ejercicio 3 - TIR'!$E$22-'Ejercicio 3 - TIR'!$D$22)*(1-P916)))</f>
        <v>0.14182488484961</v>
      </c>
      <c r="R916" s="16">
        <f ca="1" t="shared" si="6820"/>
        <v>0.0945250058321625</v>
      </c>
      <c r="S916" s="18">
        <f ca="1">IF(R916&lt;=('Ejercicio 3 - TIR'!$D$23-'Ejercicio 3 - TIR'!$C$23)/('Ejercicio 3 - TIR'!$E$23-'Ejercicio 3 - TIR'!$C$23),'Ejercicio 3 - TIR'!$C$23+SQRT(('Ejercicio 3 - TIR'!$E$23-'Ejercicio 3 - TIR'!$C$23)*('Ejercicio 3 - TIR'!$D$23-'Ejercicio 3 - TIR'!$C$23)*R916),'Ejercicio 3 - TIR'!$E$23-SQRT(('Ejercicio 3 - TIR'!$E$23-'Ejercicio 3 - TIR'!$C$23)*('Ejercicio 3 - TIR'!$E$23-'Ejercicio 3 - TIR'!$D$23)*(1-R916)))</f>
        <v>0.13304396452379</v>
      </c>
      <c r="T916" s="16">
        <f ca="1" t="shared" ref="T916:X916" si="6821">RAND()</f>
        <v>0.80324675842222</v>
      </c>
      <c r="U916" s="18">
        <f ca="1">IF(T916&lt;=('Ejercicio 3 - TIR'!$D$24-'Ejercicio 3 - TIR'!$C$24)/('Ejercicio 3 - TIR'!$E$24-'Ejercicio 3 - TIR'!$C$24),'Ejercicio 3 - TIR'!$C$24+SQRT(('Ejercicio 3 - TIR'!$E$24-'Ejercicio 3 - TIR'!$C$24)*('Ejercicio 3 - TIR'!$D$24-'Ejercicio 3 - TIR'!$C$24)*T916),'Ejercicio 3 - TIR'!$E$24-SQRT(('Ejercicio 3 - TIR'!$E$24-'Ejercicio 3 - TIR'!$C$24)*('Ejercicio 3 - TIR'!$E$24-'Ejercicio 3 - TIR'!$D$24)*(1-T916)))</f>
        <v>0.196528547628709</v>
      </c>
      <c r="V916" s="16">
        <f ca="1" t="shared" si="6821"/>
        <v>0.00154704321615218</v>
      </c>
      <c r="W916" s="18">
        <f ca="1">IF(V916&lt;=('Ejercicio 3 - TIR'!$D$25-'Ejercicio 3 - TIR'!$C$25)/('Ejercicio 3 - TIR'!$E$25-'Ejercicio 3 - TIR'!$C$25),'Ejercicio 3 - TIR'!$C$25+SQRT(('Ejercicio 3 - TIR'!$E$25-'Ejercicio 3 - TIR'!$C$25)*('Ejercicio 3 - TIR'!$D$25-'Ejercicio 3 - TIR'!$C$25)*V916),'Ejercicio 3 - TIR'!$E$25-SQRT(('Ejercicio 3 - TIR'!$E$25-'Ejercicio 3 - TIR'!$C$25)*('Ejercicio 3 - TIR'!$E$25-'Ejercicio 3 - TIR'!$D$25)*(1-V916)))</f>
        <v>0.181471686278598</v>
      </c>
      <c r="X916" s="16">
        <f ca="1" t="shared" si="6821"/>
        <v>0.724787443607557</v>
      </c>
      <c r="Y916" s="18">
        <f ca="1">IF(X916&lt;=('Ejercicio 3 - TIR'!$D$26-'Ejercicio 3 - TIR'!$C$26)/('Ejercicio 3 - TIR'!$E$26-'Ejercicio 3 - TIR'!$C$26),'Ejercicio 3 - TIR'!$C$26+SQRT(('Ejercicio 3 - TIR'!$E$26-'Ejercicio 3 - TIR'!$C$26)*('Ejercicio 3 - TIR'!$D$26-'Ejercicio 3 - TIR'!$C$26)*X916),'Ejercicio 3 - TIR'!$E$26-SQRT(('Ejercicio 3 - TIR'!$E$26-'Ejercicio 3 - TIR'!$C$26)*('Ejercicio 3 - TIR'!$E$26-'Ejercicio 3 - TIR'!$D$26)*(1-X916)))</f>
        <v>0.241449412397225</v>
      </c>
      <c r="Z916" s="16">
        <f ca="1" t="shared" si="6668"/>
        <v>1.14182488484961</v>
      </c>
      <c r="AA916" s="16">
        <f ca="1" t="shared" si="6669"/>
        <v>1.29373779432192</v>
      </c>
      <c r="AB916" s="16">
        <f ca="1" t="shared" si="6670"/>
        <v>1.54799420405238</v>
      </c>
      <c r="AC916" s="16">
        <f ca="1" t="shared" si="6671"/>
        <v>1.82891132261126</v>
      </c>
      <c r="AD916" s="16">
        <f ca="1" t="shared" si="6672"/>
        <v>2.27050088678238</v>
      </c>
      <c r="AE916" s="15">
        <f ca="1" t="shared" si="6673"/>
        <v>4487.79881780256</v>
      </c>
      <c r="AF916" s="15">
        <f ca="1" t="shared" si="6674"/>
        <v>5084.87336450819</v>
      </c>
      <c r="AG916" s="15">
        <f ca="1" t="shared" si="6675"/>
        <v>6084.19614171089</v>
      </c>
      <c r="AH916" s="15">
        <f ca="1" t="shared" si="6676"/>
        <v>7188.3054751969</v>
      </c>
      <c r="AI916" s="15">
        <f ca="1" t="shared" si="6677"/>
        <v>8923.91760831496</v>
      </c>
      <c r="AJ916" s="17">
        <f ca="1" t="shared" si="6678"/>
        <v>38931.4288818491</v>
      </c>
      <c r="AK916" s="17">
        <f ca="1" t="shared" si="6679"/>
        <v>45496.3323190486</v>
      </c>
      <c r="AL916" s="17">
        <f ca="1" t="shared" si="6680"/>
        <v>55574.2187788485</v>
      </c>
      <c r="AM916" s="17">
        <f ca="1" t="shared" si="6681"/>
        <v>69340.1662786777</v>
      </c>
      <c r="AN916" s="17">
        <f ca="1" t="shared" si="6682"/>
        <v>76579.9485790726</v>
      </c>
      <c r="AO916" s="17">
        <f ca="1">C916/'Ejercicio 3 - TIR'!$D$7</f>
        <v>15764.7199093448</v>
      </c>
      <c r="AP916" s="17">
        <f ca="1" t="shared" si="6683"/>
        <v>23166.7089725043</v>
      </c>
      <c r="AQ916" s="17">
        <f ca="1" t="shared" si="6684"/>
        <v>29731.6124097038</v>
      </c>
      <c r="AR916" s="17">
        <f ca="1" t="shared" si="6685"/>
        <v>39809.4988695038</v>
      </c>
      <c r="AS916" s="17">
        <f ca="1" t="shared" si="6686"/>
        <v>53575.4463693329</v>
      </c>
      <c r="AT916" s="17">
        <f ca="1" t="shared" si="6687"/>
        <v>60815.2286697278</v>
      </c>
      <c r="AU916" s="17">
        <f ca="1">AP916*'Ejercicio 3 - TIR'!$D$5</f>
        <v>11583.3544862522</v>
      </c>
      <c r="AV916" s="17">
        <f ca="1">AQ916*'Ejercicio 3 - TIR'!$D$5</f>
        <v>14865.8062048519</v>
      </c>
      <c r="AW916" s="17">
        <f ca="1">AR916*'Ejercicio 3 - TIR'!$D$5</f>
        <v>19904.7494347519</v>
      </c>
      <c r="AX916" s="17">
        <f ca="1">AS916*'Ejercicio 3 - TIR'!$D$5</f>
        <v>26787.7231846665</v>
      </c>
      <c r="AY916" s="17">
        <f ca="1">AT916*'Ejercicio 3 - TIR'!$D$5</f>
        <v>30407.6143348639</v>
      </c>
      <c r="AZ916" s="17">
        <f ca="1" t="shared" ref="AZ916:BD916" si="6822">AJ916-AU916-AE916</f>
        <v>22860.2755777944</v>
      </c>
      <c r="BA916" s="17">
        <f ca="1" t="shared" si="6822"/>
        <v>25545.6527496885</v>
      </c>
      <c r="BB916" s="17">
        <f ca="1" t="shared" si="6822"/>
        <v>29585.2732023858</v>
      </c>
      <c r="BC916" s="17">
        <f ca="1" t="shared" si="6822"/>
        <v>35364.1376188143</v>
      </c>
      <c r="BD916" s="17">
        <f ca="1" t="shared" si="6822"/>
        <v>37248.4166358937</v>
      </c>
      <c r="BE916" s="17">
        <f ca="1" t="shared" ref="BE916:BI916" si="6823">AZ916/Z916</f>
        <v>20020.8244548859</v>
      </c>
      <c r="BF916" s="17">
        <f ca="1" t="shared" si="6823"/>
        <v>19745.6183639418</v>
      </c>
      <c r="BG916" s="17">
        <f ca="1" t="shared" si="6823"/>
        <v>19112.0051515288</v>
      </c>
      <c r="BH916" s="17">
        <f ca="1" t="shared" si="6823"/>
        <v>19336.1685619194</v>
      </c>
      <c r="BI916" s="17">
        <f ca="1" t="shared" si="6823"/>
        <v>16405.3741853763</v>
      </c>
      <c r="BJ916" s="17">
        <f ca="1" t="shared" si="6690"/>
        <v>71846.0036567389</v>
      </c>
      <c r="BK916" s="17">
        <f ca="1" t="shared" si="6691"/>
        <v>35793.8105340431</v>
      </c>
      <c r="BL916" s="17">
        <f ca="1" t="shared" si="6692"/>
        <v>107639.814190782</v>
      </c>
      <c r="BM916" s="17">
        <f ca="1">BK916*'Ejercicio 3 - TIR'!$D$5</f>
        <v>17896.9052670216</v>
      </c>
      <c r="BN916" s="17">
        <f ca="1" t="shared" si="6693"/>
        <v>89742.9089237604</v>
      </c>
      <c r="BO916" s="17">
        <f ca="1" t="shared" si="6694"/>
        <v>39525.5995917882</v>
      </c>
      <c r="BP916" s="17">
        <f ca="1" t="shared" si="6695"/>
        <v>-110466.83918384</v>
      </c>
      <c r="BQ916" s="17">
        <f ca="1" t="shared" ref="BQ916:BT916" si="6824">BE916</f>
        <v>20020.8244548859</v>
      </c>
      <c r="BR916" s="17">
        <f ca="1" t="shared" si="6824"/>
        <v>19745.6183639418</v>
      </c>
      <c r="BS916" s="17">
        <f ca="1" t="shared" si="6824"/>
        <v>19112.0051515288</v>
      </c>
      <c r="BT916" s="17">
        <f ca="1" t="shared" si="6824"/>
        <v>19336.1685619194</v>
      </c>
      <c r="BU916" s="17">
        <f ca="1" t="shared" si="6697"/>
        <v>55930.9737771645</v>
      </c>
      <c r="BV916" s="19">
        <f ca="1" t="shared" si="6698"/>
        <v>5.76002447464872</v>
      </c>
    </row>
    <row r="917" ht="15" customHeight="1" spans="1:74">
      <c r="A917" s="15">
        <v>916</v>
      </c>
      <c r="B917" s="16">
        <f ca="1" t="shared" ref="B917:F917" si="6825">RAND()</f>
        <v>0.437111163683502</v>
      </c>
      <c r="C917" s="17">
        <f ca="1">IF(B917&lt;=('Ejercicio 3 - TIR'!$D$13-'Ejercicio 3 - TIR'!$C$13)/('Ejercicio 3 - TIR'!$E$13-'Ejercicio 3 - TIR'!$C$13),'Ejercicio 3 - TIR'!$C$13+SQRT(('Ejercicio 3 - TIR'!$E$13-'Ejercicio 3 - TIR'!$C$13)*('Ejercicio 3 - TIR'!$D$13-'Ejercicio 3 - TIR'!$C$13)*B917),'Ejercicio 3 - TIR'!$E$13-SQRT(('Ejercicio 3 - TIR'!$E$13-'Ejercicio 3 - TIR'!$C$13)*('Ejercicio 3 - TIR'!$E$13-'Ejercicio 3 - TIR'!$D$13)*(1-B917)))</f>
        <v>74010.2596477033</v>
      </c>
      <c r="D917" s="16">
        <f ca="1" t="shared" si="6825"/>
        <v>0.945558094290787</v>
      </c>
      <c r="E917" s="17">
        <f ca="1">IF(D917&lt;=('Ejercicio 3 - TIR'!$D$14-'Ejercicio 3 - TIR'!$C$14)/('Ejercicio 3 - TIR'!$E$14-'Ejercicio 3 - TIR'!$C$14),'Ejercicio 3 - TIR'!$C$14+SQRT(('Ejercicio 3 - TIR'!$E$14-'Ejercicio 3 - TIR'!$C$14)*('Ejercicio 3 - TIR'!$D$14-'Ejercicio 3 - TIR'!$C$14)*D917),'Ejercicio 3 - TIR'!$E$14-SQRT(('Ejercicio 3 - TIR'!$E$14-'Ejercicio 3 - TIR'!$C$14)*('Ejercicio 3 - TIR'!$E$14-'Ejercicio 3 - TIR'!$D$14)*(1-D917)))</f>
        <v>37142.3285954501</v>
      </c>
      <c r="F917" s="16">
        <f ca="1" t="shared" si="6825"/>
        <v>0.303954254682605</v>
      </c>
      <c r="G917" s="17">
        <f ca="1">IF(F917&lt;=('Ejercicio 3 - TIR'!$D$18-'Ejercicio 3 - TIR'!$C$18)/('Ejercicio 3 - TIR'!$E$18-'Ejercicio 3 - TIR'!$C$18),'Ejercicio 3 - TIR'!$C$18+SQRT(('Ejercicio 3 - TIR'!$E$18-'Ejercicio 3 - TIR'!$C$18)*('Ejercicio 3 - TIR'!$D$18-'Ejercicio 3 - TIR'!$C$18)*F917),'Ejercicio 3 - TIR'!$E$18-SQRT(('Ejercicio 3 - TIR'!$E$18-'Ejercicio 3 - TIR'!$C$18)*('Ejercicio 3 - TIR'!$E$18-'Ejercicio 3 - TIR'!$D$18)*(1-F917)))</f>
        <v>36752.2691150746</v>
      </c>
      <c r="H917" s="16">
        <f ca="1" t="shared" ref="H917:L917" si="6826">RAND()</f>
        <v>0.111026165378936</v>
      </c>
      <c r="I917" s="17">
        <f ca="1">IF(H917&lt;=('Ejercicio 3 - TIR'!$D$18-'Ejercicio 3 - TIR'!$C$18)/('Ejercicio 3 - TIR'!$E$18-'Ejercicio 3 - TIR'!$C$18),'Ejercicio 3 - TIR'!$C$18+SQRT(('Ejercicio 3 - TIR'!$E$18-'Ejercicio 3 - TIR'!$C$18)*('Ejercicio 3 - TIR'!$D$18-'Ejercicio 3 - TIR'!$C$18)*H917),'Ejercicio 3 - TIR'!$E$18-SQRT(('Ejercicio 3 - TIR'!$E$18-'Ejercicio 3 - TIR'!$C$18)*('Ejercicio 3 - TIR'!$E$18-'Ejercicio 3 - TIR'!$D$18)*(1-H917)))</f>
        <v>34080.922053512</v>
      </c>
      <c r="J917" s="16">
        <f ca="1" t="shared" si="6826"/>
        <v>0.70172354021967</v>
      </c>
      <c r="K917" s="17">
        <f ca="1">IF(J917&lt;=('Ejercicio 3 - TIR'!$D$18-'Ejercicio 3 - TIR'!$C$18)/('Ejercicio 3 - TIR'!$E$18-'Ejercicio 3 - TIR'!$C$18),'Ejercicio 3 - TIR'!$C$18+SQRT(('Ejercicio 3 - TIR'!$E$18-'Ejercicio 3 - TIR'!$C$18)*('Ejercicio 3 - TIR'!$D$18-'Ejercicio 3 - TIR'!$C$18)*J917),'Ejercicio 3 - TIR'!$E$18-SQRT(('Ejercicio 3 - TIR'!$E$18-'Ejercicio 3 - TIR'!$C$18)*('Ejercicio 3 - TIR'!$E$18-'Ejercicio 3 - TIR'!$D$18)*(1-J917)))</f>
        <v>40270.2289184861</v>
      </c>
      <c r="L917" s="16">
        <f ca="1" t="shared" si="6826"/>
        <v>0.600724228829968</v>
      </c>
      <c r="M917" s="17">
        <f ca="1">IF(L917&lt;=('Ejercicio 3 - TIR'!$D$18-'Ejercicio 3 - TIR'!$C$18)/('Ejercicio 3 - TIR'!$E$18-'Ejercicio 3 - TIR'!$C$18),'Ejercicio 3 - TIR'!$C$18+SQRT(('Ejercicio 3 - TIR'!$E$18-'Ejercicio 3 - TIR'!$C$18)*('Ejercicio 3 - TIR'!$D$18-'Ejercicio 3 - TIR'!$C$18)*L917),'Ejercicio 3 - TIR'!$E$18-SQRT(('Ejercicio 3 - TIR'!$E$18-'Ejercicio 3 - TIR'!$C$18)*('Ejercicio 3 - TIR'!$E$18-'Ejercicio 3 - TIR'!$D$18)*(1-L917)))</f>
        <v>39492.5567854238</v>
      </c>
      <c r="N917" s="16">
        <f ca="1" t="shared" ref="N917:R917" si="6827">RAND()</f>
        <v>0.150068279238723</v>
      </c>
      <c r="O917" s="17">
        <f ca="1">IF(N917&lt;=('Ejercicio 3 - TIR'!$D$18-'Ejercicio 3 - TIR'!$C$18)/('Ejercicio 3 - TIR'!$E$18-'Ejercicio 3 - TIR'!$C$18),'Ejercicio 3 - TIR'!$C$18+SQRT(('Ejercicio 3 - TIR'!$E$18-'Ejercicio 3 - TIR'!$C$18)*('Ejercicio 3 - TIR'!$D$18-'Ejercicio 3 - TIR'!$C$18)*N917),'Ejercicio 3 - TIR'!$E$18-SQRT(('Ejercicio 3 - TIR'!$E$18-'Ejercicio 3 - TIR'!$C$18)*('Ejercicio 3 - TIR'!$E$18-'Ejercicio 3 - TIR'!$D$18)*(1-N917)))</f>
        <v>34744.4959569809</v>
      </c>
      <c r="P917" s="16">
        <f ca="1" t="shared" si="6827"/>
        <v>0.709783339712181</v>
      </c>
      <c r="Q917" s="18">
        <f ca="1">IF(P917&lt;=('Ejercicio 3 - TIR'!$D$22-'Ejercicio 3 - TIR'!$C$22)/('Ejercicio 3 - TIR'!$E$22-'Ejercicio 3 - TIR'!$C$22),'Ejercicio 3 - TIR'!$C$22+SQRT(('Ejercicio 3 - TIR'!$E$22-'Ejercicio 3 - TIR'!$C$22)*('Ejercicio 3 - TIR'!$D$22-'Ejercicio 3 - TIR'!$C$22)*P917),'Ejercicio 3 - TIR'!$E$22-SQRT(('Ejercicio 3 - TIR'!$E$22-'Ejercicio 3 - TIR'!$C$22)*('Ejercicio 3 - TIR'!$E$22-'Ejercicio 3 - TIR'!$D$22)*(1-P917)))</f>
        <v>0.157144147609024</v>
      </c>
      <c r="R917" s="16">
        <f ca="1" t="shared" si="6827"/>
        <v>0.31105427137732</v>
      </c>
      <c r="S917" s="18">
        <f ca="1">IF(R917&lt;=('Ejercicio 3 - TIR'!$D$23-'Ejercicio 3 - TIR'!$C$23)/('Ejercicio 3 - TIR'!$E$23-'Ejercicio 3 - TIR'!$C$23),'Ejercicio 3 - TIR'!$C$23+SQRT(('Ejercicio 3 - TIR'!$E$23-'Ejercicio 3 - TIR'!$C$23)*('Ejercicio 3 - TIR'!$D$23-'Ejercicio 3 - TIR'!$C$23)*R917),'Ejercicio 3 - TIR'!$E$23-SQRT(('Ejercicio 3 - TIR'!$E$23-'Ejercicio 3 - TIR'!$C$23)*('Ejercicio 3 - TIR'!$E$23-'Ejercicio 3 - TIR'!$D$23)*(1-R917)))</f>
        <v>0.143662157308225</v>
      </c>
      <c r="T917" s="16">
        <f ca="1" t="shared" ref="T917:X917" si="6828">RAND()</f>
        <v>0.391816150371886</v>
      </c>
      <c r="U917" s="18">
        <f ca="1">IF(T917&lt;=('Ejercicio 3 - TIR'!$D$24-'Ejercicio 3 - TIR'!$C$24)/('Ejercicio 3 - TIR'!$E$24-'Ejercicio 3 - TIR'!$C$24),'Ejercicio 3 - TIR'!$C$24+SQRT(('Ejercicio 3 - TIR'!$E$24-'Ejercicio 3 - TIR'!$C$24)*('Ejercicio 3 - TIR'!$D$24-'Ejercicio 3 - TIR'!$C$24)*T917),'Ejercicio 3 - TIR'!$E$24-SQRT(('Ejercicio 3 - TIR'!$E$24-'Ejercicio 3 - TIR'!$C$24)*('Ejercicio 3 - TIR'!$E$24-'Ejercicio 3 - TIR'!$D$24)*(1-T917)))</f>
        <v>0.178684733148157</v>
      </c>
      <c r="V917" s="16">
        <f ca="1" t="shared" si="6828"/>
        <v>0.926387611357967</v>
      </c>
      <c r="W917" s="18">
        <f ca="1">IF(V917&lt;=('Ejercicio 3 - TIR'!$D$25-'Ejercicio 3 - TIR'!$C$25)/('Ejercicio 3 - TIR'!$E$25-'Ejercicio 3 - TIR'!$C$25),'Ejercicio 3 - TIR'!$C$25+SQRT(('Ejercicio 3 - TIR'!$E$25-'Ejercicio 3 - TIR'!$C$25)*('Ejercicio 3 - TIR'!$D$25-'Ejercicio 3 - TIR'!$C$25)*V917),'Ejercicio 3 - TIR'!$E$25-SQRT(('Ejercicio 3 - TIR'!$E$25-'Ejercicio 3 - TIR'!$C$25)*('Ejercicio 3 - TIR'!$E$25-'Ejercicio 3 - TIR'!$D$25)*(1-V917)))</f>
        <v>0.233948727145578</v>
      </c>
      <c r="X917" s="16">
        <f ca="1" t="shared" si="6828"/>
        <v>0.243702017355375</v>
      </c>
      <c r="Y917" s="18">
        <f ca="1">IF(X917&lt;=('Ejercicio 3 - TIR'!$D$26-'Ejercicio 3 - TIR'!$C$26)/('Ejercicio 3 - TIR'!$E$26-'Ejercicio 3 - TIR'!$C$26),'Ejercicio 3 - TIR'!$C$26+SQRT(('Ejercicio 3 - TIR'!$E$26-'Ejercicio 3 - TIR'!$C$26)*('Ejercicio 3 - TIR'!$D$26-'Ejercicio 3 - TIR'!$C$26)*X917),'Ejercicio 3 - TIR'!$E$26-SQRT(('Ejercicio 3 - TIR'!$E$26-'Ejercicio 3 - TIR'!$C$26)*('Ejercicio 3 - TIR'!$E$26-'Ejercicio 3 - TIR'!$D$26)*(1-X917)))</f>
        <v>0.21565142192666</v>
      </c>
      <c r="Z917" s="16">
        <f ca="1" t="shared" si="6668"/>
        <v>1.15714414760902</v>
      </c>
      <c r="AA917" s="16">
        <f ca="1" t="shared" si="6669"/>
        <v>1.32338197217112</v>
      </c>
      <c r="AB917" s="16">
        <f ca="1" t="shared" si="6670"/>
        <v>1.5598501267216</v>
      </c>
      <c r="AC917" s="16">
        <f ca="1" t="shared" si="6671"/>
        <v>1.92477507840599</v>
      </c>
      <c r="AD917" s="16">
        <f ca="1" t="shared" si="6672"/>
        <v>2.33985556095324</v>
      </c>
      <c r="AE917" s="15">
        <f ca="1" t="shared" si="6673"/>
        <v>5836.6995673463</v>
      </c>
      <c r="AF917" s="15">
        <f ca="1" t="shared" si="6674"/>
        <v>6675.21241875125</v>
      </c>
      <c r="AG917" s="15">
        <f ca="1" t="shared" si="6675"/>
        <v>7867.97096850308</v>
      </c>
      <c r="AH917" s="15">
        <f ca="1" t="shared" si="6676"/>
        <v>9708.67276180273</v>
      </c>
      <c r="AI917" s="15">
        <f ca="1" t="shared" si="6677"/>
        <v>11802.3618479061</v>
      </c>
      <c r="AJ917" s="17">
        <f ca="1" t="shared" si="6678"/>
        <v>42527.6731178605</v>
      </c>
      <c r="AK917" s="17">
        <f ca="1" t="shared" si="6679"/>
        <v>45102.077840587</v>
      </c>
      <c r="AL917" s="17">
        <f ca="1" t="shared" si="6680"/>
        <v>62815.5216816085</v>
      </c>
      <c r="AM917" s="17">
        <f ca="1" t="shared" si="6681"/>
        <v>76014.289083117</v>
      </c>
      <c r="AN917" s="17">
        <f ca="1" t="shared" si="6682"/>
        <v>81297.1020774591</v>
      </c>
      <c r="AO917" s="17">
        <f ca="1">C917/'Ejercicio 3 - TIR'!$D$7</f>
        <v>14802.0519295407</v>
      </c>
      <c r="AP917" s="17">
        <f ca="1" t="shared" si="6683"/>
        <v>27725.6211883198</v>
      </c>
      <c r="AQ917" s="17">
        <f ca="1" t="shared" si="6684"/>
        <v>30300.0259110463</v>
      </c>
      <c r="AR917" s="17">
        <f ca="1" t="shared" si="6685"/>
        <v>48013.4697520679</v>
      </c>
      <c r="AS917" s="17">
        <f ca="1" t="shared" si="6686"/>
        <v>61212.2371535764</v>
      </c>
      <c r="AT917" s="17">
        <f ca="1" t="shared" si="6687"/>
        <v>66495.0501479185</v>
      </c>
      <c r="AU917" s="17">
        <f ca="1">AP917*'Ejercicio 3 - TIR'!$D$5</f>
        <v>13862.8105941599</v>
      </c>
      <c r="AV917" s="17">
        <f ca="1">AQ917*'Ejercicio 3 - TIR'!$D$5</f>
        <v>15150.0129555232</v>
      </c>
      <c r="AW917" s="17">
        <f ca="1">AR917*'Ejercicio 3 - TIR'!$D$5</f>
        <v>24006.7348760339</v>
      </c>
      <c r="AX917" s="17">
        <f ca="1">AS917*'Ejercicio 3 - TIR'!$D$5</f>
        <v>30606.1185767882</v>
      </c>
      <c r="AY917" s="17">
        <f ca="1">AT917*'Ejercicio 3 - TIR'!$D$5</f>
        <v>33247.5250739592</v>
      </c>
      <c r="AZ917" s="17">
        <f ca="1" t="shared" ref="AZ917:BD917" si="6829">AJ917-AU917-AE917</f>
        <v>22828.1629563543</v>
      </c>
      <c r="BA917" s="17">
        <f ca="1" t="shared" si="6829"/>
        <v>23276.8524663126</v>
      </c>
      <c r="BB917" s="17">
        <f ca="1" t="shared" si="6829"/>
        <v>30940.8158370715</v>
      </c>
      <c r="BC917" s="17">
        <f ca="1" t="shared" si="6829"/>
        <v>35699.4977445261</v>
      </c>
      <c r="BD917" s="17">
        <f ca="1" t="shared" si="6829"/>
        <v>36247.2151555938</v>
      </c>
      <c r="BE917" s="17">
        <f ca="1" t="shared" ref="BE917:BI917" si="6830">AZ917/Z917</f>
        <v>19728.0200600102</v>
      </c>
      <c r="BF917" s="17">
        <f ca="1" t="shared" si="6830"/>
        <v>17588.9145808182</v>
      </c>
      <c r="BG917" s="17">
        <f ca="1" t="shared" si="6830"/>
        <v>19835.7619793262</v>
      </c>
      <c r="BH917" s="17">
        <f ca="1" t="shared" si="6830"/>
        <v>18547.3607514135</v>
      </c>
      <c r="BI917" s="17">
        <f ca="1" t="shared" si="6830"/>
        <v>15491.2190993648</v>
      </c>
      <c r="BJ917" s="17">
        <f ca="1" t="shared" si="6690"/>
        <v>86907.6841108165</v>
      </c>
      <c r="BK917" s="17">
        <f ca="1" t="shared" si="6691"/>
        <v>34634.6635208543</v>
      </c>
      <c r="BL917" s="17">
        <f ca="1" t="shared" si="6692"/>
        <v>121542.347631671</v>
      </c>
      <c r="BM917" s="17">
        <f ca="1">BK917*'Ejercicio 3 - TIR'!$D$5</f>
        <v>17317.3317604272</v>
      </c>
      <c r="BN917" s="17">
        <f ca="1" t="shared" si="6693"/>
        <v>104225.015871244</v>
      </c>
      <c r="BO917" s="17">
        <f ca="1" t="shared" si="6694"/>
        <v>44543.3545602205</v>
      </c>
      <c r="BP917" s="17">
        <f ca="1" t="shared" si="6695"/>
        <v>-111152.588243153</v>
      </c>
      <c r="BQ917" s="17">
        <f ca="1" t="shared" ref="BQ917:BT917" si="6831">BE917</f>
        <v>19728.0200600102</v>
      </c>
      <c r="BR917" s="17">
        <f ca="1" t="shared" si="6831"/>
        <v>17588.9145808182</v>
      </c>
      <c r="BS917" s="17">
        <f ca="1" t="shared" si="6831"/>
        <v>19835.7619793262</v>
      </c>
      <c r="BT917" s="17">
        <f ca="1" t="shared" si="6831"/>
        <v>18547.3607514135</v>
      </c>
      <c r="BU917" s="17">
        <f ca="1" t="shared" si="6697"/>
        <v>60034.5736595853</v>
      </c>
      <c r="BV917" s="19">
        <f ca="1" t="shared" si="6698"/>
        <v>5.81260273735904</v>
      </c>
    </row>
    <row r="918" ht="15" customHeight="1" spans="1:74">
      <c r="A918" s="15">
        <v>917</v>
      </c>
      <c r="B918" s="16">
        <f ca="1" t="shared" ref="B918:F918" si="6832">RAND()</f>
        <v>0.252169211956425</v>
      </c>
      <c r="C918" s="17">
        <f ca="1">IF(B918&lt;=('Ejercicio 3 - TIR'!$D$13-'Ejercicio 3 - TIR'!$C$13)/('Ejercicio 3 - TIR'!$E$13-'Ejercicio 3 - TIR'!$C$13),'Ejercicio 3 - TIR'!$C$13+SQRT(('Ejercicio 3 - TIR'!$E$13-'Ejercicio 3 - TIR'!$C$13)*('Ejercicio 3 - TIR'!$D$13-'Ejercicio 3 - TIR'!$C$13)*B918),'Ejercicio 3 - TIR'!$E$13-SQRT(('Ejercicio 3 - TIR'!$E$13-'Ejercicio 3 - TIR'!$C$13)*('Ejercicio 3 - TIR'!$E$13-'Ejercicio 3 - TIR'!$D$13)*(1-B918)))</f>
        <v>70043.415654446</v>
      </c>
      <c r="D918" s="16">
        <f ca="1" t="shared" si="6832"/>
        <v>0.0880125693476268</v>
      </c>
      <c r="E918" s="17">
        <f ca="1">IF(D918&lt;=('Ejercicio 3 - TIR'!$D$14-'Ejercicio 3 - TIR'!$C$14)/('Ejercicio 3 - TIR'!$E$14-'Ejercicio 3 - TIR'!$C$14),'Ejercicio 3 - TIR'!$C$14+SQRT(('Ejercicio 3 - TIR'!$E$14-'Ejercicio 3 - TIR'!$C$14)*('Ejercicio 3 - TIR'!$D$14-'Ejercicio 3 - TIR'!$C$14)*D918),'Ejercicio 3 - TIR'!$E$14-SQRT(('Ejercicio 3 - TIR'!$E$14-'Ejercicio 3 - TIR'!$C$14)*('Ejercicio 3 - TIR'!$E$14-'Ejercicio 3 - TIR'!$D$14)*(1-D918)))</f>
        <v>27569.2299821293</v>
      </c>
      <c r="F918" s="16">
        <f ca="1" t="shared" si="6832"/>
        <v>0.819129310774578</v>
      </c>
      <c r="G918" s="17">
        <f ca="1">IF(F918&lt;=('Ejercicio 3 - TIR'!$D$18-'Ejercicio 3 - TIR'!$C$18)/('Ejercicio 3 - TIR'!$E$18-'Ejercicio 3 - TIR'!$C$18),'Ejercicio 3 - TIR'!$C$18+SQRT(('Ejercicio 3 - TIR'!$E$18-'Ejercicio 3 - TIR'!$C$18)*('Ejercicio 3 - TIR'!$D$18-'Ejercicio 3 - TIR'!$C$18)*F918),'Ejercicio 3 - TIR'!$E$18-SQRT(('Ejercicio 3 - TIR'!$E$18-'Ejercicio 3 - TIR'!$C$18)*('Ejercicio 3 - TIR'!$E$18-'Ejercicio 3 - TIR'!$D$18)*(1-F918)))</f>
        <v>41316.8896714996</v>
      </c>
      <c r="H918" s="16">
        <f ca="1" t="shared" ref="H918:L918" si="6833">RAND()</f>
        <v>0.91438055254475</v>
      </c>
      <c r="I918" s="17">
        <f ca="1">IF(H918&lt;=('Ejercicio 3 - TIR'!$D$18-'Ejercicio 3 - TIR'!$C$18)/('Ejercicio 3 - TIR'!$E$18-'Ejercicio 3 - TIR'!$C$18),'Ejercicio 3 - TIR'!$C$18+SQRT(('Ejercicio 3 - TIR'!$E$18-'Ejercicio 3 - TIR'!$C$18)*('Ejercicio 3 - TIR'!$D$18-'Ejercicio 3 - TIR'!$C$18)*H918),'Ejercicio 3 - TIR'!$E$18-SQRT(('Ejercicio 3 - TIR'!$E$18-'Ejercicio 3 - TIR'!$C$18)*('Ejercicio 3 - TIR'!$E$18-'Ejercicio 3 - TIR'!$D$18)*(1-H918)))</f>
        <v>42465.9403007933</v>
      </c>
      <c r="J918" s="16">
        <f ca="1" t="shared" si="6833"/>
        <v>0.00495763470034127</v>
      </c>
      <c r="K918" s="17">
        <f ca="1">IF(J918&lt;=('Ejercicio 3 - TIR'!$D$18-'Ejercicio 3 - TIR'!$C$18)/('Ejercicio 3 - TIR'!$E$18-'Ejercicio 3 - TIR'!$C$18),'Ejercicio 3 - TIR'!$C$18+SQRT(('Ejercicio 3 - TIR'!$E$18-'Ejercicio 3 - TIR'!$C$18)*('Ejercicio 3 - TIR'!$D$18-'Ejercicio 3 - TIR'!$C$18)*J918),'Ejercicio 3 - TIR'!$E$18-SQRT(('Ejercicio 3 - TIR'!$E$18-'Ejercicio 3 - TIR'!$C$18)*('Ejercicio 3 - TIR'!$E$18-'Ejercicio 3 - TIR'!$D$18)*(1-J918)))</f>
        <v>30862.3486563167</v>
      </c>
      <c r="L918" s="16">
        <f ca="1" t="shared" si="6833"/>
        <v>0.735002864296155</v>
      </c>
      <c r="M918" s="17">
        <f ca="1">IF(L918&lt;=('Ejercicio 3 - TIR'!$D$18-'Ejercicio 3 - TIR'!$C$18)/('Ejercicio 3 - TIR'!$E$18-'Ejercicio 3 - TIR'!$C$18),'Ejercicio 3 - TIR'!$C$18+SQRT(('Ejercicio 3 - TIR'!$E$18-'Ejercicio 3 - TIR'!$C$18)*('Ejercicio 3 - TIR'!$D$18-'Ejercicio 3 - TIR'!$C$18)*L918),'Ejercicio 3 - TIR'!$E$18-SQRT(('Ejercicio 3 - TIR'!$E$18-'Ejercicio 3 - TIR'!$C$18)*('Ejercicio 3 - TIR'!$E$18-'Ejercicio 3 - TIR'!$D$18)*(1-L918)))</f>
        <v>40541.8854682962</v>
      </c>
      <c r="N918" s="16">
        <f ca="1" t="shared" ref="N918:R918" si="6834">RAND()</f>
        <v>0.905718276174095</v>
      </c>
      <c r="O918" s="17">
        <f ca="1">IF(N918&lt;=('Ejercicio 3 - TIR'!$D$18-'Ejercicio 3 - TIR'!$C$18)/('Ejercicio 3 - TIR'!$E$18-'Ejercicio 3 - TIR'!$C$18),'Ejercicio 3 - TIR'!$C$18+SQRT(('Ejercicio 3 - TIR'!$E$18-'Ejercicio 3 - TIR'!$C$18)*('Ejercicio 3 - TIR'!$D$18-'Ejercicio 3 - TIR'!$C$18)*N918),'Ejercicio 3 - TIR'!$E$18-SQRT(('Ejercicio 3 - TIR'!$E$18-'Ejercicio 3 - TIR'!$C$18)*('Ejercicio 3 - TIR'!$E$18-'Ejercicio 3 - TIR'!$D$18)*(1-N918)))</f>
        <v>42340.8404923843</v>
      </c>
      <c r="P918" s="16">
        <f ca="1" t="shared" si="6834"/>
        <v>0.249426724714546</v>
      </c>
      <c r="Q918" s="18">
        <f ca="1">IF(P918&lt;=('Ejercicio 3 - TIR'!$D$22-'Ejercicio 3 - TIR'!$C$22)/('Ejercicio 3 - TIR'!$E$22-'Ejercicio 3 - TIR'!$C$22),'Ejercicio 3 - TIR'!$C$22+SQRT(('Ejercicio 3 - TIR'!$E$22-'Ejercicio 3 - TIR'!$C$22)*('Ejercicio 3 - TIR'!$D$22-'Ejercicio 3 - TIR'!$C$22)*P918),'Ejercicio 3 - TIR'!$E$22-SQRT(('Ejercicio 3 - TIR'!$E$22-'Ejercicio 3 - TIR'!$C$22)*('Ejercicio 3 - TIR'!$E$22-'Ejercicio 3 - TIR'!$D$22)*(1-P918)))</f>
        <v>0.14118886746587</v>
      </c>
      <c r="R918" s="16">
        <f ca="1" t="shared" si="6834"/>
        <v>0.443518817581615</v>
      </c>
      <c r="S918" s="18">
        <f ca="1">IF(R918&lt;=('Ejercicio 3 - TIR'!$D$23-'Ejercicio 3 - TIR'!$C$23)/('Ejercicio 3 - TIR'!$E$23-'Ejercicio 3 - TIR'!$C$23),'Ejercicio 3 - TIR'!$C$23+SQRT(('Ejercicio 3 - TIR'!$E$23-'Ejercicio 3 - TIR'!$C$23)*('Ejercicio 3 - TIR'!$D$23-'Ejercicio 3 - TIR'!$C$23)*R918),'Ejercicio 3 - TIR'!$E$23-SQRT(('Ejercicio 3 - TIR'!$E$23-'Ejercicio 3 - TIR'!$C$23)*('Ejercicio 3 - TIR'!$E$23-'Ejercicio 3 - TIR'!$D$23)*(1-R918)))</f>
        <v>0.148254802629764</v>
      </c>
      <c r="T918" s="16">
        <f ca="1" t="shared" ref="T918:X918" si="6835">RAND()</f>
        <v>0.987492724180197</v>
      </c>
      <c r="U918" s="18">
        <f ca="1">IF(T918&lt;=('Ejercicio 3 - TIR'!$D$24-'Ejercicio 3 - TIR'!$C$24)/('Ejercicio 3 - TIR'!$E$24-'Ejercicio 3 - TIR'!$C$24),'Ejercicio 3 - TIR'!$C$24+SQRT(('Ejercicio 3 - TIR'!$E$24-'Ejercicio 3 - TIR'!$C$24)*('Ejercicio 3 - TIR'!$D$24-'Ejercicio 3 - TIR'!$C$24)*T918),'Ejercicio 3 - TIR'!$E$24-SQRT(('Ejercicio 3 - TIR'!$E$24-'Ejercicio 3 - TIR'!$C$24)*('Ejercicio 3 - TIR'!$E$24-'Ejercicio 3 - TIR'!$D$24)*(1-T918)))</f>
        <v>0.214082198694156</v>
      </c>
      <c r="V918" s="16">
        <f ca="1" t="shared" si="6835"/>
        <v>0.514630096798612</v>
      </c>
      <c r="W918" s="18">
        <f ca="1">IF(V918&lt;=('Ejercicio 3 - TIR'!$D$25-'Ejercicio 3 - TIR'!$C$25)/('Ejercicio 3 - TIR'!$E$25-'Ejercicio 3 - TIR'!$C$25),'Ejercicio 3 - TIR'!$C$25+SQRT(('Ejercicio 3 - TIR'!$E$25-'Ejercicio 3 - TIR'!$C$25)*('Ejercicio 3 - TIR'!$D$25-'Ejercicio 3 - TIR'!$C$25)*V918),'Ejercicio 3 - TIR'!$E$25-SQRT(('Ejercicio 3 - TIR'!$E$25-'Ejercicio 3 - TIR'!$C$25)*('Ejercicio 3 - TIR'!$E$25-'Ejercicio 3 - TIR'!$D$25)*(1-V918)))</f>
        <v>0.208783563215571</v>
      </c>
      <c r="X918" s="16">
        <f ca="1" t="shared" si="6835"/>
        <v>0.464620815781002</v>
      </c>
      <c r="Y918" s="18">
        <f ca="1">IF(X918&lt;=('Ejercicio 3 - TIR'!$D$26-'Ejercicio 3 - TIR'!$C$26)/('Ejercicio 3 - TIR'!$E$26-'Ejercicio 3 - TIR'!$C$26),'Ejercicio 3 - TIR'!$C$26+SQRT(('Ejercicio 3 - TIR'!$E$26-'Ejercicio 3 - TIR'!$C$26)*('Ejercicio 3 - TIR'!$D$26-'Ejercicio 3 - TIR'!$C$26)*X918),'Ejercicio 3 - TIR'!$E$26-SQRT(('Ejercicio 3 - TIR'!$E$26-'Ejercicio 3 - TIR'!$C$26)*('Ejercicio 3 - TIR'!$E$26-'Ejercicio 3 - TIR'!$D$26)*(1-X918)))</f>
        <v>0.226231537172962</v>
      </c>
      <c r="Z918" s="16">
        <f ca="1" t="shared" si="6668"/>
        <v>1.14118886746587</v>
      </c>
      <c r="AA918" s="16">
        <f ca="1" t="shared" si="6669"/>
        <v>1.31037559777531</v>
      </c>
      <c r="AB918" s="16">
        <f ca="1" t="shared" si="6670"/>
        <v>1.59090368686221</v>
      </c>
      <c r="AC918" s="16">
        <f ca="1" t="shared" si="6671"/>
        <v>1.92305822733809</v>
      </c>
      <c r="AD918" s="16">
        <f ca="1" t="shared" si="6672"/>
        <v>2.3581146461819</v>
      </c>
      <c r="AE918" s="15">
        <f ca="1" t="shared" si="6673"/>
        <v>3892.46835808293</v>
      </c>
      <c r="AF918" s="15">
        <f ca="1" t="shared" si="6674"/>
        <v>4469.54548625311</v>
      </c>
      <c r="AG918" s="15">
        <f ca="1" t="shared" si="6675"/>
        <v>5426.39561111372</v>
      </c>
      <c r="AH918" s="15">
        <f ca="1" t="shared" si="6676"/>
        <v>6559.33782221937</v>
      </c>
      <c r="AI918" s="15">
        <f ca="1" t="shared" si="6677"/>
        <v>8043.26690057681</v>
      </c>
      <c r="AJ918" s="17">
        <f ca="1" t="shared" si="6678"/>
        <v>47150.3745314309</v>
      </c>
      <c r="AK918" s="17">
        <f ca="1" t="shared" si="6679"/>
        <v>55646.3319067424</v>
      </c>
      <c r="AL918" s="17">
        <f ca="1" t="shared" si="6680"/>
        <v>49099.0242625613</v>
      </c>
      <c r="AM918" s="17">
        <f ca="1" t="shared" si="6681"/>
        <v>77964.4064016058</v>
      </c>
      <c r="AN918" s="17">
        <f ca="1" t="shared" si="6682"/>
        <v>99844.5560967432</v>
      </c>
      <c r="AO918" s="17">
        <f ca="1">C918/'Ejercicio 3 - TIR'!$D$7</f>
        <v>14008.6831308892</v>
      </c>
      <c r="AP918" s="17">
        <f ca="1" t="shared" si="6683"/>
        <v>33141.6914005417</v>
      </c>
      <c r="AQ918" s="17">
        <f ca="1" t="shared" si="6684"/>
        <v>41637.6487758532</v>
      </c>
      <c r="AR918" s="17">
        <f ca="1" t="shared" si="6685"/>
        <v>35090.3411316721</v>
      </c>
      <c r="AS918" s="17">
        <f ca="1" t="shared" si="6686"/>
        <v>63955.7232707166</v>
      </c>
      <c r="AT918" s="17">
        <f ca="1" t="shared" si="6687"/>
        <v>85835.872965854</v>
      </c>
      <c r="AU918" s="17">
        <f ca="1">AP918*'Ejercicio 3 - TIR'!$D$5</f>
        <v>16570.8457002708</v>
      </c>
      <c r="AV918" s="17">
        <f ca="1">AQ918*'Ejercicio 3 - TIR'!$D$5</f>
        <v>20818.8243879266</v>
      </c>
      <c r="AW918" s="17">
        <f ca="1">AR918*'Ejercicio 3 - TIR'!$D$5</f>
        <v>17545.170565836</v>
      </c>
      <c r="AX918" s="17">
        <f ca="1">AS918*'Ejercicio 3 - TIR'!$D$5</f>
        <v>31977.8616353583</v>
      </c>
      <c r="AY918" s="17">
        <f ca="1">AT918*'Ejercicio 3 - TIR'!$D$5</f>
        <v>42917.936482927</v>
      </c>
      <c r="AZ918" s="17">
        <f ca="1" t="shared" ref="AZ918:BD918" si="6836">AJ918-AU918-AE918</f>
        <v>26687.0604730771</v>
      </c>
      <c r="BA918" s="17">
        <f ca="1" t="shared" si="6836"/>
        <v>30357.9620325627</v>
      </c>
      <c r="BB918" s="17">
        <f ca="1" t="shared" si="6836"/>
        <v>26127.4580856115</v>
      </c>
      <c r="BC918" s="17">
        <f ca="1" t="shared" si="6836"/>
        <v>39427.2069440281</v>
      </c>
      <c r="BD918" s="17">
        <f ca="1" t="shared" si="6836"/>
        <v>48883.3527132394</v>
      </c>
      <c r="BE918" s="17">
        <f ca="1" t="shared" ref="BE918:BI918" si="6837">AZ918/Z918</f>
        <v>23385.3144154294</v>
      </c>
      <c r="BF918" s="17">
        <f ca="1" t="shared" si="6837"/>
        <v>23167.374365108</v>
      </c>
      <c r="BG918" s="17">
        <f ca="1" t="shared" si="6837"/>
        <v>16423.0294400433</v>
      </c>
      <c r="BH918" s="17">
        <f ca="1" t="shared" si="6837"/>
        <v>20502.3469302869</v>
      </c>
      <c r="BI918" s="17">
        <f ca="1" t="shared" si="6837"/>
        <v>20729.8456809078</v>
      </c>
      <c r="BJ918" s="17">
        <f ca="1" t="shared" si="6690"/>
        <v>65011.4050048162</v>
      </c>
      <c r="BK918" s="17">
        <f ca="1" t="shared" si="6691"/>
        <v>33034.0808646712</v>
      </c>
      <c r="BL918" s="17">
        <f ca="1" t="shared" si="6692"/>
        <v>98045.4858694874</v>
      </c>
      <c r="BM918" s="17">
        <f ca="1">BK918*'Ejercicio 3 - TIR'!$D$5</f>
        <v>16517.0404323356</v>
      </c>
      <c r="BN918" s="17">
        <f ca="1" t="shared" si="6693"/>
        <v>81528.4454371518</v>
      </c>
      <c r="BO918" s="17">
        <f ca="1" t="shared" si="6694"/>
        <v>34573.5715475739</v>
      </c>
      <c r="BP918" s="17">
        <f ca="1" t="shared" si="6695"/>
        <v>-97612.6456365753</v>
      </c>
      <c r="BQ918" s="17">
        <f ca="1" t="shared" ref="BQ918:BT918" si="6838">BE918</f>
        <v>23385.3144154294</v>
      </c>
      <c r="BR918" s="17">
        <f ca="1" t="shared" si="6838"/>
        <v>23167.374365108</v>
      </c>
      <c r="BS918" s="17">
        <f ca="1" t="shared" si="6838"/>
        <v>16423.0294400433</v>
      </c>
      <c r="BT918" s="17">
        <f ca="1" t="shared" si="6838"/>
        <v>20502.3469302869</v>
      </c>
      <c r="BU918" s="17">
        <f ca="1" t="shared" si="6697"/>
        <v>55303.4172284817</v>
      </c>
      <c r="BV918" s="19">
        <f ca="1" t="shared" si="6698"/>
        <v>11.2111129911547</v>
      </c>
    </row>
    <row r="919" ht="15" customHeight="1" spans="1:74">
      <c r="A919" s="15">
        <v>918</v>
      </c>
      <c r="B919" s="16">
        <f ca="1" t="shared" ref="B919:F919" si="6839">RAND()</f>
        <v>0.758477895404349</v>
      </c>
      <c r="C919" s="17">
        <f ca="1">IF(B919&lt;=('Ejercicio 3 - TIR'!$D$13-'Ejercicio 3 - TIR'!$C$13)/('Ejercicio 3 - TIR'!$E$13-'Ejercicio 3 - TIR'!$C$13),'Ejercicio 3 - TIR'!$C$13+SQRT(('Ejercicio 3 - TIR'!$E$13-'Ejercicio 3 - TIR'!$C$13)*('Ejercicio 3 - TIR'!$D$13-'Ejercicio 3 - TIR'!$C$13)*B919),'Ejercicio 3 - TIR'!$E$13-SQRT(('Ejercicio 3 - TIR'!$E$13-'Ejercicio 3 - TIR'!$C$13)*('Ejercicio 3 - TIR'!$E$13-'Ejercicio 3 - TIR'!$D$13)*(1-B919)))</f>
        <v>82975.7077822665</v>
      </c>
      <c r="D919" s="16">
        <f ca="1" t="shared" si="6839"/>
        <v>0.46051500613068</v>
      </c>
      <c r="E919" s="17">
        <f ca="1">IF(D919&lt;=('Ejercicio 3 - TIR'!$D$14-'Ejercicio 3 - TIR'!$C$14)/('Ejercicio 3 - TIR'!$E$14-'Ejercicio 3 - TIR'!$C$14),'Ejercicio 3 - TIR'!$C$14+SQRT(('Ejercicio 3 - TIR'!$E$14-'Ejercicio 3 - TIR'!$C$14)*('Ejercicio 3 - TIR'!$D$14-'Ejercicio 3 - TIR'!$C$14)*D919),'Ejercicio 3 - TIR'!$E$14-SQRT(('Ejercicio 3 - TIR'!$E$14-'Ejercicio 3 - TIR'!$C$14)*('Ejercicio 3 - TIR'!$E$14-'Ejercicio 3 - TIR'!$D$14)*(1-D919)))</f>
        <v>31004.2927415129</v>
      </c>
      <c r="F919" s="16">
        <f ca="1" t="shared" si="6839"/>
        <v>0.12185029380287</v>
      </c>
      <c r="G919" s="17">
        <f ca="1">IF(F919&lt;=('Ejercicio 3 - TIR'!$D$18-'Ejercicio 3 - TIR'!$C$18)/('Ejercicio 3 - TIR'!$E$18-'Ejercicio 3 - TIR'!$C$18),'Ejercicio 3 - TIR'!$C$18+SQRT(('Ejercicio 3 - TIR'!$E$18-'Ejercicio 3 - TIR'!$C$18)*('Ejercicio 3 - TIR'!$D$18-'Ejercicio 3 - TIR'!$C$18)*F919),'Ejercicio 3 - TIR'!$E$18-SQRT(('Ejercicio 3 - TIR'!$E$18-'Ejercicio 3 - TIR'!$C$18)*('Ejercicio 3 - TIR'!$E$18-'Ejercicio 3 - TIR'!$D$18)*(1-F919)))</f>
        <v>34275.22444679</v>
      </c>
      <c r="H919" s="16">
        <f ca="1" t="shared" ref="H919:L919" si="6840">RAND()</f>
        <v>0.702247361021185</v>
      </c>
      <c r="I919" s="17">
        <f ca="1">IF(H919&lt;=('Ejercicio 3 - TIR'!$D$18-'Ejercicio 3 - TIR'!$C$18)/('Ejercicio 3 - TIR'!$E$18-'Ejercicio 3 - TIR'!$C$18),'Ejercicio 3 - TIR'!$C$18+SQRT(('Ejercicio 3 - TIR'!$E$18-'Ejercicio 3 - TIR'!$C$18)*('Ejercicio 3 - TIR'!$D$18-'Ejercicio 3 - TIR'!$C$18)*H919),'Ejercicio 3 - TIR'!$E$18-SQRT(('Ejercicio 3 - TIR'!$E$18-'Ejercicio 3 - TIR'!$C$18)*('Ejercicio 3 - TIR'!$E$18-'Ejercicio 3 - TIR'!$D$18)*(1-H919)))</f>
        <v>40274.3838578011</v>
      </c>
      <c r="J919" s="16">
        <f ca="1" t="shared" si="6840"/>
        <v>0.297058430564606</v>
      </c>
      <c r="K919" s="17">
        <f ca="1">IF(J919&lt;=('Ejercicio 3 - TIR'!$D$18-'Ejercicio 3 - TIR'!$C$18)/('Ejercicio 3 - TIR'!$E$18-'Ejercicio 3 - TIR'!$C$18),'Ejercicio 3 - TIR'!$C$18+SQRT(('Ejercicio 3 - TIR'!$E$18-'Ejercicio 3 - TIR'!$C$18)*('Ejercicio 3 - TIR'!$D$18-'Ejercicio 3 - TIR'!$C$18)*J919),'Ejercicio 3 - TIR'!$E$18-SQRT(('Ejercicio 3 - TIR'!$E$18-'Ejercicio 3 - TIR'!$C$18)*('Ejercicio 3 - TIR'!$E$18-'Ejercicio 3 - TIR'!$D$18)*(1-J919)))</f>
        <v>36675.2351707405</v>
      </c>
      <c r="L919" s="16">
        <f ca="1" t="shared" si="6840"/>
        <v>0.906553029531989</v>
      </c>
      <c r="M919" s="17">
        <f ca="1">IF(L919&lt;=('Ejercicio 3 - TIR'!$D$18-'Ejercicio 3 - TIR'!$C$18)/('Ejercicio 3 - TIR'!$E$18-'Ejercicio 3 - TIR'!$C$18),'Ejercicio 3 - TIR'!$C$18+SQRT(('Ejercicio 3 - TIR'!$E$18-'Ejercicio 3 - TIR'!$C$18)*('Ejercicio 3 - TIR'!$D$18-'Ejercicio 3 - TIR'!$C$18)*L919),'Ejercicio 3 - TIR'!$E$18-SQRT(('Ejercicio 3 - TIR'!$E$18-'Ejercicio 3 - TIR'!$C$18)*('Ejercicio 3 - TIR'!$E$18-'Ejercicio 3 - TIR'!$D$18)*(1-L919)))</f>
        <v>42352.6385239071</v>
      </c>
      <c r="N919" s="16">
        <f ca="1" t="shared" ref="N919:R919" si="6841">RAND()</f>
        <v>0.837553238960819</v>
      </c>
      <c r="O919" s="17">
        <f ca="1">IF(N919&lt;=('Ejercicio 3 - TIR'!$D$18-'Ejercicio 3 - TIR'!$C$18)/('Ejercicio 3 - TIR'!$E$18-'Ejercicio 3 - TIR'!$C$18),'Ejercicio 3 - TIR'!$C$18+SQRT(('Ejercicio 3 - TIR'!$E$18-'Ejercicio 3 - TIR'!$C$18)*('Ejercicio 3 - TIR'!$D$18-'Ejercicio 3 - TIR'!$C$18)*N919),'Ejercicio 3 - TIR'!$E$18-SQRT(('Ejercicio 3 - TIR'!$E$18-'Ejercicio 3 - TIR'!$C$18)*('Ejercicio 3 - TIR'!$E$18-'Ejercicio 3 - TIR'!$D$18)*(1-N919)))</f>
        <v>41509.5119140816</v>
      </c>
      <c r="P919" s="16">
        <f ca="1" t="shared" si="6841"/>
        <v>0.486284093892861</v>
      </c>
      <c r="Q919" s="18">
        <f ca="1">IF(P919&lt;=('Ejercicio 3 - TIR'!$D$22-'Ejercicio 3 - TIR'!$C$22)/('Ejercicio 3 - TIR'!$E$22-'Ejercicio 3 - TIR'!$C$22),'Ejercicio 3 - TIR'!$C$22+SQRT(('Ejercicio 3 - TIR'!$E$22-'Ejercicio 3 - TIR'!$C$22)*('Ejercicio 3 - TIR'!$D$22-'Ejercicio 3 - TIR'!$C$22)*P919),'Ejercicio 3 - TIR'!$E$22-SQRT(('Ejercicio 3 - TIR'!$E$22-'Ejercicio 3 - TIR'!$C$22)*('Ejercicio 3 - TIR'!$E$22-'Ejercicio 3 - TIR'!$D$22)*(1-P919)))</f>
        <v>0.149585661544186</v>
      </c>
      <c r="R919" s="16">
        <f ca="1" t="shared" si="6841"/>
        <v>0.639587619755833</v>
      </c>
      <c r="S919" s="18">
        <f ca="1">IF(R919&lt;=('Ejercicio 3 - TIR'!$D$23-'Ejercicio 3 - TIR'!$C$23)/('Ejercicio 3 - TIR'!$E$23-'Ejercicio 3 - TIR'!$C$23),'Ejercicio 3 - TIR'!$C$23+SQRT(('Ejercicio 3 - TIR'!$E$23-'Ejercicio 3 - TIR'!$C$23)*('Ejercicio 3 - TIR'!$D$23-'Ejercicio 3 - TIR'!$C$23)*R919),'Ejercicio 3 - TIR'!$E$23-SQRT(('Ejercicio 3 - TIR'!$E$23-'Ejercicio 3 - TIR'!$C$23)*('Ejercicio 3 - TIR'!$E$23-'Ejercicio 3 - TIR'!$D$23)*(1-R919)))</f>
        <v>0.154529580206846</v>
      </c>
      <c r="T919" s="16">
        <f ca="1" t="shared" ref="T919:X919" si="6842">RAND()</f>
        <v>0.504892057435712</v>
      </c>
      <c r="U919" s="18">
        <f ca="1">IF(T919&lt;=('Ejercicio 3 - TIR'!$D$24-'Ejercicio 3 - TIR'!$C$24)/('Ejercicio 3 - TIR'!$E$24-'Ejercicio 3 - TIR'!$C$24),'Ejercicio 3 - TIR'!$C$24+SQRT(('Ejercicio 3 - TIR'!$E$24-'Ejercicio 3 - TIR'!$C$24)*('Ejercicio 3 - TIR'!$D$24-'Ejercicio 3 - TIR'!$C$24)*T919),'Ejercicio 3 - TIR'!$E$24-SQRT(('Ejercicio 3 - TIR'!$E$24-'Ejercicio 3 - TIR'!$C$24)*('Ejercicio 3 - TIR'!$E$24-'Ejercicio 3 - TIR'!$D$24)*(1-T919)))</f>
        <v>0.182766920095431</v>
      </c>
      <c r="V919" s="16">
        <f ca="1" t="shared" si="6842"/>
        <v>0.272340526173072</v>
      </c>
      <c r="W919" s="18">
        <f ca="1">IF(V919&lt;=('Ejercicio 3 - TIR'!$D$25-'Ejercicio 3 - TIR'!$C$25)/('Ejercicio 3 - TIR'!$E$25-'Ejercicio 3 - TIR'!$C$25),'Ejercicio 3 - TIR'!$C$25+SQRT(('Ejercicio 3 - TIR'!$E$25-'Ejercicio 3 - TIR'!$C$25)*('Ejercicio 3 - TIR'!$D$25-'Ejercicio 3 - TIR'!$C$25)*V919),'Ejercicio 3 - TIR'!$E$25-SQRT(('Ejercicio 3 - TIR'!$E$25-'Ejercicio 3 - TIR'!$C$25)*('Ejercicio 3 - TIR'!$E$25-'Ejercicio 3 - TIR'!$D$25)*(1-V919)))</f>
        <v>0.199526308833016</v>
      </c>
      <c r="X919" s="16">
        <f ca="1" t="shared" si="6842"/>
        <v>0.642236787166084</v>
      </c>
      <c r="Y919" s="18">
        <f ca="1">IF(X919&lt;=('Ejercicio 3 - TIR'!$D$26-'Ejercicio 3 - TIR'!$C$26)/('Ejercicio 3 - TIR'!$E$26-'Ejercicio 3 - TIR'!$C$26),'Ejercicio 3 - TIR'!$C$26+SQRT(('Ejercicio 3 - TIR'!$E$26-'Ejercicio 3 - TIR'!$C$26)*('Ejercicio 3 - TIR'!$D$26-'Ejercicio 3 - TIR'!$C$26)*X919),'Ejercicio 3 - TIR'!$E$26-SQRT(('Ejercicio 3 - TIR'!$E$26-'Ejercicio 3 - TIR'!$C$26)*('Ejercicio 3 - TIR'!$E$26-'Ejercicio 3 - TIR'!$D$26)*(1-X919)))</f>
        <v>0.23604637274009</v>
      </c>
      <c r="Z919" s="16">
        <f ca="1" t="shared" si="6668"/>
        <v>1.14958566154419</v>
      </c>
      <c r="AA919" s="16">
        <f ca="1" t="shared" si="6669"/>
        <v>1.32723065123442</v>
      </c>
      <c r="AB919" s="16">
        <f ca="1" t="shared" si="6670"/>
        <v>1.56980450961679</v>
      </c>
      <c r="AC919" s="16">
        <f ca="1" t="shared" si="6671"/>
        <v>1.88302180901005</v>
      </c>
      <c r="AD919" s="16">
        <f ca="1" t="shared" si="6672"/>
        <v>2.32750227681735</v>
      </c>
      <c r="AE919" s="15">
        <f ca="1" t="shared" si="6673"/>
        <v>4637.79764044882</v>
      </c>
      <c r="AF919" s="15">
        <f ca="1" t="shared" si="6674"/>
        <v>5354.47456291168</v>
      </c>
      <c r="AG919" s="15">
        <f ca="1" t="shared" si="6675"/>
        <v>6333.09538750437</v>
      </c>
      <c r="AH919" s="15">
        <f ca="1" t="shared" si="6676"/>
        <v>7596.71453366051</v>
      </c>
      <c r="AI919" s="15">
        <f ca="1" t="shared" si="6677"/>
        <v>9389.891444073</v>
      </c>
      <c r="AJ919" s="17">
        <f ca="1" t="shared" si="6678"/>
        <v>39402.3065702385</v>
      </c>
      <c r="AK919" s="17">
        <f ca="1" t="shared" si="6679"/>
        <v>53453.3967156543</v>
      </c>
      <c r="AL919" s="17">
        <f ca="1" t="shared" si="6680"/>
        <v>57572.9495622846</v>
      </c>
      <c r="AM919" s="17">
        <f ca="1" t="shared" si="6681"/>
        <v>79750.9420096361</v>
      </c>
      <c r="AN919" s="17">
        <f ca="1" t="shared" si="6682"/>
        <v>96613.4834896017</v>
      </c>
      <c r="AO919" s="17">
        <f ca="1">C919/'Ejercicio 3 - TIR'!$D$7</f>
        <v>16595.1415564533</v>
      </c>
      <c r="AP919" s="17">
        <f ca="1" t="shared" si="6683"/>
        <v>22807.1650137852</v>
      </c>
      <c r="AQ919" s="17">
        <f ca="1" t="shared" si="6684"/>
        <v>36858.255159201</v>
      </c>
      <c r="AR919" s="17">
        <f ca="1" t="shared" si="6685"/>
        <v>40977.8080058313</v>
      </c>
      <c r="AS919" s="17">
        <f ca="1" t="shared" si="6686"/>
        <v>63155.8004531828</v>
      </c>
      <c r="AT919" s="17">
        <f ca="1" t="shared" si="6687"/>
        <v>80018.3419331484</v>
      </c>
      <c r="AU919" s="17">
        <f ca="1">AP919*'Ejercicio 3 - TIR'!$D$5</f>
        <v>11403.5825068926</v>
      </c>
      <c r="AV919" s="17">
        <f ca="1">AQ919*'Ejercicio 3 - TIR'!$D$5</f>
        <v>18429.1275796005</v>
      </c>
      <c r="AW919" s="17">
        <f ca="1">AR919*'Ejercicio 3 - TIR'!$D$5</f>
        <v>20488.9040029156</v>
      </c>
      <c r="AX919" s="17">
        <f ca="1">AS919*'Ejercicio 3 - TIR'!$D$5</f>
        <v>31577.9002265914</v>
      </c>
      <c r="AY919" s="17">
        <f ca="1">AT919*'Ejercicio 3 - TIR'!$D$5</f>
        <v>40009.1709665742</v>
      </c>
      <c r="AZ919" s="17">
        <f ca="1" t="shared" ref="AZ919:BD919" si="6843">AJ919-AU919-AE919</f>
        <v>23360.9264228971</v>
      </c>
      <c r="BA919" s="17">
        <f ca="1" t="shared" si="6843"/>
        <v>29669.7945731421</v>
      </c>
      <c r="BB919" s="17">
        <f ca="1" t="shared" si="6843"/>
        <v>30750.9501718646</v>
      </c>
      <c r="BC919" s="17">
        <f ca="1" t="shared" si="6843"/>
        <v>40576.3272493842</v>
      </c>
      <c r="BD919" s="17">
        <f ca="1" t="shared" si="6843"/>
        <v>47214.4210789545</v>
      </c>
      <c r="BE919" s="17">
        <f ca="1" t="shared" ref="BE919:BI919" si="6844">AZ919/Z919</f>
        <v>20321.17066554</v>
      </c>
      <c r="BF919" s="17">
        <f ca="1" t="shared" si="6844"/>
        <v>22354.6634833569</v>
      </c>
      <c r="BG919" s="17">
        <f ca="1" t="shared" si="6844"/>
        <v>19589.0316173008</v>
      </c>
      <c r="BH919" s="17">
        <f ca="1" t="shared" si="6844"/>
        <v>21548.5168866505</v>
      </c>
      <c r="BI919" s="17">
        <f ca="1" t="shared" si="6844"/>
        <v>20285.4457111492</v>
      </c>
      <c r="BJ919" s="17">
        <f ca="1" t="shared" si="6690"/>
        <v>72162.5619469828</v>
      </c>
      <c r="BK919" s="17">
        <f ca="1" t="shared" si="6691"/>
        <v>38625.2297567513</v>
      </c>
      <c r="BL919" s="17">
        <f ca="1" t="shared" si="6692"/>
        <v>110787.791703734</v>
      </c>
      <c r="BM919" s="17">
        <f ca="1">BK919*'Ejercicio 3 - TIR'!$D$5</f>
        <v>19312.6148783756</v>
      </c>
      <c r="BN919" s="17">
        <f ca="1" t="shared" si="6693"/>
        <v>91475.1768253585</v>
      </c>
      <c r="BO919" s="17">
        <f ca="1" t="shared" si="6694"/>
        <v>39301.8635197395</v>
      </c>
      <c r="BP919" s="17">
        <f ca="1" t="shared" si="6695"/>
        <v>-113980.000523779</v>
      </c>
      <c r="BQ919" s="17">
        <f ca="1" t="shared" ref="BQ919:BT919" si="6845">BE919</f>
        <v>20321.17066554</v>
      </c>
      <c r="BR919" s="17">
        <f ca="1" t="shared" si="6845"/>
        <v>22354.6634833569</v>
      </c>
      <c r="BS919" s="17">
        <f ca="1" t="shared" si="6845"/>
        <v>19589.0316173008</v>
      </c>
      <c r="BT919" s="17">
        <f ca="1" t="shared" si="6845"/>
        <v>21548.5168866505</v>
      </c>
      <c r="BU919" s="17">
        <f ca="1" t="shared" si="6697"/>
        <v>59587.3092308887</v>
      </c>
      <c r="BV919" s="19">
        <f ca="1" t="shared" si="6698"/>
        <v>6.84788859490939</v>
      </c>
    </row>
    <row r="920" ht="15" customHeight="1" spans="1:74">
      <c r="A920" s="15">
        <v>919</v>
      </c>
      <c r="B920" s="16">
        <f ca="1" t="shared" ref="B920:F920" si="6846">RAND()</f>
        <v>0.641167504531996</v>
      </c>
      <c r="C920" s="17">
        <f ca="1">IF(B920&lt;=('Ejercicio 3 - TIR'!$D$13-'Ejercicio 3 - TIR'!$C$13)/('Ejercicio 3 - TIR'!$E$13-'Ejercicio 3 - TIR'!$C$13),'Ejercicio 3 - TIR'!$C$13+SQRT(('Ejercicio 3 - TIR'!$E$13-'Ejercicio 3 - TIR'!$C$13)*('Ejercicio 3 - TIR'!$D$13-'Ejercicio 3 - TIR'!$C$13)*B920),'Ejercicio 3 - TIR'!$E$13-SQRT(('Ejercicio 3 - TIR'!$E$13-'Ejercicio 3 - TIR'!$C$13)*('Ejercicio 3 - TIR'!$E$13-'Ejercicio 3 - TIR'!$D$13)*(1-B920)))</f>
        <v>79249.1206316069</v>
      </c>
      <c r="D920" s="16">
        <f ca="1" t="shared" si="6846"/>
        <v>0.892957776791104</v>
      </c>
      <c r="E920" s="17">
        <f ca="1">IF(D920&lt;=('Ejercicio 3 - TIR'!$D$14-'Ejercicio 3 - TIR'!$C$14)/('Ejercicio 3 - TIR'!$E$14-'Ejercicio 3 - TIR'!$C$14),'Ejercicio 3 - TIR'!$C$14+SQRT(('Ejercicio 3 - TIR'!$E$14-'Ejercicio 3 - TIR'!$C$14)*('Ejercicio 3 - TIR'!$D$14-'Ejercicio 3 - TIR'!$C$14)*D920),'Ejercicio 3 - TIR'!$E$14-SQRT(('Ejercicio 3 - TIR'!$E$14-'Ejercicio 3 - TIR'!$C$14)*('Ejercicio 3 - TIR'!$E$14-'Ejercicio 3 - TIR'!$D$14)*(1-D920)))</f>
        <v>35992.964502112</v>
      </c>
      <c r="F920" s="16">
        <f ca="1" t="shared" si="6846"/>
        <v>0.414477421407814</v>
      </c>
      <c r="G920" s="17">
        <f ca="1">IF(F920&lt;=('Ejercicio 3 - TIR'!$D$18-'Ejercicio 3 - TIR'!$C$18)/('Ejercicio 3 - TIR'!$E$18-'Ejercicio 3 - TIR'!$C$18),'Ejercicio 3 - TIR'!$C$18+SQRT(('Ejercicio 3 - TIR'!$E$18-'Ejercicio 3 - TIR'!$C$18)*('Ejercicio 3 - TIR'!$D$18-'Ejercicio 3 - TIR'!$C$18)*F920),'Ejercicio 3 - TIR'!$E$18-SQRT(('Ejercicio 3 - TIR'!$E$18-'Ejercicio 3 - TIR'!$C$18)*('Ejercicio 3 - TIR'!$E$18-'Ejercicio 3 - TIR'!$D$18)*(1-F920)))</f>
        <v>37884.8977933244</v>
      </c>
      <c r="H920" s="16">
        <f ca="1" t="shared" ref="H920:L920" si="6847">RAND()</f>
        <v>0.801220412214264</v>
      </c>
      <c r="I920" s="17">
        <f ca="1">IF(H920&lt;=('Ejercicio 3 - TIR'!$D$18-'Ejercicio 3 - TIR'!$C$18)/('Ejercicio 3 - TIR'!$E$18-'Ejercicio 3 - TIR'!$C$18),'Ejercicio 3 - TIR'!$C$18+SQRT(('Ejercicio 3 - TIR'!$E$18-'Ejercicio 3 - TIR'!$C$18)*('Ejercicio 3 - TIR'!$D$18-'Ejercicio 3 - TIR'!$C$18)*H920),'Ejercicio 3 - TIR'!$E$18-SQRT(('Ejercicio 3 - TIR'!$E$18-'Ejercicio 3 - TIR'!$C$18)*('Ejercicio 3 - TIR'!$E$18-'Ejercicio 3 - TIR'!$D$18)*(1-H920)))</f>
        <v>41138.8513258448</v>
      </c>
      <c r="J920" s="16">
        <f ca="1" t="shared" si="6847"/>
        <v>0.925395669161977</v>
      </c>
      <c r="K920" s="17">
        <f ca="1">IF(J920&lt;=('Ejercicio 3 - TIR'!$D$18-'Ejercicio 3 - TIR'!$C$18)/('Ejercicio 3 - TIR'!$E$18-'Ejercicio 3 - TIR'!$C$18),'Ejercicio 3 - TIR'!$C$18+SQRT(('Ejercicio 3 - TIR'!$E$18-'Ejercicio 3 - TIR'!$C$18)*('Ejercicio 3 - TIR'!$D$18-'Ejercicio 3 - TIR'!$C$18)*J920),'Ejercicio 3 - TIR'!$E$18-SQRT(('Ejercicio 3 - TIR'!$E$18-'Ejercicio 3 - TIR'!$C$18)*('Ejercicio 3 - TIR'!$E$18-'Ejercicio 3 - TIR'!$D$18)*(1-J920)))</f>
        <v>42634.556106594</v>
      </c>
      <c r="L920" s="16">
        <f ca="1" t="shared" si="6847"/>
        <v>0.633421977729378</v>
      </c>
      <c r="M920" s="17">
        <f ca="1">IF(L920&lt;=('Ejercicio 3 - TIR'!$D$18-'Ejercicio 3 - TIR'!$C$18)/('Ejercicio 3 - TIR'!$E$18-'Ejercicio 3 - TIR'!$C$18),'Ejercicio 3 - TIR'!$C$18+SQRT(('Ejercicio 3 - TIR'!$E$18-'Ejercicio 3 - TIR'!$C$18)*('Ejercicio 3 - TIR'!$D$18-'Ejercicio 3 - TIR'!$C$18)*L920),'Ejercicio 3 - TIR'!$E$18-SQRT(('Ejercicio 3 - TIR'!$E$18-'Ejercicio 3 - TIR'!$C$18)*('Ejercicio 3 - TIR'!$E$18-'Ejercicio 3 - TIR'!$D$18)*(1-L920)))</f>
        <v>39747.4764251783</v>
      </c>
      <c r="N920" s="16">
        <f ca="1" t="shared" ref="N920:R920" si="6848">RAND()</f>
        <v>0.343456311012173</v>
      </c>
      <c r="O920" s="17">
        <f ca="1">IF(N920&lt;=('Ejercicio 3 - TIR'!$D$18-'Ejercicio 3 - TIR'!$C$18)/('Ejercicio 3 - TIR'!$E$18-'Ejercicio 3 - TIR'!$C$18),'Ejercicio 3 - TIR'!$C$18+SQRT(('Ejercicio 3 - TIR'!$E$18-'Ejercicio 3 - TIR'!$C$18)*('Ejercicio 3 - TIR'!$D$18-'Ejercicio 3 - TIR'!$C$18)*N920),'Ejercicio 3 - TIR'!$E$18-SQRT(('Ejercicio 3 - TIR'!$E$18-'Ejercicio 3 - TIR'!$C$18)*('Ejercicio 3 - TIR'!$E$18-'Ejercicio 3 - TIR'!$D$18)*(1-N920)))</f>
        <v>37177.6351712682</v>
      </c>
      <c r="P920" s="16">
        <f ca="1" t="shared" si="6848"/>
        <v>0.784328816908884</v>
      </c>
      <c r="Q920" s="18">
        <f ca="1">IF(P920&lt;=('Ejercicio 3 - TIR'!$D$22-'Ejercicio 3 - TIR'!$C$22)/('Ejercicio 3 - TIR'!$E$22-'Ejercicio 3 - TIR'!$C$22),'Ejercicio 3 - TIR'!$C$22+SQRT(('Ejercicio 3 - TIR'!$E$22-'Ejercicio 3 - TIR'!$C$22)*('Ejercicio 3 - TIR'!$D$22-'Ejercicio 3 - TIR'!$C$22)*P920),'Ejercicio 3 - TIR'!$E$22-SQRT(('Ejercicio 3 - TIR'!$E$22-'Ejercicio 3 - TIR'!$C$22)*('Ejercicio 3 - TIR'!$E$22-'Ejercicio 3 - TIR'!$D$22)*(1-P920)))</f>
        <v>0.160297002015835</v>
      </c>
      <c r="R920" s="16">
        <f ca="1" t="shared" si="6848"/>
        <v>0.589926715794088</v>
      </c>
      <c r="S920" s="18">
        <f ca="1">IF(R920&lt;=('Ejercicio 3 - TIR'!$D$23-'Ejercicio 3 - TIR'!$C$23)/('Ejercicio 3 - TIR'!$E$23-'Ejercicio 3 - TIR'!$C$23),'Ejercicio 3 - TIR'!$C$23+SQRT(('Ejercicio 3 - TIR'!$E$23-'Ejercicio 3 - TIR'!$C$23)*('Ejercicio 3 - TIR'!$D$23-'Ejercicio 3 - TIR'!$C$23)*R920),'Ejercicio 3 - TIR'!$E$23-SQRT(('Ejercicio 3 - TIR'!$E$23-'Ejercicio 3 - TIR'!$C$23)*('Ejercicio 3 - TIR'!$E$23-'Ejercicio 3 - TIR'!$D$23)*(1-R920)))</f>
        <v>0.15283141682806</v>
      </c>
      <c r="T920" s="16">
        <f ca="1" t="shared" ref="T920:X920" si="6849">RAND()</f>
        <v>0.691398662970374</v>
      </c>
      <c r="U920" s="18">
        <f ca="1">IF(T920&lt;=('Ejercicio 3 - TIR'!$D$24-'Ejercicio 3 - TIR'!$C$24)/('Ejercicio 3 - TIR'!$E$24-'Ejercicio 3 - TIR'!$C$24),'Ejercicio 3 - TIR'!$C$24+SQRT(('Ejercicio 3 - TIR'!$E$24-'Ejercicio 3 - TIR'!$C$24)*('Ejercicio 3 - TIR'!$D$24-'Ejercicio 3 - TIR'!$C$24)*T920),'Ejercicio 3 - TIR'!$E$24-SQRT(('Ejercicio 3 - TIR'!$E$24-'Ejercicio 3 - TIR'!$C$24)*('Ejercicio 3 - TIR'!$E$24-'Ejercicio 3 - TIR'!$D$24)*(1-T920)))</f>
        <v>0.190604698612143</v>
      </c>
      <c r="V920" s="16">
        <f ca="1" t="shared" si="6849"/>
        <v>0.608315975860922</v>
      </c>
      <c r="W920" s="18">
        <f ca="1">IF(V920&lt;=('Ejercicio 3 - TIR'!$D$25-'Ejercicio 3 - TIR'!$C$25)/('Ejercicio 3 - TIR'!$E$25-'Ejercicio 3 - TIR'!$C$25),'Ejercicio 3 - TIR'!$C$25+SQRT(('Ejercicio 3 - TIR'!$E$25-'Ejercicio 3 - TIR'!$C$25)*('Ejercicio 3 - TIR'!$D$25-'Ejercicio 3 - TIR'!$C$25)*V920),'Ejercicio 3 - TIR'!$E$25-SQRT(('Ejercicio 3 - TIR'!$E$25-'Ejercicio 3 - TIR'!$C$25)*('Ejercicio 3 - TIR'!$E$25-'Ejercicio 3 - TIR'!$D$25)*(1-V920)))</f>
        <v>0.21297441311084</v>
      </c>
      <c r="X920" s="16">
        <f ca="1" t="shared" si="6849"/>
        <v>0.604000768092799</v>
      </c>
      <c r="Y920" s="18">
        <f ca="1">IF(X920&lt;=('Ejercicio 3 - TIR'!$D$26-'Ejercicio 3 - TIR'!$C$26)/('Ejercicio 3 - TIR'!$E$26-'Ejercicio 3 - TIR'!$C$26),'Ejercicio 3 - TIR'!$C$26+SQRT(('Ejercicio 3 - TIR'!$E$26-'Ejercicio 3 - TIR'!$C$26)*('Ejercicio 3 - TIR'!$D$26-'Ejercicio 3 - TIR'!$C$26)*X920),'Ejercicio 3 - TIR'!$E$26-SQRT(('Ejercicio 3 - TIR'!$E$26-'Ejercicio 3 - TIR'!$C$26)*('Ejercicio 3 - TIR'!$E$26-'Ejercicio 3 - TIR'!$D$26)*(1-X920)))</f>
        <v>0.233757207563785</v>
      </c>
      <c r="Z920" s="16">
        <f ca="1" t="shared" si="6668"/>
        <v>1.16029700201583</v>
      </c>
      <c r="AA920" s="16">
        <f ca="1" t="shared" si="6669"/>
        <v>1.33762683677526</v>
      </c>
      <c r="AB920" s="16">
        <f ca="1" t="shared" si="6670"/>
        <v>1.59258479685433</v>
      </c>
      <c r="AC920" s="16">
        <f ca="1" t="shared" si="6671"/>
        <v>1.93176460929362</v>
      </c>
      <c r="AD920" s="16">
        <f ca="1" t="shared" si="6672"/>
        <v>2.38332851003265</v>
      </c>
      <c r="AE920" s="15">
        <f ca="1" t="shared" si="6673"/>
        <v>5769.56430335093</v>
      </c>
      <c r="AF920" s="15">
        <f ca="1" t="shared" si="6674"/>
        <v>6651.33499031265</v>
      </c>
      <c r="AG920" s="15">
        <f ca="1" t="shared" si="6675"/>
        <v>7919.11069150959</v>
      </c>
      <c r="AH920" s="15">
        <f ca="1" t="shared" si="6676"/>
        <v>9605.67864339362</v>
      </c>
      <c r="AI920" s="15">
        <f ca="1" t="shared" si="6677"/>
        <v>11851.0752598284</v>
      </c>
      <c r="AJ920" s="17">
        <f ca="1" t="shared" si="6678"/>
        <v>43957.7333312706</v>
      </c>
      <c r="AK920" s="17">
        <f ca="1" t="shared" si="6679"/>
        <v>55028.4315675577</v>
      </c>
      <c r="AL920" s="17">
        <f ca="1" t="shared" si="6680"/>
        <v>67899.1458759945</v>
      </c>
      <c r="AM920" s="17">
        <f ca="1" t="shared" si="6681"/>
        <v>76782.7682668921</v>
      </c>
      <c r="AN920" s="17">
        <f ca="1" t="shared" si="6682"/>
        <v>88606.517839276</v>
      </c>
      <c r="AO920" s="17">
        <f ca="1">C920/'Ejercicio 3 - TIR'!$D$7</f>
        <v>15849.8241263214</v>
      </c>
      <c r="AP920" s="17">
        <f ca="1" t="shared" si="6683"/>
        <v>28107.9092049493</v>
      </c>
      <c r="AQ920" s="17">
        <f ca="1" t="shared" si="6684"/>
        <v>39178.6074412364</v>
      </c>
      <c r="AR920" s="17">
        <f ca="1" t="shared" si="6685"/>
        <v>52049.3217496731</v>
      </c>
      <c r="AS920" s="17">
        <f ca="1" t="shared" si="6686"/>
        <v>60932.9441405707</v>
      </c>
      <c r="AT920" s="17">
        <f ca="1" t="shared" si="6687"/>
        <v>72756.6937129546</v>
      </c>
      <c r="AU920" s="17">
        <f ca="1">AP920*'Ejercicio 3 - TIR'!$D$5</f>
        <v>14053.9546024746</v>
      </c>
      <c r="AV920" s="17">
        <f ca="1">AQ920*'Ejercicio 3 - TIR'!$D$5</f>
        <v>19589.3037206182</v>
      </c>
      <c r="AW920" s="17">
        <f ca="1">AR920*'Ejercicio 3 - TIR'!$D$5</f>
        <v>26024.6608748365</v>
      </c>
      <c r="AX920" s="17">
        <f ca="1">AS920*'Ejercicio 3 - TIR'!$D$5</f>
        <v>30466.4720702854</v>
      </c>
      <c r="AY920" s="17">
        <f ca="1">AT920*'Ejercicio 3 - TIR'!$D$5</f>
        <v>36378.3468564773</v>
      </c>
      <c r="AZ920" s="17">
        <f ca="1" t="shared" ref="AZ920:BD920" si="6850">AJ920-AU920-AE920</f>
        <v>24134.2144254451</v>
      </c>
      <c r="BA920" s="17">
        <f ca="1" t="shared" si="6850"/>
        <v>28787.7928566269</v>
      </c>
      <c r="BB920" s="17">
        <f ca="1" t="shared" si="6850"/>
        <v>33955.3743096483</v>
      </c>
      <c r="BC920" s="17">
        <f ca="1" t="shared" si="6850"/>
        <v>36710.6175532131</v>
      </c>
      <c r="BD920" s="17">
        <f ca="1" t="shared" si="6850"/>
        <v>40377.0957229703</v>
      </c>
      <c r="BE920" s="17">
        <f ca="1" t="shared" ref="BE920:BI920" si="6851">AZ920/Z920</f>
        <v>20800.0317018105</v>
      </c>
      <c r="BF920" s="17">
        <f ca="1" t="shared" si="6851"/>
        <v>21521.5425297747</v>
      </c>
      <c r="BG920" s="17">
        <f ca="1" t="shared" si="6851"/>
        <v>21320.9207928626</v>
      </c>
      <c r="BH920" s="17">
        <f ca="1" t="shared" si="6851"/>
        <v>19003.6702073328</v>
      </c>
      <c r="BI920" s="17">
        <f ca="1" t="shared" si="6851"/>
        <v>16941.4730504009</v>
      </c>
      <c r="BJ920" s="17">
        <f ca="1" t="shared" si="6690"/>
        <v>85783.0584584766</v>
      </c>
      <c r="BK920" s="17">
        <f ca="1" t="shared" si="6691"/>
        <v>37775.337719265</v>
      </c>
      <c r="BL920" s="17">
        <f ca="1" t="shared" si="6692"/>
        <v>123558.396177742</v>
      </c>
      <c r="BM920" s="17">
        <f ca="1">BK920*'Ejercicio 3 - TIR'!$D$5</f>
        <v>18887.6688596325</v>
      </c>
      <c r="BN920" s="17">
        <f ca="1" t="shared" si="6693"/>
        <v>104670.727318109</v>
      </c>
      <c r="BO920" s="17">
        <f ca="1" t="shared" si="6694"/>
        <v>43917.8765652727</v>
      </c>
      <c r="BP920" s="17">
        <f ca="1" t="shared" si="6695"/>
        <v>-115242.085133719</v>
      </c>
      <c r="BQ920" s="17">
        <f ca="1" t="shared" ref="BQ920:BT920" si="6852">BE920</f>
        <v>20800.0317018105</v>
      </c>
      <c r="BR920" s="17">
        <f ca="1" t="shared" si="6852"/>
        <v>21521.5425297747</v>
      </c>
      <c r="BS920" s="17">
        <f ca="1" t="shared" si="6852"/>
        <v>21320.9207928626</v>
      </c>
      <c r="BT920" s="17">
        <f ca="1" t="shared" si="6852"/>
        <v>19003.6702073328</v>
      </c>
      <c r="BU920" s="17">
        <f ca="1" t="shared" si="6697"/>
        <v>60859.3496156736</v>
      </c>
      <c r="BV920" s="19">
        <f ca="1" t="shared" si="6698"/>
        <v>6.52876416906594</v>
      </c>
    </row>
    <row r="921" ht="15" customHeight="1" spans="1:74">
      <c r="A921" s="15">
        <v>920</v>
      </c>
      <c r="B921" s="16">
        <f ca="1" t="shared" ref="B921:F921" si="6853">RAND()</f>
        <v>0.014160575283749</v>
      </c>
      <c r="C921" s="17">
        <f ca="1">IF(B921&lt;=('Ejercicio 3 - TIR'!$D$13-'Ejercicio 3 - TIR'!$C$13)/('Ejercicio 3 - TIR'!$E$13-'Ejercicio 3 - TIR'!$C$13),'Ejercicio 3 - TIR'!$C$13+SQRT(('Ejercicio 3 - TIR'!$E$13-'Ejercicio 3 - TIR'!$C$13)*('Ejercicio 3 - TIR'!$D$13-'Ejercicio 3 - TIR'!$C$13)*B921),'Ejercicio 3 - TIR'!$E$13-SQRT(('Ejercicio 3 - TIR'!$E$13-'Ejercicio 3 - TIR'!$C$13)*('Ejercicio 3 - TIR'!$E$13-'Ejercicio 3 - TIR'!$D$13)*(1-B921)))</f>
        <v>62379.9643092911</v>
      </c>
      <c r="D921" s="16">
        <f ca="1" t="shared" si="6853"/>
        <v>0.4938047060706</v>
      </c>
      <c r="E921" s="17">
        <f ca="1">IF(D921&lt;=('Ejercicio 3 - TIR'!$D$14-'Ejercicio 3 - TIR'!$C$14)/('Ejercicio 3 - TIR'!$E$14-'Ejercicio 3 - TIR'!$C$14),'Ejercicio 3 - TIR'!$C$14+SQRT(('Ejercicio 3 - TIR'!$E$14-'Ejercicio 3 - TIR'!$C$14)*('Ejercicio 3 - TIR'!$D$14-'Ejercicio 3 - TIR'!$C$14)*D921),'Ejercicio 3 - TIR'!$E$14-SQRT(('Ejercicio 3 - TIR'!$E$14-'Ejercicio 3 - TIR'!$C$14)*('Ejercicio 3 - TIR'!$E$14-'Ejercicio 3 - TIR'!$D$14)*(1-D921)))</f>
        <v>31286.2583186435</v>
      </c>
      <c r="F921" s="16">
        <f ca="1" t="shared" si="6853"/>
        <v>0.923296449236188</v>
      </c>
      <c r="G921" s="17">
        <f ca="1">IF(F921&lt;=('Ejercicio 3 - TIR'!$D$18-'Ejercicio 3 - TIR'!$C$18)/('Ejercicio 3 - TIR'!$E$18-'Ejercicio 3 - TIR'!$C$18),'Ejercicio 3 - TIR'!$C$18+SQRT(('Ejercicio 3 - TIR'!$E$18-'Ejercicio 3 - TIR'!$C$18)*('Ejercicio 3 - TIR'!$D$18-'Ejercicio 3 - TIR'!$C$18)*F921),'Ejercicio 3 - TIR'!$E$18-SQRT(('Ejercicio 3 - TIR'!$E$18-'Ejercicio 3 - TIR'!$C$18)*('Ejercicio 3 - TIR'!$E$18-'Ejercicio 3 - TIR'!$D$18)*(1-F921)))</f>
        <v>42601.5074927601</v>
      </c>
      <c r="H921" s="16">
        <f ca="1" t="shared" ref="H921:L921" si="6854">RAND()</f>
        <v>0.797691850479866</v>
      </c>
      <c r="I921" s="17">
        <f ca="1">IF(H921&lt;=('Ejercicio 3 - TIR'!$D$18-'Ejercicio 3 - TIR'!$C$18)/('Ejercicio 3 - TIR'!$E$18-'Ejercicio 3 - TIR'!$C$18),'Ejercicio 3 - TIR'!$C$18+SQRT(('Ejercicio 3 - TIR'!$E$18-'Ejercicio 3 - TIR'!$C$18)*('Ejercicio 3 - TIR'!$D$18-'Ejercicio 3 - TIR'!$C$18)*H921),'Ejercicio 3 - TIR'!$E$18-SQRT(('Ejercicio 3 - TIR'!$E$18-'Ejercicio 3 - TIR'!$C$18)*('Ejercicio 3 - TIR'!$E$18-'Ejercicio 3 - TIR'!$D$18)*(1-H921)))</f>
        <v>41104.7322025296</v>
      </c>
      <c r="J921" s="16">
        <f ca="1" t="shared" si="6854"/>
        <v>0.168278878103723</v>
      </c>
      <c r="K921" s="17">
        <f ca="1">IF(J921&lt;=('Ejercicio 3 - TIR'!$D$18-'Ejercicio 3 - TIR'!$C$18)/('Ejercicio 3 - TIR'!$E$18-'Ejercicio 3 - TIR'!$C$18),'Ejercicio 3 - TIR'!$C$18+SQRT(('Ejercicio 3 - TIR'!$E$18-'Ejercicio 3 - TIR'!$C$18)*('Ejercicio 3 - TIR'!$D$18-'Ejercicio 3 - TIR'!$C$18)*J921),'Ejercicio 3 - TIR'!$E$18-SQRT(('Ejercicio 3 - TIR'!$E$18-'Ejercicio 3 - TIR'!$C$18)*('Ejercicio 3 - TIR'!$E$18-'Ejercicio 3 - TIR'!$D$18)*(1-J921)))</f>
        <v>35024.1249701374</v>
      </c>
      <c r="L921" s="16">
        <f ca="1" t="shared" si="6854"/>
        <v>0.787055104259715</v>
      </c>
      <c r="M921" s="17">
        <f ca="1">IF(L921&lt;=('Ejercicio 3 - TIR'!$D$18-'Ejercicio 3 - TIR'!$C$18)/('Ejercicio 3 - TIR'!$E$18-'Ejercicio 3 - TIR'!$C$18),'Ejercicio 3 - TIR'!$C$18+SQRT(('Ejercicio 3 - TIR'!$E$18-'Ejercicio 3 - TIR'!$C$18)*('Ejercicio 3 - TIR'!$D$18-'Ejercicio 3 - TIR'!$C$18)*L921),'Ejercicio 3 - TIR'!$E$18-SQRT(('Ejercicio 3 - TIR'!$E$18-'Ejercicio 3 - TIR'!$C$18)*('Ejercicio 3 - TIR'!$E$18-'Ejercicio 3 - TIR'!$D$18)*(1-L921)))</f>
        <v>41003.6432616042</v>
      </c>
      <c r="N921" s="16">
        <f ca="1" t="shared" ref="N921:R921" si="6855">RAND()</f>
        <v>0.133645092841388</v>
      </c>
      <c r="O921" s="17">
        <f ca="1">IF(N921&lt;=('Ejercicio 3 - TIR'!$D$18-'Ejercicio 3 - TIR'!$C$18)/('Ejercicio 3 - TIR'!$E$18-'Ejercicio 3 - TIR'!$C$18),'Ejercicio 3 - TIR'!$C$18+SQRT(('Ejercicio 3 - TIR'!$E$18-'Ejercicio 3 - TIR'!$C$18)*('Ejercicio 3 - TIR'!$D$18-'Ejercicio 3 - TIR'!$C$18)*N921),'Ejercicio 3 - TIR'!$E$18-SQRT(('Ejercicio 3 - TIR'!$E$18-'Ejercicio 3 - TIR'!$C$18)*('Ejercicio 3 - TIR'!$E$18-'Ejercicio 3 - TIR'!$D$18)*(1-N921)))</f>
        <v>34477.3612682258</v>
      </c>
      <c r="P921" s="16">
        <f ca="1" t="shared" si="6855"/>
        <v>0.315709939844347</v>
      </c>
      <c r="Q921" s="18">
        <f ca="1">IF(P921&lt;=('Ejercicio 3 - TIR'!$D$22-'Ejercicio 3 - TIR'!$C$22)/('Ejercicio 3 - TIR'!$E$22-'Ejercicio 3 - TIR'!$C$22),'Ejercicio 3 - TIR'!$C$22+SQRT(('Ejercicio 3 - TIR'!$E$22-'Ejercicio 3 - TIR'!$C$22)*('Ejercicio 3 - TIR'!$D$22-'Ejercicio 3 - TIR'!$C$22)*P921),'Ejercicio 3 - TIR'!$E$22-SQRT(('Ejercicio 3 - TIR'!$E$22-'Ejercicio 3 - TIR'!$C$22)*('Ejercicio 3 - TIR'!$E$22-'Ejercicio 3 - TIR'!$D$22)*(1-P921)))</f>
        <v>0.143838579901492</v>
      </c>
      <c r="R921" s="16">
        <f ca="1" t="shared" si="6855"/>
        <v>0.938193222507863</v>
      </c>
      <c r="S921" s="18">
        <f ca="1">IF(R921&lt;=('Ejercicio 3 - TIR'!$D$23-'Ejercicio 3 - TIR'!$C$23)/('Ejercicio 3 - TIR'!$E$23-'Ejercicio 3 - TIR'!$C$23),'Ejercicio 3 - TIR'!$C$23+SQRT(('Ejercicio 3 - TIR'!$E$23-'Ejercicio 3 - TIR'!$C$23)*('Ejercicio 3 - TIR'!$D$23-'Ejercicio 3 - TIR'!$C$23)*R921),'Ejercicio 3 - TIR'!$E$23-SQRT(('Ejercicio 3 - TIR'!$E$23-'Ejercicio 3 - TIR'!$C$23)*('Ejercicio 3 - TIR'!$E$23-'Ejercicio 3 - TIR'!$D$23)*(1-R921)))</f>
        <v>0.169452384180022</v>
      </c>
      <c r="T921" s="16">
        <f ca="1" t="shared" ref="T921:X921" si="6856">RAND()</f>
        <v>0.783766176962243</v>
      </c>
      <c r="U921" s="18">
        <f ca="1">IF(T921&lt;=('Ejercicio 3 - TIR'!$D$24-'Ejercicio 3 - TIR'!$C$24)/('Ejercicio 3 - TIR'!$E$24-'Ejercicio 3 - TIR'!$C$24),'Ejercicio 3 - TIR'!$C$24+SQRT(('Ejercicio 3 - TIR'!$E$24-'Ejercicio 3 - TIR'!$C$24)*('Ejercicio 3 - TIR'!$D$24-'Ejercicio 3 - TIR'!$C$24)*T921),'Ejercicio 3 - TIR'!$E$24-SQRT(('Ejercicio 3 - TIR'!$E$24-'Ejercicio 3 - TIR'!$C$24)*('Ejercicio 3 - TIR'!$E$24-'Ejercicio 3 - TIR'!$D$24)*(1-T921)))</f>
        <v>0.195394010800097</v>
      </c>
      <c r="V921" s="16">
        <f ca="1" t="shared" si="6856"/>
        <v>0.917955389619916</v>
      </c>
      <c r="W921" s="18">
        <f ca="1">IF(V921&lt;=('Ejercicio 3 - TIR'!$D$25-'Ejercicio 3 - TIR'!$C$25)/('Ejercicio 3 - TIR'!$E$25-'Ejercicio 3 - TIR'!$C$25),'Ejercicio 3 - TIR'!$C$25+SQRT(('Ejercicio 3 - TIR'!$E$25-'Ejercicio 3 - TIR'!$C$25)*('Ejercicio 3 - TIR'!$D$25-'Ejercicio 3 - TIR'!$C$25)*V921),'Ejercicio 3 - TIR'!$E$25-SQRT(('Ejercicio 3 - TIR'!$E$25-'Ejercicio 3 - TIR'!$C$25)*('Ejercicio 3 - TIR'!$E$25-'Ejercicio 3 - TIR'!$D$25)*(1-V921)))</f>
        <v>0.2330543180624</v>
      </c>
      <c r="X921" s="16">
        <f ca="1" t="shared" si="6856"/>
        <v>0.254966843744024</v>
      </c>
      <c r="Y921" s="18">
        <f ca="1">IF(X921&lt;=('Ejercicio 3 - TIR'!$D$26-'Ejercicio 3 - TIR'!$C$26)/('Ejercicio 3 - TIR'!$E$26-'Ejercicio 3 - TIR'!$C$26),'Ejercicio 3 - TIR'!$C$26+SQRT(('Ejercicio 3 - TIR'!$E$26-'Ejercicio 3 - TIR'!$C$26)*('Ejercicio 3 - TIR'!$D$26-'Ejercicio 3 - TIR'!$C$26)*X921),'Ejercicio 3 - TIR'!$E$26-SQRT(('Ejercicio 3 - TIR'!$E$26-'Ejercicio 3 - TIR'!$C$26)*('Ejercicio 3 - TIR'!$E$26-'Ejercicio 3 - TIR'!$D$26)*(1-X921)))</f>
        <v>0.216237577596052</v>
      </c>
      <c r="Z921" s="16">
        <f ca="1" t="shared" si="6668"/>
        <v>1.14383857990149</v>
      </c>
      <c r="AA921" s="16">
        <f ca="1" t="shared" si="6669"/>
        <v>1.33766475438289</v>
      </c>
      <c r="AB921" s="16">
        <f ca="1" t="shared" si="6670"/>
        <v>1.59903643584769</v>
      </c>
      <c r="AC921" s="16">
        <f ca="1" t="shared" si="6671"/>
        <v>1.97169878196111</v>
      </c>
      <c r="AD921" s="16">
        <f ca="1" t="shared" si="6672"/>
        <v>2.39805415032146</v>
      </c>
      <c r="AE921" s="15">
        <f ca="1" t="shared" si="6673"/>
        <v>4500.17096698492</v>
      </c>
      <c r="AF921" s="15">
        <f ca="1" t="shared" si="6674"/>
        <v>5262.73566655823</v>
      </c>
      <c r="AG921" s="15">
        <f ca="1" t="shared" si="6675"/>
        <v>6291.04269622777</v>
      </c>
      <c r="AH921" s="15">
        <f ca="1" t="shared" si="6676"/>
        <v>7757.19736169858</v>
      </c>
      <c r="AI921" s="15">
        <f ca="1" t="shared" si="6677"/>
        <v>9434.59492812677</v>
      </c>
      <c r="AJ921" s="17">
        <f ca="1" t="shared" si="6678"/>
        <v>48729.2478321815</v>
      </c>
      <c r="AK921" s="17">
        <f ca="1" t="shared" si="6679"/>
        <v>54984.3515056712</v>
      </c>
      <c r="AL921" s="17">
        <f ca="1" t="shared" si="6680"/>
        <v>56004.8519609327</v>
      </c>
      <c r="AM921" s="17">
        <f ca="1" t="shared" si="6681"/>
        <v>80846.8334748727</v>
      </c>
      <c r="AN921" s="17">
        <f ca="1" t="shared" si="6682"/>
        <v>82678.5792814012</v>
      </c>
      <c r="AO921" s="17">
        <f ca="1">C921/'Ejercicio 3 - TIR'!$D$7</f>
        <v>12475.9928618582</v>
      </c>
      <c r="AP921" s="17">
        <f ca="1" t="shared" si="6683"/>
        <v>36253.2549703233</v>
      </c>
      <c r="AQ921" s="17">
        <f ca="1" t="shared" si="6684"/>
        <v>42508.358643813</v>
      </c>
      <c r="AR921" s="17">
        <f ca="1" t="shared" si="6685"/>
        <v>43528.8590990745</v>
      </c>
      <c r="AS921" s="17">
        <f ca="1" t="shared" si="6686"/>
        <v>68370.8406130145</v>
      </c>
      <c r="AT921" s="17">
        <f ca="1" t="shared" si="6687"/>
        <v>70202.586419543</v>
      </c>
      <c r="AU921" s="17">
        <f ca="1">AP921*'Ejercicio 3 - TIR'!$D$5</f>
        <v>18126.6274851616</v>
      </c>
      <c r="AV921" s="17">
        <f ca="1">AQ921*'Ejercicio 3 - TIR'!$D$5</f>
        <v>21254.1793219065</v>
      </c>
      <c r="AW921" s="17">
        <f ca="1">AR921*'Ejercicio 3 - TIR'!$D$5</f>
        <v>21764.4295495372</v>
      </c>
      <c r="AX921" s="17">
        <f ca="1">AS921*'Ejercicio 3 - TIR'!$D$5</f>
        <v>34185.4203065073</v>
      </c>
      <c r="AY921" s="17">
        <f ca="1">AT921*'Ejercicio 3 - TIR'!$D$5</f>
        <v>35101.2932097715</v>
      </c>
      <c r="AZ921" s="17">
        <f ca="1" t="shared" ref="AZ921:BD921" si="6857">AJ921-AU921-AE921</f>
        <v>26102.4493800349</v>
      </c>
      <c r="BA921" s="17">
        <f ca="1" t="shared" si="6857"/>
        <v>28467.4365172065</v>
      </c>
      <c r="BB921" s="17">
        <f ca="1" t="shared" si="6857"/>
        <v>27949.3797151677</v>
      </c>
      <c r="BC921" s="17">
        <f ca="1" t="shared" si="6857"/>
        <v>38904.2158066669</v>
      </c>
      <c r="BD921" s="17">
        <f ca="1" t="shared" si="6857"/>
        <v>38142.691143503</v>
      </c>
      <c r="BE921" s="17">
        <f ca="1" t="shared" ref="BE921:BI921" si="6858">AZ921/Z921</f>
        <v>22820.0463235668</v>
      </c>
      <c r="BF921" s="17">
        <f ca="1" t="shared" si="6858"/>
        <v>21281.4432195603</v>
      </c>
      <c r="BG921" s="17">
        <f ca="1" t="shared" si="6858"/>
        <v>17478.8885910226</v>
      </c>
      <c r="BH921" s="17">
        <f ca="1" t="shared" si="6858"/>
        <v>19731.3180707916</v>
      </c>
      <c r="BI921" s="17">
        <f ca="1" t="shared" si="6858"/>
        <v>15905.6838388699</v>
      </c>
      <c r="BJ921" s="17">
        <f ca="1" t="shared" si="6690"/>
        <v>75026.1416090524</v>
      </c>
      <c r="BK921" s="17">
        <f ca="1" t="shared" si="6691"/>
        <v>29918.1064617601</v>
      </c>
      <c r="BL921" s="17">
        <f ca="1" t="shared" si="6692"/>
        <v>104944.248070812</v>
      </c>
      <c r="BM921" s="17">
        <f ca="1">BK921*'Ejercicio 3 - TIR'!$D$5</f>
        <v>14959.05323088</v>
      </c>
      <c r="BN921" s="17">
        <f ca="1" t="shared" si="6693"/>
        <v>89985.1948399324</v>
      </c>
      <c r="BO921" s="17">
        <f ca="1" t="shared" si="6694"/>
        <v>37524.2547495726</v>
      </c>
      <c r="BP921" s="17">
        <f ca="1" t="shared" si="6695"/>
        <v>-93666.2226279346</v>
      </c>
      <c r="BQ921" s="17">
        <f ca="1" t="shared" ref="BQ921:BT921" si="6859">BE921</f>
        <v>22820.0463235668</v>
      </c>
      <c r="BR921" s="17">
        <f ca="1" t="shared" si="6859"/>
        <v>21281.4432195603</v>
      </c>
      <c r="BS921" s="17">
        <f ca="1" t="shared" si="6859"/>
        <v>17478.8885910226</v>
      </c>
      <c r="BT921" s="17">
        <f ca="1" t="shared" si="6859"/>
        <v>19731.3180707916</v>
      </c>
      <c r="BU921" s="17">
        <f ca="1" t="shared" si="6697"/>
        <v>53429.9385884425</v>
      </c>
      <c r="BV921" s="19">
        <f ca="1" t="shared" si="6698"/>
        <v>11.6111326982097</v>
      </c>
    </row>
    <row r="922" ht="15" customHeight="1" spans="1:74">
      <c r="A922" s="15">
        <v>921</v>
      </c>
      <c r="B922" s="16">
        <f ca="1" t="shared" ref="B922:F922" si="6860">RAND()</f>
        <v>0.523547513967506</v>
      </c>
      <c r="C922" s="17">
        <f ca="1">IF(B922&lt;=('Ejercicio 3 - TIR'!$D$13-'Ejercicio 3 - TIR'!$C$13)/('Ejercicio 3 - TIR'!$E$13-'Ejercicio 3 - TIR'!$C$13),'Ejercicio 3 - TIR'!$C$13+SQRT(('Ejercicio 3 - TIR'!$E$13-'Ejercicio 3 - TIR'!$C$13)*('Ejercicio 3 - TIR'!$D$13-'Ejercicio 3 - TIR'!$C$13)*B922),'Ejercicio 3 - TIR'!$E$13-SQRT(('Ejercicio 3 - TIR'!$E$13-'Ejercicio 3 - TIR'!$C$13)*('Ejercicio 3 - TIR'!$E$13-'Ejercicio 3 - TIR'!$D$13)*(1-B922)))</f>
        <v>76088.8523228392</v>
      </c>
      <c r="D922" s="16">
        <f ca="1" t="shared" si="6860"/>
        <v>0.759537666508719</v>
      </c>
      <c r="E922" s="17">
        <f ca="1">IF(D922&lt;=('Ejercicio 3 - TIR'!$D$14-'Ejercicio 3 - TIR'!$C$14)/('Ejercicio 3 - TIR'!$E$14-'Ejercicio 3 - TIR'!$C$14),'Ejercicio 3 - TIR'!$C$14+SQRT(('Ejercicio 3 - TIR'!$E$14-'Ejercicio 3 - TIR'!$C$14)*('Ejercicio 3 - TIR'!$D$14-'Ejercicio 3 - TIR'!$C$14)*D922),'Ejercicio 3 - TIR'!$E$14-SQRT(('Ejercicio 3 - TIR'!$E$14-'Ejercicio 3 - TIR'!$C$14)*('Ejercicio 3 - TIR'!$E$14-'Ejercicio 3 - TIR'!$D$14)*(1-D922)))</f>
        <v>33994.2236119139</v>
      </c>
      <c r="F922" s="16">
        <f ca="1" t="shared" si="6860"/>
        <v>0.125305397611007</v>
      </c>
      <c r="G922" s="17">
        <f ca="1">IF(F922&lt;=('Ejercicio 3 - TIR'!$D$18-'Ejercicio 3 - TIR'!$C$18)/('Ejercicio 3 - TIR'!$E$18-'Ejercicio 3 - TIR'!$C$18),'Ejercicio 3 - TIR'!$C$18+SQRT(('Ejercicio 3 - TIR'!$E$18-'Ejercicio 3 - TIR'!$C$18)*('Ejercicio 3 - TIR'!$D$18-'Ejercicio 3 - TIR'!$C$18)*F922),'Ejercicio 3 - TIR'!$E$18-SQRT(('Ejercicio 3 - TIR'!$E$18-'Ejercicio 3 - TIR'!$C$18)*('Ejercicio 3 - TIR'!$E$18-'Ejercicio 3 - TIR'!$D$18)*(1-F922)))</f>
        <v>34335.4134337628</v>
      </c>
      <c r="H922" s="16">
        <f ca="1" t="shared" ref="H922:L922" si="6861">RAND()</f>
        <v>0.520411657950923</v>
      </c>
      <c r="I922" s="17">
        <f ca="1">IF(H922&lt;=('Ejercicio 3 - TIR'!$D$18-'Ejercicio 3 - TIR'!$C$18)/('Ejercicio 3 - TIR'!$E$18-'Ejercicio 3 - TIR'!$C$18),'Ejercicio 3 - TIR'!$C$18+SQRT(('Ejercicio 3 - TIR'!$E$18-'Ejercicio 3 - TIR'!$C$18)*('Ejercicio 3 - TIR'!$D$18-'Ejercicio 3 - TIR'!$C$18)*H922),'Ejercicio 3 - TIR'!$E$18-SQRT(('Ejercicio 3 - TIR'!$E$18-'Ejercicio 3 - TIR'!$C$18)*('Ejercicio 3 - TIR'!$E$18-'Ejercicio 3 - TIR'!$D$18)*(1-H922)))</f>
        <v>38835.2560060611</v>
      </c>
      <c r="J922" s="16">
        <f ca="1" t="shared" si="6861"/>
        <v>0.343323403649712</v>
      </c>
      <c r="K922" s="17">
        <f ca="1">IF(J922&lt;=('Ejercicio 3 - TIR'!$D$18-'Ejercicio 3 - TIR'!$C$18)/('Ejercicio 3 - TIR'!$E$18-'Ejercicio 3 - TIR'!$C$18),'Ejercicio 3 - TIR'!$C$18+SQRT(('Ejercicio 3 - TIR'!$E$18-'Ejercicio 3 - TIR'!$C$18)*('Ejercicio 3 - TIR'!$D$18-'Ejercicio 3 - TIR'!$C$18)*J922),'Ejercicio 3 - TIR'!$E$18-SQRT(('Ejercicio 3 - TIR'!$E$18-'Ejercicio 3 - TIR'!$C$18)*('Ejercicio 3 - TIR'!$E$18-'Ejercicio 3 - TIR'!$D$18)*(1-J922)))</f>
        <v>37176.2462713773</v>
      </c>
      <c r="L922" s="16">
        <f ca="1" t="shared" si="6861"/>
        <v>0.123294408595478</v>
      </c>
      <c r="M922" s="17">
        <f ca="1">IF(L922&lt;=('Ejercicio 3 - TIR'!$D$18-'Ejercicio 3 - TIR'!$C$18)/('Ejercicio 3 - TIR'!$E$18-'Ejercicio 3 - TIR'!$C$18),'Ejercicio 3 - TIR'!$C$18+SQRT(('Ejercicio 3 - TIR'!$E$18-'Ejercicio 3 - TIR'!$C$18)*('Ejercicio 3 - TIR'!$D$18-'Ejercicio 3 - TIR'!$C$18)*L922),'Ejercicio 3 - TIR'!$E$18-SQRT(('Ejercicio 3 - TIR'!$E$18-'Ejercicio 3 - TIR'!$C$18)*('Ejercicio 3 - TIR'!$E$18-'Ejercicio 3 - TIR'!$D$18)*(1-L922)))</f>
        <v>34300.4838436299</v>
      </c>
      <c r="N922" s="16">
        <f ca="1" t="shared" ref="N922:R922" si="6862">RAND()</f>
        <v>0.651486113993791</v>
      </c>
      <c r="O922" s="17">
        <f ca="1">IF(N922&lt;=('Ejercicio 3 - TIR'!$D$18-'Ejercicio 3 - TIR'!$C$18)/('Ejercicio 3 - TIR'!$E$18-'Ejercicio 3 - TIR'!$C$18),'Ejercicio 3 - TIR'!$C$18+SQRT(('Ejercicio 3 - TIR'!$E$18-'Ejercicio 3 - TIR'!$C$18)*('Ejercicio 3 - TIR'!$D$18-'Ejercicio 3 - TIR'!$C$18)*N922),'Ejercicio 3 - TIR'!$E$18-SQRT(('Ejercicio 3 - TIR'!$E$18-'Ejercicio 3 - TIR'!$C$18)*('Ejercicio 3 - TIR'!$E$18-'Ejercicio 3 - TIR'!$D$18)*(1-N922)))</f>
        <v>39885.4902305889</v>
      </c>
      <c r="P922" s="16">
        <f ca="1" t="shared" si="6862"/>
        <v>0.30425402358506</v>
      </c>
      <c r="Q922" s="18">
        <f ca="1">IF(P922&lt;=('Ejercicio 3 - TIR'!$D$22-'Ejercicio 3 - TIR'!$C$22)/('Ejercicio 3 - TIR'!$E$22-'Ejercicio 3 - TIR'!$C$22),'Ejercicio 3 - TIR'!$C$22+SQRT(('Ejercicio 3 - TIR'!$E$22-'Ejercicio 3 - TIR'!$C$22)*('Ejercicio 3 - TIR'!$D$22-'Ejercicio 3 - TIR'!$C$22)*P922),'Ejercicio 3 - TIR'!$E$22-SQRT(('Ejercicio 3 - TIR'!$E$22-'Ejercicio 3 - TIR'!$C$22)*('Ejercicio 3 - TIR'!$E$22-'Ejercicio 3 - TIR'!$D$22)*(1-P922)))</f>
        <v>0.143402077737951</v>
      </c>
      <c r="R922" s="16">
        <f ca="1" t="shared" si="6862"/>
        <v>0.684441803989304</v>
      </c>
      <c r="S922" s="18">
        <f ca="1">IF(R922&lt;=('Ejercicio 3 - TIR'!$D$23-'Ejercicio 3 - TIR'!$C$23)/('Ejercicio 3 - TIR'!$E$23-'Ejercicio 3 - TIR'!$C$23),'Ejercicio 3 - TIR'!$C$23+SQRT(('Ejercicio 3 - TIR'!$E$23-'Ejercicio 3 - TIR'!$C$23)*('Ejercicio 3 - TIR'!$D$23-'Ejercicio 3 - TIR'!$C$23)*R922),'Ejercicio 3 - TIR'!$E$23-SQRT(('Ejercicio 3 - TIR'!$E$23-'Ejercicio 3 - TIR'!$C$23)*('Ejercicio 3 - TIR'!$E$23-'Ejercicio 3 - TIR'!$D$23)*(1-R922)))</f>
        <v>0.15616714971265</v>
      </c>
      <c r="T922" s="16">
        <f ca="1" t="shared" ref="T922:X922" si="6863">RAND()</f>
        <v>0.540426029021587</v>
      </c>
      <c r="U922" s="18">
        <f ca="1">IF(T922&lt;=('Ejercicio 3 - TIR'!$D$24-'Ejercicio 3 - TIR'!$C$24)/('Ejercicio 3 - TIR'!$E$24-'Ejercicio 3 - TIR'!$C$24),'Ejercicio 3 - TIR'!$C$24+SQRT(('Ejercicio 3 - TIR'!$E$24-'Ejercicio 3 - TIR'!$C$24)*('Ejercicio 3 - TIR'!$D$24-'Ejercicio 3 - TIR'!$C$24)*T922),'Ejercicio 3 - TIR'!$E$24-SQRT(('Ejercicio 3 - TIR'!$E$24-'Ejercicio 3 - TIR'!$C$24)*('Ejercicio 3 - TIR'!$E$24-'Ejercicio 3 - TIR'!$D$24)*(1-T922)))</f>
        <v>0.184127906128307</v>
      </c>
      <c r="V922" s="16">
        <f ca="1" t="shared" si="6863"/>
        <v>0.506900793600572</v>
      </c>
      <c r="W922" s="18">
        <f ca="1">IF(V922&lt;=('Ejercicio 3 - TIR'!$D$25-'Ejercicio 3 - TIR'!$C$25)/('Ejercicio 3 - TIR'!$E$25-'Ejercicio 3 - TIR'!$C$25),'Ejercicio 3 - TIR'!$C$25+SQRT(('Ejercicio 3 - TIR'!$E$25-'Ejercicio 3 - TIR'!$C$25)*('Ejercicio 3 - TIR'!$D$25-'Ejercicio 3 - TIR'!$C$25)*V922),'Ejercicio 3 - TIR'!$E$25-SQRT(('Ejercicio 3 - TIR'!$E$25-'Ejercicio 3 - TIR'!$C$25)*('Ejercicio 3 - TIR'!$E$25-'Ejercicio 3 - TIR'!$D$25)*(1-V922)))</f>
        <v>0.208456682578326</v>
      </c>
      <c r="X922" s="16">
        <f ca="1" t="shared" si="6863"/>
        <v>0.326858467074151</v>
      </c>
      <c r="Y922" s="18">
        <f ca="1">IF(X922&lt;=('Ejercicio 3 - TIR'!$D$26-'Ejercicio 3 - TIR'!$C$26)/('Ejercicio 3 - TIR'!$E$26-'Ejercicio 3 - TIR'!$C$26),'Ejercicio 3 - TIR'!$C$26+SQRT(('Ejercicio 3 - TIR'!$E$26-'Ejercicio 3 - TIR'!$C$26)*('Ejercicio 3 - TIR'!$D$26-'Ejercicio 3 - TIR'!$C$26)*X922),'Ejercicio 3 - TIR'!$E$26-SQRT(('Ejercicio 3 - TIR'!$E$26-'Ejercicio 3 - TIR'!$C$26)*('Ejercicio 3 - TIR'!$E$26-'Ejercicio 3 - TIR'!$D$26)*(1-X922)))</f>
        <v>0.21970720217557</v>
      </c>
      <c r="Z922" s="16">
        <f ca="1" t="shared" si="6668"/>
        <v>1.14340207773795</v>
      </c>
      <c r="AA922" s="16">
        <f ca="1" t="shared" si="6669"/>
        <v>1.32196392119381</v>
      </c>
      <c r="AB922" s="16">
        <f ca="1" t="shared" si="6670"/>
        <v>1.56537436998039</v>
      </c>
      <c r="AC922" s="16">
        <f ca="1" t="shared" si="6671"/>
        <v>1.89168711813964</v>
      </c>
      <c r="AD922" s="16">
        <f ca="1" t="shared" si="6672"/>
        <v>2.30730440225767</v>
      </c>
      <c r="AE922" s="15">
        <f ca="1" t="shared" si="6673"/>
        <v>4874.84229703697</v>
      </c>
      <c r="AF922" s="15">
        <f ca="1" t="shared" si="6674"/>
        <v>5636.13252386391</v>
      </c>
      <c r="AG922" s="15">
        <f ca="1" t="shared" si="6675"/>
        <v>6673.90180414462</v>
      </c>
      <c r="AH922" s="15">
        <f ca="1" t="shared" si="6676"/>
        <v>8065.12123409011</v>
      </c>
      <c r="AI922" s="15">
        <f ca="1" t="shared" si="6677"/>
        <v>9837.08645563883</v>
      </c>
      <c r="AJ922" s="17">
        <f ca="1" t="shared" si="6678"/>
        <v>39259.183060156</v>
      </c>
      <c r="AK922" s="17">
        <f ca="1" t="shared" si="6679"/>
        <v>51338.8073103379</v>
      </c>
      <c r="AL922" s="17">
        <f ca="1" t="shared" si="6680"/>
        <v>58194.7430852931</v>
      </c>
      <c r="AM922" s="17">
        <f ca="1" t="shared" si="6681"/>
        <v>64885.7834329515</v>
      </c>
      <c r="AN922" s="17">
        <f ca="1" t="shared" si="6682"/>
        <v>92027.967195243</v>
      </c>
      <c r="AO922" s="17">
        <f ca="1">C922/'Ejercicio 3 - TIR'!$D$7</f>
        <v>15217.7704645678</v>
      </c>
      <c r="AP922" s="17">
        <f ca="1" t="shared" si="6683"/>
        <v>24041.4125955881</v>
      </c>
      <c r="AQ922" s="17">
        <f ca="1" t="shared" si="6684"/>
        <v>36121.0368457701</v>
      </c>
      <c r="AR922" s="17">
        <f ca="1" t="shared" si="6685"/>
        <v>42976.9726207253</v>
      </c>
      <c r="AS922" s="17">
        <f ca="1" t="shared" si="6686"/>
        <v>49668.0129683836</v>
      </c>
      <c r="AT922" s="17">
        <f ca="1" t="shared" si="6687"/>
        <v>76810.1967306751</v>
      </c>
      <c r="AU922" s="17">
        <f ca="1">AP922*'Ejercicio 3 - TIR'!$D$5</f>
        <v>12020.7062977941</v>
      </c>
      <c r="AV922" s="17">
        <f ca="1">AQ922*'Ejercicio 3 - TIR'!$D$5</f>
        <v>18060.518422885</v>
      </c>
      <c r="AW922" s="17">
        <f ca="1">AR922*'Ejercicio 3 - TIR'!$D$5</f>
        <v>21488.4863103626</v>
      </c>
      <c r="AX922" s="17">
        <f ca="1">AS922*'Ejercicio 3 - TIR'!$D$5</f>
        <v>24834.0064841918</v>
      </c>
      <c r="AY922" s="17">
        <f ca="1">AT922*'Ejercicio 3 - TIR'!$D$5</f>
        <v>38405.0983653376</v>
      </c>
      <c r="AZ922" s="17">
        <f ca="1" t="shared" ref="AZ922:BD922" si="6864">AJ922-AU922-AE922</f>
        <v>22363.6344653249</v>
      </c>
      <c r="BA922" s="17">
        <f ca="1" t="shared" si="6864"/>
        <v>27642.156363589</v>
      </c>
      <c r="BB922" s="17">
        <f ca="1" t="shared" si="6864"/>
        <v>30032.3549707859</v>
      </c>
      <c r="BC922" s="17">
        <f ca="1" t="shared" si="6864"/>
        <v>31986.6557146695</v>
      </c>
      <c r="BD922" s="17">
        <f ca="1" t="shared" si="6864"/>
        <v>43785.7823742666</v>
      </c>
      <c r="BE922" s="17">
        <f ca="1" t="shared" ref="BE922:BI922" si="6865">AZ922/Z922</f>
        <v>19558.8541430395</v>
      </c>
      <c r="BF922" s="17">
        <f ca="1" t="shared" si="6865"/>
        <v>20909.9173740132</v>
      </c>
      <c r="BG922" s="17">
        <f ca="1" t="shared" si="6865"/>
        <v>19185.4137557919</v>
      </c>
      <c r="BH922" s="17">
        <f ca="1" t="shared" si="6865"/>
        <v>16909.0625019039</v>
      </c>
      <c r="BI922" s="17">
        <f ca="1" t="shared" si="6865"/>
        <v>18977.0289223315</v>
      </c>
      <c r="BJ922" s="17">
        <f ca="1" t="shared" si="6690"/>
        <v>78435.0217911006</v>
      </c>
      <c r="BK922" s="17">
        <f ca="1" t="shared" si="6691"/>
        <v>35112.0287854441</v>
      </c>
      <c r="BL922" s="17">
        <f ca="1" t="shared" si="6692"/>
        <v>113547.050576545</v>
      </c>
      <c r="BM922" s="17">
        <f ca="1">BK922*'Ejercicio 3 - TIR'!$D$5</f>
        <v>17556.014392722</v>
      </c>
      <c r="BN922" s="17">
        <f ca="1" t="shared" si="6693"/>
        <v>95991.0361838226</v>
      </c>
      <c r="BO922" s="17">
        <f ca="1" t="shared" si="6694"/>
        <v>41603.1088441979</v>
      </c>
      <c r="BP922" s="17">
        <f ca="1" t="shared" si="6695"/>
        <v>-110083.075934753</v>
      </c>
      <c r="BQ922" s="17">
        <f ca="1" t="shared" ref="BQ922:BT922" si="6866">BE922</f>
        <v>19558.8541430395</v>
      </c>
      <c r="BR922" s="17">
        <f ca="1" t="shared" si="6866"/>
        <v>20909.9173740132</v>
      </c>
      <c r="BS922" s="17">
        <f ca="1" t="shared" si="6866"/>
        <v>19185.4137557919</v>
      </c>
      <c r="BT922" s="17">
        <f ca="1" t="shared" si="6866"/>
        <v>16909.0625019039</v>
      </c>
      <c r="BU922" s="17">
        <f ca="1" t="shared" si="6697"/>
        <v>60580.1377665294</v>
      </c>
      <c r="BV922" s="19">
        <f ca="1" t="shared" si="6698"/>
        <v>6.48874093995968</v>
      </c>
    </row>
    <row r="923" ht="15" customHeight="1" spans="1:74">
      <c r="A923" s="15">
        <v>922</v>
      </c>
      <c r="B923" s="16">
        <f ca="1" t="shared" ref="B923:F923" si="6867">RAND()</f>
        <v>0.908288789972383</v>
      </c>
      <c r="C923" s="17">
        <f ca="1">IF(B923&lt;=('Ejercicio 3 - TIR'!$D$13-'Ejercicio 3 - TIR'!$C$13)/('Ejercicio 3 - TIR'!$E$13-'Ejercicio 3 - TIR'!$C$13),'Ejercicio 3 - TIR'!$C$13+SQRT(('Ejercicio 3 - TIR'!$E$13-'Ejercicio 3 - TIR'!$C$13)*('Ejercicio 3 - TIR'!$D$13-'Ejercicio 3 - TIR'!$C$13)*B923),'Ejercicio 3 - TIR'!$E$13-SQRT(('Ejercicio 3 - TIR'!$E$13-'Ejercicio 3 - TIR'!$C$13)*('Ejercicio 3 - TIR'!$E$13-'Ejercicio 3 - TIR'!$D$13)*(1-B923)))</f>
        <v>89509.3636020907</v>
      </c>
      <c r="D923" s="16">
        <f ca="1" t="shared" si="6867"/>
        <v>0.439288992875027</v>
      </c>
      <c r="E923" s="17">
        <f ca="1">IF(D923&lt;=('Ejercicio 3 - TIR'!$D$14-'Ejercicio 3 - TIR'!$C$14)/('Ejercicio 3 - TIR'!$E$14-'Ejercicio 3 - TIR'!$C$14),'Ejercicio 3 - TIR'!$C$14+SQRT(('Ejercicio 3 - TIR'!$E$14-'Ejercicio 3 - TIR'!$C$14)*('Ejercicio 3 - TIR'!$D$14-'Ejercicio 3 - TIR'!$C$14)*D923),'Ejercicio 3 - TIR'!$E$14-SQRT(('Ejercicio 3 - TIR'!$E$14-'Ejercicio 3 - TIR'!$C$14)*('Ejercicio 3 - TIR'!$E$14-'Ejercicio 3 - TIR'!$D$14)*(1-D923)))</f>
        <v>30829.0321629205</v>
      </c>
      <c r="F923" s="16">
        <f ca="1" t="shared" si="6867"/>
        <v>0.38438153658803</v>
      </c>
      <c r="G923" s="17">
        <f ca="1">IF(F923&lt;=('Ejercicio 3 - TIR'!$D$18-'Ejercicio 3 - TIR'!$C$18)/('Ejercicio 3 - TIR'!$E$18-'Ejercicio 3 - TIR'!$C$18),'Ejercicio 3 - TIR'!$C$18+SQRT(('Ejercicio 3 - TIR'!$E$18-'Ejercicio 3 - TIR'!$C$18)*('Ejercicio 3 - TIR'!$D$18-'Ejercicio 3 - TIR'!$C$18)*F923),'Ejercicio 3 - TIR'!$E$18-SQRT(('Ejercicio 3 - TIR'!$E$18-'Ejercicio 3 - TIR'!$C$18)*('Ejercicio 3 - TIR'!$E$18-'Ejercicio 3 - TIR'!$D$18)*(1-F923)))</f>
        <v>37593.2358377838</v>
      </c>
      <c r="H923" s="16">
        <f ca="1" t="shared" ref="H923:L923" si="6868">RAND()</f>
        <v>0.919197900054441</v>
      </c>
      <c r="I923" s="17">
        <f ca="1">IF(H923&lt;=('Ejercicio 3 - TIR'!$D$18-'Ejercicio 3 - TIR'!$C$18)/('Ejercicio 3 - TIR'!$E$18-'Ejercicio 3 - TIR'!$C$18),'Ejercicio 3 - TIR'!$C$18+SQRT(('Ejercicio 3 - TIR'!$E$18-'Ejercicio 3 - TIR'!$C$18)*('Ejercicio 3 - TIR'!$D$18-'Ejercicio 3 - TIR'!$C$18)*H923),'Ejercicio 3 - TIR'!$E$18-SQRT(('Ejercicio 3 - TIR'!$E$18-'Ejercicio 3 - TIR'!$C$18)*('Ejercicio 3 - TIR'!$E$18-'Ejercicio 3 - TIR'!$D$18)*(1-H923)))</f>
        <v>42538.2612860182</v>
      </c>
      <c r="J923" s="16">
        <f ca="1" t="shared" si="6868"/>
        <v>0.244006909458832</v>
      </c>
      <c r="K923" s="17">
        <f ca="1">IF(J923&lt;=('Ejercicio 3 - TIR'!$D$18-'Ejercicio 3 - TIR'!$C$18)/('Ejercicio 3 - TIR'!$E$18-'Ejercicio 3 - TIR'!$C$18),'Ejercicio 3 - TIR'!$C$18+SQRT(('Ejercicio 3 - TIR'!$E$18-'Ejercicio 3 - TIR'!$C$18)*('Ejercicio 3 - TIR'!$D$18-'Ejercicio 3 - TIR'!$C$18)*J923),'Ejercicio 3 - TIR'!$E$18-SQRT(('Ejercicio 3 - TIR'!$E$18-'Ejercicio 3 - TIR'!$C$18)*('Ejercicio 3 - TIR'!$E$18-'Ejercicio 3 - TIR'!$D$18)*(1-J923)))</f>
        <v>36049.8790416689</v>
      </c>
      <c r="L923" s="16">
        <f ca="1" t="shared" si="6868"/>
        <v>0.399917010130998</v>
      </c>
      <c r="M923" s="17">
        <f ca="1">IF(L923&lt;=('Ejercicio 3 - TIR'!$D$18-'Ejercicio 3 - TIR'!$C$18)/('Ejercicio 3 - TIR'!$E$18-'Ejercicio 3 - TIR'!$C$18),'Ejercicio 3 - TIR'!$C$18+SQRT(('Ejercicio 3 - TIR'!$E$18-'Ejercicio 3 - TIR'!$C$18)*('Ejercicio 3 - TIR'!$D$18-'Ejercicio 3 - TIR'!$C$18)*L923),'Ejercicio 3 - TIR'!$E$18-SQRT(('Ejercicio 3 - TIR'!$E$18-'Ejercicio 3 - TIR'!$C$18)*('Ejercicio 3 - TIR'!$E$18-'Ejercicio 3 - TIR'!$D$18)*(1-L923)))</f>
        <v>37745.1631047803</v>
      </c>
      <c r="N923" s="16">
        <f ca="1" t="shared" ref="N923:R923" si="6869">RAND()</f>
        <v>0.914558333336641</v>
      </c>
      <c r="O923" s="17">
        <f ca="1">IF(N923&lt;=('Ejercicio 3 - TIR'!$D$18-'Ejercicio 3 - TIR'!$C$18)/('Ejercicio 3 - TIR'!$E$18-'Ejercicio 3 - TIR'!$C$18),'Ejercicio 3 - TIR'!$C$18+SQRT(('Ejercicio 3 - TIR'!$E$18-'Ejercicio 3 - TIR'!$C$18)*('Ejercicio 3 - TIR'!$D$18-'Ejercicio 3 - TIR'!$C$18)*N923),'Ejercicio 3 - TIR'!$E$18-SQRT(('Ejercicio 3 - TIR'!$E$18-'Ejercicio 3 - TIR'!$C$18)*('Ejercicio 3 - TIR'!$E$18-'Ejercicio 3 - TIR'!$D$18)*(1-N923)))</f>
        <v>42468.5725371341</v>
      </c>
      <c r="P923" s="16">
        <f ca="1" t="shared" si="6869"/>
        <v>0.916702698158669</v>
      </c>
      <c r="Q923" s="18">
        <f ca="1">IF(P923&lt;=('Ejercicio 3 - TIR'!$D$22-'Ejercicio 3 - TIR'!$C$22)/('Ejercicio 3 - TIR'!$E$22-'Ejercicio 3 - TIR'!$C$22),'Ejercicio 3 - TIR'!$C$22+SQRT(('Ejercicio 3 - TIR'!$E$22-'Ejercicio 3 - TIR'!$C$22)*('Ejercicio 3 - TIR'!$D$22-'Ejercicio 3 - TIR'!$C$22)*P923),'Ejercicio 3 - TIR'!$E$22-SQRT(('Ejercicio 3 - TIR'!$E$22-'Ejercicio 3 - TIR'!$C$22)*('Ejercicio 3 - TIR'!$E$22-'Ejercicio 3 - TIR'!$D$22)*(1-P923)))</f>
        <v>0.167755199335457</v>
      </c>
      <c r="R923" s="16">
        <f ca="1" t="shared" si="6869"/>
        <v>0.790929291395512</v>
      </c>
      <c r="S923" s="18">
        <f ca="1">IF(R923&lt;=('Ejercicio 3 - TIR'!$D$23-'Ejercicio 3 - TIR'!$C$23)/('Ejercicio 3 - TIR'!$E$23-'Ejercicio 3 - TIR'!$C$23),'Ejercicio 3 - TIR'!$C$23+SQRT(('Ejercicio 3 - TIR'!$E$23-'Ejercicio 3 - TIR'!$C$23)*('Ejercicio 3 - TIR'!$D$23-'Ejercicio 3 - TIR'!$C$23)*R923),'Ejercicio 3 - TIR'!$E$23-SQRT(('Ejercicio 3 - TIR'!$E$23-'Ejercicio 3 - TIR'!$C$23)*('Ejercicio 3 - TIR'!$E$23-'Ejercicio 3 - TIR'!$D$23)*(1-R923)))</f>
        <v>0.16060084343359</v>
      </c>
      <c r="T923" s="16">
        <f ca="1" t="shared" ref="T923:X923" si="6870">RAND()</f>
        <v>0.649125485920167</v>
      </c>
      <c r="U923" s="18">
        <f ca="1">IF(T923&lt;=('Ejercicio 3 - TIR'!$D$24-'Ejercicio 3 - TIR'!$C$24)/('Ejercicio 3 - TIR'!$E$24-'Ejercicio 3 - TIR'!$C$24),'Ejercicio 3 - TIR'!$C$24+SQRT(('Ejercicio 3 - TIR'!$E$24-'Ejercicio 3 - TIR'!$C$24)*('Ejercicio 3 - TIR'!$D$24-'Ejercicio 3 - TIR'!$C$24)*T923),'Ejercicio 3 - TIR'!$E$24-SQRT(('Ejercicio 3 - TIR'!$E$24-'Ejercicio 3 - TIR'!$C$24)*('Ejercicio 3 - TIR'!$E$24-'Ejercicio 3 - TIR'!$D$24)*(1-T923)))</f>
        <v>0.188655963255772</v>
      </c>
      <c r="V923" s="16">
        <f ca="1" t="shared" si="6870"/>
        <v>0.884751609126949</v>
      </c>
      <c r="W923" s="18">
        <f ca="1">IF(V923&lt;=('Ejercicio 3 - TIR'!$D$25-'Ejercicio 3 - TIR'!$C$25)/('Ejercicio 3 - TIR'!$E$25-'Ejercicio 3 - TIR'!$C$25),'Ejercicio 3 - TIR'!$C$25+SQRT(('Ejercicio 3 - TIR'!$E$25-'Ejercicio 3 - TIR'!$C$25)*('Ejercicio 3 - TIR'!$D$25-'Ejercicio 3 - TIR'!$C$25)*V923),'Ejercicio 3 - TIR'!$E$25-SQRT(('Ejercicio 3 - TIR'!$E$25-'Ejercicio 3 - TIR'!$C$25)*('Ejercicio 3 - TIR'!$E$25-'Ejercicio 3 - TIR'!$D$25)*(1-V923)))</f>
        <v>0.229915942440441</v>
      </c>
      <c r="X923" s="16">
        <f ca="1" t="shared" si="6870"/>
        <v>0.233178284578463</v>
      </c>
      <c r="Y923" s="18">
        <f ca="1">IF(X923&lt;=('Ejercicio 3 - TIR'!$D$26-'Ejercicio 3 - TIR'!$C$26)/('Ejercicio 3 - TIR'!$E$26-'Ejercicio 3 - TIR'!$C$26),'Ejercicio 3 - TIR'!$C$26+SQRT(('Ejercicio 3 - TIR'!$E$26-'Ejercicio 3 - TIR'!$C$26)*('Ejercicio 3 - TIR'!$D$26-'Ejercicio 3 - TIR'!$C$26)*X923),'Ejercicio 3 - TIR'!$E$26-SQRT(('Ejercicio 3 - TIR'!$E$26-'Ejercicio 3 - TIR'!$C$26)*('Ejercicio 3 - TIR'!$E$26-'Ejercicio 3 - TIR'!$D$26)*(1-X923)))</f>
        <v>0.215091460068355</v>
      </c>
      <c r="Z923" s="16">
        <f ca="1" t="shared" si="6668"/>
        <v>1.16775519933546</v>
      </c>
      <c r="AA923" s="16">
        <f ca="1" t="shared" si="6669"/>
        <v>1.35529766927269</v>
      </c>
      <c r="AB923" s="16">
        <f ca="1" t="shared" si="6670"/>
        <v>1.61098265656763</v>
      </c>
      <c r="AC923" s="16">
        <f ca="1" t="shared" si="6671"/>
        <v>1.98137325230759</v>
      </c>
      <c r="AD923" s="16">
        <f ca="1" t="shared" si="6672"/>
        <v>2.40754971808681</v>
      </c>
      <c r="AE923" s="15">
        <f ca="1" t="shared" si="6673"/>
        <v>5171.73043580994</v>
      </c>
      <c r="AF923" s="15">
        <f ca="1" t="shared" si="6674"/>
        <v>6002.31470581219</v>
      </c>
      <c r="AG923" s="15">
        <f ca="1" t="shared" si="6675"/>
        <v>7134.68716840147</v>
      </c>
      <c r="AH923" s="15">
        <f ca="1" t="shared" si="6676"/>
        <v>8775.06549274222</v>
      </c>
      <c r="AI923" s="15">
        <f ca="1" t="shared" si="6677"/>
        <v>10662.5071417716</v>
      </c>
      <c r="AJ923" s="17">
        <f ca="1" t="shared" si="6678"/>
        <v>43899.6966094161</v>
      </c>
      <c r="AK923" s="17">
        <f ca="1" t="shared" si="6679"/>
        <v>57652.0063758532</v>
      </c>
      <c r="AL923" s="17">
        <f ca="1" t="shared" si="6680"/>
        <v>58075.7299074896</v>
      </c>
      <c r="AM923" s="17">
        <f ca="1" t="shared" si="6681"/>
        <v>74787.2565797988</v>
      </c>
      <c r="AN923" s="17">
        <f ca="1" t="shared" si="6682"/>
        <v>102245.199839326</v>
      </c>
      <c r="AO923" s="17">
        <f ca="1">C923/'Ejercicio 3 - TIR'!$D$7</f>
        <v>17901.8727204181</v>
      </c>
      <c r="AP923" s="17">
        <f ca="1" t="shared" si="6683"/>
        <v>25997.823888998</v>
      </c>
      <c r="AQ923" s="17">
        <f ca="1" t="shared" si="6684"/>
        <v>39750.1336554351</v>
      </c>
      <c r="AR923" s="17">
        <f ca="1" t="shared" si="6685"/>
        <v>40173.8571870715</v>
      </c>
      <c r="AS923" s="17">
        <f ca="1" t="shared" si="6686"/>
        <v>56885.3838593807</v>
      </c>
      <c r="AT923" s="17">
        <f ca="1" t="shared" si="6687"/>
        <v>84343.3271189082</v>
      </c>
      <c r="AU923" s="17">
        <f ca="1">AP923*'Ejercicio 3 - TIR'!$D$5</f>
        <v>12998.911944499</v>
      </c>
      <c r="AV923" s="17">
        <f ca="1">AQ923*'Ejercicio 3 - TIR'!$D$5</f>
        <v>19875.0668277175</v>
      </c>
      <c r="AW923" s="17">
        <f ca="1">AR923*'Ejercicio 3 - TIR'!$D$5</f>
        <v>20086.9285935358</v>
      </c>
      <c r="AX923" s="17">
        <f ca="1">AS923*'Ejercicio 3 - TIR'!$D$5</f>
        <v>28442.6919296903</v>
      </c>
      <c r="AY923" s="17">
        <f ca="1">AT923*'Ejercicio 3 - TIR'!$D$5</f>
        <v>42171.6635594541</v>
      </c>
      <c r="AZ923" s="17">
        <f ca="1" t="shared" ref="AZ923:BD923" si="6871">AJ923-AU923-AE923</f>
        <v>25729.0542291072</v>
      </c>
      <c r="BA923" s="17">
        <f ca="1" t="shared" si="6871"/>
        <v>31774.6248423235</v>
      </c>
      <c r="BB923" s="17">
        <f ca="1" t="shared" si="6871"/>
        <v>30854.1141455524</v>
      </c>
      <c r="BC923" s="17">
        <f ca="1" t="shared" si="6871"/>
        <v>37569.4991573662</v>
      </c>
      <c r="BD923" s="17">
        <f ca="1" t="shared" si="6871"/>
        <v>49411.0291381006</v>
      </c>
      <c r="BE923" s="17">
        <f ca="1" t="shared" ref="BE923:BI923" si="6872">AZ923/Z923</f>
        <v>22032.9177243218</v>
      </c>
      <c r="BF923" s="17">
        <f ca="1" t="shared" si="6872"/>
        <v>23444.7572387364</v>
      </c>
      <c r="BG923" s="17">
        <f ca="1" t="shared" si="6872"/>
        <v>19152.3564948181</v>
      </c>
      <c r="BH923" s="17">
        <f ca="1" t="shared" si="6872"/>
        <v>18961.3436608228</v>
      </c>
      <c r="BI923" s="17">
        <f ca="1" t="shared" si="6872"/>
        <v>20523.3681227426</v>
      </c>
      <c r="BJ923" s="17">
        <f ca="1" t="shared" si="6690"/>
        <v>74222.4276927285</v>
      </c>
      <c r="BK923" s="17">
        <f ca="1" t="shared" si="6691"/>
        <v>43099.6486212686</v>
      </c>
      <c r="BL923" s="17">
        <f ca="1" t="shared" si="6692"/>
        <v>117322.076313997</v>
      </c>
      <c r="BM923" s="17">
        <f ca="1">BK923*'Ejercicio 3 - TIR'!$D$5</f>
        <v>21549.8243106343</v>
      </c>
      <c r="BN923" s="17">
        <f ca="1" t="shared" si="6693"/>
        <v>95772.2520033628</v>
      </c>
      <c r="BO923" s="17">
        <f ca="1" t="shared" si="6694"/>
        <v>39779.9685231296</v>
      </c>
      <c r="BP923" s="17">
        <f ca="1" t="shared" si="6695"/>
        <v>-120338.395765011</v>
      </c>
      <c r="BQ923" s="17">
        <f ca="1" t="shared" ref="BQ923:BT923" si="6873">BE923</f>
        <v>22032.9177243218</v>
      </c>
      <c r="BR923" s="17">
        <f ca="1" t="shared" si="6873"/>
        <v>23444.7572387364</v>
      </c>
      <c r="BS923" s="17">
        <f ca="1" t="shared" si="6873"/>
        <v>19152.3564948181</v>
      </c>
      <c r="BT923" s="17">
        <f ca="1" t="shared" si="6873"/>
        <v>18961.3436608228</v>
      </c>
      <c r="BU923" s="17">
        <f ca="1" t="shared" si="6697"/>
        <v>60303.3366458722</v>
      </c>
      <c r="BV923" s="19">
        <f ca="1" t="shared" si="6698"/>
        <v>5.33513600928892</v>
      </c>
    </row>
    <row r="924" ht="15" customHeight="1" spans="1:74">
      <c r="A924" s="15">
        <v>923</v>
      </c>
      <c r="B924" s="16">
        <f ca="1" t="shared" ref="B924:F924" si="6874">RAND()</f>
        <v>0.441758538239198</v>
      </c>
      <c r="C924" s="17">
        <f ca="1">IF(B924&lt;=('Ejercicio 3 - TIR'!$D$13-'Ejercicio 3 - TIR'!$C$13)/('Ejercicio 3 - TIR'!$E$13-'Ejercicio 3 - TIR'!$C$13),'Ejercicio 3 - TIR'!$C$13+SQRT(('Ejercicio 3 - TIR'!$E$13-'Ejercicio 3 - TIR'!$C$13)*('Ejercicio 3 - TIR'!$D$13-'Ejercicio 3 - TIR'!$C$13)*B924),'Ejercicio 3 - TIR'!$E$13-SQRT(('Ejercicio 3 - TIR'!$E$13-'Ejercicio 3 - TIR'!$C$13)*('Ejercicio 3 - TIR'!$E$13-'Ejercicio 3 - TIR'!$D$13)*(1-B924)))</f>
        <v>74117.7714616194</v>
      </c>
      <c r="D924" s="16">
        <f ca="1" t="shared" si="6874"/>
        <v>0.78494983753014</v>
      </c>
      <c r="E924" s="17">
        <f ca="1">IF(D924&lt;=('Ejercicio 3 - TIR'!$D$14-'Ejercicio 3 - TIR'!$C$14)/('Ejercicio 3 - TIR'!$E$14-'Ejercicio 3 - TIR'!$C$14),'Ejercicio 3 - TIR'!$C$14+SQRT(('Ejercicio 3 - TIR'!$E$14-'Ejercicio 3 - TIR'!$C$14)*('Ejercicio 3 - TIR'!$D$14-'Ejercicio 3 - TIR'!$C$14)*D924),'Ejercicio 3 - TIR'!$E$14-SQRT(('Ejercicio 3 - TIR'!$E$14-'Ejercicio 3 - TIR'!$C$14)*('Ejercicio 3 - TIR'!$E$14-'Ejercicio 3 - TIR'!$D$14)*(1-D924)))</f>
        <v>34320.4292089561</v>
      </c>
      <c r="F924" s="16">
        <f ca="1" t="shared" si="6874"/>
        <v>0.957545121247931</v>
      </c>
      <c r="G924" s="17">
        <f ca="1">IF(F924&lt;=('Ejercicio 3 - TIR'!$D$18-'Ejercicio 3 - TIR'!$C$18)/('Ejercicio 3 - TIR'!$E$18-'Ejercicio 3 - TIR'!$C$18),'Ejercicio 3 - TIR'!$C$18+SQRT(('Ejercicio 3 - TIR'!$E$18-'Ejercicio 3 - TIR'!$C$18)*('Ejercicio 3 - TIR'!$D$18-'Ejercicio 3 - TIR'!$C$18)*F924),'Ejercicio 3 - TIR'!$E$18-SQRT(('Ejercicio 3 - TIR'!$E$18-'Ejercicio 3 - TIR'!$C$18)*('Ejercicio 3 - TIR'!$E$18-'Ejercicio 3 - TIR'!$D$18)*(1-F924)))</f>
        <v>43215.5908803177</v>
      </c>
      <c r="H924" s="16">
        <f ca="1" t="shared" ref="H924:L924" si="6875">RAND()</f>
        <v>0.756601669178728</v>
      </c>
      <c r="I924" s="17">
        <f ca="1">IF(H924&lt;=('Ejercicio 3 - TIR'!$D$18-'Ejercicio 3 - TIR'!$C$18)/('Ejercicio 3 - TIR'!$E$18-'Ejercicio 3 - TIR'!$C$18),'Ejercicio 3 - TIR'!$C$18+SQRT(('Ejercicio 3 - TIR'!$E$18-'Ejercicio 3 - TIR'!$C$18)*('Ejercicio 3 - TIR'!$D$18-'Ejercicio 3 - TIR'!$C$18)*H924),'Ejercicio 3 - TIR'!$E$18-SQRT(('Ejercicio 3 - TIR'!$E$18-'Ejercicio 3 - TIR'!$C$18)*('Ejercicio 3 - TIR'!$E$18-'Ejercicio 3 - TIR'!$D$18)*(1-H924)))</f>
        <v>40727.4276118952</v>
      </c>
      <c r="J924" s="16">
        <f ca="1" t="shared" si="6875"/>
        <v>0.444172717430841</v>
      </c>
      <c r="K924" s="17">
        <f ca="1">IF(J924&lt;=('Ejercicio 3 - TIR'!$D$18-'Ejercicio 3 - TIR'!$C$18)/('Ejercicio 3 - TIR'!$E$18-'Ejercicio 3 - TIR'!$C$18),'Ejercicio 3 - TIR'!$C$18+SQRT(('Ejercicio 3 - TIR'!$E$18-'Ejercicio 3 - TIR'!$C$18)*('Ejercicio 3 - TIR'!$D$18-'Ejercicio 3 - TIR'!$C$18)*J924),'Ejercicio 3 - TIR'!$E$18-SQRT(('Ejercicio 3 - TIR'!$E$18-'Ejercicio 3 - TIR'!$C$18)*('Ejercicio 3 - TIR'!$E$18-'Ejercicio 3 - TIR'!$D$18)*(1-J924)))</f>
        <v>38162.4694556627</v>
      </c>
      <c r="L924" s="16">
        <f ca="1" t="shared" si="6875"/>
        <v>0.577521093515982</v>
      </c>
      <c r="M924" s="17">
        <f ca="1">IF(L924&lt;=('Ejercicio 3 - TIR'!$D$18-'Ejercicio 3 - TIR'!$C$18)/('Ejercicio 3 - TIR'!$E$18-'Ejercicio 3 - TIR'!$C$18),'Ejercicio 3 - TIR'!$C$18+SQRT(('Ejercicio 3 - TIR'!$E$18-'Ejercicio 3 - TIR'!$C$18)*('Ejercicio 3 - TIR'!$D$18-'Ejercicio 3 - TIR'!$C$18)*L924),'Ejercicio 3 - TIR'!$E$18-SQRT(('Ejercicio 3 - TIR'!$E$18-'Ejercicio 3 - TIR'!$C$18)*('Ejercicio 3 - TIR'!$E$18-'Ejercicio 3 - TIR'!$D$18)*(1-L924)))</f>
        <v>39307.4252093368</v>
      </c>
      <c r="N924" s="16">
        <f ca="1" t="shared" ref="N924:R924" si="6876">RAND()</f>
        <v>0.01570804425297</v>
      </c>
      <c r="O924" s="17">
        <f ca="1">IF(N924&lt;=('Ejercicio 3 - TIR'!$D$18-'Ejercicio 3 - TIR'!$C$18)/('Ejercicio 3 - TIR'!$E$18-'Ejercicio 3 - TIR'!$C$18),'Ejercicio 3 - TIR'!$C$18+SQRT(('Ejercicio 3 - TIR'!$E$18-'Ejercicio 3 - TIR'!$C$18)*('Ejercicio 3 - TIR'!$D$18-'Ejercicio 3 - TIR'!$C$18)*N924),'Ejercicio 3 - TIR'!$E$18-SQRT(('Ejercicio 3 - TIR'!$E$18-'Ejercicio 3 - TIR'!$C$18)*('Ejercicio 3 - TIR'!$E$18-'Ejercicio 3 - TIR'!$D$18)*(1-N924)))</f>
        <v>31534.9940188631</v>
      </c>
      <c r="P924" s="16">
        <f ca="1" t="shared" si="6876"/>
        <v>0.573927503592472</v>
      </c>
      <c r="Q924" s="18">
        <f ca="1">IF(P924&lt;=('Ejercicio 3 - TIR'!$D$22-'Ejercicio 3 - TIR'!$C$22)/('Ejercicio 3 - TIR'!$E$22-'Ejercicio 3 - TIR'!$C$22),'Ejercicio 3 - TIR'!$C$22+SQRT(('Ejercicio 3 - TIR'!$E$22-'Ejercicio 3 - TIR'!$C$22)*('Ejercicio 3 - TIR'!$D$22-'Ejercicio 3 - TIR'!$C$22)*P924),'Ejercicio 3 - TIR'!$E$22-SQRT(('Ejercicio 3 - TIR'!$E$22-'Ejercicio 3 - TIR'!$C$22)*('Ejercicio 3 - TIR'!$E$22-'Ejercicio 3 - TIR'!$D$22)*(1-P924)))</f>
        <v>0.1523064900467</v>
      </c>
      <c r="R924" s="16">
        <f ca="1" t="shared" si="6876"/>
        <v>0.986466521024076</v>
      </c>
      <c r="S924" s="18">
        <f ca="1">IF(R924&lt;=('Ejercicio 3 - TIR'!$D$23-'Ejercicio 3 - TIR'!$C$23)/('Ejercicio 3 - TIR'!$E$23-'Ejercicio 3 - TIR'!$C$23),'Ejercicio 3 - TIR'!$C$23+SQRT(('Ejercicio 3 - TIR'!$E$23-'Ejercicio 3 - TIR'!$C$23)*('Ejercicio 3 - TIR'!$D$23-'Ejercicio 3 - TIR'!$C$23)*R924),'Ejercicio 3 - TIR'!$E$23-SQRT(('Ejercicio 3 - TIR'!$E$23-'Ejercicio 3 - TIR'!$C$23)*('Ejercicio 3 - TIR'!$E$23-'Ejercicio 3 - TIR'!$D$23)*(1-R924)))</f>
        <v>0.17506438837056</v>
      </c>
      <c r="T924" s="16">
        <f ca="1" t="shared" ref="T924:X924" si="6877">RAND()</f>
        <v>0.59048713696235</v>
      </c>
      <c r="U924" s="18">
        <f ca="1">IF(T924&lt;=('Ejercicio 3 - TIR'!$D$24-'Ejercicio 3 - TIR'!$C$24)/('Ejercicio 3 - TIR'!$E$24-'Ejercicio 3 - TIR'!$C$24),'Ejercicio 3 - TIR'!$C$24+SQRT(('Ejercicio 3 - TIR'!$E$24-'Ejercicio 3 - TIR'!$C$24)*('Ejercicio 3 - TIR'!$D$24-'Ejercicio 3 - TIR'!$C$24)*T924),'Ejercicio 3 - TIR'!$E$24-SQRT(('Ejercicio 3 - TIR'!$E$24-'Ejercicio 3 - TIR'!$C$24)*('Ejercicio 3 - TIR'!$E$24-'Ejercicio 3 - TIR'!$D$24)*(1-T924)))</f>
        <v>0.186137985640169</v>
      </c>
      <c r="V924" s="16">
        <f ca="1" t="shared" si="6877"/>
        <v>0.711163353833056</v>
      </c>
      <c r="W924" s="18">
        <f ca="1">IF(V924&lt;=('Ejercicio 3 - TIR'!$D$25-'Ejercicio 3 - TIR'!$C$25)/('Ejercicio 3 - TIR'!$E$25-'Ejercicio 3 - TIR'!$C$25),'Ejercicio 3 - TIR'!$C$25+SQRT(('Ejercicio 3 - TIR'!$E$25-'Ejercicio 3 - TIR'!$C$25)*('Ejercicio 3 - TIR'!$D$25-'Ejercicio 3 - TIR'!$C$25)*V924),'Ejercicio 3 - TIR'!$E$25-SQRT(('Ejercicio 3 - TIR'!$E$25-'Ejercicio 3 - TIR'!$C$25)*('Ejercicio 3 - TIR'!$E$25-'Ejercicio 3 - TIR'!$D$25)*(1-V924)))</f>
        <v>0.218204901925229</v>
      </c>
      <c r="X924" s="16">
        <f ca="1" t="shared" si="6877"/>
        <v>0.0207866167658139</v>
      </c>
      <c r="Y924" s="18">
        <f ca="1">IF(X924&lt;=('Ejercicio 3 - TIR'!$D$26-'Ejercicio 3 - TIR'!$C$26)/('Ejercicio 3 - TIR'!$E$26-'Ejercicio 3 - TIR'!$C$26),'Ejercicio 3 - TIR'!$C$26+SQRT(('Ejercicio 3 - TIR'!$E$26-'Ejercicio 3 - TIR'!$C$26)*('Ejercicio 3 - TIR'!$D$26-'Ejercicio 3 - TIR'!$C$26)*X924),'Ejercicio 3 - TIR'!$E$26-SQRT(('Ejercicio 3 - TIR'!$E$26-'Ejercicio 3 - TIR'!$C$26)*('Ejercicio 3 - TIR'!$E$26-'Ejercicio 3 - TIR'!$D$26)*(1-X924)))</f>
        <v>0.197491586298488</v>
      </c>
      <c r="Z924" s="16">
        <f ca="1" t="shared" si="6668"/>
        <v>1.1523064900467</v>
      </c>
      <c r="AA924" s="16">
        <f ca="1" t="shared" si="6669"/>
        <v>1.35403432094215</v>
      </c>
      <c r="AB924" s="16">
        <f ca="1" t="shared" si="6670"/>
        <v>1.60607154192998</v>
      </c>
      <c r="AC924" s="16">
        <f ca="1" t="shared" si="6671"/>
        <v>1.95652422522171</v>
      </c>
      <c r="AD924" s="16">
        <f ca="1" t="shared" si="6672"/>
        <v>2.34292129809217</v>
      </c>
      <c r="AE924" s="15">
        <f ca="1" t="shared" si="6673"/>
        <v>5227.22410971233</v>
      </c>
      <c r="AF924" s="15">
        <f ca="1" t="shared" si="6674"/>
        <v>6142.32490135496</v>
      </c>
      <c r="AG924" s="15">
        <f ca="1" t="shared" si="6675"/>
        <v>7285.64488564062</v>
      </c>
      <c r="AH924" s="15">
        <f ca="1" t="shared" si="6676"/>
        <v>8875.40831337388</v>
      </c>
      <c r="AI924" s="15">
        <f ca="1" t="shared" si="6677"/>
        <v>10628.2267802289</v>
      </c>
      <c r="AJ924" s="17">
        <f ca="1" t="shared" si="6678"/>
        <v>49797.6058425931</v>
      </c>
      <c r="AK924" s="17">
        <f ca="1" t="shared" si="6679"/>
        <v>55146.3347901932</v>
      </c>
      <c r="AL924" s="17">
        <f ca="1" t="shared" si="6680"/>
        <v>61291.6561625118</v>
      </c>
      <c r="AM924" s="17">
        <f ca="1" t="shared" si="6681"/>
        <v>76905.9296531579</v>
      </c>
      <c r="AN924" s="17">
        <f ca="1" t="shared" si="6682"/>
        <v>73884.0091220034</v>
      </c>
      <c r="AO924" s="17">
        <f ca="1">C924/'Ejercicio 3 - TIR'!$D$7</f>
        <v>14823.5542923239</v>
      </c>
      <c r="AP924" s="17">
        <f ca="1" t="shared" si="6683"/>
        <v>34974.0515502692</v>
      </c>
      <c r="AQ924" s="17">
        <f ca="1" t="shared" si="6684"/>
        <v>40322.7804978693</v>
      </c>
      <c r="AR924" s="17">
        <f ca="1" t="shared" si="6685"/>
        <v>46468.1018701879</v>
      </c>
      <c r="AS924" s="17">
        <f ca="1" t="shared" si="6686"/>
        <v>62082.375360834</v>
      </c>
      <c r="AT924" s="17">
        <f ca="1" t="shared" si="6687"/>
        <v>59060.4548296795</v>
      </c>
      <c r="AU924" s="17">
        <f ca="1">AP924*'Ejercicio 3 - TIR'!$D$5</f>
        <v>17487.0257751346</v>
      </c>
      <c r="AV924" s="17">
        <f ca="1">AQ924*'Ejercicio 3 - TIR'!$D$5</f>
        <v>20161.3902489347</v>
      </c>
      <c r="AW924" s="17">
        <f ca="1">AR924*'Ejercicio 3 - TIR'!$D$5</f>
        <v>23234.050935094</v>
      </c>
      <c r="AX924" s="17">
        <f ca="1">AS924*'Ejercicio 3 - TIR'!$D$5</f>
        <v>31041.187680417</v>
      </c>
      <c r="AY924" s="17">
        <f ca="1">AT924*'Ejercicio 3 - TIR'!$D$5</f>
        <v>29530.2274148398</v>
      </c>
      <c r="AZ924" s="17">
        <f ca="1" t="shared" ref="AZ924:BD924" si="6878">AJ924-AU924-AE924</f>
        <v>27083.3559577462</v>
      </c>
      <c r="BA924" s="17">
        <f ca="1" t="shared" si="6878"/>
        <v>28842.6196399036</v>
      </c>
      <c r="BB924" s="17">
        <f ca="1" t="shared" si="6878"/>
        <v>30771.9603417772</v>
      </c>
      <c r="BC924" s="17">
        <f ca="1" t="shared" si="6878"/>
        <v>36989.333659367</v>
      </c>
      <c r="BD924" s="17">
        <f ca="1" t="shared" si="6878"/>
        <v>33725.5549269348</v>
      </c>
      <c r="BE924" s="17">
        <f ca="1" t="shared" ref="BE924:BI924" si="6879">AZ924/Z924</f>
        <v>23503.6044591301</v>
      </c>
      <c r="BF924" s="17">
        <f ca="1" t="shared" si="6879"/>
        <v>21301.2470908674</v>
      </c>
      <c r="BG924" s="17">
        <f ca="1" t="shared" si="6879"/>
        <v>19159.7693741583</v>
      </c>
      <c r="BH924" s="17">
        <f ca="1" t="shared" si="6879"/>
        <v>18905.6354030962</v>
      </c>
      <c r="BI924" s="17">
        <f ca="1" t="shared" si="6879"/>
        <v>14394.6597584807</v>
      </c>
      <c r="BJ924" s="17">
        <f ca="1" t="shared" si="6690"/>
        <v>80410.0645533277</v>
      </c>
      <c r="BK924" s="17">
        <f ca="1" t="shared" si="6691"/>
        <v>34730.4210649112</v>
      </c>
      <c r="BL924" s="17">
        <f ca="1" t="shared" si="6692"/>
        <v>115140.485618239</v>
      </c>
      <c r="BM924" s="17">
        <f ca="1">BK924*'Ejercicio 3 - TIR'!$D$5</f>
        <v>17365.2105324556</v>
      </c>
      <c r="BN924" s="17">
        <f ca="1" t="shared" si="6693"/>
        <v>97775.2750857833</v>
      </c>
      <c r="BO924" s="17">
        <f ca="1" t="shared" si="6694"/>
        <v>41732.206355118</v>
      </c>
      <c r="BP924" s="17">
        <f ca="1" t="shared" si="6695"/>
        <v>-108438.200670576</v>
      </c>
      <c r="BQ924" s="17">
        <f ca="1" t="shared" ref="BQ924:BT924" si="6880">BE924</f>
        <v>23503.6044591301</v>
      </c>
      <c r="BR924" s="17">
        <f ca="1" t="shared" si="6880"/>
        <v>21301.2470908674</v>
      </c>
      <c r="BS924" s="17">
        <f ca="1" t="shared" si="6880"/>
        <v>19159.7693741583</v>
      </c>
      <c r="BT924" s="17">
        <f ca="1" t="shared" si="6880"/>
        <v>18905.6354030962</v>
      </c>
      <c r="BU924" s="17">
        <f ca="1" t="shared" si="6697"/>
        <v>56126.8661135988</v>
      </c>
      <c r="BV924" s="19">
        <f ca="1" t="shared" si="6698"/>
        <v>7.66115995768426</v>
      </c>
    </row>
    <row r="925" ht="15" customHeight="1" spans="1:74">
      <c r="A925" s="15">
        <v>924</v>
      </c>
      <c r="B925" s="16">
        <f ca="1" t="shared" ref="B925:F925" si="6881">RAND()</f>
        <v>0.346834821041445</v>
      </c>
      <c r="C925" s="17">
        <f ca="1">IF(B925&lt;=('Ejercicio 3 - TIR'!$D$13-'Ejercicio 3 - TIR'!$C$13)/('Ejercicio 3 - TIR'!$E$13-'Ejercicio 3 - TIR'!$C$13),'Ejercicio 3 - TIR'!$C$13+SQRT(('Ejercicio 3 - TIR'!$E$13-'Ejercicio 3 - TIR'!$C$13)*('Ejercicio 3 - TIR'!$D$13-'Ejercicio 3 - TIR'!$C$13)*B925),'Ejercicio 3 - TIR'!$E$13-SQRT(('Ejercicio 3 - TIR'!$E$13-'Ejercicio 3 - TIR'!$C$13)*('Ejercicio 3 - TIR'!$E$13-'Ejercicio 3 - TIR'!$D$13)*(1-B925)))</f>
        <v>72003.6035399149</v>
      </c>
      <c r="D925" s="16">
        <f ca="1" t="shared" si="6881"/>
        <v>0.341958832824667</v>
      </c>
      <c r="E925" s="17">
        <f ca="1">IF(D925&lt;=('Ejercicio 3 - TIR'!$D$14-'Ejercicio 3 - TIR'!$C$14)/('Ejercicio 3 - TIR'!$E$14-'Ejercicio 3 - TIR'!$C$14),'Ejercicio 3 - TIR'!$C$14+SQRT(('Ejercicio 3 - TIR'!$E$14-'Ejercicio 3 - TIR'!$C$14)*('Ejercicio 3 - TIR'!$D$14-'Ejercicio 3 - TIR'!$C$14)*D925),'Ejercicio 3 - TIR'!$E$14-SQRT(('Ejercicio 3 - TIR'!$E$14-'Ejercicio 3 - TIR'!$C$14)*('Ejercicio 3 - TIR'!$E$14-'Ejercicio 3 - TIR'!$D$14)*(1-D925)))</f>
        <v>30064.9018587485</v>
      </c>
      <c r="F925" s="16">
        <f ca="1" t="shared" si="6881"/>
        <v>0.794343760552992</v>
      </c>
      <c r="G925" s="17">
        <f ca="1">IF(F925&lt;=('Ejercicio 3 - TIR'!$D$18-'Ejercicio 3 - TIR'!$C$18)/('Ejercicio 3 - TIR'!$E$18-'Ejercicio 3 - TIR'!$C$18),'Ejercicio 3 - TIR'!$C$18+SQRT(('Ejercicio 3 - TIR'!$E$18-'Ejercicio 3 - TIR'!$C$18)*('Ejercicio 3 - TIR'!$D$18-'Ejercicio 3 - TIR'!$C$18)*F925),'Ejercicio 3 - TIR'!$E$18-SQRT(('Ejercicio 3 - TIR'!$E$18-'Ejercicio 3 - TIR'!$C$18)*('Ejercicio 3 - TIR'!$E$18-'Ejercicio 3 - TIR'!$D$18)*(1-F925)))</f>
        <v>41072.6321844618</v>
      </c>
      <c r="H925" s="16">
        <f ca="1" t="shared" ref="H925:L925" si="6882">RAND()</f>
        <v>0.111795017105297</v>
      </c>
      <c r="I925" s="17">
        <f ca="1">IF(H925&lt;=('Ejercicio 3 - TIR'!$D$18-'Ejercicio 3 - TIR'!$C$18)/('Ejercicio 3 - TIR'!$E$18-'Ejercicio 3 - TIR'!$C$18),'Ejercicio 3 - TIR'!$C$18+SQRT(('Ejercicio 3 - TIR'!$E$18-'Ejercicio 3 - TIR'!$C$18)*('Ejercicio 3 - TIR'!$D$18-'Ejercicio 3 - TIR'!$C$18)*H925),'Ejercicio 3 - TIR'!$E$18-SQRT(('Ejercicio 3 - TIR'!$E$18-'Ejercicio 3 - TIR'!$C$18)*('Ejercicio 3 - TIR'!$E$18-'Ejercicio 3 - TIR'!$D$18)*(1-H925)))</f>
        <v>34095.027785717</v>
      </c>
      <c r="J925" s="16">
        <f ca="1" t="shared" si="6882"/>
        <v>0.321790709759417</v>
      </c>
      <c r="K925" s="17">
        <f ca="1">IF(J925&lt;=('Ejercicio 3 - TIR'!$D$18-'Ejercicio 3 - TIR'!$C$18)/('Ejercicio 3 - TIR'!$E$18-'Ejercicio 3 - TIR'!$C$18),'Ejercicio 3 - TIR'!$C$18+SQRT(('Ejercicio 3 - TIR'!$E$18-'Ejercicio 3 - TIR'!$C$18)*('Ejercicio 3 - TIR'!$D$18-'Ejercicio 3 - TIR'!$C$18)*J925),'Ejercicio 3 - TIR'!$E$18-SQRT(('Ejercicio 3 - TIR'!$E$18-'Ejercicio 3 - TIR'!$C$18)*('Ejercicio 3 - TIR'!$E$18-'Ejercicio 3 - TIR'!$D$18)*(1-J925)))</f>
        <v>36947.5611882093</v>
      </c>
      <c r="L925" s="16">
        <f ca="1" t="shared" si="6882"/>
        <v>0.482183459330141</v>
      </c>
      <c r="M925" s="17">
        <f ca="1">IF(L925&lt;=('Ejercicio 3 - TIR'!$D$18-'Ejercicio 3 - TIR'!$C$18)/('Ejercicio 3 - TIR'!$E$18-'Ejercicio 3 - TIR'!$C$18),'Ejercicio 3 - TIR'!$C$18+SQRT(('Ejercicio 3 - TIR'!$E$18-'Ejercicio 3 - TIR'!$C$18)*('Ejercicio 3 - TIR'!$D$18-'Ejercicio 3 - TIR'!$C$18)*L925),'Ejercicio 3 - TIR'!$E$18-SQRT(('Ejercicio 3 - TIR'!$E$18-'Ejercicio 3 - TIR'!$C$18)*('Ejercicio 3 - TIR'!$E$18-'Ejercicio 3 - TIR'!$D$18)*(1-L925)))</f>
        <v>38504.5587128035</v>
      </c>
      <c r="N925" s="16">
        <f ca="1" t="shared" ref="N925:R925" si="6883">RAND()</f>
        <v>0.279660133680449</v>
      </c>
      <c r="O925" s="17">
        <f ca="1">IF(N925&lt;=('Ejercicio 3 - TIR'!$D$18-'Ejercicio 3 - TIR'!$C$18)/('Ejercicio 3 - TIR'!$E$18-'Ejercicio 3 - TIR'!$C$18),'Ejercicio 3 - TIR'!$C$18+SQRT(('Ejercicio 3 - TIR'!$E$18-'Ejercicio 3 - TIR'!$C$18)*('Ejercicio 3 - TIR'!$D$18-'Ejercicio 3 - TIR'!$C$18)*N925),'Ejercicio 3 - TIR'!$E$18-SQRT(('Ejercicio 3 - TIR'!$E$18-'Ejercicio 3 - TIR'!$C$18)*('Ejercicio 3 - TIR'!$E$18-'Ejercicio 3 - TIR'!$D$18)*(1-N925)))</f>
        <v>36476.8063157753</v>
      </c>
      <c r="P925" s="16">
        <f ca="1" t="shared" si="6883"/>
        <v>0.471305601735196</v>
      </c>
      <c r="Q925" s="18">
        <f ca="1">IF(P925&lt;=('Ejercicio 3 - TIR'!$D$22-'Ejercicio 3 - TIR'!$C$22)/('Ejercicio 3 - TIR'!$E$22-'Ejercicio 3 - TIR'!$C$22),'Ejercicio 3 - TIR'!$C$22+SQRT(('Ejercicio 3 - TIR'!$E$22-'Ejercicio 3 - TIR'!$C$22)*('Ejercicio 3 - TIR'!$D$22-'Ejercicio 3 - TIR'!$C$22)*P925),'Ejercicio 3 - TIR'!$E$22-SQRT(('Ejercicio 3 - TIR'!$E$22-'Ejercicio 3 - TIR'!$C$22)*('Ejercicio 3 - TIR'!$E$22-'Ejercicio 3 - TIR'!$D$22)*(1-P925)))</f>
        <v>0.149126449888776</v>
      </c>
      <c r="R925" s="16">
        <f ca="1" t="shared" si="6883"/>
        <v>0.108933862952464</v>
      </c>
      <c r="S925" s="18">
        <f ca="1">IF(R925&lt;=('Ejercicio 3 - TIR'!$D$23-'Ejercicio 3 - TIR'!$C$23)/('Ejercicio 3 - TIR'!$E$23-'Ejercicio 3 - TIR'!$C$23),'Ejercicio 3 - TIR'!$C$23+SQRT(('Ejercicio 3 - TIR'!$E$23-'Ejercicio 3 - TIR'!$C$23)*('Ejercicio 3 - TIR'!$D$23-'Ejercicio 3 - TIR'!$C$23)*R925),'Ejercicio 3 - TIR'!$E$23-SQRT(('Ejercicio 3 - TIR'!$E$23-'Ejercicio 3 - TIR'!$C$23)*('Ejercicio 3 - TIR'!$E$23-'Ejercicio 3 - TIR'!$D$23)*(1-R925)))</f>
        <v>0.134002890891328</v>
      </c>
      <c r="T925" s="16">
        <f ca="1" t="shared" ref="T925:X925" si="6884">RAND()</f>
        <v>0.221527375024615</v>
      </c>
      <c r="U925" s="18">
        <f ca="1">IF(T925&lt;=('Ejercicio 3 - TIR'!$D$24-'Ejercicio 3 - TIR'!$C$24)/('Ejercicio 3 - TIR'!$E$24-'Ejercicio 3 - TIR'!$C$24),'Ejercicio 3 - TIR'!$C$24+SQRT(('Ejercicio 3 - TIR'!$E$24-'Ejercicio 3 - TIR'!$C$24)*('Ejercicio 3 - TIR'!$D$24-'Ejercicio 3 - TIR'!$C$24)*T925),'Ejercicio 3 - TIR'!$E$24-SQRT(('Ejercicio 3 - TIR'!$E$24-'Ejercicio 3 - TIR'!$C$24)*('Ejercicio 3 - TIR'!$E$24-'Ejercicio 3 - TIR'!$D$24)*(1-T925)))</f>
        <v>0.171568669118694</v>
      </c>
      <c r="V925" s="16">
        <f ca="1" t="shared" si="6884"/>
        <v>0.513957622822822</v>
      </c>
      <c r="W925" s="18">
        <f ca="1">IF(V925&lt;=('Ejercicio 3 - TIR'!$D$25-'Ejercicio 3 - TIR'!$C$25)/('Ejercicio 3 - TIR'!$E$25-'Ejercicio 3 - TIR'!$C$25),'Ejercicio 3 - TIR'!$C$25+SQRT(('Ejercicio 3 - TIR'!$E$25-'Ejercicio 3 - TIR'!$C$25)*('Ejercicio 3 - TIR'!$D$25-'Ejercicio 3 - TIR'!$C$25)*V925),'Ejercicio 3 - TIR'!$E$25-SQRT(('Ejercicio 3 - TIR'!$E$25-'Ejercicio 3 - TIR'!$C$25)*('Ejercicio 3 - TIR'!$E$25-'Ejercicio 3 - TIR'!$D$25)*(1-V925)))</f>
        <v>0.208755020667721</v>
      </c>
      <c r="X925" s="16">
        <f ca="1" t="shared" si="6884"/>
        <v>0.729584965857916</v>
      </c>
      <c r="Y925" s="18">
        <f ca="1">IF(X925&lt;=('Ejercicio 3 - TIR'!$D$26-'Ejercicio 3 - TIR'!$C$26)/('Ejercicio 3 - TIR'!$E$26-'Ejercicio 3 - TIR'!$C$26),'Ejercicio 3 - TIR'!$C$26+SQRT(('Ejercicio 3 - TIR'!$E$26-'Ejercicio 3 - TIR'!$C$26)*('Ejercicio 3 - TIR'!$D$26-'Ejercicio 3 - TIR'!$C$26)*X925),'Ejercicio 3 - TIR'!$E$26-SQRT(('Ejercicio 3 - TIR'!$E$26-'Ejercicio 3 - TIR'!$C$26)*('Ejercicio 3 - TIR'!$E$26-'Ejercicio 3 - TIR'!$D$26)*(1-X925)))</f>
        <v>0.241786897739555</v>
      </c>
      <c r="Z925" s="16">
        <f ca="1" t="shared" si="6668"/>
        <v>1.14912644988878</v>
      </c>
      <c r="AA925" s="16">
        <f ca="1" t="shared" si="6669"/>
        <v>1.30311271617356</v>
      </c>
      <c r="AB925" s="16">
        <f ca="1" t="shared" si="6670"/>
        <v>1.5266860305991</v>
      </c>
      <c r="AC925" s="16">
        <f ca="1" t="shared" si="6671"/>
        <v>1.84538940446994</v>
      </c>
      <c r="AD925" s="16">
        <f ca="1" t="shared" si="6672"/>
        <v>2.29158038369817</v>
      </c>
      <c r="AE925" s="15">
        <f ca="1" t="shared" si="6673"/>
        <v>4483.47208044961</v>
      </c>
      <c r="AF925" s="15">
        <f ca="1" t="shared" si="6674"/>
        <v>5084.27030046041</v>
      </c>
      <c r="AG925" s="15">
        <f ca="1" t="shared" si="6675"/>
        <v>5956.5717893501</v>
      </c>
      <c r="AH925" s="15">
        <f ca="1" t="shared" si="6676"/>
        <v>7200.03605634465</v>
      </c>
      <c r="AI925" s="15">
        <f ca="1" t="shared" si="6677"/>
        <v>8940.91043802116</v>
      </c>
      <c r="AJ925" s="17">
        <f ca="1" t="shared" si="6678"/>
        <v>47197.648009718</v>
      </c>
      <c r="AK925" s="17">
        <f ca="1" t="shared" si="6679"/>
        <v>44429.6642658587</v>
      </c>
      <c r="AL925" s="17">
        <f ca="1" t="shared" si="6680"/>
        <v>56407.3255307448</v>
      </c>
      <c r="AM925" s="17">
        <f ca="1" t="shared" si="6681"/>
        <v>71055.9046723982</v>
      </c>
      <c r="AN925" s="17">
        <f ca="1" t="shared" si="6682"/>
        <v>83589.5338131883</v>
      </c>
      <c r="AO925" s="17">
        <f ca="1">C925/'Ejercicio 3 - TIR'!$D$7</f>
        <v>14400.720707983</v>
      </c>
      <c r="AP925" s="17">
        <f ca="1" t="shared" si="6683"/>
        <v>32796.927301735</v>
      </c>
      <c r="AQ925" s="17">
        <f ca="1" t="shared" si="6684"/>
        <v>30028.9435578758</v>
      </c>
      <c r="AR925" s="17">
        <f ca="1" t="shared" si="6685"/>
        <v>42006.6048227618</v>
      </c>
      <c r="AS925" s="17">
        <f ca="1" t="shared" si="6686"/>
        <v>56655.1839644153</v>
      </c>
      <c r="AT925" s="17">
        <f ca="1" t="shared" si="6687"/>
        <v>69188.8131052054</v>
      </c>
      <c r="AU925" s="17">
        <f ca="1">AP925*'Ejercicio 3 - TIR'!$D$5</f>
        <v>16398.4636508675</v>
      </c>
      <c r="AV925" s="17">
        <f ca="1">AQ925*'Ejercicio 3 - TIR'!$D$5</f>
        <v>15014.4717789379</v>
      </c>
      <c r="AW925" s="17">
        <f ca="1">AR925*'Ejercicio 3 - TIR'!$D$5</f>
        <v>21003.3024113809</v>
      </c>
      <c r="AX925" s="17">
        <f ca="1">AS925*'Ejercicio 3 - TIR'!$D$5</f>
        <v>28327.5919822076</v>
      </c>
      <c r="AY925" s="17">
        <f ca="1">AT925*'Ejercicio 3 - TIR'!$D$5</f>
        <v>34594.4065526027</v>
      </c>
      <c r="AZ925" s="17">
        <f ca="1" t="shared" ref="AZ925:BD925" si="6885">AJ925-AU925-AE925</f>
        <v>26315.7122784009</v>
      </c>
      <c r="BA925" s="17">
        <f ca="1" t="shared" si="6885"/>
        <v>24330.9221864604</v>
      </c>
      <c r="BB925" s="17">
        <f ca="1" t="shared" si="6885"/>
        <v>29447.4513300138</v>
      </c>
      <c r="BC925" s="17">
        <f ca="1" t="shared" si="6885"/>
        <v>35528.276633846</v>
      </c>
      <c r="BD925" s="17">
        <f ca="1" t="shared" si="6885"/>
        <v>40054.2168225645</v>
      </c>
      <c r="BE925" s="17">
        <f ca="1" t="shared" ref="BE925:BI925" si="6886">AZ925/Z925</f>
        <v>22900.6235831992</v>
      </c>
      <c r="BF925" s="17">
        <f ca="1" t="shared" si="6886"/>
        <v>18671.3872748517</v>
      </c>
      <c r="BG925" s="17">
        <f ca="1" t="shared" si="6886"/>
        <v>19288.4789274308</v>
      </c>
      <c r="BH925" s="17">
        <f ca="1" t="shared" si="6886"/>
        <v>19252.4550903937</v>
      </c>
      <c r="BI925" s="17">
        <f ca="1" t="shared" si="6886"/>
        <v>17478.8617966456</v>
      </c>
      <c r="BJ925" s="17">
        <f ca="1" t="shared" si="6690"/>
        <v>68896.1393373187</v>
      </c>
      <c r="BK925" s="17">
        <f ca="1" t="shared" si="6691"/>
        <v>33000.4090855298</v>
      </c>
      <c r="BL925" s="17">
        <f ca="1" t="shared" si="6692"/>
        <v>101896.548422848</v>
      </c>
      <c r="BM925" s="17">
        <f ca="1">BK925*'Ejercicio 3 - TIR'!$D$5</f>
        <v>16500.2045427649</v>
      </c>
      <c r="BN925" s="17">
        <f ca="1" t="shared" si="6693"/>
        <v>85396.3438800836</v>
      </c>
      <c r="BO925" s="17">
        <f ca="1" t="shared" si="6694"/>
        <v>37265.2622127399</v>
      </c>
      <c r="BP925" s="17">
        <f ca="1" t="shared" si="6695"/>
        <v>-102068.505398663</v>
      </c>
      <c r="BQ925" s="17">
        <f ca="1" t="shared" ref="BQ925:BT925" si="6887">BE925</f>
        <v>22900.6235831992</v>
      </c>
      <c r="BR925" s="17">
        <f ca="1" t="shared" si="6887"/>
        <v>18671.3872748517</v>
      </c>
      <c r="BS925" s="17">
        <f ca="1" t="shared" si="6887"/>
        <v>19288.4789274308</v>
      </c>
      <c r="BT925" s="17">
        <f ca="1" t="shared" si="6887"/>
        <v>19252.4550903937</v>
      </c>
      <c r="BU925" s="17">
        <f ca="1" t="shared" si="6697"/>
        <v>54744.1240093856</v>
      </c>
      <c r="BV925" s="19">
        <f ca="1" t="shared" si="6698"/>
        <v>8.596871234186</v>
      </c>
    </row>
    <row r="926" ht="15" customHeight="1" spans="1:74">
      <c r="A926" s="15">
        <v>925</v>
      </c>
      <c r="B926" s="16">
        <f ca="1" t="shared" ref="B926:F926" si="6888">RAND()</f>
        <v>0.747336358601375</v>
      </c>
      <c r="C926" s="17">
        <f ca="1">IF(B926&lt;=('Ejercicio 3 - TIR'!$D$13-'Ejercicio 3 - TIR'!$C$13)/('Ejercicio 3 - TIR'!$E$13-'Ejercicio 3 - TIR'!$C$13),'Ejercicio 3 - TIR'!$C$13+SQRT(('Ejercicio 3 - TIR'!$E$13-'Ejercicio 3 - TIR'!$C$13)*('Ejercicio 3 - TIR'!$D$13-'Ejercicio 3 - TIR'!$C$13)*B926),'Ejercicio 3 - TIR'!$E$13-SQRT(('Ejercicio 3 - TIR'!$E$13-'Ejercicio 3 - TIR'!$C$13)*('Ejercicio 3 - TIR'!$E$13-'Ejercicio 3 - TIR'!$D$13)*(1-B926)))</f>
        <v>82587.4651564354</v>
      </c>
      <c r="D926" s="16">
        <f ca="1" t="shared" si="6888"/>
        <v>0.0199026791589163</v>
      </c>
      <c r="E926" s="17">
        <f ca="1">IF(D926&lt;=('Ejercicio 3 - TIR'!$D$14-'Ejercicio 3 - TIR'!$C$14)/('Ejercicio 3 - TIR'!$E$14-'Ejercicio 3 - TIR'!$C$14),'Ejercicio 3 - TIR'!$C$14+SQRT(('Ejercicio 3 - TIR'!$E$14-'Ejercicio 3 - TIR'!$C$14)*('Ejercicio 3 - TIR'!$D$14-'Ejercicio 3 - TIR'!$C$14)*D926),'Ejercicio 3 - TIR'!$E$14-SQRT(('Ejercicio 3 - TIR'!$E$14-'Ejercicio 3 - TIR'!$C$14)*('Ejercicio 3 - TIR'!$E$14-'Ejercicio 3 - TIR'!$D$14)*(1-D926)))</f>
        <v>26221.7614075255</v>
      </c>
      <c r="F926" s="16">
        <f ca="1" t="shared" si="6888"/>
        <v>0.72129233149833</v>
      </c>
      <c r="G926" s="17">
        <f ca="1">IF(F926&lt;=('Ejercicio 3 - TIR'!$D$18-'Ejercicio 3 - TIR'!$C$18)/('Ejercicio 3 - TIR'!$E$18-'Ejercicio 3 - TIR'!$C$18),'Ejercicio 3 - TIR'!$C$18+SQRT(('Ejercicio 3 - TIR'!$E$18-'Ejercicio 3 - TIR'!$C$18)*('Ejercicio 3 - TIR'!$D$18-'Ejercicio 3 - TIR'!$C$18)*F926),'Ejercicio 3 - TIR'!$E$18-SQRT(('Ejercicio 3 - TIR'!$E$18-'Ejercicio 3 - TIR'!$C$18)*('Ejercicio 3 - TIR'!$E$18-'Ejercicio 3 - TIR'!$D$18)*(1-F926)))</f>
        <v>40428.0119053496</v>
      </c>
      <c r="H926" s="16">
        <f ca="1" t="shared" ref="H926:L926" si="6889">RAND()</f>
        <v>0.921754842410245</v>
      </c>
      <c r="I926" s="17">
        <f ca="1">IF(H926&lt;=('Ejercicio 3 - TIR'!$D$18-'Ejercicio 3 - TIR'!$C$18)/('Ejercicio 3 - TIR'!$E$18-'Ejercicio 3 - TIR'!$C$18),'Ejercicio 3 - TIR'!$C$18+SQRT(('Ejercicio 3 - TIR'!$E$18-'Ejercicio 3 - TIR'!$C$18)*('Ejercicio 3 - TIR'!$D$18-'Ejercicio 3 - TIR'!$C$18)*H926),'Ejercicio 3 - TIR'!$E$18-SQRT(('Ejercicio 3 - TIR'!$E$18-'Ejercicio 3 - TIR'!$C$18)*('Ejercicio 3 - TIR'!$E$18-'Ejercicio 3 - TIR'!$D$18)*(1-H926)))</f>
        <v>42577.5246504388</v>
      </c>
      <c r="J926" s="16">
        <f ca="1" t="shared" si="6889"/>
        <v>0.328734884252782</v>
      </c>
      <c r="K926" s="17">
        <f ca="1">IF(J926&lt;=('Ejercicio 3 - TIR'!$D$18-'Ejercicio 3 - TIR'!$C$18)/('Ejercicio 3 - TIR'!$E$18-'Ejercicio 3 - TIR'!$C$18),'Ejercicio 3 - TIR'!$C$18+SQRT(('Ejercicio 3 - TIR'!$E$18-'Ejercicio 3 - TIR'!$C$18)*('Ejercicio 3 - TIR'!$D$18-'Ejercicio 3 - TIR'!$C$18)*J926),'Ejercicio 3 - TIR'!$E$18-SQRT(('Ejercicio 3 - TIR'!$E$18-'Ejercicio 3 - TIR'!$C$18)*('Ejercicio 3 - TIR'!$E$18-'Ejercicio 3 - TIR'!$D$18)*(1-J926)))</f>
        <v>37022.124510283</v>
      </c>
      <c r="L926" s="16">
        <f ca="1" t="shared" si="6889"/>
        <v>0.988801662464403</v>
      </c>
      <c r="M926" s="17">
        <f ca="1">IF(L926&lt;=('Ejercicio 3 - TIR'!$D$18-'Ejercicio 3 - TIR'!$C$18)/('Ejercicio 3 - TIR'!$E$18-'Ejercicio 3 - TIR'!$C$18),'Ejercicio 3 - TIR'!$C$18+SQRT(('Ejercicio 3 - TIR'!$E$18-'Ejercicio 3 - TIR'!$C$18)*('Ejercicio 3 - TIR'!$D$18-'Ejercicio 3 - TIR'!$C$18)*L926),'Ejercicio 3 - TIR'!$E$18-SQRT(('Ejercicio 3 - TIR'!$E$18-'Ejercicio 3 - TIR'!$C$18)*('Ejercicio 3 - TIR'!$E$18-'Ejercicio 3 - TIR'!$D$18)*(1-L926)))</f>
        <v>44083.5528846847</v>
      </c>
      <c r="N926" s="16">
        <f ca="1" t="shared" ref="N926:R926" si="6890">RAND()</f>
        <v>0.601968916780388</v>
      </c>
      <c r="O926" s="17">
        <f ca="1">IF(N926&lt;=('Ejercicio 3 - TIR'!$D$18-'Ejercicio 3 - TIR'!$C$18)/('Ejercicio 3 - TIR'!$E$18-'Ejercicio 3 - TIR'!$C$18),'Ejercicio 3 - TIR'!$C$18+SQRT(('Ejercicio 3 - TIR'!$E$18-'Ejercicio 3 - TIR'!$C$18)*('Ejercicio 3 - TIR'!$D$18-'Ejercicio 3 - TIR'!$C$18)*N926),'Ejercicio 3 - TIR'!$E$18-SQRT(('Ejercicio 3 - TIR'!$E$18-'Ejercicio 3 - TIR'!$C$18)*('Ejercicio 3 - TIR'!$E$18-'Ejercicio 3 - TIR'!$D$18)*(1-N926)))</f>
        <v>39502.3858855057</v>
      </c>
      <c r="P926" s="16">
        <f ca="1" t="shared" si="6890"/>
        <v>0.457000416410736</v>
      </c>
      <c r="Q926" s="18">
        <f ca="1">IF(P926&lt;=('Ejercicio 3 - TIR'!$D$22-'Ejercicio 3 - TIR'!$C$22)/('Ejercicio 3 - TIR'!$E$22-'Ejercicio 3 - TIR'!$C$22),'Ejercicio 3 - TIR'!$C$22+SQRT(('Ejercicio 3 - TIR'!$E$22-'Ejercicio 3 - TIR'!$C$22)*('Ejercicio 3 - TIR'!$D$22-'Ejercicio 3 - TIR'!$C$22)*P926),'Ejercicio 3 - TIR'!$E$22-SQRT(('Ejercicio 3 - TIR'!$E$22-'Ejercicio 3 - TIR'!$C$22)*('Ejercicio 3 - TIR'!$E$22-'Ejercicio 3 - TIR'!$D$22)*(1-P926)))</f>
        <v>0.148681017233343</v>
      </c>
      <c r="R926" s="16">
        <f ca="1" t="shared" si="6890"/>
        <v>0.964187681326637</v>
      </c>
      <c r="S926" s="18">
        <f ca="1">IF(R926&lt;=('Ejercicio 3 - TIR'!$D$23-'Ejercicio 3 - TIR'!$C$23)/('Ejercicio 3 - TIR'!$E$23-'Ejercicio 3 - TIR'!$C$23),'Ejercicio 3 - TIR'!$C$23+SQRT(('Ejercicio 3 - TIR'!$E$23-'Ejercicio 3 - TIR'!$C$23)*('Ejercicio 3 - TIR'!$D$23-'Ejercicio 3 - TIR'!$C$23)*R926),'Ejercicio 3 - TIR'!$E$23-SQRT(('Ejercicio 3 - TIR'!$E$23-'Ejercicio 3 - TIR'!$C$23)*('Ejercicio 3 - TIR'!$E$23-'Ejercicio 3 - TIR'!$D$23)*(1-R926)))</f>
        <v>0.171971166111318</v>
      </c>
      <c r="T926" s="16">
        <f ca="1" t="shared" ref="T926:X926" si="6891">RAND()</f>
        <v>0.760792270052145</v>
      </c>
      <c r="U926" s="18">
        <f ca="1">IF(T926&lt;=('Ejercicio 3 - TIR'!$D$24-'Ejercicio 3 - TIR'!$C$24)/('Ejercicio 3 - TIR'!$E$24-'Ejercicio 3 - TIR'!$C$24),'Ejercicio 3 - TIR'!$C$24+SQRT(('Ejercicio 3 - TIR'!$E$24-'Ejercicio 3 - TIR'!$C$24)*('Ejercicio 3 - TIR'!$D$24-'Ejercicio 3 - TIR'!$C$24)*T926),'Ejercicio 3 - TIR'!$E$24-SQRT(('Ejercicio 3 - TIR'!$E$24-'Ejercicio 3 - TIR'!$C$24)*('Ejercicio 3 - TIR'!$E$24-'Ejercicio 3 - TIR'!$D$24)*(1-T926)))</f>
        <v>0.194119860049567</v>
      </c>
      <c r="V926" s="16">
        <f ca="1" t="shared" si="6891"/>
        <v>0.927650080835714</v>
      </c>
      <c r="W926" s="18">
        <f ca="1">IF(V926&lt;=('Ejercicio 3 - TIR'!$D$25-'Ejercicio 3 - TIR'!$C$25)/('Ejercicio 3 - TIR'!$E$25-'Ejercicio 3 - TIR'!$C$25),'Ejercicio 3 - TIR'!$C$25+SQRT(('Ejercicio 3 - TIR'!$E$25-'Ejercicio 3 - TIR'!$C$25)*('Ejercicio 3 - TIR'!$D$25-'Ejercicio 3 - TIR'!$C$25)*V926),'Ejercicio 3 - TIR'!$E$25-SQRT(('Ejercicio 3 - TIR'!$E$25-'Ejercicio 3 - TIR'!$C$25)*('Ejercicio 3 - TIR'!$E$25-'Ejercicio 3 - TIR'!$D$25)*(1-V926)))</f>
        <v>0.234086963926548</v>
      </c>
      <c r="X926" s="16">
        <f ca="1" t="shared" si="6891"/>
        <v>0.180485932316169</v>
      </c>
      <c r="Y926" s="18">
        <f ca="1">IF(X926&lt;=('Ejercicio 3 - TIR'!$D$26-'Ejercicio 3 - TIR'!$C$26)/('Ejercicio 3 - TIR'!$E$26-'Ejercicio 3 - TIR'!$C$26),'Ejercicio 3 - TIR'!$C$26+SQRT(('Ejercicio 3 - TIR'!$E$26-'Ejercicio 3 - TIR'!$C$26)*('Ejercicio 3 - TIR'!$D$26-'Ejercicio 3 - TIR'!$C$26)*X926),'Ejercicio 3 - TIR'!$E$26-SQRT(('Ejercicio 3 - TIR'!$E$26-'Ejercicio 3 - TIR'!$C$26)*('Ejercicio 3 - TIR'!$E$26-'Ejercicio 3 - TIR'!$D$26)*(1-X926)))</f>
        <v>0.212075144784432</v>
      </c>
      <c r="Z926" s="16">
        <f ca="1" t="shared" si="6668"/>
        <v>1.14868101723334</v>
      </c>
      <c r="AA926" s="16">
        <f ca="1" t="shared" si="6669"/>
        <v>1.3462210312569</v>
      </c>
      <c r="AB926" s="16">
        <f ca="1" t="shared" si="6670"/>
        <v>1.60754926944027</v>
      </c>
      <c r="AC926" s="16">
        <f ca="1" t="shared" si="6671"/>
        <v>1.98385559728588</v>
      </c>
      <c r="AD926" s="16">
        <f ca="1" t="shared" si="6672"/>
        <v>2.40458206031169</v>
      </c>
      <c r="AE926" s="15">
        <f ca="1" t="shared" si="6673"/>
        <v>3898.67815972091</v>
      </c>
      <c r="AF926" s="15">
        <f ca="1" t="shared" si="6674"/>
        <v>4569.13838914084</v>
      </c>
      <c r="AG926" s="15">
        <f ca="1" t="shared" si="6675"/>
        <v>5456.09889378797</v>
      </c>
      <c r="AH926" s="15">
        <f ca="1" t="shared" si="6676"/>
        <v>6733.30051871779</v>
      </c>
      <c r="AI926" s="15">
        <f ca="1" t="shared" si="6677"/>
        <v>8161.26620110195</v>
      </c>
      <c r="AJ926" s="17">
        <f ca="1" t="shared" si="6678"/>
        <v>46438.8898401586</v>
      </c>
      <c r="AK926" s="17">
        <f ca="1" t="shared" si="6679"/>
        <v>57318.7591432796</v>
      </c>
      <c r="AL926" s="17">
        <f ca="1" t="shared" si="6680"/>
        <v>59514.8892096321</v>
      </c>
      <c r="AM926" s="17">
        <f ca="1" t="shared" si="6681"/>
        <v>87455.4031385298</v>
      </c>
      <c r="AN926" s="17">
        <f ca="1" t="shared" si="6682"/>
        <v>94986.7284397967</v>
      </c>
      <c r="AO926" s="17">
        <f ca="1">C926/'Ejercicio 3 - TIR'!$D$7</f>
        <v>16517.4930312871</v>
      </c>
      <c r="AP926" s="17">
        <f ca="1" t="shared" si="6683"/>
        <v>29921.3968088716</v>
      </c>
      <c r="AQ926" s="17">
        <f ca="1" t="shared" si="6684"/>
        <v>40801.2661119925</v>
      </c>
      <c r="AR926" s="17">
        <f ca="1" t="shared" si="6685"/>
        <v>42997.396178345</v>
      </c>
      <c r="AS926" s="17">
        <f ca="1" t="shared" si="6686"/>
        <v>70937.9101072427</v>
      </c>
      <c r="AT926" s="17">
        <f ca="1" t="shared" si="6687"/>
        <v>78469.2354085096</v>
      </c>
      <c r="AU926" s="17">
        <f ca="1">AP926*'Ejercicio 3 - TIR'!$D$5</f>
        <v>14960.6984044358</v>
      </c>
      <c r="AV926" s="17">
        <f ca="1">AQ926*'Ejercicio 3 - TIR'!$D$5</f>
        <v>20400.6330559963</v>
      </c>
      <c r="AW926" s="17">
        <f ca="1">AR926*'Ejercicio 3 - TIR'!$D$5</f>
        <v>21498.6980891725</v>
      </c>
      <c r="AX926" s="17">
        <f ca="1">AS926*'Ejercicio 3 - TIR'!$D$5</f>
        <v>35468.9550536214</v>
      </c>
      <c r="AY926" s="17">
        <f ca="1">AT926*'Ejercicio 3 - TIR'!$D$5</f>
        <v>39234.6177042548</v>
      </c>
      <c r="AZ926" s="17">
        <f ca="1" t="shared" ref="AZ926:BD926" si="6892">AJ926-AU926-AE926</f>
        <v>27579.513276002</v>
      </c>
      <c r="BA926" s="17">
        <f ca="1" t="shared" si="6892"/>
        <v>32348.9876981425</v>
      </c>
      <c r="BB926" s="17">
        <f ca="1" t="shared" si="6892"/>
        <v>32560.0922266716</v>
      </c>
      <c r="BC926" s="17">
        <f ca="1" t="shared" si="6892"/>
        <v>45253.1475661907</v>
      </c>
      <c r="BD926" s="17">
        <f ca="1" t="shared" si="6892"/>
        <v>47590.84453444</v>
      </c>
      <c r="BE926" s="17">
        <f ca="1" t="shared" ref="BE926:BI926" si="6893">AZ926/Z926</f>
        <v>24009.7232062114</v>
      </c>
      <c r="BF926" s="17">
        <f ca="1" t="shared" si="6893"/>
        <v>24029.4772901742</v>
      </c>
      <c r="BG926" s="17">
        <f ca="1" t="shared" si="6893"/>
        <v>20254.4910104116</v>
      </c>
      <c r="BH926" s="17">
        <f ca="1" t="shared" si="6893"/>
        <v>22810.7063982387</v>
      </c>
      <c r="BI926" s="17">
        <f ca="1" t="shared" si="6893"/>
        <v>19791.7323429882</v>
      </c>
      <c r="BJ926" s="17">
        <f ca="1" t="shared" si="6690"/>
        <v>63052.3770703092</v>
      </c>
      <c r="BK926" s="17">
        <f ca="1" t="shared" si="6691"/>
        <v>39717.6674243563</v>
      </c>
      <c r="BL926" s="17">
        <f ca="1" t="shared" si="6692"/>
        <v>102770.044494666</v>
      </c>
      <c r="BM926" s="17">
        <f ca="1">BK926*'Ejercicio 3 - TIR'!$D$5</f>
        <v>19858.8337121781</v>
      </c>
      <c r="BN926" s="17">
        <f ca="1" t="shared" si="6693"/>
        <v>82911.2107824874</v>
      </c>
      <c r="BO926" s="17">
        <f ca="1" t="shared" si="6694"/>
        <v>34480.5079231691</v>
      </c>
      <c r="BP926" s="17">
        <f ca="1" t="shared" si="6695"/>
        <v>-108809.226563961</v>
      </c>
      <c r="BQ926" s="17">
        <f ca="1" t="shared" ref="BQ926:BT926" si="6894">BE926</f>
        <v>24009.7232062114</v>
      </c>
      <c r="BR926" s="17">
        <f ca="1" t="shared" si="6894"/>
        <v>24029.4772901742</v>
      </c>
      <c r="BS926" s="17">
        <f ca="1" t="shared" si="6894"/>
        <v>20254.4910104116</v>
      </c>
      <c r="BT926" s="17">
        <f ca="1" t="shared" si="6894"/>
        <v>22810.7063982387</v>
      </c>
      <c r="BU926" s="17">
        <f ca="1" t="shared" si="6697"/>
        <v>54272.2402661572</v>
      </c>
      <c r="BV926" s="19">
        <f ca="1" t="shared" si="6698"/>
        <v>9.16118377422939</v>
      </c>
    </row>
    <row r="927" ht="15" customHeight="1" spans="1:74">
      <c r="A927" s="15">
        <v>926</v>
      </c>
      <c r="B927" s="16">
        <f ca="1" t="shared" ref="B927:F927" si="6895">RAND()</f>
        <v>0.612826708030173</v>
      </c>
      <c r="C927" s="17">
        <f ca="1">IF(B927&lt;=('Ejercicio 3 - TIR'!$D$13-'Ejercicio 3 - TIR'!$C$13)/('Ejercicio 3 - TIR'!$E$13-'Ejercicio 3 - TIR'!$C$13),'Ejercicio 3 - TIR'!$C$13+SQRT(('Ejercicio 3 - TIR'!$E$13-'Ejercicio 3 - TIR'!$C$13)*('Ejercicio 3 - TIR'!$D$13-'Ejercicio 3 - TIR'!$C$13)*B927),'Ejercicio 3 - TIR'!$E$13-SQRT(('Ejercicio 3 - TIR'!$E$13-'Ejercicio 3 - TIR'!$C$13)*('Ejercicio 3 - TIR'!$E$13-'Ejercicio 3 - TIR'!$D$13)*(1-B927)))</f>
        <v>78445.2336973051</v>
      </c>
      <c r="D927" s="16">
        <f ca="1" t="shared" si="6895"/>
        <v>0.451196258165727</v>
      </c>
      <c r="E927" s="17">
        <f ca="1">IF(D927&lt;=('Ejercicio 3 - TIR'!$D$14-'Ejercicio 3 - TIR'!$C$14)/('Ejercicio 3 - TIR'!$E$14-'Ejercicio 3 - TIR'!$C$14),'Ejercicio 3 - TIR'!$C$14+SQRT(('Ejercicio 3 - TIR'!$E$14-'Ejercicio 3 - TIR'!$C$14)*('Ejercicio 3 - TIR'!$D$14-'Ejercicio 3 - TIR'!$C$14)*D927),'Ejercicio 3 - TIR'!$E$14-SQRT(('Ejercicio 3 - TIR'!$E$14-'Ejercicio 3 - TIR'!$C$14)*('Ejercicio 3 - TIR'!$E$14-'Ejercicio 3 - TIR'!$D$14)*(1-D927)))</f>
        <v>30926.9320913408</v>
      </c>
      <c r="F927" s="16">
        <f ca="1" t="shared" si="6895"/>
        <v>0.289217176800313</v>
      </c>
      <c r="G927" s="17">
        <f ca="1">IF(F927&lt;=('Ejercicio 3 - TIR'!$D$18-'Ejercicio 3 - TIR'!$C$18)/('Ejercicio 3 - TIR'!$E$18-'Ejercicio 3 - TIR'!$C$18),'Ejercicio 3 - TIR'!$C$18+SQRT(('Ejercicio 3 - TIR'!$E$18-'Ejercicio 3 - TIR'!$C$18)*('Ejercicio 3 - TIR'!$D$18-'Ejercicio 3 - TIR'!$C$18)*F927),'Ejercicio 3 - TIR'!$E$18-SQRT(('Ejercicio 3 - TIR'!$E$18-'Ejercicio 3 - TIR'!$C$18)*('Ejercicio 3 - TIR'!$E$18-'Ejercicio 3 - TIR'!$D$18)*(1-F927)))</f>
        <v>36586.5451125797</v>
      </c>
      <c r="H927" s="16">
        <f ca="1" t="shared" ref="H927:L927" si="6896">RAND()</f>
        <v>0.390588890582168</v>
      </c>
      <c r="I927" s="17">
        <f ca="1">IF(H927&lt;=('Ejercicio 3 - TIR'!$D$18-'Ejercicio 3 - TIR'!$C$18)/('Ejercicio 3 - TIR'!$E$18-'Ejercicio 3 - TIR'!$C$18),'Ejercicio 3 - TIR'!$C$18+SQRT(('Ejercicio 3 - TIR'!$E$18-'Ejercicio 3 - TIR'!$C$18)*('Ejercicio 3 - TIR'!$D$18-'Ejercicio 3 - TIR'!$C$18)*H927),'Ejercicio 3 - TIR'!$E$18-SQRT(('Ejercicio 3 - TIR'!$E$18-'Ejercicio 3 - TIR'!$C$18)*('Ejercicio 3 - TIR'!$E$18-'Ejercicio 3 - TIR'!$D$18)*(1-H927)))</f>
        <v>37654.3016394264</v>
      </c>
      <c r="J927" s="16">
        <f ca="1" t="shared" si="6896"/>
        <v>0.730212286877841</v>
      </c>
      <c r="K927" s="17">
        <f ca="1">IF(J927&lt;=('Ejercicio 3 - TIR'!$D$18-'Ejercicio 3 - TIR'!$C$18)/('Ejercicio 3 - TIR'!$E$18-'Ejercicio 3 - TIR'!$C$18),'Ejercicio 3 - TIR'!$C$18+SQRT(('Ejercicio 3 - TIR'!$E$18-'Ejercicio 3 - TIR'!$C$18)*('Ejercicio 3 - TIR'!$D$18-'Ejercicio 3 - TIR'!$C$18)*J927),'Ejercicio 3 - TIR'!$E$18-SQRT(('Ejercicio 3 - TIR'!$E$18-'Ejercicio 3 - TIR'!$C$18)*('Ejercicio 3 - TIR'!$E$18-'Ejercicio 3 - TIR'!$D$18)*(1-J927)))</f>
        <v>40501.7694051814</v>
      </c>
      <c r="L927" s="16">
        <f ca="1" t="shared" si="6896"/>
        <v>0.000859180250273539</v>
      </c>
      <c r="M927" s="17">
        <f ca="1">IF(L927&lt;=('Ejercicio 3 - TIR'!$D$18-'Ejercicio 3 - TIR'!$C$18)/('Ejercicio 3 - TIR'!$E$18-'Ejercicio 3 - TIR'!$C$18),'Ejercicio 3 - TIR'!$C$18+SQRT(('Ejercicio 3 - TIR'!$E$18-'Ejercicio 3 - TIR'!$C$18)*('Ejercicio 3 - TIR'!$D$18-'Ejercicio 3 - TIR'!$C$18)*L927),'Ejercicio 3 - TIR'!$E$18-SQRT(('Ejercicio 3 - TIR'!$E$18-'Ejercicio 3 - TIR'!$C$18)*('Ejercicio 3 - TIR'!$E$18-'Ejercicio 3 - TIR'!$D$18)*(1-L927)))</f>
        <v>30358.9944812125</v>
      </c>
      <c r="N927" s="16">
        <f ca="1" t="shared" ref="N927:R927" si="6897">RAND()</f>
        <v>0.370285349800932</v>
      </c>
      <c r="O927" s="17">
        <f ca="1">IF(N927&lt;=('Ejercicio 3 - TIR'!$D$18-'Ejercicio 3 - TIR'!$C$18)/('Ejercicio 3 - TIR'!$E$18-'Ejercicio 3 - TIR'!$C$18),'Ejercicio 3 - TIR'!$C$18+SQRT(('Ejercicio 3 - TIR'!$E$18-'Ejercicio 3 - TIR'!$C$18)*('Ejercicio 3 - TIR'!$D$18-'Ejercicio 3 - TIR'!$C$18)*N927),'Ejercicio 3 - TIR'!$E$18-SQRT(('Ejercicio 3 - TIR'!$E$18-'Ejercicio 3 - TIR'!$C$18)*('Ejercicio 3 - TIR'!$E$18-'Ejercicio 3 - TIR'!$D$18)*(1-N927)))</f>
        <v>37452.7043729199</v>
      </c>
      <c r="P927" s="16">
        <f ca="1" t="shared" si="6897"/>
        <v>0.282035485514978</v>
      </c>
      <c r="Q927" s="18">
        <f ca="1">IF(P927&lt;=('Ejercicio 3 - TIR'!$D$22-'Ejercicio 3 - TIR'!$C$22)/('Ejercicio 3 - TIR'!$E$22-'Ejercicio 3 - TIR'!$C$22),'Ejercicio 3 - TIR'!$C$22+SQRT(('Ejercicio 3 - TIR'!$E$22-'Ejercicio 3 - TIR'!$C$22)*('Ejercicio 3 - TIR'!$D$22-'Ejercicio 3 - TIR'!$C$22)*P927),'Ejercicio 3 - TIR'!$E$22-SQRT(('Ejercicio 3 - TIR'!$E$22-'Ejercicio 3 - TIR'!$C$22)*('Ejercicio 3 - TIR'!$E$22-'Ejercicio 3 - TIR'!$D$22)*(1-P927)))</f>
        <v>0.142531397513846</v>
      </c>
      <c r="R927" s="16">
        <f ca="1" t="shared" si="6897"/>
        <v>0.946787941101372</v>
      </c>
      <c r="S927" s="18">
        <f ca="1">IF(R927&lt;=('Ejercicio 3 - TIR'!$D$23-'Ejercicio 3 - TIR'!$C$23)/('Ejercicio 3 - TIR'!$E$23-'Ejercicio 3 - TIR'!$C$23),'Ejercicio 3 - TIR'!$C$23+SQRT(('Ejercicio 3 - TIR'!$E$23-'Ejercicio 3 - TIR'!$C$23)*('Ejercicio 3 - TIR'!$D$23-'Ejercicio 3 - TIR'!$C$23)*R927),'Ejercicio 3 - TIR'!$E$23-SQRT(('Ejercicio 3 - TIR'!$E$23-'Ejercicio 3 - TIR'!$C$23)*('Ejercicio 3 - TIR'!$E$23-'Ejercicio 3 - TIR'!$D$23)*(1-R927)))</f>
        <v>0.17021318713689</v>
      </c>
      <c r="T927" s="16">
        <f ca="1" t="shared" ref="T927:X927" si="6898">RAND()</f>
        <v>0.379222527900027</v>
      </c>
      <c r="U927" s="18">
        <f ca="1">IF(T927&lt;=('Ejercicio 3 - TIR'!$D$24-'Ejercicio 3 - TIR'!$C$24)/('Ejercicio 3 - TIR'!$E$24-'Ejercicio 3 - TIR'!$C$24),'Ejercicio 3 - TIR'!$C$24+SQRT(('Ejercicio 3 - TIR'!$E$24-'Ejercicio 3 - TIR'!$C$24)*('Ejercicio 3 - TIR'!$D$24-'Ejercicio 3 - TIR'!$C$24)*T927),'Ejercicio 3 - TIR'!$E$24-SQRT(('Ejercicio 3 - TIR'!$E$24-'Ejercicio 3 - TIR'!$C$24)*('Ejercicio 3 - TIR'!$E$24-'Ejercicio 3 - TIR'!$D$24)*(1-T927)))</f>
        <v>0.178219980662468</v>
      </c>
      <c r="V927" s="16">
        <f ca="1" t="shared" si="6898"/>
        <v>0.239429172793187</v>
      </c>
      <c r="W927" s="18">
        <f ca="1">IF(V927&lt;=('Ejercicio 3 - TIR'!$D$25-'Ejercicio 3 - TIR'!$C$25)/('Ejercicio 3 - TIR'!$E$25-'Ejercicio 3 - TIR'!$C$25),'Ejercicio 3 - TIR'!$C$25+SQRT(('Ejercicio 3 - TIR'!$E$25-'Ejercicio 3 - TIR'!$C$25)*('Ejercicio 3 - TIR'!$D$25-'Ejercicio 3 - TIR'!$C$25)*V927),'Ejercicio 3 - TIR'!$E$25-SQRT(('Ejercicio 3 - TIR'!$E$25-'Ejercicio 3 - TIR'!$C$25)*('Ejercicio 3 - TIR'!$E$25-'Ejercicio 3 - TIR'!$D$25)*(1-V927)))</f>
        <v>0.198308490978518</v>
      </c>
      <c r="X927" s="16">
        <f ca="1" t="shared" si="6898"/>
        <v>0.27125402983965</v>
      </c>
      <c r="Y927" s="18">
        <f ca="1">IF(X927&lt;=('Ejercicio 3 - TIR'!$D$26-'Ejercicio 3 - TIR'!$C$26)/('Ejercicio 3 - TIR'!$E$26-'Ejercicio 3 - TIR'!$C$26),'Ejercicio 3 - TIR'!$C$26+SQRT(('Ejercicio 3 - TIR'!$E$26-'Ejercicio 3 - TIR'!$C$26)*('Ejercicio 3 - TIR'!$D$26-'Ejercicio 3 - TIR'!$C$26)*X927),'Ejercicio 3 - TIR'!$E$26-SQRT(('Ejercicio 3 - TIR'!$E$26-'Ejercicio 3 - TIR'!$C$26)*('Ejercicio 3 - TIR'!$E$26-'Ejercicio 3 - TIR'!$D$26)*(1-X927)))</f>
        <v>0.217062628855436</v>
      </c>
      <c r="Z927" s="16">
        <f ca="1" t="shared" si="6668"/>
        <v>1.14253139751385</v>
      </c>
      <c r="AA927" s="16">
        <f ca="1" t="shared" si="6669"/>
        <v>1.33700530808864</v>
      </c>
      <c r="AB927" s="16">
        <f ca="1" t="shared" si="6670"/>
        <v>1.57528636824182</v>
      </c>
      <c r="AC927" s="16">
        <f ca="1" t="shared" si="6671"/>
        <v>1.88767903078688</v>
      </c>
      <c r="AD927" s="16">
        <f ca="1" t="shared" si="6672"/>
        <v>2.29742360364476</v>
      </c>
      <c r="AE927" s="15">
        <f ca="1" t="shared" si="6673"/>
        <v>4408.05885179463</v>
      </c>
      <c r="AF927" s="15">
        <f ca="1" t="shared" si="6674"/>
        <v>5158.36859804557</v>
      </c>
      <c r="AG927" s="15">
        <f ca="1" t="shared" si="6675"/>
        <v>6077.69294983914</v>
      </c>
      <c r="AH927" s="15">
        <f ca="1" t="shared" si="6676"/>
        <v>7282.95106735251</v>
      </c>
      <c r="AI927" s="15">
        <f ca="1" t="shared" si="6677"/>
        <v>8863.80757185755</v>
      </c>
      <c r="AJ927" s="17">
        <f ca="1" t="shared" si="6678"/>
        <v>41801.276517679</v>
      </c>
      <c r="AK927" s="17">
        <f ca="1" t="shared" si="6679"/>
        <v>50344.0011642839</v>
      </c>
      <c r="AL927" s="17">
        <f ca="1" t="shared" si="6680"/>
        <v>63801.8852336558</v>
      </c>
      <c r="AM927" s="17">
        <f ca="1" t="shared" si="6681"/>
        <v>57308.0372779595</v>
      </c>
      <c r="AN927" s="17">
        <f ca="1" t="shared" si="6682"/>
        <v>86044.7270466757</v>
      </c>
      <c r="AO927" s="17">
        <f ca="1">C927/'Ejercicio 3 - TIR'!$D$7</f>
        <v>15689.046739461</v>
      </c>
      <c r="AP927" s="17">
        <f ca="1" t="shared" si="6683"/>
        <v>26112.229778218</v>
      </c>
      <c r="AQ927" s="17">
        <f ca="1" t="shared" si="6684"/>
        <v>34654.9544248229</v>
      </c>
      <c r="AR927" s="17">
        <f ca="1" t="shared" si="6685"/>
        <v>48112.8384941948</v>
      </c>
      <c r="AS927" s="17">
        <f ca="1" t="shared" si="6686"/>
        <v>41618.9905384985</v>
      </c>
      <c r="AT927" s="17">
        <f ca="1" t="shared" si="6687"/>
        <v>70355.6803072147</v>
      </c>
      <c r="AU927" s="17">
        <f ca="1">AP927*'Ejercicio 3 - TIR'!$D$5</f>
        <v>13056.114889109</v>
      </c>
      <c r="AV927" s="17">
        <f ca="1">AQ927*'Ejercicio 3 - TIR'!$D$5</f>
        <v>17327.4772124115</v>
      </c>
      <c r="AW927" s="17">
        <f ca="1">AR927*'Ejercicio 3 - TIR'!$D$5</f>
        <v>24056.4192470974</v>
      </c>
      <c r="AX927" s="17">
        <f ca="1">AS927*'Ejercicio 3 - TIR'!$D$5</f>
        <v>20809.4952692493</v>
      </c>
      <c r="AY927" s="17">
        <f ca="1">AT927*'Ejercicio 3 - TIR'!$D$5</f>
        <v>35177.8401536073</v>
      </c>
      <c r="AZ927" s="17">
        <f ca="1" t="shared" ref="AZ927:BD927" si="6899">AJ927-AU927-AE927</f>
        <v>24337.1027767754</v>
      </c>
      <c r="BA927" s="17">
        <f ca="1" t="shared" si="6899"/>
        <v>27858.1553538269</v>
      </c>
      <c r="BB927" s="17">
        <f ca="1" t="shared" si="6899"/>
        <v>33667.7730367193</v>
      </c>
      <c r="BC927" s="17">
        <f ca="1" t="shared" si="6899"/>
        <v>29215.5909413578</v>
      </c>
      <c r="BD927" s="17">
        <f ca="1" t="shared" si="6899"/>
        <v>42003.0793212108</v>
      </c>
      <c r="BE927" s="17">
        <f ca="1" t="shared" ref="BE927:BI927" si="6900">AZ927/Z927</f>
        <v>21301.0363038889</v>
      </c>
      <c r="BF927" s="17">
        <f ca="1" t="shared" si="6900"/>
        <v>20836.2339216532</v>
      </c>
      <c r="BG927" s="17">
        <f ca="1" t="shared" si="6900"/>
        <v>21372.477865276</v>
      </c>
      <c r="BH927" s="17">
        <f ca="1" t="shared" si="6900"/>
        <v>15476.9907727264</v>
      </c>
      <c r="BI927" s="17">
        <f ca="1" t="shared" si="6900"/>
        <v>18282.6881618935</v>
      </c>
      <c r="BJ927" s="17">
        <f ca="1" t="shared" si="6690"/>
        <v>71052.2637749651</v>
      </c>
      <c r="BK927" s="17">
        <f ca="1" t="shared" si="6691"/>
        <v>36044.3862979237</v>
      </c>
      <c r="BL927" s="17">
        <f ca="1" t="shared" si="6692"/>
        <v>107096.650072889</v>
      </c>
      <c r="BM927" s="17">
        <f ca="1">BK927*'Ejercicio 3 - TIR'!$D$5</f>
        <v>18022.1931489618</v>
      </c>
      <c r="BN927" s="17">
        <f ca="1" t="shared" si="6693"/>
        <v>89074.4569239269</v>
      </c>
      <c r="BO927" s="17">
        <f ca="1" t="shared" si="6694"/>
        <v>38771.4554610713</v>
      </c>
      <c r="BP927" s="17">
        <f ca="1" t="shared" si="6695"/>
        <v>-109372.165788646</v>
      </c>
      <c r="BQ927" s="17">
        <f ca="1" t="shared" ref="BQ927:BT927" si="6901">BE927</f>
        <v>21301.0363038889</v>
      </c>
      <c r="BR927" s="17">
        <f ca="1" t="shared" si="6901"/>
        <v>20836.2339216532</v>
      </c>
      <c r="BS927" s="17">
        <f ca="1" t="shared" si="6901"/>
        <v>21372.477865276</v>
      </c>
      <c r="BT927" s="17">
        <f ca="1" t="shared" si="6901"/>
        <v>15476.9907727264</v>
      </c>
      <c r="BU927" s="17">
        <f ca="1" t="shared" si="6697"/>
        <v>57054.1436229648</v>
      </c>
      <c r="BV927" s="19">
        <f ca="1" t="shared" si="6698"/>
        <v>6.60666597997472</v>
      </c>
    </row>
    <row r="928" ht="15" customHeight="1" spans="1:74">
      <c r="A928" s="15">
        <v>927</v>
      </c>
      <c r="B928" s="16">
        <f ca="1" t="shared" ref="B928:F928" si="6902">RAND()</f>
        <v>0.895331760003107</v>
      </c>
      <c r="C928" s="17">
        <f ca="1">IF(B928&lt;=('Ejercicio 3 - TIR'!$D$13-'Ejercicio 3 - TIR'!$C$13)/('Ejercicio 3 - TIR'!$E$13-'Ejercicio 3 - TIR'!$C$13),'Ejercicio 3 - TIR'!$C$13+SQRT(('Ejercicio 3 - TIR'!$E$13-'Ejercicio 3 - TIR'!$C$13)*('Ejercicio 3 - TIR'!$D$13-'Ejercicio 3 - TIR'!$C$13)*B928),'Ejercicio 3 - TIR'!$E$13-SQRT(('Ejercicio 3 - TIR'!$E$13-'Ejercicio 3 - TIR'!$C$13)*('Ejercicio 3 - TIR'!$E$13-'Ejercicio 3 - TIR'!$D$13)*(1-B928)))</f>
        <v>88792.7751875733</v>
      </c>
      <c r="D928" s="16">
        <f ca="1" t="shared" si="6902"/>
        <v>0.890307005487631</v>
      </c>
      <c r="E928" s="17">
        <f ca="1">IF(D928&lt;=('Ejercicio 3 - TIR'!$D$14-'Ejercicio 3 - TIR'!$C$14)/('Ejercicio 3 - TIR'!$E$14-'Ejercicio 3 - TIR'!$C$14),'Ejercicio 3 - TIR'!$C$14+SQRT(('Ejercicio 3 - TIR'!$E$14-'Ejercicio 3 - TIR'!$C$14)*('Ejercicio 3 - TIR'!$D$14-'Ejercicio 3 - TIR'!$C$14)*D928),'Ejercicio 3 - TIR'!$E$14-SQRT(('Ejercicio 3 - TIR'!$E$14-'Ejercicio 3 - TIR'!$C$14)*('Ejercicio 3 - TIR'!$E$14-'Ejercicio 3 - TIR'!$D$14)*(1-D928)))</f>
        <v>35943.6532228056</v>
      </c>
      <c r="F928" s="16">
        <f ca="1" t="shared" si="6902"/>
        <v>0.74882592085215</v>
      </c>
      <c r="G928" s="17">
        <f ca="1">IF(F928&lt;=('Ejercicio 3 - TIR'!$D$18-'Ejercicio 3 - TIR'!$C$18)/('Ejercicio 3 - TIR'!$E$18-'Ejercicio 3 - TIR'!$C$18),'Ejercicio 3 - TIR'!$C$18+SQRT(('Ejercicio 3 - TIR'!$E$18-'Ejercicio 3 - TIR'!$C$18)*('Ejercicio 3 - TIR'!$D$18-'Ejercicio 3 - TIR'!$C$18)*F928),'Ejercicio 3 - TIR'!$E$18-SQRT(('Ejercicio 3 - TIR'!$E$18-'Ejercicio 3 - TIR'!$C$18)*('Ejercicio 3 - TIR'!$E$18-'Ejercicio 3 - TIR'!$D$18)*(1-F928)))</f>
        <v>40659.7170672768</v>
      </c>
      <c r="H928" s="16">
        <f ca="1" t="shared" ref="H928:L928" si="6903">RAND()</f>
        <v>0.968779904090943</v>
      </c>
      <c r="I928" s="17">
        <f ca="1">IF(H928&lt;=('Ejercicio 3 - TIR'!$D$18-'Ejercicio 3 - TIR'!$C$18)/('Ejercicio 3 - TIR'!$E$18-'Ejercicio 3 - TIR'!$C$18),'Ejercicio 3 - TIR'!$C$18+SQRT(('Ejercicio 3 - TIR'!$E$18-'Ejercicio 3 - TIR'!$C$18)*('Ejercicio 3 - TIR'!$D$18-'Ejercicio 3 - TIR'!$C$18)*H928),'Ejercicio 3 - TIR'!$E$18-SQRT(('Ejercicio 3 - TIR'!$E$18-'Ejercicio 3 - TIR'!$C$18)*('Ejercicio 3 - TIR'!$E$18-'Ejercicio 3 - TIR'!$D$18)*(1-H928)))</f>
        <v>43469.8015837221</v>
      </c>
      <c r="J928" s="16">
        <f ca="1" t="shared" si="6903"/>
        <v>0.959571976422845</v>
      </c>
      <c r="K928" s="17">
        <f ca="1">IF(J928&lt;=('Ejercicio 3 - TIR'!$D$18-'Ejercicio 3 - TIR'!$C$18)/('Ejercicio 3 - TIR'!$E$18-'Ejercicio 3 - TIR'!$C$18),'Ejercicio 3 - TIR'!$C$18+SQRT(('Ejercicio 3 - TIR'!$E$18-'Ejercicio 3 - TIR'!$C$18)*('Ejercicio 3 - TIR'!$D$18-'Ejercicio 3 - TIR'!$C$18)*J928),'Ejercicio 3 - TIR'!$E$18-SQRT(('Ejercicio 3 - TIR'!$E$18-'Ejercicio 3 - TIR'!$C$18)*('Ejercicio 3 - TIR'!$E$18-'Ejercicio 3 - TIR'!$D$18)*(1-J928)))</f>
        <v>43258.7068689372</v>
      </c>
      <c r="L928" s="16">
        <f ca="1" t="shared" si="6903"/>
        <v>0.143369545181807</v>
      </c>
      <c r="M928" s="17">
        <f ca="1">IF(L928&lt;=('Ejercicio 3 - TIR'!$D$18-'Ejercicio 3 - TIR'!$C$18)/('Ejercicio 3 - TIR'!$E$18-'Ejercicio 3 - TIR'!$C$18),'Ejercicio 3 - TIR'!$C$18+SQRT(('Ejercicio 3 - TIR'!$E$18-'Ejercicio 3 - TIR'!$C$18)*('Ejercicio 3 - TIR'!$D$18-'Ejercicio 3 - TIR'!$C$18)*L928),'Ejercicio 3 - TIR'!$E$18-SQRT(('Ejercicio 3 - TIR'!$E$18-'Ejercicio 3 - TIR'!$C$18)*('Ejercicio 3 - TIR'!$E$18-'Ejercicio 3 - TIR'!$D$18)*(1-L928)))</f>
        <v>34637.3949343647</v>
      </c>
      <c r="N928" s="16">
        <f ca="1" t="shared" ref="N928:R928" si="6904">RAND()</f>
        <v>0.646909920340341</v>
      </c>
      <c r="O928" s="17">
        <f ca="1">IF(N928&lt;=('Ejercicio 3 - TIR'!$D$18-'Ejercicio 3 - TIR'!$C$18)/('Ejercicio 3 - TIR'!$E$18-'Ejercicio 3 - TIR'!$C$18),'Ejercicio 3 - TIR'!$C$18+SQRT(('Ejercicio 3 - TIR'!$E$18-'Ejercicio 3 - TIR'!$C$18)*('Ejercicio 3 - TIR'!$D$18-'Ejercicio 3 - TIR'!$C$18)*N928),'Ejercicio 3 - TIR'!$E$18-SQRT(('Ejercicio 3 - TIR'!$E$18-'Ejercicio 3 - TIR'!$C$18)*('Ejercicio 3 - TIR'!$E$18-'Ejercicio 3 - TIR'!$D$18)*(1-N928)))</f>
        <v>39850.710027762</v>
      </c>
      <c r="P928" s="16">
        <f ca="1" t="shared" si="6904"/>
        <v>0.877307154455798</v>
      </c>
      <c r="Q928" s="18">
        <f ca="1">IF(P928&lt;=('Ejercicio 3 - TIR'!$D$22-'Ejercicio 3 - TIR'!$C$22)/('Ejercicio 3 - TIR'!$E$22-'Ejercicio 3 - TIR'!$C$22),'Ejercicio 3 - TIR'!$C$22+SQRT(('Ejercicio 3 - TIR'!$E$22-'Ejercicio 3 - TIR'!$C$22)*('Ejercicio 3 - TIR'!$D$22-'Ejercicio 3 - TIR'!$C$22)*P928),'Ejercicio 3 - TIR'!$E$22-SQRT(('Ejercicio 3 - TIR'!$E$22-'Ejercicio 3 - TIR'!$C$22)*('Ejercicio 3 - TIR'!$E$22-'Ejercicio 3 - TIR'!$D$22)*(1-P928)))</f>
        <v>0.165139073986472</v>
      </c>
      <c r="R928" s="16">
        <f ca="1" t="shared" si="6904"/>
        <v>0.760781355046158</v>
      </c>
      <c r="S928" s="18">
        <f ca="1">IF(R928&lt;=('Ejercicio 3 - TIR'!$D$23-'Ejercicio 3 - TIR'!$C$23)/('Ejercicio 3 - TIR'!$E$23-'Ejercicio 3 - TIR'!$C$23),'Ejercicio 3 - TIR'!$C$23+SQRT(('Ejercicio 3 - TIR'!$E$23-'Ejercicio 3 - TIR'!$C$23)*('Ejercicio 3 - TIR'!$D$23-'Ejercicio 3 - TIR'!$C$23)*R928),'Ejercicio 3 - TIR'!$E$23-SQRT(('Ejercicio 3 - TIR'!$E$23-'Ejercicio 3 - TIR'!$C$23)*('Ejercicio 3 - TIR'!$E$23-'Ejercicio 3 - TIR'!$D$23)*(1-R928)))</f>
        <v>0.159249251557669</v>
      </c>
      <c r="T928" s="16">
        <f ca="1" t="shared" ref="T928:X928" si="6905">RAND()</f>
        <v>0.631161841260415</v>
      </c>
      <c r="U928" s="18">
        <f ca="1">IF(T928&lt;=('Ejercicio 3 - TIR'!$D$24-'Ejercicio 3 - TIR'!$C$24)/('Ejercicio 3 - TIR'!$E$24-'Ejercicio 3 - TIR'!$C$24),'Ejercicio 3 - TIR'!$C$24+SQRT(('Ejercicio 3 - TIR'!$E$24-'Ejercicio 3 - TIR'!$C$24)*('Ejercicio 3 - TIR'!$D$24-'Ejercicio 3 - TIR'!$C$24)*T928),'Ejercicio 3 - TIR'!$E$24-SQRT(('Ejercicio 3 - TIR'!$E$24-'Ejercicio 3 - TIR'!$C$24)*('Ejercicio 3 - TIR'!$E$24-'Ejercicio 3 - TIR'!$D$24)*(1-T928)))</f>
        <v>0.187863621167424</v>
      </c>
      <c r="V928" s="16">
        <f ca="1" t="shared" si="6905"/>
        <v>0.620624351085393</v>
      </c>
      <c r="W928" s="18">
        <f ca="1">IF(V928&lt;=('Ejercicio 3 - TIR'!$D$25-'Ejercicio 3 - TIR'!$C$25)/('Ejercicio 3 - TIR'!$E$25-'Ejercicio 3 - TIR'!$C$25),'Ejercicio 3 - TIR'!$C$25+SQRT(('Ejercicio 3 - TIR'!$E$25-'Ejercicio 3 - TIR'!$C$25)*('Ejercicio 3 - TIR'!$D$25-'Ejercicio 3 - TIR'!$C$25)*V928),'Ejercicio 3 - TIR'!$E$25-SQRT(('Ejercicio 3 - TIR'!$E$25-'Ejercicio 3 - TIR'!$C$25)*('Ejercicio 3 - TIR'!$E$25-'Ejercicio 3 - TIR'!$D$25)*(1-V928)))</f>
        <v>0.213560807209803</v>
      </c>
      <c r="X928" s="16">
        <f ca="1" t="shared" si="6905"/>
        <v>0.477727931396128</v>
      </c>
      <c r="Y928" s="18">
        <f ca="1">IF(X928&lt;=('Ejercicio 3 - TIR'!$D$26-'Ejercicio 3 - TIR'!$C$26)/('Ejercicio 3 - TIR'!$E$26-'Ejercicio 3 - TIR'!$C$26),'Ejercicio 3 - TIR'!$C$26+SQRT(('Ejercicio 3 - TIR'!$E$26-'Ejercicio 3 - TIR'!$C$26)*('Ejercicio 3 - TIR'!$D$26-'Ejercicio 3 - TIR'!$C$26)*X928),'Ejercicio 3 - TIR'!$E$26-SQRT(('Ejercicio 3 - TIR'!$E$26-'Ejercicio 3 - TIR'!$C$26)*('Ejercicio 3 - TIR'!$E$26-'Ejercicio 3 - TIR'!$D$26)*(1-X928)))</f>
        <v>0.226893793484557</v>
      </c>
      <c r="Z928" s="16">
        <f ca="1" t="shared" si="6668"/>
        <v>1.16513907398647</v>
      </c>
      <c r="AA928" s="16">
        <f ca="1" t="shared" si="6669"/>
        <v>1.35068659947941</v>
      </c>
      <c r="AB928" s="16">
        <f ca="1" t="shared" si="6670"/>
        <v>1.60443147511993</v>
      </c>
      <c r="AC928" s="16">
        <f ca="1" t="shared" si="6671"/>
        <v>1.94707515605936</v>
      </c>
      <c r="AD928" s="16">
        <f ca="1" t="shared" si="6672"/>
        <v>2.3888544244172</v>
      </c>
      <c r="AE928" s="15">
        <f ca="1" t="shared" si="6673"/>
        <v>5935.70160890498</v>
      </c>
      <c r="AF928" s="15">
        <f ca="1" t="shared" si="6674"/>
        <v>6880.95764759274</v>
      </c>
      <c r="AG928" s="15">
        <f ca="1" t="shared" si="6675"/>
        <v>8173.63926836919</v>
      </c>
      <c r="AH928" s="15">
        <f ca="1" t="shared" si="6676"/>
        <v>9919.20826836387</v>
      </c>
      <c r="AI928" s="15">
        <f ca="1" t="shared" si="6677"/>
        <v>12169.8150607363</v>
      </c>
      <c r="AJ928" s="17">
        <f ca="1" t="shared" si="6678"/>
        <v>47374.2250923188</v>
      </c>
      <c r="AK928" s="17">
        <f ca="1" t="shared" si="6679"/>
        <v>58714.0784811624</v>
      </c>
      <c r="AL928" s="17">
        <f ca="1" t="shared" si="6680"/>
        <v>69405.6308735094</v>
      </c>
      <c r="AM928" s="17">
        <f ca="1" t="shared" si="6681"/>
        <v>67441.6111473176</v>
      </c>
      <c r="AN928" s="17">
        <f ca="1" t="shared" si="6682"/>
        <v>95197.5449659861</v>
      </c>
      <c r="AO928" s="17">
        <f ca="1">C928/'Ejercicio 3 - TIR'!$D$7</f>
        <v>17758.5550375147</v>
      </c>
      <c r="AP928" s="17">
        <f ca="1" t="shared" si="6683"/>
        <v>29615.6700548041</v>
      </c>
      <c r="AQ928" s="17">
        <f ca="1" t="shared" si="6684"/>
        <v>40955.5234436477</v>
      </c>
      <c r="AR928" s="17">
        <f ca="1" t="shared" si="6685"/>
        <v>51647.0758359948</v>
      </c>
      <c r="AS928" s="17">
        <f ca="1" t="shared" si="6686"/>
        <v>49683.056109803</v>
      </c>
      <c r="AT928" s="17">
        <f ca="1" t="shared" si="6687"/>
        <v>77438.9899284714</v>
      </c>
      <c r="AU928" s="17">
        <f ca="1">AP928*'Ejercicio 3 - TIR'!$D$5</f>
        <v>14807.8350274021</v>
      </c>
      <c r="AV928" s="17">
        <f ca="1">AQ928*'Ejercicio 3 - TIR'!$D$5</f>
        <v>20477.7617218239</v>
      </c>
      <c r="AW928" s="17">
        <f ca="1">AR928*'Ejercicio 3 - TIR'!$D$5</f>
        <v>25823.5379179974</v>
      </c>
      <c r="AX928" s="17">
        <f ca="1">AS928*'Ejercicio 3 - TIR'!$D$5</f>
        <v>24841.5280549015</v>
      </c>
      <c r="AY928" s="17">
        <f ca="1">AT928*'Ejercicio 3 - TIR'!$D$5</f>
        <v>38719.4949642357</v>
      </c>
      <c r="AZ928" s="17">
        <f ca="1" t="shared" ref="AZ928:BD928" si="6906">AJ928-AU928-AE928</f>
        <v>26630.6884560117</v>
      </c>
      <c r="BA928" s="17">
        <f ca="1" t="shared" si="6906"/>
        <v>31355.3591117458</v>
      </c>
      <c r="BB928" s="17">
        <f ca="1" t="shared" si="6906"/>
        <v>35408.4536871429</v>
      </c>
      <c r="BC928" s="17">
        <f ca="1" t="shared" si="6906"/>
        <v>32680.8748240523</v>
      </c>
      <c r="BD928" s="17">
        <f ca="1" t="shared" si="6906"/>
        <v>44308.2349410141</v>
      </c>
      <c r="BE928" s="17">
        <f ca="1" t="shared" ref="BE928:BI928" si="6907">AZ928/Z928</f>
        <v>22856.231544013</v>
      </c>
      <c r="BF928" s="17">
        <f ca="1" t="shared" si="6907"/>
        <v>23214.3852791839</v>
      </c>
      <c r="BG928" s="17">
        <f ca="1" t="shared" si="6907"/>
        <v>22069.1592232047</v>
      </c>
      <c r="BH928" s="17">
        <f ca="1" t="shared" si="6907"/>
        <v>16784.5985412265</v>
      </c>
      <c r="BI928" s="17">
        <f ca="1" t="shared" si="6907"/>
        <v>18547.9008214675</v>
      </c>
      <c r="BJ928" s="17">
        <f ca="1" t="shared" si="6690"/>
        <v>85864.1550310167</v>
      </c>
      <c r="BK928" s="17">
        <f ca="1" t="shared" si="6691"/>
        <v>42422.6027726232</v>
      </c>
      <c r="BL928" s="17">
        <f ca="1" t="shared" si="6692"/>
        <v>128286.75780364</v>
      </c>
      <c r="BM928" s="17">
        <f ca="1">BK928*'Ejercicio 3 - TIR'!$D$5</f>
        <v>21211.3013863116</v>
      </c>
      <c r="BN928" s="17">
        <f ca="1" t="shared" si="6693"/>
        <v>107075.456417328</v>
      </c>
      <c r="BO928" s="17">
        <f ca="1" t="shared" si="6694"/>
        <v>44822.930741563</v>
      </c>
      <c r="BP928" s="17">
        <f ca="1" t="shared" si="6695"/>
        <v>-124736.428410379</v>
      </c>
      <c r="BQ928" s="17">
        <f ca="1" t="shared" ref="BQ928:BT928" si="6908">BE928</f>
        <v>22856.231544013</v>
      </c>
      <c r="BR928" s="17">
        <f ca="1" t="shared" si="6908"/>
        <v>23214.3852791839</v>
      </c>
      <c r="BS928" s="17">
        <f ca="1" t="shared" si="6908"/>
        <v>22069.1592232047</v>
      </c>
      <c r="BT928" s="17">
        <f ca="1" t="shared" si="6908"/>
        <v>16784.5985412265</v>
      </c>
      <c r="BU928" s="17">
        <f ca="1" t="shared" si="6697"/>
        <v>63370.8315630305</v>
      </c>
      <c r="BV928" s="19">
        <f ca="1" t="shared" si="6698"/>
        <v>5.15219722584819</v>
      </c>
    </row>
    <row r="929" ht="15" customHeight="1" spans="1:74">
      <c r="A929" s="15">
        <v>928</v>
      </c>
      <c r="B929" s="16">
        <f ca="1" t="shared" ref="B929:F929" si="6909">RAND()</f>
        <v>0.987234057918749</v>
      </c>
      <c r="C929" s="17">
        <f ca="1">IF(B929&lt;=('Ejercicio 3 - TIR'!$D$13-'Ejercicio 3 - TIR'!$C$13)/('Ejercicio 3 - TIR'!$E$13-'Ejercicio 3 - TIR'!$C$13),'Ejercicio 3 - TIR'!$C$13+SQRT(('Ejercicio 3 - TIR'!$E$13-'Ejercicio 3 - TIR'!$C$13)*('Ejercicio 3 - TIR'!$D$13-'Ejercicio 3 - TIR'!$C$13)*B929),'Ejercicio 3 - TIR'!$E$13-SQRT(('Ejercicio 3 - TIR'!$E$13-'Ejercicio 3 - TIR'!$C$13)*('Ejercicio 3 - TIR'!$E$13-'Ejercicio 3 - TIR'!$D$13)*(1-B929)))</f>
        <v>96086.0339171754</v>
      </c>
      <c r="D929" s="16">
        <f ca="1" t="shared" si="6909"/>
        <v>0.563810285665453</v>
      </c>
      <c r="E929" s="17">
        <f ca="1">IF(D929&lt;=('Ejercicio 3 - TIR'!$D$14-'Ejercicio 3 - TIR'!$C$14)/('Ejercicio 3 - TIR'!$E$14-'Ejercicio 3 - TIR'!$C$14),'Ejercicio 3 - TIR'!$C$14+SQRT(('Ejercicio 3 - TIR'!$E$14-'Ejercicio 3 - TIR'!$C$14)*('Ejercicio 3 - TIR'!$D$14-'Ejercicio 3 - TIR'!$C$14)*D929),'Ejercicio 3 - TIR'!$E$14-SQRT(('Ejercicio 3 - TIR'!$E$14-'Ejercicio 3 - TIR'!$C$14)*('Ejercicio 3 - TIR'!$E$14-'Ejercicio 3 - TIR'!$D$14)*(1-D929)))</f>
        <v>31911.2141114885</v>
      </c>
      <c r="F929" s="16">
        <f ca="1" t="shared" si="6909"/>
        <v>0.292195234175195</v>
      </c>
      <c r="G929" s="17">
        <f ca="1">IF(F929&lt;=('Ejercicio 3 - TIR'!$D$18-'Ejercicio 3 - TIR'!$C$18)/('Ejercicio 3 - TIR'!$E$18-'Ejercicio 3 - TIR'!$C$18),'Ejercicio 3 - TIR'!$C$18+SQRT(('Ejercicio 3 - TIR'!$E$18-'Ejercicio 3 - TIR'!$C$18)*('Ejercicio 3 - TIR'!$D$18-'Ejercicio 3 - TIR'!$C$18)*F929),'Ejercicio 3 - TIR'!$E$18-SQRT(('Ejercicio 3 - TIR'!$E$18-'Ejercicio 3 - TIR'!$C$18)*('Ejercicio 3 - TIR'!$E$18-'Ejercicio 3 - TIR'!$D$18)*(1-F929)))</f>
        <v>36620.36895696</v>
      </c>
      <c r="H929" s="16">
        <f ca="1" t="shared" ref="H929:L929" si="6910">RAND()</f>
        <v>0.134023676379799</v>
      </c>
      <c r="I929" s="17">
        <f ca="1">IF(H929&lt;=('Ejercicio 3 - TIR'!$D$18-'Ejercicio 3 - TIR'!$C$18)/('Ejercicio 3 - TIR'!$E$18-'Ejercicio 3 - TIR'!$C$18),'Ejercicio 3 - TIR'!$C$18+SQRT(('Ejercicio 3 - TIR'!$E$18-'Ejercicio 3 - TIR'!$C$18)*('Ejercicio 3 - TIR'!$D$18-'Ejercicio 3 - TIR'!$C$18)*H929),'Ejercicio 3 - TIR'!$E$18-SQRT(('Ejercicio 3 - TIR'!$E$18-'Ejercicio 3 - TIR'!$C$18)*('Ejercicio 3 - TIR'!$E$18-'Ejercicio 3 - TIR'!$D$18)*(1-H929)))</f>
        <v>34483.6984128027</v>
      </c>
      <c r="J929" s="16">
        <f ca="1" t="shared" si="6910"/>
        <v>0.82821557832642</v>
      </c>
      <c r="K929" s="17">
        <f ca="1">IF(J929&lt;=('Ejercicio 3 - TIR'!$D$18-'Ejercicio 3 - TIR'!$C$18)/('Ejercicio 3 - TIR'!$E$18-'Ejercicio 3 - TIR'!$C$18),'Ejercicio 3 - TIR'!$C$18+SQRT(('Ejercicio 3 - TIR'!$E$18-'Ejercicio 3 - TIR'!$C$18)*('Ejercicio 3 - TIR'!$D$18-'Ejercicio 3 - TIR'!$C$18)*J929),'Ejercicio 3 - TIR'!$E$18-SQRT(('Ejercicio 3 - TIR'!$E$18-'Ejercicio 3 - TIR'!$C$18)*('Ejercicio 3 - TIR'!$E$18-'Ejercicio 3 - TIR'!$D$18)*(1-J929)))</f>
        <v>41410.5945303549</v>
      </c>
      <c r="L929" s="16">
        <f ca="1" t="shared" si="6910"/>
        <v>0.828922201144055</v>
      </c>
      <c r="M929" s="17">
        <f ca="1">IF(L929&lt;=('Ejercicio 3 - TIR'!$D$18-'Ejercicio 3 - TIR'!$C$18)/('Ejercicio 3 - TIR'!$E$18-'Ejercicio 3 - TIR'!$C$18),'Ejercicio 3 - TIR'!$C$18+SQRT(('Ejercicio 3 - TIR'!$E$18-'Ejercicio 3 - TIR'!$C$18)*('Ejercicio 3 - TIR'!$D$18-'Ejercicio 3 - TIR'!$C$18)*L929),'Ejercicio 3 - TIR'!$E$18-SQRT(('Ejercicio 3 - TIR'!$E$18-'Ejercicio 3 - TIR'!$C$18)*('Ejercicio 3 - TIR'!$E$18-'Ejercicio 3 - TIR'!$D$18)*(1-L929)))</f>
        <v>41417.9845178732</v>
      </c>
      <c r="N929" s="16">
        <f ca="1" t="shared" ref="N929:R929" si="6911">RAND()</f>
        <v>0.707866150499283</v>
      </c>
      <c r="O929" s="17">
        <f ca="1">IF(N929&lt;=('Ejercicio 3 - TIR'!$D$18-'Ejercicio 3 - TIR'!$C$18)/('Ejercicio 3 - TIR'!$E$18-'Ejercicio 3 - TIR'!$C$18),'Ejercicio 3 - TIR'!$C$18+SQRT(('Ejercicio 3 - TIR'!$E$18-'Ejercicio 3 - TIR'!$C$18)*('Ejercicio 3 - TIR'!$D$18-'Ejercicio 3 - TIR'!$C$18)*N929),'Ejercicio 3 - TIR'!$E$18-SQRT(('Ejercicio 3 - TIR'!$E$18-'Ejercicio 3 - TIR'!$C$18)*('Ejercicio 3 - TIR'!$E$18-'Ejercicio 3 - TIR'!$D$18)*(1-N929)))</f>
        <v>40319.1839693752</v>
      </c>
      <c r="P929" s="16">
        <f ca="1" t="shared" si="6911"/>
        <v>0.907764281680868</v>
      </c>
      <c r="Q929" s="18">
        <f ca="1">IF(P929&lt;=('Ejercicio 3 - TIR'!$D$22-'Ejercicio 3 - TIR'!$C$22)/('Ejercicio 3 - TIR'!$E$22-'Ejercicio 3 - TIR'!$C$22),'Ejercicio 3 - TIR'!$C$22+SQRT(('Ejercicio 3 - TIR'!$E$22-'Ejercicio 3 - TIR'!$C$22)*('Ejercicio 3 - TIR'!$D$22-'Ejercicio 3 - TIR'!$C$22)*P929),'Ejercicio 3 - TIR'!$E$22-SQRT(('Ejercicio 3 - TIR'!$E$22-'Ejercicio 3 - TIR'!$C$22)*('Ejercicio 3 - TIR'!$E$22-'Ejercicio 3 - TIR'!$D$22)*(1-P929)))</f>
        <v>0.16711495855752</v>
      </c>
      <c r="R929" s="16">
        <f ca="1" t="shared" si="6911"/>
        <v>0.37921262025401</v>
      </c>
      <c r="S929" s="18">
        <f ca="1">IF(R929&lt;=('Ejercicio 3 - TIR'!$D$23-'Ejercicio 3 - TIR'!$C$23)/('Ejercicio 3 - TIR'!$E$23-'Ejercicio 3 - TIR'!$C$23),'Ejercicio 3 - TIR'!$C$23+SQRT(('Ejercicio 3 - TIR'!$E$23-'Ejercicio 3 - TIR'!$C$23)*('Ejercicio 3 - TIR'!$D$23-'Ejercicio 3 - TIR'!$C$23)*R929),'Ejercicio 3 - TIR'!$E$23-SQRT(('Ejercicio 3 - TIR'!$E$23-'Ejercicio 3 - TIR'!$C$23)*('Ejercicio 3 - TIR'!$E$23-'Ejercicio 3 - TIR'!$D$23)*(1-R929)))</f>
        <v>0.146126284015474</v>
      </c>
      <c r="T929" s="16">
        <f ca="1" t="shared" ref="T929:X929" si="6912">RAND()</f>
        <v>0.722500616419925</v>
      </c>
      <c r="U929" s="18">
        <f ca="1">IF(T929&lt;=('Ejercicio 3 - TIR'!$D$24-'Ejercicio 3 - TIR'!$C$24)/('Ejercicio 3 - TIR'!$E$24-'Ejercicio 3 - TIR'!$C$24),'Ejercicio 3 - TIR'!$C$24+SQRT(('Ejercicio 3 - TIR'!$E$24-'Ejercicio 3 - TIR'!$C$24)*('Ejercicio 3 - TIR'!$D$24-'Ejercicio 3 - TIR'!$C$24)*T929),'Ejercicio 3 - TIR'!$E$24-SQRT(('Ejercicio 3 - TIR'!$E$24-'Ejercicio 3 - TIR'!$C$24)*('Ejercicio 3 - TIR'!$E$24-'Ejercicio 3 - TIR'!$D$24)*(1-T929)))</f>
        <v>0.192125311230003</v>
      </c>
      <c r="V929" s="16">
        <f ca="1" t="shared" si="6912"/>
        <v>0.827752822349234</v>
      </c>
      <c r="W929" s="18">
        <f ca="1">IF(V929&lt;=('Ejercicio 3 - TIR'!$D$25-'Ejercicio 3 - TIR'!$C$25)/('Ejercicio 3 - TIR'!$E$25-'Ejercicio 3 - TIR'!$C$25),'Ejercicio 3 - TIR'!$C$25+SQRT(('Ejercicio 3 - TIR'!$E$25-'Ejercicio 3 - TIR'!$C$25)*('Ejercicio 3 - TIR'!$D$25-'Ejercicio 3 - TIR'!$C$25)*V929),'Ejercicio 3 - TIR'!$E$25-SQRT(('Ejercicio 3 - TIR'!$E$25-'Ejercicio 3 - TIR'!$C$25)*('Ejercicio 3 - TIR'!$E$25-'Ejercicio 3 - TIR'!$D$25)*(1-V929)))</f>
        <v>0.225446688170887</v>
      </c>
      <c r="X929" s="16">
        <f ca="1" t="shared" si="6912"/>
        <v>0.804211087088316</v>
      </c>
      <c r="Y929" s="18">
        <f ca="1">IF(X929&lt;=('Ejercicio 3 - TIR'!$D$26-'Ejercicio 3 - TIR'!$C$26)/('Ejercicio 3 - TIR'!$E$26-'Ejercicio 3 - TIR'!$C$26),'Ejercicio 3 - TIR'!$C$26+SQRT(('Ejercicio 3 - TIR'!$E$26-'Ejercicio 3 - TIR'!$C$26)*('Ejercicio 3 - TIR'!$D$26-'Ejercicio 3 - TIR'!$C$26)*X929),'Ejercicio 3 - TIR'!$E$26-SQRT(('Ejercicio 3 - TIR'!$E$26-'Ejercicio 3 - TIR'!$C$26)*('Ejercicio 3 - TIR'!$E$26-'Ejercicio 3 - TIR'!$D$26)*(1-X929)))</f>
        <v>0.24748446325642</v>
      </c>
      <c r="Z929" s="16">
        <f ca="1" t="shared" si="6668"/>
        <v>1.16711495855752</v>
      </c>
      <c r="AA929" s="16">
        <f ca="1" t="shared" si="6669"/>
        <v>1.3376611304704</v>
      </c>
      <c r="AB929" s="16">
        <f ca="1" t="shared" si="6670"/>
        <v>1.59465969148231</v>
      </c>
      <c r="AC929" s="16">
        <f ca="1" t="shared" si="6671"/>
        <v>1.9541704376866</v>
      </c>
      <c r="AD929" s="16">
        <f ca="1" t="shared" si="6672"/>
        <v>2.43779725956903</v>
      </c>
      <c r="AE929" s="15">
        <f ca="1" t="shared" si="6673"/>
        <v>5332.84122376154</v>
      </c>
      <c r="AF929" s="15">
        <f ca="1" t="shared" si="6674"/>
        <v>6112.10949503435</v>
      </c>
      <c r="AG929" s="15">
        <f ca="1" t="shared" si="6675"/>
        <v>7286.40043403968</v>
      </c>
      <c r="AH929" s="15">
        <f ca="1" t="shared" si="6676"/>
        <v>8929.09528058084</v>
      </c>
      <c r="AI929" s="15">
        <f ca="1" t="shared" si="6677"/>
        <v>11138.9076334608</v>
      </c>
      <c r="AJ929" s="17">
        <f ca="1" t="shared" si="6678"/>
        <v>42740.1803975634</v>
      </c>
      <c r="AK929" s="17">
        <f ca="1" t="shared" si="6679"/>
        <v>46127.5030016702</v>
      </c>
      <c r="AL929" s="17">
        <f ca="1" t="shared" si="6680"/>
        <v>66035.8058978746</v>
      </c>
      <c r="AM929" s="17">
        <f ca="1" t="shared" si="6681"/>
        <v>80937.8009333892</v>
      </c>
      <c r="AN929" s="17">
        <f ca="1" t="shared" si="6682"/>
        <v>98289.9961886027</v>
      </c>
      <c r="AO929" s="17">
        <f ca="1">C929/'Ejercicio 3 - TIR'!$D$7</f>
        <v>19217.2067834351</v>
      </c>
      <c r="AP929" s="17">
        <f ca="1" t="shared" si="6683"/>
        <v>23522.9736141283</v>
      </c>
      <c r="AQ929" s="17">
        <f ca="1" t="shared" si="6684"/>
        <v>26910.2962182351</v>
      </c>
      <c r="AR929" s="17">
        <f ca="1" t="shared" si="6685"/>
        <v>46818.5991144395</v>
      </c>
      <c r="AS929" s="17">
        <f ca="1" t="shared" si="6686"/>
        <v>61720.5941499541</v>
      </c>
      <c r="AT929" s="17">
        <f ca="1" t="shared" si="6687"/>
        <v>79072.7894051676</v>
      </c>
      <c r="AU929" s="17">
        <f ca="1">AP929*'Ejercicio 3 - TIR'!$D$5</f>
        <v>11761.4868070642</v>
      </c>
      <c r="AV929" s="17">
        <f ca="1">AQ929*'Ejercicio 3 - TIR'!$D$5</f>
        <v>13455.1481091176</v>
      </c>
      <c r="AW929" s="17">
        <f ca="1">AR929*'Ejercicio 3 - TIR'!$D$5</f>
        <v>23409.2995572198</v>
      </c>
      <c r="AX929" s="17">
        <f ca="1">AS929*'Ejercicio 3 - TIR'!$D$5</f>
        <v>30860.2970749771</v>
      </c>
      <c r="AY929" s="17">
        <f ca="1">AT929*'Ejercicio 3 - TIR'!$D$5</f>
        <v>39536.3947025838</v>
      </c>
      <c r="AZ929" s="17">
        <f ca="1" t="shared" ref="AZ929:BD929" si="6913">AJ929-AU929-AE929</f>
        <v>25645.8523667377</v>
      </c>
      <c r="BA929" s="17">
        <f ca="1" t="shared" si="6913"/>
        <v>26560.2453975183</v>
      </c>
      <c r="BB929" s="17">
        <f ca="1" t="shared" si="6913"/>
        <v>35340.1059066152</v>
      </c>
      <c r="BC929" s="17">
        <f ca="1" t="shared" si="6913"/>
        <v>41148.4085778313</v>
      </c>
      <c r="BD929" s="17">
        <f ca="1" t="shared" si="6913"/>
        <v>47614.6938525581</v>
      </c>
      <c r="BE929" s="17">
        <f ca="1" t="shared" ref="BE929:BI929" si="6914">AZ929/Z929</f>
        <v>21973.7157669835</v>
      </c>
      <c r="BF929" s="17">
        <f ca="1" t="shared" si="6914"/>
        <v>19855.73535218</v>
      </c>
      <c r="BG929" s="17">
        <f ca="1" t="shared" si="6914"/>
        <v>22161.5345865831</v>
      </c>
      <c r="BH929" s="17">
        <f ca="1" t="shared" si="6914"/>
        <v>21056.7142887208</v>
      </c>
      <c r="BI929" s="17">
        <f ca="1" t="shared" si="6914"/>
        <v>19531.851414492</v>
      </c>
      <c r="BJ929" s="17">
        <f ca="1" t="shared" si="6690"/>
        <v>77793.0703105074</v>
      </c>
      <c r="BK929" s="17">
        <f ca="1" t="shared" si="6691"/>
        <v>46847.6540332295</v>
      </c>
      <c r="BL929" s="17">
        <f ca="1" t="shared" si="6692"/>
        <v>124640.724343737</v>
      </c>
      <c r="BM929" s="17">
        <f ca="1">BK929*'Ejercicio 3 - TIR'!$D$5</f>
        <v>23423.8270166147</v>
      </c>
      <c r="BN929" s="17">
        <f ca="1" t="shared" si="6693"/>
        <v>101216.897327122</v>
      </c>
      <c r="BO929" s="17">
        <f ca="1" t="shared" si="6694"/>
        <v>41519.8175032061</v>
      </c>
      <c r="BP929" s="17">
        <f ca="1" t="shared" si="6695"/>
        <v>-127997.248028664</v>
      </c>
      <c r="BQ929" s="17">
        <f ca="1" t="shared" ref="BQ929:BT929" si="6915">BE929</f>
        <v>21973.7157669835</v>
      </c>
      <c r="BR929" s="17">
        <f ca="1" t="shared" si="6915"/>
        <v>19855.73535218</v>
      </c>
      <c r="BS929" s="17">
        <f ca="1" t="shared" si="6915"/>
        <v>22161.5345865831</v>
      </c>
      <c r="BT929" s="17">
        <f ca="1" t="shared" si="6915"/>
        <v>21056.7142887208</v>
      </c>
      <c r="BU929" s="17">
        <f ca="1" t="shared" si="6697"/>
        <v>61051.668917698</v>
      </c>
      <c r="BV929" s="19">
        <f ca="1" t="shared" si="6698"/>
        <v>3.85157880634741</v>
      </c>
    </row>
    <row r="930" ht="15" customHeight="1" spans="1:74">
      <c r="A930" s="15">
        <v>929</v>
      </c>
      <c r="B930" s="16">
        <f ca="1" t="shared" ref="B930:F930" si="6916">RAND()</f>
        <v>0.63619289057453</v>
      </c>
      <c r="C930" s="17">
        <f ca="1">IF(B930&lt;=('Ejercicio 3 - TIR'!$D$13-'Ejercicio 3 - TIR'!$C$13)/('Ejercicio 3 - TIR'!$E$13-'Ejercicio 3 - TIR'!$C$13),'Ejercicio 3 - TIR'!$C$13+SQRT(('Ejercicio 3 - TIR'!$E$13-'Ejercicio 3 - TIR'!$C$13)*('Ejercicio 3 - TIR'!$D$13-'Ejercicio 3 - TIR'!$C$13)*B930),'Ejercicio 3 - TIR'!$E$13-SQRT(('Ejercicio 3 - TIR'!$E$13-'Ejercicio 3 - TIR'!$C$13)*('Ejercicio 3 - TIR'!$E$13-'Ejercicio 3 - TIR'!$D$13)*(1-B930)))</f>
        <v>79105.7775614749</v>
      </c>
      <c r="D930" s="16">
        <f ca="1" t="shared" si="6916"/>
        <v>0.0227057214309951</v>
      </c>
      <c r="E930" s="17">
        <f ca="1">IF(D930&lt;=('Ejercicio 3 - TIR'!$D$14-'Ejercicio 3 - TIR'!$C$14)/('Ejercicio 3 - TIR'!$E$14-'Ejercicio 3 - TIR'!$C$14),'Ejercicio 3 - TIR'!$C$14+SQRT(('Ejercicio 3 - TIR'!$E$14-'Ejercicio 3 - TIR'!$C$14)*('Ejercicio 3 - TIR'!$D$14-'Ejercicio 3 - TIR'!$C$14)*D930),'Ejercicio 3 - TIR'!$E$14-SQRT(('Ejercicio 3 - TIR'!$E$14-'Ejercicio 3 - TIR'!$C$14)*('Ejercicio 3 - TIR'!$E$14-'Ejercicio 3 - TIR'!$D$14)*(1-D930)))</f>
        <v>26304.9632589942</v>
      </c>
      <c r="F930" s="16">
        <f ca="1" t="shared" si="6916"/>
        <v>0.688835519979882</v>
      </c>
      <c r="G930" s="17">
        <f ca="1">IF(F930&lt;=('Ejercicio 3 - TIR'!$D$18-'Ejercicio 3 - TIR'!$C$18)/('Ejercicio 3 - TIR'!$E$18-'Ejercicio 3 - TIR'!$C$18),'Ejercicio 3 - TIR'!$C$18+SQRT(('Ejercicio 3 - TIR'!$E$18-'Ejercicio 3 - TIR'!$C$18)*('Ejercicio 3 - TIR'!$D$18-'Ejercicio 3 - TIR'!$C$18)*F930),'Ejercicio 3 - TIR'!$E$18-SQRT(('Ejercicio 3 - TIR'!$E$18-'Ejercicio 3 - TIR'!$C$18)*('Ejercicio 3 - TIR'!$E$18-'Ejercicio 3 - TIR'!$D$18)*(1-F930)))</f>
        <v>40169.1267868522</v>
      </c>
      <c r="H930" s="16">
        <f ca="1" t="shared" ref="H930:L930" si="6917">RAND()</f>
        <v>0.555187920876545</v>
      </c>
      <c r="I930" s="17">
        <f ca="1">IF(H930&lt;=('Ejercicio 3 - TIR'!$D$18-'Ejercicio 3 - TIR'!$C$18)/('Ejercicio 3 - TIR'!$E$18-'Ejercicio 3 - TIR'!$C$18),'Ejercicio 3 - TIR'!$C$18+SQRT(('Ejercicio 3 - TIR'!$E$18-'Ejercicio 3 - TIR'!$C$18)*('Ejercicio 3 - TIR'!$D$18-'Ejercicio 3 - TIR'!$C$18)*H930),'Ejercicio 3 - TIR'!$E$18-SQRT(('Ejercicio 3 - TIR'!$E$18-'Ejercicio 3 - TIR'!$C$18)*('Ejercicio 3 - TIR'!$E$18-'Ejercicio 3 - TIR'!$D$18)*(1-H930)))</f>
        <v>39125.688364802</v>
      </c>
      <c r="J930" s="16">
        <f ca="1" t="shared" si="6917"/>
        <v>0.689545183707173</v>
      </c>
      <c r="K930" s="17">
        <f ca="1">IF(J930&lt;=('Ejercicio 3 - TIR'!$D$18-'Ejercicio 3 - TIR'!$C$18)/('Ejercicio 3 - TIR'!$E$18-'Ejercicio 3 - TIR'!$C$18),'Ejercicio 3 - TIR'!$C$18+SQRT(('Ejercicio 3 - TIR'!$E$18-'Ejercicio 3 - TIR'!$C$18)*('Ejercicio 3 - TIR'!$D$18-'Ejercicio 3 - TIR'!$C$18)*J930),'Ejercicio 3 - TIR'!$E$18-SQRT(('Ejercicio 3 - TIR'!$E$18-'Ejercicio 3 - TIR'!$C$18)*('Ejercicio 3 - TIR'!$E$18-'Ejercicio 3 - TIR'!$D$18)*(1-J930)))</f>
        <v>40174.6387469991</v>
      </c>
      <c r="L930" s="16">
        <f ca="1" t="shared" si="6917"/>
        <v>0.263999127475687</v>
      </c>
      <c r="M930" s="17">
        <f ca="1">IF(L930&lt;=('Ejercicio 3 - TIR'!$D$18-'Ejercicio 3 - TIR'!$C$18)/('Ejercicio 3 - TIR'!$E$18-'Ejercicio 3 - TIR'!$C$18),'Ejercicio 3 - TIR'!$C$18+SQRT(('Ejercicio 3 - TIR'!$E$18-'Ejercicio 3 - TIR'!$C$18)*('Ejercicio 3 - TIR'!$D$18-'Ejercicio 3 - TIR'!$C$18)*L930),'Ejercicio 3 - TIR'!$E$18-SQRT(('Ejercicio 3 - TIR'!$E$18-'Ejercicio 3 - TIR'!$C$18)*('Ejercicio 3 - TIR'!$E$18-'Ejercicio 3 - TIR'!$D$18)*(1-L930)))</f>
        <v>36292.8426900212</v>
      </c>
      <c r="N930" s="16">
        <f ca="1" t="shared" ref="N930:R930" si="6918">RAND()</f>
        <v>0.521309252111077</v>
      </c>
      <c r="O930" s="17">
        <f ca="1">IF(N930&lt;=('Ejercicio 3 - TIR'!$D$18-'Ejercicio 3 - TIR'!$C$18)/('Ejercicio 3 - TIR'!$E$18-'Ejercicio 3 - TIR'!$C$18),'Ejercicio 3 - TIR'!$C$18+SQRT(('Ejercicio 3 - TIR'!$E$18-'Ejercicio 3 - TIR'!$C$18)*('Ejercicio 3 - TIR'!$D$18-'Ejercicio 3 - TIR'!$C$18)*N930),'Ejercicio 3 - TIR'!$E$18-SQRT(('Ejercicio 3 - TIR'!$E$18-'Ejercicio 3 - TIR'!$C$18)*('Ejercicio 3 - TIR'!$E$18-'Ejercicio 3 - TIR'!$D$18)*(1-N930)))</f>
        <v>38842.8721474791</v>
      </c>
      <c r="P930" s="16">
        <f ca="1" t="shared" si="6918"/>
        <v>0.780459493971601</v>
      </c>
      <c r="Q930" s="18">
        <f ca="1">IF(P930&lt;=('Ejercicio 3 - TIR'!$D$22-'Ejercicio 3 - TIR'!$C$22)/('Ejercicio 3 - TIR'!$E$22-'Ejercicio 3 - TIR'!$C$22),'Ejercicio 3 - TIR'!$C$22+SQRT(('Ejercicio 3 - TIR'!$E$22-'Ejercicio 3 - TIR'!$C$22)*('Ejercicio 3 - TIR'!$D$22-'Ejercicio 3 - TIR'!$C$22)*P930),'Ejercicio 3 - TIR'!$E$22-SQRT(('Ejercicio 3 - TIR'!$E$22-'Ejercicio 3 - TIR'!$C$22)*('Ejercicio 3 - TIR'!$E$22-'Ejercicio 3 - TIR'!$D$22)*(1-P930)))</f>
        <v>0.160121043517048</v>
      </c>
      <c r="R930" s="16">
        <f ca="1" t="shared" si="6918"/>
        <v>0.57626623201075</v>
      </c>
      <c r="S930" s="18">
        <f ca="1">IF(R930&lt;=('Ejercicio 3 - TIR'!$D$23-'Ejercicio 3 - TIR'!$C$23)/('Ejercicio 3 - TIR'!$E$23-'Ejercicio 3 - TIR'!$C$23),'Ejercicio 3 - TIR'!$C$23+SQRT(('Ejercicio 3 - TIR'!$E$23-'Ejercicio 3 - TIR'!$C$23)*('Ejercicio 3 - TIR'!$D$23-'Ejercicio 3 - TIR'!$C$23)*R930),'Ejercicio 3 - TIR'!$E$23-SQRT(('Ejercicio 3 - TIR'!$E$23-'Ejercicio 3 - TIR'!$C$23)*('Ejercicio 3 - TIR'!$E$23-'Ejercicio 3 - TIR'!$D$23)*(1-R930)))</f>
        <v>0.152382600006868</v>
      </c>
      <c r="T930" s="16">
        <f ca="1" t="shared" ref="T930:X930" si="6919">RAND()</f>
        <v>0.486340100971878</v>
      </c>
      <c r="U930" s="18">
        <f ca="1">IF(T930&lt;=('Ejercicio 3 - TIR'!$D$24-'Ejercicio 3 - TIR'!$C$24)/('Ejercicio 3 - TIR'!$E$24-'Ejercicio 3 - TIR'!$C$24),'Ejercicio 3 - TIR'!$C$24+SQRT(('Ejercicio 3 - TIR'!$E$24-'Ejercicio 3 - TIR'!$C$24)*('Ejercicio 3 - TIR'!$D$24-'Ejercicio 3 - TIR'!$C$24)*T930),'Ejercicio 3 - TIR'!$E$24-SQRT(('Ejercicio 3 - TIR'!$E$24-'Ejercicio 3 - TIR'!$C$24)*('Ejercicio 3 - TIR'!$E$24-'Ejercicio 3 - TIR'!$D$24)*(1-T930)))</f>
        <v>0.182075763458195</v>
      </c>
      <c r="V930" s="16">
        <f ca="1" t="shared" si="6919"/>
        <v>0.786640771372076</v>
      </c>
      <c r="W930" s="18">
        <f ca="1">IF(V930&lt;=('Ejercicio 3 - TIR'!$D$25-'Ejercicio 3 - TIR'!$C$25)/('Ejercicio 3 - TIR'!$E$25-'Ejercicio 3 - TIR'!$C$25),'Ejercicio 3 - TIR'!$C$25+SQRT(('Ejercicio 3 - TIR'!$E$25-'Ejercicio 3 - TIR'!$C$25)*('Ejercicio 3 - TIR'!$D$25-'Ejercicio 3 - TIR'!$C$25)*V930),'Ejercicio 3 - TIR'!$E$25-SQRT(('Ejercicio 3 - TIR'!$E$25-'Ejercicio 3 - TIR'!$C$25)*('Ejercicio 3 - TIR'!$E$25-'Ejercicio 3 - TIR'!$D$25)*(1-V930)))</f>
        <v>0.22267313958396</v>
      </c>
      <c r="X930" s="16">
        <f ca="1" t="shared" si="6919"/>
        <v>0.075815996991107</v>
      </c>
      <c r="Y930" s="18">
        <f ca="1">IF(X930&lt;=('Ejercicio 3 - TIR'!$D$26-'Ejercicio 3 - TIR'!$C$26)/('Ejercicio 3 - TIR'!$E$26-'Ejercicio 3 - TIR'!$C$26),'Ejercicio 3 - TIR'!$C$26+SQRT(('Ejercicio 3 - TIR'!$E$26-'Ejercicio 3 - TIR'!$C$26)*('Ejercicio 3 - TIR'!$D$26-'Ejercicio 3 - TIR'!$C$26)*X930),'Ejercicio 3 - TIR'!$E$26-SQRT(('Ejercicio 3 - TIR'!$E$26-'Ejercicio 3 - TIR'!$C$26)*('Ejercicio 3 - TIR'!$E$26-'Ejercicio 3 - TIR'!$D$26)*(1-X930)))</f>
        <v>0.204307452319543</v>
      </c>
      <c r="Z930" s="16">
        <f ca="1" t="shared" si="6668"/>
        <v>1.16012104351705</v>
      </c>
      <c r="AA930" s="16">
        <f ca="1" t="shared" si="6669"/>
        <v>1.33690330445086</v>
      </c>
      <c r="AB930" s="16">
        <f ca="1" t="shared" si="6670"/>
        <v>1.58032099427853</v>
      </c>
      <c r="AC930" s="16">
        <f ca="1" t="shared" si="6671"/>
        <v>1.93221603162498</v>
      </c>
      <c r="AD930" s="16">
        <f ca="1" t="shared" si="6672"/>
        <v>2.32698216637725</v>
      </c>
      <c r="AE930" s="15">
        <f ca="1" t="shared" si="6673"/>
        <v>4211.97816670774</v>
      </c>
      <c r="AF930" s="15">
        <f ca="1" t="shared" si="6674"/>
        <v>4853.81035092282</v>
      </c>
      <c r="AG930" s="15">
        <f ca="1" t="shared" si="6675"/>
        <v>5737.57157624839</v>
      </c>
      <c r="AH930" s="15">
        <f ca="1" t="shared" si="6676"/>
        <v>7015.17465271931</v>
      </c>
      <c r="AI930" s="15">
        <f ca="1" t="shared" si="6677"/>
        <v>8448.42711359302</v>
      </c>
      <c r="AJ930" s="17">
        <f ca="1" t="shared" si="6678"/>
        <v>46601.0492851316</v>
      </c>
      <c r="AK930" s="17">
        <f ca="1" t="shared" si="6679"/>
        <v>52307.2620638181</v>
      </c>
      <c r="AL930" s="17">
        <f ca="1" t="shared" si="6680"/>
        <v>63488.8250494384</v>
      </c>
      <c r="AM930" s="17">
        <f ca="1" t="shared" si="6681"/>
        <v>70125.6124789022</v>
      </c>
      <c r="AN930" s="17">
        <f ca="1" t="shared" si="6682"/>
        <v>90386.6707780555</v>
      </c>
      <c r="AO930" s="17">
        <f ca="1">C930/'Ejercicio 3 - TIR'!$D$7</f>
        <v>15821.155512295</v>
      </c>
      <c r="AP930" s="17">
        <f ca="1" t="shared" si="6683"/>
        <v>30779.8937728366</v>
      </c>
      <c r="AQ930" s="17">
        <f ca="1" t="shared" si="6684"/>
        <v>36486.1065515232</v>
      </c>
      <c r="AR930" s="17">
        <f ca="1" t="shared" si="6685"/>
        <v>47667.6695371435</v>
      </c>
      <c r="AS930" s="17">
        <f ca="1" t="shared" si="6686"/>
        <v>54304.4569666073</v>
      </c>
      <c r="AT930" s="17">
        <f ca="1" t="shared" si="6687"/>
        <v>74565.5152657605</v>
      </c>
      <c r="AU930" s="17">
        <f ca="1">AP930*'Ejercicio 3 - TIR'!$D$5</f>
        <v>15389.9468864183</v>
      </c>
      <c r="AV930" s="17">
        <f ca="1">AQ930*'Ejercicio 3 - TIR'!$D$5</f>
        <v>18243.0532757616</v>
      </c>
      <c r="AW930" s="17">
        <f ca="1">AR930*'Ejercicio 3 - TIR'!$D$5</f>
        <v>23833.8347685717</v>
      </c>
      <c r="AX930" s="17">
        <f ca="1">AS930*'Ejercicio 3 - TIR'!$D$5</f>
        <v>27152.2284833036</v>
      </c>
      <c r="AY930" s="17">
        <f ca="1">AT930*'Ejercicio 3 - TIR'!$D$5</f>
        <v>37282.7576328803</v>
      </c>
      <c r="AZ930" s="17">
        <f ca="1" t="shared" ref="AZ930:BD930" si="6920">AJ930-AU930-AE930</f>
        <v>26999.1242320055</v>
      </c>
      <c r="BA930" s="17">
        <f ca="1" t="shared" si="6920"/>
        <v>29210.3984371337</v>
      </c>
      <c r="BB930" s="17">
        <f ca="1" t="shared" si="6920"/>
        <v>33917.4187046183</v>
      </c>
      <c r="BC930" s="17">
        <f ca="1" t="shared" si="6920"/>
        <v>35958.2093428793</v>
      </c>
      <c r="BD930" s="17">
        <f ca="1" t="shared" si="6920"/>
        <v>44655.4860315822</v>
      </c>
      <c r="BE930" s="17">
        <f ca="1" t="shared" ref="BE930:BI930" si="6921">AZ930/Z930</f>
        <v>23272.6786423548</v>
      </c>
      <c r="BF930" s="17">
        <f ca="1" t="shared" si="6921"/>
        <v>21849.2978062704</v>
      </c>
      <c r="BG930" s="17">
        <f ca="1" t="shared" si="6921"/>
        <v>21462.3603859055</v>
      </c>
      <c r="BH930" s="17">
        <f ca="1" t="shared" si="6921"/>
        <v>18609.8286911732</v>
      </c>
      <c r="BI930" s="17">
        <f ca="1" t="shared" si="6921"/>
        <v>19190.3000705432</v>
      </c>
      <c r="BJ930" s="17">
        <f ca="1" t="shared" si="6690"/>
        <v>61211.1803908882</v>
      </c>
      <c r="BK930" s="17">
        <f ca="1" t="shared" si="6691"/>
        <v>36815.5467285916</v>
      </c>
      <c r="BL930" s="17">
        <f ca="1" t="shared" si="6692"/>
        <v>98026.7271194798</v>
      </c>
      <c r="BM930" s="17">
        <f ca="1">BK930*'Ejercicio 3 - TIR'!$D$5</f>
        <v>18407.7733642958</v>
      </c>
      <c r="BN930" s="17">
        <f ca="1" t="shared" si="6693"/>
        <v>79618.953755184</v>
      </c>
      <c r="BO930" s="17">
        <f ca="1" t="shared" si="6694"/>
        <v>34215.5410151416</v>
      </c>
      <c r="BP930" s="17">
        <f ca="1" t="shared" si="6695"/>
        <v>-105410.740820469</v>
      </c>
      <c r="BQ930" s="17">
        <f ca="1" t="shared" ref="BQ930:BT930" si="6922">BE930</f>
        <v>23272.6786423548</v>
      </c>
      <c r="BR930" s="17">
        <f ca="1" t="shared" si="6922"/>
        <v>21849.2978062704</v>
      </c>
      <c r="BS930" s="17">
        <f ca="1" t="shared" si="6922"/>
        <v>21462.3603859055</v>
      </c>
      <c r="BT930" s="17">
        <f ca="1" t="shared" si="6922"/>
        <v>18609.8286911732</v>
      </c>
      <c r="BU930" s="17">
        <f ca="1" t="shared" si="6697"/>
        <v>53405.8410856849</v>
      </c>
      <c r="BV930" s="19">
        <f ca="1" t="shared" si="6698"/>
        <v>8.61107600278026</v>
      </c>
    </row>
    <row r="931" ht="15" customHeight="1" spans="1:74">
      <c r="A931" s="15">
        <v>930</v>
      </c>
      <c r="B931" s="16">
        <f ca="1" t="shared" ref="B931:F931" si="6923">RAND()</f>
        <v>0.987212231224121</v>
      </c>
      <c r="C931" s="17">
        <f ca="1">IF(B931&lt;=('Ejercicio 3 - TIR'!$D$13-'Ejercicio 3 - TIR'!$C$13)/('Ejercicio 3 - TIR'!$E$13-'Ejercicio 3 - TIR'!$C$13),'Ejercicio 3 - TIR'!$C$13+SQRT(('Ejercicio 3 - TIR'!$E$13-'Ejercicio 3 - TIR'!$C$13)*('Ejercicio 3 - TIR'!$D$13-'Ejercicio 3 - TIR'!$C$13)*B931),'Ejercicio 3 - TIR'!$E$13-SQRT(('Ejercicio 3 - TIR'!$E$13-'Ejercicio 3 - TIR'!$C$13)*('Ejercicio 3 - TIR'!$E$13-'Ejercicio 3 - TIR'!$D$13)*(1-B931)))</f>
        <v>96082.6893752148</v>
      </c>
      <c r="D931" s="16">
        <f ca="1" t="shared" si="6923"/>
        <v>0.853249104151041</v>
      </c>
      <c r="E931" s="17">
        <f ca="1">IF(D931&lt;=('Ejercicio 3 - TIR'!$D$14-'Ejercicio 3 - TIR'!$C$14)/('Ejercicio 3 - TIR'!$E$14-'Ejercicio 3 - TIR'!$C$14),'Ejercicio 3 - TIR'!$C$14+SQRT(('Ejercicio 3 - TIR'!$E$14-'Ejercicio 3 - TIR'!$C$14)*('Ejercicio 3 - TIR'!$D$14-'Ejercicio 3 - TIR'!$C$14)*D931),'Ejercicio 3 - TIR'!$E$14-SQRT(('Ejercicio 3 - TIR'!$E$14-'Ejercicio 3 - TIR'!$C$14)*('Ejercicio 3 - TIR'!$E$14-'Ejercicio 3 - TIR'!$D$14)*(1-D931)))</f>
        <v>35308.2376043385</v>
      </c>
      <c r="F931" s="16">
        <f ca="1" t="shared" si="6923"/>
        <v>0.798805264566581</v>
      </c>
      <c r="G931" s="17">
        <f ca="1">IF(F931&lt;=('Ejercicio 3 - TIR'!$D$18-'Ejercicio 3 - TIR'!$C$18)/('Ejercicio 3 - TIR'!$E$18-'Ejercicio 3 - TIR'!$C$18),'Ejercicio 3 - TIR'!$C$18+SQRT(('Ejercicio 3 - TIR'!$E$18-'Ejercicio 3 - TIR'!$C$18)*('Ejercicio 3 - TIR'!$D$18-'Ejercicio 3 - TIR'!$C$18)*F931),'Ejercicio 3 - TIR'!$E$18-SQRT(('Ejercicio 3 - TIR'!$E$18-'Ejercicio 3 - TIR'!$C$18)*('Ejercicio 3 - TIR'!$E$18-'Ejercicio 3 - TIR'!$D$18)*(1-F931)))</f>
        <v>41115.4659021311</v>
      </c>
      <c r="H931" s="16">
        <f ca="1" t="shared" ref="H931:L931" si="6924">RAND()</f>
        <v>0.797980905160946</v>
      </c>
      <c r="I931" s="17">
        <f ca="1">IF(H931&lt;=('Ejercicio 3 - TIR'!$D$18-'Ejercicio 3 - TIR'!$C$18)/('Ejercicio 3 - TIR'!$E$18-'Ejercicio 3 - TIR'!$C$18),'Ejercicio 3 - TIR'!$C$18+SQRT(('Ejercicio 3 - TIR'!$E$18-'Ejercicio 3 - TIR'!$C$18)*('Ejercicio 3 - TIR'!$D$18-'Ejercicio 3 - TIR'!$C$18)*H931),'Ejercicio 3 - TIR'!$E$18-SQRT(('Ejercicio 3 - TIR'!$E$18-'Ejercicio 3 - TIR'!$C$18)*('Ejercicio 3 - TIR'!$E$18-'Ejercicio 3 - TIR'!$D$18)*(1-H931)))</f>
        <v>41107.5159457065</v>
      </c>
      <c r="J931" s="16">
        <f ca="1" t="shared" si="6924"/>
        <v>0.937590858791265</v>
      </c>
      <c r="K931" s="17">
        <f ca="1">IF(J931&lt;=('Ejercicio 3 - TIR'!$D$18-'Ejercicio 3 - TIR'!$C$18)/('Ejercicio 3 - TIR'!$E$18-'Ejercicio 3 - TIR'!$C$18),'Ejercicio 3 - TIR'!$C$18+SQRT(('Ejercicio 3 - TIR'!$E$18-'Ejercicio 3 - TIR'!$C$18)*('Ejercicio 3 - TIR'!$D$18-'Ejercicio 3 - TIR'!$C$18)*J931),'Ejercicio 3 - TIR'!$E$18-SQRT(('Ejercicio 3 - TIR'!$E$18-'Ejercicio 3 - TIR'!$C$18)*('Ejercicio 3 - TIR'!$E$18-'Ejercicio 3 - TIR'!$D$18)*(1-J931)))</f>
        <v>42836.5107833282</v>
      </c>
      <c r="L931" s="16">
        <f ca="1" t="shared" si="6924"/>
        <v>0.0212626073001234</v>
      </c>
      <c r="M931" s="17">
        <f ca="1">IF(L931&lt;=('Ejercicio 3 - TIR'!$D$18-'Ejercicio 3 - TIR'!$C$18)/('Ejercicio 3 - TIR'!$E$18-'Ejercicio 3 - TIR'!$C$18),'Ejercicio 3 - TIR'!$C$18+SQRT(('Ejercicio 3 - TIR'!$E$18-'Ejercicio 3 - TIR'!$C$18)*('Ejercicio 3 - TIR'!$D$18-'Ejercicio 3 - TIR'!$C$18)*L931),'Ejercicio 3 - TIR'!$E$18-SQRT(('Ejercicio 3 - TIR'!$E$18-'Ejercicio 3 - TIR'!$C$18)*('Ejercicio 3 - TIR'!$E$18-'Ejercicio 3 - TIR'!$D$18)*(1-L931)))</f>
        <v>31785.8866411445</v>
      </c>
      <c r="N931" s="16">
        <f ca="1" t="shared" ref="N931:R931" si="6925">RAND()</f>
        <v>0.2544695733399</v>
      </c>
      <c r="O931" s="17">
        <f ca="1">IF(N931&lt;=('Ejercicio 3 - TIR'!$D$18-'Ejercicio 3 - TIR'!$C$18)/('Ejercicio 3 - TIR'!$E$18-'Ejercicio 3 - TIR'!$C$18),'Ejercicio 3 - TIR'!$C$18+SQRT(('Ejercicio 3 - TIR'!$E$18-'Ejercicio 3 - TIR'!$C$18)*('Ejercicio 3 - TIR'!$D$18-'Ejercicio 3 - TIR'!$C$18)*N931),'Ejercicio 3 - TIR'!$E$18-SQRT(('Ejercicio 3 - TIR'!$E$18-'Ejercicio 3 - TIR'!$C$18)*('Ejercicio 3 - TIR'!$E$18-'Ejercicio 3 - TIR'!$D$18)*(1-N931)))</f>
        <v>36178.2227218663</v>
      </c>
      <c r="P931" s="16">
        <f ca="1" t="shared" si="6925"/>
        <v>0.726749864722849</v>
      </c>
      <c r="Q931" s="18">
        <f ca="1">IF(P931&lt;=('Ejercicio 3 - TIR'!$D$22-'Ejercicio 3 - TIR'!$C$22)/('Ejercicio 3 - TIR'!$E$22-'Ejercicio 3 - TIR'!$C$22),'Ejercicio 3 - TIR'!$C$22+SQRT(('Ejercicio 3 - TIR'!$E$22-'Ejercicio 3 - TIR'!$C$22)*('Ejercicio 3 - TIR'!$D$22-'Ejercicio 3 - TIR'!$C$22)*P931),'Ejercicio 3 - TIR'!$E$22-SQRT(('Ejercicio 3 - TIR'!$E$22-'Ejercicio 3 - TIR'!$C$22)*('Ejercicio 3 - TIR'!$E$22-'Ejercicio 3 - TIR'!$D$22)*(1-P931)))</f>
        <v>0.157822303016344</v>
      </c>
      <c r="R931" s="16">
        <f ca="1" t="shared" si="6925"/>
        <v>0.307139880012005</v>
      </c>
      <c r="S931" s="18">
        <f ca="1">IF(R931&lt;=('Ejercicio 3 - TIR'!$D$23-'Ejercicio 3 - TIR'!$C$23)/('Ejercicio 3 - TIR'!$E$23-'Ejercicio 3 - TIR'!$C$23),'Ejercicio 3 - TIR'!$C$23+SQRT(('Ejercicio 3 - TIR'!$E$23-'Ejercicio 3 - TIR'!$C$23)*('Ejercicio 3 - TIR'!$D$23-'Ejercicio 3 - TIR'!$C$23)*R931),'Ejercicio 3 - TIR'!$E$23-SQRT(('Ejercicio 3 - TIR'!$E$23-'Ejercicio 3 - TIR'!$C$23)*('Ejercicio 3 - TIR'!$E$23-'Ejercicio 3 - TIR'!$D$23)*(1-R931)))</f>
        <v>0.143512800429162</v>
      </c>
      <c r="T931" s="16">
        <f ca="1" t="shared" ref="T931:X931" si="6926">RAND()</f>
        <v>0.580620849332927</v>
      </c>
      <c r="U931" s="18">
        <f ca="1">IF(T931&lt;=('Ejercicio 3 - TIR'!$D$24-'Ejercicio 3 - TIR'!$C$24)/('Ejercicio 3 - TIR'!$E$24-'Ejercicio 3 - TIR'!$C$24),'Ejercicio 3 - TIR'!$C$24+SQRT(('Ejercicio 3 - TIR'!$E$24-'Ejercicio 3 - TIR'!$C$24)*('Ejercicio 3 - TIR'!$D$24-'Ejercicio 3 - TIR'!$C$24)*T931),'Ejercicio 3 - TIR'!$E$24-SQRT(('Ejercicio 3 - TIR'!$E$24-'Ejercicio 3 - TIR'!$C$24)*('Ejercicio 3 - TIR'!$E$24-'Ejercicio 3 - TIR'!$D$24)*(1-T931)))</f>
        <v>0.185732499042565</v>
      </c>
      <c r="V931" s="16">
        <f ca="1" t="shared" si="6926"/>
        <v>0.697034541257146</v>
      </c>
      <c r="W931" s="18">
        <f ca="1">IF(V931&lt;=('Ejercicio 3 - TIR'!$D$25-'Ejercicio 3 - TIR'!$C$25)/('Ejercicio 3 - TIR'!$E$25-'Ejercicio 3 - TIR'!$C$25),'Ejercicio 3 - TIR'!$C$25+SQRT(('Ejercicio 3 - TIR'!$E$25-'Ejercicio 3 - TIR'!$C$25)*('Ejercicio 3 - TIR'!$D$25-'Ejercicio 3 - TIR'!$C$25)*V931),'Ejercicio 3 - TIR'!$E$25-SQRT(('Ejercicio 3 - TIR'!$E$25-'Ejercicio 3 - TIR'!$C$25)*('Ejercicio 3 - TIR'!$E$25-'Ejercicio 3 - TIR'!$D$25)*(1-V931)))</f>
        <v>0.217436537260298</v>
      </c>
      <c r="X931" s="16">
        <f ca="1" t="shared" si="6926"/>
        <v>0.0351531138690766</v>
      </c>
      <c r="Y931" s="18">
        <f ca="1">IF(X931&lt;=('Ejercicio 3 - TIR'!$D$26-'Ejercicio 3 - TIR'!$C$26)/('Ejercicio 3 - TIR'!$E$26-'Ejercicio 3 - TIR'!$C$26),'Ejercicio 3 - TIR'!$C$26+SQRT(('Ejercicio 3 - TIR'!$E$26-'Ejercicio 3 - TIR'!$C$26)*('Ejercicio 3 - TIR'!$D$26-'Ejercicio 3 - TIR'!$C$26)*X931),'Ejercicio 3 - TIR'!$E$26-SQRT(('Ejercicio 3 - TIR'!$E$26-'Ejercicio 3 - TIR'!$C$26)*('Ejercicio 3 - TIR'!$E$26-'Ejercicio 3 - TIR'!$D$26)*(1-X931)))</f>
        <v>0.199742351227835</v>
      </c>
      <c r="Z931" s="16">
        <f ca="1" t="shared" si="6668"/>
        <v>1.15782230301634</v>
      </c>
      <c r="AA931" s="16">
        <f ca="1" t="shared" si="6669"/>
        <v>1.32398462412156</v>
      </c>
      <c r="AB931" s="16">
        <f ca="1" t="shared" si="6670"/>
        <v>1.56989159705359</v>
      </c>
      <c r="AC931" s="16">
        <f ca="1" t="shared" si="6671"/>
        <v>1.91124338979096</v>
      </c>
      <c r="AD931" s="16">
        <f ca="1" t="shared" si="6672"/>
        <v>2.29299963823647</v>
      </c>
      <c r="AE931" s="15">
        <f ca="1" t="shared" si="6673"/>
        <v>5572.42737416497</v>
      </c>
      <c r="AF931" s="15">
        <f ca="1" t="shared" si="6674"/>
        <v>6372.14203181951</v>
      </c>
      <c r="AG931" s="15">
        <f ca="1" t="shared" si="6675"/>
        <v>7555.65589564351</v>
      </c>
      <c r="AH931" s="15">
        <f ca="1" t="shared" si="6676"/>
        <v>9198.53155032259</v>
      </c>
      <c r="AI931" s="15">
        <f ca="1" t="shared" si="6677"/>
        <v>11035.8678700274</v>
      </c>
      <c r="AJ931" s="17">
        <f ca="1" t="shared" si="6678"/>
        <v>47604.4034203953</v>
      </c>
      <c r="AK931" s="17">
        <f ca="1" t="shared" si="6679"/>
        <v>54425.7190479473</v>
      </c>
      <c r="AL931" s="17">
        <f ca="1" t="shared" si="6680"/>
        <v>67248.6783258424</v>
      </c>
      <c r="AM931" s="17">
        <f ca="1" t="shared" si="6681"/>
        <v>60750.5657315323</v>
      </c>
      <c r="AN931" s="17">
        <f ca="1" t="shared" si="6682"/>
        <v>82956.6516132777</v>
      </c>
      <c r="AO931" s="17">
        <f ca="1">C931/'Ejercicio 3 - TIR'!$D$7</f>
        <v>19216.537875043</v>
      </c>
      <c r="AP931" s="17">
        <f ca="1" t="shared" si="6683"/>
        <v>28387.8655453524</v>
      </c>
      <c r="AQ931" s="17">
        <f ca="1" t="shared" si="6684"/>
        <v>35209.1811729044</v>
      </c>
      <c r="AR931" s="17">
        <f ca="1" t="shared" si="6685"/>
        <v>48032.1404507995</v>
      </c>
      <c r="AS931" s="17">
        <f ca="1" t="shared" si="6686"/>
        <v>41534.0278564893</v>
      </c>
      <c r="AT931" s="17">
        <f ca="1" t="shared" si="6687"/>
        <v>63740.1137382348</v>
      </c>
      <c r="AU931" s="17">
        <f ca="1">AP931*'Ejercicio 3 - TIR'!$D$5</f>
        <v>14193.9327726762</v>
      </c>
      <c r="AV931" s="17">
        <f ca="1">AQ931*'Ejercicio 3 - TIR'!$D$5</f>
        <v>17604.5905864522</v>
      </c>
      <c r="AW931" s="17">
        <f ca="1">AR931*'Ejercicio 3 - TIR'!$D$5</f>
        <v>24016.0702253997</v>
      </c>
      <c r="AX931" s="17">
        <f ca="1">AS931*'Ejercicio 3 - TIR'!$D$5</f>
        <v>20767.0139282447</v>
      </c>
      <c r="AY931" s="17">
        <f ca="1">AT931*'Ejercicio 3 - TIR'!$D$5</f>
        <v>31870.0568691174</v>
      </c>
      <c r="AZ931" s="17">
        <f ca="1" t="shared" ref="AZ931:BD931" si="6927">AJ931-AU931-AE931</f>
        <v>27838.0432735542</v>
      </c>
      <c r="BA931" s="17">
        <f ca="1" t="shared" si="6927"/>
        <v>30448.9864296756</v>
      </c>
      <c r="BB931" s="17">
        <f ca="1" t="shared" si="6927"/>
        <v>35676.9522047992</v>
      </c>
      <c r="BC931" s="17">
        <f ca="1" t="shared" si="6927"/>
        <v>30785.020252965</v>
      </c>
      <c r="BD931" s="17">
        <f ca="1" t="shared" si="6927"/>
        <v>40050.7268741329</v>
      </c>
      <c r="BE931" s="17">
        <f ca="1" t="shared" ref="BE931:BI931" si="6928">AZ931/Z931</f>
        <v>24043.4505372982</v>
      </c>
      <c r="BF931" s="17">
        <f ca="1" t="shared" si="6928"/>
        <v>22997.9909697803</v>
      </c>
      <c r="BG931" s="17">
        <f ca="1" t="shared" si="6928"/>
        <v>22725.7425109852</v>
      </c>
      <c r="BH931" s="17">
        <f ca="1" t="shared" si="6928"/>
        <v>16107.3259519982</v>
      </c>
      <c r="BI931" s="17">
        <f ca="1" t="shared" si="6928"/>
        <v>17466.5212354485</v>
      </c>
      <c r="BJ931" s="17">
        <f ca="1" t="shared" si="6690"/>
        <v>80961.7760535152</v>
      </c>
      <c r="BK931" s="17">
        <f ca="1" t="shared" si="6691"/>
        <v>44063.5143956309</v>
      </c>
      <c r="BL931" s="17">
        <f ca="1" t="shared" si="6692"/>
        <v>125025.290449146</v>
      </c>
      <c r="BM931" s="17">
        <f ca="1">BK931*'Ejercicio 3 - TIR'!$D$5</f>
        <v>22031.7571978154</v>
      </c>
      <c r="BN931" s="17">
        <f ca="1" t="shared" si="6693"/>
        <v>102993.533251331</v>
      </c>
      <c r="BO931" s="17">
        <f ca="1" t="shared" si="6694"/>
        <v>44916.5065418599</v>
      </c>
      <c r="BP931" s="17">
        <f ca="1" t="shared" si="6695"/>
        <v>-131390.926979553</v>
      </c>
      <c r="BQ931" s="17">
        <f ca="1" t="shared" ref="BQ931:BT931" si="6929">BE931</f>
        <v>24043.4505372982</v>
      </c>
      <c r="BR931" s="17">
        <f ca="1" t="shared" si="6929"/>
        <v>22997.9909697803</v>
      </c>
      <c r="BS931" s="17">
        <f ca="1" t="shared" si="6929"/>
        <v>22725.7425109852</v>
      </c>
      <c r="BT931" s="17">
        <f ca="1" t="shared" si="6929"/>
        <v>16107.3259519982</v>
      </c>
      <c r="BU931" s="17">
        <f ca="1" t="shared" si="6697"/>
        <v>62383.0277773084</v>
      </c>
      <c r="BV931" s="19">
        <f ca="1" t="shared" si="6698"/>
        <v>3.58528419737552</v>
      </c>
    </row>
    <row r="932" ht="15" customHeight="1" spans="1:74">
      <c r="A932" s="15">
        <v>931</v>
      </c>
      <c r="B932" s="16">
        <f ca="1" t="shared" ref="B932:F932" si="6930">RAND()</f>
        <v>0.237076664150444</v>
      </c>
      <c r="C932" s="17">
        <f ca="1">IF(B932&lt;=('Ejercicio 3 - TIR'!$D$13-'Ejercicio 3 - TIR'!$C$13)/('Ejercicio 3 - TIR'!$E$13-'Ejercicio 3 - TIR'!$C$13),'Ejercicio 3 - TIR'!$C$13+SQRT(('Ejercicio 3 - TIR'!$E$13-'Ejercicio 3 - TIR'!$C$13)*('Ejercicio 3 - TIR'!$D$13-'Ejercicio 3 - TIR'!$C$13)*B932),'Ejercicio 3 - TIR'!$E$13-SQRT(('Ejercicio 3 - TIR'!$E$13-'Ejercicio 3 - TIR'!$C$13)*('Ejercicio 3 - TIR'!$E$13-'Ejercicio 3 - TIR'!$D$13)*(1-B932)))</f>
        <v>69738.1038020848</v>
      </c>
      <c r="D932" s="16">
        <f ca="1" t="shared" si="6930"/>
        <v>0.259978641132053</v>
      </c>
      <c r="E932" s="17">
        <f ca="1">IF(D932&lt;=('Ejercicio 3 - TIR'!$D$14-'Ejercicio 3 - TIR'!$C$14)/('Ejercicio 3 - TIR'!$E$14-'Ejercicio 3 - TIR'!$C$14),'Ejercicio 3 - TIR'!$C$14+SQRT(('Ejercicio 3 - TIR'!$E$14-'Ejercicio 3 - TIR'!$C$14)*('Ejercicio 3 - TIR'!$D$14-'Ejercicio 3 - TIR'!$C$14)*D932),'Ejercicio 3 - TIR'!$E$14-SQRT(('Ejercicio 3 - TIR'!$E$14-'Ejercicio 3 - TIR'!$C$14)*('Ejercicio 3 - TIR'!$E$14-'Ejercicio 3 - TIR'!$D$14)*(1-D932)))</f>
        <v>29415.6990482713</v>
      </c>
      <c r="F932" s="16">
        <f ca="1" t="shared" si="6930"/>
        <v>0.24327165438136</v>
      </c>
      <c r="G932" s="17">
        <f ca="1">IF(F932&lt;=('Ejercicio 3 - TIR'!$D$18-'Ejercicio 3 - TIR'!$C$18)/('Ejercicio 3 - TIR'!$E$18-'Ejercicio 3 - TIR'!$C$18),'Ejercicio 3 - TIR'!$C$18+SQRT(('Ejercicio 3 - TIR'!$E$18-'Ejercicio 3 - TIR'!$C$18)*('Ejercicio 3 - TIR'!$D$18-'Ejercicio 3 - TIR'!$C$18)*F932),'Ejercicio 3 - TIR'!$E$18-SQRT(('Ejercicio 3 - TIR'!$E$18-'Ejercicio 3 - TIR'!$C$18)*('Ejercicio 3 - TIR'!$E$18-'Ejercicio 3 - TIR'!$D$18)*(1-F932)))</f>
        <v>36040.7572503126</v>
      </c>
      <c r="H932" s="16">
        <f ca="1" t="shared" ref="H932:L932" si="6931">RAND()</f>
        <v>0.143571294253731</v>
      </c>
      <c r="I932" s="17">
        <f ca="1">IF(H932&lt;=('Ejercicio 3 - TIR'!$D$18-'Ejercicio 3 - TIR'!$C$18)/('Ejercicio 3 - TIR'!$E$18-'Ejercicio 3 - TIR'!$C$18),'Ejercicio 3 - TIR'!$C$18+SQRT(('Ejercicio 3 - TIR'!$E$18-'Ejercicio 3 - TIR'!$C$18)*('Ejercicio 3 - TIR'!$D$18-'Ejercicio 3 - TIR'!$C$18)*H932),'Ejercicio 3 - TIR'!$E$18-SQRT(('Ejercicio 3 - TIR'!$E$18-'Ejercicio 3 - TIR'!$C$18)*('Ejercicio 3 - TIR'!$E$18-'Ejercicio 3 - TIR'!$D$18)*(1-H932)))</f>
        <v>34640.6566494473</v>
      </c>
      <c r="J932" s="16">
        <f ca="1" t="shared" si="6931"/>
        <v>0.610790104330038</v>
      </c>
      <c r="K932" s="17">
        <f ca="1">IF(J932&lt;=('Ejercicio 3 - TIR'!$D$18-'Ejercicio 3 - TIR'!$C$18)/('Ejercicio 3 - TIR'!$E$18-'Ejercicio 3 - TIR'!$C$18),'Ejercicio 3 - TIR'!$C$18+SQRT(('Ejercicio 3 - TIR'!$E$18-'Ejercicio 3 - TIR'!$C$18)*('Ejercicio 3 - TIR'!$D$18-'Ejercicio 3 - TIR'!$C$18)*J932),'Ejercicio 3 - TIR'!$E$18-SQRT(('Ejercicio 3 - TIR'!$E$18-'Ejercicio 3 - TIR'!$C$18)*('Ejercicio 3 - TIR'!$E$18-'Ejercicio 3 - TIR'!$D$18)*(1-J932)))</f>
        <v>39571.7561423965</v>
      </c>
      <c r="L932" s="16">
        <f ca="1" t="shared" si="6931"/>
        <v>0.363199407216507</v>
      </c>
      <c r="M932" s="17">
        <f ca="1">IF(L932&lt;=('Ejercicio 3 - TIR'!$D$18-'Ejercicio 3 - TIR'!$C$18)/('Ejercicio 3 - TIR'!$E$18-'Ejercicio 3 - TIR'!$C$18),'Ejercicio 3 - TIR'!$C$18+SQRT(('Ejercicio 3 - TIR'!$E$18-'Ejercicio 3 - TIR'!$C$18)*('Ejercicio 3 - TIR'!$D$18-'Ejercicio 3 - TIR'!$C$18)*L932),'Ejercicio 3 - TIR'!$E$18-SQRT(('Ejercicio 3 - TIR'!$E$18-'Ejercicio 3 - TIR'!$C$18)*('Ejercicio 3 - TIR'!$E$18-'Ejercicio 3 - TIR'!$D$18)*(1-L932)))</f>
        <v>37381.050811536</v>
      </c>
      <c r="N932" s="16">
        <f ca="1" t="shared" ref="N932:R932" si="6932">RAND()</f>
        <v>0.188828573778347</v>
      </c>
      <c r="O932" s="17">
        <f ca="1">IF(N932&lt;=('Ejercicio 3 - TIR'!$D$18-'Ejercicio 3 - TIR'!$C$18)/('Ejercicio 3 - TIR'!$E$18-'Ejercicio 3 - TIR'!$C$18),'Ejercicio 3 - TIR'!$C$18+SQRT(('Ejercicio 3 - TIR'!$E$18-'Ejercicio 3 - TIR'!$C$18)*('Ejercicio 3 - TIR'!$D$18-'Ejercicio 3 - TIR'!$C$18)*N932),'Ejercicio 3 - TIR'!$E$18-SQRT(('Ejercicio 3 - TIR'!$E$18-'Ejercicio 3 - TIR'!$C$18)*('Ejercicio 3 - TIR'!$E$18-'Ejercicio 3 - TIR'!$D$18)*(1-N932)))</f>
        <v>35322.0565636558</v>
      </c>
      <c r="P932" s="16">
        <f ca="1" t="shared" si="6932"/>
        <v>0.652967955900675</v>
      </c>
      <c r="Q932" s="18">
        <f ca="1">IF(P932&lt;=('Ejercicio 3 - TIR'!$D$22-'Ejercicio 3 - TIR'!$C$22)/('Ejercicio 3 - TIR'!$E$22-'Ejercicio 3 - TIR'!$C$22),'Ejercicio 3 - TIR'!$C$22+SQRT(('Ejercicio 3 - TIR'!$E$22-'Ejercicio 3 - TIR'!$C$22)*('Ejercicio 3 - TIR'!$D$22-'Ejercicio 3 - TIR'!$C$22)*P932),'Ejercicio 3 - TIR'!$E$22-SQRT(('Ejercicio 3 - TIR'!$E$22-'Ejercicio 3 - TIR'!$C$22)*('Ejercicio 3 - TIR'!$E$22-'Ejercicio 3 - TIR'!$D$22)*(1-P932)))</f>
        <v>0.155006847350148</v>
      </c>
      <c r="R932" s="16">
        <f ca="1" t="shared" si="6932"/>
        <v>0.677466694649102</v>
      </c>
      <c r="S932" s="18">
        <f ca="1">IF(R932&lt;=('Ejercicio 3 - TIR'!$D$23-'Ejercicio 3 - TIR'!$C$23)/('Ejercicio 3 - TIR'!$E$23-'Ejercicio 3 - TIR'!$C$23),'Ejercicio 3 - TIR'!$C$23+SQRT(('Ejercicio 3 - TIR'!$E$23-'Ejercicio 3 - TIR'!$C$23)*('Ejercicio 3 - TIR'!$D$23-'Ejercicio 3 - TIR'!$C$23)*R932),'Ejercicio 3 - TIR'!$E$23-SQRT(('Ejercicio 3 - TIR'!$E$23-'Ejercicio 3 - TIR'!$C$23)*('Ejercicio 3 - TIR'!$E$23-'Ejercicio 3 - TIR'!$D$23)*(1-R932)))</f>
        <v>0.155905188325459</v>
      </c>
      <c r="T932" s="16">
        <f ca="1" t="shared" ref="T932:X932" si="6933">RAND()</f>
        <v>0.563400638833836</v>
      </c>
      <c r="U932" s="18">
        <f ca="1">IF(T932&lt;=('Ejercicio 3 - TIR'!$D$24-'Ejercicio 3 - TIR'!$C$24)/('Ejercicio 3 - TIR'!$E$24-'Ejercicio 3 - TIR'!$C$24),'Ejercicio 3 - TIR'!$C$24+SQRT(('Ejercicio 3 - TIR'!$E$24-'Ejercicio 3 - TIR'!$C$24)*('Ejercicio 3 - TIR'!$D$24-'Ejercicio 3 - TIR'!$C$24)*T932),'Ejercicio 3 - TIR'!$E$24-SQRT(('Ejercicio 3 - TIR'!$E$24-'Ejercicio 3 - TIR'!$C$24)*('Ejercicio 3 - TIR'!$E$24-'Ejercicio 3 - TIR'!$D$24)*(1-T932)))</f>
        <v>0.18503604411304</v>
      </c>
      <c r="V932" s="16">
        <f ca="1" t="shared" si="6933"/>
        <v>0.900167672769284</v>
      </c>
      <c r="W932" s="18">
        <f ca="1">IF(V932&lt;=('Ejercicio 3 - TIR'!$D$25-'Ejercicio 3 - TIR'!$C$25)/('Ejercicio 3 - TIR'!$E$25-'Ejercicio 3 - TIR'!$C$25),'Ejercicio 3 - TIR'!$C$25+SQRT(('Ejercicio 3 - TIR'!$E$25-'Ejercicio 3 - TIR'!$C$25)*('Ejercicio 3 - TIR'!$D$25-'Ejercicio 3 - TIR'!$C$25)*V932),'Ejercicio 3 - TIR'!$E$25-SQRT(('Ejercicio 3 - TIR'!$E$25-'Ejercicio 3 - TIR'!$C$25)*('Ejercicio 3 - TIR'!$E$25-'Ejercicio 3 - TIR'!$D$25)*(1-V932)))</f>
        <v>0.231307403997638</v>
      </c>
      <c r="X932" s="16">
        <f ca="1" t="shared" si="6933"/>
        <v>0.484438476986076</v>
      </c>
      <c r="Y932" s="18">
        <f ca="1">IF(X932&lt;=('Ejercicio 3 - TIR'!$D$26-'Ejercicio 3 - TIR'!$C$26)/('Ejercicio 3 - TIR'!$E$26-'Ejercicio 3 - TIR'!$C$26),'Ejercicio 3 - TIR'!$C$26+SQRT(('Ejercicio 3 - TIR'!$E$26-'Ejercicio 3 - TIR'!$C$26)*('Ejercicio 3 - TIR'!$D$26-'Ejercicio 3 - TIR'!$C$26)*X932),'Ejercicio 3 - TIR'!$E$26-SQRT(('Ejercicio 3 - TIR'!$E$26-'Ejercicio 3 - TIR'!$C$26)*('Ejercicio 3 - TIR'!$E$26-'Ejercicio 3 - TIR'!$D$26)*(1-X932)))</f>
        <v>0.227236070803292</v>
      </c>
      <c r="Z932" s="16">
        <f ca="1" t="shared" si="6668"/>
        <v>1.15500684735015</v>
      </c>
      <c r="AA932" s="16">
        <f ca="1" t="shared" si="6669"/>
        <v>1.33507840740347</v>
      </c>
      <c r="AB932" s="16">
        <f ca="1" t="shared" si="6670"/>
        <v>1.58211603449014</v>
      </c>
      <c r="AC932" s="16">
        <f ca="1" t="shared" si="6671"/>
        <v>1.9480711872511</v>
      </c>
      <c r="AD932" s="16">
        <f ca="1" t="shared" si="6672"/>
        <v>2.39074322948714</v>
      </c>
      <c r="AE932" s="15">
        <f ca="1" t="shared" si="6673"/>
        <v>4559.63477207329</v>
      </c>
      <c r="AF932" s="15">
        <f ca="1" t="shared" si="6674"/>
        <v>5270.50548990869</v>
      </c>
      <c r="AG932" s="15">
        <f ca="1" t="shared" si="6675"/>
        <v>6245.73897623745</v>
      </c>
      <c r="AH932" s="15">
        <f ca="1" t="shared" si="6676"/>
        <v>7690.42464487781</v>
      </c>
      <c r="AI932" s="15">
        <f ca="1" t="shared" si="6677"/>
        <v>9437.96652398864</v>
      </c>
      <c r="AJ932" s="17">
        <f ca="1" t="shared" si="6678"/>
        <v>41627.3214077955</v>
      </c>
      <c r="AK932" s="17">
        <f ca="1" t="shared" si="6679"/>
        <v>46247.9927109545</v>
      </c>
      <c r="AL932" s="17">
        <f ca="1" t="shared" si="6680"/>
        <v>62607.1099058194</v>
      </c>
      <c r="AM932" s="17">
        <f ca="1" t="shared" si="6681"/>
        <v>72820.9480351224</v>
      </c>
      <c r="AN932" s="17">
        <f ca="1" t="shared" si="6682"/>
        <v>84445.967581122</v>
      </c>
      <c r="AO932" s="17">
        <f ca="1">C932/'Ejercicio 3 - TIR'!$D$7</f>
        <v>13947.620760417</v>
      </c>
      <c r="AP932" s="17">
        <f ca="1" t="shared" si="6683"/>
        <v>27679.7006473786</v>
      </c>
      <c r="AQ932" s="17">
        <f ca="1" t="shared" si="6684"/>
        <v>32300.3719505375</v>
      </c>
      <c r="AR932" s="17">
        <f ca="1" t="shared" si="6685"/>
        <v>48659.4891454024</v>
      </c>
      <c r="AS932" s="17">
        <f ca="1" t="shared" si="6686"/>
        <v>58873.3272747055</v>
      </c>
      <c r="AT932" s="17">
        <f ca="1" t="shared" si="6687"/>
        <v>70498.346820705</v>
      </c>
      <c r="AU932" s="17">
        <f ca="1">AP932*'Ejercicio 3 - TIR'!$D$5</f>
        <v>13839.8503236893</v>
      </c>
      <c r="AV932" s="17">
        <f ca="1">AQ932*'Ejercicio 3 - TIR'!$D$5</f>
        <v>16150.1859752688</v>
      </c>
      <c r="AW932" s="17">
        <f ca="1">AR932*'Ejercicio 3 - TIR'!$D$5</f>
        <v>24329.7445727012</v>
      </c>
      <c r="AX932" s="17">
        <f ca="1">AS932*'Ejercicio 3 - TIR'!$D$5</f>
        <v>29436.6636373527</v>
      </c>
      <c r="AY932" s="17">
        <f ca="1">AT932*'Ejercicio 3 - TIR'!$D$5</f>
        <v>35249.1734103525</v>
      </c>
      <c r="AZ932" s="17">
        <f ca="1" t="shared" ref="AZ932:BD932" si="6934">AJ932-AU932-AE932</f>
        <v>23227.836312033</v>
      </c>
      <c r="BA932" s="17">
        <f ca="1" t="shared" si="6934"/>
        <v>24827.301245777</v>
      </c>
      <c r="BB932" s="17">
        <f ca="1" t="shared" si="6934"/>
        <v>32031.6263568807</v>
      </c>
      <c r="BC932" s="17">
        <f ca="1" t="shared" si="6934"/>
        <v>35693.8597528919</v>
      </c>
      <c r="BD932" s="17">
        <f ca="1" t="shared" si="6934"/>
        <v>39758.8276467808</v>
      </c>
      <c r="BE932" s="17">
        <f ca="1" t="shared" ref="BE932:BI932" si="6935">AZ932/Z932</f>
        <v>20110.5615653474</v>
      </c>
      <c r="BF932" s="17">
        <f ca="1" t="shared" si="6935"/>
        <v>18596.1372066997</v>
      </c>
      <c r="BG932" s="17">
        <f ca="1" t="shared" si="6935"/>
        <v>20246.0664443005</v>
      </c>
      <c r="BH932" s="17">
        <f ca="1" t="shared" si="6935"/>
        <v>18322.6670495852</v>
      </c>
      <c r="BI932" s="17">
        <f ca="1" t="shared" si="6935"/>
        <v>16630.3211304335</v>
      </c>
      <c r="BJ932" s="17">
        <f ca="1" t="shared" si="6690"/>
        <v>70325.3833402859</v>
      </c>
      <c r="BK932" s="17">
        <f ca="1" t="shared" si="6691"/>
        <v>33345.1799004211</v>
      </c>
      <c r="BL932" s="17">
        <f ca="1" t="shared" si="6692"/>
        <v>103670.563240707</v>
      </c>
      <c r="BM932" s="17">
        <f ca="1">BK932*'Ejercicio 3 - TIR'!$D$5</f>
        <v>16672.5899502106</v>
      </c>
      <c r="BN932" s="17">
        <f ca="1" t="shared" si="6693"/>
        <v>86997.9732904964</v>
      </c>
      <c r="BO932" s="17">
        <f ca="1" t="shared" si="6694"/>
        <v>36389.5094284798</v>
      </c>
      <c r="BP932" s="17">
        <f ca="1" t="shared" si="6695"/>
        <v>-99153.802850356</v>
      </c>
      <c r="BQ932" s="17">
        <f ca="1" t="shared" ref="BQ932:BT932" si="6936">BE932</f>
        <v>20110.5615653474</v>
      </c>
      <c r="BR932" s="17">
        <f ca="1" t="shared" si="6936"/>
        <v>18596.1372066997</v>
      </c>
      <c r="BS932" s="17">
        <f ca="1" t="shared" si="6936"/>
        <v>20246.0664443005</v>
      </c>
      <c r="BT932" s="17">
        <f ca="1" t="shared" si="6936"/>
        <v>18322.6670495852</v>
      </c>
      <c r="BU932" s="17">
        <f ca="1" t="shared" si="6697"/>
        <v>53019.8305589133</v>
      </c>
      <c r="BV932" s="19">
        <f ca="1" t="shared" si="6698"/>
        <v>8.33810412460745</v>
      </c>
    </row>
    <row r="933" ht="15" customHeight="1" spans="1:74">
      <c r="A933" s="15">
        <v>932</v>
      </c>
      <c r="B933" s="16">
        <f ca="1" t="shared" ref="B933:F933" si="6937">RAND()</f>
        <v>0.256804663053989</v>
      </c>
      <c r="C933" s="17">
        <f ca="1">IF(B933&lt;=('Ejercicio 3 - TIR'!$D$13-'Ejercicio 3 - TIR'!$C$13)/('Ejercicio 3 - TIR'!$E$13-'Ejercicio 3 - TIR'!$C$13),'Ejercicio 3 - TIR'!$C$13+SQRT(('Ejercicio 3 - TIR'!$E$13-'Ejercicio 3 - TIR'!$C$13)*('Ejercicio 3 - TIR'!$D$13-'Ejercicio 3 - TIR'!$C$13)*B933),'Ejercicio 3 - TIR'!$E$13-SQRT(('Ejercicio 3 - TIR'!$E$13-'Ejercicio 3 - TIR'!$C$13)*('Ejercicio 3 - TIR'!$E$13-'Ejercicio 3 - TIR'!$D$13)*(1-B933)))</f>
        <v>70136.403359019</v>
      </c>
      <c r="D933" s="16">
        <f ca="1" t="shared" si="6937"/>
        <v>0.0668775814653033</v>
      </c>
      <c r="E933" s="17">
        <f ca="1">IF(D933&lt;=('Ejercicio 3 - TIR'!$D$14-'Ejercicio 3 - TIR'!$C$14)/('Ejercicio 3 - TIR'!$E$14-'Ejercicio 3 - TIR'!$C$14),'Ejercicio 3 - TIR'!$C$14+SQRT(('Ejercicio 3 - TIR'!$E$14-'Ejercicio 3 - TIR'!$C$14)*('Ejercicio 3 - TIR'!$D$14-'Ejercicio 3 - TIR'!$C$14)*D933),'Ejercicio 3 - TIR'!$E$14-SQRT(('Ejercicio 3 - TIR'!$E$14-'Ejercicio 3 - TIR'!$C$14)*('Ejercicio 3 - TIR'!$E$14-'Ejercicio 3 - TIR'!$D$14)*(1-D933)))</f>
        <v>27239.6023329818</v>
      </c>
      <c r="F933" s="16">
        <f ca="1" t="shared" si="6937"/>
        <v>0.665521384624796</v>
      </c>
      <c r="G933" s="17">
        <f ca="1">IF(F933&lt;=('Ejercicio 3 - TIR'!$D$18-'Ejercicio 3 - TIR'!$C$18)/('Ejercicio 3 - TIR'!$E$18-'Ejercicio 3 - TIR'!$C$18),'Ejercicio 3 - TIR'!$C$18+SQRT(('Ejercicio 3 - TIR'!$E$18-'Ejercicio 3 - TIR'!$C$18)*('Ejercicio 3 - TIR'!$D$18-'Ejercicio 3 - TIR'!$C$18)*F933),'Ejercicio 3 - TIR'!$E$18-SQRT(('Ejercicio 3 - TIR'!$E$18-'Ejercicio 3 - TIR'!$C$18)*('Ejercicio 3 - TIR'!$E$18-'Ejercicio 3 - TIR'!$D$18)*(1-F933)))</f>
        <v>39991.4066924392</v>
      </c>
      <c r="H933" s="16">
        <f ca="1" t="shared" ref="H933:L933" si="6938">RAND()</f>
        <v>0.289540640894127</v>
      </c>
      <c r="I933" s="17">
        <f ca="1">IF(H933&lt;=('Ejercicio 3 - TIR'!$D$18-'Ejercicio 3 - TIR'!$C$18)/('Ejercicio 3 - TIR'!$E$18-'Ejercicio 3 - TIR'!$C$18),'Ejercicio 3 - TIR'!$C$18+SQRT(('Ejercicio 3 - TIR'!$E$18-'Ejercicio 3 - TIR'!$C$18)*('Ejercicio 3 - TIR'!$D$18-'Ejercicio 3 - TIR'!$C$18)*H933),'Ejercicio 3 - TIR'!$E$18-SQRT(('Ejercicio 3 - TIR'!$E$18-'Ejercicio 3 - TIR'!$C$18)*('Ejercicio 3 - TIR'!$E$18-'Ejercicio 3 - TIR'!$D$18)*(1-H933)))</f>
        <v>36590.2273203676</v>
      </c>
      <c r="J933" s="16">
        <f ca="1" t="shared" si="6938"/>
        <v>0.410127435175352</v>
      </c>
      <c r="K933" s="17">
        <f ca="1">IF(J933&lt;=('Ejercicio 3 - TIR'!$D$18-'Ejercicio 3 - TIR'!$C$18)/('Ejercicio 3 - TIR'!$E$18-'Ejercicio 3 - TIR'!$C$18),'Ejercicio 3 - TIR'!$C$18+SQRT(('Ejercicio 3 - TIR'!$E$18-'Ejercicio 3 - TIR'!$C$18)*('Ejercicio 3 - TIR'!$D$18-'Ejercicio 3 - TIR'!$C$18)*J933),'Ejercicio 3 - TIR'!$E$18-SQRT(('Ejercicio 3 - TIR'!$E$18-'Ejercicio 3 - TIR'!$C$18)*('Ejercicio 3 - TIR'!$E$18-'Ejercicio 3 - TIR'!$D$18)*(1-J933)))</f>
        <v>37843.4122214954</v>
      </c>
      <c r="L933" s="16">
        <f ca="1" t="shared" si="6938"/>
        <v>0.568461598120859</v>
      </c>
      <c r="M933" s="17">
        <f ca="1">IF(L933&lt;=('Ejercicio 3 - TIR'!$D$18-'Ejercicio 3 - TIR'!$C$18)/('Ejercicio 3 - TIR'!$E$18-'Ejercicio 3 - TIR'!$C$18),'Ejercicio 3 - TIR'!$C$18+SQRT(('Ejercicio 3 - TIR'!$E$18-'Ejercicio 3 - TIR'!$C$18)*('Ejercicio 3 - TIR'!$D$18-'Ejercicio 3 - TIR'!$C$18)*L933),'Ejercicio 3 - TIR'!$E$18-SQRT(('Ejercicio 3 - TIR'!$E$18-'Ejercicio 3 - TIR'!$C$18)*('Ejercicio 3 - TIR'!$E$18-'Ejercicio 3 - TIR'!$D$18)*(1-L933)))</f>
        <v>39234.1344866819</v>
      </c>
      <c r="N933" s="16">
        <f ca="1" t="shared" ref="N933:R933" si="6939">RAND()</f>
        <v>0.00226072469467264</v>
      </c>
      <c r="O933" s="17">
        <f ca="1">IF(N933&lt;=('Ejercicio 3 - TIR'!$D$18-'Ejercicio 3 - TIR'!$C$18)/('Ejercicio 3 - TIR'!$E$18-'Ejercicio 3 - TIR'!$C$18),'Ejercicio 3 - TIR'!$C$18+SQRT(('Ejercicio 3 - TIR'!$E$18-'Ejercicio 3 - TIR'!$C$18)*('Ejercicio 3 - TIR'!$D$18-'Ejercicio 3 - TIR'!$C$18)*N933),'Ejercicio 3 - TIR'!$E$18-SQRT(('Ejercicio 3 - TIR'!$E$18-'Ejercicio 3 - TIR'!$C$18)*('Ejercicio 3 - TIR'!$E$18-'Ejercicio 3 - TIR'!$D$18)*(1-N933)))</f>
        <v>30582.3304081026</v>
      </c>
      <c r="P933" s="16">
        <f ca="1" t="shared" si="6939"/>
        <v>0.12535277261364</v>
      </c>
      <c r="Q933" s="18">
        <f ca="1">IF(P933&lt;=('Ejercicio 3 - TIR'!$D$22-'Ejercicio 3 - TIR'!$C$22)/('Ejercicio 3 - TIR'!$E$22-'Ejercicio 3 - TIR'!$C$22),'Ejercicio 3 - TIR'!$C$22+SQRT(('Ejercicio 3 - TIR'!$E$22-'Ejercicio 3 - TIR'!$C$22)*('Ejercicio 3 - TIR'!$D$22-'Ejercicio 3 - TIR'!$C$22)*P933),'Ejercicio 3 - TIR'!$E$22-SQRT(('Ejercicio 3 - TIR'!$E$22-'Ejercicio 3 - TIR'!$C$22)*('Ejercicio 3 - TIR'!$E$22-'Ejercicio 3 - TIR'!$D$22)*(1-P933)))</f>
        <v>0.135021151444032</v>
      </c>
      <c r="R933" s="16">
        <f ca="1" t="shared" si="6939"/>
        <v>0.169033505630823</v>
      </c>
      <c r="S933" s="18">
        <f ca="1">IF(R933&lt;=('Ejercicio 3 - TIR'!$D$23-'Ejercicio 3 - TIR'!$C$23)/('Ejercicio 3 - TIR'!$E$23-'Ejercicio 3 - TIR'!$C$23),'Ejercicio 3 - TIR'!$C$23+SQRT(('Ejercicio 3 - TIR'!$E$23-'Ejercicio 3 - TIR'!$C$23)*('Ejercicio 3 - TIR'!$D$23-'Ejercicio 3 - TIR'!$C$23)*R933),'Ejercicio 3 - TIR'!$E$23-SQRT(('Ejercicio 3 - TIR'!$E$23-'Ejercicio 3 - TIR'!$C$23)*('Ejercicio 3 - TIR'!$E$23-'Ejercicio 3 - TIR'!$D$23)*(1-R933)))</f>
        <v>0.137443059081924</v>
      </c>
      <c r="T933" s="16">
        <f ca="1" t="shared" ref="T933:X933" si="6940">RAND()</f>
        <v>0.147778259499941</v>
      </c>
      <c r="U933" s="18">
        <f ca="1">IF(T933&lt;=('Ejercicio 3 - TIR'!$D$24-'Ejercicio 3 - TIR'!$C$24)/('Ejercicio 3 - TIR'!$E$24-'Ejercicio 3 - TIR'!$C$24),'Ejercicio 3 - TIR'!$C$24+SQRT(('Ejercicio 3 - TIR'!$E$24-'Ejercicio 3 - TIR'!$C$24)*('Ejercicio 3 - TIR'!$D$24-'Ejercicio 3 - TIR'!$C$24)*T933),'Ejercicio 3 - TIR'!$E$24-SQRT(('Ejercicio 3 - TIR'!$E$24-'Ejercicio 3 - TIR'!$C$24)*('Ejercicio 3 - TIR'!$E$24-'Ejercicio 3 - TIR'!$D$24)*(1-T933)))</f>
        <v>0.167616309061488</v>
      </c>
      <c r="V933" s="16">
        <f ca="1" t="shared" si="6940"/>
        <v>0.306709865604648</v>
      </c>
      <c r="W933" s="18">
        <f ca="1">IF(V933&lt;=('Ejercicio 3 - TIR'!$D$25-'Ejercicio 3 - TIR'!$C$25)/('Ejercicio 3 - TIR'!$E$25-'Ejercicio 3 - TIR'!$C$25),'Ejercicio 3 - TIR'!$C$25+SQRT(('Ejercicio 3 - TIR'!$E$25-'Ejercicio 3 - TIR'!$C$25)*('Ejercicio 3 - TIR'!$D$25-'Ejercicio 3 - TIR'!$C$25)*V933),'Ejercicio 3 - TIR'!$E$25-SQRT(('Ejercicio 3 - TIR'!$E$25-'Ejercicio 3 - TIR'!$C$25)*('Ejercicio 3 - TIR'!$E$25-'Ejercicio 3 - TIR'!$D$25)*(1-V933)))</f>
        <v>0.200740326123859</v>
      </c>
      <c r="X933" s="16">
        <f ca="1" t="shared" si="6940"/>
        <v>0.678378239937043</v>
      </c>
      <c r="Y933" s="18">
        <f ca="1">IF(X933&lt;=('Ejercicio 3 - TIR'!$D$26-'Ejercicio 3 - TIR'!$C$26)/('Ejercicio 3 - TIR'!$E$26-'Ejercicio 3 - TIR'!$C$26),'Ejercicio 3 - TIR'!$C$26+SQRT(('Ejercicio 3 - TIR'!$E$26-'Ejercicio 3 - TIR'!$C$26)*('Ejercicio 3 - TIR'!$D$26-'Ejercicio 3 - TIR'!$C$26)*X933),'Ejercicio 3 - TIR'!$E$26-SQRT(('Ejercicio 3 - TIR'!$E$26-'Ejercicio 3 - TIR'!$C$26)*('Ejercicio 3 - TIR'!$E$26-'Ejercicio 3 - TIR'!$D$26)*(1-X933)))</f>
        <v>0.238325577336453</v>
      </c>
      <c r="Z933" s="16">
        <f ca="1" t="shared" si="6668"/>
        <v>1.13502115144403</v>
      </c>
      <c r="AA933" s="16">
        <f ca="1" t="shared" si="6669"/>
        <v>1.29102193062119</v>
      </c>
      <c r="AB933" s="16">
        <f ca="1" t="shared" si="6670"/>
        <v>1.50741826154935</v>
      </c>
      <c r="AC933" s="16">
        <f ca="1" t="shared" si="6671"/>
        <v>1.81001789497783</v>
      </c>
      <c r="AD933" s="16">
        <f ca="1" t="shared" si="6672"/>
        <v>2.24139145478773</v>
      </c>
      <c r="AE933" s="15">
        <f ca="1" t="shared" si="6673"/>
        <v>3677.92247187676</v>
      </c>
      <c r="AF933" s="15">
        <f ca="1" t="shared" si="6674"/>
        <v>4183.42738747765</v>
      </c>
      <c r="AG933" s="15">
        <f ca="1" t="shared" si="6675"/>
        <v>4884.6380453934</v>
      </c>
      <c r="AH933" s="15">
        <f ca="1" t="shared" si="6676"/>
        <v>5865.18187962268</v>
      </c>
      <c r="AI933" s="15">
        <f ca="1" t="shared" si="6677"/>
        <v>7263.00473726706</v>
      </c>
      <c r="AJ933" s="17">
        <f ca="1" t="shared" si="6678"/>
        <v>45391.092471919</v>
      </c>
      <c r="AK933" s="17">
        <f ca="1" t="shared" si="6679"/>
        <v>47238.7859170091</v>
      </c>
      <c r="AL933" s="17">
        <f ca="1" t="shared" si="6680"/>
        <v>57045.8506620219</v>
      </c>
      <c r="AM933" s="17">
        <f ca="1" t="shared" si="6681"/>
        <v>71014.485514861</v>
      </c>
      <c r="AN933" s="17">
        <f ca="1" t="shared" si="6682"/>
        <v>68546.974044216</v>
      </c>
      <c r="AO933" s="17">
        <f ca="1">C933/'Ejercicio 3 - TIR'!$D$7</f>
        <v>14027.2806718038</v>
      </c>
      <c r="AP933" s="17">
        <f ca="1" t="shared" si="6683"/>
        <v>31363.8118001152</v>
      </c>
      <c r="AQ933" s="17">
        <f ca="1" t="shared" si="6684"/>
        <v>33211.5052452053</v>
      </c>
      <c r="AR933" s="17">
        <f ca="1" t="shared" si="6685"/>
        <v>43018.5699902181</v>
      </c>
      <c r="AS933" s="17">
        <f ca="1" t="shared" si="6686"/>
        <v>56987.2048430572</v>
      </c>
      <c r="AT933" s="17">
        <f ca="1" t="shared" si="6687"/>
        <v>54519.6933724122</v>
      </c>
      <c r="AU933" s="17">
        <f ca="1">AP933*'Ejercicio 3 - TIR'!$D$5</f>
        <v>15681.9059000576</v>
      </c>
      <c r="AV933" s="17">
        <f ca="1">AQ933*'Ejercicio 3 - TIR'!$D$5</f>
        <v>16605.7526226026</v>
      </c>
      <c r="AW933" s="17">
        <f ca="1">AR933*'Ejercicio 3 - TIR'!$D$5</f>
        <v>21509.284995109</v>
      </c>
      <c r="AX933" s="17">
        <f ca="1">AS933*'Ejercicio 3 - TIR'!$D$5</f>
        <v>28493.6024215286</v>
      </c>
      <c r="AY933" s="17">
        <f ca="1">AT933*'Ejercicio 3 - TIR'!$D$5</f>
        <v>27259.8466862061</v>
      </c>
      <c r="AZ933" s="17">
        <f ca="1" t="shared" ref="AZ933:BD933" si="6941">AJ933-AU933-AE933</f>
        <v>26031.2640999846</v>
      </c>
      <c r="BA933" s="17">
        <f ca="1" t="shared" si="6941"/>
        <v>26449.6059069288</v>
      </c>
      <c r="BB933" s="17">
        <f ca="1" t="shared" si="6941"/>
        <v>30651.9276215194</v>
      </c>
      <c r="BC933" s="17">
        <f ca="1" t="shared" si="6941"/>
        <v>36655.7012137097</v>
      </c>
      <c r="BD933" s="17">
        <f ca="1" t="shared" si="6941"/>
        <v>34024.1226207428</v>
      </c>
      <c r="BE933" s="17">
        <f ca="1" t="shared" ref="BE933:BI933" si="6942">AZ933/Z933</f>
        <v>22934.607048394</v>
      </c>
      <c r="BF933" s="17">
        <f ca="1" t="shared" si="6942"/>
        <v>20487.340516518</v>
      </c>
      <c r="BG933" s="17">
        <f ca="1" t="shared" si="6942"/>
        <v>20334.0561829302</v>
      </c>
      <c r="BH933" s="17">
        <f ca="1" t="shared" si="6942"/>
        <v>20251.5684046089</v>
      </c>
      <c r="BI933" s="17">
        <f ca="1" t="shared" si="6942"/>
        <v>15179.9109200963</v>
      </c>
      <c r="BJ933" s="17">
        <f ca="1" t="shared" si="6690"/>
        <v>61054.6119009614</v>
      </c>
      <c r="BK933" s="17">
        <f ca="1" t="shared" si="6691"/>
        <v>31440.6270316901</v>
      </c>
      <c r="BL933" s="17">
        <f ca="1" t="shared" si="6692"/>
        <v>92495.2389326514</v>
      </c>
      <c r="BM933" s="17">
        <f ca="1">BK933*'Ejercicio 3 - TIR'!$D$5</f>
        <v>15720.313515845</v>
      </c>
      <c r="BN933" s="17">
        <f ca="1" t="shared" si="6693"/>
        <v>76774.9254168064</v>
      </c>
      <c r="BO933" s="17">
        <f ca="1" t="shared" si="6694"/>
        <v>34253.2426688837</v>
      </c>
      <c r="BP933" s="17">
        <f ca="1" t="shared" si="6695"/>
        <v>-97376.0056920008</v>
      </c>
      <c r="BQ933" s="17">
        <f ca="1" t="shared" ref="BQ933:BT933" si="6943">BE933</f>
        <v>22934.607048394</v>
      </c>
      <c r="BR933" s="17">
        <f ca="1" t="shared" si="6943"/>
        <v>20487.340516518</v>
      </c>
      <c r="BS933" s="17">
        <f ca="1" t="shared" si="6943"/>
        <v>20334.0561829302</v>
      </c>
      <c r="BT933" s="17">
        <f ca="1" t="shared" si="6943"/>
        <v>20251.5684046089</v>
      </c>
      <c r="BU933" s="17">
        <f ca="1" t="shared" si="6697"/>
        <v>49433.1535889801</v>
      </c>
      <c r="BV933" s="19">
        <f ca="1" t="shared" si="6698"/>
        <v>10.0743689411358</v>
      </c>
    </row>
    <row r="934" ht="15" customHeight="1" spans="1:74">
      <c r="A934" s="15">
        <v>933</v>
      </c>
      <c r="B934" s="16">
        <f ca="1" t="shared" ref="B934:F934" si="6944">RAND()</f>
        <v>0.451197207183542</v>
      </c>
      <c r="C934" s="17">
        <f ca="1">IF(B934&lt;=('Ejercicio 3 - TIR'!$D$13-'Ejercicio 3 - TIR'!$C$13)/('Ejercicio 3 - TIR'!$E$13-'Ejercicio 3 - TIR'!$C$13),'Ejercicio 3 - TIR'!$C$13+SQRT(('Ejercicio 3 - TIR'!$E$13-'Ejercicio 3 - TIR'!$C$13)*('Ejercicio 3 - TIR'!$D$13-'Ejercicio 3 - TIR'!$C$13)*B934),'Ejercicio 3 - TIR'!$E$13-SQRT(('Ejercicio 3 - TIR'!$E$13-'Ejercicio 3 - TIR'!$C$13)*('Ejercicio 3 - TIR'!$E$13-'Ejercicio 3 - TIR'!$D$13)*(1-B934)))</f>
        <v>74337.510810918</v>
      </c>
      <c r="D934" s="16">
        <f ca="1" t="shared" si="6944"/>
        <v>0.123764922121775</v>
      </c>
      <c r="E934" s="17">
        <f ca="1">IF(D934&lt;=('Ejercicio 3 - TIR'!$D$14-'Ejercicio 3 - TIR'!$C$14)/('Ejercicio 3 - TIR'!$E$14-'Ejercicio 3 - TIR'!$C$14),'Ejercicio 3 - TIR'!$C$14+SQRT(('Ejercicio 3 - TIR'!$E$14-'Ejercicio 3 - TIR'!$C$14)*('Ejercicio 3 - TIR'!$D$14-'Ejercicio 3 - TIR'!$C$14)*D934),'Ejercicio 3 - TIR'!$E$14-SQRT(('Ejercicio 3 - TIR'!$E$14-'Ejercicio 3 - TIR'!$C$14)*('Ejercicio 3 - TIR'!$E$14-'Ejercicio 3 - TIR'!$D$14)*(1-D934)))</f>
        <v>28046.6980748235</v>
      </c>
      <c r="F934" s="16">
        <f ca="1" t="shared" si="6944"/>
        <v>0.965955257646493</v>
      </c>
      <c r="G934" s="17">
        <f ca="1">IF(F934&lt;=('Ejercicio 3 - TIR'!$D$18-'Ejercicio 3 - TIR'!$C$18)/('Ejercicio 3 - TIR'!$E$18-'Ejercicio 3 - TIR'!$C$18),'Ejercicio 3 - TIR'!$C$18+SQRT(('Ejercicio 3 - TIR'!$E$18-'Ejercicio 3 - TIR'!$C$18)*('Ejercicio 3 - TIR'!$D$18-'Ejercicio 3 - TIR'!$C$18)*F934),'Ejercicio 3 - TIR'!$E$18-SQRT(('Ejercicio 3 - TIR'!$E$18-'Ejercicio 3 - TIR'!$C$18)*('Ejercicio 3 - TIR'!$E$18-'Ejercicio 3 - TIR'!$D$18)*(1-F934)))</f>
        <v>43402.0777001015</v>
      </c>
      <c r="H934" s="16">
        <f ca="1" t="shared" ref="H934:L934" si="6945">RAND()</f>
        <v>0.438887481772767</v>
      </c>
      <c r="I934" s="17">
        <f ca="1">IF(H934&lt;=('Ejercicio 3 - TIR'!$D$18-'Ejercicio 3 - TIR'!$C$18)/('Ejercicio 3 - TIR'!$E$18-'Ejercicio 3 - TIR'!$C$18),'Ejercicio 3 - TIR'!$C$18+SQRT(('Ejercicio 3 - TIR'!$E$18-'Ejercicio 3 - TIR'!$C$18)*('Ejercicio 3 - TIR'!$D$18-'Ejercicio 3 - TIR'!$C$18)*H934),'Ejercicio 3 - TIR'!$E$18-SQRT(('Ejercicio 3 - TIR'!$E$18-'Ejercicio 3 - TIR'!$C$18)*('Ejercicio 3 - TIR'!$E$18-'Ejercicio 3 - TIR'!$D$18)*(1-H934)))</f>
        <v>38113.7612896803</v>
      </c>
      <c r="J934" s="16">
        <f ca="1" t="shared" si="6945"/>
        <v>0.120416558184535</v>
      </c>
      <c r="K934" s="17">
        <f ca="1">IF(J934&lt;=('Ejercicio 3 - TIR'!$D$18-'Ejercicio 3 - TIR'!$C$18)/('Ejercicio 3 - TIR'!$E$18-'Ejercicio 3 - TIR'!$C$18),'Ejercicio 3 - TIR'!$C$18+SQRT(('Ejercicio 3 - TIR'!$E$18-'Ejercicio 3 - TIR'!$C$18)*('Ejercicio 3 - TIR'!$D$18-'Ejercicio 3 - TIR'!$C$18)*J934),'Ejercicio 3 - TIR'!$E$18-SQRT(('Ejercicio 3 - TIR'!$E$18-'Ejercicio 3 - TIR'!$C$18)*('Ejercicio 3 - TIR'!$E$18-'Ejercicio 3 - TIR'!$D$18)*(1-J934)))</f>
        <v>34249.998085609</v>
      </c>
      <c r="L934" s="16">
        <f ca="1" t="shared" si="6945"/>
        <v>0.704360677838434</v>
      </c>
      <c r="M934" s="17">
        <f ca="1">IF(L934&lt;=('Ejercicio 3 - TIR'!$D$18-'Ejercicio 3 - TIR'!$C$18)/('Ejercicio 3 - TIR'!$E$18-'Ejercicio 3 - TIR'!$C$18),'Ejercicio 3 - TIR'!$C$18+SQRT(('Ejercicio 3 - TIR'!$E$18-'Ejercicio 3 - TIR'!$C$18)*('Ejercicio 3 - TIR'!$D$18-'Ejercicio 3 - TIR'!$C$18)*L934),'Ejercicio 3 - TIR'!$E$18-SQRT(('Ejercicio 3 - TIR'!$E$18-'Ejercicio 3 - TIR'!$C$18)*('Ejercicio 3 - TIR'!$E$18-'Ejercicio 3 - TIR'!$D$18)*(1-L934)))</f>
        <v>40291.1838895411</v>
      </c>
      <c r="N934" s="16">
        <f ca="1" t="shared" ref="N934:R934" si="6946">RAND()</f>
        <v>0.0992642530236736</v>
      </c>
      <c r="O934" s="17">
        <f ca="1">IF(N934&lt;=('Ejercicio 3 - TIR'!$D$18-'Ejercicio 3 - TIR'!$C$18)/('Ejercicio 3 - TIR'!$E$18-'Ejercicio 3 - TIR'!$C$18),'Ejercicio 3 - TIR'!$C$18+SQRT(('Ejercicio 3 - TIR'!$E$18-'Ejercicio 3 - TIR'!$C$18)*('Ejercicio 3 - TIR'!$D$18-'Ejercicio 3 - TIR'!$C$18)*N934),'Ejercicio 3 - TIR'!$E$18-SQRT(('Ejercicio 3 - TIR'!$E$18-'Ejercicio 3 - TIR'!$C$18)*('Ejercicio 3 - TIR'!$E$18-'Ejercicio 3 - TIR'!$D$18)*(1-N934)))</f>
        <v>33858.7093637058</v>
      </c>
      <c r="P934" s="16">
        <f ca="1" t="shared" si="6946"/>
        <v>0.944977676042061</v>
      </c>
      <c r="Q934" s="18">
        <f ca="1">IF(P934&lt;=('Ejercicio 3 - TIR'!$D$22-'Ejercicio 3 - TIR'!$C$22)/('Ejercicio 3 - TIR'!$E$22-'Ejercicio 3 - TIR'!$C$22),'Ejercicio 3 - TIR'!$C$22+SQRT(('Ejercicio 3 - TIR'!$E$22-'Ejercicio 3 - TIR'!$C$22)*('Ejercicio 3 - TIR'!$D$22-'Ejercicio 3 - TIR'!$C$22)*P934),'Ejercicio 3 - TIR'!$E$22-SQRT(('Ejercicio 3 - TIR'!$E$22-'Ejercicio 3 - TIR'!$C$22)*('Ejercicio 3 - TIR'!$E$22-'Ejercicio 3 - TIR'!$D$22)*(1-P934)))</f>
        <v>0.170048106555821</v>
      </c>
      <c r="R934" s="16">
        <f ca="1" t="shared" si="6946"/>
        <v>0.0294278617621599</v>
      </c>
      <c r="S934" s="18">
        <f ca="1">IF(R934&lt;=('Ejercicio 3 - TIR'!$D$23-'Ejercicio 3 - TIR'!$C$23)/('Ejercicio 3 - TIR'!$E$23-'Ejercicio 3 - TIR'!$C$23),'Ejercicio 3 - TIR'!$C$23+SQRT(('Ejercicio 3 - TIR'!$E$23-'Ejercicio 3 - TIR'!$C$23)*('Ejercicio 3 - TIR'!$D$23-'Ejercicio 3 - TIR'!$C$23)*R934),'Ejercicio 3 - TIR'!$E$23-SQRT(('Ejercicio 3 - TIR'!$E$23-'Ejercicio 3 - TIR'!$C$23)*('Ejercicio 3 - TIR'!$E$23-'Ejercicio 3 - TIR'!$D$23)*(1-R934)))</f>
        <v>0.127278059574632</v>
      </c>
      <c r="T934" s="16">
        <f ca="1" t="shared" ref="T934:X934" si="6947">RAND()</f>
        <v>0.141954138248833</v>
      </c>
      <c r="U934" s="18">
        <f ca="1">IF(T934&lt;=('Ejercicio 3 - TIR'!$D$24-'Ejercicio 3 - TIR'!$C$24)/('Ejercicio 3 - TIR'!$E$24-'Ejercicio 3 - TIR'!$C$24),'Ejercicio 3 - TIR'!$C$24+SQRT(('Ejercicio 3 - TIR'!$E$24-'Ejercicio 3 - TIR'!$C$24)*('Ejercicio 3 - TIR'!$D$24-'Ejercicio 3 - TIR'!$C$24)*T934),'Ejercicio 3 - TIR'!$E$24-SQRT(('Ejercicio 3 - TIR'!$E$24-'Ejercicio 3 - TIR'!$C$24)*('Ejercicio 3 - TIR'!$E$24-'Ejercicio 3 - TIR'!$D$24)*(1-T934)))</f>
        <v>0.167265679549979</v>
      </c>
      <c r="V934" s="16">
        <f ca="1" t="shared" si="6947"/>
        <v>0.155064391535107</v>
      </c>
      <c r="W934" s="18">
        <f ca="1">IF(V934&lt;=('Ejercicio 3 - TIR'!$D$25-'Ejercicio 3 - TIR'!$C$25)/('Ejercicio 3 - TIR'!$E$25-'Ejercicio 3 - TIR'!$C$25),'Ejercicio 3 - TIR'!$C$25+SQRT(('Ejercicio 3 - TIR'!$E$25-'Ejercicio 3 - TIR'!$C$25)*('Ejercicio 3 - TIR'!$D$25-'Ejercicio 3 - TIR'!$C$25)*V934),'Ejercicio 3 - TIR'!$E$25-SQRT(('Ejercicio 3 - TIR'!$E$25-'Ejercicio 3 - TIR'!$C$25)*('Ejercicio 3 - TIR'!$E$25-'Ejercicio 3 - TIR'!$D$25)*(1-V934)))</f>
        <v>0.194733979372496</v>
      </c>
      <c r="X934" s="16">
        <f ca="1" t="shared" si="6947"/>
        <v>0.60239104484516</v>
      </c>
      <c r="Y934" s="18">
        <f ca="1">IF(X934&lt;=('Ejercicio 3 - TIR'!$D$26-'Ejercicio 3 - TIR'!$C$26)/('Ejercicio 3 - TIR'!$E$26-'Ejercicio 3 - TIR'!$C$26),'Ejercicio 3 - TIR'!$C$26+SQRT(('Ejercicio 3 - TIR'!$E$26-'Ejercicio 3 - TIR'!$C$26)*('Ejercicio 3 - TIR'!$D$26-'Ejercicio 3 - TIR'!$C$26)*X934),'Ejercicio 3 - TIR'!$E$26-SQRT(('Ejercicio 3 - TIR'!$E$26-'Ejercicio 3 - TIR'!$C$26)*('Ejercicio 3 - TIR'!$E$26-'Ejercicio 3 - TIR'!$D$26)*(1-X934)))</f>
        <v>0.233663315204515</v>
      </c>
      <c r="Z934" s="16">
        <f ca="1" t="shared" si="6668"/>
        <v>1.17004810655582</v>
      </c>
      <c r="AA934" s="16">
        <f ca="1" t="shared" si="6669"/>
        <v>1.31896955916722</v>
      </c>
      <c r="AB934" s="16">
        <f ca="1" t="shared" si="6670"/>
        <v>1.53958789878706</v>
      </c>
      <c r="AC934" s="16">
        <f ca="1" t="shared" si="6671"/>
        <v>1.8393979769116</v>
      </c>
      <c r="AD934" s="16">
        <f ca="1" t="shared" si="6672"/>
        <v>2.26919780617725</v>
      </c>
      <c r="AE934" s="15">
        <f ca="1" t="shared" si="6673"/>
        <v>4769.28790276653</v>
      </c>
      <c r="AF934" s="15">
        <f ca="1" t="shared" si="6674"/>
        <v>5376.31361258342</v>
      </c>
      <c r="AG934" s="15">
        <f ca="1" t="shared" si="6675"/>
        <v>6275.58636246598</v>
      </c>
      <c r="AH934" s="15">
        <f ca="1" t="shared" si="6676"/>
        <v>7497.65626772475</v>
      </c>
      <c r="AI934" s="15">
        <f ca="1" t="shared" si="6677"/>
        <v>9249.58348750523</v>
      </c>
      <c r="AJ934" s="17">
        <f ca="1" t="shared" si="6678"/>
        <v>50782.5188335924</v>
      </c>
      <c r="AK934" s="17">
        <f ca="1" t="shared" si="6679"/>
        <v>50270.8909264542</v>
      </c>
      <c r="AL934" s="17">
        <f ca="1" t="shared" si="6680"/>
        <v>52730.8825860835</v>
      </c>
      <c r="AM934" s="17">
        <f ca="1" t="shared" si="6681"/>
        <v>74111.5221337952</v>
      </c>
      <c r="AN934" s="17">
        <f ca="1" t="shared" si="6682"/>
        <v>76832.1090081142</v>
      </c>
      <c r="AO934" s="17">
        <f ca="1">C934/'Ejercicio 3 - TIR'!$D$7</f>
        <v>14867.5021621836</v>
      </c>
      <c r="AP934" s="17">
        <f ca="1" t="shared" si="6683"/>
        <v>35915.0166714088</v>
      </c>
      <c r="AQ934" s="17">
        <f ca="1" t="shared" si="6684"/>
        <v>35403.3887642706</v>
      </c>
      <c r="AR934" s="17">
        <f ca="1" t="shared" si="6685"/>
        <v>37863.3804238999</v>
      </c>
      <c r="AS934" s="17">
        <f ca="1" t="shared" si="6686"/>
        <v>59244.0199716116</v>
      </c>
      <c r="AT934" s="17">
        <f ca="1" t="shared" si="6687"/>
        <v>61964.6068459306</v>
      </c>
      <c r="AU934" s="17">
        <f ca="1">AP934*'Ejercicio 3 - TIR'!$D$5</f>
        <v>17957.5083357044</v>
      </c>
      <c r="AV934" s="17">
        <f ca="1">AQ934*'Ejercicio 3 - TIR'!$D$5</f>
        <v>17701.6943821353</v>
      </c>
      <c r="AW934" s="17">
        <f ca="1">AR934*'Ejercicio 3 - TIR'!$D$5</f>
        <v>18931.69021195</v>
      </c>
      <c r="AX934" s="17">
        <f ca="1">AS934*'Ejercicio 3 - TIR'!$D$5</f>
        <v>29622.0099858058</v>
      </c>
      <c r="AY934" s="17">
        <f ca="1">AT934*'Ejercicio 3 - TIR'!$D$5</f>
        <v>30982.3034229653</v>
      </c>
      <c r="AZ934" s="17">
        <f ca="1" t="shared" ref="AZ934:BD934" si="6948">AJ934-AU934-AE934</f>
        <v>28055.7225951215</v>
      </c>
      <c r="BA934" s="17">
        <f ca="1" t="shared" si="6948"/>
        <v>27192.8829317355</v>
      </c>
      <c r="BB934" s="17">
        <f ca="1" t="shared" si="6948"/>
        <v>27523.6060116676</v>
      </c>
      <c r="BC934" s="17">
        <f ca="1" t="shared" si="6948"/>
        <v>36991.8558802647</v>
      </c>
      <c r="BD934" s="17">
        <f ca="1" t="shared" si="6948"/>
        <v>36600.2220976437</v>
      </c>
      <c r="BE934" s="17">
        <f ca="1" t="shared" ref="BE934:BI934" si="6949">AZ934/Z934</f>
        <v>23978.2641738611</v>
      </c>
      <c r="BF934" s="17">
        <f ca="1" t="shared" si="6949"/>
        <v>20616.7630956584</v>
      </c>
      <c r="BG934" s="17">
        <f ca="1" t="shared" si="6949"/>
        <v>17877.2553573275</v>
      </c>
      <c r="BH934" s="17">
        <f ca="1" t="shared" si="6949"/>
        <v>20110.8494978205</v>
      </c>
      <c r="BI934" s="17">
        <f ca="1" t="shared" si="6949"/>
        <v>16129.1457263047</v>
      </c>
      <c r="BJ934" s="17">
        <f ca="1" t="shared" si="6690"/>
        <v>63643.505741905</v>
      </c>
      <c r="BK934" s="17">
        <f ca="1" t="shared" si="6691"/>
        <v>33737.3032897625</v>
      </c>
      <c r="BL934" s="17">
        <f ca="1" t="shared" si="6692"/>
        <v>97380.8090316675</v>
      </c>
      <c r="BM934" s="17">
        <f ca="1">BK934*'Ejercicio 3 - TIR'!$D$5</f>
        <v>16868.6516448812</v>
      </c>
      <c r="BN934" s="17">
        <f ca="1" t="shared" si="6693"/>
        <v>80512.1573867863</v>
      </c>
      <c r="BO934" s="17">
        <f ca="1" t="shared" si="6694"/>
        <v>35480.4491559153</v>
      </c>
      <c r="BP934" s="17">
        <f ca="1" t="shared" si="6695"/>
        <v>-102384.208885742</v>
      </c>
      <c r="BQ934" s="17">
        <f ca="1" t="shared" ref="BQ934:BT934" si="6950">BE934</f>
        <v>23978.2641738611</v>
      </c>
      <c r="BR934" s="17">
        <f ca="1" t="shared" si="6950"/>
        <v>20616.7630956584</v>
      </c>
      <c r="BS934" s="17">
        <f ca="1" t="shared" si="6950"/>
        <v>17877.2553573275</v>
      </c>
      <c r="BT934" s="17">
        <f ca="1" t="shared" si="6950"/>
        <v>20110.8494978205</v>
      </c>
      <c r="BU934" s="17">
        <f ca="1" t="shared" si="6697"/>
        <v>51609.59488222</v>
      </c>
      <c r="BV934" s="19">
        <f ca="1" t="shared" si="6698"/>
        <v>8.51949170159385</v>
      </c>
    </row>
    <row r="935" ht="15" customHeight="1" spans="1:74">
      <c r="A935" s="15">
        <v>934</v>
      </c>
      <c r="B935" s="16">
        <f ca="1" t="shared" ref="B935:F935" si="6951">RAND()</f>
        <v>0.282455674338492</v>
      </c>
      <c r="C935" s="17">
        <f ca="1">IF(B935&lt;=('Ejercicio 3 - TIR'!$D$13-'Ejercicio 3 - TIR'!$C$13)/('Ejercicio 3 - TIR'!$E$13-'Ejercicio 3 - TIR'!$C$13),'Ejercicio 3 - TIR'!$C$13+SQRT(('Ejercicio 3 - TIR'!$E$13-'Ejercicio 3 - TIR'!$C$13)*('Ejercicio 3 - TIR'!$D$13-'Ejercicio 3 - TIR'!$C$13)*B935),'Ejercicio 3 - TIR'!$E$13-SQRT(('Ejercicio 3 - TIR'!$E$13-'Ejercicio 3 - TIR'!$C$13)*('Ejercicio 3 - TIR'!$E$13-'Ejercicio 3 - TIR'!$D$13)*(1-B935)))</f>
        <v>70656.2921430537</v>
      </c>
      <c r="D935" s="16">
        <f ca="1" t="shared" si="6951"/>
        <v>0.539081937764763</v>
      </c>
      <c r="E935" s="17">
        <f ca="1">IF(D935&lt;=('Ejercicio 3 - TIR'!$D$14-'Ejercicio 3 - TIR'!$C$14)/('Ejercicio 3 - TIR'!$E$14-'Ejercicio 3 - TIR'!$C$14),'Ejercicio 3 - TIR'!$C$14+SQRT(('Ejercicio 3 - TIR'!$E$14-'Ejercicio 3 - TIR'!$C$14)*('Ejercicio 3 - TIR'!$D$14-'Ejercicio 3 - TIR'!$C$14)*D935),'Ejercicio 3 - TIR'!$E$14-SQRT(('Ejercicio 3 - TIR'!$E$14-'Ejercicio 3 - TIR'!$C$14)*('Ejercicio 3 - TIR'!$E$14-'Ejercicio 3 - TIR'!$D$14)*(1-D935)))</f>
        <v>31685.0911408912</v>
      </c>
      <c r="F935" s="16">
        <f ca="1" t="shared" si="6951"/>
        <v>0.583636085374013</v>
      </c>
      <c r="G935" s="17">
        <f ca="1">IF(F935&lt;=('Ejercicio 3 - TIR'!$D$18-'Ejercicio 3 - TIR'!$C$18)/('Ejercicio 3 - TIR'!$E$18-'Ejercicio 3 - TIR'!$C$18),'Ejercicio 3 - TIR'!$C$18+SQRT(('Ejercicio 3 - TIR'!$E$18-'Ejercicio 3 - TIR'!$C$18)*('Ejercicio 3 - TIR'!$D$18-'Ejercicio 3 - TIR'!$C$18)*F935),'Ejercicio 3 - TIR'!$E$18-SQRT(('Ejercicio 3 - TIR'!$E$18-'Ejercicio 3 - TIR'!$C$18)*('Ejercicio 3 - TIR'!$E$18-'Ejercicio 3 - TIR'!$D$18)*(1-F935)))</f>
        <v>39356.5705686486</v>
      </c>
      <c r="H935" s="16">
        <f ca="1" t="shared" ref="H935:L935" si="6952">RAND()</f>
        <v>0.783656890698087</v>
      </c>
      <c r="I935" s="17">
        <f ca="1">IF(H935&lt;=('Ejercicio 3 - TIR'!$D$18-'Ejercicio 3 - TIR'!$C$18)/('Ejercicio 3 - TIR'!$E$18-'Ejercicio 3 - TIR'!$C$18),'Ejercicio 3 - TIR'!$C$18+SQRT(('Ejercicio 3 - TIR'!$E$18-'Ejercicio 3 - TIR'!$C$18)*('Ejercicio 3 - TIR'!$D$18-'Ejercicio 3 - TIR'!$C$18)*H935),'Ejercicio 3 - TIR'!$E$18-SQRT(('Ejercicio 3 - TIR'!$E$18-'Ejercicio 3 - TIR'!$C$18)*('Ejercicio 3 - TIR'!$E$18-'Ejercicio 3 - TIR'!$D$18)*(1-H935)))</f>
        <v>40971.8821767923</v>
      </c>
      <c r="J935" s="16">
        <f ca="1" t="shared" si="6952"/>
        <v>0.888320575343311</v>
      </c>
      <c r="K935" s="17">
        <f ca="1">IF(J935&lt;=('Ejercicio 3 - TIR'!$D$18-'Ejercicio 3 - TIR'!$C$18)/('Ejercicio 3 - TIR'!$E$18-'Ejercicio 3 - TIR'!$C$18),'Ejercicio 3 - TIR'!$C$18+SQRT(('Ejercicio 3 - TIR'!$E$18-'Ejercicio 3 - TIR'!$C$18)*('Ejercicio 3 - TIR'!$D$18-'Ejercicio 3 - TIR'!$C$18)*J935),'Ejercicio 3 - TIR'!$E$18-SQRT(('Ejercicio 3 - TIR'!$E$18-'Ejercicio 3 - TIR'!$C$18)*('Ejercicio 3 - TIR'!$E$18-'Ejercicio 3 - TIR'!$D$18)*(1-J935)))</f>
        <v>42105.8754606528</v>
      </c>
      <c r="L935" s="16">
        <f ca="1" t="shared" si="6952"/>
        <v>0.553646789940724</v>
      </c>
      <c r="M935" s="17">
        <f ca="1">IF(L935&lt;=('Ejercicio 3 - TIR'!$D$18-'Ejercicio 3 - TIR'!$C$18)/('Ejercicio 3 - TIR'!$E$18-'Ejercicio 3 - TIR'!$C$18),'Ejercicio 3 - TIR'!$C$18+SQRT(('Ejercicio 3 - TIR'!$E$18-'Ejercicio 3 - TIR'!$C$18)*('Ejercicio 3 - TIR'!$D$18-'Ejercicio 3 - TIR'!$C$18)*L935),'Ejercicio 3 - TIR'!$E$18-SQRT(('Ejercicio 3 - TIR'!$E$18-'Ejercicio 3 - TIR'!$C$18)*('Ejercicio 3 - TIR'!$E$18-'Ejercicio 3 - TIR'!$D$18)*(1-L935)))</f>
        <v>39113.013688737</v>
      </c>
      <c r="N935" s="16">
        <f ca="1" t="shared" ref="N935:R935" si="6953">RAND()</f>
        <v>0.476580106814094</v>
      </c>
      <c r="O935" s="17">
        <f ca="1">IF(N935&lt;=('Ejercicio 3 - TIR'!$D$18-'Ejercicio 3 - TIR'!$C$18)/('Ejercicio 3 - TIR'!$E$18-'Ejercicio 3 - TIR'!$C$18),'Ejercicio 3 - TIR'!$C$18+SQRT(('Ejercicio 3 - TIR'!$E$18-'Ejercicio 3 - TIR'!$C$18)*('Ejercicio 3 - TIR'!$D$18-'Ejercicio 3 - TIR'!$C$18)*N935),'Ejercicio 3 - TIR'!$E$18-SQRT(('Ejercicio 3 - TIR'!$E$18-'Ejercicio 3 - TIR'!$C$18)*('Ejercicio 3 - TIR'!$E$18-'Ejercicio 3 - TIR'!$D$18)*(1-N935)))</f>
        <v>38454.9994690783</v>
      </c>
      <c r="P935" s="16">
        <f ca="1" t="shared" si="6953"/>
        <v>0.793741334275097</v>
      </c>
      <c r="Q935" s="18">
        <f ca="1">IF(P935&lt;=('Ejercicio 3 - TIR'!$D$22-'Ejercicio 3 - TIR'!$C$22)/('Ejercicio 3 - TIR'!$E$22-'Ejercicio 3 - TIR'!$C$22),'Ejercicio 3 - TIR'!$C$22+SQRT(('Ejercicio 3 - TIR'!$E$22-'Ejercicio 3 - TIR'!$C$22)*('Ejercicio 3 - TIR'!$D$22-'Ejercicio 3 - TIR'!$C$22)*P935),'Ejercicio 3 - TIR'!$E$22-SQRT(('Ejercicio 3 - TIR'!$E$22-'Ejercicio 3 - TIR'!$C$22)*('Ejercicio 3 - TIR'!$E$22-'Ejercicio 3 - TIR'!$D$22)*(1-P935)))</f>
        <v>0.160731746360793</v>
      </c>
      <c r="R935" s="16">
        <f ca="1" t="shared" si="6953"/>
        <v>0.133220769964224</v>
      </c>
      <c r="S935" s="18">
        <f ca="1">IF(R935&lt;=('Ejercicio 3 - TIR'!$D$23-'Ejercicio 3 - TIR'!$C$23)/('Ejercicio 3 - TIR'!$E$23-'Ejercicio 3 - TIR'!$C$23),'Ejercicio 3 - TIR'!$C$23+SQRT(('Ejercicio 3 - TIR'!$E$23-'Ejercicio 3 - TIR'!$C$23)*('Ejercicio 3 - TIR'!$D$23-'Ejercicio 3 - TIR'!$C$23)*R935),'Ejercicio 3 - TIR'!$E$23-SQRT(('Ejercicio 3 - TIR'!$E$23-'Ejercicio 3 - TIR'!$C$23)*('Ejercicio 3 - TIR'!$E$23-'Ejercicio 3 - TIR'!$D$23)*(1-R935)))</f>
        <v>0.135485392663268</v>
      </c>
      <c r="T935" s="16">
        <f ca="1" t="shared" ref="T935:X935" si="6954">RAND()</f>
        <v>0.0867684829023001</v>
      </c>
      <c r="U935" s="18">
        <f ca="1">IF(T935&lt;=('Ejercicio 3 - TIR'!$D$24-'Ejercicio 3 - TIR'!$C$24)/('Ejercicio 3 - TIR'!$E$24-'Ejercicio 3 - TIR'!$C$24),'Ejercicio 3 - TIR'!$C$24+SQRT(('Ejercicio 3 - TIR'!$E$24-'Ejercicio 3 - TIR'!$C$24)*('Ejercicio 3 - TIR'!$D$24-'Ejercicio 3 - TIR'!$C$24)*T935),'Ejercicio 3 - TIR'!$E$24-SQRT(('Ejercicio 3 - TIR'!$E$24-'Ejercicio 3 - TIR'!$C$24)*('Ejercicio 3 - TIR'!$E$24-'Ejercicio 3 - TIR'!$D$24)*(1-T935)))</f>
        <v>0.163498659714758</v>
      </c>
      <c r="V935" s="16">
        <f ca="1" t="shared" si="6954"/>
        <v>0.612848297846416</v>
      </c>
      <c r="W935" s="18">
        <f ca="1">IF(V935&lt;=('Ejercicio 3 - TIR'!$D$25-'Ejercicio 3 - TIR'!$C$25)/('Ejercicio 3 - TIR'!$E$25-'Ejercicio 3 - TIR'!$C$25),'Ejercicio 3 - TIR'!$C$25+SQRT(('Ejercicio 3 - TIR'!$E$25-'Ejercicio 3 - TIR'!$C$25)*('Ejercicio 3 - TIR'!$D$25-'Ejercicio 3 - TIR'!$C$25)*V935),'Ejercicio 3 - TIR'!$E$25-SQRT(('Ejercicio 3 - TIR'!$E$25-'Ejercicio 3 - TIR'!$C$25)*('Ejercicio 3 - TIR'!$E$25-'Ejercicio 3 - TIR'!$D$25)*(1-V935)))</f>
        <v>0.213189254863049</v>
      </c>
      <c r="X935" s="16">
        <f ca="1" t="shared" si="6954"/>
        <v>0.957840527791186</v>
      </c>
      <c r="Y935" s="18">
        <f ca="1">IF(X935&lt;=('Ejercicio 3 - TIR'!$D$26-'Ejercicio 3 - TIR'!$C$26)/('Ejercicio 3 - TIR'!$E$26-'Ejercicio 3 - TIR'!$C$26),'Ejercicio 3 - TIR'!$C$26+SQRT(('Ejercicio 3 - TIR'!$E$26-'Ejercicio 3 - TIR'!$C$26)*('Ejercicio 3 - TIR'!$D$26-'Ejercicio 3 - TIR'!$C$26)*X935),'Ejercicio 3 - TIR'!$E$26-SQRT(('Ejercicio 3 - TIR'!$E$26-'Ejercicio 3 - TIR'!$C$26)*('Ejercicio 3 - TIR'!$E$26-'Ejercicio 3 - TIR'!$D$26)*(1-X935)))</f>
        <v>0.2649115557486</v>
      </c>
      <c r="Z935" s="16">
        <f ca="1" t="shared" si="6668"/>
        <v>1.16073174636079</v>
      </c>
      <c r="AA935" s="16">
        <f ca="1" t="shared" si="6669"/>
        <v>1.31799394279321</v>
      </c>
      <c r="AB935" s="16">
        <f ca="1" t="shared" si="6670"/>
        <v>1.53348418595206</v>
      </c>
      <c r="AC935" s="16">
        <f ca="1" t="shared" si="6671"/>
        <v>1.86040653689945</v>
      </c>
      <c r="AD935" s="16">
        <f ca="1" t="shared" si="6672"/>
        <v>2.35324972691435</v>
      </c>
      <c r="AE935" s="15">
        <f ca="1" t="shared" si="6673"/>
        <v>5092.80003267633</v>
      </c>
      <c r="AF935" s="15">
        <f ca="1" t="shared" si="6674"/>
        <v>5782.80004485899</v>
      </c>
      <c r="AG935" s="15">
        <f ca="1" t="shared" si="6675"/>
        <v>6728.28010159187</v>
      </c>
      <c r="AH935" s="15">
        <f ca="1" t="shared" si="6676"/>
        <v>8162.67712296013</v>
      </c>
      <c r="AI935" s="15">
        <f ca="1" t="shared" si="6677"/>
        <v>10325.064618677</v>
      </c>
      <c r="AJ935" s="17">
        <f ca="1" t="shared" si="6678"/>
        <v>45682.4208869193</v>
      </c>
      <c r="AK935" s="17">
        <f ca="1" t="shared" si="6679"/>
        <v>54000.6925338492</v>
      </c>
      <c r="AL935" s="17">
        <f ca="1" t="shared" si="6680"/>
        <v>64568.6941545782</v>
      </c>
      <c r="AM935" s="17">
        <f ca="1" t="shared" si="6681"/>
        <v>72766.1063443642</v>
      </c>
      <c r="AN935" s="17">
        <f ca="1" t="shared" si="6682"/>
        <v>90494.2169991001</v>
      </c>
      <c r="AO935" s="17">
        <f ca="1">C935/'Ejercicio 3 - TIR'!$D$7</f>
        <v>14131.2584286107</v>
      </c>
      <c r="AP935" s="17">
        <f ca="1" t="shared" si="6683"/>
        <v>31551.1624583086</v>
      </c>
      <c r="AQ935" s="17">
        <f ca="1" t="shared" si="6684"/>
        <v>39869.4341052384</v>
      </c>
      <c r="AR935" s="17">
        <f ca="1" t="shared" si="6685"/>
        <v>50437.4357259674</v>
      </c>
      <c r="AS935" s="17">
        <f ca="1" t="shared" si="6686"/>
        <v>58634.8479157535</v>
      </c>
      <c r="AT935" s="17">
        <f ca="1" t="shared" si="6687"/>
        <v>76362.9585704894</v>
      </c>
      <c r="AU935" s="17">
        <f ca="1">AP935*'Ejercicio 3 - TIR'!$D$5</f>
        <v>15775.5812291543</v>
      </c>
      <c r="AV935" s="17">
        <f ca="1">AQ935*'Ejercicio 3 - TIR'!$D$5</f>
        <v>19934.7170526192</v>
      </c>
      <c r="AW935" s="17">
        <f ca="1">AR935*'Ejercicio 3 - TIR'!$D$5</f>
        <v>25218.7178629837</v>
      </c>
      <c r="AX935" s="17">
        <f ca="1">AS935*'Ejercicio 3 - TIR'!$D$5</f>
        <v>29317.4239578767</v>
      </c>
      <c r="AY935" s="17">
        <f ca="1">AT935*'Ejercicio 3 - TIR'!$D$5</f>
        <v>38181.4792852447</v>
      </c>
      <c r="AZ935" s="17">
        <f ca="1" t="shared" ref="AZ935:BD935" si="6955">AJ935-AU935-AE935</f>
        <v>24814.0396250887</v>
      </c>
      <c r="BA935" s="17">
        <f ca="1" t="shared" si="6955"/>
        <v>28283.175436371</v>
      </c>
      <c r="BB935" s="17">
        <f ca="1" t="shared" si="6955"/>
        <v>32621.6961900026</v>
      </c>
      <c r="BC935" s="17">
        <f ca="1" t="shared" si="6955"/>
        <v>35286.0052635274</v>
      </c>
      <c r="BD935" s="17">
        <f ca="1" t="shared" si="6955"/>
        <v>41987.6730951784</v>
      </c>
      <c r="BE935" s="17">
        <f ca="1" t="shared" ref="BE935:BI935" si="6956">AZ935/Z935</f>
        <v>21377.9279345873</v>
      </c>
      <c r="BF935" s="17">
        <f ca="1" t="shared" si="6956"/>
        <v>21459.2605611152</v>
      </c>
      <c r="BG935" s="17">
        <f ca="1" t="shared" si="6956"/>
        <v>21272.926378272</v>
      </c>
      <c r="BH935" s="17">
        <f ca="1" t="shared" si="6956"/>
        <v>18966.8250264992</v>
      </c>
      <c r="BI935" s="17">
        <f ca="1" t="shared" si="6956"/>
        <v>17842.4213184692</v>
      </c>
      <c r="BJ935" s="17">
        <f ca="1" t="shared" si="6690"/>
        <v>74562.9320745587</v>
      </c>
      <c r="BK935" s="17">
        <f ca="1" t="shared" si="6691"/>
        <v>33254.3800380844</v>
      </c>
      <c r="BL935" s="17">
        <f ca="1" t="shared" si="6692"/>
        <v>107817.312112643</v>
      </c>
      <c r="BM935" s="17">
        <f ca="1">BK935*'Ejercicio 3 - TIR'!$D$5</f>
        <v>16627.1900190422</v>
      </c>
      <c r="BN935" s="17">
        <f ca="1" t="shared" si="6693"/>
        <v>91190.1220936009</v>
      </c>
      <c r="BO935" s="17">
        <f ca="1" t="shared" si="6694"/>
        <v>38750.7203551966</v>
      </c>
      <c r="BP935" s="17">
        <f ca="1" t="shared" si="6695"/>
        <v>-102341.383283945</v>
      </c>
      <c r="BQ935" s="17">
        <f ca="1" t="shared" ref="BQ935:BT935" si="6957">BE935</f>
        <v>21377.9279345873</v>
      </c>
      <c r="BR935" s="17">
        <f ca="1" t="shared" si="6957"/>
        <v>21459.2605611152</v>
      </c>
      <c r="BS935" s="17">
        <f ca="1" t="shared" si="6957"/>
        <v>21272.926378272</v>
      </c>
      <c r="BT935" s="17">
        <f ca="1" t="shared" si="6957"/>
        <v>18966.8250264992</v>
      </c>
      <c r="BU935" s="17">
        <f ca="1" t="shared" si="6697"/>
        <v>56593.1416736658</v>
      </c>
      <c r="BV935" s="19">
        <f ca="1" t="shared" si="6698"/>
        <v>9.63845511433734</v>
      </c>
    </row>
    <row r="936" ht="15" customHeight="1" spans="1:74">
      <c r="A936" s="15">
        <v>935</v>
      </c>
      <c r="B936" s="16">
        <f ca="1" t="shared" ref="B936:F936" si="6958">RAND()</f>
        <v>0.588514073085285</v>
      </c>
      <c r="C936" s="17">
        <f ca="1">IF(B936&lt;=('Ejercicio 3 - TIR'!$D$13-'Ejercicio 3 - TIR'!$C$13)/('Ejercicio 3 - TIR'!$E$13-'Ejercicio 3 - TIR'!$C$13),'Ejercicio 3 - TIR'!$C$13+SQRT(('Ejercicio 3 - TIR'!$E$13-'Ejercicio 3 - TIR'!$C$13)*('Ejercicio 3 - TIR'!$D$13-'Ejercicio 3 - TIR'!$C$13)*B936),'Ejercicio 3 - TIR'!$E$13-SQRT(('Ejercicio 3 - TIR'!$E$13-'Ejercicio 3 - TIR'!$C$13)*('Ejercicio 3 - TIR'!$E$13-'Ejercicio 3 - TIR'!$D$13)*(1-B936)))</f>
        <v>77778.7688842932</v>
      </c>
      <c r="D936" s="16">
        <f ca="1" t="shared" si="6958"/>
        <v>0.204451295027926</v>
      </c>
      <c r="E936" s="17">
        <f ca="1">IF(D936&lt;=('Ejercicio 3 - TIR'!$D$14-'Ejercicio 3 - TIR'!$C$14)/('Ejercicio 3 - TIR'!$E$14-'Ejercicio 3 - TIR'!$C$14),'Ejercicio 3 - TIR'!$C$14+SQRT(('Ejercicio 3 - TIR'!$E$14-'Ejercicio 3 - TIR'!$C$14)*('Ejercicio 3 - TIR'!$D$14-'Ejercicio 3 - TIR'!$C$14)*D936),'Ejercicio 3 - TIR'!$E$14-SQRT(('Ejercicio 3 - TIR'!$E$14-'Ejercicio 3 - TIR'!$C$14)*('Ejercicio 3 - TIR'!$E$14-'Ejercicio 3 - TIR'!$D$14)*(1-D936)))</f>
        <v>28915.8456464849</v>
      </c>
      <c r="F936" s="16">
        <f ca="1" t="shared" si="6958"/>
        <v>0.652220659110833</v>
      </c>
      <c r="G936" s="17">
        <f ca="1">IF(F936&lt;=('Ejercicio 3 - TIR'!$D$18-'Ejercicio 3 - TIR'!$C$18)/('Ejercicio 3 - TIR'!$E$18-'Ejercicio 3 - TIR'!$C$18),'Ejercicio 3 - TIR'!$C$18+SQRT(('Ejercicio 3 - TIR'!$E$18-'Ejercicio 3 - TIR'!$C$18)*('Ejercicio 3 - TIR'!$D$18-'Ejercicio 3 - TIR'!$C$18)*F936),'Ejercicio 3 - TIR'!$E$18-SQRT(('Ejercicio 3 - TIR'!$E$18-'Ejercicio 3 - TIR'!$C$18)*('Ejercicio 3 - TIR'!$E$18-'Ejercicio 3 - TIR'!$D$18)*(1-F936)))</f>
        <v>39891.0615641914</v>
      </c>
      <c r="H936" s="16">
        <f ca="1" t="shared" ref="H936:L936" si="6959">RAND()</f>
        <v>0.667965642833723</v>
      </c>
      <c r="I936" s="17">
        <f ca="1">IF(H936&lt;=('Ejercicio 3 - TIR'!$D$18-'Ejercicio 3 - TIR'!$C$18)/('Ejercicio 3 - TIR'!$E$18-'Ejercicio 3 - TIR'!$C$18),'Ejercicio 3 - TIR'!$C$18+SQRT(('Ejercicio 3 - TIR'!$E$18-'Ejercicio 3 - TIR'!$C$18)*('Ejercicio 3 - TIR'!$D$18-'Ejercicio 3 - TIR'!$C$18)*H936),'Ejercicio 3 - TIR'!$E$18-SQRT(('Ejercicio 3 - TIR'!$E$18-'Ejercicio 3 - TIR'!$C$18)*('Ejercicio 3 - TIR'!$E$18-'Ejercicio 3 - TIR'!$D$18)*(1-H936)))</f>
        <v>40009.7518310739</v>
      </c>
      <c r="J936" s="16">
        <f ca="1" t="shared" si="6959"/>
        <v>0.0531782743112803</v>
      </c>
      <c r="K936" s="17">
        <f ca="1">IF(J936&lt;=('Ejercicio 3 - TIR'!$D$18-'Ejercicio 3 - TIR'!$C$18)/('Ejercicio 3 - TIR'!$E$18-'Ejercicio 3 - TIR'!$C$18),'Ejercicio 3 - TIR'!$C$18+SQRT(('Ejercicio 3 - TIR'!$E$18-'Ejercicio 3 - TIR'!$C$18)*('Ejercicio 3 - TIR'!$D$18-'Ejercicio 3 - TIR'!$C$18)*J936),'Ejercicio 3 - TIR'!$E$18-SQRT(('Ejercicio 3 - TIR'!$E$18-'Ejercicio 3 - TIR'!$C$18)*('Ejercicio 3 - TIR'!$E$18-'Ejercicio 3 - TIR'!$D$18)*(1-J936)))</f>
        <v>32824.312508681</v>
      </c>
      <c r="L936" s="16">
        <f ca="1" t="shared" si="6959"/>
        <v>0.663077491995666</v>
      </c>
      <c r="M936" s="17">
        <f ca="1">IF(L936&lt;=('Ejercicio 3 - TIR'!$D$18-'Ejercicio 3 - TIR'!$C$18)/('Ejercicio 3 - TIR'!$E$18-'Ejercicio 3 - TIR'!$C$18),'Ejercicio 3 - TIR'!$C$18+SQRT(('Ejercicio 3 - TIR'!$E$18-'Ejercicio 3 - TIR'!$C$18)*('Ejercicio 3 - TIR'!$D$18-'Ejercicio 3 - TIR'!$C$18)*L936),'Ejercicio 3 - TIR'!$E$18-SQRT(('Ejercicio 3 - TIR'!$E$18-'Ejercicio 3 - TIR'!$C$18)*('Ejercicio 3 - TIR'!$E$18-'Ejercicio 3 - TIR'!$D$18)*(1-L936)))</f>
        <v>39973.0448609915</v>
      </c>
      <c r="N936" s="16">
        <f ca="1" t="shared" ref="N936:R936" si="6960">RAND()</f>
        <v>0.986411069758569</v>
      </c>
      <c r="O936" s="17">
        <f ca="1">IF(N936&lt;=('Ejercicio 3 - TIR'!$D$18-'Ejercicio 3 - TIR'!$C$18)/('Ejercicio 3 - TIR'!$E$18-'Ejercicio 3 - TIR'!$C$18),'Ejercicio 3 - TIR'!$C$18+SQRT(('Ejercicio 3 - TIR'!$E$18-'Ejercicio 3 - TIR'!$C$18)*('Ejercicio 3 - TIR'!$D$18-'Ejercicio 3 - TIR'!$C$18)*N936),'Ejercicio 3 - TIR'!$E$18-SQRT(('Ejercicio 3 - TIR'!$E$18-'Ejercicio 3 - TIR'!$C$18)*('Ejercicio 3 - TIR'!$E$18-'Ejercicio 3 - TIR'!$D$18)*(1-N936)))</f>
        <v>43990.4606158711</v>
      </c>
      <c r="P936" s="16">
        <f ca="1" t="shared" si="6960"/>
        <v>0.0430089198247794</v>
      </c>
      <c r="Q936" s="18">
        <f ca="1">IF(P936&lt;=('Ejercicio 3 - TIR'!$D$22-'Ejercicio 3 - TIR'!$C$22)/('Ejercicio 3 - TIR'!$E$22-'Ejercicio 3 - TIR'!$C$22),'Ejercicio 3 - TIR'!$C$22+SQRT(('Ejercicio 3 - TIR'!$E$22-'Ejercicio 3 - TIR'!$C$22)*('Ejercicio 3 - TIR'!$D$22-'Ejercicio 3 - TIR'!$C$22)*P936),'Ejercicio 3 - TIR'!$E$22-SQRT(('Ejercicio 3 - TIR'!$E$22-'Ejercicio 3 - TIR'!$C$22)*('Ejercicio 3 - TIR'!$E$22-'Ejercicio 3 - TIR'!$D$22)*(1-P936)))</f>
        <v>0.128798639422354</v>
      </c>
      <c r="R936" s="16">
        <f ca="1" t="shared" si="6960"/>
        <v>0.213483177541373</v>
      </c>
      <c r="S936" s="18">
        <f ca="1">IF(R936&lt;=('Ejercicio 3 - TIR'!$D$23-'Ejercicio 3 - TIR'!$C$23)/('Ejercicio 3 - TIR'!$E$23-'Ejercicio 3 - TIR'!$C$23),'Ejercicio 3 - TIR'!$C$23+SQRT(('Ejercicio 3 - TIR'!$E$23-'Ejercicio 3 - TIR'!$C$23)*('Ejercicio 3 - TIR'!$D$23-'Ejercicio 3 - TIR'!$C$23)*R936),'Ejercicio 3 - TIR'!$E$23-SQRT(('Ejercicio 3 - TIR'!$E$23-'Ejercicio 3 - TIR'!$C$23)*('Ejercicio 3 - TIR'!$E$23-'Ejercicio 3 - TIR'!$D$23)*(1-R936)))</f>
        <v>0.139602798768912</v>
      </c>
      <c r="T936" s="16">
        <f ca="1" t="shared" ref="T936:X936" si="6961">RAND()</f>
        <v>0.537170955747445</v>
      </c>
      <c r="U936" s="18">
        <f ca="1">IF(T936&lt;=('Ejercicio 3 - TIR'!$D$24-'Ejercicio 3 - TIR'!$C$24)/('Ejercicio 3 - TIR'!$E$24-'Ejercicio 3 - TIR'!$C$24),'Ejercicio 3 - TIR'!$C$24+SQRT(('Ejercicio 3 - TIR'!$E$24-'Ejercicio 3 - TIR'!$C$24)*('Ejercicio 3 - TIR'!$D$24-'Ejercicio 3 - TIR'!$C$24)*T936),'Ejercicio 3 - TIR'!$E$24-SQRT(('Ejercicio 3 - TIR'!$E$24-'Ejercicio 3 - TIR'!$C$24)*('Ejercicio 3 - TIR'!$E$24-'Ejercicio 3 - TIR'!$D$24)*(1-T936)))</f>
        <v>0.184001092740096</v>
      </c>
      <c r="V936" s="16">
        <f ca="1" t="shared" si="6961"/>
        <v>0.125825608409599</v>
      </c>
      <c r="W936" s="18">
        <f ca="1">IF(V936&lt;=('Ejercicio 3 - TIR'!$D$25-'Ejercicio 3 - TIR'!$C$25)/('Ejercicio 3 - TIR'!$E$25-'Ejercicio 3 - TIR'!$C$25),'Ejercicio 3 - TIR'!$C$25+SQRT(('Ejercicio 3 - TIR'!$E$25-'Ejercicio 3 - TIR'!$C$25)*('Ejercicio 3 - TIR'!$D$25-'Ejercicio 3 - TIR'!$C$25)*V936),'Ejercicio 3 - TIR'!$E$25-SQRT(('Ejercicio 3 - TIR'!$E$25-'Ejercicio 3 - TIR'!$C$25)*('Ejercicio 3 - TIR'!$E$25-'Ejercicio 3 - TIR'!$D$25)*(1-V936)))</f>
        <v>0.193272371746355</v>
      </c>
      <c r="X936" s="16">
        <f ca="1" t="shared" si="6961"/>
        <v>0.756269267955488</v>
      </c>
      <c r="Y936" s="18">
        <f ca="1">IF(X936&lt;=('Ejercicio 3 - TIR'!$D$26-'Ejercicio 3 - TIR'!$C$26)/('Ejercicio 3 - TIR'!$E$26-'Ejercicio 3 - TIR'!$C$26),'Ejercicio 3 - TIR'!$C$26+SQRT(('Ejercicio 3 - TIR'!$E$26-'Ejercicio 3 - TIR'!$C$26)*('Ejercicio 3 - TIR'!$D$26-'Ejercicio 3 - TIR'!$C$26)*X936),'Ejercicio 3 - TIR'!$E$26-SQRT(('Ejercicio 3 - TIR'!$E$26-'Ejercicio 3 - TIR'!$C$26)*('Ejercicio 3 - TIR'!$E$26-'Ejercicio 3 - TIR'!$D$26)*(1-X936)))</f>
        <v>0.243721274098442</v>
      </c>
      <c r="Z936" s="16">
        <f ca="1" t="shared" si="6668"/>
        <v>1.12879863942235</v>
      </c>
      <c r="AA936" s="16">
        <f ca="1" t="shared" si="6669"/>
        <v>1.28638208873226</v>
      </c>
      <c r="AB936" s="16">
        <f ca="1" t="shared" si="6670"/>
        <v>1.52307779874028</v>
      </c>
      <c r="AC936" s="16">
        <f ca="1" t="shared" si="6671"/>
        <v>1.81744665725703</v>
      </c>
      <c r="AD936" s="16">
        <f ca="1" t="shared" si="6672"/>
        <v>2.26039707216967</v>
      </c>
      <c r="AE936" s="15">
        <f ca="1" t="shared" si="6673"/>
        <v>3724.32157701405</v>
      </c>
      <c r="AF936" s="15">
        <f ca="1" t="shared" si="6674"/>
        <v>4244.24729268066</v>
      </c>
      <c r="AG936" s="15">
        <f ca="1" t="shared" si="6675"/>
        <v>5025.1934323931</v>
      </c>
      <c r="AH936" s="15">
        <f ca="1" t="shared" si="6676"/>
        <v>5996.42448555592</v>
      </c>
      <c r="AI936" s="15">
        <f ca="1" t="shared" si="6677"/>
        <v>7457.8807012107</v>
      </c>
      <c r="AJ936" s="17">
        <f ca="1" t="shared" si="6678"/>
        <v>45028.9760187727</v>
      </c>
      <c r="AK936" s="17">
        <f ca="1" t="shared" si="6679"/>
        <v>51467.8281301159</v>
      </c>
      <c r="AL936" s="17">
        <f ca="1" t="shared" si="6680"/>
        <v>49993.9816408848</v>
      </c>
      <c r="AM936" s="17">
        <f ca="1" t="shared" si="6681"/>
        <v>72648.8767629943</v>
      </c>
      <c r="AN936" s="17">
        <f ca="1" t="shared" si="6682"/>
        <v>99435.90837951</v>
      </c>
      <c r="AO936" s="17">
        <f ca="1">C936/'Ejercicio 3 - TIR'!$D$7</f>
        <v>15555.7537768586</v>
      </c>
      <c r="AP936" s="17">
        <f ca="1" t="shared" si="6683"/>
        <v>29473.222241914</v>
      </c>
      <c r="AQ936" s="17">
        <f ca="1" t="shared" si="6684"/>
        <v>35912.0743532573</v>
      </c>
      <c r="AR936" s="17">
        <f ca="1" t="shared" si="6685"/>
        <v>34438.2278640262</v>
      </c>
      <c r="AS936" s="17">
        <f ca="1" t="shared" si="6686"/>
        <v>57093.1229861357</v>
      </c>
      <c r="AT936" s="17">
        <f ca="1" t="shared" si="6687"/>
        <v>83880.1546026514</v>
      </c>
      <c r="AU936" s="17">
        <f ca="1">AP936*'Ejercicio 3 - TIR'!$D$5</f>
        <v>14736.611120957</v>
      </c>
      <c r="AV936" s="17">
        <f ca="1">AQ936*'Ejercicio 3 - TIR'!$D$5</f>
        <v>17956.0371766287</v>
      </c>
      <c r="AW936" s="17">
        <f ca="1">AR936*'Ejercicio 3 - TIR'!$D$5</f>
        <v>17219.1139320131</v>
      </c>
      <c r="AX936" s="17">
        <f ca="1">AS936*'Ejercicio 3 - TIR'!$D$5</f>
        <v>28546.5614930678</v>
      </c>
      <c r="AY936" s="17">
        <f ca="1">AT936*'Ejercicio 3 - TIR'!$D$5</f>
        <v>41940.0773013257</v>
      </c>
      <c r="AZ936" s="17">
        <f ca="1" t="shared" ref="AZ936:BD936" si="6962">AJ936-AU936-AE936</f>
        <v>26568.0433208016</v>
      </c>
      <c r="BA936" s="17">
        <f ca="1" t="shared" si="6962"/>
        <v>29267.5436608066</v>
      </c>
      <c r="BB936" s="17">
        <f ca="1" t="shared" si="6962"/>
        <v>27749.6742764786</v>
      </c>
      <c r="BC936" s="17">
        <f ca="1" t="shared" si="6962"/>
        <v>38105.8907843706</v>
      </c>
      <c r="BD936" s="17">
        <f ca="1" t="shared" si="6962"/>
        <v>50037.9503769736</v>
      </c>
      <c r="BE936" s="17">
        <f ca="1" t="shared" ref="BE936:BI936" si="6963">AZ936/Z936</f>
        <v>23536.5656840244</v>
      </c>
      <c r="BF936" s="17">
        <f ca="1" t="shared" si="6963"/>
        <v>22751.8277167946</v>
      </c>
      <c r="BG936" s="17">
        <f ca="1" t="shared" si="6963"/>
        <v>18219.4726358891</v>
      </c>
      <c r="BH936" s="17">
        <f ca="1" t="shared" si="6963"/>
        <v>20966.7175827222</v>
      </c>
      <c r="BI936" s="17">
        <f ca="1" t="shared" si="6963"/>
        <v>22136.7966686243</v>
      </c>
      <c r="BJ936" s="17">
        <f ca="1" t="shared" si="6690"/>
        <v>65361.2928386244</v>
      </c>
      <c r="BK936" s="17">
        <f ca="1" t="shared" si="6691"/>
        <v>35162.1802926035</v>
      </c>
      <c r="BL936" s="17">
        <f ca="1" t="shared" si="6692"/>
        <v>100523.473131228</v>
      </c>
      <c r="BM936" s="17">
        <f ca="1">BK936*'Ejercicio 3 - TIR'!$D$5</f>
        <v>17581.0901463017</v>
      </c>
      <c r="BN936" s="17">
        <f ca="1" t="shared" si="6693"/>
        <v>82942.3829849261</v>
      </c>
      <c r="BO936" s="17">
        <f ca="1" t="shared" si="6694"/>
        <v>36693.7225349142</v>
      </c>
      <c r="BP936" s="17">
        <f ca="1" t="shared" si="6695"/>
        <v>-106694.614530778</v>
      </c>
      <c r="BQ936" s="17">
        <f ca="1" t="shared" ref="BQ936:BT936" si="6964">BE936</f>
        <v>23536.5656840244</v>
      </c>
      <c r="BR936" s="17">
        <f ca="1" t="shared" si="6964"/>
        <v>22751.8277167946</v>
      </c>
      <c r="BS936" s="17">
        <f ca="1" t="shared" si="6964"/>
        <v>18219.4726358891</v>
      </c>
      <c r="BT936" s="17">
        <f ca="1" t="shared" si="6964"/>
        <v>20966.7175827222</v>
      </c>
      <c r="BU936" s="17">
        <f ca="1" t="shared" si="6697"/>
        <v>58830.5192035385</v>
      </c>
      <c r="BV936" s="19">
        <f ca="1" t="shared" si="6698"/>
        <v>9.37602776004756</v>
      </c>
    </row>
    <row r="937" ht="15" customHeight="1" spans="1:74">
      <c r="A937" s="15">
        <v>936</v>
      </c>
      <c r="B937" s="16">
        <f ca="1" t="shared" ref="B937:F937" si="6965">RAND()</f>
        <v>0.991505877741672</v>
      </c>
      <c r="C937" s="17">
        <f ca="1">IF(B937&lt;=('Ejercicio 3 - TIR'!$D$13-'Ejercicio 3 - TIR'!$C$13)/('Ejercicio 3 - TIR'!$E$13-'Ejercicio 3 - TIR'!$C$13),'Ejercicio 3 - TIR'!$C$13+SQRT(('Ejercicio 3 - TIR'!$E$13-'Ejercicio 3 - TIR'!$C$13)*('Ejercicio 3 - TIR'!$D$13-'Ejercicio 3 - TIR'!$C$13)*B937),'Ejercicio 3 - TIR'!$E$13-SQRT(('Ejercicio 3 - TIR'!$E$13-'Ejercicio 3 - TIR'!$C$13)*('Ejercicio 3 - TIR'!$E$13-'Ejercicio 3 - TIR'!$D$13)*(1-B937)))</f>
        <v>96807.3605418098</v>
      </c>
      <c r="D937" s="16">
        <f ca="1" t="shared" si="6965"/>
        <v>0.331512041611281</v>
      </c>
      <c r="E937" s="17">
        <f ca="1">IF(D937&lt;=('Ejercicio 3 - TIR'!$D$14-'Ejercicio 3 - TIR'!$C$14)/('Ejercicio 3 - TIR'!$E$14-'Ejercicio 3 - TIR'!$C$14),'Ejercicio 3 - TIR'!$C$14+SQRT(('Ejercicio 3 - TIR'!$E$14-'Ejercicio 3 - TIR'!$C$14)*('Ejercicio 3 - TIR'!$D$14-'Ejercicio 3 - TIR'!$C$14)*D937),'Ejercicio 3 - TIR'!$E$14-SQRT(('Ejercicio 3 - TIR'!$E$14-'Ejercicio 3 - TIR'!$C$14)*('Ejercicio 3 - TIR'!$E$14-'Ejercicio 3 - TIR'!$D$14)*(1-D937)))</f>
        <v>29986.321602228</v>
      </c>
      <c r="F937" s="16">
        <f ca="1" t="shared" si="6965"/>
        <v>0.166327375744128</v>
      </c>
      <c r="G937" s="17">
        <f ca="1">IF(F937&lt;=('Ejercicio 3 - TIR'!$D$18-'Ejercicio 3 - TIR'!$C$18)/('Ejercicio 3 - TIR'!$E$18-'Ejercicio 3 - TIR'!$C$18),'Ejercicio 3 - TIR'!$C$18+SQRT(('Ejercicio 3 - TIR'!$E$18-'Ejercicio 3 - TIR'!$C$18)*('Ejercicio 3 - TIR'!$D$18-'Ejercicio 3 - TIR'!$C$18)*F937),'Ejercicio 3 - TIR'!$E$18-SQRT(('Ejercicio 3 - TIR'!$E$18-'Ejercicio 3 - TIR'!$C$18)*('Ejercicio 3 - TIR'!$E$18-'Ejercicio 3 - TIR'!$D$18)*(1-F937)))</f>
        <v>34994.9080433597</v>
      </c>
      <c r="H937" s="16">
        <f ca="1" t="shared" ref="H937:L937" si="6966">RAND()</f>
        <v>0.413207903330236</v>
      </c>
      <c r="I937" s="17">
        <f ca="1">IF(H937&lt;=('Ejercicio 3 - TIR'!$D$18-'Ejercicio 3 - TIR'!$C$18)/('Ejercicio 3 - TIR'!$E$18-'Ejercicio 3 - TIR'!$C$18),'Ejercicio 3 - TIR'!$C$18+SQRT(('Ejercicio 3 - TIR'!$E$18-'Ejercicio 3 - TIR'!$C$18)*('Ejercicio 3 - TIR'!$D$18-'Ejercicio 3 - TIR'!$C$18)*H937),'Ejercicio 3 - TIR'!$E$18-SQRT(('Ejercicio 3 - TIR'!$E$18-'Ejercicio 3 - TIR'!$C$18)*('Ejercicio 3 - TIR'!$E$18-'Ejercicio 3 - TIR'!$D$18)*(1-H937)))</f>
        <v>37872.8130613863</v>
      </c>
      <c r="J937" s="16">
        <f ca="1" t="shared" si="6966"/>
        <v>0.41435615655236</v>
      </c>
      <c r="K937" s="17">
        <f ca="1">IF(J937&lt;=('Ejercicio 3 - TIR'!$D$18-'Ejercicio 3 - TIR'!$C$18)/('Ejercicio 3 - TIR'!$E$18-'Ejercicio 3 - TIR'!$C$18),'Ejercicio 3 - TIR'!$C$18+SQRT(('Ejercicio 3 - TIR'!$E$18-'Ejercicio 3 - TIR'!$C$18)*('Ejercicio 3 - TIR'!$D$18-'Ejercicio 3 - TIR'!$C$18)*J937),'Ejercicio 3 - TIR'!$E$18-SQRT(('Ejercicio 3 - TIR'!$E$18-'Ejercicio 3 - TIR'!$C$18)*('Ejercicio 3 - TIR'!$E$18-'Ejercicio 3 - TIR'!$D$18)*(1-J937)))</f>
        <v>37883.7442552923</v>
      </c>
      <c r="L937" s="16">
        <f ca="1" t="shared" si="6966"/>
        <v>0.539185778364297</v>
      </c>
      <c r="M937" s="17">
        <f ca="1">IF(L937&lt;=('Ejercicio 3 - TIR'!$D$18-'Ejercicio 3 - TIR'!$C$18)/('Ejercicio 3 - TIR'!$E$18-'Ejercicio 3 - TIR'!$C$18),'Ejercicio 3 - TIR'!$C$18+SQRT(('Ejercicio 3 - TIR'!$E$18-'Ejercicio 3 - TIR'!$C$18)*('Ejercicio 3 - TIR'!$D$18-'Ejercicio 3 - TIR'!$C$18)*L937),'Ejercicio 3 - TIR'!$E$18-SQRT(('Ejercicio 3 - TIR'!$E$18-'Ejercicio 3 - TIR'!$C$18)*('Ejercicio 3 - TIR'!$E$18-'Ejercicio 3 - TIR'!$D$18)*(1-L937)))</f>
        <v>38993.2122600684</v>
      </c>
      <c r="N937" s="16">
        <f ca="1" t="shared" ref="N937:R937" si="6967">RAND()</f>
        <v>0.95001978782111</v>
      </c>
      <c r="O937" s="17">
        <f ca="1">IF(N937&lt;=('Ejercicio 3 - TIR'!$D$18-'Ejercicio 3 - TIR'!$C$18)/('Ejercicio 3 - TIR'!$E$18-'Ejercicio 3 - TIR'!$C$18),'Ejercicio 3 - TIR'!$C$18+SQRT(('Ejercicio 3 - TIR'!$E$18-'Ejercicio 3 - TIR'!$C$18)*('Ejercicio 3 - TIR'!$D$18-'Ejercicio 3 - TIR'!$C$18)*N937),'Ejercicio 3 - TIR'!$E$18-SQRT(('Ejercicio 3 - TIR'!$E$18-'Ejercicio 3 - TIR'!$C$18)*('Ejercicio 3 - TIR'!$E$18-'Ejercicio 3 - TIR'!$D$18)*(1-N937)))</f>
        <v>43063.8915543243</v>
      </c>
      <c r="P937" s="16">
        <f ca="1" t="shared" si="6967"/>
        <v>0.265647705132545</v>
      </c>
      <c r="Q937" s="18">
        <f ca="1">IF(P937&lt;=('Ejercicio 3 - TIR'!$D$22-'Ejercicio 3 - TIR'!$C$22)/('Ejercicio 3 - TIR'!$E$22-'Ejercicio 3 - TIR'!$C$22),'Ejercicio 3 - TIR'!$C$22+SQRT(('Ejercicio 3 - TIR'!$E$22-'Ejercicio 3 - TIR'!$C$22)*('Ejercicio 3 - TIR'!$D$22-'Ejercicio 3 - TIR'!$C$22)*P937),'Ejercicio 3 - TIR'!$E$22-SQRT(('Ejercicio 3 - TIR'!$E$22-'Ejercicio 3 - TIR'!$C$22)*('Ejercicio 3 - TIR'!$E$22-'Ejercicio 3 - TIR'!$D$22)*(1-P937)))</f>
        <v>0.141867004121246</v>
      </c>
      <c r="R937" s="16">
        <f ca="1" t="shared" si="6967"/>
        <v>0.631156867013793</v>
      </c>
      <c r="S937" s="18">
        <f ca="1">IF(R937&lt;=('Ejercicio 3 - TIR'!$D$23-'Ejercicio 3 - TIR'!$C$23)/('Ejercicio 3 - TIR'!$E$23-'Ejercicio 3 - TIR'!$C$23),'Ejercicio 3 - TIR'!$C$23+SQRT(('Ejercicio 3 - TIR'!$E$23-'Ejercicio 3 - TIR'!$C$23)*('Ejercicio 3 - TIR'!$D$23-'Ejercicio 3 - TIR'!$C$23)*R937),'Ejercicio 3 - TIR'!$E$23-SQRT(('Ejercicio 3 - TIR'!$E$23-'Ejercicio 3 - TIR'!$C$23)*('Ejercicio 3 - TIR'!$E$23-'Ejercicio 3 - TIR'!$D$23)*(1-R937)))</f>
        <v>0.154233400702165</v>
      </c>
      <c r="T937" s="16">
        <f ca="1" t="shared" ref="T937:X937" si="6968">RAND()</f>
        <v>0.0305100908773184</v>
      </c>
      <c r="U937" s="18">
        <f ca="1">IF(T937&lt;=('Ejercicio 3 - TIR'!$D$24-'Ejercicio 3 - TIR'!$C$24)/('Ejercicio 3 - TIR'!$E$24-'Ejercicio 3 - TIR'!$C$24),'Ejercicio 3 - TIR'!$C$24+SQRT(('Ejercicio 3 - TIR'!$E$24-'Ejercicio 3 - TIR'!$C$24)*('Ejercicio 3 - TIR'!$D$24-'Ejercicio 3 - TIR'!$C$24)*T937),'Ejercicio 3 - TIR'!$E$24-SQRT(('Ejercicio 3 - TIR'!$E$24-'Ejercicio 3 - TIR'!$C$24)*('Ejercicio 3 - TIR'!$E$24-'Ejercicio 3 - TIR'!$D$24)*(1-T937)))</f>
        <v>0.158004448190998</v>
      </c>
      <c r="V937" s="16">
        <f ca="1" t="shared" si="6968"/>
        <v>0.372939489903607</v>
      </c>
      <c r="W937" s="18">
        <f ca="1">IF(V937&lt;=('Ejercicio 3 - TIR'!$D$25-'Ejercicio 3 - TIR'!$C$25)/('Ejercicio 3 - TIR'!$E$25-'Ejercicio 3 - TIR'!$C$25),'Ejercicio 3 - TIR'!$C$25+SQRT(('Ejercicio 3 - TIR'!$E$25-'Ejercicio 3 - TIR'!$C$25)*('Ejercicio 3 - TIR'!$D$25-'Ejercicio 3 - TIR'!$C$25)*V937),'Ejercicio 3 - TIR'!$E$25-SQRT(('Ejercicio 3 - TIR'!$E$25-'Ejercicio 3 - TIR'!$C$25)*('Ejercicio 3 - TIR'!$E$25-'Ejercicio 3 - TIR'!$D$25)*(1-V937)))</f>
        <v>0.203152248876415</v>
      </c>
      <c r="X937" s="16">
        <f ca="1" t="shared" si="6968"/>
        <v>0.595087218281239</v>
      </c>
      <c r="Y937" s="18">
        <f ca="1">IF(X937&lt;=('Ejercicio 3 - TIR'!$D$26-'Ejercicio 3 - TIR'!$C$26)/('Ejercicio 3 - TIR'!$E$26-'Ejercicio 3 - TIR'!$C$26),'Ejercicio 3 - TIR'!$C$26+SQRT(('Ejercicio 3 - TIR'!$E$26-'Ejercicio 3 - TIR'!$C$26)*('Ejercicio 3 - TIR'!$D$26-'Ejercicio 3 - TIR'!$C$26)*X937),'Ejercicio 3 - TIR'!$E$26-SQRT(('Ejercicio 3 - TIR'!$E$26-'Ejercicio 3 - TIR'!$C$26)*('Ejercicio 3 - TIR'!$E$26-'Ejercicio 3 - TIR'!$D$26)*(1-X937)))</f>
        <v>0.233239664016591</v>
      </c>
      <c r="Z937" s="16">
        <f ca="1" t="shared" si="6668"/>
        <v>1.14186700412125</v>
      </c>
      <c r="AA937" s="16">
        <f ca="1" t="shared" si="6669"/>
        <v>1.31798103531646</v>
      </c>
      <c r="AB937" s="16">
        <f ca="1" t="shared" si="6670"/>
        <v>1.52622790152784</v>
      </c>
      <c r="AC937" s="16">
        <f ca="1" t="shared" si="6671"/>
        <v>1.83628453202115</v>
      </c>
      <c r="AD937" s="16">
        <f ca="1" t="shared" si="6672"/>
        <v>2.26457891930862</v>
      </c>
      <c r="AE937" s="15">
        <f ca="1" t="shared" si="6673"/>
        <v>4254.06961032429</v>
      </c>
      <c r="AF937" s="15">
        <f ca="1" t="shared" si="6674"/>
        <v>4910.18923314834</v>
      </c>
      <c r="AG937" s="15">
        <f ca="1" t="shared" si="6675"/>
        <v>5686.02097344532</v>
      </c>
      <c r="AH937" s="15">
        <f ca="1" t="shared" si="6676"/>
        <v>6841.1489213592</v>
      </c>
      <c r="AI937" s="15">
        <f ca="1" t="shared" si="6677"/>
        <v>8436.77619726448</v>
      </c>
      <c r="AJ937" s="17">
        <f ca="1" t="shared" si="6678"/>
        <v>39959.5308069696</v>
      </c>
      <c r="AK937" s="17">
        <f ca="1" t="shared" si="6679"/>
        <v>49915.6493689927</v>
      </c>
      <c r="AL937" s="17">
        <f ca="1" t="shared" si="6680"/>
        <v>57819.227496772</v>
      </c>
      <c r="AM937" s="17">
        <f ca="1" t="shared" si="6681"/>
        <v>71602.632526981</v>
      </c>
      <c r="AN937" s="17">
        <f ca="1" t="shared" si="6682"/>
        <v>97521.5809973154</v>
      </c>
      <c r="AO937" s="17">
        <f ca="1">C937/'Ejercicio 3 - TIR'!$D$7</f>
        <v>19361.472108362</v>
      </c>
      <c r="AP937" s="17">
        <f ca="1" t="shared" si="6683"/>
        <v>20598.0586986076</v>
      </c>
      <c r="AQ937" s="17">
        <f ca="1" t="shared" si="6684"/>
        <v>30554.1772606307</v>
      </c>
      <c r="AR937" s="17">
        <f ca="1" t="shared" si="6685"/>
        <v>38457.75538841</v>
      </c>
      <c r="AS937" s="17">
        <f ca="1" t="shared" si="6686"/>
        <v>52241.160418619</v>
      </c>
      <c r="AT937" s="17">
        <f ca="1" t="shared" si="6687"/>
        <v>78160.1088889535</v>
      </c>
      <c r="AU937" s="17">
        <f ca="1">AP937*'Ejercicio 3 - TIR'!$D$5</f>
        <v>10299.0293493038</v>
      </c>
      <c r="AV937" s="17">
        <f ca="1">AQ937*'Ejercicio 3 - TIR'!$D$5</f>
        <v>15277.0886303154</v>
      </c>
      <c r="AW937" s="17">
        <f ca="1">AR937*'Ejercicio 3 - TIR'!$D$5</f>
        <v>19228.877694205</v>
      </c>
      <c r="AX937" s="17">
        <f ca="1">AS937*'Ejercicio 3 - TIR'!$D$5</f>
        <v>26120.5802093095</v>
      </c>
      <c r="AY937" s="17">
        <f ca="1">AT937*'Ejercicio 3 - TIR'!$D$5</f>
        <v>39080.0544444767</v>
      </c>
      <c r="AZ937" s="17">
        <f ca="1" t="shared" ref="AZ937:BD937" si="6969">AJ937-AU937-AE937</f>
        <v>25406.4318473415</v>
      </c>
      <c r="BA937" s="17">
        <f ca="1" t="shared" si="6969"/>
        <v>29728.371505529</v>
      </c>
      <c r="BB937" s="17">
        <f ca="1" t="shared" si="6969"/>
        <v>32904.3288291216</v>
      </c>
      <c r="BC937" s="17">
        <f ca="1" t="shared" si="6969"/>
        <v>38640.9033963123</v>
      </c>
      <c r="BD937" s="17">
        <f ca="1" t="shared" si="6969"/>
        <v>50004.7503555742</v>
      </c>
      <c r="BE937" s="17">
        <f ca="1" t="shared" ref="BE937:BI937" si="6970">AZ937/Z937</f>
        <v>22249.9045472408</v>
      </c>
      <c r="BF937" s="17">
        <f ca="1" t="shared" si="6970"/>
        <v>22555.9933784563</v>
      </c>
      <c r="BG937" s="17">
        <f ca="1" t="shared" si="6970"/>
        <v>21559.2499627235</v>
      </c>
      <c r="BH937" s="17">
        <f ca="1" t="shared" si="6970"/>
        <v>21042.9825675116</v>
      </c>
      <c r="BI937" s="17">
        <f ca="1" t="shared" si="6970"/>
        <v>22081.2575482424</v>
      </c>
      <c r="BJ937" s="17">
        <f ca="1" t="shared" si="6690"/>
        <v>67906.3917680144</v>
      </c>
      <c r="BK937" s="17">
        <f ca="1" t="shared" si="6691"/>
        <v>43845.5815833783</v>
      </c>
      <c r="BL937" s="17">
        <f ca="1" t="shared" si="6692"/>
        <v>111751.973351393</v>
      </c>
      <c r="BM937" s="17">
        <f ca="1">BK937*'Ejercicio 3 - TIR'!$D$5</f>
        <v>21922.7907916892</v>
      </c>
      <c r="BN937" s="17">
        <f ca="1" t="shared" si="6693"/>
        <v>89829.1825597035</v>
      </c>
      <c r="BO937" s="17">
        <f ca="1" t="shared" si="6694"/>
        <v>39667.057656409</v>
      </c>
      <c r="BP937" s="17">
        <f ca="1" t="shared" si="6695"/>
        <v>-126793.682144038</v>
      </c>
      <c r="BQ937" s="17">
        <f ca="1" t="shared" ref="BQ937:BT937" si="6971">BE937</f>
        <v>22249.9045472408</v>
      </c>
      <c r="BR937" s="17">
        <f ca="1" t="shared" si="6971"/>
        <v>22555.9933784563</v>
      </c>
      <c r="BS937" s="17">
        <f ca="1" t="shared" si="6971"/>
        <v>21559.2499627235</v>
      </c>
      <c r="BT937" s="17">
        <f ca="1" t="shared" si="6971"/>
        <v>21042.9825675116</v>
      </c>
      <c r="BU937" s="17">
        <f ca="1" t="shared" si="6697"/>
        <v>61748.3152046515</v>
      </c>
      <c r="BV937" s="19">
        <f ca="1" t="shared" si="6698"/>
        <v>4.79860950692317</v>
      </c>
    </row>
    <row r="938" ht="15" customHeight="1" spans="1:74">
      <c r="A938" s="15">
        <v>937</v>
      </c>
      <c r="B938" s="16">
        <f ca="1" t="shared" ref="B938:F938" si="6972">RAND()</f>
        <v>0.529541454572357</v>
      </c>
      <c r="C938" s="17">
        <f ca="1">IF(B938&lt;=('Ejercicio 3 - TIR'!$D$13-'Ejercicio 3 - TIR'!$C$13)/('Ejercicio 3 - TIR'!$E$13-'Ejercicio 3 - TIR'!$C$13),'Ejercicio 3 - TIR'!$C$13+SQRT(('Ejercicio 3 - TIR'!$E$13-'Ejercicio 3 - TIR'!$C$13)*('Ejercicio 3 - TIR'!$D$13-'Ejercicio 3 - TIR'!$C$13)*B938),'Ejercicio 3 - TIR'!$E$13-SQRT(('Ejercicio 3 - TIR'!$E$13-'Ejercicio 3 - TIR'!$C$13)*('Ejercicio 3 - TIR'!$E$13-'Ejercicio 3 - TIR'!$D$13)*(1-B938)))</f>
        <v>76239.7337028145</v>
      </c>
      <c r="D938" s="16">
        <f ca="1" t="shared" si="6972"/>
        <v>0.359475385422839</v>
      </c>
      <c r="E938" s="17">
        <f ca="1">IF(D938&lt;=('Ejercicio 3 - TIR'!$D$14-'Ejercicio 3 - TIR'!$C$14)/('Ejercicio 3 - TIR'!$E$14-'Ejercicio 3 - TIR'!$C$14),'Ejercicio 3 - TIR'!$C$14+SQRT(('Ejercicio 3 - TIR'!$E$14-'Ejercicio 3 - TIR'!$C$14)*('Ejercicio 3 - TIR'!$D$14-'Ejercicio 3 - TIR'!$C$14)*D938),'Ejercicio 3 - TIR'!$E$14-SQRT(('Ejercicio 3 - TIR'!$E$14-'Ejercicio 3 - TIR'!$C$14)*('Ejercicio 3 - TIR'!$E$14-'Ejercicio 3 - TIR'!$D$14)*(1-D938)))</f>
        <v>30198.0261076366</v>
      </c>
      <c r="F938" s="16">
        <f ca="1" t="shared" si="6972"/>
        <v>0.270290337342077</v>
      </c>
      <c r="G938" s="17">
        <f ca="1">IF(F938&lt;=('Ejercicio 3 - TIR'!$D$18-'Ejercicio 3 - TIR'!$C$18)/('Ejercicio 3 - TIR'!$E$18-'Ejercicio 3 - TIR'!$C$18),'Ejercicio 3 - TIR'!$C$18+SQRT(('Ejercicio 3 - TIR'!$E$18-'Ejercicio 3 - TIR'!$C$18)*('Ejercicio 3 - TIR'!$D$18-'Ejercicio 3 - TIR'!$C$18)*F938),'Ejercicio 3 - TIR'!$E$18-SQRT(('Ejercicio 3 - TIR'!$E$18-'Ejercicio 3 - TIR'!$C$18)*('Ejercicio 3 - TIR'!$E$18-'Ejercicio 3 - TIR'!$D$18)*(1-F938)))</f>
        <v>36367.381769716</v>
      </c>
      <c r="H938" s="16">
        <f ca="1" t="shared" ref="H938:L938" si="6973">RAND()</f>
        <v>0.443229558163781</v>
      </c>
      <c r="I938" s="17">
        <f ca="1">IF(H938&lt;=('Ejercicio 3 - TIR'!$D$18-'Ejercicio 3 - TIR'!$C$18)/('Ejercicio 3 - TIR'!$E$18-'Ejercicio 3 - TIR'!$C$18),'Ejercicio 3 - TIR'!$C$18+SQRT(('Ejercicio 3 - TIR'!$E$18-'Ejercicio 3 - TIR'!$C$18)*('Ejercicio 3 - TIR'!$D$18-'Ejercicio 3 - TIR'!$C$18)*H938),'Ejercicio 3 - TIR'!$E$18-SQRT(('Ejercicio 3 - TIR'!$E$18-'Ejercicio 3 - TIR'!$C$18)*('Ejercicio 3 - TIR'!$E$18-'Ejercicio 3 - TIR'!$D$18)*(1-H938)))</f>
        <v>38153.7987297067</v>
      </c>
      <c r="J938" s="16">
        <f ca="1" t="shared" si="6973"/>
        <v>0.89258850144898</v>
      </c>
      <c r="K938" s="17">
        <f ca="1">IF(J938&lt;=('Ejercicio 3 - TIR'!$D$18-'Ejercicio 3 - TIR'!$C$18)/('Ejercicio 3 - TIR'!$E$18-'Ejercicio 3 - TIR'!$C$18),'Ejercicio 3 - TIR'!$C$18+SQRT(('Ejercicio 3 - TIR'!$E$18-'Ejercicio 3 - TIR'!$C$18)*('Ejercicio 3 - TIR'!$D$18-'Ejercicio 3 - TIR'!$C$18)*J938),'Ejercicio 3 - TIR'!$E$18-SQRT(('Ejercicio 3 - TIR'!$E$18-'Ejercicio 3 - TIR'!$C$18)*('Ejercicio 3 - TIR'!$E$18-'Ejercicio 3 - TIR'!$D$18)*(1-J938)))</f>
        <v>42161.7148854764</v>
      </c>
      <c r="L938" s="16">
        <f ca="1" t="shared" si="6973"/>
        <v>0.631127969573675</v>
      </c>
      <c r="M938" s="17">
        <f ca="1">IF(L938&lt;=('Ejercicio 3 - TIR'!$D$18-'Ejercicio 3 - TIR'!$C$18)/('Ejercicio 3 - TIR'!$E$18-'Ejercicio 3 - TIR'!$C$18),'Ejercicio 3 - TIR'!$C$18+SQRT(('Ejercicio 3 - TIR'!$E$18-'Ejercicio 3 - TIR'!$C$18)*('Ejercicio 3 - TIR'!$D$18-'Ejercicio 3 - TIR'!$C$18)*L938),'Ejercicio 3 - TIR'!$E$18-SQRT(('Ejercicio 3 - TIR'!$E$18-'Ejercicio 3 - TIR'!$C$18)*('Ejercicio 3 - TIR'!$E$18-'Ejercicio 3 - TIR'!$D$18)*(1-L938)))</f>
        <v>39729.8096300005</v>
      </c>
      <c r="N938" s="16">
        <f ca="1" t="shared" ref="N938:R938" si="6974">RAND()</f>
        <v>0.847460636863484</v>
      </c>
      <c r="O938" s="17">
        <f ca="1">IF(N938&lt;=('Ejercicio 3 - TIR'!$D$18-'Ejercicio 3 - TIR'!$C$18)/('Ejercicio 3 - TIR'!$E$18-'Ejercicio 3 - TIR'!$C$18),'Ejercicio 3 - TIR'!$C$18+SQRT(('Ejercicio 3 - TIR'!$E$18-'Ejercicio 3 - TIR'!$C$18)*('Ejercicio 3 - TIR'!$D$18-'Ejercicio 3 - TIR'!$C$18)*N938),'Ejercicio 3 - TIR'!$E$18-SQRT(('Ejercicio 3 - TIR'!$E$18-'Ejercicio 3 - TIR'!$C$18)*('Ejercicio 3 - TIR'!$E$18-'Ejercicio 3 - TIR'!$D$18)*(1-N938)))</f>
        <v>41617.6262425275</v>
      </c>
      <c r="P938" s="16">
        <f ca="1" t="shared" si="6974"/>
        <v>0.646744164230092</v>
      </c>
      <c r="Q938" s="18">
        <f ca="1">IF(P938&lt;=('Ejercicio 3 - TIR'!$D$22-'Ejercicio 3 - TIR'!$C$22)/('Ejercicio 3 - TIR'!$E$22-'Ejercicio 3 - TIR'!$C$22),'Ejercicio 3 - TIR'!$C$22+SQRT(('Ejercicio 3 - TIR'!$E$22-'Ejercicio 3 - TIR'!$C$22)*('Ejercicio 3 - TIR'!$D$22-'Ejercicio 3 - TIR'!$C$22)*P938),'Ejercicio 3 - TIR'!$E$22-SQRT(('Ejercicio 3 - TIR'!$E$22-'Ejercicio 3 - TIR'!$C$22)*('Ejercicio 3 - TIR'!$E$22-'Ejercicio 3 - TIR'!$D$22)*(1-P938)))</f>
        <v>0.154783725406281</v>
      </c>
      <c r="R938" s="16">
        <f ca="1" t="shared" si="6974"/>
        <v>0.658043090421549</v>
      </c>
      <c r="S938" s="18">
        <f ca="1">IF(R938&lt;=('Ejercicio 3 - TIR'!$D$23-'Ejercicio 3 - TIR'!$C$23)/('Ejercicio 3 - TIR'!$E$23-'Ejercicio 3 - TIR'!$C$23),'Ejercicio 3 - TIR'!$C$23+SQRT(('Ejercicio 3 - TIR'!$E$23-'Ejercicio 3 - TIR'!$C$23)*('Ejercicio 3 - TIR'!$D$23-'Ejercicio 3 - TIR'!$C$23)*R938),'Ejercicio 3 - TIR'!$E$23-SQRT(('Ejercicio 3 - TIR'!$E$23-'Ejercicio 3 - TIR'!$C$23)*('Ejercicio 3 - TIR'!$E$23-'Ejercicio 3 - TIR'!$D$23)*(1-R938)))</f>
        <v>0.155190275349347</v>
      </c>
      <c r="T938" s="16">
        <f ca="1" t="shared" ref="T938:X938" si="6975">RAND()</f>
        <v>0.636566268908356</v>
      </c>
      <c r="U938" s="18">
        <f ca="1">IF(T938&lt;=('Ejercicio 3 - TIR'!$D$24-'Ejercicio 3 - TIR'!$C$24)/('Ejercicio 3 - TIR'!$E$24-'Ejercicio 3 - TIR'!$C$24),'Ejercicio 3 - TIR'!$C$24+SQRT(('Ejercicio 3 - TIR'!$E$24-'Ejercicio 3 - TIR'!$C$24)*('Ejercicio 3 - TIR'!$D$24-'Ejercicio 3 - TIR'!$C$24)*T938),'Ejercicio 3 - TIR'!$E$24-SQRT(('Ejercicio 3 - TIR'!$E$24-'Ejercicio 3 - TIR'!$C$24)*('Ejercicio 3 - TIR'!$E$24-'Ejercicio 3 - TIR'!$D$24)*(1-T938)))</f>
        <v>0.188099930296995</v>
      </c>
      <c r="V938" s="16">
        <f ca="1" t="shared" si="6975"/>
        <v>0.482973568482733</v>
      </c>
      <c r="W938" s="18">
        <f ca="1">IF(V938&lt;=('Ejercicio 3 - TIR'!$D$25-'Ejercicio 3 - TIR'!$C$25)/('Ejercicio 3 - TIR'!$E$25-'Ejercicio 3 - TIR'!$C$25),'Ejercicio 3 - TIR'!$C$25+SQRT(('Ejercicio 3 - TIR'!$E$25-'Ejercicio 3 - TIR'!$C$25)*('Ejercicio 3 - TIR'!$D$25-'Ejercicio 3 - TIR'!$C$25)*V938),'Ejercicio 3 - TIR'!$E$25-SQRT(('Ejercicio 3 - TIR'!$E$25-'Ejercicio 3 - TIR'!$C$25)*('Ejercicio 3 - TIR'!$E$25-'Ejercicio 3 - TIR'!$D$25)*(1-V938)))</f>
        <v>0.207460694524823</v>
      </c>
      <c r="X938" s="16">
        <f ca="1" t="shared" si="6975"/>
        <v>0.983268619877677</v>
      </c>
      <c r="Y938" s="18">
        <f ca="1">IF(X938&lt;=('Ejercicio 3 - TIR'!$D$26-'Ejercicio 3 - TIR'!$C$26)/('Ejercicio 3 - TIR'!$E$26-'Ejercicio 3 - TIR'!$C$26),'Ejercicio 3 - TIR'!$C$26+SQRT(('Ejercicio 3 - TIR'!$E$26-'Ejercicio 3 - TIR'!$C$26)*('Ejercicio 3 - TIR'!$D$26-'Ejercicio 3 - TIR'!$C$26)*X938),'Ejercicio 3 - TIR'!$E$26-SQRT(('Ejercicio 3 - TIR'!$E$26-'Ejercicio 3 - TIR'!$C$26)*('Ejercicio 3 - TIR'!$E$26-'Ejercicio 3 - TIR'!$D$26)*(1-X938)))</f>
        <v>0.270494767090674</v>
      </c>
      <c r="Z938" s="16">
        <f ca="1" t="shared" si="6668"/>
        <v>1.15478372540628</v>
      </c>
      <c r="AA938" s="16">
        <f ca="1" t="shared" si="6669"/>
        <v>1.33399492972103</v>
      </c>
      <c r="AB938" s="16">
        <f ca="1" t="shared" si="6670"/>
        <v>1.5849192830181</v>
      </c>
      <c r="AC938" s="16">
        <f ca="1" t="shared" si="6671"/>
        <v>1.91372773823881</v>
      </c>
      <c r="AD938" s="16">
        <f ca="1" t="shared" si="6672"/>
        <v>2.43138107706868</v>
      </c>
      <c r="AE938" s="15">
        <f ca="1" t="shared" si="6673"/>
        <v>4674.16298085612</v>
      </c>
      <c r="AF938" s="15">
        <f ca="1" t="shared" si="6674"/>
        <v>5399.54762088291</v>
      </c>
      <c r="AG938" s="15">
        <f ca="1" t="shared" si="6675"/>
        <v>6415.20215200629</v>
      </c>
      <c r="AH938" s="15">
        <f ca="1" t="shared" si="6676"/>
        <v>7746.10444597865</v>
      </c>
      <c r="AI938" s="15">
        <f ca="1" t="shared" si="6677"/>
        <v>9841.38516395368</v>
      </c>
      <c r="AJ938" s="17">
        <f ca="1" t="shared" si="6678"/>
        <v>41996.4606033051</v>
      </c>
      <c r="AK938" s="17">
        <f ca="1" t="shared" si="6679"/>
        <v>50896.9740550253</v>
      </c>
      <c r="AL938" s="17">
        <f ca="1" t="shared" si="6680"/>
        <v>66822.9149271026</v>
      </c>
      <c r="AM938" s="17">
        <f ca="1" t="shared" si="6681"/>
        <v>76032.0387238796</v>
      </c>
      <c r="AN938" s="17">
        <f ca="1" t="shared" si="6682"/>
        <v>101188.308918598</v>
      </c>
      <c r="AO938" s="17">
        <f ca="1">C938/'Ejercicio 3 - TIR'!$D$7</f>
        <v>15247.9467405629</v>
      </c>
      <c r="AP938" s="17">
        <f ca="1" t="shared" si="6683"/>
        <v>26748.5138627422</v>
      </c>
      <c r="AQ938" s="17">
        <f ca="1" t="shared" si="6684"/>
        <v>35649.0273144624</v>
      </c>
      <c r="AR938" s="17">
        <f ca="1" t="shared" si="6685"/>
        <v>51574.9681865397</v>
      </c>
      <c r="AS938" s="17">
        <f ca="1" t="shared" si="6686"/>
        <v>60784.0919833167</v>
      </c>
      <c r="AT938" s="17">
        <f ca="1" t="shared" si="6687"/>
        <v>85940.3621780355</v>
      </c>
      <c r="AU938" s="17">
        <f ca="1">AP938*'Ejercicio 3 - TIR'!$D$5</f>
        <v>13374.2569313711</v>
      </c>
      <c r="AV938" s="17">
        <f ca="1">AQ938*'Ejercicio 3 - TIR'!$D$5</f>
        <v>17824.5136572312</v>
      </c>
      <c r="AW938" s="17">
        <f ca="1">AR938*'Ejercicio 3 - TIR'!$D$5</f>
        <v>25787.4840932698</v>
      </c>
      <c r="AX938" s="17">
        <f ca="1">AS938*'Ejercicio 3 - TIR'!$D$5</f>
        <v>30392.0459916584</v>
      </c>
      <c r="AY938" s="17">
        <f ca="1">AT938*'Ejercicio 3 - TIR'!$D$5</f>
        <v>42970.1810890178</v>
      </c>
      <c r="AZ938" s="17">
        <f ca="1" t="shared" ref="AZ938:BD938" si="6976">AJ938-AU938-AE938</f>
        <v>23948.0406910779</v>
      </c>
      <c r="BA938" s="17">
        <f ca="1" t="shared" si="6976"/>
        <v>27672.9127769112</v>
      </c>
      <c r="BB938" s="17">
        <f ca="1" t="shared" si="6976"/>
        <v>34620.2286818264</v>
      </c>
      <c r="BC938" s="17">
        <f ca="1" t="shared" si="6976"/>
        <v>37893.8882862426</v>
      </c>
      <c r="BD938" s="17">
        <f ca="1" t="shared" si="6976"/>
        <v>48376.742665627</v>
      </c>
      <c r="BE938" s="17">
        <f ca="1" t="shared" ref="BE938:BI938" si="6977">AZ938/Z938</f>
        <v>20738.1175922378</v>
      </c>
      <c r="BF938" s="17">
        <f ca="1" t="shared" si="6977"/>
        <v>20744.3912719356</v>
      </c>
      <c r="BG938" s="17">
        <f ca="1" t="shared" si="6977"/>
        <v>21843.5279656012</v>
      </c>
      <c r="BH938" s="17">
        <f ca="1" t="shared" si="6977"/>
        <v>19801.0863975437</v>
      </c>
      <c r="BI938" s="17">
        <f ca="1" t="shared" si="6977"/>
        <v>19896.8163081827</v>
      </c>
      <c r="BJ938" s="17">
        <f ca="1" t="shared" si="6690"/>
        <v>73422.9092429336</v>
      </c>
      <c r="BK938" s="17">
        <f ca="1" t="shared" si="6691"/>
        <v>37073.5691691557</v>
      </c>
      <c r="BL938" s="17">
        <f ca="1" t="shared" si="6692"/>
        <v>110496.478412089</v>
      </c>
      <c r="BM938" s="17">
        <f ca="1">BK938*'Ejercicio 3 - TIR'!$D$5</f>
        <v>18536.7845845779</v>
      </c>
      <c r="BN938" s="17">
        <f ca="1" t="shared" si="6693"/>
        <v>91959.6938275115</v>
      </c>
      <c r="BO938" s="17">
        <f ca="1" t="shared" si="6694"/>
        <v>37821.999477918</v>
      </c>
      <c r="BP938" s="17">
        <f ca="1" t="shared" si="6695"/>
        <v>-106437.759810451</v>
      </c>
      <c r="BQ938" s="17">
        <f ca="1" t="shared" ref="BQ938:BT938" si="6978">BE938</f>
        <v>20738.1175922378</v>
      </c>
      <c r="BR938" s="17">
        <f ca="1" t="shared" si="6978"/>
        <v>20744.3912719356</v>
      </c>
      <c r="BS938" s="17">
        <f ca="1" t="shared" si="6978"/>
        <v>21843.5279656012</v>
      </c>
      <c r="BT938" s="17">
        <f ca="1" t="shared" si="6978"/>
        <v>19801.0863975437</v>
      </c>
      <c r="BU938" s="17">
        <f ca="1" t="shared" si="6697"/>
        <v>57718.8157861007</v>
      </c>
      <c r="BV938" s="19">
        <f ca="1" t="shared" si="6698"/>
        <v>8.522097097093</v>
      </c>
    </row>
    <row r="939" ht="15" customHeight="1" spans="1:74">
      <c r="A939" s="15">
        <v>938</v>
      </c>
      <c r="B939" s="16">
        <f ca="1" t="shared" ref="B939:F939" si="6979">RAND()</f>
        <v>0.474483903181062</v>
      </c>
      <c r="C939" s="17">
        <f ca="1">IF(B939&lt;=('Ejercicio 3 - TIR'!$D$13-'Ejercicio 3 - TIR'!$C$13)/('Ejercicio 3 - TIR'!$E$13-'Ejercicio 3 - TIR'!$C$13),'Ejercicio 3 - TIR'!$C$13+SQRT(('Ejercicio 3 - TIR'!$E$13-'Ejercicio 3 - TIR'!$C$13)*('Ejercicio 3 - TIR'!$D$13-'Ejercicio 3 - TIR'!$C$13)*B939),'Ejercicio 3 - TIR'!$E$13-SQRT(('Ejercicio 3 - TIR'!$E$13-'Ejercicio 3 - TIR'!$C$13)*('Ejercicio 3 - TIR'!$E$13-'Ejercicio 3 - TIR'!$D$13)*(1-B939)))</f>
        <v>74887.8651607888</v>
      </c>
      <c r="D939" s="16">
        <f ca="1" t="shared" si="6979"/>
        <v>0.429214257118414</v>
      </c>
      <c r="E939" s="17">
        <f ca="1">IF(D939&lt;=('Ejercicio 3 - TIR'!$D$14-'Ejercicio 3 - TIR'!$C$14)/('Ejercicio 3 - TIR'!$E$14-'Ejercicio 3 - TIR'!$C$14),'Ejercicio 3 - TIR'!$C$14+SQRT(('Ejercicio 3 - TIR'!$E$14-'Ejercicio 3 - TIR'!$C$14)*('Ejercicio 3 - TIR'!$D$14-'Ejercicio 3 - TIR'!$C$14)*D939),'Ejercicio 3 - TIR'!$E$14-SQRT(('Ejercicio 3 - TIR'!$E$14-'Ejercicio 3 - TIR'!$C$14)*('Ejercicio 3 - TIR'!$E$14-'Ejercicio 3 - TIR'!$D$14)*(1-D939)))</f>
        <v>30747.007974053</v>
      </c>
      <c r="F939" s="16">
        <f ca="1" t="shared" si="6979"/>
        <v>0.962570200577422</v>
      </c>
      <c r="G939" s="17">
        <f ca="1">IF(F939&lt;=('Ejercicio 3 - TIR'!$D$18-'Ejercicio 3 - TIR'!$C$18)/('Ejercicio 3 - TIR'!$E$18-'Ejercicio 3 - TIR'!$C$18),'Ejercicio 3 - TIR'!$C$18+SQRT(('Ejercicio 3 - TIR'!$E$18-'Ejercicio 3 - TIR'!$C$18)*('Ejercicio 3 - TIR'!$D$18-'Ejercicio 3 - TIR'!$C$18)*F939),'Ejercicio 3 - TIR'!$E$18-SQRT(('Ejercicio 3 - TIR'!$E$18-'Ejercicio 3 - TIR'!$C$18)*('Ejercicio 3 - TIR'!$E$18-'Ejercicio 3 - TIR'!$D$18)*(1-F939)))</f>
        <v>43324.5194848363</v>
      </c>
      <c r="H939" s="16">
        <f ca="1" t="shared" ref="H939:L939" si="6980">RAND()</f>
        <v>0.319413290220383</v>
      </c>
      <c r="I939" s="17">
        <f ca="1">IF(H939&lt;=('Ejercicio 3 - TIR'!$D$18-'Ejercicio 3 - TIR'!$C$18)/('Ejercicio 3 - TIR'!$E$18-'Ejercicio 3 - TIR'!$C$18),'Ejercicio 3 - TIR'!$C$18+SQRT(('Ejercicio 3 - TIR'!$E$18-'Ejercicio 3 - TIR'!$C$18)*('Ejercicio 3 - TIR'!$D$18-'Ejercicio 3 - TIR'!$C$18)*H939),'Ejercicio 3 - TIR'!$E$18-SQRT(('Ejercicio 3 - TIR'!$E$18-'Ejercicio 3 - TIR'!$C$18)*('Ejercicio 3 - TIR'!$E$18-'Ejercicio 3 - TIR'!$D$18)*(1-H939)))</f>
        <v>36921.8489966957</v>
      </c>
      <c r="J939" s="16">
        <f ca="1" t="shared" si="6980"/>
        <v>0.50090171414236</v>
      </c>
      <c r="K939" s="17">
        <f ca="1">IF(J939&lt;=('Ejercicio 3 - TIR'!$D$18-'Ejercicio 3 - TIR'!$C$18)/('Ejercicio 3 - TIR'!$E$18-'Ejercicio 3 - TIR'!$C$18),'Ejercicio 3 - TIR'!$C$18+SQRT(('Ejercicio 3 - TIR'!$E$18-'Ejercicio 3 - TIR'!$C$18)*('Ejercicio 3 - TIR'!$D$18-'Ejercicio 3 - TIR'!$C$18)*J939),'Ejercicio 3 - TIR'!$E$18-SQRT(('Ejercicio 3 - TIR'!$E$18-'Ejercicio 3 - TIR'!$C$18)*('Ejercicio 3 - TIR'!$E$18-'Ejercicio 3 - TIR'!$D$18)*(1-J939)))</f>
        <v>38668.0595937819</v>
      </c>
      <c r="L939" s="16">
        <f ca="1" t="shared" si="6980"/>
        <v>0.0751125689922545</v>
      </c>
      <c r="M939" s="17">
        <f ca="1">IF(L939&lt;=('Ejercicio 3 - TIR'!$D$18-'Ejercicio 3 - TIR'!$C$18)/('Ejercicio 3 - TIR'!$E$18-'Ejercicio 3 - TIR'!$C$18),'Ejercicio 3 - TIR'!$C$18+SQRT(('Ejercicio 3 - TIR'!$E$18-'Ejercicio 3 - TIR'!$C$18)*('Ejercicio 3 - TIR'!$D$18-'Ejercicio 3 - TIR'!$C$18)*L939),'Ejercicio 3 - TIR'!$E$18-SQRT(('Ejercicio 3 - TIR'!$E$18-'Ejercicio 3 - TIR'!$C$18)*('Ejercicio 3 - TIR'!$E$18-'Ejercicio 3 - TIR'!$D$18)*(1-L939)))</f>
        <v>33356.6181416477</v>
      </c>
      <c r="N939" s="16">
        <f ca="1" t="shared" ref="N939:R939" si="6981">RAND()</f>
        <v>0.144308650067194</v>
      </c>
      <c r="O939" s="17">
        <f ca="1">IF(N939&lt;=('Ejercicio 3 - TIR'!$D$18-'Ejercicio 3 - TIR'!$C$18)/('Ejercicio 3 - TIR'!$E$18-'Ejercicio 3 - TIR'!$C$18),'Ejercicio 3 - TIR'!$C$18+SQRT(('Ejercicio 3 - TIR'!$E$18-'Ejercicio 3 - TIR'!$C$18)*('Ejercicio 3 - TIR'!$D$18-'Ejercicio 3 - TIR'!$C$18)*N939),'Ejercicio 3 - TIR'!$E$18-SQRT(('Ejercicio 3 - TIR'!$E$18-'Ejercicio 3 - TIR'!$C$18)*('Ejercicio 3 - TIR'!$E$18-'Ejercicio 3 - TIR'!$D$18)*(1-N939)))</f>
        <v>34652.5581683714</v>
      </c>
      <c r="P939" s="16">
        <f ca="1" t="shared" si="6981"/>
        <v>0.866061513700862</v>
      </c>
      <c r="Q939" s="18">
        <f ca="1">IF(P939&lt;=('Ejercicio 3 - TIR'!$D$22-'Ejercicio 3 - TIR'!$C$22)/('Ejercicio 3 - TIR'!$E$22-'Ejercicio 3 - TIR'!$C$22),'Ejercicio 3 - TIR'!$C$22+SQRT(('Ejercicio 3 - TIR'!$E$22-'Ejercicio 3 - TIR'!$C$22)*('Ejercicio 3 - TIR'!$D$22-'Ejercicio 3 - TIR'!$C$22)*P939),'Ejercicio 3 - TIR'!$E$22-SQRT(('Ejercicio 3 - TIR'!$E$22-'Ejercicio 3 - TIR'!$C$22)*('Ejercicio 3 - TIR'!$E$22-'Ejercicio 3 - TIR'!$D$22)*(1-P939)))</f>
        <v>0.164472950204934</v>
      </c>
      <c r="R939" s="16">
        <f ca="1" t="shared" si="6981"/>
        <v>0.900786268935878</v>
      </c>
      <c r="S939" s="18">
        <f ca="1">IF(R939&lt;=('Ejercicio 3 - TIR'!$D$23-'Ejercicio 3 - TIR'!$C$23)/('Ejercicio 3 - TIR'!$E$23-'Ejercicio 3 - TIR'!$C$23),'Ejercicio 3 - TIR'!$C$23+SQRT(('Ejercicio 3 - TIR'!$E$23-'Ejercicio 3 - TIR'!$C$23)*('Ejercicio 3 - TIR'!$D$23-'Ejercicio 3 - TIR'!$C$23)*R939),'Ejercicio 3 - TIR'!$E$23-SQRT(('Ejercicio 3 - TIR'!$E$23-'Ejercicio 3 - TIR'!$C$23)*('Ejercicio 3 - TIR'!$E$23-'Ejercicio 3 - TIR'!$D$23)*(1-R939)))</f>
        <v>0.166636440746739</v>
      </c>
      <c r="T939" s="16">
        <f ca="1" t="shared" ref="T939:X939" si="6982">RAND()</f>
        <v>0.980410236385896</v>
      </c>
      <c r="U939" s="18">
        <f ca="1">IF(T939&lt;=('Ejercicio 3 - TIR'!$D$24-'Ejercicio 3 - TIR'!$C$24)/('Ejercicio 3 - TIR'!$E$24-'Ejercicio 3 - TIR'!$C$24),'Ejercicio 3 - TIR'!$C$24+SQRT(('Ejercicio 3 - TIR'!$E$24-'Ejercicio 3 - TIR'!$C$24)*('Ejercicio 3 - TIR'!$D$24-'Ejercicio 3 - TIR'!$C$24)*T939),'Ejercicio 3 - TIR'!$E$24-SQRT(('Ejercicio 3 - TIR'!$E$24-'Ejercicio 3 - TIR'!$C$24)*('Ejercicio 3 - TIR'!$E$24-'Ejercicio 3 - TIR'!$D$24)*(1-T939)))</f>
        <v>0.212593831076765</v>
      </c>
      <c r="V939" s="16">
        <f ca="1" t="shared" si="6982"/>
        <v>0.373469543312728</v>
      </c>
      <c r="W939" s="18">
        <f ca="1">IF(V939&lt;=('Ejercicio 3 - TIR'!$D$25-'Ejercicio 3 - TIR'!$C$25)/('Ejercicio 3 - TIR'!$E$25-'Ejercicio 3 - TIR'!$C$25),'Ejercicio 3 - TIR'!$C$25+SQRT(('Ejercicio 3 - TIR'!$E$25-'Ejercicio 3 - TIR'!$C$25)*('Ejercicio 3 - TIR'!$D$25-'Ejercicio 3 - TIR'!$C$25)*V939),'Ejercicio 3 - TIR'!$E$25-SQRT(('Ejercicio 3 - TIR'!$E$25-'Ejercicio 3 - TIR'!$C$25)*('Ejercicio 3 - TIR'!$E$25-'Ejercicio 3 - TIR'!$D$25)*(1-V939)))</f>
        <v>0.20317205323308</v>
      </c>
      <c r="X939" s="16">
        <f ca="1" t="shared" si="6982"/>
        <v>0.843236286993086</v>
      </c>
      <c r="Y939" s="18">
        <f ca="1">IF(X939&lt;=('Ejercicio 3 - TIR'!$D$26-'Ejercicio 3 - TIR'!$C$26)/('Ejercicio 3 - TIR'!$E$26-'Ejercicio 3 - TIR'!$C$26),'Ejercicio 3 - TIR'!$C$26+SQRT(('Ejercicio 3 - TIR'!$E$26-'Ejercicio 3 - TIR'!$C$26)*('Ejercicio 3 - TIR'!$D$26-'Ejercicio 3 - TIR'!$C$26)*X939),'Ejercicio 3 - TIR'!$E$26-SQRT(('Ejercicio 3 - TIR'!$E$26-'Ejercicio 3 - TIR'!$C$26)*('Ejercicio 3 - TIR'!$E$26-'Ejercicio 3 - TIR'!$D$26)*(1-X939)))</f>
        <v>0.250904913641006</v>
      </c>
      <c r="Z939" s="16">
        <f ca="1" t="shared" si="6668"/>
        <v>1.16447295020493</v>
      </c>
      <c r="AA939" s="16">
        <f ca="1" t="shared" si="6669"/>
        <v>1.35851657797294</v>
      </c>
      <c r="AB939" s="16">
        <f ca="1" t="shared" si="6670"/>
        <v>1.6473288218655</v>
      </c>
      <c r="AC939" s="16">
        <f ca="1" t="shared" si="6671"/>
        <v>1.98202000095395</v>
      </c>
      <c r="AD939" s="16">
        <f ca="1" t="shared" si="6672"/>
        <v>2.47931855812804</v>
      </c>
      <c r="AE939" s="15">
        <f ca="1" t="shared" si="6673"/>
        <v>5057.05111146715</v>
      </c>
      <c r="AF939" s="15">
        <f ca="1" t="shared" si="6674"/>
        <v>5899.74010935637</v>
      </c>
      <c r="AG939" s="15">
        <f ca="1" t="shared" si="6675"/>
        <v>7153.98846156169</v>
      </c>
      <c r="AH939" s="15">
        <f ca="1" t="shared" si="6676"/>
        <v>8607.47898610295</v>
      </c>
      <c r="AI939" s="15">
        <f ca="1" t="shared" si="6677"/>
        <v>10767.1377577779</v>
      </c>
      <c r="AJ939" s="17">
        <f ca="1" t="shared" si="6678"/>
        <v>50450.2310207184</v>
      </c>
      <c r="AK939" s="17">
        <f ca="1" t="shared" si="6679"/>
        <v>50158.9439514246</v>
      </c>
      <c r="AL939" s="17">
        <f ca="1" t="shared" si="6680"/>
        <v>63699.0090544497</v>
      </c>
      <c r="AM939" s="17">
        <f ca="1" t="shared" si="6681"/>
        <v>66113.484320929</v>
      </c>
      <c r="AN939" s="17">
        <f ca="1" t="shared" si="6682"/>
        <v>85914.7305534547</v>
      </c>
      <c r="AO939" s="17">
        <f ca="1">C939/'Ejercicio 3 - TIR'!$D$7</f>
        <v>14977.5730321578</v>
      </c>
      <c r="AP939" s="17">
        <f ca="1" t="shared" si="6683"/>
        <v>35472.6579885607</v>
      </c>
      <c r="AQ939" s="17">
        <f ca="1" t="shared" si="6684"/>
        <v>35181.3709192669</v>
      </c>
      <c r="AR939" s="17">
        <f ca="1" t="shared" si="6685"/>
        <v>48721.436022292</v>
      </c>
      <c r="AS939" s="17">
        <f ca="1" t="shared" si="6686"/>
        <v>51135.9112887712</v>
      </c>
      <c r="AT939" s="17">
        <f ca="1" t="shared" si="6687"/>
        <v>70937.1575212969</v>
      </c>
      <c r="AU939" s="17">
        <f ca="1">AP939*'Ejercicio 3 - TIR'!$D$5</f>
        <v>17736.3289942803</v>
      </c>
      <c r="AV939" s="17">
        <f ca="1">AQ939*'Ejercicio 3 - TIR'!$D$5</f>
        <v>17590.6854596334</v>
      </c>
      <c r="AW939" s="17">
        <f ca="1">AR939*'Ejercicio 3 - TIR'!$D$5</f>
        <v>24360.718011146</v>
      </c>
      <c r="AX939" s="17">
        <f ca="1">AS939*'Ejercicio 3 - TIR'!$D$5</f>
        <v>25567.9556443856</v>
      </c>
      <c r="AY939" s="17">
        <f ca="1">AT939*'Ejercicio 3 - TIR'!$D$5</f>
        <v>35468.5787606485</v>
      </c>
      <c r="AZ939" s="17">
        <f ca="1" t="shared" ref="AZ939:BD939" si="6983">AJ939-AU939-AE939</f>
        <v>27656.8509149709</v>
      </c>
      <c r="BA939" s="17">
        <f ca="1" t="shared" si="6983"/>
        <v>26668.5183824348</v>
      </c>
      <c r="BB939" s="17">
        <f ca="1" t="shared" si="6983"/>
        <v>32184.3025817421</v>
      </c>
      <c r="BC939" s="17">
        <f ca="1" t="shared" si="6983"/>
        <v>31938.0496904404</v>
      </c>
      <c r="BD939" s="17">
        <f ca="1" t="shared" si="6983"/>
        <v>39679.0140350283</v>
      </c>
      <c r="BE939" s="17">
        <f ca="1" t="shared" ref="BE939:BI939" si="6984">AZ939/Z939</f>
        <v>23750.5310107063</v>
      </c>
      <c r="BF939" s="17">
        <f ca="1" t="shared" si="6984"/>
        <v>19630.6168175197</v>
      </c>
      <c r="BG939" s="17">
        <f ca="1" t="shared" si="6984"/>
        <v>19537.2667281419</v>
      </c>
      <c r="BH939" s="17">
        <f ca="1" t="shared" si="6984"/>
        <v>16113.8886969196</v>
      </c>
      <c r="BI939" s="17">
        <f ca="1" t="shared" si="6984"/>
        <v>16003.9999317341</v>
      </c>
      <c r="BJ939" s="17">
        <f ca="1" t="shared" si="6690"/>
        <v>76231.6274769807</v>
      </c>
      <c r="BK939" s="17">
        <f ca="1" t="shared" si="6691"/>
        <v>37134.1747743469</v>
      </c>
      <c r="BL939" s="17">
        <f ca="1" t="shared" si="6692"/>
        <v>113365.802251328</v>
      </c>
      <c r="BM939" s="17">
        <f ca="1">BK939*'Ejercicio 3 - TIR'!$D$5</f>
        <v>18567.0873871734</v>
      </c>
      <c r="BN939" s="17">
        <f ca="1" t="shared" si="6693"/>
        <v>94798.7148641541</v>
      </c>
      <c r="BO939" s="17">
        <f ca="1" t="shared" si="6694"/>
        <v>38235.7944901319</v>
      </c>
      <c r="BP939" s="17">
        <f ca="1" t="shared" si="6695"/>
        <v>-105634.873134842</v>
      </c>
      <c r="BQ939" s="17">
        <f ca="1" t="shared" ref="BQ939:BT939" si="6985">BE939</f>
        <v>23750.5310107063</v>
      </c>
      <c r="BR939" s="17">
        <f ca="1" t="shared" si="6985"/>
        <v>19630.6168175197</v>
      </c>
      <c r="BS939" s="17">
        <f ca="1" t="shared" si="6985"/>
        <v>19537.2667281419</v>
      </c>
      <c r="BT939" s="17">
        <f ca="1" t="shared" si="6985"/>
        <v>16113.8886969196</v>
      </c>
      <c r="BU939" s="17">
        <f ca="1" t="shared" si="6697"/>
        <v>54239.794421866</v>
      </c>
      <c r="BV939" s="19">
        <f ca="1" t="shared" si="6698"/>
        <v>7.19264398283457</v>
      </c>
    </row>
    <row r="940" ht="15" customHeight="1" spans="1:74">
      <c r="A940" s="15">
        <v>939</v>
      </c>
      <c r="B940" s="16">
        <f ca="1" t="shared" ref="B940:F940" si="6986">RAND()</f>
        <v>0.499578369698296</v>
      </c>
      <c r="C940" s="17">
        <f ca="1">IF(B940&lt;=('Ejercicio 3 - TIR'!$D$13-'Ejercicio 3 - TIR'!$C$13)/('Ejercicio 3 - TIR'!$E$13-'Ejercicio 3 - TIR'!$C$13),'Ejercicio 3 - TIR'!$C$13+SQRT(('Ejercicio 3 - TIR'!$E$13-'Ejercicio 3 - TIR'!$C$13)*('Ejercicio 3 - TIR'!$D$13-'Ejercicio 3 - TIR'!$C$13)*B940),'Ejercicio 3 - TIR'!$E$13-SQRT(('Ejercicio 3 - TIR'!$E$13-'Ejercicio 3 - TIR'!$C$13)*('Ejercicio 3 - TIR'!$E$13-'Ejercicio 3 - TIR'!$D$13)*(1-B940)))</f>
        <v>75494.7769575128</v>
      </c>
      <c r="D940" s="16">
        <f ca="1" t="shared" si="6986"/>
        <v>0.635827151224324</v>
      </c>
      <c r="E940" s="17">
        <f ca="1">IF(D940&lt;=('Ejercicio 3 - TIR'!$D$14-'Ejercicio 3 - TIR'!$C$14)/('Ejercicio 3 - TIR'!$E$14-'Ejercicio 3 - TIR'!$C$14),'Ejercicio 3 - TIR'!$C$14+SQRT(('Ejercicio 3 - TIR'!$E$14-'Ejercicio 3 - TIR'!$C$14)*('Ejercicio 3 - TIR'!$D$14-'Ejercicio 3 - TIR'!$C$14)*D940),'Ejercicio 3 - TIR'!$E$14-SQRT(('Ejercicio 3 - TIR'!$E$14-'Ejercicio 3 - TIR'!$C$14)*('Ejercicio 3 - TIR'!$E$14-'Ejercicio 3 - TIR'!$D$14)*(1-D940)))</f>
        <v>32609.064516832</v>
      </c>
      <c r="F940" s="16">
        <f ca="1" t="shared" si="6986"/>
        <v>0.148355041468858</v>
      </c>
      <c r="G940" s="17">
        <f ca="1">IF(F940&lt;=('Ejercicio 3 - TIR'!$D$18-'Ejercicio 3 - TIR'!$C$18)/('Ejercicio 3 - TIR'!$E$18-'Ejercicio 3 - TIR'!$C$18),'Ejercicio 3 - TIR'!$C$18+SQRT(('Ejercicio 3 - TIR'!$E$18-'Ejercicio 3 - TIR'!$C$18)*('Ejercicio 3 - TIR'!$D$18-'Ejercicio 3 - TIR'!$C$18)*F940),'Ejercicio 3 - TIR'!$E$18-SQRT(('Ejercicio 3 - TIR'!$E$18-'Ejercicio 3 - TIR'!$C$18)*('Ejercicio 3 - TIR'!$E$18-'Ejercicio 3 - TIR'!$D$18)*(1-F940)))</f>
        <v>34717.3357120655</v>
      </c>
      <c r="H940" s="16">
        <f ca="1" t="shared" ref="H940:L940" si="6987">RAND()</f>
        <v>0.954211969973338</v>
      </c>
      <c r="I940" s="17">
        <f ca="1">IF(H940&lt;=('Ejercicio 3 - TIR'!$D$18-'Ejercicio 3 - TIR'!$C$18)/('Ejercicio 3 - TIR'!$E$18-'Ejercicio 3 - TIR'!$C$18),'Ejercicio 3 - TIR'!$C$18+SQRT(('Ejercicio 3 - TIR'!$E$18-'Ejercicio 3 - TIR'!$C$18)*('Ejercicio 3 - TIR'!$D$18-'Ejercicio 3 - TIR'!$C$18)*H940),'Ejercicio 3 - TIR'!$E$18-SQRT(('Ejercicio 3 - TIR'!$E$18-'Ejercicio 3 - TIR'!$C$18)*('Ejercicio 3 - TIR'!$E$18-'Ejercicio 3 - TIR'!$D$18)*(1-H940)))</f>
        <v>43146.8669092589</v>
      </c>
      <c r="J940" s="16">
        <f ca="1" t="shared" si="6987"/>
        <v>0.572735385447723</v>
      </c>
      <c r="K940" s="17">
        <f ca="1">IF(J940&lt;=('Ejercicio 3 - TIR'!$D$18-'Ejercicio 3 - TIR'!$C$18)/('Ejercicio 3 - TIR'!$E$18-'Ejercicio 3 - TIR'!$C$18),'Ejercicio 3 - TIR'!$C$18+SQRT(('Ejercicio 3 - TIR'!$E$18-'Ejercicio 3 - TIR'!$C$18)*('Ejercicio 3 - TIR'!$D$18-'Ejercicio 3 - TIR'!$C$18)*J940),'Ejercicio 3 - TIR'!$E$18-SQRT(('Ejercicio 3 - TIR'!$E$18-'Ejercicio 3 - TIR'!$C$18)*('Ejercicio 3 - TIR'!$E$18-'Ejercicio 3 - TIR'!$D$18)*(1-J940)))</f>
        <v>39268.781355559</v>
      </c>
      <c r="L940" s="16">
        <f ca="1" t="shared" si="6987"/>
        <v>0.0782125492167109</v>
      </c>
      <c r="M940" s="17">
        <f ca="1">IF(L940&lt;=('Ejercicio 3 - TIR'!$D$18-'Ejercicio 3 - TIR'!$C$18)/('Ejercicio 3 - TIR'!$E$18-'Ejercicio 3 - TIR'!$C$18),'Ejercicio 3 - TIR'!$C$18+SQRT(('Ejercicio 3 - TIR'!$E$18-'Ejercicio 3 - TIR'!$C$18)*('Ejercicio 3 - TIR'!$D$18-'Ejercicio 3 - TIR'!$C$18)*L940),'Ejercicio 3 - TIR'!$E$18-SQRT(('Ejercicio 3 - TIR'!$E$18-'Ejercicio 3 - TIR'!$C$18)*('Ejercicio 3 - TIR'!$E$18-'Ejercicio 3 - TIR'!$D$18)*(1-L940)))</f>
        <v>33425.1835545714</v>
      </c>
      <c r="N940" s="16">
        <f ca="1" t="shared" ref="N940:R940" si="6988">RAND()</f>
        <v>0.828881634908699</v>
      </c>
      <c r="O940" s="17">
        <f ca="1">IF(N940&lt;=('Ejercicio 3 - TIR'!$D$18-'Ejercicio 3 - TIR'!$C$18)/('Ejercicio 3 - TIR'!$E$18-'Ejercicio 3 - TIR'!$C$18),'Ejercicio 3 - TIR'!$C$18+SQRT(('Ejercicio 3 - TIR'!$E$18-'Ejercicio 3 - TIR'!$C$18)*('Ejercicio 3 - TIR'!$D$18-'Ejercicio 3 - TIR'!$C$18)*N940),'Ejercicio 3 - TIR'!$E$18-SQRT(('Ejercicio 3 - TIR'!$E$18-'Ejercicio 3 - TIR'!$C$18)*('Ejercicio 3 - TIR'!$E$18-'Ejercicio 3 - TIR'!$D$18)*(1-N940)))</f>
        <v>41417.5598564878</v>
      </c>
      <c r="P940" s="16">
        <f ca="1" t="shared" si="6988"/>
        <v>0.429011982388869</v>
      </c>
      <c r="Q940" s="18">
        <f ca="1">IF(P940&lt;=('Ejercicio 3 - TIR'!$D$22-'Ejercicio 3 - TIR'!$C$22)/('Ejercicio 3 - TIR'!$E$22-'Ejercicio 3 - TIR'!$C$22),'Ejercicio 3 - TIR'!$C$22+SQRT(('Ejercicio 3 - TIR'!$E$22-'Ejercicio 3 - TIR'!$C$22)*('Ejercicio 3 - TIR'!$D$22-'Ejercicio 3 - TIR'!$C$22)*P940),'Ejercicio 3 - TIR'!$E$22-SQRT(('Ejercicio 3 - TIR'!$E$22-'Ejercicio 3 - TIR'!$C$22)*('Ejercicio 3 - TIR'!$E$22-'Ejercicio 3 - TIR'!$D$22)*(1-P940)))</f>
        <v>0.147788874901657</v>
      </c>
      <c r="R940" s="16">
        <f ca="1" t="shared" si="6988"/>
        <v>0.703389232171681</v>
      </c>
      <c r="S940" s="18">
        <f ca="1">IF(R940&lt;=('Ejercicio 3 - TIR'!$D$23-'Ejercicio 3 - TIR'!$C$23)/('Ejercicio 3 - TIR'!$E$23-'Ejercicio 3 - TIR'!$C$23),'Ejercicio 3 - TIR'!$C$23+SQRT(('Ejercicio 3 - TIR'!$E$23-'Ejercicio 3 - TIR'!$C$23)*('Ejercicio 3 - TIR'!$D$23-'Ejercicio 3 - TIR'!$C$23)*R940),'Ejercicio 3 - TIR'!$E$23-SQRT(('Ejercicio 3 - TIR'!$E$23-'Ejercicio 3 - TIR'!$C$23)*('Ejercicio 3 - TIR'!$E$23-'Ejercicio 3 - TIR'!$D$23)*(1-R940)))</f>
        <v>0.156893737167361</v>
      </c>
      <c r="T940" s="16">
        <f ca="1" t="shared" ref="T940:X940" si="6989">RAND()</f>
        <v>0.417797429837198</v>
      </c>
      <c r="U940" s="18">
        <f ca="1">IF(T940&lt;=('Ejercicio 3 - TIR'!$D$24-'Ejercicio 3 - TIR'!$C$24)/('Ejercicio 3 - TIR'!$E$24-'Ejercicio 3 - TIR'!$C$24),'Ejercicio 3 - TIR'!$C$24+SQRT(('Ejercicio 3 - TIR'!$E$24-'Ejercicio 3 - TIR'!$C$24)*('Ejercicio 3 - TIR'!$D$24-'Ejercicio 3 - TIR'!$C$24)*T940),'Ejercicio 3 - TIR'!$E$24-SQRT(('Ejercicio 3 - TIR'!$E$24-'Ejercicio 3 - TIR'!$C$24)*('Ejercicio 3 - TIR'!$E$24-'Ejercicio 3 - TIR'!$D$24)*(1-T940)))</f>
        <v>0.179620509831165</v>
      </c>
      <c r="V940" s="16">
        <f ca="1" t="shared" si="6989"/>
        <v>0.362755073194252</v>
      </c>
      <c r="W940" s="18">
        <f ca="1">IF(V940&lt;=('Ejercicio 3 - TIR'!$D$25-'Ejercicio 3 - TIR'!$C$25)/('Ejercicio 3 - TIR'!$E$25-'Ejercicio 3 - TIR'!$C$25),'Ejercicio 3 - TIR'!$C$25+SQRT(('Ejercicio 3 - TIR'!$E$25-'Ejercicio 3 - TIR'!$C$25)*('Ejercicio 3 - TIR'!$D$25-'Ejercicio 3 - TIR'!$C$25)*V940),'Ejercicio 3 - TIR'!$E$25-SQRT(('Ejercicio 3 - TIR'!$E$25-'Ejercicio 3 - TIR'!$C$25)*('Ejercicio 3 - TIR'!$E$25-'Ejercicio 3 - TIR'!$D$25)*(1-V940)))</f>
        <v>0.202773341809735</v>
      </c>
      <c r="X940" s="16">
        <f ca="1" t="shared" si="6989"/>
        <v>0.182932398025993</v>
      </c>
      <c r="Y940" s="18">
        <f ca="1">IF(X940&lt;=('Ejercicio 3 - TIR'!$D$26-'Ejercicio 3 - TIR'!$C$26)/('Ejercicio 3 - TIR'!$E$26-'Ejercicio 3 - TIR'!$C$26),'Ejercicio 3 - TIR'!$C$26+SQRT(('Ejercicio 3 - TIR'!$E$26-'Ejercicio 3 - TIR'!$C$26)*('Ejercicio 3 - TIR'!$D$26-'Ejercicio 3 - TIR'!$C$26)*X940),'Ejercicio 3 - TIR'!$E$26-SQRT(('Ejercicio 3 - TIR'!$E$26-'Ejercicio 3 - TIR'!$C$26)*('Ejercicio 3 - TIR'!$E$26-'Ejercicio 3 - TIR'!$D$26)*(1-X940)))</f>
        <v>0.212224254198289</v>
      </c>
      <c r="Z940" s="16">
        <f ca="1" t="shared" si="6668"/>
        <v>1.14778887490166</v>
      </c>
      <c r="AA940" s="16">
        <f ca="1" t="shared" si="6669"/>
        <v>1.3278697609641</v>
      </c>
      <c r="AB940" s="16">
        <f ca="1" t="shared" si="6670"/>
        <v>1.56638240441786</v>
      </c>
      <c r="AC940" s="16">
        <f ca="1" t="shared" si="6671"/>
        <v>1.88400299911363</v>
      </c>
      <c r="AD940" s="16">
        <f ca="1" t="shared" si="6672"/>
        <v>2.28383413050787</v>
      </c>
      <c r="AE940" s="15">
        <f ca="1" t="shared" si="6673"/>
        <v>4819.25695653816</v>
      </c>
      <c r="AF940" s="15">
        <f ca="1" t="shared" si="6674"/>
        <v>5575.36819081924</v>
      </c>
      <c r="AG940" s="15">
        <f ca="1" t="shared" si="6675"/>
        <v>6576.81866775065</v>
      </c>
      <c r="AH940" s="15">
        <f ca="1" t="shared" si="6676"/>
        <v>7910.4221674871</v>
      </c>
      <c r="AI940" s="15">
        <f ca="1" t="shared" si="6677"/>
        <v>9589.20561237566</v>
      </c>
      <c r="AJ940" s="17">
        <f ca="1" t="shared" si="6678"/>
        <v>39848.1716965348</v>
      </c>
      <c r="AK940" s="17">
        <f ca="1" t="shared" si="6679"/>
        <v>57293.4198491474</v>
      </c>
      <c r="AL940" s="17">
        <f ca="1" t="shared" si="6680"/>
        <v>61509.9281582797</v>
      </c>
      <c r="AM940" s="17">
        <f ca="1" t="shared" si="6681"/>
        <v>62973.1460627363</v>
      </c>
      <c r="AN940" s="17">
        <f ca="1" t="shared" si="6682"/>
        <v>94590.8368025994</v>
      </c>
      <c r="AO940" s="17">
        <f ca="1">C940/'Ejercicio 3 - TIR'!$D$7</f>
        <v>15098.9553915026</v>
      </c>
      <c r="AP940" s="17">
        <f ca="1" t="shared" si="6683"/>
        <v>24749.2163050323</v>
      </c>
      <c r="AQ940" s="17">
        <f ca="1" t="shared" si="6684"/>
        <v>42194.4644576449</v>
      </c>
      <c r="AR940" s="17">
        <f ca="1" t="shared" si="6685"/>
        <v>46410.9727667771</v>
      </c>
      <c r="AS940" s="17">
        <f ca="1" t="shared" si="6686"/>
        <v>47874.1906712338</v>
      </c>
      <c r="AT940" s="17">
        <f ca="1" t="shared" si="6687"/>
        <v>79491.8814110968</v>
      </c>
      <c r="AU940" s="17">
        <f ca="1">AP940*'Ejercicio 3 - TIR'!$D$5</f>
        <v>12374.6081525161</v>
      </c>
      <c r="AV940" s="17">
        <f ca="1">AQ940*'Ejercicio 3 - TIR'!$D$5</f>
        <v>21097.2322288224</v>
      </c>
      <c r="AW940" s="17">
        <f ca="1">AR940*'Ejercicio 3 - TIR'!$D$5</f>
        <v>23205.4863833886</v>
      </c>
      <c r="AX940" s="17">
        <f ca="1">AS940*'Ejercicio 3 - TIR'!$D$5</f>
        <v>23937.0953356169</v>
      </c>
      <c r="AY940" s="17">
        <f ca="1">AT940*'Ejercicio 3 - TIR'!$D$5</f>
        <v>39745.9407055484</v>
      </c>
      <c r="AZ940" s="17">
        <f ca="1" t="shared" ref="AZ940:BD940" si="6990">AJ940-AU940-AE940</f>
        <v>22654.3065874805</v>
      </c>
      <c r="BA940" s="17">
        <f ca="1" t="shared" si="6990"/>
        <v>30620.8194295058</v>
      </c>
      <c r="BB940" s="17">
        <f ca="1" t="shared" si="6990"/>
        <v>31727.6231071405</v>
      </c>
      <c r="BC940" s="17">
        <f ca="1" t="shared" si="6990"/>
        <v>31125.6285596324</v>
      </c>
      <c r="BD940" s="17">
        <f ca="1" t="shared" si="6990"/>
        <v>45255.6904846753</v>
      </c>
      <c r="BE940" s="17">
        <f ca="1" t="shared" ref="BE940:BI940" si="6991">AZ940/Z940</f>
        <v>19737.34637341</v>
      </c>
      <c r="BF940" s="17">
        <f ca="1" t="shared" si="6991"/>
        <v>23060.1074967424</v>
      </c>
      <c r="BG940" s="17">
        <f ca="1" t="shared" si="6991"/>
        <v>20255.3495351169</v>
      </c>
      <c r="BH940" s="17">
        <f ca="1" t="shared" si="6991"/>
        <v>16521.0079677559</v>
      </c>
      <c r="BI940" s="17">
        <f ca="1" t="shared" si="6991"/>
        <v>19815.664316485</v>
      </c>
      <c r="BJ940" s="17">
        <f ca="1" t="shared" si="6690"/>
        <v>74473.694507474</v>
      </c>
      <c r="BK940" s="17">
        <f ca="1" t="shared" si="6691"/>
        <v>34483.5096581293</v>
      </c>
      <c r="BL940" s="17">
        <f ca="1" t="shared" si="6692"/>
        <v>108957.204165603</v>
      </c>
      <c r="BM940" s="17">
        <f ca="1">BK940*'Ejercicio 3 - TIR'!$D$5</f>
        <v>17241.7548290647</v>
      </c>
      <c r="BN940" s="17">
        <f ca="1" t="shared" si="6693"/>
        <v>91715.4493365386</v>
      </c>
      <c r="BO940" s="17">
        <f ca="1" t="shared" si="6694"/>
        <v>40158.5422125833</v>
      </c>
      <c r="BP940" s="17">
        <f ca="1" t="shared" si="6695"/>
        <v>-108103.841474345</v>
      </c>
      <c r="BQ940" s="17">
        <f ca="1" t="shared" ref="BQ940:BT940" si="6992">BE940</f>
        <v>19737.34637341</v>
      </c>
      <c r="BR940" s="17">
        <f ca="1" t="shared" si="6992"/>
        <v>23060.1074967424</v>
      </c>
      <c r="BS940" s="17">
        <f ca="1" t="shared" si="6992"/>
        <v>20255.3495351169</v>
      </c>
      <c r="BT940" s="17">
        <f ca="1" t="shared" si="6992"/>
        <v>16521.0079677559</v>
      </c>
      <c r="BU940" s="17">
        <f ca="1" t="shared" si="6697"/>
        <v>59974.2065290683</v>
      </c>
      <c r="BV940" s="19">
        <f ca="1" t="shared" si="6698"/>
        <v>7.69569640313412</v>
      </c>
    </row>
    <row r="941" ht="15" customHeight="1" spans="1:74">
      <c r="A941" s="15">
        <v>940</v>
      </c>
      <c r="B941" s="16">
        <f ca="1" t="shared" ref="B941:F941" si="6993">RAND()</f>
        <v>0.9876052598156</v>
      </c>
      <c r="C941" s="17">
        <f ca="1">IF(B941&lt;=('Ejercicio 3 - TIR'!$D$13-'Ejercicio 3 - TIR'!$C$13)/('Ejercicio 3 - TIR'!$E$13-'Ejercicio 3 - TIR'!$C$13),'Ejercicio 3 - TIR'!$C$13+SQRT(('Ejercicio 3 - TIR'!$E$13-'Ejercicio 3 - TIR'!$C$13)*('Ejercicio 3 - TIR'!$D$13-'Ejercicio 3 - TIR'!$C$13)*B941),'Ejercicio 3 - TIR'!$E$13-SQRT(('Ejercicio 3 - TIR'!$E$13-'Ejercicio 3 - TIR'!$C$13)*('Ejercicio 3 - TIR'!$E$13-'Ejercicio 3 - TIR'!$D$13)*(1-B941)))</f>
        <v>96143.3579085842</v>
      </c>
      <c r="D941" s="16">
        <f ca="1" t="shared" si="6993"/>
        <v>0.747725671311664</v>
      </c>
      <c r="E941" s="17">
        <f ca="1">IF(D941&lt;=('Ejercicio 3 - TIR'!$D$14-'Ejercicio 3 - TIR'!$C$14)/('Ejercicio 3 - TIR'!$E$14-'Ejercicio 3 - TIR'!$C$14),'Ejercicio 3 - TIR'!$C$14+SQRT(('Ejercicio 3 - TIR'!$E$14-'Ejercicio 3 - TIR'!$C$14)*('Ejercicio 3 - TIR'!$D$14-'Ejercicio 3 - TIR'!$C$14)*D941),'Ejercicio 3 - TIR'!$E$14-SQRT(('Ejercicio 3 - TIR'!$E$14-'Ejercicio 3 - TIR'!$C$14)*('Ejercicio 3 - TIR'!$E$14-'Ejercicio 3 - TIR'!$D$14)*(1-D941)))</f>
        <v>33848.4839833379</v>
      </c>
      <c r="F941" s="16">
        <f ca="1" t="shared" si="6993"/>
        <v>0.458854254781352</v>
      </c>
      <c r="G941" s="17">
        <f ca="1">IF(F941&lt;=('Ejercicio 3 - TIR'!$D$18-'Ejercicio 3 - TIR'!$C$18)/('Ejercicio 3 - TIR'!$E$18-'Ejercicio 3 - TIR'!$C$18),'Ejercicio 3 - TIR'!$C$18+SQRT(('Ejercicio 3 - TIR'!$E$18-'Ejercicio 3 - TIR'!$C$18)*('Ejercicio 3 - TIR'!$D$18-'Ejercicio 3 - TIR'!$C$18)*F941),'Ejercicio 3 - TIR'!$E$18-SQRT(('Ejercicio 3 - TIR'!$E$18-'Ejercicio 3 - TIR'!$C$18)*('Ejercicio 3 - TIR'!$E$18-'Ejercicio 3 - TIR'!$D$18)*(1-F941)))</f>
        <v>38296.2725495974</v>
      </c>
      <c r="H941" s="16">
        <f ca="1" t="shared" ref="H941:L941" si="6994">RAND()</f>
        <v>0.617980920778891</v>
      </c>
      <c r="I941" s="17">
        <f ca="1">IF(H941&lt;=('Ejercicio 3 - TIR'!$D$18-'Ejercicio 3 - TIR'!$C$18)/('Ejercicio 3 - TIR'!$E$18-'Ejercicio 3 - TIR'!$C$18),'Ejercicio 3 - TIR'!$C$18+SQRT(('Ejercicio 3 - TIR'!$E$18-'Ejercicio 3 - TIR'!$C$18)*('Ejercicio 3 - TIR'!$D$18-'Ejercicio 3 - TIR'!$C$18)*H941),'Ejercicio 3 - TIR'!$E$18-SQRT(('Ejercicio 3 - TIR'!$E$18-'Ejercicio 3 - TIR'!$C$18)*('Ejercicio 3 - TIR'!$E$18-'Ejercicio 3 - TIR'!$D$18)*(1-H941)))</f>
        <v>39627.9352987457</v>
      </c>
      <c r="J941" s="16">
        <f ca="1" t="shared" si="6994"/>
        <v>0.905154714070776</v>
      </c>
      <c r="K941" s="17">
        <f ca="1">IF(J941&lt;=('Ejercicio 3 - TIR'!$D$18-'Ejercicio 3 - TIR'!$C$18)/('Ejercicio 3 - TIR'!$E$18-'Ejercicio 3 - TIR'!$C$18),'Ejercicio 3 - TIR'!$C$18+SQRT(('Ejercicio 3 - TIR'!$E$18-'Ejercicio 3 - TIR'!$C$18)*('Ejercicio 3 - TIR'!$D$18-'Ejercicio 3 - TIR'!$C$18)*J941),'Ejercicio 3 - TIR'!$E$18-SQRT(('Ejercicio 3 - TIR'!$E$18-'Ejercicio 3 - TIR'!$C$18)*('Ejercicio 3 - TIR'!$E$18-'Ejercicio 3 - TIR'!$D$18)*(1-J941)))</f>
        <v>42332.9048677087</v>
      </c>
      <c r="L941" s="16">
        <f ca="1" t="shared" si="6994"/>
        <v>0.114838206559706</v>
      </c>
      <c r="M941" s="17">
        <f ca="1">IF(L941&lt;=('Ejercicio 3 - TIR'!$D$18-'Ejercicio 3 - TIR'!$C$18)/('Ejercicio 3 - TIR'!$E$18-'Ejercicio 3 - TIR'!$C$18),'Ejercicio 3 - TIR'!$C$18+SQRT(('Ejercicio 3 - TIR'!$E$18-'Ejercicio 3 - TIR'!$C$18)*('Ejercicio 3 - TIR'!$D$18-'Ejercicio 3 - TIR'!$C$18)*L941),'Ejercicio 3 - TIR'!$E$18-SQRT(('Ejercicio 3 - TIR'!$E$18-'Ejercicio 3 - TIR'!$C$18)*('Ejercicio 3 - TIR'!$E$18-'Ejercicio 3 - TIR'!$D$18)*(1-L941)))</f>
        <v>34150.3892569199</v>
      </c>
      <c r="N941" s="16">
        <f ca="1" t="shared" ref="N941:R941" si="6995">RAND()</f>
        <v>0.597490263702287</v>
      </c>
      <c r="O941" s="17">
        <f ca="1">IF(N941&lt;=('Ejercicio 3 - TIR'!$D$18-'Ejercicio 3 - TIR'!$C$18)/('Ejercicio 3 - TIR'!$E$18-'Ejercicio 3 - TIR'!$C$18),'Ejercicio 3 - TIR'!$C$18+SQRT(('Ejercicio 3 - TIR'!$E$18-'Ejercicio 3 - TIR'!$C$18)*('Ejercicio 3 - TIR'!$D$18-'Ejercicio 3 - TIR'!$C$18)*N941),'Ejercicio 3 - TIR'!$E$18-SQRT(('Ejercicio 3 - TIR'!$E$18-'Ejercicio 3 - TIR'!$C$18)*('Ejercicio 3 - TIR'!$E$18-'Ejercicio 3 - TIR'!$D$18)*(1-N941)))</f>
        <v>39466.970981013</v>
      </c>
      <c r="P941" s="16">
        <f ca="1" t="shared" si="6995"/>
        <v>0.710951561474086</v>
      </c>
      <c r="Q941" s="18">
        <f ca="1">IF(P941&lt;=('Ejercicio 3 - TIR'!$D$22-'Ejercicio 3 - TIR'!$C$22)/('Ejercicio 3 - TIR'!$E$22-'Ejercicio 3 - TIR'!$C$22),'Ejercicio 3 - TIR'!$C$22+SQRT(('Ejercicio 3 - TIR'!$E$22-'Ejercicio 3 - TIR'!$C$22)*('Ejercicio 3 - TIR'!$D$22-'Ejercicio 3 - TIR'!$C$22)*P941),'Ejercicio 3 - TIR'!$E$22-SQRT(('Ejercicio 3 - TIR'!$E$22-'Ejercicio 3 - TIR'!$C$22)*('Ejercicio 3 - TIR'!$E$22-'Ejercicio 3 - TIR'!$D$22)*(1-P941)))</f>
        <v>0.157190195324233</v>
      </c>
      <c r="R941" s="16">
        <f ca="1" t="shared" si="6995"/>
        <v>0.984121622720068</v>
      </c>
      <c r="S941" s="18">
        <f ca="1">IF(R941&lt;=('Ejercicio 3 - TIR'!$D$23-'Ejercicio 3 - TIR'!$C$23)/('Ejercicio 3 - TIR'!$E$23-'Ejercicio 3 - TIR'!$C$23),'Ejercicio 3 - TIR'!$C$23+SQRT(('Ejercicio 3 - TIR'!$E$23-'Ejercicio 3 - TIR'!$C$23)*('Ejercicio 3 - TIR'!$D$23-'Ejercicio 3 - TIR'!$C$23)*R941),'Ejercicio 3 - TIR'!$E$23-SQRT(('Ejercicio 3 - TIR'!$E$23-'Ejercicio 3 - TIR'!$C$23)*('Ejercicio 3 - TIR'!$E$23-'Ejercicio 3 - TIR'!$D$23)*(1-R941)))</f>
        <v>0.174653872513316</v>
      </c>
      <c r="T941" s="16">
        <f ca="1" t="shared" ref="T941:X941" si="6996">RAND()</f>
        <v>0.172279174376637</v>
      </c>
      <c r="U941" s="18">
        <f ca="1">IF(T941&lt;=('Ejercicio 3 - TIR'!$D$24-'Ejercicio 3 - TIR'!$C$24)/('Ejercicio 3 - TIR'!$E$24-'Ejercicio 3 - TIR'!$C$24),'Ejercicio 3 - TIR'!$C$24+SQRT(('Ejercicio 3 - TIR'!$E$24-'Ejercicio 3 - TIR'!$C$24)*('Ejercicio 3 - TIR'!$D$24-'Ejercicio 3 - TIR'!$C$24)*T941),'Ejercicio 3 - TIR'!$E$24-SQRT(('Ejercicio 3 - TIR'!$E$24-'Ejercicio 3 - TIR'!$C$24)*('Ejercicio 3 - TIR'!$E$24-'Ejercicio 3 - TIR'!$D$24)*(1-T941)))</f>
        <v>0.169020679961319</v>
      </c>
      <c r="V941" s="16">
        <f ca="1" t="shared" si="6996"/>
        <v>0.946787108650636</v>
      </c>
      <c r="W941" s="18">
        <f ca="1">IF(V941&lt;=('Ejercicio 3 - TIR'!$D$25-'Ejercicio 3 - TIR'!$C$25)/('Ejercicio 3 - TIR'!$E$25-'Ejercicio 3 - TIR'!$C$25),'Ejercicio 3 - TIR'!$C$25+SQRT(('Ejercicio 3 - TIR'!$E$25-'Ejercicio 3 - TIR'!$C$25)*('Ejercicio 3 - TIR'!$D$25-'Ejercicio 3 - TIR'!$C$25)*V941),'Ejercicio 3 - TIR'!$E$25-SQRT(('Ejercicio 3 - TIR'!$E$25-'Ejercicio 3 - TIR'!$C$25)*('Ejercicio 3 - TIR'!$E$25-'Ejercicio 3 - TIR'!$D$25)*(1-V941)))</f>
        <v>0.236352834736738</v>
      </c>
      <c r="X941" s="16">
        <f ca="1" t="shared" si="6996"/>
        <v>0.332698557582171</v>
      </c>
      <c r="Y941" s="18">
        <f ca="1">IF(X941&lt;=('Ejercicio 3 - TIR'!$D$26-'Ejercicio 3 - TIR'!$C$26)/('Ejercicio 3 - TIR'!$E$26-'Ejercicio 3 - TIR'!$C$26),'Ejercicio 3 - TIR'!$C$26+SQRT(('Ejercicio 3 - TIR'!$E$26-'Ejercicio 3 - TIR'!$C$26)*('Ejercicio 3 - TIR'!$D$26-'Ejercicio 3 - TIR'!$C$26)*X941),'Ejercicio 3 - TIR'!$E$26-SQRT(('Ejercicio 3 - TIR'!$E$26-'Ejercicio 3 - TIR'!$C$26)*('Ejercicio 3 - TIR'!$E$26-'Ejercicio 3 - TIR'!$D$26)*(1-X941)))</f>
        <v>0.219971421479</v>
      </c>
      <c r="Z941" s="16">
        <f ca="1" t="shared" si="6668"/>
        <v>1.15719019532423</v>
      </c>
      <c r="AA941" s="16">
        <f ca="1" t="shared" si="6669"/>
        <v>1.35929794417205</v>
      </c>
      <c r="AB941" s="16">
        <f ca="1" t="shared" si="6670"/>
        <v>1.58904740696603</v>
      </c>
      <c r="AC941" s="16">
        <f ca="1" t="shared" si="6671"/>
        <v>1.96462326613352</v>
      </c>
      <c r="AD941" s="16">
        <f ca="1" t="shared" si="6672"/>
        <v>2.39678423865563</v>
      </c>
      <c r="AE941" s="15">
        <f ca="1" t="shared" si="6673"/>
        <v>5320.64980877005</v>
      </c>
      <c r="AF941" s="15">
        <f ca="1" t="shared" si="6674"/>
        <v>6249.92190215898</v>
      </c>
      <c r="AG941" s="15">
        <f ca="1" t="shared" si="6675"/>
        <v>7306.28795176703</v>
      </c>
      <c r="AH941" s="15">
        <f ca="1" t="shared" si="6676"/>
        <v>9033.14982057005</v>
      </c>
      <c r="AI941" s="15">
        <f ca="1" t="shared" si="6677"/>
        <v>11020.1846270336</v>
      </c>
      <c r="AJ941" s="17">
        <f ca="1" t="shared" si="6678"/>
        <v>44316.0711118586</v>
      </c>
      <c r="AK941" s="17">
        <f ca="1" t="shared" si="6679"/>
        <v>53866.1709833681</v>
      </c>
      <c r="AL941" s="17">
        <f ca="1" t="shared" si="6680"/>
        <v>67268.9927093724</v>
      </c>
      <c r="AM941" s="17">
        <f ca="1" t="shared" si="6681"/>
        <v>67092.649281661</v>
      </c>
      <c r="AN941" s="17">
        <f ca="1" t="shared" si="6682"/>
        <v>94593.8139947711</v>
      </c>
      <c r="AO941" s="17">
        <f ca="1">C941/'Ejercicio 3 - TIR'!$D$7</f>
        <v>19228.6715817168</v>
      </c>
      <c r="AP941" s="17">
        <f ca="1" t="shared" si="6683"/>
        <v>25087.3995301418</v>
      </c>
      <c r="AQ941" s="17">
        <f ca="1" t="shared" si="6684"/>
        <v>34637.4994016513</v>
      </c>
      <c r="AR941" s="17">
        <f ca="1" t="shared" si="6685"/>
        <v>48040.3211276555</v>
      </c>
      <c r="AS941" s="17">
        <f ca="1" t="shared" si="6686"/>
        <v>47863.9776999442</v>
      </c>
      <c r="AT941" s="17">
        <f ca="1" t="shared" si="6687"/>
        <v>75365.1424130542</v>
      </c>
      <c r="AU941" s="17">
        <f ca="1">AP941*'Ejercicio 3 - TIR'!$D$5</f>
        <v>12543.6997650709</v>
      </c>
      <c r="AV941" s="17">
        <f ca="1">AQ941*'Ejercicio 3 - TIR'!$D$5</f>
        <v>17318.7497008256</v>
      </c>
      <c r="AW941" s="17">
        <f ca="1">AR941*'Ejercicio 3 - TIR'!$D$5</f>
        <v>24020.1605638278</v>
      </c>
      <c r="AX941" s="17">
        <f ca="1">AS941*'Ejercicio 3 - TIR'!$D$5</f>
        <v>23931.9888499721</v>
      </c>
      <c r="AY941" s="17">
        <f ca="1">AT941*'Ejercicio 3 - TIR'!$D$5</f>
        <v>37682.5712065271</v>
      </c>
      <c r="AZ941" s="17">
        <f ca="1" t="shared" ref="AZ941:BD941" si="6997">AJ941-AU941-AE941</f>
        <v>26451.7215380177</v>
      </c>
      <c r="BA941" s="17">
        <f ca="1" t="shared" si="6997"/>
        <v>30297.4993803835</v>
      </c>
      <c r="BB941" s="17">
        <f ca="1" t="shared" si="6997"/>
        <v>35942.5441937776</v>
      </c>
      <c r="BC941" s="17">
        <f ca="1" t="shared" si="6997"/>
        <v>34127.5106111189</v>
      </c>
      <c r="BD941" s="17">
        <f ca="1" t="shared" si="6997"/>
        <v>45891.0581612103</v>
      </c>
      <c r="BE941" s="17">
        <f ca="1" t="shared" ref="BE941:BI941" si="6998">AZ941/Z941</f>
        <v>22858.5773063919</v>
      </c>
      <c r="BF941" s="17">
        <f ca="1" t="shared" si="6998"/>
        <v>22289.079086953</v>
      </c>
      <c r="BG941" s="17">
        <f ca="1" t="shared" si="6998"/>
        <v>22618.9250466747</v>
      </c>
      <c r="BH941" s="17">
        <f ca="1" t="shared" si="6998"/>
        <v>17371.0202863899</v>
      </c>
      <c r="BI941" s="17">
        <f ca="1" t="shared" si="6998"/>
        <v>19146.9292150181</v>
      </c>
      <c r="BJ941" s="17">
        <f ca="1" t="shared" si="6690"/>
        <v>81127.5129136517</v>
      </c>
      <c r="BK941" s="17">
        <f ca="1" t="shared" si="6691"/>
        <v>46086.9769773443</v>
      </c>
      <c r="BL941" s="17">
        <f ca="1" t="shared" si="6692"/>
        <v>127214.489890996</v>
      </c>
      <c r="BM941" s="17">
        <f ca="1">BK941*'Ejercicio 3 - TIR'!$D$5</f>
        <v>23043.4884886722</v>
      </c>
      <c r="BN941" s="17">
        <f ca="1" t="shared" si="6693"/>
        <v>104171.001402324</v>
      </c>
      <c r="BO941" s="17">
        <f ca="1" t="shared" si="6694"/>
        <v>43462.8197741963</v>
      </c>
      <c r="BP941" s="17">
        <f ca="1" t="shared" si="6695"/>
        <v>-129991.841891922</v>
      </c>
      <c r="BQ941" s="17">
        <f ca="1" t="shared" ref="BQ941:BT941" si="6999">BE941</f>
        <v>22858.5773063919</v>
      </c>
      <c r="BR941" s="17">
        <f ca="1" t="shared" si="6999"/>
        <v>22289.079086953</v>
      </c>
      <c r="BS941" s="17">
        <f ca="1" t="shared" si="6999"/>
        <v>22618.9250466747</v>
      </c>
      <c r="BT941" s="17">
        <f ca="1" t="shared" si="6999"/>
        <v>17371.0202863899</v>
      </c>
      <c r="BU941" s="17">
        <f ca="1" t="shared" si="6697"/>
        <v>62609.7489892144</v>
      </c>
      <c r="BV941" s="19">
        <f ca="1" t="shared" si="6698"/>
        <v>3.76807625721642</v>
      </c>
    </row>
    <row r="942" ht="15" customHeight="1" spans="1:74">
      <c r="A942" s="15">
        <v>941</v>
      </c>
      <c r="B942" s="16">
        <f ca="1" t="shared" ref="B942:F942" si="7000">RAND()</f>
        <v>0.202658380823584</v>
      </c>
      <c r="C942" s="17">
        <f ca="1">IF(B942&lt;=('Ejercicio 3 - TIR'!$D$13-'Ejercicio 3 - TIR'!$C$13)/('Ejercicio 3 - TIR'!$E$13-'Ejercicio 3 - TIR'!$C$13),'Ejercicio 3 - TIR'!$C$13+SQRT(('Ejercicio 3 - TIR'!$E$13-'Ejercicio 3 - TIR'!$C$13)*('Ejercicio 3 - TIR'!$D$13-'Ejercicio 3 - TIR'!$C$13)*B942),'Ejercicio 3 - TIR'!$E$13-SQRT(('Ejercicio 3 - TIR'!$E$13-'Ejercicio 3 - TIR'!$C$13)*('Ejercicio 3 - TIR'!$E$13-'Ejercicio 3 - TIR'!$D$13)*(1-B942)))</f>
        <v>69003.5188859375</v>
      </c>
      <c r="D942" s="16">
        <f ca="1" t="shared" si="7000"/>
        <v>0.700130897111359</v>
      </c>
      <c r="E942" s="17">
        <f ca="1">IF(D942&lt;=('Ejercicio 3 - TIR'!$D$14-'Ejercicio 3 - TIR'!$C$14)/('Ejercicio 3 - TIR'!$E$14-'Ejercicio 3 - TIR'!$C$14),'Ejercicio 3 - TIR'!$C$14+SQRT(('Ejercicio 3 - TIR'!$E$14-'Ejercicio 3 - TIR'!$C$14)*('Ejercicio 3 - TIR'!$D$14-'Ejercicio 3 - TIR'!$C$14)*D942),'Ejercicio 3 - TIR'!$E$14-SQRT(('Ejercicio 3 - TIR'!$E$14-'Ejercicio 3 - TIR'!$C$14)*('Ejercicio 3 - TIR'!$E$14-'Ejercicio 3 - TIR'!$D$14)*(1-D942)))</f>
        <v>33293.2597013679</v>
      </c>
      <c r="F942" s="16">
        <f ca="1" t="shared" si="7000"/>
        <v>0.475182250973086</v>
      </c>
      <c r="G942" s="17">
        <f ca="1">IF(F942&lt;=('Ejercicio 3 - TIR'!$D$18-'Ejercicio 3 - TIR'!$C$18)/('Ejercicio 3 - TIR'!$E$18-'Ejercicio 3 - TIR'!$C$18),'Ejercicio 3 - TIR'!$C$18+SQRT(('Ejercicio 3 - TIR'!$E$18-'Ejercicio 3 - TIR'!$C$18)*('Ejercicio 3 - TIR'!$D$18-'Ejercicio 3 - TIR'!$C$18)*F942),'Ejercicio 3 - TIR'!$E$18-SQRT(('Ejercicio 3 - TIR'!$E$18-'Ejercicio 3 - TIR'!$C$18)*('Ejercicio 3 - TIR'!$E$18-'Ejercicio 3 - TIR'!$D$18)*(1-F942)))</f>
        <v>38442.5906951577</v>
      </c>
      <c r="H942" s="16">
        <f ca="1" t="shared" ref="H942:L942" si="7001">RAND()</f>
        <v>0.0147575222878775</v>
      </c>
      <c r="I942" s="17">
        <f ca="1">IF(H942&lt;=('Ejercicio 3 - TIR'!$D$18-'Ejercicio 3 - TIR'!$C$18)/('Ejercicio 3 - TIR'!$E$18-'Ejercicio 3 - TIR'!$C$18),'Ejercicio 3 - TIR'!$C$18+SQRT(('Ejercicio 3 - TIR'!$E$18-'Ejercicio 3 - TIR'!$C$18)*('Ejercicio 3 - TIR'!$D$18-'Ejercicio 3 - TIR'!$C$18)*H942),'Ejercicio 3 - TIR'!$E$18-SQRT(('Ejercicio 3 - TIR'!$E$18-'Ejercicio 3 - TIR'!$C$18)*('Ejercicio 3 - TIR'!$E$18-'Ejercicio 3 - TIR'!$D$18)*(1-H942)))</f>
        <v>31487.82671813</v>
      </c>
      <c r="J942" s="16">
        <f ca="1" t="shared" si="7001"/>
        <v>0.767968998689294</v>
      </c>
      <c r="K942" s="17">
        <f ca="1">IF(J942&lt;=('Ejercicio 3 - TIR'!$D$18-'Ejercicio 3 - TIR'!$C$18)/('Ejercicio 3 - TIR'!$E$18-'Ejercicio 3 - TIR'!$C$18),'Ejercicio 3 - TIR'!$C$18+SQRT(('Ejercicio 3 - TIR'!$E$18-'Ejercicio 3 - TIR'!$C$18)*('Ejercicio 3 - TIR'!$D$18-'Ejercicio 3 - TIR'!$C$18)*J942),'Ejercicio 3 - TIR'!$E$18-SQRT(('Ejercicio 3 - TIR'!$E$18-'Ejercicio 3 - TIR'!$C$18)*('Ejercicio 3 - TIR'!$E$18-'Ejercicio 3 - TIR'!$D$18)*(1-J942)))</f>
        <v>40828.3905865598</v>
      </c>
      <c r="L942" s="16">
        <f ca="1" t="shared" si="7001"/>
        <v>0.47861425220066</v>
      </c>
      <c r="M942" s="17">
        <f ca="1">IF(L942&lt;=('Ejercicio 3 - TIR'!$D$18-'Ejercicio 3 - TIR'!$C$18)/('Ejercicio 3 - TIR'!$E$18-'Ejercicio 3 - TIR'!$C$18),'Ejercicio 3 - TIR'!$C$18+SQRT(('Ejercicio 3 - TIR'!$E$18-'Ejercicio 3 - TIR'!$C$18)*('Ejercicio 3 - TIR'!$D$18-'Ejercicio 3 - TIR'!$C$18)*L942),'Ejercicio 3 - TIR'!$E$18-SQRT(('Ejercicio 3 - TIR'!$E$18-'Ejercicio 3 - TIR'!$C$18)*('Ejercicio 3 - TIR'!$E$18-'Ejercicio 3 - TIR'!$D$18)*(1-L942)))</f>
        <v>38473.0241254288</v>
      </c>
      <c r="N942" s="16">
        <f ca="1" t="shared" ref="N942:R942" si="7002">RAND()</f>
        <v>0.82754613127268</v>
      </c>
      <c r="O942" s="17">
        <f ca="1">IF(N942&lt;=('Ejercicio 3 - TIR'!$D$18-'Ejercicio 3 - TIR'!$C$18)/('Ejercicio 3 - TIR'!$E$18-'Ejercicio 3 - TIR'!$C$18),'Ejercicio 3 - TIR'!$C$18+SQRT(('Ejercicio 3 - TIR'!$E$18-'Ejercicio 3 - TIR'!$C$18)*('Ejercicio 3 - TIR'!$D$18-'Ejercicio 3 - TIR'!$C$18)*N942),'Ejercicio 3 - TIR'!$E$18-SQRT(('Ejercicio 3 - TIR'!$E$18-'Ejercicio 3 - TIR'!$C$18)*('Ejercicio 3 - TIR'!$E$18-'Ejercicio 3 - TIR'!$D$18)*(1-N942)))</f>
        <v>41403.6073414393</v>
      </c>
      <c r="P942" s="16">
        <f ca="1" t="shared" si="7002"/>
        <v>0.482099314533385</v>
      </c>
      <c r="Q942" s="18">
        <f ca="1">IF(P942&lt;=('Ejercicio 3 - TIR'!$D$22-'Ejercicio 3 - TIR'!$C$22)/('Ejercicio 3 - TIR'!$E$22-'Ejercicio 3 - TIR'!$C$22),'Ejercicio 3 - TIR'!$C$22+SQRT(('Ejercicio 3 - TIR'!$E$22-'Ejercicio 3 - TIR'!$C$22)*('Ejercicio 3 - TIR'!$D$22-'Ejercicio 3 - TIR'!$C$22)*P942),'Ejercicio 3 - TIR'!$E$22-SQRT(('Ejercicio 3 - TIR'!$E$22-'Ejercicio 3 - TIR'!$C$22)*('Ejercicio 3 - TIR'!$E$22-'Ejercicio 3 - TIR'!$D$22)*(1-P942)))</f>
        <v>0.149458084903131</v>
      </c>
      <c r="R942" s="16">
        <f ca="1" t="shared" si="7002"/>
        <v>0.237792955348655</v>
      </c>
      <c r="S942" s="18">
        <f ca="1">IF(R942&lt;=('Ejercicio 3 - TIR'!$D$23-'Ejercicio 3 - TIR'!$C$23)/('Ejercicio 3 - TIR'!$E$23-'Ejercicio 3 - TIR'!$C$23),'Ejercicio 3 - TIR'!$C$23+SQRT(('Ejercicio 3 - TIR'!$E$23-'Ejercicio 3 - TIR'!$C$23)*('Ejercicio 3 - TIR'!$D$23-'Ejercicio 3 - TIR'!$C$23)*R942),'Ejercicio 3 - TIR'!$E$23-SQRT(('Ejercicio 3 - TIR'!$E$23-'Ejercicio 3 - TIR'!$C$23)*('Ejercicio 3 - TIR'!$E$23-'Ejercicio 3 - TIR'!$D$23)*(1-R942)))</f>
        <v>0.140688821127062</v>
      </c>
      <c r="T942" s="16">
        <f ca="1" t="shared" ref="T942:X942" si="7003">RAND()</f>
        <v>0.511253308753572</v>
      </c>
      <c r="U942" s="18">
        <f ca="1">IF(T942&lt;=('Ejercicio 3 - TIR'!$D$24-'Ejercicio 3 - TIR'!$C$24)/('Ejercicio 3 - TIR'!$E$24-'Ejercicio 3 - TIR'!$C$24),'Ejercicio 3 - TIR'!$C$24+SQRT(('Ejercicio 3 - TIR'!$E$24-'Ejercicio 3 - TIR'!$C$24)*('Ejercicio 3 - TIR'!$D$24-'Ejercicio 3 - TIR'!$C$24)*T942),'Ejercicio 3 - TIR'!$E$24-SQRT(('Ejercicio 3 - TIR'!$E$24-'Ejercicio 3 - TIR'!$C$24)*('Ejercicio 3 - TIR'!$E$24-'Ejercicio 3 - TIR'!$D$24)*(1-T942)))</f>
        <v>0.183006882592974</v>
      </c>
      <c r="V942" s="16">
        <f ca="1" t="shared" si="7003"/>
        <v>0.743254286200187</v>
      </c>
      <c r="W942" s="18">
        <f ca="1">IF(V942&lt;=('Ejercicio 3 - TIR'!$D$25-'Ejercicio 3 - TIR'!$C$25)/('Ejercicio 3 - TIR'!$E$25-'Ejercicio 3 - TIR'!$C$25),'Ejercicio 3 - TIR'!$C$25+SQRT(('Ejercicio 3 - TIR'!$E$25-'Ejercicio 3 - TIR'!$C$25)*('Ejercicio 3 - TIR'!$D$25-'Ejercicio 3 - TIR'!$C$25)*V942),'Ejercicio 3 - TIR'!$E$25-SQRT(('Ejercicio 3 - TIR'!$E$25-'Ejercicio 3 - TIR'!$C$25)*('Ejercicio 3 - TIR'!$E$25-'Ejercicio 3 - TIR'!$D$25)*(1-V942)))</f>
        <v>0.220023175646854</v>
      </c>
      <c r="X942" s="16">
        <f ca="1" t="shared" si="7003"/>
        <v>0.140241640967799</v>
      </c>
      <c r="Y942" s="18">
        <f ca="1">IF(X942&lt;=('Ejercicio 3 - TIR'!$D$26-'Ejercicio 3 - TIR'!$C$26)/('Ejercicio 3 - TIR'!$E$26-'Ejercicio 3 - TIR'!$C$26),'Ejercicio 3 - TIR'!$C$26+SQRT(('Ejercicio 3 - TIR'!$E$26-'Ejercicio 3 - TIR'!$C$26)*('Ejercicio 3 - TIR'!$D$26-'Ejercicio 3 - TIR'!$C$26)*X942),'Ejercicio 3 - TIR'!$E$26-SQRT(('Ejercicio 3 - TIR'!$E$26-'Ejercicio 3 - TIR'!$C$26)*('Ejercicio 3 - TIR'!$E$26-'Ejercicio 3 - TIR'!$D$26)*(1-X942)))</f>
        <v>0.209458993566294</v>
      </c>
      <c r="Z942" s="16">
        <f ca="1" t="shared" si="6668"/>
        <v>1.14945808490313</v>
      </c>
      <c r="AA942" s="16">
        <f ca="1" t="shared" si="6669"/>
        <v>1.31117398780312</v>
      </c>
      <c r="AB942" s="16">
        <f ca="1" t="shared" si="6670"/>
        <v>1.55112785184797</v>
      </c>
      <c r="AC942" s="16">
        <f ca="1" t="shared" si="6671"/>
        <v>1.89241192764585</v>
      </c>
      <c r="AD942" s="16">
        <f ca="1" t="shared" si="6672"/>
        <v>2.28879462542339</v>
      </c>
      <c r="AE942" s="15">
        <f ca="1" t="shared" si="6673"/>
        <v>4975.94683514904</v>
      </c>
      <c r="AF942" s="15">
        <f ca="1" t="shared" si="6674"/>
        <v>5676.0069293771</v>
      </c>
      <c r="AG942" s="15">
        <f ca="1" t="shared" si="6675"/>
        <v>6714.75526309852</v>
      </c>
      <c r="AH942" s="15">
        <f ca="1" t="shared" si="6676"/>
        <v>8192.15703977688</v>
      </c>
      <c r="AI942" s="15">
        <f ca="1" t="shared" si="6677"/>
        <v>9908.07800846558</v>
      </c>
      <c r="AJ942" s="17">
        <f ca="1" t="shared" si="6678"/>
        <v>44188.1466791709</v>
      </c>
      <c r="AK942" s="17">
        <f ca="1" t="shared" si="6679"/>
        <v>41286.0193252643</v>
      </c>
      <c r="AL942" s="17">
        <f ca="1" t="shared" si="6680"/>
        <v>63330.0537849404</v>
      </c>
      <c r="AM942" s="17">
        <f ca="1" t="shared" si="6681"/>
        <v>72806.8097475679</v>
      </c>
      <c r="AN942" s="17">
        <f ca="1" t="shared" si="6682"/>
        <v>94764.3539562269</v>
      </c>
      <c r="AO942" s="17">
        <f ca="1">C942/'Ejercicio 3 - TIR'!$D$7</f>
        <v>13800.7037771875</v>
      </c>
      <c r="AP942" s="17">
        <f ca="1" t="shared" si="6683"/>
        <v>30387.4429019834</v>
      </c>
      <c r="AQ942" s="17">
        <f ca="1" t="shared" si="6684"/>
        <v>27485.3155480768</v>
      </c>
      <c r="AR942" s="17">
        <f ca="1" t="shared" si="6685"/>
        <v>49529.3500077529</v>
      </c>
      <c r="AS942" s="17">
        <f ca="1" t="shared" si="6686"/>
        <v>59006.1059703804</v>
      </c>
      <c r="AT942" s="17">
        <f ca="1" t="shared" si="6687"/>
        <v>80963.6501790394</v>
      </c>
      <c r="AU942" s="17">
        <f ca="1">AP942*'Ejercicio 3 - TIR'!$D$5</f>
        <v>15193.7214509917</v>
      </c>
      <c r="AV942" s="17">
        <f ca="1">AQ942*'Ejercicio 3 - TIR'!$D$5</f>
        <v>13742.6577740384</v>
      </c>
      <c r="AW942" s="17">
        <f ca="1">AR942*'Ejercicio 3 - TIR'!$D$5</f>
        <v>24764.6750038765</v>
      </c>
      <c r="AX942" s="17">
        <f ca="1">AS942*'Ejercicio 3 - TIR'!$D$5</f>
        <v>29503.0529851902</v>
      </c>
      <c r="AY942" s="17">
        <f ca="1">AT942*'Ejercicio 3 - TIR'!$D$5</f>
        <v>40481.8250895197</v>
      </c>
      <c r="AZ942" s="17">
        <f ca="1" t="shared" ref="AZ942:BD942" si="7004">AJ942-AU942-AE942</f>
        <v>24018.4783930301</v>
      </c>
      <c r="BA942" s="17">
        <f ca="1" t="shared" si="7004"/>
        <v>21867.3546218488</v>
      </c>
      <c r="BB942" s="17">
        <f ca="1" t="shared" si="7004"/>
        <v>31850.6235179654</v>
      </c>
      <c r="BC942" s="17">
        <f ca="1" t="shared" si="7004"/>
        <v>35111.5997226008</v>
      </c>
      <c r="BD942" s="17">
        <f ca="1" t="shared" si="7004"/>
        <v>44374.4508582416</v>
      </c>
      <c r="BE942" s="17">
        <f ca="1" t="shared" ref="BE942:BI942" si="7005">AZ942/Z942</f>
        <v>20895.4799731164</v>
      </c>
      <c r="BF942" s="17">
        <f ca="1" t="shared" si="7005"/>
        <v>16677.6910045993</v>
      </c>
      <c r="BG942" s="17">
        <f ca="1" t="shared" si="7005"/>
        <v>20533.8479868178</v>
      </c>
      <c r="BH942" s="17">
        <f ca="1" t="shared" si="7005"/>
        <v>18553.8884054063</v>
      </c>
      <c r="BI942" s="17">
        <f ca="1" t="shared" si="7005"/>
        <v>19387.6944507562</v>
      </c>
      <c r="BJ942" s="17">
        <f ca="1" t="shared" si="6690"/>
        <v>76201.4338673161</v>
      </c>
      <c r="BK942" s="17">
        <f ca="1" t="shared" si="6691"/>
        <v>31586.9766322871</v>
      </c>
      <c r="BL942" s="17">
        <f ca="1" t="shared" si="6692"/>
        <v>107788.410499603</v>
      </c>
      <c r="BM942" s="17">
        <f ca="1">BK942*'Ejercicio 3 - TIR'!$D$5</f>
        <v>15793.4883161435</v>
      </c>
      <c r="BN942" s="17">
        <f ca="1" t="shared" si="6693"/>
        <v>91994.9221834596</v>
      </c>
      <c r="BO942" s="17">
        <f ca="1" t="shared" si="6694"/>
        <v>40193.6115899616</v>
      </c>
      <c r="BP942" s="17">
        <f ca="1" t="shared" si="6695"/>
        <v>-102296.778587305</v>
      </c>
      <c r="BQ942" s="17">
        <f ca="1" t="shared" ref="BQ942:BT942" si="7006">BE942</f>
        <v>20895.4799731164</v>
      </c>
      <c r="BR942" s="17">
        <f ca="1" t="shared" si="7006"/>
        <v>16677.6910045993</v>
      </c>
      <c r="BS942" s="17">
        <f ca="1" t="shared" si="7006"/>
        <v>20533.8479868178</v>
      </c>
      <c r="BT942" s="17">
        <f ca="1" t="shared" si="7006"/>
        <v>18553.8884054063</v>
      </c>
      <c r="BU942" s="17">
        <f ca="1" t="shared" si="6697"/>
        <v>59581.3060407178</v>
      </c>
      <c r="BV942" s="19">
        <f ca="1" t="shared" si="6698"/>
        <v>8.56788848258607</v>
      </c>
    </row>
    <row r="943" ht="15" customHeight="1" spans="1:74">
      <c r="A943" s="15">
        <v>942</v>
      </c>
      <c r="B943" s="16">
        <f ca="1" t="shared" ref="B943:F943" si="7007">RAND()</f>
        <v>0.399275181602003</v>
      </c>
      <c r="C943" s="17">
        <f ca="1">IF(B943&lt;=('Ejercicio 3 - TIR'!$D$13-'Ejercicio 3 - TIR'!$C$13)/('Ejercicio 3 - TIR'!$E$13-'Ejercicio 3 - TIR'!$C$13),'Ejercicio 3 - TIR'!$C$13+SQRT(('Ejercicio 3 - TIR'!$E$13-'Ejercicio 3 - TIR'!$C$13)*('Ejercicio 3 - TIR'!$D$13-'Ejercicio 3 - TIR'!$C$13)*B943),'Ejercicio 3 - TIR'!$E$13-SQRT(('Ejercicio 3 - TIR'!$E$13-'Ejercicio 3 - TIR'!$C$13)*('Ejercicio 3 - TIR'!$E$13-'Ejercicio 3 - TIR'!$D$13)*(1-B943)))</f>
        <v>73150.9817297243</v>
      </c>
      <c r="D943" s="16">
        <f ca="1" t="shared" si="7007"/>
        <v>0.182543104680528</v>
      </c>
      <c r="E943" s="17">
        <f ca="1">IF(D943&lt;=('Ejercicio 3 - TIR'!$D$14-'Ejercicio 3 - TIR'!$C$14)/('Ejercicio 3 - TIR'!$E$14-'Ejercicio 3 - TIR'!$C$14),'Ejercicio 3 - TIR'!$C$14+SQRT(('Ejercicio 3 - TIR'!$E$14-'Ejercicio 3 - TIR'!$C$14)*('Ejercicio 3 - TIR'!$D$14-'Ejercicio 3 - TIR'!$C$14)*D943),'Ejercicio 3 - TIR'!$E$14-SQRT(('Ejercicio 3 - TIR'!$E$14-'Ejercicio 3 - TIR'!$C$14)*('Ejercicio 3 - TIR'!$E$14-'Ejercicio 3 - TIR'!$D$14)*(1-D943)))</f>
        <v>28700.0990325989</v>
      </c>
      <c r="F943" s="16">
        <f ca="1" t="shared" si="7007"/>
        <v>0.109876365674723</v>
      </c>
      <c r="G943" s="17">
        <f ca="1">IF(F943&lt;=('Ejercicio 3 - TIR'!$D$18-'Ejercicio 3 - TIR'!$C$18)/('Ejercicio 3 - TIR'!$E$18-'Ejercicio 3 - TIR'!$C$18),'Ejercicio 3 - TIR'!$C$18+SQRT(('Ejercicio 3 - TIR'!$E$18-'Ejercicio 3 - TIR'!$C$18)*('Ejercicio 3 - TIR'!$D$18-'Ejercicio 3 - TIR'!$C$18)*F943),'Ejercicio 3 - TIR'!$E$18-SQRT(('Ejercicio 3 - TIR'!$E$18-'Ejercicio 3 - TIR'!$C$18)*('Ejercicio 3 - TIR'!$E$18-'Ejercicio 3 - TIR'!$D$18)*(1-F943)))</f>
        <v>34059.7358105188</v>
      </c>
      <c r="H943" s="16">
        <f ca="1" t="shared" ref="H943:L943" si="7008">RAND()</f>
        <v>0.641077317137388</v>
      </c>
      <c r="I943" s="17">
        <f ca="1">IF(H943&lt;=('Ejercicio 3 - TIR'!$D$18-'Ejercicio 3 - TIR'!$C$18)/('Ejercicio 3 - TIR'!$E$18-'Ejercicio 3 - TIR'!$C$18),'Ejercicio 3 - TIR'!$C$18+SQRT(('Ejercicio 3 - TIR'!$E$18-'Ejercicio 3 - TIR'!$C$18)*('Ejercicio 3 - TIR'!$D$18-'Ejercicio 3 - TIR'!$C$18)*H943),'Ejercicio 3 - TIR'!$E$18-SQRT(('Ejercicio 3 - TIR'!$E$18-'Ejercicio 3 - TIR'!$C$18)*('Ejercicio 3 - TIR'!$E$18-'Ejercicio 3 - TIR'!$D$18)*(1-H943)))</f>
        <v>39806.2019951971</v>
      </c>
      <c r="J943" s="16">
        <f ca="1" t="shared" si="7008"/>
        <v>0.125031571156227</v>
      </c>
      <c r="K943" s="17">
        <f ca="1">IF(J943&lt;=('Ejercicio 3 - TIR'!$D$18-'Ejercicio 3 - TIR'!$C$18)/('Ejercicio 3 - TIR'!$E$18-'Ejercicio 3 - TIR'!$C$18),'Ejercicio 3 - TIR'!$C$18+SQRT(('Ejercicio 3 - TIR'!$E$18-'Ejercicio 3 - TIR'!$C$18)*('Ejercicio 3 - TIR'!$D$18-'Ejercicio 3 - TIR'!$C$18)*J943),'Ejercicio 3 - TIR'!$E$18-SQRT(('Ejercicio 3 - TIR'!$E$18-'Ejercicio 3 - TIR'!$C$18)*('Ejercicio 3 - TIR'!$E$18-'Ejercicio 3 - TIR'!$D$18)*(1-J943)))</f>
        <v>34330.6738128649</v>
      </c>
      <c r="L943" s="16">
        <f ca="1" t="shared" si="7008"/>
        <v>0.0614081174494587</v>
      </c>
      <c r="M943" s="17">
        <f ca="1">IF(L943&lt;=('Ejercicio 3 - TIR'!$D$18-'Ejercicio 3 - TIR'!$C$18)/('Ejercicio 3 - TIR'!$E$18-'Ejercicio 3 - TIR'!$C$18),'Ejercicio 3 - TIR'!$C$18+SQRT(('Ejercicio 3 - TIR'!$E$18-'Ejercicio 3 - TIR'!$C$18)*('Ejercicio 3 - TIR'!$D$18-'Ejercicio 3 - TIR'!$C$18)*L943),'Ejercicio 3 - TIR'!$E$18-SQRT(('Ejercicio 3 - TIR'!$E$18-'Ejercicio 3 - TIR'!$C$18)*('Ejercicio 3 - TIR'!$E$18-'Ejercicio 3 - TIR'!$D$18)*(1-L943)))</f>
        <v>33034.998783759</v>
      </c>
      <c r="N943" s="16">
        <f ca="1" t="shared" ref="N943:R943" si="7009">RAND()</f>
        <v>0.293644997883925</v>
      </c>
      <c r="O943" s="17">
        <f ca="1">IF(N943&lt;=('Ejercicio 3 - TIR'!$D$18-'Ejercicio 3 - TIR'!$C$18)/('Ejercicio 3 - TIR'!$E$18-'Ejercicio 3 - TIR'!$C$18),'Ejercicio 3 - TIR'!$C$18+SQRT(('Ejercicio 3 - TIR'!$E$18-'Ejercicio 3 - TIR'!$C$18)*('Ejercicio 3 - TIR'!$D$18-'Ejercicio 3 - TIR'!$C$18)*N943),'Ejercicio 3 - TIR'!$E$18-SQRT(('Ejercicio 3 - TIR'!$E$18-'Ejercicio 3 - TIR'!$C$18)*('Ejercicio 3 - TIR'!$E$18-'Ejercicio 3 - TIR'!$D$18)*(1-N943)))</f>
        <v>36636.7725350948</v>
      </c>
      <c r="P943" s="16">
        <f ca="1" t="shared" si="7009"/>
        <v>0.717664791293367</v>
      </c>
      <c r="Q943" s="18">
        <f ca="1">IF(P943&lt;=('Ejercicio 3 - TIR'!$D$22-'Ejercicio 3 - TIR'!$C$22)/('Ejercicio 3 - TIR'!$E$22-'Ejercicio 3 - TIR'!$C$22),'Ejercicio 3 - TIR'!$C$22+SQRT(('Ejercicio 3 - TIR'!$E$22-'Ejercicio 3 - TIR'!$C$22)*('Ejercicio 3 - TIR'!$D$22-'Ejercicio 3 - TIR'!$C$22)*P943),'Ejercicio 3 - TIR'!$E$22-SQRT(('Ejercicio 3 - TIR'!$E$22-'Ejercicio 3 - TIR'!$C$22)*('Ejercicio 3 - TIR'!$E$22-'Ejercicio 3 - TIR'!$D$22)*(1-P943)))</f>
        <v>0.157456633444138</v>
      </c>
      <c r="R943" s="16">
        <f ca="1" t="shared" si="7009"/>
        <v>0.8234488478047</v>
      </c>
      <c r="S943" s="18">
        <f ca="1">IF(R943&lt;=('Ejercicio 3 - TIR'!$D$23-'Ejercicio 3 - TIR'!$C$23)/('Ejercicio 3 - TIR'!$E$23-'Ejercicio 3 - TIR'!$C$23),'Ejercicio 3 - TIR'!$C$23+SQRT(('Ejercicio 3 - TIR'!$E$23-'Ejercicio 3 - TIR'!$C$23)*('Ejercicio 3 - TIR'!$D$23-'Ejercicio 3 - TIR'!$C$23)*R943),'Ejercicio 3 - TIR'!$E$23-SQRT(('Ejercicio 3 - TIR'!$E$23-'Ejercicio 3 - TIR'!$C$23)*('Ejercicio 3 - TIR'!$E$23-'Ejercicio 3 - TIR'!$D$23)*(1-R943)))</f>
        <v>0.162173276410076</v>
      </c>
      <c r="T943" s="16">
        <f ca="1" t="shared" ref="T943:X943" si="7010">RAND()</f>
        <v>0.595957956535616</v>
      </c>
      <c r="U943" s="18">
        <f ca="1">IF(T943&lt;=('Ejercicio 3 - TIR'!$D$24-'Ejercicio 3 - TIR'!$C$24)/('Ejercicio 3 - TIR'!$E$24-'Ejercicio 3 - TIR'!$C$24),'Ejercicio 3 - TIR'!$C$24+SQRT(('Ejercicio 3 - TIR'!$E$24-'Ejercicio 3 - TIR'!$C$24)*('Ejercicio 3 - TIR'!$D$24-'Ejercicio 3 - TIR'!$C$24)*T943),'Ejercicio 3 - TIR'!$E$24-SQRT(('Ejercicio 3 - TIR'!$E$24-'Ejercicio 3 - TIR'!$C$24)*('Ejercicio 3 - TIR'!$E$24-'Ejercicio 3 - TIR'!$D$24)*(1-T943)))</f>
        <v>0.186364933154515</v>
      </c>
      <c r="V943" s="16">
        <f ca="1" t="shared" si="7010"/>
        <v>0.121585191471595</v>
      </c>
      <c r="W943" s="18">
        <f ca="1">IF(V943&lt;=('Ejercicio 3 - TIR'!$D$25-'Ejercicio 3 - TIR'!$C$25)/('Ejercicio 3 - TIR'!$E$25-'Ejercicio 3 - TIR'!$C$25),'Ejercicio 3 - TIR'!$C$25+SQRT(('Ejercicio 3 - TIR'!$E$25-'Ejercicio 3 - TIR'!$C$25)*('Ejercicio 3 - TIR'!$D$25-'Ejercicio 3 - TIR'!$C$25)*V943),'Ejercicio 3 - TIR'!$E$25-SQRT(('Ejercicio 3 - TIR'!$E$25-'Ejercicio 3 - TIR'!$C$25)*('Ejercicio 3 - TIR'!$E$25-'Ejercicio 3 - TIR'!$D$25)*(1-V943)))</f>
        <v>0.19304681064706</v>
      </c>
      <c r="X943" s="16">
        <f ca="1" t="shared" si="7010"/>
        <v>0.801905299760775</v>
      </c>
      <c r="Y943" s="18">
        <f ca="1">IF(X943&lt;=('Ejercicio 3 - TIR'!$D$26-'Ejercicio 3 - TIR'!$C$26)/('Ejercicio 3 - TIR'!$E$26-'Ejercicio 3 - TIR'!$C$26),'Ejercicio 3 - TIR'!$C$26+SQRT(('Ejercicio 3 - TIR'!$E$26-'Ejercicio 3 - TIR'!$C$26)*('Ejercicio 3 - TIR'!$D$26-'Ejercicio 3 - TIR'!$C$26)*X943),'Ejercicio 3 - TIR'!$E$26-SQRT(('Ejercicio 3 - TIR'!$E$26-'Ejercicio 3 - TIR'!$C$26)*('Ejercicio 3 - TIR'!$E$26-'Ejercicio 3 - TIR'!$D$26)*(1-X943)))</f>
        <v>0.247293557495628</v>
      </c>
      <c r="Z943" s="16">
        <f ca="1" t="shared" si="6668"/>
        <v>1.15745663344414</v>
      </c>
      <c r="AA943" s="16">
        <f ca="1" t="shared" si="6669"/>
        <v>1.34516516799235</v>
      </c>
      <c r="AB943" s="16">
        <f ca="1" t="shared" si="6670"/>
        <v>1.59585678460703</v>
      </c>
      <c r="AC943" s="16">
        <f ca="1" t="shared" si="6671"/>
        <v>1.90393184712488</v>
      </c>
      <c r="AD943" s="16">
        <f ca="1" t="shared" si="6672"/>
        <v>2.37476192682962</v>
      </c>
      <c r="AE943" s="15">
        <f ca="1" t="shared" si="6673"/>
        <v>4519.0209731864</v>
      </c>
      <c r="AF943" s="15">
        <f ca="1" t="shared" si="6674"/>
        <v>5251.88541057389</v>
      </c>
      <c r="AG943" s="15">
        <f ca="1" t="shared" si="6675"/>
        <v>6230.65268405067</v>
      </c>
      <c r="AH943" s="15">
        <f ca="1" t="shared" si="6676"/>
        <v>7433.46031295619</v>
      </c>
      <c r="AI943" s="15">
        <f ca="1" t="shared" si="6677"/>
        <v>9271.70715824969</v>
      </c>
      <c r="AJ943" s="17">
        <f ca="1" t="shared" si="6678"/>
        <v>39422.6671472398</v>
      </c>
      <c r="AK943" s="17">
        <f ca="1" t="shared" si="6679"/>
        <v>53545.9163940068</v>
      </c>
      <c r="AL943" s="17">
        <f ca="1" t="shared" si="6680"/>
        <v>54786.8387243913</v>
      </c>
      <c r="AM943" s="17">
        <f ca="1" t="shared" si="6681"/>
        <v>62896.3862541307</v>
      </c>
      <c r="AN943" s="17">
        <f ca="1" t="shared" si="6682"/>
        <v>87003.6125382602</v>
      </c>
      <c r="AO943" s="17">
        <f ca="1">C943/'Ejercicio 3 - TIR'!$D$7</f>
        <v>14630.1963459449</v>
      </c>
      <c r="AP943" s="17">
        <f ca="1" t="shared" si="6683"/>
        <v>24792.4708012949</v>
      </c>
      <c r="AQ943" s="17">
        <f ca="1" t="shared" si="6684"/>
        <v>38915.7200480619</v>
      </c>
      <c r="AR943" s="17">
        <f ca="1" t="shared" si="6685"/>
        <v>40156.6423784464</v>
      </c>
      <c r="AS943" s="17">
        <f ca="1" t="shared" si="6686"/>
        <v>48266.1899081858</v>
      </c>
      <c r="AT943" s="17">
        <f ca="1" t="shared" si="6687"/>
        <v>72373.4161923153</v>
      </c>
      <c r="AU943" s="17">
        <f ca="1">AP943*'Ejercicio 3 - TIR'!$D$5</f>
        <v>12396.2354006475</v>
      </c>
      <c r="AV943" s="17">
        <f ca="1">AQ943*'Ejercicio 3 - TIR'!$D$5</f>
        <v>19457.860024031</v>
      </c>
      <c r="AW943" s="17">
        <f ca="1">AR943*'Ejercicio 3 - TIR'!$D$5</f>
        <v>20078.3211892232</v>
      </c>
      <c r="AX943" s="17">
        <f ca="1">AS943*'Ejercicio 3 - TIR'!$D$5</f>
        <v>24133.0949540929</v>
      </c>
      <c r="AY943" s="17">
        <f ca="1">AT943*'Ejercicio 3 - TIR'!$D$5</f>
        <v>36186.7080961577</v>
      </c>
      <c r="AZ943" s="17">
        <f ca="1" t="shared" ref="AZ943:BD943" si="7011">AJ943-AU943-AE943</f>
        <v>22507.4107734059</v>
      </c>
      <c r="BA943" s="17">
        <f ca="1" t="shared" si="7011"/>
        <v>28836.1709594019</v>
      </c>
      <c r="BB943" s="17">
        <f ca="1" t="shared" si="7011"/>
        <v>28477.8648511174</v>
      </c>
      <c r="BC943" s="17">
        <f ca="1" t="shared" si="7011"/>
        <v>31329.8309870816</v>
      </c>
      <c r="BD943" s="17">
        <f ca="1" t="shared" si="7011"/>
        <v>41545.1972838529</v>
      </c>
      <c r="BE943" s="17">
        <f ca="1" t="shared" ref="BE943:BI943" si="7012">AZ943/Z943</f>
        <v>19445.575862685</v>
      </c>
      <c r="BF943" s="17">
        <f ca="1" t="shared" si="7012"/>
        <v>21436.8998287695</v>
      </c>
      <c r="BG943" s="17">
        <f ca="1" t="shared" si="7012"/>
        <v>17844.8750074587</v>
      </c>
      <c r="BH943" s="17">
        <f ca="1" t="shared" si="7012"/>
        <v>16455.3321771431</v>
      </c>
      <c r="BI943" s="17">
        <f ca="1" t="shared" si="7012"/>
        <v>17494.46831469</v>
      </c>
      <c r="BJ943" s="17">
        <f ca="1" t="shared" si="6690"/>
        <v>68155.9024788555</v>
      </c>
      <c r="BK943" s="17">
        <f ca="1" t="shared" si="6691"/>
        <v>34743.2332643917</v>
      </c>
      <c r="BL943" s="17">
        <f ca="1" t="shared" si="6692"/>
        <v>102899.135743247</v>
      </c>
      <c r="BM943" s="17">
        <f ca="1">BK943*'Ejercicio 3 - TIR'!$D$5</f>
        <v>17371.6166321958</v>
      </c>
      <c r="BN943" s="17">
        <f ca="1" t="shared" si="6693"/>
        <v>85527.5191110514</v>
      </c>
      <c r="BO943" s="17">
        <f ca="1" t="shared" si="6694"/>
        <v>36015.1972055714</v>
      </c>
      <c r="BP943" s="17">
        <f ca="1" t="shared" si="6695"/>
        <v>-101851.080762323</v>
      </c>
      <c r="BQ943" s="17">
        <f ca="1" t="shared" ref="BQ943:BT943" si="7013">BE943</f>
        <v>19445.575862685</v>
      </c>
      <c r="BR943" s="17">
        <f ca="1" t="shared" si="7013"/>
        <v>21436.8998287695</v>
      </c>
      <c r="BS943" s="17">
        <f ca="1" t="shared" si="7013"/>
        <v>17844.8750074587</v>
      </c>
      <c r="BT943" s="17">
        <f ca="1" t="shared" si="7013"/>
        <v>16455.3321771431</v>
      </c>
      <c r="BU943" s="17">
        <f ca="1" t="shared" si="6697"/>
        <v>53509.6655202613</v>
      </c>
      <c r="BV943" s="19">
        <f ca="1" t="shared" si="6698"/>
        <v>7.10030646544102</v>
      </c>
    </row>
    <row r="944" ht="15" customHeight="1" spans="1:74">
      <c r="A944" s="15">
        <v>943</v>
      </c>
      <c r="B944" s="16">
        <f ca="1" t="shared" ref="B944:F944" si="7014">RAND()</f>
        <v>0.68923468578808</v>
      </c>
      <c r="C944" s="17">
        <f ca="1">IF(B944&lt;=('Ejercicio 3 - TIR'!$D$13-'Ejercicio 3 - TIR'!$C$13)/('Ejercicio 3 - TIR'!$E$13-'Ejercicio 3 - TIR'!$C$13),'Ejercicio 3 - TIR'!$C$13+SQRT(('Ejercicio 3 - TIR'!$E$13-'Ejercicio 3 - TIR'!$C$13)*('Ejercicio 3 - TIR'!$D$13-'Ejercicio 3 - TIR'!$C$13)*B944),'Ejercicio 3 - TIR'!$E$13-SQRT(('Ejercicio 3 - TIR'!$E$13-'Ejercicio 3 - TIR'!$C$13)*('Ejercicio 3 - TIR'!$E$13-'Ejercicio 3 - TIR'!$D$13)*(1-B944)))</f>
        <v>80688.905337752</v>
      </c>
      <c r="D944" s="16">
        <f ca="1" t="shared" si="7014"/>
        <v>0.374584439906242</v>
      </c>
      <c r="E944" s="17">
        <f ca="1">IF(D944&lt;=('Ejercicio 3 - TIR'!$D$14-'Ejercicio 3 - TIR'!$C$14)/('Ejercicio 3 - TIR'!$E$14-'Ejercicio 3 - TIR'!$C$14),'Ejercicio 3 - TIR'!$C$14+SQRT(('Ejercicio 3 - TIR'!$E$14-'Ejercicio 3 - TIR'!$C$14)*('Ejercicio 3 - TIR'!$D$14-'Ejercicio 3 - TIR'!$C$14)*D944),'Ejercicio 3 - TIR'!$E$14-SQRT(('Ejercicio 3 - TIR'!$E$14-'Ejercicio 3 - TIR'!$C$14)*('Ejercicio 3 - TIR'!$E$14-'Ejercicio 3 - TIR'!$D$14)*(1-D944)))</f>
        <v>30314.3232547197</v>
      </c>
      <c r="F944" s="16">
        <f ca="1" t="shared" si="7014"/>
        <v>0.155997286933611</v>
      </c>
      <c r="G944" s="17">
        <f ca="1">IF(F944&lt;=('Ejercicio 3 - TIR'!$D$18-'Ejercicio 3 - TIR'!$C$18)/('Ejercicio 3 - TIR'!$E$18-'Ejercicio 3 - TIR'!$C$18),'Ejercicio 3 - TIR'!$C$18+SQRT(('Ejercicio 3 - TIR'!$E$18-'Ejercicio 3 - TIR'!$C$18)*('Ejercicio 3 - TIR'!$D$18-'Ejercicio 3 - TIR'!$C$18)*F944),'Ejercicio 3 - TIR'!$E$18-SQRT(('Ejercicio 3 - TIR'!$E$18-'Ejercicio 3 - TIR'!$C$18)*('Ejercicio 3 - TIR'!$E$18-'Ejercicio 3 - TIR'!$D$18)*(1-F944)))</f>
        <v>34837.3125844876</v>
      </c>
      <c r="H944" s="16">
        <f ca="1" t="shared" ref="H944:L944" si="7015">RAND()</f>
        <v>0.0568754527853443</v>
      </c>
      <c r="I944" s="17">
        <f ca="1">IF(H944&lt;=('Ejercicio 3 - TIR'!$D$18-'Ejercicio 3 - TIR'!$C$18)/('Ejercicio 3 - TIR'!$E$18-'Ejercicio 3 - TIR'!$C$18),'Ejercicio 3 - TIR'!$C$18+SQRT(('Ejercicio 3 - TIR'!$E$18-'Ejercicio 3 - TIR'!$C$18)*('Ejercicio 3 - TIR'!$D$18-'Ejercicio 3 - TIR'!$C$18)*H944),'Ejercicio 3 - TIR'!$E$18-SQRT(('Ejercicio 3 - TIR'!$E$18-'Ejercicio 3 - TIR'!$C$18)*('Ejercicio 3 - TIR'!$E$18-'Ejercicio 3 - TIR'!$D$18)*(1-H944)))</f>
        <v>32920.8419878182</v>
      </c>
      <c r="J944" s="16">
        <f ca="1" t="shared" si="7015"/>
        <v>0.00725822372793772</v>
      </c>
      <c r="K944" s="17">
        <f ca="1">IF(J944&lt;=('Ejercicio 3 - TIR'!$D$18-'Ejercicio 3 - TIR'!$C$18)/('Ejercicio 3 - TIR'!$E$18-'Ejercicio 3 - TIR'!$C$18),'Ejercicio 3 - TIR'!$C$18+SQRT(('Ejercicio 3 - TIR'!$E$18-'Ejercicio 3 - TIR'!$C$18)*('Ejercicio 3 - TIR'!$D$18-'Ejercicio 3 - TIR'!$C$18)*J944),'Ejercicio 3 - TIR'!$E$18-SQRT(('Ejercicio 3 - TIR'!$E$18-'Ejercicio 3 - TIR'!$C$18)*('Ejercicio 3 - TIR'!$E$18-'Ejercicio 3 - TIR'!$D$18)*(1-J944)))</f>
        <v>31043.4239594674</v>
      </c>
      <c r="L944" s="16">
        <f ca="1" t="shared" si="7015"/>
        <v>0.35862620381654</v>
      </c>
      <c r="M944" s="17">
        <f ca="1">IF(L944&lt;=('Ejercicio 3 - TIR'!$D$18-'Ejercicio 3 - TIR'!$C$18)/('Ejercicio 3 - TIR'!$E$18-'Ejercicio 3 - TIR'!$C$18),'Ejercicio 3 - TIR'!$C$18+SQRT(('Ejercicio 3 - TIR'!$E$18-'Ejercicio 3 - TIR'!$C$18)*('Ejercicio 3 - TIR'!$D$18-'Ejercicio 3 - TIR'!$C$18)*L944),'Ejercicio 3 - TIR'!$E$18-SQRT(('Ejercicio 3 - TIR'!$E$18-'Ejercicio 3 - TIR'!$C$18)*('Ejercicio 3 - TIR'!$E$18-'Ejercicio 3 - TIR'!$D$18)*(1-L944)))</f>
        <v>37334.4345775582</v>
      </c>
      <c r="N944" s="16">
        <f ca="1" t="shared" ref="N944:R944" si="7016">RAND()</f>
        <v>0.437343996806974</v>
      </c>
      <c r="O944" s="17">
        <f ca="1">IF(N944&lt;=('Ejercicio 3 - TIR'!$D$18-'Ejercicio 3 - TIR'!$C$18)/('Ejercicio 3 - TIR'!$E$18-'Ejercicio 3 - TIR'!$C$18),'Ejercicio 3 - TIR'!$C$18+SQRT(('Ejercicio 3 - TIR'!$E$18-'Ejercicio 3 - TIR'!$C$18)*('Ejercicio 3 - TIR'!$D$18-'Ejercicio 3 - TIR'!$C$18)*N944),'Ejercicio 3 - TIR'!$E$18-SQRT(('Ejercicio 3 - TIR'!$E$18-'Ejercicio 3 - TIR'!$C$18)*('Ejercicio 3 - TIR'!$E$18-'Ejercicio 3 - TIR'!$D$18)*(1-N944)))</f>
        <v>38099.4814353171</v>
      </c>
      <c r="P944" s="16">
        <f ca="1" t="shared" si="7016"/>
        <v>0.0446818507609694</v>
      </c>
      <c r="Q944" s="18">
        <f ca="1">IF(P944&lt;=('Ejercicio 3 - TIR'!$D$22-'Ejercicio 3 - TIR'!$C$22)/('Ejercicio 3 - TIR'!$E$22-'Ejercicio 3 - TIR'!$C$22),'Ejercicio 3 - TIR'!$C$22+SQRT(('Ejercicio 3 - TIR'!$E$22-'Ejercicio 3 - TIR'!$C$22)*('Ejercicio 3 - TIR'!$D$22-'Ejercicio 3 - TIR'!$C$22)*P944),'Ejercicio 3 - TIR'!$E$22-SQRT(('Ejercicio 3 - TIR'!$E$22-'Ejercicio 3 - TIR'!$C$22)*('Ejercicio 3 - TIR'!$E$22-'Ejercicio 3 - TIR'!$D$22)*(1-P944)))</f>
        <v>0.128968128643688</v>
      </c>
      <c r="R944" s="16">
        <f ca="1" t="shared" si="7016"/>
        <v>0.249711967806216</v>
      </c>
      <c r="S944" s="18">
        <f ca="1">IF(R944&lt;=('Ejercicio 3 - TIR'!$D$23-'Ejercicio 3 - TIR'!$C$23)/('Ejercicio 3 - TIR'!$E$23-'Ejercicio 3 - TIR'!$C$23),'Ejercicio 3 - TIR'!$C$23+SQRT(('Ejercicio 3 - TIR'!$E$23-'Ejercicio 3 - TIR'!$C$23)*('Ejercicio 3 - TIR'!$D$23-'Ejercicio 3 - TIR'!$C$23)*R944),'Ejercicio 3 - TIR'!$E$23-SQRT(('Ejercicio 3 - TIR'!$E$23-'Ejercicio 3 - TIR'!$C$23)*('Ejercicio 3 - TIR'!$E$23-'Ejercicio 3 - TIR'!$D$23)*(1-R944)))</f>
        <v>0.141200979742719</v>
      </c>
      <c r="T944" s="16">
        <f ca="1" t="shared" ref="T944:X944" si="7017">RAND()</f>
        <v>0.298852738594375</v>
      </c>
      <c r="U944" s="18">
        <f ca="1">IF(T944&lt;=('Ejercicio 3 - TIR'!$D$24-'Ejercicio 3 - TIR'!$C$24)/('Ejercicio 3 - TIR'!$E$24-'Ejercicio 3 - TIR'!$C$24),'Ejercicio 3 - TIR'!$C$24+SQRT(('Ejercicio 3 - TIR'!$E$24-'Ejercicio 3 - TIR'!$C$24)*('Ejercicio 3 - TIR'!$D$24-'Ejercicio 3 - TIR'!$C$24)*T944),'Ejercicio 3 - TIR'!$E$24-SQRT(('Ejercicio 3 - TIR'!$E$24-'Ejercicio 3 - TIR'!$C$24)*('Ejercicio 3 - TIR'!$E$24-'Ejercicio 3 - TIR'!$D$24)*(1-T944)))</f>
        <v>0.175051761436039</v>
      </c>
      <c r="V944" s="16">
        <f ca="1" t="shared" si="7017"/>
        <v>0.178243630951128</v>
      </c>
      <c r="W944" s="18">
        <f ca="1">IF(V944&lt;=('Ejercicio 3 - TIR'!$D$25-'Ejercicio 3 - TIR'!$C$25)/('Ejercicio 3 - TIR'!$E$25-'Ejercicio 3 - TIR'!$C$25),'Ejercicio 3 - TIR'!$C$25+SQRT(('Ejercicio 3 - TIR'!$E$25-'Ejercicio 3 - TIR'!$C$25)*('Ejercicio 3 - TIR'!$D$25-'Ejercicio 3 - TIR'!$C$25)*V944),'Ejercicio 3 - TIR'!$E$25-SQRT(('Ejercicio 3 - TIR'!$E$25-'Ejercicio 3 - TIR'!$C$25)*('Ejercicio 3 - TIR'!$E$25-'Ejercicio 3 - TIR'!$D$25)*(1-V944)))</f>
        <v>0.195796869415539</v>
      </c>
      <c r="X944" s="16">
        <f ca="1" t="shared" si="7017"/>
        <v>0.00201026626570311</v>
      </c>
      <c r="Y944" s="18">
        <f ca="1">IF(X944&lt;=('Ejercicio 3 - TIR'!$D$26-'Ejercicio 3 - TIR'!$C$26)/('Ejercicio 3 - TIR'!$E$26-'Ejercicio 3 - TIR'!$C$26),'Ejercicio 3 - TIR'!$C$26+SQRT(('Ejercicio 3 - TIR'!$E$26-'Ejercicio 3 - TIR'!$C$26)*('Ejercicio 3 - TIR'!$D$26-'Ejercicio 3 - TIR'!$C$26)*X944),'Ejercicio 3 - TIR'!$E$26-SQRT(('Ejercicio 3 - TIR'!$E$26-'Ejercicio 3 - TIR'!$C$26)*('Ejercicio 3 - TIR'!$E$26-'Ejercicio 3 - TIR'!$D$26)*(1-X944)))</f>
        <v>0.192329746535012</v>
      </c>
      <c r="Z944" s="16">
        <f ca="1" t="shared" si="6668"/>
        <v>1.12896812864369</v>
      </c>
      <c r="AA944" s="16">
        <f ca="1" t="shared" si="6669"/>
        <v>1.28837953450648</v>
      </c>
      <c r="AB944" s="16">
        <f ca="1" t="shared" si="6670"/>
        <v>1.51391264141998</v>
      </c>
      <c r="AC944" s="16">
        <f ca="1" t="shared" si="6671"/>
        <v>1.81033199717863</v>
      </c>
      <c r="AD944" s="16">
        <f ca="1" t="shared" si="6672"/>
        <v>2.15851269134021</v>
      </c>
      <c r="AE944" s="15">
        <f ca="1" t="shared" si="6673"/>
        <v>3909.58154126105</v>
      </c>
      <c r="AF944" s="15">
        <f ca="1" t="shared" si="6674"/>
        <v>4461.61828527116</v>
      </c>
      <c r="AG944" s="15">
        <f ca="1" t="shared" si="6675"/>
        <v>5242.63242496311</v>
      </c>
      <c r="AH944" s="15">
        <f ca="1" t="shared" si="6676"/>
        <v>6269.12344126728</v>
      </c>
      <c r="AI944" s="15">
        <f ca="1" t="shared" si="6677"/>
        <v>7474.86236372291</v>
      </c>
      <c r="AJ944" s="17">
        <f ca="1" t="shared" si="6678"/>
        <v>39330.2155954841</v>
      </c>
      <c r="AK944" s="17">
        <f ca="1" t="shared" si="6679"/>
        <v>42414.5390758266</v>
      </c>
      <c r="AL944" s="17">
        <f ca="1" t="shared" si="6680"/>
        <v>46997.0319651977</v>
      </c>
      <c r="AM944" s="17">
        <f ca="1" t="shared" si="6681"/>
        <v>67587.7215123256</v>
      </c>
      <c r="AN944" s="17">
        <f ca="1" t="shared" si="6682"/>
        <v>82238.2142116127</v>
      </c>
      <c r="AO944" s="17">
        <f ca="1">C944/'Ejercicio 3 - TIR'!$D$7</f>
        <v>16137.7810675504</v>
      </c>
      <c r="AP944" s="17">
        <f ca="1" t="shared" si="6683"/>
        <v>23192.4345279337</v>
      </c>
      <c r="AQ944" s="17">
        <f ca="1" t="shared" si="6684"/>
        <v>26276.7580082762</v>
      </c>
      <c r="AR944" s="17">
        <f ca="1" t="shared" si="6685"/>
        <v>30859.2508976473</v>
      </c>
      <c r="AS944" s="17">
        <f ca="1" t="shared" si="6686"/>
        <v>51449.9404447752</v>
      </c>
      <c r="AT944" s="17">
        <f ca="1" t="shared" si="6687"/>
        <v>66100.4331440623</v>
      </c>
      <c r="AU944" s="17">
        <f ca="1">AP944*'Ejercicio 3 - TIR'!$D$5</f>
        <v>11596.2172639669</v>
      </c>
      <c r="AV944" s="17">
        <f ca="1">AQ944*'Ejercicio 3 - TIR'!$D$5</f>
        <v>13138.3790041381</v>
      </c>
      <c r="AW944" s="17">
        <f ca="1">AR944*'Ejercicio 3 - TIR'!$D$5</f>
        <v>15429.6254488237</v>
      </c>
      <c r="AX944" s="17">
        <f ca="1">AS944*'Ejercicio 3 - TIR'!$D$5</f>
        <v>25724.9702223876</v>
      </c>
      <c r="AY944" s="17">
        <f ca="1">AT944*'Ejercicio 3 - TIR'!$D$5</f>
        <v>33050.2165720312</v>
      </c>
      <c r="AZ944" s="17">
        <f ca="1" t="shared" ref="AZ944:BD944" si="7018">AJ944-AU944-AE944</f>
        <v>23824.4167902562</v>
      </c>
      <c r="BA944" s="17">
        <f ca="1" t="shared" si="7018"/>
        <v>24814.5417864173</v>
      </c>
      <c r="BB944" s="17">
        <f ca="1" t="shared" si="7018"/>
        <v>26324.774091411</v>
      </c>
      <c r="BC944" s="17">
        <f ca="1" t="shared" si="7018"/>
        <v>35593.6278486707</v>
      </c>
      <c r="BD944" s="17">
        <f ca="1" t="shared" si="7018"/>
        <v>41713.1352758587</v>
      </c>
      <c r="BE944" s="17">
        <f ca="1" t="shared" ref="BE944:BI944" si="7019">AZ944/Z944</f>
        <v>21102.824947661</v>
      </c>
      <c r="BF944" s="17">
        <f ca="1" t="shared" si="7019"/>
        <v>19260.2731740245</v>
      </c>
      <c r="BG944" s="17">
        <f ca="1" t="shared" si="7019"/>
        <v>17388.5687794505</v>
      </c>
      <c r="BH944" s="17">
        <f ca="1" t="shared" si="7019"/>
        <v>19661.3813953147</v>
      </c>
      <c r="BI944" s="17">
        <f ca="1" t="shared" si="7019"/>
        <v>19324.9432552371</v>
      </c>
      <c r="BJ944" s="17">
        <f ca="1" t="shared" si="6690"/>
        <v>65433.8514747022</v>
      </c>
      <c r="BK944" s="17">
        <f ca="1" t="shared" si="6691"/>
        <v>34833.6052443773</v>
      </c>
      <c r="BL944" s="17">
        <f ca="1" t="shared" si="6692"/>
        <v>100267.45671908</v>
      </c>
      <c r="BM944" s="17">
        <f ca="1">BK944*'Ejercicio 3 - TIR'!$D$5</f>
        <v>17416.8026221887</v>
      </c>
      <c r="BN944" s="17">
        <f ca="1" t="shared" si="6693"/>
        <v>82850.6540968909</v>
      </c>
      <c r="BO944" s="17">
        <f ca="1" t="shared" si="6694"/>
        <v>38383.2137884949</v>
      </c>
      <c r="BP944" s="17">
        <f ca="1" t="shared" si="6695"/>
        <v>-111003.228592472</v>
      </c>
      <c r="BQ944" s="17">
        <f ca="1" t="shared" ref="BQ944:BT944" si="7020">BE944</f>
        <v>21102.824947661</v>
      </c>
      <c r="BR944" s="17">
        <f ca="1" t="shared" si="7020"/>
        <v>19260.2731740245</v>
      </c>
      <c r="BS944" s="17">
        <f ca="1" t="shared" si="7020"/>
        <v>17388.5687794505</v>
      </c>
      <c r="BT944" s="17">
        <f ca="1" t="shared" si="7020"/>
        <v>19661.3813953147</v>
      </c>
      <c r="BU944" s="17">
        <f ca="1" t="shared" si="6697"/>
        <v>57708.157043732</v>
      </c>
      <c r="BV944" s="19">
        <f ca="1" t="shared" si="6698"/>
        <v>5.81555563709206</v>
      </c>
    </row>
    <row r="945" ht="15" customHeight="1" spans="1:74">
      <c r="A945" s="15">
        <v>944</v>
      </c>
      <c r="B945" s="16">
        <f ca="1" t="shared" ref="B945:F945" si="7021">RAND()</f>
        <v>0.727514178283125</v>
      </c>
      <c r="C945" s="17">
        <f ca="1">IF(B945&lt;=('Ejercicio 3 - TIR'!$D$13-'Ejercicio 3 - TIR'!$C$13)/('Ejercicio 3 - TIR'!$E$13-'Ejercicio 3 - TIR'!$C$13),'Ejercicio 3 - TIR'!$C$13+SQRT(('Ejercicio 3 - TIR'!$E$13-'Ejercicio 3 - TIR'!$C$13)*('Ejercicio 3 - TIR'!$D$13-'Ejercicio 3 - TIR'!$C$13)*B945),'Ejercicio 3 - TIR'!$E$13-SQRT(('Ejercicio 3 - TIR'!$E$13-'Ejercicio 3 - TIR'!$C$13)*('Ejercicio 3 - TIR'!$E$13-'Ejercicio 3 - TIR'!$D$13)*(1-B945)))</f>
        <v>81917.3291226033</v>
      </c>
      <c r="D945" s="16">
        <f ca="1" t="shared" si="7021"/>
        <v>0.389621364537759</v>
      </c>
      <c r="E945" s="17">
        <f ca="1">IF(D945&lt;=('Ejercicio 3 - TIR'!$D$14-'Ejercicio 3 - TIR'!$C$14)/('Ejercicio 3 - TIR'!$E$14-'Ejercicio 3 - TIR'!$C$14),'Ejercicio 3 - TIR'!$C$14+SQRT(('Ejercicio 3 - TIR'!$E$14-'Ejercicio 3 - TIR'!$C$14)*('Ejercicio 3 - TIR'!$D$14-'Ejercicio 3 - TIR'!$C$14)*D945),'Ejercicio 3 - TIR'!$E$14-SQRT(('Ejercicio 3 - TIR'!$E$14-'Ejercicio 3 - TIR'!$C$14)*('Ejercicio 3 - TIR'!$E$14-'Ejercicio 3 - TIR'!$D$14)*(1-D945)))</f>
        <v>30431.4684867877</v>
      </c>
      <c r="F945" s="16">
        <f ca="1" t="shared" si="7021"/>
        <v>0.473362641457134</v>
      </c>
      <c r="G945" s="17">
        <f ca="1">IF(F945&lt;=('Ejercicio 3 - TIR'!$D$18-'Ejercicio 3 - TIR'!$C$18)/('Ejercicio 3 - TIR'!$E$18-'Ejercicio 3 - TIR'!$C$18),'Ejercicio 3 - TIR'!$C$18+SQRT(('Ejercicio 3 - TIR'!$E$18-'Ejercicio 3 - TIR'!$C$18)*('Ejercicio 3 - TIR'!$D$18-'Ejercicio 3 - TIR'!$C$18)*F945),'Ejercicio 3 - TIR'!$E$18-SQRT(('Ejercicio 3 - TIR'!$E$18-'Ejercicio 3 - TIR'!$C$18)*('Ejercicio 3 - TIR'!$E$18-'Ejercicio 3 - TIR'!$D$18)*(1-F945)))</f>
        <v>38426.4106367166</v>
      </c>
      <c r="H945" s="16">
        <f ca="1" t="shared" ref="H945:L945" si="7022">RAND()</f>
        <v>0.513449669622136</v>
      </c>
      <c r="I945" s="17">
        <f ca="1">IF(H945&lt;=('Ejercicio 3 - TIR'!$D$18-'Ejercicio 3 - TIR'!$C$18)/('Ejercicio 3 - TIR'!$E$18-'Ejercicio 3 - TIR'!$C$18),'Ejercicio 3 - TIR'!$C$18+SQRT(('Ejercicio 3 - TIR'!$E$18-'Ejercicio 3 - TIR'!$C$18)*('Ejercicio 3 - TIR'!$D$18-'Ejercicio 3 - TIR'!$C$18)*H945),'Ejercicio 3 - TIR'!$E$18-SQRT(('Ejercicio 3 - TIR'!$E$18-'Ejercicio 3 - TIR'!$C$18)*('Ejercicio 3 - TIR'!$E$18-'Ejercicio 3 - TIR'!$D$18)*(1-H945)))</f>
        <v>38775.9586623525</v>
      </c>
      <c r="J945" s="16">
        <f ca="1" t="shared" si="7022"/>
        <v>0.963601438417937</v>
      </c>
      <c r="K945" s="17">
        <f ca="1">IF(J945&lt;=('Ejercicio 3 - TIR'!$D$18-'Ejercicio 3 - TIR'!$C$18)/('Ejercicio 3 - TIR'!$E$18-'Ejercicio 3 - TIR'!$C$18),'Ejercicio 3 - TIR'!$C$18+SQRT(('Ejercicio 3 - TIR'!$E$18-'Ejercicio 3 - TIR'!$C$18)*('Ejercicio 3 - TIR'!$D$18-'Ejercicio 3 - TIR'!$C$18)*J945),'Ejercicio 3 - TIR'!$E$18-SQRT(('Ejercicio 3 - TIR'!$E$18-'Ejercicio 3 - TIR'!$C$18)*('Ejercicio 3 - TIR'!$E$18-'Ejercicio 3 - TIR'!$D$18)*(1-J945)))</f>
        <v>43347.7614825169</v>
      </c>
      <c r="L945" s="16">
        <f ca="1" t="shared" si="7022"/>
        <v>0.145949227395322</v>
      </c>
      <c r="M945" s="17">
        <f ca="1">IF(L945&lt;=('Ejercicio 3 - TIR'!$D$18-'Ejercicio 3 - TIR'!$C$18)/('Ejercicio 3 - TIR'!$E$18-'Ejercicio 3 - TIR'!$C$18),'Ejercicio 3 - TIR'!$C$18+SQRT(('Ejercicio 3 - TIR'!$E$18-'Ejercicio 3 - TIR'!$C$18)*('Ejercicio 3 - TIR'!$D$18-'Ejercicio 3 - TIR'!$C$18)*L945),'Ejercicio 3 - TIR'!$E$18-SQRT(('Ejercicio 3 - TIR'!$E$18-'Ejercicio 3 - TIR'!$C$18)*('Ejercicio 3 - TIR'!$E$18-'Ejercicio 3 - TIR'!$D$18)*(1-L945)))</f>
        <v>34678.9298038439</v>
      </c>
      <c r="N945" s="16">
        <f ca="1" t="shared" ref="N945:R945" si="7023">RAND()</f>
        <v>0.519147860260921</v>
      </c>
      <c r="O945" s="17">
        <f ca="1">IF(N945&lt;=('Ejercicio 3 - TIR'!$D$18-'Ejercicio 3 - TIR'!$C$18)/('Ejercicio 3 - TIR'!$E$18-'Ejercicio 3 - TIR'!$C$18),'Ejercicio 3 - TIR'!$C$18+SQRT(('Ejercicio 3 - TIR'!$E$18-'Ejercicio 3 - TIR'!$C$18)*('Ejercicio 3 - TIR'!$D$18-'Ejercicio 3 - TIR'!$C$18)*N945),'Ejercicio 3 - TIR'!$E$18-SQRT(('Ejercicio 3 - TIR'!$E$18-'Ejercicio 3 - TIR'!$C$18)*('Ejercicio 3 - TIR'!$E$18-'Ejercicio 3 - TIR'!$D$18)*(1-N945)))</f>
        <v>38824.5214623309</v>
      </c>
      <c r="P945" s="16">
        <f ca="1" t="shared" si="7023"/>
        <v>0.32285691306259</v>
      </c>
      <c r="Q945" s="18">
        <f ca="1">IF(P945&lt;=('Ejercicio 3 - TIR'!$D$22-'Ejercicio 3 - TIR'!$C$22)/('Ejercicio 3 - TIR'!$E$22-'Ejercicio 3 - TIR'!$C$22),'Ejercicio 3 - TIR'!$C$22+SQRT(('Ejercicio 3 - TIR'!$E$22-'Ejercicio 3 - TIR'!$C$22)*('Ejercicio 3 - TIR'!$D$22-'Ejercicio 3 - TIR'!$C$22)*P945),'Ejercicio 3 - TIR'!$E$22-SQRT(('Ejercicio 3 - TIR'!$E$22-'Ejercicio 3 - TIR'!$C$22)*('Ejercicio 3 - TIR'!$E$22-'Ejercicio 3 - TIR'!$D$22)*(1-P945)))</f>
        <v>0.144106896181646</v>
      </c>
      <c r="R945" s="16">
        <f ca="1" t="shared" si="7023"/>
        <v>0.722501363962724</v>
      </c>
      <c r="S945" s="18">
        <f ca="1">IF(R945&lt;=('Ejercicio 3 - TIR'!$D$23-'Ejercicio 3 - TIR'!$C$23)/('Ejercicio 3 - TIR'!$E$23-'Ejercicio 3 - TIR'!$C$23),'Ejercicio 3 - TIR'!$C$23+SQRT(('Ejercicio 3 - TIR'!$E$23-'Ejercicio 3 - TIR'!$C$23)*('Ejercicio 3 - TIR'!$D$23-'Ejercicio 3 - TIR'!$C$23)*R945),'Ejercicio 3 - TIR'!$E$23-SQRT(('Ejercicio 3 - TIR'!$E$23-'Ejercicio 3 - TIR'!$C$23)*('Ejercicio 3 - TIR'!$E$23-'Ejercicio 3 - TIR'!$D$23)*(1-R945)))</f>
        <v>0.157650558287351</v>
      </c>
      <c r="T945" s="16">
        <f ca="1" t="shared" ref="T945:X945" si="7024">RAND()</f>
        <v>0.11641749718803</v>
      </c>
      <c r="U945" s="18">
        <f ca="1">IF(T945&lt;=('Ejercicio 3 - TIR'!$D$24-'Ejercicio 3 - TIR'!$C$24)/('Ejercicio 3 - TIR'!$E$24-'Ejercicio 3 - TIR'!$C$24),'Ejercicio 3 - TIR'!$C$24+SQRT(('Ejercicio 3 - TIR'!$E$24-'Ejercicio 3 - TIR'!$C$24)*('Ejercicio 3 - TIR'!$D$24-'Ejercicio 3 - TIR'!$C$24)*T945),'Ejercicio 3 - TIR'!$E$24-SQRT(('Ejercicio 3 - TIR'!$E$24-'Ejercicio 3 - TIR'!$C$24)*('Ejercicio 3 - TIR'!$E$24-'Ejercicio 3 - TIR'!$D$24)*(1-T945)))</f>
        <v>0.165635752111583</v>
      </c>
      <c r="V945" s="16">
        <f ca="1" t="shared" si="7024"/>
        <v>0.730199690410783</v>
      </c>
      <c r="W945" s="18">
        <f ca="1">IF(V945&lt;=('Ejercicio 3 - TIR'!$D$25-'Ejercicio 3 - TIR'!$C$25)/('Ejercicio 3 - TIR'!$E$25-'Ejercicio 3 - TIR'!$C$25),'Ejercicio 3 - TIR'!$C$25+SQRT(('Ejercicio 3 - TIR'!$E$25-'Ejercicio 3 - TIR'!$C$25)*('Ejercicio 3 - TIR'!$D$25-'Ejercicio 3 - TIR'!$C$25)*V945),'Ejercicio 3 - TIR'!$E$25-SQRT(('Ejercicio 3 - TIR'!$E$25-'Ejercicio 3 - TIR'!$C$25)*('Ejercicio 3 - TIR'!$E$25-'Ejercicio 3 - TIR'!$D$25)*(1-V945)))</f>
        <v>0.219270517681512</v>
      </c>
      <c r="X945" s="16">
        <f ca="1" t="shared" si="7024"/>
        <v>0.0762807290560445</v>
      </c>
      <c r="Y945" s="18">
        <f ca="1">IF(X945&lt;=('Ejercicio 3 - TIR'!$D$26-'Ejercicio 3 - TIR'!$C$26)/('Ejercicio 3 - TIR'!$E$26-'Ejercicio 3 - TIR'!$C$26),'Ejercicio 3 - TIR'!$C$26+SQRT(('Ejercicio 3 - TIR'!$E$26-'Ejercicio 3 - TIR'!$C$26)*('Ejercicio 3 - TIR'!$D$26-'Ejercicio 3 - TIR'!$C$26)*X945),'Ejercicio 3 - TIR'!$E$26-SQRT(('Ejercicio 3 - TIR'!$E$26-'Ejercicio 3 - TIR'!$C$26)*('Ejercicio 3 - TIR'!$E$26-'Ejercicio 3 - TIR'!$D$26)*(1-X945)))</f>
        <v>0.20435123578133</v>
      </c>
      <c r="Z945" s="16">
        <f ca="1" t="shared" si="6668"/>
        <v>1.14410689618165</v>
      </c>
      <c r="AA945" s="16">
        <f ca="1" t="shared" si="6669"/>
        <v>1.32447598710509</v>
      </c>
      <c r="AB945" s="16">
        <f ca="1" t="shared" si="6670"/>
        <v>1.54385656338297</v>
      </c>
      <c r="AC945" s="16">
        <f ca="1" t="shared" si="6671"/>
        <v>1.88237879126196</v>
      </c>
      <c r="AD945" s="16">
        <f ca="1" t="shared" si="6672"/>
        <v>2.26704522346491</v>
      </c>
      <c r="AE945" s="15">
        <f ca="1" t="shared" si="6673"/>
        <v>4385.38446988055</v>
      </c>
      <c r="AF945" s="15">
        <f ca="1" t="shared" si="6674"/>
        <v>5076.7427798619</v>
      </c>
      <c r="AG945" s="15">
        <f ca="1" t="shared" si="6675"/>
        <v>5917.63288848138</v>
      </c>
      <c r="AH945" s="15">
        <f ca="1" t="shared" si="6676"/>
        <v>7215.19531538783</v>
      </c>
      <c r="AI945" s="15">
        <f ca="1" t="shared" si="6677"/>
        <v>8689.62939449099</v>
      </c>
      <c r="AJ945" s="17">
        <f ca="1" t="shared" si="6678"/>
        <v>43963.9214049752</v>
      </c>
      <c r="AK945" s="17">
        <f ca="1" t="shared" si="6679"/>
        <v>51357.8261252656</v>
      </c>
      <c r="AL945" s="17">
        <f ca="1" t="shared" si="6680"/>
        <v>66922.7260727434</v>
      </c>
      <c r="AM945" s="17">
        <f ca="1" t="shared" si="6681"/>
        <v>65278.8819664179</v>
      </c>
      <c r="AN945" s="17">
        <f ca="1" t="shared" si="6682"/>
        <v>88016.9459344879</v>
      </c>
      <c r="AO945" s="17">
        <f ca="1">C945/'Ejercicio 3 - TIR'!$D$7</f>
        <v>16383.4658245207</v>
      </c>
      <c r="AP945" s="17">
        <f ca="1" t="shared" si="6683"/>
        <v>27580.4555804545</v>
      </c>
      <c r="AQ945" s="17">
        <f ca="1" t="shared" si="6684"/>
        <v>34974.3603007449</v>
      </c>
      <c r="AR945" s="17">
        <f ca="1" t="shared" si="6685"/>
        <v>50539.2602482227</v>
      </c>
      <c r="AS945" s="17">
        <f ca="1" t="shared" si="6686"/>
        <v>48895.4161418973</v>
      </c>
      <c r="AT945" s="17">
        <f ca="1" t="shared" si="6687"/>
        <v>71633.4801099672</v>
      </c>
      <c r="AU945" s="17">
        <f ca="1">AP945*'Ejercicio 3 - TIR'!$D$5</f>
        <v>13790.2277902273</v>
      </c>
      <c r="AV945" s="17">
        <f ca="1">AQ945*'Ejercicio 3 - TIR'!$D$5</f>
        <v>17487.1801503724</v>
      </c>
      <c r="AW945" s="17">
        <f ca="1">AR945*'Ejercicio 3 - TIR'!$D$5</f>
        <v>25269.6301241114</v>
      </c>
      <c r="AX945" s="17">
        <f ca="1">AS945*'Ejercicio 3 - TIR'!$D$5</f>
        <v>24447.7080709486</v>
      </c>
      <c r="AY945" s="17">
        <f ca="1">AT945*'Ejercicio 3 - TIR'!$D$5</f>
        <v>35816.7400549836</v>
      </c>
      <c r="AZ945" s="17">
        <f ca="1" t="shared" ref="AZ945:BD945" si="7025">AJ945-AU945-AE945</f>
        <v>25788.3091448674</v>
      </c>
      <c r="BA945" s="17">
        <f ca="1" t="shared" si="7025"/>
        <v>28793.9031950312</v>
      </c>
      <c r="BB945" s="17">
        <f ca="1" t="shared" si="7025"/>
        <v>35735.4630601507</v>
      </c>
      <c r="BC945" s="17">
        <f ca="1" t="shared" si="7025"/>
        <v>33615.9785800815</v>
      </c>
      <c r="BD945" s="17">
        <f ca="1" t="shared" si="7025"/>
        <v>43510.5764850133</v>
      </c>
      <c r="BE945" s="17">
        <f ca="1" t="shared" ref="BE945:BI945" si="7026">AZ945/Z945</f>
        <v>22540.1221082868</v>
      </c>
      <c r="BF945" s="17">
        <f ca="1" t="shared" si="7026"/>
        <v>21739.8453995124</v>
      </c>
      <c r="BG945" s="17">
        <f ca="1" t="shared" si="7026"/>
        <v>23146.8802916803</v>
      </c>
      <c r="BH945" s="17">
        <f ca="1" t="shared" si="7026"/>
        <v>17858.2433759494</v>
      </c>
      <c r="BI945" s="17">
        <f ca="1" t="shared" si="7026"/>
        <v>19192.6371978203</v>
      </c>
      <c r="BJ945" s="17">
        <f ca="1" t="shared" si="6690"/>
        <v>68989.5152759949</v>
      </c>
      <c r="BK945" s="17">
        <f ca="1" t="shared" si="6691"/>
        <v>37142.0579412801</v>
      </c>
      <c r="BL945" s="17">
        <f ca="1" t="shared" si="6692"/>
        <v>106131.573217275</v>
      </c>
      <c r="BM945" s="17">
        <f ca="1">BK945*'Ejercicio 3 - TIR'!$D$5</f>
        <v>18571.02897064</v>
      </c>
      <c r="BN945" s="17">
        <f ca="1" t="shared" si="6693"/>
        <v>87560.544246635</v>
      </c>
      <c r="BO945" s="17">
        <f ca="1" t="shared" si="6694"/>
        <v>38623.2013990481</v>
      </c>
      <c r="BP945" s="17">
        <f ca="1" t="shared" si="6695"/>
        <v>-112348.797609391</v>
      </c>
      <c r="BQ945" s="17">
        <f ca="1" t="shared" ref="BQ945:BT945" si="7027">BE945</f>
        <v>22540.1221082868</v>
      </c>
      <c r="BR945" s="17">
        <f ca="1" t="shared" si="7027"/>
        <v>21739.8453995124</v>
      </c>
      <c r="BS945" s="17">
        <f ca="1" t="shared" si="7027"/>
        <v>23146.8802916803</v>
      </c>
      <c r="BT945" s="17">
        <f ca="1" t="shared" si="7027"/>
        <v>17858.2433759494</v>
      </c>
      <c r="BU945" s="17">
        <f ca="1" t="shared" si="6697"/>
        <v>57815.8385968683</v>
      </c>
      <c r="BV945" s="19">
        <f ca="1" t="shared" si="6698"/>
        <v>7.41508124571055</v>
      </c>
    </row>
    <row r="946" ht="15" customHeight="1" spans="1:74">
      <c r="A946" s="15">
        <v>945</v>
      </c>
      <c r="B946" s="16">
        <f ca="1" t="shared" ref="B946:F946" si="7028">RAND()</f>
        <v>0.921573722015315</v>
      </c>
      <c r="C946" s="17">
        <f ca="1">IF(B946&lt;=('Ejercicio 3 - TIR'!$D$13-'Ejercicio 3 - TIR'!$C$13)/('Ejercicio 3 - TIR'!$E$13-'Ejercicio 3 - TIR'!$C$13),'Ejercicio 3 - TIR'!$C$13+SQRT(('Ejercicio 3 - TIR'!$E$13-'Ejercicio 3 - TIR'!$C$13)*('Ejercicio 3 - TIR'!$D$13-'Ejercicio 3 - TIR'!$C$13)*B946),'Ejercicio 3 - TIR'!$E$13-SQRT(('Ejercicio 3 - TIR'!$E$13-'Ejercicio 3 - TIR'!$C$13)*('Ejercicio 3 - TIR'!$E$13-'Ejercicio 3 - TIR'!$D$13)*(1-B946)))</f>
        <v>90298.8900850665</v>
      </c>
      <c r="D946" s="16">
        <f ca="1" t="shared" si="7028"/>
        <v>0.230824447371911</v>
      </c>
      <c r="E946" s="17">
        <f ca="1">IF(D946&lt;=('Ejercicio 3 - TIR'!$D$14-'Ejercicio 3 - TIR'!$C$14)/('Ejercicio 3 - TIR'!$E$14-'Ejercicio 3 - TIR'!$C$14),'Ejercicio 3 - TIR'!$C$14+SQRT(('Ejercicio 3 - TIR'!$E$14-'Ejercicio 3 - TIR'!$C$14)*('Ejercicio 3 - TIR'!$D$14-'Ejercicio 3 - TIR'!$C$14)*D946),'Ejercicio 3 - TIR'!$E$14-SQRT(('Ejercicio 3 - TIR'!$E$14-'Ejercicio 3 - TIR'!$C$14)*('Ejercicio 3 - TIR'!$E$14-'Ejercicio 3 - TIR'!$D$14)*(1-D946)))</f>
        <v>29160.749157651</v>
      </c>
      <c r="F946" s="16">
        <f ca="1" t="shared" si="7028"/>
        <v>0.303760948933512</v>
      </c>
      <c r="G946" s="17">
        <f ca="1">IF(F946&lt;=('Ejercicio 3 - TIR'!$D$18-'Ejercicio 3 - TIR'!$C$18)/('Ejercicio 3 - TIR'!$E$18-'Ejercicio 3 - TIR'!$C$18),'Ejercicio 3 - TIR'!$C$18+SQRT(('Ejercicio 3 - TIR'!$E$18-'Ejercicio 3 - TIR'!$C$18)*('Ejercicio 3 - TIR'!$D$18-'Ejercicio 3 - TIR'!$C$18)*F946),'Ejercicio 3 - TIR'!$E$18-SQRT(('Ejercicio 3 - TIR'!$E$18-'Ejercicio 3 - TIR'!$C$18)*('Ejercicio 3 - TIR'!$E$18-'Ejercicio 3 - TIR'!$D$18)*(1-F946)))</f>
        <v>36750.1216537205</v>
      </c>
      <c r="H946" s="16">
        <f ca="1" t="shared" ref="H946:L946" si="7029">RAND()</f>
        <v>0.153350271198344</v>
      </c>
      <c r="I946" s="17">
        <f ca="1">IF(H946&lt;=('Ejercicio 3 - TIR'!$D$18-'Ejercicio 3 - TIR'!$C$18)/('Ejercicio 3 - TIR'!$E$18-'Ejercicio 3 - TIR'!$C$18),'Ejercicio 3 - TIR'!$C$18+SQRT(('Ejercicio 3 - TIR'!$E$18-'Ejercicio 3 - TIR'!$C$18)*('Ejercicio 3 - TIR'!$D$18-'Ejercicio 3 - TIR'!$C$18)*H946),'Ejercicio 3 - TIR'!$E$18-SQRT(('Ejercicio 3 - TIR'!$E$18-'Ejercicio 3 - TIR'!$C$18)*('Ejercicio 3 - TIR'!$E$18-'Ejercicio 3 - TIR'!$D$18)*(1-H946)))</f>
        <v>34796.0964001729</v>
      </c>
      <c r="J946" s="16">
        <f ca="1" t="shared" si="7029"/>
        <v>0.565451145756739</v>
      </c>
      <c r="K946" s="17">
        <f ca="1">IF(J946&lt;=('Ejercicio 3 - TIR'!$D$18-'Ejercicio 3 - TIR'!$C$18)/('Ejercicio 3 - TIR'!$E$18-'Ejercicio 3 - TIR'!$C$18),'Ejercicio 3 - TIR'!$C$18+SQRT(('Ejercicio 3 - TIR'!$E$18-'Ejercicio 3 - TIR'!$C$18)*('Ejercicio 3 - TIR'!$D$18-'Ejercicio 3 - TIR'!$C$18)*J946),'Ejercicio 3 - TIR'!$E$18-SQRT(('Ejercicio 3 - TIR'!$E$18-'Ejercicio 3 - TIR'!$C$18)*('Ejercicio 3 - TIR'!$E$18-'Ejercicio 3 - TIR'!$D$18)*(1-J946)))</f>
        <v>39209.6510174659</v>
      </c>
      <c r="L946" s="16">
        <f ca="1" t="shared" si="7029"/>
        <v>0.0328062780795839</v>
      </c>
      <c r="M946" s="17">
        <f ca="1">IF(L946&lt;=('Ejercicio 3 - TIR'!$D$18-'Ejercicio 3 - TIR'!$C$18)/('Ejercicio 3 - TIR'!$E$18-'Ejercicio 3 - TIR'!$C$18),'Ejercicio 3 - TIR'!$C$18+SQRT(('Ejercicio 3 - TIR'!$E$18-'Ejercicio 3 - TIR'!$C$18)*('Ejercicio 3 - TIR'!$D$18-'Ejercicio 3 - TIR'!$C$18)*L946),'Ejercicio 3 - TIR'!$E$18-SQRT(('Ejercicio 3 - TIR'!$E$18-'Ejercicio 3 - TIR'!$C$18)*('Ejercicio 3 - TIR'!$E$18-'Ejercicio 3 - TIR'!$D$18)*(1-L946)))</f>
        <v>32218.3195693898</v>
      </c>
      <c r="N946" s="16">
        <f ca="1" t="shared" ref="N946:R946" si="7030">RAND()</f>
        <v>0.153026003306205</v>
      </c>
      <c r="O946" s="17">
        <f ca="1">IF(N946&lt;=('Ejercicio 3 - TIR'!$D$18-'Ejercicio 3 - TIR'!$C$18)/('Ejercicio 3 - TIR'!$E$18-'Ejercicio 3 - TIR'!$C$18),'Ejercicio 3 - TIR'!$C$18+SQRT(('Ejercicio 3 - TIR'!$E$18-'Ejercicio 3 - TIR'!$C$18)*('Ejercicio 3 - TIR'!$D$18-'Ejercicio 3 - TIR'!$C$18)*N946),'Ejercicio 3 - TIR'!$E$18-SQRT(('Ejercicio 3 - TIR'!$E$18-'Ejercicio 3 - TIR'!$C$18)*('Ejercicio 3 - TIR'!$E$18-'Ejercicio 3 - TIR'!$D$18)*(1-N946)))</f>
        <v>34791.0229070555</v>
      </c>
      <c r="P946" s="16">
        <f ca="1" t="shared" si="7030"/>
        <v>0.255798122715593</v>
      </c>
      <c r="Q946" s="18">
        <f ca="1">IF(P946&lt;=('Ejercicio 3 - TIR'!$D$22-'Ejercicio 3 - TIR'!$C$22)/('Ejercicio 3 - TIR'!$E$22-'Ejercicio 3 - TIR'!$C$22),'Ejercicio 3 - TIR'!$C$22+SQRT(('Ejercicio 3 - TIR'!$E$22-'Ejercicio 3 - TIR'!$C$22)*('Ejercicio 3 - TIR'!$D$22-'Ejercicio 3 - TIR'!$C$22)*P946),'Ejercicio 3 - TIR'!$E$22-SQRT(('Ejercicio 3 - TIR'!$E$22-'Ejercicio 3 - TIR'!$C$22)*('Ejercicio 3 - TIR'!$E$22-'Ejercicio 3 - TIR'!$D$22)*(1-P946)))</f>
        <v>0.141457786952248</v>
      </c>
      <c r="R946" s="16">
        <f ca="1" t="shared" si="7030"/>
        <v>0.537185410756013</v>
      </c>
      <c r="S946" s="18">
        <f ca="1">IF(R946&lt;=('Ejercicio 3 - TIR'!$D$23-'Ejercicio 3 - TIR'!$C$23)/('Ejercicio 3 - TIR'!$E$23-'Ejercicio 3 - TIR'!$C$23),'Ejercicio 3 - TIR'!$C$23+SQRT(('Ejercicio 3 - TIR'!$E$23-'Ejercicio 3 - TIR'!$C$23)*('Ejercicio 3 - TIR'!$D$23-'Ejercicio 3 - TIR'!$C$23)*R946),'Ejercicio 3 - TIR'!$E$23-SQRT(('Ejercicio 3 - TIR'!$E$23-'Ejercicio 3 - TIR'!$C$23)*('Ejercicio 3 - TIR'!$E$23-'Ejercicio 3 - TIR'!$D$23)*(1-R946)))</f>
        <v>0.151137112745964</v>
      </c>
      <c r="T946" s="16">
        <f ca="1" t="shared" ref="T946:X946" si="7031">RAND()</f>
        <v>0.000864185676967777</v>
      </c>
      <c r="U946" s="18">
        <f ca="1">IF(T946&lt;=('Ejercicio 3 - TIR'!$D$24-'Ejercicio 3 - TIR'!$C$24)/('Ejercicio 3 - TIR'!$E$24-'Ejercicio 3 - TIR'!$C$24),'Ejercicio 3 - TIR'!$C$24+SQRT(('Ejercicio 3 - TIR'!$E$24-'Ejercicio 3 - TIR'!$C$24)*('Ejercicio 3 - TIR'!$D$24-'Ejercicio 3 - TIR'!$C$24)*T946),'Ejercicio 3 - TIR'!$E$24-SQRT(('Ejercicio 3 - TIR'!$E$24-'Ejercicio 3 - TIR'!$C$24)*('Ejercicio 3 - TIR'!$E$24-'Ejercicio 3 - TIR'!$D$24)*(1-T946)))</f>
        <v>0.15134714138888</v>
      </c>
      <c r="V946" s="16">
        <f ca="1" t="shared" si="7031"/>
        <v>0.433871158027068</v>
      </c>
      <c r="W946" s="18">
        <f ca="1">IF(V946&lt;=('Ejercicio 3 - TIR'!$D$25-'Ejercicio 3 - TIR'!$C$25)/('Ejercicio 3 - TIR'!$E$25-'Ejercicio 3 - TIR'!$C$25),'Ejercicio 3 - TIR'!$C$25+SQRT(('Ejercicio 3 - TIR'!$E$25-'Ejercicio 3 - TIR'!$C$25)*('Ejercicio 3 - TIR'!$D$25-'Ejercicio 3 - TIR'!$C$25)*V946),'Ejercicio 3 - TIR'!$E$25-SQRT(('Ejercicio 3 - TIR'!$E$25-'Ejercicio 3 - TIR'!$C$25)*('Ejercicio 3 - TIR'!$E$25-'Ejercicio 3 - TIR'!$D$25)*(1-V946)))</f>
        <v>0.205486508259795</v>
      </c>
      <c r="X946" s="16">
        <f ca="1" t="shared" si="7031"/>
        <v>0.663381298243648</v>
      </c>
      <c r="Y946" s="18">
        <f ca="1">IF(X946&lt;=('Ejercicio 3 - TIR'!$D$26-'Ejercicio 3 - TIR'!$C$26)/('Ejercicio 3 - TIR'!$E$26-'Ejercicio 3 - TIR'!$C$26),'Ejercicio 3 - TIR'!$C$26+SQRT(('Ejercicio 3 - TIR'!$E$26-'Ejercicio 3 - TIR'!$C$26)*('Ejercicio 3 - TIR'!$D$26-'Ejercicio 3 - TIR'!$C$26)*X946),'Ejercicio 3 - TIR'!$E$26-SQRT(('Ejercicio 3 - TIR'!$E$26-'Ejercicio 3 - TIR'!$C$26)*('Ejercicio 3 - TIR'!$E$26-'Ejercicio 3 - TIR'!$D$26)*(1-X946)))</f>
        <v>0.237365026216916</v>
      </c>
      <c r="Z946" s="16">
        <f ca="1" t="shared" si="6668"/>
        <v>1.14145778695225</v>
      </c>
      <c r="AA946" s="16">
        <f ca="1" t="shared" si="6669"/>
        <v>1.31397442119361</v>
      </c>
      <c r="AB946" s="16">
        <f ca="1" t="shared" si="6670"/>
        <v>1.51284069369937</v>
      </c>
      <c r="AC946" s="16">
        <f ca="1" t="shared" si="6671"/>
        <v>1.82370904540098</v>
      </c>
      <c r="AD946" s="16">
        <f ca="1" t="shared" si="6672"/>
        <v>2.25659379077461</v>
      </c>
      <c r="AE946" s="15">
        <f ca="1" t="shared" si="6673"/>
        <v>4125.01504171094</v>
      </c>
      <c r="AF946" s="15">
        <f ca="1" t="shared" si="6674"/>
        <v>4748.4579051488</v>
      </c>
      <c r="AG946" s="15">
        <f ca="1" t="shared" si="6675"/>
        <v>5467.1234350985</v>
      </c>
      <c r="AH946" s="15">
        <f ca="1" t="shared" si="6676"/>
        <v>6590.54354000219</v>
      </c>
      <c r="AI946" s="15">
        <f ca="1" t="shared" si="6677"/>
        <v>8154.90808015854</v>
      </c>
      <c r="AJ946" s="17">
        <f ca="1" t="shared" si="6678"/>
        <v>41948.7125330817</v>
      </c>
      <c r="AK946" s="17">
        <f ca="1" t="shared" si="6679"/>
        <v>45721.1806272142</v>
      </c>
      <c r="AL946" s="17">
        <f ca="1" t="shared" si="6680"/>
        <v>59317.9556449733</v>
      </c>
      <c r="AM946" s="17">
        <f ca="1" t="shared" si="6681"/>
        <v>58756.8408263155</v>
      </c>
      <c r="AN946" s="17">
        <f ca="1" t="shared" si="6682"/>
        <v>78509.2062667587</v>
      </c>
      <c r="AO946" s="17">
        <f ca="1">C946/'Ejercicio 3 - TIR'!$D$7</f>
        <v>18059.7780170133</v>
      </c>
      <c r="AP946" s="17">
        <f ca="1" t="shared" si="6683"/>
        <v>23888.9345160684</v>
      </c>
      <c r="AQ946" s="17">
        <f ca="1" t="shared" si="6684"/>
        <v>27661.4026102009</v>
      </c>
      <c r="AR946" s="17">
        <f ca="1" t="shared" si="6685"/>
        <v>41258.17762796</v>
      </c>
      <c r="AS946" s="17">
        <f ca="1" t="shared" si="6686"/>
        <v>40697.0628093022</v>
      </c>
      <c r="AT946" s="17">
        <f ca="1" t="shared" si="6687"/>
        <v>60449.4282497454</v>
      </c>
      <c r="AU946" s="17">
        <f ca="1">AP946*'Ejercicio 3 - TIR'!$D$5</f>
        <v>11944.4672580342</v>
      </c>
      <c r="AV946" s="17">
        <f ca="1">AQ946*'Ejercicio 3 - TIR'!$D$5</f>
        <v>13830.7013051005</v>
      </c>
      <c r="AW946" s="17">
        <f ca="1">AR946*'Ejercicio 3 - TIR'!$D$5</f>
        <v>20629.08881398</v>
      </c>
      <c r="AX946" s="17">
        <f ca="1">AS946*'Ejercicio 3 - TIR'!$D$5</f>
        <v>20348.5314046511</v>
      </c>
      <c r="AY946" s="17">
        <f ca="1">AT946*'Ejercicio 3 - TIR'!$D$5</f>
        <v>30224.7141248727</v>
      </c>
      <c r="AZ946" s="17">
        <f ca="1" t="shared" ref="AZ946:BD946" si="7032">AJ946-AU946-AE946</f>
        <v>25879.2302333366</v>
      </c>
      <c r="BA946" s="17">
        <f ca="1" t="shared" si="7032"/>
        <v>27142.021416965</v>
      </c>
      <c r="BB946" s="17">
        <f ca="1" t="shared" si="7032"/>
        <v>33221.7433958948</v>
      </c>
      <c r="BC946" s="17">
        <f ca="1" t="shared" si="7032"/>
        <v>31817.7658816622</v>
      </c>
      <c r="BD946" s="17">
        <f ca="1" t="shared" si="7032"/>
        <v>40129.5840617274</v>
      </c>
      <c r="BE946" s="17">
        <f ca="1" t="shared" ref="BE946:BI946" si="7033">AZ946/Z946</f>
        <v>22672.0869831161</v>
      </c>
      <c r="BF946" s="17">
        <f ca="1" t="shared" si="7033"/>
        <v>20656.4305812812</v>
      </c>
      <c r="BG946" s="17">
        <f ca="1" t="shared" si="7033"/>
        <v>21959.8425229144</v>
      </c>
      <c r="BH946" s="17">
        <f ca="1" t="shared" si="7033"/>
        <v>17446.7336014482</v>
      </c>
      <c r="BI946" s="17">
        <f ca="1" t="shared" si="7033"/>
        <v>17783.255553474</v>
      </c>
      <c r="BJ946" s="17">
        <f ca="1" t="shared" si="6690"/>
        <v>65803.9654834911</v>
      </c>
      <c r="BK946" s="17">
        <f ca="1" t="shared" si="6691"/>
        <v>40753.58293596</v>
      </c>
      <c r="BL946" s="17">
        <f ca="1" t="shared" si="6692"/>
        <v>106557.548419451</v>
      </c>
      <c r="BM946" s="17">
        <f ca="1">BK946*'Ejercicio 3 - TIR'!$D$5</f>
        <v>20376.79146798</v>
      </c>
      <c r="BN946" s="17">
        <f ca="1" t="shared" si="6693"/>
        <v>86180.7569514711</v>
      </c>
      <c r="BO946" s="17">
        <f ca="1" t="shared" si="6694"/>
        <v>38190.6381661576</v>
      </c>
      <c r="BP946" s="17">
        <f ca="1" t="shared" si="6695"/>
        <v>-119459.639242717</v>
      </c>
      <c r="BQ946" s="17">
        <f ca="1" t="shared" ref="BQ946:BT946" si="7034">BE946</f>
        <v>22672.0869831161</v>
      </c>
      <c r="BR946" s="17">
        <f ca="1" t="shared" si="7034"/>
        <v>20656.4305812812</v>
      </c>
      <c r="BS946" s="17">
        <f ca="1" t="shared" si="7034"/>
        <v>21959.8425229144</v>
      </c>
      <c r="BT946" s="17">
        <f ca="1" t="shared" si="7034"/>
        <v>17446.7336014482</v>
      </c>
      <c r="BU946" s="17">
        <f ca="1" t="shared" si="6697"/>
        <v>55973.8937196316</v>
      </c>
      <c r="BV946" s="19">
        <f ca="1" t="shared" si="6698"/>
        <v>4.4847757133845</v>
      </c>
    </row>
    <row r="947" ht="15" customHeight="1" spans="1:74">
      <c r="A947" s="15">
        <v>946</v>
      </c>
      <c r="B947" s="16">
        <f ca="1" t="shared" ref="B947:F947" si="7035">RAND()</f>
        <v>0.452149693859896</v>
      </c>
      <c r="C947" s="17">
        <f ca="1">IF(B947&lt;=('Ejercicio 3 - TIR'!$D$13-'Ejercicio 3 - TIR'!$C$13)/('Ejercicio 3 - TIR'!$E$13-'Ejercicio 3 - TIR'!$C$13),'Ejercicio 3 - TIR'!$C$13+SQRT(('Ejercicio 3 - TIR'!$E$13-'Ejercicio 3 - TIR'!$C$13)*('Ejercicio 3 - TIR'!$D$13-'Ejercicio 3 - TIR'!$C$13)*B947),'Ejercicio 3 - TIR'!$E$13-SQRT(('Ejercicio 3 - TIR'!$E$13-'Ejercicio 3 - TIR'!$C$13)*('Ejercicio 3 - TIR'!$E$13-'Ejercicio 3 - TIR'!$D$13)*(1-B947)))</f>
        <v>74359.7900287824</v>
      </c>
      <c r="D947" s="16">
        <f ca="1" t="shared" si="7035"/>
        <v>0.733585921392097</v>
      </c>
      <c r="E947" s="17">
        <f ca="1">IF(D947&lt;=('Ejercicio 3 - TIR'!$D$14-'Ejercicio 3 - TIR'!$C$14)/('Ejercicio 3 - TIR'!$E$14-'Ejercicio 3 - TIR'!$C$14),'Ejercicio 3 - TIR'!$C$14+SQRT(('Ejercicio 3 - TIR'!$E$14-'Ejercicio 3 - TIR'!$C$14)*('Ejercicio 3 - TIR'!$D$14-'Ejercicio 3 - TIR'!$C$14)*D947),'Ejercicio 3 - TIR'!$E$14-SQRT(('Ejercicio 3 - TIR'!$E$14-'Ejercicio 3 - TIR'!$C$14)*('Ejercicio 3 - TIR'!$E$14-'Ejercicio 3 - TIR'!$D$14)*(1-D947)))</f>
        <v>33678.4407152044</v>
      </c>
      <c r="F947" s="16">
        <f ca="1" t="shared" si="7035"/>
        <v>0.192966780369048</v>
      </c>
      <c r="G947" s="17">
        <f ca="1">IF(F947&lt;=('Ejercicio 3 - TIR'!$D$18-'Ejercicio 3 - TIR'!$C$18)/('Ejercicio 3 - TIR'!$E$18-'Ejercicio 3 - TIR'!$C$18),'Ejercicio 3 - TIR'!$C$18+SQRT(('Ejercicio 3 - TIR'!$E$18-'Ejercicio 3 - TIR'!$C$18)*('Ejercicio 3 - TIR'!$D$18-'Ejercicio 3 - TIR'!$C$18)*F947),'Ejercicio 3 - TIR'!$E$18-SQRT(('Ejercicio 3 - TIR'!$E$18-'Ejercicio 3 - TIR'!$C$18)*('Ejercicio 3 - TIR'!$E$18-'Ejercicio 3 - TIR'!$D$18)*(1-F947)))</f>
        <v>35380.0573468465</v>
      </c>
      <c r="H947" s="16">
        <f ca="1" t="shared" ref="H947:L947" si="7036">RAND()</f>
        <v>0.427931696818922</v>
      </c>
      <c r="I947" s="17">
        <f ca="1">IF(H947&lt;=('Ejercicio 3 - TIR'!$D$18-'Ejercicio 3 - TIR'!$C$18)/('Ejercicio 3 - TIR'!$E$18-'Ejercicio 3 - TIR'!$C$18),'Ejercicio 3 - TIR'!$C$18+SQRT(('Ejercicio 3 - TIR'!$E$18-'Ejercicio 3 - TIR'!$C$18)*('Ejercicio 3 - TIR'!$D$18-'Ejercicio 3 - TIR'!$C$18)*H947),'Ejercicio 3 - TIR'!$E$18-SQRT(('Ejercicio 3 - TIR'!$E$18-'Ejercicio 3 - TIR'!$C$18)*('Ejercicio 3 - TIR'!$E$18-'Ejercicio 3 - TIR'!$D$18)*(1-H947)))</f>
        <v>38011.8508799676</v>
      </c>
      <c r="J947" s="16">
        <f ca="1" t="shared" si="7036"/>
        <v>0.4854429965558</v>
      </c>
      <c r="K947" s="17">
        <f ca="1">IF(J947&lt;=('Ejercicio 3 - TIR'!$D$18-'Ejercicio 3 - TIR'!$C$18)/('Ejercicio 3 - TIR'!$E$18-'Ejercicio 3 - TIR'!$C$18),'Ejercicio 3 - TIR'!$C$18+SQRT(('Ejercicio 3 - TIR'!$E$18-'Ejercicio 3 - TIR'!$C$18)*('Ejercicio 3 - TIR'!$D$18-'Ejercicio 3 - TIR'!$C$18)*J947),'Ejercicio 3 - TIR'!$E$18-SQRT(('Ejercicio 3 - TIR'!$E$18-'Ejercicio 3 - TIR'!$C$18)*('Ejercicio 3 - TIR'!$E$18-'Ejercicio 3 - TIR'!$D$18)*(1-J947)))</f>
        <v>38533.2555032279</v>
      </c>
      <c r="L947" s="16">
        <f ca="1" t="shared" si="7036"/>
        <v>0.489099384486746</v>
      </c>
      <c r="M947" s="17">
        <f ca="1">IF(L947&lt;=('Ejercicio 3 - TIR'!$D$18-'Ejercicio 3 - TIR'!$C$18)/('Ejercicio 3 - TIR'!$E$18-'Ejercicio 3 - TIR'!$C$18),'Ejercicio 3 - TIR'!$C$18+SQRT(('Ejercicio 3 - TIR'!$E$18-'Ejercicio 3 - TIR'!$C$18)*('Ejercicio 3 - TIR'!$D$18-'Ejercicio 3 - TIR'!$C$18)*L947),'Ejercicio 3 - TIR'!$E$18-SQRT(('Ejercicio 3 - TIR'!$E$18-'Ejercicio 3 - TIR'!$C$18)*('Ejercicio 3 - TIR'!$E$18-'Ejercicio 3 - TIR'!$D$18)*(1-L947)))</f>
        <v>38565.3317316384</v>
      </c>
      <c r="N947" s="16">
        <f ca="1" t="shared" ref="N947:R947" si="7037">RAND()</f>
        <v>0.591865667187798</v>
      </c>
      <c r="O947" s="17">
        <f ca="1">IF(N947&lt;=('Ejercicio 3 - TIR'!$D$18-'Ejercicio 3 - TIR'!$C$18)/('Ejercicio 3 - TIR'!$E$18-'Ejercicio 3 - TIR'!$C$18),'Ejercicio 3 - TIR'!$C$18+SQRT(('Ejercicio 3 - TIR'!$E$18-'Ejercicio 3 - TIR'!$C$18)*('Ejercicio 3 - TIR'!$D$18-'Ejercicio 3 - TIR'!$C$18)*N947),'Ejercicio 3 - TIR'!$E$18-SQRT(('Ejercicio 3 - TIR'!$E$18-'Ejercicio 3 - TIR'!$C$18)*('Ejercicio 3 - TIR'!$E$18-'Ejercicio 3 - TIR'!$D$18)*(1-N947)))</f>
        <v>39422.30598517</v>
      </c>
      <c r="P947" s="16">
        <f ca="1" t="shared" si="7037"/>
        <v>0.957724857940709</v>
      </c>
      <c r="Q947" s="18">
        <f ca="1">IF(P947&lt;=('Ejercicio 3 - TIR'!$D$22-'Ejercicio 3 - TIR'!$C$22)/('Ejercicio 3 - TIR'!$E$22-'Ejercicio 3 - TIR'!$C$22),'Ejercicio 3 - TIR'!$C$22+SQRT(('Ejercicio 3 - TIR'!$E$22-'Ejercicio 3 - TIR'!$C$22)*('Ejercicio 3 - TIR'!$D$22-'Ejercicio 3 - TIR'!$C$22)*P947),'Ejercicio 3 - TIR'!$E$22-SQRT(('Ejercicio 3 - TIR'!$E$22-'Ejercicio 3 - TIR'!$C$22)*('Ejercicio 3 - TIR'!$E$22-'Ejercicio 3 - TIR'!$D$22)*(1-P947)))</f>
        <v>0.171276740534254</v>
      </c>
      <c r="R947" s="16">
        <f ca="1" t="shared" si="7037"/>
        <v>0.595962501733569</v>
      </c>
      <c r="S947" s="18">
        <f ca="1">IF(R947&lt;=('Ejercicio 3 - TIR'!$D$23-'Ejercicio 3 - TIR'!$C$23)/('Ejercicio 3 - TIR'!$E$23-'Ejercicio 3 - TIR'!$C$23),'Ejercicio 3 - TIR'!$C$23+SQRT(('Ejercicio 3 - TIR'!$E$23-'Ejercicio 3 - TIR'!$C$23)*('Ejercicio 3 - TIR'!$D$23-'Ejercicio 3 - TIR'!$C$23)*R947),'Ejercicio 3 - TIR'!$E$23-SQRT(('Ejercicio 3 - TIR'!$E$23-'Ejercicio 3 - TIR'!$C$23)*('Ejercicio 3 - TIR'!$E$23-'Ejercicio 3 - TIR'!$D$23)*(1-R947)))</f>
        <v>0.153032102475729</v>
      </c>
      <c r="T947" s="16">
        <f ca="1" t="shared" ref="T947:X947" si="7038">RAND()</f>
        <v>0.0184928473893993</v>
      </c>
      <c r="U947" s="18">
        <f ca="1">IF(T947&lt;=('Ejercicio 3 - TIR'!$D$24-'Ejercicio 3 - TIR'!$C$24)/('Ejercicio 3 - TIR'!$E$24-'Ejercicio 3 - TIR'!$C$24),'Ejercicio 3 - TIR'!$C$24+SQRT(('Ejercicio 3 - TIR'!$E$24-'Ejercicio 3 - TIR'!$C$24)*('Ejercicio 3 - TIR'!$D$24-'Ejercicio 3 - TIR'!$C$24)*T947),'Ejercicio 3 - TIR'!$E$24-SQRT(('Ejercicio 3 - TIR'!$E$24-'Ejercicio 3 - TIR'!$C$24)*('Ejercicio 3 - TIR'!$E$24-'Ejercicio 3 - TIR'!$D$24)*(1-T947)))</f>
        <v>0.156231771779979</v>
      </c>
      <c r="V947" s="16">
        <f ca="1" t="shared" si="7038"/>
        <v>0.109025836183944</v>
      </c>
      <c r="W947" s="18">
        <f ca="1">IF(V947&lt;=('Ejercicio 3 - TIR'!$D$25-'Ejercicio 3 - TIR'!$C$25)/('Ejercicio 3 - TIR'!$E$25-'Ejercicio 3 - TIR'!$C$25),'Ejercicio 3 - TIR'!$C$25+SQRT(('Ejercicio 3 - TIR'!$E$25-'Ejercicio 3 - TIR'!$C$25)*('Ejercicio 3 - TIR'!$D$25-'Ejercicio 3 - TIR'!$C$25)*V947),'Ejercicio 3 - TIR'!$E$25-SQRT(('Ejercicio 3 - TIR'!$E$25-'Ejercicio 3 - TIR'!$C$25)*('Ejercicio 3 - TIR'!$E$25-'Ejercicio 3 - TIR'!$D$25)*(1-V947)))</f>
        <v>0.192354601193787</v>
      </c>
      <c r="X947" s="16">
        <f ca="1" t="shared" si="7038"/>
        <v>0.730146047892168</v>
      </c>
      <c r="Y947" s="18">
        <f ca="1">IF(X947&lt;=('Ejercicio 3 - TIR'!$D$26-'Ejercicio 3 - TIR'!$C$26)/('Ejercicio 3 - TIR'!$E$26-'Ejercicio 3 - TIR'!$C$26),'Ejercicio 3 - TIR'!$C$26+SQRT(('Ejercicio 3 - TIR'!$E$26-'Ejercicio 3 - TIR'!$C$26)*('Ejercicio 3 - TIR'!$D$26-'Ejercicio 3 - TIR'!$C$26)*X947),'Ejercicio 3 - TIR'!$E$26-SQRT(('Ejercicio 3 - TIR'!$E$26-'Ejercicio 3 - TIR'!$C$26)*('Ejercicio 3 - TIR'!$E$26-'Ejercicio 3 - TIR'!$D$26)*(1-X947)))</f>
        <v>0.241826562358332</v>
      </c>
      <c r="Z947" s="16">
        <f ca="1" t="shared" si="6668"/>
        <v>1.17127674053425</v>
      </c>
      <c r="AA947" s="16">
        <f ca="1" t="shared" si="6669"/>
        <v>1.35051968271913</v>
      </c>
      <c r="AB947" s="16">
        <f ca="1" t="shared" si="6670"/>
        <v>1.56151376557407</v>
      </c>
      <c r="AC947" s="16">
        <f ca="1" t="shared" si="6671"/>
        <v>1.86187812320968</v>
      </c>
      <c r="AD947" s="16">
        <f ca="1" t="shared" si="6672"/>
        <v>2.31212970927566</v>
      </c>
      <c r="AE947" s="15">
        <f ca="1" t="shared" si="6673"/>
        <v>5768.33355197633</v>
      </c>
      <c r="AF947" s="15">
        <f ca="1" t="shared" si="6674"/>
        <v>6651.07376321655</v>
      </c>
      <c r="AG947" s="15">
        <f ca="1" t="shared" si="6675"/>
        <v>7690.1828014832</v>
      </c>
      <c r="AH947" s="15">
        <f ca="1" t="shared" si="6676"/>
        <v>9169.42484736982</v>
      </c>
      <c r="AI947" s="15">
        <f ca="1" t="shared" si="6677"/>
        <v>11386.8353370123</v>
      </c>
      <c r="AJ947" s="17">
        <f ca="1" t="shared" si="6678"/>
        <v>41439.8382491294</v>
      </c>
      <c r="AK947" s="17">
        <f ca="1" t="shared" si="6679"/>
        <v>51335.7527899808</v>
      </c>
      <c r="AL947" s="17">
        <f ca="1" t="shared" si="6680"/>
        <v>60170.2089006734</v>
      </c>
      <c r="AM947" s="17">
        <f ca="1" t="shared" si="6681"/>
        <v>71803.9474654618</v>
      </c>
      <c r="AN947" s="17">
        <f ca="1" t="shared" si="6682"/>
        <v>91149.4848764673</v>
      </c>
      <c r="AO947" s="17">
        <f ca="1">C947/'Ejercicio 3 - TIR'!$D$7</f>
        <v>14871.9580057565</v>
      </c>
      <c r="AP947" s="17">
        <f ca="1" t="shared" si="6683"/>
        <v>26567.8802433729</v>
      </c>
      <c r="AQ947" s="17">
        <f ca="1" t="shared" si="6684"/>
        <v>36463.7947842243</v>
      </c>
      <c r="AR947" s="17">
        <f ca="1" t="shared" si="6685"/>
        <v>45298.2508949169</v>
      </c>
      <c r="AS947" s="17">
        <f ca="1" t="shared" si="6686"/>
        <v>56931.9894597053</v>
      </c>
      <c r="AT947" s="17">
        <f ca="1" t="shared" si="6687"/>
        <v>76277.5268707108</v>
      </c>
      <c r="AU947" s="17">
        <f ca="1">AP947*'Ejercicio 3 - TIR'!$D$5</f>
        <v>13283.9401216864</v>
      </c>
      <c r="AV947" s="17">
        <f ca="1">AQ947*'Ejercicio 3 - TIR'!$D$5</f>
        <v>18231.8973921122</v>
      </c>
      <c r="AW947" s="17">
        <f ca="1">AR947*'Ejercicio 3 - TIR'!$D$5</f>
        <v>22649.1254474584</v>
      </c>
      <c r="AX947" s="17">
        <f ca="1">AS947*'Ejercicio 3 - TIR'!$D$5</f>
        <v>28465.9947298526</v>
      </c>
      <c r="AY947" s="17">
        <f ca="1">AT947*'Ejercicio 3 - TIR'!$D$5</f>
        <v>38138.7634353554</v>
      </c>
      <c r="AZ947" s="17">
        <f ca="1" t="shared" ref="AZ947:BD947" si="7039">AJ947-AU947-AE947</f>
        <v>22387.5645754666</v>
      </c>
      <c r="BA947" s="17">
        <f ca="1" t="shared" si="7039"/>
        <v>26452.7816346521</v>
      </c>
      <c r="BB947" s="17">
        <f ca="1" t="shared" si="7039"/>
        <v>29830.9006517317</v>
      </c>
      <c r="BC947" s="17">
        <f ca="1" t="shared" si="7039"/>
        <v>34168.5278882393</v>
      </c>
      <c r="BD947" s="17">
        <f ca="1" t="shared" si="7039"/>
        <v>41623.8861040996</v>
      </c>
      <c r="BE947" s="17">
        <f ca="1" t="shared" ref="BE947:BI947" si="7040">AZ947/Z947</f>
        <v>19113.8129877444</v>
      </c>
      <c r="BF947" s="17">
        <f ca="1" t="shared" si="7040"/>
        <v>19587.1130003764</v>
      </c>
      <c r="BG947" s="17">
        <f ca="1" t="shared" si="7040"/>
        <v>19103.8345670713</v>
      </c>
      <c r="BH947" s="17">
        <f ca="1" t="shared" si="7040"/>
        <v>18351.6458259557</v>
      </c>
      <c r="BI947" s="17">
        <f ca="1" t="shared" si="7040"/>
        <v>18002.4009626775</v>
      </c>
      <c r="BJ947" s="17">
        <f ca="1" t="shared" si="6690"/>
        <v>77868.9233397032</v>
      </c>
      <c r="BK947" s="17">
        <f ca="1" t="shared" si="6691"/>
        <v>34385.8959402096</v>
      </c>
      <c r="BL947" s="17">
        <f ca="1" t="shared" si="6692"/>
        <v>112254.819279913</v>
      </c>
      <c r="BM947" s="17">
        <f ca="1">BK947*'Ejercicio 3 - TIR'!$D$5</f>
        <v>17192.9479701048</v>
      </c>
      <c r="BN947" s="17">
        <f ca="1" t="shared" si="6693"/>
        <v>95061.871309808</v>
      </c>
      <c r="BO947" s="17">
        <f ca="1" t="shared" si="6694"/>
        <v>41114.4197180826</v>
      </c>
      <c r="BP947" s="17">
        <f ca="1" t="shared" si="6695"/>
        <v>-108038.230743987</v>
      </c>
      <c r="BQ947" s="17">
        <f ca="1" t="shared" ref="BQ947:BT947" si="7041">BE947</f>
        <v>19113.8129877444</v>
      </c>
      <c r="BR947" s="17">
        <f ca="1" t="shared" si="7041"/>
        <v>19587.1130003764</v>
      </c>
      <c r="BS947" s="17">
        <f ca="1" t="shared" si="7041"/>
        <v>19103.8345670713</v>
      </c>
      <c r="BT947" s="17">
        <f ca="1" t="shared" si="7041"/>
        <v>18351.6458259557</v>
      </c>
      <c r="BU947" s="17">
        <f ca="1" t="shared" si="6697"/>
        <v>59116.8206807602</v>
      </c>
      <c r="BV947" s="19">
        <f ca="1" t="shared" si="6698"/>
        <v>6.61651858763457</v>
      </c>
    </row>
    <row r="948" ht="15" customHeight="1" spans="1:74">
      <c r="A948" s="15">
        <v>947</v>
      </c>
      <c r="B948" s="16">
        <f ca="1" t="shared" ref="B948:F948" si="7042">RAND()</f>
        <v>0.304924828488966</v>
      </c>
      <c r="C948" s="17">
        <f ca="1">IF(B948&lt;=('Ejercicio 3 - TIR'!$D$13-'Ejercicio 3 - TIR'!$C$13)/('Ejercicio 3 - TIR'!$E$13-'Ejercicio 3 - TIR'!$C$13),'Ejercicio 3 - TIR'!$C$13+SQRT(('Ejercicio 3 - TIR'!$E$13-'Ejercicio 3 - TIR'!$C$13)*('Ejercicio 3 - TIR'!$D$13-'Ejercicio 3 - TIR'!$C$13)*B948),'Ejercicio 3 - TIR'!$E$13-SQRT(('Ejercicio 3 - TIR'!$E$13-'Ejercicio 3 - TIR'!$C$13)*('Ejercicio 3 - TIR'!$E$13-'Ejercicio 3 - TIR'!$D$13)*(1-B948)))</f>
        <v>71119.3800999141</v>
      </c>
      <c r="D948" s="16">
        <f ca="1" t="shared" si="7042"/>
        <v>0.723256348742822</v>
      </c>
      <c r="E948" s="17">
        <f ca="1">IF(D948&lt;=('Ejercicio 3 - TIR'!$D$14-'Ejercicio 3 - TIR'!$C$14)/('Ejercicio 3 - TIR'!$E$14-'Ejercicio 3 - TIR'!$C$14),'Ejercicio 3 - TIR'!$C$14+SQRT(('Ejercicio 3 - TIR'!$E$14-'Ejercicio 3 - TIR'!$C$14)*('Ejercicio 3 - TIR'!$D$14-'Ejercicio 3 - TIR'!$C$14)*D948),'Ejercicio 3 - TIR'!$E$14-SQRT(('Ejercicio 3 - TIR'!$E$14-'Ejercicio 3 - TIR'!$C$14)*('Ejercicio 3 - TIR'!$E$14-'Ejercicio 3 - TIR'!$D$14)*(1-D948)))</f>
        <v>33557.0544245216</v>
      </c>
      <c r="F948" s="16">
        <f ca="1" t="shared" si="7042"/>
        <v>0.0546138498170194</v>
      </c>
      <c r="G948" s="17">
        <f ca="1">IF(F948&lt;=('Ejercicio 3 - TIR'!$D$18-'Ejercicio 3 - TIR'!$C$18)/('Ejercicio 3 - TIR'!$E$18-'Ejercicio 3 - TIR'!$C$18),'Ejercicio 3 - TIR'!$C$18+SQRT(('Ejercicio 3 - TIR'!$E$18-'Ejercicio 3 - TIR'!$C$18)*('Ejercicio 3 - TIR'!$D$18-'Ejercicio 3 - TIR'!$C$18)*F948),'Ejercicio 3 - TIR'!$E$18-SQRT(('Ejercicio 3 - TIR'!$E$18-'Ejercicio 3 - TIR'!$C$18)*('Ejercicio 3 - TIR'!$E$18-'Ejercicio 3 - TIR'!$D$18)*(1-F948)))</f>
        <v>32862.1805450658</v>
      </c>
      <c r="H948" s="16">
        <f ca="1" t="shared" ref="H948:L948" si="7043">RAND()</f>
        <v>0.713814280816103</v>
      </c>
      <c r="I948" s="17">
        <f ca="1">IF(H948&lt;=('Ejercicio 3 - TIR'!$D$18-'Ejercicio 3 - TIR'!$C$18)/('Ejercicio 3 - TIR'!$E$18-'Ejercicio 3 - TIR'!$C$18),'Ejercicio 3 - TIR'!$C$18+SQRT(('Ejercicio 3 - TIR'!$E$18-'Ejercicio 3 - TIR'!$C$18)*('Ejercicio 3 - TIR'!$D$18-'Ejercicio 3 - TIR'!$C$18)*H948),'Ejercicio 3 - TIR'!$E$18-SQRT(('Ejercicio 3 - TIR'!$E$18-'Ejercicio 3 - TIR'!$C$18)*('Ejercicio 3 - TIR'!$E$18-'Ejercicio 3 - TIR'!$D$18)*(1-H948)))</f>
        <v>40367.082027621</v>
      </c>
      <c r="J948" s="16">
        <f ca="1" t="shared" si="7043"/>
        <v>0.993935713781154</v>
      </c>
      <c r="K948" s="17">
        <f ca="1">IF(J948&lt;=('Ejercicio 3 - TIR'!$D$18-'Ejercicio 3 - TIR'!$C$18)/('Ejercicio 3 - TIR'!$E$18-'Ejercicio 3 - TIR'!$C$18),'Ejercicio 3 - TIR'!$C$18+SQRT(('Ejercicio 3 - TIR'!$E$18-'Ejercicio 3 - TIR'!$C$18)*('Ejercicio 3 - TIR'!$D$18-'Ejercicio 3 - TIR'!$C$18)*J948),'Ejercicio 3 - TIR'!$E$18-SQRT(('Ejercicio 3 - TIR'!$E$18-'Ejercicio 3 - TIR'!$C$18)*('Ejercicio 3 - TIR'!$E$18-'Ejercicio 3 - TIR'!$D$18)*(1-J948)))</f>
        <v>44325.5954727217</v>
      </c>
      <c r="L948" s="16">
        <f ca="1" t="shared" si="7043"/>
        <v>0.427137726413004</v>
      </c>
      <c r="M948" s="17">
        <f ca="1">IF(L948&lt;=('Ejercicio 3 - TIR'!$D$18-'Ejercicio 3 - TIR'!$C$18)/('Ejercicio 3 - TIR'!$E$18-'Ejercicio 3 - TIR'!$C$18),'Ejercicio 3 - TIR'!$C$18+SQRT(('Ejercicio 3 - TIR'!$E$18-'Ejercicio 3 - TIR'!$C$18)*('Ejercicio 3 - TIR'!$D$18-'Ejercicio 3 - TIR'!$C$18)*L948),'Ejercicio 3 - TIR'!$E$18-SQRT(('Ejercicio 3 - TIR'!$E$18-'Ejercicio 3 - TIR'!$C$18)*('Ejercicio 3 - TIR'!$E$18-'Ejercicio 3 - TIR'!$D$18)*(1-L948)))</f>
        <v>38004.4149668761</v>
      </c>
      <c r="N948" s="16">
        <f ca="1" t="shared" ref="N948:R948" si="7044">RAND()</f>
        <v>0.922321014606</v>
      </c>
      <c r="O948" s="17">
        <f ca="1">IF(N948&lt;=('Ejercicio 3 - TIR'!$D$18-'Ejercicio 3 - TIR'!$C$18)/('Ejercicio 3 - TIR'!$E$18-'Ejercicio 3 - TIR'!$C$18),'Ejercicio 3 - TIR'!$C$18+SQRT(('Ejercicio 3 - TIR'!$E$18-'Ejercicio 3 - TIR'!$C$18)*('Ejercicio 3 - TIR'!$D$18-'Ejercicio 3 - TIR'!$C$18)*N948),'Ejercicio 3 - TIR'!$E$18-SQRT(('Ejercicio 3 - TIR'!$E$18-'Ejercicio 3 - TIR'!$C$18)*('Ejercicio 3 - TIR'!$E$18-'Ejercicio 3 - TIR'!$D$18)*(1-N948)))</f>
        <v>42586.3049271812</v>
      </c>
      <c r="P948" s="16">
        <f ca="1" t="shared" si="7044"/>
        <v>0.0563476527156799</v>
      </c>
      <c r="Q948" s="18">
        <f ca="1">IF(P948&lt;=('Ejercicio 3 - TIR'!$D$22-'Ejercicio 3 - TIR'!$C$22)/('Ejercicio 3 - TIR'!$E$22-'Ejercicio 3 - TIR'!$C$22),'Ejercicio 3 - TIR'!$C$22+SQRT(('Ejercicio 3 - TIR'!$E$22-'Ejercicio 3 - TIR'!$C$22)*('Ejercicio 3 - TIR'!$D$22-'Ejercicio 3 - TIR'!$C$22)*P948),'Ejercicio 3 - TIR'!$E$22-SQRT(('Ejercicio 3 - TIR'!$E$22-'Ejercicio 3 - TIR'!$C$22)*('Ejercicio 3 - TIR'!$E$22-'Ejercicio 3 - TIR'!$D$22)*(1-P948)))</f>
        <v>0.130071036435652</v>
      </c>
      <c r="R948" s="16">
        <f ca="1" t="shared" si="7044"/>
        <v>0.250229385131493</v>
      </c>
      <c r="S948" s="18">
        <f ca="1">IF(R948&lt;=('Ejercicio 3 - TIR'!$D$23-'Ejercicio 3 - TIR'!$C$23)/('Ejercicio 3 - TIR'!$E$23-'Ejercicio 3 - TIR'!$C$23),'Ejercicio 3 - TIR'!$C$23+SQRT(('Ejercicio 3 - TIR'!$E$23-'Ejercicio 3 - TIR'!$C$23)*('Ejercicio 3 - TIR'!$D$23-'Ejercicio 3 - TIR'!$C$23)*R948),'Ejercicio 3 - TIR'!$E$23-SQRT(('Ejercicio 3 - TIR'!$E$23-'Ejercicio 3 - TIR'!$C$23)*('Ejercicio 3 - TIR'!$E$23-'Ejercicio 3 - TIR'!$D$23)*(1-R948)))</f>
        <v>0.141222933191166</v>
      </c>
      <c r="T948" s="16">
        <f ca="1" t="shared" ref="T948:X948" si="7045">RAND()</f>
        <v>0.0316491287946661</v>
      </c>
      <c r="U948" s="18">
        <f ca="1">IF(T948&lt;=('Ejercicio 3 - TIR'!$D$24-'Ejercicio 3 - TIR'!$C$24)/('Ejercicio 3 - TIR'!$E$24-'Ejercicio 3 - TIR'!$C$24),'Ejercicio 3 - TIR'!$C$24+SQRT(('Ejercicio 3 - TIR'!$E$24-'Ejercicio 3 - TIR'!$C$24)*('Ejercicio 3 - TIR'!$D$24-'Ejercicio 3 - TIR'!$C$24)*T948),'Ejercicio 3 - TIR'!$E$24-SQRT(('Ejercicio 3 - TIR'!$E$24-'Ejercicio 3 - TIR'!$C$24)*('Ejercicio 3 - TIR'!$E$24-'Ejercicio 3 - TIR'!$D$24)*(1-T948)))</f>
        <v>0.158152494738962</v>
      </c>
      <c r="V948" s="16">
        <f ca="1" t="shared" si="7045"/>
        <v>0.868185479028407</v>
      </c>
      <c r="W948" s="18">
        <f ca="1">IF(V948&lt;=('Ejercicio 3 - TIR'!$D$25-'Ejercicio 3 - TIR'!$C$25)/('Ejercicio 3 - TIR'!$E$25-'Ejercicio 3 - TIR'!$C$25),'Ejercicio 3 - TIR'!$C$25+SQRT(('Ejercicio 3 - TIR'!$E$25-'Ejercicio 3 - TIR'!$C$25)*('Ejercicio 3 - TIR'!$D$25-'Ejercicio 3 - TIR'!$C$25)*V948),'Ejercicio 3 - TIR'!$E$25-SQRT(('Ejercicio 3 - TIR'!$E$25-'Ejercicio 3 - TIR'!$C$25)*('Ejercicio 3 - TIR'!$E$25-'Ejercicio 3 - TIR'!$D$25)*(1-V948)))</f>
        <v>0.22852092126276</v>
      </c>
      <c r="X948" s="16">
        <f ca="1" t="shared" si="7045"/>
        <v>0.341966383014942</v>
      </c>
      <c r="Y948" s="18">
        <f ca="1">IF(X948&lt;=('Ejercicio 3 - TIR'!$D$26-'Ejercicio 3 - TIR'!$C$26)/('Ejercicio 3 - TIR'!$E$26-'Ejercicio 3 - TIR'!$C$26),'Ejercicio 3 - TIR'!$C$26+SQRT(('Ejercicio 3 - TIR'!$E$26-'Ejercicio 3 - TIR'!$C$26)*('Ejercicio 3 - TIR'!$D$26-'Ejercicio 3 - TIR'!$C$26)*X948),'Ejercicio 3 - TIR'!$E$26-SQRT(('Ejercicio 3 - TIR'!$E$26-'Ejercicio 3 - TIR'!$C$26)*('Ejercicio 3 - TIR'!$E$26-'Ejercicio 3 - TIR'!$D$26)*(1-X948)))</f>
        <v>0.220389753131535</v>
      </c>
      <c r="Z948" s="16">
        <f ca="1" t="shared" si="6668"/>
        <v>1.13007103643565</v>
      </c>
      <c r="AA948" s="16">
        <f ca="1" t="shared" si="6669"/>
        <v>1.28966298291548</v>
      </c>
      <c r="AB948" s="16">
        <f ca="1" t="shared" si="6670"/>
        <v>1.49362640103605</v>
      </c>
      <c r="AC948" s="16">
        <f ca="1" t="shared" si="6671"/>
        <v>1.83495128222319</v>
      </c>
      <c r="AD948" s="16">
        <f ca="1" t="shared" si="6672"/>
        <v>2.23935574232075</v>
      </c>
      <c r="AE948" s="15">
        <f ca="1" t="shared" si="6673"/>
        <v>4364.8008487251</v>
      </c>
      <c r="AF948" s="15">
        <f ca="1" t="shared" si="6674"/>
        <v>4981.21082737734</v>
      </c>
      <c r="AG948" s="15">
        <f ca="1" t="shared" si="6675"/>
        <v>5769.0017465478</v>
      </c>
      <c r="AH948" s="15">
        <f ca="1" t="shared" si="6676"/>
        <v>7087.33934043537</v>
      </c>
      <c r="AI948" s="15">
        <f ca="1" t="shared" si="6677"/>
        <v>8649.31630803334</v>
      </c>
      <c r="AJ948" s="17">
        <f ca="1" t="shared" si="6678"/>
        <v>37136.598428098</v>
      </c>
      <c r="AK948" s="17">
        <f ca="1" t="shared" si="6679"/>
        <v>52059.9314193354</v>
      </c>
      <c r="AL948" s="17">
        <f ca="1" t="shared" si="6680"/>
        <v>66205.8796397011</v>
      </c>
      <c r="AM948" s="17">
        <f ca="1" t="shared" si="6681"/>
        <v>69736.2499736114</v>
      </c>
      <c r="AN948" s="17">
        <f ca="1" t="shared" si="6682"/>
        <v>95365.8864829055</v>
      </c>
      <c r="AO948" s="17">
        <f ca="1">C948/'Ejercicio 3 - TIR'!$D$7</f>
        <v>14223.8760199828</v>
      </c>
      <c r="AP948" s="17">
        <f ca="1" t="shared" si="6683"/>
        <v>22912.7224081152</v>
      </c>
      <c r="AQ948" s="17">
        <f ca="1" t="shared" si="6684"/>
        <v>37836.0553993526</v>
      </c>
      <c r="AR948" s="17">
        <f ca="1" t="shared" si="6685"/>
        <v>51982.0036197183</v>
      </c>
      <c r="AS948" s="17">
        <f ca="1" t="shared" si="6686"/>
        <v>55512.3739536286</v>
      </c>
      <c r="AT948" s="17">
        <f ca="1" t="shared" si="6687"/>
        <v>81142.0104629227</v>
      </c>
      <c r="AU948" s="17">
        <f ca="1">AP948*'Ejercicio 3 - TIR'!$D$5</f>
        <v>11456.3612040576</v>
      </c>
      <c r="AV948" s="17">
        <f ca="1">AQ948*'Ejercicio 3 - TIR'!$D$5</f>
        <v>18918.0276996763</v>
      </c>
      <c r="AW948" s="17">
        <f ca="1">AR948*'Ejercicio 3 - TIR'!$D$5</f>
        <v>25991.0018098592</v>
      </c>
      <c r="AX948" s="17">
        <f ca="1">AS948*'Ejercicio 3 - TIR'!$D$5</f>
        <v>27756.1869768143</v>
      </c>
      <c r="AY948" s="17">
        <f ca="1">AT948*'Ejercicio 3 - TIR'!$D$5</f>
        <v>40571.0052314613</v>
      </c>
      <c r="AZ948" s="17">
        <f ca="1" t="shared" ref="AZ948:BD948" si="7046">AJ948-AU948-AE948</f>
        <v>21315.4363753153</v>
      </c>
      <c r="BA948" s="17">
        <f ca="1" t="shared" si="7046"/>
        <v>28160.6928922817</v>
      </c>
      <c r="BB948" s="17">
        <f ca="1" t="shared" si="7046"/>
        <v>34445.8760832942</v>
      </c>
      <c r="BC948" s="17">
        <f ca="1" t="shared" si="7046"/>
        <v>34892.7236563617</v>
      </c>
      <c r="BD948" s="17">
        <f ca="1" t="shared" si="7046"/>
        <v>46145.5649434108</v>
      </c>
      <c r="BE948" s="17">
        <f ca="1" t="shared" ref="BE948:BI948" si="7047">AZ948/Z948</f>
        <v>18862.0322865243</v>
      </c>
      <c r="BF948" s="17">
        <f ca="1" t="shared" si="7047"/>
        <v>21835.6991441441</v>
      </c>
      <c r="BG948" s="17">
        <f ca="1" t="shared" si="7047"/>
        <v>23061.9089615723</v>
      </c>
      <c r="BH948" s="17">
        <f ca="1" t="shared" si="7047"/>
        <v>19015.6131088595</v>
      </c>
      <c r="BI948" s="17">
        <f ca="1" t="shared" si="7047"/>
        <v>20606.6254107478</v>
      </c>
      <c r="BJ948" s="17">
        <f ca="1" t="shared" si="6690"/>
        <v>75146.1825209223</v>
      </c>
      <c r="BK948" s="17">
        <f ca="1" t="shared" si="6691"/>
        <v>31852.3184434069</v>
      </c>
      <c r="BL948" s="17">
        <f ca="1" t="shared" si="6692"/>
        <v>106998.500964329</v>
      </c>
      <c r="BM948" s="17">
        <f ca="1">BK948*'Ejercicio 3 - TIR'!$D$5</f>
        <v>15926.1592217035</v>
      </c>
      <c r="BN948" s="17">
        <f ca="1" t="shared" si="6693"/>
        <v>91072.3417426258</v>
      </c>
      <c r="BO948" s="17">
        <f ca="1" t="shared" si="6694"/>
        <v>40668.992434513</v>
      </c>
      <c r="BP948" s="17">
        <f ca="1" t="shared" si="6695"/>
        <v>-104676.434524436</v>
      </c>
      <c r="BQ948" s="17">
        <f ca="1" t="shared" ref="BQ948:BT948" si="7048">BE948</f>
        <v>18862.0322865243</v>
      </c>
      <c r="BR948" s="17">
        <f ca="1" t="shared" si="7048"/>
        <v>21835.6991441441</v>
      </c>
      <c r="BS948" s="17">
        <f ca="1" t="shared" si="7048"/>
        <v>23061.9089615723</v>
      </c>
      <c r="BT948" s="17">
        <f ca="1" t="shared" si="7048"/>
        <v>19015.6131088595</v>
      </c>
      <c r="BU948" s="17">
        <f ca="1" t="shared" si="6697"/>
        <v>61275.6178452608</v>
      </c>
      <c r="BV948" s="19">
        <f ca="1" t="shared" si="6698"/>
        <v>9.64788971632724</v>
      </c>
    </row>
    <row r="949" ht="15" customHeight="1" spans="1:74">
      <c r="A949" s="15">
        <v>948</v>
      </c>
      <c r="B949" s="16">
        <f ca="1" t="shared" ref="B949:F949" si="7049">RAND()</f>
        <v>0.853385868652823</v>
      </c>
      <c r="C949" s="17">
        <f ca="1">IF(B949&lt;=('Ejercicio 3 - TIR'!$D$13-'Ejercicio 3 - TIR'!$C$13)/('Ejercicio 3 - TIR'!$E$13-'Ejercicio 3 - TIR'!$C$13),'Ejercicio 3 - TIR'!$C$13+SQRT(('Ejercicio 3 - TIR'!$E$13-'Ejercicio 3 - TIR'!$C$13)*('Ejercicio 3 - TIR'!$D$13-'Ejercicio 3 - TIR'!$C$13)*B949),'Ejercicio 3 - TIR'!$E$13-SQRT(('Ejercicio 3 - TIR'!$E$13-'Ejercicio 3 - TIR'!$C$13)*('Ejercicio 3 - TIR'!$E$13-'Ejercicio 3 - TIR'!$D$13)*(1-B949)))</f>
        <v>86735.8770506071</v>
      </c>
      <c r="D949" s="16">
        <f ca="1" t="shared" si="7049"/>
        <v>0.575307425424264</v>
      </c>
      <c r="E949" s="17">
        <f ca="1">IF(D949&lt;=('Ejercicio 3 - TIR'!$D$14-'Ejercicio 3 - TIR'!$C$14)/('Ejercicio 3 - TIR'!$E$14-'Ejercicio 3 - TIR'!$C$14),'Ejercicio 3 - TIR'!$C$14+SQRT(('Ejercicio 3 - TIR'!$E$14-'Ejercicio 3 - TIR'!$C$14)*('Ejercicio 3 - TIR'!$D$14-'Ejercicio 3 - TIR'!$C$14)*D949),'Ejercicio 3 - TIR'!$E$14-SQRT(('Ejercicio 3 - TIR'!$E$14-'Ejercicio 3 - TIR'!$C$14)*('Ejercicio 3 - TIR'!$E$14-'Ejercicio 3 - TIR'!$D$14)*(1-D949)))</f>
        <v>32018.5285700968</v>
      </c>
      <c r="F949" s="16">
        <f ca="1" t="shared" si="7049"/>
        <v>0.523810895185782</v>
      </c>
      <c r="G949" s="17">
        <f ca="1">IF(F949&lt;=('Ejercicio 3 - TIR'!$D$18-'Ejercicio 3 - TIR'!$C$18)/('Ejercicio 3 - TIR'!$E$18-'Ejercicio 3 - TIR'!$C$18),'Ejercicio 3 - TIR'!$C$18+SQRT(('Ejercicio 3 - TIR'!$E$18-'Ejercicio 3 - TIR'!$C$18)*('Ejercicio 3 - TIR'!$D$18-'Ejercicio 3 - TIR'!$C$18)*F949),'Ejercicio 3 - TIR'!$E$18-SQRT(('Ejercicio 3 - TIR'!$E$18-'Ejercicio 3 - TIR'!$C$18)*('Ejercicio 3 - TIR'!$E$18-'Ejercicio 3 - TIR'!$D$18)*(1-F949)))</f>
        <v>38864.0642076796</v>
      </c>
      <c r="H949" s="16">
        <f ca="1" t="shared" ref="H949:L949" si="7050">RAND()</f>
        <v>0.390520066851525</v>
      </c>
      <c r="I949" s="17">
        <f ca="1">IF(H949&lt;=('Ejercicio 3 - TIR'!$D$18-'Ejercicio 3 - TIR'!$C$18)/('Ejercicio 3 - TIR'!$E$18-'Ejercicio 3 - TIR'!$C$18),'Ejercicio 3 - TIR'!$C$18+SQRT(('Ejercicio 3 - TIR'!$E$18-'Ejercicio 3 - TIR'!$C$18)*('Ejercicio 3 - TIR'!$D$18-'Ejercicio 3 - TIR'!$C$18)*H949),'Ejercicio 3 - TIR'!$E$18-SQRT(('Ejercicio 3 - TIR'!$E$18-'Ejercicio 3 - TIR'!$C$18)*('Ejercicio 3 - TIR'!$E$18-'Ejercicio 3 - TIR'!$D$18)*(1-H949)))</f>
        <v>37653.6272464583</v>
      </c>
      <c r="J949" s="16">
        <f ca="1" t="shared" si="7050"/>
        <v>0.11323882609791</v>
      </c>
      <c r="K949" s="17">
        <f ca="1">IF(J949&lt;=('Ejercicio 3 - TIR'!$D$18-'Ejercicio 3 - TIR'!$C$18)/('Ejercicio 3 - TIR'!$E$18-'Ejercicio 3 - TIR'!$C$18),'Ejercicio 3 - TIR'!$C$18+SQRT(('Ejercicio 3 - TIR'!$E$18-'Ejercicio 3 - TIR'!$C$18)*('Ejercicio 3 - TIR'!$D$18-'Ejercicio 3 - TIR'!$C$18)*J949),'Ejercicio 3 - TIR'!$E$18-SQRT(('Ejercicio 3 - TIR'!$E$18-'Ejercicio 3 - TIR'!$C$18)*('Ejercicio 3 - TIR'!$E$18-'Ejercicio 3 - TIR'!$D$18)*(1-J949)))</f>
        <v>34121.3861642276</v>
      </c>
      <c r="L949" s="16">
        <f ca="1" t="shared" si="7050"/>
        <v>0.885650596435493</v>
      </c>
      <c r="M949" s="17">
        <f ca="1">IF(L949&lt;=('Ejercicio 3 - TIR'!$D$18-'Ejercicio 3 - TIR'!$C$18)/('Ejercicio 3 - TIR'!$E$18-'Ejercicio 3 - TIR'!$C$18),'Ejercicio 3 - TIR'!$C$18+SQRT(('Ejercicio 3 - TIR'!$E$18-'Ejercicio 3 - TIR'!$C$18)*('Ejercicio 3 - TIR'!$D$18-'Ejercicio 3 - TIR'!$C$18)*L949),'Ejercicio 3 - TIR'!$E$18-SQRT(('Ejercicio 3 - TIR'!$E$18-'Ejercicio 3 - TIR'!$C$18)*('Ejercicio 3 - TIR'!$E$18-'Ejercicio 3 - TIR'!$D$18)*(1-L949)))</f>
        <v>42071.4841186468</v>
      </c>
      <c r="N949" s="16">
        <f ca="1" t="shared" ref="N949:R949" si="7051">RAND()</f>
        <v>0.661217351663262</v>
      </c>
      <c r="O949" s="17">
        <f ca="1">IF(N949&lt;=('Ejercicio 3 - TIR'!$D$18-'Ejercicio 3 - TIR'!$C$18)/('Ejercicio 3 - TIR'!$E$18-'Ejercicio 3 - TIR'!$C$18),'Ejercicio 3 - TIR'!$C$18+SQRT(('Ejercicio 3 - TIR'!$E$18-'Ejercicio 3 - TIR'!$C$18)*('Ejercicio 3 - TIR'!$D$18-'Ejercicio 3 - TIR'!$C$18)*N949),'Ejercicio 3 - TIR'!$E$18-SQRT(('Ejercicio 3 - TIR'!$E$18-'Ejercicio 3 - TIR'!$C$18)*('Ejercicio 3 - TIR'!$E$18-'Ejercicio 3 - TIR'!$D$18)*(1-N949)))</f>
        <v>39959.0462771035</v>
      </c>
      <c r="P949" s="16">
        <f ca="1" t="shared" si="7051"/>
        <v>0.887197952293242</v>
      </c>
      <c r="Q949" s="18">
        <f ca="1">IF(P949&lt;=('Ejercicio 3 - TIR'!$D$22-'Ejercicio 3 - TIR'!$C$22)/('Ejercicio 3 - TIR'!$E$22-'Ejercicio 3 - TIR'!$C$22),'Ejercicio 3 - TIR'!$C$22+SQRT(('Ejercicio 3 - TIR'!$E$22-'Ejercicio 3 - TIR'!$C$22)*('Ejercicio 3 - TIR'!$D$22-'Ejercicio 3 - TIR'!$C$22)*P949),'Ejercicio 3 - TIR'!$E$22-SQRT(('Ejercicio 3 - TIR'!$E$22-'Ejercicio 3 - TIR'!$C$22)*('Ejercicio 3 - TIR'!$E$22-'Ejercicio 3 - TIR'!$D$22)*(1-P949)))</f>
        <v>0.165750660160128</v>
      </c>
      <c r="R949" s="16">
        <f ca="1" t="shared" si="7051"/>
        <v>0.0495250380655816</v>
      </c>
      <c r="S949" s="18">
        <f ca="1">IF(R949&lt;=('Ejercicio 3 - TIR'!$D$23-'Ejercicio 3 - TIR'!$C$23)/('Ejercicio 3 - TIR'!$E$23-'Ejercicio 3 - TIR'!$C$23),'Ejercicio 3 - TIR'!$C$23+SQRT(('Ejercicio 3 - TIR'!$E$23-'Ejercicio 3 - TIR'!$C$23)*('Ejercicio 3 - TIR'!$D$23-'Ejercicio 3 - TIR'!$C$23)*R949),'Ejercicio 3 - TIR'!$E$23-SQRT(('Ejercicio 3 - TIR'!$E$23-'Ejercicio 3 - TIR'!$C$23)*('Ejercicio 3 - TIR'!$E$23-'Ejercicio 3 - TIR'!$D$23)*(1-R949)))</f>
        <v>0.129441666617608</v>
      </c>
      <c r="T949" s="16">
        <f ca="1" t="shared" ref="T949:X949" si="7052">RAND()</f>
        <v>0.385434377069212</v>
      </c>
      <c r="U949" s="18">
        <f ca="1">IF(T949&lt;=('Ejercicio 3 - TIR'!$D$24-'Ejercicio 3 - TIR'!$C$24)/('Ejercicio 3 - TIR'!$E$24-'Ejercicio 3 - TIR'!$C$24),'Ejercicio 3 - TIR'!$C$24+SQRT(('Ejercicio 3 - TIR'!$E$24-'Ejercicio 3 - TIR'!$C$24)*('Ejercicio 3 - TIR'!$D$24-'Ejercicio 3 - TIR'!$C$24)*T949),'Ejercicio 3 - TIR'!$E$24-SQRT(('Ejercicio 3 - TIR'!$E$24-'Ejercicio 3 - TIR'!$C$24)*('Ejercicio 3 - TIR'!$E$24-'Ejercicio 3 - TIR'!$D$24)*(1-T949)))</f>
        <v>0.178450170330691</v>
      </c>
      <c r="V949" s="16">
        <f ca="1" t="shared" si="7052"/>
        <v>0.198693131870588</v>
      </c>
      <c r="W949" s="18">
        <f ca="1">IF(V949&lt;=('Ejercicio 3 - TIR'!$D$25-'Ejercicio 3 - TIR'!$C$25)/('Ejercicio 3 - TIR'!$E$25-'Ejercicio 3 - TIR'!$C$25),'Ejercicio 3 - TIR'!$C$25+SQRT(('Ejercicio 3 - TIR'!$E$25-'Ejercicio 3 - TIR'!$C$25)*('Ejercicio 3 - TIR'!$D$25-'Ejercicio 3 - TIR'!$C$25)*V949),'Ejercicio 3 - TIR'!$E$25-SQRT(('Ejercicio 3 - TIR'!$E$25-'Ejercicio 3 - TIR'!$C$25)*('Ejercicio 3 - TIR'!$E$25-'Ejercicio 3 - TIR'!$D$25)*(1-V949)))</f>
        <v>0.196678440713053</v>
      </c>
      <c r="X949" s="16">
        <f ca="1" t="shared" si="7052"/>
        <v>0.513970179646825</v>
      </c>
      <c r="Y949" s="18">
        <f ca="1">IF(X949&lt;=('Ejercicio 3 - TIR'!$D$26-'Ejercicio 3 - TIR'!$C$26)/('Ejercicio 3 - TIR'!$E$26-'Ejercicio 3 - TIR'!$C$26),'Ejercicio 3 - TIR'!$C$26+SQRT(('Ejercicio 3 - TIR'!$E$26-'Ejercicio 3 - TIR'!$C$26)*('Ejercicio 3 - TIR'!$D$26-'Ejercicio 3 - TIR'!$C$26)*X949),'Ejercicio 3 - TIR'!$E$26-SQRT(('Ejercicio 3 - TIR'!$E$26-'Ejercicio 3 - TIR'!$C$26)*('Ejercicio 3 - TIR'!$E$26-'Ejercicio 3 - TIR'!$D$26)*(1-X949)))</f>
        <v>0.228769530258769</v>
      </c>
      <c r="Z949" s="16">
        <f ca="1" t="shared" si="6668"/>
        <v>1.16575066016013</v>
      </c>
      <c r="AA949" s="16">
        <f ca="1" t="shared" si="6669"/>
        <v>1.31664736847183</v>
      </c>
      <c r="AB949" s="16">
        <f ca="1" t="shared" si="6670"/>
        <v>1.55160331564109</v>
      </c>
      <c r="AC949" s="16">
        <f ca="1" t="shared" si="6671"/>
        <v>1.85677023636658</v>
      </c>
      <c r="AD949" s="16">
        <f ca="1" t="shared" si="6672"/>
        <v>2.28154269113862</v>
      </c>
      <c r="AE949" s="15">
        <f ca="1" t="shared" si="6673"/>
        <v>5307.09224784947</v>
      </c>
      <c r="AF949" s="15">
        <f ca="1" t="shared" si="6674"/>
        <v>5994.05111330449</v>
      </c>
      <c r="AG949" s="15">
        <f ca="1" t="shared" si="6675"/>
        <v>7063.69055544455</v>
      </c>
      <c r="AH949" s="15">
        <f ca="1" t="shared" si="6676"/>
        <v>8452.9661995689</v>
      </c>
      <c r="AI949" s="15">
        <f ca="1" t="shared" si="6677"/>
        <v>10386.7473063375</v>
      </c>
      <c r="AJ949" s="17">
        <f ca="1" t="shared" si="6678"/>
        <v>45305.8085066081</v>
      </c>
      <c r="AK949" s="17">
        <f ca="1" t="shared" si="6679"/>
        <v>49576.5492274686</v>
      </c>
      <c r="AL949" s="17">
        <f ca="1" t="shared" si="6680"/>
        <v>52942.8559066854</v>
      </c>
      <c r="AM949" s="17">
        <f ca="1" t="shared" si="6681"/>
        <v>78117.0795112725</v>
      </c>
      <c r="AN949" s="17">
        <f ca="1" t="shared" si="6682"/>
        <v>91168.2699783956</v>
      </c>
      <c r="AO949" s="17">
        <f ca="1">C949/'Ejercicio 3 - TIR'!$D$7</f>
        <v>17347.1754101214</v>
      </c>
      <c r="AP949" s="17">
        <f ca="1" t="shared" si="6683"/>
        <v>27958.6330964867</v>
      </c>
      <c r="AQ949" s="17">
        <f ca="1" t="shared" si="6684"/>
        <v>32229.3738173472</v>
      </c>
      <c r="AR949" s="17">
        <f ca="1" t="shared" si="6685"/>
        <v>35595.680496564</v>
      </c>
      <c r="AS949" s="17">
        <f ca="1" t="shared" si="6686"/>
        <v>60769.9041011511</v>
      </c>
      <c r="AT949" s="17">
        <f ca="1" t="shared" si="6687"/>
        <v>73821.0945682742</v>
      </c>
      <c r="AU949" s="17">
        <f ca="1">AP949*'Ejercicio 3 - TIR'!$D$5</f>
        <v>13979.3165482434</v>
      </c>
      <c r="AV949" s="17">
        <f ca="1">AQ949*'Ejercicio 3 - TIR'!$D$5</f>
        <v>16114.6869086736</v>
      </c>
      <c r="AW949" s="17">
        <f ca="1">AR949*'Ejercicio 3 - TIR'!$D$5</f>
        <v>17797.840248282</v>
      </c>
      <c r="AX949" s="17">
        <f ca="1">AS949*'Ejercicio 3 - TIR'!$D$5</f>
        <v>30384.9520505755</v>
      </c>
      <c r="AY949" s="17">
        <f ca="1">AT949*'Ejercicio 3 - TIR'!$D$5</f>
        <v>36910.5472841371</v>
      </c>
      <c r="AZ949" s="17">
        <f ca="1" t="shared" ref="AZ949:BD949" si="7053">AJ949-AU949-AE949</f>
        <v>26019.3997105153</v>
      </c>
      <c r="BA949" s="17">
        <f ca="1" t="shared" si="7053"/>
        <v>27467.8112054905</v>
      </c>
      <c r="BB949" s="17">
        <f ca="1" t="shared" si="7053"/>
        <v>28081.3251029589</v>
      </c>
      <c r="BC949" s="17">
        <f ca="1" t="shared" si="7053"/>
        <v>39279.1612611281</v>
      </c>
      <c r="BD949" s="17">
        <f ca="1" t="shared" si="7053"/>
        <v>43870.975387921</v>
      </c>
      <c r="BE949" s="17">
        <f ca="1" t="shared" ref="BE949:BI949" si="7054">AZ949/Z949</f>
        <v>22319.8670176531</v>
      </c>
      <c r="BF949" s="17">
        <f ca="1" t="shared" si="7054"/>
        <v>20861.9345340515</v>
      </c>
      <c r="BG949" s="17">
        <f ca="1" t="shared" si="7054"/>
        <v>18098.2631448917</v>
      </c>
      <c r="BH949" s="17">
        <f ca="1" t="shared" si="7054"/>
        <v>21154.5620948726</v>
      </c>
      <c r="BI949" s="17">
        <f ca="1" t="shared" si="7054"/>
        <v>19228.6454065984</v>
      </c>
      <c r="BJ949" s="17">
        <f ca="1" t="shared" si="6690"/>
        <v>73051.6398401177</v>
      </c>
      <c r="BK949" s="17">
        <f ca="1" t="shared" si="6691"/>
        <v>39578.3212688622</v>
      </c>
      <c r="BL949" s="17">
        <f ca="1" t="shared" si="6692"/>
        <v>112629.96110898</v>
      </c>
      <c r="BM949" s="17">
        <f ca="1">BK949*'Ejercicio 3 - TIR'!$D$5</f>
        <v>19789.1606344311</v>
      </c>
      <c r="BN949" s="17">
        <f ca="1" t="shared" si="6693"/>
        <v>92840.8004745488</v>
      </c>
      <c r="BO949" s="17">
        <f ca="1" t="shared" si="6694"/>
        <v>40692.1162751575</v>
      </c>
      <c r="BP949" s="17">
        <f ca="1" t="shared" si="6695"/>
        <v>-118754.405620704</v>
      </c>
      <c r="BQ949" s="17">
        <f ca="1" t="shared" ref="BQ949:BT949" si="7055">BE949</f>
        <v>22319.8670176531</v>
      </c>
      <c r="BR949" s="17">
        <f ca="1" t="shared" si="7055"/>
        <v>20861.9345340515</v>
      </c>
      <c r="BS949" s="17">
        <f ca="1" t="shared" si="7055"/>
        <v>18098.2631448917</v>
      </c>
      <c r="BT949" s="17">
        <f ca="1" t="shared" si="7055"/>
        <v>21154.5620948726</v>
      </c>
      <c r="BU949" s="17">
        <f ca="1" t="shared" si="6697"/>
        <v>59920.761681756</v>
      </c>
      <c r="BV949" s="19">
        <f ca="1" t="shared" si="6698"/>
        <v>5.36459329057621</v>
      </c>
    </row>
    <row r="950" ht="15" customHeight="1" spans="1:74">
      <c r="A950" s="15">
        <v>949</v>
      </c>
      <c r="B950" s="16">
        <f ca="1" t="shared" ref="B950:F950" si="7056">RAND()</f>
        <v>0.0275701893890636</v>
      </c>
      <c r="C950" s="17">
        <f ca="1">IF(B950&lt;=('Ejercicio 3 - TIR'!$D$13-'Ejercicio 3 - TIR'!$C$13)/('Ejercicio 3 - TIR'!$E$13-'Ejercicio 3 - TIR'!$C$13),'Ejercicio 3 - TIR'!$C$13+SQRT(('Ejercicio 3 - TIR'!$E$13-'Ejercicio 3 - TIR'!$C$13)*('Ejercicio 3 - TIR'!$D$13-'Ejercicio 3 - TIR'!$C$13)*B950),'Ejercicio 3 - TIR'!$E$13-SQRT(('Ejercicio 3 - TIR'!$E$13-'Ejercicio 3 - TIR'!$C$13)*('Ejercicio 3 - TIR'!$E$13-'Ejercicio 3 - TIR'!$D$13)*(1-B950)))</f>
        <v>63320.8546724639</v>
      </c>
      <c r="D950" s="16">
        <f ca="1" t="shared" si="7056"/>
        <v>0.0393795021332799</v>
      </c>
      <c r="E950" s="17">
        <f ca="1">IF(D950&lt;=('Ejercicio 3 - TIR'!$D$14-'Ejercicio 3 - TIR'!$C$14)/('Ejercicio 3 - TIR'!$E$14-'Ejercicio 3 - TIR'!$C$14),'Ejercicio 3 - TIR'!$C$14+SQRT(('Ejercicio 3 - TIR'!$E$14-'Ejercicio 3 - TIR'!$C$14)*('Ejercicio 3 - TIR'!$D$14-'Ejercicio 3 - TIR'!$C$14)*D950),'Ejercicio 3 - TIR'!$E$14-SQRT(('Ejercicio 3 - TIR'!$E$14-'Ejercicio 3 - TIR'!$C$14)*('Ejercicio 3 - TIR'!$E$14-'Ejercicio 3 - TIR'!$D$14)*(1-D950)))</f>
        <v>26718.5641274029</v>
      </c>
      <c r="F950" s="16">
        <f ca="1" t="shared" si="7056"/>
        <v>0.523420201262833</v>
      </c>
      <c r="G950" s="17">
        <f ca="1">IF(F950&lt;=('Ejercicio 3 - TIR'!$D$18-'Ejercicio 3 - TIR'!$C$18)/('Ejercicio 3 - TIR'!$E$18-'Ejercicio 3 - TIR'!$C$18),'Ejercicio 3 - TIR'!$C$18+SQRT(('Ejercicio 3 - TIR'!$E$18-'Ejercicio 3 - TIR'!$C$18)*('Ejercicio 3 - TIR'!$D$18-'Ejercicio 3 - TIR'!$C$18)*F950),'Ejercicio 3 - TIR'!$E$18-SQRT(('Ejercicio 3 - TIR'!$E$18-'Ejercicio 3 - TIR'!$C$18)*('Ejercicio 3 - TIR'!$E$18-'Ejercicio 3 - TIR'!$D$18)*(1-F950)))</f>
        <v>38860.7578789528</v>
      </c>
      <c r="H950" s="16">
        <f ca="1" t="shared" ref="H950:L950" si="7057">RAND()</f>
        <v>0.104826304396025</v>
      </c>
      <c r="I950" s="17">
        <f ca="1">IF(H950&lt;=('Ejercicio 3 - TIR'!$D$18-'Ejercicio 3 - TIR'!$C$18)/('Ejercicio 3 - TIR'!$E$18-'Ejercicio 3 - TIR'!$C$18),'Ejercicio 3 - TIR'!$C$18+SQRT(('Ejercicio 3 - TIR'!$E$18-'Ejercicio 3 - TIR'!$C$18)*('Ejercicio 3 - TIR'!$D$18-'Ejercicio 3 - TIR'!$C$18)*H950),'Ejercicio 3 - TIR'!$E$18-SQRT(('Ejercicio 3 - TIR'!$E$18-'Ejercicio 3 - TIR'!$C$18)*('Ejercicio 3 - TIR'!$E$18-'Ejercicio 3 - TIR'!$D$18)*(1-H950)))</f>
        <v>33965.3430695721</v>
      </c>
      <c r="J950" s="16">
        <f ca="1" t="shared" si="7057"/>
        <v>0.776996219982148</v>
      </c>
      <c r="K950" s="17">
        <f ca="1">IF(J950&lt;=('Ejercicio 3 - TIR'!$D$18-'Ejercicio 3 - TIR'!$C$18)/('Ejercicio 3 - TIR'!$E$18-'Ejercicio 3 - TIR'!$C$18),'Ejercicio 3 - TIR'!$C$18+SQRT(('Ejercicio 3 - TIR'!$E$18-'Ejercicio 3 - TIR'!$C$18)*('Ejercicio 3 - TIR'!$D$18-'Ejercicio 3 - TIR'!$C$18)*J950),'Ejercicio 3 - TIR'!$E$18-SQRT(('Ejercicio 3 - TIR'!$E$18-'Ejercicio 3 - TIR'!$C$18)*('Ejercicio 3 - TIR'!$E$18-'Ejercicio 3 - TIR'!$D$18)*(1-J950)))</f>
        <v>40910.344329734</v>
      </c>
      <c r="L950" s="16">
        <f ca="1" t="shared" si="7057"/>
        <v>0.799516233628415</v>
      </c>
      <c r="M950" s="17">
        <f ca="1">IF(L950&lt;=('Ejercicio 3 - TIR'!$D$18-'Ejercicio 3 - TIR'!$C$18)/('Ejercicio 3 - TIR'!$E$18-'Ejercicio 3 - TIR'!$C$18),'Ejercicio 3 - TIR'!$C$18+SQRT(('Ejercicio 3 - TIR'!$E$18-'Ejercicio 3 - TIR'!$C$18)*('Ejercicio 3 - TIR'!$D$18-'Ejercicio 3 - TIR'!$C$18)*L950),'Ejercicio 3 - TIR'!$E$18-SQRT(('Ejercicio 3 - TIR'!$E$18-'Ejercicio 3 - TIR'!$C$18)*('Ejercicio 3 - TIR'!$E$18-'Ejercicio 3 - TIR'!$D$18)*(1-L950)))</f>
        <v>41122.3354351016</v>
      </c>
      <c r="N950" s="16">
        <f ca="1" t="shared" ref="N950:R950" si="7058">RAND()</f>
        <v>0.725803339324978</v>
      </c>
      <c r="O950" s="17">
        <f ca="1">IF(N950&lt;=('Ejercicio 3 - TIR'!$D$18-'Ejercicio 3 - TIR'!$C$18)/('Ejercicio 3 - TIR'!$E$18-'Ejercicio 3 - TIR'!$C$18),'Ejercicio 3 - TIR'!$C$18+SQRT(('Ejercicio 3 - TIR'!$E$18-'Ejercicio 3 - TIR'!$C$18)*('Ejercicio 3 - TIR'!$D$18-'Ejercicio 3 - TIR'!$C$18)*N950),'Ejercicio 3 - TIR'!$E$18-SQRT(('Ejercicio 3 - TIR'!$E$18-'Ejercicio 3 - TIR'!$C$18)*('Ejercicio 3 - TIR'!$E$18-'Ejercicio 3 - TIR'!$D$18)*(1-N950)))</f>
        <v>40465.162676498</v>
      </c>
      <c r="P950" s="16">
        <f ca="1" t="shared" si="7058"/>
        <v>0.105462732234398</v>
      </c>
      <c r="Q950" s="18">
        <f ca="1">IF(P950&lt;=('Ejercicio 3 - TIR'!$D$22-'Ejercicio 3 - TIR'!$C$22)/('Ejercicio 3 - TIR'!$E$22-'Ejercicio 3 - TIR'!$C$22),'Ejercicio 3 - TIR'!$C$22+SQRT(('Ejercicio 3 - TIR'!$E$22-'Ejercicio 3 - TIR'!$C$22)*('Ejercicio 3 - TIR'!$D$22-'Ejercicio 3 - TIR'!$C$22)*P950),'Ejercicio 3 - TIR'!$E$22-SQRT(('Ejercicio 3 - TIR'!$E$22-'Ejercicio 3 - TIR'!$C$22)*('Ejercicio 3 - TIR'!$E$22-'Ejercicio 3 - TIR'!$D$22)*(1-P950)))</f>
        <v>0.133777986718745</v>
      </c>
      <c r="R950" s="16">
        <f ca="1" t="shared" si="7058"/>
        <v>0.642004635398589</v>
      </c>
      <c r="S950" s="18">
        <f ca="1">IF(R950&lt;=('Ejercicio 3 - TIR'!$D$23-'Ejercicio 3 - TIR'!$C$23)/('Ejercicio 3 - TIR'!$E$23-'Ejercicio 3 - TIR'!$C$23),'Ejercicio 3 - TIR'!$C$23+SQRT(('Ejercicio 3 - TIR'!$E$23-'Ejercicio 3 - TIR'!$C$23)*('Ejercicio 3 - TIR'!$D$23-'Ejercicio 3 - TIR'!$C$23)*R950),'Ejercicio 3 - TIR'!$E$23-SQRT(('Ejercicio 3 - TIR'!$E$23-'Ejercicio 3 - TIR'!$C$23)*('Ejercicio 3 - TIR'!$E$23-'Ejercicio 3 - TIR'!$D$23)*(1-R950)))</f>
        <v>0.154615129382198</v>
      </c>
      <c r="T950" s="16">
        <f ca="1" t="shared" ref="T950:X950" si="7059">RAND()</f>
        <v>0.489247586046746</v>
      </c>
      <c r="U950" s="18">
        <f ca="1">IF(T950&lt;=('Ejercicio 3 - TIR'!$D$24-'Ejercicio 3 - TIR'!$C$24)/('Ejercicio 3 - TIR'!$E$24-'Ejercicio 3 - TIR'!$C$24),'Ejercicio 3 - TIR'!$C$24+SQRT(('Ejercicio 3 - TIR'!$E$24-'Ejercicio 3 - TIR'!$C$24)*('Ejercicio 3 - TIR'!$D$24-'Ejercicio 3 - TIR'!$C$24)*T950),'Ejercicio 3 - TIR'!$E$24-SQRT(('Ejercicio 3 - TIR'!$E$24-'Ejercicio 3 - TIR'!$C$24)*('Ejercicio 3 - TIR'!$E$24-'Ejercicio 3 - TIR'!$D$24)*(1-T950)))</f>
        <v>0.182183247639847</v>
      </c>
      <c r="V950" s="16">
        <f ca="1" t="shared" si="7059"/>
        <v>0.353273653257635</v>
      </c>
      <c r="W950" s="18">
        <f ca="1">IF(V950&lt;=('Ejercicio 3 - TIR'!$D$25-'Ejercicio 3 - TIR'!$C$25)/('Ejercicio 3 - TIR'!$E$25-'Ejercicio 3 - TIR'!$C$25),'Ejercicio 3 - TIR'!$C$25+SQRT(('Ejercicio 3 - TIR'!$E$25-'Ejercicio 3 - TIR'!$C$25)*('Ejercicio 3 - TIR'!$D$25-'Ejercicio 3 - TIR'!$C$25)*V950),'Ejercicio 3 - TIR'!$E$25-SQRT(('Ejercicio 3 - TIR'!$E$25-'Ejercicio 3 - TIR'!$C$25)*('Ejercicio 3 - TIR'!$E$25-'Ejercicio 3 - TIR'!$D$25)*(1-V950)))</f>
        <v>0.202423301779145</v>
      </c>
      <c r="X950" s="16">
        <f ca="1" t="shared" si="7059"/>
        <v>0.493973257848581</v>
      </c>
      <c r="Y950" s="18">
        <f ca="1">IF(X950&lt;=('Ejercicio 3 - TIR'!$D$26-'Ejercicio 3 - TIR'!$C$26)/('Ejercicio 3 - TIR'!$E$26-'Ejercicio 3 - TIR'!$C$26),'Ejercicio 3 - TIR'!$C$26+SQRT(('Ejercicio 3 - TIR'!$E$26-'Ejercicio 3 - TIR'!$C$26)*('Ejercicio 3 - TIR'!$D$26-'Ejercicio 3 - TIR'!$C$26)*X950),'Ejercicio 3 - TIR'!$E$26-SQRT(('Ejercicio 3 - TIR'!$E$26-'Ejercicio 3 - TIR'!$C$26)*('Ejercicio 3 - TIR'!$E$26-'Ejercicio 3 - TIR'!$D$26)*(1-X950)))</f>
        <v>0.227726255083286</v>
      </c>
      <c r="Z950" s="16">
        <f ca="1" t="shared" si="6668"/>
        <v>1.13377798671875</v>
      </c>
      <c r="AA950" s="16">
        <f ca="1" t="shared" si="6669"/>
        <v>1.30907721682595</v>
      </c>
      <c r="AB950" s="16">
        <f ca="1" t="shared" si="6670"/>
        <v>1.54756915559864</v>
      </c>
      <c r="AC950" s="16">
        <f ca="1" t="shared" si="6671"/>
        <v>1.86083321380648</v>
      </c>
      <c r="AD950" s="16">
        <f ca="1" t="shared" si="6672"/>
        <v>2.28459379292122</v>
      </c>
      <c r="AE950" s="15">
        <f ca="1" t="shared" si="6673"/>
        <v>3574.35571697964</v>
      </c>
      <c r="AF950" s="15">
        <f ca="1" t="shared" si="6674"/>
        <v>4127.00518861845</v>
      </c>
      <c r="AG950" s="15">
        <f ca="1" t="shared" si="6675"/>
        <v>4878.87639690746</v>
      </c>
      <c r="AH950" s="15">
        <f ca="1" t="shared" si="6676"/>
        <v>5866.4746661418</v>
      </c>
      <c r="AI950" s="15">
        <f ca="1" t="shared" si="6677"/>
        <v>7202.42497240325</v>
      </c>
      <c r="AJ950" s="17">
        <f ca="1" t="shared" si="6678"/>
        <v>44059.4718303638</v>
      </c>
      <c r="AK950" s="17">
        <f ca="1" t="shared" si="6679"/>
        <v>44463.2567740541</v>
      </c>
      <c r="AL950" s="17">
        <f ca="1" t="shared" si="6680"/>
        <v>63311.5870296159</v>
      </c>
      <c r="AM950" s="17">
        <f ca="1" t="shared" si="6681"/>
        <v>76521.807606928</v>
      </c>
      <c r="AN950" s="17">
        <f ca="1" t="shared" si="6682"/>
        <v>92446.4594802748</v>
      </c>
      <c r="AO950" s="17">
        <f ca="1">C950/'Ejercicio 3 - TIR'!$D$7</f>
        <v>12664.1709344928</v>
      </c>
      <c r="AP950" s="17">
        <f ca="1" t="shared" si="6683"/>
        <v>31395.300895871</v>
      </c>
      <c r="AQ950" s="17">
        <f ca="1" t="shared" si="6684"/>
        <v>31799.0858395614</v>
      </c>
      <c r="AR950" s="17">
        <f ca="1" t="shared" si="6685"/>
        <v>50647.4160951231</v>
      </c>
      <c r="AS950" s="17">
        <f ca="1" t="shared" si="6686"/>
        <v>63857.6366724352</v>
      </c>
      <c r="AT950" s="17">
        <f ca="1" t="shared" si="6687"/>
        <v>79782.288545782</v>
      </c>
      <c r="AU950" s="17">
        <f ca="1">AP950*'Ejercicio 3 - TIR'!$D$5</f>
        <v>15697.6504479355</v>
      </c>
      <c r="AV950" s="17">
        <f ca="1">AQ950*'Ejercicio 3 - TIR'!$D$5</f>
        <v>15899.5429197807</v>
      </c>
      <c r="AW950" s="17">
        <f ca="1">AR950*'Ejercicio 3 - TIR'!$D$5</f>
        <v>25323.7080475616</v>
      </c>
      <c r="AX950" s="17">
        <f ca="1">AS950*'Ejercicio 3 - TIR'!$D$5</f>
        <v>31928.8183362176</v>
      </c>
      <c r="AY950" s="17">
        <f ca="1">AT950*'Ejercicio 3 - TIR'!$D$5</f>
        <v>39891.144272891</v>
      </c>
      <c r="AZ950" s="17">
        <f ca="1" t="shared" ref="AZ950:BD950" si="7060">AJ950-AU950-AE950</f>
        <v>24787.4656654486</v>
      </c>
      <c r="BA950" s="17">
        <f ca="1" t="shared" si="7060"/>
        <v>24436.708665655</v>
      </c>
      <c r="BB950" s="17">
        <f ca="1" t="shared" si="7060"/>
        <v>33109.0025851469</v>
      </c>
      <c r="BC950" s="17">
        <f ca="1" t="shared" si="7060"/>
        <v>38726.5146045686</v>
      </c>
      <c r="BD950" s="17">
        <f ca="1" t="shared" si="7060"/>
        <v>45352.8902349806</v>
      </c>
      <c r="BE950" s="17">
        <f ca="1" t="shared" ref="BE950:BI950" si="7061">AZ950/Z950</f>
        <v>21862.7155896595</v>
      </c>
      <c r="BF950" s="17">
        <f ca="1" t="shared" si="7061"/>
        <v>18667.1254770634</v>
      </c>
      <c r="BG950" s="17">
        <f ca="1" t="shared" si="7061"/>
        <v>21394.1990672071</v>
      </c>
      <c r="BH950" s="17">
        <f ca="1" t="shared" si="7061"/>
        <v>20811.3840172438</v>
      </c>
      <c r="BI950" s="17">
        <f ca="1" t="shared" si="7061"/>
        <v>19851.6210520688</v>
      </c>
      <c r="BJ950" s="17">
        <f ca="1" t="shared" si="6690"/>
        <v>61041.0657612322</v>
      </c>
      <c r="BK950" s="17">
        <f ca="1" t="shared" si="6691"/>
        <v>28932.4863094356</v>
      </c>
      <c r="BL950" s="17">
        <f ca="1" t="shared" si="6692"/>
        <v>89973.5520706678</v>
      </c>
      <c r="BM950" s="17">
        <f ca="1">BK950*'Ejercicio 3 - TIR'!$D$5</f>
        <v>14466.2431547178</v>
      </c>
      <c r="BN950" s="17">
        <f ca="1" t="shared" si="6693"/>
        <v>75507.30891595</v>
      </c>
      <c r="BO950" s="17">
        <f ca="1" t="shared" si="6694"/>
        <v>33050.6495946493</v>
      </c>
      <c r="BP950" s="17">
        <f ca="1" t="shared" si="6695"/>
        <v>-90039.4187998668</v>
      </c>
      <c r="BQ950" s="17">
        <f ca="1" t="shared" ref="BQ950:BT950" si="7062">BE950</f>
        <v>21862.7155896595</v>
      </c>
      <c r="BR950" s="17">
        <f ca="1" t="shared" si="7062"/>
        <v>18667.1254770634</v>
      </c>
      <c r="BS950" s="17">
        <f ca="1" t="shared" si="7062"/>
        <v>21394.1990672071</v>
      </c>
      <c r="BT950" s="17">
        <f ca="1" t="shared" si="7062"/>
        <v>20811.3840172438</v>
      </c>
      <c r="BU950" s="17">
        <f ca="1" t="shared" si="6697"/>
        <v>52902.270646718</v>
      </c>
      <c r="BV950" s="19">
        <f ca="1" t="shared" si="6698"/>
        <v>13.091194393775</v>
      </c>
    </row>
    <row r="951" ht="15" customHeight="1" spans="1:74">
      <c r="A951" s="15">
        <v>950</v>
      </c>
      <c r="B951" s="16">
        <f ca="1" t="shared" ref="B951:F951" si="7063">RAND()</f>
        <v>0.849911070580626</v>
      </c>
      <c r="C951" s="17">
        <f ca="1">IF(B951&lt;=('Ejercicio 3 - TIR'!$D$13-'Ejercicio 3 - TIR'!$C$13)/('Ejercicio 3 - TIR'!$E$13-'Ejercicio 3 - TIR'!$C$13),'Ejercicio 3 - TIR'!$C$13+SQRT(('Ejercicio 3 - TIR'!$E$13-'Ejercicio 3 - TIR'!$C$13)*('Ejercicio 3 - TIR'!$D$13-'Ejercicio 3 - TIR'!$C$13)*B951),'Ejercicio 3 - TIR'!$E$13-SQRT(('Ejercicio 3 - TIR'!$E$13-'Ejercicio 3 - TIR'!$C$13)*('Ejercicio 3 - TIR'!$E$13-'Ejercicio 3 - TIR'!$D$13)*(1-B951)))</f>
        <v>86579.6156797486</v>
      </c>
      <c r="D951" s="16">
        <f ca="1" t="shared" si="7063"/>
        <v>0.552097062091163</v>
      </c>
      <c r="E951" s="17">
        <f ca="1">IF(D951&lt;=('Ejercicio 3 - TIR'!$D$14-'Ejercicio 3 - TIR'!$C$14)/('Ejercicio 3 - TIR'!$E$14-'Ejercicio 3 - TIR'!$C$14),'Ejercicio 3 - TIR'!$C$14+SQRT(('Ejercicio 3 - TIR'!$E$14-'Ejercicio 3 - TIR'!$C$14)*('Ejercicio 3 - TIR'!$D$14-'Ejercicio 3 - TIR'!$C$14)*D951),'Ejercicio 3 - TIR'!$E$14-SQRT(('Ejercicio 3 - TIR'!$E$14-'Ejercicio 3 - TIR'!$C$14)*('Ejercicio 3 - TIR'!$E$14-'Ejercicio 3 - TIR'!$D$14)*(1-D951)))</f>
        <v>31803.3274625416</v>
      </c>
      <c r="F951" s="16">
        <f ca="1" t="shared" si="7063"/>
        <v>0.892065352473155</v>
      </c>
      <c r="G951" s="17">
        <f ca="1">IF(F951&lt;=('Ejercicio 3 - TIR'!$D$18-'Ejercicio 3 - TIR'!$C$18)/('Ejercicio 3 - TIR'!$E$18-'Ejercicio 3 - TIR'!$C$18),'Ejercicio 3 - TIR'!$C$18+SQRT(('Ejercicio 3 - TIR'!$E$18-'Ejercicio 3 - TIR'!$C$18)*('Ejercicio 3 - TIR'!$D$18-'Ejercicio 3 - TIR'!$C$18)*F951),'Ejercicio 3 - TIR'!$E$18-SQRT(('Ejercicio 3 - TIR'!$E$18-'Ejercicio 3 - TIR'!$C$18)*('Ejercicio 3 - TIR'!$E$18-'Ejercicio 3 - TIR'!$D$18)*(1-F951)))</f>
        <v>42154.8113305945</v>
      </c>
      <c r="H951" s="16">
        <f ca="1" t="shared" ref="H951:L951" si="7064">RAND()</f>
        <v>0.631013905020197</v>
      </c>
      <c r="I951" s="17">
        <f ca="1">IF(H951&lt;=('Ejercicio 3 - TIR'!$D$18-'Ejercicio 3 - TIR'!$C$18)/('Ejercicio 3 - TIR'!$E$18-'Ejercicio 3 - TIR'!$C$18),'Ejercicio 3 - TIR'!$C$18+SQRT(('Ejercicio 3 - TIR'!$E$18-'Ejercicio 3 - TIR'!$C$18)*('Ejercicio 3 - TIR'!$D$18-'Ejercicio 3 - TIR'!$C$18)*H951),'Ejercicio 3 - TIR'!$E$18-SQRT(('Ejercicio 3 - TIR'!$E$18-'Ejercicio 3 - TIR'!$C$18)*('Ejercicio 3 - TIR'!$E$18-'Ejercicio 3 - TIR'!$D$18)*(1-H951)))</f>
        <v>39728.930349891</v>
      </c>
      <c r="J951" s="16">
        <f ca="1" t="shared" si="7064"/>
        <v>0.504690122013892</v>
      </c>
      <c r="K951" s="17">
        <f ca="1">IF(J951&lt;=('Ejercicio 3 - TIR'!$D$18-'Ejercicio 3 - TIR'!$C$18)/('Ejercicio 3 - TIR'!$E$18-'Ejercicio 3 - TIR'!$C$18),'Ejercicio 3 - TIR'!$C$18+SQRT(('Ejercicio 3 - TIR'!$E$18-'Ejercicio 3 - TIR'!$C$18)*('Ejercicio 3 - TIR'!$D$18-'Ejercicio 3 - TIR'!$C$18)*J951),'Ejercicio 3 - TIR'!$E$18-SQRT(('Ejercicio 3 - TIR'!$E$18-'Ejercicio 3 - TIR'!$C$18)*('Ejercicio 3 - TIR'!$E$18-'Ejercicio 3 - TIR'!$D$18)*(1-J951)))</f>
        <v>38700.7768792266</v>
      </c>
      <c r="L951" s="16">
        <f ca="1" t="shared" si="7064"/>
        <v>0.392996641586282</v>
      </c>
      <c r="M951" s="17">
        <f ca="1">IF(L951&lt;=('Ejercicio 3 - TIR'!$D$18-'Ejercicio 3 - TIR'!$C$18)/('Ejercicio 3 - TIR'!$E$18-'Ejercicio 3 - TIR'!$C$18),'Ejercicio 3 - TIR'!$C$18+SQRT(('Ejercicio 3 - TIR'!$E$18-'Ejercicio 3 - TIR'!$C$18)*('Ejercicio 3 - TIR'!$D$18-'Ejercicio 3 - TIR'!$C$18)*L951),'Ejercicio 3 - TIR'!$E$18-SQRT(('Ejercicio 3 - TIR'!$E$18-'Ejercicio 3 - TIR'!$C$18)*('Ejercicio 3 - TIR'!$E$18-'Ejercicio 3 - TIR'!$D$18)*(1-L951)))</f>
        <v>37677.8575291511</v>
      </c>
      <c r="N951" s="16">
        <f ca="1" t="shared" ref="N951:R951" si="7065">RAND()</f>
        <v>0.6761368892092</v>
      </c>
      <c r="O951" s="17">
        <f ca="1">IF(N951&lt;=('Ejercicio 3 - TIR'!$D$18-'Ejercicio 3 - TIR'!$C$18)/('Ejercicio 3 - TIR'!$E$18-'Ejercicio 3 - TIR'!$C$18),'Ejercicio 3 - TIR'!$C$18+SQRT(('Ejercicio 3 - TIR'!$E$18-'Ejercicio 3 - TIR'!$C$18)*('Ejercicio 3 - TIR'!$D$18-'Ejercicio 3 - TIR'!$C$18)*N951),'Ejercicio 3 - TIR'!$E$18-SQRT(('Ejercicio 3 - TIR'!$E$18-'Ejercicio 3 - TIR'!$C$18)*('Ejercicio 3 - TIR'!$E$18-'Ejercicio 3 - TIR'!$D$18)*(1-N951)))</f>
        <v>40071.5384439655</v>
      </c>
      <c r="P951" s="16">
        <f ca="1" t="shared" si="7065"/>
        <v>0.41731938609007</v>
      </c>
      <c r="Q951" s="18">
        <f ca="1">IF(P951&lt;=('Ejercicio 3 - TIR'!$D$22-'Ejercicio 3 - TIR'!$C$22)/('Ejercicio 3 - TIR'!$E$22-'Ejercicio 3 - TIR'!$C$22),'Ejercicio 3 - TIR'!$C$22+SQRT(('Ejercicio 3 - TIR'!$E$22-'Ejercicio 3 - TIR'!$C$22)*('Ejercicio 3 - TIR'!$D$22-'Ejercicio 3 - TIR'!$C$22)*P951),'Ejercicio 3 - TIR'!$E$22-SQRT(('Ejercicio 3 - TIR'!$E$22-'Ejercicio 3 - TIR'!$C$22)*('Ejercicio 3 - TIR'!$E$22-'Ejercicio 3 - TIR'!$D$22)*(1-P951)))</f>
        <v>0.147407570030233</v>
      </c>
      <c r="R951" s="16">
        <f ca="1" t="shared" si="7065"/>
        <v>0.641446655724194</v>
      </c>
      <c r="S951" s="18">
        <f ca="1">IF(R951&lt;=('Ejercicio 3 - TIR'!$D$23-'Ejercicio 3 - TIR'!$C$23)/('Ejercicio 3 - TIR'!$E$23-'Ejercicio 3 - TIR'!$C$23),'Ejercicio 3 - TIR'!$C$23+SQRT(('Ejercicio 3 - TIR'!$E$23-'Ejercicio 3 - TIR'!$C$23)*('Ejercicio 3 - TIR'!$D$23-'Ejercicio 3 - TIR'!$C$23)*R951),'Ejercicio 3 - TIR'!$E$23-SQRT(('Ejercicio 3 - TIR'!$E$23-'Ejercicio 3 - TIR'!$C$23)*('Ejercicio 3 - TIR'!$E$23-'Ejercicio 3 - TIR'!$D$23)*(1-R951)))</f>
        <v>0.154595354367824</v>
      </c>
      <c r="T951" s="16">
        <f ca="1" t="shared" ref="T951:X951" si="7066">RAND()</f>
        <v>0.923027249563942</v>
      </c>
      <c r="U951" s="18">
        <f ca="1">IF(T951&lt;=('Ejercicio 3 - TIR'!$D$24-'Ejercicio 3 - TIR'!$C$24)/('Ejercicio 3 - TIR'!$E$24-'Ejercicio 3 - TIR'!$C$24),'Ejercicio 3 - TIR'!$C$24+SQRT(('Ejercicio 3 - TIR'!$E$24-'Ejercicio 3 - TIR'!$C$24)*('Ejercicio 3 - TIR'!$D$24-'Ejercicio 3 - TIR'!$C$24)*T951),'Ejercicio 3 - TIR'!$E$24-SQRT(('Ejercicio 3 - TIR'!$E$24-'Ejercicio 3 - TIR'!$C$24)*('Ejercicio 3 - TIR'!$E$24-'Ejercicio 3 - TIR'!$D$24)*(1-T951)))</f>
        <v>0.205319274499502</v>
      </c>
      <c r="V951" s="16">
        <f ca="1" t="shared" si="7066"/>
        <v>0.876095848581362</v>
      </c>
      <c r="W951" s="18">
        <f ca="1">IF(V951&lt;=('Ejercicio 3 - TIR'!$D$25-'Ejercicio 3 - TIR'!$C$25)/('Ejercicio 3 - TIR'!$E$25-'Ejercicio 3 - TIR'!$C$25),'Ejercicio 3 - TIR'!$C$25+SQRT(('Ejercicio 3 - TIR'!$E$25-'Ejercicio 3 - TIR'!$C$25)*('Ejercicio 3 - TIR'!$D$25-'Ejercicio 3 - TIR'!$C$25)*V951),'Ejercicio 3 - TIR'!$E$25-SQRT(('Ejercicio 3 - TIR'!$E$25-'Ejercicio 3 - TIR'!$C$25)*('Ejercicio 3 - TIR'!$E$25-'Ejercicio 3 - TIR'!$D$25)*(1-V951)))</f>
        <v>0.229175386438994</v>
      </c>
      <c r="X951" s="16">
        <f ca="1" t="shared" si="7066"/>
        <v>0.0199271800530583</v>
      </c>
      <c r="Y951" s="18">
        <f ca="1">IF(X951&lt;=('Ejercicio 3 - TIR'!$D$26-'Ejercicio 3 - TIR'!$C$26)/('Ejercicio 3 - TIR'!$E$26-'Ejercicio 3 - TIR'!$C$26),'Ejercicio 3 - TIR'!$C$26+SQRT(('Ejercicio 3 - TIR'!$E$26-'Ejercicio 3 - TIR'!$C$26)*('Ejercicio 3 - TIR'!$D$26-'Ejercicio 3 - TIR'!$C$26)*X951),'Ejercicio 3 - TIR'!$E$26-SQRT(('Ejercicio 3 - TIR'!$E$26-'Ejercicio 3 - TIR'!$C$26)*('Ejercicio 3 - TIR'!$E$26-'Ejercicio 3 - TIR'!$D$26)*(1-X951)))</f>
        <v>0.197335079150443</v>
      </c>
      <c r="Z951" s="16">
        <f ca="1" t="shared" si="6668"/>
        <v>1.14740757003023</v>
      </c>
      <c r="AA951" s="16">
        <f ca="1" t="shared" si="6669"/>
        <v>1.32479144992338</v>
      </c>
      <c r="AB951" s="16">
        <f ca="1" t="shared" si="6670"/>
        <v>1.59679666928479</v>
      </c>
      <c r="AC951" s="16">
        <f ca="1" t="shared" si="6671"/>
        <v>1.96274316303263</v>
      </c>
      <c r="AD951" s="16">
        <f ca="1" t="shared" si="6672"/>
        <v>2.35006124046167</v>
      </c>
      <c r="AE951" s="15">
        <f ca="1" t="shared" si="6673"/>
        <v>4688.05122012902</v>
      </c>
      <c r="AF951" s="15">
        <f ca="1" t="shared" si="6674"/>
        <v>5412.80215979938</v>
      </c>
      <c r="AG951" s="15">
        <f ca="1" t="shared" si="6675"/>
        <v>6524.15477225873</v>
      </c>
      <c r="AH951" s="15">
        <f ca="1" t="shared" si="6676"/>
        <v>8019.33046337893</v>
      </c>
      <c r="AI951" s="15">
        <f ca="1" t="shared" si="6677"/>
        <v>9601.82567510336</v>
      </c>
      <c r="AJ951" s="17">
        <f ca="1" t="shared" si="6678"/>
        <v>48368.7496339204</v>
      </c>
      <c r="AK951" s="17">
        <f ca="1" t="shared" si="6679"/>
        <v>52632.5472421371</v>
      </c>
      <c r="AL951" s="17">
        <f ca="1" t="shared" si="6680"/>
        <v>61797.2716194829</v>
      </c>
      <c r="AM951" s="17">
        <f ca="1" t="shared" si="6681"/>
        <v>73951.957263059</v>
      </c>
      <c r="AN951" s="17">
        <f ca="1" t="shared" si="6682"/>
        <v>94170.569342833</v>
      </c>
      <c r="AO951" s="17">
        <f ca="1">C951/'Ejercicio 3 - TIR'!$D$7</f>
        <v>17315.9231359497</v>
      </c>
      <c r="AP951" s="17">
        <f ca="1" t="shared" si="6683"/>
        <v>31052.8264979707</v>
      </c>
      <c r="AQ951" s="17">
        <f ca="1" t="shared" si="6684"/>
        <v>35316.6241061873</v>
      </c>
      <c r="AR951" s="17">
        <f ca="1" t="shared" si="6685"/>
        <v>44481.3484835332</v>
      </c>
      <c r="AS951" s="17">
        <f ca="1" t="shared" si="6686"/>
        <v>56636.0341271092</v>
      </c>
      <c r="AT951" s="17">
        <f ca="1" t="shared" si="6687"/>
        <v>76854.6462068833</v>
      </c>
      <c r="AU951" s="17">
        <f ca="1">AP951*'Ejercicio 3 - TIR'!$D$5</f>
        <v>15526.4132489853</v>
      </c>
      <c r="AV951" s="17">
        <f ca="1">AQ951*'Ejercicio 3 - TIR'!$D$5</f>
        <v>17658.3120530937</v>
      </c>
      <c r="AW951" s="17">
        <f ca="1">AR951*'Ejercicio 3 - TIR'!$D$5</f>
        <v>22240.6742417666</v>
      </c>
      <c r="AX951" s="17">
        <f ca="1">AS951*'Ejercicio 3 - TIR'!$D$5</f>
        <v>28318.0170635546</v>
      </c>
      <c r="AY951" s="17">
        <f ca="1">AT951*'Ejercicio 3 - TIR'!$D$5</f>
        <v>38427.3231034416</v>
      </c>
      <c r="AZ951" s="17">
        <f ca="1" t="shared" ref="AZ951:BD951" si="7067">AJ951-AU951-AE951</f>
        <v>28154.285164806</v>
      </c>
      <c r="BA951" s="17">
        <f ca="1" t="shared" si="7067"/>
        <v>29561.433029244</v>
      </c>
      <c r="BB951" s="17">
        <f ca="1" t="shared" si="7067"/>
        <v>33032.4426054576</v>
      </c>
      <c r="BC951" s="17">
        <f ca="1" t="shared" si="7067"/>
        <v>37614.6097361254</v>
      </c>
      <c r="BD951" s="17">
        <f ca="1" t="shared" si="7067"/>
        <v>46141.420564288</v>
      </c>
      <c r="BE951" s="17">
        <f ca="1" t="shared" ref="BE951:BI951" si="7068">AZ951/Z951</f>
        <v>24537.3012172686</v>
      </c>
      <c r="BF951" s="17">
        <f ca="1" t="shared" si="7068"/>
        <v>22314.0276388059</v>
      </c>
      <c r="BG951" s="17">
        <f ca="1" t="shared" si="7068"/>
        <v>20686.693077994</v>
      </c>
      <c r="BH951" s="17">
        <f ca="1" t="shared" si="7068"/>
        <v>19164.305572211</v>
      </c>
      <c r="BI951" s="17">
        <f ca="1" t="shared" si="7068"/>
        <v>19634.1353875627</v>
      </c>
      <c r="BJ951" s="17">
        <f ca="1" t="shared" si="6690"/>
        <v>74739.767187429</v>
      </c>
      <c r="BK951" s="17">
        <f ca="1" t="shared" si="6691"/>
        <v>40693.4798046089</v>
      </c>
      <c r="BL951" s="17">
        <f ca="1" t="shared" si="6692"/>
        <v>115433.246992038</v>
      </c>
      <c r="BM951" s="17">
        <f ca="1">BK951*'Ejercicio 3 - TIR'!$D$5</f>
        <v>20346.7399023045</v>
      </c>
      <c r="BN951" s="17">
        <f ca="1" t="shared" si="6693"/>
        <v>95086.5070897335</v>
      </c>
      <c r="BO951" s="17">
        <f ca="1" t="shared" si="6694"/>
        <v>40461.2890305164</v>
      </c>
      <c r="BP951" s="17">
        <f ca="1" t="shared" si="6695"/>
        <v>-118382.94314229</v>
      </c>
      <c r="BQ951" s="17">
        <f ca="1" t="shared" ref="BQ951:BT951" si="7069">BE951</f>
        <v>24537.3012172686</v>
      </c>
      <c r="BR951" s="17">
        <f ca="1" t="shared" si="7069"/>
        <v>22314.0276388059</v>
      </c>
      <c r="BS951" s="17">
        <f ca="1" t="shared" si="7069"/>
        <v>20686.693077994</v>
      </c>
      <c r="BT951" s="17">
        <f ca="1" t="shared" si="7069"/>
        <v>19164.305572211</v>
      </c>
      <c r="BU951" s="17">
        <f ca="1" t="shared" si="6697"/>
        <v>60095.4244180791</v>
      </c>
      <c r="BV951" s="19">
        <f ca="1" t="shared" si="6698"/>
        <v>6.5583838007528</v>
      </c>
    </row>
    <row r="952" ht="15" customHeight="1" spans="1:74">
      <c r="A952" s="15">
        <v>951</v>
      </c>
      <c r="B952" s="16">
        <f ca="1" t="shared" ref="B952:F952" si="7070">RAND()</f>
        <v>0.567384751555983</v>
      </c>
      <c r="C952" s="17">
        <f ca="1">IF(B952&lt;=('Ejercicio 3 - TIR'!$D$13-'Ejercicio 3 - TIR'!$C$13)/('Ejercicio 3 - TIR'!$E$13-'Ejercicio 3 - TIR'!$C$13),'Ejercicio 3 - TIR'!$C$13+SQRT(('Ejercicio 3 - TIR'!$E$13-'Ejercicio 3 - TIR'!$C$13)*('Ejercicio 3 - TIR'!$D$13-'Ejercicio 3 - TIR'!$C$13)*B952),'Ejercicio 3 - TIR'!$E$13-SQRT(('Ejercicio 3 - TIR'!$E$13-'Ejercicio 3 - TIR'!$C$13)*('Ejercicio 3 - TIR'!$E$13-'Ejercicio 3 - TIR'!$D$13)*(1-B952)))</f>
        <v>77215.3933952587</v>
      </c>
      <c r="D952" s="16">
        <f ca="1" t="shared" si="7070"/>
        <v>0.332409202560056</v>
      </c>
      <c r="E952" s="17">
        <f ca="1">IF(D952&lt;=('Ejercicio 3 - TIR'!$D$14-'Ejercicio 3 - TIR'!$C$14)/('Ejercicio 3 - TIR'!$E$14-'Ejercicio 3 - TIR'!$C$14),'Ejercicio 3 - TIR'!$C$14+SQRT(('Ejercicio 3 - TIR'!$E$14-'Ejercicio 3 - TIR'!$C$14)*('Ejercicio 3 - TIR'!$D$14-'Ejercicio 3 - TIR'!$C$14)*D952),'Ejercicio 3 - TIR'!$E$14-SQRT(('Ejercicio 3 - TIR'!$E$14-'Ejercicio 3 - TIR'!$C$14)*('Ejercicio 3 - TIR'!$E$14-'Ejercicio 3 - TIR'!$D$14)*(1-D952)))</f>
        <v>29993.0642086803</v>
      </c>
      <c r="F952" s="16">
        <f ca="1" t="shared" si="7070"/>
        <v>0.792003526169657</v>
      </c>
      <c r="G952" s="17">
        <f ca="1">IF(F952&lt;=('Ejercicio 3 - TIR'!$D$18-'Ejercicio 3 - TIR'!$C$18)/('Ejercicio 3 - TIR'!$E$18-'Ejercicio 3 - TIR'!$C$18),'Ejercicio 3 - TIR'!$C$18+SQRT(('Ejercicio 3 - TIR'!$E$18-'Ejercicio 3 - TIR'!$C$18)*('Ejercicio 3 - TIR'!$D$18-'Ejercicio 3 - TIR'!$C$18)*F952),'Ejercicio 3 - TIR'!$E$18-SQRT(('Ejercicio 3 - TIR'!$E$18-'Ejercicio 3 - TIR'!$C$18)*('Ejercicio 3 - TIR'!$E$18-'Ejercicio 3 - TIR'!$D$18)*(1-F952)))</f>
        <v>41050.3499474921</v>
      </c>
      <c r="H952" s="16">
        <f ca="1" t="shared" ref="H952:L952" si="7071">RAND()</f>
        <v>0.356888017799601</v>
      </c>
      <c r="I952" s="17">
        <f ca="1">IF(H952&lt;=('Ejercicio 3 - TIR'!$D$18-'Ejercicio 3 - TIR'!$C$18)/('Ejercicio 3 - TIR'!$E$18-'Ejercicio 3 - TIR'!$C$18),'Ejercicio 3 - TIR'!$C$18+SQRT(('Ejercicio 3 - TIR'!$E$18-'Ejercicio 3 - TIR'!$C$18)*('Ejercicio 3 - TIR'!$D$18-'Ejercicio 3 - TIR'!$C$18)*H952),'Ejercicio 3 - TIR'!$E$18-SQRT(('Ejercicio 3 - TIR'!$E$18-'Ejercicio 3 - TIR'!$C$18)*('Ejercicio 3 - TIR'!$E$18-'Ejercicio 3 - TIR'!$D$18)*(1-H952)))</f>
        <v>37316.6387549161</v>
      </c>
      <c r="J952" s="16">
        <f ca="1" t="shared" si="7071"/>
        <v>0.878252611013385</v>
      </c>
      <c r="K952" s="17">
        <f ca="1">IF(J952&lt;=('Ejercicio 3 - TIR'!$D$18-'Ejercicio 3 - TIR'!$C$18)/('Ejercicio 3 - TIR'!$E$18-'Ejercicio 3 - TIR'!$C$18),'Ejercicio 3 - TIR'!$C$18+SQRT(('Ejercicio 3 - TIR'!$E$18-'Ejercicio 3 - TIR'!$C$18)*('Ejercicio 3 - TIR'!$D$18-'Ejercicio 3 - TIR'!$C$18)*J952),'Ejercicio 3 - TIR'!$E$18-SQRT(('Ejercicio 3 - TIR'!$E$18-'Ejercicio 3 - TIR'!$C$18)*('Ejercicio 3 - TIR'!$E$18-'Ejercicio 3 - TIR'!$D$18)*(1-J952)))</f>
        <v>41978.2365787514</v>
      </c>
      <c r="L952" s="16">
        <f ca="1" t="shared" si="7071"/>
        <v>0.770282144983435</v>
      </c>
      <c r="M952" s="17">
        <f ca="1">IF(L952&lt;=('Ejercicio 3 - TIR'!$D$18-'Ejercicio 3 - TIR'!$C$18)/('Ejercicio 3 - TIR'!$E$18-'Ejercicio 3 - TIR'!$C$18),'Ejercicio 3 - TIR'!$C$18+SQRT(('Ejercicio 3 - TIR'!$E$18-'Ejercicio 3 - TIR'!$C$18)*('Ejercicio 3 - TIR'!$D$18-'Ejercicio 3 - TIR'!$C$18)*L952),'Ejercicio 3 - TIR'!$E$18-SQRT(('Ejercicio 3 - TIR'!$E$18-'Ejercicio 3 - TIR'!$C$18)*('Ejercicio 3 - TIR'!$E$18-'Ejercicio 3 - TIR'!$D$18)*(1-L952)))</f>
        <v>40849.2363201162</v>
      </c>
      <c r="N952" s="16">
        <f ca="1" t="shared" ref="N952:R952" si="7072">RAND()</f>
        <v>0.192751401993971</v>
      </c>
      <c r="O952" s="17">
        <f ca="1">IF(N952&lt;=('Ejercicio 3 - TIR'!$D$18-'Ejercicio 3 - TIR'!$C$18)/('Ejercicio 3 - TIR'!$E$18-'Ejercicio 3 - TIR'!$C$18),'Ejercicio 3 - TIR'!$C$18+SQRT(('Ejercicio 3 - TIR'!$E$18-'Ejercicio 3 - TIR'!$C$18)*('Ejercicio 3 - TIR'!$D$18-'Ejercicio 3 - TIR'!$C$18)*N952),'Ejercicio 3 - TIR'!$E$18-SQRT(('Ejercicio 3 - TIR'!$E$18-'Ejercicio 3 - TIR'!$C$18)*('Ejercicio 3 - TIR'!$E$18-'Ejercicio 3 - TIR'!$D$18)*(1-N952)))</f>
        <v>35377.0540539496</v>
      </c>
      <c r="P952" s="16">
        <f ca="1" t="shared" si="7072"/>
        <v>0.771237581474012</v>
      </c>
      <c r="Q952" s="18">
        <f ca="1">IF(P952&lt;=('Ejercicio 3 - TIR'!$D$22-'Ejercicio 3 - TIR'!$C$22)/('Ejercicio 3 - TIR'!$E$22-'Ejercicio 3 - TIR'!$C$22),'Ejercicio 3 - TIR'!$C$22+SQRT(('Ejercicio 3 - TIR'!$E$22-'Ejercicio 3 - TIR'!$C$22)*('Ejercicio 3 - TIR'!$D$22-'Ejercicio 3 - TIR'!$C$22)*P952),'Ejercicio 3 - TIR'!$E$22-SQRT(('Ejercicio 3 - TIR'!$E$22-'Ejercicio 3 - TIR'!$C$22)*('Ejercicio 3 - TIR'!$E$22-'Ejercicio 3 - TIR'!$D$22)*(1-P952)))</f>
        <v>0.159707825317459</v>
      </c>
      <c r="R952" s="16">
        <f ca="1" t="shared" si="7072"/>
        <v>0.221176858086686</v>
      </c>
      <c r="S952" s="18">
        <f ca="1">IF(R952&lt;=('Ejercicio 3 - TIR'!$D$23-'Ejercicio 3 - TIR'!$C$23)/('Ejercicio 3 - TIR'!$E$23-'Ejercicio 3 - TIR'!$C$23),'Ejercicio 3 - TIR'!$C$23+SQRT(('Ejercicio 3 - TIR'!$E$23-'Ejercicio 3 - TIR'!$C$23)*('Ejercicio 3 - TIR'!$D$23-'Ejercicio 3 - TIR'!$C$23)*R952),'Ejercicio 3 - TIR'!$E$23-SQRT(('Ejercicio 3 - TIR'!$E$23-'Ejercicio 3 - TIR'!$C$23)*('Ejercicio 3 - TIR'!$E$23-'Ejercicio 3 - TIR'!$D$23)*(1-R952)))</f>
        <v>0.139952903161095</v>
      </c>
      <c r="T952" s="16">
        <f ca="1" t="shared" ref="T952:X952" si="7073">RAND()</f>
        <v>0.221817710192622</v>
      </c>
      <c r="U952" s="18">
        <f ca="1">IF(T952&lt;=('Ejercicio 3 - TIR'!$D$24-'Ejercicio 3 - TIR'!$C$24)/('Ejercicio 3 - TIR'!$E$24-'Ejercicio 3 - TIR'!$C$24),'Ejercicio 3 - TIR'!$C$24+SQRT(('Ejercicio 3 - TIR'!$E$24-'Ejercicio 3 - TIR'!$C$24)*('Ejercicio 3 - TIR'!$D$24-'Ejercicio 3 - TIR'!$C$24)*T952),'Ejercicio 3 - TIR'!$E$24-SQRT(('Ejercicio 3 - TIR'!$E$24-'Ejercicio 3 - TIR'!$C$24)*('Ejercicio 3 - TIR'!$E$24-'Ejercicio 3 - TIR'!$D$24)*(1-T952)))</f>
        <v>0.171582798507249</v>
      </c>
      <c r="V952" s="16">
        <f ca="1" t="shared" si="7073"/>
        <v>0.799453954226997</v>
      </c>
      <c r="W952" s="18">
        <f ca="1">IF(V952&lt;=('Ejercicio 3 - TIR'!$D$25-'Ejercicio 3 - TIR'!$C$25)/('Ejercicio 3 - TIR'!$E$25-'Ejercicio 3 - TIR'!$C$25),'Ejercicio 3 - TIR'!$C$25+SQRT(('Ejercicio 3 - TIR'!$E$25-'Ejercicio 3 - TIR'!$C$25)*('Ejercicio 3 - TIR'!$D$25-'Ejercicio 3 - TIR'!$C$25)*V952),'Ejercicio 3 - TIR'!$E$25-SQRT(('Ejercicio 3 - TIR'!$E$25-'Ejercicio 3 - TIR'!$C$25)*('Ejercicio 3 - TIR'!$E$25-'Ejercicio 3 - TIR'!$D$25)*(1-V952)))</f>
        <v>0.223506393975045</v>
      </c>
      <c r="X952" s="16">
        <f ca="1" t="shared" si="7073"/>
        <v>0.530177346155118</v>
      </c>
      <c r="Y952" s="18">
        <f ca="1">IF(X952&lt;=('Ejercicio 3 - TIR'!$D$26-'Ejercicio 3 - TIR'!$C$26)/('Ejercicio 3 - TIR'!$E$26-'Ejercicio 3 - TIR'!$C$26),'Ejercicio 3 - TIR'!$C$26+SQRT(('Ejercicio 3 - TIR'!$E$26-'Ejercicio 3 - TIR'!$C$26)*('Ejercicio 3 - TIR'!$D$26-'Ejercicio 3 - TIR'!$C$26)*X952),'Ejercicio 3 - TIR'!$E$26-SQRT(('Ejercicio 3 - TIR'!$E$26-'Ejercicio 3 - TIR'!$C$26)*('Ejercicio 3 - TIR'!$E$26-'Ejercicio 3 - TIR'!$D$26)*(1-X952)))</f>
        <v>0.229630938754406</v>
      </c>
      <c r="Z952" s="16">
        <f ca="1" t="shared" si="6668"/>
        <v>1.15970782531746</v>
      </c>
      <c r="AA952" s="16">
        <f ca="1" t="shared" si="6669"/>
        <v>1.32201230228928</v>
      </c>
      <c r="AB952" s="16">
        <f ca="1" t="shared" si="6670"/>
        <v>1.54884687277708</v>
      </c>
      <c r="AC952" s="16">
        <f ca="1" t="shared" si="6671"/>
        <v>1.89502405213101</v>
      </c>
      <c r="AD952" s="16">
        <f ca="1" t="shared" si="6672"/>
        <v>2.33018020418404</v>
      </c>
      <c r="AE952" s="15">
        <f ca="1" t="shared" si="6673"/>
        <v>4790.12705937523</v>
      </c>
      <c r="AF952" s="15">
        <f ca="1" t="shared" si="6674"/>
        <v>5460.51924784531</v>
      </c>
      <c r="AG952" s="15">
        <f ca="1" t="shared" si="6675"/>
        <v>6397.45042169331</v>
      </c>
      <c r="AH952" s="15">
        <f ca="1" t="shared" si="6676"/>
        <v>7827.32149608011</v>
      </c>
      <c r="AI952" s="15">
        <f ca="1" t="shared" si="6677"/>
        <v>9624.71667915753</v>
      </c>
      <c r="AJ952" s="17">
        <f ca="1" t="shared" si="6678"/>
        <v>47606.4120661267</v>
      </c>
      <c r="AK952" s="17">
        <f ca="1" t="shared" si="6679"/>
        <v>49333.0555140839</v>
      </c>
      <c r="AL952" s="17">
        <f ca="1" t="shared" si="6680"/>
        <v>65017.8604496956</v>
      </c>
      <c r="AM952" s="17">
        <f ca="1" t="shared" si="6681"/>
        <v>77410.285337804</v>
      </c>
      <c r="AN952" s="17">
        <f ca="1" t="shared" si="6682"/>
        <v>82434.911038862</v>
      </c>
      <c r="AO952" s="17">
        <f ca="1">C952/'Ejercicio 3 - TIR'!$D$7</f>
        <v>15443.0786790517</v>
      </c>
      <c r="AP952" s="17">
        <f ca="1" t="shared" si="6683"/>
        <v>32163.333387075</v>
      </c>
      <c r="AQ952" s="17">
        <f ca="1" t="shared" si="6684"/>
        <v>33889.9768350321</v>
      </c>
      <c r="AR952" s="17">
        <f ca="1" t="shared" si="6685"/>
        <v>49574.7817706439</v>
      </c>
      <c r="AS952" s="17">
        <f ca="1" t="shared" si="6686"/>
        <v>61967.2066587523</v>
      </c>
      <c r="AT952" s="17">
        <f ca="1" t="shared" si="6687"/>
        <v>66991.8323598102</v>
      </c>
      <c r="AU952" s="17">
        <f ca="1">AP952*'Ejercicio 3 - TIR'!$D$5</f>
        <v>16081.6666935375</v>
      </c>
      <c r="AV952" s="17">
        <f ca="1">AQ952*'Ejercicio 3 - TIR'!$D$5</f>
        <v>16944.9884175161</v>
      </c>
      <c r="AW952" s="17">
        <f ca="1">AR952*'Ejercicio 3 - TIR'!$D$5</f>
        <v>24787.3908853219</v>
      </c>
      <c r="AX952" s="17">
        <f ca="1">AS952*'Ejercicio 3 - TIR'!$D$5</f>
        <v>30983.6033293761</v>
      </c>
      <c r="AY952" s="17">
        <f ca="1">AT952*'Ejercicio 3 - TIR'!$D$5</f>
        <v>33495.9161799051</v>
      </c>
      <c r="AZ952" s="17">
        <f ca="1" t="shared" ref="AZ952:BD952" si="7074">AJ952-AU952-AE952</f>
        <v>26734.618313214</v>
      </c>
      <c r="BA952" s="17">
        <f ca="1" t="shared" si="7074"/>
        <v>26927.5478487225</v>
      </c>
      <c r="BB952" s="17">
        <f ca="1" t="shared" si="7074"/>
        <v>33833.0191426804</v>
      </c>
      <c r="BC952" s="17">
        <f ca="1" t="shared" si="7074"/>
        <v>38599.3605123478</v>
      </c>
      <c r="BD952" s="17">
        <f ca="1" t="shared" si="7074"/>
        <v>39314.2781797993</v>
      </c>
      <c r="BE952" s="17">
        <f ca="1" t="shared" ref="BE952:BI952" si="7075">AZ952/Z952</f>
        <v>23052.8911934311</v>
      </c>
      <c r="BF952" s="17">
        <f ca="1" t="shared" si="7075"/>
        <v>20368.6061030545</v>
      </c>
      <c r="BG952" s="17">
        <f ca="1" t="shared" si="7075"/>
        <v>21844.0051998283</v>
      </c>
      <c r="BH952" s="17">
        <f ca="1" t="shared" si="7075"/>
        <v>20368.7971500634</v>
      </c>
      <c r="BI952" s="17">
        <f ca="1" t="shared" si="7075"/>
        <v>16871.7758863487</v>
      </c>
      <c r="BJ952" s="17">
        <f ca="1" t="shared" si="6690"/>
        <v>69889.2444818876</v>
      </c>
      <c r="BK952" s="17">
        <f ca="1" t="shared" si="6691"/>
        <v>35985.1562295829</v>
      </c>
      <c r="BL952" s="17">
        <f ca="1" t="shared" si="6692"/>
        <v>105874.400711471</v>
      </c>
      <c r="BM952" s="17">
        <f ca="1">BK952*'Ejercicio 3 - TIR'!$D$5</f>
        <v>17992.5781147915</v>
      </c>
      <c r="BN952" s="17">
        <f ca="1" t="shared" si="6693"/>
        <v>87881.8225966791</v>
      </c>
      <c r="BO952" s="17">
        <f ca="1" t="shared" si="6694"/>
        <v>37714.6035482062</v>
      </c>
      <c r="BP952" s="17">
        <f ca="1" t="shared" si="6695"/>
        <v>-107208.457603939</v>
      </c>
      <c r="BQ952" s="17">
        <f ca="1" t="shared" ref="BQ952:BT952" si="7076">BE952</f>
        <v>23052.8911934311</v>
      </c>
      <c r="BR952" s="17">
        <f ca="1" t="shared" si="7076"/>
        <v>20368.6061030545</v>
      </c>
      <c r="BS952" s="17">
        <f ca="1" t="shared" si="7076"/>
        <v>21844.0051998283</v>
      </c>
      <c r="BT952" s="17">
        <f ca="1" t="shared" si="7076"/>
        <v>20368.7971500634</v>
      </c>
      <c r="BU952" s="17">
        <f ca="1" t="shared" si="6697"/>
        <v>54586.3794345549</v>
      </c>
      <c r="BV952" s="19">
        <f ca="1" t="shared" si="6698"/>
        <v>8.32661692348318</v>
      </c>
    </row>
    <row r="953" ht="15" customHeight="1" spans="1:74">
      <c r="A953" s="15">
        <v>952</v>
      </c>
      <c r="B953" s="16">
        <f ca="1" t="shared" ref="B953:F953" si="7077">RAND()</f>
        <v>0.140081727772573</v>
      </c>
      <c r="C953" s="17">
        <f ca="1">IF(B953&lt;=('Ejercicio 3 - TIR'!$D$13-'Ejercicio 3 - TIR'!$C$13)/('Ejercicio 3 - TIR'!$E$13-'Ejercicio 3 - TIR'!$C$13),'Ejercicio 3 - TIR'!$C$13+SQRT(('Ejercicio 3 - TIR'!$E$13-'Ejercicio 3 - TIR'!$C$13)*('Ejercicio 3 - TIR'!$D$13-'Ejercicio 3 - TIR'!$C$13)*B953),'Ejercicio 3 - TIR'!$E$13-SQRT(('Ejercicio 3 - TIR'!$E$13-'Ejercicio 3 - TIR'!$C$13)*('Ejercicio 3 - TIR'!$E$13-'Ejercicio 3 - TIR'!$D$13)*(1-B953)))</f>
        <v>67485.4987214633</v>
      </c>
      <c r="D953" s="16">
        <f ca="1" t="shared" si="7077"/>
        <v>0.602676216175398</v>
      </c>
      <c r="E953" s="17">
        <f ca="1">IF(D953&lt;=('Ejercicio 3 - TIR'!$D$14-'Ejercicio 3 - TIR'!$C$14)/('Ejercicio 3 - TIR'!$E$14-'Ejercicio 3 - TIR'!$C$14),'Ejercicio 3 - TIR'!$C$14+SQRT(('Ejercicio 3 - TIR'!$E$14-'Ejercicio 3 - TIR'!$C$14)*('Ejercicio 3 - TIR'!$D$14-'Ejercicio 3 - TIR'!$C$14)*D953),'Ejercicio 3 - TIR'!$E$14-SQRT(('Ejercicio 3 - TIR'!$E$14-'Ejercicio 3 - TIR'!$C$14)*('Ejercicio 3 - TIR'!$E$14-'Ejercicio 3 - TIR'!$D$14)*(1-D953)))</f>
        <v>32279.9891467893</v>
      </c>
      <c r="F953" s="16">
        <f ca="1" t="shared" si="7077"/>
        <v>0.605263438789231</v>
      </c>
      <c r="G953" s="17">
        <f ca="1">IF(F953&lt;=('Ejercicio 3 - TIR'!$D$18-'Ejercicio 3 - TIR'!$C$18)/('Ejercicio 3 - TIR'!$E$18-'Ejercicio 3 - TIR'!$C$18),'Ejercicio 3 - TIR'!$C$18+SQRT(('Ejercicio 3 - TIR'!$E$18-'Ejercicio 3 - TIR'!$C$18)*('Ejercicio 3 - TIR'!$D$18-'Ejercicio 3 - TIR'!$C$18)*F953),'Ejercicio 3 - TIR'!$E$18-SQRT(('Ejercicio 3 - TIR'!$E$18-'Ejercicio 3 - TIR'!$C$18)*('Ejercicio 3 - TIR'!$E$18-'Ejercicio 3 - TIR'!$D$18)*(1-F953)))</f>
        <v>39528.3532584799</v>
      </c>
      <c r="H953" s="16">
        <f ca="1" t="shared" ref="H953:L953" si="7078">RAND()</f>
        <v>0.249430158947514</v>
      </c>
      <c r="I953" s="17">
        <f ca="1">IF(H953&lt;=('Ejercicio 3 - TIR'!$D$18-'Ejercicio 3 - TIR'!$C$18)/('Ejercicio 3 - TIR'!$E$18-'Ejercicio 3 - TIR'!$C$18),'Ejercicio 3 - TIR'!$C$18+SQRT(('Ejercicio 3 - TIR'!$E$18-'Ejercicio 3 - TIR'!$C$18)*('Ejercicio 3 - TIR'!$D$18-'Ejercicio 3 - TIR'!$C$18)*H953),'Ejercicio 3 - TIR'!$E$18-SQRT(('Ejercicio 3 - TIR'!$E$18-'Ejercicio 3 - TIR'!$C$18)*('Ejercicio 3 - TIR'!$E$18-'Ejercicio 3 - TIR'!$D$18)*(1-H953)))</f>
        <v>36116.7412763764</v>
      </c>
      <c r="J953" s="16">
        <f ca="1" t="shared" si="7078"/>
        <v>0.920002108951607</v>
      </c>
      <c r="K953" s="17">
        <f ca="1">IF(J953&lt;=('Ejercicio 3 - TIR'!$D$18-'Ejercicio 3 - TIR'!$C$18)/('Ejercicio 3 - TIR'!$E$18-'Ejercicio 3 - TIR'!$C$18),'Ejercicio 3 - TIR'!$C$18+SQRT(('Ejercicio 3 - TIR'!$E$18-'Ejercicio 3 - TIR'!$C$18)*('Ejercicio 3 - TIR'!$D$18-'Ejercicio 3 - TIR'!$C$18)*J953),'Ejercicio 3 - TIR'!$E$18-SQRT(('Ejercicio 3 - TIR'!$E$18-'Ejercicio 3 - TIR'!$C$18)*('Ejercicio 3 - TIR'!$E$18-'Ejercicio 3 - TIR'!$D$18)*(1-J953)))</f>
        <v>42550.5425440254</v>
      </c>
      <c r="L953" s="16">
        <f ca="1" t="shared" si="7078"/>
        <v>0.578689094894966</v>
      </c>
      <c r="M953" s="17">
        <f ca="1">IF(L953&lt;=('Ejercicio 3 - TIR'!$D$18-'Ejercicio 3 - TIR'!$C$18)/('Ejercicio 3 - TIR'!$E$18-'Ejercicio 3 - TIR'!$C$18),'Ejercicio 3 - TIR'!$C$18+SQRT(('Ejercicio 3 - TIR'!$E$18-'Ejercicio 3 - TIR'!$C$18)*('Ejercicio 3 - TIR'!$D$18-'Ejercicio 3 - TIR'!$C$18)*L953),'Ejercicio 3 - TIR'!$E$18-SQRT(('Ejercicio 3 - TIR'!$E$18-'Ejercicio 3 - TIR'!$C$18)*('Ejercicio 3 - TIR'!$E$18-'Ejercicio 3 - TIR'!$D$18)*(1-L953)))</f>
        <v>39316.8323068651</v>
      </c>
      <c r="N953" s="16">
        <f ca="1" t="shared" ref="N953:R953" si="7079">RAND()</f>
        <v>0.383906508313911</v>
      </c>
      <c r="O953" s="17">
        <f ca="1">IF(N953&lt;=('Ejercicio 3 - TIR'!$D$18-'Ejercicio 3 - TIR'!$C$18)/('Ejercicio 3 - TIR'!$E$18-'Ejercicio 3 - TIR'!$C$18),'Ejercicio 3 - TIR'!$C$18+SQRT(('Ejercicio 3 - TIR'!$E$18-'Ejercicio 3 - TIR'!$C$18)*('Ejercicio 3 - TIR'!$D$18-'Ejercicio 3 - TIR'!$C$18)*N953),'Ejercicio 3 - TIR'!$E$18-SQRT(('Ejercicio 3 - TIR'!$E$18-'Ejercicio 3 - TIR'!$C$18)*('Ejercicio 3 - TIR'!$E$18-'Ejercicio 3 - TIR'!$D$18)*(1-N953)))</f>
        <v>37588.5424323177</v>
      </c>
      <c r="P953" s="16">
        <f ca="1" t="shared" si="7079"/>
        <v>0.598752286776133</v>
      </c>
      <c r="Q953" s="18">
        <f ca="1">IF(P953&lt;=('Ejercicio 3 - TIR'!$D$22-'Ejercicio 3 - TIR'!$C$22)/('Ejercicio 3 - TIR'!$E$22-'Ejercicio 3 - TIR'!$C$22),'Ejercicio 3 - TIR'!$C$22+SQRT(('Ejercicio 3 - TIR'!$E$22-'Ejercicio 3 - TIR'!$C$22)*('Ejercicio 3 - TIR'!$D$22-'Ejercicio 3 - TIR'!$C$22)*P953),'Ejercicio 3 - TIR'!$E$22-SQRT(('Ejercicio 3 - TIR'!$E$22-'Ejercicio 3 - TIR'!$C$22)*('Ejercicio 3 - TIR'!$E$22-'Ejercicio 3 - TIR'!$D$22)*(1-P953)))</f>
        <v>0.153125367280594</v>
      </c>
      <c r="R953" s="16">
        <f ca="1" t="shared" si="7079"/>
        <v>0.770003470510044</v>
      </c>
      <c r="S953" s="18">
        <f ca="1">IF(R953&lt;=('Ejercicio 3 - TIR'!$D$23-'Ejercicio 3 - TIR'!$C$23)/('Ejercicio 3 - TIR'!$E$23-'Ejercicio 3 - TIR'!$C$23),'Ejercicio 3 - TIR'!$C$23+SQRT(('Ejercicio 3 - TIR'!$E$23-'Ejercicio 3 - TIR'!$C$23)*('Ejercicio 3 - TIR'!$D$23-'Ejercicio 3 - TIR'!$C$23)*R953),'Ejercicio 3 - TIR'!$E$23-SQRT(('Ejercicio 3 - TIR'!$E$23-'Ejercicio 3 - TIR'!$C$23)*('Ejercicio 3 - TIR'!$E$23-'Ejercicio 3 - TIR'!$D$23)*(1-R953)))</f>
        <v>0.15965316356084</v>
      </c>
      <c r="T953" s="16">
        <f ca="1" t="shared" ref="T953:X953" si="7080">RAND()</f>
        <v>0.865014646647788</v>
      </c>
      <c r="U953" s="18">
        <f ca="1">IF(T953&lt;=('Ejercicio 3 - TIR'!$D$24-'Ejercicio 3 - TIR'!$C$24)/('Ejercicio 3 - TIR'!$E$24-'Ejercicio 3 - TIR'!$C$24),'Ejercicio 3 - TIR'!$C$24+SQRT(('Ejercicio 3 - TIR'!$E$24-'Ejercicio 3 - TIR'!$C$24)*('Ejercicio 3 - TIR'!$D$24-'Ejercicio 3 - TIR'!$C$24)*T953),'Ejercicio 3 - TIR'!$E$24-SQRT(('Ejercicio 3 - TIR'!$E$24-'Ejercicio 3 - TIR'!$C$24)*('Ejercicio 3 - TIR'!$E$24-'Ejercicio 3 - TIR'!$D$24)*(1-T953)))</f>
        <v>0.200558832612567</v>
      </c>
      <c r="V953" s="16">
        <f ca="1" t="shared" si="7080"/>
        <v>0.561665067246037</v>
      </c>
      <c r="W953" s="18">
        <f ca="1">IF(V953&lt;=('Ejercicio 3 - TIR'!$D$25-'Ejercicio 3 - TIR'!$C$25)/('Ejercicio 3 - TIR'!$E$25-'Ejercicio 3 - TIR'!$C$25),'Ejercicio 3 - TIR'!$C$25+SQRT(('Ejercicio 3 - TIR'!$E$25-'Ejercicio 3 - TIR'!$C$25)*('Ejercicio 3 - TIR'!$D$25-'Ejercicio 3 - TIR'!$C$25)*V953),'Ejercicio 3 - TIR'!$E$25-SQRT(('Ejercicio 3 - TIR'!$E$25-'Ejercicio 3 - TIR'!$C$25)*('Ejercicio 3 - TIR'!$E$25-'Ejercicio 3 - TIR'!$D$25)*(1-V953)))</f>
        <v>0.210831488863644</v>
      </c>
      <c r="X953" s="16">
        <f ca="1" t="shared" si="7080"/>
        <v>0.493817388181141</v>
      </c>
      <c r="Y953" s="18">
        <f ca="1">IF(X953&lt;=('Ejercicio 3 - TIR'!$D$26-'Ejercicio 3 - TIR'!$C$26)/('Ejercicio 3 - TIR'!$E$26-'Ejercicio 3 - TIR'!$C$26),'Ejercicio 3 - TIR'!$C$26+SQRT(('Ejercicio 3 - TIR'!$E$26-'Ejercicio 3 - TIR'!$C$26)*('Ejercicio 3 - TIR'!$D$26-'Ejercicio 3 - TIR'!$C$26)*X953),'Ejercicio 3 - TIR'!$E$26-SQRT(('Ejercicio 3 - TIR'!$E$26-'Ejercicio 3 - TIR'!$C$26)*('Ejercicio 3 - TIR'!$E$26-'Ejercicio 3 - TIR'!$D$26)*(1-X953)))</f>
        <v>0.227718204852723</v>
      </c>
      <c r="Z953" s="16">
        <f ca="1" t="shared" si="6668"/>
        <v>1.15312536728059</v>
      </c>
      <c r="AA953" s="16">
        <f ca="1" t="shared" si="6669"/>
        <v>1.3372254801492</v>
      </c>
      <c r="AB953" s="16">
        <f ca="1" t="shared" si="6670"/>
        <v>1.6054178613877</v>
      </c>
      <c r="AC953" s="16">
        <f ca="1" t="shared" si="6671"/>
        <v>1.94389049935235</v>
      </c>
      <c r="AD953" s="16">
        <f ca="1" t="shared" si="6672"/>
        <v>2.38654975429514</v>
      </c>
      <c r="AE953" s="15">
        <f ca="1" t="shared" si="6673"/>
        <v>4942.88519391571</v>
      </c>
      <c r="AF953" s="15">
        <f ca="1" t="shared" si="6674"/>
        <v>5732.03245224239</v>
      </c>
      <c r="AG953" s="15">
        <f ca="1" t="shared" si="6675"/>
        <v>6881.64218936148</v>
      </c>
      <c r="AH953" s="15">
        <f ca="1" t="shared" si="6676"/>
        <v>8332.50905797142</v>
      </c>
      <c r="AI953" s="15">
        <f ca="1" t="shared" si="6677"/>
        <v>10229.9730625717</v>
      </c>
      <c r="AJ953" s="17">
        <f ca="1" t="shared" si="6678"/>
        <v>45581.1468691817</v>
      </c>
      <c r="AK953" s="17">
        <f ca="1" t="shared" si="6679"/>
        <v>48296.2266947268</v>
      </c>
      <c r="AL953" s="17">
        <f ca="1" t="shared" si="6680"/>
        <v>68311.4010119156</v>
      </c>
      <c r="AM953" s="17">
        <f ca="1" t="shared" si="6681"/>
        <v>76427.6167859447</v>
      </c>
      <c r="AN953" s="17">
        <f ca="1" t="shared" si="6682"/>
        <v>89706.9267061601</v>
      </c>
      <c r="AO953" s="17">
        <f ca="1">C953/'Ejercicio 3 - TIR'!$D$7</f>
        <v>13497.0997442927</v>
      </c>
      <c r="AP953" s="17">
        <f ca="1" t="shared" si="6683"/>
        <v>32084.047124889</v>
      </c>
      <c r="AQ953" s="17">
        <f ca="1" t="shared" si="6684"/>
        <v>34799.1269504341</v>
      </c>
      <c r="AR953" s="17">
        <f ca="1" t="shared" si="6685"/>
        <v>54814.3012676229</v>
      </c>
      <c r="AS953" s="17">
        <f ca="1" t="shared" si="6686"/>
        <v>62930.5170416521</v>
      </c>
      <c r="AT953" s="17">
        <f ca="1" t="shared" si="6687"/>
        <v>76209.8269618675</v>
      </c>
      <c r="AU953" s="17">
        <f ca="1">AP953*'Ejercicio 3 - TIR'!$D$5</f>
        <v>16042.0235624445</v>
      </c>
      <c r="AV953" s="17">
        <f ca="1">AQ953*'Ejercicio 3 - TIR'!$D$5</f>
        <v>17399.5634752171</v>
      </c>
      <c r="AW953" s="17">
        <f ca="1">AR953*'Ejercicio 3 - TIR'!$D$5</f>
        <v>27407.1506338115</v>
      </c>
      <c r="AX953" s="17">
        <f ca="1">AS953*'Ejercicio 3 - TIR'!$D$5</f>
        <v>31465.258520826</v>
      </c>
      <c r="AY953" s="17">
        <f ca="1">AT953*'Ejercicio 3 - TIR'!$D$5</f>
        <v>38104.9134809337</v>
      </c>
      <c r="AZ953" s="17">
        <f ca="1" t="shared" ref="AZ953:BD953" si="7081">AJ953-AU953-AE953</f>
        <v>24596.2381128215</v>
      </c>
      <c r="BA953" s="17">
        <f ca="1" t="shared" si="7081"/>
        <v>25164.6307672673</v>
      </c>
      <c r="BB953" s="17">
        <f ca="1" t="shared" si="7081"/>
        <v>34022.6081887426</v>
      </c>
      <c r="BC953" s="17">
        <f ca="1" t="shared" si="7081"/>
        <v>36629.8492071473</v>
      </c>
      <c r="BD953" s="17">
        <f ca="1" t="shared" si="7081"/>
        <v>41372.0401626547</v>
      </c>
      <c r="BE953" s="17">
        <f ca="1" t="shared" ref="BE953:BI953" si="7082">AZ953/Z953</f>
        <v>21330.0641983331</v>
      </c>
      <c r="BF953" s="17">
        <f ca="1" t="shared" si="7082"/>
        <v>18818.5396859621</v>
      </c>
      <c r="BG953" s="17">
        <f ca="1" t="shared" si="7082"/>
        <v>21192.3692933963</v>
      </c>
      <c r="BH953" s="17">
        <f ca="1" t="shared" si="7082"/>
        <v>18843.5764356846</v>
      </c>
      <c r="BI953" s="17">
        <f ca="1" t="shared" si="7082"/>
        <v>17335.5028899759</v>
      </c>
      <c r="BJ953" s="17">
        <f ca="1" t="shared" si="6690"/>
        <v>77037.8001669198</v>
      </c>
      <c r="BK953" s="17">
        <f ca="1" t="shared" si="6691"/>
        <v>32211.5000784386</v>
      </c>
      <c r="BL953" s="17">
        <f ca="1" t="shared" si="6692"/>
        <v>109249.300245358</v>
      </c>
      <c r="BM953" s="17">
        <f ca="1">BK953*'Ejercicio 3 - TIR'!$D$5</f>
        <v>16105.7500392193</v>
      </c>
      <c r="BN953" s="17">
        <f ca="1" t="shared" si="6693"/>
        <v>93143.5502061391</v>
      </c>
      <c r="BO953" s="17">
        <f ca="1" t="shared" si="6694"/>
        <v>39028.5390189357</v>
      </c>
      <c r="BP953" s="17">
        <f ca="1" t="shared" si="6695"/>
        <v>-99765.4878682527</v>
      </c>
      <c r="BQ953" s="17">
        <f ca="1" t="shared" ref="BQ953:BT953" si="7083">BE953</f>
        <v>21330.0641983331</v>
      </c>
      <c r="BR953" s="17">
        <f ca="1" t="shared" si="7083"/>
        <v>18818.5396859621</v>
      </c>
      <c r="BS953" s="17">
        <f ca="1" t="shared" si="7083"/>
        <v>21192.3692933963</v>
      </c>
      <c r="BT953" s="17">
        <f ca="1" t="shared" si="7083"/>
        <v>18843.5764356846</v>
      </c>
      <c r="BU953" s="17">
        <f ca="1" t="shared" si="6697"/>
        <v>56364.0419089116</v>
      </c>
      <c r="BV953" s="19">
        <f ca="1" t="shared" si="6698"/>
        <v>9.65324469652638</v>
      </c>
    </row>
    <row r="954" ht="15" customHeight="1" spans="1:74">
      <c r="A954" s="15">
        <v>953</v>
      </c>
      <c r="B954" s="16">
        <f ca="1" t="shared" ref="B954:F954" si="7084">RAND()</f>
        <v>0.131261582179506</v>
      </c>
      <c r="C954" s="17">
        <f ca="1">IF(B954&lt;=('Ejercicio 3 - TIR'!$D$13-'Ejercicio 3 - TIR'!$C$13)/('Ejercicio 3 - TIR'!$E$13-'Ejercicio 3 - TIR'!$C$13),'Ejercicio 3 - TIR'!$C$13+SQRT(('Ejercicio 3 - TIR'!$E$13-'Ejercicio 3 - TIR'!$C$13)*('Ejercicio 3 - TIR'!$D$13-'Ejercicio 3 - TIR'!$C$13)*B954),'Ejercicio 3 - TIR'!$E$13-SQRT(('Ejercicio 3 - TIR'!$E$13-'Ejercicio 3 - TIR'!$C$13)*('Ejercicio 3 - TIR'!$E$13-'Ejercicio 3 - TIR'!$D$13)*(1-B954)))</f>
        <v>67246.0080645692</v>
      </c>
      <c r="D954" s="16">
        <f ca="1" t="shared" si="7084"/>
        <v>0.862045998788261</v>
      </c>
      <c r="E954" s="17">
        <f ca="1">IF(D954&lt;=('Ejercicio 3 - TIR'!$D$14-'Ejercicio 3 - TIR'!$C$14)/('Ejercicio 3 - TIR'!$E$14-'Ejercicio 3 - TIR'!$C$14),'Ejercicio 3 - TIR'!$C$14+SQRT(('Ejercicio 3 - TIR'!$E$14-'Ejercicio 3 - TIR'!$C$14)*('Ejercicio 3 - TIR'!$D$14-'Ejercicio 3 - TIR'!$C$14)*D954),'Ejercicio 3 - TIR'!$E$14-SQRT(('Ejercicio 3 - TIR'!$E$14-'Ejercicio 3 - TIR'!$C$14)*('Ejercicio 3 - TIR'!$E$14-'Ejercicio 3 - TIR'!$D$14)*(1-D954)))</f>
        <v>35451.0330643364</v>
      </c>
      <c r="F954" s="16">
        <f ca="1" t="shared" si="7084"/>
        <v>0.721042646627271</v>
      </c>
      <c r="G954" s="17">
        <f ca="1">IF(F954&lt;=('Ejercicio 3 - TIR'!$D$18-'Ejercicio 3 - TIR'!$C$18)/('Ejercicio 3 - TIR'!$E$18-'Ejercicio 3 - TIR'!$C$18),'Ejercicio 3 - TIR'!$C$18+SQRT(('Ejercicio 3 - TIR'!$E$18-'Ejercicio 3 - TIR'!$C$18)*('Ejercicio 3 - TIR'!$D$18-'Ejercicio 3 - TIR'!$C$18)*F954),'Ejercicio 3 - TIR'!$E$18-SQRT(('Ejercicio 3 - TIR'!$E$18-'Ejercicio 3 - TIR'!$C$18)*('Ejercicio 3 - TIR'!$E$18-'Ejercicio 3 - TIR'!$D$18)*(1-F954)))</f>
        <v>40425.9644182675</v>
      </c>
      <c r="H954" s="16">
        <f ca="1" t="shared" ref="H954:L954" si="7085">RAND()</f>
        <v>0.487902443806363</v>
      </c>
      <c r="I954" s="17">
        <f ca="1">IF(H954&lt;=('Ejercicio 3 - TIR'!$D$18-'Ejercicio 3 - TIR'!$C$18)/('Ejercicio 3 - TIR'!$E$18-'Ejercicio 3 - TIR'!$C$18),'Ejercicio 3 - TIR'!$C$18+SQRT(('Ejercicio 3 - TIR'!$E$18-'Ejercicio 3 - TIR'!$C$18)*('Ejercicio 3 - TIR'!$D$18-'Ejercicio 3 - TIR'!$C$18)*H954),'Ejercicio 3 - TIR'!$E$18-SQRT(('Ejercicio 3 - TIR'!$E$18-'Ejercicio 3 - TIR'!$C$18)*('Ejercicio 3 - TIR'!$E$18-'Ejercicio 3 - TIR'!$D$18)*(1-H954)))</f>
        <v>38554.8446257635</v>
      </c>
      <c r="J954" s="16">
        <f ca="1" t="shared" si="7085"/>
        <v>0.311673038253208</v>
      </c>
      <c r="K954" s="17">
        <f ca="1">IF(J954&lt;=('Ejercicio 3 - TIR'!$D$18-'Ejercicio 3 - TIR'!$C$18)/('Ejercicio 3 - TIR'!$E$18-'Ejercicio 3 - TIR'!$C$18),'Ejercicio 3 - TIR'!$C$18+SQRT(('Ejercicio 3 - TIR'!$E$18-'Ejercicio 3 - TIR'!$C$18)*('Ejercicio 3 - TIR'!$D$18-'Ejercicio 3 - TIR'!$C$18)*J954),'Ejercicio 3 - TIR'!$E$18-SQRT(('Ejercicio 3 - TIR'!$E$18-'Ejercicio 3 - TIR'!$C$18)*('Ejercicio 3 - TIR'!$E$18-'Ejercicio 3 - TIR'!$D$18)*(1-J954)))</f>
        <v>36837.4670557145</v>
      </c>
      <c r="L954" s="16">
        <f ca="1" t="shared" si="7085"/>
        <v>0.149874300983877</v>
      </c>
      <c r="M954" s="17">
        <f ca="1">IF(L954&lt;=('Ejercicio 3 - TIR'!$D$18-'Ejercicio 3 - TIR'!$C$18)/('Ejercicio 3 - TIR'!$E$18-'Ejercicio 3 - TIR'!$C$18),'Ejercicio 3 - TIR'!$C$18+SQRT(('Ejercicio 3 - TIR'!$E$18-'Ejercicio 3 - TIR'!$C$18)*('Ejercicio 3 - TIR'!$D$18-'Ejercicio 3 - TIR'!$C$18)*L954),'Ejercicio 3 - TIR'!$E$18-SQRT(('Ejercicio 3 - TIR'!$E$18-'Ejercicio 3 - TIR'!$C$18)*('Ejercicio 3 - TIR'!$E$18-'Ejercicio 3 - TIR'!$D$18)*(1-L954)))</f>
        <v>34741.4285977521</v>
      </c>
      <c r="N954" s="16">
        <f ca="1" t="shared" ref="N954:R954" si="7086">RAND()</f>
        <v>0.884313882382439</v>
      </c>
      <c r="O954" s="17">
        <f ca="1">IF(N954&lt;=('Ejercicio 3 - TIR'!$D$18-'Ejercicio 3 - TIR'!$C$18)/('Ejercicio 3 - TIR'!$E$18-'Ejercicio 3 - TIR'!$C$18),'Ejercicio 3 - TIR'!$C$18+SQRT(('Ejercicio 3 - TIR'!$E$18-'Ejercicio 3 - TIR'!$C$18)*('Ejercicio 3 - TIR'!$D$18-'Ejercicio 3 - TIR'!$C$18)*N954),'Ejercicio 3 - TIR'!$E$18-SQRT(('Ejercicio 3 - TIR'!$E$18-'Ejercicio 3 - TIR'!$C$18)*('Ejercicio 3 - TIR'!$E$18-'Ejercicio 3 - TIR'!$D$18)*(1-N954)))</f>
        <v>42054.4170659584</v>
      </c>
      <c r="P954" s="16">
        <f ca="1" t="shared" si="7086"/>
        <v>0.780798343586637</v>
      </c>
      <c r="Q954" s="18">
        <f ca="1">IF(P954&lt;=('Ejercicio 3 - TIR'!$D$22-'Ejercicio 3 - TIR'!$C$22)/('Ejercicio 3 - TIR'!$E$22-'Ejercicio 3 - TIR'!$C$22),'Ejercicio 3 - TIR'!$C$22+SQRT(('Ejercicio 3 - TIR'!$E$22-'Ejercicio 3 - TIR'!$C$22)*('Ejercicio 3 - TIR'!$D$22-'Ejercicio 3 - TIR'!$C$22)*P954),'Ejercicio 3 - TIR'!$E$22-SQRT(('Ejercicio 3 - TIR'!$E$22-'Ejercicio 3 - TIR'!$C$22)*('Ejercicio 3 - TIR'!$E$22-'Ejercicio 3 - TIR'!$D$22)*(1-P954)))</f>
        <v>0.160136390520752</v>
      </c>
      <c r="R954" s="16">
        <f ca="1" t="shared" si="7086"/>
        <v>0.150247530509512</v>
      </c>
      <c r="S954" s="18">
        <f ca="1">IF(R954&lt;=('Ejercicio 3 - TIR'!$D$23-'Ejercicio 3 - TIR'!$C$23)/('Ejercicio 3 - TIR'!$E$23-'Ejercicio 3 - TIR'!$C$23),'Ejercicio 3 - TIR'!$C$23+SQRT(('Ejercicio 3 - TIR'!$E$23-'Ejercicio 3 - TIR'!$C$23)*('Ejercicio 3 - TIR'!$D$23-'Ejercicio 3 - TIR'!$C$23)*R954),'Ejercicio 3 - TIR'!$E$23-SQRT(('Ejercicio 3 - TIR'!$E$23-'Ejercicio 3 - TIR'!$C$23)*('Ejercicio 3 - TIR'!$E$23-'Ejercicio 3 - TIR'!$D$23)*(1-R954)))</f>
        <v>0.136445228940855</v>
      </c>
      <c r="T954" s="16">
        <f ca="1" t="shared" ref="T954:X954" si="7087">RAND()</f>
        <v>0.0251289502348115</v>
      </c>
      <c r="U954" s="18">
        <f ca="1">IF(T954&lt;=('Ejercicio 3 - TIR'!$D$24-'Ejercicio 3 - TIR'!$C$24)/('Ejercicio 3 - TIR'!$E$24-'Ejercicio 3 - TIR'!$C$24),'Ejercicio 3 - TIR'!$C$24+SQRT(('Ejercicio 3 - TIR'!$E$24-'Ejercicio 3 - TIR'!$C$24)*('Ejercicio 3 - TIR'!$D$24-'Ejercicio 3 - TIR'!$C$24)*T954),'Ejercicio 3 - TIR'!$E$24-SQRT(('Ejercicio 3 - TIR'!$E$24-'Ejercicio 3 - TIR'!$C$24)*('Ejercicio 3 - TIR'!$E$24-'Ejercicio 3 - TIR'!$D$24)*(1-T954)))</f>
        <v>0.157264351002884</v>
      </c>
      <c r="V954" s="16">
        <f ca="1" t="shared" si="7087"/>
        <v>0.0916273373112704</v>
      </c>
      <c r="W954" s="18">
        <f ca="1">IF(V954&lt;=('Ejercicio 3 - TIR'!$D$25-'Ejercicio 3 - TIR'!$C$25)/('Ejercicio 3 - TIR'!$E$25-'Ejercicio 3 - TIR'!$C$25),'Ejercicio 3 - TIR'!$C$25+SQRT(('Ejercicio 3 - TIR'!$E$25-'Ejercicio 3 - TIR'!$C$25)*('Ejercicio 3 - TIR'!$D$25-'Ejercicio 3 - TIR'!$C$25)*V954),'Ejercicio 3 - TIR'!$E$25-SQRT(('Ejercicio 3 - TIR'!$E$25-'Ejercicio 3 - TIR'!$C$25)*('Ejercicio 3 - TIR'!$E$25-'Ejercicio 3 - TIR'!$D$25)*(1-V954)))</f>
        <v>0.191325999833824</v>
      </c>
      <c r="X954" s="16">
        <f ca="1" t="shared" si="7087"/>
        <v>0.663293499985015</v>
      </c>
      <c r="Y954" s="18">
        <f ca="1">IF(X954&lt;=('Ejercicio 3 - TIR'!$D$26-'Ejercicio 3 - TIR'!$C$26)/('Ejercicio 3 - TIR'!$E$26-'Ejercicio 3 - TIR'!$C$26),'Ejercicio 3 - TIR'!$C$26+SQRT(('Ejercicio 3 - TIR'!$E$26-'Ejercicio 3 - TIR'!$C$26)*('Ejercicio 3 - TIR'!$D$26-'Ejercicio 3 - TIR'!$C$26)*X954),'Ejercicio 3 - TIR'!$E$26-SQRT(('Ejercicio 3 - TIR'!$E$26-'Ejercicio 3 - TIR'!$C$26)*('Ejercicio 3 - TIR'!$E$26-'Ejercicio 3 - TIR'!$D$26)*(1-X954)))</f>
        <v>0.237359466465804</v>
      </c>
      <c r="Z954" s="16">
        <f ca="1" t="shared" si="6668"/>
        <v>1.16013639052075</v>
      </c>
      <c r="AA954" s="16">
        <f ca="1" t="shared" si="6669"/>
        <v>1.31843146592797</v>
      </c>
      <c r="AB954" s="16">
        <f ca="1" t="shared" si="6670"/>
        <v>1.52577373475892</v>
      </c>
      <c r="AC954" s="16">
        <f ca="1" t="shared" si="6671"/>
        <v>1.81769392008185</v>
      </c>
      <c r="AD954" s="16">
        <f ca="1" t="shared" si="6672"/>
        <v>2.24914077915062</v>
      </c>
      <c r="AE954" s="15">
        <f ca="1" t="shared" si="6673"/>
        <v>5677.00047515468</v>
      </c>
      <c r="AF954" s="15">
        <f ca="1" t="shared" si="6674"/>
        <v>6451.6001046845</v>
      </c>
      <c r="AG954" s="15">
        <f ca="1" t="shared" si="6675"/>
        <v>7466.20680807784</v>
      </c>
      <c r="AH954" s="15">
        <f ca="1" t="shared" si="6676"/>
        <v>8894.68629059944</v>
      </c>
      <c r="AI954" s="15">
        <f ca="1" t="shared" si="6677"/>
        <v>11005.9242829168</v>
      </c>
      <c r="AJ954" s="17">
        <f ca="1" t="shared" si="6678"/>
        <v>46899.6324435293</v>
      </c>
      <c r="AK954" s="17">
        <f ca="1" t="shared" si="6679"/>
        <v>50831.9203185706</v>
      </c>
      <c r="AL954" s="17">
        <f ca="1" t="shared" si="6680"/>
        <v>56205.6396886561</v>
      </c>
      <c r="AM954" s="17">
        <f ca="1" t="shared" si="6681"/>
        <v>63149.2835370919</v>
      </c>
      <c r="AN954" s="17">
        <f ca="1" t="shared" si="6682"/>
        <v>94586.3043664547</v>
      </c>
      <c r="AO954" s="17">
        <f ca="1">C954/'Ejercicio 3 - TIR'!$D$7</f>
        <v>13449.2016129138</v>
      </c>
      <c r="AP954" s="17">
        <f ca="1" t="shared" si="6683"/>
        <v>33450.4308306154</v>
      </c>
      <c r="AQ954" s="17">
        <f ca="1" t="shared" si="6684"/>
        <v>37382.7187056567</v>
      </c>
      <c r="AR954" s="17">
        <f ca="1" t="shared" si="6685"/>
        <v>42756.4380757423</v>
      </c>
      <c r="AS954" s="17">
        <f ca="1" t="shared" si="6686"/>
        <v>49700.081924178</v>
      </c>
      <c r="AT954" s="17">
        <f ca="1" t="shared" si="6687"/>
        <v>81137.1027535409</v>
      </c>
      <c r="AU954" s="17">
        <f ca="1">AP954*'Ejercicio 3 - TIR'!$D$5</f>
        <v>16725.2154153077</v>
      </c>
      <c r="AV954" s="17">
        <f ca="1">AQ954*'Ejercicio 3 - TIR'!$D$5</f>
        <v>18691.3593528284</v>
      </c>
      <c r="AW954" s="17">
        <f ca="1">AR954*'Ejercicio 3 - TIR'!$D$5</f>
        <v>21378.2190378711</v>
      </c>
      <c r="AX954" s="17">
        <f ca="1">AS954*'Ejercicio 3 - TIR'!$D$5</f>
        <v>24850.040962089</v>
      </c>
      <c r="AY954" s="17">
        <f ca="1">AT954*'Ejercicio 3 - TIR'!$D$5</f>
        <v>40568.5513767704</v>
      </c>
      <c r="AZ954" s="17">
        <f ca="1" t="shared" ref="AZ954:BD954" si="7088">AJ954-AU954-AE954</f>
        <v>24497.4165530669</v>
      </c>
      <c r="BA954" s="17">
        <f ca="1" t="shared" si="7088"/>
        <v>25688.9608610577</v>
      </c>
      <c r="BB954" s="17">
        <f ca="1" t="shared" si="7088"/>
        <v>27361.2138427071</v>
      </c>
      <c r="BC954" s="17">
        <f ca="1" t="shared" si="7088"/>
        <v>29404.5562844034</v>
      </c>
      <c r="BD954" s="17">
        <f ca="1" t="shared" si="7088"/>
        <v>43011.8287067675</v>
      </c>
      <c r="BE954" s="17">
        <f ca="1" t="shared" ref="BE954:BI954" si="7089">AZ954/Z954</f>
        <v>21115.979770336</v>
      </c>
      <c r="BF954" s="17">
        <f ca="1" t="shared" si="7089"/>
        <v>19484.4870779663</v>
      </c>
      <c r="BG954" s="17">
        <f ca="1" t="shared" si="7089"/>
        <v>17932.681117381</v>
      </c>
      <c r="BH954" s="17">
        <f ca="1" t="shared" si="7089"/>
        <v>16176.8469155023</v>
      </c>
      <c r="BI954" s="17">
        <f ca="1" t="shared" si="7089"/>
        <v>19123.6711838957</v>
      </c>
      <c r="BJ954" s="17">
        <f ca="1" t="shared" si="6690"/>
        <v>79734.3641280158</v>
      </c>
      <c r="BK954" s="17">
        <f ca="1" t="shared" si="6691"/>
        <v>30249.1477946228</v>
      </c>
      <c r="BL954" s="17">
        <f ca="1" t="shared" si="6692"/>
        <v>109983.511922639</v>
      </c>
      <c r="BM954" s="17">
        <f ca="1">BK954*'Ejercicio 3 - TIR'!$D$5</f>
        <v>15124.5738973114</v>
      </c>
      <c r="BN954" s="17">
        <f ca="1" t="shared" si="6693"/>
        <v>94858.9380253273</v>
      </c>
      <c r="BO954" s="17">
        <f ca="1" t="shared" si="6694"/>
        <v>42175.6338707933</v>
      </c>
      <c r="BP954" s="17">
        <f ca="1" t="shared" si="6695"/>
        <v>-102697.041128906</v>
      </c>
      <c r="BQ954" s="17">
        <f ca="1" t="shared" ref="BQ954:BT954" si="7090">BE954</f>
        <v>21115.979770336</v>
      </c>
      <c r="BR954" s="17">
        <f ca="1" t="shared" si="7090"/>
        <v>19484.4870779663</v>
      </c>
      <c r="BS954" s="17">
        <f ca="1" t="shared" si="7090"/>
        <v>17932.681117381</v>
      </c>
      <c r="BT954" s="17">
        <f ca="1" t="shared" si="7090"/>
        <v>16176.8469155023</v>
      </c>
      <c r="BU954" s="17">
        <f ca="1" t="shared" si="6697"/>
        <v>61299.305054689</v>
      </c>
      <c r="BV954" s="19">
        <f ca="1" t="shared" si="6698"/>
        <v>8.43571313950795</v>
      </c>
    </row>
    <row r="955" ht="15" customHeight="1" spans="1:74">
      <c r="A955" s="15">
        <v>954</v>
      </c>
      <c r="B955" s="16">
        <f ca="1" t="shared" ref="B955:F955" si="7091">RAND()</f>
        <v>0.426074192194286</v>
      </c>
      <c r="C955" s="17">
        <f ca="1">IF(B955&lt;=('Ejercicio 3 - TIR'!$D$13-'Ejercicio 3 - TIR'!$C$13)/('Ejercicio 3 - TIR'!$E$13-'Ejercicio 3 - TIR'!$C$13),'Ejercicio 3 - TIR'!$C$13+SQRT(('Ejercicio 3 - TIR'!$E$13-'Ejercicio 3 - TIR'!$C$13)*('Ejercicio 3 - TIR'!$D$13-'Ejercicio 3 - TIR'!$C$13)*B955),'Ejercicio 3 - TIR'!$E$13-SQRT(('Ejercicio 3 - TIR'!$E$13-'Ejercicio 3 - TIR'!$C$13)*('Ejercicio 3 - TIR'!$E$13-'Ejercicio 3 - TIR'!$D$13)*(1-B955)))</f>
        <v>73756.696675783</v>
      </c>
      <c r="D955" s="16">
        <f ca="1" t="shared" si="7091"/>
        <v>0.495014283576507</v>
      </c>
      <c r="E955" s="17">
        <f ca="1">IF(D955&lt;=('Ejercicio 3 - TIR'!$D$14-'Ejercicio 3 - TIR'!$C$14)/('Ejercicio 3 - TIR'!$E$14-'Ejercicio 3 - TIR'!$C$14),'Ejercicio 3 - TIR'!$C$14+SQRT(('Ejercicio 3 - TIR'!$E$14-'Ejercicio 3 - TIR'!$C$14)*('Ejercicio 3 - TIR'!$D$14-'Ejercicio 3 - TIR'!$C$14)*D955),'Ejercicio 3 - TIR'!$E$14-SQRT(('Ejercicio 3 - TIR'!$E$14-'Ejercicio 3 - TIR'!$C$14)*('Ejercicio 3 - TIR'!$E$14-'Ejercicio 3 - TIR'!$D$14)*(1-D955)))</f>
        <v>31296.6754936103</v>
      </c>
      <c r="F955" s="16">
        <f ca="1" t="shared" si="7091"/>
        <v>0.682731412334064</v>
      </c>
      <c r="G955" s="17">
        <f ca="1">IF(F955&lt;=('Ejercicio 3 - TIR'!$D$18-'Ejercicio 3 - TIR'!$C$18)/('Ejercicio 3 - TIR'!$E$18-'Ejercicio 3 - TIR'!$C$18),'Ejercicio 3 - TIR'!$C$18+SQRT(('Ejercicio 3 - TIR'!$E$18-'Ejercicio 3 - TIR'!$C$18)*('Ejercicio 3 - TIR'!$D$18-'Ejercicio 3 - TIR'!$C$18)*F955),'Ejercicio 3 - TIR'!$E$18-SQRT(('Ejercicio 3 - TIR'!$E$18-'Ejercicio 3 - TIR'!$C$18)*('Ejercicio 3 - TIR'!$E$18-'Ejercicio 3 - TIR'!$D$18)*(1-F955)))</f>
        <v>40121.9733421244</v>
      </c>
      <c r="H955" s="16">
        <f ca="1" t="shared" ref="H955:L955" si="7092">RAND()</f>
        <v>0.865352157298313</v>
      </c>
      <c r="I955" s="17">
        <f ca="1">IF(H955&lt;=('Ejercicio 3 - TIR'!$D$18-'Ejercicio 3 - TIR'!$C$18)/('Ejercicio 3 - TIR'!$E$18-'Ejercicio 3 - TIR'!$C$18),'Ejercicio 3 - TIR'!$C$18+SQRT(('Ejercicio 3 - TIR'!$E$18-'Ejercicio 3 - TIR'!$C$18)*('Ejercicio 3 - TIR'!$D$18-'Ejercicio 3 - TIR'!$C$18)*H955),'Ejercicio 3 - TIR'!$E$18-SQRT(('Ejercicio 3 - TIR'!$E$18-'Ejercicio 3 - TIR'!$C$18)*('Ejercicio 3 - TIR'!$E$18-'Ejercicio 3 - TIR'!$D$18)*(1-H955)))</f>
        <v>41822.1724082911</v>
      </c>
      <c r="J955" s="16">
        <f ca="1" t="shared" si="7092"/>
        <v>0.747615903509653</v>
      </c>
      <c r="K955" s="17">
        <f ca="1">IF(J955&lt;=('Ejercicio 3 - TIR'!$D$18-'Ejercicio 3 - TIR'!$C$18)/('Ejercicio 3 - TIR'!$E$18-'Ejercicio 3 - TIR'!$C$18),'Ejercicio 3 - TIR'!$C$18+SQRT(('Ejercicio 3 - TIR'!$E$18-'Ejercicio 3 - TIR'!$C$18)*('Ejercicio 3 - TIR'!$D$18-'Ejercicio 3 - TIR'!$C$18)*J955),'Ejercicio 3 - TIR'!$E$18-SQRT(('Ejercicio 3 - TIR'!$E$18-'Ejercicio 3 - TIR'!$C$18)*('Ejercicio 3 - TIR'!$E$18-'Ejercicio 3 - TIR'!$D$18)*(1-J955)))</f>
        <v>40649.2750906572</v>
      </c>
      <c r="L955" s="16">
        <f ca="1" t="shared" si="7092"/>
        <v>0.314775045842312</v>
      </c>
      <c r="M955" s="17">
        <f ca="1">IF(L955&lt;=('Ejercicio 3 - TIR'!$D$18-'Ejercicio 3 - TIR'!$C$18)/('Ejercicio 3 - TIR'!$E$18-'Ejercicio 3 - TIR'!$C$18),'Ejercicio 3 - TIR'!$C$18+SQRT(('Ejercicio 3 - TIR'!$E$18-'Ejercicio 3 - TIR'!$C$18)*('Ejercicio 3 - TIR'!$D$18-'Ejercicio 3 - TIR'!$C$18)*L955),'Ejercicio 3 - TIR'!$E$18-SQRT(('Ejercicio 3 - TIR'!$E$18-'Ejercicio 3 - TIR'!$C$18)*('Ejercicio 3 - TIR'!$E$18-'Ejercicio 3 - TIR'!$D$18)*(1-L955)))</f>
        <v>36871.4086529872</v>
      </c>
      <c r="N955" s="16">
        <f ca="1" t="shared" ref="N955:R955" si="7093">RAND()</f>
        <v>0.375411679903821</v>
      </c>
      <c r="O955" s="17">
        <f ca="1">IF(N955&lt;=('Ejercicio 3 - TIR'!$D$18-'Ejercicio 3 - TIR'!$C$18)/('Ejercicio 3 - TIR'!$E$18-'Ejercicio 3 - TIR'!$C$18),'Ejercicio 3 - TIR'!$C$18+SQRT(('Ejercicio 3 - TIR'!$E$18-'Ejercicio 3 - TIR'!$C$18)*('Ejercicio 3 - TIR'!$D$18-'Ejercicio 3 - TIR'!$C$18)*N955),'Ejercicio 3 - TIR'!$E$18-SQRT(('Ejercicio 3 - TIR'!$E$18-'Ejercicio 3 - TIR'!$C$18)*('Ejercicio 3 - TIR'!$E$18-'Ejercicio 3 - TIR'!$D$18)*(1-N955)))</f>
        <v>37504.115669789</v>
      </c>
      <c r="P955" s="16">
        <f ca="1" t="shared" si="7093"/>
        <v>0.95804529310146</v>
      </c>
      <c r="Q955" s="18">
        <f ca="1">IF(P955&lt;=('Ejercicio 3 - TIR'!$D$22-'Ejercicio 3 - TIR'!$C$22)/('Ejercicio 3 - TIR'!$E$22-'Ejercicio 3 - TIR'!$C$22),'Ejercicio 3 - TIR'!$C$22+SQRT(('Ejercicio 3 - TIR'!$E$22-'Ejercicio 3 - TIR'!$C$22)*('Ejercicio 3 - TIR'!$D$22-'Ejercicio 3 - TIR'!$C$22)*P955),'Ejercicio 3 - TIR'!$E$22-SQRT(('Ejercicio 3 - TIR'!$E$22-'Ejercicio 3 - TIR'!$C$22)*('Ejercicio 3 - TIR'!$E$22-'Ejercicio 3 - TIR'!$D$22)*(1-P955)))</f>
        <v>0.171309863498346</v>
      </c>
      <c r="R955" s="16">
        <f ca="1" t="shared" si="7093"/>
        <v>0.355229275298401</v>
      </c>
      <c r="S955" s="18">
        <f ca="1">IF(R955&lt;=('Ejercicio 3 - TIR'!$D$23-'Ejercicio 3 - TIR'!$C$23)/('Ejercicio 3 - TIR'!$E$23-'Ejercicio 3 - TIR'!$C$23),'Ejercicio 3 - TIR'!$C$23+SQRT(('Ejercicio 3 - TIR'!$E$23-'Ejercicio 3 - TIR'!$C$23)*('Ejercicio 3 - TIR'!$D$23-'Ejercicio 3 - TIR'!$C$23)*R955),'Ejercicio 3 - TIR'!$E$23-SQRT(('Ejercicio 3 - TIR'!$E$23-'Ejercicio 3 - TIR'!$C$23)*('Ejercicio 3 - TIR'!$E$23-'Ejercicio 3 - TIR'!$D$23)*(1-R955)))</f>
        <v>0.14528661099351</v>
      </c>
      <c r="T955" s="16">
        <f ca="1" t="shared" ref="T955:X955" si="7094">RAND()</f>
        <v>0.453273589170418</v>
      </c>
      <c r="U955" s="18">
        <f ca="1">IF(T955&lt;=('Ejercicio 3 - TIR'!$D$24-'Ejercicio 3 - TIR'!$C$24)/('Ejercicio 3 - TIR'!$E$24-'Ejercicio 3 - TIR'!$C$24),'Ejercicio 3 - TIR'!$C$24+SQRT(('Ejercicio 3 - TIR'!$E$24-'Ejercicio 3 - TIR'!$C$24)*('Ejercicio 3 - TIR'!$D$24-'Ejercicio 3 - TIR'!$C$24)*T955),'Ejercicio 3 - TIR'!$E$24-SQRT(('Ejercicio 3 - TIR'!$E$24-'Ejercicio 3 - TIR'!$C$24)*('Ejercicio 3 - TIR'!$E$24-'Ejercicio 3 - TIR'!$D$24)*(1-T955)))</f>
        <v>0.180874126842678</v>
      </c>
      <c r="V955" s="16">
        <f ca="1" t="shared" si="7094"/>
        <v>0.140466055451491</v>
      </c>
      <c r="W955" s="18">
        <f ca="1">IF(V955&lt;=('Ejercicio 3 - TIR'!$D$25-'Ejercicio 3 - TIR'!$C$25)/('Ejercicio 3 - TIR'!$E$25-'Ejercicio 3 - TIR'!$C$25),'Ejercicio 3 - TIR'!$C$25+SQRT(('Ejercicio 3 - TIR'!$E$25-'Ejercicio 3 - TIR'!$C$25)*('Ejercicio 3 - TIR'!$D$25-'Ejercicio 3 - TIR'!$C$25)*V955),'Ejercicio 3 - TIR'!$E$25-SQRT(('Ejercicio 3 - TIR'!$E$25-'Ejercicio 3 - TIR'!$C$25)*('Ejercicio 3 - TIR'!$E$25-'Ejercicio 3 - TIR'!$D$25)*(1-V955)))</f>
        <v>0.194023283411245</v>
      </c>
      <c r="X955" s="16">
        <f ca="1" t="shared" si="7094"/>
        <v>0.697038670333988</v>
      </c>
      <c r="Y955" s="18">
        <f ca="1">IF(X955&lt;=('Ejercicio 3 - TIR'!$D$26-'Ejercicio 3 - TIR'!$C$26)/('Ejercicio 3 - TIR'!$E$26-'Ejercicio 3 - TIR'!$C$26),'Ejercicio 3 - TIR'!$C$26+SQRT(('Ejercicio 3 - TIR'!$E$26-'Ejercicio 3 - TIR'!$C$26)*('Ejercicio 3 - TIR'!$D$26-'Ejercicio 3 - TIR'!$C$26)*X955),'Ejercicio 3 - TIR'!$E$26-SQRT(('Ejercicio 3 - TIR'!$E$26-'Ejercicio 3 - TIR'!$C$26)*('Ejercicio 3 - TIR'!$E$26-'Ejercicio 3 - TIR'!$D$26)*(1-X955)))</f>
        <v>0.239552612195638</v>
      </c>
      <c r="Z955" s="16">
        <f ca="1" t="shared" si="6668"/>
        <v>1.17130986349835</v>
      </c>
      <c r="AA955" s="16">
        <f ca="1" t="shared" si="6669"/>
        <v>1.34148550398929</v>
      </c>
      <c r="AB955" s="16">
        <f ca="1" t="shared" si="6670"/>
        <v>1.58412552319547</v>
      </c>
      <c r="AC955" s="16">
        <f ca="1" t="shared" si="6671"/>
        <v>1.89148275854141</v>
      </c>
      <c r="AD955" s="16">
        <f ca="1" t="shared" si="6672"/>
        <v>2.34459239427301</v>
      </c>
      <c r="AE955" s="15">
        <f ca="1" t="shared" si="6673"/>
        <v>5361.42920676242</v>
      </c>
      <c r="AF955" s="15">
        <f ca="1" t="shared" si="6674"/>
        <v>6140.37308629456</v>
      </c>
      <c r="AG955" s="15">
        <f ca="1" t="shared" si="6675"/>
        <v>7251.00770676637</v>
      </c>
      <c r="AH955" s="15">
        <f ca="1" t="shared" si="6676"/>
        <v>8657.87203007341</v>
      </c>
      <c r="AI955" s="15">
        <f ca="1" t="shared" si="6677"/>
        <v>10731.8878909331</v>
      </c>
      <c r="AJ955" s="17">
        <f ca="1" t="shared" si="6678"/>
        <v>46995.263118648</v>
      </c>
      <c r="AK955" s="17">
        <f ca="1" t="shared" si="6679"/>
        <v>56103.8380310634</v>
      </c>
      <c r="AL955" s="17">
        <f ca="1" t="shared" si="6680"/>
        <v>64393.5541705037</v>
      </c>
      <c r="AM955" s="17">
        <f ca="1" t="shared" si="6681"/>
        <v>69741.6337502596</v>
      </c>
      <c r="AN955" s="17">
        <f ca="1" t="shared" si="6682"/>
        <v>87931.8643533226</v>
      </c>
      <c r="AO955" s="17">
        <f ca="1">C955/'Ejercicio 3 - TIR'!$D$7</f>
        <v>14751.3393351566</v>
      </c>
      <c r="AP955" s="17">
        <f ca="1" t="shared" si="6683"/>
        <v>32243.9237834914</v>
      </c>
      <c r="AQ955" s="17">
        <f ca="1" t="shared" si="6684"/>
        <v>41352.4986959068</v>
      </c>
      <c r="AR955" s="17">
        <f ca="1" t="shared" si="6685"/>
        <v>49642.2148353471</v>
      </c>
      <c r="AS955" s="17">
        <f ca="1" t="shared" si="6686"/>
        <v>54990.294415103</v>
      </c>
      <c r="AT955" s="17">
        <f ca="1" t="shared" si="6687"/>
        <v>73180.525018166</v>
      </c>
      <c r="AU955" s="17">
        <f ca="1">AP955*'Ejercicio 3 - TIR'!$D$5</f>
        <v>16121.9618917457</v>
      </c>
      <c r="AV955" s="17">
        <f ca="1">AQ955*'Ejercicio 3 - TIR'!$D$5</f>
        <v>20676.2493479534</v>
      </c>
      <c r="AW955" s="17">
        <f ca="1">AR955*'Ejercicio 3 - TIR'!$D$5</f>
        <v>24821.1074176736</v>
      </c>
      <c r="AX955" s="17">
        <f ca="1">AS955*'Ejercicio 3 - TIR'!$D$5</f>
        <v>27495.1472075515</v>
      </c>
      <c r="AY955" s="17">
        <f ca="1">AT955*'Ejercicio 3 - TIR'!$D$5</f>
        <v>36590.262509083</v>
      </c>
      <c r="AZ955" s="17">
        <f ca="1" t="shared" ref="AZ955:BD955" si="7095">AJ955-AU955-AE955</f>
        <v>25511.8720201399</v>
      </c>
      <c r="BA955" s="17">
        <f ca="1" t="shared" si="7095"/>
        <v>29287.2155968155</v>
      </c>
      <c r="BB955" s="17">
        <f ca="1" t="shared" si="7095"/>
        <v>32321.4390460638</v>
      </c>
      <c r="BC955" s="17">
        <f ca="1" t="shared" si="7095"/>
        <v>33588.6145126347</v>
      </c>
      <c r="BD955" s="17">
        <f ca="1" t="shared" si="7095"/>
        <v>40609.7139533065</v>
      </c>
      <c r="BE955" s="17">
        <f ca="1" t="shared" ref="BE955:BI955" si="7096">AZ955/Z955</f>
        <v>21780.6344974708</v>
      </c>
      <c r="BF955" s="17">
        <f ca="1" t="shared" si="7096"/>
        <v>21831.9284924969</v>
      </c>
      <c r="BG955" s="17">
        <f ca="1" t="shared" si="7096"/>
        <v>20403.332042063</v>
      </c>
      <c r="BH955" s="17">
        <f ca="1" t="shared" si="7096"/>
        <v>17757.8221958186</v>
      </c>
      <c r="BI955" s="17">
        <f ca="1" t="shared" si="7096"/>
        <v>17320.5858948026</v>
      </c>
      <c r="BJ955" s="17">
        <f ca="1" t="shared" si="6690"/>
        <v>73377.9473283492</v>
      </c>
      <c r="BK955" s="17">
        <f ca="1" t="shared" si="6691"/>
        <v>34585.8780105485</v>
      </c>
      <c r="BL955" s="17">
        <f ca="1" t="shared" si="6692"/>
        <v>107963.825338898</v>
      </c>
      <c r="BM955" s="17">
        <f ca="1">BK955*'Ejercicio 3 - TIR'!$D$5</f>
        <v>17292.9390052742</v>
      </c>
      <c r="BN955" s="17">
        <f ca="1" t="shared" si="6693"/>
        <v>90670.8863336234</v>
      </c>
      <c r="BO955" s="17">
        <f ca="1" t="shared" si="6694"/>
        <v>38672.3451611886</v>
      </c>
      <c r="BP955" s="17">
        <f ca="1" t="shared" si="6695"/>
        <v>-105053.372169393</v>
      </c>
      <c r="BQ955" s="17">
        <f ca="1" t="shared" ref="BQ955:BT955" si="7097">BE955</f>
        <v>21780.6344974708</v>
      </c>
      <c r="BR955" s="17">
        <f ca="1" t="shared" si="7097"/>
        <v>21831.9284924969</v>
      </c>
      <c r="BS955" s="17">
        <f ca="1" t="shared" si="7097"/>
        <v>20403.332042063</v>
      </c>
      <c r="BT955" s="17">
        <f ca="1" t="shared" si="7097"/>
        <v>17757.8221958186</v>
      </c>
      <c r="BU955" s="17">
        <f ca="1" t="shared" si="6697"/>
        <v>55992.9310559912</v>
      </c>
      <c r="BV955" s="19">
        <f ca="1" t="shared" si="6698"/>
        <v>8.37100655425824</v>
      </c>
    </row>
    <row r="956" ht="15" customHeight="1" spans="1:74">
      <c r="A956" s="15">
        <v>955</v>
      </c>
      <c r="B956" s="16">
        <f ca="1" t="shared" ref="B956:F956" si="7098">RAND()</f>
        <v>0.758483132973334</v>
      </c>
      <c r="C956" s="17">
        <f ca="1">IF(B956&lt;=('Ejercicio 3 - TIR'!$D$13-'Ejercicio 3 - TIR'!$C$13)/('Ejercicio 3 - TIR'!$E$13-'Ejercicio 3 - TIR'!$C$13),'Ejercicio 3 - TIR'!$C$13+SQRT(('Ejercicio 3 - TIR'!$E$13-'Ejercicio 3 - TIR'!$C$13)*('Ejercicio 3 - TIR'!$D$13-'Ejercicio 3 - TIR'!$C$13)*B956),'Ejercicio 3 - TIR'!$E$13-SQRT(('Ejercicio 3 - TIR'!$E$13-'Ejercicio 3 - TIR'!$C$13)*('Ejercicio 3 - TIR'!$E$13-'Ejercicio 3 - TIR'!$D$13)*(1-B956)))</f>
        <v>82975.8923748703</v>
      </c>
      <c r="D956" s="16">
        <f ca="1" t="shared" si="7098"/>
        <v>0.836354153720712</v>
      </c>
      <c r="E956" s="17">
        <f ca="1">IF(D956&lt;=('Ejercicio 3 - TIR'!$D$14-'Ejercicio 3 - TIR'!$C$14)/('Ejercicio 3 - TIR'!$E$14-'Ejercicio 3 - TIR'!$C$14),'Ejercicio 3 - TIR'!$C$14+SQRT(('Ejercicio 3 - TIR'!$E$14-'Ejercicio 3 - TIR'!$C$14)*('Ejercicio 3 - TIR'!$D$14-'Ejercicio 3 - TIR'!$C$14)*D956),'Ejercicio 3 - TIR'!$E$14-SQRT(('Ejercicio 3 - TIR'!$E$14-'Ejercicio 3 - TIR'!$C$14)*('Ejercicio 3 - TIR'!$E$14-'Ejercicio 3 - TIR'!$D$14)*(1-D956)))</f>
        <v>35045.5195083749</v>
      </c>
      <c r="F956" s="16">
        <f ca="1" t="shared" si="7098"/>
        <v>0.374846740379742</v>
      </c>
      <c r="G956" s="17">
        <f ca="1">IF(F956&lt;=('Ejercicio 3 - TIR'!$D$18-'Ejercicio 3 - TIR'!$C$18)/('Ejercicio 3 - TIR'!$E$18-'Ejercicio 3 - TIR'!$C$18),'Ejercicio 3 - TIR'!$C$18+SQRT(('Ejercicio 3 - TIR'!$E$18-'Ejercicio 3 - TIR'!$C$18)*('Ejercicio 3 - TIR'!$D$18-'Ejercicio 3 - TIR'!$C$18)*F956),'Ejercicio 3 - TIR'!$E$18-SQRT(('Ejercicio 3 - TIR'!$E$18-'Ejercicio 3 - TIR'!$C$18)*('Ejercicio 3 - TIR'!$E$18-'Ejercicio 3 - TIR'!$D$18)*(1-F956)))</f>
        <v>37498.4672471753</v>
      </c>
      <c r="H956" s="16">
        <f ca="1" t="shared" ref="H956:L956" si="7099">RAND()</f>
        <v>0.121826978518745</v>
      </c>
      <c r="I956" s="17">
        <f ca="1">IF(H956&lt;=('Ejercicio 3 - TIR'!$D$18-'Ejercicio 3 - TIR'!$C$18)/('Ejercicio 3 - TIR'!$E$18-'Ejercicio 3 - TIR'!$C$18),'Ejercicio 3 - TIR'!$C$18+SQRT(('Ejercicio 3 - TIR'!$E$18-'Ejercicio 3 - TIR'!$C$18)*('Ejercicio 3 - TIR'!$D$18-'Ejercicio 3 - TIR'!$C$18)*H956),'Ejercicio 3 - TIR'!$E$18-SQRT(('Ejercicio 3 - TIR'!$E$18-'Ejercicio 3 - TIR'!$C$18)*('Ejercicio 3 - TIR'!$E$18-'Ejercicio 3 - TIR'!$D$18)*(1-H956)))</f>
        <v>34274.8154086243</v>
      </c>
      <c r="J956" s="16">
        <f ca="1" t="shared" si="7099"/>
        <v>0.0304633361824509</v>
      </c>
      <c r="K956" s="17">
        <f ca="1">IF(J956&lt;=('Ejercicio 3 - TIR'!$D$18-'Ejercicio 3 - TIR'!$C$18)/('Ejercicio 3 - TIR'!$E$18-'Ejercicio 3 - TIR'!$C$18),'Ejercicio 3 - TIR'!$C$18+SQRT(('Ejercicio 3 - TIR'!$E$18-'Ejercicio 3 - TIR'!$C$18)*('Ejercicio 3 - TIR'!$D$18-'Ejercicio 3 - TIR'!$C$18)*J956),'Ejercicio 3 - TIR'!$E$18-SQRT(('Ejercicio 3 - TIR'!$E$18-'Ejercicio 3 - TIR'!$C$18)*('Ejercicio 3 - TIR'!$E$18-'Ejercicio 3 - TIR'!$D$18)*(1-J956)))</f>
        <v>32137.6389843394</v>
      </c>
      <c r="L956" s="16">
        <f ca="1" t="shared" si="7099"/>
        <v>0.540449980056126</v>
      </c>
      <c r="M956" s="17">
        <f ca="1">IF(L956&lt;=('Ejercicio 3 - TIR'!$D$18-'Ejercicio 3 - TIR'!$C$18)/('Ejercicio 3 - TIR'!$E$18-'Ejercicio 3 - TIR'!$C$18),'Ejercicio 3 - TIR'!$C$18+SQRT(('Ejercicio 3 - TIR'!$E$18-'Ejercicio 3 - TIR'!$C$18)*('Ejercicio 3 - TIR'!$D$18-'Ejercicio 3 - TIR'!$C$18)*L956),'Ejercicio 3 - TIR'!$E$18-SQRT(('Ejercicio 3 - TIR'!$E$18-'Ejercicio 3 - TIR'!$C$18)*('Ejercicio 3 - TIR'!$E$18-'Ejercicio 3 - TIR'!$D$18)*(1-L956)))</f>
        <v>39003.7490529456</v>
      </c>
      <c r="N956" s="16">
        <f ca="1" t="shared" ref="N956:R956" si="7100">RAND()</f>
        <v>0.684421425646526</v>
      </c>
      <c r="O956" s="17">
        <f ca="1">IF(N956&lt;=('Ejercicio 3 - TIR'!$D$18-'Ejercicio 3 - TIR'!$C$18)/('Ejercicio 3 - TIR'!$E$18-'Ejercicio 3 - TIR'!$C$18),'Ejercicio 3 - TIR'!$C$18+SQRT(('Ejercicio 3 - TIR'!$E$18-'Ejercicio 3 - TIR'!$C$18)*('Ejercicio 3 - TIR'!$D$18-'Ejercicio 3 - TIR'!$C$18)*N956),'Ejercicio 3 - TIR'!$E$18-SQRT(('Ejercicio 3 - TIR'!$E$18-'Ejercicio 3 - TIR'!$C$18)*('Ejercicio 3 - TIR'!$E$18-'Ejercicio 3 - TIR'!$D$18)*(1-N956)))</f>
        <v>40134.9827259803</v>
      </c>
      <c r="P956" s="16">
        <f ca="1" t="shared" si="7100"/>
        <v>0.0504912849957879</v>
      </c>
      <c r="Q956" s="18">
        <f ca="1">IF(P956&lt;=('Ejercicio 3 - TIR'!$D$22-'Ejercicio 3 - TIR'!$C$22)/('Ejercicio 3 - TIR'!$E$22-'Ejercicio 3 - TIR'!$C$22),'Ejercicio 3 - TIR'!$C$22+SQRT(('Ejercicio 3 - TIR'!$E$22-'Ejercicio 3 - TIR'!$C$22)*('Ejercicio 3 - TIR'!$D$22-'Ejercicio 3 - TIR'!$C$22)*P956),'Ejercicio 3 - TIR'!$E$22-SQRT(('Ejercicio 3 - TIR'!$E$22-'Ejercicio 3 - TIR'!$C$22)*('Ejercicio 3 - TIR'!$E$22-'Ejercicio 3 - TIR'!$D$22)*(1-P956)))</f>
        <v>0.129533326438994</v>
      </c>
      <c r="R956" s="16">
        <f ca="1" t="shared" si="7100"/>
        <v>0.357651133584032</v>
      </c>
      <c r="S956" s="18">
        <f ca="1">IF(R956&lt;=('Ejercicio 3 - TIR'!$D$23-'Ejercicio 3 - TIR'!$C$23)/('Ejercicio 3 - TIR'!$E$23-'Ejercicio 3 - TIR'!$C$23),'Ejercicio 3 - TIR'!$C$23+SQRT(('Ejercicio 3 - TIR'!$E$23-'Ejercicio 3 - TIR'!$C$23)*('Ejercicio 3 - TIR'!$D$23-'Ejercicio 3 - TIR'!$C$23)*R956),'Ejercicio 3 - TIR'!$E$23-SQRT(('Ejercicio 3 - TIR'!$E$23-'Ejercicio 3 - TIR'!$C$23)*('Ejercicio 3 - TIR'!$E$23-'Ejercicio 3 - TIR'!$D$23)*(1-R956)))</f>
        <v>0.145372663251051</v>
      </c>
      <c r="T956" s="16">
        <f ca="1" t="shared" ref="T956:X956" si="7101">RAND()</f>
        <v>0.182963734188579</v>
      </c>
      <c r="U956" s="18">
        <f ca="1">IF(T956&lt;=('Ejercicio 3 - TIR'!$D$24-'Ejercicio 3 - TIR'!$C$24)/('Ejercicio 3 - TIR'!$E$24-'Ejercicio 3 - TIR'!$C$24),'Ejercicio 3 - TIR'!$C$24+SQRT(('Ejercicio 3 - TIR'!$E$24-'Ejercicio 3 - TIR'!$C$24)*('Ejercicio 3 - TIR'!$D$24-'Ejercicio 3 - TIR'!$C$24)*T956),'Ejercicio 3 - TIR'!$E$24-SQRT(('Ejercicio 3 - TIR'!$E$24-'Ejercicio 3 - TIR'!$C$24)*('Ejercicio 3 - TIR'!$E$24-'Ejercicio 3 - TIR'!$D$24)*(1-T956)))</f>
        <v>0.169601628549588</v>
      </c>
      <c r="V956" s="16">
        <f ca="1" t="shared" si="7101"/>
        <v>0.095267662748358</v>
      </c>
      <c r="W956" s="18">
        <f ca="1">IF(V956&lt;=('Ejercicio 3 - TIR'!$D$25-'Ejercicio 3 - TIR'!$C$25)/('Ejercicio 3 - TIR'!$E$25-'Ejercicio 3 - TIR'!$C$25),'Ejercicio 3 - TIR'!$C$25+SQRT(('Ejercicio 3 - TIR'!$E$25-'Ejercicio 3 - TIR'!$C$25)*('Ejercicio 3 - TIR'!$D$25-'Ejercicio 3 - TIR'!$C$25)*V956),'Ejercicio 3 - TIR'!$E$25-SQRT(('Ejercicio 3 - TIR'!$E$25-'Ejercicio 3 - TIR'!$C$25)*('Ejercicio 3 - TIR'!$E$25-'Ejercicio 3 - TIR'!$D$25)*(1-V956)))</f>
        <v>0.191548797679746</v>
      </c>
      <c r="X956" s="16">
        <f ca="1" t="shared" si="7101"/>
        <v>0.41421179391309</v>
      </c>
      <c r="Y956" s="18">
        <f ca="1">IF(X956&lt;=('Ejercicio 3 - TIR'!$D$26-'Ejercicio 3 - TIR'!$C$26)/('Ejercicio 3 - TIR'!$E$26-'Ejercicio 3 - TIR'!$C$26),'Ejercicio 3 - TIR'!$C$26+SQRT(('Ejercicio 3 - TIR'!$E$26-'Ejercicio 3 - TIR'!$C$26)*('Ejercicio 3 - TIR'!$D$26-'Ejercicio 3 - TIR'!$C$26)*X956),'Ejercicio 3 - TIR'!$E$26-SQRT(('Ejercicio 3 - TIR'!$E$26-'Ejercicio 3 - TIR'!$C$26)*('Ejercicio 3 - TIR'!$E$26-'Ejercicio 3 - TIR'!$D$26)*(1-X956)))</f>
        <v>0.223757166564358</v>
      </c>
      <c r="Z956" s="16">
        <f ca="1" t="shared" si="6668"/>
        <v>1.12953332643899</v>
      </c>
      <c r="AA956" s="16">
        <f ca="1" t="shared" si="6669"/>
        <v>1.29373659433425</v>
      </c>
      <c r="AB956" s="16">
        <f ca="1" t="shared" si="6670"/>
        <v>1.51315642764754</v>
      </c>
      <c r="AC956" s="16">
        <f ca="1" t="shared" si="6671"/>
        <v>1.8029997220648</v>
      </c>
      <c r="AD956" s="16">
        <f ca="1" t="shared" si="6672"/>
        <v>2.20643383119035</v>
      </c>
      <c r="AE956" s="15">
        <f ca="1" t="shared" si="6673"/>
        <v>4539.56271870246</v>
      </c>
      <c r="AF956" s="15">
        <f ca="1" t="shared" si="6674"/>
        <v>5199.49104111542</v>
      </c>
      <c r="AG956" s="15">
        <f ca="1" t="shared" si="6675"/>
        <v>6081.33318931758</v>
      </c>
      <c r="AH956" s="15">
        <f ca="1" t="shared" si="6676"/>
        <v>7246.2052500213</v>
      </c>
      <c r="AI956" s="15">
        <f ca="1" t="shared" si="6677"/>
        <v>8867.59560510985</v>
      </c>
      <c r="AJ956" s="17">
        <f ca="1" t="shared" si="6678"/>
        <v>42355.7684460656</v>
      </c>
      <c r="AK956" s="17">
        <f ca="1" t="shared" si="6679"/>
        <v>44342.5829581887</v>
      </c>
      <c r="AL956" s="17">
        <f ca="1" t="shared" si="6680"/>
        <v>48629.2749985692</v>
      </c>
      <c r="AM956" s="17">
        <f ca="1" t="shared" si="6681"/>
        <v>70323.7487019462</v>
      </c>
      <c r="AN956" s="17">
        <f ca="1" t="shared" si="6682"/>
        <v>88555.183700843</v>
      </c>
      <c r="AO956" s="17">
        <f ca="1">C956/'Ejercicio 3 - TIR'!$D$7</f>
        <v>16595.1784749741</v>
      </c>
      <c r="AP956" s="17">
        <f ca="1" t="shared" si="6683"/>
        <v>25760.5899710916</v>
      </c>
      <c r="AQ956" s="17">
        <f ca="1" t="shared" si="6684"/>
        <v>27747.4044832146</v>
      </c>
      <c r="AR956" s="17">
        <f ca="1" t="shared" si="6685"/>
        <v>32034.0965235951</v>
      </c>
      <c r="AS956" s="17">
        <f ca="1" t="shared" si="6686"/>
        <v>53728.5702269721</v>
      </c>
      <c r="AT956" s="17">
        <f ca="1" t="shared" si="6687"/>
        <v>71960.0052258689</v>
      </c>
      <c r="AU956" s="17">
        <f ca="1">AP956*'Ejercicio 3 - TIR'!$D$5</f>
        <v>12880.2949855458</v>
      </c>
      <c r="AV956" s="17">
        <f ca="1">AQ956*'Ejercicio 3 - TIR'!$D$5</f>
        <v>13873.7022416073</v>
      </c>
      <c r="AW956" s="17">
        <f ca="1">AR956*'Ejercicio 3 - TIR'!$D$5</f>
        <v>16017.0482617976</v>
      </c>
      <c r="AX956" s="17">
        <f ca="1">AS956*'Ejercicio 3 - TIR'!$D$5</f>
        <v>26864.2851134861</v>
      </c>
      <c r="AY956" s="17">
        <f ca="1">AT956*'Ejercicio 3 - TIR'!$D$5</f>
        <v>35980.0026129345</v>
      </c>
      <c r="AZ956" s="17">
        <f ca="1" t="shared" ref="AZ956:BD956" si="7102">AJ956-AU956-AE956</f>
        <v>24935.9107418174</v>
      </c>
      <c r="BA956" s="17">
        <f ca="1" t="shared" si="7102"/>
        <v>25269.3896754659</v>
      </c>
      <c r="BB956" s="17">
        <f ca="1" t="shared" si="7102"/>
        <v>26530.893547454</v>
      </c>
      <c r="BC956" s="17">
        <f ca="1" t="shared" si="7102"/>
        <v>36213.2583384388</v>
      </c>
      <c r="BD956" s="17">
        <f ca="1" t="shared" si="7102"/>
        <v>43707.5854827987</v>
      </c>
      <c r="BE956" s="17">
        <f ca="1" t="shared" ref="BE956:BI956" si="7103">AZ956/Z956</f>
        <v>22076.2948362322</v>
      </c>
      <c r="BF956" s="17">
        <f ca="1" t="shared" si="7103"/>
        <v>19532.0977903307</v>
      </c>
      <c r="BG956" s="17">
        <f ca="1" t="shared" si="7103"/>
        <v>17533.4770831995</v>
      </c>
      <c r="BH956" s="17">
        <f ca="1" t="shared" si="7103"/>
        <v>20085.0049477364</v>
      </c>
      <c r="BI956" s="17">
        <f ca="1" t="shared" si="7103"/>
        <v>19809.1530618069</v>
      </c>
      <c r="BJ956" s="17">
        <f ca="1" t="shared" si="6690"/>
        <v>77325.6198749198</v>
      </c>
      <c r="BK956" s="17">
        <f ca="1" t="shared" si="6691"/>
        <v>36616.1632218246</v>
      </c>
      <c r="BL956" s="17">
        <f ca="1" t="shared" si="6692"/>
        <v>113941.783096744</v>
      </c>
      <c r="BM956" s="17">
        <f ca="1">BK956*'Ejercicio 3 - TIR'!$D$5</f>
        <v>18308.0816109123</v>
      </c>
      <c r="BN956" s="17">
        <f ca="1" t="shared" si="6693"/>
        <v>95633.701485832</v>
      </c>
      <c r="BO956" s="17">
        <f ca="1" t="shared" si="6694"/>
        <v>43343.108745862</v>
      </c>
      <c r="BP956" s="17">
        <f ca="1" t="shared" si="6695"/>
        <v>-118021.411883245</v>
      </c>
      <c r="BQ956" s="17">
        <f ca="1" t="shared" ref="BQ956:BT956" si="7104">BE956</f>
        <v>22076.2948362322</v>
      </c>
      <c r="BR956" s="17">
        <f ca="1" t="shared" si="7104"/>
        <v>19532.0977903307</v>
      </c>
      <c r="BS956" s="17">
        <f ca="1" t="shared" si="7104"/>
        <v>17533.4770831995</v>
      </c>
      <c r="BT956" s="17">
        <f ca="1" t="shared" si="7104"/>
        <v>20085.0049477364</v>
      </c>
      <c r="BU956" s="17">
        <f ca="1" t="shared" si="6697"/>
        <v>63152.2618076689</v>
      </c>
      <c r="BV956" s="19">
        <f ca="1" t="shared" si="6698"/>
        <v>5.47859165382758</v>
      </c>
    </row>
    <row r="957" ht="15" customHeight="1" spans="1:74">
      <c r="A957" s="15">
        <v>956</v>
      </c>
      <c r="B957" s="16">
        <f ca="1" t="shared" ref="B957:F957" si="7105">RAND()</f>
        <v>0.559883666897318</v>
      </c>
      <c r="C957" s="17">
        <f ca="1">IF(B957&lt;=('Ejercicio 3 - TIR'!$D$13-'Ejercicio 3 - TIR'!$C$13)/('Ejercicio 3 - TIR'!$E$13-'Ejercicio 3 - TIR'!$C$13),'Ejercicio 3 - TIR'!$C$13+SQRT(('Ejercicio 3 - TIR'!$E$13-'Ejercicio 3 - TIR'!$C$13)*('Ejercicio 3 - TIR'!$D$13-'Ejercicio 3 - TIR'!$C$13)*B957),'Ejercicio 3 - TIR'!$E$13-SQRT(('Ejercicio 3 - TIR'!$E$13-'Ejercicio 3 - TIR'!$C$13)*('Ejercicio 3 - TIR'!$E$13-'Ejercicio 3 - TIR'!$D$13)*(1-B957)))</f>
        <v>77018.7119655312</v>
      </c>
      <c r="D957" s="16">
        <f ca="1" t="shared" si="7105"/>
        <v>0.828946548102581</v>
      </c>
      <c r="E957" s="17">
        <f ca="1">IF(D957&lt;=('Ejercicio 3 - TIR'!$D$14-'Ejercicio 3 - TIR'!$C$14)/('Ejercicio 3 - TIR'!$E$14-'Ejercicio 3 - TIR'!$C$14),'Ejercicio 3 - TIR'!$C$14+SQRT(('Ejercicio 3 - TIR'!$E$14-'Ejercicio 3 - TIR'!$C$14)*('Ejercicio 3 - TIR'!$D$14-'Ejercicio 3 - TIR'!$C$14)*D957),'Ejercicio 3 - TIR'!$E$14-SQRT(('Ejercicio 3 - TIR'!$E$14-'Ejercicio 3 - TIR'!$C$14)*('Ejercicio 3 - TIR'!$E$14-'Ejercicio 3 - TIR'!$D$14)*(1-D957)))</f>
        <v>34934.6256027207</v>
      </c>
      <c r="F957" s="16">
        <f ca="1" t="shared" si="7105"/>
        <v>0.8288647152712</v>
      </c>
      <c r="G957" s="17">
        <f ca="1">IF(F957&lt;=('Ejercicio 3 - TIR'!$D$18-'Ejercicio 3 - TIR'!$C$18)/('Ejercicio 3 - TIR'!$E$18-'Ejercicio 3 - TIR'!$C$18),'Ejercicio 3 - TIR'!$C$18+SQRT(('Ejercicio 3 - TIR'!$E$18-'Ejercicio 3 - TIR'!$C$18)*('Ejercicio 3 - TIR'!$D$18-'Ejercicio 3 - TIR'!$C$18)*F957),'Ejercicio 3 - TIR'!$E$18-SQRT(('Ejercicio 3 - TIR'!$E$18-'Ejercicio 3 - TIR'!$C$18)*('Ejercicio 3 - TIR'!$E$18-'Ejercicio 3 - TIR'!$D$18)*(1-F957)))</f>
        <v>41417.3827507449</v>
      </c>
      <c r="H957" s="16">
        <f ca="1" t="shared" ref="H957:L957" si="7106">RAND()</f>
        <v>0.500536639612984</v>
      </c>
      <c r="I957" s="17">
        <f ca="1">IF(H957&lt;=('Ejercicio 3 - TIR'!$D$18-'Ejercicio 3 - TIR'!$C$18)/('Ejercicio 3 - TIR'!$E$18-'Ejercicio 3 - TIR'!$C$18),'Ejercicio 3 - TIR'!$C$18+SQRT(('Ejercicio 3 - TIR'!$E$18-'Ejercicio 3 - TIR'!$C$18)*('Ejercicio 3 - TIR'!$D$18-'Ejercicio 3 - TIR'!$C$18)*H957),'Ejercicio 3 - TIR'!$E$18-SQRT(('Ejercicio 3 - TIR'!$E$18-'Ejercicio 3 - TIR'!$C$18)*('Ejercicio 3 - TIR'!$E$18-'Ejercicio 3 - TIR'!$D$18)*(1-H957)))</f>
        <v>38664.9002268894</v>
      </c>
      <c r="J957" s="16">
        <f ca="1" t="shared" si="7106"/>
        <v>0.356696231397822</v>
      </c>
      <c r="K957" s="17">
        <f ca="1">IF(J957&lt;=('Ejercicio 3 - TIR'!$D$18-'Ejercicio 3 - TIR'!$C$18)/('Ejercicio 3 - TIR'!$E$18-'Ejercicio 3 - TIR'!$C$18),'Ejercicio 3 - TIR'!$C$18+SQRT(('Ejercicio 3 - TIR'!$E$18-'Ejercicio 3 - TIR'!$C$18)*('Ejercicio 3 - TIR'!$D$18-'Ejercicio 3 - TIR'!$C$18)*J957),'Ejercicio 3 - TIR'!$E$18-SQRT(('Ejercicio 3 - TIR'!$E$18-'Ejercicio 3 - TIR'!$C$18)*('Ejercicio 3 - TIR'!$E$18-'Ejercicio 3 - TIR'!$D$18)*(1-J957)))</f>
        <v>37314.6725633943</v>
      </c>
      <c r="L957" s="16">
        <f ca="1" t="shared" si="7106"/>
        <v>0.249758049063128</v>
      </c>
      <c r="M957" s="17">
        <f ca="1">IF(L957&lt;=('Ejercicio 3 - TIR'!$D$18-'Ejercicio 3 - TIR'!$C$18)/('Ejercicio 3 - TIR'!$E$18-'Ejercicio 3 - TIR'!$C$18),'Ejercicio 3 - TIR'!$C$18+SQRT(('Ejercicio 3 - TIR'!$E$18-'Ejercicio 3 - TIR'!$C$18)*('Ejercicio 3 - TIR'!$D$18-'Ejercicio 3 - TIR'!$C$18)*L957),'Ejercicio 3 - TIR'!$E$18-SQRT(('Ejercicio 3 - TIR'!$E$18-'Ejercicio 3 - TIR'!$C$18)*('Ejercicio 3 - TIR'!$E$18-'Ejercicio 3 - TIR'!$D$18)*(1-L957)))</f>
        <v>36120.7603579514</v>
      </c>
      <c r="N957" s="16">
        <f ca="1" t="shared" ref="N957:R957" si="7107">RAND()</f>
        <v>0.36649793615627</v>
      </c>
      <c r="O957" s="17">
        <f ca="1">IF(N957&lt;=('Ejercicio 3 - TIR'!$D$18-'Ejercicio 3 - TIR'!$C$18)/('Ejercicio 3 - TIR'!$E$18-'Ejercicio 3 - TIR'!$C$18),'Ejercicio 3 - TIR'!$C$18+SQRT(('Ejercicio 3 - TIR'!$E$18-'Ejercicio 3 - TIR'!$C$18)*('Ejercicio 3 - TIR'!$D$18-'Ejercicio 3 - TIR'!$C$18)*N957),'Ejercicio 3 - TIR'!$E$18-SQRT(('Ejercicio 3 - TIR'!$E$18-'Ejercicio 3 - TIR'!$C$18)*('Ejercicio 3 - TIR'!$E$18-'Ejercicio 3 - TIR'!$D$18)*(1-N957)))</f>
        <v>37414.49191944</v>
      </c>
      <c r="P957" s="16">
        <f ca="1" t="shared" si="7107"/>
        <v>0.627444400363211</v>
      </c>
      <c r="Q957" s="18">
        <f ca="1">IF(P957&lt;=('Ejercicio 3 - TIR'!$D$22-'Ejercicio 3 - TIR'!$C$22)/('Ejercicio 3 - TIR'!$E$22-'Ejercicio 3 - TIR'!$C$22),'Ejercicio 3 - TIR'!$C$22+SQRT(('Ejercicio 3 - TIR'!$E$22-'Ejercicio 3 - TIR'!$C$22)*('Ejercicio 3 - TIR'!$D$22-'Ejercicio 3 - TIR'!$C$22)*P957),'Ejercicio 3 - TIR'!$E$22-SQRT(('Ejercicio 3 - TIR'!$E$22-'Ejercicio 3 - TIR'!$C$22)*('Ejercicio 3 - TIR'!$E$22-'Ejercicio 3 - TIR'!$D$22)*(1-P957)))</f>
        <v>0.154104052839368</v>
      </c>
      <c r="R957" s="16">
        <f ca="1" t="shared" si="7107"/>
        <v>0.221808893504884</v>
      </c>
      <c r="S957" s="18">
        <f ca="1">IF(R957&lt;=('Ejercicio 3 - TIR'!$D$23-'Ejercicio 3 - TIR'!$C$23)/('Ejercicio 3 - TIR'!$E$23-'Ejercicio 3 - TIR'!$C$23),'Ejercicio 3 - TIR'!$C$23+SQRT(('Ejercicio 3 - TIR'!$E$23-'Ejercicio 3 - TIR'!$C$23)*('Ejercicio 3 - TIR'!$D$23-'Ejercicio 3 - TIR'!$C$23)*R957),'Ejercicio 3 - TIR'!$E$23-SQRT(('Ejercicio 3 - TIR'!$E$23-'Ejercicio 3 - TIR'!$C$23)*('Ejercicio 3 - TIR'!$E$23-'Ejercicio 3 - TIR'!$D$23)*(1-R957)))</f>
        <v>0.13998139155086</v>
      </c>
      <c r="T957" s="16">
        <f ca="1" t="shared" ref="T957:X957" si="7108">RAND()</f>
        <v>0.570368336262113</v>
      </c>
      <c r="U957" s="18">
        <f ca="1">IF(T957&lt;=('Ejercicio 3 - TIR'!$D$24-'Ejercicio 3 - TIR'!$C$24)/('Ejercicio 3 - TIR'!$E$24-'Ejercicio 3 - TIR'!$C$24),'Ejercicio 3 - TIR'!$C$24+SQRT(('Ejercicio 3 - TIR'!$E$24-'Ejercicio 3 - TIR'!$C$24)*('Ejercicio 3 - TIR'!$D$24-'Ejercicio 3 - TIR'!$C$24)*T957),'Ejercicio 3 - TIR'!$E$24-SQRT(('Ejercicio 3 - TIR'!$E$24-'Ejercicio 3 - TIR'!$C$24)*('Ejercicio 3 - TIR'!$E$24-'Ejercicio 3 - TIR'!$D$24)*(1-T957)))</f>
        <v>0.185316161422558</v>
      </c>
      <c r="V957" s="16">
        <f ca="1" t="shared" si="7108"/>
        <v>0.18883025334767</v>
      </c>
      <c r="W957" s="18">
        <f ca="1">IF(V957&lt;=('Ejercicio 3 - TIR'!$D$25-'Ejercicio 3 - TIR'!$C$25)/('Ejercicio 3 - TIR'!$E$25-'Ejercicio 3 - TIR'!$C$25),'Ejercicio 3 - TIR'!$C$25+SQRT(('Ejercicio 3 - TIR'!$E$25-'Ejercicio 3 - TIR'!$C$25)*('Ejercicio 3 - TIR'!$D$25-'Ejercicio 3 - TIR'!$C$25)*V957),'Ejercicio 3 - TIR'!$E$25-SQRT(('Ejercicio 3 - TIR'!$E$25-'Ejercicio 3 - TIR'!$C$25)*('Ejercicio 3 - TIR'!$E$25-'Ejercicio 3 - TIR'!$D$25)*(1-V957)))</f>
        <v>0.196259223680322</v>
      </c>
      <c r="X957" s="16">
        <f ca="1" t="shared" si="7108"/>
        <v>0.0738370291943</v>
      </c>
      <c r="Y957" s="18">
        <f ca="1">IF(X957&lt;=('Ejercicio 3 - TIR'!$D$26-'Ejercicio 3 - TIR'!$C$26)/('Ejercicio 3 - TIR'!$E$26-'Ejercicio 3 - TIR'!$C$26),'Ejercicio 3 - TIR'!$C$26+SQRT(('Ejercicio 3 - TIR'!$E$26-'Ejercicio 3 - TIR'!$C$26)*('Ejercicio 3 - TIR'!$D$26-'Ejercicio 3 - TIR'!$C$26)*X957),'Ejercicio 3 - TIR'!$E$26-SQRT(('Ejercicio 3 - TIR'!$E$26-'Ejercicio 3 - TIR'!$C$26)*('Ejercicio 3 - TIR'!$E$26-'Ejercicio 3 - TIR'!$D$26)*(1-X957)))</f>
        <v>0.204119489325914</v>
      </c>
      <c r="Z957" s="16">
        <f ca="1" t="shared" si="6668"/>
        <v>1.15410405283937</v>
      </c>
      <c r="AA957" s="16">
        <f ca="1" t="shared" si="6669"/>
        <v>1.31565714415031</v>
      </c>
      <c r="AB957" s="16">
        <f ca="1" t="shared" si="6670"/>
        <v>1.55946967585241</v>
      </c>
      <c r="AC957" s="16">
        <f ca="1" t="shared" si="6671"/>
        <v>1.86552998378821</v>
      </c>
      <c r="AD957" s="16">
        <f ca="1" t="shared" si="6672"/>
        <v>2.24632101140124</v>
      </c>
      <c r="AE957" s="15">
        <f ca="1" t="shared" si="6673"/>
        <v>5383.56738980522</v>
      </c>
      <c r="AF957" s="15">
        <f ca="1" t="shared" si="6674"/>
        <v>6137.16664453799</v>
      </c>
      <c r="AG957" s="15">
        <f ca="1" t="shared" si="6675"/>
        <v>7274.48280911433</v>
      </c>
      <c r="AH957" s="15">
        <f ca="1" t="shared" si="6676"/>
        <v>8702.16715790695</v>
      </c>
      <c r="AI957" s="15">
        <f ca="1" t="shared" si="6677"/>
        <v>10478.4490742077</v>
      </c>
      <c r="AJ957" s="17">
        <f ca="1" t="shared" si="6678"/>
        <v>47799.9692906341</v>
      </c>
      <c r="AK957" s="17">
        <f ca="1" t="shared" si="6679"/>
        <v>50869.752211366</v>
      </c>
      <c r="AL957" s="17">
        <f ca="1" t="shared" si="6680"/>
        <v>58191.1003269754</v>
      </c>
      <c r="AM957" s="17">
        <f ca="1" t="shared" si="6681"/>
        <v>67384.3614849868</v>
      </c>
      <c r="AN957" s="17">
        <f ca="1" t="shared" si="6682"/>
        <v>84044.9593295399</v>
      </c>
      <c r="AO957" s="17">
        <f ca="1">C957/'Ejercicio 3 - TIR'!$D$7</f>
        <v>15403.7423931062</v>
      </c>
      <c r="AP957" s="17">
        <f ca="1" t="shared" si="6683"/>
        <v>32396.2268975278</v>
      </c>
      <c r="AQ957" s="17">
        <f ca="1" t="shared" si="6684"/>
        <v>35466.0098182598</v>
      </c>
      <c r="AR957" s="17">
        <f ca="1" t="shared" si="6685"/>
        <v>42787.3579338691</v>
      </c>
      <c r="AS957" s="17">
        <f ca="1" t="shared" si="6686"/>
        <v>51980.6190918805</v>
      </c>
      <c r="AT957" s="17">
        <f ca="1" t="shared" si="6687"/>
        <v>68641.2169364336</v>
      </c>
      <c r="AU957" s="17">
        <f ca="1">AP957*'Ejercicio 3 - TIR'!$D$5</f>
        <v>16198.1134487639</v>
      </c>
      <c r="AV957" s="17">
        <f ca="1">AQ957*'Ejercicio 3 - TIR'!$D$5</f>
        <v>17733.0049091299</v>
      </c>
      <c r="AW957" s="17">
        <f ca="1">AR957*'Ejercicio 3 - TIR'!$D$5</f>
        <v>21393.6789669346</v>
      </c>
      <c r="AX957" s="17">
        <f ca="1">AS957*'Ejercicio 3 - TIR'!$D$5</f>
        <v>25990.3095459403</v>
      </c>
      <c r="AY957" s="17">
        <f ca="1">AT957*'Ejercicio 3 - TIR'!$D$5</f>
        <v>34320.6084682168</v>
      </c>
      <c r="AZ957" s="17">
        <f ca="1" t="shared" ref="AZ957:BD957" si="7109">AJ957-AU957-AE957</f>
        <v>26218.2884520649</v>
      </c>
      <c r="BA957" s="17">
        <f ca="1" t="shared" si="7109"/>
        <v>26999.5806576981</v>
      </c>
      <c r="BB957" s="17">
        <f ca="1" t="shared" si="7109"/>
        <v>29522.9385509265</v>
      </c>
      <c r="BC957" s="17">
        <f ca="1" t="shared" si="7109"/>
        <v>32691.8847811396</v>
      </c>
      <c r="BD957" s="17">
        <f ca="1" t="shared" si="7109"/>
        <v>39245.9017871154</v>
      </c>
      <c r="BE957" s="17">
        <f ca="1" t="shared" ref="BE957:BI957" si="7110">AZ957/Z957</f>
        <v>22717.4390277564</v>
      </c>
      <c r="BF957" s="17">
        <f ca="1" t="shared" si="7110"/>
        <v>20521.7451809113</v>
      </c>
      <c r="BG957" s="17">
        <f ca="1" t="shared" si="7110"/>
        <v>18931.3963638242</v>
      </c>
      <c r="BH957" s="17">
        <f ca="1" t="shared" si="7110"/>
        <v>17524.1808307762</v>
      </c>
      <c r="BI957" s="17">
        <f ca="1" t="shared" si="7110"/>
        <v>17471.1902652925</v>
      </c>
      <c r="BJ957" s="17">
        <f ca="1" t="shared" si="6690"/>
        <v>78474.3835168271</v>
      </c>
      <c r="BK957" s="17">
        <f ca="1" t="shared" si="6691"/>
        <v>34601.7501918466</v>
      </c>
      <c r="BL957" s="17">
        <f ca="1" t="shared" si="6692"/>
        <v>113076.133708674</v>
      </c>
      <c r="BM957" s="17">
        <f ca="1">BK957*'Ejercicio 3 - TIR'!$D$5</f>
        <v>17300.8750959233</v>
      </c>
      <c r="BN957" s="17">
        <f ca="1" t="shared" si="6693"/>
        <v>95775.2586127504</v>
      </c>
      <c r="BO957" s="17">
        <f ca="1" t="shared" si="6694"/>
        <v>42636.4967992738</v>
      </c>
      <c r="BP957" s="17">
        <f ca="1" t="shared" si="6695"/>
        <v>-111953.337568252</v>
      </c>
      <c r="BQ957" s="17">
        <f ca="1" t="shared" ref="BQ957:BT957" si="7111">BE957</f>
        <v>22717.4390277564</v>
      </c>
      <c r="BR957" s="17">
        <f ca="1" t="shared" si="7111"/>
        <v>20521.7451809113</v>
      </c>
      <c r="BS957" s="17">
        <f ca="1" t="shared" si="7111"/>
        <v>18931.3963638242</v>
      </c>
      <c r="BT957" s="17">
        <f ca="1" t="shared" si="7111"/>
        <v>17524.1808307762</v>
      </c>
      <c r="BU957" s="17">
        <f ca="1" t="shared" si="6697"/>
        <v>60107.6870645663</v>
      </c>
      <c r="BV957" s="19">
        <f ca="1" t="shared" si="6698"/>
        <v>6.67992791104906</v>
      </c>
    </row>
    <row r="958" ht="15" customHeight="1" spans="1:74">
      <c r="A958" s="15">
        <v>957</v>
      </c>
      <c r="B958" s="16">
        <f ca="1" t="shared" ref="B958:F958" si="7112">RAND()</f>
        <v>0.714045954679675</v>
      </c>
      <c r="C958" s="17">
        <f ca="1">IF(B958&lt;=('Ejercicio 3 - TIR'!$D$13-'Ejercicio 3 - TIR'!$C$13)/('Ejercicio 3 - TIR'!$E$13-'Ejercicio 3 - TIR'!$C$13),'Ejercicio 3 - TIR'!$C$13+SQRT(('Ejercicio 3 - TIR'!$E$13-'Ejercicio 3 - TIR'!$C$13)*('Ejercicio 3 - TIR'!$D$13-'Ejercicio 3 - TIR'!$C$13)*B958),'Ejercicio 3 - TIR'!$E$13-SQRT(('Ejercicio 3 - TIR'!$E$13-'Ejercicio 3 - TIR'!$C$13)*('Ejercicio 3 - TIR'!$E$13-'Ejercicio 3 - TIR'!$D$13)*(1-B958)))</f>
        <v>81475.8305345586</v>
      </c>
      <c r="D958" s="16">
        <f ca="1" t="shared" si="7112"/>
        <v>0.453348061199569</v>
      </c>
      <c r="E958" s="17">
        <f ca="1">IF(D958&lt;=('Ejercicio 3 - TIR'!$D$14-'Ejercicio 3 - TIR'!$C$14)/('Ejercicio 3 - TIR'!$E$14-'Ejercicio 3 - TIR'!$C$14),'Ejercicio 3 - TIR'!$C$14+SQRT(('Ejercicio 3 - TIR'!$E$14-'Ejercicio 3 - TIR'!$C$14)*('Ejercicio 3 - TIR'!$D$14-'Ejercicio 3 - TIR'!$C$14)*D958),'Ejercicio 3 - TIR'!$E$14-SQRT(('Ejercicio 3 - TIR'!$E$14-'Ejercicio 3 - TIR'!$C$14)*('Ejercicio 3 - TIR'!$E$14-'Ejercicio 3 - TIR'!$D$14)*(1-D958)))</f>
        <v>30944.73684424</v>
      </c>
      <c r="F958" s="16">
        <f ca="1" t="shared" si="7112"/>
        <v>0.781260641284236</v>
      </c>
      <c r="G958" s="17">
        <f ca="1">IF(F958&lt;=('Ejercicio 3 - TIR'!$D$18-'Ejercicio 3 - TIR'!$C$18)/('Ejercicio 3 - TIR'!$E$18-'Ejercicio 3 - TIR'!$C$18),'Ejercicio 3 - TIR'!$C$18+SQRT(('Ejercicio 3 - TIR'!$E$18-'Ejercicio 3 - TIR'!$C$18)*('Ejercicio 3 - TIR'!$D$18-'Ejercicio 3 - TIR'!$C$18)*F958),'Ejercicio 3 - TIR'!$E$18-SQRT(('Ejercicio 3 - TIR'!$E$18-'Ejercicio 3 - TIR'!$C$18)*('Ejercicio 3 - TIR'!$E$18-'Ejercicio 3 - TIR'!$D$18)*(1-F958)))</f>
        <v>40949.6355838416</v>
      </c>
      <c r="H958" s="16">
        <f ca="1" t="shared" ref="H958:L958" si="7113">RAND()</f>
        <v>0.759288664865786</v>
      </c>
      <c r="I958" s="17">
        <f ca="1">IF(H958&lt;=('Ejercicio 3 - TIR'!$D$18-'Ejercicio 3 - TIR'!$C$18)/('Ejercicio 3 - TIR'!$E$18-'Ejercicio 3 - TIR'!$C$18),'Ejercicio 3 - TIR'!$C$18+SQRT(('Ejercicio 3 - TIR'!$E$18-'Ejercicio 3 - TIR'!$C$18)*('Ejercicio 3 - TIR'!$D$18-'Ejercicio 3 - TIR'!$C$18)*H958),'Ejercicio 3 - TIR'!$E$18-SQRT(('Ejercicio 3 - TIR'!$E$18-'Ejercicio 3 - TIR'!$C$18)*('Ejercicio 3 - TIR'!$E$18-'Ejercicio 3 - TIR'!$D$18)*(1-H958)))</f>
        <v>40751.0765910567</v>
      </c>
      <c r="J958" s="16">
        <f ca="1" t="shared" si="7113"/>
        <v>0.87526006642642</v>
      </c>
      <c r="K958" s="17">
        <f ca="1">IF(J958&lt;=('Ejercicio 3 - TIR'!$D$18-'Ejercicio 3 - TIR'!$C$18)/('Ejercicio 3 - TIR'!$E$18-'Ejercicio 3 - TIR'!$C$18),'Ejercicio 3 - TIR'!$C$18+SQRT(('Ejercicio 3 - TIR'!$E$18-'Ejercicio 3 - TIR'!$C$18)*('Ejercicio 3 - TIR'!$D$18-'Ejercicio 3 - TIR'!$C$18)*J958),'Ejercicio 3 - TIR'!$E$18-SQRT(('Ejercicio 3 - TIR'!$E$18-'Ejercicio 3 - TIR'!$C$18)*('Ejercicio 3 - TIR'!$E$18-'Ejercicio 3 - TIR'!$D$18)*(1-J958)))</f>
        <v>41941.3246301677</v>
      </c>
      <c r="L958" s="16">
        <f ca="1" t="shared" si="7113"/>
        <v>0.310387953575573</v>
      </c>
      <c r="M958" s="17">
        <f ca="1">IF(L958&lt;=('Ejercicio 3 - TIR'!$D$18-'Ejercicio 3 - TIR'!$C$18)/('Ejercicio 3 - TIR'!$E$18-'Ejercicio 3 - TIR'!$C$18),'Ejercicio 3 - TIR'!$C$18+SQRT(('Ejercicio 3 - TIR'!$E$18-'Ejercicio 3 - TIR'!$C$18)*('Ejercicio 3 - TIR'!$D$18-'Ejercicio 3 - TIR'!$C$18)*L958),'Ejercicio 3 - TIR'!$E$18-SQRT(('Ejercicio 3 - TIR'!$E$18-'Ejercicio 3 - TIR'!$C$18)*('Ejercicio 3 - TIR'!$E$18-'Ejercicio 3 - TIR'!$D$18)*(1-L958)))</f>
        <v>36823.3564348007</v>
      </c>
      <c r="N958" s="16">
        <f ca="1" t="shared" ref="N958:R958" si="7114">RAND()</f>
        <v>0.561083908473315</v>
      </c>
      <c r="O958" s="17">
        <f ca="1">IF(N958&lt;=('Ejercicio 3 - TIR'!$D$18-'Ejercicio 3 - TIR'!$C$18)/('Ejercicio 3 - TIR'!$E$18-'Ejercicio 3 - TIR'!$C$18),'Ejercicio 3 - TIR'!$C$18+SQRT(('Ejercicio 3 - TIR'!$E$18-'Ejercicio 3 - TIR'!$C$18)*('Ejercicio 3 - TIR'!$D$18-'Ejercicio 3 - TIR'!$C$18)*N958),'Ejercicio 3 - TIR'!$E$18-SQRT(('Ejercicio 3 - TIR'!$E$18-'Ejercicio 3 - TIR'!$C$18)*('Ejercicio 3 - TIR'!$E$18-'Ejercicio 3 - TIR'!$D$18)*(1-N958)))</f>
        <v>39174.0169103287</v>
      </c>
      <c r="P958" s="16">
        <f ca="1" t="shared" si="7114"/>
        <v>0.584834600939735</v>
      </c>
      <c r="Q958" s="18">
        <f ca="1">IF(P958&lt;=('Ejercicio 3 - TIR'!$D$22-'Ejercicio 3 - TIR'!$C$22)/('Ejercicio 3 - TIR'!$E$22-'Ejercicio 3 - TIR'!$C$22),'Ejercicio 3 - TIR'!$C$22+SQRT(('Ejercicio 3 - TIR'!$E$22-'Ejercicio 3 - TIR'!$C$22)*('Ejercicio 3 - TIR'!$D$22-'Ejercicio 3 - TIR'!$C$22)*P958),'Ejercicio 3 - TIR'!$E$22-SQRT(('Ejercicio 3 - TIR'!$E$22-'Ejercicio 3 - TIR'!$C$22)*('Ejercicio 3 - TIR'!$E$22-'Ejercicio 3 - TIR'!$D$22)*(1-P958)))</f>
        <v>0.152663253333499</v>
      </c>
      <c r="R958" s="16">
        <f ca="1" t="shared" si="7114"/>
        <v>0.880282745795924</v>
      </c>
      <c r="S958" s="18">
        <f ca="1">IF(R958&lt;=('Ejercicio 3 - TIR'!$D$23-'Ejercicio 3 - TIR'!$C$23)/('Ejercicio 3 - TIR'!$E$23-'Ejercicio 3 - TIR'!$C$23),'Ejercicio 3 - TIR'!$C$23+SQRT(('Ejercicio 3 - TIR'!$E$23-'Ejercicio 3 - TIR'!$C$23)*('Ejercicio 3 - TIR'!$D$23-'Ejercicio 3 - TIR'!$C$23)*R958),'Ejercicio 3 - TIR'!$E$23-SQRT(('Ejercicio 3 - TIR'!$E$23-'Ejercicio 3 - TIR'!$C$23)*('Ejercicio 3 - TIR'!$E$23-'Ejercicio 3 - TIR'!$D$23)*(1-R958)))</f>
        <v>0.165320386327722</v>
      </c>
      <c r="T958" s="16">
        <f ca="1" t="shared" ref="T958:X958" si="7115">RAND()</f>
        <v>0.238821482446793</v>
      </c>
      <c r="U958" s="18">
        <f ca="1">IF(T958&lt;=('Ejercicio 3 - TIR'!$D$24-'Ejercicio 3 - TIR'!$C$24)/('Ejercicio 3 - TIR'!$E$24-'Ejercicio 3 - TIR'!$C$24),'Ejercicio 3 - TIR'!$C$24+SQRT(('Ejercicio 3 - TIR'!$E$24-'Ejercicio 3 - TIR'!$C$24)*('Ejercicio 3 - TIR'!$D$24-'Ejercicio 3 - TIR'!$C$24)*T958),'Ejercicio 3 - TIR'!$E$24-SQRT(('Ejercicio 3 - TIR'!$E$24-'Ejercicio 3 - TIR'!$C$24)*('Ejercicio 3 - TIR'!$E$24-'Ejercicio 3 - TIR'!$D$24)*(1-T958)))</f>
        <v>0.172394756375953</v>
      </c>
      <c r="V958" s="16">
        <f ca="1" t="shared" si="7115"/>
        <v>0.985977193148832</v>
      </c>
      <c r="W958" s="18">
        <f ca="1">IF(V958&lt;=('Ejercicio 3 - TIR'!$D$25-'Ejercicio 3 - TIR'!$C$25)/('Ejercicio 3 - TIR'!$E$25-'Ejercicio 3 - TIR'!$C$25),'Ejercicio 3 - TIR'!$C$25+SQRT(('Ejercicio 3 - TIR'!$E$25-'Ejercicio 3 - TIR'!$C$25)*('Ejercicio 3 - TIR'!$D$25-'Ejercicio 3 - TIR'!$C$25)*V958),'Ejercicio 3 - TIR'!$E$25-SQRT(('Ejercicio 3 - TIR'!$E$25-'Ejercicio 3 - TIR'!$C$25)*('Ejercicio 3 - TIR'!$E$25-'Ejercicio 3 - TIR'!$D$25)*(1-V958)))</f>
        <v>0.242994300607428</v>
      </c>
      <c r="X958" s="16">
        <f ca="1" t="shared" si="7115"/>
        <v>0.0439984177400143</v>
      </c>
      <c r="Y958" s="18">
        <f ca="1">IF(X958&lt;=('Ejercicio 3 - TIR'!$D$26-'Ejercicio 3 - TIR'!$C$26)/('Ejercicio 3 - TIR'!$E$26-'Ejercicio 3 - TIR'!$C$26),'Ejercicio 3 - TIR'!$C$26+SQRT(('Ejercicio 3 - TIR'!$E$26-'Ejercicio 3 - TIR'!$C$26)*('Ejercicio 3 - TIR'!$D$26-'Ejercicio 3 - TIR'!$C$26)*X958),'Ejercicio 3 - TIR'!$E$26-SQRT(('Ejercicio 3 - TIR'!$E$26-'Ejercicio 3 - TIR'!$C$26)*('Ejercicio 3 - TIR'!$E$26-'Ejercicio 3 - TIR'!$D$26)*(1-X958)))</f>
        <v>0.200899345296762</v>
      </c>
      <c r="Z958" s="16">
        <f ca="1" t="shared" si="6668"/>
        <v>1.1526632533335</v>
      </c>
      <c r="AA958" s="16">
        <f ca="1" t="shared" si="6669"/>
        <v>1.34322198768036</v>
      </c>
      <c r="AB958" s="16">
        <f ca="1" t="shared" si="6670"/>
        <v>1.57478641500534</v>
      </c>
      <c r="AC958" s="16">
        <f ca="1" t="shared" si="6671"/>
        <v>1.95745053852564</v>
      </c>
      <c r="AD958" s="16">
        <f ca="1" t="shared" si="6672"/>
        <v>2.35070107016624</v>
      </c>
      <c r="AE958" s="15">
        <f ca="1" t="shared" si="6673"/>
        <v>4724.12420019066</v>
      </c>
      <c r="AF958" s="15">
        <f ca="1" t="shared" si="6674"/>
        <v>5505.11823802632</v>
      </c>
      <c r="AG958" s="15">
        <f ca="1" t="shared" si="6675"/>
        <v>6454.17175549168</v>
      </c>
      <c r="AH958" s="15">
        <f ca="1" t="shared" si="6676"/>
        <v>8022.49870721759</v>
      </c>
      <c r="AI958" s="15">
        <f ca="1" t="shared" si="6677"/>
        <v>9634.21344514172</v>
      </c>
      <c r="AJ958" s="17">
        <f ca="1" t="shared" si="6678"/>
        <v>47201.140174892</v>
      </c>
      <c r="AK958" s="17">
        <f ca="1" t="shared" si="6679"/>
        <v>54737.7420987539</v>
      </c>
      <c r="AL958" s="17">
        <f ca="1" t="shared" si="6680"/>
        <v>66048.628254917</v>
      </c>
      <c r="AM958" s="17">
        <f ca="1" t="shared" si="6681"/>
        <v>72079.8988836222</v>
      </c>
      <c r="AN958" s="17">
        <f ca="1" t="shared" si="6682"/>
        <v>92086.4034738199</v>
      </c>
      <c r="AO958" s="17">
        <f ca="1">C958/'Ejercicio 3 - TIR'!$D$7</f>
        <v>16295.1661069117</v>
      </c>
      <c r="AP958" s="17">
        <f ca="1" t="shared" si="6683"/>
        <v>30905.9740679803</v>
      </c>
      <c r="AQ958" s="17">
        <f ca="1" t="shared" si="6684"/>
        <v>38442.5759918421</v>
      </c>
      <c r="AR958" s="17">
        <f ca="1" t="shared" si="6685"/>
        <v>49753.4621480053</v>
      </c>
      <c r="AS958" s="17">
        <f ca="1" t="shared" si="6686"/>
        <v>55784.7327767105</v>
      </c>
      <c r="AT958" s="17">
        <f ca="1" t="shared" si="6687"/>
        <v>75791.2373669082</v>
      </c>
      <c r="AU958" s="17">
        <f ca="1">AP958*'Ejercicio 3 - TIR'!$D$5</f>
        <v>15452.9870339902</v>
      </c>
      <c r="AV958" s="17">
        <f ca="1">AQ958*'Ejercicio 3 - TIR'!$D$5</f>
        <v>19221.2879959211</v>
      </c>
      <c r="AW958" s="17">
        <f ca="1">AR958*'Ejercicio 3 - TIR'!$D$5</f>
        <v>24876.7310740027</v>
      </c>
      <c r="AX958" s="17">
        <f ca="1">AS958*'Ejercicio 3 - TIR'!$D$5</f>
        <v>27892.3663883553</v>
      </c>
      <c r="AY958" s="17">
        <f ca="1">AT958*'Ejercicio 3 - TIR'!$D$5</f>
        <v>37895.6186834541</v>
      </c>
      <c r="AZ958" s="17">
        <f ca="1" t="shared" ref="AZ958:BD958" si="7116">AJ958-AU958-AE958</f>
        <v>27024.0289407112</v>
      </c>
      <c r="BA958" s="17">
        <f ca="1" t="shared" si="7116"/>
        <v>30011.3358648065</v>
      </c>
      <c r="BB958" s="17">
        <f ca="1" t="shared" si="7116"/>
        <v>34717.7254254227</v>
      </c>
      <c r="BC958" s="17">
        <f ca="1" t="shared" si="7116"/>
        <v>36165.0337880494</v>
      </c>
      <c r="BD958" s="17">
        <f ca="1" t="shared" si="7116"/>
        <v>44556.5713452241</v>
      </c>
      <c r="BE958" s="17">
        <f ca="1" t="shared" ref="BE958:BI958" si="7117">AZ958/Z958</f>
        <v>23444.8602942428</v>
      </c>
      <c r="BF958" s="17">
        <f ca="1" t="shared" si="7117"/>
        <v>22342.7967529282</v>
      </c>
      <c r="BG958" s="17">
        <f ca="1" t="shared" si="7117"/>
        <v>22045.9899162294</v>
      </c>
      <c r="BH958" s="17">
        <f ca="1" t="shared" si="7117"/>
        <v>18475.5798812107</v>
      </c>
      <c r="BI958" s="17">
        <f ca="1" t="shared" si="7117"/>
        <v>18954.5884462771</v>
      </c>
      <c r="BJ958" s="17">
        <f ca="1" t="shared" si="6690"/>
        <v>72741.8260157675</v>
      </c>
      <c r="BK958" s="17">
        <f ca="1" t="shared" si="6691"/>
        <v>38305.064406054</v>
      </c>
      <c r="BL958" s="17">
        <f ca="1" t="shared" si="6692"/>
        <v>111046.890421821</v>
      </c>
      <c r="BM958" s="17">
        <f ca="1">BK958*'Ejercicio 3 - TIR'!$D$5</f>
        <v>19152.532203027</v>
      </c>
      <c r="BN958" s="17">
        <f ca="1" t="shared" si="6693"/>
        <v>91894.3582187945</v>
      </c>
      <c r="BO958" s="17">
        <f ca="1" t="shared" si="6694"/>
        <v>39092.3198976959</v>
      </c>
      <c r="BP958" s="17">
        <f ca="1" t="shared" si="6695"/>
        <v>-112420.567378799</v>
      </c>
      <c r="BQ958" s="17">
        <f ca="1" t="shared" ref="BQ958:BT958" si="7118">BE958</f>
        <v>23444.8602942428</v>
      </c>
      <c r="BR958" s="17">
        <f ca="1" t="shared" si="7118"/>
        <v>22342.7967529282</v>
      </c>
      <c r="BS958" s="17">
        <f ca="1" t="shared" si="7118"/>
        <v>22045.9899162294</v>
      </c>
      <c r="BT958" s="17">
        <f ca="1" t="shared" si="7118"/>
        <v>18475.5798812107</v>
      </c>
      <c r="BU958" s="17">
        <f ca="1" t="shared" si="6697"/>
        <v>58046.9083439729</v>
      </c>
      <c r="BV958" s="19">
        <f ca="1" t="shared" si="6698"/>
        <v>7.7142916224417</v>
      </c>
    </row>
    <row r="959" ht="15" customHeight="1" spans="1:74">
      <c r="A959" s="15">
        <v>958</v>
      </c>
      <c r="B959" s="16">
        <f ca="1" t="shared" ref="B959:F959" si="7119">RAND()</f>
        <v>0.151282889746697</v>
      </c>
      <c r="C959" s="17">
        <f ca="1">IF(B959&lt;=('Ejercicio 3 - TIR'!$D$13-'Ejercicio 3 - TIR'!$C$13)/('Ejercicio 3 - TIR'!$E$13-'Ejercicio 3 - TIR'!$C$13),'Ejercicio 3 - TIR'!$C$13+SQRT(('Ejercicio 3 - TIR'!$E$13-'Ejercicio 3 - TIR'!$C$13)*('Ejercicio 3 - TIR'!$D$13-'Ejercicio 3 - TIR'!$C$13)*B959),'Ejercicio 3 - TIR'!$E$13-SQRT(('Ejercicio 3 - TIR'!$E$13-'Ejercicio 3 - TIR'!$C$13)*('Ejercicio 3 - TIR'!$E$13-'Ejercicio 3 - TIR'!$D$13)*(1-B959)))</f>
        <v>67779.0202402796</v>
      </c>
      <c r="D959" s="16">
        <f ca="1" t="shared" si="7119"/>
        <v>0.227800767670452</v>
      </c>
      <c r="E959" s="17">
        <f ca="1">IF(D959&lt;=('Ejercicio 3 - TIR'!$D$14-'Ejercicio 3 - TIR'!$C$14)/('Ejercicio 3 - TIR'!$E$14-'Ejercicio 3 - TIR'!$C$14),'Ejercicio 3 - TIR'!$C$14+SQRT(('Ejercicio 3 - TIR'!$E$14-'Ejercicio 3 - TIR'!$C$14)*('Ejercicio 3 - TIR'!$D$14-'Ejercicio 3 - TIR'!$C$14)*D959),'Ejercicio 3 - TIR'!$E$14-SQRT(('Ejercicio 3 - TIR'!$E$14-'Ejercicio 3 - TIR'!$C$14)*('Ejercicio 3 - TIR'!$E$14-'Ejercicio 3 - TIR'!$D$14)*(1-D959)))</f>
        <v>29133.4075017211</v>
      </c>
      <c r="F959" s="16">
        <f ca="1" t="shared" si="7119"/>
        <v>0.493798862712661</v>
      </c>
      <c r="G959" s="17">
        <f ca="1">IF(F959&lt;=('Ejercicio 3 - TIR'!$D$18-'Ejercicio 3 - TIR'!$C$18)/('Ejercicio 3 - TIR'!$E$18-'Ejercicio 3 - TIR'!$C$18),'Ejercicio 3 - TIR'!$C$18+SQRT(('Ejercicio 3 - TIR'!$E$18-'Ejercicio 3 - TIR'!$C$18)*('Ejercicio 3 - TIR'!$D$18-'Ejercicio 3 - TIR'!$C$18)*F959),'Ejercicio 3 - TIR'!$E$18-SQRT(('Ejercicio 3 - TIR'!$E$18-'Ejercicio 3 - TIR'!$C$18)*('Ejercicio 3 - TIR'!$E$18-'Ejercicio 3 - TIR'!$D$18)*(1-F959)))</f>
        <v>38606.3830618268</v>
      </c>
      <c r="H959" s="16">
        <f ca="1" t="shared" ref="H959:L959" si="7120">RAND()</f>
        <v>0.708694183461558</v>
      </c>
      <c r="I959" s="17">
        <f ca="1">IF(H959&lt;=('Ejercicio 3 - TIR'!$D$18-'Ejercicio 3 - TIR'!$C$18)/('Ejercicio 3 - TIR'!$E$18-'Ejercicio 3 - TIR'!$C$18),'Ejercicio 3 - TIR'!$C$18+SQRT(('Ejercicio 3 - TIR'!$E$18-'Ejercicio 3 - TIR'!$C$18)*('Ejercicio 3 - TIR'!$D$18-'Ejercicio 3 - TIR'!$C$18)*H959),'Ejercicio 3 - TIR'!$E$18-SQRT(('Ejercicio 3 - TIR'!$E$18-'Ejercicio 3 - TIR'!$C$18)*('Ejercicio 3 - TIR'!$E$18-'Ejercicio 3 - TIR'!$D$18)*(1-H959)))</f>
        <v>40325.8223995677</v>
      </c>
      <c r="J959" s="16">
        <f ca="1" t="shared" si="7120"/>
        <v>0.603540500461174</v>
      </c>
      <c r="K959" s="17">
        <f ca="1">IF(J959&lt;=('Ejercicio 3 - TIR'!$D$18-'Ejercicio 3 - TIR'!$C$18)/('Ejercicio 3 - TIR'!$E$18-'Ejercicio 3 - TIR'!$C$18),'Ejercicio 3 - TIR'!$C$18+SQRT(('Ejercicio 3 - TIR'!$E$18-'Ejercicio 3 - TIR'!$C$18)*('Ejercicio 3 - TIR'!$D$18-'Ejercicio 3 - TIR'!$C$18)*J959),'Ejercicio 3 - TIR'!$E$18-SQRT(('Ejercicio 3 - TIR'!$E$18-'Ejercicio 3 - TIR'!$C$18)*('Ejercicio 3 - TIR'!$E$18-'Ejercicio 3 - TIR'!$D$18)*(1-J959)))</f>
        <v>39514.7819244151</v>
      </c>
      <c r="L959" s="16">
        <f ca="1" t="shared" si="7120"/>
        <v>0.917963594084309</v>
      </c>
      <c r="M959" s="17">
        <f ca="1">IF(L959&lt;=('Ejercicio 3 - TIR'!$D$18-'Ejercicio 3 - TIR'!$C$18)/('Ejercicio 3 - TIR'!$E$18-'Ejercicio 3 - TIR'!$C$18),'Ejercicio 3 - TIR'!$C$18+SQRT(('Ejercicio 3 - TIR'!$E$18-'Ejercicio 3 - TIR'!$C$18)*('Ejercicio 3 - TIR'!$D$18-'Ejercicio 3 - TIR'!$C$18)*L959),'Ejercicio 3 - TIR'!$E$18-SQRT(('Ejercicio 3 - TIR'!$E$18-'Ejercicio 3 - TIR'!$C$18)*('Ejercicio 3 - TIR'!$E$18-'Ejercicio 3 - TIR'!$D$18)*(1-L959)))</f>
        <v>42519.5301969835</v>
      </c>
      <c r="N959" s="16">
        <f ca="1" t="shared" ref="N959:R959" si="7121">RAND()</f>
        <v>0.408347761000651</v>
      </c>
      <c r="O959" s="17">
        <f ca="1">IF(N959&lt;=('Ejercicio 3 - TIR'!$D$18-'Ejercicio 3 - TIR'!$C$18)/('Ejercicio 3 - TIR'!$E$18-'Ejercicio 3 - TIR'!$C$18),'Ejercicio 3 - TIR'!$C$18+SQRT(('Ejercicio 3 - TIR'!$E$18-'Ejercicio 3 - TIR'!$C$18)*('Ejercicio 3 - TIR'!$D$18-'Ejercicio 3 - TIR'!$C$18)*N959),'Ejercicio 3 - TIR'!$E$18-SQRT(('Ejercicio 3 - TIR'!$E$18-'Ejercicio 3 - TIR'!$C$18)*('Ejercicio 3 - TIR'!$E$18-'Ejercicio 3 - TIR'!$D$18)*(1-N959)))</f>
        <v>37826.376182506</v>
      </c>
      <c r="P959" s="16">
        <f ca="1" t="shared" si="7121"/>
        <v>0.266943553932025</v>
      </c>
      <c r="Q959" s="18">
        <f ca="1">IF(P959&lt;=('Ejercicio 3 - TIR'!$D$22-'Ejercicio 3 - TIR'!$C$22)/('Ejercicio 3 - TIR'!$E$22-'Ejercicio 3 - TIR'!$C$22),'Ejercicio 3 - TIR'!$C$22+SQRT(('Ejercicio 3 - TIR'!$E$22-'Ejercicio 3 - TIR'!$C$22)*('Ejercicio 3 - TIR'!$D$22-'Ejercicio 3 - TIR'!$C$22)*P959),'Ejercicio 3 - TIR'!$E$22-SQRT(('Ejercicio 3 - TIR'!$E$22-'Ejercicio 3 - TIR'!$C$22)*('Ejercicio 3 - TIR'!$E$22-'Ejercicio 3 - TIR'!$D$22)*(1-P959)))</f>
        <v>0.14192027365426</v>
      </c>
      <c r="R959" s="16">
        <f ca="1" t="shared" si="7121"/>
        <v>0.480001266424774</v>
      </c>
      <c r="S959" s="18">
        <f ca="1">IF(R959&lt;=('Ejercicio 3 - TIR'!$D$23-'Ejercicio 3 - TIR'!$C$23)/('Ejercicio 3 - TIR'!$E$23-'Ejercicio 3 - TIR'!$C$23),'Ejercicio 3 - TIR'!$C$23+SQRT(('Ejercicio 3 - TIR'!$E$23-'Ejercicio 3 - TIR'!$C$23)*('Ejercicio 3 - TIR'!$D$23-'Ejercicio 3 - TIR'!$C$23)*R959),'Ejercicio 3 - TIR'!$E$23-SQRT(('Ejercicio 3 - TIR'!$E$23-'Ejercicio 3 - TIR'!$C$23)*('Ejercicio 3 - TIR'!$E$23-'Ejercicio 3 - TIR'!$D$23)*(1-R959)))</f>
        <v>0.149393915689554</v>
      </c>
      <c r="T959" s="16">
        <f ca="1" t="shared" ref="T959:X959" si="7122">RAND()</f>
        <v>0.250243049703673</v>
      </c>
      <c r="U959" s="18">
        <f ca="1">IF(T959&lt;=('Ejercicio 3 - TIR'!$D$24-'Ejercicio 3 - TIR'!$C$24)/('Ejercicio 3 - TIR'!$E$24-'Ejercicio 3 - TIR'!$C$24),'Ejercicio 3 - TIR'!$C$24+SQRT(('Ejercicio 3 - TIR'!$E$24-'Ejercicio 3 - TIR'!$C$24)*('Ejercicio 3 - TIR'!$D$24-'Ejercicio 3 - TIR'!$C$24)*T959),'Ejercicio 3 - TIR'!$E$24-SQRT(('Ejercicio 3 - TIR'!$E$24-'Ejercicio 3 - TIR'!$C$24)*('Ejercicio 3 - TIR'!$E$24-'Ejercicio 3 - TIR'!$D$24)*(1-T959)))</f>
        <v>0.172924013705669</v>
      </c>
      <c r="V959" s="16">
        <f ca="1" t="shared" si="7122"/>
        <v>0.939187358893505</v>
      </c>
      <c r="W959" s="18">
        <f ca="1">IF(V959&lt;=('Ejercicio 3 - TIR'!$D$25-'Ejercicio 3 - TIR'!$C$25)/('Ejercicio 3 - TIR'!$E$25-'Ejercicio 3 - TIR'!$C$25),'Ejercicio 3 - TIR'!$C$25+SQRT(('Ejercicio 3 - TIR'!$E$25-'Ejercicio 3 - TIR'!$C$25)*('Ejercicio 3 - TIR'!$D$25-'Ejercicio 3 - TIR'!$C$25)*V959),'Ejercicio 3 - TIR'!$E$25-SQRT(('Ejercicio 3 - TIR'!$E$25-'Ejercicio 3 - TIR'!$C$25)*('Ejercicio 3 - TIR'!$E$25-'Ejercicio 3 - TIR'!$D$25)*(1-V959)))</f>
        <v>0.235410817573533</v>
      </c>
      <c r="X959" s="16">
        <f ca="1" t="shared" si="7122"/>
        <v>0.00542151466502006</v>
      </c>
      <c r="Y959" s="18">
        <f ca="1">IF(X959&lt;=('Ejercicio 3 - TIR'!$D$26-'Ejercicio 3 - TIR'!$C$26)/('Ejercicio 3 - TIR'!$E$26-'Ejercicio 3 - TIR'!$C$26),'Ejercicio 3 - TIR'!$C$26+SQRT(('Ejercicio 3 - TIR'!$E$26-'Ejercicio 3 - TIR'!$C$26)*('Ejercicio 3 - TIR'!$D$26-'Ejercicio 3 - TIR'!$C$26)*X959),'Ejercicio 3 - TIR'!$E$26-SQRT(('Ejercicio 3 - TIR'!$E$26-'Ejercicio 3 - TIR'!$C$26)*('Ejercicio 3 - TIR'!$E$26-'Ejercicio 3 - TIR'!$D$26)*(1-X959)))</f>
        <v>0.193825975639697</v>
      </c>
      <c r="Z959" s="16">
        <f ca="1" t="shared" si="6668"/>
        <v>1.14192027365426</v>
      </c>
      <c r="AA959" s="16">
        <f ca="1" t="shared" si="6669"/>
        <v>1.31251621474076</v>
      </c>
      <c r="AB959" s="16">
        <f ca="1" t="shared" si="6670"/>
        <v>1.5394817866475</v>
      </c>
      <c r="AC959" s="16">
        <f ca="1" t="shared" si="6671"/>
        <v>1.90189245268175</v>
      </c>
      <c r="AD959" s="16">
        <f ca="1" t="shared" si="6672"/>
        <v>2.27052861288457</v>
      </c>
      <c r="AE959" s="15">
        <f ca="1" t="shared" si="6673"/>
        <v>4134.62116512532</v>
      </c>
      <c r="AF959" s="15">
        <f ca="1" t="shared" si="6674"/>
        <v>4752.3084108763</v>
      </c>
      <c r="AG959" s="15">
        <f ca="1" t="shared" si="6675"/>
        <v>5574.09665565224</v>
      </c>
      <c r="AH959" s="15">
        <f ca="1" t="shared" si="6676"/>
        <v>6886.29930659323</v>
      </c>
      <c r="AI959" s="15">
        <f ca="1" t="shared" si="6677"/>
        <v>8221.04298824063</v>
      </c>
      <c r="AJ959" s="17">
        <f ca="1" t="shared" si="6678"/>
        <v>44085.4115107624</v>
      </c>
      <c r="AK959" s="17">
        <f ca="1" t="shared" si="6679"/>
        <v>52928.2957721886</v>
      </c>
      <c r="AL959" s="17">
        <f ca="1" t="shared" si="6680"/>
        <v>60832.2870759849</v>
      </c>
      <c r="AM959" s="17">
        <f ca="1" t="shared" si="6681"/>
        <v>80867.5735732167</v>
      </c>
      <c r="AN959" s="17">
        <f ca="1" t="shared" si="6682"/>
        <v>85885.8694441153</v>
      </c>
      <c r="AO959" s="17">
        <f ca="1">C959/'Ejercicio 3 - TIR'!$D$7</f>
        <v>13555.8040480559</v>
      </c>
      <c r="AP959" s="17">
        <f ca="1" t="shared" si="6683"/>
        <v>30529.6074627065</v>
      </c>
      <c r="AQ959" s="17">
        <f ca="1" t="shared" si="6684"/>
        <v>39372.4917241327</v>
      </c>
      <c r="AR959" s="17">
        <f ca="1" t="shared" si="6685"/>
        <v>47276.483027929</v>
      </c>
      <c r="AS959" s="17">
        <f ca="1" t="shared" si="6686"/>
        <v>67311.7695251608</v>
      </c>
      <c r="AT959" s="17">
        <f ca="1" t="shared" si="6687"/>
        <v>72330.0653960594</v>
      </c>
      <c r="AU959" s="17">
        <f ca="1">AP959*'Ejercicio 3 - TIR'!$D$5</f>
        <v>15264.8037313533</v>
      </c>
      <c r="AV959" s="17">
        <f ca="1">AQ959*'Ejercicio 3 - TIR'!$D$5</f>
        <v>19686.2458620663</v>
      </c>
      <c r="AW959" s="17">
        <f ca="1">AR959*'Ejercicio 3 - TIR'!$D$5</f>
        <v>23638.2415139645</v>
      </c>
      <c r="AX959" s="17">
        <f ca="1">AS959*'Ejercicio 3 - TIR'!$D$5</f>
        <v>33655.8847625804</v>
      </c>
      <c r="AY959" s="17">
        <f ca="1">AT959*'Ejercicio 3 - TIR'!$D$5</f>
        <v>36165.0326980297</v>
      </c>
      <c r="AZ959" s="17">
        <f ca="1" t="shared" ref="AZ959:BD959" si="7123">AJ959-AU959-AE959</f>
        <v>24685.9866142838</v>
      </c>
      <c r="BA959" s="17">
        <f ca="1" t="shared" si="7123"/>
        <v>28489.741499246</v>
      </c>
      <c r="BB959" s="17">
        <f ca="1" t="shared" si="7123"/>
        <v>31619.9489063682</v>
      </c>
      <c r="BC959" s="17">
        <f ca="1" t="shared" si="7123"/>
        <v>40325.3895040431</v>
      </c>
      <c r="BD959" s="17">
        <f ca="1" t="shared" si="7123"/>
        <v>41499.793757845</v>
      </c>
      <c r="BE959" s="17">
        <f ca="1" t="shared" ref="BE959:BI959" si="7124">AZ959/Z959</f>
        <v>21617.9598381997</v>
      </c>
      <c r="BF959" s="17">
        <f ca="1" t="shared" si="7124"/>
        <v>21706.2015533828</v>
      </c>
      <c r="BG959" s="17">
        <f ca="1" t="shared" si="7124"/>
        <v>20539.3458893894</v>
      </c>
      <c r="BH959" s="17">
        <f ca="1" t="shared" si="7124"/>
        <v>21202.7706651775</v>
      </c>
      <c r="BI959" s="17">
        <f ca="1" t="shared" si="7124"/>
        <v>18277.5911839851</v>
      </c>
      <c r="BJ959" s="17">
        <f ca="1" t="shared" si="6690"/>
        <v>66148.2353234836</v>
      </c>
      <c r="BK959" s="17">
        <f ca="1" t="shared" si="6691"/>
        <v>30778.8409617674</v>
      </c>
      <c r="BL959" s="17">
        <f ca="1" t="shared" si="6692"/>
        <v>96927.076285251</v>
      </c>
      <c r="BM959" s="17">
        <f ca="1">BK959*'Ejercicio 3 - TIR'!$D$5</f>
        <v>15389.4204808837</v>
      </c>
      <c r="BN959" s="17">
        <f ca="1" t="shared" si="6693"/>
        <v>81537.6558043673</v>
      </c>
      <c r="BO959" s="17">
        <f ca="1" t="shared" si="6694"/>
        <v>35911.309525749</v>
      </c>
      <c r="BP959" s="17">
        <f ca="1" t="shared" si="6695"/>
        <v>-96912.4277420006</v>
      </c>
      <c r="BQ959" s="17">
        <f ca="1" t="shared" ref="BQ959:BT959" si="7125">BE959</f>
        <v>21617.9598381997</v>
      </c>
      <c r="BR959" s="17">
        <f ca="1" t="shared" si="7125"/>
        <v>21706.2015533828</v>
      </c>
      <c r="BS959" s="17">
        <f ca="1" t="shared" si="7125"/>
        <v>20539.3458893894</v>
      </c>
      <c r="BT959" s="17">
        <f ca="1" t="shared" si="7125"/>
        <v>21202.7706651775</v>
      </c>
      <c r="BU959" s="17">
        <f ca="1" t="shared" si="6697"/>
        <v>54188.9007097341</v>
      </c>
      <c r="BV959" s="19">
        <f ca="1" t="shared" si="6698"/>
        <v>11.4693429585651</v>
      </c>
    </row>
    <row r="960" ht="15" customHeight="1" spans="1:74">
      <c r="A960" s="15">
        <v>959</v>
      </c>
      <c r="B960" s="16">
        <f ca="1" t="shared" ref="B960:F960" si="7126">RAND()</f>
        <v>0.790946753127692</v>
      </c>
      <c r="C960" s="17">
        <f ca="1">IF(B960&lt;=('Ejercicio 3 - TIR'!$D$13-'Ejercicio 3 - TIR'!$C$13)/('Ejercicio 3 - TIR'!$E$13-'Ejercicio 3 - TIR'!$C$13),'Ejercicio 3 - TIR'!$C$13+SQRT(('Ejercicio 3 - TIR'!$E$13-'Ejercicio 3 - TIR'!$C$13)*('Ejercicio 3 - TIR'!$D$13-'Ejercicio 3 - TIR'!$C$13)*B960),'Ejercicio 3 - TIR'!$E$13-SQRT(('Ejercicio 3 - TIR'!$E$13-'Ejercicio 3 - TIR'!$C$13)*('Ejercicio 3 - TIR'!$E$13-'Ejercicio 3 - TIR'!$D$13)*(1-B960)))</f>
        <v>84161.3164610574</v>
      </c>
      <c r="D960" s="16">
        <f ca="1" t="shared" si="7126"/>
        <v>0.600063865126989</v>
      </c>
      <c r="E960" s="17">
        <f ca="1">IF(D960&lt;=('Ejercicio 3 - TIR'!$D$14-'Ejercicio 3 - TIR'!$C$14)/('Ejercicio 3 - TIR'!$E$14-'Ejercicio 3 - TIR'!$C$14),'Ejercicio 3 - TIR'!$C$14+SQRT(('Ejercicio 3 - TIR'!$E$14-'Ejercicio 3 - TIR'!$C$14)*('Ejercicio 3 - TIR'!$D$14-'Ejercicio 3 - TIR'!$C$14)*D960),'Ejercicio 3 - TIR'!$E$14-SQRT(('Ejercicio 3 - TIR'!$E$14-'Ejercicio 3 - TIR'!$C$14)*('Ejercicio 3 - TIR'!$E$14-'Ejercicio 3 - TIR'!$D$14)*(1-D960)))</f>
        <v>32254.6517037029</v>
      </c>
      <c r="F960" s="16">
        <f ca="1" t="shared" si="7126"/>
        <v>0.285023919489406</v>
      </c>
      <c r="G960" s="17">
        <f ca="1">IF(F960&lt;=('Ejercicio 3 - TIR'!$D$18-'Ejercicio 3 - TIR'!$C$18)/('Ejercicio 3 - TIR'!$E$18-'Ejercicio 3 - TIR'!$C$18),'Ejercicio 3 - TIR'!$C$18+SQRT(('Ejercicio 3 - TIR'!$E$18-'Ejercicio 3 - TIR'!$C$18)*('Ejercicio 3 - TIR'!$D$18-'Ejercicio 3 - TIR'!$C$18)*F960),'Ejercicio 3 - TIR'!$E$18-SQRT(('Ejercicio 3 - TIR'!$E$18-'Ejercicio 3 - TIR'!$C$18)*('Ejercicio 3 - TIR'!$E$18-'Ejercicio 3 - TIR'!$D$18)*(1-F960)))</f>
        <v>36538.6227849151</v>
      </c>
      <c r="H960" s="16">
        <f ca="1" t="shared" ref="H960:L960" si="7127">RAND()</f>
        <v>0.434536754936632</v>
      </c>
      <c r="I960" s="17">
        <f ca="1">IF(H960&lt;=('Ejercicio 3 - TIR'!$D$18-'Ejercicio 3 - TIR'!$C$18)/('Ejercicio 3 - TIR'!$E$18-'Ejercicio 3 - TIR'!$C$18),'Ejercicio 3 - TIR'!$C$18+SQRT(('Ejercicio 3 - TIR'!$E$18-'Ejercicio 3 - TIR'!$C$18)*('Ejercicio 3 - TIR'!$D$18-'Ejercicio 3 - TIR'!$C$18)*H960),'Ejercicio 3 - TIR'!$E$18-SQRT(('Ejercicio 3 - TIR'!$E$18-'Ejercicio 3 - TIR'!$C$18)*('Ejercicio 3 - TIR'!$E$18-'Ejercicio 3 - TIR'!$D$18)*(1-H960)))</f>
        <v>38073.4449425567</v>
      </c>
      <c r="J960" s="16">
        <f ca="1" t="shared" si="7127"/>
        <v>0.890315999182423</v>
      </c>
      <c r="K960" s="17">
        <f ca="1">IF(J960&lt;=('Ejercicio 3 - TIR'!$D$18-'Ejercicio 3 - TIR'!$C$18)/('Ejercicio 3 - TIR'!$E$18-'Ejercicio 3 - TIR'!$C$18),'Ejercicio 3 - TIR'!$C$18+SQRT(('Ejercicio 3 - TIR'!$E$18-'Ejercicio 3 - TIR'!$C$18)*('Ejercicio 3 - TIR'!$D$18-'Ejercicio 3 - TIR'!$C$18)*J960),'Ejercicio 3 - TIR'!$E$18-SQRT(('Ejercicio 3 - TIR'!$E$18-'Ejercicio 3 - TIR'!$C$18)*('Ejercicio 3 - TIR'!$E$18-'Ejercicio 3 - TIR'!$D$18)*(1-J960)))</f>
        <v>42131.8472737111</v>
      </c>
      <c r="L960" s="16">
        <f ca="1" t="shared" si="7127"/>
        <v>0.111116823534759</v>
      </c>
      <c r="M960" s="17">
        <f ca="1">IF(L960&lt;=('Ejercicio 3 - TIR'!$D$18-'Ejercicio 3 - TIR'!$C$18)/('Ejercicio 3 - TIR'!$E$18-'Ejercicio 3 - TIR'!$C$18),'Ejercicio 3 - TIR'!$C$18+SQRT(('Ejercicio 3 - TIR'!$E$18-'Ejercicio 3 - TIR'!$C$18)*('Ejercicio 3 - TIR'!$D$18-'Ejercicio 3 - TIR'!$C$18)*L960),'Ejercicio 3 - TIR'!$E$18-SQRT(('Ejercicio 3 - TIR'!$E$18-'Ejercicio 3 - TIR'!$C$18)*('Ejercicio 3 - TIR'!$E$18-'Ejercicio 3 - TIR'!$D$18)*(1-L960)))</f>
        <v>34082.5878472133</v>
      </c>
      <c r="N960" s="16">
        <f ca="1" t="shared" ref="N960:R960" si="7128">RAND()</f>
        <v>0.691117577009178</v>
      </c>
      <c r="O960" s="17">
        <f ca="1">IF(N960&lt;=('Ejercicio 3 - TIR'!$D$18-'Ejercicio 3 - TIR'!$C$18)/('Ejercicio 3 - TIR'!$E$18-'Ejercicio 3 - TIR'!$C$18),'Ejercicio 3 - TIR'!$C$18+SQRT(('Ejercicio 3 - TIR'!$E$18-'Ejercicio 3 - TIR'!$C$18)*('Ejercicio 3 - TIR'!$D$18-'Ejercicio 3 - TIR'!$C$18)*N960),'Ejercicio 3 - TIR'!$E$18-SQRT(('Ejercicio 3 - TIR'!$E$18-'Ejercicio 3 - TIR'!$C$18)*('Ejercicio 3 - TIR'!$E$18-'Ejercicio 3 - TIR'!$D$18)*(1-N960)))</f>
        <v>40186.874017407</v>
      </c>
      <c r="P960" s="16">
        <f ca="1" t="shared" si="7128"/>
        <v>0.401986492366747</v>
      </c>
      <c r="Q960" s="18">
        <f ca="1">IF(P960&lt;=('Ejercicio 3 - TIR'!$D$22-'Ejercicio 3 - TIR'!$C$22)/('Ejercicio 3 - TIR'!$E$22-'Ejercicio 3 - TIR'!$C$22),'Ejercicio 3 - TIR'!$C$22+SQRT(('Ejercicio 3 - TIR'!$E$22-'Ejercicio 3 - TIR'!$C$22)*('Ejercicio 3 - TIR'!$D$22-'Ejercicio 3 - TIR'!$C$22)*P960),'Ejercicio 3 - TIR'!$E$22-SQRT(('Ejercicio 3 - TIR'!$E$22-'Ejercicio 3 - TIR'!$C$22)*('Ejercicio 3 - TIR'!$E$22-'Ejercicio 3 - TIR'!$D$22)*(1-P960)))</f>
        <v>0.146899362190583</v>
      </c>
      <c r="R960" s="16">
        <f ca="1" t="shared" si="7128"/>
        <v>0.674561500238105</v>
      </c>
      <c r="S960" s="18">
        <f ca="1">IF(R960&lt;=('Ejercicio 3 - TIR'!$D$23-'Ejercicio 3 - TIR'!$C$23)/('Ejercicio 3 - TIR'!$E$23-'Ejercicio 3 - TIR'!$C$23),'Ejercicio 3 - TIR'!$C$23+SQRT(('Ejercicio 3 - TIR'!$E$23-'Ejercicio 3 - TIR'!$C$23)*('Ejercicio 3 - TIR'!$D$23-'Ejercicio 3 - TIR'!$C$23)*R960),'Ejercicio 3 - TIR'!$E$23-SQRT(('Ejercicio 3 - TIR'!$E$23-'Ejercicio 3 - TIR'!$C$23)*('Ejercicio 3 - TIR'!$E$23-'Ejercicio 3 - TIR'!$D$23)*(1-R960)))</f>
        <v>0.155796915494685</v>
      </c>
      <c r="T960" s="16">
        <f ca="1" t="shared" ref="T960:X960" si="7129">RAND()</f>
        <v>0.338150917298168</v>
      </c>
      <c r="U960" s="18">
        <f ca="1">IF(T960&lt;=('Ejercicio 3 - TIR'!$D$24-'Ejercicio 3 - TIR'!$C$24)/('Ejercicio 3 - TIR'!$E$24-'Ejercicio 3 - TIR'!$C$24),'Ejercicio 3 - TIR'!$C$24+SQRT(('Ejercicio 3 - TIR'!$E$24-'Ejercicio 3 - TIR'!$C$24)*('Ejercicio 3 - TIR'!$D$24-'Ejercicio 3 - TIR'!$C$24)*T960),'Ejercicio 3 - TIR'!$E$24-SQRT(('Ejercicio 3 - TIR'!$E$24-'Ejercicio 3 - TIR'!$C$24)*('Ejercicio 3 - TIR'!$E$24-'Ejercicio 3 - TIR'!$D$24)*(1-T960)))</f>
        <v>0.176648019182036</v>
      </c>
      <c r="V960" s="16">
        <f ca="1" t="shared" si="7129"/>
        <v>0.516219211813433</v>
      </c>
      <c r="W960" s="18">
        <f ca="1">IF(V960&lt;=('Ejercicio 3 - TIR'!$D$25-'Ejercicio 3 - TIR'!$C$25)/('Ejercicio 3 - TIR'!$E$25-'Ejercicio 3 - TIR'!$C$25),'Ejercicio 3 - TIR'!$C$25+SQRT(('Ejercicio 3 - TIR'!$E$25-'Ejercicio 3 - TIR'!$C$25)*('Ejercicio 3 - TIR'!$D$25-'Ejercicio 3 - TIR'!$C$25)*V960),'Ejercicio 3 - TIR'!$E$25-SQRT(('Ejercicio 3 - TIR'!$E$25-'Ejercicio 3 - TIR'!$C$25)*('Ejercicio 3 - TIR'!$E$25-'Ejercicio 3 - TIR'!$D$25)*(1-V960)))</f>
        <v>0.208851090431787</v>
      </c>
      <c r="X960" s="16">
        <f ca="1" t="shared" si="7129"/>
        <v>0.564400909416844</v>
      </c>
      <c r="Y960" s="18">
        <f ca="1">IF(X960&lt;=('Ejercicio 3 - TIR'!$D$26-'Ejercicio 3 - TIR'!$C$26)/('Ejercicio 3 - TIR'!$E$26-'Ejercicio 3 - TIR'!$C$26),'Ejercicio 3 - TIR'!$C$26+SQRT(('Ejercicio 3 - TIR'!$E$26-'Ejercicio 3 - TIR'!$C$26)*('Ejercicio 3 - TIR'!$D$26-'Ejercicio 3 - TIR'!$C$26)*X960),'Ejercicio 3 - TIR'!$E$26-SQRT(('Ejercicio 3 - TIR'!$E$26-'Ejercicio 3 - TIR'!$C$26)*('Ejercicio 3 - TIR'!$E$26-'Ejercicio 3 - TIR'!$D$26)*(1-X960)))</f>
        <v>0.231500153720357</v>
      </c>
      <c r="Z960" s="16">
        <f ca="1" t="shared" si="6668"/>
        <v>1.14689936219058</v>
      </c>
      <c r="AA960" s="16">
        <f ca="1" t="shared" si="6669"/>
        <v>1.3255827452027</v>
      </c>
      <c r="AB960" s="16">
        <f ca="1" t="shared" si="6670"/>
        <v>1.55974431140464</v>
      </c>
      <c r="AC960" s="16">
        <f ca="1" t="shared" si="6671"/>
        <v>1.88549861163627</v>
      </c>
      <c r="AD960" s="16">
        <f ca="1" t="shared" si="6672"/>
        <v>2.32199183006959</v>
      </c>
      <c r="AE960" s="15">
        <f ca="1" t="shared" si="6673"/>
        <v>4738.18776295335</v>
      </c>
      <c r="AF960" s="15">
        <f ca="1" t="shared" si="6674"/>
        <v>5476.38280145615</v>
      </c>
      <c r="AG960" s="15">
        <f ca="1" t="shared" si="6675"/>
        <v>6443.77497561594</v>
      </c>
      <c r="AH960" s="15">
        <f ca="1" t="shared" si="6676"/>
        <v>7789.56440577039</v>
      </c>
      <c r="AI960" s="15">
        <f ca="1" t="shared" si="6677"/>
        <v>9592.84976312086</v>
      </c>
      <c r="AJ960" s="17">
        <f ca="1" t="shared" si="6678"/>
        <v>41906.1231673414</v>
      </c>
      <c r="AK960" s="17">
        <f ca="1" t="shared" si="6679"/>
        <v>50469.5016662781</v>
      </c>
      <c r="AL960" s="17">
        <f ca="1" t="shared" si="6680"/>
        <v>65714.90911414</v>
      </c>
      <c r="AM960" s="17">
        <f ca="1" t="shared" si="6681"/>
        <v>64262.672066892</v>
      </c>
      <c r="AN960" s="17">
        <f ca="1" t="shared" si="6682"/>
        <v>93313.593144455</v>
      </c>
      <c r="AO960" s="17">
        <f ca="1">C960/'Ejercicio 3 - TIR'!$D$7</f>
        <v>16832.2632922115</v>
      </c>
      <c r="AP960" s="17">
        <f ca="1" t="shared" si="6683"/>
        <v>25073.8598751299</v>
      </c>
      <c r="AQ960" s="17">
        <f ca="1" t="shared" si="6684"/>
        <v>33637.2383740666</v>
      </c>
      <c r="AR960" s="17">
        <f ca="1" t="shared" si="6685"/>
        <v>48882.6458219285</v>
      </c>
      <c r="AS960" s="17">
        <f ca="1" t="shared" si="6686"/>
        <v>47430.4087746806</v>
      </c>
      <c r="AT960" s="17">
        <f ca="1" t="shared" si="6687"/>
        <v>76481.3298522435</v>
      </c>
      <c r="AU960" s="17">
        <f ca="1">AP960*'Ejercicio 3 - TIR'!$D$5</f>
        <v>12536.929937565</v>
      </c>
      <c r="AV960" s="17">
        <f ca="1">AQ960*'Ejercicio 3 - TIR'!$D$5</f>
        <v>16818.6191870333</v>
      </c>
      <c r="AW960" s="17">
        <f ca="1">AR960*'Ejercicio 3 - TIR'!$D$5</f>
        <v>24441.3229109642</v>
      </c>
      <c r="AX960" s="17">
        <f ca="1">AS960*'Ejercicio 3 - TIR'!$D$5</f>
        <v>23715.2043873403</v>
      </c>
      <c r="AY960" s="17">
        <f ca="1">AT960*'Ejercicio 3 - TIR'!$D$5</f>
        <v>38240.6649261218</v>
      </c>
      <c r="AZ960" s="17">
        <f ca="1" t="shared" ref="AZ960:BD960" si="7130">AJ960-AU960-AE960</f>
        <v>24631.0054668231</v>
      </c>
      <c r="BA960" s="17">
        <f ca="1" t="shared" si="7130"/>
        <v>28174.4996777886</v>
      </c>
      <c r="BB960" s="17">
        <f ca="1" t="shared" si="7130"/>
        <v>34829.8112275598</v>
      </c>
      <c r="BC960" s="17">
        <f ca="1" t="shared" si="7130"/>
        <v>32757.9032737814</v>
      </c>
      <c r="BD960" s="17">
        <f ca="1" t="shared" si="7130"/>
        <v>45480.0784552124</v>
      </c>
      <c r="BE960" s="17">
        <f ca="1" t="shared" ref="BE960:BI960" si="7131">AZ960/Z960</f>
        <v>21476.1698182287</v>
      </c>
      <c r="BF960" s="17">
        <f ca="1" t="shared" si="7131"/>
        <v>21254.4254817382</v>
      </c>
      <c r="BG960" s="17">
        <f ca="1" t="shared" si="7131"/>
        <v>22330.4620974662</v>
      </c>
      <c r="BH960" s="17">
        <f ca="1" t="shared" si="7131"/>
        <v>17373.6024368394</v>
      </c>
      <c r="BI960" s="17">
        <f ca="1" t="shared" si="7131"/>
        <v>19586.6660107281</v>
      </c>
      <c r="BJ960" s="17">
        <f ca="1" t="shared" si="6690"/>
        <v>74895.0377377384</v>
      </c>
      <c r="BK960" s="17">
        <f ca="1" t="shared" si="6691"/>
        <v>39084.3778460953</v>
      </c>
      <c r="BL960" s="17">
        <f ca="1" t="shared" si="6692"/>
        <v>113979.415583834</v>
      </c>
      <c r="BM960" s="17">
        <f ca="1">BK960*'Ejercicio 3 - TIR'!$D$5</f>
        <v>19542.1889230477</v>
      </c>
      <c r="BN960" s="17">
        <f ca="1" t="shared" si="6693"/>
        <v>94437.2266607861</v>
      </c>
      <c r="BO960" s="17">
        <f ca="1" t="shared" si="6694"/>
        <v>40670.7833498087</v>
      </c>
      <c r="BP960" s="17">
        <f ca="1" t="shared" si="6695"/>
        <v>-116415.96816476</v>
      </c>
      <c r="BQ960" s="17">
        <f ca="1" t="shared" ref="BQ960:BT960" si="7132">BE960</f>
        <v>21476.1698182287</v>
      </c>
      <c r="BR960" s="17">
        <f ca="1" t="shared" si="7132"/>
        <v>21254.4254817382</v>
      </c>
      <c r="BS960" s="17">
        <f ca="1" t="shared" si="7132"/>
        <v>22330.4620974662</v>
      </c>
      <c r="BT960" s="17">
        <f ca="1" t="shared" si="7132"/>
        <v>17373.6024368394</v>
      </c>
      <c r="BU960" s="17">
        <f ca="1" t="shared" si="6697"/>
        <v>60257.4493605368</v>
      </c>
      <c r="BV960" s="19">
        <f ca="1" t="shared" si="6698"/>
        <v>6.08060026756465</v>
      </c>
    </row>
    <row r="961" ht="15" customHeight="1" spans="1:74">
      <c r="A961" s="15">
        <v>960</v>
      </c>
      <c r="B961" s="16">
        <f ca="1" t="shared" ref="B961:F961" si="7133">RAND()</f>
        <v>0.609581180858103</v>
      </c>
      <c r="C961" s="17">
        <f ca="1">IF(B961&lt;=('Ejercicio 3 - TIR'!$D$13-'Ejercicio 3 - TIR'!$C$13)/('Ejercicio 3 - TIR'!$E$13-'Ejercicio 3 - TIR'!$C$13),'Ejercicio 3 - TIR'!$C$13+SQRT(('Ejercicio 3 - TIR'!$E$13-'Ejercicio 3 - TIR'!$C$13)*('Ejercicio 3 - TIR'!$D$13-'Ejercicio 3 - TIR'!$C$13)*B961),'Ejercicio 3 - TIR'!$E$13-SQRT(('Ejercicio 3 - TIR'!$E$13-'Ejercicio 3 - TIR'!$C$13)*('Ejercicio 3 - TIR'!$E$13-'Ejercicio 3 - TIR'!$D$13)*(1-B961)))</f>
        <v>78355.0795111122</v>
      </c>
      <c r="D961" s="16">
        <f ca="1" t="shared" si="7133"/>
        <v>0.0140041505999884</v>
      </c>
      <c r="E961" s="17">
        <f ca="1">IF(D961&lt;=('Ejercicio 3 - TIR'!$D$14-'Ejercicio 3 - TIR'!$C$14)/('Ejercicio 3 - TIR'!$E$14-'Ejercicio 3 - TIR'!$C$14),'Ejercicio 3 - TIR'!$C$14+SQRT(('Ejercicio 3 - TIR'!$E$14-'Ejercicio 3 - TIR'!$C$14)*('Ejercicio 3 - TIR'!$D$14-'Ejercicio 3 - TIR'!$C$14)*D961),'Ejercicio 3 - TIR'!$E$14-SQRT(('Ejercicio 3 - TIR'!$E$14-'Ejercicio 3 - TIR'!$C$14)*('Ejercicio 3 - TIR'!$E$14-'Ejercicio 3 - TIR'!$D$14)*(1-D961)))</f>
        <v>26024.8469617456</v>
      </c>
      <c r="F961" s="16">
        <f ca="1" t="shared" si="7133"/>
        <v>0.906528778696139</v>
      </c>
      <c r="G961" s="17">
        <f ca="1">IF(F961&lt;=('Ejercicio 3 - TIR'!$D$18-'Ejercicio 3 - TIR'!$C$18)/('Ejercicio 3 - TIR'!$E$18-'Ejercicio 3 - TIR'!$C$18),'Ejercicio 3 - TIR'!$C$18+SQRT(('Ejercicio 3 - TIR'!$E$18-'Ejercicio 3 - TIR'!$C$18)*('Ejercicio 3 - TIR'!$D$18-'Ejercicio 3 - TIR'!$C$18)*F961),'Ejercicio 3 - TIR'!$E$18-SQRT(('Ejercicio 3 - TIR'!$E$18-'Ejercicio 3 - TIR'!$C$18)*('Ejercicio 3 - TIR'!$E$18-'Ejercicio 3 - TIR'!$D$18)*(1-F961)))</f>
        <v>42352.2950319589</v>
      </c>
      <c r="H961" s="16">
        <f ca="1" t="shared" ref="H961:L961" si="7134">RAND()</f>
        <v>0.258010467422149</v>
      </c>
      <c r="I961" s="17">
        <f ca="1">IF(H961&lt;=('Ejercicio 3 - TIR'!$D$18-'Ejercicio 3 - TIR'!$C$18)/('Ejercicio 3 - TIR'!$E$18-'Ejercicio 3 - TIR'!$C$18),'Ejercicio 3 - TIR'!$C$18+SQRT(('Ejercicio 3 - TIR'!$E$18-'Ejercicio 3 - TIR'!$C$18)*('Ejercicio 3 - TIR'!$D$18-'Ejercicio 3 - TIR'!$C$18)*H961),'Ejercicio 3 - TIR'!$E$18-SQRT(('Ejercicio 3 - TIR'!$E$18-'Ejercicio 3 - TIR'!$C$18)*('Ejercicio 3 - TIR'!$E$18-'Ejercicio 3 - TIR'!$D$18)*(1-H961)))</f>
        <v>36221.0586006983</v>
      </c>
      <c r="J961" s="16">
        <f ca="1" t="shared" si="7134"/>
        <v>0.593880780026286</v>
      </c>
      <c r="K961" s="17">
        <f ca="1">IF(J961&lt;=('Ejercicio 3 - TIR'!$D$18-'Ejercicio 3 - TIR'!$C$18)/('Ejercicio 3 - TIR'!$E$18-'Ejercicio 3 - TIR'!$C$18),'Ejercicio 3 - TIR'!$C$18+SQRT(('Ejercicio 3 - TIR'!$E$18-'Ejercicio 3 - TIR'!$C$18)*('Ejercicio 3 - TIR'!$D$18-'Ejercicio 3 - TIR'!$C$18)*J961),'Ejercicio 3 - TIR'!$E$18-SQRT(('Ejercicio 3 - TIR'!$E$18-'Ejercicio 3 - TIR'!$C$18)*('Ejercicio 3 - TIR'!$E$18-'Ejercicio 3 - TIR'!$D$18)*(1-J961)))</f>
        <v>39438.3323211223</v>
      </c>
      <c r="L961" s="16">
        <f ca="1" t="shared" si="7134"/>
        <v>0.623804479731083</v>
      </c>
      <c r="M961" s="17">
        <f ca="1">IF(L961&lt;=('Ejercicio 3 - TIR'!$D$18-'Ejercicio 3 - TIR'!$C$18)/('Ejercicio 3 - TIR'!$E$18-'Ejercicio 3 - TIR'!$C$18),'Ejercicio 3 - TIR'!$C$18+SQRT(('Ejercicio 3 - TIR'!$E$18-'Ejercicio 3 - TIR'!$C$18)*('Ejercicio 3 - TIR'!$D$18-'Ejercicio 3 - TIR'!$C$18)*L961),'Ejercicio 3 - TIR'!$E$18-SQRT(('Ejercicio 3 - TIR'!$E$18-'Ejercicio 3 - TIR'!$C$18)*('Ejercicio 3 - TIR'!$E$18-'Ejercicio 3 - TIR'!$D$18)*(1-L961)))</f>
        <v>39673.1934726678</v>
      </c>
      <c r="N961" s="16">
        <f ca="1" t="shared" ref="N961:R961" si="7135">RAND()</f>
        <v>0.123304595480015</v>
      </c>
      <c r="O961" s="17">
        <f ca="1">IF(N961&lt;=('Ejercicio 3 - TIR'!$D$18-'Ejercicio 3 - TIR'!$C$18)/('Ejercicio 3 - TIR'!$E$18-'Ejercicio 3 - TIR'!$C$18),'Ejercicio 3 - TIR'!$C$18+SQRT(('Ejercicio 3 - TIR'!$E$18-'Ejercicio 3 - TIR'!$C$18)*('Ejercicio 3 - TIR'!$D$18-'Ejercicio 3 - TIR'!$C$18)*N961),'Ejercicio 3 - TIR'!$E$18-SQRT(('Ejercicio 3 - TIR'!$E$18-'Ejercicio 3 - TIR'!$C$18)*('Ejercicio 3 - TIR'!$E$18-'Ejercicio 3 - TIR'!$D$18)*(1-N961)))</f>
        <v>34300.6614981887</v>
      </c>
      <c r="P961" s="16">
        <f ca="1" t="shared" si="7135"/>
        <v>0.0119484513233217</v>
      </c>
      <c r="Q961" s="18">
        <f ca="1">IF(P961&lt;=('Ejercicio 3 - TIR'!$D$22-'Ejercicio 3 - TIR'!$C$22)/('Ejercicio 3 - TIR'!$E$22-'Ejercicio 3 - TIR'!$C$22),'Ejercicio 3 - TIR'!$C$22+SQRT(('Ejercicio 3 - TIR'!$E$22-'Ejercicio 3 - TIR'!$C$22)*('Ejercicio 3 - TIR'!$D$22-'Ejercicio 3 - TIR'!$C$22)*P961),'Ejercicio 3 - TIR'!$E$22-SQRT(('Ejercicio 3 - TIR'!$E$22-'Ejercicio 3 - TIR'!$C$22)*('Ejercicio 3 - TIR'!$E$22-'Ejercicio 3 - TIR'!$D$22)*(1-P961)))</f>
        <v>0.124637586913685</v>
      </c>
      <c r="R961" s="16">
        <f ca="1" t="shared" si="7135"/>
        <v>0.154673199882908</v>
      </c>
      <c r="S961" s="18">
        <f ca="1">IF(R961&lt;=('Ejercicio 3 - TIR'!$D$23-'Ejercicio 3 - TIR'!$C$23)/('Ejercicio 3 - TIR'!$E$23-'Ejercicio 3 - TIR'!$C$23),'Ejercicio 3 - TIR'!$C$23+SQRT(('Ejercicio 3 - TIR'!$E$23-'Ejercicio 3 - TIR'!$C$23)*('Ejercicio 3 - TIR'!$D$23-'Ejercicio 3 - TIR'!$C$23)*R961),'Ejercicio 3 - TIR'!$E$23-SQRT(('Ejercicio 3 - TIR'!$E$23-'Ejercicio 3 - TIR'!$C$23)*('Ejercicio 3 - TIR'!$E$23-'Ejercicio 3 - TIR'!$D$23)*(1-R961)))</f>
        <v>0.136685675287181</v>
      </c>
      <c r="T961" s="16">
        <f ca="1" t="shared" ref="T961:X961" si="7136">RAND()</f>
        <v>0.527358358102671</v>
      </c>
      <c r="U961" s="18">
        <f ca="1">IF(T961&lt;=('Ejercicio 3 - TIR'!$D$24-'Ejercicio 3 - TIR'!$C$24)/('Ejercicio 3 - TIR'!$E$24-'Ejercicio 3 - TIR'!$C$24),'Ejercicio 3 - TIR'!$C$24+SQRT(('Ejercicio 3 - TIR'!$E$24-'Ejercicio 3 - TIR'!$C$24)*('Ejercicio 3 - TIR'!$D$24-'Ejercicio 3 - TIR'!$C$24)*T961),'Ejercicio 3 - TIR'!$E$24-SQRT(('Ejercicio 3 - TIR'!$E$24-'Ejercicio 3 - TIR'!$C$24)*('Ejercicio 3 - TIR'!$E$24-'Ejercicio 3 - TIR'!$D$24)*(1-T961)))</f>
        <v>0.183621481650395</v>
      </c>
      <c r="V961" s="16">
        <f ca="1" t="shared" si="7136"/>
        <v>0.482263691728622</v>
      </c>
      <c r="W961" s="18">
        <f ca="1">IF(V961&lt;=('Ejercicio 3 - TIR'!$D$25-'Ejercicio 3 - TIR'!$C$25)/('Ejercicio 3 - TIR'!$E$25-'Ejercicio 3 - TIR'!$C$25),'Ejercicio 3 - TIR'!$C$25+SQRT(('Ejercicio 3 - TIR'!$E$25-'Ejercicio 3 - TIR'!$C$25)*('Ejercicio 3 - TIR'!$D$25-'Ejercicio 3 - TIR'!$C$25)*V961),'Ejercicio 3 - TIR'!$E$25-SQRT(('Ejercicio 3 - TIR'!$E$25-'Ejercicio 3 - TIR'!$C$25)*('Ejercicio 3 - TIR'!$E$25-'Ejercicio 3 - TIR'!$D$25)*(1-V961)))</f>
        <v>0.207431501330798</v>
      </c>
      <c r="X961" s="16">
        <f ca="1" t="shared" si="7136"/>
        <v>0.482602132543911</v>
      </c>
      <c r="Y961" s="18">
        <f ca="1">IF(X961&lt;=('Ejercicio 3 - TIR'!$D$26-'Ejercicio 3 - TIR'!$C$26)/('Ejercicio 3 - TIR'!$E$26-'Ejercicio 3 - TIR'!$C$26),'Ejercicio 3 - TIR'!$C$26+SQRT(('Ejercicio 3 - TIR'!$E$26-'Ejercicio 3 - TIR'!$C$26)*('Ejercicio 3 - TIR'!$D$26-'Ejercicio 3 - TIR'!$C$26)*X961),'Ejercicio 3 - TIR'!$E$26-SQRT(('Ejercicio 3 - TIR'!$E$26-'Ejercicio 3 - TIR'!$C$26)*('Ejercicio 3 - TIR'!$E$26-'Ejercicio 3 - TIR'!$D$26)*(1-X961)))</f>
        <v>0.227142186156985</v>
      </c>
      <c r="Z961" s="16">
        <f ca="1" t="shared" si="6668"/>
        <v>1.12463758691368</v>
      </c>
      <c r="AA961" s="16">
        <f ca="1" t="shared" si="6669"/>
        <v>1.27835943493433</v>
      </c>
      <c r="AB961" s="16">
        <f ca="1" t="shared" si="6670"/>
        <v>1.51309368845873</v>
      </c>
      <c r="AC961" s="16">
        <f ca="1" t="shared" si="6671"/>
        <v>1.82695698390988</v>
      </c>
      <c r="AD961" s="16">
        <f ca="1" t="shared" si="6672"/>
        <v>2.24193598724994</v>
      </c>
      <c r="AE961" s="15">
        <f ca="1" t="shared" si="6673"/>
        <v>3243.67412510991</v>
      </c>
      <c r="AF961" s="15">
        <f ca="1" t="shared" si="6674"/>
        <v>3687.03791331211</v>
      </c>
      <c r="AG961" s="15">
        <f ca="1" t="shared" si="6675"/>
        <v>4364.05727785566</v>
      </c>
      <c r="AH961" s="15">
        <f ca="1" t="shared" si="6676"/>
        <v>5269.30023089486</v>
      </c>
      <c r="AI961" s="15">
        <f ca="1" t="shared" si="6677"/>
        <v>6466.18060485782</v>
      </c>
      <c r="AJ961" s="17">
        <f ca="1" t="shared" si="6678"/>
        <v>47630.9828849987</v>
      </c>
      <c r="AK961" s="17">
        <f ca="1" t="shared" si="6679"/>
        <v>46303.5320055118</v>
      </c>
      <c r="AL961" s="17">
        <f ca="1" t="shared" si="6680"/>
        <v>59673.8917184282</v>
      </c>
      <c r="AM961" s="17">
        <f ca="1" t="shared" si="6681"/>
        <v>72481.2178888982</v>
      </c>
      <c r="AN961" s="17">
        <f ca="1" t="shared" si="6682"/>
        <v>76899.8873992676</v>
      </c>
      <c r="AO961" s="17">
        <f ca="1">C961/'Ejercicio 3 - TIR'!$D$7</f>
        <v>15671.0159022224</v>
      </c>
      <c r="AP961" s="17">
        <f ca="1" t="shared" si="6683"/>
        <v>31959.9669827762</v>
      </c>
      <c r="AQ961" s="17">
        <f ca="1" t="shared" si="6684"/>
        <v>30632.5161032894</v>
      </c>
      <c r="AR961" s="17">
        <f ca="1" t="shared" si="6685"/>
        <v>44002.8758162057</v>
      </c>
      <c r="AS961" s="17">
        <f ca="1" t="shared" si="6686"/>
        <v>56810.2019866758</v>
      </c>
      <c r="AT961" s="17">
        <f ca="1" t="shared" si="6687"/>
        <v>61228.8714970452</v>
      </c>
      <c r="AU961" s="17">
        <f ca="1">AP961*'Ejercicio 3 - TIR'!$D$5</f>
        <v>15979.9834913881</v>
      </c>
      <c r="AV961" s="17">
        <f ca="1">AQ961*'Ejercicio 3 - TIR'!$D$5</f>
        <v>15316.2580516447</v>
      </c>
      <c r="AW961" s="17">
        <f ca="1">AR961*'Ejercicio 3 - TIR'!$D$5</f>
        <v>22001.4379081029</v>
      </c>
      <c r="AX961" s="17">
        <f ca="1">AS961*'Ejercicio 3 - TIR'!$D$5</f>
        <v>28405.1009933379</v>
      </c>
      <c r="AY961" s="17">
        <f ca="1">AT961*'Ejercicio 3 - TIR'!$D$5</f>
        <v>30614.4357485226</v>
      </c>
      <c r="AZ961" s="17">
        <f ca="1" t="shared" ref="AZ961:BD961" si="7137">AJ961-AU961-AE961</f>
        <v>28407.3252685007</v>
      </c>
      <c r="BA961" s="17">
        <f ca="1" t="shared" si="7137"/>
        <v>27300.236040555</v>
      </c>
      <c r="BB961" s="17">
        <f ca="1" t="shared" si="7137"/>
        <v>33308.3965324696</v>
      </c>
      <c r="BC961" s="17">
        <f ca="1" t="shared" si="7137"/>
        <v>38806.8166646655</v>
      </c>
      <c r="BD961" s="17">
        <f ca="1" t="shared" si="7137"/>
        <v>39819.2710458872</v>
      </c>
      <c r="BE961" s="17">
        <f ca="1" t="shared" ref="BE961:BI961" si="7138">AZ961/Z961</f>
        <v>25259.0928838313</v>
      </c>
      <c r="BF961" s="17">
        <f ca="1" t="shared" si="7138"/>
        <v>21355.6808003357</v>
      </c>
      <c r="BG961" s="17">
        <f ca="1" t="shared" si="7138"/>
        <v>22013.439608223</v>
      </c>
      <c r="BH961" s="17">
        <f ca="1" t="shared" si="7138"/>
        <v>21241.2317347586</v>
      </c>
      <c r="BI961" s="17">
        <f ca="1" t="shared" si="7138"/>
        <v>17761.1097160411</v>
      </c>
      <c r="BJ961" s="17">
        <f ca="1" t="shared" si="6690"/>
        <v>58346.0409662097</v>
      </c>
      <c r="BK961" s="17">
        <f ca="1" t="shared" si="6691"/>
        <v>35133.4145079586</v>
      </c>
      <c r="BL961" s="17">
        <f ca="1" t="shared" si="6692"/>
        <v>93479.4554741682</v>
      </c>
      <c r="BM961" s="17">
        <f ca="1">BK961*'Ejercicio 3 - TIR'!$D$5</f>
        <v>17566.7072539793</v>
      </c>
      <c r="BN961" s="17">
        <f ca="1" t="shared" si="6693"/>
        <v>75912.748220189</v>
      </c>
      <c r="BO961" s="17">
        <f ca="1" t="shared" si="6694"/>
        <v>33860.3549128568</v>
      </c>
      <c r="BP961" s="17">
        <f ca="1" t="shared" si="6695"/>
        <v>-104379.926472858</v>
      </c>
      <c r="BQ961" s="17">
        <f ca="1" t="shared" ref="BQ961:BT961" si="7139">BE961</f>
        <v>25259.0928838313</v>
      </c>
      <c r="BR961" s="17">
        <f ca="1" t="shared" si="7139"/>
        <v>21355.6808003357</v>
      </c>
      <c r="BS961" s="17">
        <f ca="1" t="shared" si="7139"/>
        <v>22013.439608223</v>
      </c>
      <c r="BT961" s="17">
        <f ca="1" t="shared" si="7139"/>
        <v>21241.2317347586</v>
      </c>
      <c r="BU961" s="17">
        <f ca="1" t="shared" si="6697"/>
        <v>51621.4646288979</v>
      </c>
      <c r="BV961" s="19">
        <f ca="1" t="shared" si="6698"/>
        <v>9.77589757920711</v>
      </c>
    </row>
    <row r="962" ht="15" customHeight="1" spans="1:74">
      <c r="A962" s="15">
        <v>961</v>
      </c>
      <c r="B962" s="16">
        <f ca="1" t="shared" ref="B962:F962" si="7140">RAND()</f>
        <v>0.518708518692263</v>
      </c>
      <c r="C962" s="17">
        <f ca="1">IF(B962&lt;=('Ejercicio 3 - TIR'!$D$13-'Ejercicio 3 - TIR'!$C$13)/('Ejercicio 3 - TIR'!$E$13-'Ejercicio 3 - TIR'!$C$13),'Ejercicio 3 - TIR'!$C$13+SQRT(('Ejercicio 3 - TIR'!$E$13-'Ejercicio 3 - TIR'!$C$13)*('Ejercicio 3 - TIR'!$D$13-'Ejercicio 3 - TIR'!$C$13)*B962),'Ejercicio 3 - TIR'!$E$13-SQRT(('Ejercicio 3 - TIR'!$E$13-'Ejercicio 3 - TIR'!$C$13)*('Ejercicio 3 - TIR'!$E$13-'Ejercicio 3 - TIR'!$D$13)*(1-B962)))</f>
        <v>75967.7346558989</v>
      </c>
      <c r="D962" s="16">
        <f ca="1" t="shared" si="7140"/>
        <v>0.449472212623651</v>
      </c>
      <c r="E962" s="17">
        <f ca="1">IF(D962&lt;=('Ejercicio 3 - TIR'!$D$14-'Ejercicio 3 - TIR'!$C$14)/('Ejercicio 3 - TIR'!$E$14-'Ejercicio 3 - TIR'!$C$14),'Ejercicio 3 - TIR'!$C$14+SQRT(('Ejercicio 3 - TIR'!$E$14-'Ejercicio 3 - TIR'!$C$14)*('Ejercicio 3 - TIR'!$D$14-'Ejercicio 3 - TIR'!$C$14)*D962),'Ejercicio 3 - TIR'!$E$14-SQRT(('Ejercicio 3 - TIR'!$E$14-'Ejercicio 3 - TIR'!$C$14)*('Ejercicio 3 - TIR'!$E$14-'Ejercicio 3 - TIR'!$D$14)*(1-D962)))</f>
        <v>30912.6919218917</v>
      </c>
      <c r="F962" s="16">
        <f ca="1" t="shared" si="7140"/>
        <v>0.424997550568576</v>
      </c>
      <c r="G962" s="17">
        <f ca="1">IF(F962&lt;=('Ejercicio 3 - TIR'!$D$18-'Ejercicio 3 - TIR'!$C$18)/('Ejercicio 3 - TIR'!$E$18-'Ejercicio 3 - TIR'!$C$18),'Ejercicio 3 - TIR'!$C$18+SQRT(('Ejercicio 3 - TIR'!$E$18-'Ejercicio 3 - TIR'!$C$18)*('Ejercicio 3 - TIR'!$D$18-'Ejercicio 3 - TIR'!$C$18)*F962),'Ejercicio 3 - TIR'!$E$18-SQRT(('Ejercicio 3 - TIR'!$E$18-'Ejercicio 3 - TIR'!$C$18)*('Ejercicio 3 - TIR'!$E$18-'Ejercicio 3 - TIR'!$D$18)*(1-F962)))</f>
        <v>37984.3367029006</v>
      </c>
      <c r="H962" s="16">
        <f ca="1" t="shared" ref="H962:L962" si="7141">RAND()</f>
        <v>0.600799144894411</v>
      </c>
      <c r="I962" s="17">
        <f ca="1">IF(H962&lt;=('Ejercicio 3 - TIR'!$D$18-'Ejercicio 3 - TIR'!$C$18)/('Ejercicio 3 - TIR'!$E$18-'Ejercicio 3 - TIR'!$C$18),'Ejercicio 3 - TIR'!$C$18+SQRT(('Ejercicio 3 - TIR'!$E$18-'Ejercicio 3 - TIR'!$C$18)*('Ejercicio 3 - TIR'!$D$18-'Ejercicio 3 - TIR'!$C$18)*H962),'Ejercicio 3 - TIR'!$E$18-SQRT(('Ejercicio 3 - TIR'!$E$18-'Ejercicio 3 - TIR'!$C$18)*('Ejercicio 3 - TIR'!$E$18-'Ejercicio 3 - TIR'!$D$18)*(1-H962)))</f>
        <v>39493.1486733413</v>
      </c>
      <c r="J962" s="16">
        <f ca="1" t="shared" si="7141"/>
        <v>0.920576619542623</v>
      </c>
      <c r="K962" s="17">
        <f ca="1">IF(J962&lt;=('Ejercicio 3 - TIR'!$D$18-'Ejercicio 3 - TIR'!$C$18)/('Ejercicio 3 - TIR'!$E$18-'Ejercicio 3 - TIR'!$C$18),'Ejercicio 3 - TIR'!$C$18+SQRT(('Ejercicio 3 - TIR'!$E$18-'Ejercicio 3 - TIR'!$C$18)*('Ejercicio 3 - TIR'!$D$18-'Ejercicio 3 - TIR'!$C$18)*J962),'Ejercicio 3 - TIR'!$E$18-SQRT(('Ejercicio 3 - TIR'!$E$18-'Ejercicio 3 - TIR'!$C$18)*('Ejercicio 3 - TIR'!$E$18-'Ejercicio 3 - TIR'!$D$18)*(1-J962)))</f>
        <v>42559.3538695044</v>
      </c>
      <c r="L962" s="16">
        <f ca="1" t="shared" si="7141"/>
        <v>0.908287179486459</v>
      </c>
      <c r="M962" s="17">
        <f ca="1">IF(L962&lt;=('Ejercicio 3 - TIR'!$D$18-'Ejercicio 3 - TIR'!$C$18)/('Ejercicio 3 - TIR'!$E$18-'Ejercicio 3 - TIR'!$C$18),'Ejercicio 3 - TIR'!$C$18+SQRT(('Ejercicio 3 - TIR'!$E$18-'Ejercicio 3 - TIR'!$C$18)*('Ejercicio 3 - TIR'!$D$18-'Ejercicio 3 - TIR'!$C$18)*L962),'Ejercicio 3 - TIR'!$E$18-SQRT(('Ejercicio 3 - TIR'!$E$18-'Ejercicio 3 - TIR'!$C$18)*('Ejercicio 3 - TIR'!$E$18-'Ejercicio 3 - TIR'!$D$18)*(1-L962)))</f>
        <v>42377.3178731467</v>
      </c>
      <c r="N962" s="16">
        <f ca="1" t="shared" ref="N962:R962" si="7142">RAND()</f>
        <v>0.402187782039661</v>
      </c>
      <c r="O962" s="17">
        <f ca="1">IF(N962&lt;=('Ejercicio 3 - TIR'!$D$18-'Ejercicio 3 - TIR'!$C$18)/('Ejercicio 3 - TIR'!$E$18-'Ejercicio 3 - TIR'!$C$18),'Ejercicio 3 - TIR'!$C$18+SQRT(('Ejercicio 3 - TIR'!$E$18-'Ejercicio 3 - TIR'!$C$18)*('Ejercicio 3 - TIR'!$D$18-'Ejercicio 3 - TIR'!$C$18)*N962),'Ejercicio 3 - TIR'!$E$18-SQRT(('Ejercicio 3 - TIR'!$E$18-'Ejercicio 3 - TIR'!$C$18)*('Ejercicio 3 - TIR'!$E$18-'Ejercicio 3 - TIR'!$D$18)*(1-N962)))</f>
        <v>37767.1209148531</v>
      </c>
      <c r="P962" s="16">
        <f ca="1" t="shared" si="7142"/>
        <v>0.429844287693095</v>
      </c>
      <c r="Q962" s="18">
        <f ca="1">IF(P962&lt;=('Ejercicio 3 - TIR'!$D$22-'Ejercicio 3 - TIR'!$C$22)/('Ejercicio 3 - TIR'!$E$22-'Ejercicio 3 - TIR'!$C$22),'Ejercicio 3 - TIR'!$C$22+SQRT(('Ejercicio 3 - TIR'!$E$22-'Ejercicio 3 - TIR'!$C$22)*('Ejercicio 3 - TIR'!$D$22-'Ejercicio 3 - TIR'!$C$22)*P962),'Ejercicio 3 - TIR'!$E$22-SQRT(('Ejercicio 3 - TIR'!$E$22-'Ejercicio 3 - TIR'!$C$22)*('Ejercicio 3 - TIR'!$E$22-'Ejercicio 3 - TIR'!$D$22)*(1-P962)))</f>
        <v>0.147815817763416</v>
      </c>
      <c r="R962" s="16">
        <f ca="1" t="shared" si="7142"/>
        <v>0.907768328504655</v>
      </c>
      <c r="S962" s="18">
        <f ca="1">IF(R962&lt;=('Ejercicio 3 - TIR'!$D$23-'Ejercicio 3 - TIR'!$C$23)/('Ejercicio 3 - TIR'!$E$23-'Ejercicio 3 - TIR'!$C$23),'Ejercicio 3 - TIR'!$C$23+SQRT(('Ejercicio 3 - TIR'!$E$23-'Ejercicio 3 - TIR'!$C$23)*('Ejercicio 3 - TIR'!$D$23-'Ejercicio 3 - TIR'!$C$23)*R962),'Ejercicio 3 - TIR'!$E$23-SQRT(('Ejercicio 3 - TIR'!$E$23-'Ejercicio 3 - TIR'!$C$23)*('Ejercicio 3 - TIR'!$E$23-'Ejercicio 3 - TIR'!$D$23)*(1-R962)))</f>
        <v>0.167115241224935</v>
      </c>
      <c r="T962" s="16">
        <f ca="1" t="shared" ref="T962:X962" si="7143">RAND()</f>
        <v>0.619803063310781</v>
      </c>
      <c r="U962" s="18">
        <f ca="1">IF(T962&lt;=('Ejercicio 3 - TIR'!$D$24-'Ejercicio 3 - TIR'!$C$24)/('Ejercicio 3 - TIR'!$E$24-'Ejercicio 3 - TIR'!$C$24),'Ejercicio 3 - TIR'!$C$24+SQRT(('Ejercicio 3 - TIR'!$E$24-'Ejercicio 3 - TIR'!$C$24)*('Ejercicio 3 - TIR'!$D$24-'Ejercicio 3 - TIR'!$C$24)*T962),'Ejercicio 3 - TIR'!$E$24-SQRT(('Ejercicio 3 - TIR'!$E$24-'Ejercicio 3 - TIR'!$C$24)*('Ejercicio 3 - TIR'!$E$24-'Ejercicio 3 - TIR'!$D$24)*(1-T962)))</f>
        <v>0.187372535760041</v>
      </c>
      <c r="V962" s="16">
        <f ca="1" t="shared" si="7143"/>
        <v>0.536326342544133</v>
      </c>
      <c r="W962" s="18">
        <f ca="1">IF(V962&lt;=('Ejercicio 3 - TIR'!$D$25-'Ejercicio 3 - TIR'!$C$25)/('Ejercicio 3 - TIR'!$E$25-'Ejercicio 3 - TIR'!$C$25),'Ejercicio 3 - TIR'!$C$25+SQRT(('Ejercicio 3 - TIR'!$E$25-'Ejercicio 3 - TIR'!$C$25)*('Ejercicio 3 - TIR'!$D$25-'Ejercicio 3 - TIR'!$C$25)*V962),'Ejercicio 3 - TIR'!$E$25-SQRT(('Ejercicio 3 - TIR'!$E$25-'Ejercicio 3 - TIR'!$C$25)*('Ejercicio 3 - TIR'!$E$25-'Ejercicio 3 - TIR'!$D$25)*(1-V962)))</f>
        <v>0.209715290728422</v>
      </c>
      <c r="X962" s="16">
        <f ca="1" t="shared" si="7143"/>
        <v>0.870928103451112</v>
      </c>
      <c r="Y962" s="18">
        <f ca="1">IF(X962&lt;=('Ejercicio 3 - TIR'!$D$26-'Ejercicio 3 - TIR'!$C$26)/('Ejercicio 3 - TIR'!$E$26-'Ejercicio 3 - TIR'!$C$26),'Ejercicio 3 - TIR'!$C$26+SQRT(('Ejercicio 3 - TIR'!$E$26-'Ejercicio 3 - TIR'!$C$26)*('Ejercicio 3 - TIR'!$D$26-'Ejercicio 3 - TIR'!$C$26)*X962),'Ejercicio 3 - TIR'!$E$26-SQRT(('Ejercicio 3 - TIR'!$E$26-'Ejercicio 3 - TIR'!$C$26)*('Ejercicio 3 - TIR'!$E$26-'Ejercicio 3 - TIR'!$D$26)*(1-X962)))</f>
        <v>0.2535994651311</v>
      </c>
      <c r="Z962" s="16">
        <f ca="1" t="shared" ref="Z962:Z1001" si="7144">(1+Q962)</f>
        <v>1.14781581776342</v>
      </c>
      <c r="AA962" s="16">
        <f ca="1" t="shared" ref="AA962:AA1001" si="7145">Z962*(1+S962)</f>
        <v>1.33963333503075</v>
      </c>
      <c r="AB962" s="16">
        <f ca="1" t="shared" ref="AB962:AB1001" si="7146">AA962*(1+U962)</f>
        <v>1.59064383000414</v>
      </c>
      <c r="AC962" s="16">
        <f ca="1" t="shared" ref="AC962:AC1001" si="7147">AB962*(1+W962)</f>
        <v>1.92422616325882</v>
      </c>
      <c r="AD962" s="16">
        <f ca="1" t="shared" ref="AD962:AD1001" si="7148">AC962*(1+Y962)</f>
        <v>2.41220888905253</v>
      </c>
      <c r="AE962" s="15">
        <f ca="1" t="shared" ref="AE962:AE1001" si="7149">E962*Q962</f>
        <v>4569.38483570297</v>
      </c>
      <c r="AF962" s="15">
        <f ca="1" t="shared" ref="AF962:AF1001" si="7150">AE962*(1+S962)</f>
        <v>5332.99868477103</v>
      </c>
      <c r="AG962" s="15">
        <f ca="1" t="shared" ref="AG962:AG1001" si="7151">AF962*(1+U962)</f>
        <v>6332.25617154154</v>
      </c>
      <c r="AH962" s="15">
        <f ca="1" t="shared" ref="AH962:AH1001" si="7152">AG962*(1+W962)</f>
        <v>7660.22711552322</v>
      </c>
      <c r="AI962" s="15">
        <f ca="1" t="shared" ref="AI962:AI1001" si="7153">AH962*(1+Y962)</f>
        <v>9602.85661480266</v>
      </c>
      <c r="AJ962" s="17">
        <f ca="1" t="shared" ref="AJ962:AJ1001" si="7154">G962*Z962</f>
        <v>43599.0224948409</v>
      </c>
      <c r="AK962" s="17">
        <f ca="1" t="shared" ref="AK962:AK1001" si="7155">I962*AA962</f>
        <v>52906.3384681333</v>
      </c>
      <c r="AL962" s="17">
        <f ca="1" t="shared" ref="AL962:AL1001" si="7156">K962*AB962</f>
        <v>67696.7736414898</v>
      </c>
      <c r="AM962" s="17">
        <f ca="1" t="shared" ref="AM962:AM1001" si="7157">M962*AC962</f>
        <v>81543.5437802448</v>
      </c>
      <c r="AN962" s="17">
        <f ca="1" t="shared" ref="AN962:AN1001" si="7158">O962*AD962</f>
        <v>91102.1847847305</v>
      </c>
      <c r="AO962" s="17">
        <f ca="1">C962/'Ejercicio 3 - TIR'!$D$7</f>
        <v>15193.5469311798</v>
      </c>
      <c r="AP962" s="17">
        <f ca="1" t="shared" ref="AP962:AP1001" si="7159">AJ962-AO962</f>
        <v>28405.4755636611</v>
      </c>
      <c r="AQ962" s="17">
        <f ca="1" t="shared" ref="AQ962:AQ1001" si="7160">AK962-AO962</f>
        <v>37712.7915369535</v>
      </c>
      <c r="AR962" s="17">
        <f ca="1" t="shared" ref="AR962:AR1001" si="7161">AL962-AO962</f>
        <v>52503.22671031</v>
      </c>
      <c r="AS962" s="17">
        <f ca="1" t="shared" ref="AS962:AS1001" si="7162">AM962-AO962</f>
        <v>66349.996849065</v>
      </c>
      <c r="AT962" s="17">
        <f ca="1" t="shared" ref="AT962:AT1001" si="7163">AN962-AO962</f>
        <v>75908.6378535508</v>
      </c>
      <c r="AU962" s="17">
        <f ca="1">AP962*'Ejercicio 3 - TIR'!$D$5</f>
        <v>14202.7377818305</v>
      </c>
      <c r="AV962" s="17">
        <f ca="1">AQ962*'Ejercicio 3 - TIR'!$D$5</f>
        <v>18856.3957684767</v>
      </c>
      <c r="AW962" s="17">
        <f ca="1">AR962*'Ejercicio 3 - TIR'!$D$5</f>
        <v>26251.613355155</v>
      </c>
      <c r="AX962" s="17">
        <f ca="1">AS962*'Ejercicio 3 - TIR'!$D$5</f>
        <v>33174.9984245325</v>
      </c>
      <c r="AY962" s="17">
        <f ca="1">AT962*'Ejercicio 3 - TIR'!$D$5</f>
        <v>37954.3189267754</v>
      </c>
      <c r="AZ962" s="17">
        <f ca="1" t="shared" ref="AZ962:BD962" si="7164">AJ962-AU962-AE962</f>
        <v>24826.8998773073</v>
      </c>
      <c r="BA962" s="17">
        <f ca="1" t="shared" si="7164"/>
        <v>28716.9440148855</v>
      </c>
      <c r="BB962" s="17">
        <f ca="1" t="shared" si="7164"/>
        <v>35112.9041147933</v>
      </c>
      <c r="BC962" s="17">
        <f ca="1" t="shared" si="7164"/>
        <v>40708.3182401891</v>
      </c>
      <c r="BD962" s="17">
        <f ca="1" t="shared" si="7164"/>
        <v>43545.0092431525</v>
      </c>
      <c r="BE962" s="17">
        <f ca="1" t="shared" ref="BE962:BI962" si="7165">AZ962/Z962</f>
        <v>21629.6896183954</v>
      </c>
      <c r="BF962" s="17">
        <f ca="1" t="shared" si="7165"/>
        <v>21436.4208951447</v>
      </c>
      <c r="BG962" s="17">
        <f ca="1" t="shared" si="7165"/>
        <v>22074.6489267192</v>
      </c>
      <c r="BH962" s="17">
        <f ca="1" t="shared" si="7165"/>
        <v>21155.6827453413</v>
      </c>
      <c r="BI962" s="17">
        <f ca="1" t="shared" si="7165"/>
        <v>18051.923048943</v>
      </c>
      <c r="BJ962" s="17">
        <f ca="1" t="shared" ref="BJ962:BJ1001" si="7166">E962*AD962</f>
        <v>74567.8702385296</v>
      </c>
      <c r="BK962" s="17">
        <f ca="1" t="shared" ref="BK962:BK1001" si="7167">0.2*C962*AD962</f>
        <v>36650.0089636287</v>
      </c>
      <c r="BL962" s="17">
        <f ca="1" t="shared" ref="BL962:BL1001" si="7168">BJ962+BK962</f>
        <v>111217.879202158</v>
      </c>
      <c r="BM962" s="17">
        <f ca="1">BK962*'Ejercicio 3 - TIR'!$D$5</f>
        <v>18325.0044818143</v>
      </c>
      <c r="BN962" s="17">
        <f ca="1" t="shared" ref="BN962:BN1001" si="7169">BL962-BM962</f>
        <v>92892.8747203439</v>
      </c>
      <c r="BO962" s="17">
        <f ca="1" t="shared" ref="BO962:BO1001" si="7170">BN962/AD962</f>
        <v>38509.4653874816</v>
      </c>
      <c r="BP962" s="17">
        <f ca="1" t="shared" ref="BP962:BP1001" si="7171">-(C962+E962)</f>
        <v>-106880.426577791</v>
      </c>
      <c r="BQ962" s="17">
        <f ca="1" t="shared" ref="BQ962:BT962" si="7172">BE962</f>
        <v>21629.6896183954</v>
      </c>
      <c r="BR962" s="17">
        <f ca="1" t="shared" si="7172"/>
        <v>21436.4208951447</v>
      </c>
      <c r="BS962" s="17">
        <f ca="1" t="shared" si="7172"/>
        <v>22074.6489267192</v>
      </c>
      <c r="BT962" s="17">
        <f ca="1" t="shared" si="7172"/>
        <v>21155.6827453413</v>
      </c>
      <c r="BU962" s="17">
        <f ca="1" t="shared" ref="BU962:BU1001" si="7173">BI962+BO962</f>
        <v>56561.3884364246</v>
      </c>
      <c r="BV962" s="19">
        <f ca="1" t="shared" ref="BV962:BV1001" si="7174">IFERROR(IRR(BP962:BU962,0.1),NA())*100</f>
        <v>8.93790242132051</v>
      </c>
    </row>
    <row r="963" ht="15" customHeight="1" spans="1:74">
      <c r="A963" s="15">
        <v>962</v>
      </c>
      <c r="B963" s="16">
        <f ca="1" t="shared" ref="B963:F963" si="7175">RAND()</f>
        <v>0.435184346615096</v>
      </c>
      <c r="C963" s="17">
        <f ca="1">IF(B963&lt;=('Ejercicio 3 - TIR'!$D$13-'Ejercicio 3 - TIR'!$C$13)/('Ejercicio 3 - TIR'!$E$13-'Ejercicio 3 - TIR'!$C$13),'Ejercicio 3 - TIR'!$C$13+SQRT(('Ejercicio 3 - TIR'!$E$13-'Ejercicio 3 - TIR'!$C$13)*('Ejercicio 3 - TIR'!$D$13-'Ejercicio 3 - TIR'!$C$13)*B963),'Ejercicio 3 - TIR'!$E$13-SQRT(('Ejercicio 3 - TIR'!$E$13-'Ejercicio 3 - TIR'!$C$13)*('Ejercicio 3 - TIR'!$E$13-'Ejercicio 3 - TIR'!$D$13)*(1-B963)))</f>
        <v>73965.81508743</v>
      </c>
      <c r="D963" s="16">
        <f ca="1" t="shared" si="7175"/>
        <v>0.401233969013747</v>
      </c>
      <c r="E963" s="17">
        <f ca="1">IF(D963&lt;=('Ejercicio 3 - TIR'!$D$14-'Ejercicio 3 - TIR'!$C$14)/('Ejercicio 3 - TIR'!$E$14-'Ejercicio 3 - TIR'!$C$14),'Ejercicio 3 - TIR'!$C$14+SQRT(('Ejercicio 3 - TIR'!$E$14-'Ejercicio 3 - TIR'!$C$14)*('Ejercicio 3 - TIR'!$D$14-'Ejercicio 3 - TIR'!$C$14)*D963),'Ejercicio 3 - TIR'!$E$14-SQRT(('Ejercicio 3 - TIR'!$E$14-'Ejercicio 3 - TIR'!$C$14)*('Ejercicio 3 - TIR'!$E$14-'Ejercicio 3 - TIR'!$D$14)*(1-D963)))</f>
        <v>30522.9274220391</v>
      </c>
      <c r="F963" s="16">
        <f ca="1" t="shared" si="7175"/>
        <v>0.91919083581446</v>
      </c>
      <c r="G963" s="17">
        <f ca="1">IF(F963&lt;=('Ejercicio 3 - TIR'!$D$18-'Ejercicio 3 - TIR'!$C$18)/('Ejercicio 3 - TIR'!$E$18-'Ejercicio 3 - TIR'!$C$18),'Ejercicio 3 - TIR'!$C$18+SQRT(('Ejercicio 3 - TIR'!$E$18-'Ejercicio 3 - TIR'!$C$18)*('Ejercicio 3 - TIR'!$D$18-'Ejercicio 3 - TIR'!$C$18)*F963),'Ejercicio 3 - TIR'!$E$18-SQRT(('Ejercicio 3 - TIR'!$E$18-'Ejercicio 3 - TIR'!$C$18)*('Ejercicio 3 - TIR'!$E$18-'Ejercicio 3 - TIR'!$D$18)*(1-F963)))</f>
        <v>42538.1536778435</v>
      </c>
      <c r="H963" s="16">
        <f ca="1" t="shared" ref="H963:L963" si="7176">RAND()</f>
        <v>0.803221513340038</v>
      </c>
      <c r="I963" s="17">
        <f ca="1">IF(H963&lt;=('Ejercicio 3 - TIR'!$D$18-'Ejercicio 3 - TIR'!$C$18)/('Ejercicio 3 - TIR'!$E$18-'Ejercicio 3 - TIR'!$C$18),'Ejercicio 3 - TIR'!$C$18+SQRT(('Ejercicio 3 - TIR'!$E$18-'Ejercicio 3 - TIR'!$C$18)*('Ejercicio 3 - TIR'!$D$18-'Ejercicio 3 - TIR'!$C$18)*H963),'Ejercicio 3 - TIR'!$E$18-SQRT(('Ejercicio 3 - TIR'!$E$18-'Ejercicio 3 - TIR'!$C$18)*('Ejercicio 3 - TIR'!$E$18-'Ejercicio 3 - TIR'!$D$18)*(1-H963)))</f>
        <v>41158.3354519822</v>
      </c>
      <c r="J963" s="16">
        <f ca="1" t="shared" si="7176"/>
        <v>0.852764856768224</v>
      </c>
      <c r="K963" s="17">
        <f ca="1">IF(J963&lt;=('Ejercicio 3 - TIR'!$D$18-'Ejercicio 3 - TIR'!$C$18)/('Ejercicio 3 - TIR'!$E$18-'Ejercicio 3 - TIR'!$C$18),'Ejercicio 3 - TIR'!$C$18+SQRT(('Ejercicio 3 - TIR'!$E$18-'Ejercicio 3 - TIR'!$C$18)*('Ejercicio 3 - TIR'!$D$18-'Ejercicio 3 - TIR'!$C$18)*J963),'Ejercicio 3 - TIR'!$E$18-SQRT(('Ejercicio 3 - TIR'!$E$18-'Ejercicio 3 - TIR'!$C$18)*('Ejercicio 3 - TIR'!$E$18-'Ejercicio 3 - TIR'!$D$18)*(1-J963)))</f>
        <v>41676.9538458843</v>
      </c>
      <c r="L963" s="16">
        <f ca="1" t="shared" si="7176"/>
        <v>0.10905811823029</v>
      </c>
      <c r="M963" s="17">
        <f ca="1">IF(L963&lt;=('Ejercicio 3 - TIR'!$D$18-'Ejercicio 3 - TIR'!$C$18)/('Ejercicio 3 - TIR'!$E$18-'Ejercicio 3 - TIR'!$C$18),'Ejercicio 3 - TIR'!$C$18+SQRT(('Ejercicio 3 - TIR'!$E$18-'Ejercicio 3 - TIR'!$C$18)*('Ejercicio 3 - TIR'!$D$18-'Ejercicio 3 - TIR'!$C$18)*L963),'Ejercicio 3 - TIR'!$E$18-SQRT(('Ejercicio 3 - TIR'!$E$18-'Ejercicio 3 - TIR'!$C$18)*('Ejercicio 3 - TIR'!$E$18-'Ejercicio 3 - TIR'!$D$18)*(1-L963)))</f>
        <v>34044.5911702598</v>
      </c>
      <c r="N963" s="16">
        <f ca="1" t="shared" ref="N963:R963" si="7177">RAND()</f>
        <v>0.325009579734564</v>
      </c>
      <c r="O963" s="17">
        <f ca="1">IF(N963&lt;=('Ejercicio 3 - TIR'!$D$18-'Ejercicio 3 - TIR'!$C$18)/('Ejercicio 3 - TIR'!$E$18-'Ejercicio 3 - TIR'!$C$18),'Ejercicio 3 - TIR'!$C$18+SQRT(('Ejercicio 3 - TIR'!$E$18-'Ejercicio 3 - TIR'!$C$18)*('Ejercicio 3 - TIR'!$D$18-'Ejercicio 3 - TIR'!$C$18)*N963),'Ejercicio 3 - TIR'!$E$18-SQRT(('Ejercicio 3 - TIR'!$E$18-'Ejercicio 3 - TIR'!$C$18)*('Ejercicio 3 - TIR'!$E$18-'Ejercicio 3 - TIR'!$D$18)*(1-N963)))</f>
        <v>36982.2229239823</v>
      </c>
      <c r="P963" s="16">
        <f ca="1" t="shared" si="7177"/>
        <v>0.942755435160489</v>
      </c>
      <c r="Q963" s="18">
        <f ca="1">IF(P963&lt;=('Ejercicio 3 - TIR'!$D$22-'Ejercicio 3 - TIR'!$C$22)/('Ejercicio 3 - TIR'!$E$22-'Ejercicio 3 - TIR'!$C$22),'Ejercicio 3 - TIR'!$C$22+SQRT(('Ejercicio 3 - TIR'!$E$22-'Ejercicio 3 - TIR'!$C$22)*('Ejercicio 3 - TIR'!$D$22-'Ejercicio 3 - TIR'!$C$22)*P963),'Ejercicio 3 - TIR'!$E$22-SQRT(('Ejercicio 3 - TIR'!$E$22-'Ejercicio 3 - TIR'!$C$22)*('Ejercicio 3 - TIR'!$E$22-'Ejercicio 3 - TIR'!$D$22)*(1-P963)))</f>
        <v>0.169849127293128</v>
      </c>
      <c r="R963" s="16">
        <f ca="1" t="shared" si="7177"/>
        <v>0.105024388402854</v>
      </c>
      <c r="S963" s="18">
        <f ca="1">IF(R963&lt;=('Ejercicio 3 - TIR'!$D$23-'Ejercicio 3 - TIR'!$C$23)/('Ejercicio 3 - TIR'!$E$23-'Ejercicio 3 - TIR'!$C$23),'Ejercicio 3 - TIR'!$C$23+SQRT(('Ejercicio 3 - TIR'!$E$23-'Ejercicio 3 - TIR'!$C$23)*('Ejercicio 3 - TIR'!$D$23-'Ejercicio 3 - TIR'!$C$23)*R963),'Ejercicio 3 - TIR'!$E$23-SQRT(('Ejercicio 3 - TIR'!$E$23-'Ejercicio 3 - TIR'!$C$23)*('Ejercicio 3 - TIR'!$E$23-'Ejercicio 3 - TIR'!$D$23)*(1-R963)))</f>
        <v>0.133749323587913</v>
      </c>
      <c r="T963" s="16">
        <f ca="1" t="shared" ref="T963:X963" si="7178">RAND()</f>
        <v>0.653658013732193</v>
      </c>
      <c r="U963" s="18">
        <f ca="1">IF(T963&lt;=('Ejercicio 3 - TIR'!$D$24-'Ejercicio 3 - TIR'!$C$24)/('Ejercicio 3 - TIR'!$E$24-'Ejercicio 3 - TIR'!$C$24),'Ejercicio 3 - TIR'!$C$24+SQRT(('Ejercicio 3 - TIR'!$E$24-'Ejercicio 3 - TIR'!$C$24)*('Ejercicio 3 - TIR'!$D$24-'Ejercicio 3 - TIR'!$C$24)*T963),'Ejercicio 3 - TIR'!$E$24-SQRT(('Ejercicio 3 - TIR'!$E$24-'Ejercicio 3 - TIR'!$C$24)*('Ejercicio 3 - TIR'!$E$24-'Ejercicio 3 - TIR'!$D$24)*(1-T963)))</f>
        <v>0.188859069353183</v>
      </c>
      <c r="V963" s="16">
        <f ca="1" t="shared" si="7178"/>
        <v>0.023752778244309</v>
      </c>
      <c r="W963" s="18">
        <f ca="1">IF(V963&lt;=('Ejercicio 3 - TIR'!$D$25-'Ejercicio 3 - TIR'!$C$25)/('Ejercicio 3 - TIR'!$E$25-'Ejercicio 3 - TIR'!$C$25),'Ejercicio 3 - TIR'!$C$25+SQRT(('Ejercicio 3 - TIR'!$E$25-'Ejercicio 3 - TIR'!$C$25)*('Ejercicio 3 - TIR'!$D$25-'Ejercicio 3 - TIR'!$C$25)*V963),'Ejercicio 3 - TIR'!$E$25-SQRT(('Ejercicio 3 - TIR'!$E$25-'Ejercicio 3 - TIR'!$C$25)*('Ejercicio 3 - TIR'!$E$25-'Ejercicio 3 - TIR'!$D$25)*(1-V963)))</f>
        <v>0.18576661855354</v>
      </c>
      <c r="X963" s="16">
        <f ca="1" t="shared" si="7178"/>
        <v>0.391416572543722</v>
      </c>
      <c r="Y963" s="18">
        <f ca="1">IF(X963&lt;=('Ejercicio 3 - TIR'!$D$26-'Ejercicio 3 - TIR'!$C$26)/('Ejercicio 3 - TIR'!$E$26-'Ejercicio 3 - TIR'!$C$26),'Ejercicio 3 - TIR'!$C$26+SQRT(('Ejercicio 3 - TIR'!$E$26-'Ejercicio 3 - TIR'!$C$26)*('Ejercicio 3 - TIR'!$D$26-'Ejercicio 3 - TIR'!$C$26)*X963),'Ejercicio 3 - TIR'!$E$26-SQRT(('Ejercicio 3 - TIR'!$E$26-'Ejercicio 3 - TIR'!$C$26)*('Ejercicio 3 - TIR'!$E$26-'Ejercicio 3 - TIR'!$D$26)*(1-X963)))</f>
        <v>0.222673300214787</v>
      </c>
      <c r="Z963" s="16">
        <f ca="1" t="shared" si="7144"/>
        <v>1.16984912729313</v>
      </c>
      <c r="AA963" s="16">
        <f ca="1" t="shared" si="7145"/>
        <v>1.32631565676849</v>
      </c>
      <c r="AB963" s="16">
        <f ca="1" t="shared" si="7146"/>
        <v>1.57680239737435</v>
      </c>
      <c r="AC963" s="16">
        <f ca="1" t="shared" si="7147"/>
        <v>1.8697196468617</v>
      </c>
      <c r="AD963" s="16">
        <f ca="1" t="shared" si="7148"/>
        <v>2.28605629110482</v>
      </c>
      <c r="AE963" s="15">
        <f ca="1" t="shared" si="7149"/>
        <v>5184.29258506483</v>
      </c>
      <c r="AF963" s="15">
        <f ca="1" t="shared" si="7150"/>
        <v>5877.68821159908</v>
      </c>
      <c r="AG963" s="15">
        <f ca="1" t="shared" si="7151"/>
        <v>6987.74293718986</v>
      </c>
      <c r="AH963" s="15">
        <f ca="1" t="shared" si="7152"/>
        <v>8285.832313953</v>
      </c>
      <c r="AI963" s="15">
        <f ca="1" t="shared" si="7153"/>
        <v>10130.8659403272</v>
      </c>
      <c r="AJ963" s="17">
        <f ca="1" t="shared" si="7154"/>
        <v>49763.2219566862</v>
      </c>
      <c r="AK963" s="17">
        <f ca="1" t="shared" si="7155"/>
        <v>54588.9447164937</v>
      </c>
      <c r="AL963" s="17">
        <f ca="1" t="shared" si="7156"/>
        <v>65716.3207394504</v>
      </c>
      <c r="AM963" s="17">
        <f ca="1" t="shared" si="7157"/>
        <v>63653.8409804089</v>
      </c>
      <c r="AN963" s="17">
        <f ca="1" t="shared" si="7158"/>
        <v>84543.4433744106</v>
      </c>
      <c r="AO963" s="17">
        <f ca="1">C963/'Ejercicio 3 - TIR'!$D$7</f>
        <v>14793.163017486</v>
      </c>
      <c r="AP963" s="17">
        <f ca="1" t="shared" si="7159"/>
        <v>34970.0589392002</v>
      </c>
      <c r="AQ963" s="17">
        <f ca="1" t="shared" si="7160"/>
        <v>39795.7816990077</v>
      </c>
      <c r="AR963" s="17">
        <f ca="1" t="shared" si="7161"/>
        <v>50923.1577219644</v>
      </c>
      <c r="AS963" s="17">
        <f ca="1" t="shared" si="7162"/>
        <v>48860.6779629229</v>
      </c>
      <c r="AT963" s="17">
        <f ca="1" t="shared" si="7163"/>
        <v>69750.2803569246</v>
      </c>
      <c r="AU963" s="17">
        <f ca="1">AP963*'Ejercicio 3 - TIR'!$D$5</f>
        <v>17485.0294696001</v>
      </c>
      <c r="AV963" s="17">
        <f ca="1">AQ963*'Ejercicio 3 - TIR'!$D$5</f>
        <v>19897.8908495038</v>
      </c>
      <c r="AW963" s="17">
        <f ca="1">AR963*'Ejercicio 3 - TIR'!$D$5</f>
        <v>25461.5788609822</v>
      </c>
      <c r="AX963" s="17">
        <f ca="1">AS963*'Ejercicio 3 - TIR'!$D$5</f>
        <v>24430.3389814615</v>
      </c>
      <c r="AY963" s="17">
        <f ca="1">AT963*'Ejercicio 3 - TIR'!$D$5</f>
        <v>34875.1401784623</v>
      </c>
      <c r="AZ963" s="17">
        <f ca="1" t="shared" ref="AZ963:BD963" si="7179">AJ963-AU963-AE963</f>
        <v>27093.8999020213</v>
      </c>
      <c r="BA963" s="17">
        <f ca="1" t="shared" si="7179"/>
        <v>28813.3656553908</v>
      </c>
      <c r="BB963" s="17">
        <f ca="1" t="shared" si="7179"/>
        <v>33266.9989412783</v>
      </c>
      <c r="BC963" s="17">
        <f ca="1" t="shared" si="7179"/>
        <v>30937.6696849945</v>
      </c>
      <c r="BD963" s="17">
        <f ca="1" t="shared" si="7179"/>
        <v>39537.437255621</v>
      </c>
      <c r="BE963" s="17">
        <f ca="1" t="shared" ref="BE963:BI963" si="7180">AZ963/Z963</f>
        <v>23160.1659307238</v>
      </c>
      <c r="BF963" s="17">
        <f ca="1" t="shared" si="7180"/>
        <v>21724.3651677861</v>
      </c>
      <c r="BG963" s="17">
        <f ca="1" t="shared" si="7180"/>
        <v>21097.7602499043</v>
      </c>
      <c r="BH963" s="17">
        <f ca="1" t="shared" si="7180"/>
        <v>16546.6890915561</v>
      </c>
      <c r="BI963" s="17">
        <f ca="1" t="shared" si="7180"/>
        <v>17295.0409880385</v>
      </c>
      <c r="BJ963" s="17">
        <f ca="1" t="shared" si="7166"/>
        <v>69777.1302560882</v>
      </c>
      <c r="BK963" s="17">
        <f ca="1" t="shared" si="7167"/>
        <v>33818.003381463</v>
      </c>
      <c r="BL963" s="17">
        <f ca="1" t="shared" si="7168"/>
        <v>103595.133637551</v>
      </c>
      <c r="BM963" s="17">
        <f ca="1">BK963*'Ejercicio 3 - TIR'!$D$5</f>
        <v>16909.0016907315</v>
      </c>
      <c r="BN963" s="17">
        <f ca="1" t="shared" si="7169"/>
        <v>86686.1319468197</v>
      </c>
      <c r="BO963" s="17">
        <f ca="1" t="shared" si="7170"/>
        <v>37919.5089307821</v>
      </c>
      <c r="BP963" s="17">
        <f ca="1" t="shared" si="7171"/>
        <v>-104488.742509469</v>
      </c>
      <c r="BQ963" s="17">
        <f ca="1" t="shared" ref="BQ963:BT963" si="7181">BE963</f>
        <v>23160.1659307238</v>
      </c>
      <c r="BR963" s="17">
        <f ca="1" t="shared" si="7181"/>
        <v>21724.3651677861</v>
      </c>
      <c r="BS963" s="17">
        <f ca="1" t="shared" si="7181"/>
        <v>21097.7602499043</v>
      </c>
      <c r="BT963" s="17">
        <f ca="1" t="shared" si="7181"/>
        <v>16546.6890915561</v>
      </c>
      <c r="BU963" s="17">
        <f ca="1" t="shared" si="7173"/>
        <v>55214.5499188206</v>
      </c>
      <c r="BV963" s="19">
        <f ca="1" t="shared" si="7174"/>
        <v>8.65679286278782</v>
      </c>
    </row>
    <row r="964" ht="15" customHeight="1" spans="1:74">
      <c r="A964" s="15">
        <v>963</v>
      </c>
      <c r="B964" s="16">
        <f ca="1" t="shared" ref="B964:F964" si="7182">RAND()</f>
        <v>0.964169780417365</v>
      </c>
      <c r="C964" s="17">
        <f ca="1">IF(B964&lt;=('Ejercicio 3 - TIR'!$D$13-'Ejercicio 3 - TIR'!$C$13)/('Ejercicio 3 - TIR'!$E$13-'Ejercicio 3 - TIR'!$C$13),'Ejercicio 3 - TIR'!$C$13+SQRT(('Ejercicio 3 - TIR'!$E$13-'Ejercicio 3 - TIR'!$C$13)*('Ejercicio 3 - TIR'!$D$13-'Ejercicio 3 - TIR'!$C$13)*B964),'Ejercicio 3 - TIR'!$E$13-SQRT(('Ejercicio 3 - TIR'!$E$13-'Ejercicio 3 - TIR'!$C$13)*('Ejercicio 3 - TIR'!$E$13-'Ejercicio 3 - TIR'!$D$13)*(1-B964)))</f>
        <v>93442.8463874054</v>
      </c>
      <c r="D964" s="16">
        <f ca="1" t="shared" si="7182"/>
        <v>0.00226033791204183</v>
      </c>
      <c r="E964" s="17">
        <f ca="1">IF(D964&lt;=('Ejercicio 3 - TIR'!$D$14-'Ejercicio 3 - TIR'!$C$14)/('Ejercicio 3 - TIR'!$E$14-'Ejercicio 3 - TIR'!$C$14),'Ejercicio 3 - TIR'!$C$14+SQRT(('Ejercicio 3 - TIR'!$E$14-'Ejercicio 3 - TIR'!$C$14)*('Ejercicio 3 - TIR'!$D$14-'Ejercicio 3 - TIR'!$C$14)*D964),'Ejercicio 3 - TIR'!$E$14-SQRT(('Ejercicio 3 - TIR'!$E$14-'Ejercicio 3 - TIR'!$C$14)*('Ejercicio 3 - TIR'!$E$14-'Ejercicio 3 - TIR'!$D$14)*(1-D964)))</f>
        <v>25411.7345545411</v>
      </c>
      <c r="F964" s="16">
        <f ca="1" t="shared" si="7182"/>
        <v>0.654102927569421</v>
      </c>
      <c r="G964" s="17">
        <f ca="1">IF(F964&lt;=('Ejercicio 3 - TIR'!$D$18-'Ejercicio 3 - TIR'!$C$18)/('Ejercicio 3 - TIR'!$E$18-'Ejercicio 3 - TIR'!$C$18),'Ejercicio 3 - TIR'!$C$18+SQRT(('Ejercicio 3 - TIR'!$E$18-'Ejercicio 3 - TIR'!$C$18)*('Ejercicio 3 - TIR'!$D$18-'Ejercicio 3 - TIR'!$C$18)*F964),'Ejercicio 3 - TIR'!$E$18-SQRT(('Ejercicio 3 - TIR'!$E$18-'Ejercicio 3 - TIR'!$C$18)*('Ejercicio 3 - TIR'!$E$18-'Ejercicio 3 - TIR'!$D$18)*(1-F964)))</f>
        <v>39905.3237774145</v>
      </c>
      <c r="H964" s="16">
        <f ca="1" t="shared" ref="H964:L964" si="7183">RAND()</f>
        <v>0.492979693786928</v>
      </c>
      <c r="I964" s="17">
        <f ca="1">IF(H964&lt;=('Ejercicio 3 - TIR'!$D$18-'Ejercicio 3 - TIR'!$C$18)/('Ejercicio 3 - TIR'!$E$18-'Ejercicio 3 - TIR'!$C$18),'Ejercicio 3 - TIR'!$C$18+SQRT(('Ejercicio 3 - TIR'!$E$18-'Ejercicio 3 - TIR'!$C$18)*('Ejercicio 3 - TIR'!$D$18-'Ejercicio 3 - TIR'!$C$18)*H964),'Ejercicio 3 - TIR'!$E$18-SQRT(('Ejercicio 3 - TIR'!$E$18-'Ejercicio 3 - TIR'!$C$18)*('Ejercicio 3 - TIR'!$E$18-'Ejercicio 3 - TIR'!$D$18)*(1-H964)))</f>
        <v>38599.2414821331</v>
      </c>
      <c r="J964" s="16">
        <f ca="1" t="shared" si="7183"/>
        <v>0.958384093826037</v>
      </c>
      <c r="K964" s="17">
        <f ca="1">IF(J964&lt;=('Ejercicio 3 - TIR'!$D$18-'Ejercicio 3 - TIR'!$C$18)/('Ejercicio 3 - TIR'!$E$18-'Ejercicio 3 - TIR'!$C$18),'Ejercicio 3 - TIR'!$C$18+SQRT(('Ejercicio 3 - TIR'!$E$18-'Ejercicio 3 - TIR'!$C$18)*('Ejercicio 3 - TIR'!$D$18-'Ejercicio 3 - TIR'!$C$18)*J964),'Ejercicio 3 - TIR'!$E$18-SQRT(('Ejercicio 3 - TIR'!$E$18-'Ejercicio 3 - TIR'!$C$18)*('Ejercicio 3 - TIR'!$E$18-'Ejercicio 3 - TIR'!$D$18)*(1-J964)))</f>
        <v>43233.3101678429</v>
      </c>
      <c r="L964" s="16">
        <f ca="1" t="shared" si="7183"/>
        <v>0.596758812383028</v>
      </c>
      <c r="M964" s="17">
        <f ca="1">IF(L964&lt;=('Ejercicio 3 - TIR'!$D$18-'Ejercicio 3 - TIR'!$C$18)/('Ejercicio 3 - TIR'!$E$18-'Ejercicio 3 - TIR'!$C$18),'Ejercicio 3 - TIR'!$C$18+SQRT(('Ejercicio 3 - TIR'!$E$18-'Ejercicio 3 - TIR'!$C$18)*('Ejercicio 3 - TIR'!$D$18-'Ejercicio 3 - TIR'!$C$18)*L964),'Ejercicio 3 - TIR'!$E$18-SQRT(('Ejercicio 3 - TIR'!$E$18-'Ejercicio 3 - TIR'!$C$18)*('Ejercicio 3 - TIR'!$E$18-'Ejercicio 3 - TIR'!$D$18)*(1-L964)))</f>
        <v>39461.1744438761</v>
      </c>
      <c r="N964" s="16">
        <f ca="1" t="shared" ref="N964:R964" si="7184">RAND()</f>
        <v>0.612839259191663</v>
      </c>
      <c r="O964" s="17">
        <f ca="1">IF(N964&lt;=('Ejercicio 3 - TIR'!$D$18-'Ejercicio 3 - TIR'!$C$18)/('Ejercicio 3 - TIR'!$E$18-'Ejercicio 3 - TIR'!$C$18),'Ejercicio 3 - TIR'!$C$18+SQRT(('Ejercicio 3 - TIR'!$E$18-'Ejercicio 3 - TIR'!$C$18)*('Ejercicio 3 - TIR'!$D$18-'Ejercicio 3 - TIR'!$C$18)*N964),'Ejercicio 3 - TIR'!$E$18-SQRT(('Ejercicio 3 - TIR'!$E$18-'Ejercicio 3 - TIR'!$C$18)*('Ejercicio 3 - TIR'!$E$18-'Ejercicio 3 - TIR'!$D$18)*(1-N964)))</f>
        <v>39587.7989590286</v>
      </c>
      <c r="P964" s="16">
        <f ca="1" t="shared" si="7184"/>
        <v>0.859416765685778</v>
      </c>
      <c r="Q964" s="18">
        <f ca="1">IF(P964&lt;=('Ejercicio 3 - TIR'!$D$22-'Ejercicio 3 - TIR'!$C$22)/('Ejercicio 3 - TIR'!$E$22-'Ejercicio 3 - TIR'!$C$22),'Ejercicio 3 - TIR'!$C$22+SQRT(('Ejercicio 3 - TIR'!$E$22-'Ejercicio 3 - TIR'!$C$22)*('Ejercicio 3 - TIR'!$D$22-'Ejercicio 3 - TIR'!$C$22)*P964),'Ejercicio 3 - TIR'!$E$22-SQRT(('Ejercicio 3 - TIR'!$E$22-'Ejercicio 3 - TIR'!$C$22)*('Ejercicio 3 - TIR'!$E$22-'Ejercicio 3 - TIR'!$D$22)*(1-P964)))</f>
        <v>0.164092460222725</v>
      </c>
      <c r="R964" s="16">
        <f ca="1" t="shared" si="7184"/>
        <v>0.29302704743824</v>
      </c>
      <c r="S964" s="18">
        <f ca="1">IF(R964&lt;=('Ejercicio 3 - TIR'!$D$23-'Ejercicio 3 - TIR'!$C$23)/('Ejercicio 3 - TIR'!$E$23-'Ejercicio 3 - TIR'!$C$23),'Ejercicio 3 - TIR'!$C$23+SQRT(('Ejercicio 3 - TIR'!$E$23-'Ejercicio 3 - TIR'!$C$23)*('Ejercicio 3 - TIR'!$D$23-'Ejercicio 3 - TIR'!$C$23)*R964),'Ejercicio 3 - TIR'!$E$23-SQRT(('Ejercicio 3 - TIR'!$E$23-'Ejercicio 3 - TIR'!$C$23)*('Ejercicio 3 - TIR'!$E$23-'Ejercicio 3 - TIR'!$D$23)*(1-R964)))</f>
        <v>0.142966251008574</v>
      </c>
      <c r="T964" s="16">
        <f ca="1" t="shared" ref="T964:X964" si="7185">RAND()</f>
        <v>0.477196969561895</v>
      </c>
      <c r="U964" s="18">
        <f ca="1">IF(T964&lt;=('Ejercicio 3 - TIR'!$D$24-'Ejercicio 3 - TIR'!$C$24)/('Ejercicio 3 - TIR'!$E$24-'Ejercicio 3 - TIR'!$C$24),'Ejercicio 3 - TIR'!$C$24+SQRT(('Ejercicio 3 - TIR'!$E$24-'Ejercicio 3 - TIR'!$C$24)*('Ejercicio 3 - TIR'!$D$24-'Ejercicio 3 - TIR'!$C$24)*T964),'Ejercicio 3 - TIR'!$E$24-SQRT(('Ejercicio 3 - TIR'!$E$24-'Ejercicio 3 - TIR'!$C$24)*('Ejercicio 3 - TIR'!$E$24-'Ejercicio 3 - TIR'!$D$24)*(1-T964)))</f>
        <v>0.181739727062831</v>
      </c>
      <c r="V964" s="16">
        <f ca="1" t="shared" si="7185"/>
        <v>0.229113942429164</v>
      </c>
      <c r="W964" s="18">
        <f ca="1">IF(V964&lt;=('Ejercicio 3 - TIR'!$D$25-'Ejercicio 3 - TIR'!$C$25)/('Ejercicio 3 - TIR'!$E$25-'Ejercicio 3 - TIR'!$C$25),'Ejercicio 3 - TIR'!$C$25+SQRT(('Ejercicio 3 - TIR'!$E$25-'Ejercicio 3 - TIR'!$C$25)*('Ejercicio 3 - TIR'!$D$25-'Ejercicio 3 - TIR'!$C$25)*V964),'Ejercicio 3 - TIR'!$E$25-SQRT(('Ejercicio 3 - TIR'!$E$25-'Ejercicio 3 - TIR'!$C$25)*('Ejercicio 3 - TIR'!$E$25-'Ejercicio 3 - TIR'!$D$25)*(1-V964)))</f>
        <v>0.197909760450682</v>
      </c>
      <c r="X964" s="16">
        <f ca="1" t="shared" si="7185"/>
        <v>0.696872154292015</v>
      </c>
      <c r="Y964" s="18">
        <f ca="1">IF(X964&lt;=('Ejercicio 3 - TIR'!$D$26-'Ejercicio 3 - TIR'!$C$26)/('Ejercicio 3 - TIR'!$E$26-'Ejercicio 3 - TIR'!$C$26),'Ejercicio 3 - TIR'!$C$26+SQRT(('Ejercicio 3 - TIR'!$E$26-'Ejercicio 3 - TIR'!$C$26)*('Ejercicio 3 - TIR'!$D$26-'Ejercicio 3 - TIR'!$C$26)*X964),'Ejercicio 3 - TIR'!$E$26-SQRT(('Ejercicio 3 - TIR'!$E$26-'Ejercicio 3 - TIR'!$C$26)*('Ejercicio 3 - TIR'!$E$26-'Ejercicio 3 - TIR'!$D$26)*(1-X964)))</f>
        <v>0.239541498213316</v>
      </c>
      <c r="Z964" s="16">
        <f ca="1" t="shared" si="7144"/>
        <v>1.16409246022272</v>
      </c>
      <c r="AA964" s="16">
        <f ca="1" t="shared" si="7145"/>
        <v>1.33051839508811</v>
      </c>
      <c r="AB964" s="16">
        <f ca="1" t="shared" si="7146"/>
        <v>1.5723264450635</v>
      </c>
      <c r="AC964" s="16">
        <f ca="1" t="shared" si="7147"/>
        <v>1.8835051951563</v>
      </c>
      <c r="AD964" s="16">
        <f ca="1" t="shared" si="7148"/>
        <v>2.3346828514966</v>
      </c>
      <c r="AE964" s="15">
        <f ca="1" t="shared" si="7149"/>
        <v>4169.87404158147</v>
      </c>
      <c r="AF964" s="15">
        <f ca="1" t="shared" si="7150"/>
        <v>4766.02530048434</v>
      </c>
      <c r="AG964" s="15">
        <f ca="1" t="shared" si="7151"/>
        <v>5632.20143776891</v>
      </c>
      <c r="AH964" s="15">
        <f ca="1" t="shared" si="7152"/>
        <v>6746.86907512774</v>
      </c>
      <c r="AI964" s="15">
        <f ca="1" t="shared" si="7153"/>
        <v>8363.02420163293</v>
      </c>
      <c r="AJ964" s="17">
        <f ca="1" t="shared" si="7154"/>
        <v>46453.4865320348</v>
      </c>
      <c r="AK964" s="17">
        <f ca="1" t="shared" si="7155"/>
        <v>51357.0008284264</v>
      </c>
      <c r="AL964" s="17">
        <f ca="1" t="shared" si="7156"/>
        <v>67976.8768845323</v>
      </c>
      <c r="AM964" s="17">
        <f ca="1" t="shared" si="7157"/>
        <v>74325.3270720095</v>
      </c>
      <c r="AN964" s="17">
        <f ca="1" t="shared" si="7158"/>
        <v>92424.9553581389</v>
      </c>
      <c r="AO964" s="17">
        <f ca="1">C964/'Ejercicio 3 - TIR'!$D$7</f>
        <v>18688.5692774811</v>
      </c>
      <c r="AP964" s="17">
        <f ca="1" t="shared" si="7159"/>
        <v>27764.9172545537</v>
      </c>
      <c r="AQ964" s="17">
        <f ca="1" t="shared" si="7160"/>
        <v>32668.4315509453</v>
      </c>
      <c r="AR964" s="17">
        <f ca="1" t="shared" si="7161"/>
        <v>49288.3076070512</v>
      </c>
      <c r="AS964" s="17">
        <f ca="1" t="shared" si="7162"/>
        <v>55636.7577945284</v>
      </c>
      <c r="AT964" s="17">
        <f ca="1" t="shared" si="7163"/>
        <v>73736.3860806578</v>
      </c>
      <c r="AU964" s="17">
        <f ca="1">AP964*'Ejercicio 3 - TIR'!$D$5</f>
        <v>13882.4586272769</v>
      </c>
      <c r="AV964" s="17">
        <f ca="1">AQ964*'Ejercicio 3 - TIR'!$D$5</f>
        <v>16334.2157754726</v>
      </c>
      <c r="AW964" s="17">
        <f ca="1">AR964*'Ejercicio 3 - TIR'!$D$5</f>
        <v>24644.1538035256</v>
      </c>
      <c r="AX964" s="17">
        <f ca="1">AS964*'Ejercicio 3 - TIR'!$D$5</f>
        <v>27818.3788972642</v>
      </c>
      <c r="AY964" s="17">
        <f ca="1">AT964*'Ejercicio 3 - TIR'!$D$5</f>
        <v>36868.1930403289</v>
      </c>
      <c r="AZ964" s="17">
        <f ca="1" t="shared" ref="AZ964:BD964" si="7186">AJ964-AU964-AE964</f>
        <v>28401.1538631765</v>
      </c>
      <c r="BA964" s="17">
        <f ca="1" t="shared" si="7186"/>
        <v>30256.7597524694</v>
      </c>
      <c r="BB964" s="17">
        <f ca="1" t="shared" si="7186"/>
        <v>37700.5216432378</v>
      </c>
      <c r="BC964" s="17">
        <f ca="1" t="shared" si="7186"/>
        <v>39760.0790996175</v>
      </c>
      <c r="BD964" s="17">
        <f ca="1" t="shared" si="7186"/>
        <v>47193.7381161771</v>
      </c>
      <c r="BE964" s="17">
        <f ca="1" t="shared" ref="BE964:BI964" si="7187">AZ964/Z964</f>
        <v>24397.6787357102</v>
      </c>
      <c r="BF964" s="17">
        <f ca="1" t="shared" si="7187"/>
        <v>22740.5798102217</v>
      </c>
      <c r="BG964" s="17">
        <f ca="1" t="shared" si="7187"/>
        <v>23977.5408990943</v>
      </c>
      <c r="BH964" s="17">
        <f ca="1" t="shared" si="7187"/>
        <v>21109.6200859261</v>
      </c>
      <c r="BI964" s="17">
        <f ca="1" t="shared" si="7187"/>
        <v>20214.1965817432</v>
      </c>
      <c r="BJ964" s="17">
        <f ca="1" t="shared" si="7166"/>
        <v>59328.3408912706</v>
      </c>
      <c r="BK964" s="17">
        <f ca="1" t="shared" si="7167"/>
        <v>43631.8822111413</v>
      </c>
      <c r="BL964" s="17">
        <f ca="1" t="shared" si="7168"/>
        <v>102960.223102412</v>
      </c>
      <c r="BM964" s="17">
        <f ca="1">BK964*'Ejercicio 3 - TIR'!$D$5</f>
        <v>21815.9411055706</v>
      </c>
      <c r="BN964" s="17">
        <f ca="1" t="shared" si="7169"/>
        <v>81144.2819968413</v>
      </c>
      <c r="BO964" s="17">
        <f ca="1" t="shared" si="7170"/>
        <v>34756.0191932816</v>
      </c>
      <c r="BP964" s="17">
        <f ca="1" t="shared" si="7171"/>
        <v>-118854.580941947</v>
      </c>
      <c r="BQ964" s="17">
        <f ca="1" t="shared" ref="BQ964:BT964" si="7188">BE964</f>
        <v>24397.6787357102</v>
      </c>
      <c r="BR964" s="17">
        <f ca="1" t="shared" si="7188"/>
        <v>22740.5798102217</v>
      </c>
      <c r="BS964" s="17">
        <f ca="1" t="shared" si="7188"/>
        <v>23977.5408990943</v>
      </c>
      <c r="BT964" s="17">
        <f ca="1" t="shared" si="7188"/>
        <v>21109.6200859261</v>
      </c>
      <c r="BU964" s="17">
        <f ca="1" t="shared" si="7173"/>
        <v>54970.2157750248</v>
      </c>
      <c r="BV964" s="19">
        <f ca="1" t="shared" si="7174"/>
        <v>6.63298042380751</v>
      </c>
    </row>
    <row r="965" ht="15" customHeight="1" spans="1:74">
      <c r="A965" s="15">
        <v>964</v>
      </c>
      <c r="B965" s="16">
        <f ca="1" t="shared" ref="B965:F965" si="7189">RAND()</f>
        <v>0.0642591736812301</v>
      </c>
      <c r="C965" s="17">
        <f ca="1">IF(B965&lt;=('Ejercicio 3 - TIR'!$D$13-'Ejercicio 3 - TIR'!$C$13)/('Ejercicio 3 - TIR'!$E$13-'Ejercicio 3 - TIR'!$C$13),'Ejercicio 3 - TIR'!$C$13+SQRT(('Ejercicio 3 - TIR'!$E$13-'Ejercicio 3 - TIR'!$C$13)*('Ejercicio 3 - TIR'!$D$13-'Ejercicio 3 - TIR'!$C$13)*B965),'Ejercicio 3 - TIR'!$E$13-SQRT(('Ejercicio 3 - TIR'!$E$13-'Ejercicio 3 - TIR'!$C$13)*('Ejercicio 3 - TIR'!$E$13-'Ejercicio 3 - TIR'!$D$13)*(1-B965)))</f>
        <v>65069.87864475</v>
      </c>
      <c r="D965" s="16">
        <f ca="1" t="shared" si="7189"/>
        <v>0.254706053887505</v>
      </c>
      <c r="E965" s="17">
        <f ca="1">IF(D965&lt;=('Ejercicio 3 - TIR'!$D$14-'Ejercicio 3 - TIR'!$C$14)/('Ejercicio 3 - TIR'!$E$14-'Ejercicio 3 - TIR'!$C$14),'Ejercicio 3 - TIR'!$C$14+SQRT(('Ejercicio 3 - TIR'!$E$14-'Ejercicio 3 - TIR'!$C$14)*('Ejercicio 3 - TIR'!$D$14-'Ejercicio 3 - TIR'!$C$14)*D965),'Ejercicio 3 - TIR'!$E$14-SQRT(('Ejercicio 3 - TIR'!$E$14-'Ejercicio 3 - TIR'!$C$14)*('Ejercicio 3 - TIR'!$E$14-'Ejercicio 3 - TIR'!$D$14)*(1-D965)))</f>
        <v>29370.6926272117</v>
      </c>
      <c r="F965" s="16">
        <f ca="1" t="shared" si="7189"/>
        <v>0.730209908350926</v>
      </c>
      <c r="G965" s="17">
        <f ca="1">IF(F965&lt;=('Ejercicio 3 - TIR'!$D$18-'Ejercicio 3 - TIR'!$C$18)/('Ejercicio 3 - TIR'!$E$18-'Ejercicio 3 - TIR'!$C$18),'Ejercicio 3 - TIR'!$C$18+SQRT(('Ejercicio 3 - TIR'!$E$18-'Ejercicio 3 - TIR'!$C$18)*('Ejercicio 3 - TIR'!$D$18-'Ejercicio 3 - TIR'!$C$18)*F965),'Ejercicio 3 - TIR'!$E$18-SQRT(('Ejercicio 3 - TIR'!$E$18-'Ejercicio 3 - TIR'!$C$18)*('Ejercicio 3 - TIR'!$E$18-'Ejercicio 3 - TIR'!$D$18)*(1-F965)))</f>
        <v>40501.7495763708</v>
      </c>
      <c r="H965" s="16">
        <f ca="1" t="shared" ref="H965:L965" si="7190">RAND()</f>
        <v>0.647962703019681</v>
      </c>
      <c r="I965" s="17">
        <f ca="1">IF(H965&lt;=('Ejercicio 3 - TIR'!$D$18-'Ejercicio 3 - TIR'!$C$18)/('Ejercicio 3 - TIR'!$E$18-'Ejercicio 3 - TIR'!$C$18),'Ejercicio 3 - TIR'!$C$18+SQRT(('Ejercicio 3 - TIR'!$E$18-'Ejercicio 3 - TIR'!$C$18)*('Ejercicio 3 - TIR'!$D$18-'Ejercicio 3 - TIR'!$C$18)*H965),'Ejercicio 3 - TIR'!$E$18-SQRT(('Ejercicio 3 - TIR'!$E$18-'Ejercicio 3 - TIR'!$C$18)*('Ejercicio 3 - TIR'!$E$18-'Ejercicio 3 - TIR'!$D$18)*(1-H965)))</f>
        <v>39858.7223032679</v>
      </c>
      <c r="J965" s="16">
        <f ca="1" t="shared" si="7190"/>
        <v>0.620621305242206</v>
      </c>
      <c r="K965" s="17">
        <f ca="1">IF(J965&lt;=('Ejercicio 3 - TIR'!$D$18-'Ejercicio 3 - TIR'!$C$18)/('Ejercicio 3 - TIR'!$E$18-'Ejercicio 3 - TIR'!$C$18),'Ejercicio 3 - TIR'!$C$18+SQRT(('Ejercicio 3 - TIR'!$E$18-'Ejercicio 3 - TIR'!$C$18)*('Ejercicio 3 - TIR'!$D$18-'Ejercicio 3 - TIR'!$C$18)*J965),'Ejercicio 3 - TIR'!$E$18-SQRT(('Ejercicio 3 - TIR'!$E$18-'Ejercicio 3 - TIR'!$C$18)*('Ejercicio 3 - TIR'!$E$18-'Ejercicio 3 - TIR'!$D$18)*(1-J965)))</f>
        <v>39648.4815274908</v>
      </c>
      <c r="L965" s="16">
        <f ca="1" t="shared" si="7190"/>
        <v>0.82894210619776</v>
      </c>
      <c r="M965" s="17">
        <f ca="1">IF(L965&lt;=('Ejercicio 3 - TIR'!$D$18-'Ejercicio 3 - TIR'!$C$18)/('Ejercicio 3 - TIR'!$E$18-'Ejercicio 3 - TIR'!$C$18),'Ejercicio 3 - TIR'!$C$18+SQRT(('Ejercicio 3 - TIR'!$E$18-'Ejercicio 3 - TIR'!$C$18)*('Ejercicio 3 - TIR'!$D$18-'Ejercicio 3 - TIR'!$C$18)*L965),'Ejercicio 3 - TIR'!$E$18-SQRT(('Ejercicio 3 - TIR'!$E$18-'Ejercicio 3 - TIR'!$C$18)*('Ejercicio 3 - TIR'!$E$18-'Ejercicio 3 - TIR'!$D$18)*(1-L965)))</f>
        <v>41418.192909275</v>
      </c>
      <c r="N965" s="16">
        <f ca="1" t="shared" ref="N965:R965" si="7191">RAND()</f>
        <v>0.149318919784763</v>
      </c>
      <c r="O965" s="17">
        <f ca="1">IF(N965&lt;=('Ejercicio 3 - TIR'!$D$18-'Ejercicio 3 - TIR'!$C$18)/('Ejercicio 3 - TIR'!$E$18-'Ejercicio 3 - TIR'!$C$18),'Ejercicio 3 - TIR'!$C$18+SQRT(('Ejercicio 3 - TIR'!$E$18-'Ejercicio 3 - TIR'!$C$18)*('Ejercicio 3 - TIR'!$D$18-'Ejercicio 3 - TIR'!$C$18)*N965),'Ejercicio 3 - TIR'!$E$18-SQRT(('Ejercicio 3 - TIR'!$E$18-'Ejercicio 3 - TIR'!$C$18)*('Ejercicio 3 - TIR'!$E$18-'Ejercicio 3 - TIR'!$D$18)*(1-N965)))</f>
        <v>34732.6354146199</v>
      </c>
      <c r="P965" s="16">
        <f ca="1" t="shared" si="7191"/>
        <v>0.558101245732399</v>
      </c>
      <c r="Q965" s="18">
        <f ca="1">IF(P965&lt;=('Ejercicio 3 - TIR'!$D$22-'Ejercicio 3 - TIR'!$C$22)/('Ejercicio 3 - TIR'!$E$22-'Ejercicio 3 - TIR'!$C$22),'Ejercicio 3 - TIR'!$C$22+SQRT(('Ejercicio 3 - TIR'!$E$22-'Ejercicio 3 - TIR'!$C$22)*('Ejercicio 3 - TIR'!$D$22-'Ejercicio 3 - TIR'!$C$22)*P965),'Ejercicio 3 - TIR'!$E$22-SQRT(('Ejercicio 3 - TIR'!$E$22-'Ejercicio 3 - TIR'!$C$22)*('Ejercicio 3 - TIR'!$E$22-'Ejercicio 3 - TIR'!$D$22)*(1-P965)))</f>
        <v>0.15179684844416</v>
      </c>
      <c r="R965" s="16">
        <f ca="1" t="shared" si="7191"/>
        <v>0.621440237610669</v>
      </c>
      <c r="S965" s="18">
        <f ca="1">IF(R965&lt;=('Ejercicio 3 - TIR'!$D$23-'Ejercicio 3 - TIR'!$C$23)/('Ejercicio 3 - TIR'!$E$23-'Ejercicio 3 - TIR'!$C$23),'Ejercicio 3 - TIR'!$C$23+SQRT(('Ejercicio 3 - TIR'!$E$23-'Ejercicio 3 - TIR'!$C$23)*('Ejercicio 3 - TIR'!$D$23-'Ejercicio 3 - TIR'!$C$23)*R965),'Ejercicio 3 - TIR'!$E$23-SQRT(('Ejercicio 3 - TIR'!$E$23-'Ejercicio 3 - TIR'!$C$23)*('Ejercicio 3 - TIR'!$E$23-'Ejercicio 3 - TIR'!$D$23)*(1-R965)))</f>
        <v>0.153896215364419</v>
      </c>
      <c r="T965" s="16">
        <f ca="1" t="shared" ref="T965:X965" si="7192">RAND()</f>
        <v>0.412552311873878</v>
      </c>
      <c r="U965" s="18">
        <f ca="1">IF(T965&lt;=('Ejercicio 3 - TIR'!$D$24-'Ejercicio 3 - TIR'!$C$24)/('Ejercicio 3 - TIR'!$E$24-'Ejercicio 3 - TIR'!$C$24),'Ejercicio 3 - TIR'!$C$24+SQRT(('Ejercicio 3 - TIR'!$E$24-'Ejercicio 3 - TIR'!$C$24)*('Ejercicio 3 - TIR'!$D$24-'Ejercicio 3 - TIR'!$C$24)*T965),'Ejercicio 3 - TIR'!$E$24-SQRT(('Ejercicio 3 - TIR'!$E$24-'Ejercicio 3 - TIR'!$C$24)*('Ejercicio 3 - TIR'!$E$24-'Ejercicio 3 - TIR'!$D$24)*(1-T965)))</f>
        <v>0.179433991488331</v>
      </c>
      <c r="V965" s="16">
        <f ca="1" t="shared" si="7192"/>
        <v>0.239118719943159</v>
      </c>
      <c r="W965" s="18">
        <f ca="1">IF(V965&lt;=('Ejercicio 3 - TIR'!$D$25-'Ejercicio 3 - TIR'!$C$25)/('Ejercicio 3 - TIR'!$E$25-'Ejercicio 3 - TIR'!$C$25),'Ejercicio 3 - TIR'!$C$25+SQRT(('Ejercicio 3 - TIR'!$E$25-'Ejercicio 3 - TIR'!$C$25)*('Ejercicio 3 - TIR'!$D$25-'Ejercicio 3 - TIR'!$C$25)*V965),'Ejercicio 3 - TIR'!$E$25-SQRT(('Ejercicio 3 - TIR'!$E$25-'Ejercicio 3 - TIR'!$C$25)*('Ejercicio 3 - TIR'!$E$25-'Ejercicio 3 - TIR'!$D$25)*(1-V965)))</f>
        <v>0.19829661739012</v>
      </c>
      <c r="X965" s="16">
        <f ca="1" t="shared" si="7192"/>
        <v>0.368730964662637</v>
      </c>
      <c r="Y965" s="18">
        <f ca="1">IF(X965&lt;=('Ejercicio 3 - TIR'!$D$26-'Ejercicio 3 - TIR'!$C$26)/('Ejercicio 3 - TIR'!$E$26-'Ejercicio 3 - TIR'!$C$26),'Ejercicio 3 - TIR'!$C$26+SQRT(('Ejercicio 3 - TIR'!$E$26-'Ejercicio 3 - TIR'!$C$26)*('Ejercicio 3 - TIR'!$D$26-'Ejercicio 3 - TIR'!$C$26)*X965),'Ejercicio 3 - TIR'!$E$26-SQRT(('Ejercicio 3 - TIR'!$E$26-'Ejercicio 3 - TIR'!$C$26)*('Ejercicio 3 - TIR'!$E$26-'Ejercicio 3 - TIR'!$D$26)*(1-X965)))</f>
        <v>0.221614618346527</v>
      </c>
      <c r="Z965" s="16">
        <f ca="1" t="shared" si="7144"/>
        <v>1.15179684844416</v>
      </c>
      <c r="AA965" s="16">
        <f ca="1" t="shared" si="7145"/>
        <v>1.32905402428838</v>
      </c>
      <c r="AB965" s="16">
        <f ca="1" t="shared" si="7146"/>
        <v>1.56753149277007</v>
      </c>
      <c r="AC965" s="16">
        <f ca="1" t="shared" si="7147"/>
        <v>1.87836768543887</v>
      </c>
      <c r="AD965" s="16">
        <f ca="1" t="shared" si="7148"/>
        <v>2.29464142316185</v>
      </c>
      <c r="AE965" s="15">
        <f ca="1" t="shared" si="7149"/>
        <v>4458.37857743286</v>
      </c>
      <c r="AF965" s="15">
        <f ca="1" t="shared" si="7150"/>
        <v>5144.50616716158</v>
      </c>
      <c r="AG965" s="15">
        <f ca="1" t="shared" si="7151"/>
        <v>6067.60544297172</v>
      </c>
      <c r="AH965" s="15">
        <f ca="1" t="shared" si="7152"/>
        <v>7270.79107797089</v>
      </c>
      <c r="AI965" s="15">
        <f ca="1" t="shared" si="7153"/>
        <v>8882.10466779274</v>
      </c>
      <c r="AJ965" s="17">
        <f ca="1" t="shared" si="7154"/>
        <v>46649.7875185384</v>
      </c>
      <c r="AK965" s="17">
        <f ca="1" t="shared" si="7155"/>
        <v>52974.3952801513</v>
      </c>
      <c r="AL965" s="17">
        <f ca="1" t="shared" si="7156"/>
        <v>62150.2434348544</v>
      </c>
      <c r="AM965" s="17">
        <f ca="1" t="shared" si="7157"/>
        <v>77798.5951500553</v>
      </c>
      <c r="AN965" s="17">
        <f ca="1" t="shared" si="7158"/>
        <v>79698.943957965</v>
      </c>
      <c r="AO965" s="17">
        <f ca="1">C965/'Ejercicio 3 - TIR'!$D$7</f>
        <v>13013.97572895</v>
      </c>
      <c r="AP965" s="17">
        <f ca="1" t="shared" si="7159"/>
        <v>33635.8117895884</v>
      </c>
      <c r="AQ965" s="17">
        <f ca="1" t="shared" si="7160"/>
        <v>39960.4195512013</v>
      </c>
      <c r="AR965" s="17">
        <f ca="1" t="shared" si="7161"/>
        <v>49136.2677059044</v>
      </c>
      <c r="AS965" s="17">
        <f ca="1" t="shared" si="7162"/>
        <v>64784.6194211053</v>
      </c>
      <c r="AT965" s="17">
        <f ca="1" t="shared" si="7163"/>
        <v>66684.968229015</v>
      </c>
      <c r="AU965" s="17">
        <f ca="1">AP965*'Ejercicio 3 - TIR'!$D$5</f>
        <v>16817.9058947942</v>
      </c>
      <c r="AV965" s="17">
        <f ca="1">AQ965*'Ejercicio 3 - TIR'!$D$5</f>
        <v>19980.2097756006</v>
      </c>
      <c r="AW965" s="17">
        <f ca="1">AR965*'Ejercicio 3 - TIR'!$D$5</f>
        <v>24568.1338529522</v>
      </c>
      <c r="AX965" s="17">
        <f ca="1">AS965*'Ejercicio 3 - TIR'!$D$5</f>
        <v>32392.3097105526</v>
      </c>
      <c r="AY965" s="17">
        <f ca="1">AT965*'Ejercicio 3 - TIR'!$D$5</f>
        <v>33342.4841145075</v>
      </c>
      <c r="AZ965" s="17">
        <f ca="1" t="shared" ref="AZ965:BD965" si="7193">AJ965-AU965-AE965</f>
        <v>25373.5030463114</v>
      </c>
      <c r="BA965" s="17">
        <f ca="1" t="shared" si="7193"/>
        <v>27849.6793373891</v>
      </c>
      <c r="BB965" s="17">
        <f ca="1" t="shared" si="7193"/>
        <v>31514.5041389305</v>
      </c>
      <c r="BC965" s="17">
        <f ca="1" t="shared" si="7193"/>
        <v>38135.4943615317</v>
      </c>
      <c r="BD965" s="17">
        <f ca="1" t="shared" si="7193"/>
        <v>37474.3551756648</v>
      </c>
      <c r="BE965" s="17">
        <f ca="1" t="shared" ref="BE965:BI965" si="7194">AZ965/Z965</f>
        <v>22029.4951150333</v>
      </c>
      <c r="BF965" s="17">
        <f ca="1" t="shared" si="7194"/>
        <v>20954.5126296131</v>
      </c>
      <c r="BG965" s="17">
        <f ca="1" t="shared" si="7194"/>
        <v>20104.5428970868</v>
      </c>
      <c r="BH965" s="17">
        <f ca="1" t="shared" si="7194"/>
        <v>20302.4650909184</v>
      </c>
      <c r="BI965" s="17">
        <f ca="1" t="shared" si="7194"/>
        <v>16331.2467026015</v>
      </c>
      <c r="BJ965" s="17">
        <f ca="1" t="shared" si="7166"/>
        <v>67395.2079293543</v>
      </c>
      <c r="BK965" s="17">
        <f ca="1" t="shared" si="7167"/>
        <v>29862.4077876716</v>
      </c>
      <c r="BL965" s="17">
        <f ca="1" t="shared" si="7168"/>
        <v>97257.6157170259</v>
      </c>
      <c r="BM965" s="17">
        <f ca="1">BK965*'Ejercicio 3 - TIR'!$D$5</f>
        <v>14931.2038938358</v>
      </c>
      <c r="BN965" s="17">
        <f ca="1" t="shared" si="7169"/>
        <v>82326.4118231901</v>
      </c>
      <c r="BO965" s="17">
        <f ca="1" t="shared" si="7170"/>
        <v>35877.6804916867</v>
      </c>
      <c r="BP965" s="17">
        <f ca="1" t="shared" si="7171"/>
        <v>-94440.5712719617</v>
      </c>
      <c r="BQ965" s="17">
        <f ca="1" t="shared" ref="BQ965:BT965" si="7195">BE965</f>
        <v>22029.4951150333</v>
      </c>
      <c r="BR965" s="17">
        <f ca="1" t="shared" si="7195"/>
        <v>20954.5126296131</v>
      </c>
      <c r="BS965" s="17">
        <f ca="1" t="shared" si="7195"/>
        <v>20104.5428970868</v>
      </c>
      <c r="BT965" s="17">
        <f ca="1" t="shared" si="7195"/>
        <v>20302.4650909184</v>
      </c>
      <c r="BU965" s="17">
        <f ca="1" t="shared" si="7173"/>
        <v>52208.9271942882</v>
      </c>
      <c r="BV965" s="19">
        <f ca="1" t="shared" si="7174"/>
        <v>11.5391985648167</v>
      </c>
    </row>
    <row r="966" ht="15" customHeight="1" spans="1:74">
      <c r="A966" s="15">
        <v>965</v>
      </c>
      <c r="B966" s="16">
        <f ca="1" t="shared" ref="B966:F966" si="7196">RAND()</f>
        <v>0.462836826533123</v>
      </c>
      <c r="C966" s="17">
        <f ca="1">IF(B966&lt;=('Ejercicio 3 - TIR'!$D$13-'Ejercicio 3 - TIR'!$C$13)/('Ejercicio 3 - TIR'!$E$13-'Ejercicio 3 - TIR'!$C$13),'Ejercicio 3 - TIR'!$C$13+SQRT(('Ejercicio 3 - TIR'!$E$13-'Ejercicio 3 - TIR'!$C$13)*('Ejercicio 3 - TIR'!$D$13-'Ejercicio 3 - TIR'!$C$13)*B966),'Ejercicio 3 - TIR'!$E$13-SQRT(('Ejercicio 3 - TIR'!$E$13-'Ejercicio 3 - TIR'!$C$13)*('Ejercicio 3 - TIR'!$E$13-'Ejercicio 3 - TIR'!$D$13)*(1-B966)))</f>
        <v>74611.108567717</v>
      </c>
      <c r="D966" s="16">
        <f ca="1" t="shared" si="7196"/>
        <v>0.440229642653904</v>
      </c>
      <c r="E966" s="17">
        <f ca="1">IF(D966&lt;=('Ejercicio 3 - TIR'!$D$14-'Ejercicio 3 - TIR'!$C$14)/('Ejercicio 3 - TIR'!$E$14-'Ejercicio 3 - TIR'!$C$14),'Ejercicio 3 - TIR'!$C$14+SQRT(('Ejercicio 3 - TIR'!$E$14-'Ejercicio 3 - TIR'!$C$14)*('Ejercicio 3 - TIR'!$D$14-'Ejercicio 3 - TIR'!$C$14)*D966),'Ejercicio 3 - TIR'!$E$14-SQRT(('Ejercicio 3 - TIR'!$E$14-'Ejercicio 3 - TIR'!$C$14)*('Ejercicio 3 - TIR'!$E$14-'Ejercicio 3 - TIR'!$D$14)*(1-D966)))</f>
        <v>30836.7280078613</v>
      </c>
      <c r="F966" s="16">
        <f ca="1" t="shared" si="7196"/>
        <v>0.188817648467785</v>
      </c>
      <c r="G966" s="17">
        <f ca="1">IF(F966&lt;=('Ejercicio 3 - TIR'!$D$18-'Ejercicio 3 - TIR'!$C$18)/('Ejercicio 3 - TIR'!$E$18-'Ejercicio 3 - TIR'!$C$18),'Ejercicio 3 - TIR'!$C$18+SQRT(('Ejercicio 3 - TIR'!$E$18-'Ejercicio 3 - TIR'!$C$18)*('Ejercicio 3 - TIR'!$D$18-'Ejercicio 3 - TIR'!$C$18)*F966),'Ejercicio 3 - TIR'!$E$18-SQRT(('Ejercicio 3 - TIR'!$E$18-'Ejercicio 3 - TIR'!$C$18)*('Ejercicio 3 - TIR'!$E$18-'Ejercicio 3 - TIR'!$D$18)*(1-F966)))</f>
        <v>35321.9025987111</v>
      </c>
      <c r="H966" s="16">
        <f ca="1" t="shared" ref="H966:L966" si="7197">RAND()</f>
        <v>0.941224803522889</v>
      </c>
      <c r="I966" s="17">
        <f ca="1">IF(H966&lt;=('Ejercicio 3 - TIR'!$D$18-'Ejercicio 3 - TIR'!$C$18)/('Ejercicio 3 - TIR'!$E$18-'Ejercicio 3 - TIR'!$C$18),'Ejercicio 3 - TIR'!$C$18+SQRT(('Ejercicio 3 - TIR'!$E$18-'Ejercicio 3 - TIR'!$C$18)*('Ejercicio 3 - TIR'!$D$18-'Ejercicio 3 - TIR'!$C$18)*H966),'Ejercicio 3 - TIR'!$E$18-SQRT(('Ejercicio 3 - TIR'!$E$18-'Ejercicio 3 - TIR'!$C$18)*('Ejercicio 3 - TIR'!$E$18-'Ejercicio 3 - TIR'!$D$18)*(1-H966)))</f>
        <v>42900.4429667705</v>
      </c>
      <c r="J966" s="16">
        <f ca="1" t="shared" si="7197"/>
        <v>0.536218094756794</v>
      </c>
      <c r="K966" s="17">
        <f ca="1">IF(J966&lt;=('Ejercicio 3 - TIR'!$D$18-'Ejercicio 3 - TIR'!$C$18)/('Ejercicio 3 - TIR'!$E$18-'Ejercicio 3 - TIR'!$C$18),'Ejercicio 3 - TIR'!$C$18+SQRT(('Ejercicio 3 - TIR'!$E$18-'Ejercicio 3 - TIR'!$C$18)*('Ejercicio 3 - TIR'!$D$18-'Ejercicio 3 - TIR'!$C$18)*J966),'Ejercicio 3 - TIR'!$E$18-SQRT(('Ejercicio 3 - TIR'!$E$18-'Ejercicio 3 - TIR'!$C$18)*('Ejercicio 3 - TIR'!$E$18-'Ejercicio 3 - TIR'!$D$18)*(1-J966)))</f>
        <v>38968.4287483103</v>
      </c>
      <c r="L966" s="16">
        <f ca="1" t="shared" si="7197"/>
        <v>0.563793882259118</v>
      </c>
      <c r="M966" s="17">
        <f ca="1">IF(L966&lt;=('Ejercicio 3 - TIR'!$D$18-'Ejercicio 3 - TIR'!$C$18)/('Ejercicio 3 - TIR'!$E$18-'Ejercicio 3 - TIR'!$C$18),'Ejercicio 3 - TIR'!$C$18+SQRT(('Ejercicio 3 - TIR'!$E$18-'Ejercicio 3 - TIR'!$C$18)*('Ejercicio 3 - TIR'!$D$18-'Ejercicio 3 - TIR'!$C$18)*L966),'Ejercicio 3 - TIR'!$E$18-SQRT(('Ejercicio 3 - TIR'!$E$18-'Ejercicio 3 - TIR'!$C$18)*('Ejercicio 3 - TIR'!$E$18-'Ejercicio 3 - TIR'!$D$18)*(1-L966)))</f>
        <v>39196.14497161</v>
      </c>
      <c r="N966" s="16">
        <f ca="1" t="shared" ref="N966:R966" si="7198">RAND()</f>
        <v>0.0022650082601039</v>
      </c>
      <c r="O966" s="17">
        <f ca="1">IF(N966&lt;=('Ejercicio 3 - TIR'!$D$18-'Ejercicio 3 - TIR'!$C$18)/('Ejercicio 3 - TIR'!$E$18-'Ejercicio 3 - TIR'!$C$18),'Ejercicio 3 - TIR'!$C$18+SQRT(('Ejercicio 3 - TIR'!$E$18-'Ejercicio 3 - TIR'!$C$18)*('Ejercicio 3 - TIR'!$D$18-'Ejercicio 3 - TIR'!$C$18)*N966),'Ejercicio 3 - TIR'!$E$18-SQRT(('Ejercicio 3 - TIR'!$E$18-'Ejercicio 3 - TIR'!$C$18)*('Ejercicio 3 - TIR'!$E$18-'Ejercicio 3 - TIR'!$D$18)*(1-N966)))</f>
        <v>30582.8818396687</v>
      </c>
      <c r="P966" s="16">
        <f ca="1" t="shared" si="7198"/>
        <v>0.551236104022165</v>
      </c>
      <c r="Q966" s="18">
        <f ca="1">IF(P966&lt;=('Ejercicio 3 - TIR'!$D$22-'Ejercicio 3 - TIR'!$C$22)/('Ejercicio 3 - TIR'!$E$22-'Ejercicio 3 - TIR'!$C$22),'Ejercicio 3 - TIR'!$C$22+SQRT(('Ejercicio 3 - TIR'!$E$22-'Ejercicio 3 - TIR'!$C$22)*('Ejercicio 3 - TIR'!$D$22-'Ejercicio 3 - TIR'!$C$22)*P966),'Ejercicio 3 - TIR'!$E$22-SQRT(('Ejercicio 3 - TIR'!$E$22-'Ejercicio 3 - TIR'!$C$22)*('Ejercicio 3 - TIR'!$E$22-'Ejercicio 3 - TIR'!$D$22)*(1-P966)))</f>
        <v>0.151578616980166</v>
      </c>
      <c r="R966" s="16">
        <f ca="1" t="shared" si="7198"/>
        <v>0.732917104582256</v>
      </c>
      <c r="S966" s="18">
        <f ca="1">IF(R966&lt;=('Ejercicio 3 - TIR'!$D$23-'Ejercicio 3 - TIR'!$C$23)/('Ejercicio 3 - TIR'!$E$23-'Ejercicio 3 - TIR'!$C$23),'Ejercicio 3 - TIR'!$C$23+SQRT(('Ejercicio 3 - TIR'!$E$23-'Ejercicio 3 - TIR'!$C$23)*('Ejercicio 3 - TIR'!$D$23-'Ejercicio 3 - TIR'!$C$23)*R966),'Ejercicio 3 - TIR'!$E$23-SQRT(('Ejercicio 3 - TIR'!$E$23-'Ejercicio 3 - TIR'!$C$23)*('Ejercicio 3 - TIR'!$E$23-'Ejercicio 3 - TIR'!$D$23)*(1-R966)))</f>
        <v>0.158074006025908</v>
      </c>
      <c r="T966" s="16">
        <f ca="1" t="shared" ref="T966:X966" si="7199">RAND()</f>
        <v>0.962093643276948</v>
      </c>
      <c r="U966" s="18">
        <f ca="1">IF(T966&lt;=('Ejercicio 3 - TIR'!$D$24-'Ejercicio 3 - TIR'!$C$24)/('Ejercicio 3 - TIR'!$E$24-'Ejercicio 3 - TIR'!$C$24),'Ejercicio 3 - TIR'!$C$24+SQRT(('Ejercicio 3 - TIR'!$E$24-'Ejercicio 3 - TIR'!$C$24)*('Ejercicio 3 - TIR'!$D$24-'Ejercicio 3 - TIR'!$C$24)*T966),'Ejercicio 3 - TIR'!$E$24-SQRT(('Ejercicio 3 - TIR'!$E$24-'Ejercicio 3 - TIR'!$C$24)*('Ejercicio 3 - TIR'!$E$24-'Ejercicio 3 - TIR'!$D$24)*(1-T966)))</f>
        <v>0.209697679930009</v>
      </c>
      <c r="V966" s="16">
        <f ca="1" t="shared" si="7199"/>
        <v>0.0438871548219344</v>
      </c>
      <c r="W966" s="18">
        <f ca="1">IF(V966&lt;=('Ejercicio 3 - TIR'!$D$25-'Ejercicio 3 - TIR'!$C$25)/('Ejercicio 3 - TIR'!$E$25-'Ejercicio 3 - TIR'!$C$25),'Ejercicio 3 - TIR'!$C$25+SQRT(('Ejercicio 3 - TIR'!$E$25-'Ejercicio 3 - TIR'!$C$25)*('Ejercicio 3 - TIR'!$D$25-'Ejercicio 3 - TIR'!$C$25)*V966),'Ejercicio 3 - TIR'!$E$25-SQRT(('Ejercicio 3 - TIR'!$E$25-'Ejercicio 3 - TIR'!$C$25)*('Ejercicio 3 - TIR'!$E$25-'Ejercicio 3 - TIR'!$D$25)*(1-V966)))</f>
        <v>0.187838495821949</v>
      </c>
      <c r="X966" s="16">
        <f ca="1" t="shared" si="7199"/>
        <v>0.115230087036055</v>
      </c>
      <c r="Y966" s="18">
        <f ca="1">IF(X966&lt;=('Ejercicio 3 - TIR'!$D$26-'Ejercicio 3 - TIR'!$C$26)/('Ejercicio 3 - TIR'!$E$26-'Ejercicio 3 - TIR'!$C$26),'Ejercicio 3 - TIR'!$C$26+SQRT(('Ejercicio 3 - TIR'!$E$26-'Ejercicio 3 - TIR'!$C$26)*('Ejercicio 3 - TIR'!$D$26-'Ejercicio 3 - TIR'!$C$26)*X966),'Ejercicio 3 - TIR'!$E$26-SQRT(('Ejercicio 3 - TIR'!$E$26-'Ejercicio 3 - TIR'!$C$26)*('Ejercicio 3 - TIR'!$E$26-'Ejercicio 3 - TIR'!$D$26)*(1-X966)))</f>
        <v>0.207638629056629</v>
      </c>
      <c r="Z966" s="16">
        <f ca="1" t="shared" si="7144"/>
        <v>1.15157861698017</v>
      </c>
      <c r="AA966" s="16">
        <f ca="1" t="shared" si="7145"/>
        <v>1.33361326222</v>
      </c>
      <c r="AB966" s="16">
        <f ca="1" t="shared" si="7146"/>
        <v>1.61326886923142</v>
      </c>
      <c r="AC966" s="16">
        <f ca="1" t="shared" si="7147"/>
        <v>1.91630286698422</v>
      </c>
      <c r="AD966" s="16">
        <f ca="1" t="shared" si="7148"/>
        <v>2.31420136714212</v>
      </c>
      <c r="AE966" s="15">
        <f ca="1" t="shared" si="7149"/>
        <v>4674.18858362516</v>
      </c>
      <c r="AF966" s="15">
        <f ca="1" t="shared" si="7150"/>
        <v>5413.05629795935</v>
      </c>
      <c r="AG966" s="15">
        <f ca="1" t="shared" si="7151"/>
        <v>6548.16164497195</v>
      </c>
      <c r="AH966" s="15">
        <f ca="1" t="shared" si="7152"/>
        <v>7778.15847876246</v>
      </c>
      <c r="AI966" s="15">
        <f ca="1" t="shared" si="7153"/>
        <v>9393.20464187789</v>
      </c>
      <c r="AJ966" s="17">
        <f ca="1" t="shared" si="7154"/>
        <v>40675.9477437318</v>
      </c>
      <c r="AK966" s="17">
        <f ca="1" t="shared" si="7155"/>
        <v>57212.5996955977</v>
      </c>
      <c r="AL966" s="17">
        <f ca="1" t="shared" si="7156"/>
        <v>62866.5529825117</v>
      </c>
      <c r="AM966" s="17">
        <f ca="1" t="shared" si="7157"/>
        <v>75111.6849838255</v>
      </c>
      <c r="AN966" s="17">
        <f ca="1" t="shared" si="7158"/>
        <v>70774.9469645071</v>
      </c>
      <c r="AO966" s="17">
        <f ca="1">C966/'Ejercicio 3 - TIR'!$D$7</f>
        <v>14922.2217135434</v>
      </c>
      <c r="AP966" s="17">
        <f ca="1" t="shared" si="7159"/>
        <v>25753.7260301884</v>
      </c>
      <c r="AQ966" s="17">
        <f ca="1" t="shared" si="7160"/>
        <v>42290.3779820543</v>
      </c>
      <c r="AR966" s="17">
        <f ca="1" t="shared" si="7161"/>
        <v>47944.3312689683</v>
      </c>
      <c r="AS966" s="17">
        <f ca="1" t="shared" si="7162"/>
        <v>60189.4632702821</v>
      </c>
      <c r="AT966" s="17">
        <f ca="1" t="shared" si="7163"/>
        <v>55852.7252509637</v>
      </c>
      <c r="AU966" s="17">
        <f ca="1">AP966*'Ejercicio 3 - TIR'!$D$5</f>
        <v>12876.8630150942</v>
      </c>
      <c r="AV966" s="17">
        <f ca="1">AQ966*'Ejercicio 3 - TIR'!$D$5</f>
        <v>21145.1889910271</v>
      </c>
      <c r="AW966" s="17">
        <f ca="1">AR966*'Ejercicio 3 - TIR'!$D$5</f>
        <v>23972.1656344842</v>
      </c>
      <c r="AX966" s="17">
        <f ca="1">AS966*'Ejercicio 3 - TIR'!$D$5</f>
        <v>30094.7316351411</v>
      </c>
      <c r="AY966" s="17">
        <f ca="1">AT966*'Ejercicio 3 - TIR'!$D$5</f>
        <v>27926.3626254819</v>
      </c>
      <c r="AZ966" s="17">
        <f ca="1" t="shared" ref="AZ966:BD966" si="7200">AJ966-AU966-AE966</f>
        <v>23124.8961450125</v>
      </c>
      <c r="BA966" s="17">
        <f ca="1" t="shared" si="7200"/>
        <v>30654.3544066112</v>
      </c>
      <c r="BB966" s="17">
        <f ca="1" t="shared" si="7200"/>
        <v>32346.2257030556</v>
      </c>
      <c r="BC966" s="17">
        <f ca="1" t="shared" si="7200"/>
        <v>37238.794869922</v>
      </c>
      <c r="BD966" s="17">
        <f ca="1" t="shared" si="7200"/>
        <v>33455.3796971474</v>
      </c>
      <c r="BE966" s="17">
        <f ca="1" t="shared" ref="BE966:BI966" si="7201">AZ966/Z966</f>
        <v>20081.039890836</v>
      </c>
      <c r="BF966" s="17">
        <f ca="1" t="shared" si="7201"/>
        <v>22985.9399835171</v>
      </c>
      <c r="BG966" s="17">
        <f ca="1" t="shared" si="7201"/>
        <v>20050.1145964998</v>
      </c>
      <c r="BH966" s="17">
        <f ca="1" t="shared" si="7201"/>
        <v>19432.6249318441</v>
      </c>
      <c r="BI966" s="17">
        <f ca="1" t="shared" si="7201"/>
        <v>14456.5551520966</v>
      </c>
      <c r="BJ966" s="17">
        <f ca="1" t="shared" si="7166"/>
        <v>71362.3981139821</v>
      </c>
      <c r="BK966" s="17">
        <f ca="1" t="shared" si="7167"/>
        <v>34533.0258902799</v>
      </c>
      <c r="BL966" s="17">
        <f ca="1" t="shared" si="7168"/>
        <v>105895.424004262</v>
      </c>
      <c r="BM966" s="17">
        <f ca="1">BK966*'Ejercicio 3 - TIR'!$D$5</f>
        <v>17266.51294514</v>
      </c>
      <c r="BN966" s="17">
        <f ca="1" t="shared" si="7169"/>
        <v>88628.9110591221</v>
      </c>
      <c r="BO966" s="17">
        <f ca="1" t="shared" si="7170"/>
        <v>38297.838864633</v>
      </c>
      <c r="BP966" s="17">
        <f ca="1" t="shared" si="7171"/>
        <v>-105447.836575578</v>
      </c>
      <c r="BQ966" s="17">
        <f ca="1" t="shared" ref="BQ966:BT966" si="7202">BE966</f>
        <v>20081.039890836</v>
      </c>
      <c r="BR966" s="17">
        <f ca="1" t="shared" si="7202"/>
        <v>22985.9399835171</v>
      </c>
      <c r="BS966" s="17">
        <f ca="1" t="shared" si="7202"/>
        <v>20050.1145964998</v>
      </c>
      <c r="BT966" s="17">
        <f ca="1" t="shared" si="7202"/>
        <v>19432.6249318441</v>
      </c>
      <c r="BU966" s="17">
        <f ca="1" t="shared" si="7173"/>
        <v>52754.3940167296</v>
      </c>
      <c r="BV966" s="19">
        <f ca="1" t="shared" si="7174"/>
        <v>7.67325556587324</v>
      </c>
    </row>
    <row r="967" ht="15" customHeight="1" spans="1:74">
      <c r="A967" s="15">
        <v>966</v>
      </c>
      <c r="B967" s="16">
        <f ca="1" t="shared" ref="B967:F967" si="7203">RAND()</f>
        <v>0.940536888709621</v>
      </c>
      <c r="C967" s="17">
        <f ca="1">IF(B967&lt;=('Ejercicio 3 - TIR'!$D$13-'Ejercicio 3 - TIR'!$C$13)/('Ejercicio 3 - TIR'!$E$13-'Ejercicio 3 - TIR'!$C$13),'Ejercicio 3 - TIR'!$C$13+SQRT(('Ejercicio 3 - TIR'!$E$13-'Ejercicio 3 - TIR'!$C$13)*('Ejercicio 3 - TIR'!$D$13-'Ejercicio 3 - TIR'!$C$13)*B967),'Ejercicio 3 - TIR'!$E$13-SQRT(('Ejercicio 3 - TIR'!$E$13-'Ejercicio 3 - TIR'!$C$13)*('Ejercicio 3 - TIR'!$E$13-'Ejercicio 3 - TIR'!$D$13)*(1-B967)))</f>
        <v>91552.7676989173</v>
      </c>
      <c r="D967" s="16">
        <f ca="1" t="shared" si="7203"/>
        <v>0.686804833015364</v>
      </c>
      <c r="E967" s="17">
        <f ca="1">IF(D967&lt;=('Ejercicio 3 - TIR'!$D$14-'Ejercicio 3 - TIR'!$C$14)/('Ejercicio 3 - TIR'!$E$14-'Ejercicio 3 - TIR'!$C$14),'Ejercicio 3 - TIR'!$C$14+SQRT(('Ejercicio 3 - TIR'!$E$14-'Ejercicio 3 - TIR'!$C$14)*('Ejercicio 3 - TIR'!$D$14-'Ejercicio 3 - TIR'!$C$14)*D967),'Ejercicio 3 - TIR'!$E$14-SQRT(('Ejercicio 3 - TIR'!$E$14-'Ejercicio 3 - TIR'!$C$14)*('Ejercicio 3 - TIR'!$E$14-'Ejercicio 3 - TIR'!$D$14)*(1-D967)))</f>
        <v>33145.8570887604</v>
      </c>
      <c r="F967" s="16">
        <f ca="1" t="shared" si="7203"/>
        <v>0.601693592901374</v>
      </c>
      <c r="G967" s="17">
        <f ca="1">IF(F967&lt;=('Ejercicio 3 - TIR'!$D$18-'Ejercicio 3 - TIR'!$C$18)/('Ejercicio 3 - TIR'!$E$18-'Ejercicio 3 - TIR'!$C$18),'Ejercicio 3 - TIR'!$C$18+SQRT(('Ejercicio 3 - TIR'!$E$18-'Ejercicio 3 - TIR'!$C$18)*('Ejercicio 3 - TIR'!$D$18-'Ejercicio 3 - TIR'!$C$18)*F967),'Ejercicio 3 - TIR'!$E$18-SQRT(('Ejercicio 3 - TIR'!$E$18-'Ejercicio 3 - TIR'!$C$18)*('Ejercicio 3 - TIR'!$E$18-'Ejercicio 3 - TIR'!$D$18)*(1-F967)))</f>
        <v>39500.2125731589</v>
      </c>
      <c r="H967" s="16">
        <f ca="1" t="shared" ref="H967:L967" si="7204">RAND()</f>
        <v>0.451195895768579</v>
      </c>
      <c r="I967" s="17">
        <f ca="1">IF(H967&lt;=('Ejercicio 3 - TIR'!$D$18-'Ejercicio 3 - TIR'!$C$18)/('Ejercicio 3 - TIR'!$E$18-'Ejercicio 3 - TIR'!$C$18),'Ejercicio 3 - TIR'!$C$18+SQRT(('Ejercicio 3 - TIR'!$E$18-'Ejercicio 3 - TIR'!$C$18)*('Ejercicio 3 - TIR'!$D$18-'Ejercicio 3 - TIR'!$C$18)*H967),'Ejercicio 3 - TIR'!$E$18-SQRT(('Ejercicio 3 - TIR'!$E$18-'Ejercicio 3 - TIR'!$C$18)*('Ejercicio 3 - TIR'!$E$18-'Ejercicio 3 - TIR'!$D$18)*(1-H967)))</f>
        <v>38226.7481039161</v>
      </c>
      <c r="J967" s="16">
        <f ca="1" t="shared" si="7204"/>
        <v>0.468336452350806</v>
      </c>
      <c r="K967" s="17">
        <f ca="1">IF(J967&lt;=('Ejercicio 3 - TIR'!$D$18-'Ejercicio 3 - TIR'!$C$18)/('Ejercicio 3 - TIR'!$E$18-'Ejercicio 3 - TIR'!$C$18),'Ejercicio 3 - TIR'!$C$18+SQRT(('Ejercicio 3 - TIR'!$E$18-'Ejercicio 3 - TIR'!$C$18)*('Ejercicio 3 - TIR'!$D$18-'Ejercicio 3 - TIR'!$C$18)*J967),'Ejercicio 3 - TIR'!$E$18-SQRT(('Ejercicio 3 - TIR'!$E$18-'Ejercicio 3 - TIR'!$C$18)*('Ejercicio 3 - TIR'!$E$18-'Ejercicio 3 - TIR'!$D$18)*(1-J967)))</f>
        <v>38381.5552168211</v>
      </c>
      <c r="L967" s="16">
        <f ca="1" t="shared" si="7204"/>
        <v>0.827735591346376</v>
      </c>
      <c r="M967" s="17">
        <f ca="1">IF(L967&lt;=('Ejercicio 3 - TIR'!$D$18-'Ejercicio 3 - TIR'!$C$18)/('Ejercicio 3 - TIR'!$E$18-'Ejercicio 3 - TIR'!$C$18),'Ejercicio 3 - TIR'!$C$18+SQRT(('Ejercicio 3 - TIR'!$E$18-'Ejercicio 3 - TIR'!$C$18)*('Ejercicio 3 - TIR'!$D$18-'Ejercicio 3 - TIR'!$C$18)*L967),'Ejercicio 3 - TIR'!$E$18-SQRT(('Ejercicio 3 - TIR'!$E$18-'Ejercicio 3 - TIR'!$C$18)*('Ejercicio 3 - TIR'!$E$18-'Ejercicio 3 - TIR'!$D$18)*(1-L967)))</f>
        <v>41405.5834063061</v>
      </c>
      <c r="N967" s="16">
        <f ca="1" t="shared" ref="N967:R967" si="7205">RAND()</f>
        <v>0.530268993529563</v>
      </c>
      <c r="O967" s="17">
        <f ca="1">IF(N967&lt;=('Ejercicio 3 - TIR'!$D$18-'Ejercicio 3 - TIR'!$C$18)/('Ejercicio 3 - TIR'!$E$18-'Ejercicio 3 - TIR'!$C$18),'Ejercicio 3 - TIR'!$C$18+SQRT(('Ejercicio 3 - TIR'!$E$18-'Ejercicio 3 - TIR'!$C$18)*('Ejercicio 3 - TIR'!$D$18-'Ejercicio 3 - TIR'!$C$18)*N967),'Ejercicio 3 - TIR'!$E$18-SQRT(('Ejercicio 3 - TIR'!$E$18-'Ejercicio 3 - TIR'!$C$18)*('Ejercicio 3 - TIR'!$E$18-'Ejercicio 3 - TIR'!$D$18)*(1-N967)))</f>
        <v>38918.5396242566</v>
      </c>
      <c r="P967" s="16">
        <f ca="1" t="shared" si="7205"/>
        <v>0.282106004041805</v>
      </c>
      <c r="Q967" s="18">
        <f ca="1">IF(P967&lt;=('Ejercicio 3 - TIR'!$D$22-'Ejercicio 3 - TIR'!$C$22)/('Ejercicio 3 - TIR'!$E$22-'Ejercicio 3 - TIR'!$C$22),'Ejercicio 3 - TIR'!$C$22+SQRT(('Ejercicio 3 - TIR'!$E$22-'Ejercicio 3 - TIR'!$C$22)*('Ejercicio 3 - TIR'!$D$22-'Ejercicio 3 - TIR'!$C$22)*P967),'Ejercicio 3 - TIR'!$E$22-SQRT(('Ejercicio 3 - TIR'!$E$22-'Ejercicio 3 - TIR'!$C$22)*('Ejercicio 3 - TIR'!$E$22-'Ejercicio 3 - TIR'!$D$22)*(1-P967)))</f>
        <v>0.142534214148163</v>
      </c>
      <c r="R967" s="16">
        <f ca="1" t="shared" si="7205"/>
        <v>0.809148374230618</v>
      </c>
      <c r="S967" s="18">
        <f ca="1">IF(R967&lt;=('Ejercicio 3 - TIR'!$D$23-'Ejercicio 3 - TIR'!$C$23)/('Ejercicio 3 - TIR'!$E$23-'Ejercicio 3 - TIR'!$C$23),'Ejercicio 3 - TIR'!$C$23+SQRT(('Ejercicio 3 - TIR'!$E$23-'Ejercicio 3 - TIR'!$C$23)*('Ejercicio 3 - TIR'!$D$23-'Ejercicio 3 - TIR'!$C$23)*R967),'Ejercicio 3 - TIR'!$E$23-SQRT(('Ejercicio 3 - TIR'!$E$23-'Ejercicio 3 - TIR'!$C$23)*('Ejercicio 3 - TIR'!$E$23-'Ejercicio 3 - TIR'!$D$23)*(1-R967)))</f>
        <v>0.161465358746798</v>
      </c>
      <c r="T967" s="16">
        <f ca="1" t="shared" ref="T967:X967" si="7206">RAND()</f>
        <v>0.514020092361404</v>
      </c>
      <c r="U967" s="18">
        <f ca="1">IF(T967&lt;=('Ejercicio 3 - TIR'!$D$24-'Ejercicio 3 - TIR'!$C$24)/('Ejercicio 3 - TIR'!$E$24-'Ejercicio 3 - TIR'!$C$24),'Ejercicio 3 - TIR'!$C$24+SQRT(('Ejercicio 3 - TIR'!$E$24-'Ejercicio 3 - TIR'!$C$24)*('Ejercicio 3 - TIR'!$D$24-'Ejercicio 3 - TIR'!$C$24)*T967),'Ejercicio 3 - TIR'!$E$24-SQRT(('Ejercicio 3 - TIR'!$E$24-'Ejercicio 3 - TIR'!$C$24)*('Ejercicio 3 - TIR'!$E$24-'Ejercicio 3 - TIR'!$D$24)*(1-T967)))</f>
        <v>0.183111739789086</v>
      </c>
      <c r="V967" s="16">
        <f ca="1" t="shared" si="7206"/>
        <v>0.402115805385576</v>
      </c>
      <c r="W967" s="18">
        <f ca="1">IF(V967&lt;=('Ejercicio 3 - TIR'!$D$25-'Ejercicio 3 - TIR'!$C$25)/('Ejercicio 3 - TIR'!$E$25-'Ejercicio 3 - TIR'!$C$25),'Ejercicio 3 - TIR'!$C$25+SQRT(('Ejercicio 3 - TIR'!$E$25-'Ejercicio 3 - TIR'!$C$25)*('Ejercicio 3 - TIR'!$D$25-'Ejercicio 3 - TIR'!$C$25)*V967),'Ejercicio 3 - TIR'!$E$25-SQRT(('Ejercicio 3 - TIR'!$E$25-'Ejercicio 3 - TIR'!$C$25)*('Ejercicio 3 - TIR'!$E$25-'Ejercicio 3 - TIR'!$D$25)*(1-V967)))</f>
        <v>0.204255113060032</v>
      </c>
      <c r="X967" s="16">
        <f ca="1" t="shared" si="7206"/>
        <v>0.372928992048279</v>
      </c>
      <c r="Y967" s="18">
        <f ca="1">IF(X967&lt;=('Ejercicio 3 - TIR'!$D$26-'Ejercicio 3 - TIR'!$C$26)/('Ejercicio 3 - TIR'!$E$26-'Ejercicio 3 - TIR'!$C$26),'Ejercicio 3 - TIR'!$C$26+SQRT(('Ejercicio 3 - TIR'!$E$26-'Ejercicio 3 - TIR'!$C$26)*('Ejercicio 3 - TIR'!$D$26-'Ejercicio 3 - TIR'!$C$26)*X967),'Ejercicio 3 - TIR'!$E$26-SQRT(('Ejercicio 3 - TIR'!$E$26-'Ejercicio 3 - TIR'!$C$26)*('Ejercicio 3 - TIR'!$E$26-'Ejercicio 3 - TIR'!$D$26)*(1-X967)))</f>
        <v>0.221809077658631</v>
      </c>
      <c r="Z967" s="16">
        <f ca="1" t="shared" si="7144"/>
        <v>1.14253421414816</v>
      </c>
      <c r="AA967" s="16">
        <f ca="1" t="shared" si="7145"/>
        <v>1.32701391091609</v>
      </c>
      <c r="AB967" s="16">
        <f ca="1" t="shared" si="7146"/>
        <v>1.57000573686825</v>
      </c>
      <c r="AC967" s="16">
        <f ca="1" t="shared" si="7147"/>
        <v>1.89068743615717</v>
      </c>
      <c r="AD967" s="16">
        <f ca="1" t="shared" si="7148"/>
        <v>2.31005907251196</v>
      </c>
      <c r="AE967" s="15">
        <f ca="1" t="shared" si="7149"/>
        <v>4724.41869241377</v>
      </c>
      <c r="AF967" s="15">
        <f ca="1" t="shared" si="7150"/>
        <v>5487.24865145444</v>
      </c>
      <c r="AG967" s="15">
        <f ca="1" t="shared" si="7151"/>
        <v>6492.02829867758</v>
      </c>
      <c r="AH967" s="15">
        <f ca="1" t="shared" si="7152"/>
        <v>7818.0582728129</v>
      </c>
      <c r="AI967" s="15">
        <f ca="1" t="shared" si="7153"/>
        <v>9552.17456738695</v>
      </c>
      <c r="AJ967" s="17">
        <f ca="1" t="shared" si="7154"/>
        <v>45130.3443309595</v>
      </c>
      <c r="AK967" s="17">
        <f ca="1" t="shared" si="7155"/>
        <v>50727.4265029818</v>
      </c>
      <c r="AL967" s="17">
        <f ca="1" t="shared" si="7156"/>
        <v>60259.2618803347</v>
      </c>
      <c r="AM967" s="17">
        <f ca="1" t="shared" si="7157"/>
        <v>78285.016333061</v>
      </c>
      <c r="AN967" s="17">
        <f ca="1" t="shared" si="7158"/>
        <v>89904.12554793</v>
      </c>
      <c r="AO967" s="17">
        <f ca="1">C967/'Ejercicio 3 - TIR'!$D$7</f>
        <v>18310.5535397835</v>
      </c>
      <c r="AP967" s="17">
        <f ca="1" t="shared" si="7159"/>
        <v>26819.790791176</v>
      </c>
      <c r="AQ967" s="17">
        <f ca="1" t="shared" si="7160"/>
        <v>32416.8729631983</v>
      </c>
      <c r="AR967" s="17">
        <f ca="1" t="shared" si="7161"/>
        <v>41948.7083405512</v>
      </c>
      <c r="AS967" s="17">
        <f ca="1" t="shared" si="7162"/>
        <v>59974.4627932775</v>
      </c>
      <c r="AT967" s="17">
        <f ca="1" t="shared" si="7163"/>
        <v>71593.5720081465</v>
      </c>
      <c r="AU967" s="17">
        <f ca="1">AP967*'Ejercicio 3 - TIR'!$D$5</f>
        <v>13409.895395588</v>
      </c>
      <c r="AV967" s="17">
        <f ca="1">AQ967*'Ejercicio 3 - TIR'!$D$5</f>
        <v>16208.4364815992</v>
      </c>
      <c r="AW967" s="17">
        <f ca="1">AR967*'Ejercicio 3 - TIR'!$D$5</f>
        <v>20974.3541702756</v>
      </c>
      <c r="AX967" s="17">
        <f ca="1">AS967*'Ejercicio 3 - TIR'!$D$5</f>
        <v>29987.2313966388</v>
      </c>
      <c r="AY967" s="17">
        <f ca="1">AT967*'Ejercicio 3 - TIR'!$D$5</f>
        <v>35796.7860040733</v>
      </c>
      <c r="AZ967" s="17">
        <f ca="1" t="shared" ref="AZ967:BD967" si="7207">AJ967-AU967-AE967</f>
        <v>26996.0302429577</v>
      </c>
      <c r="BA967" s="17">
        <f ca="1" t="shared" si="7207"/>
        <v>29031.7413699282</v>
      </c>
      <c r="BB967" s="17">
        <f ca="1" t="shared" si="7207"/>
        <v>32792.8794113815</v>
      </c>
      <c r="BC967" s="17">
        <f ca="1" t="shared" si="7207"/>
        <v>40479.7266636093</v>
      </c>
      <c r="BD967" s="17">
        <f ca="1" t="shared" si="7207"/>
        <v>44555.1649764698</v>
      </c>
      <c r="BE967" s="17">
        <f ca="1" t="shared" ref="BE967:BI967" si="7208">AZ967/Z967</f>
        <v>23628.2029095164</v>
      </c>
      <c r="BF967" s="17">
        <f ca="1" t="shared" si="7208"/>
        <v>21877.4958808732</v>
      </c>
      <c r="BG967" s="17">
        <f ca="1" t="shared" si="7208"/>
        <v>20887.1080157928</v>
      </c>
      <c r="BH967" s="17">
        <f ca="1" t="shared" si="7208"/>
        <v>21410.0574687715</v>
      </c>
      <c r="BI967" s="17">
        <f ca="1" t="shared" si="7208"/>
        <v>19287.4569774618</v>
      </c>
      <c r="BJ967" s="17">
        <f ca="1" t="shared" si="7166"/>
        <v>76568.8878840759</v>
      </c>
      <c r="BK967" s="17">
        <f ca="1" t="shared" si="7167"/>
        <v>42298.4603272928</v>
      </c>
      <c r="BL967" s="17">
        <f ca="1" t="shared" si="7168"/>
        <v>118867.348211369</v>
      </c>
      <c r="BM967" s="17">
        <f ca="1">BK967*'Ejercicio 3 - TIR'!$D$5</f>
        <v>21149.2301636464</v>
      </c>
      <c r="BN967" s="17">
        <f ca="1" t="shared" si="7169"/>
        <v>97718.1180477222</v>
      </c>
      <c r="BO967" s="17">
        <f ca="1" t="shared" si="7170"/>
        <v>42301.1338586522</v>
      </c>
      <c r="BP967" s="17">
        <f ca="1" t="shared" si="7171"/>
        <v>-124698.624787678</v>
      </c>
      <c r="BQ967" s="17">
        <f ca="1" t="shared" ref="BQ967:BT967" si="7209">BE967</f>
        <v>23628.2029095164</v>
      </c>
      <c r="BR967" s="17">
        <f ca="1" t="shared" si="7209"/>
        <v>21877.4958808732</v>
      </c>
      <c r="BS967" s="17">
        <f ca="1" t="shared" si="7209"/>
        <v>20887.1080157928</v>
      </c>
      <c r="BT967" s="17">
        <f ca="1" t="shared" si="7209"/>
        <v>21410.0574687715</v>
      </c>
      <c r="BU967" s="17">
        <f ca="1" t="shared" si="7173"/>
        <v>61588.590836114</v>
      </c>
      <c r="BV967" s="19">
        <f ca="1" t="shared" si="7174"/>
        <v>5.38660194865948</v>
      </c>
    </row>
    <row r="968" ht="15" customHeight="1" spans="1:74">
      <c r="A968" s="15">
        <v>967</v>
      </c>
      <c r="B968" s="16">
        <f ca="1" t="shared" ref="B968:F968" si="7210">RAND()</f>
        <v>0.120413569761387</v>
      </c>
      <c r="C968" s="17">
        <f ca="1">IF(B968&lt;=('Ejercicio 3 - TIR'!$D$13-'Ejercicio 3 - TIR'!$C$13)/('Ejercicio 3 - TIR'!$E$13-'Ejercicio 3 - TIR'!$C$13),'Ejercicio 3 - TIR'!$C$13+SQRT(('Ejercicio 3 - TIR'!$E$13-'Ejercicio 3 - TIR'!$C$13)*('Ejercicio 3 - TIR'!$D$13-'Ejercicio 3 - TIR'!$C$13)*B968),'Ejercicio 3 - TIR'!$E$13-SQRT(('Ejercicio 3 - TIR'!$E$13-'Ejercicio 3 - TIR'!$C$13)*('Ejercicio 3 - TIR'!$E$13-'Ejercicio 3 - TIR'!$D$13)*(1-B968)))</f>
        <v>66940.1316921622</v>
      </c>
      <c r="D968" s="16">
        <f ca="1" t="shared" si="7210"/>
        <v>0.611266504971014</v>
      </c>
      <c r="E968" s="17">
        <f ca="1">IF(D968&lt;=('Ejercicio 3 - TIR'!$D$14-'Ejercicio 3 - TIR'!$C$14)/('Ejercicio 3 - TIR'!$E$14-'Ejercicio 3 - TIR'!$C$14),'Ejercicio 3 - TIR'!$C$14+SQRT(('Ejercicio 3 - TIR'!$E$14-'Ejercicio 3 - TIR'!$C$14)*('Ejercicio 3 - TIR'!$D$14-'Ejercicio 3 - TIR'!$C$14)*D968),'Ejercicio 3 - TIR'!$E$14-SQRT(('Ejercicio 3 - TIR'!$E$14-'Ejercicio 3 - TIR'!$C$14)*('Ejercicio 3 - TIR'!$E$14-'Ejercicio 3 - TIR'!$D$14)*(1-D968)))</f>
        <v>32363.8999316177</v>
      </c>
      <c r="F968" s="16">
        <f ca="1" t="shared" si="7210"/>
        <v>0.259962204994823</v>
      </c>
      <c r="G968" s="17">
        <f ca="1">IF(F968&lt;=('Ejercicio 3 - TIR'!$D$18-'Ejercicio 3 - TIR'!$C$18)/('Ejercicio 3 - TIR'!$E$18-'Ejercicio 3 - TIR'!$C$18),'Ejercicio 3 - TIR'!$C$18+SQRT(('Ejercicio 3 - TIR'!$E$18-'Ejercicio 3 - TIR'!$C$18)*('Ejercicio 3 - TIR'!$D$18-'Ejercicio 3 - TIR'!$C$18)*F968),'Ejercicio 3 - TIR'!$E$18-SQRT(('Ejercicio 3 - TIR'!$E$18-'Ejercicio 3 - TIR'!$C$18)*('Ejercicio 3 - TIR'!$E$18-'Ejercicio 3 - TIR'!$D$18)*(1-F968)))</f>
        <v>36244.5440785716</v>
      </c>
      <c r="H968" s="16">
        <f ca="1" t="shared" ref="H968:L968" si="7211">RAND()</f>
        <v>0.10784145822913</v>
      </c>
      <c r="I968" s="17">
        <f ca="1">IF(H968&lt;=('Ejercicio 3 - TIR'!$D$18-'Ejercicio 3 - TIR'!$C$18)/('Ejercicio 3 - TIR'!$E$18-'Ejercicio 3 - TIR'!$C$18),'Ejercicio 3 - TIR'!$C$18+SQRT(('Ejercicio 3 - TIR'!$E$18-'Ejercicio 3 - TIR'!$C$18)*('Ejercicio 3 - TIR'!$D$18-'Ejercicio 3 - TIR'!$C$18)*H968),'Ejercicio 3 - TIR'!$E$18-SQRT(('Ejercicio 3 - TIR'!$E$18-'Ejercicio 3 - TIR'!$C$18)*('Ejercicio 3 - TIR'!$E$18-'Ejercicio 3 - TIR'!$D$18)*(1-H968)))</f>
        <v>34021.9670230336</v>
      </c>
      <c r="J968" s="16">
        <f ca="1" t="shared" si="7211"/>
        <v>0.829955660470444</v>
      </c>
      <c r="K968" s="17">
        <f ca="1">IF(J968&lt;=('Ejercicio 3 - TIR'!$D$18-'Ejercicio 3 - TIR'!$C$18)/('Ejercicio 3 - TIR'!$E$18-'Ejercicio 3 - TIR'!$C$18),'Ejercicio 3 - TIR'!$C$18+SQRT(('Ejercicio 3 - TIR'!$E$18-'Ejercicio 3 - TIR'!$C$18)*('Ejercicio 3 - TIR'!$D$18-'Ejercicio 3 - TIR'!$C$18)*J968),'Ejercicio 3 - TIR'!$E$18-SQRT(('Ejercicio 3 - TIR'!$E$18-'Ejercicio 3 - TIR'!$C$18)*('Ejercicio 3 - TIR'!$E$18-'Ejercicio 3 - TIR'!$D$18)*(1-J968)))</f>
        <v>41428.8201578867</v>
      </c>
      <c r="L968" s="16">
        <f ca="1" t="shared" si="7211"/>
        <v>0.353302170544318</v>
      </c>
      <c r="M968" s="17">
        <f ca="1">IF(L968&lt;=('Ejercicio 3 - TIR'!$D$18-'Ejercicio 3 - TIR'!$C$18)/('Ejercicio 3 - TIR'!$E$18-'Ejercicio 3 - TIR'!$C$18),'Ejercicio 3 - TIR'!$C$18+SQRT(('Ejercicio 3 - TIR'!$E$18-'Ejercicio 3 - TIR'!$C$18)*('Ejercicio 3 - TIR'!$D$18-'Ejercicio 3 - TIR'!$C$18)*L968),'Ejercicio 3 - TIR'!$E$18-SQRT(('Ejercicio 3 - TIR'!$E$18-'Ejercicio 3 - TIR'!$C$18)*('Ejercicio 3 - TIR'!$E$18-'Ejercicio 3 - TIR'!$D$18)*(1-L968)))</f>
        <v>37279.788841831</v>
      </c>
      <c r="N968" s="16">
        <f ca="1" t="shared" ref="N968:R968" si="7212">RAND()</f>
        <v>0.563549481537447</v>
      </c>
      <c r="O968" s="17">
        <f ca="1">IF(N968&lt;=('Ejercicio 3 - TIR'!$D$18-'Ejercicio 3 - TIR'!$C$18)/('Ejercicio 3 - TIR'!$E$18-'Ejercicio 3 - TIR'!$C$18),'Ejercicio 3 - TIR'!$C$18+SQRT(('Ejercicio 3 - TIR'!$E$18-'Ejercicio 3 - TIR'!$C$18)*('Ejercicio 3 - TIR'!$D$18-'Ejercicio 3 - TIR'!$C$18)*N968),'Ejercicio 3 - TIR'!$E$18-SQRT(('Ejercicio 3 - TIR'!$E$18-'Ejercicio 3 - TIR'!$C$18)*('Ejercicio 3 - TIR'!$E$18-'Ejercicio 3 - TIR'!$D$18)*(1-N968)))</f>
        <v>39194.1515231487</v>
      </c>
      <c r="P968" s="16">
        <f ca="1" t="shared" si="7212"/>
        <v>0.639894099763549</v>
      </c>
      <c r="Q968" s="18">
        <f ca="1">IF(P968&lt;=('Ejercicio 3 - TIR'!$D$22-'Ejercicio 3 - TIR'!$C$22)/('Ejercicio 3 - TIR'!$E$22-'Ejercicio 3 - TIR'!$C$22),'Ejercicio 3 - TIR'!$C$22+SQRT(('Ejercicio 3 - TIR'!$E$22-'Ejercicio 3 - TIR'!$C$22)*('Ejercicio 3 - TIR'!$D$22-'Ejercicio 3 - TIR'!$C$22)*P968),'Ejercicio 3 - TIR'!$E$22-SQRT(('Ejercicio 3 - TIR'!$E$22-'Ejercicio 3 - TIR'!$C$22)*('Ejercicio 3 - TIR'!$E$22-'Ejercicio 3 - TIR'!$D$22)*(1-P968)))</f>
        <v>0.154540412013828</v>
      </c>
      <c r="R968" s="16">
        <f ca="1" t="shared" si="7212"/>
        <v>0.548691201896269</v>
      </c>
      <c r="S968" s="18">
        <f ca="1">IF(R968&lt;=('Ejercicio 3 - TIR'!$D$23-'Ejercicio 3 - TIR'!$C$23)/('Ejercicio 3 - TIR'!$E$23-'Ejercicio 3 - TIR'!$C$23),'Ejercicio 3 - TIR'!$C$23+SQRT(('Ejercicio 3 - TIR'!$E$23-'Ejercicio 3 - TIR'!$C$23)*('Ejercicio 3 - TIR'!$D$23-'Ejercicio 3 - TIR'!$C$23)*R968),'Ejercicio 3 - TIR'!$E$23-SQRT(('Ejercicio 3 - TIR'!$E$23-'Ejercicio 3 - TIR'!$C$23)*('Ejercicio 3 - TIR'!$E$23-'Ejercicio 3 - TIR'!$D$23)*(1-R968)))</f>
        <v>0.151498143278258</v>
      </c>
      <c r="T968" s="16">
        <f ca="1" t="shared" ref="T968:X968" si="7213">RAND()</f>
        <v>0.130454690152902</v>
      </c>
      <c r="U968" s="18">
        <f ca="1">IF(T968&lt;=('Ejercicio 3 - TIR'!$D$24-'Ejercicio 3 - TIR'!$C$24)/('Ejercicio 3 - TIR'!$E$24-'Ejercicio 3 - TIR'!$C$24),'Ejercicio 3 - TIR'!$C$24+SQRT(('Ejercicio 3 - TIR'!$E$24-'Ejercicio 3 - TIR'!$C$24)*('Ejercicio 3 - TIR'!$D$24-'Ejercicio 3 - TIR'!$C$24)*T968),'Ejercicio 3 - TIR'!$E$24-SQRT(('Ejercicio 3 - TIR'!$E$24-'Ejercicio 3 - TIR'!$C$24)*('Ejercicio 3 - TIR'!$E$24-'Ejercicio 3 - TIR'!$D$24)*(1-T968)))</f>
        <v>0.166551581474925</v>
      </c>
      <c r="V968" s="16">
        <f ca="1" t="shared" si="7213"/>
        <v>0.194241633202232</v>
      </c>
      <c r="W968" s="18">
        <f ca="1">IF(V968&lt;=('Ejercicio 3 - TIR'!$D$25-'Ejercicio 3 - TIR'!$C$25)/('Ejercicio 3 - TIR'!$E$25-'Ejercicio 3 - TIR'!$C$25),'Ejercicio 3 - TIR'!$C$25+SQRT(('Ejercicio 3 - TIR'!$E$25-'Ejercicio 3 - TIR'!$C$25)*('Ejercicio 3 - TIR'!$D$25-'Ejercicio 3 - TIR'!$C$25)*V968),'Ejercicio 3 - TIR'!$E$25-SQRT(('Ejercicio 3 - TIR'!$E$25-'Ejercicio 3 - TIR'!$C$25)*('Ejercicio 3 - TIR'!$E$25-'Ejercicio 3 - TIR'!$D$25)*(1-V968)))</f>
        <v>0.196490551430535</v>
      </c>
      <c r="X968" s="16">
        <f ca="1" t="shared" si="7213"/>
        <v>0.317368165324268</v>
      </c>
      <c r="Y968" s="18">
        <f ca="1">IF(X968&lt;=('Ejercicio 3 - TIR'!$D$26-'Ejercicio 3 - TIR'!$C$26)/('Ejercicio 3 - TIR'!$E$26-'Ejercicio 3 - TIR'!$C$26),'Ejercicio 3 - TIR'!$C$26+SQRT(('Ejercicio 3 - TIR'!$E$26-'Ejercicio 3 - TIR'!$C$26)*('Ejercicio 3 - TIR'!$D$26-'Ejercicio 3 - TIR'!$C$26)*X968),'Ejercicio 3 - TIR'!$E$26-SQRT(('Ejercicio 3 - TIR'!$E$26-'Ejercicio 3 - TIR'!$C$26)*('Ejercicio 3 - TIR'!$E$26-'Ejercicio 3 - TIR'!$D$26)*(1-X968)))</f>
        <v>0.219272752627239</v>
      </c>
      <c r="Z968" s="16">
        <f ca="1" t="shared" si="7144"/>
        <v>1.15454041201383</v>
      </c>
      <c r="AA968" s="16">
        <f ca="1" t="shared" si="7145"/>
        <v>1.32945114077364</v>
      </c>
      <c r="AB968" s="16">
        <f ca="1" t="shared" si="7146"/>
        <v>1.55087333076313</v>
      </c>
      <c r="AC968" s="16">
        <f ca="1" t="shared" si="7147"/>
        <v>1.85560528672369</v>
      </c>
      <c r="AD968" s="16">
        <f ca="1" t="shared" si="7148"/>
        <v>2.26248896573325</v>
      </c>
      <c r="AE968" s="15">
        <f ca="1" t="shared" si="7149"/>
        <v>5001.53042980651</v>
      </c>
      <c r="AF968" s="15">
        <f ca="1" t="shared" si="7150"/>
        <v>5759.25300347191</v>
      </c>
      <c r="AG968" s="15">
        <f ca="1" t="shared" si="7151"/>
        <v>6718.46569931437</v>
      </c>
      <c r="AH968" s="15">
        <f ca="1" t="shared" si="7152"/>
        <v>8038.58072933978</v>
      </c>
      <c r="AI968" s="15">
        <f ca="1" t="shared" si="7153"/>
        <v>9801.2224530784</v>
      </c>
      <c r="AJ968" s="17">
        <f ca="1" t="shared" si="7154"/>
        <v>41845.7908537274</v>
      </c>
      <c r="AK968" s="17">
        <f ca="1" t="shared" si="7155"/>
        <v>45230.5428701351</v>
      </c>
      <c r="AL968" s="17">
        <f ca="1" t="shared" si="7156"/>
        <v>64250.8523078484</v>
      </c>
      <c r="AM968" s="17">
        <f ca="1" t="shared" si="7157"/>
        <v>69176.5732628445</v>
      </c>
      <c r="AN968" s="17">
        <f ca="1" t="shared" si="7158"/>
        <v>88676.3353424009</v>
      </c>
      <c r="AO968" s="17">
        <f ca="1">C968/'Ejercicio 3 - TIR'!$D$7</f>
        <v>13388.0263384324</v>
      </c>
      <c r="AP968" s="17">
        <f ca="1" t="shared" si="7159"/>
        <v>28457.764515295</v>
      </c>
      <c r="AQ968" s="17">
        <f ca="1" t="shared" si="7160"/>
        <v>31842.5165317026</v>
      </c>
      <c r="AR968" s="17">
        <f ca="1" t="shared" si="7161"/>
        <v>50862.825969416</v>
      </c>
      <c r="AS968" s="17">
        <f ca="1" t="shared" si="7162"/>
        <v>55788.546924412</v>
      </c>
      <c r="AT968" s="17">
        <f ca="1" t="shared" si="7163"/>
        <v>75288.3090039685</v>
      </c>
      <c r="AU968" s="17">
        <f ca="1">AP968*'Ejercicio 3 - TIR'!$D$5</f>
        <v>14228.8822576475</v>
      </c>
      <c r="AV968" s="17">
        <f ca="1">AQ968*'Ejercicio 3 - TIR'!$D$5</f>
        <v>15921.2582658513</v>
      </c>
      <c r="AW968" s="17">
        <f ca="1">AR968*'Ejercicio 3 - TIR'!$D$5</f>
        <v>25431.412984708</v>
      </c>
      <c r="AX968" s="17">
        <f ca="1">AS968*'Ejercicio 3 - TIR'!$D$5</f>
        <v>27894.273462206</v>
      </c>
      <c r="AY968" s="17">
        <f ca="1">AT968*'Ejercicio 3 - TIR'!$D$5</f>
        <v>37644.1545019842</v>
      </c>
      <c r="AZ968" s="17">
        <f ca="1" t="shared" ref="AZ968:BD968" si="7214">AJ968-AU968-AE968</f>
        <v>22615.3781662734</v>
      </c>
      <c r="BA968" s="17">
        <f ca="1" t="shared" si="7214"/>
        <v>23550.0316008118</v>
      </c>
      <c r="BB968" s="17">
        <f ca="1" t="shared" si="7214"/>
        <v>32100.9736238261</v>
      </c>
      <c r="BC968" s="17">
        <f ca="1" t="shared" si="7214"/>
        <v>33243.7190712987</v>
      </c>
      <c r="BD968" s="17">
        <f ca="1" t="shared" si="7214"/>
        <v>41230.9583873383</v>
      </c>
      <c r="BE968" s="17">
        <f ca="1" t="shared" ref="BE968:BI968" si="7215">AZ968/Z968</f>
        <v>19588.2083736039</v>
      </c>
      <c r="BF968" s="17">
        <f ca="1" t="shared" si="7215"/>
        <v>17714.1008635395</v>
      </c>
      <c r="BG968" s="17">
        <f ca="1" t="shared" si="7215"/>
        <v>20698.6431367869</v>
      </c>
      <c r="BH968" s="17">
        <f ca="1" t="shared" si="7215"/>
        <v>17915.2965930566</v>
      </c>
      <c r="BI968" s="17">
        <f ca="1" t="shared" si="7215"/>
        <v>18223.7168940074</v>
      </c>
      <c r="BJ968" s="17">
        <f ca="1" t="shared" si="7166"/>
        <v>73222.9664833802</v>
      </c>
      <c r="BK968" s="17">
        <f ca="1" t="shared" si="7167"/>
        <v>30290.2618636495</v>
      </c>
      <c r="BL968" s="17">
        <f ca="1" t="shared" si="7168"/>
        <v>103513.22834703</v>
      </c>
      <c r="BM968" s="17">
        <f ca="1">BK968*'Ejercicio 3 - TIR'!$D$5</f>
        <v>15145.1309318248</v>
      </c>
      <c r="BN968" s="17">
        <f ca="1" t="shared" si="7169"/>
        <v>88368.0974152049</v>
      </c>
      <c r="BO968" s="17">
        <f ca="1" t="shared" si="7170"/>
        <v>39057.9131008339</v>
      </c>
      <c r="BP968" s="17">
        <f ca="1" t="shared" si="7171"/>
        <v>-99304.03162378</v>
      </c>
      <c r="BQ968" s="17">
        <f ca="1" t="shared" ref="BQ968:BT968" si="7216">BE968</f>
        <v>19588.2083736039</v>
      </c>
      <c r="BR968" s="17">
        <f ca="1" t="shared" si="7216"/>
        <v>17714.1008635395</v>
      </c>
      <c r="BS968" s="17">
        <f ca="1" t="shared" si="7216"/>
        <v>20698.6431367869</v>
      </c>
      <c r="BT968" s="17">
        <f ca="1" t="shared" si="7216"/>
        <v>17915.2965930566</v>
      </c>
      <c r="BU968" s="17">
        <f ca="1" t="shared" si="7173"/>
        <v>57281.6299948413</v>
      </c>
      <c r="BV968" s="19">
        <f ca="1" t="shared" si="7174"/>
        <v>8.83039258259046</v>
      </c>
    </row>
    <row r="969" ht="15" customHeight="1" spans="1:74">
      <c r="A969" s="15">
        <v>968</v>
      </c>
      <c r="B969" s="16">
        <f ca="1" t="shared" ref="B969:F969" si="7217">RAND()</f>
        <v>0.282447335370746</v>
      </c>
      <c r="C969" s="17">
        <f ca="1">IF(B969&lt;=('Ejercicio 3 - TIR'!$D$13-'Ejercicio 3 - TIR'!$C$13)/('Ejercicio 3 - TIR'!$E$13-'Ejercicio 3 - TIR'!$C$13),'Ejercicio 3 - TIR'!$C$13+SQRT(('Ejercicio 3 - TIR'!$E$13-'Ejercicio 3 - TIR'!$C$13)*('Ejercicio 3 - TIR'!$D$13-'Ejercicio 3 - TIR'!$C$13)*B969),'Ejercicio 3 - TIR'!$E$13-SQRT(('Ejercicio 3 - TIR'!$E$13-'Ejercicio 3 - TIR'!$C$13)*('Ejercicio 3 - TIR'!$E$13-'Ejercicio 3 - TIR'!$D$13)*(1-B969)))</f>
        <v>70656.1216340596</v>
      </c>
      <c r="D969" s="16">
        <f ca="1" t="shared" si="7217"/>
        <v>0.495602385867137</v>
      </c>
      <c r="E969" s="17">
        <f ca="1">IF(D969&lt;=('Ejercicio 3 - TIR'!$D$14-'Ejercicio 3 - TIR'!$C$14)/('Ejercicio 3 - TIR'!$E$14-'Ejercicio 3 - TIR'!$C$14),'Ejercicio 3 - TIR'!$C$14+SQRT(('Ejercicio 3 - TIR'!$E$14-'Ejercicio 3 - TIR'!$C$14)*('Ejercicio 3 - TIR'!$D$14-'Ejercicio 3 - TIR'!$C$14)*D969),'Ejercicio 3 - TIR'!$E$14-SQRT(('Ejercicio 3 - TIR'!$E$14-'Ejercicio 3 - TIR'!$C$14)*('Ejercicio 3 - TIR'!$E$14-'Ejercicio 3 - TIR'!$D$14)*(1-D969)))</f>
        <v>31301.7448807287</v>
      </c>
      <c r="F969" s="16">
        <f ca="1" t="shared" si="7217"/>
        <v>0.308277311525312</v>
      </c>
      <c r="G969" s="17">
        <f ca="1">IF(F969&lt;=('Ejercicio 3 - TIR'!$D$18-'Ejercicio 3 - TIR'!$C$18)/('Ejercicio 3 - TIR'!$E$18-'Ejercicio 3 - TIR'!$C$18),'Ejercicio 3 - TIR'!$C$18+SQRT(('Ejercicio 3 - TIR'!$E$18-'Ejercicio 3 - TIR'!$C$18)*('Ejercicio 3 - TIR'!$D$18-'Ejercicio 3 - TIR'!$C$18)*F969),'Ejercicio 3 - TIR'!$E$18-SQRT(('Ejercicio 3 - TIR'!$E$18-'Ejercicio 3 - TIR'!$C$18)*('Ejercicio 3 - TIR'!$E$18-'Ejercicio 3 - TIR'!$D$18)*(1-F969)))</f>
        <v>36800.1174055156</v>
      </c>
      <c r="H969" s="16">
        <f ca="1" t="shared" ref="H969:L969" si="7218">RAND()</f>
        <v>0.783636946952658</v>
      </c>
      <c r="I969" s="17">
        <f ca="1">IF(H969&lt;=('Ejercicio 3 - TIR'!$D$18-'Ejercicio 3 - TIR'!$C$18)/('Ejercicio 3 - TIR'!$E$18-'Ejercicio 3 - TIR'!$C$18),'Ejercicio 3 - TIR'!$C$18+SQRT(('Ejercicio 3 - TIR'!$E$18-'Ejercicio 3 - TIR'!$C$18)*('Ejercicio 3 - TIR'!$D$18-'Ejercicio 3 - TIR'!$C$18)*H969),'Ejercicio 3 - TIR'!$E$18-SQRT(('Ejercicio 3 - TIR'!$E$18-'Ejercicio 3 - TIR'!$C$18)*('Ejercicio 3 - TIR'!$E$18-'Ejercicio 3 - TIR'!$D$18)*(1-H969)))</f>
        <v>40971.696513599</v>
      </c>
      <c r="J969" s="16">
        <f ca="1" t="shared" si="7218"/>
        <v>0.924319899439297</v>
      </c>
      <c r="K969" s="17">
        <f ca="1">IF(J969&lt;=('Ejercicio 3 - TIR'!$D$18-'Ejercicio 3 - TIR'!$C$18)/('Ejercicio 3 - TIR'!$E$18-'Ejercicio 3 - TIR'!$C$18),'Ejercicio 3 - TIR'!$C$18+SQRT(('Ejercicio 3 - TIR'!$E$18-'Ejercicio 3 - TIR'!$C$18)*('Ejercicio 3 - TIR'!$D$18-'Ejercicio 3 - TIR'!$C$18)*J969),'Ejercicio 3 - TIR'!$E$18-SQRT(('Ejercicio 3 - TIR'!$E$18-'Ejercicio 3 - TIR'!$C$18)*('Ejercicio 3 - TIR'!$E$18-'Ejercicio 3 - TIR'!$D$18)*(1-J969)))</f>
        <v>42617.5626887465</v>
      </c>
      <c r="L969" s="16">
        <f ca="1" t="shared" si="7218"/>
        <v>0.866890431207858</v>
      </c>
      <c r="M969" s="17">
        <f ca="1">IF(L969&lt;=('Ejercicio 3 - TIR'!$D$18-'Ejercicio 3 - TIR'!$C$18)/('Ejercicio 3 - TIR'!$E$18-'Ejercicio 3 - TIR'!$C$18),'Ejercicio 3 - TIR'!$C$18+SQRT(('Ejercicio 3 - TIR'!$E$18-'Ejercicio 3 - TIR'!$C$18)*('Ejercicio 3 - TIR'!$D$18-'Ejercicio 3 - TIR'!$C$18)*L969),'Ejercicio 3 - TIR'!$E$18-SQRT(('Ejercicio 3 - TIR'!$E$18-'Ejercicio 3 - TIR'!$C$18)*('Ejercicio 3 - TIR'!$E$18-'Ejercicio 3 - TIR'!$D$18)*(1-L969)))</f>
        <v>41840.3769751107</v>
      </c>
      <c r="N969" s="16">
        <f ca="1" t="shared" ref="N969:R969" si="7219">RAND()</f>
        <v>0.947531523844647</v>
      </c>
      <c r="O969" s="17">
        <f ca="1">IF(N969&lt;=('Ejercicio 3 - TIR'!$D$18-'Ejercicio 3 - TIR'!$C$18)/('Ejercicio 3 - TIR'!$E$18-'Ejercicio 3 - TIR'!$C$18),'Ejercicio 3 - TIR'!$C$18+SQRT(('Ejercicio 3 - TIR'!$E$18-'Ejercicio 3 - TIR'!$C$18)*('Ejercicio 3 - TIR'!$D$18-'Ejercicio 3 - TIR'!$C$18)*N969),'Ejercicio 3 - TIR'!$E$18-SQRT(('Ejercicio 3 - TIR'!$E$18-'Ejercicio 3 - TIR'!$C$18)*('Ejercicio 3 - TIR'!$E$18-'Ejercicio 3 - TIR'!$D$18)*(1-N969)))</f>
        <v>43016.2823508242</v>
      </c>
      <c r="P969" s="16">
        <f ca="1" t="shared" si="7219"/>
        <v>0.566137137712102</v>
      </c>
      <c r="Q969" s="18">
        <f ca="1">IF(P969&lt;=('Ejercicio 3 - TIR'!$D$22-'Ejercicio 3 - TIR'!$C$22)/('Ejercicio 3 - TIR'!$E$22-'Ejercicio 3 - TIR'!$C$22),'Ejercicio 3 - TIR'!$C$22+SQRT(('Ejercicio 3 - TIR'!$E$22-'Ejercicio 3 - TIR'!$C$22)*('Ejercicio 3 - TIR'!$D$22-'Ejercicio 3 - TIR'!$C$22)*P969),'Ejercicio 3 - TIR'!$E$22-SQRT(('Ejercicio 3 - TIR'!$E$22-'Ejercicio 3 - TIR'!$C$22)*('Ejercicio 3 - TIR'!$E$22-'Ejercicio 3 - TIR'!$D$22)*(1-P969)))</f>
        <v>0.15205446096211</v>
      </c>
      <c r="R969" s="16">
        <f ca="1" t="shared" si="7219"/>
        <v>0.84158641999419</v>
      </c>
      <c r="S969" s="18">
        <f ca="1">IF(R969&lt;=('Ejercicio 3 - TIR'!$D$23-'Ejercicio 3 - TIR'!$C$23)/('Ejercicio 3 - TIR'!$E$23-'Ejercicio 3 - TIR'!$C$23),'Ejercicio 3 - TIR'!$C$23+SQRT(('Ejercicio 3 - TIR'!$E$23-'Ejercicio 3 - TIR'!$C$23)*('Ejercicio 3 - TIR'!$D$23-'Ejercicio 3 - TIR'!$C$23)*R969),'Ejercicio 3 - TIR'!$E$23-SQRT(('Ejercicio 3 - TIR'!$E$23-'Ejercicio 3 - TIR'!$C$23)*('Ejercicio 3 - TIR'!$E$23-'Ejercicio 3 - TIR'!$D$23)*(1-R969)))</f>
        <v>0.163113779463407</v>
      </c>
      <c r="T969" s="16">
        <f ca="1" t="shared" ref="T969:X969" si="7220">RAND()</f>
        <v>0.875199509575281</v>
      </c>
      <c r="U969" s="18">
        <f ca="1">IF(T969&lt;=('Ejercicio 3 - TIR'!$D$24-'Ejercicio 3 - TIR'!$C$24)/('Ejercicio 3 - TIR'!$E$24-'Ejercicio 3 - TIR'!$C$24),'Ejercicio 3 - TIR'!$C$24+SQRT(('Ejercicio 3 - TIR'!$E$24-'Ejercicio 3 - TIR'!$C$24)*('Ejercicio 3 - TIR'!$D$24-'Ejercicio 3 - TIR'!$C$24)*T969),'Ejercicio 3 - TIR'!$E$24-SQRT(('Ejercicio 3 - TIR'!$E$24-'Ejercicio 3 - TIR'!$C$24)*('Ejercicio 3 - TIR'!$E$24-'Ejercicio 3 - TIR'!$D$24)*(1-T969)))</f>
        <v>0.201306648957739</v>
      </c>
      <c r="V969" s="16">
        <f ca="1" t="shared" si="7220"/>
        <v>0.41556571530534</v>
      </c>
      <c r="W969" s="18">
        <f ca="1">IF(V969&lt;=('Ejercicio 3 - TIR'!$D$25-'Ejercicio 3 - TIR'!$C$25)/('Ejercicio 3 - TIR'!$E$25-'Ejercicio 3 - TIR'!$C$25),'Ejercicio 3 - TIR'!$C$25+SQRT(('Ejercicio 3 - TIR'!$E$25-'Ejercicio 3 - TIR'!$C$25)*('Ejercicio 3 - TIR'!$D$25-'Ejercicio 3 - TIR'!$C$25)*V969),'Ejercicio 3 - TIR'!$E$25-SQRT(('Ejercicio 3 - TIR'!$E$25-'Ejercicio 3 - TIR'!$C$25)*('Ejercicio 3 - TIR'!$E$25-'Ejercicio 3 - TIR'!$D$25)*(1-V969)))</f>
        <v>0.20477257473135</v>
      </c>
      <c r="X969" s="16">
        <f ca="1" t="shared" si="7220"/>
        <v>0.62932422620512</v>
      </c>
      <c r="Y969" s="18">
        <f ca="1">IF(X969&lt;=('Ejercicio 3 - TIR'!$D$26-'Ejercicio 3 - TIR'!$C$26)/('Ejercicio 3 - TIR'!$E$26-'Ejercicio 3 - TIR'!$C$26),'Ejercicio 3 - TIR'!$C$26+SQRT(('Ejercicio 3 - TIR'!$E$26-'Ejercicio 3 - TIR'!$C$26)*('Ejercicio 3 - TIR'!$D$26-'Ejercicio 3 - TIR'!$C$26)*X969),'Ejercicio 3 - TIR'!$E$26-SQRT(('Ejercicio 3 - TIR'!$E$26-'Ejercicio 3 - TIR'!$C$26)*('Ejercicio 3 - TIR'!$E$26-'Ejercicio 3 - TIR'!$D$26)*(1-X969)))</f>
        <v>0.23526020587338</v>
      </c>
      <c r="Z969" s="16">
        <f ca="1" t="shared" si="7144"/>
        <v>1.15205446096211</v>
      </c>
      <c r="AA969" s="16">
        <f ca="1" t="shared" si="7145"/>
        <v>1.33997041823732</v>
      </c>
      <c r="AB969" s="16">
        <f ca="1" t="shared" si="7146"/>
        <v>1.60971537283517</v>
      </c>
      <c r="AC969" s="16">
        <f ca="1" t="shared" si="7147"/>
        <v>1.93934093431527</v>
      </c>
      <c r="AD969" s="16">
        <f ca="1" t="shared" si="7148"/>
        <v>2.39559068178095</v>
      </c>
      <c r="AE969" s="15">
        <f ca="1" t="shared" si="7149"/>
        <v>4759.5699450127</v>
      </c>
      <c r="AF969" s="15">
        <f ca="1" t="shared" si="7150"/>
        <v>5535.92138736416</v>
      </c>
      <c r="AG969" s="15">
        <f ca="1" t="shared" si="7151"/>
        <v>6650.33917074791</v>
      </c>
      <c r="AH969" s="15">
        <f ca="1" t="shared" si="7152"/>
        <v>8012.14624557871</v>
      </c>
      <c r="AI969" s="15">
        <f ca="1" t="shared" si="7153"/>
        <v>9897.08542080119</v>
      </c>
      <c r="AJ969" s="17">
        <f ca="1" t="shared" si="7154"/>
        <v>42395.7394209537</v>
      </c>
      <c r="AK969" s="17">
        <f ca="1" t="shared" si="7155"/>
        <v>54900.8613132197</v>
      </c>
      <c r="AL969" s="17">
        <f ca="1" t="shared" si="7156"/>
        <v>68602.1458128419</v>
      </c>
      <c r="AM969" s="17">
        <f ca="1" t="shared" si="7157"/>
        <v>81142.7557750141</v>
      </c>
      <c r="AN969" s="17">
        <f ca="1" t="shared" si="7158"/>
        <v>103049.405164493</v>
      </c>
      <c r="AO969" s="17">
        <f ca="1">C969/'Ejercicio 3 - TIR'!$D$7</f>
        <v>14131.2243268119</v>
      </c>
      <c r="AP969" s="17">
        <f ca="1" t="shared" si="7159"/>
        <v>28264.5150941418</v>
      </c>
      <c r="AQ969" s="17">
        <f ca="1" t="shared" si="7160"/>
        <v>40769.6369864078</v>
      </c>
      <c r="AR969" s="17">
        <f ca="1" t="shared" si="7161"/>
        <v>54470.92148603</v>
      </c>
      <c r="AS969" s="17">
        <f ca="1" t="shared" si="7162"/>
        <v>67011.5314482022</v>
      </c>
      <c r="AT969" s="17">
        <f ca="1" t="shared" si="7163"/>
        <v>88918.1808376808</v>
      </c>
      <c r="AU969" s="17">
        <f ca="1">AP969*'Ejercicio 3 - TIR'!$D$5</f>
        <v>14132.2575470709</v>
      </c>
      <c r="AV969" s="17">
        <f ca="1">AQ969*'Ejercicio 3 - TIR'!$D$5</f>
        <v>20384.8184932039</v>
      </c>
      <c r="AW969" s="17">
        <f ca="1">AR969*'Ejercicio 3 - TIR'!$D$5</f>
        <v>27235.460743015</v>
      </c>
      <c r="AX969" s="17">
        <f ca="1">AS969*'Ejercicio 3 - TIR'!$D$5</f>
        <v>33505.7657241011</v>
      </c>
      <c r="AY969" s="17">
        <f ca="1">AT969*'Ejercicio 3 - TIR'!$D$5</f>
        <v>44459.0904188404</v>
      </c>
      <c r="AZ969" s="17">
        <f ca="1" t="shared" ref="AZ969:BD969" si="7221">AJ969-AU969-AE969</f>
        <v>23503.9119288701</v>
      </c>
      <c r="BA969" s="17">
        <f ca="1" t="shared" si="7221"/>
        <v>28980.1214326516</v>
      </c>
      <c r="BB969" s="17">
        <f ca="1" t="shared" si="7221"/>
        <v>34716.345899079</v>
      </c>
      <c r="BC969" s="17">
        <f ca="1" t="shared" si="7221"/>
        <v>39624.8438053343</v>
      </c>
      <c r="BD969" s="17">
        <f ca="1" t="shared" si="7221"/>
        <v>48693.2293248511</v>
      </c>
      <c r="BE969" s="17">
        <f ca="1" t="shared" ref="BE969:BI969" si="7222">AZ969/Z969</f>
        <v>20401.7368321645</v>
      </c>
      <c r="BF969" s="17">
        <f ca="1" t="shared" si="7222"/>
        <v>21627.4337390029</v>
      </c>
      <c r="BG969" s="17">
        <f ca="1" t="shared" si="7222"/>
        <v>21566.7604875597</v>
      </c>
      <c r="BH969" s="17">
        <f ca="1" t="shared" si="7222"/>
        <v>20432.1185121196</v>
      </c>
      <c r="BI969" s="17">
        <f ca="1" t="shared" si="7222"/>
        <v>20326.189150415</v>
      </c>
      <c r="BJ969" s="17">
        <f ca="1" t="shared" si="7166"/>
        <v>74986.1683597582</v>
      </c>
      <c r="BK969" s="17">
        <f ca="1" t="shared" si="7167"/>
        <v>33852.6293194669</v>
      </c>
      <c r="BL969" s="17">
        <f ca="1" t="shared" si="7168"/>
        <v>108838.797679225</v>
      </c>
      <c r="BM969" s="17">
        <f ca="1">BK969*'Ejercicio 3 - TIR'!$D$5</f>
        <v>16926.3146597334</v>
      </c>
      <c r="BN969" s="17">
        <f ca="1" t="shared" si="7169"/>
        <v>91912.4830194916</v>
      </c>
      <c r="BO969" s="17">
        <f ca="1" t="shared" si="7170"/>
        <v>38367.3570441347</v>
      </c>
      <c r="BP969" s="17">
        <f ca="1" t="shared" si="7171"/>
        <v>-101957.866514788</v>
      </c>
      <c r="BQ969" s="17">
        <f ca="1" t="shared" ref="BQ969:BT969" si="7223">BE969</f>
        <v>20401.7368321645</v>
      </c>
      <c r="BR969" s="17">
        <f ca="1" t="shared" si="7223"/>
        <v>21627.4337390029</v>
      </c>
      <c r="BS969" s="17">
        <f ca="1" t="shared" si="7223"/>
        <v>21566.7604875597</v>
      </c>
      <c r="BT969" s="17">
        <f ca="1" t="shared" si="7223"/>
        <v>20432.1185121196</v>
      </c>
      <c r="BU969" s="17">
        <f ca="1" t="shared" si="7173"/>
        <v>58693.5461945496</v>
      </c>
      <c r="BV969" s="19">
        <f ca="1" t="shared" si="7174"/>
        <v>10.3466448023481</v>
      </c>
    </row>
    <row r="970" ht="15" customHeight="1" spans="1:74">
      <c r="A970" s="15">
        <v>969</v>
      </c>
      <c r="B970" s="16">
        <f ca="1" t="shared" ref="B970:F970" si="7224">RAND()</f>
        <v>0.533534118674719</v>
      </c>
      <c r="C970" s="17">
        <f ca="1">IF(B970&lt;=('Ejercicio 3 - TIR'!$D$13-'Ejercicio 3 - TIR'!$C$13)/('Ejercicio 3 - TIR'!$E$13-'Ejercicio 3 - TIR'!$C$13),'Ejercicio 3 - TIR'!$C$13+SQRT(('Ejercicio 3 - TIR'!$E$13-'Ejercicio 3 - TIR'!$C$13)*('Ejercicio 3 - TIR'!$D$13-'Ejercicio 3 - TIR'!$C$13)*B970),'Ejercicio 3 - TIR'!$E$13-SQRT(('Ejercicio 3 - TIR'!$E$13-'Ejercicio 3 - TIR'!$C$13)*('Ejercicio 3 - TIR'!$E$13-'Ejercicio 3 - TIR'!$D$13)*(1-B970)))</f>
        <v>76340.7722528748</v>
      </c>
      <c r="D970" s="16">
        <f ca="1" t="shared" si="7224"/>
        <v>0.17685532198568</v>
      </c>
      <c r="E970" s="17">
        <f ca="1">IF(D970&lt;=('Ejercicio 3 - TIR'!$D$14-'Ejercicio 3 - TIR'!$C$14)/('Ejercicio 3 - TIR'!$E$14-'Ejercicio 3 - TIR'!$C$14),'Ejercicio 3 - TIR'!$C$14+SQRT(('Ejercicio 3 - TIR'!$E$14-'Ejercicio 3 - TIR'!$C$14)*('Ejercicio 3 - TIR'!$D$14-'Ejercicio 3 - TIR'!$C$14)*D970),'Ejercicio 3 - TIR'!$E$14-SQRT(('Ejercicio 3 - TIR'!$E$14-'Ejercicio 3 - TIR'!$C$14)*('Ejercicio 3 - TIR'!$E$14-'Ejercicio 3 - TIR'!$D$14)*(1-D970)))</f>
        <v>28641.997961137</v>
      </c>
      <c r="F970" s="16">
        <f ca="1" t="shared" si="7224"/>
        <v>0.384300337366269</v>
      </c>
      <c r="G970" s="17">
        <f ca="1">IF(F970&lt;=('Ejercicio 3 - TIR'!$D$18-'Ejercicio 3 - TIR'!$C$18)/('Ejercicio 3 - TIR'!$E$18-'Ejercicio 3 - TIR'!$C$18),'Ejercicio 3 - TIR'!$C$18+SQRT(('Ejercicio 3 - TIR'!$E$18-'Ejercicio 3 - TIR'!$C$18)*('Ejercicio 3 - TIR'!$D$18-'Ejercicio 3 - TIR'!$C$18)*F970),'Ejercicio 3 - TIR'!$E$18-SQRT(('Ejercicio 3 - TIR'!$E$18-'Ejercicio 3 - TIR'!$C$18)*('Ejercicio 3 - TIR'!$E$18-'Ejercicio 3 - TIR'!$D$18)*(1-F970)))</f>
        <v>37592.4337734972</v>
      </c>
      <c r="H970" s="16">
        <f ca="1" t="shared" ref="H970:L970" si="7225">RAND()</f>
        <v>0.125052023746812</v>
      </c>
      <c r="I970" s="17">
        <f ca="1">IF(H970&lt;=('Ejercicio 3 - TIR'!$D$18-'Ejercicio 3 - TIR'!$C$18)/('Ejercicio 3 - TIR'!$E$18-'Ejercicio 3 - TIR'!$C$18),'Ejercicio 3 - TIR'!$C$18+SQRT(('Ejercicio 3 - TIR'!$E$18-'Ejercicio 3 - TIR'!$C$18)*('Ejercicio 3 - TIR'!$D$18-'Ejercicio 3 - TIR'!$C$18)*H970),'Ejercicio 3 - TIR'!$E$18-SQRT(('Ejercicio 3 - TIR'!$E$18-'Ejercicio 3 - TIR'!$C$18)*('Ejercicio 3 - TIR'!$E$18-'Ejercicio 3 - TIR'!$D$18)*(1-H970)))</f>
        <v>34331.0280029136</v>
      </c>
      <c r="J970" s="16">
        <f ca="1" t="shared" si="7225"/>
        <v>0.591945372467287</v>
      </c>
      <c r="K970" s="17">
        <f ca="1">IF(J970&lt;=('Ejercicio 3 - TIR'!$D$18-'Ejercicio 3 - TIR'!$C$18)/('Ejercicio 3 - TIR'!$E$18-'Ejercicio 3 - TIR'!$C$18),'Ejercicio 3 - TIR'!$C$18+SQRT(('Ejercicio 3 - TIR'!$E$18-'Ejercicio 3 - TIR'!$C$18)*('Ejercicio 3 - TIR'!$D$18-'Ejercicio 3 - TIR'!$C$18)*J970),'Ejercicio 3 - TIR'!$E$18-SQRT(('Ejercicio 3 - TIR'!$E$18-'Ejercicio 3 - TIR'!$C$18)*('Ejercicio 3 - TIR'!$E$18-'Ejercicio 3 - TIR'!$D$18)*(1-J970)))</f>
        <v>39422.9404046769</v>
      </c>
      <c r="L970" s="16">
        <f ca="1" t="shared" si="7225"/>
        <v>0.244783041018762</v>
      </c>
      <c r="M970" s="17">
        <f ca="1">IF(L970&lt;=('Ejercicio 3 - TIR'!$D$18-'Ejercicio 3 - TIR'!$C$18)/('Ejercicio 3 - TIR'!$E$18-'Ejercicio 3 - TIR'!$C$18),'Ejercicio 3 - TIR'!$C$18+SQRT(('Ejercicio 3 - TIR'!$E$18-'Ejercicio 3 - TIR'!$C$18)*('Ejercicio 3 - TIR'!$D$18-'Ejercicio 3 - TIR'!$C$18)*L970),'Ejercicio 3 - TIR'!$E$18-SQRT(('Ejercicio 3 - TIR'!$E$18-'Ejercicio 3 - TIR'!$C$18)*('Ejercicio 3 - TIR'!$E$18-'Ejercicio 3 - TIR'!$D$18)*(1-L970)))</f>
        <v>36059.4930607118</v>
      </c>
      <c r="N970" s="16">
        <f ca="1" t="shared" ref="N970:R970" si="7226">RAND()</f>
        <v>0.767628014540193</v>
      </c>
      <c r="O970" s="17">
        <f ca="1">IF(N970&lt;=('Ejercicio 3 - TIR'!$D$18-'Ejercicio 3 - TIR'!$C$18)/('Ejercicio 3 - TIR'!$E$18-'Ejercicio 3 - TIR'!$C$18),'Ejercicio 3 - TIR'!$C$18+SQRT(('Ejercicio 3 - TIR'!$E$18-'Ejercicio 3 - TIR'!$C$18)*('Ejercicio 3 - TIR'!$D$18-'Ejercicio 3 - TIR'!$C$18)*N970),'Ejercicio 3 - TIR'!$E$18-SQRT(('Ejercicio 3 - TIR'!$E$18-'Ejercicio 3 - TIR'!$C$18)*('Ejercicio 3 - TIR'!$E$18-'Ejercicio 3 - TIR'!$D$18)*(1-N970)))</f>
        <v>40825.3264906719</v>
      </c>
      <c r="P970" s="16">
        <f ca="1" t="shared" si="7226"/>
        <v>0.657638177667268</v>
      </c>
      <c r="Q970" s="18">
        <f ca="1">IF(P970&lt;=('Ejercicio 3 - TIR'!$D$22-'Ejercicio 3 - TIR'!$C$22)/('Ejercicio 3 - TIR'!$E$22-'Ejercicio 3 - TIR'!$C$22),'Ejercicio 3 - TIR'!$C$22+SQRT(('Ejercicio 3 - TIR'!$E$22-'Ejercicio 3 - TIR'!$C$22)*('Ejercicio 3 - TIR'!$D$22-'Ejercicio 3 - TIR'!$C$22)*P970),'Ejercicio 3 - TIR'!$E$22-SQRT(('Ejercicio 3 - TIR'!$E$22-'Ejercicio 3 - TIR'!$C$22)*('Ejercicio 3 - TIR'!$E$22-'Ejercicio 3 - TIR'!$D$22)*(1-P970)))</f>
        <v>0.15517559104029</v>
      </c>
      <c r="R970" s="16">
        <f ca="1" t="shared" si="7226"/>
        <v>0.77288957355267</v>
      </c>
      <c r="S970" s="18">
        <f ca="1">IF(R970&lt;=('Ejercicio 3 - TIR'!$D$23-'Ejercicio 3 - TIR'!$C$23)/('Ejercicio 3 - TIR'!$E$23-'Ejercicio 3 - TIR'!$C$23),'Ejercicio 3 - TIR'!$C$23+SQRT(('Ejercicio 3 - TIR'!$E$23-'Ejercicio 3 - TIR'!$C$23)*('Ejercicio 3 - TIR'!$D$23-'Ejercicio 3 - TIR'!$C$23)*R970),'Ejercicio 3 - TIR'!$E$23-SQRT(('Ejercicio 3 - TIR'!$E$23-'Ejercicio 3 - TIR'!$C$23)*('Ejercicio 3 - TIR'!$E$23-'Ejercicio 3 - TIR'!$D$23)*(1-R970)))</f>
        <v>0.159781227346716</v>
      </c>
      <c r="T970" s="16">
        <f ca="1" t="shared" ref="T970:X970" si="7227">RAND()</f>
        <v>0.541701905808336</v>
      </c>
      <c r="U970" s="18">
        <f ca="1">IF(T970&lt;=('Ejercicio 3 - TIR'!$D$24-'Ejercicio 3 - TIR'!$C$24)/('Ejercicio 3 - TIR'!$E$24-'Ejercicio 3 - TIR'!$C$24),'Ejercicio 3 - TIR'!$C$24+SQRT(('Ejercicio 3 - TIR'!$E$24-'Ejercicio 3 - TIR'!$C$24)*('Ejercicio 3 - TIR'!$D$24-'Ejercicio 3 - TIR'!$C$24)*T970),'Ejercicio 3 - TIR'!$E$24-SQRT(('Ejercicio 3 - TIR'!$E$24-'Ejercicio 3 - TIR'!$C$24)*('Ejercicio 3 - TIR'!$E$24-'Ejercicio 3 - TIR'!$D$24)*(1-T970)))</f>
        <v>0.184177735083657</v>
      </c>
      <c r="V970" s="16">
        <f ca="1" t="shared" si="7227"/>
        <v>0.0489050171735612</v>
      </c>
      <c r="W970" s="18">
        <f ca="1">IF(V970&lt;=('Ejercicio 3 - TIR'!$D$25-'Ejercicio 3 - TIR'!$C$25)/('Ejercicio 3 - TIR'!$E$25-'Ejercicio 3 - TIR'!$C$25),'Ejercicio 3 - TIR'!$C$25+SQRT(('Ejercicio 3 - TIR'!$E$25-'Ejercicio 3 - TIR'!$C$25)*('Ejercicio 3 - TIR'!$D$25-'Ejercicio 3 - TIR'!$C$25)*V970),'Ejercicio 3 - TIR'!$E$25-SQRT(('Ejercicio 3 - TIR'!$E$25-'Ejercicio 3 - TIR'!$C$25)*('Ejercicio 3 - TIR'!$E$25-'Ejercicio 3 - TIR'!$D$25)*(1-V970)))</f>
        <v>0.188274480288392</v>
      </c>
      <c r="X970" s="16">
        <f ca="1" t="shared" si="7227"/>
        <v>0.0977788655809471</v>
      </c>
      <c r="Y970" s="18">
        <f ca="1">IF(X970&lt;=('Ejercicio 3 - TIR'!$D$26-'Ejercicio 3 - TIR'!$C$26)/('Ejercicio 3 - TIR'!$E$26-'Ejercicio 3 - TIR'!$C$26),'Ejercicio 3 - TIR'!$C$26+SQRT(('Ejercicio 3 - TIR'!$E$26-'Ejercicio 3 - TIR'!$C$26)*('Ejercicio 3 - TIR'!$D$26-'Ejercicio 3 - TIR'!$C$26)*X970),'Ejercicio 3 - TIR'!$E$26-SQRT(('Ejercicio 3 - TIR'!$E$26-'Ejercicio 3 - TIR'!$C$26)*('Ejercicio 3 - TIR'!$E$26-'Ejercicio 3 - TIR'!$D$26)*(1-X970)))</f>
        <v>0.206248167191057</v>
      </c>
      <c r="Z970" s="16">
        <f ca="1" t="shared" si="7144"/>
        <v>1.15517559104029</v>
      </c>
      <c r="AA970" s="16">
        <f ca="1" t="shared" si="7145"/>
        <v>1.33975096477768</v>
      </c>
      <c r="AB970" s="16">
        <f ca="1" t="shared" si="7146"/>
        <v>1.58650326304657</v>
      </c>
      <c r="AC970" s="16">
        <f ca="1" t="shared" si="7147"/>
        <v>1.8852013403725</v>
      </c>
      <c r="AD970" s="16">
        <f ca="1" t="shared" si="7148"/>
        <v>2.27402066161046</v>
      </c>
      <c r="AE970" s="15">
        <f ca="1" t="shared" si="7149"/>
        <v>4444.53896219422</v>
      </c>
      <c r="AF970" s="15">
        <f ca="1" t="shared" si="7150"/>
        <v>5154.69285256391</v>
      </c>
      <c r="AG970" s="15">
        <f ca="1" t="shared" si="7151"/>
        <v>6104.07250720105</v>
      </c>
      <c r="AH970" s="15">
        <f ca="1" t="shared" si="7152"/>
        <v>7253.31358613699</v>
      </c>
      <c r="AI970" s="15">
        <f ca="1" t="shared" si="7153"/>
        <v>8749.29621933974</v>
      </c>
      <c r="AJ970" s="17">
        <f ca="1" t="shared" si="7154"/>
        <v>43425.8619029426</v>
      </c>
      <c r="AK970" s="17">
        <f ca="1" t="shared" si="7155"/>
        <v>45995.0278887129</v>
      </c>
      <c r="AL970" s="17">
        <f ca="1" t="shared" si="7156"/>
        <v>62544.6235909105</v>
      </c>
      <c r="AM970" s="17">
        <f ca="1" t="shared" si="7157"/>
        <v>67979.4046512068</v>
      </c>
      <c r="AN970" s="17">
        <f ca="1" t="shared" si="7158"/>
        <v>92837.6359567807</v>
      </c>
      <c r="AO970" s="17">
        <f ca="1">C970/'Ejercicio 3 - TIR'!$D$7</f>
        <v>15268.154450575</v>
      </c>
      <c r="AP970" s="17">
        <f ca="1" t="shared" si="7159"/>
        <v>28157.7074523676</v>
      </c>
      <c r="AQ970" s="17">
        <f ca="1" t="shared" si="7160"/>
        <v>30726.8734381379</v>
      </c>
      <c r="AR970" s="17">
        <f ca="1" t="shared" si="7161"/>
        <v>47276.4691403356</v>
      </c>
      <c r="AS970" s="17">
        <f ca="1" t="shared" si="7162"/>
        <v>52711.2502006319</v>
      </c>
      <c r="AT970" s="17">
        <f ca="1" t="shared" si="7163"/>
        <v>77569.4815062058</v>
      </c>
      <c r="AU970" s="17">
        <f ca="1">AP970*'Ejercicio 3 - TIR'!$D$5</f>
        <v>14078.8537261838</v>
      </c>
      <c r="AV970" s="17">
        <f ca="1">AQ970*'Ejercicio 3 - TIR'!$D$5</f>
        <v>15363.436719069</v>
      </c>
      <c r="AW970" s="17">
        <f ca="1">AR970*'Ejercicio 3 - TIR'!$D$5</f>
        <v>23638.2345701678</v>
      </c>
      <c r="AX970" s="17">
        <f ca="1">AS970*'Ejercicio 3 - TIR'!$D$5</f>
        <v>26355.6251003159</v>
      </c>
      <c r="AY970" s="17">
        <f ca="1">AT970*'Ejercicio 3 - TIR'!$D$5</f>
        <v>38784.7407531029</v>
      </c>
      <c r="AZ970" s="17">
        <f ca="1" t="shared" ref="AZ970:BD970" si="7228">AJ970-AU970-AE970</f>
        <v>24902.4692145645</v>
      </c>
      <c r="BA970" s="17">
        <f ca="1" t="shared" si="7228"/>
        <v>25476.89831708</v>
      </c>
      <c r="BB970" s="17">
        <f ca="1" t="shared" si="7228"/>
        <v>32802.3165135417</v>
      </c>
      <c r="BC970" s="17">
        <f ca="1" t="shared" si="7228"/>
        <v>34370.4659647539</v>
      </c>
      <c r="BD970" s="17">
        <f ca="1" t="shared" si="7228"/>
        <v>45303.5989843381</v>
      </c>
      <c r="BE970" s="17">
        <f ca="1" t="shared" ref="BE970:BI970" si="7229">AZ970/Z970</f>
        <v>21557.3021172813</v>
      </c>
      <c r="BF970" s="17">
        <f ca="1" t="shared" si="7229"/>
        <v>19016.1447812861</v>
      </c>
      <c r="BG970" s="17">
        <f ca="1" t="shared" si="7229"/>
        <v>20675.8582081648</v>
      </c>
      <c r="BH970" s="17">
        <f ca="1" t="shared" si="7229"/>
        <v>18231.7215825672</v>
      </c>
      <c r="BI970" s="17">
        <f ca="1" t="shared" si="7229"/>
        <v>19922.2459800581</v>
      </c>
      <c r="BJ970" s="17">
        <f ca="1" t="shared" si="7166"/>
        <v>65132.4951534301</v>
      </c>
      <c r="BK970" s="17">
        <f ca="1" t="shared" si="7167"/>
        <v>34720.0986852671</v>
      </c>
      <c r="BL970" s="17">
        <f ca="1" t="shared" si="7168"/>
        <v>99852.5938386973</v>
      </c>
      <c r="BM970" s="17">
        <f ca="1">BK970*'Ejercicio 3 - TIR'!$D$5</f>
        <v>17360.0493426336</v>
      </c>
      <c r="BN970" s="17">
        <f ca="1" t="shared" si="7169"/>
        <v>82492.5444960637</v>
      </c>
      <c r="BO970" s="17">
        <f ca="1" t="shared" si="7170"/>
        <v>36276.0751864245</v>
      </c>
      <c r="BP970" s="17">
        <f ca="1" t="shared" si="7171"/>
        <v>-104982.770214012</v>
      </c>
      <c r="BQ970" s="17">
        <f ca="1" t="shared" ref="BQ970:BT970" si="7230">BE970</f>
        <v>21557.3021172813</v>
      </c>
      <c r="BR970" s="17">
        <f ca="1" t="shared" si="7230"/>
        <v>19016.1447812861</v>
      </c>
      <c r="BS970" s="17">
        <f ca="1" t="shared" si="7230"/>
        <v>20675.8582081648</v>
      </c>
      <c r="BT970" s="17">
        <f ca="1" t="shared" si="7230"/>
        <v>18231.7215825672</v>
      </c>
      <c r="BU970" s="17">
        <f ca="1" t="shared" si="7173"/>
        <v>56198.3211664826</v>
      </c>
      <c r="BV970" s="19">
        <f ca="1" t="shared" si="7174"/>
        <v>7.79616785026862</v>
      </c>
    </row>
    <row r="971" ht="15" customHeight="1" spans="1:74">
      <c r="A971" s="15">
        <v>970</v>
      </c>
      <c r="B971" s="16">
        <f ca="1" t="shared" ref="B971:F971" si="7231">RAND()</f>
        <v>0.956259037960799</v>
      </c>
      <c r="C971" s="17">
        <f ca="1">IF(B971&lt;=('Ejercicio 3 - TIR'!$D$13-'Ejercicio 3 - TIR'!$C$13)/('Ejercicio 3 - TIR'!$E$13-'Ejercicio 3 - TIR'!$C$13),'Ejercicio 3 - TIR'!$C$13+SQRT(('Ejercicio 3 - TIR'!$E$13-'Ejercicio 3 - TIR'!$C$13)*('Ejercicio 3 - TIR'!$D$13-'Ejercicio 3 - TIR'!$C$13)*B971),'Ejercicio 3 - TIR'!$E$13-SQRT(('Ejercicio 3 - TIR'!$E$13-'Ejercicio 3 - TIR'!$C$13)*('Ejercicio 3 - TIR'!$E$13-'Ejercicio 3 - TIR'!$D$13)*(1-B971)))</f>
        <v>92755.0600798184</v>
      </c>
      <c r="D971" s="16">
        <f ca="1" t="shared" si="7231"/>
        <v>0.451174923393738</v>
      </c>
      <c r="E971" s="17">
        <f ca="1">IF(D971&lt;=('Ejercicio 3 - TIR'!$D$14-'Ejercicio 3 - TIR'!$C$14)/('Ejercicio 3 - TIR'!$E$14-'Ejercicio 3 - TIR'!$C$14),'Ejercicio 3 - TIR'!$C$14+SQRT(('Ejercicio 3 - TIR'!$E$14-'Ejercicio 3 - TIR'!$C$14)*('Ejercicio 3 - TIR'!$D$14-'Ejercicio 3 - TIR'!$C$14)*D971),'Ejercicio 3 - TIR'!$E$14-SQRT(('Ejercicio 3 - TIR'!$E$14-'Ejercicio 3 - TIR'!$C$14)*('Ejercicio 3 - TIR'!$E$14-'Ejercicio 3 - TIR'!$D$14)*(1-D971)))</f>
        <v>30926.755735078</v>
      </c>
      <c r="F971" s="16">
        <f ca="1" t="shared" si="7231"/>
        <v>0.694124094081182</v>
      </c>
      <c r="G971" s="17">
        <f ca="1">IF(F971&lt;=('Ejercicio 3 - TIR'!$D$18-'Ejercicio 3 - TIR'!$C$18)/('Ejercicio 3 - TIR'!$E$18-'Ejercicio 3 - TIR'!$C$18),'Ejercicio 3 - TIR'!$C$18+SQRT(('Ejercicio 3 - TIR'!$E$18-'Ejercicio 3 - TIR'!$C$18)*('Ejercicio 3 - TIR'!$D$18-'Ejercicio 3 - TIR'!$C$18)*F971),'Ejercicio 3 - TIR'!$E$18-SQRT(('Ejercicio 3 - TIR'!$E$18-'Ejercicio 3 - TIR'!$C$18)*('Ejercicio 3 - TIR'!$E$18-'Ejercicio 3 - TIR'!$D$18)*(1-F971)))</f>
        <v>40210.3556558016</v>
      </c>
      <c r="H971" s="16">
        <f ca="1" t="shared" ref="H971:L971" si="7232">RAND()</f>
        <v>0.474854503795251</v>
      </c>
      <c r="I971" s="17">
        <f ca="1">IF(H971&lt;=('Ejercicio 3 - TIR'!$D$18-'Ejercicio 3 - TIR'!$C$18)/('Ejercicio 3 - TIR'!$E$18-'Ejercicio 3 - TIR'!$C$18),'Ejercicio 3 - TIR'!$C$18+SQRT(('Ejercicio 3 - TIR'!$E$18-'Ejercicio 3 - TIR'!$C$18)*('Ejercicio 3 - TIR'!$D$18-'Ejercicio 3 - TIR'!$C$18)*H971),'Ejercicio 3 - TIR'!$E$18-SQRT(('Ejercicio 3 - TIR'!$E$18-'Ejercicio 3 - TIR'!$C$18)*('Ejercicio 3 - TIR'!$E$18-'Ejercicio 3 - TIR'!$D$18)*(1-H971)))</f>
        <v>38439.6786413517</v>
      </c>
      <c r="J971" s="16">
        <f ca="1" t="shared" si="7232"/>
        <v>0.292165302783842</v>
      </c>
      <c r="K971" s="17">
        <f ca="1">IF(J971&lt;=('Ejercicio 3 - TIR'!$D$18-'Ejercicio 3 - TIR'!$C$18)/('Ejercicio 3 - TIR'!$E$18-'Ejercicio 3 - TIR'!$C$18),'Ejercicio 3 - TIR'!$C$18+SQRT(('Ejercicio 3 - TIR'!$E$18-'Ejercicio 3 - TIR'!$C$18)*('Ejercicio 3 - TIR'!$D$18-'Ejercicio 3 - TIR'!$C$18)*J971),'Ejercicio 3 - TIR'!$E$18-SQRT(('Ejercicio 3 - TIR'!$E$18-'Ejercicio 3 - TIR'!$C$18)*('Ejercicio 3 - TIR'!$E$18-'Ejercicio 3 - TIR'!$D$18)*(1-J971)))</f>
        <v>36620.0298653085</v>
      </c>
      <c r="L971" s="16">
        <f ca="1" t="shared" si="7232"/>
        <v>0.804433929792798</v>
      </c>
      <c r="M971" s="17">
        <f ca="1">IF(L971&lt;=('Ejercicio 3 - TIR'!$D$18-'Ejercicio 3 - TIR'!$C$18)/('Ejercicio 3 - TIR'!$E$18-'Ejercicio 3 - TIR'!$C$18),'Ejercicio 3 - TIR'!$C$18+SQRT(('Ejercicio 3 - TIR'!$E$18-'Ejercicio 3 - TIR'!$C$18)*('Ejercicio 3 - TIR'!$D$18-'Ejercicio 3 - TIR'!$C$18)*L971),'Ejercicio 3 - TIR'!$E$18-SQRT(('Ejercicio 3 - TIR'!$E$18-'Ejercicio 3 - TIR'!$C$18)*('Ejercicio 3 - TIR'!$E$18-'Ejercicio 3 - TIR'!$D$18)*(1-L971)))</f>
        <v>41170.188612276</v>
      </c>
      <c r="N971" s="16">
        <f ca="1" t="shared" ref="N971:R971" si="7233">RAND()</f>
        <v>0.26737602773657</v>
      </c>
      <c r="O971" s="17">
        <f ca="1">IF(N971&lt;=('Ejercicio 3 - TIR'!$D$18-'Ejercicio 3 - TIR'!$C$18)/('Ejercicio 3 - TIR'!$E$18-'Ejercicio 3 - TIR'!$C$18),'Ejercicio 3 - TIR'!$C$18+SQRT(('Ejercicio 3 - TIR'!$E$18-'Ejercicio 3 - TIR'!$C$18)*('Ejercicio 3 - TIR'!$D$18-'Ejercicio 3 - TIR'!$C$18)*N971),'Ejercicio 3 - TIR'!$E$18-SQRT(('Ejercicio 3 - TIR'!$E$18-'Ejercicio 3 - TIR'!$C$18)*('Ejercicio 3 - TIR'!$E$18-'Ejercicio 3 - TIR'!$D$18)*(1-N971)))</f>
        <v>36332.9617210659</v>
      </c>
      <c r="P971" s="16">
        <f ca="1" t="shared" si="7233"/>
        <v>0.719611802054592</v>
      </c>
      <c r="Q971" s="18">
        <f ca="1">IF(P971&lt;=('Ejercicio 3 - TIR'!$D$22-'Ejercicio 3 - TIR'!$C$22)/('Ejercicio 3 - TIR'!$E$22-'Ejercicio 3 - TIR'!$C$22),'Ejercicio 3 - TIR'!$C$22+SQRT(('Ejercicio 3 - TIR'!$E$22-'Ejercicio 3 - TIR'!$C$22)*('Ejercicio 3 - TIR'!$D$22-'Ejercicio 3 - TIR'!$C$22)*P971),'Ejercicio 3 - TIR'!$E$22-SQRT(('Ejercicio 3 - TIR'!$E$22-'Ejercicio 3 - TIR'!$C$22)*('Ejercicio 3 - TIR'!$E$22-'Ejercicio 3 - TIR'!$D$22)*(1-P971)))</f>
        <v>0.15753449852993</v>
      </c>
      <c r="R971" s="16">
        <f ca="1" t="shared" si="7233"/>
        <v>0.806071330243609</v>
      </c>
      <c r="S971" s="18">
        <f ca="1">IF(R971&lt;=('Ejercicio 3 - TIR'!$D$23-'Ejercicio 3 - TIR'!$C$23)/('Ejercicio 3 - TIR'!$E$23-'Ejercicio 3 - TIR'!$C$23),'Ejercicio 3 - TIR'!$C$23+SQRT(('Ejercicio 3 - TIR'!$E$23-'Ejercicio 3 - TIR'!$C$23)*('Ejercicio 3 - TIR'!$D$23-'Ejercicio 3 - TIR'!$C$23)*R971),'Ejercicio 3 - TIR'!$E$23-SQRT(('Ejercicio 3 - TIR'!$E$23-'Ejercicio 3 - TIR'!$C$23)*('Ejercicio 3 - TIR'!$E$23-'Ejercicio 3 - TIR'!$D$23)*(1-R971)))</f>
        <v>0.161316541927108</v>
      </c>
      <c r="T971" s="16">
        <f ca="1" t="shared" ref="T971:X971" si="7234">RAND()</f>
        <v>0.260795722005614</v>
      </c>
      <c r="U971" s="18">
        <f ca="1">IF(T971&lt;=('Ejercicio 3 - TIR'!$D$24-'Ejercicio 3 - TIR'!$C$24)/('Ejercicio 3 - TIR'!$E$24-'Ejercicio 3 - TIR'!$C$24),'Ejercicio 3 - TIR'!$C$24+SQRT(('Ejercicio 3 - TIR'!$E$24-'Ejercicio 3 - TIR'!$C$24)*('Ejercicio 3 - TIR'!$D$24-'Ejercicio 3 - TIR'!$C$24)*T971),'Ejercicio 3 - TIR'!$E$24-SQRT(('Ejercicio 3 - TIR'!$E$24-'Ejercicio 3 - TIR'!$C$24)*('Ejercicio 3 - TIR'!$E$24-'Ejercicio 3 - TIR'!$D$24)*(1-T971)))</f>
        <v>0.173402372021054</v>
      </c>
      <c r="V971" s="16">
        <f ca="1" t="shared" si="7234"/>
        <v>0.622562109915793</v>
      </c>
      <c r="W971" s="18">
        <f ca="1">IF(V971&lt;=('Ejercicio 3 - TIR'!$D$25-'Ejercicio 3 - TIR'!$C$25)/('Ejercicio 3 - TIR'!$E$25-'Ejercicio 3 - TIR'!$C$25),'Ejercicio 3 - TIR'!$C$25+SQRT(('Ejercicio 3 - TIR'!$E$25-'Ejercicio 3 - TIR'!$C$25)*('Ejercicio 3 - TIR'!$D$25-'Ejercicio 3 - TIR'!$C$25)*V971),'Ejercicio 3 - TIR'!$E$25-SQRT(('Ejercicio 3 - TIR'!$E$25-'Ejercicio 3 - TIR'!$C$25)*('Ejercicio 3 - TIR'!$E$25-'Ejercicio 3 - TIR'!$D$25)*(1-V971)))</f>
        <v>0.2136539876287</v>
      </c>
      <c r="X971" s="16">
        <f ca="1" t="shared" si="7234"/>
        <v>0.609194226210459</v>
      </c>
      <c r="Y971" s="18">
        <f ca="1">IF(X971&lt;=('Ejercicio 3 - TIR'!$D$26-'Ejercicio 3 - TIR'!$C$26)/('Ejercicio 3 - TIR'!$E$26-'Ejercicio 3 - TIR'!$C$26),'Ejercicio 3 - TIR'!$C$26+SQRT(('Ejercicio 3 - TIR'!$E$26-'Ejercicio 3 - TIR'!$C$26)*('Ejercicio 3 - TIR'!$D$26-'Ejercicio 3 - TIR'!$C$26)*X971),'Ejercicio 3 - TIR'!$E$26-SQRT(('Ejercicio 3 - TIR'!$E$26-'Ejercicio 3 - TIR'!$C$26)*('Ejercicio 3 - TIR'!$E$26-'Ejercicio 3 - TIR'!$D$26)*(1-X971)))</f>
        <v>0.234061441267019</v>
      </c>
      <c r="Z971" s="16">
        <f ca="1" t="shared" si="7144"/>
        <v>1.15753449852993</v>
      </c>
      <c r="AA971" s="16">
        <f ca="1" t="shared" si="7145"/>
        <v>1.34426396099411</v>
      </c>
      <c r="AB971" s="16">
        <f ca="1" t="shared" si="7146"/>
        <v>1.5773625204529</v>
      </c>
      <c r="AC971" s="16">
        <f ca="1" t="shared" si="7147"/>
        <v>1.91437231288372</v>
      </c>
      <c r="AD971" s="16">
        <f ca="1" t="shared" si="7148"/>
        <v>2.36245305555896</v>
      </c>
      <c r="AE971" s="15">
        <f ca="1" t="shared" si="7149"/>
        <v>4872.03095588314</v>
      </c>
      <c r="AF971" s="15">
        <f ca="1" t="shared" si="7150"/>
        <v>5657.97014184804</v>
      </c>
      <c r="AG971" s="15">
        <f ca="1" t="shared" si="7151"/>
        <v>6639.07558526878</v>
      </c>
      <c r="AH971" s="15">
        <f ca="1" t="shared" si="7152"/>
        <v>8057.5405582298</v>
      </c>
      <c r="AI971" s="15">
        <f ca="1" t="shared" si="7153"/>
        <v>9943.50011435653</v>
      </c>
      <c r="AJ971" s="17">
        <f ca="1" t="shared" si="7154"/>
        <v>46544.8738697485</v>
      </c>
      <c r="AK971" s="17">
        <f ca="1" t="shared" si="7155"/>
        <v>51673.074669764</v>
      </c>
      <c r="AL971" s="17">
        <f ca="1" t="shared" si="7156"/>
        <v>57763.0626074036</v>
      </c>
      <c r="AM971" s="17">
        <f ca="1" t="shared" si="7157"/>
        <v>78815.0691955419</v>
      </c>
      <c r="AN971" s="17">
        <f ca="1" t="shared" si="7158"/>
        <v>85834.9164354389</v>
      </c>
      <c r="AO971" s="17">
        <f ca="1">C971/'Ejercicio 3 - TIR'!$D$7</f>
        <v>18551.0120159637</v>
      </c>
      <c r="AP971" s="17">
        <f ca="1" t="shared" si="7159"/>
        <v>27993.8618537848</v>
      </c>
      <c r="AQ971" s="17">
        <f ca="1" t="shared" si="7160"/>
        <v>33122.0626538003</v>
      </c>
      <c r="AR971" s="17">
        <f ca="1" t="shared" si="7161"/>
        <v>39212.0505914399</v>
      </c>
      <c r="AS971" s="17">
        <f ca="1" t="shared" si="7162"/>
        <v>60264.0571795783</v>
      </c>
      <c r="AT971" s="17">
        <f ca="1" t="shared" si="7163"/>
        <v>67283.9044194752</v>
      </c>
      <c r="AU971" s="17">
        <f ca="1">AP971*'Ejercicio 3 - TIR'!$D$5</f>
        <v>13996.9309268924</v>
      </c>
      <c r="AV971" s="17">
        <f ca="1">AQ971*'Ejercicio 3 - TIR'!$D$5</f>
        <v>16561.0313269002</v>
      </c>
      <c r="AW971" s="17">
        <f ca="1">AR971*'Ejercicio 3 - TIR'!$D$5</f>
        <v>19606.0252957199</v>
      </c>
      <c r="AX971" s="17">
        <f ca="1">AS971*'Ejercicio 3 - TIR'!$D$5</f>
        <v>30132.0285897891</v>
      </c>
      <c r="AY971" s="17">
        <f ca="1">AT971*'Ejercicio 3 - TIR'!$D$5</f>
        <v>33641.9522097376</v>
      </c>
      <c r="AZ971" s="17">
        <f ca="1" t="shared" ref="AZ971:BD971" si="7235">AJ971-AU971-AE971</f>
        <v>27675.9119869729</v>
      </c>
      <c r="BA971" s="17">
        <f ca="1" t="shared" si="7235"/>
        <v>29454.0732010158</v>
      </c>
      <c r="BB971" s="17">
        <f ca="1" t="shared" si="7235"/>
        <v>31517.9617264148</v>
      </c>
      <c r="BC971" s="17">
        <f ca="1" t="shared" si="7235"/>
        <v>40625.500047523</v>
      </c>
      <c r="BD971" s="17">
        <f ca="1" t="shared" si="7235"/>
        <v>42249.4641113447</v>
      </c>
      <c r="BE971" s="17">
        <f ca="1" t="shared" ref="BE971:BI971" si="7236">AZ971/Z971</f>
        <v>23909.3625478302</v>
      </c>
      <c r="BF971" s="17">
        <f ca="1" t="shared" si="7236"/>
        <v>21910.9297397469</v>
      </c>
      <c r="BG971" s="17">
        <f ca="1" t="shared" si="7236"/>
        <v>19981.4318634661</v>
      </c>
      <c r="BH971" s="17">
        <f ca="1" t="shared" si="7236"/>
        <v>21221.3161327676</v>
      </c>
      <c r="BI971" s="17">
        <f ca="1" t="shared" si="7236"/>
        <v>17883.7264139195</v>
      </c>
      <c r="BJ971" s="17">
        <f ca="1" t="shared" si="7166"/>
        <v>73063.0085848608</v>
      </c>
      <c r="BK971" s="17">
        <f ca="1" t="shared" si="7167"/>
        <v>43825.8950208244</v>
      </c>
      <c r="BL971" s="17">
        <f ca="1" t="shared" si="7168"/>
        <v>116888.903605685</v>
      </c>
      <c r="BM971" s="17">
        <f ca="1">BK971*'Ejercicio 3 - TIR'!$D$5</f>
        <v>21912.9475104122</v>
      </c>
      <c r="BN971" s="17">
        <f ca="1" t="shared" si="7169"/>
        <v>94975.956095273</v>
      </c>
      <c r="BO971" s="17">
        <f ca="1" t="shared" si="7170"/>
        <v>40202.2617430599</v>
      </c>
      <c r="BP971" s="17">
        <f ca="1" t="shared" si="7171"/>
        <v>-123681.815814896</v>
      </c>
      <c r="BQ971" s="17">
        <f ca="1" t="shared" ref="BQ971:BT971" si="7237">BE971</f>
        <v>23909.3625478302</v>
      </c>
      <c r="BR971" s="17">
        <f ca="1" t="shared" si="7237"/>
        <v>21910.9297397469</v>
      </c>
      <c r="BS971" s="17">
        <f ca="1" t="shared" si="7237"/>
        <v>19981.4318634661</v>
      </c>
      <c r="BT971" s="17">
        <f ca="1" t="shared" si="7237"/>
        <v>21221.3161327676</v>
      </c>
      <c r="BU971" s="17">
        <f ca="1" t="shared" si="7173"/>
        <v>58085.9881569794</v>
      </c>
      <c r="BV971" s="19">
        <f ca="1" t="shared" si="7174"/>
        <v>4.79552459542123</v>
      </c>
    </row>
    <row r="972" ht="15" customHeight="1" spans="1:74">
      <c r="A972" s="15">
        <v>971</v>
      </c>
      <c r="B972" s="16">
        <f ca="1" t="shared" ref="B972:F972" si="7238">RAND()</f>
        <v>0.129978141016105</v>
      </c>
      <c r="C972" s="17">
        <f ca="1">IF(B972&lt;=('Ejercicio 3 - TIR'!$D$13-'Ejercicio 3 - TIR'!$C$13)/('Ejercicio 3 - TIR'!$E$13-'Ejercicio 3 - TIR'!$C$13),'Ejercicio 3 - TIR'!$C$13+SQRT(('Ejercicio 3 - TIR'!$E$13-'Ejercicio 3 - TIR'!$C$13)*('Ejercicio 3 - TIR'!$D$13-'Ejercicio 3 - TIR'!$C$13)*B972),'Ejercicio 3 - TIR'!$E$13-SQRT(('Ejercicio 3 - TIR'!$E$13-'Ejercicio 3 - TIR'!$C$13)*('Ejercicio 3 - TIR'!$E$13-'Ejercicio 3 - TIR'!$D$13)*(1-B972)))</f>
        <v>67210.496266308</v>
      </c>
      <c r="D972" s="16">
        <f ca="1" t="shared" si="7238"/>
        <v>0.493710104970505</v>
      </c>
      <c r="E972" s="17">
        <f ca="1">IF(D972&lt;=('Ejercicio 3 - TIR'!$D$14-'Ejercicio 3 - TIR'!$C$14)/('Ejercicio 3 - TIR'!$E$14-'Ejercicio 3 - TIR'!$C$14),'Ejercicio 3 - TIR'!$C$14+SQRT(('Ejercicio 3 - TIR'!$E$14-'Ejercicio 3 - TIR'!$C$14)*('Ejercicio 3 - TIR'!$D$14-'Ejercicio 3 - TIR'!$C$14)*D972),'Ejercicio 3 - TIR'!$E$14-SQRT(('Ejercicio 3 - TIR'!$E$14-'Ejercicio 3 - TIR'!$C$14)*('Ejercicio 3 - TIR'!$E$14-'Ejercicio 3 - TIR'!$D$14)*(1-D972)))</f>
        <v>31285.4441160536</v>
      </c>
      <c r="F972" s="16">
        <f ca="1" t="shared" si="7238"/>
        <v>0.941166273108285</v>
      </c>
      <c r="G972" s="17">
        <f ca="1">IF(F972&lt;=('Ejercicio 3 - TIR'!$D$18-'Ejercicio 3 - TIR'!$C$18)/('Ejercicio 3 - TIR'!$E$18-'Ejercicio 3 - TIR'!$C$18),'Ejercicio 3 - TIR'!$C$18+SQRT(('Ejercicio 3 - TIR'!$E$18-'Ejercicio 3 - TIR'!$C$18)*('Ejercicio 3 - TIR'!$D$18-'Ejercicio 3 - TIR'!$C$18)*F972),'Ejercicio 3 - TIR'!$E$18-SQRT(('Ejercicio 3 - TIR'!$E$18-'Ejercicio 3 - TIR'!$C$18)*('Ejercicio 3 - TIR'!$E$18-'Ejercicio 3 - TIR'!$D$18)*(1-F972)))</f>
        <v>42899.3978204147</v>
      </c>
      <c r="H972" s="16">
        <f ca="1" t="shared" ref="H972:L972" si="7239">RAND()</f>
        <v>0.0583501087006626</v>
      </c>
      <c r="I972" s="17">
        <f ca="1">IF(H972&lt;=('Ejercicio 3 - TIR'!$D$18-'Ejercicio 3 - TIR'!$C$18)/('Ejercicio 3 - TIR'!$E$18-'Ejercicio 3 - TIR'!$C$18),'Ejercicio 3 - TIR'!$C$18+SQRT(('Ejercicio 3 - TIR'!$E$18-'Ejercicio 3 - TIR'!$C$18)*('Ejercicio 3 - TIR'!$D$18-'Ejercicio 3 - TIR'!$C$18)*H972),'Ejercicio 3 - TIR'!$E$18-SQRT(('Ejercicio 3 - TIR'!$E$18-'Ejercicio 3 - TIR'!$C$18)*('Ejercicio 3 - TIR'!$E$18-'Ejercicio 3 - TIR'!$D$18)*(1-H972)))</f>
        <v>32958.4651941673</v>
      </c>
      <c r="J972" s="16">
        <f ca="1" t="shared" si="7239"/>
        <v>0.986061127285571</v>
      </c>
      <c r="K972" s="17">
        <f ca="1">IF(J972&lt;=('Ejercicio 3 - TIR'!$D$18-'Ejercicio 3 - TIR'!$C$18)/('Ejercicio 3 - TIR'!$E$18-'Ejercicio 3 - TIR'!$C$18),'Ejercicio 3 - TIR'!$C$18+SQRT(('Ejercicio 3 - TIR'!$E$18-'Ejercicio 3 - TIR'!$C$18)*('Ejercicio 3 - TIR'!$D$18-'Ejercicio 3 - TIR'!$C$18)*J972),'Ejercicio 3 - TIR'!$E$18-SQRT(('Ejercicio 3 - TIR'!$E$18-'Ejercicio 3 - TIR'!$C$18)*('Ejercicio 3 - TIR'!$E$18-'Ejercicio 3 - TIR'!$D$18)*(1-J972)))</f>
        <v>43977.5444001903</v>
      </c>
      <c r="L972" s="16">
        <f ca="1" t="shared" si="7239"/>
        <v>0.352886171227555</v>
      </c>
      <c r="M972" s="17">
        <f ca="1">IF(L972&lt;=('Ejercicio 3 - TIR'!$D$18-'Ejercicio 3 - TIR'!$C$18)/('Ejercicio 3 - TIR'!$E$18-'Ejercicio 3 - TIR'!$C$18),'Ejercicio 3 - TIR'!$C$18+SQRT(('Ejercicio 3 - TIR'!$E$18-'Ejercicio 3 - TIR'!$C$18)*('Ejercicio 3 - TIR'!$D$18-'Ejercicio 3 - TIR'!$C$18)*L972),'Ejercicio 3 - TIR'!$E$18-SQRT(('Ejercicio 3 - TIR'!$E$18-'Ejercicio 3 - TIR'!$C$18)*('Ejercicio 3 - TIR'!$E$18-'Ejercicio 3 - TIR'!$D$18)*(1-L972)))</f>
        <v>37275.5017479301</v>
      </c>
      <c r="N972" s="16">
        <f ca="1" t="shared" ref="N972:R972" si="7240">RAND()</f>
        <v>0.689736413628888</v>
      </c>
      <c r="O972" s="17">
        <f ca="1">IF(N972&lt;=('Ejercicio 3 - TIR'!$D$18-'Ejercicio 3 - TIR'!$C$18)/('Ejercicio 3 - TIR'!$E$18-'Ejercicio 3 - TIR'!$C$18),'Ejercicio 3 - TIR'!$C$18+SQRT(('Ejercicio 3 - TIR'!$E$18-'Ejercicio 3 - TIR'!$C$18)*('Ejercicio 3 - TIR'!$D$18-'Ejercicio 3 - TIR'!$C$18)*N972),'Ejercicio 3 - TIR'!$E$18-SQRT(('Ejercicio 3 - TIR'!$E$18-'Ejercicio 3 - TIR'!$C$18)*('Ejercicio 3 - TIR'!$E$18-'Ejercicio 3 - TIR'!$D$18)*(1-N972)))</f>
        <v>40176.1251075683</v>
      </c>
      <c r="P972" s="16">
        <f ca="1" t="shared" si="7240"/>
        <v>0.456192222328826</v>
      </c>
      <c r="Q972" s="18">
        <f ca="1">IF(P972&lt;=('Ejercicio 3 - TIR'!$D$22-'Ejercicio 3 - TIR'!$C$22)/('Ejercicio 3 - TIR'!$E$22-'Ejercicio 3 - TIR'!$C$22),'Ejercicio 3 - TIR'!$C$22+SQRT(('Ejercicio 3 - TIR'!$E$22-'Ejercicio 3 - TIR'!$C$22)*('Ejercicio 3 - TIR'!$D$22-'Ejercicio 3 - TIR'!$C$22)*P972),'Ejercicio 3 - TIR'!$E$22-SQRT(('Ejercicio 3 - TIR'!$E$22-'Ejercicio 3 - TIR'!$C$22)*('Ejercicio 3 - TIR'!$E$22-'Ejercicio 3 - TIR'!$D$22)*(1-P972)))</f>
        <v>0.148655645171447</v>
      </c>
      <c r="R972" s="16">
        <f ca="1" t="shared" si="7240"/>
        <v>0.319455276517001</v>
      </c>
      <c r="S972" s="18">
        <f ca="1">IF(R972&lt;=('Ejercicio 3 - TIR'!$D$23-'Ejercicio 3 - TIR'!$C$23)/('Ejercicio 3 - TIR'!$E$23-'Ejercicio 3 - TIR'!$C$23),'Ejercicio 3 - TIR'!$C$23+SQRT(('Ejercicio 3 - TIR'!$E$23-'Ejercicio 3 - TIR'!$C$23)*('Ejercicio 3 - TIR'!$D$23-'Ejercicio 3 - TIR'!$C$23)*R972),'Ejercicio 3 - TIR'!$E$23-SQRT(('Ejercicio 3 - TIR'!$E$23-'Ejercicio 3 - TIR'!$C$23)*('Ejercicio 3 - TIR'!$E$23-'Ejercicio 3 - TIR'!$D$23)*(1-R972)))</f>
        <v>0.143979564168904</v>
      </c>
      <c r="T972" s="16">
        <f ca="1" t="shared" ref="T972:X972" si="7241">RAND()</f>
        <v>0.647918900541606</v>
      </c>
      <c r="U972" s="18">
        <f ca="1">IF(T972&lt;=('Ejercicio 3 - TIR'!$D$24-'Ejercicio 3 - TIR'!$C$24)/('Ejercicio 3 - TIR'!$E$24-'Ejercicio 3 - TIR'!$C$24),'Ejercicio 3 - TIR'!$C$24+SQRT(('Ejercicio 3 - TIR'!$E$24-'Ejercicio 3 - TIR'!$C$24)*('Ejercicio 3 - TIR'!$D$24-'Ejercicio 3 - TIR'!$C$24)*T972),'Ejercicio 3 - TIR'!$E$24-SQRT(('Ejercicio 3 - TIR'!$E$24-'Ejercicio 3 - TIR'!$C$24)*('Ejercicio 3 - TIR'!$E$24-'Ejercicio 3 - TIR'!$D$24)*(1-T972)))</f>
        <v>0.188602116655999</v>
      </c>
      <c r="V972" s="16">
        <f ca="1" t="shared" si="7241"/>
        <v>0.369374471852368</v>
      </c>
      <c r="W972" s="18">
        <f ca="1">IF(V972&lt;=('Ejercicio 3 - TIR'!$D$25-'Ejercicio 3 - TIR'!$C$25)/('Ejercicio 3 - TIR'!$E$25-'Ejercicio 3 - TIR'!$C$25),'Ejercicio 3 - TIR'!$C$25+SQRT(('Ejercicio 3 - TIR'!$E$25-'Ejercicio 3 - TIR'!$C$25)*('Ejercicio 3 - TIR'!$D$25-'Ejercicio 3 - TIR'!$C$25)*V972),'Ejercicio 3 - TIR'!$E$25-SQRT(('Ejercicio 3 - TIR'!$E$25-'Ejercicio 3 - TIR'!$C$25)*('Ejercicio 3 - TIR'!$E$25-'Ejercicio 3 - TIR'!$D$25)*(1-V972)))</f>
        <v>0.203019266198614</v>
      </c>
      <c r="X972" s="16">
        <f ca="1" t="shared" si="7241"/>
        <v>0.621113414015686</v>
      </c>
      <c r="Y972" s="18">
        <f ca="1">IF(X972&lt;=('Ejercicio 3 - TIR'!$D$26-'Ejercicio 3 - TIR'!$C$26)/('Ejercicio 3 - TIR'!$E$26-'Ejercicio 3 - TIR'!$C$26),'Ejercicio 3 - TIR'!$C$26+SQRT(('Ejercicio 3 - TIR'!$E$26-'Ejercicio 3 - TIR'!$C$26)*('Ejercicio 3 - TIR'!$D$26-'Ejercicio 3 - TIR'!$C$26)*X972),'Ejercicio 3 - TIR'!$E$26-SQRT(('Ejercicio 3 - TIR'!$E$26-'Ejercicio 3 - TIR'!$C$26)*('Ejercicio 3 - TIR'!$E$26-'Ejercicio 3 - TIR'!$D$26)*(1-X972)))</f>
        <v>0.234767405951954</v>
      </c>
      <c r="Z972" s="16">
        <f ca="1" t="shared" si="7144"/>
        <v>1.14865564517145</v>
      </c>
      <c r="AA972" s="16">
        <f ca="1" t="shared" si="7145"/>
        <v>1.31403858434338</v>
      </c>
      <c r="AB972" s="16">
        <f ca="1" t="shared" si="7146"/>
        <v>1.5618690427182</v>
      </c>
      <c r="AC972" s="16">
        <f ca="1" t="shared" si="7147"/>
        <v>1.87895854966918</v>
      </c>
      <c r="AD972" s="16">
        <f ca="1" t="shared" si="7148"/>
        <v>2.32007677426626</v>
      </c>
      <c r="AE972" s="15">
        <f ca="1" t="shared" si="7149"/>
        <v>4650.75787954721</v>
      </c>
      <c r="AF972" s="15">
        <f ca="1" t="shared" si="7150"/>
        <v>5320.37197209952</v>
      </c>
      <c r="AG972" s="15">
        <f ca="1" t="shared" si="7151"/>
        <v>6323.80538743473</v>
      </c>
      <c r="AH972" s="15">
        <f ca="1" t="shared" si="7152"/>
        <v>7607.65971677457</v>
      </c>
      <c r="AI972" s="15">
        <f ca="1" t="shared" si="7153"/>
        <v>9393.69025384692</v>
      </c>
      <c r="AJ972" s="17">
        <f ca="1" t="shared" si="7154"/>
        <v>49276.635480875</v>
      </c>
      <c r="AK972" s="17">
        <f ca="1" t="shared" si="7155"/>
        <v>43308.6949458743</v>
      </c>
      <c r="AL972" s="17">
        <f ca="1" t="shared" si="7156"/>
        <v>68687.1651734223</v>
      </c>
      <c r="AM972" s="17">
        <f ca="1" t="shared" si="7157"/>
        <v>70039.1227024816</v>
      </c>
      <c r="AN972" s="17">
        <f ca="1" t="shared" si="7158"/>
        <v>93211.6947420846</v>
      </c>
      <c r="AO972" s="17">
        <f ca="1">C972/'Ejercicio 3 - TIR'!$D$7</f>
        <v>13442.0992532616</v>
      </c>
      <c r="AP972" s="17">
        <f ca="1" t="shared" si="7159"/>
        <v>35834.5362276134</v>
      </c>
      <c r="AQ972" s="17">
        <f ca="1" t="shared" si="7160"/>
        <v>29866.5956926127</v>
      </c>
      <c r="AR972" s="17">
        <f ca="1" t="shared" si="7161"/>
        <v>55245.0659201607</v>
      </c>
      <c r="AS972" s="17">
        <f ca="1" t="shared" si="7162"/>
        <v>56597.02344922</v>
      </c>
      <c r="AT972" s="17">
        <f ca="1" t="shared" si="7163"/>
        <v>79769.5954888229</v>
      </c>
      <c r="AU972" s="17">
        <f ca="1">AP972*'Ejercicio 3 - TIR'!$D$5</f>
        <v>17917.2681138067</v>
      </c>
      <c r="AV972" s="17">
        <f ca="1">AQ972*'Ejercicio 3 - TIR'!$D$5</f>
        <v>14933.2978463063</v>
      </c>
      <c r="AW972" s="17">
        <f ca="1">AR972*'Ejercicio 3 - TIR'!$D$5</f>
        <v>27622.5329600803</v>
      </c>
      <c r="AX972" s="17">
        <f ca="1">AS972*'Ejercicio 3 - TIR'!$D$5</f>
        <v>28298.51172461</v>
      </c>
      <c r="AY972" s="17">
        <f ca="1">AT972*'Ejercicio 3 - TIR'!$D$5</f>
        <v>39884.7977444115</v>
      </c>
      <c r="AZ972" s="17">
        <f ca="1" t="shared" ref="AZ972:BD972" si="7242">AJ972-AU972-AE972</f>
        <v>26708.6094875211</v>
      </c>
      <c r="BA972" s="17">
        <f ca="1" t="shared" si="7242"/>
        <v>23055.0251274684</v>
      </c>
      <c r="BB972" s="17">
        <f ca="1" t="shared" si="7242"/>
        <v>34740.8268259072</v>
      </c>
      <c r="BC972" s="17">
        <f ca="1" t="shared" si="7242"/>
        <v>34132.951261097</v>
      </c>
      <c r="BD972" s="17">
        <f ca="1" t="shared" si="7242"/>
        <v>43933.2067438262</v>
      </c>
      <c r="BE972" s="17">
        <f ca="1" t="shared" ref="BE972:BI972" si="7243">AZ972/Z972</f>
        <v>23252.059570503</v>
      </c>
      <c r="BF972" s="17">
        <f ca="1" t="shared" si="7243"/>
        <v>17545.1660264519</v>
      </c>
      <c r="BG972" s="17">
        <f ca="1" t="shared" si="7243"/>
        <v>22243.1112184963</v>
      </c>
      <c r="BH972" s="17">
        <f ca="1" t="shared" si="7243"/>
        <v>18165.8883678443</v>
      </c>
      <c r="BI972" s="17">
        <f ca="1" t="shared" si="7243"/>
        <v>18936.1004045741</v>
      </c>
      <c r="BJ972" s="17">
        <f ca="1" t="shared" si="7166"/>
        <v>72584.632266261</v>
      </c>
      <c r="BK972" s="17">
        <f ca="1" t="shared" si="7167"/>
        <v>31186.7022748741</v>
      </c>
      <c r="BL972" s="17">
        <f ca="1" t="shared" si="7168"/>
        <v>103771.334541135</v>
      </c>
      <c r="BM972" s="17">
        <f ca="1">BK972*'Ejercicio 3 - TIR'!$D$5</f>
        <v>15593.351137437</v>
      </c>
      <c r="BN972" s="17">
        <f ca="1" t="shared" si="7169"/>
        <v>88177.983403698</v>
      </c>
      <c r="BO972" s="17">
        <f ca="1" t="shared" si="7170"/>
        <v>38006.4937426844</v>
      </c>
      <c r="BP972" s="17">
        <f ca="1" t="shared" si="7171"/>
        <v>-98495.9403823617</v>
      </c>
      <c r="BQ972" s="17">
        <f ca="1" t="shared" ref="BQ972:BT972" si="7244">BE972</f>
        <v>23252.059570503</v>
      </c>
      <c r="BR972" s="17">
        <f ca="1" t="shared" si="7244"/>
        <v>17545.1660264519</v>
      </c>
      <c r="BS972" s="17">
        <f ca="1" t="shared" si="7244"/>
        <v>22243.1112184963</v>
      </c>
      <c r="BT972" s="17">
        <f ca="1" t="shared" si="7244"/>
        <v>18165.8883678443</v>
      </c>
      <c r="BU972" s="17">
        <f ca="1" t="shared" si="7173"/>
        <v>56942.5941472585</v>
      </c>
      <c r="BV972" s="19">
        <f ca="1" t="shared" si="7174"/>
        <v>10.5518155241396</v>
      </c>
    </row>
    <row r="973" ht="15" customHeight="1" spans="1:74">
      <c r="A973" s="15">
        <v>972</v>
      </c>
      <c r="B973" s="16">
        <f ca="1" t="shared" ref="B973:F973" si="7245">RAND()</f>
        <v>0.253977691977146</v>
      </c>
      <c r="C973" s="17">
        <f ca="1">IF(B973&lt;=('Ejercicio 3 - TIR'!$D$13-'Ejercicio 3 - TIR'!$C$13)/('Ejercicio 3 - TIR'!$E$13-'Ejercicio 3 - TIR'!$C$13),'Ejercicio 3 - TIR'!$C$13+SQRT(('Ejercicio 3 - TIR'!$E$13-'Ejercicio 3 - TIR'!$C$13)*('Ejercicio 3 - TIR'!$D$13-'Ejercicio 3 - TIR'!$C$13)*B973),'Ejercicio 3 - TIR'!$E$13-SQRT(('Ejercicio 3 - TIR'!$E$13-'Ejercicio 3 - TIR'!$C$13)*('Ejercicio 3 - TIR'!$E$13-'Ejercicio 3 - TIR'!$D$13)*(1-B973)))</f>
        <v>70079.6596004085</v>
      </c>
      <c r="D973" s="16">
        <f ca="1" t="shared" si="7245"/>
        <v>0.786327012390573</v>
      </c>
      <c r="E973" s="17">
        <f ca="1">IF(D973&lt;=('Ejercicio 3 - TIR'!$D$14-'Ejercicio 3 - TIR'!$C$14)/('Ejercicio 3 - TIR'!$E$14-'Ejercicio 3 - TIR'!$C$14),'Ejercicio 3 - TIR'!$C$14+SQRT(('Ejercicio 3 - TIR'!$E$14-'Ejercicio 3 - TIR'!$C$14)*('Ejercicio 3 - TIR'!$D$14-'Ejercicio 3 - TIR'!$C$14)*D973),'Ejercicio 3 - TIR'!$E$14-SQRT(('Ejercicio 3 - TIR'!$E$14-'Ejercicio 3 - TIR'!$C$14)*('Ejercicio 3 - TIR'!$E$14-'Ejercicio 3 - TIR'!$D$14)*(1-D973)))</f>
        <v>34338.6443194749</v>
      </c>
      <c r="F973" s="16">
        <f ca="1" t="shared" si="7245"/>
        <v>0.595617409632299</v>
      </c>
      <c r="G973" s="17">
        <f ca="1">IF(F973&lt;=('Ejercicio 3 - TIR'!$D$18-'Ejercicio 3 - TIR'!$C$18)/('Ejercicio 3 - TIR'!$E$18-'Ejercicio 3 - TIR'!$C$18),'Ejercicio 3 - TIR'!$C$18+SQRT(('Ejercicio 3 - TIR'!$E$18-'Ejercicio 3 - TIR'!$C$18)*('Ejercicio 3 - TIR'!$D$18-'Ejercicio 3 - TIR'!$C$18)*F973),'Ejercicio 3 - TIR'!$E$18-SQRT(('Ejercicio 3 - TIR'!$E$18-'Ejercicio 3 - TIR'!$C$18)*('Ejercicio 3 - TIR'!$E$18-'Ejercicio 3 - TIR'!$D$18)*(1-F973)))</f>
        <v>39452.1220604076</v>
      </c>
      <c r="H973" s="16">
        <f ca="1" t="shared" ref="H973:L973" si="7246">RAND()</f>
        <v>0.297482002229463</v>
      </c>
      <c r="I973" s="17">
        <f ca="1">IF(H973&lt;=('Ejercicio 3 - TIR'!$D$18-'Ejercicio 3 - TIR'!$C$18)/('Ejercicio 3 - TIR'!$E$18-'Ejercicio 3 - TIR'!$C$18),'Ejercicio 3 - TIR'!$C$18+SQRT(('Ejercicio 3 - TIR'!$E$18-'Ejercicio 3 - TIR'!$C$18)*('Ejercicio 3 - TIR'!$D$18-'Ejercicio 3 - TIR'!$C$18)*H973),'Ejercicio 3 - TIR'!$E$18-SQRT(('Ejercicio 3 - TIR'!$E$18-'Ejercicio 3 - TIR'!$C$18)*('Ejercicio 3 - TIR'!$E$18-'Ejercicio 3 - TIR'!$D$18)*(1-H973)))</f>
        <v>36679.9925399973</v>
      </c>
      <c r="J973" s="16">
        <f ca="1" t="shared" si="7246"/>
        <v>0.856906446884603</v>
      </c>
      <c r="K973" s="17">
        <f ca="1">IF(J973&lt;=('Ejercicio 3 - TIR'!$D$18-'Ejercicio 3 - TIR'!$C$18)/('Ejercicio 3 - TIR'!$E$18-'Ejercicio 3 - TIR'!$C$18),'Ejercicio 3 - TIR'!$C$18+SQRT(('Ejercicio 3 - TIR'!$E$18-'Ejercicio 3 - TIR'!$C$18)*('Ejercicio 3 - TIR'!$D$18-'Ejercicio 3 - TIR'!$C$18)*J973),'Ejercicio 3 - TIR'!$E$18-SQRT(('Ejercicio 3 - TIR'!$E$18-'Ejercicio 3 - TIR'!$C$18)*('Ejercicio 3 - TIR'!$E$18-'Ejercicio 3 - TIR'!$D$18)*(1-J973)))</f>
        <v>41724.024346297</v>
      </c>
      <c r="L973" s="16">
        <f ca="1" t="shared" si="7246"/>
        <v>0.932534039349275</v>
      </c>
      <c r="M973" s="17">
        <f ca="1">IF(L973&lt;=('Ejercicio 3 - TIR'!$D$18-'Ejercicio 3 - TIR'!$C$18)/('Ejercicio 3 - TIR'!$E$18-'Ejercicio 3 - TIR'!$C$18),'Ejercicio 3 - TIR'!$C$18+SQRT(('Ejercicio 3 - TIR'!$E$18-'Ejercicio 3 - TIR'!$C$18)*('Ejercicio 3 - TIR'!$D$18-'Ejercicio 3 - TIR'!$C$18)*L973),'Ejercicio 3 - TIR'!$E$18-SQRT(('Ejercicio 3 - TIR'!$E$18-'Ejercicio 3 - TIR'!$C$18)*('Ejercicio 3 - TIR'!$E$18-'Ejercicio 3 - TIR'!$D$18)*(1-L973)))</f>
        <v>42750.5673940293</v>
      </c>
      <c r="N973" s="16">
        <f ca="1" t="shared" ref="N973:R973" si="7247">RAND()</f>
        <v>0.133025469087167</v>
      </c>
      <c r="O973" s="17">
        <f ca="1">IF(N973&lt;=('Ejercicio 3 - TIR'!$D$18-'Ejercicio 3 - TIR'!$C$18)/('Ejercicio 3 - TIR'!$E$18-'Ejercicio 3 - TIR'!$C$18),'Ejercicio 3 - TIR'!$C$18+SQRT(('Ejercicio 3 - TIR'!$E$18-'Ejercicio 3 - TIR'!$C$18)*('Ejercicio 3 - TIR'!$D$18-'Ejercicio 3 - TIR'!$C$18)*N973),'Ejercicio 3 - TIR'!$E$18-SQRT(('Ejercicio 3 - TIR'!$E$18-'Ejercicio 3 - TIR'!$C$18)*('Ejercicio 3 - TIR'!$E$18-'Ejercicio 3 - TIR'!$D$18)*(1-N973)))</f>
        <v>34466.9699308452</v>
      </c>
      <c r="P973" s="16">
        <f ca="1" t="shared" si="7247"/>
        <v>0.286618673750271</v>
      </c>
      <c r="Q973" s="18">
        <f ca="1">IF(P973&lt;=('Ejercicio 3 - TIR'!$D$22-'Ejercicio 3 - TIR'!$C$22)/('Ejercicio 3 - TIR'!$E$22-'Ejercicio 3 - TIR'!$C$22),'Ejercicio 3 - TIR'!$C$22+SQRT(('Ejercicio 3 - TIR'!$E$22-'Ejercicio 3 - TIR'!$C$22)*('Ejercicio 3 - TIR'!$D$22-'Ejercicio 3 - TIR'!$C$22)*P973),'Ejercicio 3 - TIR'!$E$22-SQRT(('Ejercicio 3 - TIR'!$E$22-'Ejercicio 3 - TIR'!$C$22)*('Ejercicio 3 - TIR'!$E$22-'Ejercicio 3 - TIR'!$D$22)*(1-P973)))</f>
        <v>0.142713731810306</v>
      </c>
      <c r="R973" s="16">
        <f ca="1" t="shared" si="7247"/>
        <v>0.854015863663713</v>
      </c>
      <c r="S973" s="18">
        <f ca="1">IF(R973&lt;=('Ejercicio 3 - TIR'!$D$23-'Ejercicio 3 - TIR'!$C$23)/('Ejercicio 3 - TIR'!$E$23-'Ejercicio 3 - TIR'!$C$23),'Ejercicio 3 - TIR'!$C$23+SQRT(('Ejercicio 3 - TIR'!$E$23-'Ejercicio 3 - TIR'!$C$23)*('Ejercicio 3 - TIR'!$D$23-'Ejercicio 3 - TIR'!$C$23)*R973),'Ejercicio 3 - TIR'!$E$23-SQRT(('Ejercicio 3 - TIR'!$E$23-'Ejercicio 3 - TIR'!$C$23)*('Ejercicio 3 - TIR'!$E$23-'Ejercicio 3 - TIR'!$D$23)*(1-R973)))</f>
        <v>0.163789773431401</v>
      </c>
      <c r="T973" s="16">
        <f ca="1" t="shared" ref="T973:X973" si="7248">RAND()</f>
        <v>0.587632165096418</v>
      </c>
      <c r="U973" s="18">
        <f ca="1">IF(T973&lt;=('Ejercicio 3 - TIR'!$D$24-'Ejercicio 3 - TIR'!$C$24)/('Ejercicio 3 - TIR'!$E$24-'Ejercicio 3 - TIR'!$C$24),'Ejercicio 3 - TIR'!$C$24+SQRT(('Ejercicio 3 - TIR'!$E$24-'Ejercicio 3 - TIR'!$C$24)*('Ejercicio 3 - TIR'!$D$24-'Ejercicio 3 - TIR'!$C$24)*T973),'Ejercicio 3 - TIR'!$E$24-SQRT(('Ejercicio 3 - TIR'!$E$24-'Ejercicio 3 - TIR'!$C$24)*('Ejercicio 3 - TIR'!$E$24-'Ejercicio 3 - TIR'!$D$24)*(1-T973)))</f>
        <v>0.186020153947817</v>
      </c>
      <c r="V973" s="16">
        <f ca="1" t="shared" si="7248"/>
        <v>0.108248947455622</v>
      </c>
      <c r="W973" s="18">
        <f ca="1">IF(V973&lt;=('Ejercicio 3 - TIR'!$D$25-'Ejercicio 3 - TIR'!$C$25)/('Ejercicio 3 - TIR'!$E$25-'Ejercicio 3 - TIR'!$C$25),'Ejercicio 3 - TIR'!$C$25+SQRT(('Ejercicio 3 - TIR'!$E$25-'Ejercicio 3 - TIR'!$C$25)*('Ejercicio 3 - TIR'!$D$25-'Ejercicio 3 - TIR'!$C$25)*V973),'Ejercicio 3 - TIR'!$E$25-SQRT(('Ejercicio 3 - TIR'!$E$25-'Ejercicio 3 - TIR'!$C$25)*('Ejercicio 3 - TIR'!$E$25-'Ejercicio 3 - TIR'!$D$25)*(1-V973)))</f>
        <v>0.192310504719055</v>
      </c>
      <c r="X973" s="16">
        <f ca="1" t="shared" si="7248"/>
        <v>0.0215870048327036</v>
      </c>
      <c r="Y973" s="18">
        <f ca="1">IF(X973&lt;=('Ejercicio 3 - TIR'!$D$26-'Ejercicio 3 - TIR'!$C$26)/('Ejercicio 3 - TIR'!$E$26-'Ejercicio 3 - TIR'!$C$26),'Ejercicio 3 - TIR'!$C$26+SQRT(('Ejercicio 3 - TIR'!$E$26-'Ejercicio 3 - TIR'!$C$26)*('Ejercicio 3 - TIR'!$D$26-'Ejercicio 3 - TIR'!$C$26)*X973),'Ejercicio 3 - TIR'!$E$26-SQRT(('Ejercicio 3 - TIR'!$E$26-'Ejercicio 3 - TIR'!$C$26)*('Ejercicio 3 - TIR'!$E$26-'Ejercicio 3 - TIR'!$D$26)*(1-X973)))</f>
        <v>0.19763445564846</v>
      </c>
      <c r="Z973" s="16">
        <f ca="1" t="shared" si="7144"/>
        <v>1.14271373181031</v>
      </c>
      <c r="AA973" s="16">
        <f ca="1" t="shared" si="7145"/>
        <v>1.32987855504047</v>
      </c>
      <c r="AB973" s="16">
        <f ca="1" t="shared" si="7146"/>
        <v>1.57726276858099</v>
      </c>
      <c r="AC973" s="16">
        <f ca="1" t="shared" si="7147"/>
        <v>1.88058696768138</v>
      </c>
      <c r="AD973" s="16">
        <f ca="1" t="shared" si="7148"/>
        <v>2.25225574933868</v>
      </c>
      <c r="AE973" s="15">
        <f ca="1" t="shared" si="7149"/>
        <v>4900.59607613901</v>
      </c>
      <c r="AF973" s="15">
        <f ca="1" t="shared" si="7150"/>
        <v>5703.26359712863</v>
      </c>
      <c r="AG973" s="15">
        <f ca="1" t="shared" si="7151"/>
        <v>6764.18556947148</v>
      </c>
      <c r="AH973" s="15">
        <f ca="1" t="shared" si="7152"/>
        <v>8065.00951034989</v>
      </c>
      <c r="AI973" s="15">
        <f ca="1" t="shared" si="7153"/>
        <v>9658.93327472754</v>
      </c>
      <c r="AJ973" s="17">
        <f ca="1" t="shared" si="7154"/>
        <v>45082.4816274841</v>
      </c>
      <c r="AK973" s="17">
        <f ca="1" t="shared" si="7155"/>
        <v>48779.9354779867</v>
      </c>
      <c r="AL973" s="17">
        <f ca="1" t="shared" si="7156"/>
        <v>65809.7501567812</v>
      </c>
      <c r="AM973" s="17">
        <f ca="1" t="shared" si="7157"/>
        <v>80396.1599021959</v>
      </c>
      <c r="AN973" s="17">
        <f ca="1" t="shared" si="7158"/>
        <v>77628.4311890294</v>
      </c>
      <c r="AO973" s="17">
        <f ca="1">C973/'Ejercicio 3 - TIR'!$D$7</f>
        <v>14015.9319200817</v>
      </c>
      <c r="AP973" s="17">
        <f ca="1" t="shared" si="7159"/>
        <v>31066.5497074024</v>
      </c>
      <c r="AQ973" s="17">
        <f ca="1" t="shared" si="7160"/>
        <v>34764.003557905</v>
      </c>
      <c r="AR973" s="17">
        <f ca="1" t="shared" si="7161"/>
        <v>51793.8182366995</v>
      </c>
      <c r="AS973" s="17">
        <f ca="1" t="shared" si="7162"/>
        <v>66380.2279821142</v>
      </c>
      <c r="AT973" s="17">
        <f ca="1" t="shared" si="7163"/>
        <v>63612.4992689476</v>
      </c>
      <c r="AU973" s="17">
        <f ca="1">AP973*'Ejercicio 3 - TIR'!$D$5</f>
        <v>15533.2748537012</v>
      </c>
      <c r="AV973" s="17">
        <f ca="1">AQ973*'Ejercicio 3 - TIR'!$D$5</f>
        <v>17382.0017789525</v>
      </c>
      <c r="AW973" s="17">
        <f ca="1">AR973*'Ejercicio 3 - TIR'!$D$5</f>
        <v>25896.9091183498</v>
      </c>
      <c r="AX973" s="17">
        <f ca="1">AS973*'Ejercicio 3 - TIR'!$D$5</f>
        <v>33190.1139910571</v>
      </c>
      <c r="AY973" s="17">
        <f ca="1">AT973*'Ejercicio 3 - TIR'!$D$5</f>
        <v>31806.2496344738</v>
      </c>
      <c r="AZ973" s="17">
        <f ca="1" t="shared" ref="AZ973:BD973" si="7249">AJ973-AU973-AE973</f>
        <v>24648.6106976439</v>
      </c>
      <c r="BA973" s="17">
        <f ca="1" t="shared" si="7249"/>
        <v>25694.6701019056</v>
      </c>
      <c r="BB973" s="17">
        <f ca="1" t="shared" si="7249"/>
        <v>33148.65546896</v>
      </c>
      <c r="BC973" s="17">
        <f ca="1" t="shared" si="7249"/>
        <v>39141.0364007889</v>
      </c>
      <c r="BD973" s="17">
        <f ca="1" t="shared" si="7249"/>
        <v>36163.248279828</v>
      </c>
      <c r="BE973" s="17">
        <f ca="1" t="shared" ref="BE973:BI973" si="7250">AZ973/Z973</f>
        <v>21570.2410949374</v>
      </c>
      <c r="BF973" s="17">
        <f ca="1" t="shared" si="7250"/>
        <v>19321.0650735876</v>
      </c>
      <c r="BG973" s="17">
        <f ca="1" t="shared" si="7250"/>
        <v>21016.5713217098</v>
      </c>
      <c r="BH973" s="17">
        <f ca="1" t="shared" si="7250"/>
        <v>20813.2019807873</v>
      </c>
      <c r="BI973" s="17">
        <f ca="1" t="shared" si="7250"/>
        <v>16056.4573052801</v>
      </c>
      <c r="BJ973" s="17">
        <f ca="1" t="shared" si="7166"/>
        <v>77339.4090930332</v>
      </c>
      <c r="BK973" s="17">
        <f ca="1" t="shared" si="7167"/>
        <v>31567.4632493435</v>
      </c>
      <c r="BL973" s="17">
        <f ca="1" t="shared" si="7168"/>
        <v>108906.872342377</v>
      </c>
      <c r="BM973" s="17">
        <f ca="1">BK973*'Ejercicio 3 - TIR'!$D$5</f>
        <v>15783.7316246718</v>
      </c>
      <c r="BN973" s="17">
        <f ca="1" t="shared" si="7169"/>
        <v>93123.1407177049</v>
      </c>
      <c r="BO973" s="17">
        <f ca="1" t="shared" si="7170"/>
        <v>41346.6102795157</v>
      </c>
      <c r="BP973" s="17">
        <f ca="1" t="shared" si="7171"/>
        <v>-104418.303919883</v>
      </c>
      <c r="BQ973" s="17">
        <f ca="1" t="shared" ref="BQ973:BT973" si="7251">BE973</f>
        <v>21570.2410949374</v>
      </c>
      <c r="BR973" s="17">
        <f ca="1" t="shared" si="7251"/>
        <v>19321.0650735876</v>
      </c>
      <c r="BS973" s="17">
        <f ca="1" t="shared" si="7251"/>
        <v>21016.5713217098</v>
      </c>
      <c r="BT973" s="17">
        <f ca="1" t="shared" si="7251"/>
        <v>20813.2019807873</v>
      </c>
      <c r="BU973" s="17">
        <f ca="1" t="shared" si="7173"/>
        <v>57403.0675847958</v>
      </c>
      <c r="BV973" s="19">
        <f ca="1" t="shared" si="7174"/>
        <v>8.97307912518748</v>
      </c>
    </row>
    <row r="974" ht="15" customHeight="1" spans="1:74">
      <c r="A974" s="15">
        <v>973</v>
      </c>
      <c r="B974" s="16">
        <f ca="1" t="shared" ref="B974:F974" si="7252">RAND()</f>
        <v>0.420754347888649</v>
      </c>
      <c r="C974" s="17">
        <f ca="1">IF(B974&lt;=('Ejercicio 3 - TIR'!$D$13-'Ejercicio 3 - TIR'!$C$13)/('Ejercicio 3 - TIR'!$E$13-'Ejercicio 3 - TIR'!$C$13),'Ejercicio 3 - TIR'!$C$13+SQRT(('Ejercicio 3 - TIR'!$E$13-'Ejercicio 3 - TIR'!$C$13)*('Ejercicio 3 - TIR'!$D$13-'Ejercicio 3 - TIR'!$C$13)*B974),'Ejercicio 3 - TIR'!$E$13-SQRT(('Ejercicio 3 - TIR'!$E$13-'Ejercicio 3 - TIR'!$C$13)*('Ejercicio 3 - TIR'!$E$13-'Ejercicio 3 - TIR'!$D$13)*(1-B974)))</f>
        <v>73635.3497551433</v>
      </c>
      <c r="D974" s="16">
        <f ca="1" t="shared" si="7252"/>
        <v>0.752758825660325</v>
      </c>
      <c r="E974" s="17">
        <f ca="1">IF(D974&lt;=('Ejercicio 3 - TIR'!$D$14-'Ejercicio 3 - TIR'!$C$14)/('Ejercicio 3 - TIR'!$E$14-'Ejercicio 3 - TIR'!$C$14),'Ejercicio 3 - TIR'!$C$14+SQRT(('Ejercicio 3 - TIR'!$E$14-'Ejercicio 3 - TIR'!$C$14)*('Ejercicio 3 - TIR'!$D$14-'Ejercicio 3 - TIR'!$C$14)*D974),'Ejercicio 3 - TIR'!$E$14-SQRT(('Ejercicio 3 - TIR'!$E$14-'Ejercicio 3 - TIR'!$C$14)*('Ejercicio 3 - TIR'!$E$14-'Ejercicio 3 - TIR'!$D$14)*(1-D974)))</f>
        <v>33910.1579535302</v>
      </c>
      <c r="F974" s="16">
        <f ca="1" t="shared" si="7252"/>
        <v>0.890388910637073</v>
      </c>
      <c r="G974" s="17">
        <f ca="1">IF(F974&lt;=('Ejercicio 3 - TIR'!$D$18-'Ejercicio 3 - TIR'!$C$18)/('Ejercicio 3 - TIR'!$E$18-'Ejercicio 3 - TIR'!$C$18),'Ejercicio 3 - TIR'!$C$18+SQRT(('Ejercicio 3 - TIR'!$E$18-'Ejercicio 3 - TIR'!$C$18)*('Ejercicio 3 - TIR'!$D$18-'Ejercicio 3 - TIR'!$C$18)*F974),'Ejercicio 3 - TIR'!$E$18-SQRT(('Ejercicio 3 - TIR'!$E$18-'Ejercicio 3 - TIR'!$C$18)*('Ejercicio 3 - TIR'!$E$18-'Ejercicio 3 - TIR'!$D$18)*(1-F974)))</f>
        <v>42132.8007215717</v>
      </c>
      <c r="H974" s="16">
        <f ca="1" t="shared" ref="H974:L974" si="7253">RAND()</f>
        <v>0.381572548824025</v>
      </c>
      <c r="I974" s="17">
        <f ca="1">IF(H974&lt;=('Ejercicio 3 - TIR'!$D$18-'Ejercicio 3 - TIR'!$C$18)/('Ejercicio 3 - TIR'!$E$18-'Ejercicio 3 - TIR'!$C$18),'Ejercicio 3 - TIR'!$C$18+SQRT(('Ejercicio 3 - TIR'!$E$18-'Ejercicio 3 - TIR'!$C$18)*('Ejercicio 3 - TIR'!$D$18-'Ejercicio 3 - TIR'!$C$18)*H974),'Ejercicio 3 - TIR'!$E$18-SQRT(('Ejercicio 3 - TIR'!$E$18-'Ejercicio 3 - TIR'!$C$18)*('Ejercicio 3 - TIR'!$E$18-'Ejercicio 3 - TIR'!$D$18)*(1-H974)))</f>
        <v>37565.4399953739</v>
      </c>
      <c r="J974" s="16">
        <f ca="1" t="shared" si="7253"/>
        <v>0.64667797762545</v>
      </c>
      <c r="K974" s="17">
        <f ca="1">IF(J974&lt;=('Ejercicio 3 - TIR'!$D$18-'Ejercicio 3 - TIR'!$C$18)/('Ejercicio 3 - TIR'!$E$18-'Ejercicio 3 - TIR'!$C$18),'Ejercicio 3 - TIR'!$C$18+SQRT(('Ejercicio 3 - TIR'!$E$18-'Ejercicio 3 - TIR'!$C$18)*('Ejercicio 3 - TIR'!$D$18-'Ejercicio 3 - TIR'!$C$18)*J974),'Ejercicio 3 - TIR'!$E$18-SQRT(('Ejercicio 3 - TIR'!$E$18-'Ejercicio 3 - TIR'!$C$18)*('Ejercicio 3 - TIR'!$E$18-'Ejercicio 3 - TIR'!$D$18)*(1-J974)))</f>
        <v>39848.9439354591</v>
      </c>
      <c r="L974" s="16">
        <f ca="1" t="shared" si="7253"/>
        <v>0.820099107321927</v>
      </c>
      <c r="M974" s="17">
        <f ca="1">IF(L974&lt;=('Ejercicio 3 - TIR'!$D$18-'Ejercicio 3 - TIR'!$C$18)/('Ejercicio 3 - TIR'!$E$18-'Ejercicio 3 - TIR'!$C$18),'Ejercicio 3 - TIR'!$C$18+SQRT(('Ejercicio 3 - TIR'!$E$18-'Ejercicio 3 - TIR'!$C$18)*('Ejercicio 3 - TIR'!$D$18-'Ejercicio 3 - TIR'!$C$18)*L974),'Ejercicio 3 - TIR'!$E$18-SQRT(('Ejercicio 3 - TIR'!$E$18-'Ejercicio 3 - TIR'!$C$18)*('Ejercicio 3 - TIR'!$E$18-'Ejercicio 3 - TIR'!$D$18)*(1-L974)))</f>
        <v>41326.7770349657</v>
      </c>
      <c r="N974" s="16">
        <f ca="1" t="shared" ref="N974:R974" si="7254">RAND()</f>
        <v>0.641138434518736</v>
      </c>
      <c r="O974" s="17">
        <f ca="1">IF(N974&lt;=('Ejercicio 3 - TIR'!$D$18-'Ejercicio 3 - TIR'!$C$18)/('Ejercicio 3 - TIR'!$E$18-'Ejercicio 3 - TIR'!$C$18),'Ejercicio 3 - TIR'!$C$18+SQRT(('Ejercicio 3 - TIR'!$E$18-'Ejercicio 3 - TIR'!$C$18)*('Ejercicio 3 - TIR'!$D$18-'Ejercicio 3 - TIR'!$C$18)*N974),'Ejercicio 3 - TIR'!$E$18-SQRT(('Ejercicio 3 - TIR'!$E$18-'Ejercicio 3 - TIR'!$C$18)*('Ejercicio 3 - TIR'!$E$18-'Ejercicio 3 - TIR'!$D$18)*(1-N974)))</f>
        <v>39806.6694232961</v>
      </c>
      <c r="P974" s="16">
        <f ca="1" t="shared" si="7254"/>
        <v>0.611132384137511</v>
      </c>
      <c r="Q974" s="18">
        <f ca="1">IF(P974&lt;=('Ejercicio 3 - TIR'!$D$22-'Ejercicio 3 - TIR'!$C$22)/('Ejercicio 3 - TIR'!$E$22-'Ejercicio 3 - TIR'!$C$22),'Ejercicio 3 - TIR'!$C$22+SQRT(('Ejercicio 3 - TIR'!$E$22-'Ejercicio 3 - TIR'!$C$22)*('Ejercicio 3 - TIR'!$D$22-'Ejercicio 3 - TIR'!$C$22)*P974),'Ejercicio 3 - TIR'!$E$22-SQRT(('Ejercicio 3 - TIR'!$E$22-'Ejercicio 3 - TIR'!$C$22)*('Ejercicio 3 - TIR'!$E$22-'Ejercicio 3 - TIR'!$D$22)*(1-P974)))</f>
        <v>0.15354321053959</v>
      </c>
      <c r="R974" s="16">
        <f ca="1" t="shared" si="7254"/>
        <v>0.54045146630794</v>
      </c>
      <c r="S974" s="18">
        <f ca="1">IF(R974&lt;=('Ejercicio 3 - TIR'!$D$23-'Ejercicio 3 - TIR'!$C$23)/('Ejercicio 3 - TIR'!$E$23-'Ejercicio 3 - TIR'!$C$23),'Ejercicio 3 - TIR'!$C$23+SQRT(('Ejercicio 3 - TIR'!$E$23-'Ejercicio 3 - TIR'!$C$23)*('Ejercicio 3 - TIR'!$D$23-'Ejercicio 3 - TIR'!$C$23)*R974),'Ejercicio 3 - TIR'!$E$23-SQRT(('Ejercicio 3 - TIR'!$E$23-'Ejercicio 3 - TIR'!$C$23)*('Ejercicio 3 - TIR'!$E$23-'Ejercicio 3 - TIR'!$D$23)*(1-R974)))</f>
        <v>0.151239134911382</v>
      </c>
      <c r="T974" s="16">
        <f ca="1" t="shared" ref="T974:X974" si="7255">RAND()</f>
        <v>0.804254580824302</v>
      </c>
      <c r="U974" s="18">
        <f ca="1">IF(T974&lt;=('Ejercicio 3 - TIR'!$D$24-'Ejercicio 3 - TIR'!$C$24)/('Ejercicio 3 - TIR'!$E$24-'Ejercicio 3 - TIR'!$C$24),'Ejercicio 3 - TIR'!$C$24+SQRT(('Ejercicio 3 - TIR'!$E$24-'Ejercicio 3 - TIR'!$C$24)*('Ejercicio 3 - TIR'!$D$24-'Ejercicio 3 - TIR'!$C$24)*T974),'Ejercicio 3 - TIR'!$E$24-SQRT(('Ejercicio 3 - TIR'!$E$24-'Ejercicio 3 - TIR'!$C$24)*('Ejercicio 3 - TIR'!$E$24-'Ejercicio 3 - TIR'!$D$24)*(1-T974)))</f>
        <v>0.19658873831482</v>
      </c>
      <c r="V974" s="16">
        <f ca="1" t="shared" si="7255"/>
        <v>0.50966717882402</v>
      </c>
      <c r="W974" s="18">
        <f ca="1">IF(V974&lt;=('Ejercicio 3 - TIR'!$D$25-'Ejercicio 3 - TIR'!$C$25)/('Ejercicio 3 - TIR'!$E$25-'Ejercicio 3 - TIR'!$C$25),'Ejercicio 3 - TIR'!$C$25+SQRT(('Ejercicio 3 - TIR'!$E$25-'Ejercicio 3 - TIR'!$C$25)*('Ejercicio 3 - TIR'!$D$25-'Ejercicio 3 - TIR'!$C$25)*V974),'Ejercicio 3 - TIR'!$E$25-SQRT(('Ejercicio 3 - TIR'!$E$25-'Ejercicio 3 - TIR'!$C$25)*('Ejercicio 3 - TIR'!$E$25-'Ejercicio 3 - TIR'!$D$25)*(1-V974)))</f>
        <v>0.208573379644051</v>
      </c>
      <c r="X974" s="16">
        <f ca="1" t="shared" si="7255"/>
        <v>0.533639184370584</v>
      </c>
      <c r="Y974" s="18">
        <f ca="1">IF(X974&lt;=('Ejercicio 3 - TIR'!$D$26-'Ejercicio 3 - TIR'!$C$26)/('Ejercicio 3 - TIR'!$E$26-'Ejercicio 3 - TIR'!$C$26),'Ejercicio 3 - TIR'!$C$26+SQRT(('Ejercicio 3 - TIR'!$E$26-'Ejercicio 3 - TIR'!$C$26)*('Ejercicio 3 - TIR'!$D$26-'Ejercicio 3 - TIR'!$C$26)*X974),'Ejercicio 3 - TIR'!$E$26-SQRT(('Ejercicio 3 - TIR'!$E$26-'Ejercicio 3 - TIR'!$C$26)*('Ejercicio 3 - TIR'!$E$26-'Ejercicio 3 - TIR'!$D$26)*(1-X974)))</f>
        <v>0.229816851390144</v>
      </c>
      <c r="Z974" s="16">
        <f ca="1" t="shared" si="7144"/>
        <v>1.15354321053959</v>
      </c>
      <c r="AA974" s="16">
        <f ca="1" t="shared" si="7145"/>
        <v>1.32800408778449</v>
      </c>
      <c r="AB974" s="16">
        <f ca="1" t="shared" si="7146"/>
        <v>1.58907473587897</v>
      </c>
      <c r="AC974" s="16">
        <f ca="1" t="shared" si="7147"/>
        <v>1.92051342404823</v>
      </c>
      <c r="AD974" s="16">
        <f ca="1" t="shared" si="7148"/>
        <v>2.3618797722155</v>
      </c>
      <c r="AE974" s="15">
        <f ca="1" t="shared" si="7149"/>
        <v>5206.67452208963</v>
      </c>
      <c r="AF974" s="15">
        <f ca="1" t="shared" si="7150"/>
        <v>5994.1274725756</v>
      </c>
      <c r="AG974" s="15">
        <f ca="1" t="shared" si="7151"/>
        <v>7172.50542970744</v>
      </c>
      <c r="AH974" s="15">
        <f ca="1" t="shared" si="7152"/>
        <v>8668.49912769682</v>
      </c>
      <c r="AI974" s="15">
        <f ca="1" t="shared" si="7153"/>
        <v>10660.6663035023</v>
      </c>
      <c r="AJ974" s="17">
        <f ca="1" t="shared" si="7154"/>
        <v>48602.0062133866</v>
      </c>
      <c r="AK974" s="17">
        <f ca="1" t="shared" si="7155"/>
        <v>49887.0578732798</v>
      </c>
      <c r="AL974" s="17">
        <f ca="1" t="shared" si="7156"/>
        <v>63322.9500592957</v>
      </c>
      <c r="AM974" s="17">
        <f ca="1" t="shared" si="7157"/>
        <v>79368.6300682996</v>
      </c>
      <c r="AN974" s="17">
        <f ca="1" t="shared" si="7158"/>
        <v>94018.5673101522</v>
      </c>
      <c r="AO974" s="17">
        <f ca="1">C974/'Ejercicio 3 - TIR'!$D$7</f>
        <v>14727.0699510287</v>
      </c>
      <c r="AP974" s="17">
        <f ca="1" t="shared" si="7159"/>
        <v>33874.936262358</v>
      </c>
      <c r="AQ974" s="17">
        <f ca="1" t="shared" si="7160"/>
        <v>35159.9879222511</v>
      </c>
      <c r="AR974" s="17">
        <f ca="1" t="shared" si="7161"/>
        <v>48595.8801082671</v>
      </c>
      <c r="AS974" s="17">
        <f ca="1" t="shared" si="7162"/>
        <v>64641.560117271</v>
      </c>
      <c r="AT974" s="17">
        <f ca="1" t="shared" si="7163"/>
        <v>79291.4973591235</v>
      </c>
      <c r="AU974" s="17">
        <f ca="1">AP974*'Ejercicio 3 - TIR'!$D$5</f>
        <v>16937.468131179</v>
      </c>
      <c r="AV974" s="17">
        <f ca="1">AQ974*'Ejercicio 3 - TIR'!$D$5</f>
        <v>17579.9939611255</v>
      </c>
      <c r="AW974" s="17">
        <f ca="1">AR974*'Ejercicio 3 - TIR'!$D$5</f>
        <v>24297.9400541335</v>
      </c>
      <c r="AX974" s="17">
        <f ca="1">AS974*'Ejercicio 3 - TIR'!$D$5</f>
        <v>32320.7800586355</v>
      </c>
      <c r="AY974" s="17">
        <f ca="1">AT974*'Ejercicio 3 - TIR'!$D$5</f>
        <v>39645.7486795617</v>
      </c>
      <c r="AZ974" s="17">
        <f ca="1" t="shared" ref="AZ974:BD974" si="7256">AJ974-AU974-AE974</f>
        <v>26457.863560118</v>
      </c>
      <c r="BA974" s="17">
        <f ca="1" t="shared" si="7256"/>
        <v>26312.9364395786</v>
      </c>
      <c r="BB974" s="17">
        <f ca="1" t="shared" si="7256"/>
        <v>31852.5045754548</v>
      </c>
      <c r="BC974" s="17">
        <f ca="1" t="shared" si="7256"/>
        <v>38379.3508819673</v>
      </c>
      <c r="BD974" s="17">
        <f ca="1" t="shared" si="7256"/>
        <v>43712.1523270881</v>
      </c>
      <c r="BE974" s="17">
        <f ca="1" t="shared" ref="BE974:BI974" si="7257">AZ974/Z974</f>
        <v>22936.1703301447</v>
      </c>
      <c r="BF974" s="17">
        <f ca="1" t="shared" si="7257"/>
        <v>19813.8971721664</v>
      </c>
      <c r="BG974" s="17">
        <f ca="1" t="shared" si="7257"/>
        <v>20044.6862921372</v>
      </c>
      <c r="BH974" s="17">
        <f ca="1" t="shared" si="7257"/>
        <v>19983.9013887588</v>
      </c>
      <c r="BI974" s="17">
        <f ca="1" t="shared" si="7257"/>
        <v>18507.3570811291</v>
      </c>
      <c r="BJ974" s="17">
        <f ca="1" t="shared" si="7166"/>
        <v>80091.7161430755</v>
      </c>
      <c r="BK974" s="17">
        <f ca="1" t="shared" si="7167"/>
        <v>34783.5686213373</v>
      </c>
      <c r="BL974" s="17">
        <f ca="1" t="shared" si="7168"/>
        <v>114875.284764413</v>
      </c>
      <c r="BM974" s="17">
        <f ca="1">BK974*'Ejercicio 3 - TIR'!$D$5</f>
        <v>17391.7843106686</v>
      </c>
      <c r="BN974" s="17">
        <f ca="1" t="shared" si="7169"/>
        <v>97483.5004537441</v>
      </c>
      <c r="BO974" s="17">
        <f ca="1" t="shared" si="7170"/>
        <v>41273.6929290446</v>
      </c>
      <c r="BP974" s="17">
        <f ca="1" t="shared" si="7171"/>
        <v>-107545.507708674</v>
      </c>
      <c r="BQ974" s="17">
        <f ca="1" t="shared" ref="BQ974:BT974" si="7258">BE974</f>
        <v>22936.1703301447</v>
      </c>
      <c r="BR974" s="17">
        <f ca="1" t="shared" si="7258"/>
        <v>19813.8971721664</v>
      </c>
      <c r="BS974" s="17">
        <f ca="1" t="shared" si="7258"/>
        <v>20044.6862921372</v>
      </c>
      <c r="BT974" s="17">
        <f ca="1" t="shared" si="7258"/>
        <v>19983.9013887588</v>
      </c>
      <c r="BU974" s="17">
        <f ca="1" t="shared" si="7173"/>
        <v>59781.0500101737</v>
      </c>
      <c r="BV974" s="19">
        <f ca="1" t="shared" si="7174"/>
        <v>8.58949737102108</v>
      </c>
    </row>
    <row r="975" ht="15" customHeight="1" spans="1:74">
      <c r="A975" s="15">
        <v>974</v>
      </c>
      <c r="B975" s="16">
        <f ca="1" t="shared" ref="B975:F975" si="7259">RAND()</f>
        <v>0.97737118688068</v>
      </c>
      <c r="C975" s="17">
        <f ca="1">IF(B975&lt;=('Ejercicio 3 - TIR'!$D$13-'Ejercicio 3 - TIR'!$C$13)/('Ejercicio 3 - TIR'!$E$13-'Ejercicio 3 - TIR'!$C$13),'Ejercicio 3 - TIR'!$C$13+SQRT(('Ejercicio 3 - TIR'!$E$13-'Ejercicio 3 - TIR'!$C$13)*('Ejercicio 3 - TIR'!$D$13-'Ejercicio 3 - TIR'!$C$13)*B975),'Ejercicio 3 - TIR'!$E$13-SQRT(('Ejercicio 3 - TIR'!$E$13-'Ejercicio 3 - TIR'!$C$13)*('Ejercicio 3 - TIR'!$E$13-'Ejercicio 3 - TIR'!$D$13)*(1-B975)))</f>
        <v>94788.9947473464</v>
      </c>
      <c r="D975" s="16">
        <f ca="1" t="shared" si="7259"/>
        <v>0.317576722228403</v>
      </c>
      <c r="E975" s="17">
        <f ca="1">IF(D975&lt;=('Ejercicio 3 - TIR'!$D$14-'Ejercicio 3 - TIR'!$C$14)/('Ejercicio 3 - TIR'!$E$14-'Ejercicio 3 - TIR'!$C$14),'Ejercicio 3 - TIR'!$C$14+SQRT(('Ejercicio 3 - TIR'!$E$14-'Ejercicio 3 - TIR'!$C$14)*('Ejercicio 3 - TIR'!$D$14-'Ejercicio 3 - TIR'!$C$14)*D975),'Ejercicio 3 - TIR'!$E$14-SQRT(('Ejercicio 3 - TIR'!$E$14-'Ejercicio 3 - TIR'!$C$14)*('Ejercicio 3 - TIR'!$E$14-'Ejercicio 3 - TIR'!$D$14)*(1-D975)))</f>
        <v>29880.3948781969</v>
      </c>
      <c r="F975" s="16">
        <f ca="1" t="shared" si="7259"/>
        <v>0.370805102349244</v>
      </c>
      <c r="G975" s="17">
        <f ca="1">IF(F975&lt;=('Ejercicio 3 - TIR'!$D$18-'Ejercicio 3 - TIR'!$C$18)/('Ejercicio 3 - TIR'!$E$18-'Ejercicio 3 - TIR'!$C$18),'Ejercicio 3 - TIR'!$C$18+SQRT(('Ejercicio 3 - TIR'!$E$18-'Ejercicio 3 - TIR'!$C$18)*('Ejercicio 3 - TIR'!$D$18-'Ejercicio 3 - TIR'!$C$18)*F975),'Ejercicio 3 - TIR'!$E$18-SQRT(('Ejercicio 3 - TIR'!$E$18-'Ejercicio 3 - TIR'!$C$18)*('Ejercicio 3 - TIR'!$E$18-'Ejercicio 3 - TIR'!$D$18)*(1-F975)))</f>
        <v>37457.9330482639</v>
      </c>
      <c r="H975" s="16">
        <f ca="1" t="shared" ref="H975:L975" si="7260">RAND()</f>
        <v>0.292083706576581</v>
      </c>
      <c r="I975" s="17">
        <f ca="1">IF(H975&lt;=('Ejercicio 3 - TIR'!$D$18-'Ejercicio 3 - TIR'!$C$18)/('Ejercicio 3 - TIR'!$E$18-'Ejercicio 3 - TIR'!$C$18),'Ejercicio 3 - TIR'!$C$18+SQRT(('Ejercicio 3 - TIR'!$E$18-'Ejercicio 3 - TIR'!$C$18)*('Ejercicio 3 - TIR'!$D$18-'Ejercicio 3 - TIR'!$C$18)*H975),'Ejercicio 3 - TIR'!$E$18-SQRT(('Ejercicio 3 - TIR'!$E$18-'Ejercicio 3 - TIR'!$C$18)*('Ejercicio 3 - TIR'!$E$18-'Ejercicio 3 - TIR'!$D$18)*(1-H975)))</f>
        <v>36619.1053765964</v>
      </c>
      <c r="J975" s="16">
        <f ca="1" t="shared" si="7260"/>
        <v>0.0675583448994432</v>
      </c>
      <c r="K975" s="17">
        <f ca="1">IF(J975&lt;=('Ejercicio 3 - TIR'!$D$18-'Ejercicio 3 - TIR'!$C$18)/('Ejercicio 3 - TIR'!$E$18-'Ejercicio 3 - TIR'!$C$18),'Ejercicio 3 - TIR'!$C$18+SQRT(('Ejercicio 3 - TIR'!$E$18-'Ejercicio 3 - TIR'!$C$18)*('Ejercicio 3 - TIR'!$D$18-'Ejercicio 3 - TIR'!$C$18)*J975),'Ejercicio 3 - TIR'!$E$18-SQRT(('Ejercicio 3 - TIR'!$E$18-'Ejercicio 3 - TIR'!$C$18)*('Ejercicio 3 - TIR'!$E$18-'Ejercicio 3 - TIR'!$D$18)*(1-J975)))</f>
        <v>33183.3554207654</v>
      </c>
      <c r="L975" s="16">
        <f ca="1" t="shared" si="7260"/>
        <v>0.181054348864776</v>
      </c>
      <c r="M975" s="17">
        <f ca="1">IF(L975&lt;=('Ejercicio 3 - TIR'!$D$18-'Ejercicio 3 - TIR'!$C$18)/('Ejercicio 3 - TIR'!$E$18-'Ejercicio 3 - TIR'!$C$18),'Ejercicio 3 - TIR'!$C$18+SQRT(('Ejercicio 3 - TIR'!$E$18-'Ejercicio 3 - TIR'!$C$18)*('Ejercicio 3 - TIR'!$D$18-'Ejercicio 3 - TIR'!$C$18)*L975),'Ejercicio 3 - TIR'!$E$18-SQRT(('Ejercicio 3 - TIR'!$E$18-'Ejercicio 3 - TIR'!$C$18)*('Ejercicio 3 - TIR'!$E$18-'Ejercicio 3 - TIR'!$D$18)*(1-L975)))</f>
        <v>35211.3484176091</v>
      </c>
      <c r="N975" s="16">
        <f ca="1" t="shared" ref="N975:R975" si="7261">RAND()</f>
        <v>0.741492900354038</v>
      </c>
      <c r="O975" s="17">
        <f ca="1">IF(N975&lt;=('Ejercicio 3 - TIR'!$D$18-'Ejercicio 3 - TIR'!$C$18)/('Ejercicio 3 - TIR'!$E$18-'Ejercicio 3 - TIR'!$C$18),'Ejercicio 3 - TIR'!$C$18+SQRT(('Ejercicio 3 - TIR'!$E$18-'Ejercicio 3 - TIR'!$C$18)*('Ejercicio 3 - TIR'!$D$18-'Ejercicio 3 - TIR'!$C$18)*N975),'Ejercicio 3 - TIR'!$E$18-SQRT(('Ejercicio 3 - TIR'!$E$18-'Ejercicio 3 - TIR'!$C$18)*('Ejercicio 3 - TIR'!$E$18-'Ejercicio 3 - TIR'!$D$18)*(1-N975)))</f>
        <v>40596.8156439405</v>
      </c>
      <c r="P975" s="16">
        <f ca="1" t="shared" si="7261"/>
        <v>0.185690324576606</v>
      </c>
      <c r="Q975" s="18">
        <f ca="1">IF(P975&lt;=('Ejercicio 3 - TIR'!$D$22-'Ejercicio 3 - TIR'!$C$22)/('Ejercicio 3 - TIR'!$E$22-'Ejercicio 3 - TIR'!$C$22),'Ejercicio 3 - TIR'!$C$22+SQRT(('Ejercicio 3 - TIR'!$E$22-'Ejercicio 3 - TIR'!$C$22)*('Ejercicio 3 - TIR'!$D$22-'Ejercicio 3 - TIR'!$C$22)*P975),'Ejercicio 3 - TIR'!$E$22-SQRT(('Ejercicio 3 - TIR'!$E$22-'Ejercicio 3 - TIR'!$C$22)*('Ejercicio 3 - TIR'!$E$22-'Ejercicio 3 - TIR'!$D$22)*(1-P975)))</f>
        <v>0.138282302487321</v>
      </c>
      <c r="R975" s="16">
        <f ca="1" t="shared" si="7261"/>
        <v>0.919423173562429</v>
      </c>
      <c r="S975" s="18">
        <f ca="1">IF(R975&lt;=('Ejercicio 3 - TIR'!$D$23-'Ejercicio 3 - TIR'!$C$23)/('Ejercicio 3 - TIR'!$E$23-'Ejercicio 3 - TIR'!$C$23),'Ejercicio 3 - TIR'!$C$23+SQRT(('Ejercicio 3 - TIR'!$E$23-'Ejercicio 3 - TIR'!$C$23)*('Ejercicio 3 - TIR'!$D$23-'Ejercicio 3 - TIR'!$C$23)*R975),'Ejercicio 3 - TIR'!$E$23-SQRT(('Ejercicio 3 - TIR'!$E$23-'Ejercicio 3 - TIR'!$C$23)*('Ejercicio 3 - TIR'!$E$23-'Ejercicio 3 - TIR'!$D$23)*(1-R975)))</f>
        <v>0.167956815720598</v>
      </c>
      <c r="T975" s="16">
        <f ca="1" t="shared" ref="T975:X975" si="7262">RAND()</f>
        <v>0.0565416124805131</v>
      </c>
      <c r="U975" s="18">
        <f ca="1">IF(T975&lt;=('Ejercicio 3 - TIR'!$D$24-'Ejercicio 3 - TIR'!$C$24)/('Ejercicio 3 - TIR'!$E$24-'Ejercicio 3 - TIR'!$C$24),'Ejercicio 3 - TIR'!$C$24+SQRT(('Ejercicio 3 - TIR'!$E$24-'Ejercicio 3 - TIR'!$C$24)*('Ejercicio 3 - TIR'!$D$24-'Ejercicio 3 - TIR'!$C$24)*T975),'Ejercicio 3 - TIR'!$E$24-SQRT(('Ejercicio 3 - TIR'!$E$24-'Ejercicio 3 - TIR'!$C$24)*('Ejercicio 3 - TIR'!$E$24-'Ejercicio 3 - TIR'!$D$24)*(1-T975)))</f>
        <v>0.160896668583061</v>
      </c>
      <c r="V975" s="16">
        <f ca="1" t="shared" si="7262"/>
        <v>0.605017992109787</v>
      </c>
      <c r="W975" s="18">
        <f ca="1">IF(V975&lt;=('Ejercicio 3 - TIR'!$D$25-'Ejercicio 3 - TIR'!$C$25)/('Ejercicio 3 - TIR'!$E$25-'Ejercicio 3 - TIR'!$C$25),'Ejercicio 3 - TIR'!$C$25+SQRT(('Ejercicio 3 - TIR'!$E$25-'Ejercicio 3 - TIR'!$C$25)*('Ejercicio 3 - TIR'!$D$25-'Ejercicio 3 - TIR'!$C$25)*V975),'Ejercicio 3 - TIR'!$E$25-SQRT(('Ejercicio 3 - TIR'!$E$25-'Ejercicio 3 - TIR'!$C$25)*('Ejercicio 3 - TIR'!$E$25-'Ejercicio 3 - TIR'!$D$25)*(1-V975)))</f>
        <v>0.212818861937593</v>
      </c>
      <c r="X975" s="16">
        <f ca="1" t="shared" si="7262"/>
        <v>0.43334951815351</v>
      </c>
      <c r="Y975" s="18">
        <f ca="1">IF(X975&lt;=('Ejercicio 3 - TIR'!$D$26-'Ejercicio 3 - TIR'!$C$26)/('Ejercicio 3 - TIR'!$E$26-'Ejercicio 3 - TIR'!$C$26),'Ejercicio 3 - TIR'!$C$26+SQRT(('Ejercicio 3 - TIR'!$E$26-'Ejercicio 3 - TIR'!$C$26)*('Ejercicio 3 - TIR'!$D$26-'Ejercicio 3 - TIR'!$C$26)*X975),'Ejercicio 3 - TIR'!$E$26-SQRT(('Ejercicio 3 - TIR'!$E$26-'Ejercicio 3 - TIR'!$C$26)*('Ejercicio 3 - TIR'!$E$26-'Ejercicio 3 - TIR'!$D$26)*(1-X975)))</f>
        <v>0.224683523232485</v>
      </c>
      <c r="Z975" s="16">
        <f ca="1" t="shared" si="7144"/>
        <v>1.13828230248732</v>
      </c>
      <c r="AA975" s="16">
        <f ca="1" t="shared" si="7145"/>
        <v>1.3294645734042</v>
      </c>
      <c r="AB975" s="16">
        <f ca="1" t="shared" si="7146"/>
        <v>1.54337099426414</v>
      </c>
      <c r="AC975" s="16">
        <f ca="1" t="shared" si="7147"/>
        <v>1.87182945281092</v>
      </c>
      <c r="AD975" s="16">
        <f ca="1" t="shared" si="7148"/>
        <v>2.29239868915882</v>
      </c>
      <c r="AE975" s="15">
        <f ca="1" t="shared" si="7149"/>
        <v>4131.9298029874</v>
      </c>
      <c r="AF975" s="15">
        <f ca="1" t="shared" si="7150"/>
        <v>4825.91557547821</v>
      </c>
      <c r="AG975" s="15">
        <f ca="1" t="shared" si="7151"/>
        <v>5602.38931443576</v>
      </c>
      <c r="AH975" s="15">
        <f ca="1" t="shared" si="7152"/>
        <v>6794.68343246531</v>
      </c>
      <c r="AI975" s="15">
        <f ca="1" t="shared" si="7153"/>
        <v>8321.33684532101</v>
      </c>
      <c r="AJ975" s="17">
        <f ca="1" t="shared" si="7154"/>
        <v>42637.7022765937</v>
      </c>
      <c r="AK975" s="17">
        <f ca="1" t="shared" si="7155"/>
        <v>48683.8033079402</v>
      </c>
      <c r="AL975" s="17">
        <f ca="1" t="shared" si="7156"/>
        <v>51214.228248767</v>
      </c>
      <c r="AM975" s="17">
        <f ca="1" t="shared" si="7157"/>
        <v>65909.639041268</v>
      </c>
      <c r="AN975" s="17">
        <f ca="1" t="shared" si="7158"/>
        <v>93064.0869661914</v>
      </c>
      <c r="AO975" s="17">
        <f ca="1">C975/'Ejercicio 3 - TIR'!$D$7</f>
        <v>18957.7989494693</v>
      </c>
      <c r="AP975" s="17">
        <f ca="1" t="shared" si="7159"/>
        <v>23679.9033271244</v>
      </c>
      <c r="AQ975" s="17">
        <f ca="1" t="shared" si="7160"/>
        <v>29726.0043584709</v>
      </c>
      <c r="AR975" s="17">
        <f ca="1" t="shared" si="7161"/>
        <v>32256.4292992977</v>
      </c>
      <c r="AS975" s="17">
        <f ca="1" t="shared" si="7162"/>
        <v>46951.8400917987</v>
      </c>
      <c r="AT975" s="17">
        <f ca="1" t="shared" si="7163"/>
        <v>74106.2880167221</v>
      </c>
      <c r="AU975" s="17">
        <f ca="1">AP975*'Ejercicio 3 - TIR'!$D$5</f>
        <v>11839.9516635622</v>
      </c>
      <c r="AV975" s="17">
        <f ca="1">AQ975*'Ejercicio 3 - TIR'!$D$5</f>
        <v>14863.0021792355</v>
      </c>
      <c r="AW975" s="17">
        <f ca="1">AR975*'Ejercicio 3 - TIR'!$D$5</f>
        <v>16128.2146496489</v>
      </c>
      <c r="AX975" s="17">
        <f ca="1">AS975*'Ejercicio 3 - TIR'!$D$5</f>
        <v>23475.9200458993</v>
      </c>
      <c r="AY975" s="17">
        <f ca="1">AT975*'Ejercicio 3 - TIR'!$D$5</f>
        <v>37053.144008361</v>
      </c>
      <c r="AZ975" s="17">
        <f ca="1" t="shared" ref="AZ975:BD975" si="7263">AJ975-AU975-AE975</f>
        <v>26665.8208100441</v>
      </c>
      <c r="BA975" s="17">
        <f ca="1" t="shared" si="7263"/>
        <v>28994.8855532265</v>
      </c>
      <c r="BB975" s="17">
        <f ca="1" t="shared" si="7263"/>
        <v>29483.6242846824</v>
      </c>
      <c r="BC975" s="17">
        <f ca="1" t="shared" si="7263"/>
        <v>35639.0355629033</v>
      </c>
      <c r="BD975" s="17">
        <f ca="1" t="shared" si="7263"/>
        <v>47689.6061125093</v>
      </c>
      <c r="BE975" s="17">
        <f ca="1" t="shared" ref="BE975:BI975" si="7264">AZ975/Z975</f>
        <v>23426.3686185538</v>
      </c>
      <c r="BF975" s="17">
        <f ca="1" t="shared" si="7264"/>
        <v>21809.4457974031</v>
      </c>
      <c r="BG975" s="17">
        <f ca="1" t="shared" si="7264"/>
        <v>19103.3940603114</v>
      </c>
      <c r="BH975" s="17">
        <f ca="1" t="shared" si="7264"/>
        <v>19039.6809438938</v>
      </c>
      <c r="BI975" s="17">
        <f ca="1" t="shared" si="7264"/>
        <v>20803.3647628758</v>
      </c>
      <c r="BJ975" s="17">
        <f ca="1" t="shared" si="7166"/>
        <v>68497.7780503263</v>
      </c>
      <c r="BK975" s="17">
        <f ca="1" t="shared" si="7167"/>
        <v>43458.8334610998</v>
      </c>
      <c r="BL975" s="17">
        <f ca="1" t="shared" si="7168"/>
        <v>111956.611511426</v>
      </c>
      <c r="BM975" s="17">
        <f ca="1">BK975*'Ejercicio 3 - TIR'!$D$5</f>
        <v>21729.4167305499</v>
      </c>
      <c r="BN975" s="17">
        <f ca="1" t="shared" si="7169"/>
        <v>90227.1947808762</v>
      </c>
      <c r="BO975" s="17">
        <f ca="1" t="shared" si="7170"/>
        <v>39359.2943529315</v>
      </c>
      <c r="BP975" s="17">
        <f ca="1" t="shared" si="7171"/>
        <v>-124669.389625543</v>
      </c>
      <c r="BQ975" s="17">
        <f ca="1" t="shared" ref="BQ975:BT975" si="7265">BE975</f>
        <v>23426.3686185538</v>
      </c>
      <c r="BR975" s="17">
        <f ca="1" t="shared" si="7265"/>
        <v>21809.4457974031</v>
      </c>
      <c r="BS975" s="17">
        <f ca="1" t="shared" si="7265"/>
        <v>19103.3940603114</v>
      </c>
      <c r="BT975" s="17">
        <f ca="1" t="shared" si="7265"/>
        <v>19039.6809438938</v>
      </c>
      <c r="BU975" s="17">
        <f ca="1" t="shared" si="7173"/>
        <v>60162.6591158073</v>
      </c>
      <c r="BV975" s="19">
        <f ca="1" t="shared" si="7174"/>
        <v>4.17829520992632</v>
      </c>
    </row>
    <row r="976" ht="15" customHeight="1" spans="1:74">
      <c r="A976" s="15">
        <v>975</v>
      </c>
      <c r="B976" s="16">
        <f ca="1" t="shared" ref="B976:F976" si="7266">RAND()</f>
        <v>0.0922690048917358</v>
      </c>
      <c r="C976" s="17">
        <f ca="1">IF(B976&lt;=('Ejercicio 3 - TIR'!$D$13-'Ejercicio 3 - TIR'!$C$13)/('Ejercicio 3 - TIR'!$E$13-'Ejercicio 3 - TIR'!$C$13),'Ejercicio 3 - TIR'!$C$13+SQRT(('Ejercicio 3 - TIR'!$E$13-'Ejercicio 3 - TIR'!$C$13)*('Ejercicio 3 - TIR'!$D$13-'Ejercicio 3 - TIR'!$C$13)*B976),'Ejercicio 3 - TIR'!$E$13-SQRT(('Ejercicio 3 - TIR'!$E$13-'Ejercicio 3 - TIR'!$C$13)*('Ejercicio 3 - TIR'!$E$13-'Ejercicio 3 - TIR'!$D$13)*(1-B976)))</f>
        <v>66075.1627103061</v>
      </c>
      <c r="D976" s="16">
        <f ca="1" t="shared" si="7266"/>
        <v>0.0395134244360293</v>
      </c>
      <c r="E976" s="17">
        <f ca="1">IF(D976&lt;=('Ejercicio 3 - TIR'!$D$14-'Ejercicio 3 - TIR'!$C$14)/('Ejercicio 3 - TIR'!$E$14-'Ejercicio 3 - TIR'!$C$14),'Ejercicio 3 - TIR'!$C$14+SQRT(('Ejercicio 3 - TIR'!$E$14-'Ejercicio 3 - TIR'!$C$14)*('Ejercicio 3 - TIR'!$D$14-'Ejercicio 3 - TIR'!$C$14)*D976),'Ejercicio 3 - TIR'!$E$14-SQRT(('Ejercicio 3 - TIR'!$E$14-'Ejercicio 3 - TIR'!$C$14)*('Ejercicio 3 - TIR'!$E$14-'Ejercicio 3 - TIR'!$D$14)*(1-D976)))</f>
        <v>26721.4839042821</v>
      </c>
      <c r="F976" s="16">
        <f ca="1" t="shared" si="7266"/>
        <v>0.273870575930039</v>
      </c>
      <c r="G976" s="17">
        <f ca="1">IF(F976&lt;=('Ejercicio 3 - TIR'!$D$18-'Ejercicio 3 - TIR'!$C$18)/('Ejercicio 3 - TIR'!$E$18-'Ejercicio 3 - TIR'!$C$18),'Ejercicio 3 - TIR'!$C$18+SQRT(('Ejercicio 3 - TIR'!$E$18-'Ejercicio 3 - TIR'!$C$18)*('Ejercicio 3 - TIR'!$D$18-'Ejercicio 3 - TIR'!$C$18)*F976),'Ejercicio 3 - TIR'!$E$18-SQRT(('Ejercicio 3 - TIR'!$E$18-'Ejercicio 3 - TIR'!$C$18)*('Ejercicio 3 - TIR'!$E$18-'Ejercicio 3 - TIR'!$D$18)*(1-F976)))</f>
        <v>36409.4138881419</v>
      </c>
      <c r="H976" s="16">
        <f ca="1" t="shared" ref="H976:L976" si="7267">RAND()</f>
        <v>0.811707277826253</v>
      </c>
      <c r="I976" s="17">
        <f ca="1">IF(H976&lt;=('Ejercicio 3 - TIR'!$D$18-'Ejercicio 3 - TIR'!$C$18)/('Ejercicio 3 - TIR'!$E$18-'Ejercicio 3 - TIR'!$C$18),'Ejercicio 3 - TIR'!$C$18+SQRT(('Ejercicio 3 - TIR'!$E$18-'Ejercicio 3 - TIR'!$C$18)*('Ejercicio 3 - TIR'!$D$18-'Ejercicio 3 - TIR'!$C$18)*H976),'Ejercicio 3 - TIR'!$E$18-SQRT(('Ejercicio 3 - TIR'!$E$18-'Ejercicio 3 - TIR'!$C$18)*('Ejercicio 3 - TIR'!$E$18-'Ejercicio 3 - TIR'!$D$18)*(1-H976)))</f>
        <v>41242.0811393763</v>
      </c>
      <c r="J976" s="16">
        <f ca="1" t="shared" si="7267"/>
        <v>0.787578837578188</v>
      </c>
      <c r="K976" s="17">
        <f ca="1">IF(J976&lt;=('Ejercicio 3 - TIR'!$D$18-'Ejercicio 3 - TIR'!$C$18)/('Ejercicio 3 - TIR'!$E$18-'Ejercicio 3 - TIR'!$C$18),'Ejercicio 3 - TIR'!$C$18+SQRT(('Ejercicio 3 - TIR'!$E$18-'Ejercicio 3 - TIR'!$C$18)*('Ejercicio 3 - TIR'!$D$18-'Ejercicio 3 - TIR'!$C$18)*J976),'Ejercicio 3 - TIR'!$E$18-SQRT(('Ejercicio 3 - TIR'!$E$18-'Ejercicio 3 - TIR'!$C$18)*('Ejercicio 3 - TIR'!$E$18-'Ejercicio 3 - TIR'!$D$18)*(1-J976)))</f>
        <v>41008.5607631287</v>
      </c>
      <c r="L976" s="16">
        <f ca="1" t="shared" si="7267"/>
        <v>0.970856728084321</v>
      </c>
      <c r="M976" s="17">
        <f ca="1">IF(L976&lt;=('Ejercicio 3 - TIR'!$D$18-'Ejercicio 3 - TIR'!$C$18)/('Ejercicio 3 - TIR'!$E$18-'Ejercicio 3 - TIR'!$C$18),'Ejercicio 3 - TIR'!$C$18+SQRT(('Ejercicio 3 - TIR'!$E$18-'Ejercicio 3 - TIR'!$C$18)*('Ejercicio 3 - TIR'!$D$18-'Ejercicio 3 - TIR'!$C$18)*L976),'Ejercicio 3 - TIR'!$E$18-SQRT(('Ejercicio 3 - TIR'!$E$18-'Ejercicio 3 - TIR'!$C$18)*('Ejercicio 3 - TIR'!$E$18-'Ejercicio 3 - TIR'!$D$18)*(1-L976)))</f>
        <v>43521.5733384182</v>
      </c>
      <c r="N976" s="16">
        <f ca="1" t="shared" ref="N976:R976" si="7268">RAND()</f>
        <v>0.960100220529004</v>
      </c>
      <c r="O976" s="17">
        <f ca="1">IF(N976&lt;=('Ejercicio 3 - TIR'!$D$18-'Ejercicio 3 - TIR'!$C$18)/('Ejercicio 3 - TIR'!$E$18-'Ejercicio 3 - TIR'!$C$18),'Ejercicio 3 - TIR'!$C$18+SQRT(('Ejercicio 3 - TIR'!$E$18-'Ejercicio 3 - TIR'!$C$18)*('Ejercicio 3 - TIR'!$D$18-'Ejercicio 3 - TIR'!$C$18)*N976),'Ejercicio 3 - TIR'!$E$18-SQRT(('Ejercicio 3 - TIR'!$E$18-'Ejercicio 3 - TIR'!$C$18)*('Ejercicio 3 - TIR'!$E$18-'Ejercicio 3 - TIR'!$D$18)*(1-N976)))</f>
        <v>43270.1203913784</v>
      </c>
      <c r="P976" s="16">
        <f ca="1" t="shared" si="7268"/>
        <v>0.82395096744896</v>
      </c>
      <c r="Q976" s="18">
        <f ca="1">IF(P976&lt;=('Ejercicio 3 - TIR'!$D$22-'Ejercicio 3 - TIR'!$C$22)/('Ejercicio 3 - TIR'!$E$22-'Ejercicio 3 - TIR'!$C$22),'Ejercicio 3 - TIR'!$C$22+SQRT(('Ejercicio 3 - TIR'!$E$22-'Ejercicio 3 - TIR'!$C$22)*('Ejercicio 3 - TIR'!$D$22-'Ejercicio 3 - TIR'!$C$22)*P976),'Ejercicio 3 - TIR'!$E$22-SQRT(('Ejercicio 3 - TIR'!$E$22-'Ejercicio 3 - TIR'!$C$22)*('Ejercicio 3 - TIR'!$E$22-'Ejercicio 3 - TIR'!$D$22)*(1-P976)))</f>
        <v>0.16219864447319</v>
      </c>
      <c r="R976" s="16">
        <f ca="1" t="shared" si="7268"/>
        <v>0.450903277457526</v>
      </c>
      <c r="S976" s="18">
        <f ca="1">IF(R976&lt;=('Ejercicio 3 - TIR'!$D$23-'Ejercicio 3 - TIR'!$C$23)/('Ejercicio 3 - TIR'!$E$23-'Ejercicio 3 - TIR'!$C$23),'Ejercicio 3 - TIR'!$C$23+SQRT(('Ejercicio 3 - TIR'!$E$23-'Ejercicio 3 - TIR'!$C$23)*('Ejercicio 3 - TIR'!$D$23-'Ejercicio 3 - TIR'!$C$23)*R976),'Ejercicio 3 - TIR'!$E$23-SQRT(('Ejercicio 3 - TIR'!$E$23-'Ejercicio 3 - TIR'!$C$23)*('Ejercicio 3 - TIR'!$E$23-'Ejercicio 3 - TIR'!$D$23)*(1-R976)))</f>
        <v>0.148489048763052</v>
      </c>
      <c r="T976" s="16">
        <f ca="1" t="shared" ref="T976:X976" si="7269">RAND()</f>
        <v>0.27973118746547</v>
      </c>
      <c r="U976" s="18">
        <f ca="1">IF(T976&lt;=('Ejercicio 3 - TIR'!$D$24-'Ejercicio 3 - TIR'!$C$24)/('Ejercicio 3 - TIR'!$E$24-'Ejercicio 3 - TIR'!$C$24),'Ejercicio 3 - TIR'!$C$24+SQRT(('Ejercicio 3 - TIR'!$E$24-'Ejercicio 3 - TIR'!$C$24)*('Ejercicio 3 - TIR'!$D$24-'Ejercicio 3 - TIR'!$C$24)*T976),'Ejercicio 3 - TIR'!$E$24-SQRT(('Ejercicio 3 - TIR'!$E$24-'Ejercicio 3 - TIR'!$C$24)*('Ejercicio 3 - TIR'!$E$24-'Ejercicio 3 - TIR'!$D$24)*(1-T976)))</f>
        <v>0.174237068586722</v>
      </c>
      <c r="V976" s="16">
        <f ca="1" t="shared" si="7269"/>
        <v>0.238501487286022</v>
      </c>
      <c r="W976" s="18">
        <f ca="1">IF(V976&lt;=('Ejercicio 3 - TIR'!$D$25-'Ejercicio 3 - TIR'!$C$25)/('Ejercicio 3 - TIR'!$E$25-'Ejercicio 3 - TIR'!$C$25),'Ejercicio 3 - TIR'!$C$25+SQRT(('Ejercicio 3 - TIR'!$E$25-'Ejercicio 3 - TIR'!$C$25)*('Ejercicio 3 - TIR'!$D$25-'Ejercicio 3 - TIR'!$C$25)*V976),'Ejercicio 3 - TIR'!$E$25-SQRT(('Ejercicio 3 - TIR'!$E$25-'Ejercicio 3 - TIR'!$C$25)*('Ejercicio 3 - TIR'!$E$25-'Ejercicio 3 - TIR'!$D$25)*(1-V976)))</f>
        <v>0.19827298777432</v>
      </c>
      <c r="X976" s="16">
        <f ca="1" t="shared" si="7269"/>
        <v>0.761653609259112</v>
      </c>
      <c r="Y976" s="18">
        <f ca="1">IF(X976&lt;=('Ejercicio 3 - TIR'!$D$26-'Ejercicio 3 - TIR'!$C$26)/('Ejercicio 3 - TIR'!$E$26-'Ejercicio 3 - TIR'!$C$26),'Ejercicio 3 - TIR'!$C$26+SQRT(('Ejercicio 3 - TIR'!$E$26-'Ejercicio 3 - TIR'!$C$26)*('Ejercicio 3 - TIR'!$D$26-'Ejercicio 3 - TIR'!$C$26)*X976),'Ejercicio 3 - TIR'!$E$26-SQRT(('Ejercicio 3 - TIR'!$E$26-'Ejercicio 3 - TIR'!$C$26)*('Ejercicio 3 - TIR'!$E$26-'Ejercicio 3 - TIR'!$D$26)*(1-X976)))</f>
        <v>0.244124235060409</v>
      </c>
      <c r="Z976" s="16">
        <f ca="1" t="shared" si="7144"/>
        <v>1.16219864447319</v>
      </c>
      <c r="AA976" s="16">
        <f ca="1" t="shared" si="7145"/>
        <v>1.33477241566472</v>
      </c>
      <c r="AB976" s="16">
        <f ca="1" t="shared" si="7146"/>
        <v>1.56733924860056</v>
      </c>
      <c r="AC976" s="16">
        <f ca="1" t="shared" si="7147"/>
        <v>1.87810028427655</v>
      </c>
      <c r="AD976" s="16">
        <f ca="1" t="shared" si="7148"/>
        <v>2.3365900795423</v>
      </c>
      <c r="AE976" s="15">
        <f ca="1" t="shared" si="7149"/>
        <v>4334.18846758673</v>
      </c>
      <c r="AF976" s="15">
        <f ca="1" t="shared" si="7150"/>
        <v>4977.76799029847</v>
      </c>
      <c r="AG976" s="15">
        <f ca="1" t="shared" si="7151"/>
        <v>5845.0796930329</v>
      </c>
      <c r="AH976" s="15">
        <f ca="1" t="shared" si="7152"/>
        <v>7004.00110754953</v>
      </c>
      <c r="AI976" s="15">
        <f ca="1" t="shared" si="7153"/>
        <v>8713.84752029232</v>
      </c>
      <c r="AJ976" s="17">
        <f ca="1" t="shared" si="7154"/>
        <v>42314.9714668618</v>
      </c>
      <c r="AK976" s="17">
        <f ca="1" t="shared" si="7155"/>
        <v>55048.7922694459</v>
      </c>
      <c r="AL976" s="17">
        <f ca="1" t="shared" si="7156"/>
        <v>64274.3268126726</v>
      </c>
      <c r="AM976" s="17">
        <f ca="1" t="shared" si="7157"/>
        <v>81737.8792590461</v>
      </c>
      <c r="AN976" s="17">
        <f ca="1" t="shared" si="7158"/>
        <v>101104.534047096</v>
      </c>
      <c r="AO976" s="17">
        <f ca="1">C976/'Ejercicio 3 - TIR'!$D$7</f>
        <v>13215.0325420612</v>
      </c>
      <c r="AP976" s="17">
        <f ca="1" t="shared" si="7159"/>
        <v>29099.9389248006</v>
      </c>
      <c r="AQ976" s="17">
        <f ca="1" t="shared" si="7160"/>
        <v>41833.7597273846</v>
      </c>
      <c r="AR976" s="17">
        <f ca="1" t="shared" si="7161"/>
        <v>51059.2942706114</v>
      </c>
      <c r="AS976" s="17">
        <f ca="1" t="shared" si="7162"/>
        <v>68522.8467169848</v>
      </c>
      <c r="AT976" s="17">
        <f ca="1" t="shared" si="7163"/>
        <v>87889.5015050347</v>
      </c>
      <c r="AU976" s="17">
        <f ca="1">AP976*'Ejercicio 3 - TIR'!$D$5</f>
        <v>14549.9694624003</v>
      </c>
      <c r="AV976" s="17">
        <f ca="1">AQ976*'Ejercicio 3 - TIR'!$D$5</f>
        <v>20916.8798636923</v>
      </c>
      <c r="AW976" s="17">
        <f ca="1">AR976*'Ejercicio 3 - TIR'!$D$5</f>
        <v>25529.6471353057</v>
      </c>
      <c r="AX976" s="17">
        <f ca="1">AS976*'Ejercicio 3 - TIR'!$D$5</f>
        <v>34261.4233584924</v>
      </c>
      <c r="AY976" s="17">
        <f ca="1">AT976*'Ejercicio 3 - TIR'!$D$5</f>
        <v>43944.7507525174</v>
      </c>
      <c r="AZ976" s="17">
        <f ca="1" t="shared" ref="AZ976:BD976" si="7270">AJ976-AU976-AE976</f>
        <v>23430.8135368748</v>
      </c>
      <c r="BA976" s="17">
        <f ca="1" t="shared" si="7270"/>
        <v>29154.1444154551</v>
      </c>
      <c r="BB976" s="17">
        <f ca="1" t="shared" si="7270"/>
        <v>32899.599984334</v>
      </c>
      <c r="BC976" s="17">
        <f ca="1" t="shared" si="7270"/>
        <v>40472.4547930041</v>
      </c>
      <c r="BD976" s="17">
        <f ca="1" t="shared" si="7270"/>
        <v>48445.9357742863</v>
      </c>
      <c r="BE976" s="17">
        <f ca="1" t="shared" ref="BE976:BI976" si="7271">AZ976/Z976</f>
        <v>20160.7648127104</v>
      </c>
      <c r="BF976" s="17">
        <f ca="1" t="shared" si="7271"/>
        <v>21842.0339477395</v>
      </c>
      <c r="BG976" s="17">
        <f ca="1" t="shared" si="7271"/>
        <v>20990.733189199</v>
      </c>
      <c r="BH976" s="17">
        <f ca="1" t="shared" si="7271"/>
        <v>21549.6771561345</v>
      </c>
      <c r="BI976" s="17">
        <f ca="1" t="shared" si="7271"/>
        <v>20733.6050077624</v>
      </c>
      <c r="BJ976" s="17">
        <f ca="1" t="shared" si="7166"/>
        <v>62437.1542013948</v>
      </c>
      <c r="BK976" s="17">
        <f ca="1" t="shared" si="7167"/>
        <v>30878.113938609</v>
      </c>
      <c r="BL976" s="17">
        <f ca="1" t="shared" si="7168"/>
        <v>93315.2681400038</v>
      </c>
      <c r="BM976" s="17">
        <f ca="1">BK976*'Ejercicio 3 - TIR'!$D$5</f>
        <v>15439.0569693045</v>
      </c>
      <c r="BN976" s="17">
        <f ca="1" t="shared" si="7169"/>
        <v>77876.2111706993</v>
      </c>
      <c r="BO976" s="17">
        <f ca="1" t="shared" si="7170"/>
        <v>33329.0001753127</v>
      </c>
      <c r="BP976" s="17">
        <f ca="1" t="shared" si="7171"/>
        <v>-92796.6466145882</v>
      </c>
      <c r="BQ976" s="17">
        <f ca="1" t="shared" ref="BQ976:BT976" si="7272">BE976</f>
        <v>20160.7648127104</v>
      </c>
      <c r="BR976" s="17">
        <f ca="1" t="shared" si="7272"/>
        <v>21842.0339477395</v>
      </c>
      <c r="BS976" s="17">
        <f ca="1" t="shared" si="7272"/>
        <v>20990.733189199</v>
      </c>
      <c r="BT976" s="17">
        <f ca="1" t="shared" si="7272"/>
        <v>21549.6771561345</v>
      </c>
      <c r="BU976" s="17">
        <f ca="1" t="shared" si="7173"/>
        <v>54062.6051830751</v>
      </c>
      <c r="BV976" s="19">
        <f ca="1" t="shared" si="7174"/>
        <v>12.7176871786333</v>
      </c>
    </row>
    <row r="977" ht="15" customHeight="1" spans="1:74">
      <c r="A977" s="15">
        <v>976</v>
      </c>
      <c r="B977" s="16">
        <f ca="1" t="shared" ref="B977:F977" si="7273">RAND()</f>
        <v>0.928625348212239</v>
      </c>
      <c r="C977" s="17">
        <f ca="1">IF(B977&lt;=('Ejercicio 3 - TIR'!$D$13-'Ejercicio 3 - TIR'!$C$13)/('Ejercicio 3 - TIR'!$E$13-'Ejercicio 3 - TIR'!$C$13),'Ejercicio 3 - TIR'!$C$13+SQRT(('Ejercicio 3 - TIR'!$E$13-'Ejercicio 3 - TIR'!$C$13)*('Ejercicio 3 - TIR'!$D$13-'Ejercicio 3 - TIR'!$C$13)*B977),'Ejercicio 3 - TIR'!$E$13-SQRT(('Ejercicio 3 - TIR'!$E$13-'Ejercicio 3 - TIR'!$C$13)*('Ejercicio 3 - TIR'!$E$13-'Ejercicio 3 - TIR'!$D$13)*(1-B977)))</f>
        <v>90745.2940540872</v>
      </c>
      <c r="D977" s="16">
        <f ca="1" t="shared" si="7273"/>
        <v>0.120416494343464</v>
      </c>
      <c r="E977" s="17">
        <f ca="1">IF(D977&lt;=('Ejercicio 3 - TIR'!$D$14-'Ejercicio 3 - TIR'!$C$14)/('Ejercicio 3 - TIR'!$E$14-'Ejercicio 3 - TIR'!$C$14),'Ejercicio 3 - TIR'!$C$14+SQRT(('Ejercicio 3 - TIR'!$E$14-'Ejercicio 3 - TIR'!$C$14)*('Ejercicio 3 - TIR'!$D$14-'Ejercicio 3 - TIR'!$C$14)*D977),'Ejercicio 3 - TIR'!$E$14-SQRT(('Ejercicio 3 - TIR'!$E$14-'Ejercicio 3 - TIR'!$C$14)*('Ejercicio 3 - TIR'!$E$14-'Ejercicio 3 - TIR'!$D$14)*(1-D977)))</f>
        <v>28005.201669732</v>
      </c>
      <c r="F977" s="16">
        <f ca="1" t="shared" si="7273"/>
        <v>0.429223250784102</v>
      </c>
      <c r="G977" s="17">
        <f ca="1">IF(F977&lt;=('Ejercicio 3 - TIR'!$D$18-'Ejercicio 3 - TIR'!$C$18)/('Ejercicio 3 - TIR'!$E$18-'Ejercicio 3 - TIR'!$C$18),'Ejercicio 3 - TIR'!$C$18+SQRT(('Ejercicio 3 - TIR'!$E$18-'Ejercicio 3 - TIR'!$C$18)*('Ejercicio 3 - TIR'!$D$18-'Ejercicio 3 - TIR'!$C$18)*F977),'Ejercicio 3 - TIR'!$E$18-SQRT(('Ejercicio 3 - TIR'!$E$18-'Ejercicio 3 - TIR'!$C$18)*('Ejercicio 3 - TIR'!$E$18-'Ejercicio 3 - TIR'!$D$18)*(1-F977)))</f>
        <v>38023.9321792757</v>
      </c>
      <c r="H977" s="16">
        <f ca="1" t="shared" ref="H977:L977" si="7274">RAND()</f>
        <v>0.139609130452794</v>
      </c>
      <c r="I977" s="17">
        <f ca="1">IF(H977&lt;=('Ejercicio 3 - TIR'!$D$18-'Ejercicio 3 - TIR'!$C$18)/('Ejercicio 3 - TIR'!$E$18-'Ejercicio 3 - TIR'!$C$18),'Ejercicio 3 - TIR'!$C$18+SQRT(('Ejercicio 3 - TIR'!$E$18-'Ejercicio 3 - TIR'!$C$18)*('Ejercicio 3 - TIR'!$D$18-'Ejercicio 3 - TIR'!$C$18)*H977),'Ejercicio 3 - TIR'!$E$18-SQRT(('Ejercicio 3 - TIR'!$E$18-'Ejercicio 3 - TIR'!$C$18)*('Ejercicio 3 - TIR'!$E$18-'Ejercicio 3 - TIR'!$D$18)*(1-H977)))</f>
        <v>34576.1741190561</v>
      </c>
      <c r="J977" s="16">
        <f ca="1" t="shared" si="7274"/>
        <v>0.416293945646973</v>
      </c>
      <c r="K977" s="17">
        <f ca="1">IF(J977&lt;=('Ejercicio 3 - TIR'!$D$18-'Ejercicio 3 - TIR'!$C$18)/('Ejercicio 3 - TIR'!$E$18-'Ejercicio 3 - TIR'!$C$18),'Ejercicio 3 - TIR'!$C$18+SQRT(('Ejercicio 3 - TIR'!$E$18-'Ejercicio 3 - TIR'!$C$18)*('Ejercicio 3 - TIR'!$D$18-'Ejercicio 3 - TIR'!$C$18)*J977),'Ejercicio 3 - TIR'!$E$18-SQRT(('Ejercicio 3 - TIR'!$E$18-'Ejercicio 3 - TIR'!$C$18)*('Ejercicio 3 - TIR'!$E$18-'Ejercicio 3 - TIR'!$D$18)*(1-J977)))</f>
        <v>37902.157417253</v>
      </c>
      <c r="L977" s="16">
        <f ca="1" t="shared" si="7274"/>
        <v>0.544876172964839</v>
      </c>
      <c r="M977" s="17">
        <f ca="1">IF(L977&lt;=('Ejercicio 3 - TIR'!$D$18-'Ejercicio 3 - TIR'!$C$18)/('Ejercicio 3 - TIR'!$E$18-'Ejercicio 3 - TIR'!$C$18),'Ejercicio 3 - TIR'!$C$18+SQRT(('Ejercicio 3 - TIR'!$E$18-'Ejercicio 3 - TIR'!$C$18)*('Ejercicio 3 - TIR'!$D$18-'Ejercicio 3 - TIR'!$C$18)*L977),'Ejercicio 3 - TIR'!$E$18-SQRT(('Ejercicio 3 - TIR'!$E$18-'Ejercicio 3 - TIR'!$C$18)*('Ejercicio 3 - TIR'!$E$18-'Ejercicio 3 - TIR'!$D$18)*(1-L977)))</f>
        <v>39040.5434540588</v>
      </c>
      <c r="N977" s="16">
        <f ca="1" t="shared" ref="N977:R977" si="7275">RAND()</f>
        <v>0.373454575738412</v>
      </c>
      <c r="O977" s="17">
        <f ca="1">IF(N977&lt;=('Ejercicio 3 - TIR'!$D$18-'Ejercicio 3 - TIR'!$C$18)/('Ejercicio 3 - TIR'!$E$18-'Ejercicio 3 - TIR'!$C$18),'Ejercicio 3 - TIR'!$C$18+SQRT(('Ejercicio 3 - TIR'!$E$18-'Ejercicio 3 - TIR'!$C$18)*('Ejercicio 3 - TIR'!$D$18-'Ejercicio 3 - TIR'!$C$18)*N977),'Ejercicio 3 - TIR'!$E$18-SQRT(('Ejercicio 3 - TIR'!$E$18-'Ejercicio 3 - TIR'!$C$18)*('Ejercicio 3 - TIR'!$E$18-'Ejercicio 3 - TIR'!$D$18)*(1-N977)))</f>
        <v>37484.5298022496</v>
      </c>
      <c r="P977" s="16">
        <f ca="1" t="shared" si="7275"/>
        <v>0.89377267449468</v>
      </c>
      <c r="Q977" s="18">
        <f ca="1">IF(P977&lt;=('Ejercicio 3 - TIR'!$D$22-'Ejercicio 3 - TIR'!$C$22)/('Ejercicio 3 - TIR'!$E$22-'Ejercicio 3 - TIR'!$C$22),'Ejercicio 3 - TIR'!$C$22+SQRT(('Ejercicio 3 - TIR'!$E$22-'Ejercicio 3 - TIR'!$C$22)*('Ejercicio 3 - TIR'!$D$22-'Ejercicio 3 - TIR'!$C$22)*P977),'Ejercicio 3 - TIR'!$E$22-SQRT(('Ejercicio 3 - TIR'!$E$22-'Ejercicio 3 - TIR'!$C$22)*('Ejercicio 3 - TIR'!$E$22-'Ejercicio 3 - TIR'!$D$22)*(1-P977)))</f>
        <v>0.16617215902935</v>
      </c>
      <c r="R977" s="16">
        <f ca="1" t="shared" si="7275"/>
        <v>0.23431086144373</v>
      </c>
      <c r="S977" s="18">
        <f ca="1">IF(R977&lt;=('Ejercicio 3 - TIR'!$D$23-'Ejercicio 3 - TIR'!$C$23)/('Ejercicio 3 - TIR'!$E$23-'Ejercicio 3 - TIR'!$C$23),'Ejercicio 3 - TIR'!$C$23+SQRT(('Ejercicio 3 - TIR'!$E$23-'Ejercicio 3 - TIR'!$C$23)*('Ejercicio 3 - TIR'!$D$23-'Ejercicio 3 - TIR'!$C$23)*R977),'Ejercicio 3 - TIR'!$E$23-SQRT(('Ejercicio 3 - TIR'!$E$23-'Ejercicio 3 - TIR'!$C$23)*('Ejercicio 3 - TIR'!$E$23-'Ejercicio 3 - TIR'!$D$23)*(1-R977)))</f>
        <v>0.140536785303419</v>
      </c>
      <c r="T977" s="16">
        <f ca="1" t="shared" ref="T977:X977" si="7276">RAND()</f>
        <v>0.796447821843249</v>
      </c>
      <c r="U977" s="18">
        <f ca="1">IF(T977&lt;=('Ejercicio 3 - TIR'!$D$24-'Ejercicio 3 - TIR'!$C$24)/('Ejercicio 3 - TIR'!$E$24-'Ejercicio 3 - TIR'!$C$24),'Ejercicio 3 - TIR'!$C$24+SQRT(('Ejercicio 3 - TIR'!$E$24-'Ejercicio 3 - TIR'!$C$24)*('Ejercicio 3 - TIR'!$D$24-'Ejercicio 3 - TIR'!$C$24)*T977),'Ejercicio 3 - TIR'!$E$24-SQRT(('Ejercicio 3 - TIR'!$E$24-'Ejercicio 3 - TIR'!$C$24)*('Ejercicio 3 - TIR'!$E$24-'Ejercicio 3 - TIR'!$D$24)*(1-T977)))</f>
        <v>0.196126456089661</v>
      </c>
      <c r="V977" s="16">
        <f ca="1" t="shared" si="7276"/>
        <v>0.282456883406196</v>
      </c>
      <c r="W977" s="18">
        <f ca="1">IF(V977&lt;=('Ejercicio 3 - TIR'!$D$25-'Ejercicio 3 - TIR'!$C$25)/('Ejercicio 3 - TIR'!$E$25-'Ejercicio 3 - TIR'!$C$25),'Ejercicio 3 - TIR'!$C$25+SQRT(('Ejercicio 3 - TIR'!$E$25-'Ejercicio 3 - TIR'!$C$25)*('Ejercicio 3 - TIR'!$D$25-'Ejercicio 3 - TIR'!$C$25)*V977),'Ejercicio 3 - TIR'!$E$25-SQRT(('Ejercicio 3 - TIR'!$E$25-'Ejercicio 3 - TIR'!$C$25)*('Ejercicio 3 - TIR'!$E$25-'Ejercicio 3 - TIR'!$D$25)*(1-V977)))</f>
        <v>0.199885664101776</v>
      </c>
      <c r="X977" s="16">
        <f ca="1" t="shared" si="7276"/>
        <v>0.357354256876094</v>
      </c>
      <c r="Y977" s="18">
        <f ca="1">IF(X977&lt;=('Ejercicio 3 - TIR'!$D$26-'Ejercicio 3 - TIR'!$C$26)/('Ejercicio 3 - TIR'!$E$26-'Ejercicio 3 - TIR'!$C$26),'Ejercicio 3 - TIR'!$C$26+SQRT(('Ejercicio 3 - TIR'!$E$26-'Ejercicio 3 - TIR'!$C$26)*('Ejercicio 3 - TIR'!$D$26-'Ejercicio 3 - TIR'!$C$26)*X977),'Ejercicio 3 - TIR'!$E$26-SQRT(('Ejercicio 3 - TIR'!$E$26-'Ejercicio 3 - TIR'!$C$26)*('Ejercicio 3 - TIR'!$E$26-'Ejercicio 3 - TIR'!$D$26)*(1-X977)))</f>
        <v>0.221090857985631</v>
      </c>
      <c r="Z977" s="16">
        <f ca="1" t="shared" si="7144"/>
        <v>1.16617215902935</v>
      </c>
      <c r="AA977" s="16">
        <f ca="1" t="shared" si="7145"/>
        <v>1.33006224536968</v>
      </c>
      <c r="AB977" s="16">
        <f ca="1" t="shared" si="7146"/>
        <v>1.5909226399327</v>
      </c>
      <c r="AC977" s="16">
        <f ca="1" t="shared" si="7147"/>
        <v>1.90892526835019</v>
      </c>
      <c r="AD977" s="16">
        <f ca="1" t="shared" si="7148"/>
        <v>2.33097119376019</v>
      </c>
      <c r="AE977" s="15">
        <f ca="1" t="shared" si="7149"/>
        <v>4653.68482551173</v>
      </c>
      <c r="AF977" s="15">
        <f ca="1" t="shared" si="7150"/>
        <v>5307.69873070445</v>
      </c>
      <c r="AG977" s="15">
        <f ca="1" t="shared" si="7151"/>
        <v>6348.6788727491</v>
      </c>
      <c r="AH977" s="15">
        <f ca="1" t="shared" si="7152"/>
        <v>7617.68876539747</v>
      </c>
      <c r="AI977" s="15">
        <f ca="1" t="shared" si="7153"/>
        <v>9301.8901104067</v>
      </c>
      <c r="AJ977" s="17">
        <f ca="1" t="shared" si="7154"/>
        <v>44342.4510842915</v>
      </c>
      <c r="AK977" s="17">
        <f ca="1" t="shared" si="7155"/>
        <v>45988.4637850849</v>
      </c>
      <c r="AL977" s="17">
        <f ca="1" t="shared" si="7156"/>
        <v>60299.4003374006</v>
      </c>
      <c r="AM977" s="17">
        <f ca="1" t="shared" si="7157"/>
        <v>74525.4798895766</v>
      </c>
      <c r="AN977" s="17">
        <f ca="1" t="shared" si="7158"/>
        <v>87375.359180689</v>
      </c>
      <c r="AO977" s="17">
        <f ca="1">C977/'Ejercicio 3 - TIR'!$D$7</f>
        <v>18149.0588108174</v>
      </c>
      <c r="AP977" s="17">
        <f ca="1" t="shared" si="7159"/>
        <v>26193.392273474</v>
      </c>
      <c r="AQ977" s="17">
        <f ca="1" t="shared" si="7160"/>
        <v>27839.4049742674</v>
      </c>
      <c r="AR977" s="17">
        <f ca="1" t="shared" si="7161"/>
        <v>42150.3415265832</v>
      </c>
      <c r="AS977" s="17">
        <f ca="1" t="shared" si="7162"/>
        <v>56376.4210787592</v>
      </c>
      <c r="AT977" s="17">
        <f ca="1" t="shared" si="7163"/>
        <v>69226.3003698715</v>
      </c>
      <c r="AU977" s="17">
        <f ca="1">AP977*'Ejercicio 3 - TIR'!$D$5</f>
        <v>13096.696136737</v>
      </c>
      <c r="AV977" s="17">
        <f ca="1">AQ977*'Ejercicio 3 - TIR'!$D$5</f>
        <v>13919.7024871337</v>
      </c>
      <c r="AW977" s="17">
        <f ca="1">AR977*'Ejercicio 3 - TIR'!$D$5</f>
        <v>21075.1707632916</v>
      </c>
      <c r="AX977" s="17">
        <f ca="1">AS977*'Ejercicio 3 - TIR'!$D$5</f>
        <v>28188.2105393796</v>
      </c>
      <c r="AY977" s="17">
        <f ca="1">AT977*'Ejercicio 3 - TIR'!$D$5</f>
        <v>34613.1501849358</v>
      </c>
      <c r="AZ977" s="17">
        <f ca="1" t="shared" ref="AZ977:BD977" si="7277">AJ977-AU977-AE977</f>
        <v>26592.0701220427</v>
      </c>
      <c r="BA977" s="17">
        <f ca="1" t="shared" si="7277"/>
        <v>26761.0625672467</v>
      </c>
      <c r="BB977" s="17">
        <f ca="1" t="shared" si="7277"/>
        <v>32875.5507013599</v>
      </c>
      <c r="BC977" s="17">
        <f ca="1" t="shared" si="7277"/>
        <v>38719.5805847996</v>
      </c>
      <c r="BD977" s="17">
        <f ca="1" t="shared" si="7277"/>
        <v>43460.3188853465</v>
      </c>
      <c r="BE977" s="17">
        <f ca="1" t="shared" ref="BE977:BI977" si="7278">AZ977/Z977</f>
        <v>22802.8682696184</v>
      </c>
      <c r="BF977" s="17">
        <f ca="1" t="shared" si="7278"/>
        <v>20120.1580305053</v>
      </c>
      <c r="BG977" s="17">
        <f ca="1" t="shared" si="7278"/>
        <v>20664.4558799859</v>
      </c>
      <c r="BH977" s="17">
        <f ca="1" t="shared" si="7278"/>
        <v>20283.4449450519</v>
      </c>
      <c r="BI977" s="17">
        <f ca="1" t="shared" si="7278"/>
        <v>18644.7258557661</v>
      </c>
      <c r="BJ977" s="17">
        <f ca="1" t="shared" si="7166"/>
        <v>65279.3183675899</v>
      </c>
      <c r="BK977" s="17">
        <f ca="1" t="shared" si="7167"/>
        <v>42304.933281875</v>
      </c>
      <c r="BL977" s="17">
        <f ca="1" t="shared" si="7168"/>
        <v>107584.251649465</v>
      </c>
      <c r="BM977" s="17">
        <f ca="1">BK977*'Ejercicio 3 - TIR'!$D$5</f>
        <v>21152.4666409375</v>
      </c>
      <c r="BN977" s="17">
        <f ca="1" t="shared" si="7169"/>
        <v>86431.7850085274</v>
      </c>
      <c r="BO977" s="17">
        <f ca="1" t="shared" si="7170"/>
        <v>37079.7310751407</v>
      </c>
      <c r="BP977" s="17">
        <f ca="1" t="shared" si="7171"/>
        <v>-118750.495723819</v>
      </c>
      <c r="BQ977" s="17">
        <f ca="1" t="shared" ref="BQ977:BT977" si="7279">BE977</f>
        <v>22802.8682696184</v>
      </c>
      <c r="BR977" s="17">
        <f ca="1" t="shared" si="7279"/>
        <v>20120.1580305053</v>
      </c>
      <c r="BS977" s="17">
        <f ca="1" t="shared" si="7279"/>
        <v>20664.4558799859</v>
      </c>
      <c r="BT977" s="17">
        <f ca="1" t="shared" si="7279"/>
        <v>20283.4449450519</v>
      </c>
      <c r="BU977" s="17">
        <f ca="1" t="shared" si="7173"/>
        <v>55724.4569309068</v>
      </c>
      <c r="BV977" s="19">
        <f ca="1" t="shared" si="7174"/>
        <v>4.84595330632851</v>
      </c>
    </row>
    <row r="978" ht="15" customHeight="1" spans="1:74">
      <c r="A978" s="15">
        <v>977</v>
      </c>
      <c r="B978" s="16">
        <f ca="1" t="shared" ref="B978:F978" si="7280">RAND()</f>
        <v>0.296461325534584</v>
      </c>
      <c r="C978" s="17">
        <f ca="1">IF(B978&lt;=('Ejercicio 3 - TIR'!$D$13-'Ejercicio 3 - TIR'!$C$13)/('Ejercicio 3 - TIR'!$E$13-'Ejercicio 3 - TIR'!$C$13),'Ejercicio 3 - TIR'!$C$13+SQRT(('Ejercicio 3 - TIR'!$E$13-'Ejercicio 3 - TIR'!$C$13)*('Ejercicio 3 - TIR'!$D$13-'Ejercicio 3 - TIR'!$C$13)*B978),'Ejercicio 3 - TIR'!$E$13-SQRT(('Ejercicio 3 - TIR'!$E$13-'Ejercicio 3 - TIR'!$C$13)*('Ejercicio 3 - TIR'!$E$13-'Ejercicio 3 - TIR'!$D$13)*(1-B978)))</f>
        <v>70944.0813368687</v>
      </c>
      <c r="D978" s="16">
        <f ca="1" t="shared" si="7280"/>
        <v>0.130750507673719</v>
      </c>
      <c r="E978" s="17">
        <f ca="1">IF(D978&lt;=('Ejercicio 3 - TIR'!$D$14-'Ejercicio 3 - TIR'!$C$14)/('Ejercicio 3 - TIR'!$E$14-'Ejercicio 3 - TIR'!$C$14),'Ejercicio 3 - TIR'!$C$14+SQRT(('Ejercicio 3 - TIR'!$E$14-'Ejercicio 3 - TIR'!$C$14)*('Ejercicio 3 - TIR'!$D$14-'Ejercicio 3 - TIR'!$C$14)*D978),'Ejercicio 3 - TIR'!$E$14-SQRT(('Ejercicio 3 - TIR'!$E$14-'Ejercicio 3 - TIR'!$C$14)*('Ejercicio 3 - TIR'!$E$14-'Ejercicio 3 - TIR'!$D$14)*(1-D978)))</f>
        <v>28131.4993334709</v>
      </c>
      <c r="F978" s="16">
        <f ca="1" t="shared" si="7280"/>
        <v>0.969203281036811</v>
      </c>
      <c r="G978" s="17">
        <f ca="1">IF(F978&lt;=('Ejercicio 3 - TIR'!$D$18-'Ejercicio 3 - TIR'!$C$18)/('Ejercicio 3 - TIR'!$E$18-'Ejercicio 3 - TIR'!$C$18),'Ejercicio 3 - TIR'!$C$18+SQRT(('Ejercicio 3 - TIR'!$E$18-'Ejercicio 3 - TIR'!$C$18)*('Ejercicio 3 - TIR'!$D$18-'Ejercicio 3 - TIR'!$C$18)*F978),'Ejercicio 3 - TIR'!$E$18-SQRT(('Ejercicio 3 - TIR'!$E$18-'Ejercicio 3 - TIR'!$C$18)*('Ejercicio 3 - TIR'!$E$18-'Ejercicio 3 - TIR'!$D$18)*(1-F978)))</f>
        <v>43480.2125404389</v>
      </c>
      <c r="H978" s="16">
        <f ca="1" t="shared" ref="H978:L978" si="7281">RAND()</f>
        <v>0.306154206614112</v>
      </c>
      <c r="I978" s="17">
        <f ca="1">IF(H978&lt;=('Ejercicio 3 - TIR'!$D$18-'Ejercicio 3 - TIR'!$C$18)/('Ejercicio 3 - TIR'!$E$18-'Ejercicio 3 - TIR'!$C$18),'Ejercicio 3 - TIR'!$C$18+SQRT(('Ejercicio 3 - TIR'!$E$18-'Ejercicio 3 - TIR'!$C$18)*('Ejercicio 3 - TIR'!$D$18-'Ejercicio 3 - TIR'!$C$18)*H978),'Ejercicio 3 - TIR'!$E$18-SQRT(('Ejercicio 3 - TIR'!$E$18-'Ejercicio 3 - TIR'!$C$18)*('Ejercicio 3 - TIR'!$E$18-'Ejercicio 3 - TIR'!$D$18)*(1-H978)))</f>
        <v>36776.6607552774</v>
      </c>
      <c r="J978" s="16">
        <f ca="1" t="shared" si="7281"/>
        <v>0.635831832746438</v>
      </c>
      <c r="K978" s="17">
        <f ca="1">IF(J978&lt;=('Ejercicio 3 - TIR'!$D$18-'Ejercicio 3 - TIR'!$C$18)/('Ejercicio 3 - TIR'!$E$18-'Ejercicio 3 - TIR'!$C$18),'Ejercicio 3 - TIR'!$C$18+SQRT(('Ejercicio 3 - TIR'!$E$18-'Ejercicio 3 - TIR'!$C$18)*('Ejercicio 3 - TIR'!$D$18-'Ejercicio 3 - TIR'!$C$18)*J978),'Ejercicio 3 - TIR'!$E$18-SQRT(('Ejercicio 3 - TIR'!$E$18-'Ejercicio 3 - TIR'!$C$18)*('Ejercicio 3 - TIR'!$E$18-'Ejercicio 3 - TIR'!$D$18)*(1-J978)))</f>
        <v>39766.0009682554</v>
      </c>
      <c r="L978" s="16">
        <f ca="1" t="shared" si="7281"/>
        <v>0.408487690978257</v>
      </c>
      <c r="M978" s="17">
        <f ca="1">IF(L978&lt;=('Ejercicio 3 - TIR'!$D$18-'Ejercicio 3 - TIR'!$C$18)/('Ejercicio 3 - TIR'!$E$18-'Ejercicio 3 - TIR'!$C$18),'Ejercicio 3 - TIR'!$C$18+SQRT(('Ejercicio 3 - TIR'!$E$18-'Ejercicio 3 - TIR'!$C$18)*('Ejercicio 3 - TIR'!$D$18-'Ejercicio 3 - TIR'!$C$18)*L978),'Ejercicio 3 - TIR'!$E$18-SQRT(('Ejercicio 3 - TIR'!$E$18-'Ejercicio 3 - TIR'!$C$18)*('Ejercicio 3 - TIR'!$E$18-'Ejercicio 3 - TIR'!$D$18)*(1-L978)))</f>
        <v>37827.7170137109</v>
      </c>
      <c r="N978" s="16">
        <f ca="1" t="shared" ref="N978:R978" si="7282">RAND()</f>
        <v>0.616607172457201</v>
      </c>
      <c r="O978" s="17">
        <f ca="1">IF(N978&lt;=('Ejercicio 3 - TIR'!$D$18-'Ejercicio 3 - TIR'!$C$18)/('Ejercicio 3 - TIR'!$E$18-'Ejercicio 3 - TIR'!$C$18),'Ejercicio 3 - TIR'!$C$18+SQRT(('Ejercicio 3 - TIR'!$E$18-'Ejercicio 3 - TIR'!$C$18)*('Ejercicio 3 - TIR'!$D$18-'Ejercicio 3 - TIR'!$C$18)*N978),'Ejercicio 3 - TIR'!$E$18-SQRT(('Ejercicio 3 - TIR'!$E$18-'Ejercicio 3 - TIR'!$C$18)*('Ejercicio 3 - TIR'!$E$18-'Ejercicio 3 - TIR'!$D$18)*(1-N978)))</f>
        <v>39617.2280761444</v>
      </c>
      <c r="P978" s="16">
        <f ca="1" t="shared" si="7282"/>
        <v>0.100687237899399</v>
      </c>
      <c r="Q978" s="18">
        <f ca="1">IF(P978&lt;=('Ejercicio 3 - TIR'!$D$22-'Ejercicio 3 - TIR'!$C$22)/('Ejercicio 3 - TIR'!$E$22-'Ejercicio 3 - TIR'!$C$22),'Ejercicio 3 - TIR'!$C$22+SQRT(('Ejercicio 3 - TIR'!$E$22-'Ejercicio 3 - TIR'!$C$22)*('Ejercicio 3 - TIR'!$D$22-'Ejercicio 3 - TIR'!$C$22)*P978),'Ejercicio 3 - TIR'!$E$22-SQRT(('Ejercicio 3 - TIR'!$E$22-'Ejercicio 3 - TIR'!$C$22)*('Ejercicio 3 - TIR'!$E$22-'Ejercicio 3 - TIR'!$D$22)*(1-P978)))</f>
        <v>0.133462430249361</v>
      </c>
      <c r="R978" s="16">
        <f ca="1" t="shared" si="7282"/>
        <v>0.306651214683718</v>
      </c>
      <c r="S978" s="18">
        <f ca="1">IF(R978&lt;=('Ejercicio 3 - TIR'!$D$23-'Ejercicio 3 - TIR'!$C$23)/('Ejercicio 3 - TIR'!$E$23-'Ejercicio 3 - TIR'!$C$23),'Ejercicio 3 - TIR'!$C$23+SQRT(('Ejercicio 3 - TIR'!$E$23-'Ejercicio 3 - TIR'!$C$23)*('Ejercicio 3 - TIR'!$D$23-'Ejercicio 3 - TIR'!$C$23)*R978),'Ejercicio 3 - TIR'!$E$23-SQRT(('Ejercicio 3 - TIR'!$E$23-'Ejercicio 3 - TIR'!$C$23)*('Ejercicio 3 - TIR'!$E$23-'Ejercicio 3 - TIR'!$D$23)*(1-R978)))</f>
        <v>0.143494088329422</v>
      </c>
      <c r="T978" s="16">
        <f ca="1" t="shared" ref="T978:X978" si="7283">RAND()</f>
        <v>0.834435377464769</v>
      </c>
      <c r="U978" s="18">
        <f ca="1">IF(T978&lt;=('Ejercicio 3 - TIR'!$D$24-'Ejercicio 3 - TIR'!$C$24)/('Ejercicio 3 - TIR'!$E$24-'Ejercicio 3 - TIR'!$C$24),'Ejercicio 3 - TIR'!$C$24+SQRT(('Ejercicio 3 - TIR'!$E$24-'Ejercicio 3 - TIR'!$C$24)*('Ejercicio 3 - TIR'!$D$24-'Ejercicio 3 - TIR'!$C$24)*T978),'Ejercicio 3 - TIR'!$E$24-SQRT(('Ejercicio 3 - TIR'!$E$24-'Ejercicio 3 - TIR'!$C$24)*('Ejercicio 3 - TIR'!$E$24-'Ejercicio 3 - TIR'!$D$24)*(1-T978)))</f>
        <v>0.198469070082817</v>
      </c>
      <c r="V978" s="16">
        <f ca="1" t="shared" si="7283"/>
        <v>0.315841955284667</v>
      </c>
      <c r="W978" s="18">
        <f ca="1">IF(V978&lt;=('Ejercicio 3 - TIR'!$D$25-'Ejercicio 3 - TIR'!$C$25)/('Ejercicio 3 - TIR'!$E$25-'Ejercicio 3 - TIR'!$C$25),'Ejercicio 3 - TIR'!$C$25+SQRT(('Ejercicio 3 - TIR'!$E$25-'Ejercicio 3 - TIR'!$C$25)*('Ejercicio 3 - TIR'!$D$25-'Ejercicio 3 - TIR'!$C$25)*V978),'Ejercicio 3 - TIR'!$E$25-SQRT(('Ejercicio 3 - TIR'!$E$25-'Ejercicio 3 - TIR'!$C$25)*('Ejercicio 3 - TIR'!$E$25-'Ejercicio 3 - TIR'!$D$25)*(1-V978)))</f>
        <v>0.201065828335368</v>
      </c>
      <c r="X978" s="16">
        <f ca="1" t="shared" si="7283"/>
        <v>0.388068780122139</v>
      </c>
      <c r="Y978" s="18">
        <f ca="1">IF(X978&lt;=('Ejercicio 3 - TIR'!$D$26-'Ejercicio 3 - TIR'!$C$26)/('Ejercicio 3 - TIR'!$E$26-'Ejercicio 3 - TIR'!$C$26),'Ejercicio 3 - TIR'!$C$26+SQRT(('Ejercicio 3 - TIR'!$E$26-'Ejercicio 3 - TIR'!$C$26)*('Ejercicio 3 - TIR'!$D$26-'Ejercicio 3 - TIR'!$C$26)*X978),'Ejercicio 3 - TIR'!$E$26-SQRT(('Ejercicio 3 - TIR'!$E$26-'Ejercicio 3 - TIR'!$C$26)*('Ejercicio 3 - TIR'!$E$26-'Ejercicio 3 - TIR'!$D$26)*(1-X978)))</f>
        <v>0.222515840552893</v>
      </c>
      <c r="Z978" s="16">
        <f ca="1" t="shared" si="7144"/>
        <v>1.13346243024936</v>
      </c>
      <c r="AA978" s="16">
        <f ca="1" t="shared" si="7145"/>
        <v>1.29610758833364</v>
      </c>
      <c r="AB978" s="16">
        <f ca="1" t="shared" si="7146"/>
        <v>1.55334485611751</v>
      </c>
      <c r="AC978" s="16">
        <f ca="1" t="shared" si="7147"/>
        <v>1.86566942630326</v>
      </c>
      <c r="AD978" s="16">
        <f ca="1" t="shared" si="7148"/>
        <v>2.28081042689096</v>
      </c>
      <c r="AE978" s="15">
        <f ca="1" t="shared" si="7149"/>
        <v>3754.49826760332</v>
      </c>
      <c r="AF978" s="15">
        <f ca="1" t="shared" si="7150"/>
        <v>4293.24657364745</v>
      </c>
      <c r="AG978" s="15">
        <f ca="1" t="shared" si="7151"/>
        <v>5145.3232287555</v>
      </c>
      <c r="AH978" s="15">
        <f ca="1" t="shared" si="7152"/>
        <v>6179.87190579844</v>
      </c>
      <c r="AI978" s="15">
        <f ca="1" t="shared" si="7153"/>
        <v>7554.99129742639</v>
      </c>
      <c r="AJ978" s="17">
        <f ca="1" t="shared" si="7154"/>
        <v>49283.1873738446</v>
      </c>
      <c r="AK978" s="17">
        <f ca="1" t="shared" si="7155"/>
        <v>47666.5090784872</v>
      </c>
      <c r="AL978" s="17">
        <f ca="1" t="shared" si="7156"/>
        <v>61770.3130524033</v>
      </c>
      <c r="AM978" s="17">
        <f ca="1" t="shared" si="7157"/>
        <v>70574.0150993319</v>
      </c>
      <c r="AN978" s="17">
        <f ca="1" t="shared" si="7158"/>
        <v>90359.3868805873</v>
      </c>
      <c r="AO978" s="17">
        <f ca="1">C978/'Ejercicio 3 - TIR'!$D$7</f>
        <v>14188.8162673737</v>
      </c>
      <c r="AP978" s="17">
        <f ca="1" t="shared" si="7159"/>
        <v>35094.3711064709</v>
      </c>
      <c r="AQ978" s="17">
        <f ca="1" t="shared" si="7160"/>
        <v>33477.6928111134</v>
      </c>
      <c r="AR978" s="17">
        <f ca="1" t="shared" si="7161"/>
        <v>47581.4967850296</v>
      </c>
      <c r="AS978" s="17">
        <f ca="1" t="shared" si="7162"/>
        <v>56385.1988319581</v>
      </c>
      <c r="AT978" s="17">
        <f ca="1" t="shared" si="7163"/>
        <v>76170.5706132136</v>
      </c>
      <c r="AU978" s="17">
        <f ca="1">AP978*'Ejercicio 3 - TIR'!$D$5</f>
        <v>17547.1855532354</v>
      </c>
      <c r="AV978" s="17">
        <f ca="1">AQ978*'Ejercicio 3 - TIR'!$D$5</f>
        <v>16738.8464055567</v>
      </c>
      <c r="AW978" s="17">
        <f ca="1">AR978*'Ejercicio 3 - TIR'!$D$5</f>
        <v>23790.7483925148</v>
      </c>
      <c r="AX978" s="17">
        <f ca="1">AS978*'Ejercicio 3 - TIR'!$D$5</f>
        <v>28192.5994159791</v>
      </c>
      <c r="AY978" s="17">
        <f ca="1">AT978*'Ejercicio 3 - TIR'!$D$5</f>
        <v>38085.2853066068</v>
      </c>
      <c r="AZ978" s="17">
        <f ca="1" t="shared" ref="AZ978:BD978" si="7284">AJ978-AU978-AE978</f>
        <v>27981.5035530059</v>
      </c>
      <c r="BA978" s="17">
        <f ca="1" t="shared" si="7284"/>
        <v>26634.416099283</v>
      </c>
      <c r="BB978" s="17">
        <f ca="1" t="shared" si="7284"/>
        <v>32834.241431133</v>
      </c>
      <c r="BC978" s="17">
        <f ca="1" t="shared" si="7284"/>
        <v>36201.5437775544</v>
      </c>
      <c r="BD978" s="17">
        <f ca="1" t="shared" si="7284"/>
        <v>44719.1102765542</v>
      </c>
      <c r="BE978" s="17">
        <f ca="1" t="shared" ref="BE978:BI978" si="7285">AZ978/Z978</f>
        <v>24686.7499144634</v>
      </c>
      <c r="BF978" s="17">
        <f ca="1" t="shared" si="7285"/>
        <v>20549.541055867</v>
      </c>
      <c r="BG978" s="17">
        <f ca="1" t="shared" si="7285"/>
        <v>21137.7668660134</v>
      </c>
      <c r="BH978" s="17">
        <f ca="1" t="shared" si="7285"/>
        <v>19404.0505071073</v>
      </c>
      <c r="BI978" s="17">
        <f ca="1" t="shared" si="7285"/>
        <v>19606.6756576136</v>
      </c>
      <c r="BJ978" s="17">
        <f ca="1" t="shared" si="7166"/>
        <v>64162.6170038565</v>
      </c>
      <c r="BK978" s="17">
        <f ca="1" t="shared" si="7167"/>
        <v>32362.0000878661</v>
      </c>
      <c r="BL978" s="17">
        <f ca="1" t="shared" si="7168"/>
        <v>96524.6170917226</v>
      </c>
      <c r="BM978" s="17">
        <f ca="1">BK978*'Ejercicio 3 - TIR'!$D$5</f>
        <v>16181.000043933</v>
      </c>
      <c r="BN978" s="17">
        <f ca="1" t="shared" si="7169"/>
        <v>80343.6170477896</v>
      </c>
      <c r="BO978" s="17">
        <f ca="1" t="shared" si="7170"/>
        <v>35225.9074671578</v>
      </c>
      <c r="BP978" s="17">
        <f ca="1" t="shared" si="7171"/>
        <v>-99075.5806703397</v>
      </c>
      <c r="BQ978" s="17">
        <f ca="1" t="shared" ref="BQ978:BT978" si="7286">BE978</f>
        <v>24686.7499144634</v>
      </c>
      <c r="BR978" s="17">
        <f ca="1" t="shared" si="7286"/>
        <v>20549.541055867</v>
      </c>
      <c r="BS978" s="17">
        <f ca="1" t="shared" si="7286"/>
        <v>21137.7668660134</v>
      </c>
      <c r="BT978" s="17">
        <f ca="1" t="shared" si="7286"/>
        <v>19404.0505071073</v>
      </c>
      <c r="BU978" s="17">
        <f ca="1" t="shared" si="7173"/>
        <v>54832.5831247714</v>
      </c>
      <c r="BV978" s="19">
        <f ca="1" t="shared" si="7174"/>
        <v>11.2195134768941</v>
      </c>
    </row>
    <row r="979" ht="15" customHeight="1" spans="1:74">
      <c r="A979" s="15">
        <v>978</v>
      </c>
      <c r="B979" s="16">
        <f ca="1" t="shared" ref="B979:F979" si="7287">RAND()</f>
        <v>0.667945558571363</v>
      </c>
      <c r="C979" s="17">
        <f ca="1">IF(B979&lt;=('Ejercicio 3 - TIR'!$D$13-'Ejercicio 3 - TIR'!$C$13)/('Ejercicio 3 - TIR'!$E$13-'Ejercicio 3 - TIR'!$C$13),'Ejercicio 3 - TIR'!$C$13+SQRT(('Ejercicio 3 - TIR'!$E$13-'Ejercicio 3 - TIR'!$C$13)*('Ejercicio 3 - TIR'!$D$13-'Ejercicio 3 - TIR'!$C$13)*B979),'Ejercicio 3 - TIR'!$E$13-SQRT(('Ejercicio 3 - TIR'!$E$13-'Ejercicio 3 - TIR'!$C$13)*('Ejercicio 3 - TIR'!$E$13-'Ejercicio 3 - TIR'!$D$13)*(1-B979)))</f>
        <v>80038.4036281072</v>
      </c>
      <c r="D979" s="16">
        <f ca="1" t="shared" si="7287"/>
        <v>0.499377978291241</v>
      </c>
      <c r="E979" s="17">
        <f ca="1">IF(D979&lt;=('Ejercicio 3 - TIR'!$D$14-'Ejercicio 3 - TIR'!$C$14)/('Ejercicio 3 - TIR'!$E$14-'Ejercicio 3 - TIR'!$C$14),'Ejercicio 3 - TIR'!$C$14+SQRT(('Ejercicio 3 - TIR'!$E$14-'Ejercicio 3 - TIR'!$C$14)*('Ejercicio 3 - TIR'!$D$14-'Ejercicio 3 - TIR'!$C$14)*D979),'Ejercicio 3 - TIR'!$E$14-SQRT(('Ejercicio 3 - TIR'!$E$14-'Ejercicio 3 - TIR'!$C$14)*('Ejercicio 3 - TIR'!$E$14-'Ejercicio 3 - TIR'!$D$14)*(1-D979)))</f>
        <v>31334.3607704732</v>
      </c>
      <c r="F979" s="16">
        <f ca="1" t="shared" si="7287"/>
        <v>0.476592512934691</v>
      </c>
      <c r="G979" s="17">
        <f ca="1">IF(F979&lt;=('Ejercicio 3 - TIR'!$D$18-'Ejercicio 3 - TIR'!$C$18)/('Ejercicio 3 - TIR'!$E$18-'Ejercicio 3 - TIR'!$C$18),'Ejercicio 3 - TIR'!$C$18+SQRT(('Ejercicio 3 - TIR'!$E$18-'Ejercicio 3 - TIR'!$C$18)*('Ejercicio 3 - TIR'!$D$18-'Ejercicio 3 - TIR'!$C$18)*F979),'Ejercicio 3 - TIR'!$E$18-SQRT(('Ejercicio 3 - TIR'!$E$18-'Ejercicio 3 - TIR'!$C$18)*('Ejercicio 3 - TIR'!$E$18-'Ejercicio 3 - TIR'!$D$18)*(1-F979)))</f>
        <v>38455.1095167481</v>
      </c>
      <c r="H979" s="16">
        <f ca="1" t="shared" ref="H979:L979" si="7288">RAND()</f>
        <v>0.75080442384506</v>
      </c>
      <c r="I979" s="17">
        <f ca="1">IF(H979&lt;=('Ejercicio 3 - TIR'!$D$18-'Ejercicio 3 - TIR'!$C$18)/('Ejercicio 3 - TIR'!$E$18-'Ejercicio 3 - TIR'!$C$18),'Ejercicio 3 - TIR'!$C$18+SQRT(('Ejercicio 3 - TIR'!$E$18-'Ejercicio 3 - TIR'!$C$18)*('Ejercicio 3 - TIR'!$D$18-'Ejercicio 3 - TIR'!$C$18)*H979),'Ejercicio 3 - TIR'!$E$18-SQRT(('Ejercicio 3 - TIR'!$E$18-'Ejercicio 3 - TIR'!$C$18)*('Ejercicio 3 - TIR'!$E$18-'Ejercicio 3 - TIR'!$D$18)*(1-H979)))</f>
        <v>40676.845108995</v>
      </c>
      <c r="J979" s="16">
        <f ca="1" t="shared" si="7288"/>
        <v>0.747714215996702</v>
      </c>
      <c r="K979" s="17">
        <f ca="1">IF(J979&lt;=('Ejercicio 3 - TIR'!$D$18-'Ejercicio 3 - TIR'!$C$18)/('Ejercicio 3 - TIR'!$E$18-'Ejercicio 3 - TIR'!$C$18),'Ejercicio 3 - TIR'!$C$18+SQRT(('Ejercicio 3 - TIR'!$E$18-'Ejercicio 3 - TIR'!$C$18)*('Ejercicio 3 - TIR'!$D$18-'Ejercicio 3 - TIR'!$C$18)*J979),'Ejercicio 3 - TIR'!$E$18-SQRT(('Ejercicio 3 - TIR'!$E$18-'Ejercicio 3 - TIR'!$C$18)*('Ejercicio 3 - TIR'!$E$18-'Ejercicio 3 - TIR'!$D$18)*(1-J979)))</f>
        <v>40650.1225534221</v>
      </c>
      <c r="L979" s="16">
        <f ca="1" t="shared" si="7288"/>
        <v>0.223321593269583</v>
      </c>
      <c r="M979" s="17">
        <f ca="1">IF(L979&lt;=('Ejercicio 3 - TIR'!$D$18-'Ejercicio 3 - TIR'!$C$18)/('Ejercicio 3 - TIR'!$E$18-'Ejercicio 3 - TIR'!$C$18),'Ejercicio 3 - TIR'!$C$18+SQRT(('Ejercicio 3 - TIR'!$E$18-'Ejercicio 3 - TIR'!$C$18)*('Ejercicio 3 - TIR'!$D$18-'Ejercicio 3 - TIR'!$C$18)*L979),'Ejercicio 3 - TIR'!$E$18-SQRT(('Ejercicio 3 - TIR'!$E$18-'Ejercicio 3 - TIR'!$C$18)*('Ejercicio 3 - TIR'!$E$18-'Ejercicio 3 - TIR'!$D$18)*(1-L979)))</f>
        <v>35787.76632134</v>
      </c>
      <c r="N979" s="16">
        <f ca="1" t="shared" ref="N979:R979" si="7289">RAND()</f>
        <v>0.663057139386894</v>
      </c>
      <c r="O979" s="17">
        <f ca="1">IF(N979&lt;=('Ejercicio 3 - TIR'!$D$18-'Ejercicio 3 - TIR'!$C$18)/('Ejercicio 3 - TIR'!$E$18-'Ejercicio 3 - TIR'!$C$18),'Ejercicio 3 - TIR'!$C$18+SQRT(('Ejercicio 3 - TIR'!$E$18-'Ejercicio 3 - TIR'!$C$18)*('Ejercicio 3 - TIR'!$D$18-'Ejercicio 3 - TIR'!$C$18)*N979),'Ejercicio 3 - TIR'!$E$18-SQRT(('Ejercicio 3 - TIR'!$E$18-'Ejercicio 3 - TIR'!$C$18)*('Ejercicio 3 - TIR'!$E$18-'Ejercicio 3 - TIR'!$D$18)*(1-N979)))</f>
        <v>39972.8918026836</v>
      </c>
      <c r="P979" s="16">
        <f ca="1" t="shared" si="7289"/>
        <v>0.945207312067552</v>
      </c>
      <c r="Q979" s="18">
        <f ca="1">IF(P979&lt;=('Ejercicio 3 - TIR'!$D$22-'Ejercicio 3 - TIR'!$C$22)/('Ejercicio 3 - TIR'!$E$22-'Ejercicio 3 - TIR'!$C$22),'Ejercicio 3 - TIR'!$C$22+SQRT(('Ejercicio 3 - TIR'!$E$22-'Ejercicio 3 - TIR'!$C$22)*('Ejercicio 3 - TIR'!$D$22-'Ejercicio 3 - TIR'!$C$22)*P979),'Ejercicio 3 - TIR'!$E$22-SQRT(('Ejercicio 3 - TIR'!$E$22-'Ejercicio 3 - TIR'!$C$22)*('Ejercicio 3 - TIR'!$E$22-'Ejercicio 3 - TIR'!$D$22)*(1-P979)))</f>
        <v>0.17006889541499</v>
      </c>
      <c r="R979" s="16">
        <f ca="1" t="shared" si="7289"/>
        <v>0.338141960614354</v>
      </c>
      <c r="S979" s="18">
        <f ca="1">IF(R979&lt;=('Ejercicio 3 - TIR'!$D$23-'Ejercicio 3 - TIR'!$C$23)/('Ejercicio 3 - TIR'!$E$23-'Ejercicio 3 - TIR'!$C$23),'Ejercicio 3 - TIR'!$C$23+SQRT(('Ejercicio 3 - TIR'!$E$23-'Ejercicio 3 - TIR'!$C$23)*('Ejercicio 3 - TIR'!$D$23-'Ejercicio 3 - TIR'!$C$23)*R979),'Ejercicio 3 - TIR'!$E$23-SQRT(('Ejercicio 3 - TIR'!$E$23-'Ejercicio 3 - TIR'!$C$23)*('Ejercicio 3 - TIR'!$E$23-'Ejercicio 3 - TIR'!$D$23)*(1-R979)))</f>
        <v>0.144670945038767</v>
      </c>
      <c r="T979" s="16">
        <f ca="1" t="shared" ref="T979:X979" si="7290">RAND()</f>
        <v>0.399404022240486</v>
      </c>
      <c r="U979" s="18">
        <f ca="1">IF(T979&lt;=('Ejercicio 3 - TIR'!$D$24-'Ejercicio 3 - TIR'!$C$24)/('Ejercicio 3 - TIR'!$E$24-'Ejercicio 3 - TIR'!$C$24),'Ejercicio 3 - TIR'!$C$24+SQRT(('Ejercicio 3 - TIR'!$E$24-'Ejercicio 3 - TIR'!$C$24)*('Ejercicio 3 - TIR'!$D$24-'Ejercicio 3 - TIR'!$C$24)*T979),'Ejercicio 3 - TIR'!$E$24-SQRT(('Ejercicio 3 - TIR'!$E$24-'Ejercicio 3 - TIR'!$C$24)*('Ejercicio 3 - TIR'!$E$24-'Ejercicio 3 - TIR'!$D$24)*(1-T979)))</f>
        <v>0.178961154098292</v>
      </c>
      <c r="V979" s="16">
        <f ca="1" t="shared" si="7290"/>
        <v>0.00182129236061046</v>
      </c>
      <c r="W979" s="18">
        <f ca="1">IF(V979&lt;=('Ejercicio 3 - TIR'!$D$25-'Ejercicio 3 - TIR'!$C$25)/('Ejercicio 3 - TIR'!$E$25-'Ejercicio 3 - TIR'!$C$25),'Ejercicio 3 - TIR'!$C$25+SQRT(('Ejercicio 3 - TIR'!$E$25-'Ejercicio 3 - TIR'!$C$25)*('Ejercicio 3 - TIR'!$D$25-'Ejercicio 3 - TIR'!$C$25)*V979),'Ejercicio 3 - TIR'!$E$25-SQRT(('Ejercicio 3 - TIR'!$E$25-'Ejercicio 3 - TIR'!$C$25)*('Ejercicio 3 - TIR'!$E$25-'Ejercicio 3 - TIR'!$D$25)*(1-V979)))</f>
        <v>0.181596812232185</v>
      </c>
      <c r="X979" s="16">
        <f ca="1" t="shared" si="7290"/>
        <v>0.136106226894718</v>
      </c>
      <c r="Y979" s="18">
        <f ca="1">IF(X979&lt;=('Ejercicio 3 - TIR'!$D$26-'Ejercicio 3 - TIR'!$C$26)/('Ejercicio 3 - TIR'!$E$26-'Ejercicio 3 - TIR'!$C$26),'Ejercicio 3 - TIR'!$C$26+SQRT(('Ejercicio 3 - TIR'!$E$26-'Ejercicio 3 - TIR'!$C$26)*('Ejercicio 3 - TIR'!$D$26-'Ejercicio 3 - TIR'!$C$26)*X979),'Ejercicio 3 - TIR'!$E$26-SQRT(('Ejercicio 3 - TIR'!$E$26-'Ejercicio 3 - TIR'!$C$26)*('Ejercicio 3 - TIR'!$E$26-'Ejercicio 3 - TIR'!$D$26)*(1-X979)))</f>
        <v>0.209169945555889</v>
      </c>
      <c r="Z979" s="16">
        <f ca="1" t="shared" si="7144"/>
        <v>1.17006889541499</v>
      </c>
      <c r="AA979" s="16">
        <f ca="1" t="shared" si="7145"/>
        <v>1.33934386827514</v>
      </c>
      <c r="AB979" s="16">
        <f ca="1" t="shared" si="7146"/>
        <v>1.57903439267613</v>
      </c>
      <c r="AC979" s="16">
        <f ca="1" t="shared" si="7147"/>
        <v>1.8657820047911</v>
      </c>
      <c r="AD979" s="16">
        <f ca="1" t="shared" si="7148"/>
        <v>2.25604752515241</v>
      </c>
      <c r="AE979" s="15">
        <f ca="1" t="shared" si="7149"/>
        <v>5329.00012476917</v>
      </c>
      <c r="AF979" s="15">
        <f ca="1" t="shared" si="7150"/>
        <v>6099.95160893123</v>
      </c>
      <c r="AG979" s="15">
        <f ca="1" t="shared" si="7151"/>
        <v>7191.6059888093</v>
      </c>
      <c r="AH979" s="15">
        <f ca="1" t="shared" si="7152"/>
        <v>8497.57871120696</v>
      </c>
      <c r="AI979" s="15">
        <f ca="1" t="shared" si="7153"/>
        <v>10275.016787587</v>
      </c>
      <c r="AJ979" s="17">
        <f ca="1" t="shared" si="7154"/>
        <v>44995.1275153239</v>
      </c>
      <c r="AK979" s="17">
        <f ca="1" t="shared" si="7155"/>
        <v>54480.2830775102</v>
      </c>
      <c r="AL979" s="17">
        <f ca="1" t="shared" si="7156"/>
        <v>64187.9415783532</v>
      </c>
      <c r="AM979" s="17">
        <f ca="1" t="shared" si="7157"/>
        <v>66772.1703940252</v>
      </c>
      <c r="AN979" s="17">
        <f ca="1" t="shared" si="7158"/>
        <v>90180.7436246296</v>
      </c>
      <c r="AO979" s="17">
        <f ca="1">C979/'Ejercicio 3 - TIR'!$D$7</f>
        <v>16007.6807256214</v>
      </c>
      <c r="AP979" s="17">
        <f ca="1" t="shared" si="7159"/>
        <v>28987.4467897024</v>
      </c>
      <c r="AQ979" s="17">
        <f ca="1" t="shared" si="7160"/>
        <v>38472.6023518887</v>
      </c>
      <c r="AR979" s="17">
        <f ca="1" t="shared" si="7161"/>
        <v>48180.2608527317</v>
      </c>
      <c r="AS979" s="17">
        <f ca="1" t="shared" si="7162"/>
        <v>50764.4896684038</v>
      </c>
      <c r="AT979" s="17">
        <f ca="1" t="shared" si="7163"/>
        <v>74173.0628990081</v>
      </c>
      <c r="AU979" s="17">
        <f ca="1">AP979*'Ejercicio 3 - TIR'!$D$5</f>
        <v>14493.7233948512</v>
      </c>
      <c r="AV979" s="17">
        <f ca="1">AQ979*'Ejercicio 3 - TIR'!$D$5</f>
        <v>19236.3011759444</v>
      </c>
      <c r="AW979" s="17">
        <f ca="1">AR979*'Ejercicio 3 - TIR'!$D$5</f>
        <v>24090.1304263659</v>
      </c>
      <c r="AX979" s="17">
        <f ca="1">AS979*'Ejercicio 3 - TIR'!$D$5</f>
        <v>25382.2448342019</v>
      </c>
      <c r="AY979" s="17">
        <f ca="1">AT979*'Ejercicio 3 - TIR'!$D$5</f>
        <v>37086.5314495041</v>
      </c>
      <c r="AZ979" s="17">
        <f ca="1" t="shared" ref="AZ979:BD979" si="7291">AJ979-AU979-AE979</f>
        <v>25172.4039957035</v>
      </c>
      <c r="BA979" s="17">
        <f ca="1" t="shared" si="7291"/>
        <v>29144.0302926346</v>
      </c>
      <c r="BB979" s="17">
        <f ca="1" t="shared" si="7291"/>
        <v>32906.205163178</v>
      </c>
      <c r="BC979" s="17">
        <f ca="1" t="shared" si="7291"/>
        <v>32892.3468486164</v>
      </c>
      <c r="BD979" s="17">
        <f ca="1" t="shared" si="7291"/>
        <v>42819.1953875385</v>
      </c>
      <c r="BE979" s="17">
        <f ca="1" t="shared" ref="BE979:BI979" si="7292">AZ979/Z979</f>
        <v>21513.6083818172</v>
      </c>
      <c r="BF979" s="17">
        <f ca="1" t="shared" si="7292"/>
        <v>21759.9310998208</v>
      </c>
      <c r="BG979" s="17">
        <f ca="1" t="shared" si="7292"/>
        <v>20839.4480296334</v>
      </c>
      <c r="BH979" s="17">
        <f ca="1" t="shared" si="7292"/>
        <v>17629.2550598906</v>
      </c>
      <c r="BI979" s="17">
        <f ca="1" t="shared" si="7292"/>
        <v>18979.7399700814</v>
      </c>
      <c r="BJ979" s="17">
        <f ca="1" t="shared" si="7166"/>
        <v>70691.8070684589</v>
      </c>
      <c r="BK979" s="17">
        <f ca="1" t="shared" si="7167"/>
        <v>36114.0884844682</v>
      </c>
      <c r="BL979" s="17">
        <f ca="1" t="shared" si="7168"/>
        <v>106805.895552927</v>
      </c>
      <c r="BM979" s="17">
        <f ca="1">BK979*'Ejercicio 3 - TIR'!$D$5</f>
        <v>18057.0442422341</v>
      </c>
      <c r="BN979" s="17">
        <f ca="1" t="shared" si="7169"/>
        <v>88748.8513106931</v>
      </c>
      <c r="BO979" s="17">
        <f ca="1" t="shared" si="7170"/>
        <v>39338.2011332839</v>
      </c>
      <c r="BP979" s="17">
        <f ca="1" t="shared" si="7171"/>
        <v>-111372.76439858</v>
      </c>
      <c r="BQ979" s="17">
        <f ca="1" t="shared" ref="BQ979:BT979" si="7293">BE979</f>
        <v>21513.6083818172</v>
      </c>
      <c r="BR979" s="17">
        <f ca="1" t="shared" si="7293"/>
        <v>21759.9310998208</v>
      </c>
      <c r="BS979" s="17">
        <f ca="1" t="shared" si="7293"/>
        <v>20839.4480296334</v>
      </c>
      <c r="BT979" s="17">
        <f ca="1" t="shared" si="7293"/>
        <v>17629.2550598906</v>
      </c>
      <c r="BU979" s="17">
        <f ca="1" t="shared" si="7173"/>
        <v>58317.9411033653</v>
      </c>
      <c r="BV979" s="19">
        <f ca="1" t="shared" si="7174"/>
        <v>6.93654288212473</v>
      </c>
    </row>
    <row r="980" ht="15" customHeight="1" spans="1:74">
      <c r="A980" s="15">
        <v>979</v>
      </c>
      <c r="B980" s="16">
        <f ca="1" t="shared" ref="B980:F980" si="7294">RAND()</f>
        <v>0.733597458621608</v>
      </c>
      <c r="C980" s="17">
        <f ca="1">IF(B980&lt;=('Ejercicio 3 - TIR'!$D$13-'Ejercicio 3 - TIR'!$C$13)/('Ejercicio 3 - TIR'!$E$13-'Ejercicio 3 - TIR'!$C$13),'Ejercicio 3 - TIR'!$C$13+SQRT(('Ejercicio 3 - TIR'!$E$13-'Ejercicio 3 - TIR'!$C$13)*('Ejercicio 3 - TIR'!$D$13-'Ejercicio 3 - TIR'!$C$13)*B980),'Ejercicio 3 - TIR'!$E$13-SQRT(('Ejercicio 3 - TIR'!$E$13-'Ejercicio 3 - TIR'!$C$13)*('Ejercicio 3 - TIR'!$E$13-'Ejercicio 3 - TIR'!$D$13)*(1-B980)))</f>
        <v>82120.317406227</v>
      </c>
      <c r="D980" s="16">
        <f ca="1" t="shared" si="7294"/>
        <v>0.783637938712975</v>
      </c>
      <c r="E980" s="17">
        <f ca="1">IF(D980&lt;=('Ejercicio 3 - TIR'!$D$14-'Ejercicio 3 - TIR'!$C$14)/('Ejercicio 3 - TIR'!$E$14-'Ejercicio 3 - TIR'!$C$14),'Ejercicio 3 - TIR'!$C$14+SQRT(('Ejercicio 3 - TIR'!$E$14-'Ejercicio 3 - TIR'!$C$14)*('Ejercicio 3 - TIR'!$D$14-'Ejercicio 3 - TIR'!$C$14)*D980),'Ejercicio 3 - TIR'!$E$14-SQRT(('Ejercicio 3 - TIR'!$E$14-'Ejercicio 3 - TIR'!$C$14)*('Ejercicio 3 - TIR'!$E$14-'Ejercicio 3 - TIR'!$D$14)*(1-D980)))</f>
        <v>34303.1316328132</v>
      </c>
      <c r="F980" s="16">
        <f ca="1" t="shared" si="7294"/>
        <v>0.597066596463271</v>
      </c>
      <c r="G980" s="17">
        <f ca="1">IF(F980&lt;=('Ejercicio 3 - TIR'!$D$18-'Ejercicio 3 - TIR'!$C$18)/('Ejercicio 3 - TIR'!$E$18-'Ejercicio 3 - TIR'!$C$18),'Ejercicio 3 - TIR'!$C$18+SQRT(('Ejercicio 3 - TIR'!$E$18-'Ejercicio 3 - TIR'!$C$18)*('Ejercicio 3 - TIR'!$D$18-'Ejercicio 3 - TIR'!$C$18)*F980),'Ejercicio 3 - TIR'!$E$18-SQRT(('Ejercicio 3 - TIR'!$E$18-'Ejercicio 3 - TIR'!$C$18)*('Ejercicio 3 - TIR'!$E$18-'Ejercicio 3 - TIR'!$D$18)*(1-F980)))</f>
        <v>39463.6139750885</v>
      </c>
      <c r="H980" s="16">
        <f ca="1" t="shared" ref="H980:L980" si="7295">RAND()</f>
        <v>0.427594371400934</v>
      </c>
      <c r="I980" s="17">
        <f ca="1">IF(H980&lt;=('Ejercicio 3 - TIR'!$D$18-'Ejercicio 3 - TIR'!$C$18)/('Ejercicio 3 - TIR'!$E$18-'Ejercicio 3 - TIR'!$C$18),'Ejercicio 3 - TIR'!$C$18+SQRT(('Ejercicio 3 - TIR'!$E$18-'Ejercicio 3 - TIR'!$C$18)*('Ejercicio 3 - TIR'!$D$18-'Ejercicio 3 - TIR'!$C$18)*H980),'Ejercicio 3 - TIR'!$E$18-SQRT(('Ejercicio 3 - TIR'!$E$18-'Ejercicio 3 - TIR'!$C$18)*('Ejercicio 3 - TIR'!$E$18-'Ejercicio 3 - TIR'!$D$18)*(1-H980)))</f>
        <v>38008.6925094013</v>
      </c>
      <c r="J980" s="16">
        <f ca="1" t="shared" si="7295"/>
        <v>0.4503811126626</v>
      </c>
      <c r="K980" s="17">
        <f ca="1">IF(J980&lt;=('Ejercicio 3 - TIR'!$D$18-'Ejercicio 3 - TIR'!$C$18)/('Ejercicio 3 - TIR'!$E$18-'Ejercicio 3 - TIR'!$C$18),'Ejercicio 3 - TIR'!$C$18+SQRT(('Ejercicio 3 - TIR'!$E$18-'Ejercicio 3 - TIR'!$C$18)*('Ejercicio 3 - TIR'!$D$18-'Ejercicio 3 - TIR'!$C$18)*J980),'Ejercicio 3 - TIR'!$E$18-SQRT(('Ejercicio 3 - TIR'!$E$18-'Ejercicio 3 - TIR'!$C$18)*('Ejercicio 3 - TIR'!$E$18-'Ejercicio 3 - TIR'!$D$18)*(1-J980)))</f>
        <v>38219.3166929733</v>
      </c>
      <c r="L980" s="16">
        <f ca="1" t="shared" si="7295"/>
        <v>0.991510552773632</v>
      </c>
      <c r="M980" s="17">
        <f ca="1">IF(L980&lt;=('Ejercicio 3 - TIR'!$D$18-'Ejercicio 3 - TIR'!$C$18)/('Ejercicio 3 - TIR'!$E$18-'Ejercicio 3 - TIR'!$C$18),'Ejercicio 3 - TIR'!$C$18+SQRT(('Ejercicio 3 - TIR'!$E$18-'Ejercicio 3 - TIR'!$C$18)*('Ejercicio 3 - TIR'!$D$18-'Ejercicio 3 - TIR'!$C$18)*L980),'Ejercicio 3 - TIR'!$E$18-SQRT(('Ejercicio 3 - TIR'!$E$18-'Ejercicio 3 - TIR'!$C$18)*('Ejercicio 3 - TIR'!$E$18-'Ejercicio 3 - TIR'!$D$18)*(1-L980)))</f>
        <v>44202.0598130326</v>
      </c>
      <c r="N980" s="16">
        <f ca="1" t="shared" ref="N980:R980" si="7296">RAND()</f>
        <v>0.346329428345687</v>
      </c>
      <c r="O980" s="17">
        <f ca="1">IF(N980&lt;=('Ejercicio 3 - TIR'!$D$18-'Ejercicio 3 - TIR'!$C$18)/('Ejercicio 3 - TIR'!$E$18-'Ejercicio 3 - TIR'!$C$18),'Ejercicio 3 - TIR'!$C$18+SQRT(('Ejercicio 3 - TIR'!$E$18-'Ejercicio 3 - TIR'!$C$18)*('Ejercicio 3 - TIR'!$D$18-'Ejercicio 3 - TIR'!$C$18)*N980),'Ejercicio 3 - TIR'!$E$18-SQRT(('Ejercicio 3 - TIR'!$E$18-'Ejercicio 3 - TIR'!$C$18)*('Ejercicio 3 - TIR'!$E$18-'Ejercicio 3 - TIR'!$D$18)*(1-N980)))</f>
        <v>37207.5942069357</v>
      </c>
      <c r="P980" s="16">
        <f ca="1" t="shared" si="7296"/>
        <v>0.197053226492244</v>
      </c>
      <c r="Q980" s="18">
        <f ca="1">IF(P980&lt;=('Ejercicio 3 - TIR'!$D$22-'Ejercicio 3 - TIR'!$C$22)/('Ejercicio 3 - TIR'!$E$22-'Ejercicio 3 - TIR'!$C$22),'Ejercicio 3 - TIR'!$C$22+SQRT(('Ejercicio 3 - TIR'!$E$22-'Ejercicio 3 - TIR'!$C$22)*('Ejercicio 3 - TIR'!$D$22-'Ejercicio 3 - TIR'!$C$22)*P980),'Ejercicio 3 - TIR'!$E$22-SQRT(('Ejercicio 3 - TIR'!$E$22-'Ejercicio 3 - TIR'!$C$22)*('Ejercicio 3 - TIR'!$E$22-'Ejercicio 3 - TIR'!$D$22)*(1-P980)))</f>
        <v>0.138833369525553</v>
      </c>
      <c r="R980" s="16">
        <f ca="1" t="shared" si="7296"/>
        <v>0.18894635539285</v>
      </c>
      <c r="S980" s="18">
        <f ca="1">IF(R980&lt;=('Ejercicio 3 - TIR'!$D$23-'Ejercicio 3 - TIR'!$C$23)/('Ejercicio 3 - TIR'!$E$23-'Ejercicio 3 - TIR'!$C$23),'Ejercicio 3 - TIR'!$C$23+SQRT(('Ejercicio 3 - TIR'!$E$23-'Ejercicio 3 - TIR'!$C$23)*('Ejercicio 3 - TIR'!$D$23-'Ejercicio 3 - TIR'!$C$23)*R980),'Ejercicio 3 - TIR'!$E$23-SQRT(('Ejercicio 3 - TIR'!$E$23-'Ejercicio 3 - TIR'!$C$23)*('Ejercicio 3 - TIR'!$E$23-'Ejercicio 3 - TIR'!$D$23)*(1-R980)))</f>
        <v>0.138441893604159</v>
      </c>
      <c r="T980" s="16">
        <f ca="1" t="shared" ref="T980:X980" si="7297">RAND()</f>
        <v>0.0662329781881608</v>
      </c>
      <c r="U980" s="18">
        <f ca="1">IF(T980&lt;=('Ejercicio 3 - TIR'!$D$24-'Ejercicio 3 - TIR'!$C$24)/('Ejercicio 3 - TIR'!$E$24-'Ejercicio 3 - TIR'!$C$24),'Ejercicio 3 - TIR'!$C$24+SQRT(('Ejercicio 3 - TIR'!$E$24-'Ejercicio 3 - TIR'!$C$24)*('Ejercicio 3 - TIR'!$D$24-'Ejercicio 3 - TIR'!$C$24)*T980),'Ejercicio 3 - TIR'!$E$24-SQRT(('Ejercicio 3 - TIR'!$E$24-'Ejercicio 3 - TIR'!$C$24)*('Ejercicio 3 - TIR'!$E$24-'Ejercicio 3 - TIR'!$D$24)*(1-T980)))</f>
        <v>0.161793610736121</v>
      </c>
      <c r="V980" s="16">
        <f ca="1" t="shared" si="7297"/>
        <v>0.667958715087069</v>
      </c>
      <c r="W980" s="18">
        <f ca="1">IF(V980&lt;=('Ejercicio 3 - TIR'!$D$25-'Ejercicio 3 - TIR'!$C$25)/('Ejercicio 3 - TIR'!$E$25-'Ejercicio 3 - TIR'!$C$25),'Ejercicio 3 - TIR'!$C$25+SQRT(('Ejercicio 3 - TIR'!$E$25-'Ejercicio 3 - TIR'!$C$25)*('Ejercicio 3 - TIR'!$D$25-'Ejercicio 3 - TIR'!$C$25)*V980),'Ejercicio 3 - TIR'!$E$25-SQRT(('Ejercicio 3 - TIR'!$E$25-'Ejercicio 3 - TIR'!$C$25)*('Ejercicio 3 - TIR'!$E$25-'Ejercicio 3 - TIR'!$D$25)*(1-V980)))</f>
        <v>0.215909759502238</v>
      </c>
      <c r="X980" s="16">
        <f ca="1" t="shared" si="7297"/>
        <v>0.326170265021886</v>
      </c>
      <c r="Y980" s="18">
        <f ca="1">IF(X980&lt;=('Ejercicio 3 - TIR'!$D$26-'Ejercicio 3 - TIR'!$C$26)/('Ejercicio 3 - TIR'!$E$26-'Ejercicio 3 - TIR'!$C$26),'Ejercicio 3 - TIR'!$C$26+SQRT(('Ejercicio 3 - TIR'!$E$26-'Ejercicio 3 - TIR'!$C$26)*('Ejercicio 3 - TIR'!$D$26-'Ejercicio 3 - TIR'!$C$26)*X980),'Ejercicio 3 - TIR'!$E$26-SQRT(('Ejercicio 3 - TIR'!$E$26-'Ejercicio 3 - TIR'!$C$26)*('Ejercicio 3 - TIR'!$E$26-'Ejercicio 3 - TIR'!$D$26)*(1-X980)))</f>
        <v>0.219675911368635</v>
      </c>
      <c r="Z980" s="16">
        <f ca="1" t="shared" si="7144"/>
        <v>1.13883336952555</v>
      </c>
      <c r="AA980" s="16">
        <f ca="1" t="shared" si="7145"/>
        <v>1.29649561770228</v>
      </c>
      <c r="AB980" s="16">
        <f ca="1" t="shared" si="7146"/>
        <v>1.50626032499388</v>
      </c>
      <c r="AC980" s="16">
        <f ca="1" t="shared" si="7147"/>
        <v>1.83147662951108</v>
      </c>
      <c r="AD980" s="16">
        <f ca="1" t="shared" si="7148"/>
        <v>2.23380792724928</v>
      </c>
      <c r="AE980" s="15">
        <f ca="1" t="shared" si="7149"/>
        <v>4762.41934986205</v>
      </c>
      <c r="AF980" s="15">
        <f ca="1" t="shared" si="7150"/>
        <v>5421.73770279404</v>
      </c>
      <c r="AG980" s="15">
        <f ca="1" t="shared" si="7151"/>
        <v>6298.94022219325</v>
      </c>
      <c r="AH980" s="15">
        <f ca="1" t="shared" si="7152"/>
        <v>7658.94289068596</v>
      </c>
      <c r="AI980" s="15">
        <f ca="1" t="shared" si="7153"/>
        <v>9341.42815031773</v>
      </c>
      <c r="AJ980" s="17">
        <f ca="1" t="shared" si="7154"/>
        <v>44942.4804769058</v>
      </c>
      <c r="AK980" s="17">
        <f ca="1" t="shared" si="7155"/>
        <v>49278.1032730321</v>
      </c>
      <c r="AL980" s="17">
        <f ca="1" t="shared" si="7156"/>
        <v>57568.2403830022</v>
      </c>
      <c r="AM980" s="17">
        <f ca="1" t="shared" si="7157"/>
        <v>80955.0395238199</v>
      </c>
      <c r="AN980" s="17">
        <f ca="1" t="shared" si="7158"/>
        <v>83114.6188933273</v>
      </c>
      <c r="AO980" s="17">
        <f ca="1">C980/'Ejercicio 3 - TIR'!$D$7</f>
        <v>16424.0634812454</v>
      </c>
      <c r="AP980" s="17">
        <f ca="1" t="shared" si="7159"/>
        <v>28518.4169956604</v>
      </c>
      <c r="AQ980" s="17">
        <f ca="1" t="shared" si="7160"/>
        <v>32854.0397917867</v>
      </c>
      <c r="AR980" s="17">
        <f ca="1" t="shared" si="7161"/>
        <v>41144.1769017568</v>
      </c>
      <c r="AS980" s="17">
        <f ca="1" t="shared" si="7162"/>
        <v>64530.9760425745</v>
      </c>
      <c r="AT980" s="17">
        <f ca="1" t="shared" si="7163"/>
        <v>66690.5554120819</v>
      </c>
      <c r="AU980" s="17">
        <f ca="1">AP980*'Ejercicio 3 - TIR'!$D$5</f>
        <v>14259.2084978302</v>
      </c>
      <c r="AV980" s="17">
        <f ca="1">AQ980*'Ejercicio 3 - TIR'!$D$5</f>
        <v>16427.0198958933</v>
      </c>
      <c r="AW980" s="17">
        <f ca="1">AR980*'Ejercicio 3 - TIR'!$D$5</f>
        <v>20572.0884508784</v>
      </c>
      <c r="AX980" s="17">
        <f ca="1">AS980*'Ejercicio 3 - TIR'!$D$5</f>
        <v>32265.4880212873</v>
      </c>
      <c r="AY980" s="17">
        <f ca="1">AT980*'Ejercicio 3 - TIR'!$D$5</f>
        <v>33345.277706041</v>
      </c>
      <c r="AZ980" s="17">
        <f ca="1" t="shared" ref="AZ980:BD980" si="7298">AJ980-AU980-AE980</f>
        <v>25920.8526292135</v>
      </c>
      <c r="BA980" s="17">
        <f ca="1" t="shared" si="7298"/>
        <v>27429.3456743447</v>
      </c>
      <c r="BB980" s="17">
        <f ca="1" t="shared" si="7298"/>
        <v>30697.2117099306</v>
      </c>
      <c r="BC980" s="17">
        <f ca="1" t="shared" si="7298"/>
        <v>41030.6086118467</v>
      </c>
      <c r="BD980" s="17">
        <f ca="1" t="shared" si="7298"/>
        <v>40427.9130369686</v>
      </c>
      <c r="BE980" s="17">
        <f ca="1" t="shared" ref="BE980:BI980" si="7299">AZ980/Z980</f>
        <v>22760.8826039338</v>
      </c>
      <c r="BF980" s="17">
        <f ca="1" t="shared" si="7299"/>
        <v>21156.5278739288</v>
      </c>
      <c r="BG980" s="17">
        <f ca="1" t="shared" si="7299"/>
        <v>20379.7518931896</v>
      </c>
      <c r="BH980" s="17">
        <f ca="1" t="shared" si="7299"/>
        <v>22403.02057406</v>
      </c>
      <c r="BI980" s="17">
        <f ca="1" t="shared" si="7299"/>
        <v>18098.2046593199</v>
      </c>
      <c r="BJ980" s="17">
        <f ca="1" t="shared" si="7166"/>
        <v>76626.6073708536</v>
      </c>
      <c r="BK980" s="17">
        <f ca="1" t="shared" si="7167"/>
        <v>36688.2032020514</v>
      </c>
      <c r="BL980" s="17">
        <f ca="1" t="shared" si="7168"/>
        <v>113314.810572905</v>
      </c>
      <c r="BM980" s="17">
        <f ca="1">BK980*'Ejercicio 3 - TIR'!$D$5</f>
        <v>18344.1016010257</v>
      </c>
      <c r="BN980" s="17">
        <f ca="1" t="shared" si="7169"/>
        <v>94970.7089718793</v>
      </c>
      <c r="BO980" s="17">
        <f ca="1" t="shared" si="7170"/>
        <v>42515.1633734359</v>
      </c>
      <c r="BP980" s="17">
        <f ca="1" t="shared" si="7171"/>
        <v>-116423.44903904</v>
      </c>
      <c r="BQ980" s="17">
        <f ca="1" t="shared" ref="BQ980:BT980" si="7300">BE980</f>
        <v>22760.8826039338</v>
      </c>
      <c r="BR980" s="17">
        <f ca="1" t="shared" si="7300"/>
        <v>21156.5278739288</v>
      </c>
      <c r="BS980" s="17">
        <f ca="1" t="shared" si="7300"/>
        <v>20379.7518931896</v>
      </c>
      <c r="BT980" s="17">
        <f ca="1" t="shared" si="7300"/>
        <v>22403.02057406</v>
      </c>
      <c r="BU980" s="17">
        <f ca="1" t="shared" si="7173"/>
        <v>60613.3680327558</v>
      </c>
      <c r="BV980" s="19">
        <f ca="1" t="shared" si="7174"/>
        <v>7.07397321828909</v>
      </c>
    </row>
    <row r="981" ht="15" customHeight="1" spans="1:74">
      <c r="A981" s="15">
        <v>980</v>
      </c>
      <c r="B981" s="16">
        <f ca="1" t="shared" ref="B981:F981" si="7301">RAND()</f>
        <v>0.166338851888337</v>
      </c>
      <c r="C981" s="17">
        <f ca="1">IF(B981&lt;=('Ejercicio 3 - TIR'!$D$13-'Ejercicio 3 - TIR'!$C$13)/('Ejercicio 3 - TIR'!$E$13-'Ejercicio 3 - TIR'!$C$13),'Ejercicio 3 - TIR'!$C$13+SQRT(('Ejercicio 3 - TIR'!$E$13-'Ejercicio 3 - TIR'!$C$13)*('Ejercicio 3 - TIR'!$D$13-'Ejercicio 3 - TIR'!$C$13)*B981),'Ejercicio 3 - TIR'!$E$13-SQRT(('Ejercicio 3 - TIR'!$E$13-'Ejercicio 3 - TIR'!$C$13)*('Ejercicio 3 - TIR'!$E$13-'Ejercicio 3 - TIR'!$D$13)*(1-B981)))</f>
        <v>68156.9320675935</v>
      </c>
      <c r="D981" s="16">
        <f ca="1" t="shared" si="7301"/>
        <v>0.663077386221432</v>
      </c>
      <c r="E981" s="17">
        <f ca="1">IF(D981&lt;=('Ejercicio 3 - TIR'!$D$14-'Ejercicio 3 - TIR'!$C$14)/('Ejercicio 3 - TIR'!$E$14-'Ejercicio 3 - TIR'!$C$14),'Ejercicio 3 - TIR'!$C$14+SQRT(('Ejercicio 3 - TIR'!$E$14-'Ejercicio 3 - TIR'!$C$14)*('Ejercicio 3 - TIR'!$D$14-'Ejercicio 3 - TIR'!$C$14)*D981),'Ejercicio 3 - TIR'!$E$14-SQRT(('Ejercicio 3 - TIR'!$E$14-'Ejercicio 3 - TIR'!$C$14)*('Ejercicio 3 - TIR'!$E$14-'Ejercicio 3 - TIR'!$D$14)*(1-D981)))</f>
        <v>32890.9640550364</v>
      </c>
      <c r="F981" s="16">
        <f ca="1" t="shared" si="7301"/>
        <v>0.413184258055967</v>
      </c>
      <c r="G981" s="17">
        <f ca="1">IF(F981&lt;=('Ejercicio 3 - TIR'!$D$18-'Ejercicio 3 - TIR'!$C$18)/('Ejercicio 3 - TIR'!$E$18-'Ejercicio 3 - TIR'!$C$18),'Ejercicio 3 - TIR'!$C$18+SQRT(('Ejercicio 3 - TIR'!$E$18-'Ejercicio 3 - TIR'!$C$18)*('Ejercicio 3 - TIR'!$D$18-'Ejercicio 3 - TIR'!$C$18)*F981),'Ejercicio 3 - TIR'!$E$18-SQRT(('Ejercicio 3 - TIR'!$E$18-'Ejercicio 3 - TIR'!$C$18)*('Ejercicio 3 - TIR'!$E$18-'Ejercicio 3 - TIR'!$D$18)*(1-F981)))</f>
        <v>37872.5878025205</v>
      </c>
      <c r="H981" s="16">
        <f ca="1" t="shared" ref="H981:L981" si="7302">RAND()</f>
        <v>0.722831369173615</v>
      </c>
      <c r="I981" s="17">
        <f ca="1">IF(H981&lt;=('Ejercicio 3 - TIR'!$D$18-'Ejercicio 3 - TIR'!$C$18)/('Ejercicio 3 - TIR'!$E$18-'Ejercicio 3 - TIR'!$C$18),'Ejercicio 3 - TIR'!$C$18+SQRT(('Ejercicio 3 - TIR'!$E$18-'Ejercicio 3 - TIR'!$C$18)*('Ejercicio 3 - TIR'!$D$18-'Ejercicio 3 - TIR'!$C$18)*H981),'Ejercicio 3 - TIR'!$E$18-SQRT(('Ejercicio 3 - TIR'!$E$18-'Ejercicio 3 - TIR'!$C$18)*('Ejercicio 3 - TIR'!$E$18-'Ejercicio 3 - TIR'!$D$18)*(1-H981)))</f>
        <v>40440.65275374</v>
      </c>
      <c r="J981" s="16">
        <f ca="1" t="shared" si="7302"/>
        <v>0.950033004001488</v>
      </c>
      <c r="K981" s="17">
        <f ca="1">IF(J981&lt;=('Ejercicio 3 - TIR'!$D$18-'Ejercicio 3 - TIR'!$C$18)/('Ejercicio 3 - TIR'!$E$18-'Ejercicio 3 - TIR'!$C$18),'Ejercicio 3 - TIR'!$C$18+SQRT(('Ejercicio 3 - TIR'!$E$18-'Ejercicio 3 - TIR'!$C$18)*('Ejercicio 3 - TIR'!$D$18-'Ejercicio 3 - TIR'!$C$18)*J981),'Ejercicio 3 - TIR'!$E$18-SQRT(('Ejercicio 3 - TIR'!$E$18-'Ejercicio 3 - TIR'!$C$18)*('Ejercicio 3 - TIR'!$E$18-'Ejercicio 3 - TIR'!$D$18)*(1-J981)))</f>
        <v>43064.1475521393</v>
      </c>
      <c r="L981" s="16">
        <f ca="1" t="shared" si="7302"/>
        <v>0.0606048623025606</v>
      </c>
      <c r="M981" s="17">
        <f ca="1">IF(L981&lt;=('Ejercicio 3 - TIR'!$D$18-'Ejercicio 3 - TIR'!$C$18)/('Ejercicio 3 - TIR'!$E$18-'Ejercicio 3 - TIR'!$C$18),'Ejercicio 3 - TIR'!$C$18+SQRT(('Ejercicio 3 - TIR'!$E$18-'Ejercicio 3 - TIR'!$C$18)*('Ejercicio 3 - TIR'!$D$18-'Ejercicio 3 - TIR'!$C$18)*L981),'Ejercicio 3 - TIR'!$E$18-SQRT(('Ejercicio 3 - TIR'!$E$18-'Ejercicio 3 - TIR'!$C$18)*('Ejercicio 3 - TIR'!$E$18-'Ejercicio 3 - TIR'!$D$18)*(1-L981)))</f>
        <v>33015.0836382071</v>
      </c>
      <c r="N981" s="16">
        <f ca="1" t="shared" ref="N981:R981" si="7303">RAND()</f>
        <v>0.545764056569164</v>
      </c>
      <c r="O981" s="17">
        <f ca="1">IF(N981&lt;=('Ejercicio 3 - TIR'!$D$18-'Ejercicio 3 - TIR'!$C$18)/('Ejercicio 3 - TIR'!$E$18-'Ejercicio 3 - TIR'!$C$18),'Ejercicio 3 - TIR'!$C$18+SQRT(('Ejercicio 3 - TIR'!$E$18-'Ejercicio 3 - TIR'!$C$18)*('Ejercicio 3 - TIR'!$D$18-'Ejercicio 3 - TIR'!$C$18)*N981),'Ejercicio 3 - TIR'!$E$18-SQRT(('Ejercicio 3 - TIR'!$E$18-'Ejercicio 3 - TIR'!$C$18)*('Ejercicio 3 - TIR'!$E$18-'Ejercicio 3 - TIR'!$D$18)*(1-N981)))</f>
        <v>39047.9063039675</v>
      </c>
      <c r="P981" s="16">
        <f ca="1" t="shared" si="7303"/>
        <v>0.883096049288068</v>
      </c>
      <c r="Q981" s="18">
        <f ca="1">IF(P981&lt;=('Ejercicio 3 - TIR'!$D$22-'Ejercicio 3 - TIR'!$C$22)/('Ejercicio 3 - TIR'!$E$22-'Ejercicio 3 - TIR'!$C$22),'Ejercicio 3 - TIR'!$C$22+SQRT(('Ejercicio 3 - TIR'!$E$22-'Ejercicio 3 - TIR'!$C$22)*('Ejercicio 3 - TIR'!$D$22-'Ejercicio 3 - TIR'!$C$22)*P981),'Ejercicio 3 - TIR'!$E$22-SQRT(('Ejercicio 3 - TIR'!$E$22-'Ejercicio 3 - TIR'!$C$22)*('Ejercicio 3 - TIR'!$E$22-'Ejercicio 3 - TIR'!$D$22)*(1-P981)))</f>
        <v>0.165493894000061</v>
      </c>
      <c r="R981" s="16">
        <f ca="1" t="shared" si="7303"/>
        <v>0.913162633028032</v>
      </c>
      <c r="S981" s="18">
        <f ca="1">IF(R981&lt;=('Ejercicio 3 - TIR'!$D$23-'Ejercicio 3 - TIR'!$C$23)/('Ejercicio 3 - TIR'!$E$23-'Ejercicio 3 - TIR'!$C$23),'Ejercicio 3 - TIR'!$C$23+SQRT(('Ejercicio 3 - TIR'!$E$23-'Ejercicio 3 - TIR'!$C$23)*('Ejercicio 3 - TIR'!$D$23-'Ejercicio 3 - TIR'!$C$23)*R981),'Ejercicio 3 - TIR'!$E$23-SQRT(('Ejercicio 3 - TIR'!$E$23-'Ejercicio 3 - TIR'!$C$23)*('Ejercicio 3 - TIR'!$E$23-'Ejercicio 3 - TIR'!$D$23)*(1-R981)))</f>
        <v>0.167497709787821</v>
      </c>
      <c r="T981" s="16">
        <f ca="1" t="shared" ref="T981:X981" si="7304">RAND()</f>
        <v>0.242306669495385</v>
      </c>
      <c r="U981" s="18">
        <f ca="1">IF(T981&lt;=('Ejercicio 3 - TIR'!$D$24-'Ejercicio 3 - TIR'!$C$24)/('Ejercicio 3 - TIR'!$E$24-'Ejercicio 3 - TIR'!$C$24),'Ejercicio 3 - TIR'!$C$24+SQRT(('Ejercicio 3 - TIR'!$E$24-'Ejercicio 3 - TIR'!$C$24)*('Ejercicio 3 - TIR'!$D$24-'Ejercicio 3 - TIR'!$C$24)*T981),'Ejercicio 3 - TIR'!$E$24-SQRT(('Ejercicio 3 - TIR'!$E$24-'Ejercicio 3 - TIR'!$C$24)*('Ejercicio 3 - TIR'!$E$24-'Ejercicio 3 - TIR'!$D$24)*(1-T981)))</f>
        <v>0.17255757092287</v>
      </c>
      <c r="V981" s="16">
        <f ca="1" t="shared" si="7304"/>
        <v>0.991501326992164</v>
      </c>
      <c r="W981" s="18">
        <f ca="1">IF(V981&lt;=('Ejercicio 3 - TIR'!$D$25-'Ejercicio 3 - TIR'!$C$25)/('Ejercicio 3 - TIR'!$E$25-'Ejercicio 3 - TIR'!$C$25),'Ejercicio 3 - TIR'!$C$25+SQRT(('Ejercicio 3 - TIR'!$E$25-'Ejercicio 3 - TIR'!$C$25)*('Ejercicio 3 - TIR'!$D$25-'Ejercicio 3 - TIR'!$C$25)*V981),'Ejercicio 3 - TIR'!$E$25-SQRT(('Ejercicio 3 - TIR'!$E$25-'Ejercicio 3 - TIR'!$C$25)*('Ejercicio 3 - TIR'!$E$25-'Ejercicio 3 - TIR'!$D$25)*(1-V981)))</f>
        <v>0.244546069717403</v>
      </c>
      <c r="X981" s="16">
        <f ca="1" t="shared" si="7304"/>
        <v>0.866877430959692</v>
      </c>
      <c r="Y981" s="18">
        <f ca="1">IF(X981&lt;=('Ejercicio 3 - TIR'!$D$26-'Ejercicio 3 - TIR'!$C$26)/('Ejercicio 3 - TIR'!$E$26-'Ejercicio 3 - TIR'!$C$26),'Ejercicio 3 - TIR'!$C$26+SQRT(('Ejercicio 3 - TIR'!$E$26-'Ejercicio 3 - TIR'!$C$26)*('Ejercicio 3 - TIR'!$D$26-'Ejercicio 3 - TIR'!$C$26)*X981),'Ejercicio 3 - TIR'!$E$26-SQRT(('Ejercicio 3 - TIR'!$E$26-'Ejercicio 3 - TIR'!$C$26)*('Ejercicio 3 - TIR'!$E$26-'Ejercicio 3 - TIR'!$D$26)*(1-X981)))</f>
        <v>0.253188400405465</v>
      </c>
      <c r="Z981" s="16">
        <f ca="1" t="shared" si="7144"/>
        <v>1.16549389400006</v>
      </c>
      <c r="AA981" s="16">
        <f ca="1" t="shared" si="7145"/>
        <v>1.36071145201676</v>
      </c>
      <c r="AB981" s="16">
        <f ca="1" t="shared" si="7146"/>
        <v>1.5955125149037</v>
      </c>
      <c r="AC981" s="16">
        <f ca="1" t="shared" si="7147"/>
        <v>1.98568882960833</v>
      </c>
      <c r="AD981" s="16">
        <f ca="1" t="shared" si="7148"/>
        <v>2.48844220807987</v>
      </c>
      <c r="AE981" s="15">
        <f ca="1" t="shared" si="7149"/>
        <v>5443.25371888399</v>
      </c>
      <c r="AF981" s="15">
        <f ca="1" t="shared" si="7150"/>
        <v>6354.9862505911</v>
      </c>
      <c r="AG981" s="15">
        <f ca="1" t="shared" si="7151"/>
        <v>7451.58724124134</v>
      </c>
      <c r="AH981" s="15">
        <f ca="1" t="shared" si="7152"/>
        <v>9273.84361424325</v>
      </c>
      <c r="AI981" s="15">
        <f ca="1" t="shared" si="7153"/>
        <v>11621.8732445439</v>
      </c>
      <c r="AJ981" s="17">
        <f ca="1" t="shared" si="7154"/>
        <v>44140.2698338188</v>
      </c>
      <c r="AK981" s="17">
        <f ca="1" t="shared" si="7155"/>
        <v>55028.0593290471</v>
      </c>
      <c r="AL981" s="17">
        <f ca="1" t="shared" si="7156"/>
        <v>68709.3863630979</v>
      </c>
      <c r="AM981" s="17">
        <f ca="1" t="shared" si="7157"/>
        <v>65557.6827889727</v>
      </c>
      <c r="AN981" s="17">
        <f ca="1" t="shared" si="7158"/>
        <v>97168.4581839407</v>
      </c>
      <c r="AO981" s="17">
        <f ca="1">C981/'Ejercicio 3 - TIR'!$D$7</f>
        <v>13631.3864135187</v>
      </c>
      <c r="AP981" s="17">
        <f ca="1" t="shared" si="7159"/>
        <v>30508.8834203002</v>
      </c>
      <c r="AQ981" s="17">
        <f ca="1" t="shared" si="7160"/>
        <v>41396.6729155284</v>
      </c>
      <c r="AR981" s="17">
        <f ca="1" t="shared" si="7161"/>
        <v>55077.9999495792</v>
      </c>
      <c r="AS981" s="17">
        <f ca="1" t="shared" si="7162"/>
        <v>51926.296375454</v>
      </c>
      <c r="AT981" s="17">
        <f ca="1" t="shared" si="7163"/>
        <v>83537.071770422</v>
      </c>
      <c r="AU981" s="17">
        <f ca="1">AP981*'Ejercicio 3 - TIR'!$D$5</f>
        <v>15254.4417101501</v>
      </c>
      <c r="AV981" s="17">
        <f ca="1">AQ981*'Ejercicio 3 - TIR'!$D$5</f>
        <v>20698.3364577642</v>
      </c>
      <c r="AW981" s="17">
        <f ca="1">AR981*'Ejercicio 3 - TIR'!$D$5</f>
        <v>27538.9999747896</v>
      </c>
      <c r="AX981" s="17">
        <f ca="1">AS981*'Ejercicio 3 - TIR'!$D$5</f>
        <v>25963.148187727</v>
      </c>
      <c r="AY981" s="17">
        <f ca="1">AT981*'Ejercicio 3 - TIR'!$D$5</f>
        <v>41768.535885211</v>
      </c>
      <c r="AZ981" s="17">
        <f ca="1" t="shared" ref="AZ981:BD981" si="7305">AJ981-AU981-AE981</f>
        <v>23442.5744047848</v>
      </c>
      <c r="BA981" s="17">
        <f ca="1" t="shared" si="7305"/>
        <v>27974.7366206918</v>
      </c>
      <c r="BB981" s="17">
        <f ca="1" t="shared" si="7305"/>
        <v>33718.799147067</v>
      </c>
      <c r="BC981" s="17">
        <f ca="1" t="shared" si="7305"/>
        <v>30320.6909870024</v>
      </c>
      <c r="BD981" s="17">
        <f ca="1" t="shared" si="7305"/>
        <v>43778.0490541857</v>
      </c>
      <c r="BE981" s="17">
        <f ca="1" t="shared" ref="BE981:BI981" si="7306">AZ981/Z981</f>
        <v>20113.8543285955</v>
      </c>
      <c r="BF981" s="17">
        <f ca="1" t="shared" si="7306"/>
        <v>20558.9043725835</v>
      </c>
      <c r="BG981" s="17">
        <f ca="1" t="shared" si="7306"/>
        <v>21133.522195595</v>
      </c>
      <c r="BH981" s="17">
        <f ca="1" t="shared" si="7306"/>
        <v>15269.6084778716</v>
      </c>
      <c r="BI981" s="17">
        <f ca="1" t="shared" si="7306"/>
        <v>17592.5520440219</v>
      </c>
      <c r="BJ981" s="17">
        <f ca="1" t="shared" si="7166"/>
        <v>81847.2632189903</v>
      </c>
      <c r="BK981" s="17">
        <f ca="1" t="shared" si="7167"/>
        <v>33920.9173060464</v>
      </c>
      <c r="BL981" s="17">
        <f ca="1" t="shared" si="7168"/>
        <v>115768.180525037</v>
      </c>
      <c r="BM981" s="17">
        <f ca="1">BK981*'Ejercicio 3 - TIR'!$D$5</f>
        <v>16960.4586530232</v>
      </c>
      <c r="BN981" s="17">
        <f ca="1" t="shared" si="7169"/>
        <v>98807.7218720134</v>
      </c>
      <c r="BO981" s="17">
        <f ca="1" t="shared" si="7170"/>
        <v>39706.6572617957</v>
      </c>
      <c r="BP981" s="17">
        <f ca="1" t="shared" si="7171"/>
        <v>-101047.89612263</v>
      </c>
      <c r="BQ981" s="17">
        <f ca="1" t="shared" ref="BQ981:BT981" si="7307">BE981</f>
        <v>20113.8543285955</v>
      </c>
      <c r="BR981" s="17">
        <f ca="1" t="shared" si="7307"/>
        <v>20558.9043725835</v>
      </c>
      <c r="BS981" s="17">
        <f ca="1" t="shared" si="7307"/>
        <v>21133.522195595</v>
      </c>
      <c r="BT981" s="17">
        <f ca="1" t="shared" si="7307"/>
        <v>15269.6084778716</v>
      </c>
      <c r="BU981" s="17">
        <f ca="1" t="shared" si="7173"/>
        <v>57299.2093058176</v>
      </c>
      <c r="BV981" s="19">
        <f ca="1" t="shared" si="7174"/>
        <v>8.70155917267883</v>
      </c>
    </row>
    <row r="982" ht="15" customHeight="1" spans="1:74">
      <c r="A982" s="15">
        <v>981</v>
      </c>
      <c r="B982" s="16">
        <f ca="1" t="shared" ref="B982:F982" si="7308">RAND()</f>
        <v>0.875337634888941</v>
      </c>
      <c r="C982" s="17">
        <f ca="1">IF(B982&lt;=('Ejercicio 3 - TIR'!$D$13-'Ejercicio 3 - TIR'!$C$13)/('Ejercicio 3 - TIR'!$E$13-'Ejercicio 3 - TIR'!$C$13),'Ejercicio 3 - TIR'!$C$13+SQRT(('Ejercicio 3 - TIR'!$E$13-'Ejercicio 3 - TIR'!$C$13)*('Ejercicio 3 - TIR'!$D$13-'Ejercicio 3 - TIR'!$C$13)*B982),'Ejercicio 3 - TIR'!$E$13-SQRT(('Ejercicio 3 - TIR'!$E$13-'Ejercicio 3 - TIR'!$C$13)*('Ejercicio 3 - TIR'!$E$13-'Ejercicio 3 - TIR'!$D$13)*(1-B982)))</f>
        <v>87769.1031345501</v>
      </c>
      <c r="D982" s="16">
        <f ca="1" t="shared" si="7308"/>
        <v>0.166340809444715</v>
      </c>
      <c r="E982" s="17">
        <f ca="1">IF(D982&lt;=('Ejercicio 3 - TIR'!$D$14-'Ejercicio 3 - TIR'!$C$14)/('Ejercicio 3 - TIR'!$E$14-'Ejercicio 3 - TIR'!$C$14),'Ejercicio 3 - TIR'!$C$14+SQRT(('Ejercicio 3 - TIR'!$E$14-'Ejercicio 3 - TIR'!$C$14)*('Ejercicio 3 - TIR'!$D$14-'Ejercicio 3 - TIR'!$C$14)*D982),'Ejercicio 3 - TIR'!$E$14-SQRT(('Ejercicio 3 - TIR'!$E$14-'Ejercicio 3 - TIR'!$C$14)*('Ejercicio 3 - TIR'!$E$14-'Ejercicio 3 - TIR'!$D$14)*(1-D982)))</f>
        <v>28532.0759771491</v>
      </c>
      <c r="F982" s="16">
        <f ca="1" t="shared" si="7308"/>
        <v>0.798342554509346</v>
      </c>
      <c r="G982" s="17">
        <f ca="1">IF(F982&lt;=('Ejercicio 3 - TIR'!$D$18-'Ejercicio 3 - TIR'!$C$18)/('Ejercicio 3 - TIR'!$E$18-'Ejercicio 3 - TIR'!$C$18),'Ejercicio 3 - TIR'!$C$18+SQRT(('Ejercicio 3 - TIR'!$E$18-'Ejercicio 3 - TIR'!$C$18)*('Ejercicio 3 - TIR'!$D$18-'Ejercicio 3 - TIR'!$C$18)*F982),'Ejercicio 3 - TIR'!$E$18-SQRT(('Ejercicio 3 - TIR'!$E$18-'Ejercicio 3 - TIR'!$C$18)*('Ejercicio 3 - TIR'!$E$18-'Ejercicio 3 - TIR'!$D$18)*(1-F982)))</f>
        <v>41111.0016184371</v>
      </c>
      <c r="H982" s="16">
        <f ca="1" t="shared" ref="H982:L982" si="7309">RAND()</f>
        <v>0.0417608253706083</v>
      </c>
      <c r="I982" s="17">
        <f ca="1">IF(H982&lt;=('Ejercicio 3 - TIR'!$D$18-'Ejercicio 3 - TIR'!$C$18)/('Ejercicio 3 - TIR'!$E$18-'Ejercicio 3 - TIR'!$C$18),'Ejercicio 3 - TIR'!$C$18+SQRT(('Ejercicio 3 - TIR'!$E$18-'Ejercicio 3 - TIR'!$C$18)*('Ejercicio 3 - TIR'!$D$18-'Ejercicio 3 - TIR'!$C$18)*H982),'Ejercicio 3 - TIR'!$E$18-SQRT(('Ejercicio 3 - TIR'!$E$18-'Ejercicio 3 - TIR'!$C$18)*('Ejercicio 3 - TIR'!$E$18-'Ejercicio 3 - TIR'!$D$18)*(1-H982)))</f>
        <v>32502.8231670638</v>
      </c>
      <c r="J982" s="16">
        <f ca="1" t="shared" si="7309"/>
        <v>0.376071574566229</v>
      </c>
      <c r="K982" s="17">
        <f ca="1">IF(J982&lt;=('Ejercicio 3 - TIR'!$D$18-'Ejercicio 3 - TIR'!$C$18)/('Ejercicio 3 - TIR'!$E$18-'Ejercicio 3 - TIR'!$C$18),'Ejercicio 3 - TIR'!$C$18+SQRT(('Ejercicio 3 - TIR'!$E$18-'Ejercicio 3 - TIR'!$C$18)*('Ejercicio 3 - TIR'!$D$18-'Ejercicio 3 - TIR'!$C$18)*J982),'Ejercicio 3 - TIR'!$E$18-SQRT(('Ejercicio 3 - TIR'!$E$18-'Ejercicio 3 - TIR'!$C$18)*('Ejercicio 3 - TIR'!$E$18-'Ejercicio 3 - TIR'!$D$18)*(1-J982)))</f>
        <v>37510.7081014332</v>
      </c>
      <c r="L982" s="16">
        <f ca="1" t="shared" si="7309"/>
        <v>0.902112732992361</v>
      </c>
      <c r="M982" s="17">
        <f ca="1">IF(L982&lt;=('Ejercicio 3 - TIR'!$D$18-'Ejercicio 3 - TIR'!$C$18)/('Ejercicio 3 - TIR'!$E$18-'Ejercicio 3 - TIR'!$C$18),'Ejercicio 3 - TIR'!$C$18+SQRT(('Ejercicio 3 - TIR'!$E$18-'Ejercicio 3 - TIR'!$C$18)*('Ejercicio 3 - TIR'!$D$18-'Ejercicio 3 - TIR'!$C$18)*L982),'Ejercicio 3 - TIR'!$E$18-SQRT(('Ejercicio 3 - TIR'!$E$18-'Ejercicio 3 - TIR'!$C$18)*('Ejercicio 3 - TIR'!$E$18-'Ejercicio 3 - TIR'!$D$18)*(1-L982)))</f>
        <v>42290.4714385021</v>
      </c>
      <c r="N982" s="16">
        <f ca="1" t="shared" ref="N982:R982" si="7310">RAND()</f>
        <v>0.169653427270274</v>
      </c>
      <c r="O982" s="17">
        <f ca="1">IF(N982&lt;=('Ejercicio 3 - TIR'!$D$18-'Ejercicio 3 - TIR'!$C$18)/('Ejercicio 3 - TIR'!$E$18-'Ejercicio 3 - TIR'!$C$18),'Ejercicio 3 - TIR'!$C$18+SQRT(('Ejercicio 3 - TIR'!$E$18-'Ejercicio 3 - TIR'!$C$18)*('Ejercicio 3 - TIR'!$D$18-'Ejercicio 3 - TIR'!$C$18)*N982),'Ejercicio 3 - TIR'!$E$18-SQRT(('Ejercicio 3 - TIR'!$E$18-'Ejercicio 3 - TIR'!$C$18)*('Ejercicio 3 - TIR'!$E$18-'Ejercicio 3 - TIR'!$D$18)*(1-N982)))</f>
        <v>35044.6024710121</v>
      </c>
      <c r="P982" s="16">
        <f ca="1" t="shared" si="7310"/>
        <v>0.293585869541225</v>
      </c>
      <c r="Q982" s="18">
        <f ca="1">IF(P982&lt;=('Ejercicio 3 - TIR'!$D$22-'Ejercicio 3 - TIR'!$C$22)/('Ejercicio 3 - TIR'!$E$22-'Ejercicio 3 - TIR'!$C$22),'Ejercicio 3 - TIR'!$C$22+SQRT(('Ejercicio 3 - TIR'!$E$22-'Ejercicio 3 - TIR'!$C$22)*('Ejercicio 3 - TIR'!$D$22-'Ejercicio 3 - TIR'!$C$22)*P982),'Ejercicio 3 - TIR'!$E$22-SQRT(('Ejercicio 3 - TIR'!$E$22-'Ejercicio 3 - TIR'!$C$22)*('Ejercicio 3 - TIR'!$E$22-'Ejercicio 3 - TIR'!$D$22)*(1-P982)))</f>
        <v>0.142988139663187</v>
      </c>
      <c r="R982" s="16">
        <f ca="1" t="shared" si="7310"/>
        <v>0.869861668473537</v>
      </c>
      <c r="S982" s="18">
        <f ca="1">IF(R982&lt;=('Ejercicio 3 - TIR'!$D$23-'Ejercicio 3 - TIR'!$C$23)/('Ejercicio 3 - TIR'!$E$23-'Ejercicio 3 - TIR'!$C$23),'Ejercicio 3 - TIR'!$C$23+SQRT(('Ejercicio 3 - TIR'!$E$23-'Ejercicio 3 - TIR'!$C$23)*('Ejercicio 3 - TIR'!$D$23-'Ejercicio 3 - TIR'!$C$23)*R982),'Ejercicio 3 - TIR'!$E$23-SQRT(('Ejercicio 3 - TIR'!$E$23-'Ejercicio 3 - TIR'!$C$23)*('Ejercicio 3 - TIR'!$E$23-'Ejercicio 3 - TIR'!$D$23)*(1-R982)))</f>
        <v>0.164694804909847</v>
      </c>
      <c r="T982" s="16">
        <f ca="1" t="shared" ref="T982:X982" si="7311">RAND()</f>
        <v>0.098920762355456</v>
      </c>
      <c r="U982" s="18">
        <f ca="1">IF(T982&lt;=('Ejercicio 3 - TIR'!$D$24-'Ejercicio 3 - TIR'!$C$24)/('Ejercicio 3 - TIR'!$E$24-'Ejercicio 3 - TIR'!$C$24),'Ejercicio 3 - TIR'!$C$24+SQRT(('Ejercicio 3 - TIR'!$E$24-'Ejercicio 3 - TIR'!$C$24)*('Ejercicio 3 - TIR'!$D$24-'Ejercicio 3 - TIR'!$C$24)*T982),'Ejercicio 3 - TIR'!$E$24-SQRT(('Ejercicio 3 - TIR'!$E$24-'Ejercicio 3 - TIR'!$C$24)*('Ejercicio 3 - TIR'!$E$24-'Ejercicio 3 - TIR'!$D$24)*(1-T982)))</f>
        <v>0.164412966417308</v>
      </c>
      <c r="V982" s="16">
        <f ca="1" t="shared" si="7311"/>
        <v>0.413204398625144</v>
      </c>
      <c r="W982" s="18">
        <f ca="1">IF(V982&lt;=('Ejercicio 3 - TIR'!$D$25-'Ejercicio 3 - TIR'!$C$25)/('Ejercicio 3 - TIR'!$E$25-'Ejercicio 3 - TIR'!$C$25),'Ejercicio 3 - TIR'!$C$25+SQRT(('Ejercicio 3 - TIR'!$E$25-'Ejercicio 3 - TIR'!$C$25)*('Ejercicio 3 - TIR'!$D$25-'Ejercicio 3 - TIR'!$C$25)*V982),'Ejercicio 3 - TIR'!$E$25-SQRT(('Ejercicio 3 - TIR'!$E$25-'Ejercicio 3 - TIR'!$C$25)*('Ejercicio 3 - TIR'!$E$25-'Ejercicio 3 - TIR'!$D$25)*(1-V982)))</f>
        <v>0.2046812996125</v>
      </c>
      <c r="X982" s="16">
        <f ca="1" t="shared" si="7311"/>
        <v>0.410199586835586</v>
      </c>
      <c r="Y982" s="18">
        <f ca="1">IF(X982&lt;=('Ejercicio 3 - TIR'!$D$26-'Ejercicio 3 - TIR'!$C$26)/('Ejercicio 3 - TIR'!$E$26-'Ejercicio 3 - TIR'!$C$26),'Ejercicio 3 - TIR'!$C$26+SQRT(('Ejercicio 3 - TIR'!$E$26-'Ejercicio 3 - TIR'!$C$26)*('Ejercicio 3 - TIR'!$D$26-'Ejercicio 3 - TIR'!$C$26)*X982),'Ejercicio 3 - TIR'!$E$26-SQRT(('Ejercicio 3 - TIR'!$E$26-'Ejercicio 3 - TIR'!$C$26)*('Ejercicio 3 - TIR'!$E$26-'Ejercicio 3 - TIR'!$D$26)*(1-X982)))</f>
        <v>0.223564884769429</v>
      </c>
      <c r="Z982" s="16">
        <f ca="1" t="shared" si="7144"/>
        <v>1.14298813966319</v>
      </c>
      <c r="AA982" s="16">
        <f ca="1" t="shared" si="7145"/>
        <v>1.33123234833929</v>
      </c>
      <c r="AB982" s="16">
        <f ca="1" t="shared" si="7146"/>
        <v>1.55010420772043</v>
      </c>
      <c r="AC982" s="16">
        <f ca="1" t="shared" si="7147"/>
        <v>1.86738155149145</v>
      </c>
      <c r="AD982" s="16">
        <f ca="1" t="shared" si="7148"/>
        <v>2.28486249287119</v>
      </c>
      <c r="AE982" s="15">
        <f ca="1" t="shared" si="7149"/>
        <v>4079.74846470126</v>
      </c>
      <c r="AF982" s="15">
        <f ca="1" t="shared" si="7150"/>
        <v>4751.66184217649</v>
      </c>
      <c r="AG982" s="15">
        <f ca="1" t="shared" si="7151"/>
        <v>5532.89666106066</v>
      </c>
      <c r="AH982" s="15">
        <f ca="1" t="shared" si="7152"/>
        <v>6665.37714026821</v>
      </c>
      <c r="AI982" s="15">
        <f ca="1" t="shared" si="7153"/>
        <v>8155.52141257706</v>
      </c>
      <c r="AJ982" s="17">
        <f ca="1" t="shared" si="7154"/>
        <v>46989.3872595477</v>
      </c>
      <c r="AK982" s="17">
        <f ca="1" t="shared" si="7155"/>
        <v>43268.8096123469</v>
      </c>
      <c r="AL982" s="17">
        <f ca="1" t="shared" si="7156"/>
        <v>58145.5064626043</v>
      </c>
      <c r="AM982" s="17">
        <f ca="1" t="shared" si="7157"/>
        <v>78972.4461681348</v>
      </c>
      <c r="AN982" s="17">
        <f ca="1" t="shared" si="7158"/>
        <v>80072.0977635966</v>
      </c>
      <c r="AO982" s="17">
        <f ca="1">C982/'Ejercicio 3 - TIR'!$D$7</f>
        <v>17553.82062691</v>
      </c>
      <c r="AP982" s="17">
        <f ca="1" t="shared" si="7159"/>
        <v>29435.5666326377</v>
      </c>
      <c r="AQ982" s="17">
        <f ca="1" t="shared" si="7160"/>
        <v>25714.9889854368</v>
      </c>
      <c r="AR982" s="17">
        <f ca="1" t="shared" si="7161"/>
        <v>40591.6858356943</v>
      </c>
      <c r="AS982" s="17">
        <f ca="1" t="shared" si="7162"/>
        <v>61418.6255412248</v>
      </c>
      <c r="AT982" s="17">
        <f ca="1" t="shared" si="7163"/>
        <v>62518.2771366865</v>
      </c>
      <c r="AU982" s="17">
        <f ca="1">AP982*'Ejercicio 3 - TIR'!$D$5</f>
        <v>14717.7833163188</v>
      </c>
      <c r="AV982" s="17">
        <f ca="1">AQ982*'Ejercicio 3 - TIR'!$D$5</f>
        <v>12857.4944927184</v>
      </c>
      <c r="AW982" s="17">
        <f ca="1">AR982*'Ejercicio 3 - TIR'!$D$5</f>
        <v>20295.8429178471</v>
      </c>
      <c r="AX982" s="17">
        <f ca="1">AS982*'Ejercicio 3 - TIR'!$D$5</f>
        <v>30709.3127706124</v>
      </c>
      <c r="AY982" s="17">
        <f ca="1">AT982*'Ejercicio 3 - TIR'!$D$5</f>
        <v>31259.1385683433</v>
      </c>
      <c r="AZ982" s="17">
        <f ca="1" t="shared" ref="AZ982:BD982" si="7312">AJ982-AU982-AE982</f>
        <v>28191.8554785276</v>
      </c>
      <c r="BA982" s="17">
        <f ca="1" t="shared" si="7312"/>
        <v>25659.653277452</v>
      </c>
      <c r="BB982" s="17">
        <f ca="1" t="shared" si="7312"/>
        <v>32316.7668836965</v>
      </c>
      <c r="BC982" s="17">
        <f ca="1" t="shared" si="7312"/>
        <v>41597.7562572542</v>
      </c>
      <c r="BD982" s="17">
        <f ca="1" t="shared" si="7312"/>
        <v>40657.4377826762</v>
      </c>
      <c r="BE982" s="17">
        <f ca="1" t="shared" ref="BE982:BI982" si="7313">AZ982/Z982</f>
        <v>24665.0463817018</v>
      </c>
      <c r="BF982" s="17">
        <f ca="1" t="shared" si="7313"/>
        <v>19275.1124996793</v>
      </c>
      <c r="BG982" s="17">
        <f ca="1" t="shared" si="7313"/>
        <v>20848.1253858548</v>
      </c>
      <c r="BH982" s="17">
        <f ca="1" t="shared" si="7313"/>
        <v>22275.9811587679</v>
      </c>
      <c r="BI982" s="17">
        <f ca="1" t="shared" si="7313"/>
        <v>17794.2602277065</v>
      </c>
      <c r="BJ982" s="17">
        <f ca="1" t="shared" si="7166"/>
        <v>65191.8702439391</v>
      </c>
      <c r="BK982" s="17">
        <f ca="1" t="shared" si="7167"/>
        <v>40108.0663570154</v>
      </c>
      <c r="BL982" s="17">
        <f ca="1" t="shared" si="7168"/>
        <v>105299.936600955</v>
      </c>
      <c r="BM982" s="17">
        <f ca="1">BK982*'Ejercicio 3 - TIR'!$D$5</f>
        <v>20054.0331785077</v>
      </c>
      <c r="BN982" s="17">
        <f ca="1" t="shared" si="7169"/>
        <v>85245.9034224468</v>
      </c>
      <c r="BO982" s="17">
        <f ca="1" t="shared" si="7170"/>
        <v>37308.9862906041</v>
      </c>
      <c r="BP982" s="17">
        <f ca="1" t="shared" si="7171"/>
        <v>-116301.179111699</v>
      </c>
      <c r="BQ982" s="17">
        <f ca="1" t="shared" ref="BQ982:BT982" si="7314">BE982</f>
        <v>24665.0463817018</v>
      </c>
      <c r="BR982" s="17">
        <f ca="1" t="shared" si="7314"/>
        <v>19275.1124996793</v>
      </c>
      <c r="BS982" s="17">
        <f ca="1" t="shared" si="7314"/>
        <v>20848.1253858548</v>
      </c>
      <c r="BT982" s="17">
        <f ca="1" t="shared" si="7314"/>
        <v>22275.9811587679</v>
      </c>
      <c r="BU982" s="17">
        <f ca="1" t="shared" si="7173"/>
        <v>55103.2465183106</v>
      </c>
      <c r="BV982" s="19">
        <f ca="1" t="shared" si="7174"/>
        <v>6.12321471901562</v>
      </c>
    </row>
    <row r="983" ht="15" customHeight="1" spans="1:74">
      <c r="A983" s="15">
        <v>982</v>
      </c>
      <c r="B983" s="16">
        <f ca="1" t="shared" ref="B983:F983" si="7315">RAND()</f>
        <v>0.129735848665211</v>
      </c>
      <c r="C983" s="17">
        <f ca="1">IF(B983&lt;=('Ejercicio 3 - TIR'!$D$13-'Ejercicio 3 - TIR'!$C$13)/('Ejercicio 3 - TIR'!$E$13-'Ejercicio 3 - TIR'!$C$13),'Ejercicio 3 - TIR'!$C$13+SQRT(('Ejercicio 3 - TIR'!$E$13-'Ejercicio 3 - TIR'!$C$13)*('Ejercicio 3 - TIR'!$D$13-'Ejercicio 3 - TIR'!$C$13)*B983),'Ejercicio 3 - TIR'!$E$13-SQRT(('Ejercicio 3 - TIR'!$E$13-'Ejercicio 3 - TIR'!$C$13)*('Ejercicio 3 - TIR'!$E$13-'Ejercicio 3 - TIR'!$D$13)*(1-B983)))</f>
        <v>67203.7725856723</v>
      </c>
      <c r="D983" s="16">
        <f ca="1" t="shared" si="7315"/>
        <v>0.950012772662921</v>
      </c>
      <c r="E983" s="17">
        <f ca="1">IF(D983&lt;=('Ejercicio 3 - TIR'!$D$14-'Ejercicio 3 - TIR'!$C$14)/('Ejercicio 3 - TIR'!$E$14-'Ejercicio 3 - TIR'!$C$14),'Ejercicio 3 - TIR'!$C$14+SQRT(('Ejercicio 3 - TIR'!$E$14-'Ejercicio 3 - TIR'!$C$14)*('Ejercicio 3 - TIR'!$D$14-'Ejercicio 3 - TIR'!$C$14)*D983),'Ejercicio 3 - TIR'!$E$14-SQRT(('Ejercicio 3 - TIR'!$E$14-'Ejercicio 3 - TIR'!$C$14)*('Ejercicio 3 - TIR'!$E$14-'Ejercicio 3 - TIR'!$D$14)*(1-D983)))</f>
        <v>37261.7370285961</v>
      </c>
      <c r="F983" s="16">
        <f ca="1" t="shared" si="7315"/>
        <v>0.251546066178782</v>
      </c>
      <c r="G983" s="17">
        <f ca="1">IF(F983&lt;=('Ejercicio 3 - TIR'!$D$18-'Ejercicio 3 - TIR'!$C$18)/('Ejercicio 3 - TIR'!$E$18-'Ejercicio 3 - TIR'!$C$18),'Ejercicio 3 - TIR'!$C$18+SQRT(('Ejercicio 3 - TIR'!$E$18-'Ejercicio 3 - TIR'!$C$18)*('Ejercicio 3 - TIR'!$D$18-'Ejercicio 3 - TIR'!$C$18)*F983),'Ejercicio 3 - TIR'!$E$18-SQRT(('Ejercicio 3 - TIR'!$E$18-'Ejercicio 3 - TIR'!$C$18)*('Ejercicio 3 - TIR'!$E$18-'Ejercicio 3 - TIR'!$D$18)*(1-F983)))</f>
        <v>36142.6305380364</v>
      </c>
      <c r="H983" s="16">
        <f ca="1" t="shared" ref="H983:L983" si="7316">RAND()</f>
        <v>0.0168246014883153</v>
      </c>
      <c r="I983" s="17">
        <f ca="1">IF(H983&lt;=('Ejercicio 3 - TIR'!$D$18-'Ejercicio 3 - TIR'!$C$18)/('Ejercicio 3 - TIR'!$E$18-'Ejercicio 3 - TIR'!$C$18),'Ejercicio 3 - TIR'!$C$18+SQRT(('Ejercicio 3 - TIR'!$E$18-'Ejercicio 3 - TIR'!$C$18)*('Ejercicio 3 - TIR'!$D$18-'Ejercicio 3 - TIR'!$C$18)*H983),'Ejercicio 3 - TIR'!$E$18-SQRT(('Ejercicio 3 - TIR'!$E$18-'Ejercicio 3 - TIR'!$C$18)*('Ejercicio 3 - TIR'!$E$18-'Ejercicio 3 - TIR'!$D$18)*(1-H983)))</f>
        <v>31588.6126725062</v>
      </c>
      <c r="J983" s="16">
        <f ca="1" t="shared" si="7316"/>
        <v>0.79598890432569</v>
      </c>
      <c r="K983" s="17">
        <f ca="1">IF(J983&lt;=('Ejercicio 3 - TIR'!$D$18-'Ejercicio 3 - TIR'!$C$18)/('Ejercicio 3 - TIR'!$E$18-'Ejercicio 3 - TIR'!$C$18),'Ejercicio 3 - TIR'!$C$18+SQRT(('Ejercicio 3 - TIR'!$E$18-'Ejercicio 3 - TIR'!$C$18)*('Ejercicio 3 - TIR'!$D$18-'Ejercicio 3 - TIR'!$C$18)*J983),'Ejercicio 3 - TIR'!$E$18-SQRT(('Ejercicio 3 - TIR'!$E$18-'Ejercicio 3 - TIR'!$C$18)*('Ejercicio 3 - TIR'!$E$18-'Ejercicio 3 - TIR'!$D$18)*(1-J983)))</f>
        <v>41088.3721834033</v>
      </c>
      <c r="L983" s="16">
        <f ca="1" t="shared" si="7316"/>
        <v>0.109021074173368</v>
      </c>
      <c r="M983" s="17">
        <f ca="1">IF(L983&lt;=('Ejercicio 3 - TIR'!$D$18-'Ejercicio 3 - TIR'!$C$18)/('Ejercicio 3 - TIR'!$E$18-'Ejercicio 3 - TIR'!$C$18),'Ejercicio 3 - TIR'!$C$18+SQRT(('Ejercicio 3 - TIR'!$E$18-'Ejercicio 3 - TIR'!$C$18)*('Ejercicio 3 - TIR'!$D$18-'Ejercicio 3 - TIR'!$C$18)*L983),'Ejercicio 3 - TIR'!$E$18-SQRT(('Ejercicio 3 - TIR'!$E$18-'Ejercicio 3 - TIR'!$C$18)*('Ejercicio 3 - TIR'!$E$18-'Ejercicio 3 - TIR'!$D$18)*(1-L983)))</f>
        <v>34043.9041934751</v>
      </c>
      <c r="N983" s="16">
        <f ca="1" t="shared" ref="N983:R983" si="7317">RAND()</f>
        <v>0.529548977726993</v>
      </c>
      <c r="O983" s="17">
        <f ca="1">IF(N983&lt;=('Ejercicio 3 - TIR'!$D$18-'Ejercicio 3 - TIR'!$C$18)/('Ejercicio 3 - TIR'!$E$18-'Ejercicio 3 - TIR'!$C$18),'Ejercicio 3 - TIR'!$C$18+SQRT(('Ejercicio 3 - TIR'!$E$18-'Ejercicio 3 - TIR'!$C$18)*('Ejercicio 3 - TIR'!$D$18-'Ejercicio 3 - TIR'!$C$18)*N983),'Ejercicio 3 - TIR'!$E$18-SQRT(('Ejercicio 3 - TIR'!$E$18-'Ejercicio 3 - TIR'!$C$18)*('Ejercicio 3 - TIR'!$E$18-'Ejercicio 3 - TIR'!$D$18)*(1-N983)))</f>
        <v>38912.4826316268</v>
      </c>
      <c r="P983" s="16">
        <f ca="1" t="shared" si="7317"/>
        <v>0.577746982903144</v>
      </c>
      <c r="Q983" s="18">
        <f ca="1">IF(P983&lt;=('Ejercicio 3 - TIR'!$D$22-'Ejercicio 3 - TIR'!$C$22)/('Ejercicio 3 - TIR'!$E$22-'Ejercicio 3 - TIR'!$C$22),'Ejercicio 3 - TIR'!$C$22+SQRT(('Ejercicio 3 - TIR'!$E$22-'Ejercicio 3 - TIR'!$C$22)*('Ejercicio 3 - TIR'!$D$22-'Ejercicio 3 - TIR'!$C$22)*P983),'Ejercicio 3 - TIR'!$E$22-SQRT(('Ejercicio 3 - TIR'!$E$22-'Ejercicio 3 - TIR'!$C$22)*('Ejercicio 3 - TIR'!$E$22-'Ejercicio 3 - TIR'!$D$22)*(1-P983)))</f>
        <v>0.152430897171392</v>
      </c>
      <c r="R983" s="16">
        <f ca="1" t="shared" si="7317"/>
        <v>0.503419339061966</v>
      </c>
      <c r="S983" s="18">
        <f ca="1">IF(R983&lt;=('Ejercicio 3 - TIR'!$D$23-'Ejercicio 3 - TIR'!$C$23)/('Ejercicio 3 - TIR'!$E$23-'Ejercicio 3 - TIR'!$C$23),'Ejercicio 3 - TIR'!$C$23+SQRT(('Ejercicio 3 - TIR'!$E$23-'Ejercicio 3 - TIR'!$C$23)*('Ejercicio 3 - TIR'!$D$23-'Ejercicio 3 - TIR'!$C$23)*R983),'Ejercicio 3 - TIR'!$E$23-SQRT(('Ejercicio 3 - TIR'!$E$23-'Ejercicio 3 - TIR'!$C$23)*('Ejercicio 3 - TIR'!$E$23-'Ejercicio 3 - TIR'!$D$23)*(1-R983)))</f>
        <v>0.150102756152306</v>
      </c>
      <c r="T983" s="16">
        <f ca="1" t="shared" ref="T983:X983" si="7318">RAND()</f>
        <v>0.0158121977834689</v>
      </c>
      <c r="U983" s="18">
        <f ca="1">IF(T983&lt;=('Ejercicio 3 - TIR'!$D$24-'Ejercicio 3 - TIR'!$C$24)/('Ejercicio 3 - TIR'!$E$24-'Ejercicio 3 - TIR'!$C$24),'Ejercicio 3 - TIR'!$C$24+SQRT(('Ejercicio 3 - TIR'!$E$24-'Ejercicio 3 - TIR'!$C$24)*('Ejercicio 3 - TIR'!$D$24-'Ejercicio 3 - TIR'!$C$24)*T983),'Ejercicio 3 - TIR'!$E$24-SQRT(('Ejercicio 3 - TIR'!$E$24-'Ejercicio 3 - TIR'!$C$24)*('Ejercicio 3 - TIR'!$E$24-'Ejercicio 3 - TIR'!$D$24)*(1-T983)))</f>
        <v>0.155762431374453</v>
      </c>
      <c r="V983" s="16">
        <f ca="1" t="shared" si="7318"/>
        <v>0.139993920547898</v>
      </c>
      <c r="W983" s="18">
        <f ca="1">IF(V983&lt;=('Ejercicio 3 - TIR'!$D$25-'Ejercicio 3 - TIR'!$C$25)/('Ejercicio 3 - TIR'!$E$25-'Ejercicio 3 - TIR'!$C$25),'Ejercicio 3 - TIR'!$C$25+SQRT(('Ejercicio 3 - TIR'!$E$25-'Ejercicio 3 - TIR'!$C$25)*('Ejercicio 3 - TIR'!$D$25-'Ejercicio 3 - TIR'!$C$25)*V983),'Ejercicio 3 - TIR'!$E$25-SQRT(('Ejercicio 3 - TIR'!$E$25-'Ejercicio 3 - TIR'!$C$25)*('Ejercicio 3 - TIR'!$E$25-'Ejercicio 3 - TIR'!$D$25)*(1-V983)))</f>
        <v>0.193999696024095</v>
      </c>
      <c r="X983" s="16">
        <f ca="1" t="shared" si="7318"/>
        <v>0.924007800085954</v>
      </c>
      <c r="Y983" s="18">
        <f ca="1">IF(X983&lt;=('Ejercicio 3 - TIR'!$D$26-'Ejercicio 3 - TIR'!$C$26)/('Ejercicio 3 - TIR'!$E$26-'Ejercicio 3 - TIR'!$C$26),'Ejercicio 3 - TIR'!$C$26+SQRT(('Ejercicio 3 - TIR'!$E$26-'Ejercicio 3 - TIR'!$C$26)*('Ejercicio 3 - TIR'!$D$26-'Ejercicio 3 - TIR'!$C$26)*X983),'Ejercicio 3 - TIR'!$E$26-SQRT(('Ejercicio 3 - TIR'!$E$26-'Ejercicio 3 - TIR'!$C$26)*('Ejercicio 3 - TIR'!$E$26-'Ejercicio 3 - TIR'!$D$26)*(1-X983)))</f>
        <v>0.25974270799105</v>
      </c>
      <c r="Z983" s="16">
        <f ca="1" t="shared" si="7144"/>
        <v>1.15243089717139</v>
      </c>
      <c r="AA983" s="16">
        <f ca="1" t="shared" si="7145"/>
        <v>1.32541395111189</v>
      </c>
      <c r="AB983" s="16">
        <f ca="1" t="shared" si="7146"/>
        <v>1.5318636507147</v>
      </c>
      <c r="AC983" s="16">
        <f ca="1" t="shared" si="7147"/>
        <v>1.82904473330372</v>
      </c>
      <c r="AD983" s="16">
        <f ca="1" t="shared" si="7148"/>
        <v>2.30412576536879</v>
      </c>
      <c r="AE983" s="15">
        <f ca="1" t="shared" si="7149"/>
        <v>5679.84000543339</v>
      </c>
      <c r="AF983" s="15">
        <f ca="1" t="shared" si="7150"/>
        <v>6532.39964475307</v>
      </c>
      <c r="AG983" s="15">
        <f ca="1" t="shared" si="7151"/>
        <v>7549.90209612943</v>
      </c>
      <c r="AH983" s="15">
        <f ca="1" t="shared" si="7152"/>
        <v>9014.58080779021</v>
      </c>
      <c r="AI983" s="15">
        <f ca="1" t="shared" si="7153"/>
        <v>11356.0524382098</v>
      </c>
      <c r="AJ983" s="17">
        <f ca="1" t="shared" si="7154"/>
        <v>41651.8841370834</v>
      </c>
      <c r="AK983" s="17">
        <f ca="1" t="shared" si="7155"/>
        <v>41867.9879324097</v>
      </c>
      <c r="AL983" s="17">
        <f ca="1" t="shared" si="7156"/>
        <v>62941.7838147926</v>
      </c>
      <c r="AM983" s="17">
        <f ca="1" t="shared" si="7157"/>
        <v>62267.8236661718</v>
      </c>
      <c r="AN983" s="17">
        <f ca="1" t="shared" si="7158"/>
        <v>89659.2538259969</v>
      </c>
      <c r="AO983" s="17">
        <f ca="1">C983/'Ejercicio 3 - TIR'!$D$7</f>
        <v>13440.7545171345</v>
      </c>
      <c r="AP983" s="17">
        <f ca="1" t="shared" si="7159"/>
        <v>28211.129619949</v>
      </c>
      <c r="AQ983" s="17">
        <f ca="1" t="shared" si="7160"/>
        <v>28427.2334152752</v>
      </c>
      <c r="AR983" s="17">
        <f ca="1" t="shared" si="7161"/>
        <v>49501.0292976581</v>
      </c>
      <c r="AS983" s="17">
        <f ca="1" t="shared" si="7162"/>
        <v>48827.0691490374</v>
      </c>
      <c r="AT983" s="17">
        <f ca="1" t="shared" si="7163"/>
        <v>76218.4993088624</v>
      </c>
      <c r="AU983" s="17">
        <f ca="1">AP983*'Ejercicio 3 - TIR'!$D$5</f>
        <v>14105.5648099745</v>
      </c>
      <c r="AV983" s="17">
        <f ca="1">AQ983*'Ejercicio 3 - TIR'!$D$5</f>
        <v>14213.6167076376</v>
      </c>
      <c r="AW983" s="17">
        <f ca="1">AR983*'Ejercicio 3 - TIR'!$D$5</f>
        <v>24750.5146488291</v>
      </c>
      <c r="AX983" s="17">
        <f ca="1">AS983*'Ejercicio 3 - TIR'!$D$5</f>
        <v>24413.5345745187</v>
      </c>
      <c r="AY983" s="17">
        <f ca="1">AT983*'Ejercicio 3 - TIR'!$D$5</f>
        <v>38109.2496544312</v>
      </c>
      <c r="AZ983" s="17">
        <f ca="1" t="shared" ref="AZ983:BD983" si="7319">AJ983-AU983-AE983</f>
        <v>21866.4793216756</v>
      </c>
      <c r="BA983" s="17">
        <f ca="1" t="shared" si="7319"/>
        <v>21121.971580019</v>
      </c>
      <c r="BB983" s="17">
        <f ca="1" t="shared" si="7319"/>
        <v>30641.3670698341</v>
      </c>
      <c r="BC983" s="17">
        <f ca="1" t="shared" si="7319"/>
        <v>28839.7082838629</v>
      </c>
      <c r="BD983" s="17">
        <f ca="1" t="shared" si="7319"/>
        <v>40193.9517333559</v>
      </c>
      <c r="BE983" s="17">
        <f ca="1" t="shared" ref="BE983:BI983" si="7320">AZ983/Z983</f>
        <v>18974.2216868241</v>
      </c>
      <c r="BF983" s="17">
        <f ca="1" t="shared" si="7320"/>
        <v>15936.1319248977</v>
      </c>
      <c r="BG983" s="17">
        <f ca="1" t="shared" si="7320"/>
        <v>20002.6725978765</v>
      </c>
      <c r="BH983" s="17">
        <f ca="1" t="shared" si="7320"/>
        <v>15767.634196552</v>
      </c>
      <c r="BI983" s="17">
        <f ca="1" t="shared" si="7320"/>
        <v>17444.3393400978</v>
      </c>
      <c r="BJ983" s="17">
        <f ca="1" t="shared" si="7166"/>
        <v>85855.7283499845</v>
      </c>
      <c r="BK983" s="17">
        <f ca="1" t="shared" si="7167"/>
        <v>30969.1887889265</v>
      </c>
      <c r="BL983" s="17">
        <f ca="1" t="shared" si="7168"/>
        <v>116824.917138911</v>
      </c>
      <c r="BM983" s="17">
        <f ca="1">BK983*'Ejercicio 3 - TIR'!$D$5</f>
        <v>15484.5943944632</v>
      </c>
      <c r="BN983" s="17">
        <f ca="1" t="shared" si="7169"/>
        <v>101340.322744448</v>
      </c>
      <c r="BO983" s="17">
        <f ca="1" t="shared" si="7170"/>
        <v>43982.1142871633</v>
      </c>
      <c r="BP983" s="17">
        <f ca="1" t="shared" si="7171"/>
        <v>-104465.509614268</v>
      </c>
      <c r="BQ983" s="17">
        <f ca="1" t="shared" ref="BQ983:BT983" si="7321">BE983</f>
        <v>18974.2216868241</v>
      </c>
      <c r="BR983" s="17">
        <f ca="1" t="shared" si="7321"/>
        <v>15936.1319248977</v>
      </c>
      <c r="BS983" s="17">
        <f ca="1" t="shared" si="7321"/>
        <v>20002.6725978765</v>
      </c>
      <c r="BT983" s="17">
        <f ca="1" t="shared" si="7321"/>
        <v>15767.634196552</v>
      </c>
      <c r="BU983" s="17">
        <f ca="1" t="shared" si="7173"/>
        <v>61426.4536272611</v>
      </c>
      <c r="BV983" s="19">
        <f ca="1" t="shared" si="7174"/>
        <v>6.80565971720084</v>
      </c>
    </row>
    <row r="984" ht="15" customHeight="1" spans="1:74">
      <c r="A984" s="15">
        <v>983</v>
      </c>
      <c r="B984" s="16">
        <f ca="1" t="shared" ref="B984:F984" si="7322">RAND()</f>
        <v>0.723236354387652</v>
      </c>
      <c r="C984" s="17">
        <f ca="1">IF(B984&lt;=('Ejercicio 3 - TIR'!$D$13-'Ejercicio 3 - TIR'!$C$13)/('Ejercicio 3 - TIR'!$E$13-'Ejercicio 3 - TIR'!$C$13),'Ejercicio 3 - TIR'!$C$13+SQRT(('Ejercicio 3 - TIR'!$E$13-'Ejercicio 3 - TIR'!$C$13)*('Ejercicio 3 - TIR'!$D$13-'Ejercicio 3 - TIR'!$C$13)*B984),'Ejercicio 3 - TIR'!$E$13-SQRT(('Ejercicio 3 - TIR'!$E$13-'Ejercicio 3 - TIR'!$C$13)*('Ejercicio 3 - TIR'!$E$13-'Ejercicio 3 - TIR'!$D$13)*(1-B984)))</f>
        <v>81775.9396748469</v>
      </c>
      <c r="D984" s="16">
        <f ca="1" t="shared" si="7322"/>
        <v>0.648120967166204</v>
      </c>
      <c r="E984" s="17">
        <f ca="1">IF(D984&lt;=('Ejercicio 3 - TIR'!$D$14-'Ejercicio 3 - TIR'!$C$14)/('Ejercicio 3 - TIR'!$E$14-'Ejercicio 3 - TIR'!$C$14),'Ejercicio 3 - TIR'!$C$14+SQRT(('Ejercicio 3 - TIR'!$E$14-'Ejercicio 3 - TIR'!$C$14)*('Ejercicio 3 - TIR'!$D$14-'Ejercicio 3 - TIR'!$C$14)*D984),'Ejercicio 3 - TIR'!$E$14-SQRT(('Ejercicio 3 - TIR'!$E$14-'Ejercicio 3 - TIR'!$C$14)*('Ejercicio 3 - TIR'!$E$14-'Ejercicio 3 - TIR'!$D$14)*(1-D984)))</f>
        <v>32734.8878243299</v>
      </c>
      <c r="F984" s="16">
        <f ca="1" t="shared" si="7322"/>
        <v>0.270273990415363</v>
      </c>
      <c r="G984" s="17">
        <f ca="1">IF(F984&lt;=('Ejercicio 3 - TIR'!$D$18-'Ejercicio 3 - TIR'!$C$18)/('Ejercicio 3 - TIR'!$E$18-'Ejercicio 3 - TIR'!$C$18),'Ejercicio 3 - TIR'!$C$18+SQRT(('Ejercicio 3 - TIR'!$E$18-'Ejercicio 3 - TIR'!$C$18)*('Ejercicio 3 - TIR'!$D$18-'Ejercicio 3 - TIR'!$C$18)*F984),'Ejercicio 3 - TIR'!$E$18-SQRT(('Ejercicio 3 - TIR'!$E$18-'Ejercicio 3 - TIR'!$C$18)*('Ejercicio 3 - TIR'!$E$18-'Ejercicio 3 - TIR'!$D$18)*(1-F984)))</f>
        <v>36367.1892199231</v>
      </c>
      <c r="H984" s="16">
        <f ca="1" t="shared" ref="H984:L984" si="7323">RAND()</f>
        <v>0.00919849645386051</v>
      </c>
      <c r="I984" s="17">
        <f ca="1">IF(H984&lt;=('Ejercicio 3 - TIR'!$D$18-'Ejercicio 3 - TIR'!$C$18)/('Ejercicio 3 - TIR'!$E$18-'Ejercicio 3 - TIR'!$C$18),'Ejercicio 3 - TIR'!$C$18+SQRT(('Ejercicio 3 - TIR'!$E$18-'Ejercicio 3 - TIR'!$C$18)*('Ejercicio 3 - TIR'!$D$18-'Ejercicio 3 - TIR'!$C$18)*H984),'Ejercicio 3 - TIR'!$E$18-SQRT(('Ejercicio 3 - TIR'!$E$18-'Ejercicio 3 - TIR'!$C$18)*('Ejercicio 3 - TIR'!$E$18-'Ejercicio 3 - TIR'!$D$18)*(1-H984)))</f>
        <v>31174.6380157645</v>
      </c>
      <c r="J984" s="16">
        <f ca="1" t="shared" si="7323"/>
        <v>0.130743303444314</v>
      </c>
      <c r="K984" s="17">
        <f ca="1">IF(J984&lt;=('Ejercicio 3 - TIR'!$D$18-'Ejercicio 3 - TIR'!$C$18)/('Ejercicio 3 - TIR'!$E$18-'Ejercicio 3 - TIR'!$C$18),'Ejercicio 3 - TIR'!$C$18+SQRT(('Ejercicio 3 - TIR'!$E$18-'Ejercicio 3 - TIR'!$C$18)*('Ejercicio 3 - TIR'!$D$18-'Ejercicio 3 - TIR'!$C$18)*J984),'Ejercicio 3 - TIR'!$E$18-SQRT(('Ejercicio 3 - TIR'!$E$18-'Ejercicio 3 - TIR'!$C$18)*('Ejercicio 3 - TIR'!$E$18-'Ejercicio 3 - TIR'!$D$18)*(1-J984)))</f>
        <v>34428.4868201957</v>
      </c>
      <c r="L984" s="16">
        <f ca="1" t="shared" si="7323"/>
        <v>0.631128389589242</v>
      </c>
      <c r="M984" s="17">
        <f ca="1">IF(L984&lt;=('Ejercicio 3 - TIR'!$D$18-'Ejercicio 3 - TIR'!$C$18)/('Ejercicio 3 - TIR'!$E$18-'Ejercicio 3 - TIR'!$C$18),'Ejercicio 3 - TIR'!$C$18+SQRT(('Ejercicio 3 - TIR'!$E$18-'Ejercicio 3 - TIR'!$C$18)*('Ejercicio 3 - TIR'!$D$18-'Ejercicio 3 - TIR'!$C$18)*L984),'Ejercicio 3 - TIR'!$E$18-SQRT(('Ejercicio 3 - TIR'!$E$18-'Ejercicio 3 - TIR'!$C$18)*('Ejercicio 3 - TIR'!$E$18-'Ejercicio 3 - TIR'!$D$18)*(1-L984)))</f>
        <v>39729.8128675934</v>
      </c>
      <c r="N984" s="16">
        <f ca="1" t="shared" ref="N984:R984" si="7324">RAND()</f>
        <v>0.172564150734713</v>
      </c>
      <c r="O984" s="17">
        <f ca="1">IF(N984&lt;=('Ejercicio 3 - TIR'!$D$18-'Ejercicio 3 - TIR'!$C$18)/('Ejercicio 3 - TIR'!$E$18-'Ejercicio 3 - TIR'!$C$18),'Ejercicio 3 - TIR'!$C$18+SQRT(('Ejercicio 3 - TIR'!$E$18-'Ejercicio 3 - TIR'!$C$18)*('Ejercicio 3 - TIR'!$D$18-'Ejercicio 3 - TIR'!$C$18)*N984),'Ejercicio 3 - TIR'!$E$18-SQRT(('Ejercicio 3 - TIR'!$E$18-'Ejercicio 3 - TIR'!$C$18)*('Ejercicio 3 - TIR'!$E$18-'Ejercicio 3 - TIR'!$D$18)*(1-N984)))</f>
        <v>35087.6932504041</v>
      </c>
      <c r="P984" s="16">
        <f ca="1" t="shared" si="7324"/>
        <v>0.737769742384531</v>
      </c>
      <c r="Q984" s="18">
        <f ca="1">IF(P984&lt;=('Ejercicio 3 - TIR'!$D$22-'Ejercicio 3 - TIR'!$C$22)/('Ejercicio 3 - TIR'!$E$22-'Ejercicio 3 - TIR'!$C$22),'Ejercicio 3 - TIR'!$C$22+SQRT(('Ejercicio 3 - TIR'!$E$22-'Ejercicio 3 - TIR'!$C$22)*('Ejercicio 3 - TIR'!$D$22-'Ejercicio 3 - TIR'!$C$22)*P984),'Ejercicio 3 - TIR'!$E$22-SQRT(('Ejercicio 3 - TIR'!$E$22-'Ejercicio 3 - TIR'!$C$22)*('Ejercicio 3 - TIR'!$E$22-'Ejercicio 3 - TIR'!$D$22)*(1-P984)))</f>
        <v>0.158274106147092</v>
      </c>
      <c r="R984" s="16">
        <f ca="1" t="shared" si="7324"/>
        <v>0.000285616446402681</v>
      </c>
      <c r="S984" s="18">
        <f ca="1">IF(R984&lt;=('Ejercicio 3 - TIR'!$D$23-'Ejercicio 3 - TIR'!$C$23)/('Ejercicio 3 - TIR'!$E$23-'Ejercicio 3 - TIR'!$C$23),'Ejercicio 3 - TIR'!$C$23+SQRT(('Ejercicio 3 - TIR'!$E$23-'Ejercicio 3 - TIR'!$C$23)*('Ejercicio 3 - TIR'!$D$23-'Ejercicio 3 - TIR'!$C$23)*R984),'Ejercicio 3 - TIR'!$E$23-SQRT(('Ejercicio 3 - TIR'!$E$23-'Ejercicio 3 - TIR'!$C$23)*('Ejercicio 3 - TIR'!$E$23-'Ejercicio 3 - TIR'!$D$23)*(1-R984)))</f>
        <v>0.120717014367726</v>
      </c>
      <c r="T984" s="16">
        <f ca="1" t="shared" ref="T984:X984" si="7325">RAND()</f>
        <v>0.344550378386604</v>
      </c>
      <c r="U984" s="18">
        <f ca="1">IF(T984&lt;=('Ejercicio 3 - TIR'!$D$24-'Ejercicio 3 - TIR'!$C$24)/('Ejercicio 3 - TIR'!$E$24-'Ejercicio 3 - TIR'!$C$24),'Ejercicio 3 - TIR'!$C$24+SQRT(('Ejercicio 3 - TIR'!$E$24-'Ejercicio 3 - TIR'!$C$24)*('Ejercicio 3 - TIR'!$D$24-'Ejercicio 3 - TIR'!$C$24)*T984),'Ejercicio 3 - TIR'!$E$24-SQRT(('Ejercicio 3 - TIR'!$E$24-'Ejercicio 3 - TIR'!$C$24)*('Ejercicio 3 - TIR'!$E$24-'Ejercicio 3 - TIR'!$D$24)*(1-T984)))</f>
        <v>0.176898992446035</v>
      </c>
      <c r="V984" s="16">
        <f ca="1" t="shared" si="7325"/>
        <v>0.684467296444506</v>
      </c>
      <c r="W984" s="18">
        <f ca="1">IF(V984&lt;=('Ejercicio 3 - TIR'!$D$25-'Ejercicio 3 - TIR'!$C$25)/('Ejercicio 3 - TIR'!$E$25-'Ejercicio 3 - TIR'!$C$25),'Ejercicio 3 - TIR'!$C$25+SQRT(('Ejercicio 3 - TIR'!$E$25-'Ejercicio 3 - TIR'!$C$25)*('Ejercicio 3 - TIR'!$D$25-'Ejercicio 3 - TIR'!$C$25)*V984),'Ejercicio 3 - TIR'!$E$25-SQRT(('Ejercicio 3 - TIR'!$E$25-'Ejercicio 3 - TIR'!$C$25)*('Ejercicio 3 - TIR'!$E$25-'Ejercicio 3 - TIR'!$D$25)*(1-V984)))</f>
        <v>0.216768020485619</v>
      </c>
      <c r="X984" s="16">
        <f ca="1" t="shared" si="7325"/>
        <v>0.730345732770422</v>
      </c>
      <c r="Y984" s="18">
        <f ca="1">IF(X984&lt;=('Ejercicio 3 - TIR'!$D$26-'Ejercicio 3 - TIR'!$C$26)/('Ejercicio 3 - TIR'!$E$26-'Ejercicio 3 - TIR'!$C$26),'Ejercicio 3 - TIR'!$C$26+SQRT(('Ejercicio 3 - TIR'!$E$26-'Ejercicio 3 - TIR'!$C$26)*('Ejercicio 3 - TIR'!$D$26-'Ejercicio 3 - TIR'!$C$26)*X984),'Ejercicio 3 - TIR'!$E$26-SQRT(('Ejercicio 3 - TIR'!$E$26-'Ejercicio 3 - TIR'!$C$26)*('Ejercicio 3 - TIR'!$E$26-'Ejercicio 3 - TIR'!$D$26)*(1-X984)))</f>
        <v>0.24184068864563</v>
      </c>
      <c r="Z984" s="16">
        <f ca="1" t="shared" si="7144"/>
        <v>1.15827410614709</v>
      </c>
      <c r="AA984" s="16">
        <f ca="1" t="shared" si="7145"/>
        <v>1.29809749806061</v>
      </c>
      <c r="AB984" s="16">
        <f ca="1" t="shared" si="7146"/>
        <v>1.52772963756426</v>
      </c>
      <c r="AC984" s="16">
        <f ca="1" t="shared" si="7147"/>
        <v>1.85889256693627</v>
      </c>
      <c r="AD984" s="16">
        <f ca="1" t="shared" si="7148"/>
        <v>2.30844842544238</v>
      </c>
      <c r="AE984" s="15">
        <f ca="1" t="shared" si="7149"/>
        <v>5181.08511022113</v>
      </c>
      <c r="AF984" s="15">
        <f ca="1" t="shared" si="7150"/>
        <v>5806.5302359121</v>
      </c>
      <c r="AG984" s="15">
        <f ca="1" t="shared" si="7151"/>
        <v>6833.6995842524</v>
      </c>
      <c r="AH984" s="15">
        <f ca="1" t="shared" si="7152"/>
        <v>8315.02711572419</v>
      </c>
      <c r="AI984" s="15">
        <f ca="1" t="shared" si="7153"/>
        <v>10325.938999498</v>
      </c>
      <c r="AJ984" s="17">
        <f ca="1" t="shared" si="7154"/>
        <v>42123.1735867885</v>
      </c>
      <c r="AK984" s="17">
        <f ca="1" t="shared" si="7155"/>
        <v>40467.7196112092</v>
      </c>
      <c r="AL984" s="17">
        <f ca="1" t="shared" si="7156"/>
        <v>52597.4196917034</v>
      </c>
      <c r="AM984" s="17">
        <f ca="1" t="shared" si="7157"/>
        <v>73853.4538253385</v>
      </c>
      <c r="AN984" s="17">
        <f ca="1" t="shared" si="7158"/>
        <v>80998.1302363006</v>
      </c>
      <c r="AO984" s="17">
        <f ca="1">C984/'Ejercicio 3 - TIR'!$D$7</f>
        <v>16355.1879349694</v>
      </c>
      <c r="AP984" s="17">
        <f ca="1" t="shared" si="7159"/>
        <v>25767.9856518191</v>
      </c>
      <c r="AQ984" s="17">
        <f ca="1" t="shared" si="7160"/>
        <v>24112.5316762398</v>
      </c>
      <c r="AR984" s="17">
        <f ca="1" t="shared" si="7161"/>
        <v>36242.231756734</v>
      </c>
      <c r="AS984" s="17">
        <f ca="1" t="shared" si="7162"/>
        <v>57498.2658903691</v>
      </c>
      <c r="AT984" s="17">
        <f ca="1" t="shared" si="7163"/>
        <v>64642.9423013312</v>
      </c>
      <c r="AU984" s="17">
        <f ca="1">AP984*'Ejercicio 3 - TIR'!$D$5</f>
        <v>12883.9928259096</v>
      </c>
      <c r="AV984" s="17">
        <f ca="1">AQ984*'Ejercicio 3 - TIR'!$D$5</f>
        <v>12056.2658381199</v>
      </c>
      <c r="AW984" s="17">
        <f ca="1">AR984*'Ejercicio 3 - TIR'!$D$5</f>
        <v>18121.115878367</v>
      </c>
      <c r="AX984" s="17">
        <f ca="1">AS984*'Ejercicio 3 - TIR'!$D$5</f>
        <v>28749.1329451845</v>
      </c>
      <c r="AY984" s="17">
        <f ca="1">AT984*'Ejercicio 3 - TIR'!$D$5</f>
        <v>32321.4711506656</v>
      </c>
      <c r="AZ984" s="17">
        <f ca="1" t="shared" ref="AZ984:BD984" si="7326">AJ984-AU984-AE984</f>
        <v>24058.0956506578</v>
      </c>
      <c r="BA984" s="17">
        <f ca="1" t="shared" si="7326"/>
        <v>22604.9235371772</v>
      </c>
      <c r="BB984" s="17">
        <f ca="1" t="shared" si="7326"/>
        <v>27642.604229084</v>
      </c>
      <c r="BC984" s="17">
        <f ca="1" t="shared" si="7326"/>
        <v>36789.2937644297</v>
      </c>
      <c r="BD984" s="17">
        <f ca="1" t="shared" si="7326"/>
        <v>38350.720086137</v>
      </c>
      <c r="BE984" s="17">
        <f ca="1" t="shared" ref="BE984:BI984" si="7327">AZ984/Z984</f>
        <v>20770.6410106026</v>
      </c>
      <c r="BF984" s="17">
        <f ca="1" t="shared" si="7327"/>
        <v>17413.8873011846</v>
      </c>
      <c r="BG984" s="17">
        <f ca="1" t="shared" si="7327"/>
        <v>18093.9110883233</v>
      </c>
      <c r="BH984" s="17">
        <f ca="1" t="shared" si="7327"/>
        <v>19790.9736252611</v>
      </c>
      <c r="BI984" s="17">
        <f ca="1" t="shared" si="7327"/>
        <v>16613.2020379825</v>
      </c>
      <c r="BJ984" s="17">
        <f ca="1" t="shared" si="7166"/>
        <v>75566.8002551075</v>
      </c>
      <c r="BK984" s="17">
        <f ca="1" t="shared" si="7167"/>
        <v>37755.1078362944</v>
      </c>
      <c r="BL984" s="17">
        <f ca="1" t="shared" si="7168"/>
        <v>113321.908091402</v>
      </c>
      <c r="BM984" s="17">
        <f ca="1">BK984*'Ejercicio 3 - TIR'!$D$5</f>
        <v>18877.5539181472</v>
      </c>
      <c r="BN984" s="17">
        <f ca="1" t="shared" si="7169"/>
        <v>94444.3541732547</v>
      </c>
      <c r="BO984" s="17">
        <f ca="1" t="shared" si="7170"/>
        <v>40912.4817918146</v>
      </c>
      <c r="BP984" s="17">
        <f ca="1" t="shared" si="7171"/>
        <v>-114510.827499177</v>
      </c>
      <c r="BQ984" s="17">
        <f ca="1" t="shared" ref="BQ984:BT984" si="7328">BE984</f>
        <v>20770.6410106026</v>
      </c>
      <c r="BR984" s="17">
        <f ca="1" t="shared" si="7328"/>
        <v>17413.8873011846</v>
      </c>
      <c r="BS984" s="17">
        <f ca="1" t="shared" si="7328"/>
        <v>18093.9110883233</v>
      </c>
      <c r="BT984" s="17">
        <f ca="1" t="shared" si="7328"/>
        <v>19790.9736252611</v>
      </c>
      <c r="BU984" s="17">
        <f ca="1" t="shared" si="7173"/>
        <v>57525.6838297972</v>
      </c>
      <c r="BV984" s="19">
        <f ca="1" t="shared" si="7174"/>
        <v>4.48022470187968</v>
      </c>
    </row>
    <row r="985" ht="15" customHeight="1" spans="1:74">
      <c r="A985" s="15">
        <v>984</v>
      </c>
      <c r="B985" s="16">
        <f ca="1" t="shared" ref="B985:F985" si="7329">RAND()</f>
        <v>0.847450357610665</v>
      </c>
      <c r="C985" s="17">
        <f ca="1">IF(B985&lt;=('Ejercicio 3 - TIR'!$D$13-'Ejercicio 3 - TIR'!$C$13)/('Ejercicio 3 - TIR'!$E$13-'Ejercicio 3 - TIR'!$C$13),'Ejercicio 3 - TIR'!$C$13+SQRT(('Ejercicio 3 - TIR'!$E$13-'Ejercicio 3 - TIR'!$C$13)*('Ejercicio 3 - TIR'!$D$13-'Ejercicio 3 - TIR'!$C$13)*B985),'Ejercicio 3 - TIR'!$E$13-SQRT(('Ejercicio 3 - TIR'!$E$13-'Ejercicio 3 - TIR'!$C$13)*('Ejercicio 3 - TIR'!$E$13-'Ejercicio 3 - TIR'!$D$13)*(1-B985)))</f>
        <v>86470.0491180787</v>
      </c>
      <c r="D985" s="16">
        <f ca="1" t="shared" si="7329"/>
        <v>0.874746561769657</v>
      </c>
      <c r="E985" s="17">
        <f ca="1">IF(D985&lt;=('Ejercicio 3 - TIR'!$D$14-'Ejercicio 3 - TIR'!$C$14)/('Ejercicio 3 - TIR'!$E$14-'Ejercicio 3 - TIR'!$C$14),'Ejercicio 3 - TIR'!$C$14+SQRT(('Ejercicio 3 - TIR'!$E$14-'Ejercicio 3 - TIR'!$C$14)*('Ejercicio 3 - TIR'!$D$14-'Ejercicio 3 - TIR'!$C$14)*D985),'Ejercicio 3 - TIR'!$E$14-SQRT(('Ejercicio 3 - TIR'!$E$14-'Ejercicio 3 - TIR'!$C$14)*('Ejercicio 3 - TIR'!$E$14-'Ejercicio 3 - TIR'!$D$14)*(1-D985)))</f>
        <v>35665.4855249346</v>
      </c>
      <c r="F985" s="16">
        <f ca="1" t="shared" si="7329"/>
        <v>0.932604686718624</v>
      </c>
      <c r="G985" s="17">
        <f ca="1">IF(F985&lt;=('Ejercicio 3 - TIR'!$D$18-'Ejercicio 3 - TIR'!$C$18)/('Ejercicio 3 - TIR'!$E$18-'Ejercicio 3 - TIR'!$C$18),'Ejercicio 3 - TIR'!$C$18+SQRT(('Ejercicio 3 - TIR'!$E$18-'Ejercicio 3 - TIR'!$C$18)*('Ejercicio 3 - TIR'!$D$18-'Ejercicio 3 - TIR'!$C$18)*F985),'Ejercicio 3 - TIR'!$E$18-SQRT(('Ejercicio 3 - TIR'!$E$18-'Ejercicio 3 - TIR'!$C$18)*('Ejercicio 3 - TIR'!$E$18-'Ejercicio 3 - TIR'!$D$18)*(1-F985)))</f>
        <v>42751.7454556694</v>
      </c>
      <c r="H985" s="16">
        <f ca="1" t="shared" ref="H985:L985" si="7330">RAND()</f>
        <v>0.0128354816552596</v>
      </c>
      <c r="I985" s="17">
        <f ca="1">IF(H985&lt;=('Ejercicio 3 - TIR'!$D$18-'Ejercicio 3 - TIR'!$C$18)/('Ejercicio 3 - TIR'!$E$18-'Ejercicio 3 - TIR'!$C$18),'Ejercicio 3 - TIR'!$C$18+SQRT(('Ejercicio 3 - TIR'!$E$18-'Ejercicio 3 - TIR'!$C$18)*('Ejercicio 3 - TIR'!$D$18-'Ejercicio 3 - TIR'!$C$18)*H985),'Ejercicio 3 - TIR'!$E$18-SQRT(('Ejercicio 3 - TIR'!$E$18-'Ejercicio 3 - TIR'!$C$18)*('Ejercicio 3 - TIR'!$E$18-'Ejercicio 3 - TIR'!$D$18)*(1-H985)))</f>
        <v>31387.5598179138</v>
      </c>
      <c r="J985" s="16">
        <f ca="1" t="shared" si="7330"/>
        <v>0.47446602846514</v>
      </c>
      <c r="K985" s="17">
        <f ca="1">IF(J985&lt;=('Ejercicio 3 - TIR'!$D$18-'Ejercicio 3 - TIR'!$C$18)/('Ejercicio 3 - TIR'!$E$18-'Ejercicio 3 - TIR'!$C$18),'Ejercicio 3 - TIR'!$C$18+SQRT(('Ejercicio 3 - TIR'!$E$18-'Ejercicio 3 - TIR'!$C$18)*('Ejercicio 3 - TIR'!$D$18-'Ejercicio 3 - TIR'!$C$18)*J985),'Ejercicio 3 - TIR'!$E$18-SQRT(('Ejercicio 3 - TIR'!$E$18-'Ejercicio 3 - TIR'!$C$18)*('Ejercicio 3 - TIR'!$E$18-'Ejercicio 3 - TIR'!$D$18)*(1-J985)))</f>
        <v>38436.2257123533</v>
      </c>
      <c r="L985" s="16">
        <f ca="1" t="shared" si="7330"/>
        <v>0.84776855551712</v>
      </c>
      <c r="M985" s="17">
        <f ca="1">IF(L985&lt;=('Ejercicio 3 - TIR'!$D$18-'Ejercicio 3 - TIR'!$C$18)/('Ejercicio 3 - TIR'!$E$18-'Ejercicio 3 - TIR'!$C$18),'Ejercicio 3 - TIR'!$C$18+SQRT(('Ejercicio 3 - TIR'!$E$18-'Ejercicio 3 - TIR'!$C$18)*('Ejercicio 3 - TIR'!$D$18-'Ejercicio 3 - TIR'!$C$18)*L985),'Ejercicio 3 - TIR'!$E$18-SQRT(('Ejercicio 3 - TIR'!$E$18-'Ejercicio 3 - TIR'!$C$18)*('Ejercicio 3 - TIR'!$E$18-'Ejercicio 3 - TIR'!$D$18)*(1-L985)))</f>
        <v>41621.0418268028</v>
      </c>
      <c r="N985" s="16">
        <f ca="1" t="shared" ref="N985:R985" si="7331">RAND()</f>
        <v>0.61375028501248</v>
      </c>
      <c r="O985" s="17">
        <f ca="1">IF(N985&lt;=('Ejercicio 3 - TIR'!$D$18-'Ejercicio 3 - TIR'!$C$18)/('Ejercicio 3 - TIR'!$E$18-'Ejercicio 3 - TIR'!$C$18),'Ejercicio 3 - TIR'!$C$18+SQRT(('Ejercicio 3 - TIR'!$E$18-'Ejercicio 3 - TIR'!$C$18)*('Ejercicio 3 - TIR'!$D$18-'Ejercicio 3 - TIR'!$C$18)*N985),'Ejercicio 3 - TIR'!$E$18-SQRT(('Ejercicio 3 - TIR'!$E$18-'Ejercicio 3 - TIR'!$C$18)*('Ejercicio 3 - TIR'!$E$18-'Ejercicio 3 - TIR'!$D$18)*(1-N985)))</f>
        <v>39594.9227590363</v>
      </c>
      <c r="P985" s="16">
        <f ca="1" t="shared" si="7331"/>
        <v>0.172264548522439</v>
      </c>
      <c r="Q985" s="18">
        <f ca="1">IF(P985&lt;=('Ejercicio 3 - TIR'!$D$22-'Ejercicio 3 - TIR'!$C$22)/('Ejercicio 3 - TIR'!$E$22-'Ejercicio 3 - TIR'!$C$22),'Ejercicio 3 - TIR'!$C$22+SQRT(('Ejercicio 3 - TIR'!$E$22-'Ejercicio 3 - TIR'!$C$22)*('Ejercicio 3 - TIR'!$D$22-'Ejercicio 3 - TIR'!$C$22)*P985),'Ejercicio 3 - TIR'!$E$22-SQRT(('Ejercicio 3 - TIR'!$E$22-'Ejercicio 3 - TIR'!$C$22)*('Ejercicio 3 - TIR'!$E$22-'Ejercicio 3 - TIR'!$D$22)*(1-P985)))</f>
        <v>0.137608980303822</v>
      </c>
      <c r="R985" s="16">
        <f ca="1" t="shared" si="7331"/>
        <v>0.587056906058333</v>
      </c>
      <c r="S985" s="18">
        <f ca="1">IF(R985&lt;=('Ejercicio 3 - TIR'!$D$23-'Ejercicio 3 - TIR'!$C$23)/('Ejercicio 3 - TIR'!$E$23-'Ejercicio 3 - TIR'!$C$23),'Ejercicio 3 - TIR'!$C$23+SQRT(('Ejercicio 3 - TIR'!$E$23-'Ejercicio 3 - TIR'!$C$23)*('Ejercicio 3 - TIR'!$D$23-'Ejercicio 3 - TIR'!$C$23)*R985),'Ejercicio 3 - TIR'!$E$23-SQRT(('Ejercicio 3 - TIR'!$E$23-'Ejercicio 3 - TIR'!$C$23)*('Ejercicio 3 - TIR'!$E$23-'Ejercicio 3 - TIR'!$D$23)*(1-R985)))</f>
        <v>0.152736515829869</v>
      </c>
      <c r="T985" s="16">
        <f ca="1" t="shared" ref="T985:X985" si="7332">RAND()</f>
        <v>0.428418368900132</v>
      </c>
      <c r="U985" s="18">
        <f ca="1">IF(T985&lt;=('Ejercicio 3 - TIR'!$D$24-'Ejercicio 3 - TIR'!$C$24)/('Ejercicio 3 - TIR'!$E$24-'Ejercicio 3 - TIR'!$C$24),'Ejercicio 3 - TIR'!$C$24+SQRT(('Ejercicio 3 - TIR'!$E$24-'Ejercicio 3 - TIR'!$C$24)*('Ejercicio 3 - TIR'!$D$24-'Ejercicio 3 - TIR'!$C$24)*T985),'Ejercicio 3 - TIR'!$E$24-SQRT(('Ejercicio 3 - TIR'!$E$24-'Ejercicio 3 - TIR'!$C$24)*('Ejercicio 3 - TIR'!$E$24-'Ejercicio 3 - TIR'!$D$24)*(1-T985)))</f>
        <v>0.179994642433113</v>
      </c>
      <c r="V985" s="16">
        <f ca="1" t="shared" si="7332"/>
        <v>0.807715457698899</v>
      </c>
      <c r="W985" s="18">
        <f ca="1">IF(V985&lt;=('Ejercicio 3 - TIR'!$D$25-'Ejercicio 3 - TIR'!$C$25)/('Ejercicio 3 - TIR'!$E$25-'Ejercicio 3 - TIR'!$C$25),'Ejercicio 3 - TIR'!$C$25+SQRT(('Ejercicio 3 - TIR'!$E$25-'Ejercicio 3 - TIR'!$C$25)*('Ejercicio 3 - TIR'!$D$25-'Ejercicio 3 - TIR'!$C$25)*V985),'Ejercicio 3 - TIR'!$E$25-SQRT(('Ejercicio 3 - TIR'!$E$25-'Ejercicio 3 - TIR'!$C$25)*('Ejercicio 3 - TIR'!$E$25-'Ejercicio 3 - TIR'!$D$25)*(1-V985)))</f>
        <v>0.224057835517177</v>
      </c>
      <c r="X985" s="16">
        <f ca="1" t="shared" si="7332"/>
        <v>0.825397170725068</v>
      </c>
      <c r="Y985" s="18">
        <f ca="1">IF(X985&lt;=('Ejercicio 3 - TIR'!$D$26-'Ejercicio 3 - TIR'!$C$26)/('Ejercicio 3 - TIR'!$E$26-'Ejercicio 3 - TIR'!$C$26),'Ejercicio 3 - TIR'!$C$26+SQRT(('Ejercicio 3 - TIR'!$E$26-'Ejercicio 3 - TIR'!$C$26)*('Ejercicio 3 - TIR'!$D$26-'Ejercicio 3 - TIR'!$C$26)*X985),'Ejercicio 3 - TIR'!$E$26-SQRT(('Ejercicio 3 - TIR'!$E$26-'Ejercicio 3 - TIR'!$C$26)*('Ejercicio 3 - TIR'!$E$26-'Ejercicio 3 - TIR'!$D$26)*(1-X985)))</f>
        <v>0.24929405142184</v>
      </c>
      <c r="Z985" s="16">
        <f ca="1" t="shared" si="7144"/>
        <v>1.13760898030382</v>
      </c>
      <c r="AA985" s="16">
        <f ca="1" t="shared" si="7145"/>
        <v>1.3113634123322</v>
      </c>
      <c r="AB985" s="16">
        <f ca="1" t="shared" si="7146"/>
        <v>1.5474018008348</v>
      </c>
      <c r="AC985" s="16">
        <f ca="1" t="shared" si="7147"/>
        <v>1.89410929900522</v>
      </c>
      <c r="AD985" s="16">
        <f ca="1" t="shared" si="7148"/>
        <v>2.36629947999002</v>
      </c>
      <c r="AE985" s="15">
        <f ca="1" t="shared" si="7149"/>
        <v>4907.89109512697</v>
      </c>
      <c r="AF985" s="15">
        <f ca="1" t="shared" si="7150"/>
        <v>5657.50528106911</v>
      </c>
      <c r="AG985" s="15">
        <f ca="1" t="shared" si="7151"/>
        <v>6675.82592119859</v>
      </c>
      <c r="AH985" s="15">
        <f ca="1" t="shared" si="7152"/>
        <v>8171.5970273918</v>
      </c>
      <c r="AI985" s="15">
        <f ca="1" t="shared" si="7153"/>
        <v>10208.727556937</v>
      </c>
      <c r="AJ985" s="17">
        <f ca="1" t="shared" si="7154"/>
        <v>48634.7695540326</v>
      </c>
      <c r="AK985" s="17">
        <f ca="1" t="shared" si="7155"/>
        <v>41160.4975476004</v>
      </c>
      <c r="AL985" s="17">
        <f ca="1" t="shared" si="7156"/>
        <v>59476.2848845883</v>
      </c>
      <c r="AM985" s="17">
        <f ca="1" t="shared" si="7157"/>
        <v>78834.8023584326</v>
      </c>
      <c r="AN985" s="17">
        <f ca="1" t="shared" si="7158"/>
        <v>93693.4451349524</v>
      </c>
      <c r="AO985" s="17">
        <f ca="1">C985/'Ejercicio 3 - TIR'!$D$7</f>
        <v>17294.0098236157</v>
      </c>
      <c r="AP985" s="17">
        <f ca="1" t="shared" si="7159"/>
        <v>31340.7597304169</v>
      </c>
      <c r="AQ985" s="17">
        <f ca="1" t="shared" si="7160"/>
        <v>23866.4877239846</v>
      </c>
      <c r="AR985" s="17">
        <f ca="1" t="shared" si="7161"/>
        <v>42182.2750609725</v>
      </c>
      <c r="AS985" s="17">
        <f ca="1" t="shared" si="7162"/>
        <v>61540.7925348168</v>
      </c>
      <c r="AT985" s="17">
        <f ca="1" t="shared" si="7163"/>
        <v>76399.4353113366</v>
      </c>
      <c r="AU985" s="17">
        <f ca="1">AP985*'Ejercicio 3 - TIR'!$D$5</f>
        <v>15670.3798652084</v>
      </c>
      <c r="AV985" s="17">
        <f ca="1">AQ985*'Ejercicio 3 - TIR'!$D$5</f>
        <v>11933.2438619923</v>
      </c>
      <c r="AW985" s="17">
        <f ca="1">AR985*'Ejercicio 3 - TIR'!$D$5</f>
        <v>21091.1375304863</v>
      </c>
      <c r="AX985" s="17">
        <f ca="1">AS985*'Ejercicio 3 - TIR'!$D$5</f>
        <v>30770.3962674084</v>
      </c>
      <c r="AY985" s="17">
        <f ca="1">AT985*'Ejercicio 3 - TIR'!$D$5</f>
        <v>38199.7176556683</v>
      </c>
      <c r="AZ985" s="17">
        <f ca="1" t="shared" ref="AZ985:BD985" si="7333">AJ985-AU985-AE985</f>
        <v>28056.4985936972</v>
      </c>
      <c r="BA985" s="17">
        <f ca="1" t="shared" si="7333"/>
        <v>23569.748404539</v>
      </c>
      <c r="BB985" s="17">
        <f ca="1" t="shared" si="7333"/>
        <v>31709.3214329034</v>
      </c>
      <c r="BC985" s="17">
        <f ca="1" t="shared" si="7333"/>
        <v>39892.8090636324</v>
      </c>
      <c r="BD985" s="17">
        <f ca="1" t="shared" si="7333"/>
        <v>45284.9999223471</v>
      </c>
      <c r="BE985" s="17">
        <f ca="1" t="shared" ref="BE985:BI985" si="7334">AZ985/Z985</f>
        <v>24662.6908537625</v>
      </c>
      <c r="BF985" s="17">
        <f ca="1" t="shared" si="7334"/>
        <v>17973.4680584242</v>
      </c>
      <c r="BG985" s="17">
        <f ca="1" t="shared" si="7334"/>
        <v>20491.9765608369</v>
      </c>
      <c r="BH985" s="17">
        <f ca="1" t="shared" si="7334"/>
        <v>21061.5137598363</v>
      </c>
      <c r="BI985" s="17">
        <f ca="1" t="shared" si="7334"/>
        <v>19137.4761754747</v>
      </c>
      <c r="BJ985" s="17">
        <f ca="1" t="shared" si="7166"/>
        <v>84395.2198512442</v>
      </c>
      <c r="BK985" s="17">
        <f ca="1" t="shared" si="7167"/>
        <v>40922.8064525642</v>
      </c>
      <c r="BL985" s="17">
        <f ca="1" t="shared" si="7168"/>
        <v>125318.026303808</v>
      </c>
      <c r="BM985" s="17">
        <f ca="1">BK985*'Ejercicio 3 - TIR'!$D$5</f>
        <v>20461.4032262821</v>
      </c>
      <c r="BN985" s="17">
        <f ca="1" t="shared" si="7169"/>
        <v>104856.623077526</v>
      </c>
      <c r="BO985" s="17">
        <f ca="1" t="shared" si="7170"/>
        <v>44312.4904367425</v>
      </c>
      <c r="BP985" s="17">
        <f ca="1" t="shared" si="7171"/>
        <v>-122135.534643013</v>
      </c>
      <c r="BQ985" s="17">
        <f ca="1" t="shared" ref="BQ985:BT985" si="7335">BE985</f>
        <v>24662.6908537625</v>
      </c>
      <c r="BR985" s="17">
        <f ca="1" t="shared" si="7335"/>
        <v>17973.4680584242</v>
      </c>
      <c r="BS985" s="17">
        <f ca="1" t="shared" si="7335"/>
        <v>20491.9765608369</v>
      </c>
      <c r="BT985" s="17">
        <f ca="1" t="shared" si="7335"/>
        <v>21061.5137598363</v>
      </c>
      <c r="BU985" s="17">
        <f ca="1" t="shared" si="7173"/>
        <v>63449.9666122172</v>
      </c>
      <c r="BV985" s="19">
        <f ca="1" t="shared" si="7174"/>
        <v>5.59847017140085</v>
      </c>
    </row>
    <row r="986" ht="15" customHeight="1" spans="1:74">
      <c r="A986" s="15">
        <v>985</v>
      </c>
      <c r="B986" s="16">
        <f ca="1" t="shared" ref="B986:F986" si="7336">RAND()</f>
        <v>0.842117468667266</v>
      </c>
      <c r="C986" s="17">
        <f ca="1">IF(B986&lt;=('Ejercicio 3 - TIR'!$D$13-'Ejercicio 3 - TIR'!$C$13)/('Ejercicio 3 - TIR'!$E$13-'Ejercicio 3 - TIR'!$C$13),'Ejercicio 3 - TIR'!$C$13+SQRT(('Ejercicio 3 - TIR'!$E$13-'Ejercicio 3 - TIR'!$C$13)*('Ejercicio 3 - TIR'!$D$13-'Ejercicio 3 - TIR'!$C$13)*B986),'Ejercicio 3 - TIR'!$E$13-SQRT(('Ejercicio 3 - TIR'!$E$13-'Ejercicio 3 - TIR'!$C$13)*('Ejercicio 3 - TIR'!$E$13-'Ejercicio 3 - TIR'!$D$13)*(1-B986)))</f>
        <v>86235.5880038673</v>
      </c>
      <c r="D986" s="16">
        <f ca="1" t="shared" si="7336"/>
        <v>0.846651445743779</v>
      </c>
      <c r="E986" s="17">
        <f ca="1">IF(D986&lt;=('Ejercicio 3 - TIR'!$D$14-'Ejercicio 3 - TIR'!$C$14)/('Ejercicio 3 - TIR'!$E$14-'Ejercicio 3 - TIR'!$C$14),'Ejercicio 3 - TIR'!$C$14+SQRT(('Ejercicio 3 - TIR'!$E$14-'Ejercicio 3 - TIR'!$C$14)*('Ejercicio 3 - TIR'!$D$14-'Ejercicio 3 - TIR'!$C$14)*D986),'Ejercicio 3 - TIR'!$E$14-SQRT(('Ejercicio 3 - TIR'!$E$14-'Ejercicio 3 - TIR'!$C$14)*('Ejercicio 3 - TIR'!$E$14-'Ejercicio 3 - TIR'!$D$14)*(1-D986)))</f>
        <v>35203.9304489579</v>
      </c>
      <c r="F986" s="16">
        <f ca="1" t="shared" si="7336"/>
        <v>0.454990003661571</v>
      </c>
      <c r="G986" s="17">
        <f ca="1">IF(F986&lt;=('Ejercicio 3 - TIR'!$D$18-'Ejercicio 3 - TIR'!$C$18)/('Ejercicio 3 - TIR'!$E$18-'Ejercicio 3 - TIR'!$C$18),'Ejercicio 3 - TIR'!$C$18+SQRT(('Ejercicio 3 - TIR'!$E$18-'Ejercicio 3 - TIR'!$C$18)*('Ejercicio 3 - TIR'!$D$18-'Ejercicio 3 - TIR'!$C$18)*F986),'Ejercicio 3 - TIR'!$E$18-SQRT(('Ejercicio 3 - TIR'!$E$18-'Ejercicio 3 - TIR'!$C$18)*('Ejercicio 3 - TIR'!$E$18-'Ejercicio 3 - TIR'!$D$18)*(1-F986)))</f>
        <v>38261.2650695421</v>
      </c>
      <c r="H986" s="16">
        <f ca="1" t="shared" ref="H986:L986" si="7337">RAND()</f>
        <v>0.762198829803525</v>
      </c>
      <c r="I986" s="17">
        <f ca="1">IF(H986&lt;=('Ejercicio 3 - TIR'!$D$18-'Ejercicio 3 - TIR'!$C$18)/('Ejercicio 3 - TIR'!$E$18-'Ejercicio 3 - TIR'!$C$18),'Ejercicio 3 - TIR'!$C$18+SQRT(('Ejercicio 3 - TIR'!$E$18-'Ejercicio 3 - TIR'!$C$18)*('Ejercicio 3 - TIR'!$D$18-'Ejercicio 3 - TIR'!$C$18)*H986),'Ejercicio 3 - TIR'!$E$18-SQRT(('Ejercicio 3 - TIR'!$E$18-'Ejercicio 3 - TIR'!$C$18)*('Ejercicio 3 - TIR'!$E$18-'Ejercicio 3 - TIR'!$D$18)*(1-H986)))</f>
        <v>40776.8391263491</v>
      </c>
      <c r="J986" s="16">
        <f ca="1" t="shared" si="7337"/>
        <v>0.850687703044225</v>
      </c>
      <c r="K986" s="17">
        <f ca="1">IF(J986&lt;=('Ejercicio 3 - TIR'!$D$18-'Ejercicio 3 - TIR'!$C$18)/('Ejercicio 3 - TIR'!$E$18-'Ejercicio 3 - TIR'!$C$18),'Ejercicio 3 - TIR'!$C$18+SQRT(('Ejercicio 3 - TIR'!$E$18-'Ejercicio 3 - TIR'!$C$18)*('Ejercicio 3 - TIR'!$D$18-'Ejercicio 3 - TIR'!$C$18)*J986),'Ejercicio 3 - TIR'!$E$18-SQRT(('Ejercicio 3 - TIR'!$E$18-'Ejercicio 3 - TIR'!$C$18)*('Ejercicio 3 - TIR'!$E$18-'Ejercicio 3 - TIR'!$D$18)*(1-J986)))</f>
        <v>41653.5956204184</v>
      </c>
      <c r="L986" s="16">
        <f ca="1" t="shared" si="7337"/>
        <v>0.510134394602087</v>
      </c>
      <c r="M986" s="17">
        <f ca="1">IF(L986&lt;=('Ejercicio 3 - TIR'!$D$18-'Ejercicio 3 - TIR'!$C$18)/('Ejercicio 3 - TIR'!$E$18-'Ejercicio 3 - TIR'!$C$18),'Ejercicio 3 - TIR'!$C$18+SQRT(('Ejercicio 3 - TIR'!$E$18-'Ejercicio 3 - TIR'!$C$18)*('Ejercicio 3 - TIR'!$D$18-'Ejercicio 3 - TIR'!$C$18)*L986),'Ejercicio 3 - TIR'!$E$18-SQRT(('Ejercicio 3 - TIR'!$E$18-'Ejercicio 3 - TIR'!$C$18)*('Ejercicio 3 - TIR'!$E$18-'Ejercicio 3 - TIR'!$D$18)*(1-L986)))</f>
        <v>38747.580190562</v>
      </c>
      <c r="N986" s="16">
        <f ca="1" t="shared" ref="N986:R986" si="7338">RAND()</f>
        <v>0.853237249897781</v>
      </c>
      <c r="O986" s="17">
        <f ca="1">IF(N986&lt;=('Ejercicio 3 - TIR'!$D$18-'Ejercicio 3 - TIR'!$C$18)/('Ejercicio 3 - TIR'!$E$18-'Ejercicio 3 - TIR'!$C$18),'Ejercicio 3 - TIR'!$C$18+SQRT(('Ejercicio 3 - TIR'!$E$18-'Ejercicio 3 - TIR'!$C$18)*('Ejercicio 3 - TIR'!$D$18-'Ejercicio 3 - TIR'!$C$18)*N986),'Ejercicio 3 - TIR'!$E$18-SQRT(('Ejercicio 3 - TIR'!$E$18-'Ejercicio 3 - TIR'!$C$18)*('Ejercicio 3 - TIR'!$E$18-'Ejercicio 3 - TIR'!$D$18)*(1-N986)))</f>
        <v>41682.2890032936</v>
      </c>
      <c r="P986" s="16">
        <f ca="1" t="shared" si="7338"/>
        <v>0.660740791207387</v>
      </c>
      <c r="Q986" s="18">
        <f ca="1">IF(P986&lt;=('Ejercicio 3 - TIR'!$D$22-'Ejercicio 3 - TIR'!$C$22)/('Ejercicio 3 - TIR'!$E$22-'Ejercicio 3 - TIR'!$C$22),'Ejercicio 3 - TIR'!$C$22+SQRT(('Ejercicio 3 - TIR'!$E$22-'Ejercicio 3 - TIR'!$C$22)*('Ejercicio 3 - TIR'!$D$22-'Ejercicio 3 - TIR'!$C$22)*P986),'Ejercicio 3 - TIR'!$E$22-SQRT(('Ejercicio 3 - TIR'!$E$22-'Ejercicio 3 - TIR'!$C$22)*('Ejercicio 3 - TIR'!$E$22-'Ejercicio 3 - TIR'!$D$22)*(1-P986)))</f>
        <v>0.155288331180863</v>
      </c>
      <c r="R986" s="16">
        <f ca="1" t="shared" si="7338"/>
        <v>0.504076936166625</v>
      </c>
      <c r="S986" s="18">
        <f ca="1">IF(R986&lt;=('Ejercicio 3 - TIR'!$D$23-'Ejercicio 3 - TIR'!$C$23)/('Ejercicio 3 - TIR'!$E$23-'Ejercicio 3 - TIR'!$C$23),'Ejercicio 3 - TIR'!$C$23+SQRT(('Ejercicio 3 - TIR'!$E$23-'Ejercicio 3 - TIR'!$C$23)*('Ejercicio 3 - TIR'!$D$23-'Ejercicio 3 - TIR'!$C$23)*R986),'Ejercicio 3 - TIR'!$E$23-SQRT(('Ejercicio 3 - TIR'!$E$23-'Ejercicio 3 - TIR'!$C$23)*('Ejercicio 3 - TIR'!$E$23-'Ejercicio 3 - TIR'!$D$23)*(1-R986)))</f>
        <v>0.150122558427803</v>
      </c>
      <c r="T986" s="16">
        <f ca="1" t="shared" ref="T986:X986" si="7339">RAND()</f>
        <v>0.810093728865181</v>
      </c>
      <c r="U986" s="18">
        <f ca="1">IF(T986&lt;=('Ejercicio 3 - TIR'!$D$24-'Ejercicio 3 - TIR'!$C$24)/('Ejercicio 3 - TIR'!$E$24-'Ejercicio 3 - TIR'!$C$24),'Ejercicio 3 - TIR'!$C$24+SQRT(('Ejercicio 3 - TIR'!$E$24-'Ejercicio 3 - TIR'!$C$24)*('Ejercicio 3 - TIR'!$D$24-'Ejercicio 3 - TIR'!$C$24)*T986),'Ejercicio 3 - TIR'!$E$24-SQRT(('Ejercicio 3 - TIR'!$E$24-'Ejercicio 3 - TIR'!$C$24)*('Ejercicio 3 - TIR'!$E$24-'Ejercicio 3 - TIR'!$D$24)*(1-T986)))</f>
        <v>0.196940564638797</v>
      </c>
      <c r="V986" s="16">
        <f ca="1" t="shared" si="7339"/>
        <v>0.934508300906789</v>
      </c>
      <c r="W986" s="18">
        <f ca="1">IF(V986&lt;=('Ejercicio 3 - TIR'!$D$25-'Ejercicio 3 - TIR'!$C$25)/('Ejercicio 3 - TIR'!$E$25-'Ejercicio 3 - TIR'!$C$25),'Ejercicio 3 - TIR'!$C$25+SQRT(('Ejercicio 3 - TIR'!$E$25-'Ejercicio 3 - TIR'!$C$25)*('Ejercicio 3 - TIR'!$D$25-'Ejercicio 3 - TIR'!$C$25)*V986),'Ejercicio 3 - TIR'!$E$25-SQRT(('Ejercicio 3 - TIR'!$E$25-'Ejercicio 3 - TIR'!$C$25)*('Ejercicio 3 - TIR'!$E$25-'Ejercicio 3 - TIR'!$D$25)*(1-V986)))</f>
        <v>0.234859955520995</v>
      </c>
      <c r="X986" s="16">
        <f ca="1" t="shared" si="7339"/>
        <v>0.152587818048087</v>
      </c>
      <c r="Y986" s="18">
        <f ca="1">IF(X986&lt;=('Ejercicio 3 - TIR'!$D$26-'Ejercicio 3 - TIR'!$C$26)/('Ejercicio 3 - TIR'!$E$26-'Ejercicio 3 - TIR'!$C$26),'Ejercicio 3 - TIR'!$C$26+SQRT(('Ejercicio 3 - TIR'!$E$26-'Ejercicio 3 - TIR'!$C$26)*('Ejercicio 3 - TIR'!$D$26-'Ejercicio 3 - TIR'!$C$26)*X986),'Ejercicio 3 - TIR'!$E$26-SQRT(('Ejercicio 3 - TIR'!$E$26-'Ejercicio 3 - TIR'!$C$26)*('Ejercicio 3 - TIR'!$E$26-'Ejercicio 3 - TIR'!$D$26)*(1-X986)))</f>
        <v>0.210297465574052</v>
      </c>
      <c r="Z986" s="16">
        <f ca="1" t="shared" si="7144"/>
        <v>1.15528833118086</v>
      </c>
      <c r="AA986" s="16">
        <f ca="1" t="shared" si="7145"/>
        <v>1.32872317117952</v>
      </c>
      <c r="AB986" s="16">
        <f ca="1" t="shared" si="7146"/>
        <v>1.59040266276027</v>
      </c>
      <c r="AC986" s="16">
        <f ca="1" t="shared" si="7147"/>
        <v>1.96392456139662</v>
      </c>
      <c r="AD986" s="16">
        <f ca="1" t="shared" si="7148"/>
        <v>2.37693291923696</v>
      </c>
      <c r="AE986" s="15">
        <f ca="1" t="shared" si="7149"/>
        <v>5466.75961042585</v>
      </c>
      <c r="AF986" s="15">
        <f ca="1" t="shared" si="7150"/>
        <v>6287.44354945275</v>
      </c>
      <c r="AG986" s="15">
        <f ca="1" t="shared" si="7151"/>
        <v>7525.69623221654</v>
      </c>
      <c r="AH986" s="15">
        <f ca="1" t="shared" si="7152"/>
        <v>9293.18091457944</v>
      </c>
      <c r="AI986" s="15">
        <f ca="1" t="shared" si="7153"/>
        <v>11247.5133080366</v>
      </c>
      <c r="AJ986" s="17">
        <f ca="1" t="shared" si="7154"/>
        <v>44202.7930710599</v>
      </c>
      <c r="AK986" s="17">
        <f ca="1" t="shared" si="7155"/>
        <v>54181.1309946398</v>
      </c>
      <c r="AL986" s="17">
        <f ca="1" t="shared" si="7156"/>
        <v>66245.9893882528</v>
      </c>
      <c r="AM986" s="17">
        <f ca="1" t="shared" si="7157"/>
        <v>76097.3244309298</v>
      </c>
      <c r="AN986" s="17">
        <f ca="1" t="shared" si="7158"/>
        <v>99076.0048810773</v>
      </c>
      <c r="AO986" s="17">
        <f ca="1">C986/'Ejercicio 3 - TIR'!$D$7</f>
        <v>17247.1176007735</v>
      </c>
      <c r="AP986" s="17">
        <f ca="1" t="shared" si="7159"/>
        <v>26955.6754702864</v>
      </c>
      <c r="AQ986" s="17">
        <f ca="1" t="shared" si="7160"/>
        <v>36934.0133938663</v>
      </c>
      <c r="AR986" s="17">
        <f ca="1" t="shared" si="7161"/>
        <v>48998.8717874794</v>
      </c>
      <c r="AS986" s="17">
        <f ca="1" t="shared" si="7162"/>
        <v>58850.2068301563</v>
      </c>
      <c r="AT986" s="17">
        <f ca="1" t="shared" si="7163"/>
        <v>81828.8872803038</v>
      </c>
      <c r="AU986" s="17">
        <f ca="1">AP986*'Ejercicio 3 - TIR'!$D$5</f>
        <v>13477.8377351432</v>
      </c>
      <c r="AV986" s="17">
        <f ca="1">AQ986*'Ejercicio 3 - TIR'!$D$5</f>
        <v>18467.0066969331</v>
      </c>
      <c r="AW986" s="17">
        <f ca="1">AR986*'Ejercicio 3 - TIR'!$D$5</f>
        <v>24499.4358937397</v>
      </c>
      <c r="AX986" s="17">
        <f ca="1">AS986*'Ejercicio 3 - TIR'!$D$5</f>
        <v>29425.1034150782</v>
      </c>
      <c r="AY986" s="17">
        <f ca="1">AT986*'Ejercicio 3 - TIR'!$D$5</f>
        <v>40914.4436401519</v>
      </c>
      <c r="AZ986" s="17">
        <f ca="1" t="shared" ref="AZ986:BD986" si="7340">AJ986-AU986-AE986</f>
        <v>25258.1957254908</v>
      </c>
      <c r="BA986" s="17">
        <f ca="1" t="shared" si="7340"/>
        <v>29426.6807482539</v>
      </c>
      <c r="BB986" s="17">
        <f ca="1" t="shared" si="7340"/>
        <v>34220.8572622966</v>
      </c>
      <c r="BC986" s="17">
        <f ca="1" t="shared" si="7340"/>
        <v>37379.0401012722</v>
      </c>
      <c r="BD986" s="17">
        <f ca="1" t="shared" si="7340"/>
        <v>46914.0479328887</v>
      </c>
      <c r="BE986" s="17">
        <f ca="1" t="shared" ref="BE986:BI986" si="7341">AZ986/Z986</f>
        <v>21863.1098780973</v>
      </c>
      <c r="BF986" s="17">
        <f ca="1" t="shared" si="7341"/>
        <v>22146.5850724433</v>
      </c>
      <c r="BG986" s="17">
        <f ca="1" t="shared" si="7341"/>
        <v>21517.1025952029</v>
      </c>
      <c r="BH986" s="17">
        <f ca="1" t="shared" si="7341"/>
        <v>19032.8288754078</v>
      </c>
      <c r="BI986" s="17">
        <f ca="1" t="shared" si="7341"/>
        <v>19737.2199918663</v>
      </c>
      <c r="BJ986" s="17">
        <f ca="1" t="shared" si="7166"/>
        <v>83677.3811706564</v>
      </c>
      <c r="BK986" s="17">
        <f ca="1" t="shared" si="7167"/>
        <v>40995.2415872296</v>
      </c>
      <c r="BL986" s="17">
        <f ca="1" t="shared" si="7168"/>
        <v>124672.622757886</v>
      </c>
      <c r="BM986" s="17">
        <f ca="1">BK986*'Ejercicio 3 - TIR'!$D$5</f>
        <v>20497.6207936148</v>
      </c>
      <c r="BN986" s="17">
        <f ca="1" t="shared" si="7169"/>
        <v>104175.001964271</v>
      </c>
      <c r="BO986" s="17">
        <f ca="1" t="shared" si="7170"/>
        <v>43827.4892493446</v>
      </c>
      <c r="BP986" s="17">
        <f ca="1" t="shared" si="7171"/>
        <v>-121439.518452825</v>
      </c>
      <c r="BQ986" s="17">
        <f ca="1" t="shared" ref="BQ986:BT986" si="7342">BE986</f>
        <v>21863.1098780973</v>
      </c>
      <c r="BR986" s="17">
        <f ca="1" t="shared" si="7342"/>
        <v>22146.5850724433</v>
      </c>
      <c r="BS986" s="17">
        <f ca="1" t="shared" si="7342"/>
        <v>21517.1025952029</v>
      </c>
      <c r="BT986" s="17">
        <f ca="1" t="shared" si="7342"/>
        <v>19032.8288754078</v>
      </c>
      <c r="BU986" s="17">
        <f ca="1" t="shared" si="7173"/>
        <v>63564.7092412109</v>
      </c>
      <c r="BV986" s="19">
        <f ca="1" t="shared" si="7174"/>
        <v>5.88139670150392</v>
      </c>
    </row>
    <row r="987" ht="15" customHeight="1" spans="1:74">
      <c r="A987" s="15">
        <v>986</v>
      </c>
      <c r="B987" s="16">
        <f ca="1" t="shared" ref="B987:F987" si="7343">RAND()</f>
        <v>0.814441842319014</v>
      </c>
      <c r="C987" s="17">
        <f ca="1">IF(B987&lt;=('Ejercicio 3 - TIR'!$D$13-'Ejercicio 3 - TIR'!$C$13)/('Ejercicio 3 - TIR'!$E$13-'Ejercicio 3 - TIR'!$C$13),'Ejercicio 3 - TIR'!$C$13+SQRT(('Ejercicio 3 - TIR'!$E$13-'Ejercicio 3 - TIR'!$C$13)*('Ejercicio 3 - TIR'!$D$13-'Ejercicio 3 - TIR'!$C$13)*B987),'Ejercicio 3 - TIR'!$E$13-SQRT(('Ejercicio 3 - TIR'!$E$13-'Ejercicio 3 - TIR'!$C$13)*('Ejercicio 3 - TIR'!$E$13-'Ejercicio 3 - TIR'!$D$13)*(1-B987)))</f>
        <v>85077.8758476823</v>
      </c>
      <c r="D987" s="16">
        <f ca="1" t="shared" si="7343"/>
        <v>0.540434645954976</v>
      </c>
      <c r="E987" s="17">
        <f ca="1">IF(D987&lt;=('Ejercicio 3 - TIR'!$D$14-'Ejercicio 3 - TIR'!$C$14)/('Ejercicio 3 - TIR'!$E$14-'Ejercicio 3 - TIR'!$C$14),'Ejercicio 3 - TIR'!$C$14+SQRT(('Ejercicio 3 - TIR'!$E$14-'Ejercicio 3 - TIR'!$C$14)*('Ejercicio 3 - TIR'!$D$14-'Ejercicio 3 - TIR'!$C$14)*D987),'Ejercicio 3 - TIR'!$E$14-SQRT(('Ejercicio 3 - TIR'!$E$14-'Ejercicio 3 - TIR'!$C$14)*('Ejercicio 3 - TIR'!$E$14-'Ejercicio 3 - TIR'!$D$14)*(1-D987)))</f>
        <v>31697.3014563485</v>
      </c>
      <c r="F987" s="16">
        <f ca="1" t="shared" si="7343"/>
        <v>0.486894396864503</v>
      </c>
      <c r="G987" s="17">
        <f ca="1">IF(F987&lt;=('Ejercicio 3 - TIR'!$D$18-'Ejercicio 3 - TIR'!$C$18)/('Ejercicio 3 - TIR'!$E$18-'Ejercicio 3 - TIR'!$C$18),'Ejercicio 3 - TIR'!$C$18+SQRT(('Ejercicio 3 - TIR'!$E$18-'Ejercicio 3 - TIR'!$C$18)*('Ejercicio 3 - TIR'!$D$18-'Ejercicio 3 - TIR'!$C$18)*F987),'Ejercicio 3 - TIR'!$E$18-SQRT(('Ejercicio 3 - TIR'!$E$18-'Ejercicio 3 - TIR'!$C$18)*('Ejercicio 3 - TIR'!$E$18-'Ejercicio 3 - TIR'!$D$18)*(1-F987)))</f>
        <v>38546.0025467862</v>
      </c>
      <c r="H987" s="16">
        <f ca="1" t="shared" ref="H987:L987" si="7344">RAND()</f>
        <v>0.401497263913405</v>
      </c>
      <c r="I987" s="17">
        <f ca="1">IF(H987&lt;=('Ejercicio 3 - TIR'!$D$18-'Ejercicio 3 - TIR'!$C$18)/('Ejercicio 3 - TIR'!$E$18-'Ejercicio 3 - TIR'!$C$18),'Ejercicio 3 - TIR'!$C$18+SQRT(('Ejercicio 3 - TIR'!$E$18-'Ejercicio 3 - TIR'!$C$18)*('Ejercicio 3 - TIR'!$D$18-'Ejercicio 3 - TIR'!$C$18)*H987),'Ejercicio 3 - TIR'!$E$18-SQRT(('Ejercicio 3 - TIR'!$E$18-'Ejercicio 3 - TIR'!$C$18)*('Ejercicio 3 - TIR'!$E$18-'Ejercicio 3 - TIR'!$D$18)*(1-H987)))</f>
        <v>37760.45034692</v>
      </c>
      <c r="J987" s="16">
        <f ca="1" t="shared" si="7344"/>
        <v>0.67341142983365</v>
      </c>
      <c r="K987" s="17">
        <f ca="1">IF(J987&lt;=('Ejercicio 3 - TIR'!$D$18-'Ejercicio 3 - TIR'!$C$18)/('Ejercicio 3 - TIR'!$E$18-'Ejercicio 3 - TIR'!$C$18),'Ejercicio 3 - TIR'!$C$18+SQRT(('Ejercicio 3 - TIR'!$E$18-'Ejercicio 3 - TIR'!$C$18)*('Ejercicio 3 - TIR'!$D$18-'Ejercicio 3 - TIR'!$C$18)*J987),'Ejercicio 3 - TIR'!$E$18-SQRT(('Ejercicio 3 - TIR'!$E$18-'Ejercicio 3 - TIR'!$C$18)*('Ejercicio 3 - TIR'!$E$18-'Ejercicio 3 - TIR'!$D$18)*(1-J987)))</f>
        <v>40050.8442374001</v>
      </c>
      <c r="L987" s="16">
        <f ca="1" t="shared" si="7344"/>
        <v>0.962582260524461</v>
      </c>
      <c r="M987" s="17">
        <f ca="1">IF(L987&lt;=('Ejercicio 3 - TIR'!$D$18-'Ejercicio 3 - TIR'!$C$18)/('Ejercicio 3 - TIR'!$E$18-'Ejercicio 3 - TIR'!$C$18),'Ejercicio 3 - TIR'!$C$18+SQRT(('Ejercicio 3 - TIR'!$E$18-'Ejercicio 3 - TIR'!$C$18)*('Ejercicio 3 - TIR'!$D$18-'Ejercicio 3 - TIR'!$C$18)*L987),'Ejercicio 3 - TIR'!$E$18-SQRT(('Ejercicio 3 - TIR'!$E$18-'Ejercicio 3 - TIR'!$C$18)*('Ejercicio 3 - TIR'!$E$18-'Ejercicio 3 - TIR'!$D$18)*(1-L987)))</f>
        <v>43324.7894279627</v>
      </c>
      <c r="N987" s="16">
        <f ca="1" t="shared" ref="N987:R987" si="7345">RAND()</f>
        <v>0.0804872369170542</v>
      </c>
      <c r="O987" s="17">
        <f ca="1">IF(N987&lt;=('Ejercicio 3 - TIR'!$D$18-'Ejercicio 3 - TIR'!$C$18)/('Ejercicio 3 - TIR'!$E$18-'Ejercicio 3 - TIR'!$C$18),'Ejercicio 3 - TIR'!$C$18+SQRT(('Ejercicio 3 - TIR'!$E$18-'Ejercicio 3 - TIR'!$C$18)*('Ejercicio 3 - TIR'!$D$18-'Ejercicio 3 - TIR'!$C$18)*N987),'Ejercicio 3 - TIR'!$E$18-SQRT(('Ejercicio 3 - TIR'!$E$18-'Ejercicio 3 - TIR'!$C$18)*('Ejercicio 3 - TIR'!$E$18-'Ejercicio 3 - TIR'!$D$18)*(1-N987)))</f>
        <v>33474.6345905085</v>
      </c>
      <c r="P987" s="16">
        <f ca="1" t="shared" si="7345"/>
        <v>0.657103661325685</v>
      </c>
      <c r="Q987" s="18">
        <f ca="1">IF(P987&lt;=('Ejercicio 3 - TIR'!$D$22-'Ejercicio 3 - TIR'!$C$22)/('Ejercicio 3 - TIR'!$E$22-'Ejercicio 3 - TIR'!$C$22),'Ejercicio 3 - TIR'!$C$22+SQRT(('Ejercicio 3 - TIR'!$E$22-'Ejercicio 3 - TIR'!$C$22)*('Ejercicio 3 - TIR'!$D$22-'Ejercicio 3 - TIR'!$C$22)*P987),'Ejercicio 3 - TIR'!$E$22-SQRT(('Ejercicio 3 - TIR'!$E$22-'Ejercicio 3 - TIR'!$C$22)*('Ejercicio 3 - TIR'!$E$22-'Ejercicio 3 - TIR'!$D$22)*(1-P987)))</f>
        <v>0.155156219900873</v>
      </c>
      <c r="R987" s="16">
        <f ca="1" t="shared" si="7345"/>
        <v>0.527354072660043</v>
      </c>
      <c r="S987" s="18">
        <f ca="1">IF(R987&lt;=('Ejercicio 3 - TIR'!$D$23-'Ejercicio 3 - TIR'!$C$23)/('Ejercicio 3 - TIR'!$E$23-'Ejercicio 3 - TIR'!$C$23),'Ejercicio 3 - TIR'!$C$23+SQRT(('Ejercicio 3 - TIR'!$E$23-'Ejercicio 3 - TIR'!$C$23)*('Ejercicio 3 - TIR'!$D$23-'Ejercicio 3 - TIR'!$C$23)*R987),'Ejercicio 3 - TIR'!$E$23-SQRT(('Ejercicio 3 - TIR'!$E$23-'Ejercicio 3 - TIR'!$C$23)*('Ejercicio 3 - TIR'!$E$23-'Ejercicio 3 - TIR'!$D$23)*(1-R987)))</f>
        <v>0.150832163789339</v>
      </c>
      <c r="T987" s="16">
        <f ca="1" t="shared" ref="T987:X987" si="7346">RAND()</f>
        <v>0.124739110912537</v>
      </c>
      <c r="U987" s="18">
        <f ca="1">IF(T987&lt;=('Ejercicio 3 - TIR'!$D$24-'Ejercicio 3 - TIR'!$C$24)/('Ejercicio 3 - TIR'!$E$24-'Ejercicio 3 - TIR'!$C$24),'Ejercicio 3 - TIR'!$C$24+SQRT(('Ejercicio 3 - TIR'!$E$24-'Ejercicio 3 - TIR'!$C$24)*('Ejercicio 3 - TIR'!$D$24-'Ejercicio 3 - TIR'!$C$24)*T987),'Ejercicio 3 - TIR'!$E$24-SQRT(('Ejercicio 3 - TIR'!$E$24-'Ejercicio 3 - TIR'!$C$24)*('Ejercicio 3 - TIR'!$E$24-'Ejercicio 3 - TIR'!$D$24)*(1-T987)))</f>
        <v>0.166184935369544</v>
      </c>
      <c r="V987" s="16">
        <f ca="1" t="shared" si="7346"/>
        <v>0.533516455595856</v>
      </c>
      <c r="W987" s="18">
        <f ca="1">IF(V987&lt;=('Ejercicio 3 - TIR'!$D$25-'Ejercicio 3 - TIR'!$C$25)/('Ejercicio 3 - TIR'!$E$25-'Ejercicio 3 - TIR'!$C$25),'Ejercicio 3 - TIR'!$C$25+SQRT(('Ejercicio 3 - TIR'!$E$25-'Ejercicio 3 - TIR'!$C$25)*('Ejercicio 3 - TIR'!$D$25-'Ejercicio 3 - TIR'!$C$25)*V987),'Ejercicio 3 - TIR'!$E$25-SQRT(('Ejercicio 3 - TIR'!$E$25-'Ejercicio 3 - TIR'!$C$25)*('Ejercicio 3 - TIR'!$E$25-'Ejercicio 3 - TIR'!$D$25)*(1-V987)))</f>
        <v>0.209593411361332</v>
      </c>
      <c r="X987" s="16">
        <f ca="1" t="shared" si="7346"/>
        <v>0.702680235749894</v>
      </c>
      <c r="Y987" s="18">
        <f ca="1">IF(X987&lt;=('Ejercicio 3 - TIR'!$D$26-'Ejercicio 3 - TIR'!$C$26)/('Ejercicio 3 - TIR'!$E$26-'Ejercicio 3 - TIR'!$C$26),'Ejercicio 3 - TIR'!$C$26+SQRT(('Ejercicio 3 - TIR'!$E$26-'Ejercicio 3 - TIR'!$C$26)*('Ejercicio 3 - TIR'!$D$26-'Ejercicio 3 - TIR'!$C$26)*X987),'Ejercicio 3 - TIR'!$E$26-SQRT(('Ejercicio 3 - TIR'!$E$26-'Ejercicio 3 - TIR'!$C$26)*('Ejercicio 3 - TIR'!$E$26-'Ejercicio 3 - TIR'!$D$26)*(1-X987)))</f>
        <v>0.239930975467943</v>
      </c>
      <c r="Z987" s="16">
        <f ca="1" t="shared" si="7144"/>
        <v>1.15515621990087</v>
      </c>
      <c r="AA987" s="16">
        <f ca="1" t="shared" si="7145"/>
        <v>1.32939093206324</v>
      </c>
      <c r="AB987" s="16">
        <f ca="1" t="shared" si="7146"/>
        <v>1.55031567818902</v>
      </c>
      <c r="AC987" s="16">
        <f ca="1" t="shared" si="7147"/>
        <v>1.87525162986762</v>
      </c>
      <c r="AD987" s="16">
        <f ca="1" t="shared" si="7148"/>
        <v>2.32518258266961</v>
      </c>
      <c r="AE987" s="15">
        <f ca="1" t="shared" si="7149"/>
        <v>4918.03347502547</v>
      </c>
      <c r="AF987" s="15">
        <f ca="1" t="shared" si="7150"/>
        <v>5659.83110565196</v>
      </c>
      <c r="AG987" s="15">
        <f ca="1" t="shared" si="7151"/>
        <v>6600.40977214727</v>
      </c>
      <c r="AH987" s="15">
        <f ca="1" t="shared" si="7152"/>
        <v>7983.81217267429</v>
      </c>
      <c r="AI987" s="15">
        <f ca="1" t="shared" si="7153"/>
        <v>9899.37601521687</v>
      </c>
      <c r="AJ987" s="17">
        <f ca="1" t="shared" si="7154"/>
        <v>44526.6545942349</v>
      </c>
      <c r="AK987" s="17">
        <f ca="1" t="shared" si="7155"/>
        <v>50198.4002818195</v>
      </c>
      <c r="AL987" s="17">
        <f ca="1" t="shared" si="7156"/>
        <v>62091.4517459478</v>
      </c>
      <c r="AM987" s="17">
        <f ca="1" t="shared" si="7157"/>
        <v>81244.8819884585</v>
      </c>
      <c r="AN987" s="17">
        <f ca="1" t="shared" si="7158"/>
        <v>77834.6373110798</v>
      </c>
      <c r="AO987" s="17">
        <f ca="1">C987/'Ejercicio 3 - TIR'!$D$7</f>
        <v>17015.5751695365</v>
      </c>
      <c r="AP987" s="17">
        <f ca="1" t="shared" si="7159"/>
        <v>27511.0794246985</v>
      </c>
      <c r="AQ987" s="17">
        <f ca="1" t="shared" si="7160"/>
        <v>33182.825112283</v>
      </c>
      <c r="AR987" s="17">
        <f ca="1" t="shared" si="7161"/>
        <v>45075.8765764113</v>
      </c>
      <c r="AS987" s="17">
        <f ca="1" t="shared" si="7162"/>
        <v>64229.306818922</v>
      </c>
      <c r="AT987" s="17">
        <f ca="1" t="shared" si="7163"/>
        <v>60819.0621415434</v>
      </c>
      <c r="AU987" s="17">
        <f ca="1">AP987*'Ejercicio 3 - TIR'!$D$5</f>
        <v>13755.5397123492</v>
      </c>
      <c r="AV987" s="17">
        <f ca="1">AQ987*'Ejercicio 3 - TIR'!$D$5</f>
        <v>16591.4125561415</v>
      </c>
      <c r="AW987" s="17">
        <f ca="1">AR987*'Ejercicio 3 - TIR'!$D$5</f>
        <v>22537.9382882057</v>
      </c>
      <c r="AX987" s="17">
        <f ca="1">AS987*'Ejercicio 3 - TIR'!$D$5</f>
        <v>32114.653409461</v>
      </c>
      <c r="AY987" s="17">
        <f ca="1">AT987*'Ejercicio 3 - TIR'!$D$5</f>
        <v>30409.5310707717</v>
      </c>
      <c r="AZ987" s="17">
        <f ca="1" t="shared" ref="AZ987:BD987" si="7347">AJ987-AU987-AE987</f>
        <v>25853.0814068602</v>
      </c>
      <c r="BA987" s="17">
        <f ca="1" t="shared" si="7347"/>
        <v>27947.156620026</v>
      </c>
      <c r="BB987" s="17">
        <f ca="1" t="shared" si="7347"/>
        <v>32953.1036855948</v>
      </c>
      <c r="BC987" s="17">
        <f ca="1" t="shared" si="7347"/>
        <v>41146.4164063232</v>
      </c>
      <c r="BD987" s="17">
        <f ca="1" t="shared" si="7347"/>
        <v>37525.7302250913</v>
      </c>
      <c r="BE987" s="17">
        <f ca="1" t="shared" ref="BE987:BI987" si="7348">AZ987/Z987</f>
        <v>22380.5931712671</v>
      </c>
      <c r="BF987" s="17">
        <f ca="1" t="shared" si="7348"/>
        <v>21022.5268925609</v>
      </c>
      <c r="BG987" s="17">
        <f ca="1" t="shared" si="7348"/>
        <v>21255.7378791966</v>
      </c>
      <c r="BH987" s="17">
        <f ca="1" t="shared" si="7348"/>
        <v>21941.8107687382</v>
      </c>
      <c r="BI987" s="17">
        <f ca="1" t="shared" si="7348"/>
        <v>16138.8316361836</v>
      </c>
      <c r="BJ987" s="17">
        <f ca="1" t="shared" si="7166"/>
        <v>73702.0132639293</v>
      </c>
      <c r="BK987" s="17">
        <f ca="1" t="shared" si="7167"/>
        <v>39564.3190183116</v>
      </c>
      <c r="BL987" s="17">
        <f ca="1" t="shared" si="7168"/>
        <v>113266.332282241</v>
      </c>
      <c r="BM987" s="17">
        <f ca="1">BK987*'Ejercicio 3 - TIR'!$D$5</f>
        <v>19782.1595091558</v>
      </c>
      <c r="BN987" s="17">
        <f ca="1" t="shared" si="7169"/>
        <v>93484.1727730851</v>
      </c>
      <c r="BO987" s="17">
        <f ca="1" t="shared" si="7170"/>
        <v>40205.0890411167</v>
      </c>
      <c r="BP987" s="17">
        <f ca="1" t="shared" si="7171"/>
        <v>-116775.177304031</v>
      </c>
      <c r="BQ987" s="17">
        <f ca="1" t="shared" ref="BQ987:BT987" si="7349">BE987</f>
        <v>22380.5931712671</v>
      </c>
      <c r="BR987" s="17">
        <f ca="1" t="shared" si="7349"/>
        <v>21022.5268925609</v>
      </c>
      <c r="BS987" s="17">
        <f ca="1" t="shared" si="7349"/>
        <v>21255.7378791966</v>
      </c>
      <c r="BT987" s="17">
        <f ca="1" t="shared" si="7349"/>
        <v>21941.8107687382</v>
      </c>
      <c r="BU987" s="17">
        <f ca="1" t="shared" si="7173"/>
        <v>56343.9206773003</v>
      </c>
      <c r="BV987" s="19">
        <f ca="1" t="shared" si="7174"/>
        <v>6.10262912776653</v>
      </c>
    </row>
    <row r="988" ht="15" customHeight="1" spans="1:74">
      <c r="A988" s="15">
        <v>987</v>
      </c>
      <c r="B988" s="16">
        <f ca="1" t="shared" ref="B988:F988" si="7350">RAND()</f>
        <v>0.5008993394044</v>
      </c>
      <c r="C988" s="17">
        <f ca="1">IF(B988&lt;=('Ejercicio 3 - TIR'!$D$13-'Ejercicio 3 - TIR'!$C$13)/('Ejercicio 3 - TIR'!$E$13-'Ejercicio 3 - TIR'!$C$13),'Ejercicio 3 - TIR'!$C$13+SQRT(('Ejercicio 3 - TIR'!$E$13-'Ejercicio 3 - TIR'!$C$13)*('Ejercicio 3 - TIR'!$D$13-'Ejercicio 3 - TIR'!$C$13)*B988),'Ejercicio 3 - TIR'!$E$13-SQRT(('Ejercicio 3 - TIR'!$E$13-'Ejercicio 3 - TIR'!$C$13)*('Ejercicio 3 - TIR'!$E$13-'Ejercicio 3 - TIR'!$D$13)*(1-B988)))</f>
        <v>75527.1417134263</v>
      </c>
      <c r="D988" s="16">
        <f ca="1" t="shared" si="7350"/>
        <v>0.692267670872449</v>
      </c>
      <c r="E988" s="17">
        <f ca="1">IF(D988&lt;=('Ejercicio 3 - TIR'!$D$14-'Ejercicio 3 - TIR'!$C$14)/('Ejercicio 3 - TIR'!$E$14-'Ejercicio 3 - TIR'!$C$14),'Ejercicio 3 - TIR'!$C$14+SQRT(('Ejercicio 3 - TIR'!$E$14-'Ejercicio 3 - TIR'!$C$14)*('Ejercicio 3 - TIR'!$D$14-'Ejercicio 3 - TIR'!$C$14)*D988),'Ejercicio 3 - TIR'!$E$14-SQRT(('Ejercicio 3 - TIR'!$E$14-'Ejercicio 3 - TIR'!$C$14)*('Ejercicio 3 - TIR'!$E$14-'Ejercicio 3 - TIR'!$D$14)*(1-D988)))</f>
        <v>33205.8959848165</v>
      </c>
      <c r="F988" s="16">
        <f ca="1" t="shared" si="7350"/>
        <v>0.641062730215709</v>
      </c>
      <c r="G988" s="17">
        <f ca="1">IF(F988&lt;=('Ejercicio 3 - TIR'!$D$18-'Ejercicio 3 - TIR'!$C$18)/('Ejercicio 3 - TIR'!$E$18-'Ejercicio 3 - TIR'!$C$18),'Ejercicio 3 - TIR'!$C$18+SQRT(('Ejercicio 3 - TIR'!$E$18-'Ejercicio 3 - TIR'!$C$18)*('Ejercicio 3 - TIR'!$D$18-'Ejercicio 3 - TIR'!$C$18)*F988),'Ejercicio 3 - TIR'!$E$18-SQRT(('Ejercicio 3 - TIR'!$E$18-'Ejercicio 3 - TIR'!$C$18)*('Ejercicio 3 - TIR'!$E$18-'Ejercicio 3 - TIR'!$D$18)*(1-F988)))</f>
        <v>39806.0904305618</v>
      </c>
      <c r="H988" s="16">
        <f ca="1" t="shared" ref="H988:L988" si="7351">RAND()</f>
        <v>0.492328349915728</v>
      </c>
      <c r="I988" s="17">
        <f ca="1">IF(H988&lt;=('Ejercicio 3 - TIR'!$D$18-'Ejercicio 3 - TIR'!$C$18)/('Ejercicio 3 - TIR'!$E$18-'Ejercicio 3 - TIR'!$C$18),'Ejercicio 3 - TIR'!$C$18+SQRT(('Ejercicio 3 - TIR'!$E$18-'Ejercicio 3 - TIR'!$C$18)*('Ejercicio 3 - TIR'!$D$18-'Ejercicio 3 - TIR'!$C$18)*H988),'Ejercicio 3 - TIR'!$E$18-SQRT(('Ejercicio 3 - TIR'!$E$18-'Ejercicio 3 - TIR'!$C$18)*('Ejercicio 3 - TIR'!$E$18-'Ejercicio 3 - TIR'!$D$18)*(1-H988)))</f>
        <v>38593.5587789553</v>
      </c>
      <c r="J988" s="16">
        <f ca="1" t="shared" si="7351"/>
        <v>0.331301410141005</v>
      </c>
      <c r="K988" s="17">
        <f ca="1">IF(J988&lt;=('Ejercicio 3 - TIR'!$D$18-'Ejercicio 3 - TIR'!$C$18)/('Ejercicio 3 - TIR'!$E$18-'Ejercicio 3 - TIR'!$C$18),'Ejercicio 3 - TIR'!$C$18+SQRT(('Ejercicio 3 - TIR'!$E$18-'Ejercicio 3 - TIR'!$C$18)*('Ejercicio 3 - TIR'!$D$18-'Ejercicio 3 - TIR'!$C$18)*J988),'Ejercicio 3 - TIR'!$E$18-SQRT(('Ejercicio 3 - TIR'!$E$18-'Ejercicio 3 - TIR'!$C$18)*('Ejercicio 3 - TIR'!$E$18-'Ejercicio 3 - TIR'!$D$18)*(1-J988)))</f>
        <v>37049.4830676547</v>
      </c>
      <c r="L988" s="16">
        <f ca="1" t="shared" si="7351"/>
        <v>0.499375169931673</v>
      </c>
      <c r="M988" s="17">
        <f ca="1">IF(L988&lt;=('Ejercicio 3 - TIR'!$D$18-'Ejercicio 3 - TIR'!$C$18)/('Ejercicio 3 - TIR'!$E$18-'Ejercicio 3 - TIR'!$C$18),'Ejercicio 3 - TIR'!$C$18+SQRT(('Ejercicio 3 - TIR'!$E$18-'Ejercicio 3 - TIR'!$C$18)*('Ejercicio 3 - TIR'!$D$18-'Ejercicio 3 - TIR'!$C$18)*L988),'Ejercicio 3 - TIR'!$E$18-SQRT(('Ejercicio 3 - TIR'!$E$18-'Ejercicio 3 - TIR'!$C$18)*('Ejercicio 3 - TIR'!$E$18-'Ejercicio 3 - TIR'!$D$18)*(1-L988)))</f>
        <v>38654.8411591289</v>
      </c>
      <c r="N988" s="16">
        <f ca="1" t="shared" ref="N988:R988" si="7352">RAND()</f>
        <v>0.437346279940628</v>
      </c>
      <c r="O988" s="17">
        <f ca="1">IF(N988&lt;=('Ejercicio 3 - TIR'!$D$18-'Ejercicio 3 - TIR'!$C$18)/('Ejercicio 3 - TIR'!$E$18-'Ejercicio 3 - TIR'!$C$18),'Ejercicio 3 - TIR'!$C$18+SQRT(('Ejercicio 3 - TIR'!$E$18-'Ejercicio 3 - TIR'!$C$18)*('Ejercicio 3 - TIR'!$D$18-'Ejercicio 3 - TIR'!$C$18)*N988),'Ejercicio 3 - TIR'!$E$18-SQRT(('Ejercicio 3 - TIR'!$E$18-'Ejercicio 3 - TIR'!$C$18)*('Ejercicio 3 - TIR'!$E$18-'Ejercicio 3 - TIR'!$D$18)*(1-N988)))</f>
        <v>38099.5025767694</v>
      </c>
      <c r="P988" s="16">
        <f ca="1" t="shared" si="7352"/>
        <v>0.215431881656228</v>
      </c>
      <c r="Q988" s="18">
        <f ca="1">IF(P988&lt;=('Ejercicio 3 - TIR'!$D$22-'Ejercicio 3 - TIR'!$C$22)/('Ejercicio 3 - TIR'!$E$22-'Ejercicio 3 - TIR'!$C$22),'Ejercicio 3 - TIR'!$C$22+SQRT(('Ejercicio 3 - TIR'!$E$22-'Ejercicio 3 - TIR'!$C$22)*('Ejercicio 3 - TIR'!$D$22-'Ejercicio 3 - TIR'!$C$22)*P988),'Ejercicio 3 - TIR'!$E$22-SQRT(('Ejercicio 3 - TIR'!$E$22-'Ejercicio 3 - TIR'!$C$22)*('Ejercicio 3 - TIR'!$E$22-'Ejercicio 3 - TIR'!$D$22)*(1-P988)))</f>
        <v>0.139692064060967</v>
      </c>
      <c r="R988" s="16">
        <f ca="1" t="shared" si="7352"/>
        <v>0.90917523855996</v>
      </c>
      <c r="S988" s="18">
        <f ca="1">IF(R988&lt;=('Ejercicio 3 - TIR'!$D$23-'Ejercicio 3 - TIR'!$C$23)/('Ejercicio 3 - TIR'!$E$23-'Ejercicio 3 - TIR'!$C$23),'Ejercicio 3 - TIR'!$C$23+SQRT(('Ejercicio 3 - TIR'!$E$23-'Ejercicio 3 - TIR'!$C$23)*('Ejercicio 3 - TIR'!$D$23-'Ejercicio 3 - TIR'!$C$23)*R988),'Ejercicio 3 - TIR'!$E$23-SQRT(('Ejercicio 3 - TIR'!$E$23-'Ejercicio 3 - TIR'!$C$23)*('Ejercicio 3 - TIR'!$E$23-'Ejercicio 3 - TIR'!$D$23)*(1-R988)))</f>
        <v>0.167213891499284</v>
      </c>
      <c r="T988" s="16">
        <f ca="1" t="shared" ref="T988:X988" si="7353">RAND()</f>
        <v>0.360227035279563</v>
      </c>
      <c r="U988" s="18">
        <f ca="1">IF(T988&lt;=('Ejercicio 3 - TIR'!$D$24-'Ejercicio 3 - TIR'!$C$24)/('Ejercicio 3 - TIR'!$E$24-'Ejercicio 3 - TIR'!$C$24),'Ejercicio 3 - TIR'!$C$24+SQRT(('Ejercicio 3 - TIR'!$E$24-'Ejercicio 3 - TIR'!$C$24)*('Ejercicio 3 - TIR'!$D$24-'Ejercicio 3 - TIR'!$C$24)*T988),'Ejercicio 3 - TIR'!$E$24-SQRT(('Ejercicio 3 - TIR'!$E$24-'Ejercicio 3 - TIR'!$C$24)*('Ejercicio 3 - TIR'!$E$24-'Ejercicio 3 - TIR'!$D$24)*(1-T988)))</f>
        <v>0.177504122856166</v>
      </c>
      <c r="V988" s="16">
        <f ca="1" t="shared" si="7353"/>
        <v>0.953259502908173</v>
      </c>
      <c r="W988" s="18">
        <f ca="1">IF(V988&lt;=('Ejercicio 3 - TIR'!$D$25-'Ejercicio 3 - TIR'!$C$25)/('Ejercicio 3 - TIR'!$E$25-'Ejercicio 3 - TIR'!$C$25),'Ejercicio 3 - TIR'!$C$25+SQRT(('Ejercicio 3 - TIR'!$E$25-'Ejercicio 3 - TIR'!$C$25)*('Ejercicio 3 - TIR'!$D$25-'Ejercicio 3 - TIR'!$C$25)*V988),'Ejercicio 3 - TIR'!$E$25-SQRT(('Ejercicio 3 - TIR'!$E$25-'Ejercicio 3 - TIR'!$C$25)*('Ejercicio 3 - TIR'!$E$25-'Ejercicio 3 - TIR'!$D$25)*(1-V988)))</f>
        <v>0.237209701339633</v>
      </c>
      <c r="X988" s="16">
        <f ca="1" t="shared" si="7353"/>
        <v>0.681095181218644</v>
      </c>
      <c r="Y988" s="18">
        <f ca="1">IF(X988&lt;=('Ejercicio 3 - TIR'!$D$26-'Ejercicio 3 - TIR'!$C$26)/('Ejercicio 3 - TIR'!$E$26-'Ejercicio 3 - TIR'!$C$26),'Ejercicio 3 - TIR'!$C$26+SQRT(('Ejercicio 3 - TIR'!$E$26-'Ejercicio 3 - TIR'!$C$26)*('Ejercicio 3 - TIR'!$D$26-'Ejercicio 3 - TIR'!$C$26)*X988),'Ejercicio 3 - TIR'!$E$26-SQRT(('Ejercicio 3 - TIR'!$E$26-'Ejercicio 3 - TIR'!$C$26)*('Ejercicio 3 - TIR'!$E$26-'Ejercicio 3 - TIR'!$D$26)*(1-X988)))</f>
        <v>0.238501975692579</v>
      </c>
      <c r="Z988" s="16">
        <f ca="1" t="shared" si="7144"/>
        <v>1.13969206406097</v>
      </c>
      <c r="AA988" s="16">
        <f ca="1" t="shared" si="7145"/>
        <v>1.33026440920345</v>
      </c>
      <c r="AB988" s="16">
        <f ca="1" t="shared" si="7146"/>
        <v>1.56639182632589</v>
      </c>
      <c r="AC988" s="16">
        <f ca="1" t="shared" si="7147"/>
        <v>1.93795516362949</v>
      </c>
      <c r="AD988" s="16">
        <f ca="1" t="shared" si="7148"/>
        <v>2.40016129895876</v>
      </c>
      <c r="AE988" s="15">
        <f ca="1" t="shared" si="7149"/>
        <v>4638.60014911278</v>
      </c>
      <c r="AF988" s="15">
        <f ca="1" t="shared" si="7150"/>
        <v>5414.23853115508</v>
      </c>
      <c r="AG988" s="15">
        <f ca="1" t="shared" si="7151"/>
        <v>6375.28819256182</v>
      </c>
      <c r="AH988" s="15">
        <f ca="1" t="shared" si="7152"/>
        <v>7887.5684006735</v>
      </c>
      <c r="AI988" s="15">
        <f ca="1" t="shared" si="7153"/>
        <v>9768.76904764448</v>
      </c>
      <c r="AJ988" s="17">
        <f ca="1" t="shared" si="7154"/>
        <v>45366.6853650045</v>
      </c>
      <c r="AK988" s="17">
        <f ca="1" t="shared" si="7155"/>
        <v>51339.6376681456</v>
      </c>
      <c r="AL988" s="17">
        <f ca="1" t="shared" si="7156"/>
        <v>58034.0074467737</v>
      </c>
      <c r="AM988" s="17">
        <f ca="1" t="shared" si="7157"/>
        <v>74911.3490236116</v>
      </c>
      <c r="AN988" s="17">
        <f ca="1" t="shared" si="7158"/>
        <v>91444.9515943415</v>
      </c>
      <c r="AO988" s="17">
        <f ca="1">C988/'Ejercicio 3 - TIR'!$D$7</f>
        <v>15105.4283426853</v>
      </c>
      <c r="AP988" s="17">
        <f ca="1" t="shared" si="7159"/>
        <v>30261.2570223192</v>
      </c>
      <c r="AQ988" s="17">
        <f ca="1" t="shared" si="7160"/>
        <v>36234.2093254604</v>
      </c>
      <c r="AR988" s="17">
        <f ca="1" t="shared" si="7161"/>
        <v>42928.5791040885</v>
      </c>
      <c r="AS988" s="17">
        <f ca="1" t="shared" si="7162"/>
        <v>59805.9206809264</v>
      </c>
      <c r="AT988" s="17">
        <f ca="1" t="shared" si="7163"/>
        <v>76339.5232516563</v>
      </c>
      <c r="AU988" s="17">
        <f ca="1">AP988*'Ejercicio 3 - TIR'!$D$5</f>
        <v>15130.6285111596</v>
      </c>
      <c r="AV988" s="17">
        <f ca="1">AQ988*'Ejercicio 3 - TIR'!$D$5</f>
        <v>18117.1046627302</v>
      </c>
      <c r="AW988" s="17">
        <f ca="1">AR988*'Ejercicio 3 - TIR'!$D$5</f>
        <v>21464.2895520442</v>
      </c>
      <c r="AX988" s="17">
        <f ca="1">AS988*'Ejercicio 3 - TIR'!$D$5</f>
        <v>29902.9603404632</v>
      </c>
      <c r="AY988" s="17">
        <f ca="1">AT988*'Ejercicio 3 - TIR'!$D$5</f>
        <v>38169.7616258281</v>
      </c>
      <c r="AZ988" s="17">
        <f ca="1" t="shared" ref="AZ988:BD988" si="7354">AJ988-AU988-AE988</f>
        <v>25597.4567047321</v>
      </c>
      <c r="BA988" s="17">
        <f ca="1" t="shared" si="7354"/>
        <v>27808.2944742604</v>
      </c>
      <c r="BB988" s="17">
        <f ca="1" t="shared" si="7354"/>
        <v>30194.4297021677</v>
      </c>
      <c r="BC988" s="17">
        <f ca="1" t="shared" si="7354"/>
        <v>37120.8202824749</v>
      </c>
      <c r="BD988" s="17">
        <f ca="1" t="shared" si="7354"/>
        <v>43506.4209208689</v>
      </c>
      <c r="BE988" s="17">
        <f ca="1" t="shared" ref="BE988:BI988" si="7355">AZ988/Z988</f>
        <v>22459.9762619412</v>
      </c>
      <c r="BF988" s="17">
        <f ca="1" t="shared" si="7355"/>
        <v>20904.3362220836</v>
      </c>
      <c r="BG988" s="17">
        <f ca="1" t="shared" si="7355"/>
        <v>19276.4218982114</v>
      </c>
      <c r="BH988" s="17">
        <f ca="1" t="shared" si="7355"/>
        <v>19154.6331819944</v>
      </c>
      <c r="BI988" s="17">
        <f ca="1" t="shared" si="7355"/>
        <v>18126.4571425857</v>
      </c>
      <c r="BJ988" s="17">
        <f ca="1" t="shared" si="7166"/>
        <v>79699.5064400067</v>
      </c>
      <c r="BK988" s="17">
        <f ca="1" t="shared" si="7167"/>
        <v>36255.4645123079</v>
      </c>
      <c r="BL988" s="17">
        <f ca="1" t="shared" si="7168"/>
        <v>115954.970952315</v>
      </c>
      <c r="BM988" s="17">
        <f ca="1">BK988*'Ejercicio 3 - TIR'!$D$5</f>
        <v>18127.732256154</v>
      </c>
      <c r="BN988" s="17">
        <f ca="1" t="shared" si="7169"/>
        <v>97827.2386961606</v>
      </c>
      <c r="BO988" s="17">
        <f ca="1" t="shared" si="7170"/>
        <v>40758.6101561591</v>
      </c>
      <c r="BP988" s="17">
        <f ca="1" t="shared" si="7171"/>
        <v>-108733.037698243</v>
      </c>
      <c r="BQ988" s="17">
        <f ca="1" t="shared" ref="BQ988:BT988" si="7356">BE988</f>
        <v>22459.9762619412</v>
      </c>
      <c r="BR988" s="17">
        <f ca="1" t="shared" si="7356"/>
        <v>20904.3362220836</v>
      </c>
      <c r="BS988" s="17">
        <f ca="1" t="shared" si="7356"/>
        <v>19276.4218982114</v>
      </c>
      <c r="BT988" s="17">
        <f ca="1" t="shared" si="7356"/>
        <v>19154.6331819944</v>
      </c>
      <c r="BU988" s="17">
        <f ca="1" t="shared" si="7173"/>
        <v>58885.0672987449</v>
      </c>
      <c r="BV988" s="19">
        <f ca="1" t="shared" si="7174"/>
        <v>7.83320092340436</v>
      </c>
    </row>
    <row r="989" ht="15" customHeight="1" spans="1:74">
      <c r="A989" s="15">
        <v>988</v>
      </c>
      <c r="B989" s="16">
        <f ca="1" t="shared" ref="B989:F989" si="7357">RAND()</f>
        <v>0.727518957666869</v>
      </c>
      <c r="C989" s="17">
        <f ca="1">IF(B989&lt;=('Ejercicio 3 - TIR'!$D$13-'Ejercicio 3 - TIR'!$C$13)/('Ejercicio 3 - TIR'!$E$13-'Ejercicio 3 - TIR'!$C$13),'Ejercicio 3 - TIR'!$C$13+SQRT(('Ejercicio 3 - TIR'!$E$13-'Ejercicio 3 - TIR'!$C$13)*('Ejercicio 3 - TIR'!$D$13-'Ejercicio 3 - TIR'!$C$13)*B989),'Ejercicio 3 - TIR'!$E$13-SQRT(('Ejercicio 3 - TIR'!$E$13-'Ejercicio 3 - TIR'!$C$13)*('Ejercicio 3 - TIR'!$E$13-'Ejercicio 3 - TIR'!$D$13)*(1-B989)))</f>
        <v>81917.4877077394</v>
      </c>
      <c r="D989" s="16">
        <f ca="1" t="shared" si="7357"/>
        <v>0.775198539266783</v>
      </c>
      <c r="E989" s="17">
        <f ca="1">IF(D989&lt;=('Ejercicio 3 - TIR'!$D$14-'Ejercicio 3 - TIR'!$C$14)/('Ejercicio 3 - TIR'!$E$14-'Ejercicio 3 - TIR'!$C$14),'Ejercicio 3 - TIR'!$C$14+SQRT(('Ejercicio 3 - TIR'!$E$14-'Ejercicio 3 - TIR'!$C$14)*('Ejercicio 3 - TIR'!$D$14-'Ejercicio 3 - TIR'!$C$14)*D989),'Ejercicio 3 - TIR'!$E$14-SQRT(('Ejercicio 3 - TIR'!$E$14-'Ejercicio 3 - TIR'!$C$14)*('Ejercicio 3 - TIR'!$E$14-'Ejercicio 3 - TIR'!$D$14)*(1-D989)))</f>
        <v>34193.0886772758</v>
      </c>
      <c r="F989" s="16">
        <f ca="1" t="shared" si="7357"/>
        <v>0.594103077720091</v>
      </c>
      <c r="G989" s="17">
        <f ca="1">IF(F989&lt;=('Ejercicio 3 - TIR'!$D$18-'Ejercicio 3 - TIR'!$C$18)/('Ejercicio 3 - TIR'!$E$18-'Ejercicio 3 - TIR'!$C$18),'Ejercicio 3 - TIR'!$C$18+SQRT(('Ejercicio 3 - TIR'!$E$18-'Ejercicio 3 - TIR'!$C$18)*('Ejercicio 3 - TIR'!$D$18-'Ejercicio 3 - TIR'!$C$18)*F989),'Ejercicio 3 - TIR'!$E$18-SQRT(('Ejercicio 3 - TIR'!$E$18-'Ejercicio 3 - TIR'!$C$18)*('Ejercicio 3 - TIR'!$E$18-'Ejercicio 3 - TIR'!$D$18)*(1-F989)))</f>
        <v>39440.0986042527</v>
      </c>
      <c r="H989" s="16">
        <f ca="1" t="shared" ref="H989:L989" si="7358">RAND()</f>
        <v>0.513431864389789</v>
      </c>
      <c r="I989" s="17">
        <f ca="1">IF(H989&lt;=('Ejercicio 3 - TIR'!$D$18-'Ejercicio 3 - TIR'!$C$18)/('Ejercicio 3 - TIR'!$E$18-'Ejercicio 3 - TIR'!$C$18),'Ejercicio 3 - TIR'!$C$18+SQRT(('Ejercicio 3 - TIR'!$E$18-'Ejercicio 3 - TIR'!$C$18)*('Ejercicio 3 - TIR'!$D$18-'Ejercicio 3 - TIR'!$C$18)*H989),'Ejercicio 3 - TIR'!$E$18-SQRT(('Ejercicio 3 - TIR'!$E$18-'Ejercicio 3 - TIR'!$C$18)*('Ejercicio 3 - TIR'!$E$18-'Ejercicio 3 - TIR'!$D$18)*(1-H989)))</f>
        <v>38775.8064961842</v>
      </c>
      <c r="J989" s="16">
        <f ca="1" t="shared" si="7358"/>
        <v>0.934508993254174</v>
      </c>
      <c r="K989" s="17">
        <f ca="1">IF(J989&lt;=('Ejercicio 3 - TIR'!$D$18-'Ejercicio 3 - TIR'!$C$18)/('Ejercicio 3 - TIR'!$E$18-'Ejercicio 3 - TIR'!$C$18),'Ejercicio 3 - TIR'!$C$18+SQRT(('Ejercicio 3 - TIR'!$E$18-'Ejercicio 3 - TIR'!$C$18)*('Ejercicio 3 - TIR'!$D$18-'Ejercicio 3 - TIR'!$C$18)*J989),'Ejercicio 3 - TIR'!$E$18-SQRT(('Ejercicio 3 - TIR'!$E$18-'Ejercicio 3 - TIR'!$C$18)*('Ejercicio 3 - TIR'!$E$18-'Ejercicio 3 - TIR'!$D$18)*(1-J989)))</f>
        <v>42783.7361380158</v>
      </c>
      <c r="L989" s="16">
        <f ca="1" t="shared" si="7358"/>
        <v>0.380831769375442</v>
      </c>
      <c r="M989" s="17">
        <f ca="1">IF(L989&lt;=('Ejercicio 3 - TIR'!$D$18-'Ejercicio 3 - TIR'!$C$18)/('Ejercicio 3 - TIR'!$E$18-'Ejercicio 3 - TIR'!$C$18),'Ejercicio 3 - TIR'!$C$18+SQRT(('Ejercicio 3 - TIR'!$E$18-'Ejercicio 3 - TIR'!$C$18)*('Ejercicio 3 - TIR'!$D$18-'Ejercicio 3 - TIR'!$C$18)*L989),'Ejercicio 3 - TIR'!$E$18-SQRT(('Ejercicio 3 - TIR'!$E$18-'Ejercicio 3 - TIR'!$C$18)*('Ejercicio 3 - TIR'!$E$18-'Ejercicio 3 - TIR'!$D$18)*(1-L989)))</f>
        <v>37558.0927095608</v>
      </c>
      <c r="N989" s="16">
        <f ca="1" t="shared" ref="N989:R989" si="7359">RAND()</f>
        <v>0.94331124001442</v>
      </c>
      <c r="O989" s="17">
        <f ca="1">IF(N989&lt;=('Ejercicio 3 - TIR'!$D$18-'Ejercicio 3 - TIR'!$C$18)/('Ejercicio 3 - TIR'!$E$18-'Ejercicio 3 - TIR'!$C$18),'Ejercicio 3 - TIR'!$C$18+SQRT(('Ejercicio 3 - TIR'!$E$18-'Ejercicio 3 - TIR'!$C$18)*('Ejercicio 3 - TIR'!$D$18-'Ejercicio 3 - TIR'!$C$18)*N989),'Ejercicio 3 - TIR'!$E$18-SQRT(('Ejercicio 3 - TIR'!$E$18-'Ejercicio 3 - TIR'!$C$18)*('Ejercicio 3 - TIR'!$E$18-'Ejercicio 3 - TIR'!$D$18)*(1-N989)))</f>
        <v>42938.0453450867</v>
      </c>
      <c r="P989" s="16">
        <f ca="1" t="shared" si="7359"/>
        <v>0.0501714851668182</v>
      </c>
      <c r="Q989" s="18">
        <f ca="1">IF(P989&lt;=('Ejercicio 3 - TIR'!$D$22-'Ejercicio 3 - TIR'!$C$22)/('Ejercicio 3 - TIR'!$E$22-'Ejercicio 3 - TIR'!$C$22),'Ejercicio 3 - TIR'!$C$22+SQRT(('Ejercicio 3 - TIR'!$E$22-'Ejercicio 3 - TIR'!$C$22)*('Ejercicio 3 - TIR'!$D$22-'Ejercicio 3 - TIR'!$C$22)*P989),'Ejercicio 3 - TIR'!$E$22-SQRT(('Ejercicio 3 - TIR'!$E$22-'Ejercicio 3 - TIR'!$C$22)*('Ejercicio 3 - TIR'!$E$22-'Ejercicio 3 - TIR'!$D$22)*(1-P989)))</f>
        <v>0.129503087566695</v>
      </c>
      <c r="R989" s="16">
        <f ca="1" t="shared" si="7359"/>
        <v>0.783591546074223</v>
      </c>
      <c r="S989" s="18">
        <f ca="1">IF(R989&lt;=('Ejercicio 3 - TIR'!$D$23-'Ejercicio 3 - TIR'!$C$23)/('Ejercicio 3 - TIR'!$E$23-'Ejercicio 3 - TIR'!$C$23),'Ejercicio 3 - TIR'!$C$23+SQRT(('Ejercicio 3 - TIR'!$E$23-'Ejercicio 3 - TIR'!$C$23)*('Ejercicio 3 - TIR'!$D$23-'Ejercicio 3 - TIR'!$C$23)*R989),'Ejercicio 3 - TIR'!$E$23-SQRT(('Ejercicio 3 - TIR'!$E$23-'Ejercicio 3 - TIR'!$C$23)*('Ejercicio 3 - TIR'!$E$23-'Ejercicio 3 - TIR'!$D$23)*(1-R989)))</f>
        <v>0.160263353449322</v>
      </c>
      <c r="T989" s="16">
        <f ca="1" t="shared" ref="T989:X989" si="7360">RAND()</f>
        <v>0.251829624647912</v>
      </c>
      <c r="U989" s="18">
        <f ca="1">IF(T989&lt;=('Ejercicio 3 - TIR'!$D$24-'Ejercicio 3 - TIR'!$C$24)/('Ejercicio 3 - TIR'!$E$24-'Ejercicio 3 - TIR'!$C$24),'Ejercicio 3 - TIR'!$C$24+SQRT(('Ejercicio 3 - TIR'!$E$24-'Ejercicio 3 - TIR'!$C$24)*('Ejercicio 3 - TIR'!$D$24-'Ejercicio 3 - TIR'!$C$24)*T989),'Ejercicio 3 - TIR'!$E$24-SQRT(('Ejercicio 3 - TIR'!$E$24-'Ejercicio 3 - TIR'!$C$24)*('Ejercicio 3 - TIR'!$E$24-'Ejercicio 3 - TIR'!$D$24)*(1-T989)))</f>
        <v>0.172996569565059</v>
      </c>
      <c r="V989" s="16">
        <f ca="1" t="shared" si="7360"/>
        <v>0.140695920767327</v>
      </c>
      <c r="W989" s="18">
        <f ca="1">IF(V989&lt;=('Ejercicio 3 - TIR'!$D$25-'Ejercicio 3 - TIR'!$C$25)/('Ejercicio 3 - TIR'!$E$25-'Ejercicio 3 - TIR'!$C$25),'Ejercicio 3 - TIR'!$C$25+SQRT(('Ejercicio 3 - TIR'!$E$25-'Ejercicio 3 - TIR'!$C$25)*('Ejercicio 3 - TIR'!$D$25-'Ejercicio 3 - TIR'!$C$25)*V989),'Ejercicio 3 - TIR'!$E$25-SQRT(('Ejercicio 3 - TIR'!$E$25-'Ejercicio 3 - TIR'!$C$25)*('Ejercicio 3 - TIR'!$E$25-'Ejercicio 3 - TIR'!$D$25)*(1-V989)))</f>
        <v>0.194034752903926</v>
      </c>
      <c r="X989" s="16">
        <f ca="1" t="shared" si="7360"/>
        <v>0.149354344768974</v>
      </c>
      <c r="Y989" s="18">
        <f ca="1">IF(X989&lt;=('Ejercicio 3 - TIR'!$D$26-'Ejercicio 3 - TIR'!$C$26)/('Ejercicio 3 - TIR'!$E$26-'Ejercicio 3 - TIR'!$C$26),'Ejercicio 3 - TIR'!$C$26+SQRT(('Ejercicio 3 - TIR'!$E$26-'Ejercicio 3 - TIR'!$C$26)*('Ejercicio 3 - TIR'!$D$26-'Ejercicio 3 - TIR'!$C$26)*X989),'Ejercicio 3 - TIR'!$E$26-SQRT(('Ejercicio 3 - TIR'!$E$26-'Ejercicio 3 - TIR'!$C$26)*('Ejercicio 3 - TIR'!$E$26-'Ejercicio 3 - TIR'!$D$26)*(1-X989)))</f>
        <v>0.210081253219763</v>
      </c>
      <c r="Z989" s="16">
        <f ca="1" t="shared" si="7144"/>
        <v>1.12950308756669</v>
      </c>
      <c r="AA989" s="16">
        <f ca="1" t="shared" si="7145"/>
        <v>1.3105210401115</v>
      </c>
      <c r="AB989" s="16">
        <f ca="1" t="shared" si="7146"/>
        <v>1.53723668439362</v>
      </c>
      <c r="AC989" s="16">
        <f ca="1" t="shared" si="7147"/>
        <v>1.83551402460478</v>
      </c>
      <c r="AD989" s="16">
        <f ca="1" t="shared" si="7148"/>
        <v>2.22112111119621</v>
      </c>
      <c r="AE989" s="15">
        <f ca="1" t="shared" si="7149"/>
        <v>4428.11055714902</v>
      </c>
      <c r="AF989" s="15">
        <f ca="1" t="shared" si="7150"/>
        <v>5137.77440448206</v>
      </c>
      <c r="AG989" s="15">
        <f ca="1" t="shared" si="7151"/>
        <v>6026.59175165662</v>
      </c>
      <c r="AH989" s="15">
        <f ca="1" t="shared" si="7152"/>
        <v>7195.95999304215</v>
      </c>
      <c r="AI989" s="15">
        <f ca="1" t="shared" si="7153"/>
        <v>8707.69628649973</v>
      </c>
      <c r="AJ989" s="17">
        <f ca="1" t="shared" si="7154"/>
        <v>44547.7131474383</v>
      </c>
      <c r="AK989" s="17">
        <f ca="1" t="shared" si="7155"/>
        <v>50816.5102605414</v>
      </c>
      <c r="AL989" s="17">
        <f ca="1" t="shared" si="7156"/>
        <v>65768.7286867749</v>
      </c>
      <c r="AM989" s="17">
        <f ca="1" t="shared" si="7157"/>
        <v>68938.4059058056</v>
      </c>
      <c r="AN989" s="17">
        <f ca="1" t="shared" si="7158"/>
        <v>95370.5989894722</v>
      </c>
      <c r="AO989" s="17">
        <f ca="1">C989/'Ejercicio 3 - TIR'!$D$7</f>
        <v>16383.4975415479</v>
      </c>
      <c r="AP989" s="17">
        <f ca="1" t="shared" si="7159"/>
        <v>28164.2156058904</v>
      </c>
      <c r="AQ989" s="17">
        <f ca="1" t="shared" si="7160"/>
        <v>34433.0127189935</v>
      </c>
      <c r="AR989" s="17">
        <f ca="1" t="shared" si="7161"/>
        <v>49385.231145227</v>
      </c>
      <c r="AS989" s="17">
        <f ca="1" t="shared" si="7162"/>
        <v>52554.9083642577</v>
      </c>
      <c r="AT989" s="17">
        <f ca="1" t="shared" si="7163"/>
        <v>78987.1014479244</v>
      </c>
      <c r="AU989" s="17">
        <f ca="1">AP989*'Ejercicio 3 - TIR'!$D$5</f>
        <v>14082.1078029452</v>
      </c>
      <c r="AV989" s="17">
        <f ca="1">AQ989*'Ejercicio 3 - TIR'!$D$5</f>
        <v>17216.5063594968</v>
      </c>
      <c r="AW989" s="17">
        <f ca="1">AR989*'Ejercicio 3 - TIR'!$D$5</f>
        <v>24692.6155726135</v>
      </c>
      <c r="AX989" s="17">
        <f ca="1">AS989*'Ejercicio 3 - TIR'!$D$5</f>
        <v>26277.4541821289</v>
      </c>
      <c r="AY989" s="17">
        <f ca="1">AT989*'Ejercicio 3 - TIR'!$D$5</f>
        <v>39493.5507239622</v>
      </c>
      <c r="AZ989" s="17">
        <f ca="1" t="shared" ref="AZ989:BD989" si="7361">AJ989-AU989-AE989</f>
        <v>26037.4947873441</v>
      </c>
      <c r="BA989" s="17">
        <f ca="1" t="shared" si="7361"/>
        <v>28462.2294965626</v>
      </c>
      <c r="BB989" s="17">
        <f ca="1" t="shared" si="7361"/>
        <v>35049.5213625048</v>
      </c>
      <c r="BC989" s="17">
        <f ca="1" t="shared" si="7361"/>
        <v>35464.9917306346</v>
      </c>
      <c r="BD989" s="17">
        <f ca="1" t="shared" si="7361"/>
        <v>47169.3519790103</v>
      </c>
      <c r="BE989" s="17">
        <f ca="1" t="shared" ref="BE989:BI989" si="7362">AZ989/Z989</f>
        <v>23052.1678727209</v>
      </c>
      <c r="BF989" s="17">
        <f ca="1" t="shared" si="7362"/>
        <v>21718.254515121</v>
      </c>
      <c r="BG989" s="17">
        <f ca="1" t="shared" si="7362"/>
        <v>22800.3414947975</v>
      </c>
      <c r="BH989" s="17">
        <f ca="1" t="shared" si="7362"/>
        <v>19321.5585690067</v>
      </c>
      <c r="BI989" s="17">
        <f ca="1" t="shared" si="7362"/>
        <v>21236.7311900461</v>
      </c>
      <c r="BJ989" s="17">
        <f ca="1" t="shared" si="7166"/>
        <v>75946.9911181013</v>
      </c>
      <c r="BK989" s="17">
        <f ca="1" t="shared" si="7167"/>
        <v>36389.7322647632</v>
      </c>
      <c r="BL989" s="17">
        <f ca="1" t="shared" si="7168"/>
        <v>112336.723382864</v>
      </c>
      <c r="BM989" s="17">
        <f ca="1">BK989*'Ejercicio 3 - TIR'!$D$5</f>
        <v>18194.8661323816</v>
      </c>
      <c r="BN989" s="17">
        <f ca="1" t="shared" si="7169"/>
        <v>94141.8572504829</v>
      </c>
      <c r="BO989" s="17">
        <f ca="1" t="shared" si="7170"/>
        <v>42384.8374480497</v>
      </c>
      <c r="BP989" s="17">
        <f ca="1" t="shared" si="7171"/>
        <v>-116110.576385015</v>
      </c>
      <c r="BQ989" s="17">
        <f ca="1" t="shared" ref="BQ989:BT989" si="7363">BE989</f>
        <v>23052.1678727209</v>
      </c>
      <c r="BR989" s="17">
        <f ca="1" t="shared" si="7363"/>
        <v>21718.254515121</v>
      </c>
      <c r="BS989" s="17">
        <f ca="1" t="shared" si="7363"/>
        <v>22800.3414947975</v>
      </c>
      <c r="BT989" s="17">
        <f ca="1" t="shared" si="7363"/>
        <v>19321.5585690067</v>
      </c>
      <c r="BU989" s="17">
        <f ca="1" t="shared" si="7173"/>
        <v>63621.5686380958</v>
      </c>
      <c r="BV989" s="19">
        <f ca="1" t="shared" si="7174"/>
        <v>7.84820367047752</v>
      </c>
    </row>
    <row r="990" ht="15" customHeight="1" spans="1:74">
      <c r="A990" s="15">
        <v>989</v>
      </c>
      <c r="B990" s="16">
        <f ca="1" t="shared" ref="B990:F990" si="7364">RAND()</f>
        <v>0.703366099740679</v>
      </c>
      <c r="C990" s="17">
        <f ca="1">IF(B990&lt;=('Ejercicio 3 - TIR'!$D$13-'Ejercicio 3 - TIR'!$C$13)/('Ejercicio 3 - TIR'!$E$13-'Ejercicio 3 - TIR'!$C$13),'Ejercicio 3 - TIR'!$C$13+SQRT(('Ejercicio 3 - TIR'!$E$13-'Ejercicio 3 - TIR'!$C$13)*('Ejercicio 3 - TIR'!$D$13-'Ejercicio 3 - TIR'!$C$13)*B990),'Ejercicio 3 - TIR'!$E$13-SQRT(('Ejercicio 3 - TIR'!$E$13-'Ejercicio 3 - TIR'!$C$13)*('Ejercicio 3 - TIR'!$E$13-'Ejercicio 3 - TIR'!$D$13)*(1-B990)))</f>
        <v>81133.079734329</v>
      </c>
      <c r="D990" s="16">
        <f ca="1" t="shared" si="7364"/>
        <v>0.502643244182562</v>
      </c>
      <c r="E990" s="17">
        <f ca="1">IF(D990&lt;=('Ejercicio 3 - TIR'!$D$14-'Ejercicio 3 - TIR'!$C$14)/('Ejercicio 3 - TIR'!$E$14-'Ejercicio 3 - TIR'!$C$14),'Ejercicio 3 - TIR'!$C$14+SQRT(('Ejercicio 3 - TIR'!$E$14-'Ejercicio 3 - TIR'!$C$14)*('Ejercicio 3 - TIR'!$D$14-'Ejercicio 3 - TIR'!$C$14)*D990),'Ejercicio 3 - TIR'!$E$14-SQRT(('Ejercicio 3 - TIR'!$E$14-'Ejercicio 3 - TIR'!$C$14)*('Ejercicio 3 - TIR'!$E$14-'Ejercicio 3 - TIR'!$D$14)*(1-D990)))</f>
        <v>31362.667461964</v>
      </c>
      <c r="F990" s="16">
        <f ca="1" t="shared" si="7364"/>
        <v>0.828001391919231</v>
      </c>
      <c r="G990" s="17">
        <f ca="1">IF(F990&lt;=('Ejercicio 3 - TIR'!$D$18-'Ejercicio 3 - TIR'!$C$18)/('Ejercicio 3 - TIR'!$E$18-'Ejercicio 3 - TIR'!$C$18),'Ejercicio 3 - TIR'!$C$18+SQRT(('Ejercicio 3 - TIR'!$E$18-'Ejercicio 3 - TIR'!$C$18)*('Ejercicio 3 - TIR'!$D$18-'Ejercicio 3 - TIR'!$C$18)*F990),'Ejercicio 3 - TIR'!$E$18-SQRT(('Ejercicio 3 - TIR'!$E$18-'Ejercicio 3 - TIR'!$C$18)*('Ejercicio 3 - TIR'!$E$18-'Ejercicio 3 - TIR'!$D$18)*(1-F990)))</f>
        <v>41408.3575336543</v>
      </c>
      <c r="H990" s="16">
        <f ca="1" t="shared" ref="H990:L990" si="7365">RAND()</f>
        <v>0.829295548639616</v>
      </c>
      <c r="I990" s="17">
        <f ca="1">IF(H990&lt;=('Ejercicio 3 - TIR'!$D$18-'Ejercicio 3 - TIR'!$C$18)/('Ejercicio 3 - TIR'!$E$18-'Ejercicio 3 - TIR'!$C$18),'Ejercicio 3 - TIR'!$C$18+SQRT(('Ejercicio 3 - TIR'!$E$18-'Ejercicio 3 - TIR'!$C$18)*('Ejercicio 3 - TIR'!$D$18-'Ejercicio 3 - TIR'!$C$18)*H990),'Ejercicio 3 - TIR'!$E$18-SQRT(('Ejercicio 3 - TIR'!$E$18-'Ejercicio 3 - TIR'!$C$18)*('Ejercicio 3 - TIR'!$E$18-'Ejercicio 3 - TIR'!$D$18)*(1-H990)))</f>
        <v>41421.8952150574</v>
      </c>
      <c r="J990" s="16">
        <f ca="1" t="shared" si="7365"/>
        <v>0.340432968100588</v>
      </c>
      <c r="K990" s="17">
        <f ca="1">IF(J990&lt;=('Ejercicio 3 - TIR'!$D$18-'Ejercicio 3 - TIR'!$C$18)/('Ejercicio 3 - TIR'!$E$18-'Ejercicio 3 - TIR'!$C$18),'Ejercicio 3 - TIR'!$C$18+SQRT(('Ejercicio 3 - TIR'!$E$18-'Ejercicio 3 - TIR'!$C$18)*('Ejercicio 3 - TIR'!$D$18-'Ejercicio 3 - TIR'!$C$18)*J990),'Ejercicio 3 - TIR'!$E$18-SQRT(('Ejercicio 3 - TIR'!$E$18-'Ejercicio 3 - TIR'!$C$18)*('Ejercicio 3 - TIR'!$E$18-'Ejercicio 3 - TIR'!$D$18)*(1-J990)))</f>
        <v>37145.9740564242</v>
      </c>
      <c r="L990" s="16">
        <f ca="1" t="shared" si="7365"/>
        <v>0.0975204341550129</v>
      </c>
      <c r="M990" s="17">
        <f ca="1">IF(L990&lt;=('Ejercicio 3 - TIR'!$D$18-'Ejercicio 3 - TIR'!$C$18)/('Ejercicio 3 - TIR'!$E$18-'Ejercicio 3 - TIR'!$C$18),'Ejercicio 3 - TIR'!$C$18+SQRT(('Ejercicio 3 - TIR'!$E$18-'Ejercicio 3 - TIR'!$C$18)*('Ejercicio 3 - TIR'!$D$18-'Ejercicio 3 - TIR'!$C$18)*L990),'Ejercicio 3 - TIR'!$E$18-SQRT(('Ejercicio 3 - TIR'!$E$18-'Ejercicio 3 - TIR'!$C$18)*('Ejercicio 3 - TIR'!$E$18-'Ejercicio 3 - TIR'!$D$18)*(1-L990)))</f>
        <v>33824.6653609502</v>
      </c>
      <c r="N990" s="16">
        <f ca="1" t="shared" ref="N990:R990" si="7366">RAND()</f>
        <v>0.153041259621442</v>
      </c>
      <c r="O990" s="17">
        <f ca="1">IF(N990&lt;=('Ejercicio 3 - TIR'!$D$18-'Ejercicio 3 - TIR'!$C$18)/('Ejercicio 3 - TIR'!$E$18-'Ejercicio 3 - TIR'!$C$18),'Ejercicio 3 - TIR'!$C$18+SQRT(('Ejercicio 3 - TIR'!$E$18-'Ejercicio 3 - TIR'!$C$18)*('Ejercicio 3 - TIR'!$D$18-'Ejercicio 3 - TIR'!$C$18)*N990),'Ejercicio 3 - TIR'!$E$18-SQRT(('Ejercicio 3 - TIR'!$E$18-'Ejercicio 3 - TIR'!$C$18)*('Ejercicio 3 - TIR'!$E$18-'Ejercicio 3 - TIR'!$D$18)*(1-N990)))</f>
        <v>34791.2617276889</v>
      </c>
      <c r="P990" s="16">
        <f ca="1" t="shared" si="7366"/>
        <v>0.269034562946591</v>
      </c>
      <c r="Q990" s="18">
        <f ca="1">IF(P990&lt;=('Ejercicio 3 - TIR'!$D$22-'Ejercicio 3 - TIR'!$C$22)/('Ejercicio 3 - TIR'!$E$22-'Ejercicio 3 - TIR'!$C$22),'Ejercicio 3 - TIR'!$C$22+SQRT(('Ejercicio 3 - TIR'!$E$22-'Ejercicio 3 - TIR'!$C$22)*('Ejercicio 3 - TIR'!$D$22-'Ejercicio 3 - TIR'!$C$22)*P990),'Ejercicio 3 - TIR'!$E$22-SQRT(('Ejercicio 3 - TIR'!$E$22-'Ejercicio 3 - TIR'!$C$22)*('Ejercicio 3 - TIR'!$E$22-'Ejercicio 3 - TIR'!$D$22)*(1-P990)))</f>
        <v>0.142005958586343</v>
      </c>
      <c r="R990" s="16">
        <f ca="1" t="shared" si="7366"/>
        <v>0.993572828409264</v>
      </c>
      <c r="S990" s="18">
        <f ca="1">IF(R990&lt;=('Ejercicio 3 - TIR'!$D$23-'Ejercicio 3 - TIR'!$C$23)/('Ejercicio 3 - TIR'!$E$23-'Ejercicio 3 - TIR'!$C$23),'Ejercicio 3 - TIR'!$C$23+SQRT(('Ejercicio 3 - TIR'!$E$23-'Ejercicio 3 - TIR'!$C$23)*('Ejercicio 3 - TIR'!$D$23-'Ejercicio 3 - TIR'!$C$23)*R990),'Ejercicio 3 - TIR'!$E$23-SQRT(('Ejercicio 3 - TIR'!$E$23-'Ejercicio 3 - TIR'!$C$23)*('Ejercicio 3 - TIR'!$E$23-'Ejercicio 3 - TIR'!$D$23)*(1-R990)))</f>
        <v>0.17659869012536</v>
      </c>
      <c r="T990" s="16">
        <f ca="1" t="shared" ref="T990:X990" si="7367">RAND()</f>
        <v>0.822983279611277</v>
      </c>
      <c r="U990" s="18">
        <f ca="1">IF(T990&lt;=('Ejercicio 3 - TIR'!$D$24-'Ejercicio 3 - TIR'!$C$24)/('Ejercicio 3 - TIR'!$E$24-'Ejercicio 3 - TIR'!$C$24),'Ejercicio 3 - TIR'!$C$24+SQRT(('Ejercicio 3 - TIR'!$E$24-'Ejercicio 3 - TIR'!$C$24)*('Ejercicio 3 - TIR'!$D$24-'Ejercicio 3 - TIR'!$C$24)*T990),'Ejercicio 3 - TIR'!$E$24-SQRT(('Ejercicio 3 - TIR'!$E$24-'Ejercicio 3 - TIR'!$C$24)*('Ejercicio 3 - TIR'!$E$24-'Ejercicio 3 - TIR'!$D$24)*(1-T990)))</f>
        <v>0.19773687315114</v>
      </c>
      <c r="V990" s="16">
        <f ca="1" t="shared" si="7367"/>
        <v>0.413687616097403</v>
      </c>
      <c r="W990" s="18">
        <f ca="1">IF(V990&lt;=('Ejercicio 3 - TIR'!$D$25-'Ejercicio 3 - TIR'!$C$25)/('Ejercicio 3 - TIR'!$E$25-'Ejercicio 3 - TIR'!$C$25),'Ejercicio 3 - TIR'!$C$25+SQRT(('Ejercicio 3 - TIR'!$E$25-'Ejercicio 3 - TIR'!$C$25)*('Ejercicio 3 - TIR'!$D$25-'Ejercicio 3 - TIR'!$C$25)*V990),'Ejercicio 3 - TIR'!$E$25-SQRT(('Ejercicio 3 - TIR'!$E$25-'Ejercicio 3 - TIR'!$C$25)*('Ejercicio 3 - TIR'!$E$25-'Ejercicio 3 - TIR'!$D$25)*(1-V990)))</f>
        <v>0.204699963094286</v>
      </c>
      <c r="X990" s="16">
        <f ca="1" t="shared" si="7367"/>
        <v>0.909630000828656</v>
      </c>
      <c r="Y990" s="18">
        <f ca="1">IF(X990&lt;=('Ejercicio 3 - TIR'!$D$26-'Ejercicio 3 - TIR'!$C$26)/('Ejercicio 3 - TIR'!$E$26-'Ejercicio 3 - TIR'!$C$26),'Ejercicio 3 - TIR'!$C$26+SQRT(('Ejercicio 3 - TIR'!$E$26-'Ejercicio 3 - TIR'!$C$26)*('Ejercicio 3 - TIR'!$D$26-'Ejercicio 3 - TIR'!$C$26)*X990),'Ejercicio 3 - TIR'!$E$26-SQRT(('Ejercicio 3 - TIR'!$E$26-'Ejercicio 3 - TIR'!$C$26)*('Ejercicio 3 - TIR'!$E$26-'Ejercicio 3 - TIR'!$D$26)*(1-X990)))</f>
        <v>0.257909323334826</v>
      </c>
      <c r="Z990" s="16">
        <f ca="1" t="shared" si="7144"/>
        <v>1.14200595858634</v>
      </c>
      <c r="AA990" s="16">
        <f ca="1" t="shared" si="7145"/>
        <v>1.34368271498805</v>
      </c>
      <c r="AB990" s="16">
        <f ca="1" t="shared" si="7146"/>
        <v>1.60937833355702</v>
      </c>
      <c r="AC990" s="16">
        <f ca="1" t="shared" si="7147"/>
        <v>1.93881801904088</v>
      </c>
      <c r="AD990" s="16">
        <f ca="1" t="shared" si="7148"/>
        <v>2.43885726240109</v>
      </c>
      <c r="AE990" s="15">
        <f ca="1" t="shared" si="7149"/>
        <v>4453.68565676092</v>
      </c>
      <c r="AF990" s="15">
        <f ca="1" t="shared" si="7150"/>
        <v>5240.200709975</v>
      </c>
      <c r="AG990" s="15">
        <f ca="1" t="shared" si="7151"/>
        <v>6276.38161304984</v>
      </c>
      <c r="AH990" s="15">
        <f ca="1" t="shared" si="7152"/>
        <v>7561.1566976068</v>
      </c>
      <c r="AI990" s="15">
        <f ca="1" t="shared" si="7153"/>
        <v>9511.24950511515</v>
      </c>
      <c r="AJ990" s="17">
        <f ca="1" t="shared" si="7154"/>
        <v>47288.5910387069</v>
      </c>
      <c r="AK990" s="17">
        <f ca="1" t="shared" si="7155"/>
        <v>55657.8846225188</v>
      </c>
      <c r="AL990" s="17">
        <f ca="1" t="shared" si="7156"/>
        <v>59781.9258252803</v>
      </c>
      <c r="AM990" s="17">
        <f ca="1" t="shared" si="7157"/>
        <v>65579.8706898381</v>
      </c>
      <c r="AN990" s="17">
        <f ca="1" t="shared" si="7158"/>
        <v>84850.921332671</v>
      </c>
      <c r="AO990" s="17">
        <f ca="1">C990/'Ejercicio 3 - TIR'!$D$7</f>
        <v>16226.6159468658</v>
      </c>
      <c r="AP990" s="17">
        <f ca="1" t="shared" si="7159"/>
        <v>31061.9750918411</v>
      </c>
      <c r="AQ990" s="17">
        <f ca="1" t="shared" si="7160"/>
        <v>39431.268675653</v>
      </c>
      <c r="AR990" s="17">
        <f ca="1" t="shared" si="7161"/>
        <v>43555.3098784145</v>
      </c>
      <c r="AS990" s="17">
        <f ca="1" t="shared" si="7162"/>
        <v>49353.2547429723</v>
      </c>
      <c r="AT990" s="17">
        <f ca="1" t="shared" si="7163"/>
        <v>68624.3053858052</v>
      </c>
      <c r="AU990" s="17">
        <f ca="1">AP990*'Ejercicio 3 - TIR'!$D$5</f>
        <v>15530.9875459206</v>
      </c>
      <c r="AV990" s="17">
        <f ca="1">AQ990*'Ejercicio 3 - TIR'!$D$5</f>
        <v>19715.6343378265</v>
      </c>
      <c r="AW990" s="17">
        <f ca="1">AR990*'Ejercicio 3 - TIR'!$D$5</f>
        <v>21777.6549392072</v>
      </c>
      <c r="AX990" s="17">
        <f ca="1">AS990*'Ejercicio 3 - TIR'!$D$5</f>
        <v>24676.6273714862</v>
      </c>
      <c r="AY990" s="17">
        <f ca="1">AT990*'Ejercicio 3 - TIR'!$D$5</f>
        <v>34312.1526929026</v>
      </c>
      <c r="AZ990" s="17">
        <f ca="1" t="shared" ref="AZ990:BD990" si="7368">AJ990-AU990-AE990</f>
        <v>27303.9178360255</v>
      </c>
      <c r="BA990" s="17">
        <f ca="1" t="shared" si="7368"/>
        <v>30702.0495747173</v>
      </c>
      <c r="BB990" s="17">
        <f ca="1" t="shared" si="7368"/>
        <v>31727.8892730232</v>
      </c>
      <c r="BC990" s="17">
        <f ca="1" t="shared" si="7368"/>
        <v>33342.0866207452</v>
      </c>
      <c r="BD990" s="17">
        <f ca="1" t="shared" si="7368"/>
        <v>41027.5191346533</v>
      </c>
      <c r="BE990" s="17">
        <f ca="1" t="shared" ref="BE990:BI990" si="7369">AZ990/Z990</f>
        <v>23908.7350032956</v>
      </c>
      <c r="BF990" s="17">
        <f ca="1" t="shared" si="7369"/>
        <v>22849.1810099607</v>
      </c>
      <c r="BG990" s="17">
        <f ca="1" t="shared" si="7369"/>
        <v>19714.3758005607</v>
      </c>
      <c r="BH990" s="17">
        <f ca="1" t="shared" si="7369"/>
        <v>17197.1202522861</v>
      </c>
      <c r="BI990" s="17">
        <f ca="1" t="shared" si="7369"/>
        <v>16822.4355591279</v>
      </c>
      <c r="BJ990" s="17">
        <f ca="1" t="shared" si="7166"/>
        <v>76489.0693078811</v>
      </c>
      <c r="BK990" s="17">
        <f ca="1" t="shared" si="7167"/>
        <v>39574.4001462069</v>
      </c>
      <c r="BL990" s="17">
        <f ca="1" t="shared" si="7168"/>
        <v>116063.469454088</v>
      </c>
      <c r="BM990" s="17">
        <f ca="1">BK990*'Ejercicio 3 - TIR'!$D$5</f>
        <v>19787.2000731035</v>
      </c>
      <c r="BN990" s="17">
        <f ca="1" t="shared" si="7169"/>
        <v>96276.2693809846</v>
      </c>
      <c r="BO990" s="17">
        <f ca="1" t="shared" si="7170"/>
        <v>39475.9754353969</v>
      </c>
      <c r="BP990" s="17">
        <f ca="1" t="shared" si="7171"/>
        <v>-112495.747196293</v>
      </c>
      <c r="BQ990" s="17">
        <f ca="1" t="shared" ref="BQ990:BT990" si="7370">BE990</f>
        <v>23908.7350032956</v>
      </c>
      <c r="BR990" s="17">
        <f ca="1" t="shared" si="7370"/>
        <v>22849.1810099607</v>
      </c>
      <c r="BS990" s="17">
        <f ca="1" t="shared" si="7370"/>
        <v>19714.3758005607</v>
      </c>
      <c r="BT990" s="17">
        <f ca="1" t="shared" si="7370"/>
        <v>17197.1202522861</v>
      </c>
      <c r="BU990" s="17">
        <f ca="1" t="shared" si="7173"/>
        <v>56298.4109945247</v>
      </c>
      <c r="BV990" s="19">
        <f ca="1" t="shared" si="7174"/>
        <v>6.7539037155192</v>
      </c>
    </row>
    <row r="991" ht="15" customHeight="1" spans="1:74">
      <c r="A991" s="15">
        <v>990</v>
      </c>
      <c r="B991" s="16">
        <f ca="1" t="shared" ref="B991:F991" si="7371">RAND()</f>
        <v>0.755083444173581</v>
      </c>
      <c r="C991" s="17">
        <f ca="1">IF(B991&lt;=('Ejercicio 3 - TIR'!$D$13-'Ejercicio 3 - TIR'!$C$13)/('Ejercicio 3 - TIR'!$E$13-'Ejercicio 3 - TIR'!$C$13),'Ejercicio 3 - TIR'!$C$13+SQRT(('Ejercicio 3 - TIR'!$E$13-'Ejercicio 3 - TIR'!$C$13)*('Ejercicio 3 - TIR'!$D$13-'Ejercicio 3 - TIR'!$C$13)*B991),'Ejercicio 3 - TIR'!$E$13-SQRT(('Ejercicio 3 - TIR'!$E$13-'Ejercicio 3 - TIR'!$C$13)*('Ejercicio 3 - TIR'!$E$13-'Ejercicio 3 - TIR'!$D$13)*(1-B991)))</f>
        <v>82856.4919870027</v>
      </c>
      <c r="D991" s="16">
        <f ca="1" t="shared" si="7371"/>
        <v>0.602178508599633</v>
      </c>
      <c r="E991" s="17">
        <f ca="1">IF(D991&lt;=('Ejercicio 3 - TIR'!$D$14-'Ejercicio 3 - TIR'!$C$14)/('Ejercicio 3 - TIR'!$E$14-'Ejercicio 3 - TIR'!$C$14),'Ejercicio 3 - TIR'!$C$14+SQRT(('Ejercicio 3 - TIR'!$E$14-'Ejercicio 3 - TIR'!$C$14)*('Ejercicio 3 - TIR'!$D$14-'Ejercicio 3 - TIR'!$C$14)*D991),'Ejercicio 3 - TIR'!$E$14-SQRT(('Ejercicio 3 - TIR'!$E$14-'Ejercicio 3 - TIR'!$C$14)*('Ejercicio 3 - TIR'!$E$14-'Ejercicio 3 - TIR'!$D$14)*(1-D991)))</f>
        <v>32275.155424861</v>
      </c>
      <c r="F991" s="16">
        <f ca="1" t="shared" si="7371"/>
        <v>0.619804926292776</v>
      </c>
      <c r="G991" s="17">
        <f ca="1">IF(F991&lt;=('Ejercicio 3 - TIR'!$D$18-'Ejercicio 3 - TIR'!$C$18)/('Ejercicio 3 - TIR'!$E$18-'Ejercicio 3 - TIR'!$C$18),'Ejercicio 3 - TIR'!$C$18+SQRT(('Ejercicio 3 - TIR'!$E$18-'Ejercicio 3 - TIR'!$C$18)*('Ejercicio 3 - TIR'!$D$18-'Ejercicio 3 - TIR'!$C$18)*F991),'Ejercicio 3 - TIR'!$E$18-SQRT(('Ejercicio 3 - TIR'!$E$18-'Ejercicio 3 - TIR'!$C$18)*('Ejercicio 3 - TIR'!$E$18-'Ejercicio 3 - TIR'!$D$18)*(1-F991)))</f>
        <v>39642.133526555</v>
      </c>
      <c r="H991" s="16">
        <f ca="1" t="shared" ref="H991:L991" si="7372">RAND()</f>
        <v>0.0739983759922895</v>
      </c>
      <c r="I991" s="17">
        <f ca="1">IF(H991&lt;=('Ejercicio 3 - TIR'!$D$18-'Ejercicio 3 - TIR'!$C$18)/('Ejercicio 3 - TIR'!$E$18-'Ejercicio 3 - TIR'!$C$18),'Ejercicio 3 - TIR'!$C$18+SQRT(('Ejercicio 3 - TIR'!$E$18-'Ejercicio 3 - TIR'!$C$18)*('Ejercicio 3 - TIR'!$D$18-'Ejercicio 3 - TIR'!$C$18)*H991),'Ejercicio 3 - TIR'!$E$18-SQRT(('Ejercicio 3 - TIR'!$E$18-'Ejercicio 3 - TIR'!$C$18)*('Ejercicio 3 - TIR'!$E$18-'Ejercicio 3 - TIR'!$D$18)*(1-H991)))</f>
        <v>33331.6296911337</v>
      </c>
      <c r="J991" s="16">
        <f ca="1" t="shared" si="7372"/>
        <v>0.257550847891936</v>
      </c>
      <c r="K991" s="17">
        <f ca="1">IF(J991&lt;=('Ejercicio 3 - TIR'!$D$18-'Ejercicio 3 - TIR'!$C$18)/('Ejercicio 3 - TIR'!$E$18-'Ejercicio 3 - TIR'!$C$18),'Ejercicio 3 - TIR'!$C$18+SQRT(('Ejercicio 3 - TIR'!$E$18-'Ejercicio 3 - TIR'!$C$18)*('Ejercicio 3 - TIR'!$D$18-'Ejercicio 3 - TIR'!$C$18)*J991),'Ejercicio 3 - TIR'!$E$18-SQRT(('Ejercicio 3 - TIR'!$E$18-'Ejercicio 3 - TIR'!$C$18)*('Ejercicio 3 - TIR'!$E$18-'Ejercicio 3 - TIR'!$D$18)*(1-J991)))</f>
        <v>36215.5150376932</v>
      </c>
      <c r="L991" s="16">
        <f ca="1" t="shared" si="7372"/>
        <v>0.739526059199089</v>
      </c>
      <c r="M991" s="17">
        <f ca="1">IF(L991&lt;=('Ejercicio 3 - TIR'!$D$18-'Ejercicio 3 - TIR'!$C$18)/('Ejercicio 3 - TIR'!$E$18-'Ejercicio 3 - TIR'!$C$18),'Ejercicio 3 - TIR'!$C$18+SQRT(('Ejercicio 3 - TIR'!$E$18-'Ejercicio 3 - TIR'!$C$18)*('Ejercicio 3 - TIR'!$D$18-'Ejercicio 3 - TIR'!$C$18)*L991),'Ejercicio 3 - TIR'!$E$18-SQRT(('Ejercicio 3 - TIR'!$E$18-'Ejercicio 3 - TIR'!$C$18)*('Ejercicio 3 - TIR'!$E$18-'Ejercicio 3 - TIR'!$D$18)*(1-L991)))</f>
        <v>40580.0966571577</v>
      </c>
      <c r="N991" s="16">
        <f ca="1" t="shared" ref="N991:R991" si="7373">RAND()</f>
        <v>0.845969918108781</v>
      </c>
      <c r="O991" s="17">
        <f ca="1">IF(N991&lt;=('Ejercicio 3 - TIR'!$D$18-'Ejercicio 3 - TIR'!$C$18)/('Ejercicio 3 - TIR'!$E$18-'Ejercicio 3 - TIR'!$C$18),'Ejercicio 3 - TIR'!$C$18+SQRT(('Ejercicio 3 - TIR'!$E$18-'Ejercicio 3 - TIR'!$C$18)*('Ejercicio 3 - TIR'!$D$18-'Ejercicio 3 - TIR'!$C$18)*N991),'Ejercicio 3 - TIR'!$E$18-SQRT(('Ejercicio 3 - TIR'!$E$18-'Ejercicio 3 - TIR'!$C$18)*('Ejercicio 3 - TIR'!$E$18-'Ejercicio 3 - TIR'!$D$18)*(1-N991)))</f>
        <v>41601.1389934507</v>
      </c>
      <c r="P991" s="16">
        <f ca="1" t="shared" si="7373"/>
        <v>0.11884677293501</v>
      </c>
      <c r="Q991" s="18">
        <f ca="1">IF(P991&lt;=('Ejercicio 3 - TIR'!$D$22-'Ejercicio 3 - TIR'!$C$22)/('Ejercicio 3 - TIR'!$E$22-'Ejercicio 3 - TIR'!$C$22),'Ejercicio 3 - TIR'!$C$22+SQRT(('Ejercicio 3 - TIR'!$E$22-'Ejercicio 3 - TIR'!$C$22)*('Ejercicio 3 - TIR'!$D$22-'Ejercicio 3 - TIR'!$C$22)*P991),'Ejercicio 3 - TIR'!$E$22-SQRT(('Ejercicio 3 - TIR'!$E$22-'Ejercicio 3 - TIR'!$C$22)*('Ejercicio 3 - TIR'!$E$22-'Ejercicio 3 - TIR'!$D$22)*(1-P991)))</f>
        <v>0.134626147520212</v>
      </c>
      <c r="R991" s="16">
        <f ca="1" t="shared" si="7373"/>
        <v>0.683947747753507</v>
      </c>
      <c r="S991" s="18">
        <f ca="1">IF(R991&lt;=('Ejercicio 3 - TIR'!$D$23-'Ejercicio 3 - TIR'!$C$23)/('Ejercicio 3 - TIR'!$E$23-'Ejercicio 3 - TIR'!$C$23),'Ejercicio 3 - TIR'!$C$23+SQRT(('Ejercicio 3 - TIR'!$E$23-'Ejercicio 3 - TIR'!$C$23)*('Ejercicio 3 - TIR'!$D$23-'Ejercicio 3 - TIR'!$C$23)*R991),'Ejercicio 3 - TIR'!$E$23-SQRT(('Ejercicio 3 - TIR'!$E$23-'Ejercicio 3 - TIR'!$C$23)*('Ejercicio 3 - TIR'!$E$23-'Ejercicio 3 - TIR'!$D$23)*(1-R991)))</f>
        <v>0.156148499962399</v>
      </c>
      <c r="T991" s="16">
        <f ca="1" t="shared" ref="T991:X991" si="7374">RAND()</f>
        <v>0.269511564999336</v>
      </c>
      <c r="U991" s="18">
        <f ca="1">IF(T991&lt;=('Ejercicio 3 - TIR'!$D$24-'Ejercicio 3 - TIR'!$C$24)/('Ejercicio 3 - TIR'!$E$24-'Ejercicio 3 - TIR'!$C$24),'Ejercicio 3 - TIR'!$C$24+SQRT(('Ejercicio 3 - TIR'!$E$24-'Ejercicio 3 - TIR'!$C$24)*('Ejercicio 3 - TIR'!$D$24-'Ejercicio 3 - TIR'!$C$24)*T991),'Ejercicio 3 - TIR'!$E$24-SQRT(('Ejercicio 3 - TIR'!$E$24-'Ejercicio 3 - TIR'!$C$24)*('Ejercicio 3 - TIR'!$E$24-'Ejercicio 3 - TIR'!$D$24)*(1-T991)))</f>
        <v>0.173790214091063</v>
      </c>
      <c r="V991" s="16">
        <f ca="1" t="shared" si="7374"/>
        <v>0.885739136604555</v>
      </c>
      <c r="W991" s="18">
        <f ca="1">IF(V991&lt;=('Ejercicio 3 - TIR'!$D$25-'Ejercicio 3 - TIR'!$C$25)/('Ejercicio 3 - TIR'!$E$25-'Ejercicio 3 - TIR'!$C$25),'Ejercicio 3 - TIR'!$C$25+SQRT(('Ejercicio 3 - TIR'!$E$25-'Ejercicio 3 - TIR'!$C$25)*('Ejercicio 3 - TIR'!$D$25-'Ejercicio 3 - TIR'!$C$25)*V991),'Ejercicio 3 - TIR'!$E$25-SQRT(('Ejercicio 3 - TIR'!$E$25-'Ejercicio 3 - TIR'!$C$25)*('Ejercicio 3 - TIR'!$E$25-'Ejercicio 3 - TIR'!$D$25)*(1-V991)))</f>
        <v>0.230002174571118</v>
      </c>
      <c r="X991" s="16">
        <f ca="1" t="shared" si="7374"/>
        <v>0.781588941675261</v>
      </c>
      <c r="Y991" s="18">
        <f ca="1">IF(X991&lt;=('Ejercicio 3 - TIR'!$D$26-'Ejercicio 3 - TIR'!$C$26)/('Ejercicio 3 - TIR'!$E$26-'Ejercicio 3 - TIR'!$C$26),'Ejercicio 3 - TIR'!$C$26+SQRT(('Ejercicio 3 - TIR'!$E$26-'Ejercicio 3 - TIR'!$C$26)*('Ejercicio 3 - TIR'!$D$26-'Ejercicio 3 - TIR'!$C$26)*X991),'Ejercicio 3 - TIR'!$E$26-SQRT(('Ejercicio 3 - TIR'!$E$26-'Ejercicio 3 - TIR'!$C$26)*('Ejercicio 3 - TIR'!$E$26-'Ejercicio 3 - TIR'!$D$26)*(1-X991)))</f>
        <v>0.245657319339434</v>
      </c>
      <c r="Z991" s="16">
        <f ca="1" t="shared" si="7144"/>
        <v>1.13462614752021</v>
      </c>
      <c r="AA991" s="16">
        <f ca="1" t="shared" si="7145"/>
        <v>1.31179631847361</v>
      </c>
      <c r="AB991" s="16">
        <f ca="1" t="shared" si="7146"/>
        <v>1.53977368150501</v>
      </c>
      <c r="AC991" s="16">
        <f ca="1" t="shared" si="7147"/>
        <v>1.89392497659853</v>
      </c>
      <c r="AD991" s="16">
        <f ca="1" t="shared" si="7148"/>
        <v>2.35918150937973</v>
      </c>
      <c r="AE991" s="15">
        <f ca="1" t="shared" si="7149"/>
        <v>4345.07983546512</v>
      </c>
      <c r="AF991" s="15">
        <f ca="1" t="shared" si="7150"/>
        <v>5023.55753398986</v>
      </c>
      <c r="AG991" s="15">
        <f ca="1" t="shared" si="7151"/>
        <v>5896.60267332073</v>
      </c>
      <c r="AH991" s="15">
        <f ca="1" t="shared" si="7152"/>
        <v>7252.83411076637</v>
      </c>
      <c r="AI991" s="15">
        <f ca="1" t="shared" si="7153"/>
        <v>9034.54589603084</v>
      </c>
      <c r="AJ991" s="17">
        <f ca="1" t="shared" si="7154"/>
        <v>44979.001242717</v>
      </c>
      <c r="AK991" s="17">
        <f ca="1" t="shared" si="7155"/>
        <v>43724.3091175548</v>
      </c>
      <c r="AL991" s="17">
        <f ca="1" t="shared" si="7156"/>
        <v>55763.6969171888</v>
      </c>
      <c r="AM991" s="17">
        <f ca="1" t="shared" si="7157"/>
        <v>76855.6586117736</v>
      </c>
      <c r="AN991" s="17">
        <f ca="1" t="shared" si="7158"/>
        <v>98144.6378824849</v>
      </c>
      <c r="AO991" s="17">
        <f ca="1">C991/'Ejercicio 3 - TIR'!$D$7</f>
        <v>16571.2983974005</v>
      </c>
      <c r="AP991" s="17">
        <f ca="1" t="shared" si="7159"/>
        <v>28407.7028453164</v>
      </c>
      <c r="AQ991" s="17">
        <f ca="1" t="shared" si="7160"/>
        <v>27153.0107201542</v>
      </c>
      <c r="AR991" s="17">
        <f ca="1" t="shared" si="7161"/>
        <v>39192.3985197882</v>
      </c>
      <c r="AS991" s="17">
        <f ca="1" t="shared" si="7162"/>
        <v>60284.3602143731</v>
      </c>
      <c r="AT991" s="17">
        <f ca="1" t="shared" si="7163"/>
        <v>81573.3394850843</v>
      </c>
      <c r="AU991" s="17">
        <f ca="1">AP991*'Ejercicio 3 - TIR'!$D$5</f>
        <v>14203.8514226582</v>
      </c>
      <c r="AV991" s="17">
        <f ca="1">AQ991*'Ejercicio 3 - TIR'!$D$5</f>
        <v>13576.5053600771</v>
      </c>
      <c r="AW991" s="17">
        <f ca="1">AR991*'Ejercicio 3 - TIR'!$D$5</f>
        <v>19596.1992598941</v>
      </c>
      <c r="AX991" s="17">
        <f ca="1">AS991*'Ejercicio 3 - TIR'!$D$5</f>
        <v>30142.1801071865</v>
      </c>
      <c r="AY991" s="17">
        <f ca="1">AT991*'Ejercicio 3 - TIR'!$D$5</f>
        <v>40786.6697425422</v>
      </c>
      <c r="AZ991" s="17">
        <f ca="1" t="shared" ref="AZ991:BD991" si="7375">AJ991-AU991-AE991</f>
        <v>26430.0699845936</v>
      </c>
      <c r="BA991" s="17">
        <f ca="1" t="shared" si="7375"/>
        <v>25124.2462234878</v>
      </c>
      <c r="BB991" s="17">
        <f ca="1" t="shared" si="7375"/>
        <v>30270.8949839739</v>
      </c>
      <c r="BC991" s="17">
        <f ca="1" t="shared" si="7375"/>
        <v>39460.6443938207</v>
      </c>
      <c r="BD991" s="17">
        <f ca="1" t="shared" si="7375"/>
        <v>48323.4222439119</v>
      </c>
      <c r="BE991" s="17">
        <f ca="1" t="shared" ref="BE991:BI991" si="7376">AZ991/Z991</f>
        <v>23294.0780030127</v>
      </c>
      <c r="BF991" s="17">
        <f ca="1" t="shared" si="7376"/>
        <v>19152.5512533242</v>
      </c>
      <c r="BG991" s="17">
        <f ca="1" t="shared" si="7376"/>
        <v>19659.3144483328</v>
      </c>
      <c r="BH991" s="17">
        <f ca="1" t="shared" si="7376"/>
        <v>20835.378846258</v>
      </c>
      <c r="BI991" s="17">
        <f ca="1" t="shared" si="7376"/>
        <v>20483.1302940387</v>
      </c>
      <c r="BJ991" s="17">
        <f ca="1" t="shared" si="7166"/>
        <v>76142.9498906888</v>
      </c>
      <c r="BK991" s="17">
        <f ca="1" t="shared" si="7167"/>
        <v>39094.7007655613</v>
      </c>
      <c r="BL991" s="17">
        <f ca="1" t="shared" si="7168"/>
        <v>115237.65065625</v>
      </c>
      <c r="BM991" s="17">
        <f ca="1">BK991*'Ejercicio 3 - TIR'!$D$5</f>
        <v>19547.3503827806</v>
      </c>
      <c r="BN991" s="17">
        <f ca="1" t="shared" si="7169"/>
        <v>95690.3002734695</v>
      </c>
      <c r="BO991" s="17">
        <f ca="1" t="shared" si="7170"/>
        <v>40560.8046235612</v>
      </c>
      <c r="BP991" s="17">
        <f ca="1" t="shared" si="7171"/>
        <v>-115131.647411864</v>
      </c>
      <c r="BQ991" s="17">
        <f ca="1" t="shared" ref="BQ991:BT991" si="7377">BE991</f>
        <v>23294.0780030127</v>
      </c>
      <c r="BR991" s="17">
        <f ca="1" t="shared" si="7377"/>
        <v>19152.5512533242</v>
      </c>
      <c r="BS991" s="17">
        <f ca="1" t="shared" si="7377"/>
        <v>19659.3144483328</v>
      </c>
      <c r="BT991" s="17">
        <f ca="1" t="shared" si="7377"/>
        <v>20835.378846258</v>
      </c>
      <c r="BU991" s="17">
        <f ca="1" t="shared" si="7173"/>
        <v>61043.9349175999</v>
      </c>
      <c r="BV991" s="19">
        <f ca="1" t="shared" si="7174"/>
        <v>6.67796783806978</v>
      </c>
    </row>
    <row r="992" ht="15" customHeight="1" spans="1:74">
      <c r="A992" s="15">
        <v>991</v>
      </c>
      <c r="B992" s="16">
        <f ca="1" t="shared" ref="B992:F992" si="7378">RAND()</f>
        <v>0.794125710108421</v>
      </c>
      <c r="C992" s="17">
        <f ca="1">IF(B992&lt;=('Ejercicio 3 - TIR'!$D$13-'Ejercicio 3 - TIR'!$C$13)/('Ejercicio 3 - TIR'!$E$13-'Ejercicio 3 - TIR'!$C$13),'Ejercicio 3 - TIR'!$C$13+SQRT(('Ejercicio 3 - TIR'!$E$13-'Ejercicio 3 - TIR'!$C$13)*('Ejercicio 3 - TIR'!$D$13-'Ejercicio 3 - TIR'!$C$13)*B992),'Ejercicio 3 - TIR'!$E$13-SQRT(('Ejercicio 3 - TIR'!$E$13-'Ejercicio 3 - TIR'!$C$13)*('Ejercicio 3 - TIR'!$E$13-'Ejercicio 3 - TIR'!$D$13)*(1-B992)))</f>
        <v>84282.2028302343</v>
      </c>
      <c r="D992" s="16">
        <f ca="1" t="shared" si="7378"/>
        <v>0.929910921250451</v>
      </c>
      <c r="E992" s="17">
        <f ca="1">IF(D992&lt;=('Ejercicio 3 - TIR'!$D$14-'Ejercicio 3 - TIR'!$C$14)/('Ejercicio 3 - TIR'!$E$14-'Ejercicio 3 - TIR'!$C$14),'Ejercicio 3 - TIR'!$C$14+SQRT(('Ejercicio 3 - TIR'!$E$14-'Ejercicio 3 - TIR'!$C$14)*('Ejercicio 3 - TIR'!$D$14-'Ejercicio 3 - TIR'!$C$14)*D992),'Ejercicio 3 - TIR'!$E$14-SQRT(('Ejercicio 3 - TIR'!$E$14-'Ejercicio 3 - TIR'!$C$14)*('Ejercicio 3 - TIR'!$E$14-'Ejercicio 3 - TIR'!$D$14)*(1-D992)))</f>
        <v>36757.5685338881</v>
      </c>
      <c r="F992" s="16">
        <f ca="1" t="shared" si="7378"/>
        <v>0.436937839805296</v>
      </c>
      <c r="G992" s="17">
        <f ca="1">IF(F992&lt;=('Ejercicio 3 - TIR'!$D$18-'Ejercicio 3 - TIR'!$C$18)/('Ejercicio 3 - TIR'!$E$18-'Ejercicio 3 - TIR'!$C$18),'Ejercicio 3 - TIR'!$C$18+SQRT(('Ejercicio 3 - TIR'!$E$18-'Ejercicio 3 - TIR'!$C$18)*('Ejercicio 3 - TIR'!$D$18-'Ejercicio 3 - TIR'!$C$18)*F992),'Ejercicio 3 - TIR'!$E$18-SQRT(('Ejercicio 3 - TIR'!$E$18-'Ejercicio 3 - TIR'!$C$18)*('Ejercicio 3 - TIR'!$E$18-'Ejercicio 3 - TIR'!$D$18)*(1-F992)))</f>
        <v>38095.7196079653</v>
      </c>
      <c r="H992" s="16">
        <f ca="1" t="shared" ref="H992:L992" si="7379">RAND()</f>
        <v>0.250139048056738</v>
      </c>
      <c r="I992" s="17">
        <f ca="1">IF(H992&lt;=('Ejercicio 3 - TIR'!$D$18-'Ejercicio 3 - TIR'!$C$18)/('Ejercicio 3 - TIR'!$E$18-'Ejercicio 3 - TIR'!$C$18),'Ejercicio 3 - TIR'!$C$18+SQRT(('Ejercicio 3 - TIR'!$E$18-'Ejercicio 3 - TIR'!$C$18)*('Ejercicio 3 - TIR'!$D$18-'Ejercicio 3 - TIR'!$C$18)*H992),'Ejercicio 3 - TIR'!$E$18-SQRT(('Ejercicio 3 - TIR'!$E$18-'Ejercicio 3 - TIR'!$C$18)*('Ejercicio 3 - TIR'!$E$18-'Ejercicio 3 - TIR'!$D$18)*(1-H992)))</f>
        <v>36125.4271041708</v>
      </c>
      <c r="J992" s="16">
        <f ca="1" t="shared" si="7379"/>
        <v>0.183112196523925</v>
      </c>
      <c r="K992" s="17">
        <f ca="1">IF(J992&lt;=('Ejercicio 3 - TIR'!$D$18-'Ejercicio 3 - TIR'!$C$18)/('Ejercicio 3 - TIR'!$E$18-'Ejercicio 3 - TIR'!$C$18),'Ejercicio 3 - TIR'!$C$18+SQRT(('Ejercicio 3 - TIR'!$E$18-'Ejercicio 3 - TIR'!$C$18)*('Ejercicio 3 - TIR'!$D$18-'Ejercicio 3 - TIR'!$C$18)*J992),'Ejercicio 3 - TIR'!$E$18-SQRT(('Ejercicio 3 - TIR'!$E$18-'Ejercicio 3 - TIR'!$C$18)*('Ejercicio 3 - TIR'!$E$18-'Ejercicio 3 - TIR'!$D$18)*(1-J992)))</f>
        <v>35240.8806014437</v>
      </c>
      <c r="L992" s="16">
        <f ca="1" t="shared" si="7379"/>
        <v>0.485420260592515</v>
      </c>
      <c r="M992" s="17">
        <f ca="1">IF(L992&lt;=('Ejercicio 3 - TIR'!$D$18-'Ejercicio 3 - TIR'!$C$18)/('Ejercicio 3 - TIR'!$E$18-'Ejercicio 3 - TIR'!$C$18),'Ejercicio 3 - TIR'!$C$18+SQRT(('Ejercicio 3 - TIR'!$E$18-'Ejercicio 3 - TIR'!$C$18)*('Ejercicio 3 - TIR'!$D$18-'Ejercicio 3 - TIR'!$C$18)*L992),'Ejercicio 3 - TIR'!$E$18-SQRT(('Ejercicio 3 - TIR'!$E$18-'Ejercicio 3 - TIR'!$C$18)*('Ejercicio 3 - TIR'!$E$18-'Ejercicio 3 - TIR'!$D$18)*(1-L992)))</f>
        <v>38533.0556712632</v>
      </c>
      <c r="N992" s="16">
        <f ca="1" t="shared" ref="N992:R992" si="7380">RAND()</f>
        <v>0.265468479388545</v>
      </c>
      <c r="O992" s="17">
        <f ca="1">IF(N992&lt;=('Ejercicio 3 - TIR'!$D$18-'Ejercicio 3 - TIR'!$C$18)/('Ejercicio 3 - TIR'!$E$18-'Ejercicio 3 - TIR'!$C$18),'Ejercicio 3 - TIR'!$C$18+SQRT(('Ejercicio 3 - TIR'!$E$18-'Ejercicio 3 - TIR'!$C$18)*('Ejercicio 3 - TIR'!$D$18-'Ejercicio 3 - TIR'!$C$18)*N992),'Ejercicio 3 - TIR'!$E$18-SQRT(('Ejercicio 3 - TIR'!$E$18-'Ejercicio 3 - TIR'!$C$18)*('Ejercicio 3 - TIR'!$E$18-'Ejercicio 3 - TIR'!$D$18)*(1-N992)))</f>
        <v>36310.3305704441</v>
      </c>
      <c r="P992" s="16">
        <f ca="1" t="shared" si="7380"/>
        <v>0.505636988593267</v>
      </c>
      <c r="Q992" s="18">
        <f ca="1">IF(P992&lt;=('Ejercicio 3 - TIR'!$D$22-'Ejercicio 3 - TIR'!$C$22)/('Ejercicio 3 - TIR'!$E$22-'Ejercicio 3 - TIR'!$C$22),'Ejercicio 3 - TIR'!$C$22+SQRT(('Ejercicio 3 - TIR'!$E$22-'Ejercicio 3 - TIR'!$C$22)*('Ejercicio 3 - TIR'!$D$22-'Ejercicio 3 - TIR'!$C$22)*P992),'Ejercicio 3 - TIR'!$E$22-SQRT(('Ejercicio 3 - TIR'!$E$22-'Ejercicio 3 - TIR'!$C$22)*('Ejercicio 3 - TIR'!$E$22-'Ejercicio 3 - TIR'!$D$22)*(1-P992)))</f>
        <v>0.15016958899827</v>
      </c>
      <c r="R992" s="16">
        <f ca="1" t="shared" si="7380"/>
        <v>0.88339576807853</v>
      </c>
      <c r="S992" s="18">
        <f ca="1">IF(R992&lt;=('Ejercicio 3 - TIR'!$D$23-'Ejercicio 3 - TIR'!$C$23)/('Ejercicio 3 - TIR'!$E$23-'Ejercicio 3 - TIR'!$C$23),'Ejercicio 3 - TIR'!$C$23+SQRT(('Ejercicio 3 - TIR'!$E$23-'Ejercicio 3 - TIR'!$C$23)*('Ejercicio 3 - TIR'!$D$23-'Ejercicio 3 - TIR'!$C$23)*R992),'Ejercicio 3 - TIR'!$E$23-SQRT(('Ejercicio 3 - TIR'!$E$23-'Ejercicio 3 - TIR'!$C$23)*('Ejercicio 3 - TIR'!$E$23-'Ejercicio 3 - TIR'!$D$23)*(1-R992)))</f>
        <v>0.165512501338787</v>
      </c>
      <c r="T992" s="16">
        <f ca="1" t="shared" ref="T992:X992" si="7381">RAND()</f>
        <v>0.264796522194483</v>
      </c>
      <c r="U992" s="18">
        <f ca="1">IF(T992&lt;=('Ejercicio 3 - TIR'!$D$24-'Ejercicio 3 - TIR'!$C$24)/('Ejercicio 3 - TIR'!$E$24-'Ejercicio 3 - TIR'!$C$24),'Ejercicio 3 - TIR'!$C$24+SQRT(('Ejercicio 3 - TIR'!$E$24-'Ejercicio 3 - TIR'!$C$24)*('Ejercicio 3 - TIR'!$D$24-'Ejercicio 3 - TIR'!$C$24)*T992),'Ejercicio 3 - TIR'!$E$24-SQRT(('Ejercicio 3 - TIR'!$E$24-'Ejercicio 3 - TIR'!$C$24)*('Ejercicio 3 - TIR'!$E$24-'Ejercicio 3 - TIR'!$D$24)*(1-T992)))</f>
        <v>0.173581193706181</v>
      </c>
      <c r="V992" s="16">
        <f ca="1" t="shared" si="7381"/>
        <v>0.643348700206743</v>
      </c>
      <c r="W992" s="18">
        <f ca="1">IF(V992&lt;=('Ejercicio 3 - TIR'!$D$25-'Ejercicio 3 - TIR'!$C$25)/('Ejercicio 3 - TIR'!$E$25-'Ejercicio 3 - TIR'!$C$25),'Ejercicio 3 - TIR'!$C$25+SQRT(('Ejercicio 3 - TIR'!$E$25-'Ejercicio 3 - TIR'!$C$25)*('Ejercicio 3 - TIR'!$D$25-'Ejercicio 3 - TIR'!$C$25)*V992),'Ejercicio 3 - TIR'!$E$25-SQRT(('Ejercicio 3 - TIR'!$E$25-'Ejercicio 3 - TIR'!$C$25)*('Ejercicio 3 - TIR'!$E$25-'Ejercicio 3 - TIR'!$D$25)*(1-V992)))</f>
        <v>0.214669000165911</v>
      </c>
      <c r="X992" s="16">
        <f ca="1" t="shared" si="7381"/>
        <v>0.662010042916319</v>
      </c>
      <c r="Y992" s="18">
        <f ca="1">IF(X992&lt;=('Ejercicio 3 - TIR'!$D$26-'Ejercicio 3 - TIR'!$C$26)/('Ejercicio 3 - TIR'!$E$26-'Ejercicio 3 - TIR'!$C$26),'Ejercicio 3 - TIR'!$C$26+SQRT(('Ejercicio 3 - TIR'!$E$26-'Ejercicio 3 - TIR'!$C$26)*('Ejercicio 3 - TIR'!$D$26-'Ejercicio 3 - TIR'!$C$26)*X992),'Ejercicio 3 - TIR'!$E$26-SQRT(('Ejercicio 3 - TIR'!$E$26-'Ejercicio 3 - TIR'!$C$26)*('Ejercicio 3 - TIR'!$E$26-'Ejercicio 3 - TIR'!$D$26)*(1-X992)))</f>
        <v>0.237278275219136</v>
      </c>
      <c r="Z992" s="16">
        <f ca="1" t="shared" si="7144"/>
        <v>1.15016958899827</v>
      </c>
      <c r="AA992" s="16">
        <f ca="1" t="shared" si="7145"/>
        <v>1.34053703463718</v>
      </c>
      <c r="AB992" s="16">
        <f ca="1" t="shared" si="7146"/>
        <v>1.57322905331684</v>
      </c>
      <c r="AC992" s="16">
        <f ca="1" t="shared" si="7147"/>
        <v>1.91095256122433</v>
      </c>
      <c r="AD992" s="16">
        <f ca="1" t="shared" si="7148"/>
        <v>2.36438008897723</v>
      </c>
      <c r="AE992" s="15">
        <f ca="1" t="shared" si="7149"/>
        <v>5519.86895930973</v>
      </c>
      <c r="AF992" s="15">
        <f ca="1" t="shared" si="7150"/>
        <v>6433.47627782741</v>
      </c>
      <c r="AG992" s="15">
        <f ca="1" t="shared" si="7151"/>
        <v>7550.20676981309</v>
      </c>
      <c r="AH992" s="15">
        <f ca="1" t="shared" si="7152"/>
        <v>9171.00210813476</v>
      </c>
      <c r="AI992" s="15">
        <f ca="1" t="shared" si="7153"/>
        <v>11347.081670384</v>
      </c>
      <c r="AJ992" s="17">
        <f ca="1" t="shared" si="7154"/>
        <v>43816.5381640868</v>
      </c>
      <c r="AK992" s="17">
        <f ca="1" t="shared" si="7155"/>
        <v>48427.4729252267</v>
      </c>
      <c r="AL992" s="17">
        <f ca="1" t="shared" si="7156"/>
        <v>55441.9772266612</v>
      </c>
      <c r="AM992" s="17">
        <f ca="1" t="shared" si="7157"/>
        <v>73634.8414268003</v>
      </c>
      <c r="AN992" s="17">
        <f ca="1" t="shared" si="7158"/>
        <v>85851.4226249395</v>
      </c>
      <c r="AO992" s="17">
        <f ca="1">C992/'Ejercicio 3 - TIR'!$D$7</f>
        <v>16856.4405660469</v>
      </c>
      <c r="AP992" s="17">
        <f ca="1" t="shared" si="7159"/>
        <v>26960.09759804</v>
      </c>
      <c r="AQ992" s="17">
        <f ca="1" t="shared" si="7160"/>
        <v>31571.0323591799</v>
      </c>
      <c r="AR992" s="17">
        <f ca="1" t="shared" si="7161"/>
        <v>38585.5366606143</v>
      </c>
      <c r="AS992" s="17">
        <f ca="1" t="shared" si="7162"/>
        <v>56778.4008607534</v>
      </c>
      <c r="AT992" s="17">
        <f ca="1" t="shared" si="7163"/>
        <v>68994.9820588926</v>
      </c>
      <c r="AU992" s="17">
        <f ca="1">AP992*'Ejercicio 3 - TIR'!$D$5</f>
        <v>13480.04879902</v>
      </c>
      <c r="AV992" s="17">
        <f ca="1">AQ992*'Ejercicio 3 - TIR'!$D$5</f>
        <v>15785.5161795899</v>
      </c>
      <c r="AW992" s="17">
        <f ca="1">AR992*'Ejercicio 3 - TIR'!$D$5</f>
        <v>19292.7683303072</v>
      </c>
      <c r="AX992" s="17">
        <f ca="1">AS992*'Ejercicio 3 - TIR'!$D$5</f>
        <v>28389.2004303767</v>
      </c>
      <c r="AY992" s="17">
        <f ca="1">AT992*'Ejercicio 3 - TIR'!$D$5</f>
        <v>34497.4910294463</v>
      </c>
      <c r="AZ992" s="17">
        <f ca="1" t="shared" ref="AZ992:BD992" si="7382">AJ992-AU992-AE992</f>
        <v>24816.6204057571</v>
      </c>
      <c r="BA992" s="17">
        <f ca="1" t="shared" si="7382"/>
        <v>26208.4804678094</v>
      </c>
      <c r="BB992" s="17">
        <f ca="1" t="shared" si="7382"/>
        <v>28599.0021265409</v>
      </c>
      <c r="BC992" s="17">
        <f ca="1" t="shared" si="7382"/>
        <v>36074.6388882888</v>
      </c>
      <c r="BD992" s="17">
        <f ca="1" t="shared" si="7382"/>
        <v>40006.8499251091</v>
      </c>
      <c r="BE992" s="17">
        <f ca="1" t="shared" ref="BE992:BI992" si="7383">AZ992/Z992</f>
        <v>21576.4880615309</v>
      </c>
      <c r="BF992" s="17">
        <f ca="1" t="shared" si="7383"/>
        <v>19550.7321249821</v>
      </c>
      <c r="BG992" s="17">
        <f ca="1" t="shared" si="7383"/>
        <v>18178.5367275322</v>
      </c>
      <c r="BH992" s="17">
        <f ca="1" t="shared" si="7383"/>
        <v>18877.8306799914</v>
      </c>
      <c r="BI992" s="17">
        <f ca="1" t="shared" si="7383"/>
        <v>16920.6508342806</v>
      </c>
      <c r="BJ992" s="17">
        <f ca="1" t="shared" si="7166"/>
        <v>86908.8631607412</v>
      </c>
      <c r="BK992" s="17">
        <f ca="1" t="shared" si="7167"/>
        <v>39855.0324453893</v>
      </c>
      <c r="BL992" s="17">
        <f ca="1" t="shared" si="7168"/>
        <v>126763.895606131</v>
      </c>
      <c r="BM992" s="17">
        <f ca="1">BK992*'Ejercicio 3 - TIR'!$D$5</f>
        <v>19927.5162226947</v>
      </c>
      <c r="BN992" s="17">
        <f ca="1" t="shared" si="7169"/>
        <v>106836.379383436</v>
      </c>
      <c r="BO992" s="17">
        <f ca="1" t="shared" si="7170"/>
        <v>45185.7888169116</v>
      </c>
      <c r="BP992" s="17">
        <f ca="1" t="shared" si="7171"/>
        <v>-121039.771364122</v>
      </c>
      <c r="BQ992" s="17">
        <f ca="1" t="shared" ref="BQ992:BT992" si="7384">BE992</f>
        <v>21576.4880615309</v>
      </c>
      <c r="BR992" s="17">
        <f ca="1" t="shared" si="7384"/>
        <v>19550.7321249821</v>
      </c>
      <c r="BS992" s="17">
        <f ca="1" t="shared" si="7384"/>
        <v>18178.5367275322</v>
      </c>
      <c r="BT992" s="17">
        <f ca="1" t="shared" si="7384"/>
        <v>18877.8306799914</v>
      </c>
      <c r="BU992" s="17">
        <f ca="1" t="shared" si="7173"/>
        <v>62106.4396511922</v>
      </c>
      <c r="BV992" s="19">
        <f ca="1" t="shared" si="7174"/>
        <v>4.27759994861225</v>
      </c>
    </row>
    <row r="993" ht="15" customHeight="1" spans="1:74">
      <c r="A993" s="15">
        <v>992</v>
      </c>
      <c r="B993" s="16">
        <f ca="1" t="shared" ref="B993:F993" si="7385">RAND()</f>
        <v>0.723476997356456</v>
      </c>
      <c r="C993" s="17">
        <f ca="1">IF(B993&lt;=('Ejercicio 3 - TIR'!$D$13-'Ejercicio 3 - TIR'!$C$13)/('Ejercicio 3 - TIR'!$E$13-'Ejercicio 3 - TIR'!$C$13),'Ejercicio 3 - TIR'!$C$13+SQRT(('Ejercicio 3 - TIR'!$E$13-'Ejercicio 3 - TIR'!$C$13)*('Ejercicio 3 - TIR'!$D$13-'Ejercicio 3 - TIR'!$C$13)*B993),'Ejercicio 3 - TIR'!$E$13-SQRT(('Ejercicio 3 - TIR'!$E$13-'Ejercicio 3 - TIR'!$C$13)*('Ejercicio 3 - TIR'!$E$13-'Ejercicio 3 - TIR'!$D$13)*(1-B993)))</f>
        <v>81783.864208558</v>
      </c>
      <c r="D993" s="16">
        <f ca="1" t="shared" si="7385"/>
        <v>0.462713664289695</v>
      </c>
      <c r="E993" s="17">
        <f ca="1">IF(D993&lt;=('Ejercicio 3 - TIR'!$D$14-'Ejercicio 3 - TIR'!$C$14)/('Ejercicio 3 - TIR'!$E$14-'Ejercicio 3 - TIR'!$C$14),'Ejercicio 3 - TIR'!$C$14+SQRT(('Ejercicio 3 - TIR'!$E$14-'Ejercicio 3 - TIR'!$C$14)*('Ejercicio 3 - TIR'!$D$14-'Ejercicio 3 - TIR'!$C$14)*D993),'Ejercicio 3 - TIR'!$E$14-SQRT(('Ejercicio 3 - TIR'!$E$14-'Ejercicio 3 - TIR'!$C$14)*('Ejercicio 3 - TIR'!$E$14-'Ejercicio 3 - TIR'!$D$14)*(1-D993)))</f>
        <v>31022.6423510843</v>
      </c>
      <c r="F993" s="16">
        <f ca="1" t="shared" si="7385"/>
        <v>0.409051419432221</v>
      </c>
      <c r="G993" s="17">
        <f ca="1">IF(F993&lt;=('Ejercicio 3 - TIR'!$D$18-'Ejercicio 3 - TIR'!$C$18)/('Ejercicio 3 - TIR'!$E$18-'Ejercicio 3 - TIR'!$C$18),'Ejercicio 3 - TIR'!$C$18+SQRT(('Ejercicio 3 - TIR'!$E$18-'Ejercicio 3 - TIR'!$C$18)*('Ejercicio 3 - TIR'!$D$18-'Ejercicio 3 - TIR'!$C$18)*F993),'Ejercicio 3 - TIR'!$E$18-SQRT(('Ejercicio 3 - TIR'!$E$18-'Ejercicio 3 - TIR'!$C$18)*('Ejercicio 3 - TIR'!$E$18-'Ejercicio 3 - TIR'!$D$18)*(1-F993)))</f>
        <v>37833.1164241848</v>
      </c>
      <c r="H993" s="16">
        <f ca="1" t="shared" ref="H993:L993" si="7386">RAND()</f>
        <v>0.9939369190308</v>
      </c>
      <c r="I993" s="17">
        <f ca="1">IF(H993&lt;=('Ejercicio 3 - TIR'!$D$18-'Ejercicio 3 - TIR'!$C$18)/('Ejercicio 3 - TIR'!$E$18-'Ejercicio 3 - TIR'!$C$18),'Ejercicio 3 - TIR'!$C$18+SQRT(('Ejercicio 3 - TIR'!$E$18-'Ejercicio 3 - TIR'!$C$18)*('Ejercicio 3 - TIR'!$D$18-'Ejercicio 3 - TIR'!$C$18)*H993),'Ejercicio 3 - TIR'!$E$18-SQRT(('Ejercicio 3 - TIR'!$E$18-'Ejercicio 3 - TIR'!$C$18)*('Ejercicio 3 - TIR'!$E$18-'Ejercicio 3 - TIR'!$D$18)*(1-H993)))</f>
        <v>44325.6624934871</v>
      </c>
      <c r="J993" s="16">
        <f ca="1" t="shared" si="7386"/>
        <v>0.462724146425317</v>
      </c>
      <c r="K993" s="17">
        <f ca="1">IF(J993&lt;=('Ejercicio 3 - TIR'!$D$18-'Ejercicio 3 - TIR'!$C$18)/('Ejercicio 3 - TIR'!$E$18-'Ejercicio 3 - TIR'!$C$18),'Ejercicio 3 - TIR'!$C$18+SQRT(('Ejercicio 3 - TIR'!$E$18-'Ejercicio 3 - TIR'!$C$18)*('Ejercicio 3 - TIR'!$D$18-'Ejercicio 3 - TIR'!$C$18)*J993),'Ejercicio 3 - TIR'!$E$18-SQRT(('Ejercicio 3 - TIR'!$E$18-'Ejercicio 3 - TIR'!$C$18)*('Ejercicio 3 - TIR'!$E$18-'Ejercicio 3 - TIR'!$D$18)*(1-J993)))</f>
        <v>38331.183707241</v>
      </c>
      <c r="L993" s="16">
        <f ca="1" t="shared" si="7386"/>
        <v>0.697545228822082</v>
      </c>
      <c r="M993" s="17">
        <f ca="1">IF(L993&lt;=('Ejercicio 3 - TIR'!$D$18-'Ejercicio 3 - TIR'!$C$18)/('Ejercicio 3 - TIR'!$E$18-'Ejercicio 3 - TIR'!$C$18),'Ejercicio 3 - TIR'!$C$18+SQRT(('Ejercicio 3 - TIR'!$E$18-'Ejercicio 3 - TIR'!$C$18)*('Ejercicio 3 - TIR'!$D$18-'Ejercicio 3 - TIR'!$C$18)*L993),'Ejercicio 3 - TIR'!$E$18-SQRT(('Ejercicio 3 - TIR'!$E$18-'Ejercicio 3 - TIR'!$C$18)*('Ejercicio 3 - TIR'!$E$18-'Ejercicio 3 - TIR'!$D$18)*(1-L993)))</f>
        <v>40237.2163771232</v>
      </c>
      <c r="N993" s="16">
        <f ca="1" t="shared" ref="N993:R993" si="7387">RAND()</f>
        <v>0.706753160978803</v>
      </c>
      <c r="O993" s="17">
        <f ca="1">IF(N993&lt;=('Ejercicio 3 - TIR'!$D$18-'Ejercicio 3 - TIR'!$C$18)/('Ejercicio 3 - TIR'!$E$18-'Ejercicio 3 - TIR'!$C$18),'Ejercicio 3 - TIR'!$C$18+SQRT(('Ejercicio 3 - TIR'!$E$18-'Ejercicio 3 - TIR'!$C$18)*('Ejercicio 3 - TIR'!$D$18-'Ejercicio 3 - TIR'!$C$18)*N993),'Ejercicio 3 - TIR'!$E$18-SQRT(('Ejercicio 3 - TIR'!$E$18-'Ejercicio 3 - TIR'!$C$18)*('Ejercicio 3 - TIR'!$E$18-'Ejercicio 3 - TIR'!$D$18)*(1-N993)))</f>
        <v>40310.2758155101</v>
      </c>
      <c r="P993" s="16">
        <f ca="1" t="shared" si="7387"/>
        <v>0.721497786932529</v>
      </c>
      <c r="Q993" s="18">
        <f ca="1">IF(P993&lt;=('Ejercicio 3 - TIR'!$D$22-'Ejercicio 3 - TIR'!$C$22)/('Ejercicio 3 - TIR'!$E$22-'Ejercicio 3 - TIR'!$C$22),'Ejercicio 3 - TIR'!$C$22+SQRT(('Ejercicio 3 - TIR'!$E$22-'Ejercicio 3 - TIR'!$C$22)*('Ejercicio 3 - TIR'!$D$22-'Ejercicio 3 - TIR'!$C$22)*P993),'Ejercicio 3 - TIR'!$E$22-SQRT(('Ejercicio 3 - TIR'!$E$22-'Ejercicio 3 - TIR'!$C$22)*('Ejercicio 3 - TIR'!$E$22-'Ejercicio 3 - TIR'!$D$22)*(1-P993)))</f>
        <v>0.157610181253046</v>
      </c>
      <c r="R993" s="16">
        <f ca="1" t="shared" si="7387"/>
        <v>0.803228383707948</v>
      </c>
      <c r="S993" s="18">
        <f ca="1">IF(R993&lt;=('Ejercicio 3 - TIR'!$D$23-'Ejercicio 3 - TIR'!$C$23)/('Ejercicio 3 - TIR'!$E$23-'Ejercicio 3 - TIR'!$C$23),'Ejercicio 3 - TIR'!$C$23+SQRT(('Ejercicio 3 - TIR'!$E$23-'Ejercicio 3 - TIR'!$C$23)*('Ejercicio 3 - TIR'!$D$23-'Ejercicio 3 - TIR'!$C$23)*R993),'Ejercicio 3 - TIR'!$E$23-SQRT(('Ejercicio 3 - TIR'!$E$23-'Ejercicio 3 - TIR'!$C$23)*('Ejercicio 3 - TIR'!$E$23-'Ejercicio 3 - TIR'!$D$23)*(1-R993)))</f>
        <v>0.161180092738653</v>
      </c>
      <c r="T993" s="16">
        <f ca="1" t="shared" ref="T993:X993" si="7388">RAND()</f>
        <v>0.416653288091797</v>
      </c>
      <c r="U993" s="18">
        <f ca="1">IF(T993&lt;=('Ejercicio 3 - TIR'!$D$24-'Ejercicio 3 - TIR'!$C$24)/('Ejercicio 3 - TIR'!$E$24-'Ejercicio 3 - TIR'!$C$24),'Ejercicio 3 - TIR'!$C$24+SQRT(('Ejercicio 3 - TIR'!$E$24-'Ejercicio 3 - TIR'!$C$24)*('Ejercicio 3 - TIR'!$D$24-'Ejercicio 3 - TIR'!$C$24)*T993),'Ejercicio 3 - TIR'!$E$24-SQRT(('Ejercicio 3 - TIR'!$E$24-'Ejercicio 3 - TIR'!$C$24)*('Ejercicio 3 - TIR'!$E$24-'Ejercicio 3 - TIR'!$D$24)*(1-T993)))</f>
        <v>0.179579924019388</v>
      </c>
      <c r="V993" s="16">
        <f ca="1" t="shared" si="7388"/>
        <v>0.578383615829607</v>
      </c>
      <c r="W993" s="18">
        <f ca="1">IF(V993&lt;=('Ejercicio 3 - TIR'!$D$25-'Ejercicio 3 - TIR'!$C$25)/('Ejercicio 3 - TIR'!$E$25-'Ejercicio 3 - TIR'!$C$25),'Ejercicio 3 - TIR'!$C$25+SQRT(('Ejercicio 3 - TIR'!$E$25-'Ejercicio 3 - TIR'!$C$25)*('Ejercicio 3 - TIR'!$D$25-'Ejercicio 3 - TIR'!$C$25)*V993),'Ejercicio 3 - TIR'!$E$25-SQRT(('Ejercicio 3 - TIR'!$E$25-'Ejercicio 3 - TIR'!$C$25)*('Ejercicio 3 - TIR'!$E$25-'Ejercicio 3 - TIR'!$D$25)*(1-V993)))</f>
        <v>0.211585714316203</v>
      </c>
      <c r="X993" s="16">
        <f ca="1" t="shared" si="7388"/>
        <v>0.0962855455421019</v>
      </c>
      <c r="Y993" s="18">
        <f ca="1">IF(X993&lt;=('Ejercicio 3 - TIR'!$D$26-'Ejercicio 3 - TIR'!$C$26)/('Ejercicio 3 - TIR'!$E$26-'Ejercicio 3 - TIR'!$C$26),'Ejercicio 3 - TIR'!$C$26+SQRT(('Ejercicio 3 - TIR'!$E$26-'Ejercicio 3 - TIR'!$C$26)*('Ejercicio 3 - TIR'!$D$26-'Ejercicio 3 - TIR'!$C$26)*X993),'Ejercicio 3 - TIR'!$E$26-SQRT(('Ejercicio 3 - TIR'!$E$26-'Ejercicio 3 - TIR'!$C$26)*('Ejercicio 3 - TIR'!$E$26-'Ejercicio 3 - TIR'!$D$26)*(1-X993)))</f>
        <v>0.206123615381287</v>
      </c>
      <c r="Z993" s="16">
        <f ca="1" t="shared" si="7144"/>
        <v>1.15761018125305</v>
      </c>
      <c r="AA993" s="16">
        <f ca="1" t="shared" si="7145"/>
        <v>1.34419389762262</v>
      </c>
      <c r="AB993" s="16">
        <f ca="1" t="shared" si="7146"/>
        <v>1.58558413562502</v>
      </c>
      <c r="AC993" s="16">
        <f ca="1" t="shared" si="7147"/>
        <v>1.92107108756967</v>
      </c>
      <c r="AD993" s="16">
        <f ca="1" t="shared" si="7148"/>
        <v>2.317049205544</v>
      </c>
      <c r="AE993" s="15">
        <f ca="1" t="shared" si="7149"/>
        <v>4889.48428390282</v>
      </c>
      <c r="AF993" s="15">
        <f ca="1" t="shared" si="7150"/>
        <v>5677.57181422646</v>
      </c>
      <c r="AG993" s="15">
        <f ca="1" t="shared" si="7151"/>
        <v>6697.14972923987</v>
      </c>
      <c r="AH993" s="15">
        <f ca="1" t="shared" si="7152"/>
        <v>8114.17093858365</v>
      </c>
      <c r="AI993" s="15">
        <f ca="1" t="shared" si="7153"/>
        <v>9786.69318826628</v>
      </c>
      <c r="AJ993" s="17">
        <f ca="1" t="shared" si="7154"/>
        <v>43796.0007611681</v>
      </c>
      <c r="AK993" s="17">
        <f ca="1" t="shared" si="7155"/>
        <v>59582.2850318253</v>
      </c>
      <c r="AL993" s="17">
        <f ca="1" t="shared" si="7156"/>
        <v>60777.3167859294</v>
      </c>
      <c r="AM993" s="17">
        <f ca="1" t="shared" si="7157"/>
        <v>77298.5530263763</v>
      </c>
      <c r="AN993" s="17">
        <f ca="1" t="shared" si="7158"/>
        <v>93400.892553587</v>
      </c>
      <c r="AO993" s="17">
        <f ca="1">C993/'Ejercicio 3 - TIR'!$D$7</f>
        <v>16356.7728417116</v>
      </c>
      <c r="AP993" s="17">
        <f ca="1" t="shared" si="7159"/>
        <v>27439.2279194565</v>
      </c>
      <c r="AQ993" s="17">
        <f ca="1" t="shared" si="7160"/>
        <v>43225.5121901137</v>
      </c>
      <c r="AR993" s="17">
        <f ca="1" t="shared" si="7161"/>
        <v>44420.5439442178</v>
      </c>
      <c r="AS993" s="17">
        <f ca="1" t="shared" si="7162"/>
        <v>60941.7801846647</v>
      </c>
      <c r="AT993" s="17">
        <f ca="1" t="shared" si="7163"/>
        <v>77044.1197118754</v>
      </c>
      <c r="AU993" s="17">
        <f ca="1">AP993*'Ejercicio 3 - TIR'!$D$5</f>
        <v>13719.6139597283</v>
      </c>
      <c r="AV993" s="17">
        <f ca="1">AQ993*'Ejercicio 3 - TIR'!$D$5</f>
        <v>21612.7560950568</v>
      </c>
      <c r="AW993" s="17">
        <f ca="1">AR993*'Ejercicio 3 - TIR'!$D$5</f>
        <v>22210.2719721089</v>
      </c>
      <c r="AX993" s="17">
        <f ca="1">AS993*'Ejercicio 3 - TIR'!$D$5</f>
        <v>30470.8900923324</v>
      </c>
      <c r="AY993" s="17">
        <f ca="1">AT993*'Ejercicio 3 - TIR'!$D$5</f>
        <v>38522.0598559377</v>
      </c>
      <c r="AZ993" s="17">
        <f ca="1" t="shared" ref="AZ993:BD993" si="7389">AJ993-AU993-AE993</f>
        <v>25186.902517537</v>
      </c>
      <c r="BA993" s="17">
        <f ca="1" t="shared" si="7389"/>
        <v>32291.957122542</v>
      </c>
      <c r="BB993" s="17">
        <f ca="1" t="shared" si="7389"/>
        <v>31869.8950845806</v>
      </c>
      <c r="BC993" s="17">
        <f ca="1" t="shared" si="7389"/>
        <v>38713.4919954603</v>
      </c>
      <c r="BD993" s="17">
        <f ca="1" t="shared" si="7389"/>
        <v>45092.139509383</v>
      </c>
      <c r="BE993" s="17">
        <f ca="1" t="shared" ref="BE993:BI993" si="7390">AZ993/Z993</f>
        <v>21757.6719049531</v>
      </c>
      <c r="BF993" s="17">
        <f ca="1" t="shared" si="7390"/>
        <v>24023.2879941312</v>
      </c>
      <c r="BG993" s="17">
        <f ca="1" t="shared" si="7390"/>
        <v>20099.7817577293</v>
      </c>
      <c r="BH993" s="17">
        <f ca="1" t="shared" si="7390"/>
        <v>20152.0351047687</v>
      </c>
      <c r="BI993" s="17">
        <f ca="1" t="shared" si="7390"/>
        <v>19461.0193868525</v>
      </c>
      <c r="BJ993" s="17">
        <f ca="1" t="shared" si="7166"/>
        <v>71880.9888134554</v>
      </c>
      <c r="BK993" s="17">
        <f ca="1" t="shared" si="7167"/>
        <v>37899.4475181515</v>
      </c>
      <c r="BL993" s="17">
        <f ca="1" t="shared" si="7168"/>
        <v>109780.436331607</v>
      </c>
      <c r="BM993" s="17">
        <f ca="1">BK993*'Ejercicio 3 - TIR'!$D$5</f>
        <v>18949.7237590758</v>
      </c>
      <c r="BN993" s="17">
        <f ca="1" t="shared" si="7169"/>
        <v>90830.7125725311</v>
      </c>
      <c r="BO993" s="17">
        <f ca="1" t="shared" si="7170"/>
        <v>39201.0287719401</v>
      </c>
      <c r="BP993" s="17">
        <f ca="1" t="shared" si="7171"/>
        <v>-112806.506559642</v>
      </c>
      <c r="BQ993" s="17">
        <f ca="1" t="shared" ref="BQ993:BT993" si="7391">BE993</f>
        <v>21757.6719049531</v>
      </c>
      <c r="BR993" s="17">
        <f ca="1" t="shared" si="7391"/>
        <v>24023.2879941312</v>
      </c>
      <c r="BS993" s="17">
        <f ca="1" t="shared" si="7391"/>
        <v>20099.7817577293</v>
      </c>
      <c r="BT993" s="17">
        <f ca="1" t="shared" si="7391"/>
        <v>20152.0351047687</v>
      </c>
      <c r="BU993" s="17">
        <f ca="1" t="shared" si="7173"/>
        <v>58662.0481587926</v>
      </c>
      <c r="BV993" s="19">
        <f ca="1" t="shared" si="7174"/>
        <v>7.60121610383284</v>
      </c>
    </row>
    <row r="994" ht="15" customHeight="1" spans="1:74">
      <c r="A994" s="15">
        <v>993</v>
      </c>
      <c r="B994" s="16">
        <f ca="1" t="shared" ref="B994:F994" si="7392">RAND()</f>
        <v>0.419520440728573</v>
      </c>
      <c r="C994" s="17">
        <f ca="1">IF(B994&lt;=('Ejercicio 3 - TIR'!$D$13-'Ejercicio 3 - TIR'!$C$13)/('Ejercicio 3 - TIR'!$E$13-'Ejercicio 3 - TIR'!$C$13),'Ejercicio 3 - TIR'!$C$13+SQRT(('Ejercicio 3 - TIR'!$E$13-'Ejercicio 3 - TIR'!$C$13)*('Ejercicio 3 - TIR'!$D$13-'Ejercicio 3 - TIR'!$C$13)*B994),'Ejercicio 3 - TIR'!$E$13-SQRT(('Ejercicio 3 - TIR'!$E$13-'Ejercicio 3 - TIR'!$C$13)*('Ejercicio 3 - TIR'!$E$13-'Ejercicio 3 - TIR'!$D$13)*(1-B994)))</f>
        <v>73607.2837486228</v>
      </c>
      <c r="D994" s="16">
        <f ca="1" t="shared" si="7392"/>
        <v>0.274509856204284</v>
      </c>
      <c r="E994" s="17">
        <f ca="1">IF(D994&lt;=('Ejercicio 3 - TIR'!$D$14-'Ejercicio 3 - TIR'!$C$14)/('Ejercicio 3 - TIR'!$E$14-'Ejercicio 3 - TIR'!$C$14),'Ejercicio 3 - TIR'!$C$14+SQRT(('Ejercicio 3 - TIR'!$E$14-'Ejercicio 3 - TIR'!$C$14)*('Ejercicio 3 - TIR'!$D$14-'Ejercicio 3 - TIR'!$C$14)*D994),'Ejercicio 3 - TIR'!$E$14-SQRT(('Ejercicio 3 - TIR'!$E$14-'Ejercicio 3 - TIR'!$C$14)*('Ejercicio 3 - TIR'!$E$14-'Ejercicio 3 - TIR'!$D$14)*(1-D994)))</f>
        <v>29537.4264969607</v>
      </c>
      <c r="F994" s="16">
        <f ca="1" t="shared" si="7392"/>
        <v>0.83366840808776</v>
      </c>
      <c r="G994" s="17">
        <f ca="1">IF(F994&lt;=('Ejercicio 3 - TIR'!$D$18-'Ejercicio 3 - TIR'!$C$18)/('Ejercicio 3 - TIR'!$E$18-'Ejercicio 3 - TIR'!$C$18),'Ejercicio 3 - TIR'!$C$18+SQRT(('Ejercicio 3 - TIR'!$E$18-'Ejercicio 3 - TIR'!$C$18)*('Ejercicio 3 - TIR'!$D$18-'Ejercicio 3 - TIR'!$C$18)*F994),'Ejercicio 3 - TIR'!$E$18-SQRT(('Ejercicio 3 - TIR'!$E$18-'Ejercicio 3 - TIR'!$C$18)*('Ejercicio 3 - TIR'!$E$18-'Ejercicio 3 - TIR'!$D$18)*(1-F994)))</f>
        <v>41468.0218866168</v>
      </c>
      <c r="H994" s="16">
        <f ca="1" t="shared" ref="H994:L994" si="7393">RAND()</f>
        <v>0.878261153689754</v>
      </c>
      <c r="I994" s="17">
        <f ca="1">IF(H994&lt;=('Ejercicio 3 - TIR'!$D$18-'Ejercicio 3 - TIR'!$C$18)/('Ejercicio 3 - TIR'!$E$18-'Ejercicio 3 - TIR'!$C$18),'Ejercicio 3 - TIR'!$C$18+SQRT(('Ejercicio 3 - TIR'!$E$18-'Ejercicio 3 - TIR'!$C$18)*('Ejercicio 3 - TIR'!$D$18-'Ejercicio 3 - TIR'!$C$18)*H994),'Ejercicio 3 - TIR'!$E$18-SQRT(('Ejercicio 3 - TIR'!$E$18-'Ejercicio 3 - TIR'!$C$18)*('Ejercicio 3 - TIR'!$E$18-'Ejercicio 3 - TIR'!$D$18)*(1-H994)))</f>
        <v>41978.3425949872</v>
      </c>
      <c r="J994" s="16">
        <f ca="1" t="shared" si="7393"/>
        <v>0.253793937991246</v>
      </c>
      <c r="K994" s="17">
        <f ca="1">IF(J994&lt;=('Ejercicio 3 - TIR'!$D$18-'Ejercicio 3 - TIR'!$C$18)/('Ejercicio 3 - TIR'!$E$18-'Ejercicio 3 - TIR'!$C$18),'Ejercicio 3 - TIR'!$C$18+SQRT(('Ejercicio 3 - TIR'!$E$18-'Ejercicio 3 - TIR'!$C$18)*('Ejercicio 3 - TIR'!$D$18-'Ejercicio 3 - TIR'!$C$18)*J994),'Ejercicio 3 - TIR'!$E$18-SQRT(('Ejercicio 3 - TIR'!$E$18-'Ejercicio 3 - TIR'!$C$18)*('Ejercicio 3 - TIR'!$E$18-'Ejercicio 3 - TIR'!$D$18)*(1-J994)))</f>
        <v>36170.015453683</v>
      </c>
      <c r="L994" s="16">
        <f ca="1" t="shared" si="7393"/>
        <v>0.226951724105321</v>
      </c>
      <c r="M994" s="17">
        <f ca="1">IF(L994&lt;=('Ejercicio 3 - TIR'!$D$18-'Ejercicio 3 - TIR'!$C$18)/('Ejercicio 3 - TIR'!$E$18-'Ejercicio 3 - TIR'!$C$18),'Ejercicio 3 - TIR'!$C$18+SQRT(('Ejercicio 3 - TIR'!$E$18-'Ejercicio 3 - TIR'!$C$18)*('Ejercicio 3 - TIR'!$D$18-'Ejercicio 3 - TIR'!$C$18)*L994),'Ejercicio 3 - TIR'!$E$18-SQRT(('Ejercicio 3 - TIR'!$E$18-'Ejercicio 3 - TIR'!$C$18)*('Ejercicio 3 - TIR'!$E$18-'Ejercicio 3 - TIR'!$D$18)*(1-L994)))</f>
        <v>35834.6172638656</v>
      </c>
      <c r="N994" s="16">
        <f ca="1" t="shared" ref="N994:R994" si="7394">RAND()</f>
        <v>0.0793951693497257</v>
      </c>
      <c r="O994" s="17">
        <f ca="1">IF(N994&lt;=('Ejercicio 3 - TIR'!$D$18-'Ejercicio 3 - TIR'!$C$18)/('Ejercicio 3 - TIR'!$E$18-'Ejercicio 3 - TIR'!$C$18),'Ejercicio 3 - TIR'!$C$18+SQRT(('Ejercicio 3 - TIR'!$E$18-'Ejercicio 3 - TIR'!$C$18)*('Ejercicio 3 - TIR'!$D$18-'Ejercicio 3 - TIR'!$C$18)*N994),'Ejercicio 3 - TIR'!$E$18-SQRT(('Ejercicio 3 - TIR'!$E$18-'Ejercicio 3 - TIR'!$C$18)*('Ejercicio 3 - TIR'!$E$18-'Ejercicio 3 - TIR'!$D$18)*(1-N994)))</f>
        <v>33450.9818026844</v>
      </c>
      <c r="P994" s="16">
        <f ca="1" t="shared" si="7394"/>
        <v>0.257110488978597</v>
      </c>
      <c r="Q994" s="18">
        <f ca="1">IF(P994&lt;=('Ejercicio 3 - TIR'!$D$22-'Ejercicio 3 - TIR'!$C$22)/('Ejercicio 3 - TIR'!$E$22-'Ejercicio 3 - TIR'!$C$22),'Ejercicio 3 - TIR'!$C$22+SQRT(('Ejercicio 3 - TIR'!$E$22-'Ejercicio 3 - TIR'!$C$22)*('Ejercicio 3 - TIR'!$D$22-'Ejercicio 3 - TIR'!$C$22)*P994),'Ejercicio 3 - TIR'!$E$22-SQRT(('Ejercicio 3 - TIR'!$E$22-'Ejercicio 3 - TIR'!$C$22)*('Ejercicio 3 - TIR'!$E$22-'Ejercicio 3 - TIR'!$D$22)*(1-P994)))</f>
        <v>0.141512760867947</v>
      </c>
      <c r="R994" s="16">
        <f ca="1" t="shared" si="7394"/>
        <v>0.653662827518483</v>
      </c>
      <c r="S994" s="18">
        <f ca="1">IF(R994&lt;=('Ejercicio 3 - TIR'!$D$23-'Ejercicio 3 - TIR'!$C$23)/('Ejercicio 3 - TIR'!$E$23-'Ejercicio 3 - TIR'!$C$23),'Ejercicio 3 - TIR'!$C$23+SQRT(('Ejercicio 3 - TIR'!$E$23-'Ejercicio 3 - TIR'!$C$23)*('Ejercicio 3 - TIR'!$D$23-'Ejercicio 3 - TIR'!$C$23)*R994),'Ejercicio 3 - TIR'!$E$23-SQRT(('Ejercicio 3 - TIR'!$E$23-'Ejercicio 3 - TIR'!$C$23)*('Ejercicio 3 - TIR'!$E$23-'Ejercicio 3 - TIR'!$D$23)*(1-R994)))</f>
        <v>0.155031882120057</v>
      </c>
      <c r="T994" s="16">
        <f ca="1" t="shared" ref="T994:X994" si="7395">RAND()</f>
        <v>0.229889994626854</v>
      </c>
      <c r="U994" s="18">
        <f ca="1">IF(T994&lt;=('Ejercicio 3 - TIR'!$D$24-'Ejercicio 3 - TIR'!$C$24)/('Ejercicio 3 - TIR'!$E$24-'Ejercicio 3 - TIR'!$C$24),'Ejercicio 3 - TIR'!$C$24+SQRT(('Ejercicio 3 - TIR'!$E$24-'Ejercicio 3 - TIR'!$C$24)*('Ejercicio 3 - TIR'!$D$24-'Ejercicio 3 - TIR'!$C$24)*T994),'Ejercicio 3 - TIR'!$E$24-SQRT(('Ejercicio 3 - TIR'!$E$24-'Ejercicio 3 - TIR'!$C$24)*('Ejercicio 3 - TIR'!$E$24-'Ejercicio 3 - TIR'!$D$24)*(1-T994)))</f>
        <v>0.171972004658574</v>
      </c>
      <c r="V994" s="16">
        <f ca="1" t="shared" si="7395"/>
        <v>0.294940645475347</v>
      </c>
      <c r="W994" s="18">
        <f ca="1">IF(V994&lt;=('Ejercicio 3 - TIR'!$D$25-'Ejercicio 3 - TIR'!$C$25)/('Ejercicio 3 - TIR'!$E$25-'Ejercicio 3 - TIR'!$C$25),'Ejercicio 3 - TIR'!$C$25+SQRT(('Ejercicio 3 - TIR'!$E$25-'Ejercicio 3 - TIR'!$C$25)*('Ejercicio 3 - TIR'!$D$25-'Ejercicio 3 - TIR'!$C$25)*V994),'Ejercicio 3 - TIR'!$E$25-SQRT(('Ejercicio 3 - TIR'!$E$25-'Ejercicio 3 - TIR'!$C$25)*('Ejercicio 3 - TIR'!$E$25-'Ejercicio 3 - TIR'!$D$25)*(1-V994)))</f>
        <v>0.200323972171315</v>
      </c>
      <c r="X994" s="16">
        <f ca="1" t="shared" si="7395"/>
        <v>0.946784058836596</v>
      </c>
      <c r="Y994" s="18">
        <f ca="1">IF(X994&lt;=('Ejercicio 3 - TIR'!$D$26-'Ejercicio 3 - TIR'!$C$26)/('Ejercicio 3 - TIR'!$E$26-'Ejercicio 3 - TIR'!$C$26),'Ejercicio 3 - TIR'!$C$26+SQRT(('Ejercicio 3 - TIR'!$E$26-'Ejercicio 3 - TIR'!$C$26)*('Ejercicio 3 - TIR'!$D$26-'Ejercicio 3 - TIR'!$C$26)*X994),'Ejercicio 3 - TIR'!$E$26-SQRT(('Ejercicio 3 - TIR'!$E$26-'Ejercicio 3 - TIR'!$C$26)*('Ejercicio 3 - TIR'!$E$26-'Ejercicio 3 - TIR'!$D$26)*(1-X994)))</f>
        <v>0.263048124520208</v>
      </c>
      <c r="Z994" s="16">
        <f ca="1" t="shared" si="7144"/>
        <v>1.14151276086795</v>
      </c>
      <c r="AA994" s="16">
        <f ca="1" t="shared" si="7145"/>
        <v>1.31848363264937</v>
      </c>
      <c r="AB994" s="16">
        <f ca="1" t="shared" si="7146"/>
        <v>1.5452259060656</v>
      </c>
      <c r="AC994" s="16">
        <f ca="1" t="shared" si="7147"/>
        <v>1.85477169747068</v>
      </c>
      <c r="AD994" s="16">
        <f ca="1" t="shared" si="7148"/>
        <v>2.3426659139035</v>
      </c>
      <c r="AE994" s="15">
        <f ca="1" t="shared" si="7149"/>
        <v>4179.92277251897</v>
      </c>
      <c r="AF994" s="15">
        <f ca="1" t="shared" si="7150"/>
        <v>4827.94406705907</v>
      </c>
      <c r="AG994" s="15">
        <f ca="1" t="shared" si="7151"/>
        <v>5658.21528665068</v>
      </c>
      <c r="AH994" s="15">
        <f ca="1" t="shared" si="7152"/>
        <v>6791.69144827301</v>
      </c>
      <c r="AI994" s="15">
        <f ca="1" t="shared" si="7153"/>
        <v>8578.23314606115</v>
      </c>
      <c r="AJ994" s="17">
        <f ca="1" t="shared" si="7154"/>
        <v>47336.2761515244</v>
      </c>
      <c r="AK994" s="17">
        <f ca="1" t="shared" si="7155"/>
        <v>55347.7576372384</v>
      </c>
      <c r="AL994" s="17">
        <f ca="1" t="shared" si="7156"/>
        <v>55890.844901824</v>
      </c>
      <c r="AM994" s="17">
        <f ca="1" t="shared" si="7157"/>
        <v>66465.033890712</v>
      </c>
      <c r="AN994" s="17">
        <f ca="1" t="shared" si="7158"/>
        <v>78364.474855755</v>
      </c>
      <c r="AO994" s="17">
        <f ca="1">C994/'Ejercicio 3 - TIR'!$D$7</f>
        <v>14721.4567497245</v>
      </c>
      <c r="AP994" s="17">
        <f ca="1" t="shared" si="7159"/>
        <v>32614.8194017998</v>
      </c>
      <c r="AQ994" s="17">
        <f ca="1" t="shared" si="7160"/>
        <v>40626.3008875139</v>
      </c>
      <c r="AR994" s="17">
        <f ca="1" t="shared" si="7161"/>
        <v>41169.3881520994</v>
      </c>
      <c r="AS994" s="17">
        <f ca="1" t="shared" si="7162"/>
        <v>51743.5771409874</v>
      </c>
      <c r="AT994" s="17">
        <f ca="1" t="shared" si="7163"/>
        <v>63643.0181060305</v>
      </c>
      <c r="AU994" s="17">
        <f ca="1">AP994*'Ejercicio 3 - TIR'!$D$5</f>
        <v>16307.4097008999</v>
      </c>
      <c r="AV994" s="17">
        <f ca="1">AQ994*'Ejercicio 3 - TIR'!$D$5</f>
        <v>20313.1504437569</v>
      </c>
      <c r="AW994" s="17">
        <f ca="1">AR994*'Ejercicio 3 - TIR'!$D$5</f>
        <v>20584.6940760497</v>
      </c>
      <c r="AX994" s="17">
        <f ca="1">AS994*'Ejercicio 3 - TIR'!$D$5</f>
        <v>25871.7885704937</v>
      </c>
      <c r="AY994" s="17">
        <f ca="1">AT994*'Ejercicio 3 - TIR'!$D$5</f>
        <v>31821.5090530152</v>
      </c>
      <c r="AZ994" s="17">
        <f ca="1" t="shared" ref="AZ994:BD994" si="7396">AJ994-AU994-AE994</f>
        <v>26848.9436781055</v>
      </c>
      <c r="BA994" s="17">
        <f ca="1" t="shared" si="7396"/>
        <v>30206.6631264224</v>
      </c>
      <c r="BB994" s="17">
        <f ca="1" t="shared" si="7396"/>
        <v>29647.9355391236</v>
      </c>
      <c r="BC994" s="17">
        <f ca="1" t="shared" si="7396"/>
        <v>33801.5538719453</v>
      </c>
      <c r="BD994" s="17">
        <f ca="1" t="shared" si="7396"/>
        <v>37964.7326566786</v>
      </c>
      <c r="BE994" s="17">
        <f ca="1" t="shared" ref="BE994:BI994" si="7397">AZ994/Z994</f>
        <v>23520.4936804131</v>
      </c>
      <c r="BF994" s="17">
        <f ca="1" t="shared" si="7397"/>
        <v>22910.1540424321</v>
      </c>
      <c r="BG994" s="17">
        <f ca="1" t="shared" si="7397"/>
        <v>19186.7968448783</v>
      </c>
      <c r="BH994" s="17">
        <f ca="1" t="shared" si="7397"/>
        <v>18224.1048416039</v>
      </c>
      <c r="BI994" s="17">
        <f ca="1" t="shared" si="7397"/>
        <v>16205.7818109537</v>
      </c>
      <c r="BJ994" s="17">
        <f ca="1" t="shared" si="7166"/>
        <v>69196.32223886</v>
      </c>
      <c r="BK994" s="17">
        <f ca="1" t="shared" si="7167"/>
        <v>34487.4549305843</v>
      </c>
      <c r="BL994" s="17">
        <f ca="1" t="shared" si="7168"/>
        <v>103683.777169444</v>
      </c>
      <c r="BM994" s="17">
        <f ca="1">BK994*'Ejercicio 3 - TIR'!$D$5</f>
        <v>17243.7274652922</v>
      </c>
      <c r="BN994" s="17">
        <f ca="1" t="shared" si="7169"/>
        <v>86440.0497041522</v>
      </c>
      <c r="BO994" s="17">
        <f ca="1" t="shared" si="7170"/>
        <v>36898.154871823</v>
      </c>
      <c r="BP994" s="17">
        <f ca="1" t="shared" si="7171"/>
        <v>-103144.710245583</v>
      </c>
      <c r="BQ994" s="17">
        <f ca="1" t="shared" ref="BQ994:BT994" si="7398">BE994</f>
        <v>23520.4936804131</v>
      </c>
      <c r="BR994" s="17">
        <f ca="1" t="shared" si="7398"/>
        <v>22910.1540424321</v>
      </c>
      <c r="BS994" s="17">
        <f ca="1" t="shared" si="7398"/>
        <v>19186.7968448783</v>
      </c>
      <c r="BT994" s="17">
        <f ca="1" t="shared" si="7398"/>
        <v>18224.1048416039</v>
      </c>
      <c r="BU994" s="17">
        <f ca="1" t="shared" si="7173"/>
        <v>53103.9366827767</v>
      </c>
      <c r="BV994" s="19">
        <f ca="1" t="shared" si="7174"/>
        <v>8.98568384873844</v>
      </c>
    </row>
    <row r="995" ht="15" customHeight="1" spans="1:74">
      <c r="A995" s="15">
        <v>994</v>
      </c>
      <c r="B995" s="16">
        <f ca="1" t="shared" ref="B995:F995" si="7399">RAND()</f>
        <v>0.457058956727081</v>
      </c>
      <c r="C995" s="17">
        <f ca="1">IF(B995&lt;=('Ejercicio 3 - TIR'!$D$13-'Ejercicio 3 - TIR'!$C$13)/('Ejercicio 3 - TIR'!$E$13-'Ejercicio 3 - TIR'!$C$13),'Ejercicio 3 - TIR'!$C$13+SQRT(('Ejercicio 3 - TIR'!$E$13-'Ejercicio 3 - TIR'!$C$13)*('Ejercicio 3 - TIR'!$D$13-'Ejercicio 3 - TIR'!$C$13)*B995),'Ejercicio 3 - TIR'!$E$13-SQRT(('Ejercicio 3 - TIR'!$E$13-'Ejercicio 3 - TIR'!$C$13)*('Ejercicio 3 - TIR'!$E$13-'Ejercicio 3 - TIR'!$D$13)*(1-B995)))</f>
        <v>74474.9289535268</v>
      </c>
      <c r="D995" s="16">
        <f ca="1" t="shared" si="7399"/>
        <v>0.879339989936591</v>
      </c>
      <c r="E995" s="17">
        <f ca="1">IF(D995&lt;=('Ejercicio 3 - TIR'!$D$14-'Ejercicio 3 - TIR'!$C$14)/('Ejercicio 3 - TIR'!$E$14-'Ejercicio 3 - TIR'!$C$14),'Ejercicio 3 - TIR'!$C$14+SQRT(('Ejercicio 3 - TIR'!$E$14-'Ejercicio 3 - TIR'!$C$14)*('Ejercicio 3 - TIR'!$D$14-'Ejercicio 3 - TIR'!$C$14)*D995),'Ejercicio 3 - TIR'!$E$14-SQRT(('Ejercicio 3 - TIR'!$E$14-'Ejercicio 3 - TIR'!$C$14)*('Ejercicio 3 - TIR'!$E$14-'Ejercicio 3 - TIR'!$D$14)*(1-D995)))</f>
        <v>35745.7078721001</v>
      </c>
      <c r="F995" s="16">
        <f ca="1" t="shared" si="7399"/>
        <v>0.514639104210402</v>
      </c>
      <c r="G995" s="17">
        <f ca="1">IF(F995&lt;=('Ejercicio 3 - TIR'!$D$18-'Ejercicio 3 - TIR'!$C$18)/('Ejercicio 3 - TIR'!$E$18-'Ejercicio 3 - TIR'!$C$18),'Ejercicio 3 - TIR'!$C$18+SQRT(('Ejercicio 3 - TIR'!$E$18-'Ejercicio 3 - TIR'!$C$18)*('Ejercicio 3 - TIR'!$D$18-'Ejercicio 3 - TIR'!$C$18)*F995),'Ejercicio 3 - TIR'!$E$18-SQRT(('Ejercicio 3 - TIR'!$E$18-'Ejercicio 3 - TIR'!$C$18)*('Ejercicio 3 - TIR'!$E$18-'Ejercicio 3 - TIR'!$D$18)*(1-F995)))</f>
        <v>38786.1177792903</v>
      </c>
      <c r="H995" s="16">
        <f ca="1" t="shared" ref="H995:L995" si="7400">RAND()</f>
        <v>0.272356607712869</v>
      </c>
      <c r="I995" s="17">
        <f ca="1">IF(H995&lt;=('Ejercicio 3 - TIR'!$D$18-'Ejercicio 3 - TIR'!$C$18)/('Ejercicio 3 - TIR'!$E$18-'Ejercicio 3 - TIR'!$C$18),'Ejercicio 3 - TIR'!$C$18+SQRT(('Ejercicio 3 - TIR'!$E$18-'Ejercicio 3 - TIR'!$C$18)*('Ejercicio 3 - TIR'!$D$18-'Ejercicio 3 - TIR'!$C$18)*H995),'Ejercicio 3 - TIR'!$E$18-SQRT(('Ejercicio 3 - TIR'!$E$18-'Ejercicio 3 - TIR'!$C$18)*('Ejercicio 3 - TIR'!$E$18-'Ejercicio 3 - TIR'!$D$18)*(1-H995)))</f>
        <v>36391.6735802863</v>
      </c>
      <c r="J995" s="16">
        <f ca="1" t="shared" si="7400"/>
        <v>0.939021500491223</v>
      </c>
      <c r="K995" s="17">
        <f ca="1">IF(J995&lt;=('Ejercicio 3 - TIR'!$D$18-'Ejercicio 3 - TIR'!$C$18)/('Ejercicio 3 - TIR'!$E$18-'Ejercicio 3 - TIR'!$C$18),'Ejercicio 3 - TIR'!$C$18+SQRT(('Ejercicio 3 - TIR'!$E$18-'Ejercicio 3 - TIR'!$C$18)*('Ejercicio 3 - TIR'!$D$18-'Ejercicio 3 - TIR'!$C$18)*J995),'Ejercicio 3 - TIR'!$E$18-SQRT(('Ejercicio 3 - TIR'!$E$18-'Ejercicio 3 - TIR'!$C$18)*('Ejercicio 3 - TIR'!$E$18-'Ejercicio 3 - TIR'!$D$18)*(1-J995)))</f>
        <v>42861.4520199074</v>
      </c>
      <c r="L995" s="16">
        <f ca="1" t="shared" si="7400"/>
        <v>0.00560093668163364</v>
      </c>
      <c r="M995" s="17">
        <f ca="1">IF(L995&lt;=('Ejercicio 3 - TIR'!$D$18-'Ejercicio 3 - TIR'!$C$18)/('Ejercicio 3 - TIR'!$E$18-'Ejercicio 3 - TIR'!$C$18),'Ejercicio 3 - TIR'!$C$18+SQRT(('Ejercicio 3 - TIR'!$E$18-'Ejercicio 3 - TIR'!$C$18)*('Ejercicio 3 - TIR'!$D$18-'Ejercicio 3 - TIR'!$C$18)*L995),'Ejercicio 3 - TIR'!$E$18-SQRT(('Ejercicio 3 - TIR'!$E$18-'Ejercicio 3 - TIR'!$C$18)*('Ejercicio 3 - TIR'!$E$18-'Ejercicio 3 - TIR'!$D$18)*(1-L995)))</f>
        <v>30916.5917860449</v>
      </c>
      <c r="N995" s="16">
        <f ca="1" t="shared" ref="N995:R995" si="7401">RAND()</f>
        <v>0.348603646121838</v>
      </c>
      <c r="O995" s="17">
        <f ca="1">IF(N995&lt;=('Ejercicio 3 - TIR'!$D$18-'Ejercicio 3 - TIR'!$C$18)/('Ejercicio 3 - TIR'!$E$18-'Ejercicio 3 - TIR'!$C$18),'Ejercicio 3 - TIR'!$C$18+SQRT(('Ejercicio 3 - TIR'!$E$18-'Ejercicio 3 - TIR'!$C$18)*('Ejercicio 3 - TIR'!$D$18-'Ejercicio 3 - TIR'!$C$18)*N995),'Ejercicio 3 - TIR'!$E$18-SQRT(('Ejercicio 3 - TIR'!$E$18-'Ejercicio 3 - TIR'!$C$18)*('Ejercicio 3 - TIR'!$E$18-'Ejercicio 3 - TIR'!$D$18)*(1-N995)))</f>
        <v>37231.2202924732</v>
      </c>
      <c r="P995" s="16">
        <f ca="1" t="shared" si="7401"/>
        <v>0.199436846729875</v>
      </c>
      <c r="Q995" s="18">
        <f ca="1">IF(P995&lt;=('Ejercicio 3 - TIR'!$D$22-'Ejercicio 3 - TIR'!$C$22)/('Ejercicio 3 - TIR'!$E$22-'Ejercicio 3 - TIR'!$C$22),'Ejercicio 3 - TIR'!$C$22+SQRT(('Ejercicio 3 - TIR'!$E$22-'Ejercicio 3 - TIR'!$C$22)*('Ejercicio 3 - TIR'!$D$22-'Ejercicio 3 - TIR'!$C$22)*P995),'Ejercicio 3 - TIR'!$E$22-SQRT(('Ejercicio 3 - TIR'!$E$22-'Ejercicio 3 - TIR'!$C$22)*('Ejercicio 3 - TIR'!$E$22-'Ejercicio 3 - TIR'!$D$22)*(1-P995)))</f>
        <v>0.138946934425225</v>
      </c>
      <c r="R995" s="16">
        <f ca="1" t="shared" si="7401"/>
        <v>0.731044292486766</v>
      </c>
      <c r="S995" s="18">
        <f ca="1">IF(R995&lt;=('Ejercicio 3 - TIR'!$D$23-'Ejercicio 3 - TIR'!$C$23)/('Ejercicio 3 - TIR'!$E$23-'Ejercicio 3 - TIR'!$C$23),'Ejercicio 3 - TIR'!$C$23+SQRT(('Ejercicio 3 - TIR'!$E$23-'Ejercicio 3 - TIR'!$C$23)*('Ejercicio 3 - TIR'!$D$23-'Ejercicio 3 - TIR'!$C$23)*R995),'Ejercicio 3 - TIR'!$E$23-SQRT(('Ejercicio 3 - TIR'!$E$23-'Ejercicio 3 - TIR'!$C$23)*('Ejercicio 3 - TIR'!$E$23-'Ejercicio 3 - TIR'!$D$23)*(1-R995)))</f>
        <v>0.157997266680619</v>
      </c>
      <c r="T995" s="16">
        <f ca="1" t="shared" ref="T995:X995" si="7402">RAND()</f>
        <v>0.303445797330018</v>
      </c>
      <c r="U995" s="18">
        <f ca="1">IF(T995&lt;=('Ejercicio 3 - TIR'!$D$24-'Ejercicio 3 - TIR'!$C$24)/('Ejercicio 3 - TIR'!$E$24-'Ejercicio 3 - TIR'!$C$24),'Ejercicio 3 - TIR'!$C$24+SQRT(('Ejercicio 3 - TIR'!$E$24-'Ejercicio 3 - TIR'!$C$24)*('Ejercicio 3 - TIR'!$D$24-'Ejercicio 3 - TIR'!$C$24)*T995),'Ejercicio 3 - TIR'!$E$24-SQRT(('Ejercicio 3 - TIR'!$E$24-'Ejercicio 3 - TIR'!$C$24)*('Ejercicio 3 - TIR'!$E$24-'Ejercicio 3 - TIR'!$D$24)*(1-T995)))</f>
        <v>0.175243537279728</v>
      </c>
      <c r="V995" s="16">
        <f ca="1" t="shared" si="7402"/>
        <v>0.634591165960762</v>
      </c>
      <c r="W995" s="18">
        <f ca="1">IF(V995&lt;=('Ejercicio 3 - TIR'!$D$25-'Ejercicio 3 - TIR'!$C$25)/('Ejercicio 3 - TIR'!$E$25-'Ejercicio 3 - TIR'!$C$25),'Ejercicio 3 - TIR'!$C$25+SQRT(('Ejercicio 3 - TIR'!$E$25-'Ejercicio 3 - TIR'!$C$25)*('Ejercicio 3 - TIR'!$D$25-'Ejercicio 3 - TIR'!$C$25)*V995),'Ejercicio 3 - TIR'!$E$25-SQRT(('Ejercicio 3 - TIR'!$E$25-'Ejercicio 3 - TIR'!$C$25)*('Ejercicio 3 - TIR'!$E$25-'Ejercicio 3 - TIR'!$D$25)*(1-V995)))</f>
        <v>0.214237856340296</v>
      </c>
      <c r="X995" s="16">
        <f ca="1" t="shared" si="7402"/>
        <v>0.902815916140659</v>
      </c>
      <c r="Y995" s="18">
        <f ca="1">IF(X995&lt;=('Ejercicio 3 - TIR'!$D$26-'Ejercicio 3 - TIR'!$C$26)/('Ejercicio 3 - TIR'!$E$26-'Ejercicio 3 - TIR'!$C$26),'Ejercicio 3 - TIR'!$C$26+SQRT(('Ejercicio 3 - TIR'!$E$26-'Ejercicio 3 - TIR'!$C$26)*('Ejercicio 3 - TIR'!$D$26-'Ejercicio 3 - TIR'!$C$26)*X995),'Ejercicio 3 - TIR'!$E$26-SQRT(('Ejercicio 3 - TIR'!$E$26-'Ejercicio 3 - TIR'!$C$26)*('Ejercicio 3 - TIR'!$E$26-'Ejercicio 3 - TIR'!$D$26)*(1-X995)))</f>
        <v>0.257091616101513</v>
      </c>
      <c r="Z995" s="16">
        <f ca="1" t="shared" si="7144"/>
        <v>1.13894693442522</v>
      </c>
      <c r="AA995" s="16">
        <f ca="1" t="shared" si="7145"/>
        <v>1.31889743695868</v>
      </c>
      <c r="AB995" s="16">
        <f ca="1" t="shared" si="7146"/>
        <v>1.55002568912049</v>
      </c>
      <c r="AC995" s="16">
        <f ca="1" t="shared" si="7147"/>
        <v>1.88209987003005</v>
      </c>
      <c r="AD995" s="16">
        <f ca="1" t="shared" si="7148"/>
        <v>2.36597196728052</v>
      </c>
      <c r="AE995" s="15">
        <f ca="1" t="shared" si="7149"/>
        <v>4966.75652768793</v>
      </c>
      <c r="AF995" s="15">
        <f ca="1" t="shared" si="7150"/>
        <v>5751.49048333075</v>
      </c>
      <c r="AG995" s="15">
        <f ca="1" t="shared" si="7151"/>
        <v>6759.40202026032</v>
      </c>
      <c r="AH995" s="15">
        <f ca="1" t="shared" si="7152"/>
        <v>8207.52181922316</v>
      </c>
      <c r="AI995" s="15">
        <f ca="1" t="shared" si="7153"/>
        <v>10317.6068679157</v>
      </c>
      <c r="AJ995" s="17">
        <f ca="1" t="shared" si="7154"/>
        <v>44175.3299429784</v>
      </c>
      <c r="AK995" s="17">
        <f ca="1" t="shared" si="7155"/>
        <v>47996.8850116766</v>
      </c>
      <c r="AL995" s="17">
        <f ca="1" t="shared" si="7156"/>
        <v>66436.3517038616</v>
      </c>
      <c r="AM995" s="17">
        <f ca="1" t="shared" si="7157"/>
        <v>58188.1133822873</v>
      </c>
      <c r="AN995" s="17">
        <f ca="1" t="shared" si="7158"/>
        <v>88088.0235196372</v>
      </c>
      <c r="AO995" s="17">
        <f ca="1">C995/'Ejercicio 3 - TIR'!$D$7</f>
        <v>14894.9857907054</v>
      </c>
      <c r="AP995" s="17">
        <f ca="1" t="shared" si="7159"/>
        <v>29280.344152273</v>
      </c>
      <c r="AQ995" s="17">
        <f ca="1" t="shared" si="7160"/>
        <v>33101.8992209712</v>
      </c>
      <c r="AR995" s="17">
        <f ca="1" t="shared" si="7161"/>
        <v>51541.3659131562</v>
      </c>
      <c r="AS995" s="17">
        <f ca="1" t="shared" si="7162"/>
        <v>43293.1275915819</v>
      </c>
      <c r="AT995" s="17">
        <f ca="1" t="shared" si="7163"/>
        <v>73193.0377289319</v>
      </c>
      <c r="AU995" s="17">
        <f ca="1">AP995*'Ejercicio 3 - TIR'!$D$5</f>
        <v>14640.1720761365</v>
      </c>
      <c r="AV995" s="17">
        <f ca="1">AQ995*'Ejercicio 3 - TIR'!$D$5</f>
        <v>16550.9496104856</v>
      </c>
      <c r="AW995" s="17">
        <f ca="1">AR995*'Ejercicio 3 - TIR'!$D$5</f>
        <v>25770.6829565781</v>
      </c>
      <c r="AX995" s="17">
        <f ca="1">AS995*'Ejercicio 3 - TIR'!$D$5</f>
        <v>21646.5637957909</v>
      </c>
      <c r="AY995" s="17">
        <f ca="1">AT995*'Ejercicio 3 - TIR'!$D$5</f>
        <v>36596.5188644659</v>
      </c>
      <c r="AZ995" s="17">
        <f ca="1" t="shared" ref="AZ995:BD995" si="7403">AJ995-AU995-AE995</f>
        <v>24568.4013391539</v>
      </c>
      <c r="BA995" s="17">
        <f ca="1" t="shared" si="7403"/>
        <v>25694.4449178602</v>
      </c>
      <c r="BB995" s="17">
        <f ca="1" t="shared" si="7403"/>
        <v>33906.2667270232</v>
      </c>
      <c r="BC995" s="17">
        <f ca="1" t="shared" si="7403"/>
        <v>28334.0277672732</v>
      </c>
      <c r="BD995" s="17">
        <f ca="1" t="shared" si="7403"/>
        <v>41173.8977872556</v>
      </c>
      <c r="BE995" s="17">
        <f ca="1" t="shared" ref="BE995:BI995" si="7404">AZ995/Z995</f>
        <v>21571.1554213476</v>
      </c>
      <c r="BF995" s="17">
        <f ca="1" t="shared" si="7404"/>
        <v>19481.7612028351</v>
      </c>
      <c r="BG995" s="17">
        <f ca="1" t="shared" si="7404"/>
        <v>21874.6482493862</v>
      </c>
      <c r="BH995" s="17">
        <f ca="1" t="shared" si="7404"/>
        <v>15054.4762360675</v>
      </c>
      <c r="BI995" s="17">
        <f ca="1" t="shared" si="7404"/>
        <v>17402.5298510115</v>
      </c>
      <c r="BJ995" s="17">
        <f ca="1" t="shared" si="7166"/>
        <v>84573.3427759874</v>
      </c>
      <c r="BK995" s="17">
        <f ca="1" t="shared" si="7167"/>
        <v>35241.1188338506</v>
      </c>
      <c r="BL995" s="17">
        <f ca="1" t="shared" si="7168"/>
        <v>119814.461609838</v>
      </c>
      <c r="BM995" s="17">
        <f ca="1">BK995*'Ejercicio 3 - TIR'!$D$5</f>
        <v>17620.5594169253</v>
      </c>
      <c r="BN995" s="17">
        <f ca="1" t="shared" si="7169"/>
        <v>102193.902192913</v>
      </c>
      <c r="BO995" s="17">
        <f ca="1" t="shared" si="7170"/>
        <v>43193.2007674527</v>
      </c>
      <c r="BP995" s="17">
        <f ca="1" t="shared" si="7171"/>
        <v>-110220.636825627</v>
      </c>
      <c r="BQ995" s="17">
        <f ca="1" t="shared" ref="BQ995:BT995" si="7405">BE995</f>
        <v>21571.1554213476</v>
      </c>
      <c r="BR995" s="17">
        <f ca="1" t="shared" si="7405"/>
        <v>19481.7612028351</v>
      </c>
      <c r="BS995" s="17">
        <f ca="1" t="shared" si="7405"/>
        <v>21874.6482493862</v>
      </c>
      <c r="BT995" s="17">
        <f ca="1" t="shared" si="7405"/>
        <v>15054.4762360675</v>
      </c>
      <c r="BU995" s="17">
        <f ca="1" t="shared" si="7173"/>
        <v>60595.7306184642</v>
      </c>
      <c r="BV995" s="19">
        <f ca="1" t="shared" si="7174"/>
        <v>6.85595942589468</v>
      </c>
    </row>
    <row r="996" ht="15" customHeight="1" spans="1:74">
      <c r="A996" s="15">
        <v>995</v>
      </c>
      <c r="B996" s="16">
        <f ca="1" t="shared" ref="B996:F996" si="7406">RAND()</f>
        <v>0.234186891450011</v>
      </c>
      <c r="C996" s="17">
        <f ca="1">IF(B996&lt;=('Ejercicio 3 - TIR'!$D$13-'Ejercicio 3 - TIR'!$C$13)/('Ejercicio 3 - TIR'!$E$13-'Ejercicio 3 - TIR'!$C$13),'Ejercicio 3 - TIR'!$C$13+SQRT(('Ejercicio 3 - TIR'!$E$13-'Ejercicio 3 - TIR'!$C$13)*('Ejercicio 3 - TIR'!$D$13-'Ejercicio 3 - TIR'!$C$13)*B996),'Ejercicio 3 - TIR'!$E$13-SQRT(('Ejercicio 3 - TIR'!$E$13-'Ejercicio 3 - TIR'!$C$13)*('Ejercicio 3 - TIR'!$E$13-'Ejercicio 3 - TIR'!$D$13)*(1-B996)))</f>
        <v>69678.5720320719</v>
      </c>
      <c r="D996" s="16">
        <f ca="1" t="shared" si="7406"/>
        <v>0.141290582029183</v>
      </c>
      <c r="E996" s="17">
        <f ca="1">IF(D996&lt;=('Ejercicio 3 - TIR'!$D$14-'Ejercicio 3 - TIR'!$C$14)/('Ejercicio 3 - TIR'!$E$14-'Ejercicio 3 - TIR'!$C$14),'Ejercicio 3 - TIR'!$C$14+SQRT(('Ejercicio 3 - TIR'!$E$14-'Ejercicio 3 - TIR'!$C$14)*('Ejercicio 3 - TIR'!$D$14-'Ejercicio 3 - TIR'!$C$14)*D996),'Ejercicio 3 - TIR'!$E$14-SQRT(('Ejercicio 3 - TIR'!$E$14-'Ejercicio 3 - TIR'!$C$14)*('Ejercicio 3 - TIR'!$E$14-'Ejercicio 3 - TIR'!$D$14)*(1-D996)))</f>
        <v>28255.2716710267</v>
      </c>
      <c r="F996" s="16">
        <f ca="1" t="shared" si="7406"/>
        <v>0.853339743991433</v>
      </c>
      <c r="G996" s="17">
        <f ca="1">IF(F996&lt;=('Ejercicio 3 - TIR'!$D$18-'Ejercicio 3 - TIR'!$C$18)/('Ejercicio 3 - TIR'!$E$18-'Ejercicio 3 - TIR'!$C$18),'Ejercicio 3 - TIR'!$C$18+SQRT(('Ejercicio 3 - TIR'!$E$18-'Ejercicio 3 - TIR'!$C$18)*('Ejercicio 3 - TIR'!$D$18-'Ejercicio 3 - TIR'!$C$18)*F996),'Ejercicio 3 - TIR'!$E$18-SQRT(('Ejercicio 3 - TIR'!$E$18-'Ejercicio 3 - TIR'!$C$18)*('Ejercicio 3 - TIR'!$E$18-'Ejercicio 3 - TIR'!$D$18)*(1-F996)))</f>
        <v>41683.447693667</v>
      </c>
      <c r="H996" s="16">
        <f ca="1" t="shared" ref="H996:L996" si="7407">RAND()</f>
        <v>0.10334757063555</v>
      </c>
      <c r="I996" s="17">
        <f ca="1">IF(H996&lt;=('Ejercicio 3 - TIR'!$D$18-'Ejercicio 3 - TIR'!$C$18)/('Ejercicio 3 - TIR'!$E$18-'Ejercicio 3 - TIR'!$C$18),'Ejercicio 3 - TIR'!$C$18+SQRT(('Ejercicio 3 - TIR'!$E$18-'Ejercicio 3 - TIR'!$C$18)*('Ejercicio 3 - TIR'!$D$18-'Ejercicio 3 - TIR'!$C$18)*H996),'Ejercicio 3 - TIR'!$E$18-SQRT(('Ejercicio 3 - TIR'!$E$18-'Ejercicio 3 - TIR'!$C$18)*('Ejercicio 3 - TIR'!$E$18-'Ejercicio 3 - TIR'!$D$18)*(1-H996)))</f>
        <v>33937.2751485428</v>
      </c>
      <c r="J996" s="16">
        <f ca="1" t="shared" si="7407"/>
        <v>0.567598629905968</v>
      </c>
      <c r="K996" s="17">
        <f ca="1">IF(J996&lt;=('Ejercicio 3 - TIR'!$D$18-'Ejercicio 3 - TIR'!$C$18)/('Ejercicio 3 - TIR'!$E$18-'Ejercicio 3 - TIR'!$C$18),'Ejercicio 3 - TIR'!$C$18+SQRT(('Ejercicio 3 - TIR'!$E$18-'Ejercicio 3 - TIR'!$C$18)*('Ejercicio 3 - TIR'!$D$18-'Ejercicio 3 - TIR'!$C$18)*J996),'Ejercicio 3 - TIR'!$E$18-SQRT(('Ejercicio 3 - TIR'!$E$18-'Ejercicio 3 - TIR'!$C$18)*('Ejercicio 3 - TIR'!$E$18-'Ejercicio 3 - TIR'!$D$18)*(1-J996)))</f>
        <v>39227.1227631313</v>
      </c>
      <c r="L996" s="16">
        <f ca="1" t="shared" si="7407"/>
        <v>0.839468488690029</v>
      </c>
      <c r="M996" s="17">
        <f ca="1">IF(L996&lt;=('Ejercicio 3 - TIR'!$D$18-'Ejercicio 3 - TIR'!$C$18)/('Ejercicio 3 - TIR'!$E$18-'Ejercicio 3 - TIR'!$C$18),'Ejercicio 3 - TIR'!$C$18+SQRT(('Ejercicio 3 - TIR'!$E$18-'Ejercicio 3 - TIR'!$C$18)*('Ejercicio 3 - TIR'!$D$18-'Ejercicio 3 - TIR'!$C$18)*L996),'Ejercicio 3 - TIR'!$E$18-SQRT(('Ejercicio 3 - TIR'!$E$18-'Ejercicio 3 - TIR'!$C$18)*('Ejercicio 3 - TIR'!$E$18-'Ejercicio 3 - TIR'!$D$18)*(1-L996)))</f>
        <v>41530.1493766665</v>
      </c>
      <c r="N996" s="16">
        <f ca="1" t="shared" ref="N996:R996" si="7408">RAND()</f>
        <v>0.863990245212158</v>
      </c>
      <c r="O996" s="17">
        <f ca="1">IF(N996&lt;=('Ejercicio 3 - TIR'!$D$18-'Ejercicio 3 - TIR'!$C$18)/('Ejercicio 3 - TIR'!$E$18-'Ejercicio 3 - TIR'!$C$18),'Ejercicio 3 - TIR'!$C$18+SQRT(('Ejercicio 3 - TIR'!$E$18-'Ejercicio 3 - TIR'!$C$18)*('Ejercicio 3 - TIR'!$D$18-'Ejercicio 3 - TIR'!$C$18)*N996),'Ejercicio 3 - TIR'!$E$18-SQRT(('Ejercicio 3 - TIR'!$E$18-'Ejercicio 3 - TIR'!$C$18)*('Ejercicio 3 - TIR'!$E$18-'Ejercicio 3 - TIR'!$D$18)*(1-N996)))</f>
        <v>41806.1415796739</v>
      </c>
      <c r="P996" s="16">
        <f ca="1" t="shared" si="7408"/>
        <v>0.876119790572457</v>
      </c>
      <c r="Q996" s="18">
        <f ca="1">IF(P996&lt;=('Ejercicio 3 - TIR'!$D$22-'Ejercicio 3 - TIR'!$C$22)/('Ejercicio 3 - TIR'!$E$22-'Ejercicio 3 - TIR'!$C$22),'Ejercicio 3 - TIR'!$C$22+SQRT(('Ejercicio 3 - TIR'!$E$22-'Ejercicio 3 - TIR'!$C$22)*('Ejercicio 3 - TIR'!$D$22-'Ejercicio 3 - TIR'!$C$22)*P996),'Ejercicio 3 - TIR'!$E$22-SQRT(('Ejercicio 3 - TIR'!$E$22-'Ejercicio 3 - TIR'!$C$22)*('Ejercicio 3 - TIR'!$E$22-'Ejercicio 3 - TIR'!$D$22)*(1-P996)))</f>
        <v>0.165067338583843</v>
      </c>
      <c r="R996" s="16">
        <f ca="1" t="shared" si="7408"/>
        <v>0.274656069539893</v>
      </c>
      <c r="S996" s="18">
        <f ca="1">IF(R996&lt;=('Ejercicio 3 - TIR'!$D$23-'Ejercicio 3 - TIR'!$C$23)/('Ejercicio 3 - TIR'!$E$23-'Ejercicio 3 - TIR'!$C$23),'Ejercicio 3 - TIR'!$C$23+SQRT(('Ejercicio 3 - TIR'!$E$23-'Ejercicio 3 - TIR'!$C$23)*('Ejercicio 3 - TIR'!$D$23-'Ejercicio 3 - TIR'!$C$23)*R996),'Ejercicio 3 - TIR'!$E$23-SQRT(('Ejercicio 3 - TIR'!$E$23-'Ejercicio 3 - TIR'!$C$23)*('Ejercicio 3 - TIR'!$E$23-'Ejercicio 3 - TIR'!$D$23)*(1-R996)))</f>
        <v>0.142234678436438</v>
      </c>
      <c r="T996" s="16">
        <f ca="1" t="shared" ref="T996:X996" si="7409">RAND()</f>
        <v>0.227070023914798</v>
      </c>
      <c r="U996" s="18">
        <f ca="1">IF(T996&lt;=('Ejercicio 3 - TIR'!$D$24-'Ejercicio 3 - TIR'!$C$24)/('Ejercicio 3 - TIR'!$E$24-'Ejercicio 3 - TIR'!$C$24),'Ejercicio 3 - TIR'!$C$24+SQRT(('Ejercicio 3 - TIR'!$E$24-'Ejercicio 3 - TIR'!$C$24)*('Ejercicio 3 - TIR'!$D$24-'Ejercicio 3 - TIR'!$C$24)*T996),'Ejercicio 3 - TIR'!$E$24-SQRT(('Ejercicio 3 - TIR'!$E$24-'Ejercicio 3 - TIR'!$C$24)*('Ejercicio 3 - TIR'!$E$24-'Ejercicio 3 - TIR'!$D$24)*(1-T996)))</f>
        <v>0.171836827842456</v>
      </c>
      <c r="V996" s="16">
        <f ca="1" t="shared" si="7409"/>
        <v>0.490770826183564</v>
      </c>
      <c r="W996" s="18">
        <f ca="1">IF(V996&lt;=('Ejercicio 3 - TIR'!$D$25-'Ejercicio 3 - TIR'!$C$25)/('Ejercicio 3 - TIR'!$E$25-'Ejercicio 3 - TIR'!$C$25),'Ejercicio 3 - TIR'!$C$25+SQRT(('Ejercicio 3 - TIR'!$E$25-'Ejercicio 3 - TIR'!$C$25)*('Ejercicio 3 - TIR'!$D$25-'Ejercicio 3 - TIR'!$C$25)*V996),'Ejercicio 3 - TIR'!$E$25-SQRT(('Ejercicio 3 - TIR'!$E$25-'Ejercicio 3 - TIR'!$C$25)*('Ejercicio 3 - TIR'!$E$25-'Ejercicio 3 - TIR'!$D$25)*(1-V996)))</f>
        <v>0.207782679995557</v>
      </c>
      <c r="X996" s="16">
        <f ca="1" t="shared" si="7409"/>
        <v>0.199249945931602</v>
      </c>
      <c r="Y996" s="18">
        <f ca="1">IF(X996&lt;=('Ejercicio 3 - TIR'!$D$26-'Ejercicio 3 - TIR'!$C$26)/('Ejercicio 3 - TIR'!$E$26-'Ejercicio 3 - TIR'!$C$26),'Ejercicio 3 - TIR'!$C$26+SQRT(('Ejercicio 3 - TIR'!$E$26-'Ejercicio 3 - TIR'!$C$26)*('Ejercicio 3 - TIR'!$D$26-'Ejercicio 3 - TIR'!$C$26)*X996),'Ejercicio 3 - TIR'!$E$26-SQRT(('Ejercicio 3 - TIR'!$E$26-'Ejercicio 3 - TIR'!$C$26)*('Ejercicio 3 - TIR'!$E$26-'Ejercicio 3 - TIR'!$D$26)*(1-X996)))</f>
        <v>0.213194284942962</v>
      </c>
      <c r="Z996" s="16">
        <f ca="1" t="shared" si="7144"/>
        <v>1.16506733858384</v>
      </c>
      <c r="AA996" s="16">
        <f ca="1" t="shared" si="7145"/>
        <v>1.33078031684411</v>
      </c>
      <c r="AB996" s="16">
        <f ca="1" t="shared" si="7146"/>
        <v>1.55945738504578</v>
      </c>
      <c r="AC996" s="16">
        <f ca="1" t="shared" si="7147"/>
        <v>1.88348561984946</v>
      </c>
      <c r="AD996" s="16">
        <f ca="1" t="shared" si="7148"/>
        <v>2.28503398977362</v>
      </c>
      <c r="AE996" s="15">
        <f ca="1" t="shared" si="7149"/>
        <v>4664.02249569983</v>
      </c>
      <c r="AF996" s="15">
        <f ca="1" t="shared" si="7150"/>
        <v>5327.40823559601</v>
      </c>
      <c r="AG996" s="15">
        <f ca="1" t="shared" si="7151"/>
        <v>6242.85316742261</v>
      </c>
      <c r="AH996" s="15">
        <f ca="1" t="shared" si="7152"/>
        <v>7540.00992936843</v>
      </c>
      <c r="AI996" s="15">
        <f ca="1" t="shared" si="7153"/>
        <v>9147.49695472297</v>
      </c>
      <c r="AJ996" s="17">
        <f ca="1" t="shared" si="7154"/>
        <v>48564.0234674595</v>
      </c>
      <c r="AK996" s="17">
        <f ca="1" t="shared" si="7155"/>
        <v>45163.0577750036</v>
      </c>
      <c r="AL996" s="17">
        <f ca="1" t="shared" si="7156"/>
        <v>61173.0262870627</v>
      </c>
      <c r="AM996" s="17">
        <f ca="1" t="shared" si="7157"/>
        <v>78221.4391411514</v>
      </c>
      <c r="AN996" s="17">
        <f ca="1" t="shared" si="7158"/>
        <v>95528.4544908429</v>
      </c>
      <c r="AO996" s="17">
        <f ca="1">C996/'Ejercicio 3 - TIR'!$D$7</f>
        <v>13935.7144064144</v>
      </c>
      <c r="AP996" s="17">
        <f ca="1" t="shared" si="7159"/>
        <v>34628.3090610451</v>
      </c>
      <c r="AQ996" s="17">
        <f ca="1" t="shared" si="7160"/>
        <v>31227.3433685892</v>
      </c>
      <c r="AR996" s="17">
        <f ca="1" t="shared" si="7161"/>
        <v>47237.3118806483</v>
      </c>
      <c r="AS996" s="17">
        <f ca="1" t="shared" si="7162"/>
        <v>64285.724734737</v>
      </c>
      <c r="AT996" s="17">
        <f ca="1" t="shared" si="7163"/>
        <v>81592.7400844286</v>
      </c>
      <c r="AU996" s="17">
        <f ca="1">AP996*'Ejercicio 3 - TIR'!$D$5</f>
        <v>17314.1545305226</v>
      </c>
      <c r="AV996" s="17">
        <f ca="1">AQ996*'Ejercicio 3 - TIR'!$D$5</f>
        <v>15613.6716842946</v>
      </c>
      <c r="AW996" s="17">
        <f ca="1">AR996*'Ejercicio 3 - TIR'!$D$5</f>
        <v>23618.6559403241</v>
      </c>
      <c r="AX996" s="17">
        <f ca="1">AS996*'Ejercicio 3 - TIR'!$D$5</f>
        <v>32142.8623673685</v>
      </c>
      <c r="AY996" s="17">
        <f ca="1">AT996*'Ejercicio 3 - TIR'!$D$5</f>
        <v>40796.3700422143</v>
      </c>
      <c r="AZ996" s="17">
        <f ca="1" t="shared" ref="AZ996:BD996" si="7410">AJ996-AU996-AE996</f>
        <v>26585.8464412371</v>
      </c>
      <c r="BA996" s="17">
        <f ca="1" t="shared" si="7410"/>
        <v>24221.977855113</v>
      </c>
      <c r="BB996" s="17">
        <f ca="1" t="shared" si="7410"/>
        <v>31311.5171793159</v>
      </c>
      <c r="BC996" s="17">
        <f ca="1" t="shared" si="7410"/>
        <v>38538.5668444145</v>
      </c>
      <c r="BD996" s="17">
        <f ca="1" t="shared" si="7410"/>
        <v>45584.5874939057</v>
      </c>
      <c r="BE996" s="17">
        <f ca="1" t="shared" ref="BE996:BI996" si="7411">AZ996/Z996</f>
        <v>22819.150070375</v>
      </c>
      <c r="BF996" s="17">
        <f ca="1" t="shared" si="7411"/>
        <v>18201.3346218964</v>
      </c>
      <c r="BG996" s="17">
        <f ca="1" t="shared" si="7411"/>
        <v>20078.4692673065</v>
      </c>
      <c r="BH996" s="17">
        <f ca="1" t="shared" si="7411"/>
        <v>20461.3013437791</v>
      </c>
      <c r="BI996" s="17">
        <f ca="1" t="shared" si="7411"/>
        <v>19949.1944968494</v>
      </c>
      <c r="BJ996" s="17">
        <f ca="1" t="shared" si="7166"/>
        <v>64564.2561585836</v>
      </c>
      <c r="BK996" s="17">
        <f ca="1" t="shared" si="7167"/>
        <v>31843.5810904347</v>
      </c>
      <c r="BL996" s="17">
        <f ca="1" t="shared" si="7168"/>
        <v>96407.8372490183</v>
      </c>
      <c r="BM996" s="17">
        <f ca="1">BK996*'Ejercicio 3 - TIR'!$D$5</f>
        <v>15921.7905452174</v>
      </c>
      <c r="BN996" s="17">
        <f ca="1" t="shared" si="7169"/>
        <v>80486.0467038009</v>
      </c>
      <c r="BO996" s="17">
        <f ca="1" t="shared" si="7170"/>
        <v>35223.1288742339</v>
      </c>
      <c r="BP996" s="17">
        <f ca="1" t="shared" si="7171"/>
        <v>-97933.8437030986</v>
      </c>
      <c r="BQ996" s="17">
        <f ca="1" t="shared" ref="BQ996:BT996" si="7412">BE996</f>
        <v>22819.150070375</v>
      </c>
      <c r="BR996" s="17">
        <f ca="1" t="shared" si="7412"/>
        <v>18201.3346218964</v>
      </c>
      <c r="BS996" s="17">
        <f ca="1" t="shared" si="7412"/>
        <v>20078.4692673065</v>
      </c>
      <c r="BT996" s="17">
        <f ca="1" t="shared" si="7412"/>
        <v>20461.3013437791</v>
      </c>
      <c r="BU996" s="17">
        <f ca="1" t="shared" si="7173"/>
        <v>55172.3233710833</v>
      </c>
      <c r="BV996" s="19">
        <f ca="1" t="shared" si="7174"/>
        <v>10.4022920511987</v>
      </c>
    </row>
    <row r="997" ht="15" customHeight="1" spans="1:74">
      <c r="A997" s="15">
        <v>996</v>
      </c>
      <c r="B997" s="16">
        <f ca="1" t="shared" ref="B997:F997" si="7413">RAND()</f>
        <v>0.643557894633743</v>
      </c>
      <c r="C997" s="17">
        <f ca="1">IF(B997&lt;=('Ejercicio 3 - TIR'!$D$13-'Ejercicio 3 - TIR'!$C$13)/('Ejercicio 3 - TIR'!$E$13-'Ejercicio 3 - TIR'!$C$13),'Ejercicio 3 - TIR'!$C$13+SQRT(('Ejercicio 3 - TIR'!$E$13-'Ejercicio 3 - TIR'!$C$13)*('Ejercicio 3 - TIR'!$D$13-'Ejercicio 3 - TIR'!$C$13)*B997),'Ejercicio 3 - TIR'!$E$13-SQRT(('Ejercicio 3 - TIR'!$E$13-'Ejercicio 3 - TIR'!$C$13)*('Ejercicio 3 - TIR'!$E$13-'Ejercicio 3 - TIR'!$D$13)*(1-B997)))</f>
        <v>79318.3529079643</v>
      </c>
      <c r="D997" s="16">
        <f ca="1" t="shared" si="7413"/>
        <v>0.0184319000775821</v>
      </c>
      <c r="E997" s="17">
        <f ca="1">IF(D997&lt;=('Ejercicio 3 - TIR'!$D$14-'Ejercicio 3 - TIR'!$C$14)/('Ejercicio 3 - TIR'!$E$14-'Ejercicio 3 - TIR'!$C$14),'Ejercicio 3 - TIR'!$C$14+SQRT(('Ejercicio 3 - TIR'!$E$14-'Ejercicio 3 - TIR'!$C$14)*('Ejercicio 3 - TIR'!$D$14-'Ejercicio 3 - TIR'!$C$14)*D997),'Ejercicio 3 - TIR'!$E$14-SQRT(('Ejercicio 3 - TIR'!$E$14-'Ejercicio 3 - TIR'!$C$14)*('Ejercicio 3 - TIR'!$E$14-'Ejercicio 3 - TIR'!$D$14)*(1-D997)))</f>
        <v>26175.7518895663</v>
      </c>
      <c r="F997" s="16">
        <f ca="1" t="shared" si="7413"/>
        <v>0.584965927743198</v>
      </c>
      <c r="G997" s="17">
        <f ca="1">IF(F997&lt;=('Ejercicio 3 - TIR'!$D$18-'Ejercicio 3 - TIR'!$C$18)/('Ejercicio 3 - TIR'!$E$18-'Ejercicio 3 - TIR'!$C$18),'Ejercicio 3 - TIR'!$C$18+SQRT(('Ejercicio 3 - TIR'!$E$18-'Ejercicio 3 - TIR'!$C$18)*('Ejercicio 3 - TIR'!$D$18-'Ejercicio 3 - TIR'!$C$18)*F997),'Ejercicio 3 - TIR'!$E$18-SQRT(('Ejercicio 3 - TIR'!$E$18-'Ejercicio 3 - TIR'!$C$18)*('Ejercicio 3 - TIR'!$E$18-'Ejercicio 3 - TIR'!$D$18)*(1-F997)))</f>
        <v>39367.2241972465</v>
      </c>
      <c r="H997" s="16">
        <f ca="1" t="shared" ref="H997:L997" si="7414">RAND()</f>
        <v>0.54911715499517</v>
      </c>
      <c r="I997" s="17">
        <f ca="1">IF(H997&lt;=('Ejercicio 3 - TIR'!$D$18-'Ejercicio 3 - TIR'!$C$18)/('Ejercicio 3 - TIR'!$E$18-'Ejercicio 3 - TIR'!$C$18),'Ejercicio 3 - TIR'!$C$18+SQRT(('Ejercicio 3 - TIR'!$E$18-'Ejercicio 3 - TIR'!$C$18)*('Ejercicio 3 - TIR'!$D$18-'Ejercicio 3 - TIR'!$C$18)*H997),'Ejercicio 3 - TIR'!$E$18-SQRT(('Ejercicio 3 - TIR'!$E$18-'Ejercicio 3 - TIR'!$C$18)*('Ejercicio 3 - TIR'!$E$18-'Ejercicio 3 - TIR'!$D$18)*(1-H997)))</f>
        <v>39075.65828187</v>
      </c>
      <c r="J997" s="16">
        <f ca="1" t="shared" si="7414"/>
        <v>0.783609004043839</v>
      </c>
      <c r="K997" s="17">
        <f ca="1">IF(J997&lt;=('Ejercicio 3 - TIR'!$D$18-'Ejercicio 3 - TIR'!$C$18)/('Ejercicio 3 - TIR'!$E$18-'Ejercicio 3 - TIR'!$C$18),'Ejercicio 3 - TIR'!$C$18+SQRT(('Ejercicio 3 - TIR'!$E$18-'Ejercicio 3 - TIR'!$C$18)*('Ejercicio 3 - TIR'!$D$18-'Ejercicio 3 - TIR'!$C$18)*J997),'Ejercicio 3 - TIR'!$E$18-SQRT(('Ejercicio 3 - TIR'!$E$18-'Ejercicio 3 - TIR'!$C$18)*('Ejercicio 3 - TIR'!$E$18-'Ejercicio 3 - TIR'!$D$18)*(1-J997)))</f>
        <v>40971.4363978321</v>
      </c>
      <c r="L997" s="16">
        <f ca="1" t="shared" si="7414"/>
        <v>0.013681079956634</v>
      </c>
      <c r="M997" s="17">
        <f ca="1">IF(L997&lt;=('Ejercicio 3 - TIR'!$D$18-'Ejercicio 3 - TIR'!$C$18)/('Ejercicio 3 - TIR'!$E$18-'Ejercicio 3 - TIR'!$C$18),'Ejercicio 3 - TIR'!$C$18+SQRT(('Ejercicio 3 - TIR'!$E$18-'Ejercicio 3 - TIR'!$C$18)*('Ejercicio 3 - TIR'!$D$18-'Ejercicio 3 - TIR'!$C$18)*L997),'Ejercicio 3 - TIR'!$E$18-SQRT(('Ejercicio 3 - TIR'!$E$18-'Ejercicio 3 - TIR'!$C$18)*('Ejercicio 3 - TIR'!$E$18-'Ejercicio 3 - TIR'!$D$18)*(1-L997)))</f>
        <v>31432.5369082488</v>
      </c>
      <c r="N997" s="16">
        <f ca="1" t="shared" ref="N997:R997" si="7415">RAND()</f>
        <v>0.738297177653311</v>
      </c>
      <c r="O997" s="17">
        <f ca="1">IF(N997&lt;=('Ejercicio 3 - TIR'!$D$18-'Ejercicio 3 - TIR'!$C$18)/('Ejercicio 3 - TIR'!$E$18-'Ejercicio 3 - TIR'!$C$18),'Ejercicio 3 - TIR'!$C$18+SQRT(('Ejercicio 3 - TIR'!$E$18-'Ejercicio 3 - TIR'!$C$18)*('Ejercicio 3 - TIR'!$D$18-'Ejercicio 3 - TIR'!$C$18)*N997),'Ejercicio 3 - TIR'!$E$18-SQRT(('Ejercicio 3 - TIR'!$E$18-'Ejercicio 3 - TIR'!$C$18)*('Ejercicio 3 - TIR'!$E$18-'Ejercicio 3 - TIR'!$D$18)*(1-N997)))</f>
        <v>40569.6826664446</v>
      </c>
      <c r="P997" s="16">
        <f ca="1" t="shared" si="7415"/>
        <v>0.893506587782836</v>
      </c>
      <c r="Q997" s="18">
        <f ca="1">IF(P997&lt;=('Ejercicio 3 - TIR'!$D$22-'Ejercicio 3 - TIR'!$C$22)/('Ejercicio 3 - TIR'!$E$22-'Ejercicio 3 - TIR'!$C$22),'Ejercicio 3 - TIR'!$C$22+SQRT(('Ejercicio 3 - TIR'!$E$22-'Ejercicio 3 - TIR'!$C$22)*('Ejercicio 3 - TIR'!$D$22-'Ejercicio 3 - TIR'!$C$22)*P997),'Ejercicio 3 - TIR'!$E$22-SQRT(('Ejercicio 3 - TIR'!$E$22-'Ejercicio 3 - TIR'!$C$22)*('Ejercicio 3 - TIR'!$E$22-'Ejercicio 3 - TIR'!$D$22)*(1-P997)))</f>
        <v>0.166154851319293</v>
      </c>
      <c r="R997" s="16">
        <f ca="1" t="shared" si="7415"/>
        <v>0.715996331984094</v>
      </c>
      <c r="S997" s="18">
        <f ca="1">IF(R997&lt;=('Ejercicio 3 - TIR'!$D$23-'Ejercicio 3 - TIR'!$C$23)/('Ejercicio 3 - TIR'!$E$23-'Ejercicio 3 - TIR'!$C$23),'Ejercicio 3 - TIR'!$C$23+SQRT(('Ejercicio 3 - TIR'!$E$23-'Ejercicio 3 - TIR'!$C$23)*('Ejercicio 3 - TIR'!$D$23-'Ejercicio 3 - TIR'!$C$23)*R997),'Ejercicio 3 - TIR'!$E$23-SQRT(('Ejercicio 3 - TIR'!$E$23-'Ejercicio 3 - TIR'!$C$23)*('Ejercicio 3 - TIR'!$E$23-'Ejercicio 3 - TIR'!$D$23)*(1-R997)))</f>
        <v>0.157390121574218</v>
      </c>
      <c r="T997" s="16">
        <f ca="1" t="shared" ref="T997:X997" si="7416">RAND()</f>
        <v>0.169196970267128</v>
      </c>
      <c r="U997" s="18">
        <f ca="1">IF(T997&lt;=('Ejercicio 3 - TIR'!$D$24-'Ejercicio 3 - TIR'!$C$24)/('Ejercicio 3 - TIR'!$E$24-'Ejercicio 3 - TIR'!$C$24),'Ejercicio 3 - TIR'!$C$24+SQRT(('Ejercicio 3 - TIR'!$E$24-'Ejercicio 3 - TIR'!$C$24)*('Ejercicio 3 - TIR'!$D$24-'Ejercicio 3 - TIR'!$C$24)*T997),'Ejercicio 3 - TIR'!$E$24-SQRT(('Ejercicio 3 - TIR'!$E$24-'Ejercicio 3 - TIR'!$C$24)*('Ejercicio 3 - TIR'!$E$24-'Ejercicio 3 - TIR'!$D$24)*(1-T997)))</f>
        <v>0.168849764920576</v>
      </c>
      <c r="V997" s="16">
        <f ca="1" t="shared" si="7416"/>
        <v>0.541607088605109</v>
      </c>
      <c r="W997" s="18">
        <f ca="1">IF(V997&lt;=('Ejercicio 3 - TIR'!$D$25-'Ejercicio 3 - TIR'!$C$25)/('Ejercicio 3 - TIR'!$E$25-'Ejercicio 3 - TIR'!$C$25),'Ejercicio 3 - TIR'!$C$25+SQRT(('Ejercicio 3 - TIR'!$E$25-'Ejercicio 3 - TIR'!$C$25)*('Ejercicio 3 - TIR'!$D$25-'Ejercicio 3 - TIR'!$C$25)*V997),'Ejercicio 3 - TIR'!$E$25-SQRT(('Ejercicio 3 - TIR'!$E$25-'Ejercicio 3 - TIR'!$C$25)*('Ejercicio 3 - TIR'!$E$25-'Ejercicio 3 - TIR'!$D$25)*(1-V997)))</f>
        <v>0.209945347462721</v>
      </c>
      <c r="X997" s="16">
        <f ca="1" t="shared" si="7416"/>
        <v>0.472711802373619</v>
      </c>
      <c r="Y997" s="18">
        <f ca="1">IF(X997&lt;=('Ejercicio 3 - TIR'!$D$26-'Ejercicio 3 - TIR'!$C$26)/('Ejercicio 3 - TIR'!$E$26-'Ejercicio 3 - TIR'!$C$26),'Ejercicio 3 - TIR'!$C$26+SQRT(('Ejercicio 3 - TIR'!$E$26-'Ejercicio 3 - TIR'!$C$26)*('Ejercicio 3 - TIR'!$D$26-'Ejercicio 3 - TIR'!$C$26)*X997),'Ejercicio 3 - TIR'!$E$26-SQRT(('Ejercicio 3 - TIR'!$E$26-'Ejercicio 3 - TIR'!$C$26)*('Ejercicio 3 - TIR'!$E$26-'Ejercicio 3 - TIR'!$D$26)*(1-X997)))</f>
        <v>0.226639375311167</v>
      </c>
      <c r="Z997" s="16">
        <f ca="1" t="shared" si="7144"/>
        <v>1.16615485131929</v>
      </c>
      <c r="AA997" s="16">
        <f ca="1" t="shared" si="7145"/>
        <v>1.3496961051428</v>
      </c>
      <c r="AB997" s="16">
        <f ca="1" t="shared" si="7146"/>
        <v>1.57759197521038</v>
      </c>
      <c r="AC997" s="16">
        <f ca="1" t="shared" si="7147"/>
        <v>1.90880007060032</v>
      </c>
      <c r="AD997" s="16">
        <f ca="1" t="shared" si="7148"/>
        <v>2.34140932619509</v>
      </c>
      <c r="AE997" s="15">
        <f ca="1" t="shared" si="7149"/>
        <v>4349.22816338158</v>
      </c>
      <c r="AF997" s="15">
        <f ca="1" t="shared" si="7150"/>
        <v>5033.75371277022</v>
      </c>
      <c r="AG997" s="15">
        <f ca="1" t="shared" si="7151"/>
        <v>5883.70184383954</v>
      </c>
      <c r="AH997" s="15">
        <f ca="1" t="shared" si="7152"/>
        <v>7118.95767181149</v>
      </c>
      <c r="AI997" s="15">
        <f ca="1" t="shared" si="7153"/>
        <v>8732.39379141749</v>
      </c>
      <c r="AJ997" s="17">
        <f ca="1" t="shared" si="7154"/>
        <v>45908.2794805932</v>
      </c>
      <c r="AK997" s="17">
        <f ca="1" t="shared" si="7155"/>
        <v>52740.2637889309</v>
      </c>
      <c r="AL997" s="17">
        <f ca="1" t="shared" si="7156"/>
        <v>64636.2092740623</v>
      </c>
      <c r="AM997" s="17">
        <f ca="1" t="shared" si="7157"/>
        <v>59998.4286696126</v>
      </c>
      <c r="AN997" s="17">
        <f ca="1" t="shared" si="7158"/>
        <v>94990.2333559887</v>
      </c>
      <c r="AO997" s="17">
        <f ca="1">C997/'Ejercicio 3 - TIR'!$D$7</f>
        <v>15863.6705815929</v>
      </c>
      <c r="AP997" s="17">
        <f ca="1" t="shared" si="7159"/>
        <v>30044.6088990003</v>
      </c>
      <c r="AQ997" s="17">
        <f ca="1" t="shared" si="7160"/>
        <v>36876.5932073381</v>
      </c>
      <c r="AR997" s="17">
        <f ca="1" t="shared" si="7161"/>
        <v>48772.5386924695</v>
      </c>
      <c r="AS997" s="17">
        <f ca="1" t="shared" si="7162"/>
        <v>44134.7580880197</v>
      </c>
      <c r="AT997" s="17">
        <f ca="1" t="shared" si="7163"/>
        <v>79126.5627743958</v>
      </c>
      <c r="AU997" s="17">
        <f ca="1">AP997*'Ejercicio 3 - TIR'!$D$5</f>
        <v>15022.3044495002</v>
      </c>
      <c r="AV997" s="17">
        <f ca="1">AQ997*'Ejercicio 3 - TIR'!$D$5</f>
        <v>18438.296603669</v>
      </c>
      <c r="AW997" s="17">
        <f ca="1">AR997*'Ejercicio 3 - TIR'!$D$5</f>
        <v>24386.2693462347</v>
      </c>
      <c r="AX997" s="17">
        <f ca="1">AS997*'Ejercicio 3 - TIR'!$D$5</f>
        <v>22067.3790440099</v>
      </c>
      <c r="AY997" s="17">
        <f ca="1">AT997*'Ejercicio 3 - TIR'!$D$5</f>
        <v>39563.2813871979</v>
      </c>
      <c r="AZ997" s="17">
        <f ca="1" t="shared" ref="AZ997:BD997" si="7417">AJ997-AU997-AE997</f>
        <v>26536.7468677115</v>
      </c>
      <c r="BA997" s="17">
        <f ca="1" t="shared" si="7417"/>
        <v>29268.2134724917</v>
      </c>
      <c r="BB997" s="17">
        <f ca="1" t="shared" si="7417"/>
        <v>34366.2380839881</v>
      </c>
      <c r="BC997" s="17">
        <f ca="1" t="shared" si="7417"/>
        <v>30812.0919537912</v>
      </c>
      <c r="BD997" s="17">
        <f ca="1" t="shared" si="7417"/>
        <v>46694.5581773733</v>
      </c>
      <c r="BE997" s="17">
        <f ca="1" t="shared" ref="BE997:BI997" si="7418">AZ997/Z997</f>
        <v>22755.7659582601</v>
      </c>
      <c r="BF997" s="17">
        <f ca="1" t="shared" si="7418"/>
        <v>21685.0395885191</v>
      </c>
      <c r="BG997" s="17">
        <f ca="1" t="shared" si="7418"/>
        <v>21783.9838335924</v>
      </c>
      <c r="BH997" s="17">
        <f ca="1" t="shared" si="7418"/>
        <v>16142.1263695264</v>
      </c>
      <c r="BI997" s="17">
        <f ca="1" t="shared" si="7418"/>
        <v>19942.9282419637</v>
      </c>
      <c r="BJ997" s="17">
        <f ca="1" t="shared" si="7166"/>
        <v>61288.1495943993</v>
      </c>
      <c r="BK997" s="17">
        <f ca="1" t="shared" si="7167"/>
        <v>37143.3462474282</v>
      </c>
      <c r="BL997" s="17">
        <f ca="1" t="shared" si="7168"/>
        <v>98431.4958418275</v>
      </c>
      <c r="BM997" s="17">
        <f ca="1">BK997*'Ejercicio 3 - TIR'!$D$5</f>
        <v>18571.6731237141</v>
      </c>
      <c r="BN997" s="17">
        <f ca="1" t="shared" si="7169"/>
        <v>79859.8227181134</v>
      </c>
      <c r="BO997" s="17">
        <f ca="1" t="shared" si="7170"/>
        <v>34107.5871803627</v>
      </c>
      <c r="BP997" s="17">
        <f ca="1" t="shared" si="7171"/>
        <v>-105494.104797531</v>
      </c>
      <c r="BQ997" s="17">
        <f ca="1" t="shared" ref="BQ997:BT997" si="7419">BE997</f>
        <v>22755.7659582601</v>
      </c>
      <c r="BR997" s="17">
        <f ca="1" t="shared" si="7419"/>
        <v>21685.0395885191</v>
      </c>
      <c r="BS997" s="17">
        <f ca="1" t="shared" si="7419"/>
        <v>21783.9838335924</v>
      </c>
      <c r="BT997" s="17">
        <f ca="1" t="shared" si="7419"/>
        <v>16142.1263695264</v>
      </c>
      <c r="BU997" s="17">
        <f ca="1" t="shared" si="7173"/>
        <v>54050.5154223264</v>
      </c>
      <c r="BV997" s="19">
        <f ca="1" t="shared" si="7174"/>
        <v>8.0351686741176</v>
      </c>
    </row>
    <row r="998" ht="15" customHeight="1" spans="1:74">
      <c r="A998" s="15">
        <v>997</v>
      </c>
      <c r="B998" s="16">
        <f ca="1" t="shared" ref="B998:F998" si="7420">RAND()</f>
        <v>0.484848980482878</v>
      </c>
      <c r="C998" s="17">
        <f ca="1">IF(B998&lt;=('Ejercicio 3 - TIR'!$D$13-'Ejercicio 3 - TIR'!$C$13)/('Ejercicio 3 - TIR'!$E$13-'Ejercicio 3 - TIR'!$C$13),'Ejercicio 3 - TIR'!$C$13+SQRT(('Ejercicio 3 - TIR'!$E$13-'Ejercicio 3 - TIR'!$C$13)*('Ejercicio 3 - TIR'!$D$13-'Ejercicio 3 - TIR'!$C$13)*B998),'Ejercicio 3 - TIR'!$E$13-SQRT(('Ejercicio 3 - TIR'!$E$13-'Ejercicio 3 - TIR'!$C$13)*('Ejercicio 3 - TIR'!$E$13-'Ejercicio 3 - TIR'!$D$13)*(1-B998)))</f>
        <v>75136.7495403247</v>
      </c>
      <c r="D998" s="16">
        <f ca="1" t="shared" si="7420"/>
        <v>0.645520093527605</v>
      </c>
      <c r="E998" s="17">
        <f ca="1">IF(D998&lt;=('Ejercicio 3 - TIR'!$D$14-'Ejercicio 3 - TIR'!$C$14)/('Ejercicio 3 - TIR'!$E$14-'Ejercicio 3 - TIR'!$C$14),'Ejercicio 3 - TIR'!$C$14+SQRT(('Ejercicio 3 - TIR'!$E$14-'Ejercicio 3 - TIR'!$C$14)*('Ejercicio 3 - TIR'!$D$14-'Ejercicio 3 - TIR'!$C$14)*D998),'Ejercicio 3 - TIR'!$E$14-SQRT(('Ejercicio 3 - TIR'!$E$14-'Ejercicio 3 - TIR'!$C$14)*('Ejercicio 3 - TIR'!$E$14-'Ejercicio 3 - TIR'!$D$14)*(1-D998)))</f>
        <v>32708.0876328045</v>
      </c>
      <c r="F998" s="16">
        <f ca="1" t="shared" si="7420"/>
        <v>0.652692070325475</v>
      </c>
      <c r="G998" s="17">
        <f ca="1">IF(F998&lt;=('Ejercicio 3 - TIR'!$D$18-'Ejercicio 3 - TIR'!$C$18)/('Ejercicio 3 - TIR'!$E$18-'Ejercicio 3 - TIR'!$C$18),'Ejercicio 3 - TIR'!$C$18+SQRT(('Ejercicio 3 - TIR'!$E$18-'Ejercicio 3 - TIR'!$C$18)*('Ejercicio 3 - TIR'!$D$18-'Ejercicio 3 - TIR'!$C$18)*F998),'Ejercicio 3 - TIR'!$E$18-SQRT(('Ejercicio 3 - TIR'!$E$18-'Ejercicio 3 - TIR'!$C$18)*('Ejercicio 3 - TIR'!$E$18-'Ejercicio 3 - TIR'!$D$18)*(1-F998)))</f>
        <v>39894.6354429469</v>
      </c>
      <c r="H998" s="16">
        <f ca="1" t="shared" ref="H998:L998" si="7421">RAND()</f>
        <v>0.548201274925715</v>
      </c>
      <c r="I998" s="17">
        <f ca="1">IF(H998&lt;=('Ejercicio 3 - TIR'!$D$18-'Ejercicio 3 - TIR'!$C$18)/('Ejercicio 3 - TIR'!$E$18-'Ejercicio 3 - TIR'!$C$18),'Ejercicio 3 - TIR'!$C$18+SQRT(('Ejercicio 3 - TIR'!$E$18-'Ejercicio 3 - TIR'!$C$18)*('Ejercicio 3 - TIR'!$D$18-'Ejercicio 3 - TIR'!$C$18)*H998),'Ejercicio 3 - TIR'!$E$18-SQRT(('Ejercicio 3 - TIR'!$E$18-'Ejercicio 3 - TIR'!$C$18)*('Ejercicio 3 - TIR'!$E$18-'Ejercicio 3 - TIR'!$D$18)*(1-H998)))</f>
        <v>39068.0864154935</v>
      </c>
      <c r="J998" s="16">
        <f ca="1" t="shared" si="7421"/>
        <v>0.88242265142027</v>
      </c>
      <c r="K998" s="17">
        <f ca="1">IF(J998&lt;=('Ejercicio 3 - TIR'!$D$18-'Ejercicio 3 - TIR'!$C$18)/('Ejercicio 3 - TIR'!$E$18-'Ejercicio 3 - TIR'!$C$18),'Ejercicio 3 - TIR'!$C$18+SQRT(('Ejercicio 3 - TIR'!$E$18-'Ejercicio 3 - TIR'!$C$18)*('Ejercicio 3 - TIR'!$D$18-'Ejercicio 3 - TIR'!$C$18)*J998),'Ejercicio 3 - TIR'!$E$18-SQRT(('Ejercicio 3 - TIR'!$E$18-'Ejercicio 3 - TIR'!$C$18)*('Ejercicio 3 - TIR'!$E$18-'Ejercicio 3 - TIR'!$D$18)*(1-J998)))</f>
        <v>42030.4375501634</v>
      </c>
      <c r="L998" s="16">
        <f ca="1" t="shared" si="7421"/>
        <v>0.137440892789962</v>
      </c>
      <c r="M998" s="17">
        <f ca="1">IF(L998&lt;=('Ejercicio 3 - TIR'!$D$18-'Ejercicio 3 - TIR'!$C$18)/('Ejercicio 3 - TIR'!$E$18-'Ejercicio 3 - TIR'!$C$18),'Ejercicio 3 - TIR'!$C$18+SQRT(('Ejercicio 3 - TIR'!$E$18-'Ejercicio 3 - TIR'!$C$18)*('Ejercicio 3 - TIR'!$D$18-'Ejercicio 3 - TIR'!$C$18)*L998),'Ejercicio 3 - TIR'!$E$18-SQRT(('Ejercicio 3 - TIR'!$E$18-'Ejercicio 3 - TIR'!$C$18)*('Ejercicio 3 - TIR'!$E$18-'Ejercicio 3 - TIR'!$D$18)*(1-L998)))</f>
        <v>34540.4993027743</v>
      </c>
      <c r="N998" s="16">
        <f ca="1" t="shared" ref="N998:R998" si="7422">RAND()</f>
        <v>0.6638623685457</v>
      </c>
      <c r="O998" s="17">
        <f ca="1">IF(N998&lt;=('Ejercicio 3 - TIR'!$D$18-'Ejercicio 3 - TIR'!$C$18)/('Ejercicio 3 - TIR'!$E$18-'Ejercicio 3 - TIR'!$C$18),'Ejercicio 3 - TIR'!$C$18+SQRT(('Ejercicio 3 - TIR'!$E$18-'Ejercicio 3 - TIR'!$C$18)*('Ejercicio 3 - TIR'!$D$18-'Ejercicio 3 - TIR'!$C$18)*N998),'Ejercicio 3 - TIR'!$E$18-SQRT(('Ejercicio 3 - TIR'!$E$18-'Ejercicio 3 - TIR'!$C$18)*('Ejercicio 3 - TIR'!$E$18-'Ejercicio 3 - TIR'!$D$18)*(1-N998)))</f>
        <v>39978.9455997042</v>
      </c>
      <c r="P998" s="16">
        <f ca="1" t="shared" si="7422"/>
        <v>0.956928094861514</v>
      </c>
      <c r="Q998" s="18">
        <f ca="1">IF(P998&lt;=('Ejercicio 3 - TIR'!$D$22-'Ejercicio 3 - TIR'!$C$22)/('Ejercicio 3 - TIR'!$E$22-'Ejercicio 3 - TIR'!$C$22),'Ejercicio 3 - TIR'!$C$22+SQRT(('Ejercicio 3 - TIR'!$E$22-'Ejercicio 3 - TIR'!$C$22)*('Ejercicio 3 - TIR'!$D$22-'Ejercicio 3 - TIR'!$C$22)*P998),'Ejercicio 3 - TIR'!$E$22-SQRT(('Ejercicio 3 - TIR'!$E$22-'Ejercicio 3 - TIR'!$C$22)*('Ejercicio 3 - TIR'!$E$22-'Ejercicio 3 - TIR'!$D$22)*(1-P998)))</f>
        <v>0.171194920258778</v>
      </c>
      <c r="R998" s="16">
        <f ca="1" t="shared" si="7422"/>
        <v>0.64888440460714</v>
      </c>
      <c r="S998" s="18">
        <f ca="1">IF(R998&lt;=('Ejercicio 3 - TIR'!$D$23-'Ejercicio 3 - TIR'!$C$23)/('Ejercicio 3 - TIR'!$E$23-'Ejercicio 3 - TIR'!$C$23),'Ejercicio 3 - TIR'!$C$23+SQRT(('Ejercicio 3 - TIR'!$E$23-'Ejercicio 3 - TIR'!$C$23)*('Ejercicio 3 - TIR'!$D$23-'Ejercicio 3 - TIR'!$C$23)*R998),'Ejercicio 3 - TIR'!$E$23-SQRT(('Ejercicio 3 - TIR'!$E$23-'Ejercicio 3 - TIR'!$C$23)*('Ejercicio 3 - TIR'!$E$23-'Ejercicio 3 - TIR'!$D$23)*(1-R998)))</f>
        <v>0.154860229282924</v>
      </c>
      <c r="T998" s="16">
        <f ca="1" t="shared" ref="T998:X998" si="7423">RAND()</f>
        <v>0.147006413681807</v>
      </c>
      <c r="U998" s="18">
        <f ca="1">IF(T998&lt;=('Ejercicio 3 - TIR'!$D$24-'Ejercicio 3 - TIR'!$C$24)/('Ejercicio 3 - TIR'!$E$24-'Ejercicio 3 - TIR'!$C$24),'Ejercicio 3 - TIR'!$C$24+SQRT(('Ejercicio 3 - TIR'!$E$24-'Ejercicio 3 - TIR'!$C$24)*('Ejercicio 3 - TIR'!$D$24-'Ejercicio 3 - TIR'!$C$24)*T998),'Ejercicio 3 - TIR'!$E$24-SQRT(('Ejercicio 3 - TIR'!$E$24-'Ejercicio 3 - TIR'!$C$24)*('Ejercicio 3 - TIR'!$E$24-'Ejercicio 3 - TIR'!$D$24)*(1-T998)))</f>
        <v>0.167570243843834</v>
      </c>
      <c r="V998" s="16">
        <f ca="1" t="shared" si="7423"/>
        <v>0.534802798344855</v>
      </c>
      <c r="W998" s="18">
        <f ca="1">IF(V998&lt;=('Ejercicio 3 - TIR'!$D$25-'Ejercicio 3 - TIR'!$C$25)/('Ejercicio 3 - TIR'!$E$25-'Ejercicio 3 - TIR'!$C$25),'Ejercicio 3 - TIR'!$C$25+SQRT(('Ejercicio 3 - TIR'!$E$25-'Ejercicio 3 - TIR'!$C$25)*('Ejercicio 3 - TIR'!$D$25-'Ejercicio 3 - TIR'!$C$25)*V998),'Ejercicio 3 - TIR'!$E$25-SQRT(('Ejercicio 3 - TIR'!$E$25-'Ejercicio 3 - TIR'!$C$25)*('Ejercicio 3 - TIR'!$E$25-'Ejercicio 3 - TIR'!$D$25)*(1-V998)))</f>
        <v>0.209649161027396</v>
      </c>
      <c r="X998" s="16">
        <f ca="1" t="shared" si="7423"/>
        <v>0.70010868939715</v>
      </c>
      <c r="Y998" s="18">
        <f ca="1">IF(X998&lt;=('Ejercicio 3 - TIR'!$D$26-'Ejercicio 3 - TIR'!$C$26)/('Ejercicio 3 - TIR'!$E$26-'Ejercicio 3 - TIR'!$C$26),'Ejercicio 3 - TIR'!$C$26+SQRT(('Ejercicio 3 - TIR'!$E$26-'Ejercicio 3 - TIR'!$C$26)*('Ejercicio 3 - TIR'!$D$26-'Ejercicio 3 - TIR'!$C$26)*X998),'Ejercicio 3 - TIR'!$E$26-SQRT(('Ejercicio 3 - TIR'!$E$26-'Ejercicio 3 - TIR'!$C$26)*('Ejercicio 3 - TIR'!$E$26-'Ejercicio 3 - TIR'!$D$26)*(1-X998)))</f>
        <v>0.239758068171926</v>
      </c>
      <c r="Z998" s="16">
        <f ca="1" t="shared" si="7144"/>
        <v>1.17119492025878</v>
      </c>
      <c r="AA998" s="16">
        <f ca="1" t="shared" si="7145"/>
        <v>1.35256643414505</v>
      </c>
      <c r="AB998" s="16">
        <f ca="1" t="shared" si="7146"/>
        <v>1.57921632132972</v>
      </c>
      <c r="AC998" s="16">
        <f ca="1" t="shared" si="7147"/>
        <v>1.91029769817727</v>
      </c>
      <c r="AD998" s="16">
        <f ca="1" t="shared" si="7148"/>
        <v>2.36830698392552</v>
      </c>
      <c r="AE998" s="15">
        <f ca="1" t="shared" si="7149"/>
        <v>5599.45845411509</v>
      </c>
      <c r="AF998" s="15">
        <f ca="1" t="shared" si="7150"/>
        <v>6466.59187417956</v>
      </c>
      <c r="AG998" s="15">
        <f ca="1" t="shared" si="7151"/>
        <v>7550.20025137438</v>
      </c>
      <c r="AH998" s="15">
        <f ca="1" t="shared" si="7152"/>
        <v>9133.09339966386</v>
      </c>
      <c r="AI998" s="15">
        <f ca="1" t="shared" si="7153"/>
        <v>11322.826229601</v>
      </c>
      <c r="AJ998" s="17">
        <f ca="1" t="shared" si="7154"/>
        <v>46724.3943763552</v>
      </c>
      <c r="AK998" s="17">
        <f ca="1" t="shared" si="7155"/>
        <v>52842.1823318746</v>
      </c>
      <c r="AL998" s="17">
        <f ca="1" t="shared" si="7156"/>
        <v>66375.1529718475</v>
      </c>
      <c r="AM998" s="17">
        <f ca="1" t="shared" si="7157"/>
        <v>65982.6363119833</v>
      </c>
      <c r="AN998" s="17">
        <f ca="1" t="shared" si="7158"/>
        <v>94682.4160737579</v>
      </c>
      <c r="AO998" s="17">
        <f ca="1">C998/'Ejercicio 3 - TIR'!$D$7</f>
        <v>15027.3499080649</v>
      </c>
      <c r="AP998" s="17">
        <f ca="1" t="shared" si="7159"/>
        <v>31697.0444682903</v>
      </c>
      <c r="AQ998" s="17">
        <f ca="1" t="shared" si="7160"/>
        <v>37814.8324238097</v>
      </c>
      <c r="AR998" s="17">
        <f ca="1" t="shared" si="7161"/>
        <v>51347.8030637826</v>
      </c>
      <c r="AS998" s="17">
        <f ca="1" t="shared" si="7162"/>
        <v>50955.2864039183</v>
      </c>
      <c r="AT998" s="17">
        <f ca="1" t="shared" si="7163"/>
        <v>79655.066165693</v>
      </c>
      <c r="AU998" s="17">
        <f ca="1">AP998*'Ejercicio 3 - TIR'!$D$5</f>
        <v>15848.5222341452</v>
      </c>
      <c r="AV998" s="17">
        <f ca="1">AQ998*'Ejercicio 3 - TIR'!$D$5</f>
        <v>18907.4162119048</v>
      </c>
      <c r="AW998" s="17">
        <f ca="1">AR998*'Ejercicio 3 - TIR'!$D$5</f>
        <v>25673.9015318913</v>
      </c>
      <c r="AX998" s="17">
        <f ca="1">AS998*'Ejercicio 3 - TIR'!$D$5</f>
        <v>25477.6432019592</v>
      </c>
      <c r="AY998" s="17">
        <f ca="1">AT998*'Ejercicio 3 - TIR'!$D$5</f>
        <v>39827.5330828465</v>
      </c>
      <c r="AZ998" s="17">
        <f ca="1" t="shared" ref="AZ998:BD998" si="7424">AJ998-AU998-AE998</f>
        <v>25276.413688095</v>
      </c>
      <c r="BA998" s="17">
        <f ca="1" t="shared" si="7424"/>
        <v>27468.1742457902</v>
      </c>
      <c r="BB998" s="17">
        <f ca="1" t="shared" si="7424"/>
        <v>33151.0511885818</v>
      </c>
      <c r="BC998" s="17">
        <f ca="1" t="shared" si="7424"/>
        <v>31371.8997103602</v>
      </c>
      <c r="BD998" s="17">
        <f ca="1" t="shared" si="7424"/>
        <v>43532.0567613104</v>
      </c>
      <c r="BE998" s="17">
        <f ca="1" t="shared" ref="BE998:BI998" si="7425">AZ998/Z998</f>
        <v>21581.7309748151</v>
      </c>
      <c r="BF998" s="17">
        <f ca="1" t="shared" si="7425"/>
        <v>20308.1886052811</v>
      </c>
      <c r="BG998" s="17">
        <f ca="1" t="shared" si="7425"/>
        <v>20992.0900264431</v>
      </c>
      <c r="BH998" s="17">
        <f ca="1" t="shared" si="7425"/>
        <v>16422.5187206654</v>
      </c>
      <c r="BI998" s="17">
        <f ca="1" t="shared" si="7425"/>
        <v>18381.087019874</v>
      </c>
      <c r="BJ998" s="17">
        <f ca="1" t="shared" si="7166"/>
        <v>77462.7923716188</v>
      </c>
      <c r="BK998" s="17">
        <f ca="1" t="shared" si="7167"/>
        <v>35589.3777371628</v>
      </c>
      <c r="BL998" s="17">
        <f ca="1" t="shared" si="7168"/>
        <v>113052.170108782</v>
      </c>
      <c r="BM998" s="17">
        <f ca="1">BK998*'Ejercicio 3 - TIR'!$D$5</f>
        <v>17794.6888685814</v>
      </c>
      <c r="BN998" s="17">
        <f ca="1" t="shared" si="7169"/>
        <v>95257.4812402002</v>
      </c>
      <c r="BO998" s="17">
        <f ca="1" t="shared" si="7170"/>
        <v>40221.7625868369</v>
      </c>
      <c r="BP998" s="17">
        <f ca="1" t="shared" si="7171"/>
        <v>-107844.837173129</v>
      </c>
      <c r="BQ998" s="17">
        <f ca="1" t="shared" ref="BQ998:BT998" si="7426">BE998</f>
        <v>21581.7309748151</v>
      </c>
      <c r="BR998" s="17">
        <f ca="1" t="shared" si="7426"/>
        <v>20308.1886052811</v>
      </c>
      <c r="BS998" s="17">
        <f ca="1" t="shared" si="7426"/>
        <v>20992.0900264431</v>
      </c>
      <c r="BT998" s="17">
        <f ca="1" t="shared" si="7426"/>
        <v>16422.5187206654</v>
      </c>
      <c r="BU998" s="17">
        <f ca="1" t="shared" si="7173"/>
        <v>58602.8496067109</v>
      </c>
      <c r="BV998" s="19">
        <f ca="1" t="shared" si="7174"/>
        <v>7.4461534670436</v>
      </c>
    </row>
    <row r="999" ht="15" customHeight="1" spans="1:74">
      <c r="A999" s="15">
        <v>998</v>
      </c>
      <c r="B999" s="16">
        <f ca="1" t="shared" ref="B999:F999" si="7427">RAND()</f>
        <v>0.399053052247168</v>
      </c>
      <c r="C999" s="17">
        <f ca="1">IF(B999&lt;=('Ejercicio 3 - TIR'!$D$13-'Ejercicio 3 - TIR'!$C$13)/('Ejercicio 3 - TIR'!$E$13-'Ejercicio 3 - TIR'!$C$13),'Ejercicio 3 - TIR'!$C$13+SQRT(('Ejercicio 3 - TIR'!$E$13-'Ejercicio 3 - TIR'!$C$13)*('Ejercicio 3 - TIR'!$D$13-'Ejercicio 3 - TIR'!$C$13)*B999),'Ejercicio 3 - TIR'!$E$13-SQRT(('Ejercicio 3 - TIR'!$E$13-'Ejercicio 3 - TIR'!$C$13)*('Ejercicio 3 - TIR'!$E$13-'Ejercicio 3 - TIR'!$D$13)*(1-B999)))</f>
        <v>73146.0182225541</v>
      </c>
      <c r="D999" s="16">
        <f ca="1" t="shared" si="7427"/>
        <v>0.825550775807776</v>
      </c>
      <c r="E999" s="17">
        <f ca="1">IF(D999&lt;=('Ejercicio 3 - TIR'!$D$14-'Ejercicio 3 - TIR'!$C$14)/('Ejercicio 3 - TIR'!$E$14-'Ejercicio 3 - TIR'!$C$14),'Ejercicio 3 - TIR'!$C$14+SQRT(('Ejercicio 3 - TIR'!$E$14-'Ejercicio 3 - TIR'!$C$14)*('Ejercicio 3 - TIR'!$D$14-'Ejercicio 3 - TIR'!$C$14)*D999),'Ejercicio 3 - TIR'!$E$14-SQRT(('Ejercicio 3 - TIR'!$E$14-'Ejercicio 3 - TIR'!$C$14)*('Ejercicio 3 - TIR'!$E$14-'Ejercicio 3 - TIR'!$D$14)*(1-D999)))</f>
        <v>34884.59350307</v>
      </c>
      <c r="F999" s="16">
        <f ca="1" t="shared" si="7427"/>
        <v>0.735109522814731</v>
      </c>
      <c r="G999" s="17">
        <f ca="1">IF(F999&lt;=('Ejercicio 3 - TIR'!$D$18-'Ejercicio 3 - TIR'!$C$18)/('Ejercicio 3 - TIR'!$E$18-'Ejercicio 3 - TIR'!$C$18),'Ejercicio 3 - TIR'!$C$18+SQRT(('Ejercicio 3 - TIR'!$E$18-'Ejercicio 3 - TIR'!$C$18)*('Ejercicio 3 - TIR'!$D$18-'Ejercicio 3 - TIR'!$C$18)*F999),'Ejercicio 3 - TIR'!$E$18-SQRT(('Ejercicio 3 - TIR'!$E$18-'Ejercicio 3 - TIR'!$C$18)*('Ejercicio 3 - TIR'!$E$18-'Ejercicio 3 - TIR'!$D$18)*(1-F999)))</f>
        <v>40542.7827303467</v>
      </c>
      <c r="H999" s="16">
        <f ca="1" t="shared" ref="H999:L999" si="7428">RAND()</f>
        <v>0.283649427659711</v>
      </c>
      <c r="I999" s="17">
        <f ca="1">IF(H999&lt;=('Ejercicio 3 - TIR'!$D$18-'Ejercicio 3 - TIR'!$C$18)/('Ejercicio 3 - TIR'!$E$18-'Ejercicio 3 - TIR'!$C$18),'Ejercicio 3 - TIR'!$C$18+SQRT(('Ejercicio 3 - TIR'!$E$18-'Ejercicio 3 - TIR'!$C$18)*('Ejercicio 3 - TIR'!$D$18-'Ejercicio 3 - TIR'!$C$18)*H999),'Ejercicio 3 - TIR'!$E$18-SQRT(('Ejercicio 3 - TIR'!$E$18-'Ejercicio 3 - TIR'!$C$18)*('Ejercicio 3 - TIR'!$E$18-'Ejercicio 3 - TIR'!$D$18)*(1-H999)))</f>
        <v>36522.8378907464</v>
      </c>
      <c r="J999" s="16">
        <f ca="1" t="shared" si="7428"/>
        <v>0.302262735361262</v>
      </c>
      <c r="K999" s="17">
        <f ca="1">IF(J999&lt;=('Ejercicio 3 - TIR'!$D$18-'Ejercicio 3 - TIR'!$C$18)/('Ejercicio 3 - TIR'!$E$18-'Ejercicio 3 - TIR'!$C$18),'Ejercicio 3 - TIR'!$C$18+SQRT(('Ejercicio 3 - TIR'!$E$18-'Ejercicio 3 - TIR'!$C$18)*('Ejercicio 3 - TIR'!$D$18-'Ejercicio 3 - TIR'!$C$18)*J999),'Ejercicio 3 - TIR'!$E$18-SQRT(('Ejercicio 3 - TIR'!$E$18-'Ejercicio 3 - TIR'!$C$18)*('Ejercicio 3 - TIR'!$E$18-'Ejercicio 3 - TIR'!$D$18)*(1-J999)))</f>
        <v>36733.4545594508</v>
      </c>
      <c r="L999" s="16">
        <f ca="1" t="shared" si="7428"/>
        <v>0.736284290404696</v>
      </c>
      <c r="M999" s="17">
        <f ca="1">IF(L999&lt;=('Ejercicio 3 - TIR'!$D$18-'Ejercicio 3 - TIR'!$C$18)/('Ejercicio 3 - TIR'!$E$18-'Ejercicio 3 - TIR'!$C$18),'Ejercicio 3 - TIR'!$C$18+SQRT(('Ejercicio 3 - TIR'!$E$18-'Ejercicio 3 - TIR'!$C$18)*('Ejercicio 3 - TIR'!$D$18-'Ejercicio 3 - TIR'!$C$18)*L999),'Ejercicio 3 - TIR'!$E$18-SQRT(('Ejercicio 3 - TIR'!$E$18-'Ejercicio 3 - TIR'!$C$18)*('Ejercicio 3 - TIR'!$E$18-'Ejercicio 3 - TIR'!$D$18)*(1-L999)))</f>
        <v>40552.6774099861</v>
      </c>
      <c r="N999" s="16">
        <f ca="1" t="shared" ref="N999:R999" si="7429">RAND()</f>
        <v>0.534920737318934</v>
      </c>
      <c r="O999" s="17">
        <f ca="1">IF(N999&lt;=('Ejercicio 3 - TIR'!$D$18-'Ejercicio 3 - TIR'!$C$18)/('Ejercicio 3 - TIR'!$E$18-'Ejercicio 3 - TIR'!$C$18),'Ejercicio 3 - TIR'!$C$18+SQRT(('Ejercicio 3 - TIR'!$E$18-'Ejercicio 3 - TIR'!$C$18)*('Ejercicio 3 - TIR'!$D$18-'Ejercicio 3 - TIR'!$C$18)*N999),'Ejercicio 3 - TIR'!$E$18-SQRT(('Ejercicio 3 - TIR'!$E$18-'Ejercicio 3 - TIR'!$C$18)*('Ejercicio 3 - TIR'!$E$18-'Ejercicio 3 - TIR'!$D$18)*(1-N999)))</f>
        <v>38957.5728072866</v>
      </c>
      <c r="P999" s="16">
        <f ca="1" t="shared" si="7429"/>
        <v>0.792357831247157</v>
      </c>
      <c r="Q999" s="18">
        <f ca="1">IF(P999&lt;=('Ejercicio 3 - TIR'!$D$22-'Ejercicio 3 - TIR'!$C$22)/('Ejercicio 3 - TIR'!$E$22-'Ejercicio 3 - TIR'!$C$22),'Ejercicio 3 - TIR'!$C$22+SQRT(('Ejercicio 3 - TIR'!$E$22-'Ejercicio 3 - TIR'!$C$22)*('Ejercicio 3 - TIR'!$D$22-'Ejercicio 3 - TIR'!$C$22)*P999),'Ejercicio 3 - TIR'!$E$22-SQRT(('Ejercicio 3 - TIR'!$E$22-'Ejercicio 3 - TIR'!$C$22)*('Ejercicio 3 - TIR'!$E$22-'Ejercicio 3 - TIR'!$D$22)*(1-P999)))</f>
        <v>0.160667232382426</v>
      </c>
      <c r="R999" s="16">
        <f ca="1" t="shared" si="7429"/>
        <v>0.126534732937548</v>
      </c>
      <c r="S999" s="18">
        <f ca="1">IF(R999&lt;=('Ejercicio 3 - TIR'!$D$23-'Ejercicio 3 - TIR'!$C$23)/('Ejercicio 3 - TIR'!$E$23-'Ejercicio 3 - TIR'!$C$23),'Ejercicio 3 - TIR'!$C$23+SQRT(('Ejercicio 3 - TIR'!$E$23-'Ejercicio 3 - TIR'!$C$23)*('Ejercicio 3 - TIR'!$D$23-'Ejercicio 3 - TIR'!$C$23)*R999),'Ejercicio 3 - TIR'!$E$23-SQRT(('Ejercicio 3 - TIR'!$E$23-'Ejercicio 3 - TIR'!$C$23)*('Ejercicio 3 - TIR'!$E$23-'Ejercicio 3 - TIR'!$D$23)*(1-R999)))</f>
        <v>0.135091803049589</v>
      </c>
      <c r="T999" s="16">
        <f ca="1" t="shared" ref="T999:X999" si="7430">RAND()</f>
        <v>0.715646245955239</v>
      </c>
      <c r="U999" s="18">
        <f ca="1">IF(T999&lt;=('Ejercicio 3 - TIR'!$D$24-'Ejercicio 3 - TIR'!$C$24)/('Ejercicio 3 - TIR'!$E$24-'Ejercicio 3 - TIR'!$C$24),'Ejercicio 3 - TIR'!$C$24+SQRT(('Ejercicio 3 - TIR'!$E$24-'Ejercicio 3 - TIR'!$C$24)*('Ejercicio 3 - TIR'!$D$24-'Ejercicio 3 - TIR'!$C$24)*T999),'Ejercicio 3 - TIR'!$E$24-SQRT(('Ejercicio 3 - TIR'!$E$24-'Ejercicio 3 - TIR'!$C$24)*('Ejercicio 3 - TIR'!$E$24-'Ejercicio 3 - TIR'!$D$24)*(1-T999)))</f>
        <v>0.191783151995212</v>
      </c>
      <c r="V999" s="16">
        <f ca="1" t="shared" si="7430"/>
        <v>0.485979670879062</v>
      </c>
      <c r="W999" s="18">
        <f ca="1">IF(V999&lt;=('Ejercicio 3 - TIR'!$D$25-'Ejercicio 3 - TIR'!$C$25)/('Ejercicio 3 - TIR'!$E$25-'Ejercicio 3 - TIR'!$C$25),'Ejercicio 3 - TIR'!$C$25+SQRT(('Ejercicio 3 - TIR'!$E$25-'Ejercicio 3 - TIR'!$C$25)*('Ejercicio 3 - TIR'!$D$25-'Ejercicio 3 - TIR'!$C$25)*V999),'Ejercicio 3 - TIR'!$E$25-SQRT(('Ejercicio 3 - TIR'!$E$25-'Ejercicio 3 - TIR'!$C$25)*('Ejercicio 3 - TIR'!$E$25-'Ejercicio 3 - TIR'!$D$25)*(1-V999)))</f>
        <v>0.207584541120916</v>
      </c>
      <c r="X999" s="16">
        <f ca="1" t="shared" si="7430"/>
        <v>0.18210444776938</v>
      </c>
      <c r="Y999" s="18">
        <f ca="1">IF(X999&lt;=('Ejercicio 3 - TIR'!$D$26-'Ejercicio 3 - TIR'!$C$26)/('Ejercicio 3 - TIR'!$E$26-'Ejercicio 3 - TIR'!$C$26),'Ejercicio 3 - TIR'!$C$26+SQRT(('Ejercicio 3 - TIR'!$E$26-'Ejercicio 3 - TIR'!$C$26)*('Ejercicio 3 - TIR'!$D$26-'Ejercicio 3 - TIR'!$C$26)*X999),'Ejercicio 3 - TIR'!$E$26-SQRT(('Ejercicio 3 - TIR'!$E$26-'Ejercicio 3 - TIR'!$C$26)*('Ejercicio 3 - TIR'!$E$26-'Ejercicio 3 - TIR'!$D$26)*(1-X999)))</f>
        <v>0.212173903782991</v>
      </c>
      <c r="Z999" s="16">
        <f ca="1" t="shared" si="7144"/>
        <v>1.16066723238243</v>
      </c>
      <c r="AA999" s="16">
        <f ca="1" t="shared" si="7145"/>
        <v>1.31746386154554</v>
      </c>
      <c r="AB999" s="16">
        <f ca="1" t="shared" si="7146"/>
        <v>1.57013123355253</v>
      </c>
      <c r="AC999" s="16">
        <f ca="1" t="shared" si="7147"/>
        <v>1.89606620516915</v>
      </c>
      <c r="AD999" s="16">
        <f ca="1" t="shared" si="7148"/>
        <v>2.29836197375089</v>
      </c>
      <c r="AE999" s="15">
        <f ca="1" t="shared" si="7149"/>
        <v>5604.81109092422</v>
      </c>
      <c r="AF999" s="15">
        <f ca="1" t="shared" si="7150"/>
        <v>6361.9751269495</v>
      </c>
      <c r="AG999" s="15">
        <f ca="1" t="shared" si="7151"/>
        <v>7582.09476971102</v>
      </c>
      <c r="AH999" s="15">
        <f ca="1" t="shared" si="7152"/>
        <v>9156.02043321677</v>
      </c>
      <c r="AI999" s="15">
        <f ca="1" t="shared" si="7153"/>
        <v>11098.6890316492</v>
      </c>
      <c r="AJ999" s="17">
        <f ca="1" t="shared" si="7154"/>
        <v>47056.6794247136</v>
      </c>
      <c r="AK999" s="17">
        <f ca="1" t="shared" si="7155"/>
        <v>48117.5190421447</v>
      </c>
      <c r="AL999" s="17">
        <f ca="1" t="shared" si="7156"/>
        <v>57676.3443200764</v>
      </c>
      <c r="AM999" s="17">
        <f ca="1" t="shared" si="7157"/>
        <v>76890.5611662012</v>
      </c>
      <c r="AN999" s="17">
        <f ca="1" t="shared" si="7158"/>
        <v>89538.6039298993</v>
      </c>
      <c r="AO999" s="17">
        <f ca="1">C999/'Ejercicio 3 - TIR'!$D$7</f>
        <v>14629.2036445108</v>
      </c>
      <c r="AP999" s="17">
        <f ca="1" t="shared" si="7159"/>
        <v>32427.4757802028</v>
      </c>
      <c r="AQ999" s="17">
        <f ca="1" t="shared" si="7160"/>
        <v>33488.3153976339</v>
      </c>
      <c r="AR999" s="17">
        <f ca="1" t="shared" si="7161"/>
        <v>43047.1406755656</v>
      </c>
      <c r="AS999" s="17">
        <f ca="1" t="shared" si="7162"/>
        <v>62261.3575216904</v>
      </c>
      <c r="AT999" s="17">
        <f ca="1" t="shared" si="7163"/>
        <v>74909.4002853884</v>
      </c>
      <c r="AU999" s="17">
        <f ca="1">AP999*'Ejercicio 3 - TIR'!$D$5</f>
        <v>16213.7378901014</v>
      </c>
      <c r="AV999" s="17">
        <f ca="1">AQ999*'Ejercicio 3 - TIR'!$D$5</f>
        <v>16744.1576988169</v>
      </c>
      <c r="AW999" s="17">
        <f ca="1">AR999*'Ejercicio 3 - TIR'!$D$5</f>
        <v>21523.5703377828</v>
      </c>
      <c r="AX999" s="17">
        <f ca="1">AS999*'Ejercicio 3 - TIR'!$D$5</f>
        <v>31130.6787608452</v>
      </c>
      <c r="AY999" s="17">
        <f ca="1">AT999*'Ejercicio 3 - TIR'!$D$5</f>
        <v>37454.7001426942</v>
      </c>
      <c r="AZ999" s="17">
        <f ca="1" t="shared" ref="AZ999:BD999" si="7431">AJ999-AU999-AE999</f>
        <v>25238.130443688</v>
      </c>
      <c r="BA999" s="17">
        <f ca="1" t="shared" si="7431"/>
        <v>25011.3862163782</v>
      </c>
      <c r="BB999" s="17">
        <f ca="1" t="shared" si="7431"/>
        <v>28570.6792125826</v>
      </c>
      <c r="BC999" s="17">
        <f ca="1" t="shared" si="7431"/>
        <v>36603.8619721392</v>
      </c>
      <c r="BD999" s="17">
        <f ca="1" t="shared" si="7431"/>
        <v>40985.2147555558</v>
      </c>
      <c r="BE999" s="17">
        <f ca="1" t="shared" ref="BE999:BI999" si="7432">AZ999/Z999</f>
        <v>21744.501558714</v>
      </c>
      <c r="BF999" s="17">
        <f ca="1" t="shared" si="7432"/>
        <v>18984.4950942615</v>
      </c>
      <c r="BG999" s="17">
        <f ca="1" t="shared" si="7432"/>
        <v>18196.3638465681</v>
      </c>
      <c r="BH999" s="17">
        <f ca="1" t="shared" si="7432"/>
        <v>19305.1602693766</v>
      </c>
      <c r="BI999" s="17">
        <f ca="1" t="shared" si="7432"/>
        <v>17832.3585334422</v>
      </c>
      <c r="BJ999" s="17">
        <f ca="1" t="shared" si="7166"/>
        <v>80177.4231772135</v>
      </c>
      <c r="BK999" s="17">
        <f ca="1" t="shared" si="7167"/>
        <v>33623.2053628016</v>
      </c>
      <c r="BL999" s="17">
        <f ca="1" t="shared" si="7168"/>
        <v>113800.628540015</v>
      </c>
      <c r="BM999" s="17">
        <f ca="1">BK999*'Ejercicio 3 - TIR'!$D$5</f>
        <v>16811.6026814008</v>
      </c>
      <c r="BN999" s="17">
        <f ca="1" t="shared" si="7169"/>
        <v>96989.0258586143</v>
      </c>
      <c r="BO999" s="17">
        <f ca="1" t="shared" si="7170"/>
        <v>42199.1953253254</v>
      </c>
      <c r="BP999" s="17">
        <f ca="1" t="shared" si="7171"/>
        <v>-108030.611725624</v>
      </c>
      <c r="BQ999" s="17">
        <f ca="1" t="shared" ref="BQ999:BT999" si="7433">BE999</f>
        <v>21744.501558714</v>
      </c>
      <c r="BR999" s="17">
        <f ca="1" t="shared" si="7433"/>
        <v>18984.4950942615</v>
      </c>
      <c r="BS999" s="17">
        <f ca="1" t="shared" si="7433"/>
        <v>18196.3638465681</v>
      </c>
      <c r="BT999" s="17">
        <f ca="1" t="shared" si="7433"/>
        <v>19305.1602693766</v>
      </c>
      <c r="BU999" s="17">
        <f ca="1" t="shared" si="7173"/>
        <v>60031.5538587676</v>
      </c>
      <c r="BV999" s="19">
        <f ca="1" t="shared" si="7174"/>
        <v>7.36552632879153</v>
      </c>
    </row>
    <row r="1000" ht="15" customHeight="1" spans="1:74">
      <c r="A1000" s="15">
        <v>999</v>
      </c>
      <c r="B1000" s="16">
        <f ca="1" t="shared" ref="B1000:F1000" si="7434">RAND()</f>
        <v>0.645297273134711</v>
      </c>
      <c r="C1000" s="17">
        <f ca="1">IF(B1000&lt;=('Ejercicio 3 - TIR'!$D$13-'Ejercicio 3 - TIR'!$C$13)/('Ejercicio 3 - TIR'!$E$13-'Ejercicio 3 - TIR'!$C$13),'Ejercicio 3 - TIR'!$C$13+SQRT(('Ejercicio 3 - TIR'!$E$13-'Ejercicio 3 - TIR'!$C$13)*('Ejercicio 3 - TIR'!$D$13-'Ejercicio 3 - TIR'!$C$13)*B1000),'Ejercicio 3 - TIR'!$E$13-SQRT(('Ejercicio 3 - TIR'!$E$13-'Ejercicio 3 - TIR'!$C$13)*('Ejercicio 3 - TIR'!$E$13-'Ejercicio 3 - TIR'!$D$13)*(1-B1000)))</f>
        <v>79368.8761275992</v>
      </c>
      <c r="D1000" s="16">
        <f ca="1" t="shared" si="7434"/>
        <v>0.690298972965204</v>
      </c>
      <c r="E1000" s="17">
        <f ca="1">IF(D1000&lt;=('Ejercicio 3 - TIR'!$D$14-'Ejercicio 3 - TIR'!$C$14)/('Ejercicio 3 - TIR'!$E$14-'Ejercicio 3 - TIR'!$C$14),'Ejercicio 3 - TIR'!$C$14+SQRT(('Ejercicio 3 - TIR'!$E$14-'Ejercicio 3 - TIR'!$C$14)*('Ejercicio 3 - TIR'!$D$14-'Ejercicio 3 - TIR'!$C$14)*D1000),'Ejercicio 3 - TIR'!$E$14-SQRT(('Ejercicio 3 - TIR'!$E$14-'Ejercicio 3 - TIR'!$C$14)*('Ejercicio 3 - TIR'!$E$14-'Ejercicio 3 - TIR'!$D$14)*(1-D1000)))</f>
        <v>33184.1982089251</v>
      </c>
      <c r="F1000" s="16">
        <f ca="1" t="shared" si="7434"/>
        <v>0.451187156181039</v>
      </c>
      <c r="G1000" s="17">
        <f ca="1">IF(F1000&lt;=('Ejercicio 3 - TIR'!$D$18-'Ejercicio 3 - TIR'!$C$18)/('Ejercicio 3 - TIR'!$E$18-'Ejercicio 3 - TIR'!$C$18),'Ejercicio 3 - TIR'!$C$18+SQRT(('Ejercicio 3 - TIR'!$E$18-'Ejercicio 3 - TIR'!$C$18)*('Ejercicio 3 - TIR'!$D$18-'Ejercicio 3 - TIR'!$C$18)*F1000),'Ejercicio 3 - TIR'!$E$18-SQRT(('Ejercicio 3 - TIR'!$E$18-'Ejercicio 3 - TIR'!$C$18)*('Ejercicio 3 - TIR'!$E$18-'Ejercicio 3 - TIR'!$D$18)*(1-F1000)))</f>
        <v>38226.6684281765</v>
      </c>
      <c r="H1000" s="16">
        <f ca="1" t="shared" ref="H1000:L1000" si="7435">RAND()</f>
        <v>0.117459073895644</v>
      </c>
      <c r="I1000" s="17">
        <f ca="1">IF(H1000&lt;=('Ejercicio 3 - TIR'!$D$18-'Ejercicio 3 - TIR'!$C$18)/('Ejercicio 3 - TIR'!$E$18-'Ejercicio 3 - TIR'!$C$18),'Ejercicio 3 - TIR'!$C$18+SQRT(('Ejercicio 3 - TIR'!$E$18-'Ejercicio 3 - TIR'!$C$18)*('Ejercicio 3 - TIR'!$D$18-'Ejercicio 3 - TIR'!$C$18)*H1000),'Ejercicio 3 - TIR'!$E$18-SQRT(('Ejercicio 3 - TIR'!$E$18-'Ejercicio 3 - TIR'!$C$18)*('Ejercicio 3 - TIR'!$E$18-'Ejercicio 3 - TIR'!$D$18)*(1-H1000)))</f>
        <v>34197.4827080462</v>
      </c>
      <c r="J1000" s="16">
        <f ca="1" t="shared" si="7435"/>
        <v>0.357575897516512</v>
      </c>
      <c r="K1000" s="17">
        <f ca="1">IF(J1000&lt;=('Ejercicio 3 - TIR'!$D$18-'Ejercicio 3 - TIR'!$C$18)/('Ejercicio 3 - TIR'!$E$18-'Ejercicio 3 - TIR'!$C$18),'Ejercicio 3 - TIR'!$C$18+SQRT(('Ejercicio 3 - TIR'!$E$18-'Ejercicio 3 - TIR'!$C$18)*('Ejercicio 3 - TIR'!$D$18-'Ejercicio 3 - TIR'!$C$18)*J1000),'Ejercicio 3 - TIR'!$E$18-SQRT(('Ejercicio 3 - TIR'!$E$18-'Ejercicio 3 - TIR'!$C$18)*('Ejercicio 3 - TIR'!$E$18-'Ejercicio 3 - TIR'!$D$18)*(1-J1000)))</f>
        <v>37323.6865462332</v>
      </c>
      <c r="L1000" s="16">
        <f ca="1" t="shared" si="7435"/>
        <v>0.176723430163157</v>
      </c>
      <c r="M1000" s="17">
        <f ca="1">IF(L1000&lt;=('Ejercicio 3 - TIR'!$D$18-'Ejercicio 3 - TIR'!$C$18)/('Ejercicio 3 - TIR'!$E$18-'Ejercicio 3 - TIR'!$C$18),'Ejercicio 3 - TIR'!$C$18+SQRT(('Ejercicio 3 - TIR'!$E$18-'Ejercicio 3 - TIR'!$C$18)*('Ejercicio 3 - TIR'!$D$18-'Ejercicio 3 - TIR'!$C$18)*L1000),'Ejercicio 3 - TIR'!$E$18-SQRT(('Ejercicio 3 - TIR'!$E$18-'Ejercicio 3 - TIR'!$C$18)*('Ejercicio 3 - TIR'!$E$18-'Ejercicio 3 - TIR'!$D$18)*(1-L1000)))</f>
        <v>35148.6420077991</v>
      </c>
      <c r="N1000" s="16">
        <f ca="1" t="shared" ref="N1000:R1000" si="7436">RAND()</f>
        <v>0.0668668416170819</v>
      </c>
      <c r="O1000" s="17">
        <f ca="1">IF(N1000&lt;=('Ejercicio 3 - TIR'!$D$18-'Ejercicio 3 - TIR'!$C$18)/('Ejercicio 3 - TIR'!$E$18-'Ejercicio 3 - TIR'!$C$18),'Ejercicio 3 - TIR'!$C$18+SQRT(('Ejercicio 3 - TIR'!$E$18-'Ejercicio 3 - TIR'!$C$18)*('Ejercicio 3 - TIR'!$D$18-'Ejercicio 3 - TIR'!$C$18)*N1000),'Ejercicio 3 - TIR'!$E$18-SQRT(('Ejercicio 3 - TIR'!$E$18-'Ejercicio 3 - TIR'!$C$18)*('Ejercicio 3 - TIR'!$E$18-'Ejercicio 3 - TIR'!$D$18)*(1-N1000)))</f>
        <v>33167.0216675233</v>
      </c>
      <c r="P1000" s="16">
        <f ca="1" t="shared" si="7436"/>
        <v>0.736723301206748</v>
      </c>
      <c r="Q1000" s="18">
        <f ca="1">IF(P1000&lt;=('Ejercicio 3 - TIR'!$D$22-'Ejercicio 3 - TIR'!$C$22)/('Ejercicio 3 - TIR'!$E$22-'Ejercicio 3 - TIR'!$C$22),'Ejercicio 3 - TIR'!$C$22+SQRT(('Ejercicio 3 - TIR'!$E$22-'Ejercicio 3 - TIR'!$C$22)*('Ejercicio 3 - TIR'!$D$22-'Ejercicio 3 - TIR'!$C$22)*P1000),'Ejercicio 3 - TIR'!$E$22-SQRT(('Ejercicio 3 - TIR'!$E$22-'Ejercicio 3 - TIR'!$C$22)*('Ejercicio 3 - TIR'!$E$22-'Ejercicio 3 - TIR'!$D$22)*(1-P1000)))</f>
        <v>0.158230800248336</v>
      </c>
      <c r="R1000" s="16">
        <f ca="1" t="shared" si="7436"/>
        <v>0.391815364482971</v>
      </c>
      <c r="S1000" s="18">
        <f ca="1">IF(R1000&lt;=('Ejercicio 3 - TIR'!$D$23-'Ejercicio 3 - TIR'!$C$23)/('Ejercicio 3 - TIR'!$E$23-'Ejercicio 3 - TIR'!$C$23),'Ejercicio 3 - TIR'!$C$23+SQRT(('Ejercicio 3 - TIR'!$E$23-'Ejercicio 3 - TIR'!$C$23)*('Ejercicio 3 - TIR'!$D$23-'Ejercicio 3 - TIR'!$C$23)*R1000),'Ejercicio 3 - TIR'!$E$23-SQRT(('Ejercicio 3 - TIR'!$E$23-'Ejercicio 3 - TIR'!$C$23)*('Ejercicio 3 - TIR'!$E$23-'Ejercicio 3 - TIR'!$D$23)*(1-R1000)))</f>
        <v>0.146556875871784</v>
      </c>
      <c r="T1000" s="16">
        <f ca="1" t="shared" ref="T1000:X1000" si="7437">RAND()</f>
        <v>0.682592584514676</v>
      </c>
      <c r="U1000" s="18">
        <f ca="1">IF(T1000&lt;=('Ejercicio 3 - TIR'!$D$24-'Ejercicio 3 - TIR'!$C$24)/('Ejercicio 3 - TIR'!$E$24-'Ejercicio 3 - TIR'!$C$24),'Ejercicio 3 - TIR'!$C$24+SQRT(('Ejercicio 3 - TIR'!$E$24-'Ejercicio 3 - TIR'!$C$24)*('Ejercicio 3 - TIR'!$D$24-'Ejercicio 3 - TIR'!$C$24)*T1000),'Ejercicio 3 - TIR'!$E$24-SQRT(('Ejercicio 3 - TIR'!$E$24-'Ejercicio 3 - TIR'!$C$24)*('Ejercicio 3 - TIR'!$E$24-'Ejercicio 3 - TIR'!$D$24)*(1-T1000)))</f>
        <v>0.190188244544158</v>
      </c>
      <c r="V1000" s="16">
        <f ca="1" t="shared" si="7437"/>
        <v>0.322223205479026</v>
      </c>
      <c r="W1000" s="18">
        <f ca="1">IF(V1000&lt;=('Ejercicio 3 - TIR'!$D$25-'Ejercicio 3 - TIR'!$C$25)/('Ejercicio 3 - TIR'!$E$25-'Ejercicio 3 - TIR'!$C$25),'Ejercicio 3 - TIR'!$C$25+SQRT(('Ejercicio 3 - TIR'!$E$25-'Ejercicio 3 - TIR'!$C$25)*('Ejercicio 3 - TIR'!$D$25-'Ejercicio 3 - TIR'!$C$25)*V1000),'Ejercicio 3 - TIR'!$E$25-SQRT(('Ejercicio 3 - TIR'!$E$25-'Ejercicio 3 - TIR'!$C$25)*('Ejercicio 3 - TIR'!$E$25-'Ejercicio 3 - TIR'!$D$25)*(1-V1000)))</f>
        <v>0.201294571341344</v>
      </c>
      <c r="X1000" s="16">
        <f ca="1" t="shared" si="7437"/>
        <v>0.647089145898992</v>
      </c>
      <c r="Y1000" s="18">
        <f ca="1">IF(X1000&lt;=('Ejercicio 3 - TIR'!$D$26-'Ejercicio 3 - TIR'!$C$26)/('Ejercicio 3 - TIR'!$E$26-'Ejercicio 3 - TIR'!$C$26),'Ejercicio 3 - TIR'!$C$26+SQRT(('Ejercicio 3 - TIR'!$E$26-'Ejercicio 3 - TIR'!$C$26)*('Ejercicio 3 - TIR'!$D$26-'Ejercicio 3 - TIR'!$C$26)*X1000),'Ejercicio 3 - TIR'!$E$26-SQRT(('Ejercicio 3 - TIR'!$E$26-'Ejercicio 3 - TIR'!$C$26)*('Ejercicio 3 - TIR'!$E$26-'Ejercicio 3 - TIR'!$D$26)*(1-X1000)))</f>
        <v>0.23634546286873</v>
      </c>
      <c r="Z1000" s="16">
        <f ca="1" t="shared" si="7144"/>
        <v>1.15823080024834</v>
      </c>
      <c r="AA1000" s="16">
        <f ca="1" t="shared" si="7145"/>
        <v>1.32797748787121</v>
      </c>
      <c r="AB1000" s="16">
        <f ca="1" t="shared" si="7146"/>
        <v>1.58054319508359</v>
      </c>
      <c r="AC1000" s="16">
        <f ca="1" t="shared" si="7147"/>
        <v>1.89869796002443</v>
      </c>
      <c r="AD1000" s="16">
        <f ca="1" t="shared" si="7148"/>
        <v>2.34744660823431</v>
      </c>
      <c r="AE1000" s="15">
        <f ca="1" t="shared" si="7149"/>
        <v>5250.76223819762</v>
      </c>
      <c r="AF1000" s="15">
        <f ca="1" t="shared" si="7150"/>
        <v>6020.2975477734</v>
      </c>
      <c r="AG1000" s="15">
        <f ca="1" t="shared" si="7151"/>
        <v>7165.28737001792</v>
      </c>
      <c r="AH1000" s="15">
        <f ca="1" t="shared" si="7152"/>
        <v>8607.62081970323</v>
      </c>
      <c r="AI1000" s="15">
        <f ca="1" t="shared" si="7153"/>
        <v>10641.9929465345</v>
      </c>
      <c r="AJ1000" s="17">
        <f ca="1" t="shared" si="7154"/>
        <v>44275.3047643947</v>
      </c>
      <c r="AK1000" s="17">
        <f ca="1" t="shared" si="7155"/>
        <v>45413.4871781502</v>
      </c>
      <c r="AL1000" s="17">
        <f ca="1" t="shared" si="7156"/>
        <v>58991.698786082</v>
      </c>
      <c r="AM1000" s="17">
        <f ca="1" t="shared" si="7157"/>
        <v>66736.654877837</v>
      </c>
      <c r="AN1000" s="17">
        <f ca="1" t="shared" si="7158"/>
        <v>77857.8125186616</v>
      </c>
      <c r="AO1000" s="17">
        <f ca="1">C1000/'Ejercicio 3 - TIR'!$D$7</f>
        <v>15873.7752255198</v>
      </c>
      <c r="AP1000" s="17">
        <f ca="1" t="shared" si="7159"/>
        <v>28401.5295388748</v>
      </c>
      <c r="AQ1000" s="17">
        <f ca="1" t="shared" si="7160"/>
        <v>29539.7119526304</v>
      </c>
      <c r="AR1000" s="17">
        <f ca="1" t="shared" si="7161"/>
        <v>43117.9235605621</v>
      </c>
      <c r="AS1000" s="17">
        <f ca="1" t="shared" si="7162"/>
        <v>50862.8796523172</v>
      </c>
      <c r="AT1000" s="17">
        <f ca="1" t="shared" si="7163"/>
        <v>61984.0372931418</v>
      </c>
      <c r="AU1000" s="17">
        <f ca="1">AP1000*'Ejercicio 3 - TIR'!$D$5</f>
        <v>14200.7647694374</v>
      </c>
      <c r="AV1000" s="17">
        <f ca="1">AQ1000*'Ejercicio 3 - TIR'!$D$5</f>
        <v>14769.8559763152</v>
      </c>
      <c r="AW1000" s="17">
        <f ca="1">AR1000*'Ejercicio 3 - TIR'!$D$5</f>
        <v>21558.9617802811</v>
      </c>
      <c r="AX1000" s="17">
        <f ca="1">AS1000*'Ejercicio 3 - TIR'!$D$5</f>
        <v>25431.4398261586</v>
      </c>
      <c r="AY1000" s="17">
        <f ca="1">AT1000*'Ejercicio 3 - TIR'!$D$5</f>
        <v>30992.0186465709</v>
      </c>
      <c r="AZ1000" s="17">
        <f ca="1" t="shared" ref="AZ1000:BD1000" si="7438">AJ1000-AU1000-AE1000</f>
        <v>24823.7777567596</v>
      </c>
      <c r="BA1000" s="17">
        <f ca="1" t="shared" si="7438"/>
        <v>24623.3336540616</v>
      </c>
      <c r="BB1000" s="17">
        <f ca="1" t="shared" si="7438"/>
        <v>30267.449635783</v>
      </c>
      <c r="BC1000" s="17">
        <f ca="1" t="shared" si="7438"/>
        <v>32697.5942319752</v>
      </c>
      <c r="BD1000" s="17">
        <f ca="1" t="shared" si="7438"/>
        <v>36223.8009255562</v>
      </c>
      <c r="BE1000" s="17">
        <f ca="1" t="shared" ref="BE1000:BI1000" si="7439">AZ1000/Z1000</f>
        <v>21432.4966590745</v>
      </c>
      <c r="BF1000" s="17">
        <f ca="1" t="shared" si="7439"/>
        <v>18541.9812300686</v>
      </c>
      <c r="BG1000" s="17">
        <f ca="1" t="shared" si="7439"/>
        <v>19150.0300212815</v>
      </c>
      <c r="BH1000" s="17">
        <f ca="1" t="shared" si="7439"/>
        <v>17221.0614433665</v>
      </c>
      <c r="BI1000" s="17">
        <f ca="1" t="shared" si="7439"/>
        <v>15431.1500838789</v>
      </c>
      <c r="BJ1000" s="17">
        <f ca="1" t="shared" si="7166"/>
        <v>77898.1335325165</v>
      </c>
      <c r="BK1000" s="17">
        <f ca="1" t="shared" si="7167"/>
        <v>37262.8398130204</v>
      </c>
      <c r="BL1000" s="17">
        <f ca="1" t="shared" si="7168"/>
        <v>115160.973345537</v>
      </c>
      <c r="BM1000" s="17">
        <f ca="1">BK1000*'Ejercicio 3 - TIR'!$D$5</f>
        <v>18631.4199065102</v>
      </c>
      <c r="BN1000" s="17">
        <f ca="1" t="shared" si="7169"/>
        <v>96529.5534390266</v>
      </c>
      <c r="BO1000" s="17">
        <f ca="1" t="shared" si="7170"/>
        <v>41121.0858216851</v>
      </c>
      <c r="BP1000" s="17">
        <f ca="1" t="shared" si="7171"/>
        <v>-112553.074336524</v>
      </c>
      <c r="BQ1000" s="17">
        <f ca="1" t="shared" ref="BQ1000:BT1000" si="7440">BE1000</f>
        <v>21432.4966590745</v>
      </c>
      <c r="BR1000" s="17">
        <f ca="1" t="shared" si="7440"/>
        <v>18541.9812300686</v>
      </c>
      <c r="BS1000" s="17">
        <f ca="1" t="shared" si="7440"/>
        <v>19150.0300212815</v>
      </c>
      <c r="BT1000" s="17">
        <f ca="1" t="shared" si="7440"/>
        <v>17221.0614433665</v>
      </c>
      <c r="BU1000" s="17">
        <f ca="1" t="shared" si="7173"/>
        <v>56552.235905564</v>
      </c>
      <c r="BV1000" s="19">
        <f ca="1" t="shared" si="7174"/>
        <v>4.91697958604083</v>
      </c>
    </row>
    <row r="1001" ht="15" customHeight="1" spans="1:74">
      <c r="A1001" s="15">
        <v>1000</v>
      </c>
      <c r="B1001" s="16">
        <f ca="1" t="shared" ref="B1001:F1001" si="7441">RAND()</f>
        <v>0.10757143294354</v>
      </c>
      <c r="C1001" s="17">
        <f ca="1">IF(B1001&lt;=('Ejercicio 3 - TIR'!$D$13-'Ejercicio 3 - TIR'!$C$13)/('Ejercicio 3 - TIR'!$E$13-'Ejercicio 3 - TIR'!$C$13),'Ejercicio 3 - TIR'!$C$13+SQRT(('Ejercicio 3 - TIR'!$E$13-'Ejercicio 3 - TIR'!$C$13)*('Ejercicio 3 - TIR'!$D$13-'Ejercicio 3 - TIR'!$C$13)*B1001),'Ejercicio 3 - TIR'!$E$13-SQRT(('Ejercicio 3 - TIR'!$E$13-'Ejercicio 3 - TIR'!$C$13)*('Ejercicio 3 - TIR'!$E$13-'Ejercicio 3 - TIR'!$D$13)*(1-B1001)))</f>
        <v>66559.6168468452</v>
      </c>
      <c r="D1001" s="16">
        <f ca="1" t="shared" si="7441"/>
        <v>0.52955829091636</v>
      </c>
      <c r="E1001" s="17">
        <f ca="1">IF(D1001&lt;=('Ejercicio 3 - TIR'!$D$14-'Ejercicio 3 - TIR'!$C$14)/('Ejercicio 3 - TIR'!$E$14-'Ejercicio 3 - TIR'!$C$14),'Ejercicio 3 - TIR'!$C$14+SQRT(('Ejercicio 3 - TIR'!$E$14-'Ejercicio 3 - TIR'!$C$14)*('Ejercicio 3 - TIR'!$D$14-'Ejercicio 3 - TIR'!$C$14)*D1001),'Ejercicio 3 - TIR'!$E$14-SQRT(('Ejercicio 3 - TIR'!$E$14-'Ejercicio 3 - TIR'!$C$14)*('Ejercicio 3 - TIR'!$E$14-'Ejercicio 3 - TIR'!$D$14)*(1-D1001)))</f>
        <v>31599.6276057221</v>
      </c>
      <c r="F1001" s="16">
        <f ca="1" t="shared" si="7441"/>
        <v>0.585567129653742</v>
      </c>
      <c r="G1001" s="17">
        <f ca="1">IF(F1001&lt;=('Ejercicio 3 - TIR'!$D$18-'Ejercicio 3 - TIR'!$C$18)/('Ejercicio 3 - TIR'!$E$18-'Ejercicio 3 - TIR'!$C$18),'Ejercicio 3 - TIR'!$C$18+SQRT(('Ejercicio 3 - TIR'!$E$18-'Ejercicio 3 - TIR'!$C$18)*('Ejercicio 3 - TIR'!$D$18-'Ejercicio 3 - TIR'!$C$18)*F1001),'Ejercicio 3 - TIR'!$E$18-SQRT(('Ejercicio 3 - TIR'!$E$18-'Ejercicio 3 - TIR'!$C$18)*('Ejercicio 3 - TIR'!$E$18-'Ejercicio 3 - TIR'!$D$18)*(1-F1001)))</f>
        <v>39372.0365688606</v>
      </c>
      <c r="H1001" s="16">
        <f ca="1" t="shared" ref="H1001:L1001" si="7442">RAND()</f>
        <v>0.306712278555937</v>
      </c>
      <c r="I1001" s="17">
        <f ca="1">IF(H1001&lt;=('Ejercicio 3 - TIR'!$D$18-'Ejercicio 3 - TIR'!$C$18)/('Ejercicio 3 - TIR'!$E$18-'Ejercicio 3 - TIR'!$C$18),'Ejercicio 3 - TIR'!$C$18+SQRT(('Ejercicio 3 - TIR'!$E$18-'Ejercicio 3 - TIR'!$C$18)*('Ejercicio 3 - TIR'!$D$18-'Ejercicio 3 - TIR'!$C$18)*H1001),'Ejercicio 3 - TIR'!$E$18-SQRT(('Ejercicio 3 - TIR'!$E$18-'Ejercicio 3 - TIR'!$C$18)*('Ejercicio 3 - TIR'!$E$18-'Ejercicio 3 - TIR'!$D$18)*(1-H1001)))</f>
        <v>36782.8343473352</v>
      </c>
      <c r="J1001" s="16">
        <f ca="1" t="shared" si="7442"/>
        <v>0.502940844958865</v>
      </c>
      <c r="K1001" s="17">
        <f ca="1">IF(J1001&lt;=('Ejercicio 3 - TIR'!$D$18-'Ejercicio 3 - TIR'!$C$18)/('Ejercicio 3 - TIR'!$E$18-'Ejercicio 3 - TIR'!$C$18),'Ejercicio 3 - TIR'!$C$18+SQRT(('Ejercicio 3 - TIR'!$E$18-'Ejercicio 3 - TIR'!$C$18)*('Ejercicio 3 - TIR'!$D$18-'Ejercicio 3 - TIR'!$C$18)*J1001),'Ejercicio 3 - TIR'!$E$18-SQRT(('Ejercicio 3 - TIR'!$E$18-'Ejercicio 3 - TIR'!$C$18)*('Ejercicio 3 - TIR'!$E$18-'Ejercicio 3 - TIR'!$D$18)*(1-J1001)))</f>
        <v>38685.6851626011</v>
      </c>
      <c r="L1001" s="16">
        <f ca="1" t="shared" si="7442"/>
        <v>0.122105075286688</v>
      </c>
      <c r="M1001" s="17">
        <f ca="1">IF(L1001&lt;=('Ejercicio 3 - TIR'!$D$18-'Ejercicio 3 - TIR'!$C$18)/('Ejercicio 3 - TIR'!$E$18-'Ejercicio 3 - TIR'!$C$18),'Ejercicio 3 - TIR'!$C$18+SQRT(('Ejercicio 3 - TIR'!$E$18-'Ejercicio 3 - TIR'!$C$18)*('Ejercicio 3 - TIR'!$D$18-'Ejercicio 3 - TIR'!$C$18)*L1001),'Ejercicio 3 - TIR'!$E$18-SQRT(('Ejercicio 3 - TIR'!$E$18-'Ejercicio 3 - TIR'!$C$18)*('Ejercicio 3 - TIR'!$E$18-'Ejercicio 3 - TIR'!$D$18)*(1-L1001)))</f>
        <v>34279.691728735</v>
      </c>
      <c r="N1001" s="16">
        <f ca="1" t="shared" ref="N1001:R1001" si="7443">RAND()</f>
        <v>0.878667917714775</v>
      </c>
      <c r="O1001" s="17">
        <f ca="1">IF(N1001&lt;=('Ejercicio 3 - TIR'!$D$18-'Ejercicio 3 - TIR'!$C$18)/('Ejercicio 3 - TIR'!$E$18-'Ejercicio 3 - TIR'!$C$18),'Ejercicio 3 - TIR'!$C$18+SQRT(('Ejercicio 3 - TIR'!$E$18-'Ejercicio 3 - TIR'!$C$18)*('Ejercicio 3 - TIR'!$D$18-'Ejercicio 3 - TIR'!$C$18)*N1001),'Ejercicio 3 - TIR'!$E$18-SQRT(('Ejercicio 3 - TIR'!$E$18-'Ejercicio 3 - TIR'!$C$18)*('Ejercicio 3 - TIR'!$E$18-'Ejercicio 3 - TIR'!$D$18)*(1-N1001)))</f>
        <v>41983.3949261808</v>
      </c>
      <c r="P1001" s="16">
        <f ca="1" t="shared" si="7443"/>
        <v>0.256613641667878</v>
      </c>
      <c r="Q1001" s="18">
        <f ca="1">IF(P1001&lt;=('Ejercicio 3 - TIR'!$D$22-'Ejercicio 3 - TIR'!$C$22)/('Ejercicio 3 - TIR'!$E$22-'Ejercicio 3 - TIR'!$C$22),'Ejercicio 3 - TIR'!$C$22+SQRT(('Ejercicio 3 - TIR'!$E$22-'Ejercicio 3 - TIR'!$C$22)*('Ejercicio 3 - TIR'!$D$22-'Ejercicio 3 - TIR'!$C$22)*P1001),'Ejercicio 3 - TIR'!$E$22-SQRT(('Ejercicio 3 - TIR'!$E$22-'Ejercicio 3 - TIR'!$C$22)*('Ejercicio 3 - TIR'!$E$22-'Ejercicio 3 - TIR'!$D$22)*(1-P1001)))</f>
        <v>0.141491964893936</v>
      </c>
      <c r="R1001" s="16">
        <f ca="1" t="shared" si="7443"/>
        <v>0.141941112405687</v>
      </c>
      <c r="S1001" s="18">
        <f ca="1">IF(R1001&lt;=('Ejercicio 3 - TIR'!$D$23-'Ejercicio 3 - TIR'!$C$23)/('Ejercicio 3 - TIR'!$E$23-'Ejercicio 3 - TIR'!$C$23),'Ejercicio 3 - TIR'!$C$23+SQRT(('Ejercicio 3 - TIR'!$E$23-'Ejercicio 3 - TIR'!$C$23)*('Ejercicio 3 - TIR'!$D$23-'Ejercicio 3 - TIR'!$C$23)*R1001),'Ejercicio 3 - TIR'!$E$23-SQRT(('Ejercicio 3 - TIR'!$E$23-'Ejercicio 3 - TIR'!$C$23)*('Ejercicio 3 - TIR'!$E$23-'Ejercicio 3 - TIR'!$D$23)*(1-R1001)))</f>
        <v>0.135984179751562</v>
      </c>
      <c r="T1001" s="16">
        <f ca="1" t="shared" ref="T1001:X1001" si="7444">RAND()</f>
        <v>0.42958347932568</v>
      </c>
      <c r="U1001" s="18">
        <f ca="1">IF(T1001&lt;=('Ejercicio 3 - TIR'!$D$24-'Ejercicio 3 - TIR'!$C$24)/('Ejercicio 3 - TIR'!$E$24-'Ejercicio 3 - TIR'!$C$24),'Ejercicio 3 - TIR'!$C$24+SQRT(('Ejercicio 3 - TIR'!$E$24-'Ejercicio 3 - TIR'!$C$24)*('Ejercicio 3 - TIR'!$D$24-'Ejercicio 3 - TIR'!$C$24)*T1001),'Ejercicio 3 - TIR'!$E$24-SQRT(('Ejercicio 3 - TIR'!$E$24-'Ejercicio 3 - TIR'!$C$24)*('Ejercicio 3 - TIR'!$E$24-'Ejercicio 3 - TIR'!$D$24)*(1-T1001)))</f>
        <v>0.180035437474081</v>
      </c>
      <c r="V1001" s="16">
        <f ca="1" t="shared" si="7444"/>
        <v>0.270283492448572</v>
      </c>
      <c r="W1001" s="18">
        <f ca="1">IF(V1001&lt;=('Ejercicio 3 - TIR'!$D$25-'Ejercicio 3 - TIR'!$C$25)/('Ejercicio 3 - TIR'!$E$25-'Ejercicio 3 - TIR'!$C$25),'Ejercicio 3 - TIR'!$C$25+SQRT(('Ejercicio 3 - TIR'!$E$25-'Ejercicio 3 - TIR'!$C$25)*('Ejercicio 3 - TIR'!$D$25-'Ejercicio 3 - TIR'!$C$25)*V1001),'Ejercicio 3 - TIR'!$E$25-SQRT(('Ejercicio 3 - TIR'!$E$25-'Ejercicio 3 - TIR'!$C$25)*('Ejercicio 3 - TIR'!$E$25-'Ejercicio 3 - TIR'!$D$25)*(1-V1001)))</f>
        <v>0.199452426312108</v>
      </c>
      <c r="X1001" s="16">
        <f ca="1" t="shared" si="7444"/>
        <v>0.384167449301423</v>
      </c>
      <c r="Y1001" s="18">
        <f ca="1">IF(X1001&lt;=('Ejercicio 3 - TIR'!$D$26-'Ejercicio 3 - TIR'!$C$26)/('Ejercicio 3 - TIR'!$E$26-'Ejercicio 3 - TIR'!$C$26),'Ejercicio 3 - TIR'!$C$26+SQRT(('Ejercicio 3 - TIR'!$E$26-'Ejercicio 3 - TIR'!$C$26)*('Ejercicio 3 - TIR'!$D$26-'Ejercicio 3 - TIR'!$C$26)*X1001),'Ejercicio 3 - TIR'!$E$26-SQRT(('Ejercicio 3 - TIR'!$E$26-'Ejercicio 3 - TIR'!$C$26)*('Ejercicio 3 - TIR'!$E$26-'Ejercicio 3 - TIR'!$D$26)*(1-X1001)))</f>
        <v>0.222332888283075</v>
      </c>
      <c r="Z1001" s="16">
        <f ca="1" t="shared" si="7144"/>
        <v>1.14149196489394</v>
      </c>
      <c r="AA1001" s="16">
        <f ca="1" t="shared" si="7145"/>
        <v>1.29671681343304</v>
      </c>
      <c r="AB1001" s="16">
        <f ca="1" t="shared" si="7146"/>
        <v>1.53017179221945</v>
      </c>
      <c r="AC1001" s="16">
        <f ca="1" t="shared" si="7147"/>
        <v>1.83536826885197</v>
      </c>
      <c r="AD1001" s="16">
        <f ca="1" t="shared" si="7148"/>
        <v>2.24343099712893</v>
      </c>
      <c r="AE1001" s="15">
        <f ca="1" t="shared" si="7149"/>
        <v>4471.09339985029</v>
      </c>
      <c r="AF1001" s="15">
        <f ca="1" t="shared" si="7150"/>
        <v>5079.09136842155</v>
      </c>
      <c r="AG1001" s="15">
        <f ca="1" t="shared" si="7151"/>
        <v>5993.50780490615</v>
      </c>
      <c r="AH1001" s="15">
        <f ca="1" t="shared" si="7152"/>
        <v>7188.92747871524</v>
      </c>
      <c r="AI1001" s="15">
        <f ca="1" t="shared" si="7153"/>
        <v>8787.26248871556</v>
      </c>
      <c r="AJ1001" s="17">
        <f ca="1" t="shared" si="7154"/>
        <v>44942.8633848646</v>
      </c>
      <c r="AK1001" s="17">
        <f ca="1" t="shared" si="7155"/>
        <v>47696.9197439118</v>
      </c>
      <c r="AL1001" s="17">
        <f ca="1" t="shared" si="7156"/>
        <v>59195.7441984948</v>
      </c>
      <c r="AM1001" s="17">
        <f ca="1" t="shared" si="7157"/>
        <v>62915.8584649475</v>
      </c>
      <c r="AN1001" s="17">
        <f ca="1" t="shared" si="7158"/>
        <v>94186.8495420994</v>
      </c>
      <c r="AO1001" s="17">
        <f ca="1">C1001/'Ejercicio 3 - TIR'!$D$7</f>
        <v>13311.923369369</v>
      </c>
      <c r="AP1001" s="17">
        <f ca="1" t="shared" si="7159"/>
        <v>31630.9400154956</v>
      </c>
      <c r="AQ1001" s="17">
        <f ca="1" t="shared" si="7160"/>
        <v>34384.9963745427</v>
      </c>
      <c r="AR1001" s="17">
        <f ca="1" t="shared" si="7161"/>
        <v>45883.8208291257</v>
      </c>
      <c r="AS1001" s="17">
        <f ca="1" t="shared" si="7162"/>
        <v>49603.9350955784</v>
      </c>
      <c r="AT1001" s="17">
        <f ca="1" t="shared" si="7163"/>
        <v>80874.9261727304</v>
      </c>
      <c r="AU1001" s="17">
        <f ca="1">AP1001*'Ejercicio 3 - TIR'!$D$5</f>
        <v>15815.4700077478</v>
      </c>
      <c r="AV1001" s="17">
        <f ca="1">AQ1001*'Ejercicio 3 - TIR'!$D$5</f>
        <v>17192.4981872714</v>
      </c>
      <c r="AW1001" s="17">
        <f ca="1">AR1001*'Ejercicio 3 - TIR'!$D$5</f>
        <v>22941.9104145629</v>
      </c>
      <c r="AX1001" s="17">
        <f ca="1">AS1001*'Ejercicio 3 - TIR'!$D$5</f>
        <v>24801.9675477892</v>
      </c>
      <c r="AY1001" s="17">
        <f ca="1">AT1001*'Ejercicio 3 - TIR'!$D$5</f>
        <v>40437.4630863652</v>
      </c>
      <c r="AZ1001" s="17">
        <f ca="1" t="shared" ref="AZ1001:BD1001" si="7445">AJ1001-AU1001-AE1001</f>
        <v>24656.2999772666</v>
      </c>
      <c r="BA1001" s="17">
        <f ca="1" t="shared" si="7445"/>
        <v>25425.3301882189</v>
      </c>
      <c r="BB1001" s="17">
        <f ca="1" t="shared" si="7445"/>
        <v>30260.3259790257</v>
      </c>
      <c r="BC1001" s="17">
        <f ca="1" t="shared" si="7445"/>
        <v>30924.963438443</v>
      </c>
      <c r="BD1001" s="17">
        <f ca="1" t="shared" si="7445"/>
        <v>44962.1239670187</v>
      </c>
      <c r="BE1001" s="17">
        <f ca="1" t="shared" ref="BE1001:BI1001" si="7446">AZ1001/Z1001</f>
        <v>21600.0644205652</v>
      </c>
      <c r="BF1001" s="17">
        <f ca="1" t="shared" si="7446"/>
        <v>19607.4655042883</v>
      </c>
      <c r="BG1001" s="17">
        <f ca="1" t="shared" si="7446"/>
        <v>19775.7703631005</v>
      </c>
      <c r="BH1001" s="17">
        <f ca="1" t="shared" si="7446"/>
        <v>16849.4595680173</v>
      </c>
      <c r="BI1001" s="17">
        <f ca="1" t="shared" si="7446"/>
        <v>20041.6790284879</v>
      </c>
      <c r="BJ1001" s="17">
        <f ca="1" t="shared" si="7166"/>
        <v>70891.584068408</v>
      </c>
      <c r="BK1001" s="17">
        <f ca="1" t="shared" si="7167"/>
        <v>29864.3815182475</v>
      </c>
      <c r="BL1001" s="17">
        <f ca="1" t="shared" si="7168"/>
        <v>100755.965586656</v>
      </c>
      <c r="BM1001" s="17">
        <f ca="1">BK1001*'Ejercicio 3 - TIR'!$D$5</f>
        <v>14932.1907591238</v>
      </c>
      <c r="BN1001" s="17">
        <f ca="1" t="shared" si="7169"/>
        <v>85823.7748275318</v>
      </c>
      <c r="BO1001" s="17">
        <f ca="1" t="shared" si="7170"/>
        <v>38255.5892904066</v>
      </c>
      <c r="BP1001" s="17">
        <f ca="1" t="shared" si="7171"/>
        <v>-98159.2444525673</v>
      </c>
      <c r="BQ1001" s="17">
        <f ca="1" t="shared" ref="BQ1001:BT1001" si="7447">BE1001</f>
        <v>21600.0644205652</v>
      </c>
      <c r="BR1001" s="17">
        <f ca="1" t="shared" si="7447"/>
        <v>19607.4655042883</v>
      </c>
      <c r="BS1001" s="17">
        <f ca="1" t="shared" si="7447"/>
        <v>19775.7703631005</v>
      </c>
      <c r="BT1001" s="17">
        <f ca="1" t="shared" si="7447"/>
        <v>16849.4595680173</v>
      </c>
      <c r="BU1001" s="17">
        <f ca="1" t="shared" si="7173"/>
        <v>58297.2683188946</v>
      </c>
      <c r="BV1001" s="19">
        <f ca="1" t="shared" si="7174"/>
        <v>10.0837535569596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2"/>
  <sheetViews>
    <sheetView workbookViewId="0">
      <selection activeCell="I264" sqref="I264"/>
    </sheetView>
  </sheetViews>
  <sheetFormatPr defaultColWidth="8.68032786885246" defaultRowHeight="13.55"/>
  <cols>
    <col min="1" max="1" width="24.6065573770492" style="1" customWidth="1"/>
    <col min="2" max="2" width="16.483606557377" style="1" customWidth="1"/>
    <col min="3" max="3" width="18.6885245901639" style="1" customWidth="1"/>
    <col min="4" max="4" width="17.4918032786885" style="1" customWidth="1"/>
    <col min="5" max="5" width="10" style="1" customWidth="1"/>
    <col min="6" max="6" width="18.0327868852459" style="1" customWidth="1"/>
    <col min="7" max="7" width="16.3606557377049" style="1" customWidth="1"/>
    <col min="8" max="8" width="17.5901639344262" style="1" customWidth="1"/>
    <col min="9" max="9" width="14" style="1" customWidth="1"/>
    <col min="10" max="10" width="10" style="1" customWidth="1"/>
    <col min="11" max="11" width="15.2540983606557" style="1" customWidth="1"/>
    <col min="12" max="12" width="14.2377049180328" style="1" customWidth="1"/>
    <col min="13" max="13" width="15.8114754098361" style="1" customWidth="1"/>
    <col min="14" max="16384" width="8.68032786885246" style="1"/>
  </cols>
  <sheetData>
    <row r="1" ht="17.65" spans="1:8">
      <c r="A1" s="2" t="s">
        <v>152</v>
      </c>
      <c r="B1" s="2"/>
      <c r="C1" s="2"/>
      <c r="D1" s="2"/>
      <c r="E1" s="2"/>
      <c r="F1" s="2"/>
      <c r="G1" s="2"/>
      <c r="H1" s="2"/>
    </row>
    <row r="3" spans="1:4">
      <c r="A3" s="3" t="s">
        <v>153</v>
      </c>
      <c r="B3" s="4">
        <v>12</v>
      </c>
      <c r="D3" s="5" t="s">
        <v>154</v>
      </c>
    </row>
    <row r="5" spans="1:10">
      <c r="A5" s="3" t="s">
        <v>155</v>
      </c>
      <c r="J5" s="3" t="s">
        <v>156</v>
      </c>
    </row>
    <row r="6" spans="6:13">
      <c r="F6" s="6" t="s">
        <v>157</v>
      </c>
      <c r="G6" s="6" t="s">
        <v>158</v>
      </c>
      <c r="H6" s="6" t="s">
        <v>159</v>
      </c>
      <c r="K6" s="6" t="s">
        <v>160</v>
      </c>
      <c r="L6" s="6" t="s">
        <v>161</v>
      </c>
      <c r="M6" s="6" t="s">
        <v>162</v>
      </c>
    </row>
    <row r="7" spans="6:13">
      <c r="F7" s="8">
        <v>0</v>
      </c>
      <c r="G7" s="8">
        <v>50</v>
      </c>
      <c r="H7" s="8">
        <v>55</v>
      </c>
      <c r="K7" s="8">
        <v>0</v>
      </c>
      <c r="L7" s="8">
        <v>4</v>
      </c>
      <c r="M7" s="8">
        <v>4.5</v>
      </c>
    </row>
    <row r="8" spans="6:13">
      <c r="F8" s="8">
        <v>0.1</v>
      </c>
      <c r="G8" s="8">
        <v>55</v>
      </c>
      <c r="H8" s="8">
        <v>60</v>
      </c>
      <c r="K8" s="8">
        <v>0.3</v>
      </c>
      <c r="L8" s="8">
        <v>4.5</v>
      </c>
      <c r="M8" s="8">
        <v>5</v>
      </c>
    </row>
    <row r="9" spans="6:13">
      <c r="F9" s="8">
        <v>0.25</v>
      </c>
      <c r="G9" s="8">
        <v>60</v>
      </c>
      <c r="H9" s="8">
        <v>65</v>
      </c>
      <c r="K9" s="8">
        <v>0.7</v>
      </c>
      <c r="L9" s="8">
        <v>5</v>
      </c>
      <c r="M9" s="8">
        <v>5.5</v>
      </c>
    </row>
    <row r="10" spans="6:13">
      <c r="F10" s="8">
        <v>0.55</v>
      </c>
      <c r="G10" s="8">
        <v>65</v>
      </c>
      <c r="H10" s="8">
        <v>70</v>
      </c>
      <c r="K10" s="8">
        <v>0.9</v>
      </c>
      <c r="L10" s="8">
        <v>5.5</v>
      </c>
      <c r="M10" s="8">
        <v>6</v>
      </c>
    </row>
    <row r="11" spans="6:8">
      <c r="F11" s="8">
        <v>0.9</v>
      </c>
      <c r="G11" s="8">
        <v>75</v>
      </c>
      <c r="H11" s="8">
        <v>80</v>
      </c>
    </row>
    <row r="12" spans="6:8">
      <c r="F12" s="8">
        <v>0.98</v>
      </c>
      <c r="G12" s="8">
        <v>80</v>
      </c>
      <c r="H12" s="8">
        <v>85</v>
      </c>
    </row>
    <row r="14" spans="1:8">
      <c r="A14" s="6" t="s">
        <v>163</v>
      </c>
      <c r="B14" s="6" t="s">
        <v>164</v>
      </c>
      <c r="C14" s="6" t="s">
        <v>165</v>
      </c>
      <c r="D14" s="6" t="s">
        <v>166</v>
      </c>
      <c r="E14" s="6" t="s">
        <v>167</v>
      </c>
      <c r="F14" s="6" t="s">
        <v>168</v>
      </c>
      <c r="G14" s="6" t="s">
        <v>169</v>
      </c>
      <c r="H14" s="6" t="s">
        <v>170</v>
      </c>
    </row>
    <row r="15" spans="1:8">
      <c r="A15" s="7">
        <v>1</v>
      </c>
      <c r="B15" s="7">
        <f ca="1" t="shared" ref="B15:B78" si="0">RAND()</f>
        <v>0.714558783672761</v>
      </c>
      <c r="C15" s="7">
        <f ca="1" t="shared" ref="C15:C78" si="1">VLOOKUP(B15,$F$7:$H$12,2,TRUE())+(RAND()*(VLOOKUP(B15,$F$7:$H$12,3,TRUE())-VLOOKUP(B15,$F$7:$H$12,2,TRUE())))</f>
        <v>69.3191293207412</v>
      </c>
      <c r="D15" s="7">
        <f ca="1" t="shared" ref="D15:D78" si="2">RAND()</f>
        <v>0.140083725805103</v>
      </c>
      <c r="E15" s="7">
        <f ca="1" t="shared" ref="E15:E78" si="3">VLOOKUP(D15,$K$7:$M$10,2,TRUE())+(RAND()*(VLOOKUP(D15,$K$7:$M$10,3,TRUE())-VLOOKUP(D15,$K$7:$M$10,2,TRUE())))</f>
        <v>4.02299872478883</v>
      </c>
      <c r="F15" s="7">
        <f ca="1">E15*$B$3</f>
        <v>48.275984697466</v>
      </c>
      <c r="G15" s="7">
        <f ca="1" t="shared" ref="G15:G78" si="4">MAX(C15-F15,0)</f>
        <v>21.0431446232753</v>
      </c>
      <c r="H15" s="7">
        <f ca="1" t="shared" ref="H15:H78" si="5">G15*100</f>
        <v>2104.31446232753</v>
      </c>
    </row>
    <row r="16" spans="1:8">
      <c r="A16" s="7">
        <f t="shared" ref="A16:A79" si="6">A15+1</f>
        <v>2</v>
      </c>
      <c r="B16" s="7">
        <f ca="1" t="shared" si="0"/>
        <v>0.177777684157032</v>
      </c>
      <c r="C16" s="7">
        <f ca="1" t="shared" si="1"/>
        <v>58.1294651963076</v>
      </c>
      <c r="D16" s="7">
        <f ca="1" t="shared" si="2"/>
        <v>0.908646137650293</v>
      </c>
      <c r="E16" s="7">
        <f ca="1" t="shared" si="3"/>
        <v>5.96612347505837</v>
      </c>
      <c r="F16" s="7">
        <f ca="1">E16*$B$3</f>
        <v>71.5934817007005</v>
      </c>
      <c r="G16" s="7">
        <f ca="1" t="shared" si="4"/>
        <v>0</v>
      </c>
      <c r="H16" s="7">
        <f ca="1" t="shared" si="5"/>
        <v>0</v>
      </c>
    </row>
    <row r="17" spans="1:8">
      <c r="A17" s="7">
        <f t="shared" si="6"/>
        <v>3</v>
      </c>
      <c r="B17" s="7">
        <f ca="1" t="shared" si="0"/>
        <v>0.932592485445203</v>
      </c>
      <c r="C17" s="7">
        <f ca="1" t="shared" si="1"/>
        <v>76.0873237537872</v>
      </c>
      <c r="D17" s="7">
        <f ca="1" t="shared" si="2"/>
        <v>0.821405981320802</v>
      </c>
      <c r="E17" s="7">
        <f ca="1" t="shared" si="3"/>
        <v>5.41297891852783</v>
      </c>
      <c r="F17" s="7">
        <f ca="1">E17*$B$3</f>
        <v>64.955747022334</v>
      </c>
      <c r="G17" s="7">
        <f ca="1" t="shared" si="4"/>
        <v>11.1315767314533</v>
      </c>
      <c r="H17" s="7">
        <f ca="1" t="shared" si="5"/>
        <v>1113.15767314533</v>
      </c>
    </row>
    <row r="18" spans="1:8">
      <c r="A18" s="7">
        <f t="shared" si="6"/>
        <v>4</v>
      </c>
      <c r="B18" s="7">
        <f ca="1" t="shared" si="0"/>
        <v>0.656174590564057</v>
      </c>
      <c r="C18" s="7">
        <f ca="1" t="shared" si="1"/>
        <v>66.1919939897484</v>
      </c>
      <c r="D18" s="7">
        <f ca="1" t="shared" si="2"/>
        <v>0.123762006409091</v>
      </c>
      <c r="E18" s="7">
        <f ca="1" t="shared" si="3"/>
        <v>4.23886579999335</v>
      </c>
      <c r="F18" s="7">
        <f ca="1">E18*$B$3</f>
        <v>50.8663895999202</v>
      </c>
      <c r="G18" s="7">
        <f ca="1" t="shared" si="4"/>
        <v>15.3256043898281</v>
      </c>
      <c r="H18" s="7">
        <f ca="1" t="shared" si="5"/>
        <v>1532.56043898281</v>
      </c>
    </row>
    <row r="19" spans="1:8">
      <c r="A19" s="7">
        <f t="shared" si="6"/>
        <v>5</v>
      </c>
      <c r="B19" s="7">
        <f ca="1" t="shared" si="0"/>
        <v>0.103403775849867</v>
      </c>
      <c r="C19" s="7">
        <f ca="1" t="shared" si="1"/>
        <v>59.7506036377837</v>
      </c>
      <c r="D19" s="7">
        <f ca="1" t="shared" si="2"/>
        <v>0.130882292899232</v>
      </c>
      <c r="E19" s="7">
        <f ca="1" t="shared" si="3"/>
        <v>4.15320773653063</v>
      </c>
      <c r="F19" s="7">
        <f ca="1">E19*$B$3</f>
        <v>49.8384928383675</v>
      </c>
      <c r="G19" s="7">
        <f ca="1" t="shared" si="4"/>
        <v>9.9121107994162</v>
      </c>
      <c r="H19" s="7">
        <f ca="1" t="shared" si="5"/>
        <v>991.21107994162</v>
      </c>
    </row>
    <row r="20" spans="1:8">
      <c r="A20" s="7">
        <f t="shared" si="6"/>
        <v>6</v>
      </c>
      <c r="B20" s="7">
        <f ca="1" t="shared" si="0"/>
        <v>0.847769105099302</v>
      </c>
      <c r="C20" s="7">
        <f ca="1" t="shared" si="1"/>
        <v>65.9366892874941</v>
      </c>
      <c r="D20" s="7">
        <f ca="1" t="shared" si="2"/>
        <v>0.678984150884613</v>
      </c>
      <c r="E20" s="7">
        <f ca="1" t="shared" si="3"/>
        <v>4.67447882859592</v>
      </c>
      <c r="F20" s="7">
        <f ca="1">E20*$B$3</f>
        <v>56.093745943151</v>
      </c>
      <c r="G20" s="7">
        <f ca="1" t="shared" si="4"/>
        <v>9.84294334434301</v>
      </c>
      <c r="H20" s="7">
        <f ca="1" t="shared" si="5"/>
        <v>984.294334434301</v>
      </c>
    </row>
    <row r="21" spans="1:8">
      <c r="A21" s="7">
        <f t="shared" si="6"/>
        <v>7</v>
      </c>
      <c r="B21" s="7">
        <f ca="1" t="shared" si="0"/>
        <v>0.125673669494988</v>
      </c>
      <c r="C21" s="7">
        <f ca="1" t="shared" si="1"/>
        <v>55.3793088581171</v>
      </c>
      <c r="D21" s="7">
        <f ca="1" t="shared" si="2"/>
        <v>0.902765863961872</v>
      </c>
      <c r="E21" s="7">
        <f ca="1" t="shared" si="3"/>
        <v>5.80687421139285</v>
      </c>
      <c r="F21" s="7">
        <f ca="1">E21*$B$3</f>
        <v>69.6824905367142</v>
      </c>
      <c r="G21" s="7">
        <f ca="1" t="shared" si="4"/>
        <v>0</v>
      </c>
      <c r="H21" s="7">
        <f ca="1" t="shared" si="5"/>
        <v>0</v>
      </c>
    </row>
    <row r="22" spans="1:8">
      <c r="A22" s="7">
        <f t="shared" si="6"/>
        <v>8</v>
      </c>
      <c r="B22" s="7">
        <f ca="1" t="shared" si="0"/>
        <v>0.204509347368798</v>
      </c>
      <c r="C22" s="7">
        <f ca="1" t="shared" si="1"/>
        <v>59.5924400410209</v>
      </c>
      <c r="D22" s="7">
        <f ca="1" t="shared" si="2"/>
        <v>0.0446314229493281</v>
      </c>
      <c r="E22" s="7">
        <f ca="1" t="shared" si="3"/>
        <v>4.0016898987427</v>
      </c>
      <c r="F22" s="7">
        <f ca="1">E22*$B$3</f>
        <v>48.0202787849124</v>
      </c>
      <c r="G22" s="7">
        <f ca="1" t="shared" si="4"/>
        <v>11.5721612561085</v>
      </c>
      <c r="H22" s="7">
        <f ca="1" t="shared" si="5"/>
        <v>1157.21612561085</v>
      </c>
    </row>
    <row r="23" spans="1:8">
      <c r="A23" s="7">
        <f t="shared" si="6"/>
        <v>9</v>
      </c>
      <c r="B23" s="7">
        <f ca="1" t="shared" si="0"/>
        <v>0.990671916668994</v>
      </c>
      <c r="C23" s="7">
        <f ca="1" t="shared" si="1"/>
        <v>81.1744822518332</v>
      </c>
      <c r="D23" s="7">
        <f ca="1" t="shared" si="2"/>
        <v>0.383888773392781</v>
      </c>
      <c r="E23" s="7">
        <f ca="1" t="shared" si="3"/>
        <v>4.75690085630498</v>
      </c>
      <c r="F23" s="7">
        <f ca="1">E23*$B$3</f>
        <v>57.0828102756597</v>
      </c>
      <c r="G23" s="7">
        <f ca="1" t="shared" si="4"/>
        <v>24.0916719761735</v>
      </c>
      <c r="H23" s="7">
        <f ca="1" t="shared" si="5"/>
        <v>2409.16719761735</v>
      </c>
    </row>
    <row r="24" spans="1:8">
      <c r="A24" s="7">
        <f t="shared" si="6"/>
        <v>10</v>
      </c>
      <c r="B24" s="7">
        <f ca="1" t="shared" si="0"/>
        <v>0.484454735275255</v>
      </c>
      <c r="C24" s="7">
        <f ca="1" t="shared" si="1"/>
        <v>60.813301231552</v>
      </c>
      <c r="D24" s="7">
        <f ca="1" t="shared" si="2"/>
        <v>0.633667872396967</v>
      </c>
      <c r="E24" s="7">
        <f ca="1" t="shared" si="3"/>
        <v>4.87813800750096</v>
      </c>
      <c r="F24" s="7">
        <f ca="1">E24*$B$3</f>
        <v>58.5376560900115</v>
      </c>
      <c r="G24" s="7">
        <f ca="1" t="shared" si="4"/>
        <v>2.27564514154055</v>
      </c>
      <c r="H24" s="7">
        <f ca="1" t="shared" si="5"/>
        <v>227.564514154055</v>
      </c>
    </row>
    <row r="25" spans="1:8">
      <c r="A25" s="7">
        <f t="shared" si="6"/>
        <v>11</v>
      </c>
      <c r="B25" s="7">
        <f ca="1" t="shared" si="0"/>
        <v>0.785322553360441</v>
      </c>
      <c r="C25" s="7">
        <f ca="1" t="shared" si="1"/>
        <v>67.5389437438627</v>
      </c>
      <c r="D25" s="7">
        <f ca="1" t="shared" si="2"/>
        <v>0.84880977241417</v>
      </c>
      <c r="E25" s="7">
        <f ca="1" t="shared" si="3"/>
        <v>5.40064929024539</v>
      </c>
      <c r="F25" s="7">
        <f ca="1">E25*$B$3</f>
        <v>64.8077914829447</v>
      </c>
      <c r="G25" s="7">
        <f ca="1" t="shared" si="4"/>
        <v>2.73115226091807</v>
      </c>
      <c r="H25" s="7">
        <f ca="1" t="shared" si="5"/>
        <v>273.115226091807</v>
      </c>
    </row>
    <row r="26" spans="1:8">
      <c r="A26" s="7">
        <f t="shared" si="6"/>
        <v>12</v>
      </c>
      <c r="B26" s="7">
        <f ca="1" t="shared" si="0"/>
        <v>0.862689329806333</v>
      </c>
      <c r="C26" s="7">
        <f ca="1" t="shared" si="1"/>
        <v>68.7663884961981</v>
      </c>
      <c r="D26" s="7">
        <f ca="1" t="shared" si="2"/>
        <v>0.845318847233937</v>
      </c>
      <c r="E26" s="7">
        <f ca="1" t="shared" si="3"/>
        <v>5.02032964285271</v>
      </c>
      <c r="F26" s="7">
        <f ca="1">E26*$B$3</f>
        <v>60.2439557142325</v>
      </c>
      <c r="G26" s="7">
        <f ca="1" t="shared" si="4"/>
        <v>8.52243278196558</v>
      </c>
      <c r="H26" s="7">
        <f ca="1" t="shared" si="5"/>
        <v>852.243278196558</v>
      </c>
    </row>
    <row r="27" spans="1:8">
      <c r="A27" s="7">
        <f t="shared" si="6"/>
        <v>13</v>
      </c>
      <c r="B27" s="7">
        <f ca="1" t="shared" si="0"/>
        <v>0.455007906133453</v>
      </c>
      <c r="C27" s="7">
        <f ca="1" t="shared" si="1"/>
        <v>60.5476836795251</v>
      </c>
      <c r="D27" s="7">
        <f ca="1" t="shared" si="2"/>
        <v>0.256652043981829</v>
      </c>
      <c r="E27" s="7">
        <f ca="1" t="shared" si="3"/>
        <v>4.32405231275947</v>
      </c>
      <c r="F27" s="7">
        <f ca="1">E27*$B$3</f>
        <v>51.8886277531136</v>
      </c>
      <c r="G27" s="7">
        <f ca="1" t="shared" si="4"/>
        <v>8.65905592641147</v>
      </c>
      <c r="H27" s="7">
        <f ca="1" t="shared" si="5"/>
        <v>865.905592641147</v>
      </c>
    </row>
    <row r="28" spans="1:8">
      <c r="A28" s="7">
        <f t="shared" si="6"/>
        <v>14</v>
      </c>
      <c r="B28" s="7">
        <f ca="1" t="shared" si="0"/>
        <v>0.853239072878047</v>
      </c>
      <c r="C28" s="7">
        <f ca="1" t="shared" si="1"/>
        <v>69.6604720377892</v>
      </c>
      <c r="D28" s="7">
        <f ca="1" t="shared" si="2"/>
        <v>0.155085578197814</v>
      </c>
      <c r="E28" s="7">
        <f ca="1" t="shared" si="3"/>
        <v>4.4072144999441</v>
      </c>
      <c r="F28" s="7">
        <f ca="1">E28*$B$3</f>
        <v>52.8865739993292</v>
      </c>
      <c r="G28" s="7">
        <f ca="1" t="shared" si="4"/>
        <v>16.7738980384599</v>
      </c>
      <c r="H28" s="7">
        <f ca="1" t="shared" si="5"/>
        <v>1677.38980384599</v>
      </c>
    </row>
    <row r="29" spans="1:8">
      <c r="A29" s="7">
        <f t="shared" si="6"/>
        <v>15</v>
      </c>
      <c r="B29" s="7">
        <f ca="1" t="shared" si="0"/>
        <v>0.48257660868469</v>
      </c>
      <c r="C29" s="7">
        <f ca="1" t="shared" si="1"/>
        <v>62.0110905721272</v>
      </c>
      <c r="D29" s="7">
        <f ca="1" t="shared" si="2"/>
        <v>0.84993493211154</v>
      </c>
      <c r="E29" s="7">
        <f ca="1" t="shared" si="3"/>
        <v>5.01529448020568</v>
      </c>
      <c r="F29" s="7">
        <f ca="1">E29*$B$3</f>
        <v>60.1835337624682</v>
      </c>
      <c r="G29" s="7">
        <f ca="1" t="shared" si="4"/>
        <v>1.82755680965901</v>
      </c>
      <c r="H29" s="7">
        <f ca="1" t="shared" si="5"/>
        <v>182.755680965901</v>
      </c>
    </row>
    <row r="30" spans="1:8">
      <c r="A30" s="7">
        <f t="shared" si="6"/>
        <v>16</v>
      </c>
      <c r="B30" s="7">
        <f ca="1" t="shared" si="0"/>
        <v>0.870921209568585</v>
      </c>
      <c r="C30" s="7">
        <f ca="1" t="shared" si="1"/>
        <v>67.1323291397083</v>
      </c>
      <c r="D30" s="7">
        <f ca="1" t="shared" si="2"/>
        <v>0.0223621783824173</v>
      </c>
      <c r="E30" s="7">
        <f ca="1" t="shared" si="3"/>
        <v>4.11460707443358</v>
      </c>
      <c r="F30" s="7">
        <f ca="1">E30*$B$3</f>
        <v>49.375284893203</v>
      </c>
      <c r="G30" s="7">
        <f ca="1" t="shared" si="4"/>
        <v>17.7570442465053</v>
      </c>
      <c r="H30" s="7">
        <f ca="1" t="shared" si="5"/>
        <v>1775.70442465053</v>
      </c>
    </row>
    <row r="31" spans="1:8">
      <c r="A31" s="7">
        <f t="shared" si="6"/>
        <v>17</v>
      </c>
      <c r="B31" s="7">
        <f ca="1" t="shared" si="0"/>
        <v>0.391407710198155</v>
      </c>
      <c r="C31" s="7">
        <f ca="1" t="shared" si="1"/>
        <v>64.2825973971816</v>
      </c>
      <c r="D31" s="7">
        <f ca="1" t="shared" si="2"/>
        <v>0.25691448736403</v>
      </c>
      <c r="E31" s="7">
        <f ca="1" t="shared" si="3"/>
        <v>4.15868901170323</v>
      </c>
      <c r="F31" s="7">
        <f ca="1">E31*$B$3</f>
        <v>49.9042681404388</v>
      </c>
      <c r="G31" s="7">
        <f ca="1" t="shared" si="4"/>
        <v>14.3783292567429</v>
      </c>
      <c r="H31" s="7">
        <f ca="1" t="shared" si="5"/>
        <v>1437.83292567429</v>
      </c>
    </row>
    <row r="32" spans="1:8">
      <c r="A32" s="7">
        <f t="shared" si="6"/>
        <v>18</v>
      </c>
      <c r="B32" s="7">
        <f ca="1" t="shared" si="0"/>
        <v>0.785038445752175</v>
      </c>
      <c r="C32" s="7">
        <f ca="1" t="shared" si="1"/>
        <v>67.465557574145</v>
      </c>
      <c r="D32" s="7">
        <f ca="1" t="shared" si="2"/>
        <v>0.721054407165016</v>
      </c>
      <c r="E32" s="7">
        <f ca="1" t="shared" si="3"/>
        <v>5.17885207852811</v>
      </c>
      <c r="F32" s="7">
        <f ca="1">E32*$B$3</f>
        <v>62.1462249423374</v>
      </c>
      <c r="G32" s="7">
        <f ca="1" t="shared" si="4"/>
        <v>5.31933263180765</v>
      </c>
      <c r="H32" s="7">
        <f ca="1" t="shared" si="5"/>
        <v>531.933263180765</v>
      </c>
    </row>
    <row r="33" spans="1:8">
      <c r="A33" s="7">
        <f t="shared" si="6"/>
        <v>19</v>
      </c>
      <c r="B33" s="7">
        <f ca="1" t="shared" si="0"/>
        <v>0.581889287644136</v>
      </c>
      <c r="C33" s="7">
        <f ca="1" t="shared" si="1"/>
        <v>65.6727475253474</v>
      </c>
      <c r="D33" s="7">
        <f ca="1" t="shared" si="2"/>
        <v>0.539069134251236</v>
      </c>
      <c r="E33" s="7">
        <f ca="1" t="shared" si="3"/>
        <v>4.9804601783976</v>
      </c>
      <c r="F33" s="7">
        <f ca="1">E33*$B$3</f>
        <v>59.7655221407712</v>
      </c>
      <c r="G33" s="7">
        <f ca="1" t="shared" si="4"/>
        <v>5.90722538457618</v>
      </c>
      <c r="H33" s="7">
        <f ca="1" t="shared" si="5"/>
        <v>590.722538457618</v>
      </c>
    </row>
    <row r="34" spans="1:8">
      <c r="A34" s="7">
        <f t="shared" si="6"/>
        <v>20</v>
      </c>
      <c r="B34" s="7">
        <f ca="1" t="shared" si="0"/>
        <v>0.58481732109617</v>
      </c>
      <c r="C34" s="7">
        <f ca="1" t="shared" si="1"/>
        <v>68.8305180379458</v>
      </c>
      <c r="D34" s="7">
        <f ca="1" t="shared" si="2"/>
        <v>7.4289694501406e-5</v>
      </c>
      <c r="E34" s="7">
        <f ca="1" t="shared" si="3"/>
        <v>4.47566372732841</v>
      </c>
      <c r="F34" s="7">
        <f ca="1">E34*$B$3</f>
        <v>53.7079647279409</v>
      </c>
      <c r="G34" s="7">
        <f ca="1" t="shared" si="4"/>
        <v>15.1225533100049</v>
      </c>
      <c r="H34" s="7">
        <f ca="1" t="shared" si="5"/>
        <v>1512.25533100049</v>
      </c>
    </row>
    <row r="35" spans="1:8">
      <c r="A35" s="7">
        <f t="shared" si="6"/>
        <v>21</v>
      </c>
      <c r="B35" s="7">
        <f ca="1" t="shared" si="0"/>
        <v>0.401508447856975</v>
      </c>
      <c r="C35" s="7">
        <f ca="1" t="shared" si="1"/>
        <v>62.7086157250814</v>
      </c>
      <c r="D35" s="7">
        <f ca="1" t="shared" si="2"/>
        <v>0.28056448724369</v>
      </c>
      <c r="E35" s="7">
        <f ca="1" t="shared" si="3"/>
        <v>4.46921860978647</v>
      </c>
      <c r="F35" s="7">
        <f ca="1">E35*$B$3</f>
        <v>53.6306233174377</v>
      </c>
      <c r="G35" s="7">
        <f ca="1" t="shared" si="4"/>
        <v>9.07799240764373</v>
      </c>
      <c r="H35" s="7">
        <f ca="1" t="shared" si="5"/>
        <v>907.799240764373</v>
      </c>
    </row>
    <row r="36" spans="1:8">
      <c r="A36" s="7">
        <f t="shared" si="6"/>
        <v>22</v>
      </c>
      <c r="B36" s="7">
        <f ca="1" t="shared" si="0"/>
        <v>0.331311458718683</v>
      </c>
      <c r="C36" s="7">
        <f ca="1" t="shared" si="1"/>
        <v>61.0137823227944</v>
      </c>
      <c r="D36" s="7">
        <f ca="1" t="shared" si="2"/>
        <v>0.669000856950861</v>
      </c>
      <c r="E36" s="7">
        <f ca="1" t="shared" si="3"/>
        <v>4.62507249921382</v>
      </c>
      <c r="F36" s="7">
        <f ca="1">E36*$B$3</f>
        <v>55.5008699905659</v>
      </c>
      <c r="G36" s="7">
        <f ca="1" t="shared" si="4"/>
        <v>5.51291233222855</v>
      </c>
      <c r="H36" s="7">
        <f ca="1" t="shared" si="5"/>
        <v>551.291233222855</v>
      </c>
    </row>
    <row r="37" spans="1:8">
      <c r="A37" s="7">
        <f t="shared" si="6"/>
        <v>23</v>
      </c>
      <c r="B37" s="7">
        <f ca="1" t="shared" si="0"/>
        <v>0.110549292676303</v>
      </c>
      <c r="C37" s="7">
        <f ca="1" t="shared" si="1"/>
        <v>55.8129919009557</v>
      </c>
      <c r="D37" s="7">
        <f ca="1" t="shared" si="2"/>
        <v>0.884323145784246</v>
      </c>
      <c r="E37" s="7">
        <f ca="1" t="shared" si="3"/>
        <v>5.17867696170493</v>
      </c>
      <c r="F37" s="7">
        <f ca="1">E37*$B$3</f>
        <v>62.1441235404592</v>
      </c>
      <c r="G37" s="7">
        <f ca="1" t="shared" si="4"/>
        <v>0</v>
      </c>
      <c r="H37" s="7">
        <f ca="1" t="shared" si="5"/>
        <v>0</v>
      </c>
    </row>
    <row r="38" spans="1:8">
      <c r="A38" s="7">
        <f t="shared" si="6"/>
        <v>24</v>
      </c>
      <c r="B38" s="7">
        <f ca="1" t="shared" si="0"/>
        <v>0.723759605127594</v>
      </c>
      <c r="C38" s="7">
        <f ca="1" t="shared" si="1"/>
        <v>65.4989785084618</v>
      </c>
      <c r="D38" s="7">
        <f ca="1" t="shared" si="2"/>
        <v>0.204441148554057</v>
      </c>
      <c r="E38" s="7">
        <f ca="1" t="shared" si="3"/>
        <v>4.05397246957242</v>
      </c>
      <c r="F38" s="7">
        <f ca="1">E38*$B$3</f>
        <v>48.647669634869</v>
      </c>
      <c r="G38" s="7">
        <f ca="1" t="shared" si="4"/>
        <v>16.8513088735928</v>
      </c>
      <c r="H38" s="7">
        <f ca="1" t="shared" si="5"/>
        <v>1685.13088735928</v>
      </c>
    </row>
    <row r="39" spans="1:8">
      <c r="A39" s="7">
        <f t="shared" si="6"/>
        <v>25</v>
      </c>
      <c r="B39" s="7">
        <f ca="1" t="shared" si="0"/>
        <v>0.496579077568797</v>
      </c>
      <c r="C39" s="7">
        <f ca="1" t="shared" si="1"/>
        <v>63.8139708571833</v>
      </c>
      <c r="D39" s="7">
        <f ca="1" t="shared" si="2"/>
        <v>0.202901853149902</v>
      </c>
      <c r="E39" s="7">
        <f ca="1" t="shared" si="3"/>
        <v>4.41548332175652</v>
      </c>
      <c r="F39" s="7">
        <f ca="1">E39*$B$3</f>
        <v>52.9857998610782</v>
      </c>
      <c r="G39" s="7">
        <f ca="1" t="shared" si="4"/>
        <v>10.828170996105</v>
      </c>
      <c r="H39" s="7">
        <f ca="1" t="shared" si="5"/>
        <v>1082.8170996105</v>
      </c>
    </row>
    <row r="40" spans="1:8">
      <c r="A40" s="7">
        <f t="shared" si="6"/>
        <v>26</v>
      </c>
      <c r="B40" s="7">
        <f ca="1" t="shared" si="0"/>
        <v>0.929265700893583</v>
      </c>
      <c r="C40" s="7">
        <f ca="1" t="shared" si="1"/>
        <v>79.543016952763</v>
      </c>
      <c r="D40" s="7">
        <f ca="1" t="shared" si="2"/>
        <v>0.179829356920556</v>
      </c>
      <c r="E40" s="7">
        <f ca="1" t="shared" si="3"/>
        <v>4.17342054576876</v>
      </c>
      <c r="F40" s="7">
        <f ca="1">E40*$B$3</f>
        <v>50.0810465492251</v>
      </c>
      <c r="G40" s="7">
        <f ca="1" t="shared" si="4"/>
        <v>29.4619704035379</v>
      </c>
      <c r="H40" s="7">
        <f ca="1" t="shared" si="5"/>
        <v>2946.19704035379</v>
      </c>
    </row>
    <row r="41" spans="1:8">
      <c r="A41" s="7">
        <f t="shared" si="6"/>
        <v>27</v>
      </c>
      <c r="B41" s="7">
        <f ca="1" t="shared" si="0"/>
        <v>0.941797517322934</v>
      </c>
      <c r="C41" s="7">
        <f ca="1" t="shared" si="1"/>
        <v>77.9295351887134</v>
      </c>
      <c r="D41" s="7">
        <f ca="1" t="shared" si="2"/>
        <v>0.388310892713527</v>
      </c>
      <c r="E41" s="7">
        <f ca="1" t="shared" si="3"/>
        <v>4.96187062701356</v>
      </c>
      <c r="F41" s="7">
        <f ca="1">E41*$B$3</f>
        <v>59.5424475241627</v>
      </c>
      <c r="G41" s="7">
        <f ca="1" t="shared" si="4"/>
        <v>18.3870876645507</v>
      </c>
      <c r="H41" s="7">
        <f ca="1" t="shared" si="5"/>
        <v>1838.70876645507</v>
      </c>
    </row>
    <row r="42" spans="1:8">
      <c r="A42" s="7">
        <f t="shared" si="6"/>
        <v>28</v>
      </c>
      <c r="B42" s="7">
        <f ca="1" t="shared" si="0"/>
        <v>0.160839853010689</v>
      </c>
      <c r="C42" s="7">
        <f ca="1" t="shared" si="1"/>
        <v>57.9543071355482</v>
      </c>
      <c r="D42" s="7">
        <f ca="1" t="shared" si="2"/>
        <v>0.426057130117336</v>
      </c>
      <c r="E42" s="7">
        <f ca="1" t="shared" si="3"/>
        <v>4.60124265656548</v>
      </c>
      <c r="F42" s="7">
        <f ca="1">E42*$B$3</f>
        <v>55.2149118787857</v>
      </c>
      <c r="G42" s="7">
        <f ca="1" t="shared" si="4"/>
        <v>2.73939525676251</v>
      </c>
      <c r="H42" s="7">
        <f ca="1" t="shared" si="5"/>
        <v>273.939525676251</v>
      </c>
    </row>
    <row r="43" spans="1:8">
      <c r="A43" s="7">
        <f t="shared" si="6"/>
        <v>29</v>
      </c>
      <c r="B43" s="7">
        <f ca="1" t="shared" si="0"/>
        <v>0.396221400431868</v>
      </c>
      <c r="C43" s="7">
        <f ca="1" t="shared" si="1"/>
        <v>64.6338250725661</v>
      </c>
      <c r="D43" s="7">
        <f ca="1" t="shared" si="2"/>
        <v>0.743243917174784</v>
      </c>
      <c r="E43" s="7">
        <f ca="1" t="shared" si="3"/>
        <v>5.42667534978772</v>
      </c>
      <c r="F43" s="7">
        <f ca="1">E43*$B$3</f>
        <v>65.1201041974526</v>
      </c>
      <c r="G43" s="7">
        <f ca="1" t="shared" si="4"/>
        <v>0</v>
      </c>
      <c r="H43" s="7">
        <f ca="1" t="shared" si="5"/>
        <v>0</v>
      </c>
    </row>
    <row r="44" spans="1:8">
      <c r="A44" s="7">
        <f t="shared" si="6"/>
        <v>30</v>
      </c>
      <c r="B44" s="7">
        <f ca="1" t="shared" si="0"/>
        <v>0.113357898424587</v>
      </c>
      <c r="C44" s="7">
        <f ca="1" t="shared" si="1"/>
        <v>55.9981078959547</v>
      </c>
      <c r="D44" s="7">
        <f ca="1" t="shared" si="2"/>
        <v>0.23742918040773</v>
      </c>
      <c r="E44" s="7">
        <f ca="1" t="shared" si="3"/>
        <v>4.2902049533792</v>
      </c>
      <c r="F44" s="7">
        <f ca="1">E44*$B$3</f>
        <v>51.4824594405504</v>
      </c>
      <c r="G44" s="7">
        <f ca="1" t="shared" si="4"/>
        <v>4.51564845540437</v>
      </c>
      <c r="H44" s="7">
        <f ca="1" t="shared" si="5"/>
        <v>451.564845540437</v>
      </c>
    </row>
    <row r="45" spans="1:8">
      <c r="A45" s="7">
        <f t="shared" si="6"/>
        <v>31</v>
      </c>
      <c r="B45" s="7">
        <f ca="1" t="shared" si="0"/>
        <v>0.668566267768392</v>
      </c>
      <c r="C45" s="7">
        <f ca="1" t="shared" si="1"/>
        <v>68.9253339232847</v>
      </c>
      <c r="D45" s="7">
        <f ca="1" t="shared" si="2"/>
        <v>0.835980104427766</v>
      </c>
      <c r="E45" s="7">
        <f ca="1" t="shared" si="3"/>
        <v>5.40207140638853</v>
      </c>
      <c r="F45" s="7">
        <f ca="1">E45*$B$3</f>
        <v>64.8248568766623</v>
      </c>
      <c r="G45" s="7">
        <f ca="1" t="shared" si="4"/>
        <v>4.10047704662233</v>
      </c>
      <c r="H45" s="7">
        <f ca="1" t="shared" si="5"/>
        <v>410.047704662233</v>
      </c>
    </row>
    <row r="46" spans="1:8">
      <c r="A46" s="7">
        <f t="shared" si="6"/>
        <v>32</v>
      </c>
      <c r="B46" s="7">
        <f ca="1" t="shared" si="0"/>
        <v>0.915791660568705</v>
      </c>
      <c r="C46" s="7">
        <f ca="1" t="shared" si="1"/>
        <v>75.9128153271371</v>
      </c>
      <c r="D46" s="7">
        <f ca="1" t="shared" si="2"/>
        <v>0.182538783667562</v>
      </c>
      <c r="E46" s="7">
        <f ca="1" t="shared" si="3"/>
        <v>4.46309266786603</v>
      </c>
      <c r="F46" s="7">
        <f ca="1">E46*$B$3</f>
        <v>53.5571120143923</v>
      </c>
      <c r="G46" s="7">
        <f ca="1" t="shared" si="4"/>
        <v>22.3557033127448</v>
      </c>
      <c r="H46" s="7">
        <f ca="1" t="shared" si="5"/>
        <v>2235.57033127448</v>
      </c>
    </row>
    <row r="47" spans="1:8">
      <c r="A47" s="7">
        <f t="shared" si="6"/>
        <v>33</v>
      </c>
      <c r="B47" s="7">
        <f ca="1" t="shared" si="0"/>
        <v>0.255805024727056</v>
      </c>
      <c r="C47" s="7">
        <f ca="1" t="shared" si="1"/>
        <v>63.8015789127569</v>
      </c>
      <c r="D47" s="7">
        <f ca="1" t="shared" si="2"/>
        <v>0.853143549812793</v>
      </c>
      <c r="E47" s="7">
        <f ca="1" t="shared" si="3"/>
        <v>5.20322173012802</v>
      </c>
      <c r="F47" s="7">
        <f ca="1">E47*$B$3</f>
        <v>62.4386607615362</v>
      </c>
      <c r="G47" s="7">
        <f ca="1" t="shared" si="4"/>
        <v>1.36291815122066</v>
      </c>
      <c r="H47" s="7">
        <f ca="1" t="shared" si="5"/>
        <v>136.291815122066</v>
      </c>
    </row>
    <row r="48" spans="1:8">
      <c r="A48" s="7">
        <f t="shared" si="6"/>
        <v>34</v>
      </c>
      <c r="B48" s="7">
        <f ca="1" t="shared" si="0"/>
        <v>0.719175274051409</v>
      </c>
      <c r="C48" s="7">
        <f ca="1" t="shared" si="1"/>
        <v>69.2322708015677</v>
      </c>
      <c r="D48" s="7">
        <f ca="1" t="shared" si="2"/>
        <v>0.447617655892101</v>
      </c>
      <c r="E48" s="7">
        <f ca="1" t="shared" si="3"/>
        <v>4.93749148971308</v>
      </c>
      <c r="F48" s="7">
        <f ca="1">E48*$B$3</f>
        <v>59.2498978765569</v>
      </c>
      <c r="G48" s="7">
        <f ca="1" t="shared" si="4"/>
        <v>9.98237292501071</v>
      </c>
      <c r="H48" s="7">
        <f ca="1" t="shared" si="5"/>
        <v>998.237292501071</v>
      </c>
    </row>
    <row r="49" spans="1:8">
      <c r="A49" s="7">
        <f t="shared" si="6"/>
        <v>35</v>
      </c>
      <c r="B49" s="7">
        <f ca="1" t="shared" si="0"/>
        <v>0.578621797478039</v>
      </c>
      <c r="C49" s="7">
        <f ca="1" t="shared" si="1"/>
        <v>65.0054489500371</v>
      </c>
      <c r="D49" s="7">
        <f ca="1" t="shared" si="2"/>
        <v>0.998666374320504</v>
      </c>
      <c r="E49" s="7">
        <f ca="1" t="shared" si="3"/>
        <v>5.97745908650761</v>
      </c>
      <c r="F49" s="7">
        <f ca="1">E49*$B$3</f>
        <v>71.7295090380913</v>
      </c>
      <c r="G49" s="7">
        <f ca="1" t="shared" si="4"/>
        <v>0</v>
      </c>
      <c r="H49" s="7">
        <f ca="1" t="shared" si="5"/>
        <v>0</v>
      </c>
    </row>
    <row r="50" spans="1:8">
      <c r="A50" s="7">
        <f t="shared" si="6"/>
        <v>36</v>
      </c>
      <c r="B50" s="7">
        <f ca="1" t="shared" si="0"/>
        <v>0.568786186690333</v>
      </c>
      <c r="C50" s="7">
        <f ca="1" t="shared" si="1"/>
        <v>67.574711122841</v>
      </c>
      <c r="D50" s="7">
        <f ca="1" t="shared" si="2"/>
        <v>0.3373396407783</v>
      </c>
      <c r="E50" s="7">
        <f ca="1" t="shared" si="3"/>
        <v>4.76619961239395</v>
      </c>
      <c r="F50" s="7">
        <f ca="1">E50*$B$3</f>
        <v>57.1943953487273</v>
      </c>
      <c r="G50" s="7">
        <f ca="1" t="shared" si="4"/>
        <v>10.3803157741136</v>
      </c>
      <c r="H50" s="7">
        <f ca="1" t="shared" si="5"/>
        <v>1038.03157741136</v>
      </c>
    </row>
    <row r="51" spans="1:8">
      <c r="A51" s="7">
        <f t="shared" si="6"/>
        <v>37</v>
      </c>
      <c r="B51" s="7">
        <f ca="1" t="shared" si="0"/>
        <v>0.558973541966056</v>
      </c>
      <c r="C51" s="7">
        <f ca="1" t="shared" si="1"/>
        <v>67.5050023590032</v>
      </c>
      <c r="D51" s="7">
        <f ca="1" t="shared" si="2"/>
        <v>0.671708108392323</v>
      </c>
      <c r="E51" s="7">
        <f ca="1" t="shared" si="3"/>
        <v>4.68601703894017</v>
      </c>
      <c r="F51" s="7">
        <f ca="1">E51*$B$3</f>
        <v>56.232204467282</v>
      </c>
      <c r="G51" s="7">
        <f ca="1" t="shared" si="4"/>
        <v>11.2727978917212</v>
      </c>
      <c r="H51" s="7">
        <f ca="1" t="shared" si="5"/>
        <v>1127.27978917212</v>
      </c>
    </row>
    <row r="52" spans="1:8">
      <c r="A52" s="7">
        <f t="shared" si="6"/>
        <v>38</v>
      </c>
      <c r="B52" s="7">
        <f ca="1" t="shared" si="0"/>
        <v>0.223434740019859</v>
      </c>
      <c r="C52" s="7">
        <f ca="1" t="shared" si="1"/>
        <v>59.5746186928748</v>
      </c>
      <c r="D52" s="7">
        <f ca="1" t="shared" si="2"/>
        <v>0.507823969421531</v>
      </c>
      <c r="E52" s="7">
        <f ca="1" t="shared" si="3"/>
        <v>4.64971927658239</v>
      </c>
      <c r="F52" s="7">
        <f ca="1">E52*$B$3</f>
        <v>55.7966313189887</v>
      </c>
      <c r="G52" s="7">
        <f ca="1" t="shared" si="4"/>
        <v>3.77798737388613</v>
      </c>
      <c r="H52" s="7">
        <f ca="1" t="shared" si="5"/>
        <v>377.798737388613</v>
      </c>
    </row>
    <row r="53" spans="1:8">
      <c r="A53" s="7">
        <f t="shared" si="6"/>
        <v>39</v>
      </c>
      <c r="B53" s="7">
        <f ca="1" t="shared" si="0"/>
        <v>0.6453059904377</v>
      </c>
      <c r="C53" s="7">
        <f ca="1" t="shared" si="1"/>
        <v>67.6748888268069</v>
      </c>
      <c r="D53" s="7">
        <f ca="1" t="shared" si="2"/>
        <v>0.171583791089324</v>
      </c>
      <c r="E53" s="7">
        <f ca="1" t="shared" si="3"/>
        <v>4.17879330132375</v>
      </c>
      <c r="F53" s="7">
        <f ca="1">E53*$B$3</f>
        <v>50.145519615885</v>
      </c>
      <c r="G53" s="7">
        <f ca="1" t="shared" si="4"/>
        <v>17.5293692109219</v>
      </c>
      <c r="H53" s="7">
        <f ca="1" t="shared" si="5"/>
        <v>1752.93692109219</v>
      </c>
    </row>
    <row r="54" spans="1:8">
      <c r="A54" s="7">
        <f t="shared" si="6"/>
        <v>40</v>
      </c>
      <c r="B54" s="7">
        <f ca="1" t="shared" si="0"/>
        <v>0.932660539484883</v>
      </c>
      <c r="C54" s="7">
        <f ca="1" t="shared" si="1"/>
        <v>77.0585080268413</v>
      </c>
      <c r="D54" s="7">
        <f ca="1" t="shared" si="2"/>
        <v>0.630781953436978</v>
      </c>
      <c r="E54" s="7">
        <f ca="1" t="shared" si="3"/>
        <v>4.71927960878262</v>
      </c>
      <c r="F54" s="7">
        <f ca="1">E54*$B$3</f>
        <v>56.6313553053914</v>
      </c>
      <c r="G54" s="7">
        <f ca="1" t="shared" si="4"/>
        <v>20.4271527214499</v>
      </c>
      <c r="H54" s="7">
        <f ca="1" t="shared" si="5"/>
        <v>2042.71527214499</v>
      </c>
    </row>
    <row r="55" spans="1:8">
      <c r="A55" s="7">
        <f t="shared" si="6"/>
        <v>41</v>
      </c>
      <c r="B55" s="7">
        <f ca="1" t="shared" si="0"/>
        <v>0.286584888494643</v>
      </c>
      <c r="C55" s="7">
        <f ca="1" t="shared" si="1"/>
        <v>61.7933478790266</v>
      </c>
      <c r="D55" s="7">
        <f ca="1" t="shared" si="2"/>
        <v>0.111141687237951</v>
      </c>
      <c r="E55" s="7">
        <f ca="1" t="shared" si="3"/>
        <v>4.03542362321356</v>
      </c>
      <c r="F55" s="7">
        <f ca="1">E55*$B$3</f>
        <v>48.4250834785627</v>
      </c>
      <c r="G55" s="7">
        <f ca="1" t="shared" si="4"/>
        <v>13.3682644004639</v>
      </c>
      <c r="H55" s="7">
        <f ca="1" t="shared" si="5"/>
        <v>1336.82644004639</v>
      </c>
    </row>
    <row r="56" spans="1:8">
      <c r="A56" s="7">
        <f t="shared" si="6"/>
        <v>42</v>
      </c>
      <c r="B56" s="7">
        <f ca="1" t="shared" si="0"/>
        <v>0.457950648799152</v>
      </c>
      <c r="C56" s="7">
        <f ca="1" t="shared" si="1"/>
        <v>62.777756981681</v>
      </c>
      <c r="D56" s="7">
        <f ca="1" t="shared" si="2"/>
        <v>0.434216451182039</v>
      </c>
      <c r="E56" s="7">
        <f ca="1" t="shared" si="3"/>
        <v>4.93683562897413</v>
      </c>
      <c r="F56" s="7">
        <f ca="1">E56*$B$3</f>
        <v>59.2420275476895</v>
      </c>
      <c r="G56" s="7">
        <f ca="1" t="shared" si="4"/>
        <v>3.53572943399145</v>
      </c>
      <c r="H56" s="7">
        <f ca="1" t="shared" si="5"/>
        <v>353.572943399145</v>
      </c>
    </row>
    <row r="57" spans="1:8">
      <c r="A57" s="7">
        <f t="shared" si="6"/>
        <v>43</v>
      </c>
      <c r="B57" s="7">
        <f ca="1" t="shared" si="0"/>
        <v>0.169981384543381</v>
      </c>
      <c r="C57" s="7">
        <f ca="1" t="shared" si="1"/>
        <v>58.8457553397341</v>
      </c>
      <c r="D57" s="7">
        <f ca="1" t="shared" si="2"/>
        <v>0.991806481749712</v>
      </c>
      <c r="E57" s="7">
        <f ca="1" t="shared" si="3"/>
        <v>5.98189203037047</v>
      </c>
      <c r="F57" s="7">
        <f ca="1">E57*$B$3</f>
        <v>71.7827043644457</v>
      </c>
      <c r="G57" s="7">
        <f ca="1" t="shared" si="4"/>
        <v>0</v>
      </c>
      <c r="H57" s="7">
        <f ca="1" t="shared" si="5"/>
        <v>0</v>
      </c>
    </row>
    <row r="58" spans="1:8">
      <c r="A58" s="7">
        <f t="shared" si="6"/>
        <v>44</v>
      </c>
      <c r="B58" s="7">
        <f ca="1" t="shared" si="0"/>
        <v>0.651320681306791</v>
      </c>
      <c r="C58" s="7">
        <f ca="1" t="shared" si="1"/>
        <v>65.2068569015145</v>
      </c>
      <c r="D58" s="7">
        <f ca="1" t="shared" si="2"/>
        <v>0.25954941529255</v>
      </c>
      <c r="E58" s="7">
        <f ca="1" t="shared" si="3"/>
        <v>4.26784856647826</v>
      </c>
      <c r="F58" s="7">
        <f ca="1">E58*$B$3</f>
        <v>51.2141827977392</v>
      </c>
      <c r="G58" s="7">
        <f ca="1" t="shared" si="4"/>
        <v>13.9926741037753</v>
      </c>
      <c r="H58" s="7">
        <f ca="1" t="shared" si="5"/>
        <v>1399.26741037753</v>
      </c>
    </row>
    <row r="59" spans="1:8">
      <c r="A59" s="7">
        <f t="shared" si="6"/>
        <v>45</v>
      </c>
      <c r="B59" s="7">
        <f ca="1" t="shared" si="0"/>
        <v>0.88268470075557</v>
      </c>
      <c r="C59" s="7">
        <f ca="1" t="shared" si="1"/>
        <v>65.9612911233725</v>
      </c>
      <c r="D59" s="7">
        <f ca="1" t="shared" si="2"/>
        <v>0.66517941122495</v>
      </c>
      <c r="E59" s="7">
        <f ca="1" t="shared" si="3"/>
        <v>4.64360835126229</v>
      </c>
      <c r="F59" s="7">
        <f ca="1">E59*$B$3</f>
        <v>55.7233002151474</v>
      </c>
      <c r="G59" s="7">
        <f ca="1" t="shared" si="4"/>
        <v>10.237990908225</v>
      </c>
      <c r="H59" s="7">
        <f ca="1" t="shared" si="5"/>
        <v>1023.7990908225</v>
      </c>
    </row>
    <row r="60" spans="1:8">
      <c r="A60" s="7">
        <f t="shared" si="6"/>
        <v>46</v>
      </c>
      <c r="B60" s="7">
        <f ca="1" t="shared" si="0"/>
        <v>0.248452250019897</v>
      </c>
      <c r="C60" s="7">
        <f ca="1" t="shared" si="1"/>
        <v>59.5632737549646</v>
      </c>
      <c r="D60" s="7">
        <f ca="1" t="shared" si="2"/>
        <v>0.302926682890746</v>
      </c>
      <c r="E60" s="7">
        <f ca="1" t="shared" si="3"/>
        <v>4.61556473585204</v>
      </c>
      <c r="F60" s="7">
        <f ca="1">E60*$B$3</f>
        <v>55.3867768302245</v>
      </c>
      <c r="G60" s="7">
        <f ca="1" t="shared" si="4"/>
        <v>4.17649692474008</v>
      </c>
      <c r="H60" s="7">
        <f ca="1" t="shared" si="5"/>
        <v>417.649692474008</v>
      </c>
    </row>
    <row r="61" spans="1:8">
      <c r="A61" s="7">
        <f t="shared" si="6"/>
        <v>47</v>
      </c>
      <c r="B61" s="7">
        <f ca="1" t="shared" si="0"/>
        <v>0.107556424154562</v>
      </c>
      <c r="C61" s="7">
        <f ca="1" t="shared" si="1"/>
        <v>56.6506111549125</v>
      </c>
      <c r="D61" s="7">
        <f ca="1" t="shared" si="2"/>
        <v>0.810976694944253</v>
      </c>
      <c r="E61" s="7">
        <f ca="1" t="shared" si="3"/>
        <v>5.25147424364866</v>
      </c>
      <c r="F61" s="7">
        <f ca="1">E61*$B$3</f>
        <v>63.017690923784</v>
      </c>
      <c r="G61" s="7">
        <f ca="1" t="shared" si="4"/>
        <v>0</v>
      </c>
      <c r="H61" s="7">
        <f ca="1" t="shared" si="5"/>
        <v>0</v>
      </c>
    </row>
    <row r="62" spans="1:8">
      <c r="A62" s="7">
        <f t="shared" si="6"/>
        <v>48</v>
      </c>
      <c r="B62" s="7">
        <f ca="1" t="shared" si="0"/>
        <v>0.678493709715517</v>
      </c>
      <c r="C62" s="7">
        <f ca="1" t="shared" si="1"/>
        <v>69.8357807827503</v>
      </c>
      <c r="D62" s="7">
        <f ca="1" t="shared" si="2"/>
        <v>0.737517455012669</v>
      </c>
      <c r="E62" s="7">
        <f ca="1" t="shared" si="3"/>
        <v>5.19200721642086</v>
      </c>
      <c r="F62" s="7">
        <f ca="1">E62*$B$3</f>
        <v>62.3040865970503</v>
      </c>
      <c r="G62" s="7">
        <f ca="1" t="shared" si="4"/>
        <v>7.53169418569993</v>
      </c>
      <c r="H62" s="7">
        <f ca="1" t="shared" si="5"/>
        <v>753.169418569993</v>
      </c>
    </row>
    <row r="63" spans="1:8">
      <c r="A63" s="7">
        <f t="shared" si="6"/>
        <v>49</v>
      </c>
      <c r="B63" s="7">
        <f ca="1" t="shared" si="0"/>
        <v>0.0155433453595506</v>
      </c>
      <c r="C63" s="7">
        <f ca="1" t="shared" si="1"/>
        <v>54.6949299097988</v>
      </c>
      <c r="D63" s="7">
        <f ca="1" t="shared" si="2"/>
        <v>0.988112645977899</v>
      </c>
      <c r="E63" s="7">
        <f ca="1" t="shared" si="3"/>
        <v>5.68193842337792</v>
      </c>
      <c r="F63" s="7">
        <f ca="1">E63*$B$3</f>
        <v>68.1832610805351</v>
      </c>
      <c r="G63" s="7">
        <f ca="1" t="shared" si="4"/>
        <v>0</v>
      </c>
      <c r="H63" s="7">
        <f ca="1" t="shared" si="5"/>
        <v>0</v>
      </c>
    </row>
    <row r="64" spans="1:8">
      <c r="A64" s="7">
        <f t="shared" si="6"/>
        <v>50</v>
      </c>
      <c r="B64" s="7">
        <f ca="1" t="shared" si="0"/>
        <v>0.645060718732708</v>
      </c>
      <c r="C64" s="7">
        <f ca="1" t="shared" si="1"/>
        <v>67.0630078715652</v>
      </c>
      <c r="D64" s="7">
        <f ca="1" t="shared" si="2"/>
        <v>0.779996499055666</v>
      </c>
      <c r="E64" s="7">
        <f ca="1" t="shared" si="3"/>
        <v>5.41111335214821</v>
      </c>
      <c r="F64" s="7">
        <f ca="1">E64*$B$3</f>
        <v>64.9333602257786</v>
      </c>
      <c r="G64" s="7">
        <f ca="1" t="shared" si="4"/>
        <v>2.12964764578663</v>
      </c>
      <c r="H64" s="7">
        <f ca="1" t="shared" si="5"/>
        <v>212.964764578663</v>
      </c>
    </row>
    <row r="65" spans="1:8">
      <c r="A65" s="7">
        <f t="shared" si="6"/>
        <v>51</v>
      </c>
      <c r="B65" s="7">
        <f ca="1" t="shared" si="0"/>
        <v>0.238444010142637</v>
      </c>
      <c r="C65" s="7">
        <f ca="1" t="shared" si="1"/>
        <v>56.4186045017584</v>
      </c>
      <c r="D65" s="7">
        <f ca="1" t="shared" si="2"/>
        <v>0.992657603805056</v>
      </c>
      <c r="E65" s="7">
        <f ca="1" t="shared" si="3"/>
        <v>5.79988414760817</v>
      </c>
      <c r="F65" s="7">
        <f ca="1">E65*$B$3</f>
        <v>69.598609771298</v>
      </c>
      <c r="G65" s="7">
        <f ca="1" t="shared" si="4"/>
        <v>0</v>
      </c>
      <c r="H65" s="7">
        <f ca="1" t="shared" si="5"/>
        <v>0</v>
      </c>
    </row>
    <row r="66" spans="1:8">
      <c r="A66" s="7">
        <f t="shared" si="6"/>
        <v>52</v>
      </c>
      <c r="B66" s="7">
        <f ca="1" t="shared" si="0"/>
        <v>0.680971013828154</v>
      </c>
      <c r="C66" s="7">
        <f ca="1" t="shared" si="1"/>
        <v>67.0494860446061</v>
      </c>
      <c r="D66" s="7">
        <f ca="1" t="shared" si="2"/>
        <v>0.45662665195789</v>
      </c>
      <c r="E66" s="7">
        <f ca="1" t="shared" si="3"/>
        <v>4.5933311339919</v>
      </c>
      <c r="F66" s="7">
        <f ca="1">E66*$B$3</f>
        <v>55.1199736079029</v>
      </c>
      <c r="G66" s="7">
        <f ca="1" t="shared" si="4"/>
        <v>11.9295124367033</v>
      </c>
      <c r="H66" s="7">
        <f ca="1" t="shared" si="5"/>
        <v>1192.95124367033</v>
      </c>
    </row>
    <row r="67" spans="1:8">
      <c r="A67" s="7">
        <f t="shared" si="6"/>
        <v>53</v>
      </c>
      <c r="B67" s="7">
        <f ca="1" t="shared" si="0"/>
        <v>0.953941951730486</v>
      </c>
      <c r="C67" s="7">
        <f ca="1" t="shared" si="1"/>
        <v>76.9172904160483</v>
      </c>
      <c r="D67" s="7">
        <f ca="1" t="shared" si="2"/>
        <v>0.124963517317382</v>
      </c>
      <c r="E67" s="7">
        <f ca="1" t="shared" si="3"/>
        <v>4.21603699475525</v>
      </c>
      <c r="F67" s="7">
        <f ca="1">E67*$B$3</f>
        <v>50.592443937063</v>
      </c>
      <c r="G67" s="7">
        <f ca="1" t="shared" si="4"/>
        <v>26.3248464789853</v>
      </c>
      <c r="H67" s="7">
        <f ca="1" t="shared" si="5"/>
        <v>2632.48464789853</v>
      </c>
    </row>
    <row r="68" spans="1:8">
      <c r="A68" s="7">
        <f t="shared" si="6"/>
        <v>54</v>
      </c>
      <c r="B68" s="7">
        <f ca="1" t="shared" si="0"/>
        <v>0.675950293414248</v>
      </c>
      <c r="C68" s="7">
        <f ca="1" t="shared" si="1"/>
        <v>69.3658868198577</v>
      </c>
      <c r="D68" s="7">
        <f ca="1" t="shared" si="2"/>
        <v>0.886651053383909</v>
      </c>
      <c r="E68" s="7">
        <f ca="1" t="shared" si="3"/>
        <v>5.159227701262</v>
      </c>
      <c r="F68" s="7">
        <f ca="1">E68*$B$3</f>
        <v>61.910732415144</v>
      </c>
      <c r="G68" s="7">
        <f ca="1" t="shared" si="4"/>
        <v>7.45515440471372</v>
      </c>
      <c r="H68" s="7">
        <f ca="1" t="shared" si="5"/>
        <v>745.515440471372</v>
      </c>
    </row>
    <row r="69" spans="1:8">
      <c r="A69" s="7">
        <f t="shared" si="6"/>
        <v>55</v>
      </c>
      <c r="B69" s="7">
        <f ca="1" t="shared" si="0"/>
        <v>0.130884417089592</v>
      </c>
      <c r="C69" s="7">
        <f ca="1" t="shared" si="1"/>
        <v>56.8417808411351</v>
      </c>
      <c r="D69" s="7">
        <f ca="1" t="shared" si="2"/>
        <v>0.625820291144297</v>
      </c>
      <c r="E69" s="7">
        <f ca="1" t="shared" si="3"/>
        <v>4.92439755382715</v>
      </c>
      <c r="F69" s="7">
        <f ca="1">E69*$B$3</f>
        <v>59.0927706459258</v>
      </c>
      <c r="G69" s="7">
        <f ca="1" t="shared" si="4"/>
        <v>0</v>
      </c>
      <c r="H69" s="7">
        <f ca="1" t="shared" si="5"/>
        <v>0</v>
      </c>
    </row>
    <row r="70" spans="1:8">
      <c r="A70" s="7">
        <f t="shared" si="6"/>
        <v>56</v>
      </c>
      <c r="B70" s="7">
        <f ca="1" t="shared" si="0"/>
        <v>0.937362884954013</v>
      </c>
      <c r="C70" s="7">
        <f ca="1" t="shared" si="1"/>
        <v>78.4660786514985</v>
      </c>
      <c r="D70" s="7">
        <f ca="1" t="shared" si="2"/>
        <v>0.203529106402093</v>
      </c>
      <c r="E70" s="7">
        <f ca="1" t="shared" si="3"/>
        <v>4.05938174396432</v>
      </c>
      <c r="F70" s="7">
        <f ca="1">E70*$B$3</f>
        <v>48.7125809275718</v>
      </c>
      <c r="G70" s="7">
        <f ca="1" t="shared" si="4"/>
        <v>29.7534977239267</v>
      </c>
      <c r="H70" s="7">
        <f ca="1" t="shared" si="5"/>
        <v>2975.34977239267</v>
      </c>
    </row>
    <row r="71" spans="1:8">
      <c r="A71" s="7">
        <f t="shared" si="6"/>
        <v>57</v>
      </c>
      <c r="B71" s="7">
        <f ca="1" t="shared" si="0"/>
        <v>0.531176598300826</v>
      </c>
      <c r="C71" s="7">
        <f ca="1" t="shared" si="1"/>
        <v>60.2286840275569</v>
      </c>
      <c r="D71" s="7">
        <f ca="1" t="shared" si="2"/>
        <v>0.432731172764897</v>
      </c>
      <c r="E71" s="7">
        <f ca="1" t="shared" si="3"/>
        <v>4.97418637259167</v>
      </c>
      <c r="F71" s="7">
        <f ca="1">E71*$B$3</f>
        <v>59.6902364711</v>
      </c>
      <c r="G71" s="7">
        <f ca="1" t="shared" si="4"/>
        <v>0.538447556456838</v>
      </c>
      <c r="H71" s="7">
        <f ca="1" t="shared" si="5"/>
        <v>53.8447556456838</v>
      </c>
    </row>
    <row r="72" spans="1:8">
      <c r="A72" s="7">
        <f t="shared" si="6"/>
        <v>58</v>
      </c>
      <c r="B72" s="7">
        <f ca="1" t="shared" si="0"/>
        <v>0.26132953895789</v>
      </c>
      <c r="C72" s="7">
        <f ca="1" t="shared" si="1"/>
        <v>64.7366067989147</v>
      </c>
      <c r="D72" s="7">
        <f ca="1" t="shared" si="2"/>
        <v>0.0961794675768057</v>
      </c>
      <c r="E72" s="7">
        <f ca="1" t="shared" si="3"/>
        <v>4.3927497558038</v>
      </c>
      <c r="F72" s="7">
        <f ca="1">E72*$B$3</f>
        <v>52.7129970696456</v>
      </c>
      <c r="G72" s="7">
        <f ca="1" t="shared" si="4"/>
        <v>12.0236097292691</v>
      </c>
      <c r="H72" s="7">
        <f ca="1" t="shared" si="5"/>
        <v>1202.36097292691</v>
      </c>
    </row>
    <row r="73" spans="1:8">
      <c r="A73" s="7">
        <f t="shared" si="6"/>
        <v>59</v>
      </c>
      <c r="B73" s="7">
        <f ca="1" t="shared" si="0"/>
        <v>0.653500199739764</v>
      </c>
      <c r="C73" s="7">
        <f ca="1" t="shared" si="1"/>
        <v>68.4275769695953</v>
      </c>
      <c r="D73" s="7">
        <f ca="1" t="shared" si="2"/>
        <v>0.22306433777313</v>
      </c>
      <c r="E73" s="7">
        <f ca="1" t="shared" si="3"/>
        <v>4.04574407471324</v>
      </c>
      <c r="F73" s="7">
        <f ca="1">E73*$B$3</f>
        <v>48.5489288965589</v>
      </c>
      <c r="G73" s="7">
        <f ca="1" t="shared" si="4"/>
        <v>19.8786480730364</v>
      </c>
      <c r="H73" s="7">
        <f ca="1" t="shared" si="5"/>
        <v>1987.86480730364</v>
      </c>
    </row>
    <row r="74" spans="1:8">
      <c r="A74" s="7">
        <f t="shared" si="6"/>
        <v>60</v>
      </c>
      <c r="B74" s="7">
        <f ca="1" t="shared" si="0"/>
        <v>0.07922336036316</v>
      </c>
      <c r="C74" s="7">
        <f ca="1" t="shared" si="1"/>
        <v>54.4498422908911</v>
      </c>
      <c r="D74" s="7">
        <f ca="1" t="shared" si="2"/>
        <v>0.283918657477037</v>
      </c>
      <c r="E74" s="7">
        <f ca="1" t="shared" si="3"/>
        <v>4.39826877646225</v>
      </c>
      <c r="F74" s="7">
        <f ca="1">E74*$B$3</f>
        <v>52.779225317547</v>
      </c>
      <c r="G74" s="7">
        <f ca="1" t="shared" si="4"/>
        <v>1.67061697334407</v>
      </c>
      <c r="H74" s="7">
        <f ca="1" t="shared" si="5"/>
        <v>167.061697334407</v>
      </c>
    </row>
    <row r="75" spans="1:8">
      <c r="A75" s="7">
        <f t="shared" si="6"/>
        <v>61</v>
      </c>
      <c r="B75" s="7">
        <f ca="1" t="shared" si="0"/>
        <v>0.832419076759584</v>
      </c>
      <c r="C75" s="7">
        <f ca="1" t="shared" si="1"/>
        <v>68.9705516172337</v>
      </c>
      <c r="D75" s="7">
        <f ca="1" t="shared" si="2"/>
        <v>0.00894726457523021</v>
      </c>
      <c r="E75" s="7">
        <f ca="1" t="shared" si="3"/>
        <v>4.10147135976277</v>
      </c>
      <c r="F75" s="7">
        <f ca="1">E75*$B$3</f>
        <v>49.2176563171532</v>
      </c>
      <c r="G75" s="7">
        <f ca="1" t="shared" si="4"/>
        <v>19.7528953000805</v>
      </c>
      <c r="H75" s="7">
        <f ca="1" t="shared" si="5"/>
        <v>1975.28953000805</v>
      </c>
    </row>
    <row r="76" spans="1:8">
      <c r="A76" s="7">
        <f t="shared" si="6"/>
        <v>62</v>
      </c>
      <c r="B76" s="7">
        <f ca="1" t="shared" si="0"/>
        <v>0.56920376742625</v>
      </c>
      <c r="C76" s="7">
        <f ca="1" t="shared" si="1"/>
        <v>66.8756539686803</v>
      </c>
      <c r="D76" s="7">
        <f ca="1" t="shared" si="2"/>
        <v>0.730699172216501</v>
      </c>
      <c r="E76" s="7">
        <f ca="1" t="shared" si="3"/>
        <v>5.09114240810992</v>
      </c>
      <c r="F76" s="7">
        <f ca="1">E76*$B$3</f>
        <v>61.0937088973191</v>
      </c>
      <c r="G76" s="7">
        <f ca="1" t="shared" si="4"/>
        <v>5.78194507136125</v>
      </c>
      <c r="H76" s="7">
        <f ca="1" t="shared" si="5"/>
        <v>578.194507136125</v>
      </c>
    </row>
    <row r="77" spans="1:8">
      <c r="A77" s="7">
        <f t="shared" si="6"/>
        <v>63</v>
      </c>
      <c r="B77" s="7">
        <f ca="1" t="shared" si="0"/>
        <v>0.256642593729792</v>
      </c>
      <c r="C77" s="7">
        <f ca="1" t="shared" si="1"/>
        <v>64.9397914596804</v>
      </c>
      <c r="D77" s="7">
        <f ca="1" t="shared" si="2"/>
        <v>0.887921003479043</v>
      </c>
      <c r="E77" s="7">
        <f ca="1" t="shared" si="3"/>
        <v>5.42496667872076</v>
      </c>
      <c r="F77" s="7">
        <f ca="1">E77*$B$3</f>
        <v>65.0996001446491</v>
      </c>
      <c r="G77" s="7">
        <f ca="1" t="shared" si="4"/>
        <v>0</v>
      </c>
      <c r="H77" s="7">
        <f ca="1" t="shared" si="5"/>
        <v>0</v>
      </c>
    </row>
    <row r="78" spans="1:8">
      <c r="A78" s="7">
        <f t="shared" si="6"/>
        <v>64</v>
      </c>
      <c r="B78" s="7">
        <f ca="1" t="shared" si="0"/>
        <v>0.902235605466403</v>
      </c>
      <c r="C78" s="7">
        <f ca="1" t="shared" si="1"/>
        <v>78.9479083094054</v>
      </c>
      <c r="D78" s="7">
        <f ca="1" t="shared" si="2"/>
        <v>0.999489760198629</v>
      </c>
      <c r="E78" s="7">
        <f ca="1" t="shared" si="3"/>
        <v>5.90231362286127</v>
      </c>
      <c r="F78" s="7">
        <f ca="1">E78*$B$3</f>
        <v>70.8277634743353</v>
      </c>
      <c r="G78" s="7">
        <f ca="1" t="shared" si="4"/>
        <v>8.12014483507012</v>
      </c>
      <c r="H78" s="7">
        <f ca="1" t="shared" si="5"/>
        <v>812.014483507012</v>
      </c>
    </row>
    <row r="79" spans="1:8">
      <c r="A79" s="7">
        <f t="shared" si="6"/>
        <v>65</v>
      </c>
      <c r="B79" s="7">
        <f ca="1" t="shared" ref="B79:B142" si="7">RAND()</f>
        <v>0.722345829139823</v>
      </c>
      <c r="C79" s="7">
        <f ca="1" t="shared" ref="C79:C142" si="8">VLOOKUP(B79,$F$7:$H$12,2,TRUE())+(RAND()*(VLOOKUP(B79,$F$7:$H$12,3,TRUE())-VLOOKUP(B79,$F$7:$H$12,2,TRUE())))</f>
        <v>69.0646632782734</v>
      </c>
      <c r="D79" s="7">
        <f ca="1" t="shared" ref="D79:D142" si="9">RAND()</f>
        <v>0.25434893578674</v>
      </c>
      <c r="E79" s="7">
        <f ca="1" t="shared" ref="E79:E142" si="10">VLOOKUP(D79,$K$7:$M$10,2,TRUE())+(RAND()*(VLOOKUP(D79,$K$7:$M$10,3,TRUE())-VLOOKUP(D79,$K$7:$M$10,2,TRUE())))</f>
        <v>4.43291241546394</v>
      </c>
      <c r="F79" s="7">
        <f ca="1">E79*$B$3</f>
        <v>53.1949489855673</v>
      </c>
      <c r="G79" s="7">
        <f ca="1" t="shared" ref="G79:G142" si="11">MAX(C79-F79,0)</f>
        <v>15.869714292706</v>
      </c>
      <c r="H79" s="7">
        <f ca="1" t="shared" ref="H79:H142" si="12">G79*100</f>
        <v>1586.9714292706</v>
      </c>
    </row>
    <row r="80" spans="1:8">
      <c r="A80" s="7">
        <f t="shared" ref="A80:A143" si="13">A79+1</f>
        <v>66</v>
      </c>
      <c r="B80" s="7">
        <f ca="1" t="shared" si="7"/>
        <v>0.315327316641094</v>
      </c>
      <c r="C80" s="7">
        <f ca="1" t="shared" si="8"/>
        <v>64.2301734053557</v>
      </c>
      <c r="D80" s="7">
        <f ca="1" t="shared" si="9"/>
        <v>0.113900216058146</v>
      </c>
      <c r="E80" s="7">
        <f ca="1" t="shared" si="10"/>
        <v>4.2779623402251</v>
      </c>
      <c r="F80" s="7">
        <f ca="1">E80*$B$3</f>
        <v>51.3355480827012</v>
      </c>
      <c r="G80" s="7">
        <f ca="1" t="shared" si="11"/>
        <v>12.8946253226545</v>
      </c>
      <c r="H80" s="7">
        <f ca="1" t="shared" si="12"/>
        <v>1289.46253226545</v>
      </c>
    </row>
    <row r="81" spans="1:8">
      <c r="A81" s="7">
        <f t="shared" si="13"/>
        <v>67</v>
      </c>
      <c r="B81" s="7">
        <f ca="1" t="shared" si="7"/>
        <v>0.604590724519702</v>
      </c>
      <c r="C81" s="7">
        <f ca="1" t="shared" si="8"/>
        <v>68.9557151099607</v>
      </c>
      <c r="D81" s="7">
        <f ca="1" t="shared" si="9"/>
        <v>0.591711259959453</v>
      </c>
      <c r="E81" s="7">
        <f ca="1" t="shared" si="10"/>
        <v>4.6447921943498</v>
      </c>
      <c r="F81" s="7">
        <f ca="1">E81*$B$3</f>
        <v>55.7375063321976</v>
      </c>
      <c r="G81" s="7">
        <f ca="1" t="shared" si="11"/>
        <v>13.2182087777632</v>
      </c>
      <c r="H81" s="7">
        <f ca="1" t="shared" si="12"/>
        <v>1321.82087777632</v>
      </c>
    </row>
    <row r="82" spans="1:8">
      <c r="A82" s="7">
        <f t="shared" si="13"/>
        <v>68</v>
      </c>
      <c r="B82" s="7">
        <f ca="1" t="shared" si="7"/>
        <v>0.617355214628357</v>
      </c>
      <c r="C82" s="7">
        <f ca="1" t="shared" si="8"/>
        <v>66.4544692977897</v>
      </c>
      <c r="D82" s="7">
        <f ca="1" t="shared" si="9"/>
        <v>0.119359927975964</v>
      </c>
      <c r="E82" s="7">
        <f ca="1" t="shared" si="10"/>
        <v>4.38871326025386</v>
      </c>
      <c r="F82" s="7">
        <f ca="1">E82*$B$3</f>
        <v>52.6645591230464</v>
      </c>
      <c r="G82" s="7">
        <f ca="1" t="shared" si="11"/>
        <v>13.7899101747433</v>
      </c>
      <c r="H82" s="7">
        <f ca="1" t="shared" si="12"/>
        <v>1378.99101747433</v>
      </c>
    </row>
    <row r="83" spans="1:8">
      <c r="A83" s="7">
        <f t="shared" si="13"/>
        <v>69</v>
      </c>
      <c r="B83" s="7">
        <f ca="1" t="shared" si="7"/>
        <v>0.843833513511195</v>
      </c>
      <c r="C83" s="7">
        <f ca="1" t="shared" si="8"/>
        <v>65.9905319981614</v>
      </c>
      <c r="D83" s="7">
        <f ca="1" t="shared" si="9"/>
        <v>0.554753721841094</v>
      </c>
      <c r="E83" s="7">
        <f ca="1" t="shared" si="10"/>
        <v>4.67766441459168</v>
      </c>
      <c r="F83" s="7">
        <f ca="1">E83*$B$3</f>
        <v>56.1319729751002</v>
      </c>
      <c r="G83" s="7">
        <f ca="1" t="shared" si="11"/>
        <v>9.85855902306125</v>
      </c>
      <c r="H83" s="7">
        <f ca="1" t="shared" si="12"/>
        <v>985.855902306125</v>
      </c>
    </row>
    <row r="84" spans="1:8">
      <c r="A84" s="7">
        <f t="shared" si="13"/>
        <v>70</v>
      </c>
      <c r="B84" s="7">
        <f ca="1" t="shared" si="7"/>
        <v>0.164833686454898</v>
      </c>
      <c r="C84" s="7">
        <f ca="1" t="shared" si="8"/>
        <v>58.7095186052514</v>
      </c>
      <c r="D84" s="7">
        <f ca="1" t="shared" si="9"/>
        <v>0.121589039761957</v>
      </c>
      <c r="E84" s="7">
        <f ca="1" t="shared" si="10"/>
        <v>4.36520055159402</v>
      </c>
      <c r="F84" s="7">
        <f ca="1">E84*$B$3</f>
        <v>52.3824066191283</v>
      </c>
      <c r="G84" s="7">
        <f ca="1" t="shared" si="11"/>
        <v>6.32711198612312</v>
      </c>
      <c r="H84" s="7">
        <f ca="1" t="shared" si="12"/>
        <v>632.711198612312</v>
      </c>
    </row>
    <row r="85" spans="1:8">
      <c r="A85" s="7">
        <f t="shared" si="13"/>
        <v>71</v>
      </c>
      <c r="B85" s="7">
        <f ca="1" t="shared" si="7"/>
        <v>0.350722169007373</v>
      </c>
      <c r="C85" s="7">
        <f ca="1" t="shared" si="8"/>
        <v>60.3029821172387</v>
      </c>
      <c r="D85" s="7">
        <f ca="1" t="shared" si="9"/>
        <v>0.337425506791813</v>
      </c>
      <c r="E85" s="7">
        <f ca="1" t="shared" si="10"/>
        <v>4.533085831265</v>
      </c>
      <c r="F85" s="7">
        <f ca="1">E85*$B$3</f>
        <v>54.39702997518</v>
      </c>
      <c r="G85" s="7">
        <f ca="1" t="shared" si="11"/>
        <v>5.90595214205869</v>
      </c>
      <c r="H85" s="7">
        <f ca="1" t="shared" si="12"/>
        <v>590.59521420587</v>
      </c>
    </row>
    <row r="86" spans="1:8">
      <c r="A86" s="7">
        <f t="shared" si="13"/>
        <v>72</v>
      </c>
      <c r="B86" s="7">
        <f ca="1" t="shared" si="7"/>
        <v>0.335937776741604</v>
      </c>
      <c r="C86" s="7">
        <f ca="1" t="shared" si="8"/>
        <v>63.3601844345724</v>
      </c>
      <c r="D86" s="7">
        <f ca="1" t="shared" si="9"/>
        <v>0.109798121910123</v>
      </c>
      <c r="E86" s="7">
        <f ca="1" t="shared" si="10"/>
        <v>4.31692104966018</v>
      </c>
      <c r="F86" s="7">
        <f ca="1">E86*$B$3</f>
        <v>51.8030525959221</v>
      </c>
      <c r="G86" s="7">
        <f ca="1" t="shared" si="11"/>
        <v>11.5571318386503</v>
      </c>
      <c r="H86" s="7">
        <f ca="1" t="shared" si="12"/>
        <v>1155.71318386503</v>
      </c>
    </row>
    <row r="87" spans="1:8">
      <c r="A87" s="7">
        <f t="shared" si="13"/>
        <v>73</v>
      </c>
      <c r="B87" s="7">
        <f ca="1" t="shared" si="7"/>
        <v>8.14023396089603e-5</v>
      </c>
      <c r="C87" s="7">
        <f ca="1" t="shared" si="8"/>
        <v>51.2318073331114</v>
      </c>
      <c r="D87" s="7">
        <f ca="1" t="shared" si="9"/>
        <v>0.374584776195546</v>
      </c>
      <c r="E87" s="7">
        <f ca="1" t="shared" si="10"/>
        <v>4.60144224988363</v>
      </c>
      <c r="F87" s="7">
        <f ca="1">E87*$B$3</f>
        <v>55.2173069986035</v>
      </c>
      <c r="G87" s="7">
        <f ca="1" t="shared" si="11"/>
        <v>0</v>
      </c>
      <c r="H87" s="7">
        <f ca="1" t="shared" si="12"/>
        <v>0</v>
      </c>
    </row>
    <row r="88" spans="1:8">
      <c r="A88" s="7">
        <f t="shared" si="13"/>
        <v>74</v>
      </c>
      <c r="B88" s="7">
        <f ca="1" t="shared" si="7"/>
        <v>0.853582465906231</v>
      </c>
      <c r="C88" s="7">
        <f ca="1" t="shared" si="8"/>
        <v>65.1225375753912</v>
      </c>
      <c r="D88" s="7">
        <f ca="1" t="shared" si="9"/>
        <v>0.373095016179964</v>
      </c>
      <c r="E88" s="7">
        <f ca="1" t="shared" si="10"/>
        <v>4.64378923051099</v>
      </c>
      <c r="F88" s="7">
        <f ca="1">E88*$B$3</f>
        <v>55.7254707661319</v>
      </c>
      <c r="G88" s="7">
        <f ca="1" t="shared" si="11"/>
        <v>9.39706680925927</v>
      </c>
      <c r="H88" s="7">
        <f ca="1" t="shared" si="12"/>
        <v>939.706680925927</v>
      </c>
    </row>
    <row r="89" spans="1:8">
      <c r="A89" s="7">
        <f t="shared" si="13"/>
        <v>75</v>
      </c>
      <c r="B89" s="7">
        <f ca="1" t="shared" si="7"/>
        <v>0.584530529467054</v>
      </c>
      <c r="C89" s="7">
        <f ca="1" t="shared" si="8"/>
        <v>67.6319285547814</v>
      </c>
      <c r="D89" s="7">
        <f ca="1" t="shared" si="9"/>
        <v>0.171772538328639</v>
      </c>
      <c r="E89" s="7">
        <f ca="1" t="shared" si="10"/>
        <v>4.47877036505791</v>
      </c>
      <c r="F89" s="7">
        <f ca="1">E89*$B$3</f>
        <v>53.7452443806949</v>
      </c>
      <c r="G89" s="7">
        <f ca="1" t="shared" si="11"/>
        <v>13.8866841740865</v>
      </c>
      <c r="H89" s="7">
        <f ca="1" t="shared" si="12"/>
        <v>1388.66841740865</v>
      </c>
    </row>
    <row r="90" spans="1:8">
      <c r="A90" s="7">
        <f t="shared" si="13"/>
        <v>76</v>
      </c>
      <c r="B90" s="7">
        <f ca="1" t="shared" si="7"/>
        <v>0.400628029712954</v>
      </c>
      <c r="C90" s="7">
        <f ca="1" t="shared" si="8"/>
        <v>60.5746837054832</v>
      </c>
      <c r="D90" s="7">
        <f ca="1" t="shared" si="9"/>
        <v>0.994773507187317</v>
      </c>
      <c r="E90" s="7">
        <f ca="1" t="shared" si="10"/>
        <v>5.73108571201896</v>
      </c>
      <c r="F90" s="7">
        <f ca="1">E90*$B$3</f>
        <v>68.7730285442275</v>
      </c>
      <c r="G90" s="7">
        <f ca="1" t="shared" si="11"/>
        <v>0</v>
      </c>
      <c r="H90" s="7">
        <f ca="1" t="shared" si="12"/>
        <v>0</v>
      </c>
    </row>
    <row r="91" spans="1:8">
      <c r="A91" s="7">
        <f t="shared" si="13"/>
        <v>77</v>
      </c>
      <c r="B91" s="7">
        <f ca="1" t="shared" si="7"/>
        <v>0.111817813703176</v>
      </c>
      <c r="C91" s="7">
        <f ca="1" t="shared" si="8"/>
        <v>55.9483503317073</v>
      </c>
      <c r="D91" s="7">
        <f ca="1" t="shared" si="9"/>
        <v>0.941597430734273</v>
      </c>
      <c r="E91" s="7">
        <f ca="1" t="shared" si="10"/>
        <v>5.85642513269279</v>
      </c>
      <c r="F91" s="7">
        <f ca="1">E91*$B$3</f>
        <v>70.2771015923135</v>
      </c>
      <c r="G91" s="7">
        <f ca="1" t="shared" si="11"/>
        <v>0</v>
      </c>
      <c r="H91" s="7">
        <f ca="1" t="shared" si="12"/>
        <v>0</v>
      </c>
    </row>
    <row r="92" spans="1:8">
      <c r="A92" s="7">
        <f t="shared" si="13"/>
        <v>78</v>
      </c>
      <c r="B92" s="7">
        <f ca="1" t="shared" si="7"/>
        <v>0.232117479011068</v>
      </c>
      <c r="C92" s="7">
        <f ca="1" t="shared" si="8"/>
        <v>55.9200756813898</v>
      </c>
      <c r="D92" s="7">
        <f ca="1" t="shared" si="9"/>
        <v>0.332413384509463</v>
      </c>
      <c r="E92" s="7">
        <f ca="1" t="shared" si="10"/>
        <v>4.95232500333259</v>
      </c>
      <c r="F92" s="7">
        <f ca="1">E92*$B$3</f>
        <v>59.4279000399911</v>
      </c>
      <c r="G92" s="7">
        <f ca="1" t="shared" si="11"/>
        <v>0</v>
      </c>
      <c r="H92" s="7">
        <f ca="1" t="shared" si="12"/>
        <v>0</v>
      </c>
    </row>
    <row r="93" spans="1:8">
      <c r="A93" s="7">
        <f t="shared" si="13"/>
        <v>79</v>
      </c>
      <c r="B93" s="7">
        <f ca="1" t="shared" si="7"/>
        <v>0.944653514910331</v>
      </c>
      <c r="C93" s="7">
        <f ca="1" t="shared" si="8"/>
        <v>78.3599749613639</v>
      </c>
      <c r="D93" s="7">
        <f ca="1" t="shared" si="9"/>
        <v>0.724831266066782</v>
      </c>
      <c r="E93" s="7">
        <f ca="1" t="shared" si="10"/>
        <v>5.15196889995037</v>
      </c>
      <c r="F93" s="7">
        <f ca="1">E93*$B$3</f>
        <v>61.8236267994044</v>
      </c>
      <c r="G93" s="7">
        <f ca="1" t="shared" si="11"/>
        <v>16.5363481619595</v>
      </c>
      <c r="H93" s="7">
        <f ca="1" t="shared" si="12"/>
        <v>1653.63481619595</v>
      </c>
    </row>
    <row r="94" spans="1:8">
      <c r="A94" s="7">
        <f t="shared" si="13"/>
        <v>80</v>
      </c>
      <c r="B94" s="7">
        <f ca="1" t="shared" si="7"/>
        <v>0.130746048380703</v>
      </c>
      <c r="C94" s="7">
        <f ca="1" t="shared" si="8"/>
        <v>55.33194843695</v>
      </c>
      <c r="D94" s="7">
        <f ca="1" t="shared" si="9"/>
        <v>0.432780552928495</v>
      </c>
      <c r="E94" s="7">
        <f ca="1" t="shared" si="10"/>
        <v>4.91928016854513</v>
      </c>
      <c r="F94" s="7">
        <f ca="1">E94*$B$3</f>
        <v>59.0313620225416</v>
      </c>
      <c r="G94" s="7">
        <f ca="1" t="shared" si="11"/>
        <v>0</v>
      </c>
      <c r="H94" s="7">
        <f ca="1" t="shared" si="12"/>
        <v>0</v>
      </c>
    </row>
    <row r="95" spans="1:8">
      <c r="A95" s="7">
        <f t="shared" si="13"/>
        <v>81</v>
      </c>
      <c r="B95" s="7">
        <f ca="1" t="shared" si="7"/>
        <v>0.237446802729778</v>
      </c>
      <c r="C95" s="7">
        <f ca="1" t="shared" si="8"/>
        <v>56.2309197266139</v>
      </c>
      <c r="D95" s="7">
        <f ca="1" t="shared" si="9"/>
        <v>0.293033524489787</v>
      </c>
      <c r="E95" s="7">
        <f ca="1" t="shared" si="10"/>
        <v>4.42657112345626</v>
      </c>
      <c r="F95" s="7">
        <f ca="1">E95*$B$3</f>
        <v>53.1188534814751</v>
      </c>
      <c r="G95" s="7">
        <f ca="1" t="shared" si="11"/>
        <v>3.11206624513882</v>
      </c>
      <c r="H95" s="7">
        <f ca="1" t="shared" si="12"/>
        <v>311.206624513882</v>
      </c>
    </row>
    <row r="96" spans="1:8">
      <c r="A96" s="7">
        <f t="shared" si="13"/>
        <v>82</v>
      </c>
      <c r="B96" s="7">
        <f ca="1" t="shared" si="7"/>
        <v>0.101199520125922</v>
      </c>
      <c r="C96" s="7">
        <f ca="1" t="shared" si="8"/>
        <v>58.7070927395995</v>
      </c>
      <c r="D96" s="7">
        <f ca="1" t="shared" si="9"/>
        <v>0.67975573610305</v>
      </c>
      <c r="E96" s="7">
        <f ca="1" t="shared" si="10"/>
        <v>4.84102292873999</v>
      </c>
      <c r="F96" s="7">
        <f ca="1">E96*$B$3</f>
        <v>58.0922751448798</v>
      </c>
      <c r="G96" s="7">
        <f ca="1" t="shared" si="11"/>
        <v>0.614817594719611</v>
      </c>
      <c r="H96" s="7">
        <f ca="1" t="shared" si="12"/>
        <v>61.4817594719611</v>
      </c>
    </row>
    <row r="97" spans="1:8">
      <c r="A97" s="7">
        <f t="shared" si="13"/>
        <v>83</v>
      </c>
      <c r="B97" s="7">
        <f ca="1" t="shared" si="7"/>
        <v>0.602710068821706</v>
      </c>
      <c r="C97" s="7">
        <f ca="1" t="shared" si="8"/>
        <v>65.2702875244857</v>
      </c>
      <c r="D97" s="7">
        <f ca="1" t="shared" si="9"/>
        <v>0.606155411233007</v>
      </c>
      <c r="E97" s="7">
        <f ca="1" t="shared" si="10"/>
        <v>4.62928218167863</v>
      </c>
      <c r="F97" s="7">
        <f ca="1">E97*$B$3</f>
        <v>55.5513861801436</v>
      </c>
      <c r="G97" s="7">
        <f ca="1" t="shared" si="11"/>
        <v>9.71890134434213</v>
      </c>
      <c r="H97" s="7">
        <f ca="1" t="shared" si="12"/>
        <v>971.890134434213</v>
      </c>
    </row>
    <row r="98" spans="1:8">
      <c r="A98" s="7">
        <f t="shared" si="13"/>
        <v>84</v>
      </c>
      <c r="B98" s="7">
        <f ca="1" t="shared" si="7"/>
        <v>0.503494995262108</v>
      </c>
      <c r="C98" s="7">
        <f ca="1" t="shared" si="8"/>
        <v>60.0771628079872</v>
      </c>
      <c r="D98" s="7">
        <f ca="1" t="shared" si="9"/>
        <v>0.617996644789215</v>
      </c>
      <c r="E98" s="7">
        <f ca="1" t="shared" si="10"/>
        <v>4.85086476821092</v>
      </c>
      <c r="F98" s="7">
        <f ca="1">E98*$B$3</f>
        <v>58.210377218531</v>
      </c>
      <c r="G98" s="7">
        <f ca="1" t="shared" si="11"/>
        <v>1.86678558945624</v>
      </c>
      <c r="H98" s="7">
        <f ca="1" t="shared" si="12"/>
        <v>186.678558945624</v>
      </c>
    </row>
    <row r="99" spans="1:8">
      <c r="A99" s="7">
        <f t="shared" si="13"/>
        <v>85</v>
      </c>
      <c r="B99" s="7">
        <f ca="1" t="shared" si="7"/>
        <v>0.493762878275097</v>
      </c>
      <c r="C99" s="7">
        <f ca="1" t="shared" si="8"/>
        <v>62.9548863917123</v>
      </c>
      <c r="D99" s="7">
        <f ca="1" t="shared" si="9"/>
        <v>0.321788018371249</v>
      </c>
      <c r="E99" s="7">
        <f ca="1" t="shared" si="10"/>
        <v>4.78100521942909</v>
      </c>
      <c r="F99" s="7">
        <f ca="1">E99*$B$3</f>
        <v>57.3720626331491</v>
      </c>
      <c r="G99" s="7">
        <f ca="1" t="shared" si="11"/>
        <v>5.58282375856318</v>
      </c>
      <c r="H99" s="7">
        <f ca="1" t="shared" si="12"/>
        <v>558.282375856318</v>
      </c>
    </row>
    <row r="100" spans="1:8">
      <c r="A100" s="7">
        <f t="shared" si="13"/>
        <v>86</v>
      </c>
      <c r="B100" s="7">
        <f ca="1" t="shared" si="7"/>
        <v>0.17895032672791</v>
      </c>
      <c r="C100" s="7">
        <f ca="1" t="shared" si="8"/>
        <v>55.4375158691444</v>
      </c>
      <c r="D100" s="7">
        <f ca="1" t="shared" si="9"/>
        <v>0.799457150165913</v>
      </c>
      <c r="E100" s="7">
        <f ca="1" t="shared" si="10"/>
        <v>5.43025316467934</v>
      </c>
      <c r="F100" s="7">
        <f ca="1">E100*$B$3</f>
        <v>65.163037976152</v>
      </c>
      <c r="G100" s="7">
        <f ca="1" t="shared" si="11"/>
        <v>0</v>
      </c>
      <c r="H100" s="7">
        <f ca="1" t="shared" si="12"/>
        <v>0</v>
      </c>
    </row>
    <row r="101" spans="1:8">
      <c r="A101" s="7">
        <f t="shared" si="13"/>
        <v>87</v>
      </c>
      <c r="B101" s="7">
        <f ca="1" t="shared" si="7"/>
        <v>0.217181286933124</v>
      </c>
      <c r="C101" s="7">
        <f ca="1" t="shared" si="8"/>
        <v>55.0037956825119</v>
      </c>
      <c r="D101" s="7">
        <f ca="1" t="shared" si="9"/>
        <v>0.929089617863222</v>
      </c>
      <c r="E101" s="7">
        <f ca="1" t="shared" si="10"/>
        <v>5.61873835615865</v>
      </c>
      <c r="F101" s="7">
        <f ca="1">E101*$B$3</f>
        <v>67.4248602739038</v>
      </c>
      <c r="G101" s="7">
        <f ca="1" t="shared" si="11"/>
        <v>0</v>
      </c>
      <c r="H101" s="7">
        <f ca="1" t="shared" si="12"/>
        <v>0</v>
      </c>
    </row>
    <row r="102" spans="1:8">
      <c r="A102" s="7">
        <f t="shared" si="13"/>
        <v>88</v>
      </c>
      <c r="B102" s="7">
        <f ca="1" t="shared" si="7"/>
        <v>0.49172066373108</v>
      </c>
      <c r="C102" s="7">
        <f ca="1" t="shared" si="8"/>
        <v>64.6667833473186</v>
      </c>
      <c r="D102" s="7">
        <f ca="1" t="shared" si="9"/>
        <v>0.602665493824036</v>
      </c>
      <c r="E102" s="7">
        <f ca="1" t="shared" si="10"/>
        <v>4.59874958358849</v>
      </c>
      <c r="F102" s="7">
        <f ca="1">E102*$B$3</f>
        <v>55.1849950030619</v>
      </c>
      <c r="G102" s="7">
        <f ca="1" t="shared" si="11"/>
        <v>9.48178834425673</v>
      </c>
      <c r="H102" s="7">
        <f ca="1" t="shared" si="12"/>
        <v>948.178834425673</v>
      </c>
    </row>
    <row r="103" spans="1:8">
      <c r="A103" s="7">
        <f t="shared" si="13"/>
        <v>89</v>
      </c>
      <c r="B103" s="7">
        <f ca="1" t="shared" si="7"/>
        <v>0.671715150731671</v>
      </c>
      <c r="C103" s="7">
        <f ca="1" t="shared" si="8"/>
        <v>65.4432234943791</v>
      </c>
      <c r="D103" s="7">
        <f ca="1" t="shared" si="9"/>
        <v>0.802474822828268</v>
      </c>
      <c r="E103" s="7">
        <f ca="1" t="shared" si="10"/>
        <v>5.315389766714</v>
      </c>
      <c r="F103" s="7">
        <f ca="1">E103*$B$3</f>
        <v>63.7846772005681</v>
      </c>
      <c r="G103" s="7">
        <f ca="1" t="shared" si="11"/>
        <v>1.65854629381103</v>
      </c>
      <c r="H103" s="7">
        <f ca="1" t="shared" si="12"/>
        <v>165.854629381103</v>
      </c>
    </row>
    <row r="104" spans="1:8">
      <c r="A104" s="7">
        <f t="shared" si="13"/>
        <v>90</v>
      </c>
      <c r="B104" s="7">
        <f ca="1" t="shared" si="7"/>
        <v>0.300035480050261</v>
      </c>
      <c r="C104" s="7">
        <f ca="1" t="shared" si="8"/>
        <v>62.3464010922359</v>
      </c>
      <c r="D104" s="7">
        <f ca="1" t="shared" si="9"/>
        <v>0.978549525708876</v>
      </c>
      <c r="E104" s="7">
        <f ca="1" t="shared" si="10"/>
        <v>5.7468473201882</v>
      </c>
      <c r="F104" s="7">
        <f ca="1">E104*$B$3</f>
        <v>68.9621678422585</v>
      </c>
      <c r="G104" s="7">
        <f ca="1" t="shared" si="11"/>
        <v>0</v>
      </c>
      <c r="H104" s="7">
        <f ca="1" t="shared" si="12"/>
        <v>0</v>
      </c>
    </row>
    <row r="105" spans="1:8">
      <c r="A105" s="7">
        <f t="shared" si="13"/>
        <v>91</v>
      </c>
      <c r="B105" s="7">
        <f ca="1" t="shared" si="7"/>
        <v>0.00495577681366832</v>
      </c>
      <c r="C105" s="7">
        <f ca="1" t="shared" si="8"/>
        <v>54.118330918626</v>
      </c>
      <c r="D105" s="7">
        <f ca="1" t="shared" si="9"/>
        <v>0.0938165504598627</v>
      </c>
      <c r="E105" s="7">
        <f ca="1" t="shared" si="10"/>
        <v>4.20723574911904</v>
      </c>
      <c r="F105" s="7">
        <f ca="1">E105*$B$3</f>
        <v>50.4868289894285</v>
      </c>
      <c r="G105" s="7">
        <f ca="1" t="shared" si="11"/>
        <v>3.63150192919755</v>
      </c>
      <c r="H105" s="7">
        <f ca="1" t="shared" si="12"/>
        <v>363.150192919755</v>
      </c>
    </row>
    <row r="106" spans="1:8">
      <c r="A106" s="7">
        <f t="shared" si="13"/>
        <v>92</v>
      </c>
      <c r="B106" s="7">
        <f ca="1" t="shared" si="7"/>
        <v>0.572120203509698</v>
      </c>
      <c r="C106" s="7">
        <f ca="1" t="shared" si="8"/>
        <v>68.8557388101166</v>
      </c>
      <c r="D106" s="7">
        <f ca="1" t="shared" si="9"/>
        <v>0.98366376044454</v>
      </c>
      <c r="E106" s="7">
        <f ca="1" t="shared" si="10"/>
        <v>5.66831945929736</v>
      </c>
      <c r="F106" s="7">
        <f ca="1">E106*$B$3</f>
        <v>68.0198335115684</v>
      </c>
      <c r="G106" s="7">
        <f ca="1" t="shared" si="11"/>
        <v>0.835905298548255</v>
      </c>
      <c r="H106" s="7">
        <f ca="1" t="shared" si="12"/>
        <v>83.5905298548255</v>
      </c>
    </row>
    <row r="107" spans="1:8">
      <c r="A107" s="7">
        <f t="shared" si="13"/>
        <v>93</v>
      </c>
      <c r="B107" s="7">
        <f ca="1" t="shared" si="7"/>
        <v>0.62628973493011</v>
      </c>
      <c r="C107" s="7">
        <f ca="1" t="shared" si="8"/>
        <v>68.0133992394126</v>
      </c>
      <c r="D107" s="7">
        <f ca="1" t="shared" si="9"/>
        <v>0.213763531192706</v>
      </c>
      <c r="E107" s="7">
        <f ca="1" t="shared" si="10"/>
        <v>4.19279109408076</v>
      </c>
      <c r="F107" s="7">
        <f ca="1">E107*$B$3</f>
        <v>50.3134931289691</v>
      </c>
      <c r="G107" s="7">
        <f ca="1" t="shared" si="11"/>
        <v>17.6999061104435</v>
      </c>
      <c r="H107" s="7">
        <f ca="1" t="shared" si="12"/>
        <v>1769.99061104435</v>
      </c>
    </row>
    <row r="108" spans="1:8">
      <c r="A108" s="7">
        <f t="shared" si="13"/>
        <v>94</v>
      </c>
      <c r="B108" s="7">
        <f ca="1" t="shared" si="7"/>
        <v>0.417455307726965</v>
      </c>
      <c r="C108" s="7">
        <f ca="1" t="shared" si="8"/>
        <v>64.2940615558935</v>
      </c>
      <c r="D108" s="7">
        <f ca="1" t="shared" si="9"/>
        <v>0.561655636766415</v>
      </c>
      <c r="E108" s="7">
        <f ca="1" t="shared" si="10"/>
        <v>4.5463370431325</v>
      </c>
      <c r="F108" s="7">
        <f ca="1">E108*$B$3</f>
        <v>54.55604451759</v>
      </c>
      <c r="G108" s="7">
        <f ca="1" t="shared" si="11"/>
        <v>9.73801703830351</v>
      </c>
      <c r="H108" s="7">
        <f ca="1" t="shared" si="12"/>
        <v>973.801703830351</v>
      </c>
    </row>
    <row r="109" spans="1:8">
      <c r="A109" s="7">
        <f t="shared" si="13"/>
        <v>95</v>
      </c>
      <c r="B109" s="7">
        <f ca="1" t="shared" si="7"/>
        <v>0.114569960573843</v>
      </c>
      <c r="C109" s="7">
        <f ca="1" t="shared" si="8"/>
        <v>59.7675986750061</v>
      </c>
      <c r="D109" s="7">
        <f ca="1" t="shared" si="9"/>
        <v>0.0293462121248294</v>
      </c>
      <c r="E109" s="7">
        <f ca="1" t="shared" si="10"/>
        <v>4.18038597399226</v>
      </c>
      <c r="F109" s="7">
        <f ca="1">E109*$B$3</f>
        <v>50.1646316879071</v>
      </c>
      <c r="G109" s="7">
        <f ca="1" t="shared" si="11"/>
        <v>9.60296698709904</v>
      </c>
      <c r="H109" s="7">
        <f ca="1" t="shared" si="12"/>
        <v>960.296698709904</v>
      </c>
    </row>
    <row r="110" spans="1:8">
      <c r="A110" s="7">
        <f t="shared" si="13"/>
        <v>96</v>
      </c>
      <c r="B110" s="7">
        <f ca="1" t="shared" si="7"/>
        <v>0.813738938262489</v>
      </c>
      <c r="C110" s="7">
        <f ca="1" t="shared" si="8"/>
        <v>66.9302481905536</v>
      </c>
      <c r="D110" s="7">
        <f ca="1" t="shared" si="9"/>
        <v>0.107512891802487</v>
      </c>
      <c r="E110" s="7">
        <f ca="1" t="shared" si="10"/>
        <v>4.04581098252417</v>
      </c>
      <c r="F110" s="7">
        <f ca="1">E110*$B$3</f>
        <v>48.54973179029</v>
      </c>
      <c r="G110" s="7">
        <f ca="1" t="shared" si="11"/>
        <v>18.3805164002636</v>
      </c>
      <c r="H110" s="7">
        <f ca="1" t="shared" si="12"/>
        <v>1838.05164002636</v>
      </c>
    </row>
    <row r="111" spans="1:8">
      <c r="A111" s="7">
        <f t="shared" si="13"/>
        <v>97</v>
      </c>
      <c r="B111" s="7">
        <f ca="1" t="shared" si="7"/>
        <v>0.991796657629869</v>
      </c>
      <c r="C111" s="7">
        <f ca="1" t="shared" si="8"/>
        <v>81.3436598178434</v>
      </c>
      <c r="D111" s="7">
        <f ca="1" t="shared" si="9"/>
        <v>0.8122084591196</v>
      </c>
      <c r="E111" s="7">
        <f ca="1" t="shared" si="10"/>
        <v>5.3167055136029</v>
      </c>
      <c r="F111" s="7">
        <f ca="1">E111*$B$3</f>
        <v>63.8004661632348</v>
      </c>
      <c r="G111" s="7">
        <f ca="1" t="shared" si="11"/>
        <v>17.5431936546086</v>
      </c>
      <c r="H111" s="7">
        <f ca="1" t="shared" si="12"/>
        <v>1754.31936546086</v>
      </c>
    </row>
    <row r="112" spans="1:8">
      <c r="A112" s="7">
        <f t="shared" si="13"/>
        <v>98</v>
      </c>
      <c r="B112" s="7">
        <f ca="1" t="shared" si="7"/>
        <v>0.30293230396818</v>
      </c>
      <c r="C112" s="7">
        <f ca="1" t="shared" si="8"/>
        <v>64.6316967971066</v>
      </c>
      <c r="D112" s="7">
        <f ca="1" t="shared" si="9"/>
        <v>0.423311872672062</v>
      </c>
      <c r="E112" s="7">
        <f ca="1" t="shared" si="10"/>
        <v>4.86875089318264</v>
      </c>
      <c r="F112" s="7">
        <f ca="1">E112*$B$3</f>
        <v>58.4250107181917</v>
      </c>
      <c r="G112" s="7">
        <f ca="1" t="shared" si="11"/>
        <v>6.20668607891495</v>
      </c>
      <c r="H112" s="7">
        <f ca="1" t="shared" si="12"/>
        <v>620.668607891495</v>
      </c>
    </row>
    <row r="113" spans="1:8">
      <c r="A113" s="7">
        <f t="shared" si="13"/>
        <v>99</v>
      </c>
      <c r="B113" s="7">
        <f ca="1" t="shared" si="7"/>
        <v>0.450124403539512</v>
      </c>
      <c r="C113" s="7">
        <f ca="1" t="shared" si="8"/>
        <v>63.5369441342967</v>
      </c>
      <c r="D113" s="7">
        <f ca="1" t="shared" si="9"/>
        <v>0.0979876834397773</v>
      </c>
      <c r="E113" s="7">
        <f ca="1" t="shared" si="10"/>
        <v>4.29537790906717</v>
      </c>
      <c r="F113" s="7">
        <f ca="1">E113*$B$3</f>
        <v>51.544534908806</v>
      </c>
      <c r="G113" s="7">
        <f ca="1" t="shared" si="11"/>
        <v>11.9924092254907</v>
      </c>
      <c r="H113" s="7">
        <f ca="1" t="shared" si="12"/>
        <v>1199.24092254907</v>
      </c>
    </row>
    <row r="114" spans="1:8">
      <c r="A114" s="7">
        <f t="shared" si="13"/>
        <v>100</v>
      </c>
      <c r="B114" s="7">
        <f ca="1" t="shared" si="7"/>
        <v>0.591873237998241</v>
      </c>
      <c r="C114" s="7">
        <f ca="1" t="shared" si="8"/>
        <v>65.9271475829036</v>
      </c>
      <c r="D114" s="7">
        <f ca="1" t="shared" si="9"/>
        <v>0.272568305828699</v>
      </c>
      <c r="E114" s="7">
        <f ca="1" t="shared" si="10"/>
        <v>4.37460766684421</v>
      </c>
      <c r="F114" s="7">
        <f ca="1">E114*$B$3</f>
        <v>52.4952920021305</v>
      </c>
      <c r="G114" s="7">
        <f ca="1" t="shared" si="11"/>
        <v>13.4318555807731</v>
      </c>
      <c r="H114" s="7">
        <f ca="1" t="shared" si="12"/>
        <v>1343.18555807731</v>
      </c>
    </row>
    <row r="115" spans="1:8">
      <c r="A115" s="7">
        <f t="shared" si="13"/>
        <v>101</v>
      </c>
      <c r="B115" s="7">
        <f ca="1" t="shared" si="7"/>
        <v>0.572601779644627</v>
      </c>
      <c r="C115" s="7">
        <f ca="1" t="shared" si="8"/>
        <v>69.6303788395354</v>
      </c>
      <c r="D115" s="7">
        <f ca="1" t="shared" si="9"/>
        <v>0.482262082676061</v>
      </c>
      <c r="E115" s="7">
        <f ca="1" t="shared" si="10"/>
        <v>4.80036570065991</v>
      </c>
      <c r="F115" s="7">
        <f ca="1">E115*$B$3</f>
        <v>57.604388407919</v>
      </c>
      <c r="G115" s="7">
        <f ca="1" t="shared" si="11"/>
        <v>12.0259904316164</v>
      </c>
      <c r="H115" s="7">
        <f ca="1" t="shared" si="12"/>
        <v>1202.59904316164</v>
      </c>
    </row>
    <row r="116" spans="1:8">
      <c r="A116" s="7">
        <f t="shared" si="13"/>
        <v>102</v>
      </c>
      <c r="B116" s="7">
        <f ca="1" t="shared" si="7"/>
        <v>0.431853614114678</v>
      </c>
      <c r="C116" s="7">
        <f ca="1" t="shared" si="8"/>
        <v>60.9747100321924</v>
      </c>
      <c r="D116" s="7">
        <f ca="1" t="shared" si="9"/>
        <v>0.193934217099071</v>
      </c>
      <c r="E116" s="7">
        <f ca="1" t="shared" si="10"/>
        <v>4.06522051609759</v>
      </c>
      <c r="F116" s="7">
        <f ca="1">E116*$B$3</f>
        <v>48.7826461931711</v>
      </c>
      <c r="G116" s="7">
        <f ca="1" t="shared" si="11"/>
        <v>12.1920638390213</v>
      </c>
      <c r="H116" s="7">
        <f ca="1" t="shared" si="12"/>
        <v>1219.20638390213</v>
      </c>
    </row>
    <row r="117" spans="1:8">
      <c r="A117" s="7">
        <f t="shared" si="13"/>
        <v>103</v>
      </c>
      <c r="B117" s="7">
        <f ca="1" t="shared" si="7"/>
        <v>0.937098863352584</v>
      </c>
      <c r="C117" s="7">
        <f ca="1" t="shared" si="8"/>
        <v>78.1096926004894</v>
      </c>
      <c r="D117" s="7">
        <f ca="1" t="shared" si="9"/>
        <v>0.788211404151646</v>
      </c>
      <c r="E117" s="7">
        <f ca="1" t="shared" si="10"/>
        <v>5.23809876535112</v>
      </c>
      <c r="F117" s="7">
        <f ca="1">E117*$B$3</f>
        <v>62.8571851842135</v>
      </c>
      <c r="G117" s="7">
        <f ca="1" t="shared" si="11"/>
        <v>15.2525074162759</v>
      </c>
      <c r="H117" s="7">
        <f ca="1" t="shared" si="12"/>
        <v>1525.25074162759</v>
      </c>
    </row>
    <row r="118" spans="1:8">
      <c r="A118" s="7">
        <f t="shared" si="13"/>
        <v>104</v>
      </c>
      <c r="B118" s="7">
        <f ca="1" t="shared" si="7"/>
        <v>0.0261108926184253</v>
      </c>
      <c r="C118" s="7">
        <f ca="1" t="shared" si="8"/>
        <v>51.2995625083662</v>
      </c>
      <c r="D118" s="7">
        <f ca="1" t="shared" si="9"/>
        <v>0.0561122256526803</v>
      </c>
      <c r="E118" s="7">
        <f ca="1" t="shared" si="10"/>
        <v>4.18996573753697</v>
      </c>
      <c r="F118" s="7">
        <f ca="1">E118*$B$3</f>
        <v>50.2795888504437</v>
      </c>
      <c r="G118" s="7">
        <f ca="1" t="shared" si="11"/>
        <v>1.01997365792255</v>
      </c>
      <c r="H118" s="7">
        <f ca="1" t="shared" si="12"/>
        <v>101.997365792255</v>
      </c>
    </row>
    <row r="119" spans="1:8">
      <c r="A119" s="7">
        <f t="shared" si="13"/>
        <v>105</v>
      </c>
      <c r="B119" s="7">
        <f ca="1" t="shared" si="7"/>
        <v>0.279649754857969</v>
      </c>
      <c r="C119" s="7">
        <f ca="1" t="shared" si="8"/>
        <v>61.3638518542775</v>
      </c>
      <c r="D119" s="7">
        <f ca="1" t="shared" si="9"/>
        <v>0.983270260764372</v>
      </c>
      <c r="E119" s="7">
        <f ca="1" t="shared" si="10"/>
        <v>5.66436399848841</v>
      </c>
      <c r="F119" s="7">
        <f ca="1">E119*$B$3</f>
        <v>67.9723679818609</v>
      </c>
      <c r="G119" s="7">
        <f ca="1" t="shared" si="11"/>
        <v>0</v>
      </c>
      <c r="H119" s="7">
        <f ca="1" t="shared" si="12"/>
        <v>0</v>
      </c>
    </row>
    <row r="120" spans="1:8">
      <c r="A120" s="7">
        <f t="shared" si="13"/>
        <v>106</v>
      </c>
      <c r="B120" s="7">
        <f ca="1" t="shared" si="7"/>
        <v>0.779984957828016</v>
      </c>
      <c r="C120" s="7">
        <f ca="1" t="shared" si="8"/>
        <v>65.5632241742263</v>
      </c>
      <c r="D120" s="7">
        <f ca="1" t="shared" si="9"/>
        <v>0.41558656192253</v>
      </c>
      <c r="E120" s="7">
        <f ca="1" t="shared" si="10"/>
        <v>4.81290379011776</v>
      </c>
      <c r="F120" s="7">
        <f ca="1">E120*$B$3</f>
        <v>57.7548454814131</v>
      </c>
      <c r="G120" s="7">
        <f ca="1" t="shared" si="11"/>
        <v>7.80837869281316</v>
      </c>
      <c r="H120" s="7">
        <f ca="1" t="shared" si="12"/>
        <v>780.837869281316</v>
      </c>
    </row>
    <row r="121" spans="1:8">
      <c r="A121" s="7">
        <f t="shared" si="13"/>
        <v>107</v>
      </c>
      <c r="B121" s="7">
        <f ca="1" t="shared" si="7"/>
        <v>0.728519451942512</v>
      </c>
      <c r="C121" s="7">
        <f ca="1" t="shared" si="8"/>
        <v>69.3373546911538</v>
      </c>
      <c r="D121" s="7">
        <f ca="1" t="shared" si="9"/>
        <v>0.900669134830984</v>
      </c>
      <c r="E121" s="7">
        <f ca="1" t="shared" si="10"/>
        <v>5.62609686178675</v>
      </c>
      <c r="F121" s="7">
        <f ca="1">E121*$B$3</f>
        <v>67.513162341441</v>
      </c>
      <c r="G121" s="7">
        <f ca="1" t="shared" si="11"/>
        <v>1.82419234971275</v>
      </c>
      <c r="H121" s="7">
        <f ca="1" t="shared" si="12"/>
        <v>182.419234971275</v>
      </c>
    </row>
    <row r="122" spans="1:8">
      <c r="A122" s="7">
        <f t="shared" si="13"/>
        <v>108</v>
      </c>
      <c r="B122" s="7">
        <f ca="1" t="shared" si="7"/>
        <v>0.900572215424559</v>
      </c>
      <c r="C122" s="7">
        <f ca="1" t="shared" si="8"/>
        <v>78.8238306588329</v>
      </c>
      <c r="D122" s="7">
        <f ca="1" t="shared" si="9"/>
        <v>0.786034648260661</v>
      </c>
      <c r="E122" s="7">
        <f ca="1" t="shared" si="10"/>
        <v>5.03187093508463</v>
      </c>
      <c r="F122" s="7">
        <f ca="1">E122*$B$3</f>
        <v>60.3824512210155</v>
      </c>
      <c r="G122" s="7">
        <f ca="1" t="shared" si="11"/>
        <v>18.4413794378173</v>
      </c>
      <c r="H122" s="7">
        <f ca="1" t="shared" si="12"/>
        <v>1844.13794378173</v>
      </c>
    </row>
    <row r="123" spans="1:8">
      <c r="A123" s="7">
        <f t="shared" si="13"/>
        <v>109</v>
      </c>
      <c r="B123" s="7">
        <f ca="1" t="shared" si="7"/>
        <v>0.164413874295572</v>
      </c>
      <c r="C123" s="7">
        <f ca="1" t="shared" si="8"/>
        <v>57.9207841835861</v>
      </c>
      <c r="D123" s="7">
        <f ca="1" t="shared" si="9"/>
        <v>0.304983883903504</v>
      </c>
      <c r="E123" s="7">
        <f ca="1" t="shared" si="10"/>
        <v>4.60928958005632</v>
      </c>
      <c r="F123" s="7">
        <f ca="1">E123*$B$3</f>
        <v>55.3114749606758</v>
      </c>
      <c r="G123" s="7">
        <f ca="1" t="shared" si="11"/>
        <v>2.60930922291029</v>
      </c>
      <c r="H123" s="7">
        <f ca="1" t="shared" si="12"/>
        <v>260.930922291029</v>
      </c>
    </row>
    <row r="124" spans="1:8">
      <c r="A124" s="7">
        <f t="shared" si="13"/>
        <v>110</v>
      </c>
      <c r="B124" s="7">
        <f ca="1" t="shared" si="7"/>
        <v>0.134020836537162</v>
      </c>
      <c r="C124" s="7">
        <f ca="1" t="shared" si="8"/>
        <v>56.8751111190981</v>
      </c>
      <c r="D124" s="7">
        <f ca="1" t="shared" si="9"/>
        <v>0.425031730566831</v>
      </c>
      <c r="E124" s="7">
        <f ca="1" t="shared" si="10"/>
        <v>4.70038690509605</v>
      </c>
      <c r="F124" s="7">
        <f ca="1">E124*$B$3</f>
        <v>56.4046428611527</v>
      </c>
      <c r="G124" s="7">
        <f ca="1" t="shared" si="11"/>
        <v>0.470468257945427</v>
      </c>
      <c r="H124" s="7">
        <f ca="1" t="shared" si="12"/>
        <v>47.0468257945427</v>
      </c>
    </row>
    <row r="125" spans="1:8">
      <c r="A125" s="7">
        <f t="shared" si="13"/>
        <v>111</v>
      </c>
      <c r="B125" s="7">
        <f ca="1" t="shared" si="7"/>
        <v>0.149660497695476</v>
      </c>
      <c r="C125" s="7">
        <f ca="1" t="shared" si="8"/>
        <v>59.6045153612811</v>
      </c>
      <c r="D125" s="7">
        <f ca="1" t="shared" si="9"/>
        <v>0.115225553990771</v>
      </c>
      <c r="E125" s="7">
        <f ca="1" t="shared" si="10"/>
        <v>4.2775919347471</v>
      </c>
      <c r="F125" s="7">
        <f ca="1">E125*$B$3</f>
        <v>51.3311032169652</v>
      </c>
      <c r="G125" s="7">
        <f ca="1" t="shared" si="11"/>
        <v>8.27341214431589</v>
      </c>
      <c r="H125" s="7">
        <f ca="1" t="shared" si="12"/>
        <v>827.341214431589</v>
      </c>
    </row>
    <row r="126" spans="1:8">
      <c r="A126" s="7">
        <f t="shared" si="13"/>
        <v>112</v>
      </c>
      <c r="B126" s="7">
        <f ca="1" t="shared" si="7"/>
        <v>0.31390450695348</v>
      </c>
      <c r="C126" s="7">
        <f ca="1" t="shared" si="8"/>
        <v>62.772727367507</v>
      </c>
      <c r="D126" s="7">
        <f ca="1" t="shared" si="9"/>
        <v>0.339128763283801</v>
      </c>
      <c r="E126" s="7">
        <f ca="1" t="shared" si="10"/>
        <v>4.5770689167705</v>
      </c>
      <c r="F126" s="7">
        <f ca="1">E126*$B$3</f>
        <v>54.924827001246</v>
      </c>
      <c r="G126" s="7">
        <f ca="1" t="shared" si="11"/>
        <v>7.84790036626105</v>
      </c>
      <c r="H126" s="7">
        <f ca="1" t="shared" si="12"/>
        <v>784.790036626105</v>
      </c>
    </row>
    <row r="127" spans="1:8">
      <c r="A127" s="7">
        <f t="shared" si="13"/>
        <v>113</v>
      </c>
      <c r="B127" s="7">
        <f ca="1" t="shared" si="7"/>
        <v>0.0961627016386071</v>
      </c>
      <c r="C127" s="7">
        <f ca="1" t="shared" si="8"/>
        <v>50.493273902092</v>
      </c>
      <c r="D127" s="7">
        <f ca="1" t="shared" si="9"/>
        <v>0.671831381858726</v>
      </c>
      <c r="E127" s="7">
        <f ca="1" t="shared" si="10"/>
        <v>4.61153265129438</v>
      </c>
      <c r="F127" s="7">
        <f ca="1">E127*$B$3</f>
        <v>55.3383918155325</v>
      </c>
      <c r="G127" s="7">
        <f ca="1" t="shared" si="11"/>
        <v>0</v>
      </c>
      <c r="H127" s="7">
        <f ca="1" t="shared" si="12"/>
        <v>0</v>
      </c>
    </row>
    <row r="128" spans="1:8">
      <c r="A128" s="7">
        <f t="shared" si="13"/>
        <v>114</v>
      </c>
      <c r="B128" s="7">
        <f ca="1" t="shared" si="7"/>
        <v>0.821198341730883</v>
      </c>
      <c r="C128" s="7">
        <f ca="1" t="shared" si="8"/>
        <v>68.670910891061</v>
      </c>
      <c r="D128" s="7">
        <f ca="1" t="shared" si="9"/>
        <v>0.0395064404207575</v>
      </c>
      <c r="E128" s="7">
        <f ca="1" t="shared" si="10"/>
        <v>4.42205200490459</v>
      </c>
      <c r="F128" s="7">
        <f ca="1">E128*$B$3</f>
        <v>53.0646240588551</v>
      </c>
      <c r="G128" s="7">
        <f ca="1" t="shared" si="11"/>
        <v>15.6062868322059</v>
      </c>
      <c r="H128" s="7">
        <f ca="1" t="shared" si="12"/>
        <v>1560.62868322059</v>
      </c>
    </row>
    <row r="129" spans="1:8">
      <c r="A129" s="7">
        <f t="shared" si="13"/>
        <v>115</v>
      </c>
      <c r="B129" s="7">
        <f ca="1" t="shared" si="7"/>
        <v>0.914394101727518</v>
      </c>
      <c r="C129" s="7">
        <f ca="1" t="shared" si="8"/>
        <v>77.8945586480939</v>
      </c>
      <c r="D129" s="7">
        <f ca="1" t="shared" si="9"/>
        <v>0.940417510252404</v>
      </c>
      <c r="E129" s="7">
        <f ca="1" t="shared" si="10"/>
        <v>5.78581173252122</v>
      </c>
      <c r="F129" s="7">
        <f ca="1">E129*$B$3</f>
        <v>69.4297407902547</v>
      </c>
      <c r="G129" s="7">
        <f ca="1" t="shared" si="11"/>
        <v>8.46481785783925</v>
      </c>
      <c r="H129" s="7">
        <f ca="1" t="shared" si="12"/>
        <v>846.481785783925</v>
      </c>
    </row>
    <row r="130" spans="1:8">
      <c r="A130" s="7">
        <f t="shared" si="13"/>
        <v>116</v>
      </c>
      <c r="B130" s="7">
        <f ca="1" t="shared" si="7"/>
        <v>0.924490538652916</v>
      </c>
      <c r="C130" s="7">
        <f ca="1" t="shared" si="8"/>
        <v>76.59389702687</v>
      </c>
      <c r="D130" s="7">
        <f ca="1" t="shared" si="9"/>
        <v>0.493445023737242</v>
      </c>
      <c r="E130" s="7">
        <f ca="1" t="shared" si="10"/>
        <v>4.64853926584632</v>
      </c>
      <c r="F130" s="7">
        <f ca="1">E130*$B$3</f>
        <v>55.7824711901558</v>
      </c>
      <c r="G130" s="7">
        <f ca="1" t="shared" si="11"/>
        <v>20.8114258367141</v>
      </c>
      <c r="H130" s="7">
        <f ca="1" t="shared" si="12"/>
        <v>2081.14258367141</v>
      </c>
    </row>
    <row r="131" spans="1:8">
      <c r="A131" s="7">
        <f t="shared" si="13"/>
        <v>117</v>
      </c>
      <c r="B131" s="7">
        <f ca="1" t="shared" si="7"/>
        <v>0.568468195337129</v>
      </c>
      <c r="C131" s="7">
        <f ca="1" t="shared" si="8"/>
        <v>68.7552027690109</v>
      </c>
      <c r="D131" s="7">
        <f ca="1" t="shared" si="9"/>
        <v>0.395820618781178</v>
      </c>
      <c r="E131" s="7">
        <f ca="1" t="shared" si="10"/>
        <v>4.96249451724318</v>
      </c>
      <c r="F131" s="7">
        <f ca="1">E131*$B$3</f>
        <v>59.5499342069182</v>
      </c>
      <c r="G131" s="7">
        <f ca="1" t="shared" si="11"/>
        <v>9.20526856209271</v>
      </c>
      <c r="H131" s="7">
        <f ca="1" t="shared" si="12"/>
        <v>920.52685620927</v>
      </c>
    </row>
    <row r="132" spans="1:8">
      <c r="A132" s="7">
        <f t="shared" si="13"/>
        <v>118</v>
      </c>
      <c r="B132" s="7">
        <f ca="1" t="shared" si="7"/>
        <v>0.438900680205265</v>
      </c>
      <c r="C132" s="7">
        <f ca="1" t="shared" si="8"/>
        <v>63.9438899634258</v>
      </c>
      <c r="D132" s="7">
        <f ca="1" t="shared" si="9"/>
        <v>0.544827798559174</v>
      </c>
      <c r="E132" s="7">
        <f ca="1" t="shared" si="10"/>
        <v>4.79182031503132</v>
      </c>
      <c r="F132" s="7">
        <f ca="1">E132*$B$3</f>
        <v>57.5018437803759</v>
      </c>
      <c r="G132" s="7">
        <f ca="1" t="shared" si="11"/>
        <v>6.44204618304989</v>
      </c>
      <c r="H132" s="7">
        <f ca="1" t="shared" si="12"/>
        <v>644.204618304989</v>
      </c>
    </row>
    <row r="133" spans="1:8">
      <c r="A133" s="7">
        <f t="shared" si="13"/>
        <v>119</v>
      </c>
      <c r="B133" s="7">
        <f ca="1" t="shared" si="7"/>
        <v>0.74171761736722</v>
      </c>
      <c r="C133" s="7">
        <f ca="1" t="shared" si="8"/>
        <v>69.7920465962766</v>
      </c>
      <c r="D133" s="7">
        <f ca="1" t="shared" si="9"/>
        <v>0.761854002057638</v>
      </c>
      <c r="E133" s="7">
        <f ca="1" t="shared" si="10"/>
        <v>5.2246726627812</v>
      </c>
      <c r="F133" s="7">
        <f ca="1">E133*$B$3</f>
        <v>62.6960719533743</v>
      </c>
      <c r="G133" s="7">
        <f ca="1" t="shared" si="11"/>
        <v>7.09597464290226</v>
      </c>
      <c r="H133" s="7">
        <f ca="1" t="shared" si="12"/>
        <v>709.597464290226</v>
      </c>
    </row>
    <row r="134" spans="1:8">
      <c r="A134" s="7">
        <f t="shared" si="13"/>
        <v>120</v>
      </c>
      <c r="B134" s="7">
        <f ca="1" t="shared" si="7"/>
        <v>0.739277697777476</v>
      </c>
      <c r="C134" s="7">
        <f ca="1" t="shared" si="8"/>
        <v>69.1208372270045</v>
      </c>
      <c r="D134" s="7">
        <f ca="1" t="shared" si="9"/>
        <v>0.274510117945945</v>
      </c>
      <c r="E134" s="7">
        <f ca="1" t="shared" si="10"/>
        <v>4.41427775956005</v>
      </c>
      <c r="F134" s="7">
        <f ca="1">E134*$B$3</f>
        <v>52.9713331147206</v>
      </c>
      <c r="G134" s="7">
        <f ca="1" t="shared" si="11"/>
        <v>16.1495041122838</v>
      </c>
      <c r="H134" s="7">
        <f ca="1" t="shared" si="12"/>
        <v>1614.95041122838</v>
      </c>
    </row>
    <row r="135" spans="1:8">
      <c r="A135" s="7">
        <f t="shared" si="13"/>
        <v>121</v>
      </c>
      <c r="B135" s="7">
        <f ca="1" t="shared" si="7"/>
        <v>0.885666832043623</v>
      </c>
      <c r="C135" s="7">
        <f ca="1" t="shared" si="8"/>
        <v>69.3331527522951</v>
      </c>
      <c r="D135" s="7">
        <f ca="1" t="shared" si="9"/>
        <v>0.600441667689716</v>
      </c>
      <c r="E135" s="7">
        <f ca="1" t="shared" si="10"/>
        <v>4.64196263817237</v>
      </c>
      <c r="F135" s="7">
        <f ca="1">E135*$B$3</f>
        <v>55.7035516580684</v>
      </c>
      <c r="G135" s="7">
        <f ca="1" t="shared" si="11"/>
        <v>13.6296010942267</v>
      </c>
      <c r="H135" s="7">
        <f ca="1" t="shared" si="12"/>
        <v>1362.96010942267</v>
      </c>
    </row>
    <row r="136" spans="1:8">
      <c r="A136" s="7">
        <f t="shared" si="13"/>
        <v>122</v>
      </c>
      <c r="B136" s="7">
        <f ca="1" t="shared" si="7"/>
        <v>0.876731969546487</v>
      </c>
      <c r="C136" s="7">
        <f ca="1" t="shared" si="8"/>
        <v>65.5180947994668</v>
      </c>
      <c r="D136" s="7">
        <f ca="1" t="shared" si="9"/>
        <v>0.609195337720305</v>
      </c>
      <c r="E136" s="7">
        <f ca="1" t="shared" si="10"/>
        <v>4.98143049462389</v>
      </c>
      <c r="F136" s="7">
        <f ca="1">E136*$B$3</f>
        <v>59.7771659354867</v>
      </c>
      <c r="G136" s="7">
        <f ca="1" t="shared" si="11"/>
        <v>5.74092886398011</v>
      </c>
      <c r="H136" s="7">
        <f ca="1" t="shared" si="12"/>
        <v>574.092886398011</v>
      </c>
    </row>
    <row r="137" spans="1:8">
      <c r="A137" s="7">
        <f t="shared" si="13"/>
        <v>123</v>
      </c>
      <c r="B137" s="7">
        <f ca="1" t="shared" si="7"/>
        <v>0.476588381091301</v>
      </c>
      <c r="C137" s="7">
        <f ca="1" t="shared" si="8"/>
        <v>64.1255298543556</v>
      </c>
      <c r="D137" s="7">
        <f ca="1" t="shared" si="9"/>
        <v>0.127151558757184</v>
      </c>
      <c r="E137" s="7">
        <f ca="1" t="shared" si="10"/>
        <v>4.2942512710902</v>
      </c>
      <c r="F137" s="7">
        <f ca="1">E137*$B$3</f>
        <v>51.5310152530824</v>
      </c>
      <c r="G137" s="7">
        <f ca="1" t="shared" si="11"/>
        <v>12.5945146012732</v>
      </c>
      <c r="H137" s="7">
        <f ca="1" t="shared" si="12"/>
        <v>1259.45146012732</v>
      </c>
    </row>
    <row r="138" spans="1:8">
      <c r="A138" s="7">
        <f t="shared" si="13"/>
        <v>124</v>
      </c>
      <c r="B138" s="7">
        <f ca="1" t="shared" si="7"/>
        <v>0.64115909421621</v>
      </c>
      <c r="C138" s="7">
        <f ca="1" t="shared" si="8"/>
        <v>65.8024396040358</v>
      </c>
      <c r="D138" s="7">
        <f ca="1" t="shared" si="9"/>
        <v>0.294926507443873</v>
      </c>
      <c r="E138" s="7">
        <f ca="1" t="shared" si="10"/>
        <v>4.40061826718332</v>
      </c>
      <c r="F138" s="7">
        <f ca="1">E138*$B$3</f>
        <v>52.8074192061998</v>
      </c>
      <c r="G138" s="7">
        <f ca="1" t="shared" si="11"/>
        <v>12.995020397836</v>
      </c>
      <c r="H138" s="7">
        <f ca="1" t="shared" si="12"/>
        <v>1299.5020397836</v>
      </c>
    </row>
    <row r="139" spans="1:8">
      <c r="A139" s="7">
        <f t="shared" si="13"/>
        <v>125</v>
      </c>
      <c r="B139" s="7">
        <f ca="1" t="shared" si="7"/>
        <v>0.197706679722365</v>
      </c>
      <c r="C139" s="7">
        <f ca="1" t="shared" si="8"/>
        <v>55.9775679497178</v>
      </c>
      <c r="D139" s="7">
        <f ca="1" t="shared" si="9"/>
        <v>0.777385034988344</v>
      </c>
      <c r="E139" s="7">
        <f ca="1" t="shared" si="10"/>
        <v>5.49412116281958</v>
      </c>
      <c r="F139" s="7">
        <f ca="1">E139*$B$3</f>
        <v>65.9294539538349</v>
      </c>
      <c r="G139" s="7">
        <f ca="1" t="shared" si="11"/>
        <v>0</v>
      </c>
      <c r="H139" s="7">
        <f ca="1" t="shared" si="12"/>
        <v>0</v>
      </c>
    </row>
    <row r="140" spans="1:8">
      <c r="A140" s="7">
        <f t="shared" si="13"/>
        <v>126</v>
      </c>
      <c r="B140" s="7">
        <f ca="1" t="shared" si="7"/>
        <v>0.908487514319158</v>
      </c>
      <c r="C140" s="7">
        <f ca="1" t="shared" si="8"/>
        <v>76.4673503755563</v>
      </c>
      <c r="D140" s="7">
        <f ca="1" t="shared" si="9"/>
        <v>0.879341479232346</v>
      </c>
      <c r="E140" s="7">
        <f ca="1" t="shared" si="10"/>
        <v>5.4508110307856</v>
      </c>
      <c r="F140" s="7">
        <f ca="1">E140*$B$3</f>
        <v>65.4097323694272</v>
      </c>
      <c r="G140" s="7">
        <f ca="1" t="shared" si="11"/>
        <v>11.0576180061291</v>
      </c>
      <c r="H140" s="7">
        <f ca="1" t="shared" si="12"/>
        <v>1105.76180061291</v>
      </c>
    </row>
    <row r="141" spans="1:8">
      <c r="A141" s="7">
        <f t="shared" si="13"/>
        <v>127</v>
      </c>
      <c r="B141" s="7">
        <f ca="1" t="shared" si="7"/>
        <v>0.525785393797695</v>
      </c>
      <c r="C141" s="7">
        <f ca="1" t="shared" si="8"/>
        <v>60.259386649022</v>
      </c>
      <c r="D141" s="7">
        <f ca="1" t="shared" si="9"/>
        <v>0.707680038964909</v>
      </c>
      <c r="E141" s="7">
        <f ca="1" t="shared" si="10"/>
        <v>5.42518055177267</v>
      </c>
      <c r="F141" s="7">
        <f ca="1">E141*$B$3</f>
        <v>65.102166621272</v>
      </c>
      <c r="G141" s="7">
        <f ca="1" t="shared" si="11"/>
        <v>0</v>
      </c>
      <c r="H141" s="7">
        <f ca="1" t="shared" si="12"/>
        <v>0</v>
      </c>
    </row>
    <row r="142" spans="1:8">
      <c r="A142" s="7">
        <f t="shared" si="13"/>
        <v>128</v>
      </c>
      <c r="B142" s="7">
        <f ca="1" t="shared" si="7"/>
        <v>0.590845994545168</v>
      </c>
      <c r="C142" s="7">
        <f ca="1" t="shared" si="8"/>
        <v>66.9916011692079</v>
      </c>
      <c r="D142" s="7">
        <f ca="1" t="shared" si="9"/>
        <v>0.327862842274299</v>
      </c>
      <c r="E142" s="7">
        <f ca="1" t="shared" si="10"/>
        <v>4.74743572558173</v>
      </c>
      <c r="F142" s="7">
        <f ca="1">E142*$B$3</f>
        <v>56.9692287069808</v>
      </c>
      <c r="G142" s="7">
        <f ca="1" t="shared" si="11"/>
        <v>10.0223724622272</v>
      </c>
      <c r="H142" s="7">
        <f ca="1" t="shared" si="12"/>
        <v>1002.23724622272</v>
      </c>
    </row>
    <row r="143" spans="1:8">
      <c r="A143" s="7">
        <f t="shared" si="13"/>
        <v>129</v>
      </c>
      <c r="B143" s="7">
        <f ca="1" t="shared" ref="B143:B206" si="14">RAND()</f>
        <v>0.981266792654102</v>
      </c>
      <c r="C143" s="7">
        <f ca="1" t="shared" ref="C143:C206" si="15">VLOOKUP(B143,$F$7:$H$12,2,TRUE())+(RAND()*(VLOOKUP(B143,$F$7:$H$12,3,TRUE())-VLOOKUP(B143,$F$7:$H$12,2,TRUE())))</f>
        <v>84.7329027736679</v>
      </c>
      <c r="D143" s="7">
        <f ca="1" t="shared" ref="D143:D206" si="16">RAND()</f>
        <v>0.855491906695186</v>
      </c>
      <c r="E143" s="7">
        <f ca="1" t="shared" ref="E143:E206" si="17">VLOOKUP(D143,$K$7:$M$10,2,TRUE())+(RAND()*(VLOOKUP(D143,$K$7:$M$10,3,TRUE())-VLOOKUP(D143,$K$7:$M$10,2,TRUE())))</f>
        <v>5.22807844209635</v>
      </c>
      <c r="F143" s="7">
        <f ca="1">E143*$B$3</f>
        <v>62.7369413051562</v>
      </c>
      <c r="G143" s="7">
        <f ca="1" t="shared" ref="G143:G206" si="18">MAX(C143-F143,0)</f>
        <v>21.9959614685117</v>
      </c>
      <c r="H143" s="7">
        <f ca="1" t="shared" ref="H143:H206" si="19">G143*100</f>
        <v>2199.59614685117</v>
      </c>
    </row>
    <row r="144" spans="1:8">
      <c r="A144" s="7">
        <f t="shared" ref="A144:A207" si="20">A143+1</f>
        <v>130</v>
      </c>
      <c r="B144" s="7">
        <f ca="1" t="shared" si="14"/>
        <v>0.999491445616003</v>
      </c>
      <c r="C144" s="7">
        <f ca="1" t="shared" si="15"/>
        <v>84.0745901722799</v>
      </c>
      <c r="D144" s="7">
        <f ca="1" t="shared" si="16"/>
        <v>0.6346036319699</v>
      </c>
      <c r="E144" s="7">
        <f ca="1" t="shared" si="17"/>
        <v>4.77738864480866</v>
      </c>
      <c r="F144" s="7">
        <f ca="1">E144*$B$3</f>
        <v>57.3286637377039</v>
      </c>
      <c r="G144" s="7">
        <f ca="1" t="shared" si="18"/>
        <v>26.745926434576</v>
      </c>
      <c r="H144" s="7">
        <f ca="1" t="shared" si="19"/>
        <v>2674.5926434576</v>
      </c>
    </row>
    <row r="145" spans="1:8">
      <c r="A145" s="7">
        <f t="shared" si="20"/>
        <v>131</v>
      </c>
      <c r="B145" s="7">
        <f ca="1" t="shared" si="14"/>
        <v>0.827548919546967</v>
      </c>
      <c r="C145" s="7">
        <f ca="1" t="shared" si="15"/>
        <v>66.2548907556848</v>
      </c>
      <c r="D145" s="7">
        <f ca="1" t="shared" si="16"/>
        <v>0.761657163493466</v>
      </c>
      <c r="E145" s="7">
        <f ca="1" t="shared" si="17"/>
        <v>5.1996336758656</v>
      </c>
      <c r="F145" s="7">
        <f ca="1">E145*$B$3</f>
        <v>62.3956041103872</v>
      </c>
      <c r="G145" s="7">
        <f ca="1" t="shared" si="18"/>
        <v>3.85928664529761</v>
      </c>
      <c r="H145" s="7">
        <f ca="1" t="shared" si="19"/>
        <v>385.928664529761</v>
      </c>
    </row>
    <row r="146" spans="1:8">
      <c r="A146" s="7">
        <f t="shared" si="20"/>
        <v>132</v>
      </c>
      <c r="B146" s="7">
        <f ca="1" t="shared" si="14"/>
        <v>0.92328162162765</v>
      </c>
      <c r="C146" s="7">
        <f ca="1" t="shared" si="15"/>
        <v>77.6646143150454</v>
      </c>
      <c r="D146" s="7">
        <f ca="1" t="shared" si="16"/>
        <v>0.0161169763463345</v>
      </c>
      <c r="E146" s="7">
        <f ca="1" t="shared" si="17"/>
        <v>4.39353016017504</v>
      </c>
      <c r="F146" s="7">
        <f ca="1">E146*$B$3</f>
        <v>52.7223619221004</v>
      </c>
      <c r="G146" s="7">
        <f ca="1" t="shared" si="18"/>
        <v>24.942252392945</v>
      </c>
      <c r="H146" s="7">
        <f ca="1" t="shared" si="19"/>
        <v>2494.2252392945</v>
      </c>
    </row>
    <row r="147" spans="1:8">
      <c r="A147" s="7">
        <f t="shared" si="20"/>
        <v>133</v>
      </c>
      <c r="B147" s="7">
        <f ca="1" t="shared" si="14"/>
        <v>0.286299925577225</v>
      </c>
      <c r="C147" s="7">
        <f ca="1" t="shared" si="15"/>
        <v>61.1919087376168</v>
      </c>
      <c r="D147" s="7">
        <f ca="1" t="shared" si="16"/>
        <v>0.348613614420706</v>
      </c>
      <c r="E147" s="7">
        <f ca="1" t="shared" si="17"/>
        <v>4.84851381692853</v>
      </c>
      <c r="F147" s="7">
        <f ca="1">E147*$B$3</f>
        <v>58.1821658031424</v>
      </c>
      <c r="G147" s="7">
        <f ca="1" t="shared" si="18"/>
        <v>3.00974293447436</v>
      </c>
      <c r="H147" s="7">
        <f ca="1" t="shared" si="19"/>
        <v>300.974293447436</v>
      </c>
    </row>
    <row r="148" spans="1:8">
      <c r="A148" s="7">
        <f t="shared" si="20"/>
        <v>134</v>
      </c>
      <c r="B148" s="7">
        <f ca="1" t="shared" si="14"/>
        <v>0.0297598359730111</v>
      </c>
      <c r="C148" s="7">
        <f ca="1" t="shared" si="15"/>
        <v>54.0323804896345</v>
      </c>
      <c r="D148" s="7">
        <f ca="1" t="shared" si="16"/>
        <v>0.832533213031623</v>
      </c>
      <c r="E148" s="7">
        <f ca="1" t="shared" si="17"/>
        <v>5.28016635937884</v>
      </c>
      <c r="F148" s="7">
        <f ca="1">E148*$B$3</f>
        <v>63.361996312546</v>
      </c>
      <c r="G148" s="7">
        <f ca="1" t="shared" si="18"/>
        <v>0</v>
      </c>
      <c r="H148" s="7">
        <f ca="1" t="shared" si="19"/>
        <v>0</v>
      </c>
    </row>
    <row r="149" spans="1:8">
      <c r="A149" s="7">
        <f t="shared" si="20"/>
        <v>135</v>
      </c>
      <c r="B149" s="7">
        <f ca="1" t="shared" si="14"/>
        <v>0.0797554697174938</v>
      </c>
      <c r="C149" s="7">
        <f ca="1" t="shared" si="15"/>
        <v>54.1163121676483</v>
      </c>
      <c r="D149" s="7">
        <f ca="1" t="shared" si="16"/>
        <v>0.880341617585674</v>
      </c>
      <c r="E149" s="7">
        <f ca="1" t="shared" si="17"/>
        <v>5.14075070008206</v>
      </c>
      <c r="F149" s="7">
        <f ca="1">E149*$B$3</f>
        <v>61.6890084009847</v>
      </c>
      <c r="G149" s="7">
        <f ca="1" t="shared" si="18"/>
        <v>0</v>
      </c>
      <c r="H149" s="7">
        <f ca="1" t="shared" si="19"/>
        <v>0</v>
      </c>
    </row>
    <row r="150" spans="1:8">
      <c r="A150" s="7">
        <f t="shared" si="20"/>
        <v>136</v>
      </c>
      <c r="B150" s="7">
        <f ca="1" t="shared" si="14"/>
        <v>0.910904499293828</v>
      </c>
      <c r="C150" s="7">
        <f ca="1" t="shared" si="15"/>
        <v>76.4410220027352</v>
      </c>
      <c r="D150" s="7">
        <f ca="1" t="shared" si="16"/>
        <v>0.864469521568683</v>
      </c>
      <c r="E150" s="7">
        <f ca="1" t="shared" si="17"/>
        <v>5.41902163174262</v>
      </c>
      <c r="F150" s="7">
        <f ca="1">E150*$B$3</f>
        <v>65.0282595809114</v>
      </c>
      <c r="G150" s="7">
        <f ca="1" t="shared" si="18"/>
        <v>11.4127624218238</v>
      </c>
      <c r="H150" s="7">
        <f ca="1" t="shared" si="19"/>
        <v>1141.27624218238</v>
      </c>
    </row>
    <row r="151" spans="1:8">
      <c r="A151" s="7">
        <f t="shared" si="20"/>
        <v>137</v>
      </c>
      <c r="B151" s="7">
        <f ca="1" t="shared" si="14"/>
        <v>0.109774443641206</v>
      </c>
      <c r="C151" s="7">
        <f ca="1" t="shared" si="15"/>
        <v>56.8729272208385</v>
      </c>
      <c r="D151" s="7">
        <f ca="1" t="shared" si="16"/>
        <v>0.912257183896365</v>
      </c>
      <c r="E151" s="7">
        <f ca="1" t="shared" si="17"/>
        <v>5.82235250987538</v>
      </c>
      <c r="F151" s="7">
        <f ca="1">E151*$B$3</f>
        <v>69.8682301185046</v>
      </c>
      <c r="G151" s="7">
        <f ca="1" t="shared" si="18"/>
        <v>0</v>
      </c>
      <c r="H151" s="7">
        <f ca="1" t="shared" si="19"/>
        <v>0</v>
      </c>
    </row>
    <row r="152" spans="1:8">
      <c r="A152" s="7">
        <f t="shared" si="20"/>
        <v>138</v>
      </c>
      <c r="B152" s="7">
        <f ca="1" t="shared" si="14"/>
        <v>0.171754594738502</v>
      </c>
      <c r="C152" s="7">
        <f ca="1" t="shared" si="15"/>
        <v>57.9316561821603</v>
      </c>
      <c r="D152" s="7">
        <f ca="1" t="shared" si="16"/>
        <v>0.580090899503454</v>
      </c>
      <c r="E152" s="7">
        <f ca="1" t="shared" si="17"/>
        <v>4.64651870883004</v>
      </c>
      <c r="F152" s="7">
        <f ca="1">E152*$B$3</f>
        <v>55.7582245059605</v>
      </c>
      <c r="G152" s="7">
        <f ca="1" t="shared" si="18"/>
        <v>2.1734316761998</v>
      </c>
      <c r="H152" s="7">
        <f ca="1" t="shared" si="19"/>
        <v>217.34316761998</v>
      </c>
    </row>
    <row r="153" spans="1:8">
      <c r="A153" s="7">
        <f t="shared" si="20"/>
        <v>139</v>
      </c>
      <c r="B153" s="7">
        <f ca="1" t="shared" si="14"/>
        <v>0.109869753328099</v>
      </c>
      <c r="C153" s="7">
        <f ca="1" t="shared" si="15"/>
        <v>58.8954971579187</v>
      </c>
      <c r="D153" s="7">
        <f ca="1" t="shared" si="16"/>
        <v>0.443635447584897</v>
      </c>
      <c r="E153" s="7">
        <f ca="1" t="shared" si="17"/>
        <v>4.56252286817352</v>
      </c>
      <c r="F153" s="7">
        <f ca="1">E153*$B$3</f>
        <v>54.7502744180822</v>
      </c>
      <c r="G153" s="7">
        <f ca="1" t="shared" si="18"/>
        <v>4.14522273983647</v>
      </c>
      <c r="H153" s="7">
        <f ca="1" t="shared" si="19"/>
        <v>414.522273983647</v>
      </c>
    </row>
    <row r="154" spans="1:8">
      <c r="A154" s="7">
        <f t="shared" si="20"/>
        <v>140</v>
      </c>
      <c r="B154" s="7">
        <f ca="1" t="shared" si="14"/>
        <v>0.292178122650837</v>
      </c>
      <c r="C154" s="7">
        <f ca="1" t="shared" si="15"/>
        <v>63.7663933039962</v>
      </c>
      <c r="D154" s="7">
        <f ca="1" t="shared" si="16"/>
        <v>0.54332226914162</v>
      </c>
      <c r="E154" s="7">
        <f ca="1" t="shared" si="17"/>
        <v>4.85393867630819</v>
      </c>
      <c r="F154" s="7">
        <f ca="1">E154*$B$3</f>
        <v>58.2472641156983</v>
      </c>
      <c r="G154" s="7">
        <f ca="1" t="shared" si="18"/>
        <v>5.51912918829799</v>
      </c>
      <c r="H154" s="7">
        <f ca="1" t="shared" si="19"/>
        <v>551.912918829799</v>
      </c>
    </row>
    <row r="155" spans="1:8">
      <c r="A155" s="7">
        <f t="shared" si="20"/>
        <v>141</v>
      </c>
      <c r="B155" s="7">
        <f ca="1" t="shared" si="14"/>
        <v>0.323783790193983</v>
      </c>
      <c r="C155" s="7">
        <f ca="1" t="shared" si="15"/>
        <v>63.4225779175949</v>
      </c>
      <c r="D155" s="7">
        <f ca="1" t="shared" si="16"/>
        <v>0.636071076418466</v>
      </c>
      <c r="E155" s="7">
        <f ca="1" t="shared" si="17"/>
        <v>4.87211248879164</v>
      </c>
      <c r="F155" s="7">
        <f ca="1">E155*$B$3</f>
        <v>58.4653498654996</v>
      </c>
      <c r="G155" s="7">
        <f ca="1" t="shared" si="18"/>
        <v>4.9572280520952</v>
      </c>
      <c r="H155" s="7">
        <f ca="1" t="shared" si="19"/>
        <v>495.72280520952</v>
      </c>
    </row>
    <row r="156" spans="1:8">
      <c r="A156" s="7">
        <f t="shared" si="20"/>
        <v>142</v>
      </c>
      <c r="B156" s="7">
        <f ca="1" t="shared" si="14"/>
        <v>0.569013214081199</v>
      </c>
      <c r="C156" s="7">
        <f ca="1" t="shared" si="15"/>
        <v>65.1602152474155</v>
      </c>
      <c r="D156" s="7">
        <f ca="1" t="shared" si="16"/>
        <v>0.988297803370375</v>
      </c>
      <c r="E156" s="7">
        <f ca="1" t="shared" si="17"/>
        <v>5.71412152129953</v>
      </c>
      <c r="F156" s="7">
        <f ca="1">E156*$B$3</f>
        <v>68.5694582555944</v>
      </c>
      <c r="G156" s="7">
        <f ca="1" t="shared" si="18"/>
        <v>0</v>
      </c>
      <c r="H156" s="7">
        <f ca="1" t="shared" si="19"/>
        <v>0</v>
      </c>
    </row>
    <row r="157" spans="1:8">
      <c r="A157" s="7">
        <f t="shared" si="20"/>
        <v>143</v>
      </c>
      <c r="B157" s="7">
        <f ca="1" t="shared" si="14"/>
        <v>0.292578206893677</v>
      </c>
      <c r="C157" s="7">
        <f ca="1" t="shared" si="15"/>
        <v>61.9215438436543</v>
      </c>
      <c r="D157" s="7">
        <f ca="1" t="shared" si="16"/>
        <v>0.845746466159805</v>
      </c>
      <c r="E157" s="7">
        <f ca="1" t="shared" si="17"/>
        <v>5.16995208416408</v>
      </c>
      <c r="F157" s="7">
        <f ca="1">E157*$B$3</f>
        <v>62.0394250099689</v>
      </c>
      <c r="G157" s="7">
        <f ca="1" t="shared" si="18"/>
        <v>0</v>
      </c>
      <c r="H157" s="7">
        <f ca="1" t="shared" si="19"/>
        <v>0</v>
      </c>
    </row>
    <row r="158" spans="1:8">
      <c r="A158" s="7">
        <f t="shared" si="20"/>
        <v>144</v>
      </c>
      <c r="B158" s="7">
        <f ca="1" t="shared" si="14"/>
        <v>0.967944322501682</v>
      </c>
      <c r="C158" s="7">
        <f ca="1" t="shared" si="15"/>
        <v>78.7848529631659</v>
      </c>
      <c r="D158" s="7">
        <f ca="1" t="shared" si="16"/>
        <v>0.865328405149322</v>
      </c>
      <c r="E158" s="7">
        <f ca="1" t="shared" si="17"/>
        <v>5.26652036023569</v>
      </c>
      <c r="F158" s="7">
        <f ca="1">E158*$B$3</f>
        <v>63.1982443228283</v>
      </c>
      <c r="G158" s="7">
        <f ca="1" t="shared" si="18"/>
        <v>15.5866086403376</v>
      </c>
      <c r="H158" s="7">
        <f ca="1" t="shared" si="19"/>
        <v>1558.66086403376</v>
      </c>
    </row>
    <row r="159" spans="1:8">
      <c r="A159" s="7">
        <f t="shared" si="20"/>
        <v>145</v>
      </c>
      <c r="B159" s="7">
        <f ca="1" t="shared" si="14"/>
        <v>0.0568773599411643</v>
      </c>
      <c r="C159" s="7">
        <f ca="1" t="shared" si="15"/>
        <v>50.0632602004604</v>
      </c>
      <c r="D159" s="7">
        <f ca="1" t="shared" si="16"/>
        <v>0.929133981274184</v>
      </c>
      <c r="E159" s="7">
        <f ca="1" t="shared" si="17"/>
        <v>5.80900478513208</v>
      </c>
      <c r="F159" s="7">
        <f ca="1">E159*$B$3</f>
        <v>69.708057421585</v>
      </c>
      <c r="G159" s="7">
        <f ca="1" t="shared" si="18"/>
        <v>0</v>
      </c>
      <c r="H159" s="7">
        <f ca="1" t="shared" si="19"/>
        <v>0</v>
      </c>
    </row>
    <row r="160" spans="1:8">
      <c r="A160" s="7">
        <f t="shared" si="20"/>
        <v>146</v>
      </c>
      <c r="B160" s="7">
        <f ca="1" t="shared" si="14"/>
        <v>0.357293853977885</v>
      </c>
      <c r="C160" s="7">
        <f ca="1" t="shared" si="15"/>
        <v>64.3441919430652</v>
      </c>
      <c r="D160" s="7">
        <f ca="1" t="shared" si="16"/>
        <v>0.665922722974318</v>
      </c>
      <c r="E160" s="7">
        <f ca="1" t="shared" si="17"/>
        <v>4.75956806709833</v>
      </c>
      <c r="F160" s="7">
        <f ca="1">E160*$B$3</f>
        <v>57.11481680518</v>
      </c>
      <c r="G160" s="7">
        <f ca="1" t="shared" si="18"/>
        <v>7.22937513788526</v>
      </c>
      <c r="H160" s="7">
        <f ca="1" t="shared" si="19"/>
        <v>722.937513788526</v>
      </c>
    </row>
    <row r="161" spans="1:8">
      <c r="A161" s="7">
        <f t="shared" si="20"/>
        <v>147</v>
      </c>
      <c r="B161" s="7">
        <f ca="1" t="shared" si="14"/>
        <v>0.515923958089604</v>
      </c>
      <c r="C161" s="7">
        <f ca="1" t="shared" si="15"/>
        <v>62.4656126402384</v>
      </c>
      <c r="D161" s="7">
        <f ca="1" t="shared" si="16"/>
        <v>0.869496296976286</v>
      </c>
      <c r="E161" s="7">
        <f ca="1" t="shared" si="17"/>
        <v>5.42786284318184</v>
      </c>
      <c r="F161" s="7">
        <f ca="1">E161*$B$3</f>
        <v>65.1343541181821</v>
      </c>
      <c r="G161" s="7">
        <f ca="1" t="shared" si="18"/>
        <v>0</v>
      </c>
      <c r="H161" s="7">
        <f ca="1" t="shared" si="19"/>
        <v>0</v>
      </c>
    </row>
    <row r="162" spans="1:8">
      <c r="A162" s="7">
        <f t="shared" si="20"/>
        <v>148</v>
      </c>
      <c r="B162" s="7">
        <f ca="1" t="shared" si="14"/>
        <v>0.63617642322708</v>
      </c>
      <c r="C162" s="7">
        <f ca="1" t="shared" si="15"/>
        <v>69.6814603475502</v>
      </c>
      <c r="D162" s="7">
        <f ca="1" t="shared" si="16"/>
        <v>0.023460394092216</v>
      </c>
      <c r="E162" s="7">
        <f ca="1" t="shared" si="17"/>
        <v>4.34478311899464</v>
      </c>
      <c r="F162" s="7">
        <f ca="1">E162*$B$3</f>
        <v>52.1373974279357</v>
      </c>
      <c r="G162" s="7">
        <f ca="1" t="shared" si="18"/>
        <v>17.5440629196145</v>
      </c>
      <c r="H162" s="7">
        <f ca="1" t="shared" si="19"/>
        <v>1754.40629196145</v>
      </c>
    </row>
    <row r="163" spans="1:8">
      <c r="A163" s="7">
        <f t="shared" si="20"/>
        <v>149</v>
      </c>
      <c r="B163" s="7">
        <f ca="1" t="shared" si="14"/>
        <v>0.107116439563077</v>
      </c>
      <c r="C163" s="7">
        <f ca="1" t="shared" si="15"/>
        <v>55.9559243623976</v>
      </c>
      <c r="D163" s="7">
        <f ca="1" t="shared" si="16"/>
        <v>0.915354904250651</v>
      </c>
      <c r="E163" s="7">
        <f ca="1" t="shared" si="17"/>
        <v>5.84404609612551</v>
      </c>
      <c r="F163" s="7">
        <f ca="1">E163*$B$3</f>
        <v>70.1285531535061</v>
      </c>
      <c r="G163" s="7">
        <f ca="1" t="shared" si="18"/>
        <v>0</v>
      </c>
      <c r="H163" s="7">
        <f ca="1" t="shared" si="19"/>
        <v>0</v>
      </c>
    </row>
    <row r="164" spans="1:8">
      <c r="A164" s="7">
        <f t="shared" si="20"/>
        <v>150</v>
      </c>
      <c r="B164" s="7">
        <f ca="1" t="shared" si="14"/>
        <v>0.021895214035158</v>
      </c>
      <c r="C164" s="7">
        <f ca="1" t="shared" si="15"/>
        <v>52.1718857178854</v>
      </c>
      <c r="D164" s="7">
        <f ca="1" t="shared" si="16"/>
        <v>0.641364753766706</v>
      </c>
      <c r="E164" s="7">
        <f ca="1" t="shared" si="17"/>
        <v>4.8476575082756</v>
      </c>
      <c r="F164" s="7">
        <f ca="1">E164*$B$3</f>
        <v>58.1718900993072</v>
      </c>
      <c r="G164" s="7">
        <f ca="1" t="shared" si="18"/>
        <v>0</v>
      </c>
      <c r="H164" s="7">
        <f ca="1" t="shared" si="19"/>
        <v>0</v>
      </c>
    </row>
    <row r="165" spans="1:8">
      <c r="A165" s="7">
        <f t="shared" si="20"/>
        <v>151</v>
      </c>
      <c r="B165" s="7">
        <f ca="1" t="shared" si="14"/>
        <v>0.468616778446147</v>
      </c>
      <c r="C165" s="7">
        <f ca="1" t="shared" si="15"/>
        <v>60.7714323670787</v>
      </c>
      <c r="D165" s="7">
        <f ca="1" t="shared" si="16"/>
        <v>0.955374556258056</v>
      </c>
      <c r="E165" s="7">
        <f ca="1" t="shared" si="17"/>
        <v>5.80903609385035</v>
      </c>
      <c r="F165" s="7">
        <f ca="1">E165*$B$3</f>
        <v>69.7084331262043</v>
      </c>
      <c r="G165" s="7">
        <f ca="1" t="shared" si="18"/>
        <v>0</v>
      </c>
      <c r="H165" s="7">
        <f ca="1" t="shared" si="19"/>
        <v>0</v>
      </c>
    </row>
    <row r="166" spans="1:8">
      <c r="A166" s="7">
        <f t="shared" si="20"/>
        <v>152</v>
      </c>
      <c r="B166" s="7">
        <f ca="1" t="shared" si="14"/>
        <v>0.921590257640351</v>
      </c>
      <c r="C166" s="7">
        <f ca="1" t="shared" si="15"/>
        <v>78.8140374828088</v>
      </c>
      <c r="D166" s="7">
        <f ca="1" t="shared" si="16"/>
        <v>0.702964426923004</v>
      </c>
      <c r="E166" s="7">
        <f ca="1" t="shared" si="17"/>
        <v>5.15187367466236</v>
      </c>
      <c r="F166" s="7">
        <f ca="1">E166*$B$3</f>
        <v>61.8224840959483</v>
      </c>
      <c r="G166" s="7">
        <f ca="1" t="shared" si="18"/>
        <v>16.9915533868605</v>
      </c>
      <c r="H166" s="7">
        <f ca="1" t="shared" si="19"/>
        <v>1699.15533868605</v>
      </c>
    </row>
    <row r="167" spans="1:8">
      <c r="A167" s="7">
        <f t="shared" si="20"/>
        <v>153</v>
      </c>
      <c r="B167" s="7">
        <f ca="1" t="shared" si="14"/>
        <v>0.170498383672372</v>
      </c>
      <c r="C167" s="7">
        <f ca="1" t="shared" si="15"/>
        <v>58.8468432884367</v>
      </c>
      <c r="D167" s="7">
        <f ca="1" t="shared" si="16"/>
        <v>0.852765241919222</v>
      </c>
      <c r="E167" s="7">
        <f ca="1" t="shared" si="17"/>
        <v>5.46455183468723</v>
      </c>
      <c r="F167" s="7">
        <f ca="1">E167*$B$3</f>
        <v>65.5746220162468</v>
      </c>
      <c r="G167" s="7">
        <f ca="1" t="shared" si="18"/>
        <v>0</v>
      </c>
      <c r="H167" s="7">
        <f ca="1" t="shared" si="19"/>
        <v>0</v>
      </c>
    </row>
    <row r="168" spans="1:8">
      <c r="A168" s="7">
        <f t="shared" si="20"/>
        <v>154</v>
      </c>
      <c r="B168" s="7">
        <f ca="1" t="shared" si="14"/>
        <v>0.789743568817061</v>
      </c>
      <c r="C168" s="7">
        <f ca="1" t="shared" si="15"/>
        <v>67.4696116085244</v>
      </c>
      <c r="D168" s="7">
        <f ca="1" t="shared" si="16"/>
        <v>0.429734635137981</v>
      </c>
      <c r="E168" s="7">
        <f ca="1" t="shared" si="17"/>
        <v>4.5027908092318</v>
      </c>
      <c r="F168" s="7">
        <f ca="1">E168*$B$3</f>
        <v>54.0334897107816</v>
      </c>
      <c r="G168" s="7">
        <f ca="1" t="shared" si="18"/>
        <v>13.4361218977428</v>
      </c>
      <c r="H168" s="7">
        <f ca="1" t="shared" si="19"/>
        <v>1343.61218977428</v>
      </c>
    </row>
    <row r="169" spans="1:8">
      <c r="A169" s="7">
        <f t="shared" si="20"/>
        <v>155</v>
      </c>
      <c r="B169" s="7">
        <f ca="1" t="shared" si="14"/>
        <v>0.441514626936371</v>
      </c>
      <c r="C169" s="7">
        <f ca="1" t="shared" si="15"/>
        <v>63.9999621684915</v>
      </c>
      <c r="D169" s="7">
        <f ca="1" t="shared" si="16"/>
        <v>0.773561322002017</v>
      </c>
      <c r="E169" s="7">
        <f ca="1" t="shared" si="17"/>
        <v>5.33975361878452</v>
      </c>
      <c r="F169" s="7">
        <f ca="1">E169*$B$3</f>
        <v>64.0770434254142</v>
      </c>
      <c r="G169" s="7">
        <f ca="1" t="shared" si="18"/>
        <v>0</v>
      </c>
      <c r="H169" s="7">
        <f ca="1" t="shared" si="19"/>
        <v>0</v>
      </c>
    </row>
    <row r="170" spans="1:8">
      <c r="A170" s="7">
        <f t="shared" si="20"/>
        <v>156</v>
      </c>
      <c r="B170" s="7">
        <f ca="1" t="shared" si="14"/>
        <v>0.326127477973773</v>
      </c>
      <c r="C170" s="7">
        <f ca="1" t="shared" si="15"/>
        <v>62.7224027784406</v>
      </c>
      <c r="D170" s="7">
        <f ca="1" t="shared" si="16"/>
        <v>0.52621049980633</v>
      </c>
      <c r="E170" s="7">
        <f ca="1" t="shared" si="17"/>
        <v>4.96878749117399</v>
      </c>
      <c r="F170" s="7">
        <f ca="1">E170*$B$3</f>
        <v>59.6254498940879</v>
      </c>
      <c r="G170" s="7">
        <f ca="1" t="shared" si="18"/>
        <v>3.09695288435275</v>
      </c>
      <c r="H170" s="7">
        <f ca="1" t="shared" si="19"/>
        <v>309.695288435275</v>
      </c>
    </row>
    <row r="171" spans="1:8">
      <c r="A171" s="7">
        <f t="shared" si="20"/>
        <v>157</v>
      </c>
      <c r="B171" s="7">
        <f ca="1" t="shared" si="14"/>
        <v>0.969054877313853</v>
      </c>
      <c r="C171" s="7">
        <f ca="1" t="shared" si="15"/>
        <v>78.1812681095766</v>
      </c>
      <c r="D171" s="7">
        <f ca="1" t="shared" si="16"/>
        <v>0.637399856688198</v>
      </c>
      <c r="E171" s="7">
        <f ca="1" t="shared" si="17"/>
        <v>4.56206034706557</v>
      </c>
      <c r="F171" s="7">
        <f ca="1">E171*$B$3</f>
        <v>54.7447241647869</v>
      </c>
      <c r="G171" s="7">
        <f ca="1" t="shared" si="18"/>
        <v>23.4365439447897</v>
      </c>
      <c r="H171" s="7">
        <f ca="1" t="shared" si="19"/>
        <v>2343.65439447897</v>
      </c>
    </row>
    <row r="172" spans="1:8">
      <c r="A172" s="7">
        <f t="shared" si="20"/>
        <v>158</v>
      </c>
      <c r="B172" s="7">
        <f ca="1" t="shared" si="14"/>
        <v>0.116804876628414</v>
      </c>
      <c r="C172" s="7">
        <f ca="1" t="shared" si="15"/>
        <v>56.3866927814347</v>
      </c>
      <c r="D172" s="7">
        <f ca="1" t="shared" si="16"/>
        <v>0.0638779150804858</v>
      </c>
      <c r="E172" s="7">
        <f ca="1" t="shared" si="17"/>
        <v>4.34030449701797</v>
      </c>
      <c r="F172" s="7">
        <f ca="1">E172*$B$3</f>
        <v>52.0836539642156</v>
      </c>
      <c r="G172" s="7">
        <f ca="1" t="shared" si="18"/>
        <v>4.3030388172191</v>
      </c>
      <c r="H172" s="7">
        <f ca="1" t="shared" si="19"/>
        <v>430.30388172191</v>
      </c>
    </row>
    <row r="173" spans="1:8">
      <c r="A173" s="7">
        <f t="shared" si="20"/>
        <v>159</v>
      </c>
      <c r="B173" s="7">
        <f ca="1" t="shared" si="14"/>
        <v>0.565433746948471</v>
      </c>
      <c r="C173" s="7">
        <f ca="1" t="shared" si="15"/>
        <v>68.9253585739471</v>
      </c>
      <c r="D173" s="7">
        <f ca="1" t="shared" si="16"/>
        <v>0.563540849448654</v>
      </c>
      <c r="E173" s="7">
        <f ca="1" t="shared" si="17"/>
        <v>4.76170894593876</v>
      </c>
      <c r="F173" s="7">
        <f ca="1">E173*$B$3</f>
        <v>57.1405073512651</v>
      </c>
      <c r="G173" s="7">
        <f ca="1" t="shared" si="18"/>
        <v>11.784851222682</v>
      </c>
      <c r="H173" s="7">
        <f ca="1" t="shared" si="19"/>
        <v>1178.4851222682</v>
      </c>
    </row>
    <row r="174" spans="1:8">
      <c r="A174" s="7">
        <f t="shared" si="20"/>
        <v>160</v>
      </c>
      <c r="B174" s="7">
        <f ca="1" t="shared" si="14"/>
        <v>0.710259857092532</v>
      </c>
      <c r="C174" s="7">
        <f ca="1" t="shared" si="15"/>
        <v>66.0490024830561</v>
      </c>
      <c r="D174" s="7">
        <f ca="1" t="shared" si="16"/>
        <v>0.509482420352399</v>
      </c>
      <c r="E174" s="7">
        <f ca="1" t="shared" si="17"/>
        <v>4.91942216762243</v>
      </c>
      <c r="F174" s="7">
        <f ca="1">E174*$B$3</f>
        <v>59.0330660114691</v>
      </c>
      <c r="G174" s="7">
        <f ca="1" t="shared" si="18"/>
        <v>7.015936471587</v>
      </c>
      <c r="H174" s="7">
        <f ca="1" t="shared" si="19"/>
        <v>701.5936471587</v>
      </c>
    </row>
    <row r="175" spans="1:8">
      <c r="A175" s="7">
        <f t="shared" si="20"/>
        <v>161</v>
      </c>
      <c r="B175" s="7">
        <f ca="1" t="shared" si="14"/>
        <v>0.787082018033799</v>
      </c>
      <c r="C175" s="7">
        <f ca="1" t="shared" si="15"/>
        <v>67.7839219423162</v>
      </c>
      <c r="D175" s="7">
        <f ca="1" t="shared" si="16"/>
        <v>0.94782608453041</v>
      </c>
      <c r="E175" s="7">
        <f ca="1" t="shared" si="17"/>
        <v>5.90610692365136</v>
      </c>
      <c r="F175" s="7">
        <f ca="1">E175*$B$3</f>
        <v>70.8732830838164</v>
      </c>
      <c r="G175" s="7">
        <f ca="1" t="shared" si="18"/>
        <v>0</v>
      </c>
      <c r="H175" s="7">
        <f ca="1" t="shared" si="19"/>
        <v>0</v>
      </c>
    </row>
    <row r="176" spans="1:8">
      <c r="A176" s="7">
        <f t="shared" si="20"/>
        <v>162</v>
      </c>
      <c r="B176" s="7">
        <f ca="1" t="shared" si="14"/>
        <v>0.0907819662808396</v>
      </c>
      <c r="C176" s="7">
        <f ca="1" t="shared" si="15"/>
        <v>54.3239458324436</v>
      </c>
      <c r="D176" s="7">
        <f ca="1" t="shared" si="16"/>
        <v>0.751457553113366</v>
      </c>
      <c r="E176" s="7">
        <f ca="1" t="shared" si="17"/>
        <v>5.40160651739002</v>
      </c>
      <c r="F176" s="7">
        <f ca="1">E176*$B$3</f>
        <v>64.8192782086803</v>
      </c>
      <c r="G176" s="7">
        <f ca="1" t="shared" si="18"/>
        <v>0</v>
      </c>
      <c r="H176" s="7">
        <f ca="1" t="shared" si="19"/>
        <v>0</v>
      </c>
    </row>
    <row r="177" spans="1:8">
      <c r="A177" s="7">
        <f t="shared" si="20"/>
        <v>163</v>
      </c>
      <c r="B177" s="7">
        <f ca="1" t="shared" si="14"/>
        <v>0.574935315020988</v>
      </c>
      <c r="C177" s="7">
        <f ca="1" t="shared" si="15"/>
        <v>68.5172663393924</v>
      </c>
      <c r="D177" s="7">
        <f ca="1" t="shared" si="16"/>
        <v>0.0685805892991698</v>
      </c>
      <c r="E177" s="7">
        <f ca="1" t="shared" si="17"/>
        <v>4.13247648722039</v>
      </c>
      <c r="F177" s="7">
        <f ca="1">E177*$B$3</f>
        <v>49.5897178466447</v>
      </c>
      <c r="G177" s="7">
        <f ca="1" t="shared" si="18"/>
        <v>18.9275484927477</v>
      </c>
      <c r="H177" s="7">
        <f ca="1" t="shared" si="19"/>
        <v>1892.75484927477</v>
      </c>
    </row>
    <row r="178" spans="1:8">
      <c r="A178" s="7">
        <f t="shared" si="20"/>
        <v>164</v>
      </c>
      <c r="B178" s="7">
        <f ca="1" t="shared" si="14"/>
        <v>0.053185630682778</v>
      </c>
      <c r="C178" s="7">
        <f ca="1" t="shared" si="15"/>
        <v>53.226243875203</v>
      </c>
      <c r="D178" s="7">
        <f ca="1" t="shared" si="16"/>
        <v>0.202165723933155</v>
      </c>
      <c r="E178" s="7">
        <f ca="1" t="shared" si="17"/>
        <v>4.44046573116604</v>
      </c>
      <c r="F178" s="7">
        <f ca="1">E178*$B$3</f>
        <v>53.2855887739925</v>
      </c>
      <c r="G178" s="7">
        <f ca="1" t="shared" si="18"/>
        <v>0</v>
      </c>
      <c r="H178" s="7">
        <f ca="1" t="shared" si="19"/>
        <v>0</v>
      </c>
    </row>
    <row r="179" spans="1:8">
      <c r="A179" s="7">
        <f t="shared" si="20"/>
        <v>165</v>
      </c>
      <c r="B179" s="7">
        <f ca="1" t="shared" si="14"/>
        <v>0.954196209945374</v>
      </c>
      <c r="C179" s="7">
        <f ca="1" t="shared" si="15"/>
        <v>75.0890383423411</v>
      </c>
      <c r="D179" s="7">
        <f ca="1" t="shared" si="16"/>
        <v>0.632093657099304</v>
      </c>
      <c r="E179" s="7">
        <f ca="1" t="shared" si="17"/>
        <v>4.84417201657059</v>
      </c>
      <c r="F179" s="7">
        <f ca="1">E179*$B$3</f>
        <v>58.1300641988471</v>
      </c>
      <c r="G179" s="7">
        <f ca="1" t="shared" si="18"/>
        <v>16.958974143494</v>
      </c>
      <c r="H179" s="7">
        <f ca="1" t="shared" si="19"/>
        <v>1695.8974143494</v>
      </c>
    </row>
    <row r="180" spans="1:8">
      <c r="A180" s="7">
        <f t="shared" si="20"/>
        <v>166</v>
      </c>
      <c r="B180" s="7">
        <f ca="1" t="shared" si="14"/>
        <v>0.987589953927445</v>
      </c>
      <c r="C180" s="7">
        <f ca="1" t="shared" si="15"/>
        <v>83.2567321892671</v>
      </c>
      <c r="D180" s="7">
        <f ca="1" t="shared" si="16"/>
        <v>0.924342853719509</v>
      </c>
      <c r="E180" s="7">
        <f ca="1" t="shared" si="17"/>
        <v>5.80899041581693</v>
      </c>
      <c r="F180" s="7">
        <f ca="1">E180*$B$3</f>
        <v>69.7078849898031</v>
      </c>
      <c r="G180" s="7">
        <f ca="1" t="shared" si="18"/>
        <v>13.548847199464</v>
      </c>
      <c r="H180" s="7">
        <f ca="1" t="shared" si="19"/>
        <v>1354.8847199464</v>
      </c>
    </row>
    <row r="181" spans="1:8">
      <c r="A181" s="7">
        <f t="shared" si="20"/>
        <v>167</v>
      </c>
      <c r="B181" s="7">
        <f ca="1" t="shared" si="14"/>
        <v>0.676145770048432</v>
      </c>
      <c r="C181" s="7">
        <f ca="1" t="shared" si="15"/>
        <v>67.5049475226209</v>
      </c>
      <c r="D181" s="7">
        <f ca="1" t="shared" si="16"/>
        <v>0.412570680294804</v>
      </c>
      <c r="E181" s="7">
        <f ca="1" t="shared" si="17"/>
        <v>4.88513916489843</v>
      </c>
      <c r="F181" s="7">
        <f ca="1">E181*$B$3</f>
        <v>58.6216699787812</v>
      </c>
      <c r="G181" s="7">
        <f ca="1" t="shared" si="18"/>
        <v>8.88327754383971</v>
      </c>
      <c r="H181" s="7">
        <f ca="1" t="shared" si="19"/>
        <v>888.327754383971</v>
      </c>
    </row>
    <row r="182" spans="1:8">
      <c r="A182" s="7">
        <f t="shared" si="20"/>
        <v>168</v>
      </c>
      <c r="B182" s="7">
        <f ca="1" t="shared" si="14"/>
        <v>0.810899744105815</v>
      </c>
      <c r="C182" s="7">
        <f ca="1" t="shared" si="15"/>
        <v>69.2086272945841</v>
      </c>
      <c r="D182" s="7">
        <f ca="1" t="shared" si="16"/>
        <v>0.736992441457552</v>
      </c>
      <c r="E182" s="7">
        <f ca="1" t="shared" si="17"/>
        <v>5.05735345342654</v>
      </c>
      <c r="F182" s="7">
        <f ca="1">E182*$B$3</f>
        <v>60.6882414411185</v>
      </c>
      <c r="G182" s="7">
        <f ca="1" t="shared" si="18"/>
        <v>8.52038585346557</v>
      </c>
      <c r="H182" s="7">
        <f ca="1" t="shared" si="19"/>
        <v>852.038585346557</v>
      </c>
    </row>
    <row r="183" spans="1:8">
      <c r="A183" s="7">
        <f t="shared" si="20"/>
        <v>169</v>
      </c>
      <c r="B183" s="7">
        <f ca="1" t="shared" si="14"/>
        <v>0.788233742813084</v>
      </c>
      <c r="C183" s="7">
        <f ca="1" t="shared" si="15"/>
        <v>69.4567884300419</v>
      </c>
      <c r="D183" s="7">
        <f ca="1" t="shared" si="16"/>
        <v>0.633044593962371</v>
      </c>
      <c r="E183" s="7">
        <f ca="1" t="shared" si="17"/>
        <v>4.96154696450145</v>
      </c>
      <c r="F183" s="7">
        <f ca="1">E183*$B$3</f>
        <v>59.5385635740174</v>
      </c>
      <c r="G183" s="7">
        <f ca="1" t="shared" si="18"/>
        <v>9.91822485602449</v>
      </c>
      <c r="H183" s="7">
        <f ca="1" t="shared" si="19"/>
        <v>991.822485602449</v>
      </c>
    </row>
    <row r="184" spans="1:8">
      <c r="A184" s="7">
        <f t="shared" si="20"/>
        <v>170</v>
      </c>
      <c r="B184" s="7">
        <f ca="1" t="shared" si="14"/>
        <v>0.906546861453021</v>
      </c>
      <c r="C184" s="7">
        <f ca="1" t="shared" si="15"/>
        <v>77.394346795304</v>
      </c>
      <c r="D184" s="7">
        <f ca="1" t="shared" si="16"/>
        <v>0.913384065056285</v>
      </c>
      <c r="E184" s="7">
        <f ca="1" t="shared" si="17"/>
        <v>5.95033295372633</v>
      </c>
      <c r="F184" s="7">
        <f ca="1">E184*$B$3</f>
        <v>71.4039954447159</v>
      </c>
      <c r="G184" s="7">
        <f ca="1" t="shared" si="18"/>
        <v>5.99035135058807</v>
      </c>
      <c r="H184" s="7">
        <f ca="1" t="shared" si="19"/>
        <v>599.035135058807</v>
      </c>
    </row>
    <row r="185" spans="1:8">
      <c r="A185" s="7">
        <f t="shared" si="20"/>
        <v>171</v>
      </c>
      <c r="B185" s="7">
        <f ca="1" t="shared" si="14"/>
        <v>0.139328733251183</v>
      </c>
      <c r="C185" s="7">
        <f ca="1" t="shared" si="15"/>
        <v>59.2547997733988</v>
      </c>
      <c r="D185" s="7">
        <f ca="1" t="shared" si="16"/>
        <v>0.924690832488091</v>
      </c>
      <c r="E185" s="7">
        <f ca="1" t="shared" si="17"/>
        <v>5.98410558361008</v>
      </c>
      <c r="F185" s="7">
        <f ca="1">E185*$B$3</f>
        <v>71.8092670033209</v>
      </c>
      <c r="G185" s="7">
        <f ca="1" t="shared" si="18"/>
        <v>0</v>
      </c>
      <c r="H185" s="7">
        <f ca="1" t="shared" si="19"/>
        <v>0</v>
      </c>
    </row>
    <row r="186" spans="1:8">
      <c r="A186" s="7">
        <f t="shared" si="20"/>
        <v>172</v>
      </c>
      <c r="B186" s="7">
        <f ca="1" t="shared" si="14"/>
        <v>0.217733295038246</v>
      </c>
      <c r="C186" s="7">
        <f ca="1" t="shared" si="15"/>
        <v>55.8579670142975</v>
      </c>
      <c r="D186" s="7">
        <f ca="1" t="shared" si="16"/>
        <v>0.811199879424169</v>
      </c>
      <c r="E186" s="7">
        <f ca="1" t="shared" si="17"/>
        <v>5.01584303618794</v>
      </c>
      <c r="F186" s="7">
        <f ca="1">E186*$B$3</f>
        <v>60.1901164342553</v>
      </c>
      <c r="G186" s="7">
        <f ca="1" t="shared" si="18"/>
        <v>0</v>
      </c>
      <c r="H186" s="7">
        <f ca="1" t="shared" si="19"/>
        <v>0</v>
      </c>
    </row>
    <row r="187" spans="1:8">
      <c r="A187" s="7">
        <f t="shared" si="20"/>
        <v>173</v>
      </c>
      <c r="B187" s="7">
        <f ca="1" t="shared" si="14"/>
        <v>0.385442769460939</v>
      </c>
      <c r="C187" s="7">
        <f ca="1" t="shared" si="15"/>
        <v>60.4323853521358</v>
      </c>
      <c r="D187" s="7">
        <f ca="1" t="shared" si="16"/>
        <v>0.743543826558577</v>
      </c>
      <c r="E187" s="7">
        <f ca="1" t="shared" si="17"/>
        <v>5.34221121768104</v>
      </c>
      <c r="F187" s="7">
        <f ca="1">E187*$B$3</f>
        <v>64.1065346121725</v>
      </c>
      <c r="G187" s="7">
        <f ca="1" t="shared" si="18"/>
        <v>0</v>
      </c>
      <c r="H187" s="7">
        <f ca="1" t="shared" si="19"/>
        <v>0</v>
      </c>
    </row>
    <row r="188" spans="1:8">
      <c r="A188" s="7">
        <f t="shared" si="20"/>
        <v>174</v>
      </c>
      <c r="B188" s="7">
        <f ca="1" t="shared" si="14"/>
        <v>0.91290096691481</v>
      </c>
      <c r="C188" s="7">
        <f ca="1" t="shared" si="15"/>
        <v>78.8458199205245</v>
      </c>
      <c r="D188" s="7">
        <f ca="1" t="shared" si="16"/>
        <v>0.317670825325571</v>
      </c>
      <c r="E188" s="7">
        <f ca="1" t="shared" si="17"/>
        <v>4.99124752300099</v>
      </c>
      <c r="F188" s="7">
        <f ca="1">E188*$B$3</f>
        <v>59.8949702760119</v>
      </c>
      <c r="G188" s="7">
        <f ca="1" t="shared" si="18"/>
        <v>18.9508496445126</v>
      </c>
      <c r="H188" s="7">
        <f ca="1" t="shared" si="19"/>
        <v>1895.08496445126</v>
      </c>
    </row>
    <row r="189" spans="1:8">
      <c r="A189" s="7">
        <f t="shared" si="20"/>
        <v>175</v>
      </c>
      <c r="B189" s="7">
        <f ca="1" t="shared" si="14"/>
        <v>0.72580692704147</v>
      </c>
      <c r="C189" s="7">
        <f ca="1" t="shared" si="15"/>
        <v>69.9281658327779</v>
      </c>
      <c r="D189" s="7">
        <f ca="1" t="shared" si="16"/>
        <v>0.562947118427343</v>
      </c>
      <c r="E189" s="7">
        <f ca="1" t="shared" si="17"/>
        <v>4.94604042980078</v>
      </c>
      <c r="F189" s="7">
        <f ca="1">E189*$B$3</f>
        <v>59.3524851576094</v>
      </c>
      <c r="G189" s="7">
        <f ca="1" t="shared" si="18"/>
        <v>10.5756806751685</v>
      </c>
      <c r="H189" s="7">
        <f ca="1" t="shared" si="19"/>
        <v>1057.56806751685</v>
      </c>
    </row>
    <row r="190" spans="1:8">
      <c r="A190" s="7">
        <f t="shared" si="20"/>
        <v>176</v>
      </c>
      <c r="B190" s="7">
        <f ca="1" t="shared" si="14"/>
        <v>0.944188888938069</v>
      </c>
      <c r="C190" s="7">
        <f ca="1" t="shared" si="15"/>
        <v>77.0037108278285</v>
      </c>
      <c r="D190" s="7">
        <f ca="1" t="shared" si="16"/>
        <v>0.165371109597771</v>
      </c>
      <c r="E190" s="7">
        <f ca="1" t="shared" si="17"/>
        <v>4.42196668856419</v>
      </c>
      <c r="F190" s="7">
        <f ca="1">E190*$B$3</f>
        <v>53.0636002627702</v>
      </c>
      <c r="G190" s="7">
        <f ca="1" t="shared" si="18"/>
        <v>23.9401105650582</v>
      </c>
      <c r="H190" s="7">
        <f ca="1" t="shared" si="19"/>
        <v>2394.01105650582</v>
      </c>
    </row>
    <row r="191" spans="1:8">
      <c r="A191" s="7">
        <f t="shared" si="20"/>
        <v>177</v>
      </c>
      <c r="B191" s="7">
        <f ca="1" t="shared" si="14"/>
        <v>0.943398730536512</v>
      </c>
      <c r="C191" s="7">
        <f ca="1" t="shared" si="15"/>
        <v>78.1824579503271</v>
      </c>
      <c r="D191" s="7">
        <f ca="1" t="shared" si="16"/>
        <v>0.546828677909465</v>
      </c>
      <c r="E191" s="7">
        <f ca="1" t="shared" si="17"/>
        <v>4.91443346757293</v>
      </c>
      <c r="F191" s="7">
        <f ca="1">E191*$B$3</f>
        <v>58.9732016108752</v>
      </c>
      <c r="G191" s="7">
        <f ca="1" t="shared" si="18"/>
        <v>19.209256339452</v>
      </c>
      <c r="H191" s="7">
        <f ca="1" t="shared" si="19"/>
        <v>1920.9256339452</v>
      </c>
    </row>
    <row r="192" spans="1:8">
      <c r="A192" s="7">
        <f t="shared" si="20"/>
        <v>178</v>
      </c>
      <c r="B192" s="7">
        <f ca="1" t="shared" si="14"/>
        <v>0.838220858143377</v>
      </c>
      <c r="C192" s="7">
        <f ca="1" t="shared" si="15"/>
        <v>69.9410916000387</v>
      </c>
      <c r="D192" s="7">
        <f ca="1" t="shared" si="16"/>
        <v>0.591923598374685</v>
      </c>
      <c r="E192" s="7">
        <f ca="1" t="shared" si="17"/>
        <v>4.94839253748408</v>
      </c>
      <c r="F192" s="7">
        <f ca="1">E192*$B$3</f>
        <v>59.380710449809</v>
      </c>
      <c r="G192" s="7">
        <f ca="1" t="shared" si="18"/>
        <v>10.5603811502297</v>
      </c>
      <c r="H192" s="7">
        <f ca="1" t="shared" si="19"/>
        <v>1056.03811502297</v>
      </c>
    </row>
    <row r="193" spans="1:8">
      <c r="A193" s="7">
        <f t="shared" si="20"/>
        <v>179</v>
      </c>
      <c r="B193" s="7">
        <f ca="1" t="shared" si="14"/>
        <v>0.339124094172652</v>
      </c>
      <c r="C193" s="7">
        <f ca="1" t="shared" si="15"/>
        <v>61.4184584387192</v>
      </c>
      <c r="D193" s="7">
        <f ca="1" t="shared" si="16"/>
        <v>0.834425348985429</v>
      </c>
      <c r="E193" s="7">
        <f ca="1" t="shared" si="17"/>
        <v>5.31941557270351</v>
      </c>
      <c r="F193" s="7">
        <f ca="1">E193*$B$3</f>
        <v>63.8329868724421</v>
      </c>
      <c r="G193" s="7">
        <f ca="1" t="shared" si="18"/>
        <v>0</v>
      </c>
      <c r="H193" s="7">
        <f ca="1" t="shared" si="19"/>
        <v>0</v>
      </c>
    </row>
    <row r="194" spans="1:8">
      <c r="A194" s="7">
        <f t="shared" si="20"/>
        <v>180</v>
      </c>
      <c r="B194" s="7">
        <f ca="1" t="shared" si="14"/>
        <v>0.671843838863868</v>
      </c>
      <c r="C194" s="7">
        <f ca="1" t="shared" si="15"/>
        <v>66.3685444685856</v>
      </c>
      <c r="D194" s="7">
        <f ca="1" t="shared" si="16"/>
        <v>0.314104679287554</v>
      </c>
      <c r="E194" s="7">
        <f ca="1" t="shared" si="17"/>
        <v>4.97020164951422</v>
      </c>
      <c r="F194" s="7">
        <f ca="1">E194*$B$3</f>
        <v>59.6424197941706</v>
      </c>
      <c r="G194" s="7">
        <f ca="1" t="shared" si="18"/>
        <v>6.72612467441498</v>
      </c>
      <c r="H194" s="7">
        <f ca="1" t="shared" si="19"/>
        <v>672.612467441498</v>
      </c>
    </row>
    <row r="195" spans="1:8">
      <c r="A195" s="7">
        <f t="shared" si="20"/>
        <v>181</v>
      </c>
      <c r="B195" s="7">
        <f ca="1" t="shared" si="14"/>
        <v>0.570262178545692</v>
      </c>
      <c r="C195" s="7">
        <f ca="1" t="shared" si="15"/>
        <v>65.0739811824982</v>
      </c>
      <c r="D195" s="7">
        <f ca="1" t="shared" si="16"/>
        <v>0.00106587691660742</v>
      </c>
      <c r="E195" s="7">
        <f ca="1" t="shared" si="17"/>
        <v>4.15634747462785</v>
      </c>
      <c r="F195" s="7">
        <f ca="1">E195*$B$3</f>
        <v>49.8761696955342</v>
      </c>
      <c r="G195" s="7">
        <f ca="1" t="shared" si="18"/>
        <v>15.1978114869641</v>
      </c>
      <c r="H195" s="7">
        <f ca="1" t="shared" si="19"/>
        <v>1519.78114869641</v>
      </c>
    </row>
    <row r="196" spans="1:8">
      <c r="A196" s="7">
        <f t="shared" si="20"/>
        <v>182</v>
      </c>
      <c r="B196" s="7">
        <f ca="1" t="shared" si="14"/>
        <v>0.392992933447234</v>
      </c>
      <c r="C196" s="7">
        <f ca="1" t="shared" si="15"/>
        <v>62.0768203448088</v>
      </c>
      <c r="D196" s="7">
        <f ca="1" t="shared" si="16"/>
        <v>0.739167068379063</v>
      </c>
      <c r="E196" s="7">
        <f ca="1" t="shared" si="17"/>
        <v>5.09638366429522</v>
      </c>
      <c r="F196" s="7">
        <f ca="1">E196*$B$3</f>
        <v>61.1566039715426</v>
      </c>
      <c r="G196" s="7">
        <f ca="1" t="shared" si="18"/>
        <v>0.92021637326625</v>
      </c>
      <c r="H196" s="7">
        <f ca="1" t="shared" si="19"/>
        <v>92.021637326625</v>
      </c>
    </row>
    <row r="197" spans="1:8">
      <c r="A197" s="7">
        <f t="shared" si="20"/>
        <v>183</v>
      </c>
      <c r="B197" s="7">
        <f ca="1" t="shared" si="14"/>
        <v>0.249783842643917</v>
      </c>
      <c r="C197" s="7">
        <f ca="1" t="shared" si="15"/>
        <v>57.452948931662</v>
      </c>
      <c r="D197" s="7">
        <f ca="1" t="shared" si="16"/>
        <v>0.724770543959085</v>
      </c>
      <c r="E197" s="7">
        <f ca="1" t="shared" si="17"/>
        <v>5.35701174064285</v>
      </c>
      <c r="F197" s="7">
        <f ca="1">E197*$B$3</f>
        <v>64.2841408877141</v>
      </c>
      <c r="G197" s="7">
        <f ca="1" t="shared" si="18"/>
        <v>0</v>
      </c>
      <c r="H197" s="7">
        <f ca="1" t="shared" si="19"/>
        <v>0</v>
      </c>
    </row>
    <row r="198" spans="1:8">
      <c r="A198" s="7">
        <f t="shared" si="20"/>
        <v>184</v>
      </c>
      <c r="B198" s="7">
        <f ca="1" t="shared" si="14"/>
        <v>0.951469359501754</v>
      </c>
      <c r="C198" s="7">
        <f ca="1" t="shared" si="15"/>
        <v>78.6234808825899</v>
      </c>
      <c r="D198" s="7">
        <f ca="1" t="shared" si="16"/>
        <v>0.890403228373787</v>
      </c>
      <c r="E198" s="7">
        <f ca="1" t="shared" si="17"/>
        <v>5.02499288113025</v>
      </c>
      <c r="F198" s="7">
        <f ca="1">E198*$B$3</f>
        <v>60.299914573563</v>
      </c>
      <c r="G198" s="7">
        <f ca="1" t="shared" si="18"/>
        <v>18.3235663090269</v>
      </c>
      <c r="H198" s="7">
        <f ca="1" t="shared" si="19"/>
        <v>1832.35663090269</v>
      </c>
    </row>
    <row r="199" spans="1:8">
      <c r="A199" s="7">
        <f t="shared" si="20"/>
        <v>185</v>
      </c>
      <c r="B199" s="7">
        <f ca="1" t="shared" si="14"/>
        <v>0.0687276479774539</v>
      </c>
      <c r="C199" s="7">
        <f ca="1" t="shared" si="15"/>
        <v>50.4446510462311</v>
      </c>
      <c r="D199" s="7">
        <f ca="1" t="shared" si="16"/>
        <v>0.89151800541059</v>
      </c>
      <c r="E199" s="7">
        <f ca="1" t="shared" si="17"/>
        <v>5.48213714489051</v>
      </c>
      <c r="F199" s="7">
        <f ca="1">E199*$B$3</f>
        <v>65.7856457386862</v>
      </c>
      <c r="G199" s="7">
        <f ca="1" t="shared" si="18"/>
        <v>0</v>
      </c>
      <c r="H199" s="7">
        <f ca="1" t="shared" si="19"/>
        <v>0</v>
      </c>
    </row>
    <row r="200" spans="1:8">
      <c r="A200" s="7">
        <f t="shared" si="20"/>
        <v>186</v>
      </c>
      <c r="B200" s="7">
        <f ca="1" t="shared" si="14"/>
        <v>0.631004932467038</v>
      </c>
      <c r="C200" s="7">
        <f ca="1" t="shared" si="15"/>
        <v>68.4275396322184</v>
      </c>
      <c r="D200" s="7">
        <f ca="1" t="shared" si="16"/>
        <v>0.457898049548419</v>
      </c>
      <c r="E200" s="7">
        <f ca="1" t="shared" si="17"/>
        <v>4.5518216244536</v>
      </c>
      <c r="F200" s="7">
        <f ca="1">E200*$B$3</f>
        <v>54.6218594934432</v>
      </c>
      <c r="G200" s="7">
        <f ca="1" t="shared" si="18"/>
        <v>13.8056801387752</v>
      </c>
      <c r="H200" s="7">
        <f ca="1" t="shared" si="19"/>
        <v>1380.56801387752</v>
      </c>
    </row>
    <row r="201" spans="1:8">
      <c r="A201" s="7">
        <f t="shared" si="20"/>
        <v>187</v>
      </c>
      <c r="B201" s="7">
        <f ca="1" t="shared" si="14"/>
        <v>0.761844097820407</v>
      </c>
      <c r="C201" s="7">
        <f ca="1" t="shared" si="15"/>
        <v>65.7107961842467</v>
      </c>
      <c r="D201" s="7">
        <f ca="1" t="shared" si="16"/>
        <v>0.0606295370222789</v>
      </c>
      <c r="E201" s="7">
        <f ca="1" t="shared" si="17"/>
        <v>4.02551819022062</v>
      </c>
      <c r="F201" s="7">
        <f ca="1">E201*$B$3</f>
        <v>48.3062182826475</v>
      </c>
      <c r="G201" s="7">
        <f ca="1" t="shared" si="18"/>
        <v>17.4045779015992</v>
      </c>
      <c r="H201" s="7">
        <f ca="1" t="shared" si="19"/>
        <v>1740.45779015992</v>
      </c>
    </row>
    <row r="202" spans="1:8">
      <c r="A202" s="7">
        <f t="shared" si="20"/>
        <v>188</v>
      </c>
      <c r="B202" s="7">
        <f ca="1" t="shared" si="14"/>
        <v>0.756421116141103</v>
      </c>
      <c r="C202" s="7">
        <f ca="1" t="shared" si="15"/>
        <v>65.544588290335</v>
      </c>
      <c r="D202" s="7">
        <f ca="1" t="shared" si="16"/>
        <v>0.843589877953752</v>
      </c>
      <c r="E202" s="7">
        <f ca="1" t="shared" si="17"/>
        <v>5.16393323392289</v>
      </c>
      <c r="F202" s="7">
        <f ca="1">E202*$B$3</f>
        <v>61.9671988070747</v>
      </c>
      <c r="G202" s="7">
        <f ca="1" t="shared" si="18"/>
        <v>3.57738948326029</v>
      </c>
      <c r="H202" s="7">
        <f ca="1" t="shared" si="19"/>
        <v>357.738948326029</v>
      </c>
    </row>
    <row r="203" spans="1:8">
      <c r="A203" s="7">
        <f t="shared" si="20"/>
        <v>189</v>
      </c>
      <c r="B203" s="7">
        <f ca="1" t="shared" si="14"/>
        <v>0.887768848702284</v>
      </c>
      <c r="C203" s="7">
        <f ca="1" t="shared" si="15"/>
        <v>69.4756686679627</v>
      </c>
      <c r="D203" s="7">
        <f ca="1" t="shared" si="16"/>
        <v>0.24369858859491</v>
      </c>
      <c r="E203" s="7">
        <f ca="1" t="shared" si="17"/>
        <v>4.12471343880534</v>
      </c>
      <c r="F203" s="7">
        <f ca="1">E203*$B$3</f>
        <v>49.4965612656641</v>
      </c>
      <c r="G203" s="7">
        <f ca="1" t="shared" si="18"/>
        <v>19.9791074022986</v>
      </c>
      <c r="H203" s="7">
        <f ca="1" t="shared" si="19"/>
        <v>1997.91074022986</v>
      </c>
    </row>
    <row r="204" spans="1:8">
      <c r="A204" s="7">
        <f t="shared" si="20"/>
        <v>190</v>
      </c>
      <c r="B204" s="7">
        <f ca="1" t="shared" si="14"/>
        <v>0.263004877974161</v>
      </c>
      <c r="C204" s="7">
        <f ca="1" t="shared" si="15"/>
        <v>63.3419034424463</v>
      </c>
      <c r="D204" s="7">
        <f ca="1" t="shared" si="16"/>
        <v>0.430880883156634</v>
      </c>
      <c r="E204" s="7">
        <f ca="1" t="shared" si="17"/>
        <v>4.87616094756756</v>
      </c>
      <c r="F204" s="7">
        <f ca="1">E204*$B$3</f>
        <v>58.5139313708108</v>
      </c>
      <c r="G204" s="7">
        <f ca="1" t="shared" si="18"/>
        <v>4.82797207163551</v>
      </c>
      <c r="H204" s="7">
        <f ca="1" t="shared" si="19"/>
        <v>482.797207163551</v>
      </c>
    </row>
    <row r="205" spans="1:8">
      <c r="A205" s="7">
        <f t="shared" si="20"/>
        <v>191</v>
      </c>
      <c r="B205" s="7">
        <f ca="1" t="shared" si="14"/>
        <v>0.781254335040787</v>
      </c>
      <c r="C205" s="7">
        <f ca="1" t="shared" si="15"/>
        <v>67.1721077479357</v>
      </c>
      <c r="D205" s="7">
        <f ca="1" t="shared" si="16"/>
        <v>0.972898156196743</v>
      </c>
      <c r="E205" s="7">
        <f ca="1" t="shared" si="17"/>
        <v>5.65519584098908</v>
      </c>
      <c r="F205" s="7">
        <f ca="1">E205*$B$3</f>
        <v>67.862350091869</v>
      </c>
      <c r="G205" s="7">
        <f ca="1" t="shared" si="18"/>
        <v>0</v>
      </c>
      <c r="H205" s="7">
        <f ca="1" t="shared" si="19"/>
        <v>0</v>
      </c>
    </row>
    <row r="206" spans="1:8">
      <c r="A206" s="7">
        <f t="shared" si="20"/>
        <v>192</v>
      </c>
      <c r="B206" s="7">
        <f ca="1" t="shared" si="14"/>
        <v>0.711251919712001</v>
      </c>
      <c r="C206" s="7">
        <f ca="1" t="shared" si="15"/>
        <v>69.4243452577835</v>
      </c>
      <c r="D206" s="7">
        <f ca="1" t="shared" si="16"/>
        <v>0.64114252694658</v>
      </c>
      <c r="E206" s="7">
        <f ca="1" t="shared" si="17"/>
        <v>4.50371655395762</v>
      </c>
      <c r="F206" s="7">
        <f ca="1">E206*$B$3</f>
        <v>54.0445986474914</v>
      </c>
      <c r="G206" s="7">
        <f ca="1" t="shared" si="18"/>
        <v>15.3797466102921</v>
      </c>
      <c r="H206" s="7">
        <f ca="1" t="shared" si="19"/>
        <v>1537.97466102921</v>
      </c>
    </row>
    <row r="207" spans="1:8">
      <c r="A207" s="7">
        <f t="shared" si="20"/>
        <v>193</v>
      </c>
      <c r="B207" s="7">
        <f ca="1" t="shared" ref="B207:B264" si="21">RAND()</f>
        <v>0.156603184632162</v>
      </c>
      <c r="C207" s="7">
        <f ca="1" t="shared" ref="C207:C264" si="22">VLOOKUP(B207,$F$7:$H$12,2,TRUE())+(RAND()*(VLOOKUP(B207,$F$7:$H$12,3,TRUE())-VLOOKUP(B207,$F$7:$H$12,2,TRUE())))</f>
        <v>59.2300954690812</v>
      </c>
      <c r="D207" s="7">
        <f ca="1" t="shared" ref="D207:D264" si="23">RAND()</f>
        <v>0.10460328502647</v>
      </c>
      <c r="E207" s="7">
        <f ca="1" t="shared" ref="E207:E264" si="24">VLOOKUP(D207,$K$7:$M$10,2,TRUE())+(RAND()*(VLOOKUP(D207,$K$7:$M$10,3,TRUE())-VLOOKUP(D207,$K$7:$M$10,2,TRUE())))</f>
        <v>4.49393700550464</v>
      </c>
      <c r="F207" s="7">
        <f ca="1">E207*$B$3</f>
        <v>53.9272440660556</v>
      </c>
      <c r="G207" s="7">
        <f ca="1" t="shared" ref="G207:G264" si="25">MAX(C207-F207,0)</f>
        <v>5.30285140302558</v>
      </c>
      <c r="H207" s="7">
        <f ca="1" t="shared" ref="H207:H264" si="26">G207*100</f>
        <v>530.285140302558</v>
      </c>
    </row>
    <row r="208" spans="1:8">
      <c r="A208" s="7">
        <f t="shared" ref="A208:A264" si="27">A207+1</f>
        <v>194</v>
      </c>
      <c r="B208" s="7">
        <f ca="1" t="shared" si="21"/>
        <v>0.481438672159375</v>
      </c>
      <c r="C208" s="7">
        <f ca="1" t="shared" si="22"/>
        <v>60.8451305852615</v>
      </c>
      <c r="D208" s="7">
        <f ca="1" t="shared" si="23"/>
        <v>0.208869276027808</v>
      </c>
      <c r="E208" s="7">
        <f ca="1" t="shared" si="24"/>
        <v>4.04122406231874</v>
      </c>
      <c r="F208" s="7">
        <f ca="1">E208*$B$3</f>
        <v>48.4946887478249</v>
      </c>
      <c r="G208" s="7">
        <f ca="1" t="shared" si="25"/>
        <v>12.3504418374366</v>
      </c>
      <c r="H208" s="7">
        <f ca="1" t="shared" si="26"/>
        <v>1235.04418374366</v>
      </c>
    </row>
    <row r="209" spans="1:8">
      <c r="A209" s="7">
        <f t="shared" si="27"/>
        <v>195</v>
      </c>
      <c r="B209" s="7">
        <f ca="1" t="shared" si="21"/>
        <v>0.549233961333271</v>
      </c>
      <c r="C209" s="7">
        <f ca="1" t="shared" si="22"/>
        <v>60.6171359520923</v>
      </c>
      <c r="D209" s="7">
        <f ca="1" t="shared" si="23"/>
        <v>0.233173231296752</v>
      </c>
      <c r="E209" s="7">
        <f ca="1" t="shared" si="24"/>
        <v>4.17431162869552</v>
      </c>
      <c r="F209" s="7">
        <f ca="1">E209*$B$3</f>
        <v>50.0917395443462</v>
      </c>
      <c r="G209" s="7">
        <f ca="1" t="shared" si="25"/>
        <v>10.5253964077461</v>
      </c>
      <c r="H209" s="7">
        <f ca="1" t="shared" si="26"/>
        <v>1052.53964077461</v>
      </c>
    </row>
    <row r="210" spans="1:8">
      <c r="A210" s="7">
        <f t="shared" si="27"/>
        <v>196</v>
      </c>
      <c r="B210" s="7">
        <f ca="1" t="shared" si="21"/>
        <v>0.563310222653742</v>
      </c>
      <c r="C210" s="7">
        <f ca="1" t="shared" si="22"/>
        <v>66.2739929424405</v>
      </c>
      <c r="D210" s="7">
        <f ca="1" t="shared" si="23"/>
        <v>0.977379583432174</v>
      </c>
      <c r="E210" s="7">
        <f ca="1" t="shared" si="24"/>
        <v>5.61906730171608</v>
      </c>
      <c r="F210" s="7">
        <f ca="1">E210*$B$3</f>
        <v>67.428807620593</v>
      </c>
      <c r="G210" s="7">
        <f ca="1" t="shared" si="25"/>
        <v>0</v>
      </c>
      <c r="H210" s="7">
        <f ca="1" t="shared" si="26"/>
        <v>0</v>
      </c>
    </row>
    <row r="211" spans="1:8">
      <c r="A211" s="7">
        <f t="shared" si="27"/>
        <v>197</v>
      </c>
      <c r="B211" s="7">
        <f ca="1" t="shared" si="21"/>
        <v>0.487898759710718</v>
      </c>
      <c r="C211" s="7">
        <f ca="1" t="shared" si="22"/>
        <v>61.6660464380465</v>
      </c>
      <c r="D211" s="7">
        <f ca="1" t="shared" si="23"/>
        <v>0.0630668328481689</v>
      </c>
      <c r="E211" s="7">
        <f ca="1" t="shared" si="24"/>
        <v>4.41650119598169</v>
      </c>
      <c r="F211" s="7">
        <f ca="1">E211*$B$3</f>
        <v>52.9980143517803</v>
      </c>
      <c r="G211" s="7">
        <f ca="1" t="shared" si="25"/>
        <v>8.66803208626617</v>
      </c>
      <c r="H211" s="7">
        <f ca="1" t="shared" si="26"/>
        <v>866.803208626617</v>
      </c>
    </row>
    <row r="212" spans="1:8">
      <c r="A212" s="7">
        <f t="shared" si="27"/>
        <v>198</v>
      </c>
      <c r="B212" s="7">
        <f ca="1" t="shared" si="21"/>
        <v>0.682712453940652</v>
      </c>
      <c r="C212" s="7">
        <f ca="1" t="shared" si="22"/>
        <v>67.4281219877751</v>
      </c>
      <c r="D212" s="7">
        <f ca="1" t="shared" si="23"/>
        <v>0.00303346284010697</v>
      </c>
      <c r="E212" s="7">
        <f ca="1" t="shared" si="24"/>
        <v>4.28054799596358</v>
      </c>
      <c r="F212" s="7">
        <f ca="1">E212*$B$3</f>
        <v>51.3665759515629</v>
      </c>
      <c r="G212" s="7">
        <f ca="1" t="shared" si="25"/>
        <v>16.0615460362121</v>
      </c>
      <c r="H212" s="7">
        <f ca="1" t="shared" si="26"/>
        <v>1606.15460362121</v>
      </c>
    </row>
    <row r="213" spans="1:8">
      <c r="A213" s="7">
        <f t="shared" si="27"/>
        <v>199</v>
      </c>
      <c r="B213" s="7">
        <f ca="1" t="shared" si="21"/>
        <v>0.314785573674585</v>
      </c>
      <c r="C213" s="7">
        <f ca="1" t="shared" si="22"/>
        <v>64.7910917400621</v>
      </c>
      <c r="D213" s="7">
        <f ca="1" t="shared" si="23"/>
        <v>0.956633177114553</v>
      </c>
      <c r="E213" s="7">
        <f ca="1" t="shared" si="24"/>
        <v>5.77904825745053</v>
      </c>
      <c r="F213" s="7">
        <f ca="1">E213*$B$3</f>
        <v>69.3485790894064</v>
      </c>
      <c r="G213" s="7">
        <f ca="1" t="shared" si="25"/>
        <v>0</v>
      </c>
      <c r="H213" s="7">
        <f ca="1" t="shared" si="26"/>
        <v>0</v>
      </c>
    </row>
    <row r="214" spans="1:8">
      <c r="A214" s="7">
        <f t="shared" si="27"/>
        <v>200</v>
      </c>
      <c r="B214" s="7">
        <f ca="1" t="shared" si="21"/>
        <v>0.0304681570045924</v>
      </c>
      <c r="C214" s="7">
        <f ca="1" t="shared" si="22"/>
        <v>50.9088312633499</v>
      </c>
      <c r="D214" s="7">
        <f ca="1" t="shared" si="23"/>
        <v>0.21183377954741</v>
      </c>
      <c r="E214" s="7">
        <f ca="1" t="shared" si="24"/>
        <v>4.27993883086741</v>
      </c>
      <c r="F214" s="7">
        <f ca="1">E214*$B$3</f>
        <v>51.3592659704089</v>
      </c>
      <c r="G214" s="7">
        <f ca="1" t="shared" si="25"/>
        <v>0</v>
      </c>
      <c r="H214" s="7">
        <f ca="1" t="shared" si="26"/>
        <v>0</v>
      </c>
    </row>
    <row r="215" spans="1:8">
      <c r="A215" s="7">
        <f t="shared" si="27"/>
        <v>201</v>
      </c>
      <c r="B215" s="7">
        <f ca="1" t="shared" si="21"/>
        <v>0.543332717329442</v>
      </c>
      <c r="C215" s="7">
        <f ca="1" t="shared" si="22"/>
        <v>63.3599317365732</v>
      </c>
      <c r="D215" s="7">
        <f ca="1" t="shared" si="23"/>
        <v>0.286154409376526</v>
      </c>
      <c r="E215" s="7">
        <f ca="1" t="shared" si="24"/>
        <v>4.07397696343745</v>
      </c>
      <c r="F215" s="7">
        <f ca="1">E215*$B$3</f>
        <v>48.8877235612494</v>
      </c>
      <c r="G215" s="7">
        <f ca="1" t="shared" si="25"/>
        <v>14.4722081753238</v>
      </c>
      <c r="H215" s="7">
        <f ca="1" t="shared" si="26"/>
        <v>1447.22081753238</v>
      </c>
    </row>
    <row r="216" spans="1:8">
      <c r="A216" s="7">
        <f t="shared" si="27"/>
        <v>202</v>
      </c>
      <c r="B216" s="7">
        <f ca="1" t="shared" si="21"/>
        <v>0.929120849835066</v>
      </c>
      <c r="C216" s="7">
        <f ca="1" t="shared" si="22"/>
        <v>79.1171979117827</v>
      </c>
      <c r="D216" s="7">
        <f ca="1" t="shared" si="23"/>
        <v>0.858331799304515</v>
      </c>
      <c r="E216" s="7">
        <f ca="1" t="shared" si="24"/>
        <v>5.32068929243186</v>
      </c>
      <c r="F216" s="7">
        <f ca="1">E216*$B$3</f>
        <v>63.8482715091824</v>
      </c>
      <c r="G216" s="7">
        <f ca="1" t="shared" si="25"/>
        <v>15.2689264026003</v>
      </c>
      <c r="H216" s="7">
        <f ca="1" t="shared" si="26"/>
        <v>1526.89264026003</v>
      </c>
    </row>
    <row r="217" spans="1:8">
      <c r="A217" s="7">
        <f t="shared" si="27"/>
        <v>203</v>
      </c>
      <c r="B217" s="7">
        <f ca="1" t="shared" si="21"/>
        <v>0.550716814147537</v>
      </c>
      <c r="C217" s="7">
        <f ca="1" t="shared" si="22"/>
        <v>69.1716164420381</v>
      </c>
      <c r="D217" s="7">
        <f ca="1" t="shared" si="23"/>
        <v>0.370806266693456</v>
      </c>
      <c r="E217" s="7">
        <f ca="1" t="shared" si="24"/>
        <v>4.53514059151234</v>
      </c>
      <c r="F217" s="7">
        <f ca="1">E217*$B$3</f>
        <v>54.4216870981481</v>
      </c>
      <c r="G217" s="7">
        <f ca="1" t="shared" si="25"/>
        <v>14.74992934389</v>
      </c>
      <c r="H217" s="7">
        <f ca="1" t="shared" si="26"/>
        <v>1474.992934389</v>
      </c>
    </row>
    <row r="218" spans="1:8">
      <c r="A218" s="7">
        <f t="shared" si="27"/>
        <v>204</v>
      </c>
      <c r="B218" s="7">
        <f ca="1" t="shared" si="21"/>
        <v>0.53141577157113</v>
      </c>
      <c r="C218" s="7">
        <f ca="1" t="shared" si="22"/>
        <v>64.3874133932923</v>
      </c>
      <c r="D218" s="7">
        <f ca="1" t="shared" si="23"/>
        <v>0.837416365330721</v>
      </c>
      <c r="E218" s="7">
        <f ca="1" t="shared" si="24"/>
        <v>5.15767525762393</v>
      </c>
      <c r="F218" s="7">
        <f ca="1">E218*$B$3</f>
        <v>61.8921030914872</v>
      </c>
      <c r="G218" s="7">
        <f ca="1" t="shared" si="25"/>
        <v>2.49531030180518</v>
      </c>
      <c r="H218" s="7">
        <f ca="1" t="shared" si="26"/>
        <v>249.531030180518</v>
      </c>
    </row>
    <row r="219" spans="1:8">
      <c r="A219" s="7">
        <f t="shared" si="27"/>
        <v>205</v>
      </c>
      <c r="B219" s="7">
        <f ca="1" t="shared" si="21"/>
        <v>0.708696472239536</v>
      </c>
      <c r="C219" s="7">
        <f ca="1" t="shared" si="22"/>
        <v>68.5075368740411</v>
      </c>
      <c r="D219" s="7">
        <f ca="1" t="shared" si="23"/>
        <v>0.155950615413122</v>
      </c>
      <c r="E219" s="7">
        <f ca="1" t="shared" si="24"/>
        <v>4.41271118727204</v>
      </c>
      <c r="F219" s="7">
        <f ca="1">E219*$B$3</f>
        <v>52.9525342472645</v>
      </c>
      <c r="G219" s="7">
        <f ca="1" t="shared" si="25"/>
        <v>15.5550026267766</v>
      </c>
      <c r="H219" s="7">
        <f ca="1" t="shared" si="26"/>
        <v>1555.50026267766</v>
      </c>
    </row>
    <row r="220" spans="1:8">
      <c r="A220" s="7">
        <f t="shared" si="27"/>
        <v>206</v>
      </c>
      <c r="B220" s="7">
        <f ca="1" t="shared" si="21"/>
        <v>0.429097382453148</v>
      </c>
      <c r="C220" s="7">
        <f ca="1" t="shared" si="22"/>
        <v>62.3890239926399</v>
      </c>
      <c r="D220" s="7">
        <f ca="1" t="shared" si="23"/>
        <v>0.187899881154567</v>
      </c>
      <c r="E220" s="7">
        <f ca="1" t="shared" si="24"/>
        <v>4.20416825148755</v>
      </c>
      <c r="F220" s="7">
        <f ca="1">E220*$B$3</f>
        <v>50.4500190178506</v>
      </c>
      <c r="G220" s="7">
        <f ca="1" t="shared" si="25"/>
        <v>11.9390049747893</v>
      </c>
      <c r="H220" s="7">
        <f ca="1" t="shared" si="26"/>
        <v>1193.90049747893</v>
      </c>
    </row>
    <row r="221" spans="1:8">
      <c r="A221" s="7">
        <f t="shared" si="27"/>
        <v>207</v>
      </c>
      <c r="B221" s="7">
        <f ca="1" t="shared" si="21"/>
        <v>0.81898918148972</v>
      </c>
      <c r="C221" s="7">
        <f ca="1" t="shared" si="22"/>
        <v>68.6226325055869</v>
      </c>
      <c r="D221" s="7">
        <f ca="1" t="shared" si="23"/>
        <v>0.983006400073301</v>
      </c>
      <c r="E221" s="7">
        <f ca="1" t="shared" si="24"/>
        <v>5.66779447353075</v>
      </c>
      <c r="F221" s="7">
        <f ca="1">E221*$B$3</f>
        <v>68.0135336823689</v>
      </c>
      <c r="G221" s="7">
        <f ca="1" t="shared" si="25"/>
        <v>0.609098823217977</v>
      </c>
      <c r="H221" s="7">
        <f ca="1" t="shared" si="26"/>
        <v>60.9098823217977</v>
      </c>
    </row>
    <row r="222" spans="1:8">
      <c r="A222" s="7">
        <f t="shared" si="27"/>
        <v>208</v>
      </c>
      <c r="B222" s="7">
        <f ca="1" t="shared" si="21"/>
        <v>0.356696284832455</v>
      </c>
      <c r="C222" s="7">
        <f ca="1" t="shared" si="22"/>
        <v>62.2770851592827</v>
      </c>
      <c r="D222" s="7">
        <f ca="1" t="shared" si="23"/>
        <v>0.251352257381878</v>
      </c>
      <c r="E222" s="7">
        <f ca="1" t="shared" si="24"/>
        <v>4.47061387917829</v>
      </c>
      <c r="F222" s="7">
        <f ca="1">E222*$B$3</f>
        <v>53.6473665501395</v>
      </c>
      <c r="G222" s="7">
        <f ca="1" t="shared" si="25"/>
        <v>8.62971860914321</v>
      </c>
      <c r="H222" s="7">
        <f ca="1" t="shared" si="26"/>
        <v>862.971860914321</v>
      </c>
    </row>
    <row r="223" spans="1:8">
      <c r="A223" s="7">
        <f t="shared" si="27"/>
        <v>209</v>
      </c>
      <c r="B223" s="7">
        <f ca="1" t="shared" si="21"/>
        <v>0.81830352395815</v>
      </c>
      <c r="C223" s="7">
        <f ca="1" t="shared" si="22"/>
        <v>66.2485710740009</v>
      </c>
      <c r="D223" s="7">
        <f ca="1" t="shared" si="23"/>
        <v>0.0675614452559232</v>
      </c>
      <c r="E223" s="7">
        <f ca="1" t="shared" si="24"/>
        <v>4.39626957497663</v>
      </c>
      <c r="F223" s="7">
        <f ca="1">E223*$B$3</f>
        <v>52.7552348997195</v>
      </c>
      <c r="G223" s="7">
        <f ca="1" t="shared" si="25"/>
        <v>13.4933361742814</v>
      </c>
      <c r="H223" s="7">
        <f ca="1" t="shared" si="26"/>
        <v>1349.33361742814</v>
      </c>
    </row>
    <row r="224" spans="1:8">
      <c r="A224" s="7">
        <f t="shared" si="27"/>
        <v>210</v>
      </c>
      <c r="B224" s="7">
        <f ca="1" t="shared" si="21"/>
        <v>0.702954502751468</v>
      </c>
      <c r="C224" s="7">
        <f ca="1" t="shared" si="22"/>
        <v>67.9549777605232</v>
      </c>
      <c r="D224" s="7">
        <f ca="1" t="shared" si="23"/>
        <v>0.121155078741108</v>
      </c>
      <c r="E224" s="7">
        <f ca="1" t="shared" si="24"/>
        <v>4.3962663594307</v>
      </c>
      <c r="F224" s="7">
        <f ca="1">E224*$B$3</f>
        <v>52.7551963131683</v>
      </c>
      <c r="G224" s="7">
        <f ca="1" t="shared" si="25"/>
        <v>15.1997814473548</v>
      </c>
      <c r="H224" s="7">
        <f ca="1" t="shared" si="26"/>
        <v>1519.97814473548</v>
      </c>
    </row>
    <row r="225" spans="1:8">
      <c r="A225" s="7">
        <f t="shared" si="27"/>
        <v>211</v>
      </c>
      <c r="B225" s="7">
        <f ca="1" t="shared" si="21"/>
        <v>0.0638918683044558</v>
      </c>
      <c r="C225" s="7">
        <f ca="1" t="shared" si="22"/>
        <v>51.822445579145</v>
      </c>
      <c r="D225" s="7">
        <f ca="1" t="shared" si="23"/>
        <v>0.394745064646172</v>
      </c>
      <c r="E225" s="7">
        <f ca="1" t="shared" si="24"/>
        <v>4.64251151730736</v>
      </c>
      <c r="F225" s="7">
        <f ca="1">E225*$B$3</f>
        <v>55.7101382076884</v>
      </c>
      <c r="G225" s="7">
        <f ca="1" t="shared" si="25"/>
        <v>0</v>
      </c>
      <c r="H225" s="7">
        <f ca="1" t="shared" si="26"/>
        <v>0</v>
      </c>
    </row>
    <row r="226" spans="1:8">
      <c r="A226" s="7">
        <f t="shared" si="27"/>
        <v>212</v>
      </c>
      <c r="B226" s="7">
        <f ca="1" t="shared" si="21"/>
        <v>0.271589152628157</v>
      </c>
      <c r="C226" s="7">
        <f ca="1" t="shared" si="22"/>
        <v>61.8970004081996</v>
      </c>
      <c r="D226" s="7">
        <f ca="1" t="shared" si="23"/>
        <v>0.108626288831871</v>
      </c>
      <c r="E226" s="7">
        <f ca="1" t="shared" si="24"/>
        <v>4.37665483997846</v>
      </c>
      <c r="F226" s="7">
        <f ca="1">E226*$B$3</f>
        <v>52.5198580797415</v>
      </c>
      <c r="G226" s="7">
        <f ca="1" t="shared" si="25"/>
        <v>9.3771423284581</v>
      </c>
      <c r="H226" s="7">
        <f ca="1" t="shared" si="26"/>
        <v>937.71423284581</v>
      </c>
    </row>
    <row r="227" spans="1:8">
      <c r="A227" s="7">
        <f t="shared" si="27"/>
        <v>213</v>
      </c>
      <c r="B227" s="7">
        <f ca="1" t="shared" si="21"/>
        <v>0.94784320789275</v>
      </c>
      <c r="C227" s="7">
        <f ca="1" t="shared" si="22"/>
        <v>75.1243724687909</v>
      </c>
      <c r="D227" s="7">
        <f ca="1" t="shared" si="23"/>
        <v>0.529335686252987</v>
      </c>
      <c r="E227" s="7">
        <f ca="1" t="shared" si="24"/>
        <v>4.58592429213127</v>
      </c>
      <c r="F227" s="7">
        <f ca="1">E227*$B$3</f>
        <v>55.0310915055753</v>
      </c>
      <c r="G227" s="7">
        <f ca="1" t="shared" si="25"/>
        <v>20.0932809632157</v>
      </c>
      <c r="H227" s="7">
        <f ca="1" t="shared" si="26"/>
        <v>2009.32809632157</v>
      </c>
    </row>
    <row r="228" spans="1:8">
      <c r="A228" s="7">
        <f t="shared" si="27"/>
        <v>214</v>
      </c>
      <c r="B228" s="7">
        <f ca="1" t="shared" si="21"/>
        <v>0.632108275163901</v>
      </c>
      <c r="C228" s="7">
        <f ca="1" t="shared" si="22"/>
        <v>67.715740983057</v>
      </c>
      <c r="D228" s="7">
        <f ca="1" t="shared" si="23"/>
        <v>0.0644697577837126</v>
      </c>
      <c r="E228" s="7">
        <f ca="1" t="shared" si="24"/>
        <v>4.19677455732212</v>
      </c>
      <c r="F228" s="7">
        <f ca="1">E228*$B$3</f>
        <v>50.3612946878655</v>
      </c>
      <c r="G228" s="7">
        <f ca="1" t="shared" si="25"/>
        <v>17.3544462951915</v>
      </c>
      <c r="H228" s="7">
        <f ca="1" t="shared" si="26"/>
        <v>1735.44462951915</v>
      </c>
    </row>
    <row r="229" spans="1:8">
      <c r="A229" s="7">
        <f t="shared" si="27"/>
        <v>215</v>
      </c>
      <c r="B229" s="7">
        <f ca="1" t="shared" si="21"/>
        <v>0.811190915558985</v>
      </c>
      <c r="C229" s="7">
        <f ca="1" t="shared" si="22"/>
        <v>69.158601488229</v>
      </c>
      <c r="D229" s="7">
        <f ca="1" t="shared" si="23"/>
        <v>0.35697927912195</v>
      </c>
      <c r="E229" s="7">
        <f ca="1" t="shared" si="24"/>
        <v>4.77340820528972</v>
      </c>
      <c r="F229" s="7">
        <f ca="1">E229*$B$3</f>
        <v>57.2808984634767</v>
      </c>
      <c r="G229" s="7">
        <f ca="1" t="shared" si="25"/>
        <v>11.8777030247523</v>
      </c>
      <c r="H229" s="7">
        <f ca="1" t="shared" si="26"/>
        <v>1187.77030247523</v>
      </c>
    </row>
    <row r="230" spans="1:8">
      <c r="A230" s="7">
        <f t="shared" si="27"/>
        <v>216</v>
      </c>
      <c r="B230" s="7">
        <f ca="1" t="shared" si="21"/>
        <v>0.940532163464459</v>
      </c>
      <c r="C230" s="7">
        <f ca="1" t="shared" si="22"/>
        <v>78.013348920736</v>
      </c>
      <c r="D230" s="7">
        <f ca="1" t="shared" si="23"/>
        <v>0.750806320645373</v>
      </c>
      <c r="E230" s="7">
        <f ca="1" t="shared" si="24"/>
        <v>5.23417165503227</v>
      </c>
      <c r="F230" s="7">
        <f ca="1">E230*$B$3</f>
        <v>62.8100598603873</v>
      </c>
      <c r="G230" s="7">
        <f ca="1" t="shared" si="25"/>
        <v>15.2032890603487</v>
      </c>
      <c r="H230" s="7">
        <f ca="1" t="shared" si="26"/>
        <v>1520.32890603487</v>
      </c>
    </row>
    <row r="231" spans="1:8">
      <c r="A231" s="7">
        <f t="shared" si="27"/>
        <v>217</v>
      </c>
      <c r="B231" s="7">
        <f ca="1" t="shared" si="21"/>
        <v>0.434525791591001</v>
      </c>
      <c r="C231" s="7">
        <f ca="1" t="shared" si="22"/>
        <v>64.4631915964934</v>
      </c>
      <c r="D231" s="7">
        <f ca="1" t="shared" si="23"/>
        <v>0.0482589454284825</v>
      </c>
      <c r="E231" s="7">
        <f ca="1" t="shared" si="24"/>
        <v>4.29694202502268</v>
      </c>
      <c r="F231" s="7">
        <f ca="1">E231*$B$3</f>
        <v>51.5633043002722</v>
      </c>
      <c r="G231" s="7">
        <f ca="1" t="shared" si="25"/>
        <v>12.8998872962212</v>
      </c>
      <c r="H231" s="7">
        <f ca="1" t="shared" si="26"/>
        <v>1289.98872962212</v>
      </c>
    </row>
    <row r="232" spans="1:8">
      <c r="A232" s="7">
        <f t="shared" si="27"/>
        <v>218</v>
      </c>
      <c r="B232" s="7">
        <f ca="1" t="shared" si="21"/>
        <v>0.0272479286901277</v>
      </c>
      <c r="C232" s="7">
        <f ca="1" t="shared" si="22"/>
        <v>52.4000398687769</v>
      </c>
      <c r="D232" s="7">
        <f ca="1" t="shared" si="23"/>
        <v>0.641404023737608</v>
      </c>
      <c r="E232" s="7">
        <f ca="1" t="shared" si="24"/>
        <v>4.65958239389737</v>
      </c>
      <c r="F232" s="7">
        <f ca="1">E232*$B$3</f>
        <v>55.9149887267685</v>
      </c>
      <c r="G232" s="7">
        <f ca="1" t="shared" si="25"/>
        <v>0</v>
      </c>
      <c r="H232" s="7">
        <f ca="1" t="shared" si="26"/>
        <v>0</v>
      </c>
    </row>
    <row r="233" spans="1:8">
      <c r="A233" s="7">
        <f t="shared" si="27"/>
        <v>219</v>
      </c>
      <c r="B233" s="7">
        <f ca="1" t="shared" si="21"/>
        <v>0.538223219709674</v>
      </c>
      <c r="C233" s="7">
        <f ca="1" t="shared" si="22"/>
        <v>61.3907456533656</v>
      </c>
      <c r="D233" s="7">
        <f ca="1" t="shared" si="23"/>
        <v>0.333777832617181</v>
      </c>
      <c r="E233" s="7">
        <f ca="1" t="shared" si="24"/>
        <v>4.5956301875287</v>
      </c>
      <c r="F233" s="7">
        <f ca="1">E233*$B$3</f>
        <v>55.1475622503444</v>
      </c>
      <c r="G233" s="7">
        <f ca="1" t="shared" si="25"/>
        <v>6.24318340302111</v>
      </c>
      <c r="H233" s="7">
        <f ca="1" t="shared" si="26"/>
        <v>624.318340302111</v>
      </c>
    </row>
    <row r="234" spans="1:8">
      <c r="A234" s="7">
        <f t="shared" si="27"/>
        <v>220</v>
      </c>
      <c r="B234" s="7">
        <f ca="1" t="shared" si="21"/>
        <v>0.290541761755706</v>
      </c>
      <c r="C234" s="7">
        <f ca="1" t="shared" si="22"/>
        <v>60.9272563034637</v>
      </c>
      <c r="D234" s="7">
        <f ca="1" t="shared" si="23"/>
        <v>0.693308721801997</v>
      </c>
      <c r="E234" s="7">
        <f ca="1" t="shared" si="24"/>
        <v>4.65076204639286</v>
      </c>
      <c r="F234" s="7">
        <f ca="1">E234*$B$3</f>
        <v>55.8091445567143</v>
      </c>
      <c r="G234" s="7">
        <f ca="1" t="shared" si="25"/>
        <v>5.1181117467494</v>
      </c>
      <c r="H234" s="7">
        <f ca="1" t="shared" si="26"/>
        <v>511.81117467494</v>
      </c>
    </row>
    <row r="235" spans="1:8">
      <c r="A235" s="7">
        <f t="shared" si="27"/>
        <v>221</v>
      </c>
      <c r="B235" s="7">
        <f ca="1" t="shared" si="21"/>
        <v>0.806434626307468</v>
      </c>
      <c r="C235" s="7">
        <f ca="1" t="shared" si="22"/>
        <v>68.372911200685</v>
      </c>
      <c r="D235" s="7">
        <f ca="1" t="shared" si="23"/>
        <v>0.927294826245833</v>
      </c>
      <c r="E235" s="7">
        <f ca="1" t="shared" si="24"/>
        <v>5.52010376685072</v>
      </c>
      <c r="F235" s="7">
        <f ca="1">E235*$B$3</f>
        <v>66.2412452022086</v>
      </c>
      <c r="G235" s="7">
        <f ca="1" t="shared" si="25"/>
        <v>2.13166599847642</v>
      </c>
      <c r="H235" s="7">
        <f ca="1" t="shared" si="26"/>
        <v>213.166599847642</v>
      </c>
    </row>
    <row r="236" spans="1:8">
      <c r="A236" s="7">
        <f t="shared" si="27"/>
        <v>222</v>
      </c>
      <c r="B236" s="7">
        <f ca="1" t="shared" si="21"/>
        <v>0.311681472578135</v>
      </c>
      <c r="C236" s="7">
        <f ca="1" t="shared" si="22"/>
        <v>62.9450411969241</v>
      </c>
      <c r="D236" s="7">
        <f ca="1" t="shared" si="23"/>
        <v>0.377386957233416</v>
      </c>
      <c r="E236" s="7">
        <f ca="1" t="shared" si="24"/>
        <v>4.86239278237488</v>
      </c>
      <c r="F236" s="7">
        <f ca="1">E236*$B$3</f>
        <v>58.3487133884985</v>
      </c>
      <c r="G236" s="7">
        <f ca="1" t="shared" si="25"/>
        <v>4.59632780842552</v>
      </c>
      <c r="H236" s="7">
        <f ca="1" t="shared" si="26"/>
        <v>459.632780842552</v>
      </c>
    </row>
    <row r="237" spans="1:8">
      <c r="A237" s="7">
        <f t="shared" si="27"/>
        <v>223</v>
      </c>
      <c r="B237" s="7">
        <f ca="1" t="shared" si="21"/>
        <v>0.0233363884957924</v>
      </c>
      <c r="C237" s="7">
        <f ca="1" t="shared" si="22"/>
        <v>54.9409423496612</v>
      </c>
      <c r="D237" s="7">
        <f ca="1" t="shared" si="23"/>
        <v>0.24175097535249</v>
      </c>
      <c r="E237" s="7">
        <f ca="1" t="shared" si="24"/>
        <v>4.14540786715152</v>
      </c>
      <c r="F237" s="7">
        <f ca="1">E237*$B$3</f>
        <v>49.7448944058183</v>
      </c>
      <c r="G237" s="7">
        <f ca="1" t="shared" si="25"/>
        <v>5.19604794384293</v>
      </c>
      <c r="H237" s="7">
        <f ca="1" t="shared" si="26"/>
        <v>519.604794384293</v>
      </c>
    </row>
    <row r="238" spans="1:8">
      <c r="A238" s="7">
        <f t="shared" si="27"/>
        <v>224</v>
      </c>
      <c r="B238" s="7">
        <f ca="1" t="shared" si="21"/>
        <v>0.42500266453723</v>
      </c>
      <c r="C238" s="7">
        <f ca="1" t="shared" si="22"/>
        <v>64.7785094632473</v>
      </c>
      <c r="D238" s="7">
        <f ca="1" t="shared" si="23"/>
        <v>0.652740649682343</v>
      </c>
      <c r="E238" s="7">
        <f ca="1" t="shared" si="24"/>
        <v>4.96207835878623</v>
      </c>
      <c r="F238" s="7">
        <f ca="1">E238*$B$3</f>
        <v>59.5449403054347</v>
      </c>
      <c r="G238" s="7">
        <f ca="1" t="shared" si="25"/>
        <v>5.23356915781257</v>
      </c>
      <c r="H238" s="7">
        <f ca="1" t="shared" si="26"/>
        <v>523.356915781257</v>
      </c>
    </row>
    <row r="239" spans="1:8">
      <c r="A239" s="7">
        <f t="shared" si="27"/>
        <v>225</v>
      </c>
      <c r="B239" s="7">
        <f ca="1" t="shared" si="21"/>
        <v>0.920563606687062</v>
      </c>
      <c r="C239" s="7">
        <f ca="1" t="shared" si="22"/>
        <v>79.6186559402506</v>
      </c>
      <c r="D239" s="7">
        <f ca="1" t="shared" si="23"/>
        <v>0.303700986345666</v>
      </c>
      <c r="E239" s="7">
        <f ca="1" t="shared" si="24"/>
        <v>4.9016104196613</v>
      </c>
      <c r="F239" s="7">
        <f ca="1">E239*$B$3</f>
        <v>58.8193250359357</v>
      </c>
      <c r="G239" s="7">
        <f ca="1" t="shared" si="25"/>
        <v>20.7993309043149</v>
      </c>
      <c r="H239" s="7">
        <f ca="1" t="shared" si="26"/>
        <v>2079.93309043149</v>
      </c>
    </row>
    <row r="240" spans="1:8">
      <c r="A240" s="7">
        <f t="shared" si="27"/>
        <v>226</v>
      </c>
      <c r="B240" s="7">
        <f ca="1" t="shared" si="21"/>
        <v>0.7875934163417</v>
      </c>
      <c r="C240" s="7">
        <f ca="1" t="shared" si="22"/>
        <v>67.2693579880405</v>
      </c>
      <c r="D240" s="7">
        <f ca="1" t="shared" si="23"/>
        <v>0.223322992956464</v>
      </c>
      <c r="E240" s="7">
        <f ca="1" t="shared" si="24"/>
        <v>4.06979593666644</v>
      </c>
      <c r="F240" s="7">
        <f ca="1">E240*$B$3</f>
        <v>48.8375512399973</v>
      </c>
      <c r="G240" s="7">
        <f ca="1" t="shared" si="25"/>
        <v>18.4318067480432</v>
      </c>
      <c r="H240" s="7">
        <f ca="1" t="shared" si="26"/>
        <v>1843.18067480432</v>
      </c>
    </row>
    <row r="241" spans="1:8">
      <c r="A241" s="7">
        <f t="shared" si="27"/>
        <v>227</v>
      </c>
      <c r="B241" s="7">
        <f ca="1" t="shared" si="21"/>
        <v>0.459256498067663</v>
      </c>
      <c r="C241" s="7">
        <f ca="1" t="shared" si="22"/>
        <v>63.823831333396</v>
      </c>
      <c r="D241" s="7">
        <f ca="1" t="shared" si="23"/>
        <v>0.569349124596398</v>
      </c>
      <c r="E241" s="7">
        <f ca="1" t="shared" si="24"/>
        <v>4.85474710615565</v>
      </c>
      <c r="F241" s="7">
        <f ca="1">E241*$B$3</f>
        <v>58.2569652738678</v>
      </c>
      <c r="G241" s="7">
        <f ca="1" t="shared" si="25"/>
        <v>5.56686605952821</v>
      </c>
      <c r="H241" s="7">
        <f ca="1" t="shared" si="26"/>
        <v>556.686605952821</v>
      </c>
    </row>
    <row r="242" spans="1:8">
      <c r="A242" s="7">
        <f t="shared" si="27"/>
        <v>228</v>
      </c>
      <c r="B242" s="7">
        <f ca="1" t="shared" si="21"/>
        <v>0.284276894980147</v>
      </c>
      <c r="C242" s="7">
        <f ca="1" t="shared" si="22"/>
        <v>64.5971646834396</v>
      </c>
      <c r="D242" s="7">
        <f ca="1" t="shared" si="23"/>
        <v>0.562422960011061</v>
      </c>
      <c r="E242" s="7">
        <f ca="1" t="shared" si="24"/>
        <v>4.60786643157385</v>
      </c>
      <c r="F242" s="7">
        <f ca="1">E242*$B$3</f>
        <v>55.2943971788861</v>
      </c>
      <c r="G242" s="7">
        <f ca="1" t="shared" si="25"/>
        <v>9.30276750455346</v>
      </c>
      <c r="H242" s="7">
        <f ca="1" t="shared" si="26"/>
        <v>930.276750455346</v>
      </c>
    </row>
    <row r="243" spans="1:8">
      <c r="A243" s="7">
        <f t="shared" si="27"/>
        <v>229</v>
      </c>
      <c r="B243" s="7">
        <f ca="1" t="shared" si="21"/>
        <v>0.243708732111102</v>
      </c>
      <c r="C243" s="7">
        <f ca="1" t="shared" si="22"/>
        <v>58.1511127685261</v>
      </c>
      <c r="D243" s="7">
        <f ca="1" t="shared" si="23"/>
        <v>0.304374939088702</v>
      </c>
      <c r="E243" s="7">
        <f ca="1" t="shared" si="24"/>
        <v>4.8962592556342</v>
      </c>
      <c r="F243" s="7">
        <f ca="1">E243*$B$3</f>
        <v>58.7551110676104</v>
      </c>
      <c r="G243" s="7">
        <f ca="1" t="shared" si="25"/>
        <v>0</v>
      </c>
      <c r="H243" s="7">
        <f ca="1" t="shared" si="26"/>
        <v>0</v>
      </c>
    </row>
    <row r="244" spans="1:8">
      <c r="A244" s="7">
        <f t="shared" si="27"/>
        <v>230</v>
      </c>
      <c r="B244" s="7">
        <f ca="1" t="shared" si="21"/>
        <v>0.233158634963621</v>
      </c>
      <c r="C244" s="7">
        <f ca="1" t="shared" si="22"/>
        <v>59.8665812907971</v>
      </c>
      <c r="D244" s="7">
        <f ca="1" t="shared" si="23"/>
        <v>0.823385881786859</v>
      </c>
      <c r="E244" s="7">
        <f ca="1" t="shared" si="24"/>
        <v>5.23886173137335</v>
      </c>
      <c r="F244" s="7">
        <f ca="1">E244*$B$3</f>
        <v>62.8663407764802</v>
      </c>
      <c r="G244" s="7">
        <f ca="1" t="shared" si="25"/>
        <v>0</v>
      </c>
      <c r="H244" s="7">
        <f ca="1" t="shared" si="26"/>
        <v>0</v>
      </c>
    </row>
    <row r="245" spans="1:8">
      <c r="A245" s="7">
        <f t="shared" si="27"/>
        <v>231</v>
      </c>
      <c r="B245" s="7">
        <f ca="1" t="shared" si="21"/>
        <v>0.155557732750091</v>
      </c>
      <c r="C245" s="7">
        <f ca="1" t="shared" si="22"/>
        <v>57.2838407748625</v>
      </c>
      <c r="D245" s="7">
        <f ca="1" t="shared" si="23"/>
        <v>0.798362251216004</v>
      </c>
      <c r="E245" s="7">
        <f ca="1" t="shared" si="24"/>
        <v>5.38898031139284</v>
      </c>
      <c r="F245" s="7">
        <f ca="1">E245*$B$3</f>
        <v>64.6677637367141</v>
      </c>
      <c r="G245" s="7">
        <f ca="1" t="shared" si="25"/>
        <v>0</v>
      </c>
      <c r="H245" s="7">
        <f ca="1" t="shared" si="26"/>
        <v>0</v>
      </c>
    </row>
    <row r="246" spans="1:8">
      <c r="A246" s="7">
        <f t="shared" si="27"/>
        <v>232</v>
      </c>
      <c r="B246" s="7">
        <f ca="1" t="shared" si="21"/>
        <v>0.126796585969842</v>
      </c>
      <c r="C246" s="7">
        <f ca="1" t="shared" si="22"/>
        <v>55.7205973880802</v>
      </c>
      <c r="D246" s="7">
        <f ca="1" t="shared" si="23"/>
        <v>0.0837128375450009</v>
      </c>
      <c r="E246" s="7">
        <f ca="1" t="shared" si="24"/>
        <v>4.1625013254901</v>
      </c>
      <c r="F246" s="7">
        <f ca="1">E246*$B$3</f>
        <v>49.9500159058811</v>
      </c>
      <c r="G246" s="7">
        <f ca="1" t="shared" si="25"/>
        <v>5.77058148219906</v>
      </c>
      <c r="H246" s="7">
        <f ca="1" t="shared" si="26"/>
        <v>577.058148219906</v>
      </c>
    </row>
    <row r="247" spans="1:8">
      <c r="A247" s="7">
        <f t="shared" si="27"/>
        <v>233</v>
      </c>
      <c r="B247" s="7">
        <f ca="1" t="shared" si="21"/>
        <v>0.888464710120734</v>
      </c>
      <c r="C247" s="7">
        <f ca="1" t="shared" si="22"/>
        <v>65.4933035589498</v>
      </c>
      <c r="D247" s="7">
        <f ca="1" t="shared" si="23"/>
        <v>0.902101633386235</v>
      </c>
      <c r="E247" s="7">
        <f ca="1" t="shared" si="24"/>
        <v>5.53483534791459</v>
      </c>
      <c r="F247" s="7">
        <f ca="1">E247*$B$3</f>
        <v>66.4180241749751</v>
      </c>
      <c r="G247" s="7">
        <f ca="1" t="shared" si="25"/>
        <v>0</v>
      </c>
      <c r="H247" s="7">
        <f ca="1" t="shared" si="26"/>
        <v>0</v>
      </c>
    </row>
    <row r="248" spans="1:8">
      <c r="A248" s="7">
        <f t="shared" si="27"/>
        <v>234</v>
      </c>
      <c r="B248" s="7">
        <f ca="1" t="shared" si="21"/>
        <v>0.722821999959375</v>
      </c>
      <c r="C248" s="7">
        <f ca="1" t="shared" si="22"/>
        <v>68.5770128093056</v>
      </c>
      <c r="D248" s="7">
        <f ca="1" t="shared" si="23"/>
        <v>0.933594485523864</v>
      </c>
      <c r="E248" s="7">
        <f ca="1" t="shared" si="24"/>
        <v>5.64587130875508</v>
      </c>
      <c r="F248" s="7">
        <f ca="1">E248*$B$3</f>
        <v>67.7504557050609</v>
      </c>
      <c r="G248" s="7">
        <f ca="1" t="shared" si="25"/>
        <v>0.826557104244714</v>
      </c>
      <c r="H248" s="7">
        <f ca="1" t="shared" si="26"/>
        <v>82.6557104244714</v>
      </c>
    </row>
    <row r="249" spans="1:8">
      <c r="A249" s="7">
        <f t="shared" si="27"/>
        <v>235</v>
      </c>
      <c r="B249" s="7">
        <f ca="1" t="shared" si="21"/>
        <v>0.545754435108387</v>
      </c>
      <c r="C249" s="7">
        <f ca="1" t="shared" si="22"/>
        <v>61.5304314777177</v>
      </c>
      <c r="D249" s="7">
        <f ca="1" t="shared" si="23"/>
        <v>0.393791036079193</v>
      </c>
      <c r="E249" s="7">
        <f ca="1" t="shared" si="24"/>
        <v>4.68804330738185</v>
      </c>
      <c r="F249" s="7">
        <f ca="1">E249*$B$3</f>
        <v>56.2565196885822</v>
      </c>
      <c r="G249" s="7">
        <f ca="1" t="shared" si="25"/>
        <v>5.2739117891355</v>
      </c>
      <c r="H249" s="7">
        <f ca="1" t="shared" si="26"/>
        <v>527.39117891355</v>
      </c>
    </row>
    <row r="250" spans="1:8">
      <c r="A250" s="7">
        <f t="shared" si="27"/>
        <v>236</v>
      </c>
      <c r="B250" s="7">
        <f ca="1" t="shared" si="21"/>
        <v>0.214883978041776</v>
      </c>
      <c r="C250" s="7">
        <f ca="1" t="shared" si="22"/>
        <v>55.9974466296598</v>
      </c>
      <c r="D250" s="7">
        <f ca="1" t="shared" si="23"/>
        <v>0.502168160654567</v>
      </c>
      <c r="E250" s="7">
        <f ca="1" t="shared" si="24"/>
        <v>4.53229686855008</v>
      </c>
      <c r="F250" s="7">
        <f ca="1">E250*$B$3</f>
        <v>54.387562422601</v>
      </c>
      <c r="G250" s="7">
        <f ca="1" t="shared" si="25"/>
        <v>1.60988420705881</v>
      </c>
      <c r="H250" s="7">
        <f ca="1" t="shared" si="26"/>
        <v>160.988420705881</v>
      </c>
    </row>
    <row r="251" spans="1:8">
      <c r="A251" s="7">
        <f t="shared" si="27"/>
        <v>237</v>
      </c>
      <c r="B251" s="7">
        <f ca="1" t="shared" si="21"/>
        <v>0.497340218133874</v>
      </c>
      <c r="C251" s="7">
        <f ca="1" t="shared" si="22"/>
        <v>61.5666449172594</v>
      </c>
      <c r="D251" s="7">
        <f ca="1" t="shared" si="23"/>
        <v>0.129745500155684</v>
      </c>
      <c r="E251" s="7">
        <f ca="1" t="shared" si="24"/>
        <v>4.17144096623953</v>
      </c>
      <c r="F251" s="7">
        <f ca="1">E251*$B$3</f>
        <v>50.0572915948743</v>
      </c>
      <c r="G251" s="7">
        <f ca="1" t="shared" si="25"/>
        <v>11.5093533223851</v>
      </c>
      <c r="H251" s="7">
        <f ca="1" t="shared" si="26"/>
        <v>1150.93533223851</v>
      </c>
    </row>
    <row r="252" spans="1:8">
      <c r="A252" s="7">
        <f t="shared" si="27"/>
        <v>238</v>
      </c>
      <c r="B252" s="7">
        <f ca="1" t="shared" si="21"/>
        <v>0.484450434303914</v>
      </c>
      <c r="C252" s="7">
        <f ca="1" t="shared" si="22"/>
        <v>64.4963062302627</v>
      </c>
      <c r="D252" s="7">
        <f ca="1" t="shared" si="23"/>
        <v>0.395698938063345</v>
      </c>
      <c r="E252" s="7">
        <f ca="1" t="shared" si="24"/>
        <v>4.87812914994934</v>
      </c>
      <c r="F252" s="7">
        <f ca="1">E252*$B$3</f>
        <v>58.5375497993921</v>
      </c>
      <c r="G252" s="7">
        <f ca="1" t="shared" si="25"/>
        <v>5.95875643087068</v>
      </c>
      <c r="H252" s="7">
        <f ca="1" t="shared" si="26"/>
        <v>595.875643087068</v>
      </c>
    </row>
    <row r="253" spans="1:8">
      <c r="A253" s="7">
        <f t="shared" si="27"/>
        <v>239</v>
      </c>
      <c r="B253" s="7">
        <f ca="1" t="shared" si="21"/>
        <v>0.428852567907574</v>
      </c>
      <c r="C253" s="7">
        <f ca="1" t="shared" si="22"/>
        <v>63.9438147406833</v>
      </c>
      <c r="D253" s="7">
        <f ca="1" t="shared" si="23"/>
        <v>0.375497327859963</v>
      </c>
      <c r="E253" s="7">
        <f ca="1" t="shared" si="24"/>
        <v>4.82704267090089</v>
      </c>
      <c r="F253" s="7">
        <f ca="1">E253*$B$3</f>
        <v>57.9245120508107</v>
      </c>
      <c r="G253" s="7">
        <f ca="1" t="shared" si="25"/>
        <v>6.01930268987262</v>
      </c>
      <c r="H253" s="7">
        <f ca="1" t="shared" si="26"/>
        <v>601.930268987262</v>
      </c>
    </row>
    <row r="254" spans="1:8">
      <c r="A254" s="7">
        <f t="shared" si="27"/>
        <v>240</v>
      </c>
      <c r="B254" s="7">
        <f ca="1" t="shared" si="21"/>
        <v>0.28213195488308</v>
      </c>
      <c r="C254" s="7">
        <f ca="1" t="shared" si="22"/>
        <v>62.5171046498596</v>
      </c>
      <c r="D254" s="7">
        <f ca="1" t="shared" si="23"/>
        <v>0.512678575824961</v>
      </c>
      <c r="E254" s="7">
        <f ca="1" t="shared" si="24"/>
        <v>4.54116402323602</v>
      </c>
      <c r="F254" s="7">
        <f ca="1">E254*$B$3</f>
        <v>54.4939682788322</v>
      </c>
      <c r="G254" s="7">
        <f ca="1" t="shared" si="25"/>
        <v>8.02313637102742</v>
      </c>
      <c r="H254" s="7">
        <f ca="1" t="shared" si="26"/>
        <v>802.313637102742</v>
      </c>
    </row>
    <row r="255" spans="1:8">
      <c r="A255" s="7">
        <f t="shared" si="27"/>
        <v>241</v>
      </c>
      <c r="B255" s="7">
        <f ca="1" t="shared" si="21"/>
        <v>0.0344917926389474</v>
      </c>
      <c r="C255" s="7">
        <f ca="1" t="shared" si="22"/>
        <v>52.7370756448154</v>
      </c>
      <c r="D255" s="7">
        <f ca="1" t="shared" si="23"/>
        <v>0.0168209201902756</v>
      </c>
      <c r="E255" s="7">
        <f ca="1" t="shared" si="24"/>
        <v>4.07923798631099</v>
      </c>
      <c r="F255" s="7">
        <f ca="1">E255*$B$3</f>
        <v>48.9508558357319</v>
      </c>
      <c r="G255" s="7">
        <f ca="1" t="shared" si="25"/>
        <v>3.78621980908346</v>
      </c>
      <c r="H255" s="7">
        <f ca="1" t="shared" si="26"/>
        <v>378.621980908346</v>
      </c>
    </row>
    <row r="256" spans="1:8">
      <c r="A256" s="7">
        <f t="shared" si="27"/>
        <v>242</v>
      </c>
      <c r="B256" s="7">
        <f ca="1" t="shared" si="21"/>
        <v>0.510159732733396</v>
      </c>
      <c r="C256" s="7">
        <f ca="1" t="shared" si="22"/>
        <v>64.6080991188686</v>
      </c>
      <c r="D256" s="7">
        <f ca="1" t="shared" si="23"/>
        <v>0.528171879254537</v>
      </c>
      <c r="E256" s="7">
        <f ca="1" t="shared" si="24"/>
        <v>4.76943399717599</v>
      </c>
      <c r="F256" s="7">
        <f ca="1">E256*$B$3</f>
        <v>57.2332079661119</v>
      </c>
      <c r="G256" s="7">
        <f ca="1" t="shared" si="25"/>
        <v>7.37489115275673</v>
      </c>
      <c r="H256" s="7">
        <f ca="1" t="shared" si="26"/>
        <v>737.489115275673</v>
      </c>
    </row>
    <row r="257" spans="1:8">
      <c r="A257" s="7">
        <f t="shared" si="27"/>
        <v>243</v>
      </c>
      <c r="B257" s="7">
        <f ca="1" t="shared" si="21"/>
        <v>0.827998890403167</v>
      </c>
      <c r="C257" s="7">
        <f ca="1" t="shared" si="22"/>
        <v>65.2593400316432</v>
      </c>
      <c r="D257" s="7">
        <f ca="1" t="shared" si="23"/>
        <v>0.826135256797591</v>
      </c>
      <c r="E257" s="7">
        <f ca="1" t="shared" si="24"/>
        <v>5.17021759465701</v>
      </c>
      <c r="F257" s="7">
        <f ca="1">E257*$B$3</f>
        <v>62.0426111358841</v>
      </c>
      <c r="G257" s="7">
        <f ca="1" t="shared" si="25"/>
        <v>3.21672889575909</v>
      </c>
      <c r="H257" s="7">
        <f ca="1" t="shared" si="26"/>
        <v>321.672889575909</v>
      </c>
    </row>
    <row r="258" spans="1:8">
      <c r="A258" s="7">
        <f t="shared" si="27"/>
        <v>244</v>
      </c>
      <c r="B258" s="7">
        <f ca="1" t="shared" si="21"/>
        <v>0.228725959760223</v>
      </c>
      <c r="C258" s="7">
        <f ca="1" t="shared" si="22"/>
        <v>56.4508514010091</v>
      </c>
      <c r="D258" s="7">
        <f ca="1" t="shared" si="23"/>
        <v>0.036712325560762</v>
      </c>
      <c r="E258" s="7">
        <f ca="1" t="shared" si="24"/>
        <v>4.30263975684049</v>
      </c>
      <c r="F258" s="7">
        <f ca="1">E258*$B$3</f>
        <v>51.6316770820859</v>
      </c>
      <c r="G258" s="7">
        <f ca="1" t="shared" si="25"/>
        <v>4.81917431892318</v>
      </c>
      <c r="H258" s="7">
        <f ca="1" t="shared" si="26"/>
        <v>481.917431892318</v>
      </c>
    </row>
    <row r="259" spans="1:8">
      <c r="A259" s="7">
        <f t="shared" si="27"/>
        <v>245</v>
      </c>
      <c r="B259" s="7">
        <f ca="1" t="shared" si="21"/>
        <v>0.596766343162868</v>
      </c>
      <c r="C259" s="7">
        <f ca="1" t="shared" si="22"/>
        <v>66.1693048857824</v>
      </c>
      <c r="D259" s="7">
        <f ca="1" t="shared" si="23"/>
        <v>0.685824034899351</v>
      </c>
      <c r="E259" s="7">
        <f ca="1" t="shared" si="24"/>
        <v>4.74745399567611</v>
      </c>
      <c r="F259" s="7">
        <f ca="1">E259*$B$3</f>
        <v>56.9694479481133</v>
      </c>
      <c r="G259" s="7">
        <f ca="1" t="shared" si="25"/>
        <v>9.19985693766908</v>
      </c>
      <c r="H259" s="7">
        <f ca="1" t="shared" si="26"/>
        <v>919.985693766908</v>
      </c>
    </row>
    <row r="260" spans="1:8">
      <c r="A260" s="7">
        <f t="shared" si="27"/>
        <v>246</v>
      </c>
      <c r="B260" s="7">
        <f ca="1" t="shared" si="21"/>
        <v>0.829934423534508</v>
      </c>
      <c r="C260" s="7">
        <f ca="1" t="shared" si="22"/>
        <v>68.6919608147402</v>
      </c>
      <c r="D260" s="7">
        <f ca="1" t="shared" si="23"/>
        <v>0.11764137905713</v>
      </c>
      <c r="E260" s="7">
        <f ca="1" t="shared" si="24"/>
        <v>4.24129935775705</v>
      </c>
      <c r="F260" s="7">
        <f ca="1">E260*$B$3</f>
        <v>50.8955922930847</v>
      </c>
      <c r="G260" s="7">
        <f ca="1" t="shared" si="25"/>
        <v>17.7963685216555</v>
      </c>
      <c r="H260" s="7">
        <f ca="1" t="shared" si="26"/>
        <v>1779.63685216555</v>
      </c>
    </row>
    <row r="261" spans="1:8">
      <c r="A261" s="7">
        <f t="shared" si="27"/>
        <v>247</v>
      </c>
      <c r="B261" s="7">
        <f ca="1" t="shared" si="21"/>
        <v>0.308266523821298</v>
      </c>
      <c r="C261" s="7">
        <f ca="1" t="shared" si="22"/>
        <v>64.4170214309381</v>
      </c>
      <c r="D261" s="7">
        <f ca="1" t="shared" si="23"/>
        <v>0.172561521842097</v>
      </c>
      <c r="E261" s="7">
        <f ca="1" t="shared" si="24"/>
        <v>4.43345169187559</v>
      </c>
      <c r="F261" s="7">
        <f ca="1">E261*$B$3</f>
        <v>53.2014203025071</v>
      </c>
      <c r="G261" s="7">
        <f ca="1" t="shared" si="25"/>
        <v>11.215601128431</v>
      </c>
      <c r="H261" s="7">
        <f ca="1" t="shared" si="26"/>
        <v>1121.5601128431</v>
      </c>
    </row>
    <row r="262" spans="1:8">
      <c r="A262" s="7">
        <f t="shared" si="27"/>
        <v>248</v>
      </c>
      <c r="B262" s="7">
        <f ca="1" t="shared" si="21"/>
        <v>0.501745179921875</v>
      </c>
      <c r="C262" s="7">
        <f ca="1" t="shared" si="22"/>
        <v>61.3729331137415</v>
      </c>
      <c r="D262" s="7">
        <f ca="1" t="shared" si="23"/>
        <v>0.393128437603786</v>
      </c>
      <c r="E262" s="7">
        <f ca="1" t="shared" si="24"/>
        <v>4.96496467818769</v>
      </c>
      <c r="F262" s="7">
        <f ca="1">E262*$B$3</f>
        <v>59.5795761382523</v>
      </c>
      <c r="G262" s="7">
        <f ca="1" t="shared" si="25"/>
        <v>1.79335697548915</v>
      </c>
      <c r="H262" s="7">
        <f ca="1" t="shared" si="26"/>
        <v>179.335697548915</v>
      </c>
    </row>
    <row r="263" spans="1:8">
      <c r="A263" s="7">
        <f t="shared" si="27"/>
        <v>249</v>
      </c>
      <c r="B263" s="7">
        <f ca="1" t="shared" si="21"/>
        <v>0.138971344562086</v>
      </c>
      <c r="C263" s="7">
        <f ca="1" t="shared" si="22"/>
        <v>59.1163285888298</v>
      </c>
      <c r="D263" s="7">
        <f ca="1" t="shared" si="23"/>
        <v>0.959942335079838</v>
      </c>
      <c r="E263" s="7">
        <f ca="1" t="shared" si="24"/>
        <v>5.52876523239023</v>
      </c>
      <c r="F263" s="7">
        <f ca="1">E263*$B$3</f>
        <v>66.3451827886828</v>
      </c>
      <c r="G263" s="7">
        <f ca="1" t="shared" si="25"/>
        <v>0</v>
      </c>
      <c r="H263" s="7">
        <f ca="1" t="shared" si="26"/>
        <v>0</v>
      </c>
    </row>
    <row r="264" spans="1:8">
      <c r="A264" s="7">
        <f t="shared" si="27"/>
        <v>250</v>
      </c>
      <c r="B264" s="7">
        <f ca="1" t="shared" si="21"/>
        <v>0.579834230980784</v>
      </c>
      <c r="C264" s="7">
        <f ca="1" t="shared" si="22"/>
        <v>65.6327328011246</v>
      </c>
      <c r="D264" s="7">
        <f ca="1" t="shared" si="23"/>
        <v>0.0653318915043244</v>
      </c>
      <c r="E264" s="7">
        <f ca="1" t="shared" si="24"/>
        <v>4.22560084114603</v>
      </c>
      <c r="F264" s="7">
        <f ca="1">E264*$B$3</f>
        <v>50.7072100937524</v>
      </c>
      <c r="G264" s="7">
        <f ca="1" t="shared" si="25"/>
        <v>14.9255227073722</v>
      </c>
      <c r="H264" s="7">
        <f ca="1" t="shared" si="26"/>
        <v>1492.55227073722</v>
      </c>
    </row>
    <row r="266" spans="1:2">
      <c r="A266" s="3" t="s">
        <v>171</v>
      </c>
      <c r="B266" s="9">
        <f>$B$3*100000</f>
        <v>1200000</v>
      </c>
    </row>
    <row r="267" spans="1:2">
      <c r="A267" s="3" t="s">
        <v>172</v>
      </c>
      <c r="B267" s="9">
        <f ca="1">SUM(H15:H264)</f>
        <v>207205.707561817</v>
      </c>
    </row>
    <row r="268" ht="15.6" spans="1:2">
      <c r="A268" s="10" t="s">
        <v>173</v>
      </c>
      <c r="B268" s="10">
        <f ca="1">B266+B267</f>
        <v>1407205.70756182</v>
      </c>
    </row>
    <row r="270" spans="1:8">
      <c r="A270" s="11" t="s">
        <v>174</v>
      </c>
      <c r="B270" s="11"/>
      <c r="C270" s="11"/>
      <c r="D270" s="11"/>
      <c r="E270" s="11"/>
      <c r="F270" s="11"/>
      <c r="G270" s="11"/>
      <c r="H270" s="11"/>
    </row>
    <row r="273" spans="1:8">
      <c r="A273" s="12" t="s">
        <v>175</v>
      </c>
      <c r="B273" s="12"/>
      <c r="C273" s="12"/>
      <c r="D273" s="12"/>
      <c r="E273" s="12"/>
      <c r="F273" s="12"/>
      <c r="G273" s="12"/>
      <c r="H273" s="12"/>
    </row>
    <row r="274" spans="1:4">
      <c r="A274" s="6" t="s">
        <v>176</v>
      </c>
      <c r="B274" s="6" t="s">
        <v>177</v>
      </c>
      <c r="C274" s="6" t="s">
        <v>178</v>
      </c>
      <c r="D274" s="6" t="s">
        <v>179</v>
      </c>
    </row>
    <row r="275" spans="1:4">
      <c r="A275" s="8">
        <v>10</v>
      </c>
      <c r="B275" s="8">
        <v>1000000</v>
      </c>
      <c r="C275" s="8">
        <v>404778</v>
      </c>
      <c r="D275" s="8">
        <v>1404778</v>
      </c>
    </row>
    <row r="276" spans="1:4">
      <c r="A276" s="13">
        <v>11</v>
      </c>
      <c r="B276" s="13">
        <v>1100000</v>
      </c>
      <c r="C276" s="13">
        <v>293293</v>
      </c>
      <c r="D276" s="13">
        <v>1393293</v>
      </c>
    </row>
    <row r="277" spans="1:4">
      <c r="A277" s="8">
        <v>12</v>
      </c>
      <c r="B277" s="8">
        <v>1200000</v>
      </c>
      <c r="C277" s="8">
        <v>194157</v>
      </c>
      <c r="D277" s="8">
        <v>1394157</v>
      </c>
    </row>
    <row r="278" spans="1:4">
      <c r="A278" s="8">
        <v>13</v>
      </c>
      <c r="B278" s="8">
        <v>1300000</v>
      </c>
      <c r="C278" s="8">
        <v>116862</v>
      </c>
      <c r="D278" s="8">
        <v>1416862</v>
      </c>
    </row>
    <row r="279" spans="1:4">
      <c r="A279" s="8">
        <v>14</v>
      </c>
      <c r="B279" s="8">
        <v>1400000</v>
      </c>
      <c r="C279" s="8">
        <v>63358</v>
      </c>
      <c r="D279" s="8">
        <v>1463358</v>
      </c>
    </row>
    <row r="280" spans="1:4">
      <c r="A280" s="8">
        <v>15</v>
      </c>
      <c r="B280" s="8">
        <v>1500000</v>
      </c>
      <c r="C280" s="8">
        <v>30183</v>
      </c>
      <c r="D280" s="8">
        <v>1530183</v>
      </c>
    </row>
    <row r="282" spans="1:8">
      <c r="A282" s="12" t="s">
        <v>180</v>
      </c>
      <c r="B282" s="12"/>
      <c r="C282" s="12"/>
      <c r="D282" s="12"/>
      <c r="E282" s="12"/>
      <c r="F282" s="12"/>
      <c r="G282" s="12"/>
      <c r="H282" s="12"/>
    </row>
  </sheetData>
  <mergeCells count="4">
    <mergeCell ref="A1:H1"/>
    <mergeCell ref="A270:H270"/>
    <mergeCell ref="A273:H273"/>
    <mergeCell ref="A282:H282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Ejercicio 1 - Trapezoidal V</vt:lpstr>
      <vt:lpstr>Ejercicio 2 - Triangular V</vt:lpstr>
      <vt:lpstr>Ejercicio 3 - TIR</vt:lpstr>
      <vt:lpstr>Ejercicio 3 - Simulacion</vt:lpstr>
      <vt:lpstr>Ejercicio 4 - Camiones 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svfabio</cp:lastModifiedBy>
  <cp:revision>0</cp:revision>
  <dcterms:created xsi:type="dcterms:W3CDTF">2026-08-28T23:04:00Z</dcterms:created>
  <dcterms:modified xsi:type="dcterms:W3CDTF">2026-09-04T23:01:49Z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